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Ligas_csv\Mexico\"/>
    </mc:Choice>
  </mc:AlternateContent>
  <xr:revisionPtr revIDLastSave="0" documentId="13_ncr:1_{1716095A-679F-4CE5-80B9-E8F048EC9ED6}" xr6:coauthVersionLast="47" xr6:coauthVersionMax="47" xr10:uidLastSave="{00000000-0000-0000-0000-000000000000}"/>
  <bookViews>
    <workbookView xWindow="-98" yWindow="-98" windowWidth="22695" windowHeight="14595" activeTab="1" xr2:uid="{00000000-000D-0000-FFFF-FFFF00000000}"/>
  </bookViews>
  <sheets>
    <sheet name="Metron" sheetId="4" r:id="rId1"/>
    <sheet name="mexico-liga-mx-matches-2012-to-" sheetId="1" r:id="rId2"/>
    <sheet name="Sheet2" sheetId="3" r:id="rId3"/>
    <sheet name="Sheet1" sheetId="2" r:id="rId4"/>
  </sheets>
  <externalReferences>
    <externalReference r:id="rId5"/>
  </externalReferences>
  <definedNames>
    <definedName name="Clausura2022">[1]!Table2[#Data]</definedName>
    <definedName name="metron">Metron!$A$1:$Z$45</definedName>
    <definedName name="Torneos">[1]!Table1[#Data]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4" l="1"/>
  <c r="I2" i="4"/>
  <c r="J2" i="4"/>
  <c r="S2" i="4"/>
  <c r="T2" i="4"/>
  <c r="H3" i="4"/>
  <c r="I3" i="4"/>
  <c r="J3" i="4"/>
  <c r="S3" i="4"/>
  <c r="T3" i="4"/>
  <c r="H4" i="4"/>
  <c r="I4" i="4"/>
  <c r="J4" i="4"/>
  <c r="S4" i="4"/>
  <c r="T4" i="4"/>
  <c r="H5" i="4"/>
  <c r="I5" i="4"/>
  <c r="J5" i="4"/>
  <c r="S5" i="4"/>
  <c r="T5" i="4"/>
  <c r="H6" i="4"/>
  <c r="I6" i="4"/>
  <c r="J6" i="4"/>
  <c r="S6" i="4"/>
  <c r="T6" i="4"/>
  <c r="H7" i="4"/>
  <c r="I7" i="4"/>
  <c r="J7" i="4"/>
  <c r="S7" i="4"/>
  <c r="T7" i="4"/>
  <c r="H8" i="4"/>
  <c r="I8" i="4"/>
  <c r="J8" i="4"/>
  <c r="S8" i="4"/>
  <c r="T8" i="4"/>
  <c r="H9" i="4"/>
  <c r="I9" i="4"/>
  <c r="J9" i="4"/>
  <c r="S9" i="4"/>
  <c r="T9" i="4"/>
  <c r="H10" i="4"/>
  <c r="I10" i="4"/>
  <c r="J10" i="4"/>
  <c r="S10" i="4"/>
  <c r="T10" i="4"/>
  <c r="H11" i="4"/>
  <c r="I11" i="4"/>
  <c r="J11" i="4"/>
  <c r="S11" i="4"/>
  <c r="T11" i="4"/>
  <c r="H12" i="4"/>
  <c r="I12" i="4"/>
  <c r="J12" i="4"/>
  <c r="S12" i="4"/>
  <c r="T12" i="4"/>
  <c r="H13" i="4"/>
  <c r="I13" i="4"/>
  <c r="J13" i="4"/>
  <c r="S13" i="4"/>
  <c r="T13" i="4"/>
  <c r="H14" i="4"/>
  <c r="I14" i="4"/>
  <c r="J14" i="4"/>
  <c r="S14" i="4"/>
  <c r="T14" i="4"/>
  <c r="H15" i="4"/>
  <c r="I15" i="4"/>
  <c r="J15" i="4"/>
  <c r="S15" i="4"/>
  <c r="T15" i="4"/>
  <c r="H16" i="4"/>
  <c r="I16" i="4"/>
  <c r="J16" i="4"/>
  <c r="S16" i="4"/>
  <c r="T16" i="4"/>
  <c r="H17" i="4"/>
  <c r="I17" i="4"/>
  <c r="J17" i="4"/>
  <c r="S17" i="4"/>
  <c r="T17" i="4"/>
  <c r="H18" i="4"/>
  <c r="I18" i="4"/>
  <c r="J18" i="4"/>
  <c r="S18" i="4"/>
  <c r="T18" i="4"/>
  <c r="H19" i="4"/>
  <c r="I19" i="4"/>
  <c r="J19" i="4"/>
  <c r="S19" i="4"/>
  <c r="T19" i="4"/>
  <c r="H20" i="4"/>
  <c r="I20" i="4"/>
  <c r="J20" i="4"/>
  <c r="S20" i="4"/>
  <c r="T20" i="4"/>
  <c r="H21" i="4"/>
  <c r="I21" i="4"/>
  <c r="J21" i="4"/>
  <c r="S21" i="4"/>
  <c r="T21" i="4"/>
  <c r="H22" i="4"/>
  <c r="I22" i="4"/>
  <c r="J22" i="4"/>
  <c r="S22" i="4"/>
  <c r="T22" i="4"/>
  <c r="H23" i="4"/>
  <c r="I23" i="4"/>
  <c r="J23" i="4"/>
  <c r="S23" i="4"/>
  <c r="T23" i="4"/>
  <c r="H24" i="4"/>
  <c r="I24" i="4"/>
  <c r="J24" i="4"/>
  <c r="S24" i="4"/>
  <c r="T24" i="4"/>
  <c r="H25" i="4"/>
  <c r="I25" i="4"/>
  <c r="J25" i="4"/>
  <c r="S25" i="4"/>
  <c r="T25" i="4"/>
  <c r="H26" i="4"/>
  <c r="I26" i="4"/>
  <c r="J26" i="4"/>
  <c r="S26" i="4"/>
  <c r="T26" i="4"/>
  <c r="H27" i="4"/>
  <c r="I27" i="4"/>
  <c r="J27" i="4"/>
  <c r="S27" i="4"/>
  <c r="T27" i="4"/>
  <c r="H28" i="4"/>
  <c r="I28" i="4"/>
  <c r="J28" i="4"/>
  <c r="S28" i="4"/>
  <c r="T28" i="4"/>
  <c r="H29" i="4"/>
  <c r="I29" i="4"/>
  <c r="J29" i="4"/>
  <c r="S29" i="4"/>
  <c r="T29" i="4"/>
  <c r="H30" i="4"/>
  <c r="I30" i="4"/>
  <c r="J30" i="4"/>
  <c r="S30" i="4"/>
  <c r="T30" i="4"/>
  <c r="H31" i="4"/>
  <c r="I31" i="4"/>
  <c r="J31" i="4"/>
  <c r="S31" i="4"/>
  <c r="T31" i="4"/>
  <c r="H32" i="4"/>
  <c r="I32" i="4"/>
  <c r="J32" i="4"/>
  <c r="S32" i="4"/>
  <c r="T32" i="4"/>
  <c r="H33" i="4"/>
  <c r="I33" i="4"/>
  <c r="J33" i="4"/>
  <c r="S33" i="4"/>
  <c r="T33" i="4"/>
  <c r="H34" i="4"/>
  <c r="I34" i="4"/>
  <c r="J34" i="4"/>
  <c r="S34" i="4"/>
  <c r="T34" i="4"/>
  <c r="H35" i="4"/>
  <c r="I35" i="4"/>
  <c r="J35" i="4"/>
  <c r="S35" i="4"/>
  <c r="T35" i="4"/>
  <c r="H36" i="4"/>
  <c r="I36" i="4"/>
  <c r="J36" i="4"/>
  <c r="S36" i="4"/>
  <c r="T36" i="4"/>
  <c r="H37" i="4"/>
  <c r="I37" i="4"/>
  <c r="J37" i="4"/>
  <c r="S37" i="4"/>
  <c r="T37" i="4"/>
  <c r="H38" i="4"/>
  <c r="I38" i="4"/>
  <c r="J38" i="4"/>
  <c r="S38" i="4"/>
  <c r="T38" i="4"/>
  <c r="H39" i="4"/>
  <c r="I39" i="4"/>
  <c r="J39" i="4"/>
  <c r="S39" i="4"/>
  <c r="T39" i="4"/>
  <c r="H40" i="4"/>
  <c r="I40" i="4"/>
  <c r="J40" i="4"/>
  <c r="S40" i="4"/>
  <c r="T40" i="4"/>
  <c r="H41" i="4"/>
  <c r="I41" i="4"/>
  <c r="J41" i="4"/>
  <c r="S41" i="4"/>
  <c r="T41" i="4"/>
  <c r="H42" i="4"/>
  <c r="I42" i="4"/>
  <c r="J42" i="4"/>
  <c r="S42" i="4"/>
  <c r="T42" i="4"/>
  <c r="H43" i="4"/>
  <c r="I43" i="4"/>
  <c r="J43" i="4"/>
  <c r="S43" i="4"/>
  <c r="T43" i="4"/>
  <c r="H44" i="4"/>
  <c r="I44" i="4"/>
  <c r="J44" i="4"/>
  <c r="S44" i="4"/>
  <c r="T44" i="4"/>
  <c r="H45" i="4"/>
  <c r="I45" i="4"/>
  <c r="J45" i="4"/>
  <c r="S45" i="4"/>
  <c r="T45" i="4"/>
  <c r="T3362" i="1"/>
  <c r="S3362" i="1"/>
  <c r="R3359" i="1" l="1" a="1"/>
  <c r="R3359" i="1" s="1"/>
  <c r="R3274" i="1" a="1"/>
  <c r="R3274" i="1" s="1"/>
  <c r="AA15" i="2"/>
  <c r="Z15" i="2"/>
  <c r="Y15" i="2"/>
  <c r="V15" i="2"/>
  <c r="W15" i="2"/>
  <c r="U15" i="2"/>
  <c r="R15" i="2"/>
  <c r="S15" i="2"/>
  <c r="Q15" i="2"/>
  <c r="J15" i="2"/>
  <c r="K15" i="2"/>
  <c r="I15" i="2"/>
  <c r="K5" i="2"/>
  <c r="R2" i="1" a="1"/>
  <c r="R2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369" i="1" a="1"/>
  <c r="R369" i="1" s="1"/>
  <c r="R21" i="1" a="1"/>
  <c r="R21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546" i="1" a="1"/>
  <c r="R546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38" i="1" a="1"/>
  <c r="R38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7" i="1" a="1"/>
  <c r="R917" i="1" s="1"/>
  <c r="R918" i="1" a="1"/>
  <c r="R918" i="1" s="1"/>
  <c r="R919" i="1" a="1"/>
  <c r="R919" i="1" s="1"/>
  <c r="R920" i="1" a="1"/>
  <c r="R920" i="1" s="1"/>
  <c r="R1087" i="1" a="1"/>
  <c r="R1087" i="1" s="1"/>
  <c r="R57" i="1" a="1"/>
  <c r="R57" i="1" s="1"/>
  <c r="R1088" i="1" a="1"/>
  <c r="R1088" i="1" s="1"/>
  <c r="R1089" i="1" a="1"/>
  <c r="R1089" i="1" s="1"/>
  <c r="R1090" i="1" a="1"/>
  <c r="R1090" i="1" s="1"/>
  <c r="R1092" i="1" a="1"/>
  <c r="R1092" i="1" s="1"/>
  <c r="R1093" i="1" a="1"/>
  <c r="R1093" i="1" s="1"/>
  <c r="R1094" i="1" a="1"/>
  <c r="R1094" i="1" s="1"/>
  <c r="R1095" i="1" a="1"/>
  <c r="R1095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9" i="1" a="1"/>
  <c r="R1279" i="1" s="1"/>
  <c r="R72" i="1" a="1"/>
  <c r="R72" i="1" s="1"/>
  <c r="R1280" i="1" a="1"/>
  <c r="R1280" i="1" s="1"/>
  <c r="R1451" i="1" a="1"/>
  <c r="R1451" i="1" s="1"/>
  <c r="R75" i="1" a="1"/>
  <c r="R75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82" i="1" a="1"/>
  <c r="R82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317" i="1" a="1"/>
  <c r="R2317" i="1" s="1"/>
  <c r="R2318" i="1" a="1"/>
  <c r="R2318" i="1" s="1"/>
  <c r="R2319" i="1" a="1"/>
  <c r="R2319" i="1" s="1"/>
  <c r="R2320" i="1" a="1"/>
  <c r="R2320" i="1" s="1"/>
  <c r="R120" i="1" a="1"/>
  <c r="R120" i="1" s="1"/>
  <c r="R2321" i="1" a="1"/>
  <c r="R2321" i="1" s="1"/>
  <c r="R2322" i="1" a="1"/>
  <c r="R2322" i="1" s="1"/>
  <c r="R2323" i="1" a="1"/>
  <c r="R2323" i="1" s="1"/>
  <c r="R2324" i="1" a="1"/>
  <c r="R2324" i="1" s="1"/>
  <c r="R2152" i="1" a="1"/>
  <c r="R2152" i="1" s="1"/>
  <c r="R2153" i="1" a="1"/>
  <c r="R215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715" i="1" a="1"/>
  <c r="R2715" i="1" s="1"/>
  <c r="R2716" i="1" a="1"/>
  <c r="R2716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154" i="1" a="1"/>
  <c r="R2154" i="1" s="1"/>
  <c r="R2886" i="1" a="1"/>
  <c r="R2886" i="1" s="1"/>
  <c r="R2887" i="1" a="1"/>
  <c r="R2887" i="1" s="1"/>
  <c r="R2888" i="1" a="1"/>
  <c r="R2888" i="1" s="1"/>
  <c r="R2889" i="1" a="1"/>
  <c r="R2889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3156" i="1" a="1"/>
  <c r="R3156" i="1" s="1"/>
  <c r="R3158" i="1" a="1"/>
  <c r="R3158" i="1" s="1"/>
  <c r="R3159" i="1" a="1"/>
  <c r="R3159" i="1" s="1"/>
  <c r="R3160" i="1" a="1"/>
  <c r="R3160" i="1" s="1"/>
  <c r="R3077" i="1" a="1"/>
  <c r="R3077" i="1" s="1"/>
  <c r="R3074" i="1" a="1"/>
  <c r="R3074" i="1" s="1"/>
  <c r="R3075" i="1" a="1"/>
  <c r="R3075" i="1" s="1"/>
  <c r="R3076" i="1" a="1"/>
  <c r="R3076" i="1" s="1"/>
  <c r="R3162" i="1" a="1"/>
  <c r="R3162" i="1" s="1"/>
  <c r="R3161" i="1" a="1"/>
  <c r="R3161" i="1" s="1"/>
  <c r="R3165" i="1" a="1"/>
  <c r="R3165" i="1" s="1"/>
  <c r="R3163" i="1" a="1"/>
  <c r="R3163" i="1" s="1"/>
  <c r="R3164" i="1" a="1"/>
  <c r="R3164" i="1" s="1"/>
  <c r="R3157" i="1" a="1"/>
  <c r="R3157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194" i="1" a="1"/>
  <c r="R194" i="1" s="1"/>
  <c r="R385" i="1" a="1"/>
  <c r="R38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739" i="1" a="1"/>
  <c r="R739" i="1" s="1"/>
  <c r="R742" i="1" a="1"/>
  <c r="R742" i="1" s="1"/>
  <c r="R743" i="1" a="1"/>
  <c r="R743" i="1" s="1"/>
  <c r="R208" i="1" a="1"/>
  <c r="R208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1096" i="1" a="1"/>
  <c r="R1096" i="1" s="1"/>
  <c r="R1097" i="1" a="1"/>
  <c r="R1097" i="1" s="1"/>
  <c r="R1098" i="1" a="1"/>
  <c r="R1098" i="1" s="1"/>
  <c r="R1100" i="1" a="1"/>
  <c r="R1100" i="1" s="1"/>
  <c r="R1101" i="1" a="1"/>
  <c r="R1101" i="1" s="1"/>
  <c r="R1102" i="1" a="1"/>
  <c r="R1102" i="1" s="1"/>
  <c r="R229" i="1" a="1"/>
  <c r="R229" i="1" s="1"/>
  <c r="R1103" i="1" a="1"/>
  <c r="R1103" i="1" s="1"/>
  <c r="R1104" i="1" a="1"/>
  <c r="R1104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238" i="1" a="1"/>
  <c r="R238" i="1" s="1"/>
  <c r="R1287" i="1" a="1"/>
  <c r="R1287" i="1" s="1"/>
  <c r="R1288" i="1" a="1"/>
  <c r="R1288" i="1" s="1"/>
  <c r="R1458" i="1" a="1"/>
  <c r="R1458" i="1" s="1"/>
  <c r="R1459" i="1" a="1"/>
  <c r="R1459" i="1" s="1"/>
  <c r="R1460" i="1" a="1"/>
  <c r="R1460" i="1" s="1"/>
  <c r="R1462" i="1" a="1"/>
  <c r="R1462" i="1" s="1"/>
  <c r="R245" i="1" a="1"/>
  <c r="R245" i="1" s="1"/>
  <c r="R1463" i="1" a="1"/>
  <c r="R1463" i="1" s="1"/>
  <c r="R1464" i="1" a="1"/>
  <c r="R1464" i="1" s="1"/>
  <c r="R248" i="1" a="1"/>
  <c r="R248" i="1" s="1"/>
  <c r="R1465" i="1" a="1"/>
  <c r="R1465" i="1" s="1"/>
  <c r="R1638" i="1" a="1"/>
  <c r="R1638" i="1" s="1"/>
  <c r="R1639" i="1" a="1"/>
  <c r="R1639" i="1" s="1"/>
  <c r="R1640" i="1" a="1"/>
  <c r="R1640" i="1" s="1"/>
  <c r="R1641" i="1" a="1"/>
  <c r="R1641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92" i="1" a="1"/>
  <c r="R292" i="1" s="1"/>
  <c r="R2331" i="1" a="1"/>
  <c r="R2331" i="1" s="1"/>
  <c r="R2332" i="1" a="1"/>
  <c r="R233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3166" i="1" a="1"/>
  <c r="R3166" i="1" s="1"/>
  <c r="R3271" i="1" a="1"/>
  <c r="R3271" i="1" s="1"/>
  <c r="R3168" i="1" a="1"/>
  <c r="R3168" i="1" s="1"/>
  <c r="R3169" i="1" a="1"/>
  <c r="R3169" i="1" s="1"/>
  <c r="R3078" i="1" a="1"/>
  <c r="R3078" i="1" s="1"/>
  <c r="R3079" i="1" a="1"/>
  <c r="R3079" i="1" s="1"/>
  <c r="R3080" i="1" a="1"/>
  <c r="R3080" i="1" s="1"/>
  <c r="R3126" i="1" a="1"/>
  <c r="R3126" i="1" s="1"/>
  <c r="R3171" i="1" a="1"/>
  <c r="R3171" i="1" s="1"/>
  <c r="R3281" i="1" a="1"/>
  <c r="R3281" i="1" s="1"/>
  <c r="R3172" i="1" a="1"/>
  <c r="R3172" i="1" s="1"/>
  <c r="R3173" i="1" a="1"/>
  <c r="R3173" i="1" s="1"/>
  <c r="R3174" i="1" a="1"/>
  <c r="R3174" i="1" s="1"/>
  <c r="R3175" i="1" a="1"/>
  <c r="R3175" i="1" s="1"/>
  <c r="R20" i="1" a="1"/>
  <c r="R20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04" i="1" a="1"/>
  <c r="R204" i="1" s="1"/>
  <c r="R205" i="1" a="1"/>
  <c r="R205" i="1" s="1"/>
  <c r="R206" i="1" a="1"/>
  <c r="R206" i="1" s="1"/>
  <c r="R207" i="1" a="1"/>
  <c r="R207" i="1" s="1"/>
  <c r="R209" i="1" a="1"/>
  <c r="R209" i="1" s="1"/>
  <c r="R210" i="1" a="1"/>
  <c r="R210" i="1" s="1"/>
  <c r="R211" i="1" a="1"/>
  <c r="R211" i="1" s="1"/>
  <c r="R212" i="1" a="1"/>
  <c r="R212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58" i="1" a="1"/>
  <c r="R358" i="1" s="1"/>
  <c r="R393" i="1" a="1"/>
  <c r="R393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367" i="1" a="1"/>
  <c r="R367" i="1" s="1"/>
  <c r="R572" i="1" a="1"/>
  <c r="R572" i="1" s="1"/>
  <c r="R749" i="1" a="1"/>
  <c r="R749" i="1" s="1"/>
  <c r="R370" i="1" a="1"/>
  <c r="R370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1105" i="1" a="1"/>
  <c r="R1105" i="1" s="1"/>
  <c r="R1106" i="1" a="1"/>
  <c r="R1106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8" i="1" a="1"/>
  <c r="R1298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4" i="1" a="1"/>
  <c r="R1474" i="1" s="1"/>
  <c r="R1475" i="1" a="1"/>
  <c r="R1475" i="1" s="1"/>
  <c r="R1649" i="1" a="1"/>
  <c r="R1649" i="1" s="1"/>
  <c r="R1650" i="1" a="1"/>
  <c r="R1650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421" i="1" a="1"/>
  <c r="R421" i="1" s="1"/>
  <c r="R1657" i="1" a="1"/>
  <c r="R1657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13" i="1" a="1"/>
  <c r="R21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502" i="1" a="1"/>
  <c r="R2502" i="1" s="1"/>
  <c r="R461" i="1" a="1"/>
  <c r="R461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8" i="1" a="1"/>
  <c r="R28" i="1" s="1"/>
  <c r="R29" i="1" a="1"/>
  <c r="R29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479" i="1" a="1"/>
  <c r="R479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3176" i="1" a="1"/>
  <c r="R3176" i="1" s="1"/>
  <c r="R3177" i="1" a="1"/>
  <c r="R3177" i="1" s="1"/>
  <c r="R3178" i="1" a="1"/>
  <c r="R3178" i="1" s="1"/>
  <c r="R3170" i="1" a="1"/>
  <c r="R3170" i="1" s="1"/>
  <c r="R3082" i="1" a="1"/>
  <c r="R3082" i="1" s="1"/>
  <c r="R3083" i="1" a="1"/>
  <c r="R3083" i="1" s="1"/>
  <c r="R3084" i="1" a="1"/>
  <c r="R3084" i="1" s="1"/>
  <c r="R3085" i="1" a="1"/>
  <c r="R3085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67" i="1" a="1"/>
  <c r="R3167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9" i="1" a="1"/>
  <c r="R39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521" i="1" a="1"/>
  <c r="R521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573" i="1" a="1"/>
  <c r="R573" i="1" s="1"/>
  <c r="R574" i="1" a="1"/>
  <c r="R574" i="1" s="1"/>
  <c r="R575" i="1" a="1"/>
  <c r="R575" i="1" s="1"/>
  <c r="R533" i="1" a="1"/>
  <c r="R533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547" i="1" a="1"/>
  <c r="R547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476" i="1" a="1"/>
  <c r="R1476" i="1" s="1"/>
  <c r="R1477" i="1" a="1"/>
  <c r="R1477" i="1" s="1"/>
  <c r="R1478" i="1" a="1"/>
  <c r="R1478" i="1" s="1"/>
  <c r="R1479" i="1" a="1"/>
  <c r="R1479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584" i="1" a="1"/>
  <c r="R584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510" i="1" a="1"/>
  <c r="R2510" i="1" s="1"/>
  <c r="R2511" i="1" a="1"/>
  <c r="R2511" i="1" s="1"/>
  <c r="R2512" i="1" a="1"/>
  <c r="R2512" i="1" s="1"/>
  <c r="R632" i="1" a="1"/>
  <c r="R63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645" i="1" a="1"/>
  <c r="R645" i="1" s="1"/>
  <c r="R2749" i="1" a="1"/>
  <c r="R2749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3186" i="1" a="1"/>
  <c r="R3186" i="1" s="1"/>
  <c r="R3187" i="1" a="1"/>
  <c r="R3187" i="1" s="1"/>
  <c r="R3188" i="1" a="1"/>
  <c r="R3188" i="1" s="1"/>
  <c r="R3189" i="1" a="1"/>
  <c r="R3189" i="1" s="1"/>
  <c r="R3086" i="1" a="1"/>
  <c r="R3086" i="1" s="1"/>
  <c r="R3087" i="1" a="1"/>
  <c r="R3087" i="1" s="1"/>
  <c r="R3088" i="1" a="1"/>
  <c r="R3088" i="1" s="1"/>
  <c r="R3130" i="1" a="1"/>
  <c r="R3130" i="1" s="1"/>
  <c r="R3191" i="1" a="1"/>
  <c r="R3191" i="1" s="1"/>
  <c r="R3192" i="1" a="1"/>
  <c r="R3192" i="1" s="1"/>
  <c r="R3193" i="1" a="1"/>
  <c r="R3193" i="1" s="1"/>
  <c r="R3288" i="1" a="1"/>
  <c r="R3288" i="1" s="1"/>
  <c r="R3292" i="1" a="1"/>
  <c r="R3292" i="1" s="1"/>
  <c r="R3294" i="1" a="1"/>
  <c r="R3294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30" i="1" a="1"/>
  <c r="R230" i="1" s="1"/>
  <c r="R686" i="1" a="1"/>
  <c r="R686" i="1" s="1"/>
  <c r="R231" i="1" a="1"/>
  <c r="R231" i="1" s="1"/>
  <c r="R402" i="1" a="1"/>
  <c r="R402" i="1" s="1"/>
  <c r="R689" i="1" a="1"/>
  <c r="R689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581" i="1" a="1"/>
  <c r="R581" i="1" s="1"/>
  <c r="R582" i="1" a="1"/>
  <c r="R582" i="1" s="1"/>
  <c r="R583" i="1" a="1"/>
  <c r="R583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14" i="1" a="1"/>
  <c r="R714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721" i="1" a="1"/>
  <c r="R721" i="1" s="1"/>
  <c r="R954" i="1" a="1"/>
  <c r="R954" i="1" s="1"/>
  <c r="R1124" i="1" a="1"/>
  <c r="R1124" i="1" s="1"/>
  <c r="R1125" i="1" a="1"/>
  <c r="R1125" i="1" s="1"/>
  <c r="R1126" i="1" a="1"/>
  <c r="R1126" i="1" s="1"/>
  <c r="R1127" i="1" a="1"/>
  <c r="R1127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409" i="1" a="1"/>
  <c r="R409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740" i="1" a="1"/>
  <c r="R740" i="1" s="1"/>
  <c r="R741" i="1" a="1"/>
  <c r="R741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1315" i="1" a="1"/>
  <c r="R1315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3196" i="1" a="1"/>
  <c r="R3196" i="1" s="1"/>
  <c r="R3197" i="1" a="1"/>
  <c r="R3197" i="1" s="1"/>
  <c r="R3185" i="1" a="1"/>
  <c r="R3185" i="1" s="1"/>
  <c r="R3199" i="1" a="1"/>
  <c r="R3199" i="1" s="1"/>
  <c r="R3090" i="1" a="1"/>
  <c r="R3090" i="1" s="1"/>
  <c r="R3091" i="1" a="1"/>
  <c r="R3091" i="1" s="1"/>
  <c r="R3092" i="1" a="1"/>
  <c r="R3092" i="1" s="1"/>
  <c r="R3081" i="1" a="1"/>
  <c r="R3081" i="1" s="1"/>
  <c r="R3200" i="1" a="1"/>
  <c r="R3200" i="1" s="1"/>
  <c r="R3179" i="1" a="1"/>
  <c r="R3179" i="1" s="1"/>
  <c r="R3202" i="1" a="1"/>
  <c r="R3202" i="1" s="1"/>
  <c r="R3203" i="1" a="1"/>
  <c r="R3203" i="1" s="1"/>
  <c r="R3204" i="1" a="1"/>
  <c r="R3204" i="1" s="1"/>
  <c r="R3205" i="1" a="1"/>
  <c r="R3205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8" i="1" a="1"/>
  <c r="R58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9" i="1" a="1"/>
  <c r="R239" i="1" s="1"/>
  <c r="R240" i="1" a="1"/>
  <c r="R240" i="1" s="1"/>
  <c r="R854" i="1" a="1"/>
  <c r="R854" i="1" s="1"/>
  <c r="R410" i="1" a="1"/>
  <c r="R410" i="1" s="1"/>
  <c r="R411" i="1" a="1"/>
  <c r="R411" i="1" s="1"/>
  <c r="R412" i="1" a="1"/>
  <c r="R412" i="1" s="1"/>
  <c r="R413" i="1" a="1"/>
  <c r="R413" i="1" s="1"/>
  <c r="R859" i="1" a="1"/>
  <c r="R859" i="1" s="1"/>
  <c r="R414" i="1" a="1"/>
  <c r="R414" i="1" s="1"/>
  <c r="R415" i="1" a="1"/>
  <c r="R415" i="1" s="1"/>
  <c r="R416" i="1" a="1"/>
  <c r="R416" i="1" s="1"/>
  <c r="R417" i="1" a="1"/>
  <c r="R417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955" i="1" a="1"/>
  <c r="R955" i="1" s="1"/>
  <c r="R883" i="1" a="1"/>
  <c r="R883" i="1" s="1"/>
  <c r="R956" i="1" a="1"/>
  <c r="R956" i="1" s="1"/>
  <c r="R957" i="1" a="1"/>
  <c r="R957" i="1" s="1"/>
  <c r="R886" i="1" a="1"/>
  <c r="R886" i="1" s="1"/>
  <c r="R958" i="1" a="1"/>
  <c r="R958" i="1" s="1"/>
  <c r="R959" i="1" a="1"/>
  <c r="R959" i="1" s="1"/>
  <c r="R960" i="1" a="1"/>
  <c r="R960" i="1" s="1"/>
  <c r="R961" i="1" a="1"/>
  <c r="R961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316" i="1" a="1"/>
  <c r="R1316" i="1" s="1"/>
  <c r="R1317" i="1" a="1"/>
  <c r="R1317" i="1" s="1"/>
  <c r="R1318" i="1" a="1"/>
  <c r="R1318" i="1" s="1"/>
  <c r="R1319" i="1" a="1"/>
  <c r="R1319" i="1" s="1"/>
  <c r="R904" i="1" a="1"/>
  <c r="R904" i="1" s="1"/>
  <c r="R1320" i="1" a="1"/>
  <c r="R1320" i="1" s="1"/>
  <c r="R1321" i="1" a="1"/>
  <c r="R1321" i="1" s="1"/>
  <c r="R1322" i="1" a="1"/>
  <c r="R1322" i="1" s="1"/>
  <c r="R1323" i="1" a="1"/>
  <c r="R132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916" i="1" a="1"/>
  <c r="R916" i="1" s="1"/>
  <c r="R1501" i="1" a="1"/>
  <c r="R1501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3206" i="1" a="1"/>
  <c r="R3206" i="1" s="1"/>
  <c r="R3207" i="1" a="1"/>
  <c r="R3207" i="1" s="1"/>
  <c r="R3208" i="1" a="1"/>
  <c r="R3208" i="1" s="1"/>
  <c r="R3209" i="1" a="1"/>
  <c r="R3209" i="1" s="1"/>
  <c r="R3135" i="1" a="1"/>
  <c r="R3135" i="1" s="1"/>
  <c r="R3137" i="1" a="1"/>
  <c r="R3137" i="1" s="1"/>
  <c r="R3136" i="1" a="1"/>
  <c r="R3136" i="1" s="1"/>
  <c r="R3094" i="1" a="1"/>
  <c r="R3094" i="1" s="1"/>
  <c r="R3213" i="1" a="1"/>
  <c r="R3213" i="1" s="1"/>
  <c r="R3214" i="1" a="1"/>
  <c r="R3214" i="1" s="1"/>
  <c r="R3300" i="1" a="1"/>
  <c r="R3300" i="1" s="1"/>
  <c r="R3215" i="1" a="1"/>
  <c r="R3215" i="1" s="1"/>
  <c r="R3216" i="1" a="1"/>
  <c r="R3216" i="1" s="1"/>
  <c r="R3217" i="1" a="1"/>
  <c r="R3217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241" i="1" a="1"/>
  <c r="R241" i="1" s="1"/>
  <c r="R242" i="1" a="1"/>
  <c r="R242" i="1" s="1"/>
  <c r="R243" i="1" a="1"/>
  <c r="R243" i="1" s="1"/>
  <c r="R244" i="1" a="1"/>
  <c r="R244" i="1" s="1"/>
  <c r="R1017" i="1" a="1"/>
  <c r="R1017" i="1" s="1"/>
  <c r="R246" i="1" a="1"/>
  <c r="R246" i="1" s="1"/>
  <c r="R247" i="1" a="1"/>
  <c r="R247" i="1" s="1"/>
  <c r="R249" i="1" a="1"/>
  <c r="R249" i="1" s="1"/>
  <c r="R418" i="1" a="1"/>
  <c r="R418" i="1" s="1"/>
  <c r="R419" i="1" a="1"/>
  <c r="R419" i="1" s="1"/>
  <c r="R420" i="1" a="1"/>
  <c r="R420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962" i="1" a="1"/>
  <c r="R962" i="1" s="1"/>
  <c r="R1049" i="1" a="1"/>
  <c r="R1049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1" i="1" a="1"/>
  <c r="R1511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091" i="1" a="1"/>
  <c r="R1091" i="1" s="1"/>
  <c r="R1691" i="1" a="1"/>
  <c r="R169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099" i="1" a="1"/>
  <c r="R1099" i="1" s="1"/>
  <c r="R1878" i="1" a="1"/>
  <c r="R1878" i="1" s="1"/>
  <c r="R1879" i="1" a="1"/>
  <c r="R1879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1107" i="1" a="1"/>
  <c r="R1107" i="1" s="1"/>
  <c r="R2036" i="1" a="1"/>
  <c r="R2036" i="1" s="1"/>
  <c r="R250" i="1" a="1"/>
  <c r="R250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536" i="1" a="1"/>
  <c r="R2536" i="1" s="1"/>
  <c r="R1128" i="1" a="1"/>
  <c r="R1128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037" i="1" a="1"/>
  <c r="R2037" i="1" s="1"/>
  <c r="R2377" i="1" a="1"/>
  <c r="R2377" i="1" s="1"/>
  <c r="R2038" i="1" a="1"/>
  <c r="R2038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3218" i="1" a="1"/>
  <c r="R3218" i="1" s="1"/>
  <c r="R3219" i="1" a="1"/>
  <c r="R3219" i="1" s="1"/>
  <c r="R3220" i="1" a="1"/>
  <c r="R3220" i="1" s="1"/>
  <c r="R3221" i="1" a="1"/>
  <c r="R3221" i="1" s="1"/>
  <c r="R3089" i="1" a="1"/>
  <c r="R3089" i="1" s="1"/>
  <c r="R3096" i="1" a="1"/>
  <c r="R3096" i="1" s="1"/>
  <c r="R3097" i="1" a="1"/>
  <c r="R3097" i="1" s="1"/>
  <c r="R3098" i="1" a="1"/>
  <c r="R3098" i="1" s="1"/>
  <c r="R3190" i="1" a="1"/>
  <c r="R3190" i="1" s="1"/>
  <c r="R3224" i="1" a="1"/>
  <c r="R3224" i="1" s="1"/>
  <c r="R3194" i="1" a="1"/>
  <c r="R3194" i="1" s="1"/>
  <c r="R3195" i="1" a="1"/>
  <c r="R3195" i="1" s="1"/>
  <c r="R3225" i="1" a="1"/>
  <c r="R3225" i="1" s="1"/>
  <c r="R3226" i="1" a="1"/>
  <c r="R3226" i="1" s="1"/>
  <c r="R68" i="1" a="1"/>
  <c r="R68" i="1" s="1"/>
  <c r="R69" i="1" a="1"/>
  <c r="R69" i="1" s="1"/>
  <c r="R70" i="1" a="1"/>
  <c r="R70" i="1" s="1"/>
  <c r="R71" i="1" a="1"/>
  <c r="R71" i="1" s="1"/>
  <c r="R73" i="1" a="1"/>
  <c r="R73" i="1" s="1"/>
  <c r="R74" i="1" a="1"/>
  <c r="R74" i="1" s="1"/>
  <c r="R76" i="1" a="1"/>
  <c r="R76" i="1" s="1"/>
  <c r="R77" i="1" a="1"/>
  <c r="R77" i="1" s="1"/>
  <c r="R78" i="1" a="1"/>
  <c r="R78" i="1" s="1"/>
  <c r="R251" i="1" a="1"/>
  <c r="R251" i="1" s="1"/>
  <c r="R252" i="1" a="1"/>
  <c r="R252" i="1" s="1"/>
  <c r="R253" i="1" a="1"/>
  <c r="R253" i="1" s="1"/>
  <c r="R1183" i="1" a="1"/>
  <c r="R118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970" i="1" a="1"/>
  <c r="R970" i="1" s="1"/>
  <c r="R971" i="1" a="1"/>
  <c r="R971" i="1" s="1"/>
  <c r="R972" i="1" a="1"/>
  <c r="R972" i="1" s="1"/>
  <c r="R973" i="1" a="1"/>
  <c r="R973" i="1" s="1"/>
  <c r="R1220" i="1" a="1"/>
  <c r="R1220" i="1" s="1"/>
  <c r="R974" i="1" a="1"/>
  <c r="R974" i="1" s="1"/>
  <c r="R975" i="1" a="1"/>
  <c r="R975" i="1" s="1"/>
  <c r="R976" i="1" a="1"/>
  <c r="R976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512" i="1" a="1"/>
  <c r="R1512" i="1" s="1"/>
  <c r="R1513" i="1" a="1"/>
  <c r="R1513" i="1" s="1"/>
  <c r="R1244" i="1" a="1"/>
  <c r="R1244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692" i="1" a="1"/>
  <c r="R1692" i="1" s="1"/>
  <c r="R1693" i="1" a="1"/>
  <c r="R1693" i="1" s="1"/>
  <c r="R1694" i="1" a="1"/>
  <c r="R1694" i="1" s="1"/>
  <c r="R1254" i="1" a="1"/>
  <c r="R125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268" i="1" a="1"/>
  <c r="R1268" i="1" s="1"/>
  <c r="R977" i="1" a="1"/>
  <c r="R977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1278" i="1" a="1"/>
  <c r="R127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1297" i="1" a="1"/>
  <c r="R1297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3303" i="1" a="1"/>
  <c r="R3303" i="1" s="1"/>
  <c r="R3227" i="1" a="1"/>
  <c r="R3227" i="1" s="1"/>
  <c r="R3228" i="1" a="1"/>
  <c r="R3228" i="1" s="1"/>
  <c r="R3229" i="1" a="1"/>
  <c r="R3229" i="1" s="1"/>
  <c r="R3139" i="1" a="1"/>
  <c r="R3139" i="1" s="1"/>
  <c r="R3102" i="1" a="1"/>
  <c r="R3102" i="1" s="1"/>
  <c r="R3103" i="1" a="1"/>
  <c r="R3103" i="1" s="1"/>
  <c r="R3104" i="1" a="1"/>
  <c r="R3104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79" i="1" a="1"/>
  <c r="R79" i="1" s="1"/>
  <c r="R80" i="1" a="1"/>
  <c r="R80" i="1" s="1"/>
  <c r="R81" i="1" a="1"/>
  <c r="R81" i="1" s="1"/>
  <c r="R83" i="1" a="1"/>
  <c r="R83" i="1" s="1"/>
  <c r="R84" i="1" a="1"/>
  <c r="R84" i="1" s="1"/>
  <c r="R85" i="1" a="1"/>
  <c r="R85" i="1" s="1"/>
  <c r="R86" i="1" a="1"/>
  <c r="R86" i="1" s="1"/>
  <c r="R1345" i="1" a="1"/>
  <c r="R1345" i="1" s="1"/>
  <c r="R87" i="1" a="1"/>
  <c r="R87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1392" i="1" a="1"/>
  <c r="R1392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342" i="1" a="1"/>
  <c r="R1342" i="1" s="1"/>
  <c r="R1343" i="1" a="1"/>
  <c r="R1343" i="1" s="1"/>
  <c r="R1403" i="1" a="1"/>
  <c r="R1403" i="1" s="1"/>
  <c r="R1344" i="1" a="1"/>
  <c r="R1344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520" i="1" a="1"/>
  <c r="R1520" i="1" s="1"/>
  <c r="R1411" i="1" a="1"/>
  <c r="R1411" i="1" s="1"/>
  <c r="R1521" i="1" a="1"/>
  <c r="R1521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1461" i="1" a="1"/>
  <c r="R1461" i="1" s="1"/>
  <c r="R2393" i="1" a="1"/>
  <c r="R2393" i="1" s="1"/>
  <c r="R2394" i="1" a="1"/>
  <c r="R2394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1473" i="1" a="1"/>
  <c r="R1473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1480" i="1" a="1"/>
  <c r="R1480" i="1" s="1"/>
  <c r="R2792" i="1" a="1"/>
  <c r="R2792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3237" i="1" a="1"/>
  <c r="R3237" i="1" s="1"/>
  <c r="R3238" i="1" a="1"/>
  <c r="R3238" i="1" s="1"/>
  <c r="R3239" i="1" a="1"/>
  <c r="R3239" i="1" s="1"/>
  <c r="R3240" i="1" a="1"/>
  <c r="R3240" i="1" s="1"/>
  <c r="R3105" i="1" a="1"/>
  <c r="R3105" i="1" s="1"/>
  <c r="R3106" i="1" a="1"/>
  <c r="R3106" i="1" s="1"/>
  <c r="R3093" i="1" a="1"/>
  <c r="R3093" i="1" s="1"/>
  <c r="R3107" i="1" a="1"/>
  <c r="R3107" i="1" s="1"/>
  <c r="R3198" i="1" a="1"/>
  <c r="R3198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1510" i="1" a="1"/>
  <c r="R1510" i="1" s="1"/>
  <c r="R93" i="1" a="1"/>
  <c r="R93" i="1" s="1"/>
  <c r="R94" i="1" a="1"/>
  <c r="R94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1522" i="1" a="1"/>
  <c r="R1522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3" i="1" a="1"/>
  <c r="R633" i="1" s="1"/>
  <c r="R634" i="1" a="1"/>
  <c r="R634" i="1" s="1"/>
  <c r="R635" i="1" a="1"/>
  <c r="R635" i="1" s="1"/>
  <c r="R636" i="1" a="1"/>
  <c r="R636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95" i="1" a="1"/>
  <c r="R95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566" i="1" a="1"/>
  <c r="R1566" i="1" s="1"/>
  <c r="R1176" i="1" a="1"/>
  <c r="R1176" i="1" s="1"/>
  <c r="R1351" i="1" a="1"/>
  <c r="R1351" i="1" s="1"/>
  <c r="R1352" i="1" a="1"/>
  <c r="R1352" i="1" s="1"/>
  <c r="R1570" i="1" a="1"/>
  <c r="R1570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1709" i="1" a="1"/>
  <c r="R1709" i="1" s="1"/>
  <c r="R1710" i="1" a="1"/>
  <c r="R1710" i="1" s="1"/>
  <c r="R1711" i="1" a="1"/>
  <c r="R1711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2395" i="1" a="1"/>
  <c r="R2395" i="1" s="1"/>
  <c r="R2396" i="1" a="1"/>
  <c r="R2396" i="1" s="1"/>
  <c r="R2397" i="1" a="1"/>
  <c r="R2397" i="1" s="1"/>
  <c r="R1625" i="1" a="1"/>
  <c r="R1625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793" i="1" a="1"/>
  <c r="R2793" i="1" s="1"/>
  <c r="R2794" i="1" a="1"/>
  <c r="R2794" i="1" s="1"/>
  <c r="R1642" i="1" a="1"/>
  <c r="R1642" i="1" s="1"/>
  <c r="R1643" i="1" a="1"/>
  <c r="R1643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968" i="1" a="1"/>
  <c r="R2968" i="1" s="1"/>
  <c r="R2969" i="1" a="1"/>
  <c r="R2969" i="1" s="1"/>
  <c r="R1651" i="1" a="1"/>
  <c r="R1651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3248" i="1" a="1"/>
  <c r="R3248" i="1" s="1"/>
  <c r="R3312" i="1" a="1"/>
  <c r="R3312" i="1" s="1"/>
  <c r="R3250" i="1" a="1"/>
  <c r="R3250" i="1" s="1"/>
  <c r="R3251" i="1" a="1"/>
  <c r="R3251" i="1" s="1"/>
  <c r="R3140" i="1" a="1"/>
  <c r="R3140" i="1" s="1"/>
  <c r="R3142" i="1" a="1"/>
  <c r="R3142" i="1" s="1"/>
  <c r="R3109" i="1" a="1"/>
  <c r="R3109" i="1" s="1"/>
  <c r="R3116" i="1" a="1"/>
  <c r="R3116" i="1" s="1"/>
  <c r="R3253" i="1" a="1"/>
  <c r="R3253" i="1" s="1"/>
  <c r="R3254" i="1" a="1"/>
  <c r="R3254" i="1" s="1"/>
  <c r="R3255" i="1" a="1"/>
  <c r="R3255" i="1" s="1"/>
  <c r="R3313" i="1" a="1"/>
  <c r="R3313" i="1" s="1"/>
  <c r="R3256" i="1" a="1"/>
  <c r="R3256" i="1" s="1"/>
  <c r="R3257" i="1" a="1"/>
  <c r="R3257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2" i="1" a="1"/>
  <c r="R462" i="1" s="1"/>
  <c r="R463" i="1" a="1"/>
  <c r="R463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6" i="1" a="1"/>
  <c r="R646" i="1" s="1"/>
  <c r="R819" i="1" a="1"/>
  <c r="R819" i="1" s="1"/>
  <c r="R820" i="1" a="1"/>
  <c r="R820" i="1" s="1"/>
  <c r="R821" i="1" a="1"/>
  <c r="R821" i="1" s="1"/>
  <c r="R822" i="1" a="1"/>
  <c r="R822" i="1" s="1"/>
  <c r="R1712" i="1" a="1"/>
  <c r="R1712" i="1" s="1"/>
  <c r="R823" i="1" a="1"/>
  <c r="R823" i="1" s="1"/>
  <c r="R824" i="1" a="1"/>
  <c r="R824" i="1" s="1"/>
  <c r="R825" i="1" a="1"/>
  <c r="R825" i="1" s="1"/>
  <c r="R826" i="1" a="1"/>
  <c r="R826" i="1" s="1"/>
  <c r="R996" i="1" a="1"/>
  <c r="R996" i="1" s="1"/>
  <c r="R997" i="1" a="1"/>
  <c r="R997" i="1" s="1"/>
  <c r="R1719" i="1" a="1"/>
  <c r="R1719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4" i="1" a="1"/>
  <c r="R1184" i="1" s="1"/>
  <c r="R1185" i="1" a="1"/>
  <c r="R1185" i="1" s="1"/>
  <c r="R1186" i="1" a="1"/>
  <c r="R1186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741" i="1" a="1"/>
  <c r="R1741" i="1" s="1"/>
  <c r="R1365" i="1" a="1"/>
  <c r="R1365" i="1" s="1"/>
  <c r="R1743" i="1" a="1"/>
  <c r="R1743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749" i="1" a="1"/>
  <c r="R1749" i="1" s="1"/>
  <c r="R1543" i="1" a="1"/>
  <c r="R1543" i="1" s="1"/>
  <c r="R1544" i="1" a="1"/>
  <c r="R1544" i="1" s="1"/>
  <c r="R1752" i="1" a="1"/>
  <c r="R1752" i="1" s="1"/>
  <c r="R1753" i="1" a="1"/>
  <c r="R1753" i="1" s="1"/>
  <c r="R1754" i="1" a="1"/>
  <c r="R1754" i="1" s="1"/>
  <c r="R1755" i="1" a="1"/>
  <c r="R1755" i="1" s="1"/>
  <c r="R1906" i="1" a="1"/>
  <c r="R1906" i="1" s="1"/>
  <c r="R1907" i="1" a="1"/>
  <c r="R1907" i="1" s="1"/>
  <c r="R1908" i="1" a="1"/>
  <c r="R1908" i="1" s="1"/>
  <c r="R1909" i="1" a="1"/>
  <c r="R1909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1366" i="1" a="1"/>
  <c r="R1366" i="1" s="1"/>
  <c r="R2800" i="1" a="1"/>
  <c r="R2800" i="1" s="1"/>
  <c r="R2801" i="1" a="1"/>
  <c r="R2801" i="1" s="1"/>
  <c r="R2802" i="1" a="1"/>
  <c r="R2802" i="1" s="1"/>
  <c r="R1809" i="1" a="1"/>
  <c r="R1809" i="1" s="1"/>
  <c r="R2803" i="1" a="1"/>
  <c r="R2803" i="1" s="1"/>
  <c r="R2804" i="1" a="1"/>
  <c r="R2804" i="1" s="1"/>
  <c r="R2805" i="1" a="1"/>
  <c r="R2805" i="1" s="1"/>
  <c r="R2806" i="1" a="1"/>
  <c r="R2806" i="1" s="1"/>
  <c r="R2808" i="1" a="1"/>
  <c r="R2808" i="1" s="1"/>
  <c r="R1910" i="1" a="1"/>
  <c r="R1910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3258" i="1" a="1"/>
  <c r="R3258" i="1" s="1"/>
  <c r="R3259" i="1" a="1"/>
  <c r="R3259" i="1" s="1"/>
  <c r="R3260" i="1" a="1"/>
  <c r="R3260" i="1" s="1"/>
  <c r="R3211" i="1" a="1"/>
  <c r="R3211" i="1" s="1"/>
  <c r="R3118" i="1" a="1"/>
  <c r="R3118" i="1" s="1"/>
  <c r="R3119" i="1" a="1"/>
  <c r="R3119" i="1" s="1"/>
  <c r="R3120" i="1" a="1"/>
  <c r="R3120" i="1" s="1"/>
  <c r="R3121" i="1" a="1"/>
  <c r="R3121" i="1" s="1"/>
  <c r="R3212" i="1" a="1"/>
  <c r="R3212" i="1" s="1"/>
  <c r="R3201" i="1" a="1"/>
  <c r="R3201" i="1" s="1"/>
  <c r="R3264" i="1" a="1"/>
  <c r="R3264" i="1" s="1"/>
  <c r="R3265" i="1" a="1"/>
  <c r="R3265" i="1" s="1"/>
  <c r="R3266" i="1" a="1"/>
  <c r="R3266" i="1" s="1"/>
  <c r="R3210" i="1" a="1"/>
  <c r="R3210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3" i="1" a="1"/>
  <c r="R293" i="1" s="1"/>
  <c r="R294" i="1" a="1"/>
  <c r="R294" i="1" s="1"/>
  <c r="R295" i="1" a="1"/>
  <c r="R295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3332" i="1" a="1"/>
  <c r="R3332" i="1" s="1"/>
  <c r="R3268" i="1" a="1"/>
  <c r="R3268" i="1" s="1"/>
  <c r="R3269" i="1" a="1"/>
  <c r="R3269" i="1" s="1"/>
  <c r="R3284" i="1" a="1"/>
  <c r="R3284" i="1" s="1"/>
  <c r="R3276" i="1" a="1"/>
  <c r="R3276" i="1" s="1"/>
  <c r="R3283" i="1" a="1"/>
  <c r="R3283" i="1" s="1"/>
  <c r="R3277" i="1" a="1"/>
  <c r="R3277" i="1" s="1"/>
  <c r="R3280" i="1" a="1"/>
  <c r="R3280" i="1" s="1"/>
  <c r="R3285" i="1" a="1"/>
  <c r="R3285" i="1" s="1"/>
  <c r="R3273" i="1" a="1"/>
  <c r="R3273" i="1" s="1"/>
  <c r="R3287" i="1" a="1"/>
  <c r="R3287" i="1" s="1"/>
  <c r="R3289" i="1" a="1"/>
  <c r="R3289" i="1" s="1"/>
  <c r="R3290" i="1" a="1"/>
  <c r="R3290" i="1" s="1"/>
  <c r="R3296" i="1" a="1"/>
  <c r="R3296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1" i="1" a="1"/>
  <c r="R121" i="1" s="1"/>
  <c r="R122" i="1" a="1"/>
  <c r="R122" i="1" s="1"/>
  <c r="R123" i="1" a="1"/>
  <c r="R123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80" i="1" a="1"/>
  <c r="R480" i="1" s="1"/>
  <c r="R481" i="1" a="1"/>
  <c r="R481" i="1" s="1"/>
  <c r="R482" i="1" a="1"/>
  <c r="R482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1013" i="1" a="1"/>
  <c r="R1013" i="1" s="1"/>
  <c r="R1014" i="1" a="1"/>
  <c r="R1014" i="1" s="1"/>
  <c r="R1015" i="1" a="1"/>
  <c r="R1015" i="1" s="1"/>
  <c r="R1016" i="1" a="1"/>
  <c r="R1016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738" i="1" a="1"/>
  <c r="R1738" i="1" s="1"/>
  <c r="R1739" i="1" a="1"/>
  <c r="R1739" i="1" s="1"/>
  <c r="R1740" i="1" a="1"/>
  <c r="R1740" i="1" s="1"/>
  <c r="R1742" i="1" a="1"/>
  <c r="R1742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223" i="1" a="1"/>
  <c r="R3223" i="1" s="1"/>
  <c r="R3278" i="1" a="1"/>
  <c r="R3278" i="1" s="1"/>
  <c r="R3279" i="1" a="1"/>
  <c r="R3279" i="1" s="1"/>
  <c r="R3108" i="1" a="1"/>
  <c r="R3108" i="1" s="1"/>
  <c r="R3099" i="1" a="1"/>
  <c r="R3099" i="1" s="1"/>
  <c r="R3095" i="1" a="1"/>
  <c r="R3095" i="1" s="1"/>
  <c r="R3100" i="1" a="1"/>
  <c r="R3100" i="1" s="1"/>
  <c r="R3101" i="1" a="1"/>
  <c r="R3101" i="1" s="1"/>
  <c r="R3282" i="1" a="1"/>
  <c r="R3282" i="1" s="1"/>
  <c r="R3117" i="1" a="1"/>
  <c r="R3117" i="1" s="1"/>
  <c r="R3122" i="1" a="1"/>
  <c r="R3122" i="1" s="1"/>
  <c r="R3123" i="1" a="1"/>
  <c r="R3123" i="1" s="1"/>
  <c r="R3286" i="1" a="1"/>
  <c r="R3286" i="1" s="1"/>
  <c r="R3222" i="1" a="1"/>
  <c r="R3222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3" i="1" a="1"/>
  <c r="R1393" i="1" s="1"/>
  <c r="R1394" i="1" a="1"/>
  <c r="R1394" i="1" s="1"/>
  <c r="R1563" i="1" a="1"/>
  <c r="R1563" i="1" s="1"/>
  <c r="R1564" i="1" a="1"/>
  <c r="R1564" i="1" s="1"/>
  <c r="R1565" i="1" a="1"/>
  <c r="R1565" i="1" s="1"/>
  <c r="R1567" i="1" a="1"/>
  <c r="R1567" i="1" s="1"/>
  <c r="R1568" i="1" a="1"/>
  <c r="R1568" i="1" s="1"/>
  <c r="R1569" i="1" a="1"/>
  <c r="R1569" i="1" s="1"/>
  <c r="R1571" i="1" a="1"/>
  <c r="R1571" i="1" s="1"/>
  <c r="R1572" i="1" a="1"/>
  <c r="R1572" i="1" s="1"/>
  <c r="R1573" i="1" a="1"/>
  <c r="R1573" i="1" s="1"/>
  <c r="R132" i="1" a="1"/>
  <c r="R132" i="1" s="1"/>
  <c r="R1750" i="1" a="1"/>
  <c r="R1750" i="1" s="1"/>
  <c r="R1751" i="1" a="1"/>
  <c r="R1751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827" i="1" a="1"/>
  <c r="R2827" i="1" s="1"/>
  <c r="R2828" i="1" a="1"/>
  <c r="R2828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301" i="1" a="1"/>
  <c r="R3301" i="1" s="1"/>
  <c r="R3308" i="1" a="1"/>
  <c r="R3308" i="1" s="1"/>
  <c r="R3302" i="1" a="1"/>
  <c r="R3302" i="1" s="1"/>
  <c r="R3305" i="1" a="1"/>
  <c r="R3305" i="1" s="1"/>
  <c r="R3131" i="1" a="1"/>
  <c r="R3131" i="1" s="1"/>
  <c r="R3132" i="1" a="1"/>
  <c r="R3132" i="1" s="1"/>
  <c r="R3297" i="1" a="1"/>
  <c r="R3297" i="1" s="1"/>
  <c r="R3299" i="1" a="1"/>
  <c r="R3299" i="1" s="1"/>
  <c r="R3291" i="1" a="1"/>
  <c r="R3291" i="1" s="1"/>
  <c r="R3341" i="1" a="1"/>
  <c r="R3341" i="1" s="1"/>
  <c r="R3293" i="1" a="1"/>
  <c r="R3293" i="1" s="1"/>
  <c r="R3310" i="1" a="1"/>
  <c r="R3310" i="1" s="1"/>
  <c r="R3295" i="1" a="1"/>
  <c r="R3295" i="1" s="1"/>
  <c r="R3306" i="1" a="1"/>
  <c r="R3306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855" i="1" a="1"/>
  <c r="R855" i="1" s="1"/>
  <c r="R856" i="1" a="1"/>
  <c r="R856" i="1" s="1"/>
  <c r="R857" i="1" a="1"/>
  <c r="R857" i="1" s="1"/>
  <c r="R858" i="1" a="1"/>
  <c r="R858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1" i="1" a="1"/>
  <c r="R1221" i="1" s="1"/>
  <c r="R1222" i="1" a="1"/>
  <c r="R1222" i="1" s="1"/>
  <c r="R1223" i="1" a="1"/>
  <c r="R1223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4" i="1" a="1"/>
  <c r="R1404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129" i="1" a="1"/>
  <c r="R3129" i="1" s="1"/>
  <c r="R3298" i="1" a="1"/>
  <c r="R3298" i="1" s="1"/>
  <c r="R3133" i="1" a="1"/>
  <c r="R3133" i="1" s="1"/>
  <c r="R3241" i="1" a="1"/>
  <c r="R3241" i="1" s="1"/>
  <c r="R3124" i="1" a="1"/>
  <c r="R3124" i="1" s="1"/>
  <c r="R3125" i="1" a="1"/>
  <c r="R3125" i="1" s="1"/>
  <c r="R3128" i="1" a="1"/>
  <c r="R3128" i="1" s="1"/>
  <c r="R3127" i="1" a="1"/>
  <c r="R3127" i="1" s="1"/>
  <c r="R3134" i="1" a="1"/>
  <c r="R3134" i="1" s="1"/>
  <c r="R3138" i="1" a="1"/>
  <c r="R3138" i="1" s="1"/>
  <c r="R3230" i="1" a="1"/>
  <c r="R3230" i="1" s="1"/>
  <c r="R3304" i="1" a="1"/>
  <c r="R3304" i="1" s="1"/>
  <c r="R3141" i="1" a="1"/>
  <c r="R3141" i="1" s="1"/>
  <c r="R3143" i="1" a="1"/>
  <c r="R3143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683" i="1" a="1"/>
  <c r="R683" i="1" s="1"/>
  <c r="R684" i="1" a="1"/>
  <c r="R684" i="1" s="1"/>
  <c r="R685" i="1" a="1"/>
  <c r="R685" i="1" s="1"/>
  <c r="R687" i="1" a="1"/>
  <c r="R687" i="1" s="1"/>
  <c r="R688" i="1" a="1"/>
  <c r="R688" i="1" s="1"/>
  <c r="R690" i="1" a="1"/>
  <c r="R690" i="1" s="1"/>
  <c r="R691" i="1" a="1"/>
  <c r="R691" i="1" s="1"/>
  <c r="R692" i="1" a="1"/>
  <c r="R692" i="1" s="1"/>
  <c r="R693" i="1" a="1"/>
  <c r="R693" i="1" s="1"/>
  <c r="R149" i="1" a="1"/>
  <c r="R149" i="1" s="1"/>
  <c r="R150" i="1" a="1"/>
  <c r="R150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50" i="1" a="1"/>
  <c r="R1050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2" i="1" a="1"/>
  <c r="R1412" i="1" s="1"/>
  <c r="R1413" i="1" a="1"/>
  <c r="R1413" i="1" s="1"/>
  <c r="R1414" i="1" a="1"/>
  <c r="R1414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2685" i="1" a="1"/>
  <c r="R2685" i="1" s="1"/>
  <c r="R158" i="1" a="1"/>
  <c r="R158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510" i="1" a="1"/>
  <c r="R510" i="1" s="1"/>
  <c r="R511" i="1" a="1"/>
  <c r="R511" i="1" s="1"/>
  <c r="R512" i="1" a="1"/>
  <c r="R512" i="1" s="1"/>
  <c r="R2699" i="1" a="1"/>
  <c r="R2699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874" i="1" a="1"/>
  <c r="R874" i="1" s="1"/>
  <c r="R875" i="1" a="1"/>
  <c r="R875" i="1" s="1"/>
  <c r="R876" i="1" a="1"/>
  <c r="R876" i="1" s="1"/>
  <c r="R2717" i="1" a="1"/>
  <c r="R2717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1955" i="1" a="1"/>
  <c r="R1955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118" i="1" a="1"/>
  <c r="R2118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678" i="1" a="1"/>
  <c r="R2678" i="1" s="1"/>
  <c r="R2679" i="1" a="1"/>
  <c r="R2679" i="1" s="1"/>
  <c r="R2680" i="1" a="1"/>
  <c r="R2680" i="1" s="1"/>
  <c r="R2807" i="1" a="1"/>
  <c r="R2807" i="1" s="1"/>
  <c r="R2681" i="1" a="1"/>
  <c r="R2681" i="1" s="1"/>
  <c r="R2682" i="1" a="1"/>
  <c r="R2682" i="1" s="1"/>
  <c r="R2683" i="1" a="1"/>
  <c r="R2683" i="1" s="1"/>
  <c r="R2684" i="1" a="1"/>
  <c r="R2684" i="1" s="1"/>
  <c r="R2686" i="1" a="1"/>
  <c r="R2686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2" i="1" a="1"/>
  <c r="R2852" i="1" s="1"/>
  <c r="R2853" i="1" a="1"/>
  <c r="R2853" i="1" s="1"/>
  <c r="R2854" i="1" a="1"/>
  <c r="R2854" i="1" s="1"/>
  <c r="R2855" i="1" a="1"/>
  <c r="R2855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2829" i="1" a="1"/>
  <c r="R2829" i="1" s="1"/>
  <c r="R3028" i="1" a="1"/>
  <c r="R3028" i="1" s="1"/>
  <c r="R3148" i="1" a="1"/>
  <c r="R3148" i="1" s="1"/>
  <c r="R3307" i="1" a="1"/>
  <c r="R3307" i="1" s="1"/>
  <c r="R3150" i="1" a="1"/>
  <c r="R3150" i="1" s="1"/>
  <c r="R3309" i="1" a="1"/>
  <c r="R3309" i="1" s="1"/>
  <c r="R3151" i="1" a="1"/>
  <c r="R3151" i="1" s="1"/>
  <c r="R3311" i="1" a="1"/>
  <c r="R3311" i="1" s="1"/>
  <c r="R3249" i="1" a="1"/>
  <c r="R3249" i="1" s="1"/>
  <c r="R3149" i="1" a="1"/>
  <c r="R3149" i="1" s="1"/>
  <c r="R3146" i="1" a="1"/>
  <c r="R3146" i="1" s="1"/>
  <c r="R3144" i="1" a="1"/>
  <c r="R3144" i="1" s="1"/>
  <c r="R3147" i="1" a="1"/>
  <c r="R3147" i="1" s="1"/>
  <c r="R3145" i="1" a="1"/>
  <c r="R3145" i="1" s="1"/>
  <c r="R3314" i="1" a="1"/>
  <c r="R3314" i="1" s="1"/>
  <c r="R3152" i="1" a="1"/>
  <c r="R3152" i="1" s="1"/>
  <c r="R3153" i="1" a="1"/>
  <c r="R3153" i="1" s="1"/>
  <c r="R3154" i="1" a="1"/>
  <c r="R3154" i="1" s="1"/>
  <c r="R3155" i="1" a="1"/>
  <c r="R3155" i="1" s="1"/>
  <c r="R3319" i="1" a="1"/>
  <c r="R3319" i="1" s="1"/>
  <c r="R159" i="1" a="1"/>
  <c r="R159" i="1" s="1"/>
  <c r="R160" i="1" a="1"/>
  <c r="R160" i="1" s="1"/>
  <c r="R2851" i="1" a="1"/>
  <c r="R2851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2863" i="1" a="1"/>
  <c r="R2863" i="1" s="1"/>
  <c r="R346" i="1" a="1"/>
  <c r="R346" i="1" s="1"/>
  <c r="R347" i="1" a="1"/>
  <c r="R347" i="1" s="1"/>
  <c r="R348" i="1" a="1"/>
  <c r="R348" i="1" s="1"/>
  <c r="R518" i="1" a="1"/>
  <c r="R518" i="1" s="1"/>
  <c r="R519" i="1" a="1"/>
  <c r="R519" i="1" s="1"/>
  <c r="R2869" i="1" a="1"/>
  <c r="R2869" i="1" s="1"/>
  <c r="R520" i="1" a="1"/>
  <c r="R520" i="1" s="1"/>
  <c r="R522" i="1" a="1"/>
  <c r="R522" i="1" s="1"/>
  <c r="R523" i="1" a="1"/>
  <c r="R523" i="1" s="1"/>
  <c r="R524" i="1" a="1"/>
  <c r="R524" i="1" s="1"/>
  <c r="R525" i="1" a="1"/>
  <c r="R525" i="1" s="1"/>
  <c r="R703" i="1" a="1"/>
  <c r="R703" i="1" s="1"/>
  <c r="R2876" i="1" a="1"/>
  <c r="R2876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882" i="1" a="1"/>
  <c r="R882" i="1" s="1"/>
  <c r="R884" i="1" a="1"/>
  <c r="R884" i="1" s="1"/>
  <c r="R885" i="1" a="1"/>
  <c r="R885" i="1" s="1"/>
  <c r="R887" i="1" a="1"/>
  <c r="R887" i="1" s="1"/>
  <c r="R888" i="1" a="1"/>
  <c r="R888" i="1" s="1"/>
  <c r="R889" i="1" a="1"/>
  <c r="R889" i="1" s="1"/>
  <c r="R2890" i="1" a="1"/>
  <c r="R2890" i="1" s="1"/>
  <c r="R890" i="1" a="1"/>
  <c r="R890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242" i="1" a="1"/>
  <c r="R1242" i="1" s="1"/>
  <c r="R1243" i="1" a="1"/>
  <c r="R1243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526" i="1" a="1"/>
  <c r="R526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891" i="1" a="1"/>
  <c r="R891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127" i="1" a="1"/>
  <c r="R2127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4" i="1" a="1"/>
  <c r="R2864" i="1" s="1"/>
  <c r="R2865" i="1" a="1"/>
  <c r="R2865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15" i="1" a="1"/>
  <c r="R3315" i="1" s="1"/>
  <c r="R3316" i="1" a="1"/>
  <c r="R3316" i="1" s="1"/>
  <c r="R3317" i="1" a="1"/>
  <c r="R3317" i="1" s="1"/>
  <c r="R3318" i="1" a="1"/>
  <c r="R3318" i="1" s="1"/>
  <c r="R3328" i="1" a="1"/>
  <c r="R3328" i="1" s="1"/>
  <c r="R3329" i="1" a="1"/>
  <c r="R3329" i="1" s="1"/>
  <c r="R3330" i="1" a="1"/>
  <c r="R3330" i="1" s="1"/>
  <c r="R3331" i="1" a="1"/>
  <c r="R3331" i="1" s="1"/>
  <c r="R3345" i="1" a="1"/>
  <c r="R3345" i="1" s="1"/>
  <c r="R3333" i="1" a="1"/>
  <c r="R3333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4" i="1" a="1"/>
  <c r="R534" i="1" s="1"/>
  <c r="R535" i="1" a="1"/>
  <c r="R535" i="1" s="1"/>
  <c r="R536" i="1" a="1"/>
  <c r="R536" i="1" s="1"/>
  <c r="R711" i="1" a="1"/>
  <c r="R711" i="1" s="1"/>
  <c r="R712" i="1" a="1"/>
  <c r="R712" i="1" s="1"/>
  <c r="R713" i="1" a="1"/>
  <c r="R713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252" i="1" a="1"/>
  <c r="R1252" i="1" s="1"/>
  <c r="R1253" i="1" a="1"/>
  <c r="R1253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2466" i="1" a="1"/>
  <c r="R2466" i="1" s="1"/>
  <c r="R1965" i="1" a="1"/>
  <c r="R1965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1807" i="1" a="1"/>
  <c r="R1807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696" i="1" a="1"/>
  <c r="R2696" i="1" s="1"/>
  <c r="R2697" i="1" a="1"/>
  <c r="R2697" i="1" s="1"/>
  <c r="R2698" i="1" a="1"/>
  <c r="R2698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866" i="1" a="1"/>
  <c r="R2866" i="1" s="1"/>
  <c r="R2867" i="1" a="1"/>
  <c r="R2867" i="1" s="1"/>
  <c r="R2868" i="1" a="1"/>
  <c r="R2868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900" i="1" a="1"/>
  <c r="R900" i="1" s="1"/>
  <c r="R1966" i="1" a="1"/>
  <c r="R1966" i="1" s="1"/>
  <c r="R1967" i="1" a="1"/>
  <c r="R196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335" i="1" a="1"/>
  <c r="R3335" i="1" s="1"/>
  <c r="R3270" i="1" a="1"/>
  <c r="R3270" i="1" s="1"/>
  <c r="R3272" i="1" a="1"/>
  <c r="R3272" i="1" s="1"/>
  <c r="R3337" i="1" a="1"/>
  <c r="R3337" i="1" s="1"/>
  <c r="R3338" i="1" a="1"/>
  <c r="R3338" i="1" s="1"/>
  <c r="R3339" i="1" a="1"/>
  <c r="R3339" i="1" s="1"/>
  <c r="R3340" i="1" a="1"/>
  <c r="R3340" i="1" s="1"/>
  <c r="R3242" i="1" a="1"/>
  <c r="R3242" i="1" s="1"/>
  <c r="R3252" i="1" a="1"/>
  <c r="R3252" i="1" s="1"/>
  <c r="R3263" i="1" a="1"/>
  <c r="R3263" i="1" s="1"/>
  <c r="R3267" i="1" a="1"/>
  <c r="R3267" i="1" s="1"/>
  <c r="R3275" i="1" a="1"/>
  <c r="R3275" i="1" s="1"/>
  <c r="R3261" i="1" a="1"/>
  <c r="R3261" i="1" s="1"/>
  <c r="R3344" i="1" a="1"/>
  <c r="R3344" i="1" s="1"/>
  <c r="R3262" i="1" a="1"/>
  <c r="R3262" i="1" s="1"/>
  <c r="R3346" i="1" a="1"/>
  <c r="R3346" i="1" s="1"/>
  <c r="R3347" i="1" a="1"/>
  <c r="R3347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184" i="1" a="1"/>
  <c r="R184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901" i="1" a="1"/>
  <c r="R901" i="1" s="1"/>
  <c r="R902" i="1" a="1"/>
  <c r="R902" i="1" s="1"/>
  <c r="R903" i="1" a="1"/>
  <c r="R903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368" i="1" a="1"/>
  <c r="R368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9" i="1" a="1"/>
  <c r="R1269" i="1" s="1"/>
  <c r="R1270" i="1" a="1"/>
  <c r="R1270" i="1" s="1"/>
  <c r="R1271" i="1" a="1"/>
  <c r="R127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808" i="1" a="1"/>
  <c r="R1808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910" i="1" a="1"/>
  <c r="R910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626" i="1" a="1"/>
  <c r="R162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730" i="1" a="1"/>
  <c r="R730" i="1" s="1"/>
  <c r="R1627" i="1" a="1"/>
  <c r="R1627" i="1" s="1"/>
  <c r="R1628" i="1" a="1"/>
  <c r="R1628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145" i="1" a="1"/>
  <c r="R2145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34" i="1" a="1"/>
  <c r="R3334" i="1" s="1"/>
  <c r="R3336" i="1" a="1"/>
  <c r="R3336" i="1" s="1"/>
  <c r="R3342" i="1" a="1"/>
  <c r="R3342" i="1" s="1"/>
  <c r="R3343" i="1" a="1"/>
  <c r="R3343" i="1" s="1"/>
  <c r="R3356" i="1" a="1"/>
  <c r="R3356" i="1" s="1"/>
  <c r="R3357" i="1" a="1"/>
  <c r="R3357" i="1" s="1"/>
  <c r="R3358" i="1" a="1"/>
  <c r="R3358" i="1" s="1"/>
  <c r="R3360" i="1" a="1"/>
  <c r="R3360" i="1" s="1"/>
  <c r="R3361" i="1" a="1"/>
  <c r="R3361" i="1" s="1"/>
  <c r="O15" i="2"/>
  <c r="N15" i="2"/>
  <c r="M15" i="2"/>
  <c r="N12" i="2"/>
  <c r="O12" i="2"/>
  <c r="M12" i="2"/>
  <c r="O8" i="2"/>
  <c r="N9" i="2" s="1"/>
  <c r="O5" i="2"/>
  <c r="AA5" i="2"/>
  <c r="W5" i="2"/>
  <c r="S5" i="2"/>
  <c r="AA8" i="2"/>
  <c r="Z9" i="2" s="1"/>
  <c r="W8" i="2"/>
  <c r="V9" i="2" s="1"/>
  <c r="S8" i="2"/>
  <c r="R9" i="2" s="1"/>
  <c r="K8" i="2"/>
  <c r="J9" i="2" s="1"/>
  <c r="D3362" i="1"/>
  <c r="K12" i="2"/>
  <c r="J12" i="2"/>
  <c r="I12" i="2"/>
  <c r="BI3362" i="1"/>
  <c r="N3362" i="1"/>
  <c r="BL2" i="1"/>
  <c r="BM2" i="1" s="1"/>
  <c r="BL3" i="1"/>
  <c r="BM3" i="1" s="1"/>
  <c r="BL4" i="1"/>
  <c r="BM4" i="1" s="1"/>
  <c r="BL5" i="1"/>
  <c r="BM5" i="1" s="1"/>
  <c r="BL6" i="1"/>
  <c r="BM6" i="1" s="1"/>
  <c r="BL7" i="1"/>
  <c r="BM7" i="1" s="1"/>
  <c r="BL8" i="1"/>
  <c r="BM8" i="1" s="1"/>
  <c r="BL9" i="1"/>
  <c r="BM9" i="1" s="1"/>
  <c r="BL10" i="1"/>
  <c r="BM10" i="1" s="1"/>
  <c r="BL185" i="1"/>
  <c r="BM185" i="1" s="1"/>
  <c r="BL186" i="1"/>
  <c r="BM186" i="1" s="1"/>
  <c r="BL187" i="1"/>
  <c r="BM187" i="1" s="1"/>
  <c r="BL188" i="1"/>
  <c r="BM188" i="1" s="1"/>
  <c r="BL189" i="1"/>
  <c r="BM189" i="1" s="1"/>
  <c r="BL190" i="1"/>
  <c r="BM190" i="1" s="1"/>
  <c r="BL191" i="1"/>
  <c r="BM191" i="1" s="1"/>
  <c r="BL192" i="1"/>
  <c r="BM192" i="1" s="1"/>
  <c r="BL193" i="1"/>
  <c r="BM193" i="1" s="1"/>
  <c r="BL369" i="1"/>
  <c r="BM369" i="1" s="1"/>
  <c r="BL21" i="1"/>
  <c r="BM21" i="1" s="1"/>
  <c r="BL371" i="1"/>
  <c r="BM371" i="1" s="1"/>
  <c r="BL372" i="1"/>
  <c r="BM372" i="1" s="1"/>
  <c r="BL373" i="1"/>
  <c r="BM373" i="1" s="1"/>
  <c r="BL374" i="1"/>
  <c r="BM374" i="1" s="1"/>
  <c r="BL375" i="1"/>
  <c r="BM375" i="1" s="1"/>
  <c r="BL376" i="1"/>
  <c r="BM376" i="1" s="1"/>
  <c r="BL377" i="1"/>
  <c r="BM377" i="1" s="1"/>
  <c r="BL546" i="1"/>
  <c r="BM546" i="1" s="1"/>
  <c r="BL548" i="1"/>
  <c r="BM548" i="1" s="1"/>
  <c r="BL549" i="1"/>
  <c r="BM549" i="1" s="1"/>
  <c r="BL550" i="1"/>
  <c r="BM550" i="1" s="1"/>
  <c r="BL551" i="1"/>
  <c r="BM551" i="1" s="1"/>
  <c r="BL552" i="1"/>
  <c r="BM552" i="1" s="1"/>
  <c r="BL553" i="1"/>
  <c r="BM553" i="1" s="1"/>
  <c r="BL554" i="1"/>
  <c r="BM554" i="1" s="1"/>
  <c r="BL555" i="1"/>
  <c r="BM555" i="1" s="1"/>
  <c r="BL38" i="1"/>
  <c r="BM38" i="1" s="1"/>
  <c r="BL731" i="1"/>
  <c r="BM731" i="1" s="1"/>
  <c r="BL732" i="1"/>
  <c r="BM732" i="1" s="1"/>
  <c r="BL733" i="1"/>
  <c r="BM733" i="1" s="1"/>
  <c r="BL734" i="1"/>
  <c r="BM734" i="1" s="1"/>
  <c r="BL735" i="1"/>
  <c r="BM735" i="1" s="1"/>
  <c r="BL736" i="1"/>
  <c r="BM736" i="1" s="1"/>
  <c r="BL737" i="1"/>
  <c r="BM737" i="1" s="1"/>
  <c r="BL738" i="1"/>
  <c r="BM738" i="1" s="1"/>
  <c r="BL911" i="1"/>
  <c r="BM911" i="1" s="1"/>
  <c r="BL912" i="1"/>
  <c r="BM912" i="1" s="1"/>
  <c r="BL913" i="1"/>
  <c r="BM913" i="1" s="1"/>
  <c r="BL914" i="1"/>
  <c r="BM914" i="1" s="1"/>
  <c r="BL915" i="1"/>
  <c r="BM915" i="1" s="1"/>
  <c r="BL917" i="1"/>
  <c r="BM917" i="1" s="1"/>
  <c r="BL918" i="1"/>
  <c r="BM918" i="1" s="1"/>
  <c r="BL919" i="1"/>
  <c r="BM919" i="1" s="1"/>
  <c r="BL920" i="1"/>
  <c r="BM920" i="1" s="1"/>
  <c r="BL1087" i="1"/>
  <c r="BM1087" i="1" s="1"/>
  <c r="BL57" i="1"/>
  <c r="BM57" i="1" s="1"/>
  <c r="BL1088" i="1"/>
  <c r="BM1088" i="1" s="1"/>
  <c r="BL1089" i="1"/>
  <c r="BM1089" i="1" s="1"/>
  <c r="BL1090" i="1"/>
  <c r="BM1090" i="1" s="1"/>
  <c r="BL1092" i="1"/>
  <c r="BM1092" i="1" s="1"/>
  <c r="BL1093" i="1"/>
  <c r="BM1093" i="1" s="1"/>
  <c r="BL1094" i="1"/>
  <c r="BM1094" i="1" s="1"/>
  <c r="BL1095" i="1"/>
  <c r="BM1095" i="1" s="1"/>
  <c r="BL1272" i="1"/>
  <c r="BM1272" i="1" s="1"/>
  <c r="BL1273" i="1"/>
  <c r="BM1273" i="1" s="1"/>
  <c r="BL1274" i="1"/>
  <c r="BM1274" i="1" s="1"/>
  <c r="BL1275" i="1"/>
  <c r="BM1275" i="1" s="1"/>
  <c r="BL1276" i="1"/>
  <c r="BM1276" i="1" s="1"/>
  <c r="BL1277" i="1"/>
  <c r="BM1277" i="1" s="1"/>
  <c r="BL1279" i="1"/>
  <c r="BM1279" i="1" s="1"/>
  <c r="BL72" i="1"/>
  <c r="BM72" i="1" s="1"/>
  <c r="BL1280" i="1"/>
  <c r="BM1280" i="1" s="1"/>
  <c r="BL1451" i="1"/>
  <c r="BM1451" i="1" s="1"/>
  <c r="BL75" i="1"/>
  <c r="BM75" i="1" s="1"/>
  <c r="BL1452" i="1"/>
  <c r="BM1452" i="1" s="1"/>
  <c r="BL1453" i="1"/>
  <c r="BM1453" i="1" s="1"/>
  <c r="BL1454" i="1"/>
  <c r="BM1454" i="1" s="1"/>
  <c r="BL1455" i="1"/>
  <c r="BM1455" i="1" s="1"/>
  <c r="BL1456" i="1"/>
  <c r="BM1456" i="1" s="1"/>
  <c r="BL1457" i="1"/>
  <c r="BM1457" i="1" s="1"/>
  <c r="BL82" i="1"/>
  <c r="BM82" i="1" s="1"/>
  <c r="BL1629" i="1"/>
  <c r="BM1629" i="1" s="1"/>
  <c r="BL1630" i="1"/>
  <c r="BM1630" i="1" s="1"/>
  <c r="BL1631" i="1"/>
  <c r="BM1631" i="1" s="1"/>
  <c r="BL1632" i="1"/>
  <c r="BM1632" i="1" s="1"/>
  <c r="BL1633" i="1"/>
  <c r="BM1633" i="1" s="1"/>
  <c r="BL1634" i="1"/>
  <c r="BM1634" i="1" s="1"/>
  <c r="BL1635" i="1"/>
  <c r="BM1635" i="1" s="1"/>
  <c r="BL1636" i="1"/>
  <c r="BM1636" i="1" s="1"/>
  <c r="BL1637" i="1"/>
  <c r="BM1637" i="1" s="1"/>
  <c r="BL1818" i="1"/>
  <c r="BM1818" i="1" s="1"/>
  <c r="BL1819" i="1"/>
  <c r="BM1819" i="1" s="1"/>
  <c r="BL1820" i="1"/>
  <c r="BM1820" i="1" s="1"/>
  <c r="BL1821" i="1"/>
  <c r="BM1821" i="1" s="1"/>
  <c r="BL1822" i="1"/>
  <c r="BM1822" i="1" s="1"/>
  <c r="BL1823" i="1"/>
  <c r="BM1823" i="1" s="1"/>
  <c r="BL1824" i="1"/>
  <c r="BM1824" i="1" s="1"/>
  <c r="BL1825" i="1"/>
  <c r="BM1825" i="1" s="1"/>
  <c r="BL1826" i="1"/>
  <c r="BM1826" i="1" s="1"/>
  <c r="BL1977" i="1"/>
  <c r="BM1977" i="1" s="1"/>
  <c r="BL1978" i="1"/>
  <c r="BM1978" i="1" s="1"/>
  <c r="BL1979" i="1"/>
  <c r="BM1979" i="1" s="1"/>
  <c r="BL1980" i="1"/>
  <c r="BM1980" i="1" s="1"/>
  <c r="BL1981" i="1"/>
  <c r="BM1981" i="1" s="1"/>
  <c r="BL1982" i="1"/>
  <c r="BM1982" i="1" s="1"/>
  <c r="BL1983" i="1"/>
  <c r="BM1983" i="1" s="1"/>
  <c r="BL1984" i="1"/>
  <c r="BM1984" i="1" s="1"/>
  <c r="BL1985" i="1"/>
  <c r="BM1985" i="1" s="1"/>
  <c r="BL2146" i="1"/>
  <c r="BM2146" i="1" s="1"/>
  <c r="BL2147" i="1"/>
  <c r="BM2147" i="1" s="1"/>
  <c r="BL2148" i="1"/>
  <c r="BM2148" i="1" s="1"/>
  <c r="BL2149" i="1"/>
  <c r="BM2149" i="1" s="1"/>
  <c r="BL2150" i="1"/>
  <c r="BM2150" i="1" s="1"/>
  <c r="BL2151" i="1"/>
  <c r="BM2151" i="1" s="1"/>
  <c r="BL2317" i="1"/>
  <c r="BM2317" i="1" s="1"/>
  <c r="BL2318" i="1"/>
  <c r="BM2318" i="1" s="1"/>
  <c r="BL2319" i="1"/>
  <c r="BM2319" i="1" s="1"/>
  <c r="BL2320" i="1"/>
  <c r="BM2320" i="1" s="1"/>
  <c r="BL120" i="1"/>
  <c r="BM120" i="1" s="1"/>
  <c r="BL2321" i="1"/>
  <c r="BM2321" i="1" s="1"/>
  <c r="BL2322" i="1"/>
  <c r="BM2322" i="1" s="1"/>
  <c r="BL2323" i="1"/>
  <c r="BM2323" i="1" s="1"/>
  <c r="BL2324" i="1"/>
  <c r="BM2324" i="1" s="1"/>
  <c r="BL2152" i="1"/>
  <c r="BM2152" i="1" s="1"/>
  <c r="BL2153" i="1"/>
  <c r="BM2153" i="1" s="1"/>
  <c r="BL2484" i="1"/>
  <c r="BM2484" i="1" s="1"/>
  <c r="BL2485" i="1"/>
  <c r="BM2485" i="1" s="1"/>
  <c r="BL2486" i="1"/>
  <c r="BM2486" i="1" s="1"/>
  <c r="BL2487" i="1"/>
  <c r="BM2487" i="1" s="1"/>
  <c r="BL2488" i="1"/>
  <c r="BM2488" i="1" s="1"/>
  <c r="BL2489" i="1"/>
  <c r="BM2489" i="1" s="1"/>
  <c r="BL2490" i="1"/>
  <c r="BM2490" i="1" s="1"/>
  <c r="BL2491" i="1"/>
  <c r="BM2491" i="1" s="1"/>
  <c r="BL2492" i="1"/>
  <c r="BM2492" i="1" s="1"/>
  <c r="BL2715" i="1"/>
  <c r="BM2715" i="1" s="1"/>
  <c r="BL2716" i="1"/>
  <c r="BM2716" i="1" s="1"/>
  <c r="BL2718" i="1"/>
  <c r="BM2718" i="1" s="1"/>
  <c r="BL2719" i="1"/>
  <c r="BM2719" i="1" s="1"/>
  <c r="BL2720" i="1"/>
  <c r="BM2720" i="1" s="1"/>
  <c r="BL2721" i="1"/>
  <c r="BM2721" i="1" s="1"/>
  <c r="BL2722" i="1"/>
  <c r="BM2722" i="1" s="1"/>
  <c r="BL2723" i="1"/>
  <c r="BM2723" i="1" s="1"/>
  <c r="BL2724" i="1"/>
  <c r="BM2724" i="1" s="1"/>
  <c r="BL2154" i="1"/>
  <c r="BM2154" i="1" s="1"/>
  <c r="BL2886" i="1"/>
  <c r="BM2886" i="1" s="1"/>
  <c r="BL2887" i="1"/>
  <c r="BM2887" i="1" s="1"/>
  <c r="BL2888" i="1"/>
  <c r="BM2888" i="1" s="1"/>
  <c r="BL2889" i="1"/>
  <c r="BM2889" i="1" s="1"/>
  <c r="BL2891" i="1"/>
  <c r="BM2891" i="1" s="1"/>
  <c r="BL2892" i="1"/>
  <c r="BM2892" i="1" s="1"/>
  <c r="BL2893" i="1"/>
  <c r="BM2893" i="1" s="1"/>
  <c r="BL2894" i="1"/>
  <c r="BM2894" i="1" s="1"/>
  <c r="BL2895" i="1"/>
  <c r="BM2895" i="1" s="1"/>
  <c r="BL3156" i="1"/>
  <c r="BM3156" i="1" s="1"/>
  <c r="BL3158" i="1"/>
  <c r="BM3158" i="1" s="1"/>
  <c r="BL3159" i="1"/>
  <c r="BM3159" i="1" s="1"/>
  <c r="BL3160" i="1"/>
  <c r="BM3160" i="1" s="1"/>
  <c r="BL3077" i="1"/>
  <c r="BM3077" i="1" s="1"/>
  <c r="BL3074" i="1"/>
  <c r="BM3074" i="1" s="1"/>
  <c r="BL3075" i="1"/>
  <c r="BM3075" i="1" s="1"/>
  <c r="BL3076" i="1"/>
  <c r="BM3076" i="1" s="1"/>
  <c r="BL3162" i="1"/>
  <c r="BM3162" i="1" s="1"/>
  <c r="BL3161" i="1"/>
  <c r="BM3161" i="1" s="1"/>
  <c r="BL3165" i="1"/>
  <c r="BM3165" i="1" s="1"/>
  <c r="BL3163" i="1"/>
  <c r="BM3163" i="1" s="1"/>
  <c r="BL3164" i="1"/>
  <c r="BM3164" i="1" s="1"/>
  <c r="BL3157" i="1"/>
  <c r="BM3157" i="1" s="1"/>
  <c r="BL11" i="1"/>
  <c r="BM11" i="1" s="1"/>
  <c r="BL12" i="1"/>
  <c r="BM12" i="1" s="1"/>
  <c r="BL13" i="1"/>
  <c r="BM13" i="1" s="1"/>
  <c r="BL14" i="1"/>
  <c r="BM14" i="1" s="1"/>
  <c r="BL15" i="1"/>
  <c r="BM15" i="1" s="1"/>
  <c r="BL16" i="1"/>
  <c r="BM16" i="1" s="1"/>
  <c r="BL17" i="1"/>
  <c r="BM17" i="1" s="1"/>
  <c r="BL18" i="1"/>
  <c r="BM18" i="1" s="1"/>
  <c r="BL19" i="1"/>
  <c r="BM19" i="1" s="1"/>
  <c r="BL195" i="1"/>
  <c r="BM195" i="1" s="1"/>
  <c r="BL196" i="1"/>
  <c r="BM196" i="1" s="1"/>
  <c r="BL197" i="1"/>
  <c r="BM197" i="1" s="1"/>
  <c r="BL198" i="1"/>
  <c r="BM198" i="1" s="1"/>
  <c r="BL199" i="1"/>
  <c r="BM199" i="1" s="1"/>
  <c r="BL200" i="1"/>
  <c r="BM200" i="1" s="1"/>
  <c r="BL201" i="1"/>
  <c r="BM201" i="1" s="1"/>
  <c r="BL202" i="1"/>
  <c r="BM202" i="1" s="1"/>
  <c r="BL203" i="1"/>
  <c r="BM203" i="1" s="1"/>
  <c r="BL378" i="1"/>
  <c r="BM378" i="1" s="1"/>
  <c r="BL379" i="1"/>
  <c r="BM379" i="1" s="1"/>
  <c r="BL380" i="1"/>
  <c r="BM380" i="1" s="1"/>
  <c r="BL381" i="1"/>
  <c r="BM381" i="1" s="1"/>
  <c r="BL382" i="1"/>
  <c r="BM382" i="1" s="1"/>
  <c r="BL383" i="1"/>
  <c r="BM383" i="1" s="1"/>
  <c r="BL384" i="1"/>
  <c r="BM384" i="1" s="1"/>
  <c r="BL194" i="1"/>
  <c r="BM194" i="1" s="1"/>
  <c r="BL385" i="1"/>
  <c r="BM385" i="1" s="1"/>
  <c r="BL556" i="1"/>
  <c r="BM556" i="1" s="1"/>
  <c r="BL557" i="1"/>
  <c r="BM557" i="1" s="1"/>
  <c r="BL558" i="1"/>
  <c r="BM558" i="1" s="1"/>
  <c r="BL559" i="1"/>
  <c r="BM559" i="1" s="1"/>
  <c r="BL560" i="1"/>
  <c r="BM560" i="1" s="1"/>
  <c r="BL561" i="1"/>
  <c r="BM561" i="1" s="1"/>
  <c r="BL562" i="1"/>
  <c r="BM562" i="1" s="1"/>
  <c r="BL563" i="1"/>
  <c r="BM563" i="1" s="1"/>
  <c r="BL564" i="1"/>
  <c r="BM564" i="1" s="1"/>
  <c r="BL739" i="1"/>
  <c r="BM739" i="1" s="1"/>
  <c r="BL742" i="1"/>
  <c r="BM742" i="1" s="1"/>
  <c r="BL743" i="1"/>
  <c r="BM743" i="1" s="1"/>
  <c r="BL208" i="1"/>
  <c r="BM208" i="1" s="1"/>
  <c r="BL744" i="1"/>
  <c r="BM744" i="1" s="1"/>
  <c r="BL745" i="1"/>
  <c r="BM745" i="1" s="1"/>
  <c r="BL746" i="1"/>
  <c r="BM746" i="1" s="1"/>
  <c r="BL747" i="1"/>
  <c r="BM747" i="1" s="1"/>
  <c r="BL748" i="1"/>
  <c r="BM748" i="1" s="1"/>
  <c r="BL921" i="1"/>
  <c r="BM921" i="1" s="1"/>
  <c r="BL922" i="1"/>
  <c r="BM922" i="1" s="1"/>
  <c r="BL923" i="1"/>
  <c r="BM923" i="1" s="1"/>
  <c r="BL924" i="1"/>
  <c r="BM924" i="1" s="1"/>
  <c r="BL925" i="1"/>
  <c r="BM925" i="1" s="1"/>
  <c r="BL926" i="1"/>
  <c r="BM926" i="1" s="1"/>
  <c r="BL927" i="1"/>
  <c r="BM927" i="1" s="1"/>
  <c r="BL928" i="1"/>
  <c r="BM928" i="1" s="1"/>
  <c r="BL929" i="1"/>
  <c r="BM929" i="1" s="1"/>
  <c r="BL1096" i="1"/>
  <c r="BM1096" i="1" s="1"/>
  <c r="BL1097" i="1"/>
  <c r="BM1097" i="1" s="1"/>
  <c r="BL1098" i="1"/>
  <c r="BM1098" i="1" s="1"/>
  <c r="BL1100" i="1"/>
  <c r="BM1100" i="1" s="1"/>
  <c r="BL1101" i="1"/>
  <c r="BM1101" i="1" s="1"/>
  <c r="BL1102" i="1"/>
  <c r="BM1102" i="1" s="1"/>
  <c r="BL229" i="1"/>
  <c r="BM229" i="1" s="1"/>
  <c r="BL1103" i="1"/>
  <c r="BM1103" i="1" s="1"/>
  <c r="BL1104" i="1"/>
  <c r="BM1104" i="1" s="1"/>
  <c r="BL1281" i="1"/>
  <c r="BM1281" i="1" s="1"/>
  <c r="BL1282" i="1"/>
  <c r="BM1282" i="1" s="1"/>
  <c r="BL1283" i="1"/>
  <c r="BM1283" i="1" s="1"/>
  <c r="BL1284" i="1"/>
  <c r="BM1284" i="1" s="1"/>
  <c r="BL1285" i="1"/>
  <c r="BM1285" i="1" s="1"/>
  <c r="BL1286" i="1"/>
  <c r="BM1286" i="1" s="1"/>
  <c r="BL238" i="1"/>
  <c r="BM238" i="1" s="1"/>
  <c r="BL1287" i="1"/>
  <c r="BM1287" i="1" s="1"/>
  <c r="BL1288" i="1"/>
  <c r="BM1288" i="1" s="1"/>
  <c r="BL1458" i="1"/>
  <c r="BM1458" i="1" s="1"/>
  <c r="BL1459" i="1"/>
  <c r="BM1459" i="1" s="1"/>
  <c r="BL1460" i="1"/>
  <c r="BM1460" i="1" s="1"/>
  <c r="BL1462" i="1"/>
  <c r="BM1462" i="1" s="1"/>
  <c r="BL245" i="1"/>
  <c r="BM245" i="1" s="1"/>
  <c r="BL1463" i="1"/>
  <c r="BM1463" i="1" s="1"/>
  <c r="BL1464" i="1"/>
  <c r="BM1464" i="1" s="1"/>
  <c r="BL248" i="1"/>
  <c r="BM248" i="1" s="1"/>
  <c r="BL1465" i="1"/>
  <c r="BM1465" i="1" s="1"/>
  <c r="BL1638" i="1"/>
  <c r="BM1638" i="1" s="1"/>
  <c r="BL1639" i="1"/>
  <c r="BM1639" i="1" s="1"/>
  <c r="BL1640" i="1"/>
  <c r="BM1640" i="1" s="1"/>
  <c r="BL1641" i="1"/>
  <c r="BM1641" i="1" s="1"/>
  <c r="BL1644" i="1"/>
  <c r="BM1644" i="1" s="1"/>
  <c r="BL1645" i="1"/>
  <c r="BM1645" i="1" s="1"/>
  <c r="BL1646" i="1"/>
  <c r="BM1646" i="1" s="1"/>
  <c r="BL1647" i="1"/>
  <c r="BM1647" i="1" s="1"/>
  <c r="BL1648" i="1"/>
  <c r="BM1648" i="1" s="1"/>
  <c r="BL1827" i="1"/>
  <c r="BM1827" i="1" s="1"/>
  <c r="BL1828" i="1"/>
  <c r="BM1828" i="1" s="1"/>
  <c r="BL1829" i="1"/>
  <c r="BM1829" i="1" s="1"/>
  <c r="BL1830" i="1"/>
  <c r="BM1830" i="1" s="1"/>
  <c r="BL1831" i="1"/>
  <c r="BM1831" i="1" s="1"/>
  <c r="BL1832" i="1"/>
  <c r="BM1832" i="1" s="1"/>
  <c r="BL1833" i="1"/>
  <c r="BM1833" i="1" s="1"/>
  <c r="BL1834" i="1"/>
  <c r="BM1834" i="1" s="1"/>
  <c r="BL1835" i="1"/>
  <c r="BM1835" i="1" s="1"/>
  <c r="BL1986" i="1"/>
  <c r="BM1986" i="1" s="1"/>
  <c r="BL1987" i="1"/>
  <c r="BM1987" i="1" s="1"/>
  <c r="BL1988" i="1"/>
  <c r="BM1988" i="1" s="1"/>
  <c r="BL1989" i="1"/>
  <c r="BM1989" i="1" s="1"/>
  <c r="BL1990" i="1"/>
  <c r="BM1990" i="1" s="1"/>
  <c r="BL1991" i="1"/>
  <c r="BM1991" i="1" s="1"/>
  <c r="BL1992" i="1"/>
  <c r="BM1992" i="1" s="1"/>
  <c r="BL1993" i="1"/>
  <c r="BM1993" i="1" s="1"/>
  <c r="BL1994" i="1"/>
  <c r="BM1994" i="1" s="1"/>
  <c r="BL2155" i="1"/>
  <c r="BM2155" i="1" s="1"/>
  <c r="BL2156" i="1"/>
  <c r="BM2156" i="1" s="1"/>
  <c r="BL2157" i="1"/>
  <c r="BM2157" i="1" s="1"/>
  <c r="BL2158" i="1"/>
  <c r="BM2158" i="1" s="1"/>
  <c r="BL2159" i="1"/>
  <c r="BM2159" i="1" s="1"/>
  <c r="BL2160" i="1"/>
  <c r="BM2160" i="1" s="1"/>
  <c r="BL2161" i="1"/>
  <c r="BM2161" i="1" s="1"/>
  <c r="BL2162" i="1"/>
  <c r="BM2162" i="1" s="1"/>
  <c r="BL2163" i="1"/>
  <c r="BM2163" i="1" s="1"/>
  <c r="BL2325" i="1"/>
  <c r="BM2325" i="1" s="1"/>
  <c r="BL2326" i="1"/>
  <c r="BM2326" i="1" s="1"/>
  <c r="BL2327" i="1"/>
  <c r="BM2327" i="1" s="1"/>
  <c r="BL2328" i="1"/>
  <c r="BM2328" i="1" s="1"/>
  <c r="BL2329" i="1"/>
  <c r="BM2329" i="1" s="1"/>
  <c r="BL2330" i="1"/>
  <c r="BM2330" i="1" s="1"/>
  <c r="BL292" i="1"/>
  <c r="BM292" i="1" s="1"/>
  <c r="BL2331" i="1"/>
  <c r="BM2331" i="1" s="1"/>
  <c r="BL2332" i="1"/>
  <c r="BM2332" i="1" s="1"/>
  <c r="BL2493" i="1"/>
  <c r="BM2493" i="1" s="1"/>
  <c r="BL2494" i="1"/>
  <c r="BM2494" i="1" s="1"/>
  <c r="BL2495" i="1"/>
  <c r="BM2495" i="1" s="1"/>
  <c r="BL2496" i="1"/>
  <c r="BM2496" i="1" s="1"/>
  <c r="BL2497" i="1"/>
  <c r="BM2497" i="1" s="1"/>
  <c r="BL2498" i="1"/>
  <c r="BM2498" i="1" s="1"/>
  <c r="BL2499" i="1"/>
  <c r="BM2499" i="1" s="1"/>
  <c r="BL2500" i="1"/>
  <c r="BM2500" i="1" s="1"/>
  <c r="BL2501" i="1"/>
  <c r="BM2501" i="1" s="1"/>
  <c r="BL2725" i="1"/>
  <c r="BM2725" i="1" s="1"/>
  <c r="BL2726" i="1"/>
  <c r="BM2726" i="1" s="1"/>
  <c r="BL2727" i="1"/>
  <c r="BM2727" i="1" s="1"/>
  <c r="BL2728" i="1"/>
  <c r="BM2728" i="1" s="1"/>
  <c r="BL2729" i="1"/>
  <c r="BM2729" i="1" s="1"/>
  <c r="BL2730" i="1"/>
  <c r="BM2730" i="1" s="1"/>
  <c r="BL2731" i="1"/>
  <c r="BM2731" i="1" s="1"/>
  <c r="BL2732" i="1"/>
  <c r="BM2732" i="1" s="1"/>
  <c r="BL2733" i="1"/>
  <c r="BM2733" i="1" s="1"/>
  <c r="BL2896" i="1"/>
  <c r="BM2896" i="1" s="1"/>
  <c r="BL2897" i="1"/>
  <c r="BM2897" i="1" s="1"/>
  <c r="BL2898" i="1"/>
  <c r="BM2898" i="1" s="1"/>
  <c r="BL2899" i="1"/>
  <c r="BM2899" i="1" s="1"/>
  <c r="BL2900" i="1"/>
  <c r="BM2900" i="1" s="1"/>
  <c r="BL2901" i="1"/>
  <c r="BM2901" i="1" s="1"/>
  <c r="BL2902" i="1"/>
  <c r="BM2902" i="1" s="1"/>
  <c r="BL2903" i="1"/>
  <c r="BM2903" i="1" s="1"/>
  <c r="BL2904" i="1"/>
  <c r="BM2904" i="1" s="1"/>
  <c r="BL3166" i="1"/>
  <c r="BM3166" i="1" s="1"/>
  <c r="BL3271" i="1"/>
  <c r="BM3271" i="1" s="1"/>
  <c r="BL3168" i="1"/>
  <c r="BM3168" i="1" s="1"/>
  <c r="BL3169" i="1"/>
  <c r="BM3169" i="1" s="1"/>
  <c r="BL3078" i="1"/>
  <c r="BM3078" i="1" s="1"/>
  <c r="BL3079" i="1"/>
  <c r="BM3079" i="1" s="1"/>
  <c r="BL3080" i="1"/>
  <c r="BM3080" i="1" s="1"/>
  <c r="BL3126" i="1"/>
  <c r="BM3126" i="1" s="1"/>
  <c r="BL3171" i="1"/>
  <c r="BM3171" i="1" s="1"/>
  <c r="BL3281" i="1"/>
  <c r="BM3281" i="1" s="1"/>
  <c r="BL3172" i="1"/>
  <c r="BM3172" i="1" s="1"/>
  <c r="BL3173" i="1"/>
  <c r="BM3173" i="1" s="1"/>
  <c r="BL3174" i="1"/>
  <c r="BM3174" i="1" s="1"/>
  <c r="BL3175" i="1"/>
  <c r="BM3175" i="1" s="1"/>
  <c r="BL20" i="1"/>
  <c r="BM20" i="1" s="1"/>
  <c r="BL22" i="1"/>
  <c r="BM22" i="1" s="1"/>
  <c r="BL23" i="1"/>
  <c r="BM23" i="1" s="1"/>
  <c r="BL24" i="1"/>
  <c r="BM24" i="1" s="1"/>
  <c r="BL25" i="1"/>
  <c r="BM25" i="1" s="1"/>
  <c r="BL26" i="1"/>
  <c r="BM26" i="1" s="1"/>
  <c r="BL27" i="1"/>
  <c r="BM27" i="1" s="1"/>
  <c r="BL204" i="1"/>
  <c r="BM204" i="1" s="1"/>
  <c r="BL205" i="1"/>
  <c r="BM205" i="1" s="1"/>
  <c r="BL206" i="1"/>
  <c r="BM206" i="1" s="1"/>
  <c r="BL207" i="1"/>
  <c r="BM207" i="1" s="1"/>
  <c r="BL209" i="1"/>
  <c r="BM209" i="1" s="1"/>
  <c r="BL210" i="1"/>
  <c r="BM210" i="1" s="1"/>
  <c r="BL211" i="1"/>
  <c r="BM211" i="1" s="1"/>
  <c r="BL212" i="1"/>
  <c r="BM212" i="1" s="1"/>
  <c r="BL386" i="1"/>
  <c r="BM386" i="1" s="1"/>
  <c r="BL387" i="1"/>
  <c r="BM387" i="1" s="1"/>
  <c r="BL388" i="1"/>
  <c r="BM388" i="1" s="1"/>
  <c r="BL389" i="1"/>
  <c r="BM389" i="1" s="1"/>
  <c r="BL390" i="1"/>
  <c r="BM390" i="1" s="1"/>
  <c r="BL391" i="1"/>
  <c r="BM391" i="1" s="1"/>
  <c r="BL392" i="1"/>
  <c r="BM392" i="1" s="1"/>
  <c r="BL358" i="1"/>
  <c r="BM358" i="1" s="1"/>
  <c r="BL393" i="1"/>
  <c r="BM393" i="1" s="1"/>
  <c r="BL565" i="1"/>
  <c r="BM565" i="1" s="1"/>
  <c r="BL566" i="1"/>
  <c r="BM566" i="1" s="1"/>
  <c r="BL567" i="1"/>
  <c r="BM567" i="1" s="1"/>
  <c r="BL568" i="1"/>
  <c r="BM568" i="1" s="1"/>
  <c r="BL569" i="1"/>
  <c r="BM569" i="1" s="1"/>
  <c r="BL570" i="1"/>
  <c r="BM570" i="1" s="1"/>
  <c r="BL571" i="1"/>
  <c r="BM571" i="1" s="1"/>
  <c r="BL367" i="1"/>
  <c r="BM367" i="1" s="1"/>
  <c r="BL572" i="1"/>
  <c r="BM572" i="1" s="1"/>
  <c r="BL749" i="1"/>
  <c r="BM749" i="1" s="1"/>
  <c r="BL370" i="1"/>
  <c r="BM370" i="1" s="1"/>
  <c r="BL750" i="1"/>
  <c r="BM750" i="1" s="1"/>
  <c r="BL751" i="1"/>
  <c r="BM751" i="1" s="1"/>
  <c r="BL752" i="1"/>
  <c r="BM752" i="1" s="1"/>
  <c r="BL753" i="1"/>
  <c r="BM753" i="1" s="1"/>
  <c r="BL754" i="1"/>
  <c r="BM754" i="1" s="1"/>
  <c r="BL755" i="1"/>
  <c r="BM755" i="1" s="1"/>
  <c r="BL756" i="1"/>
  <c r="BM756" i="1" s="1"/>
  <c r="BL930" i="1"/>
  <c r="BM930" i="1" s="1"/>
  <c r="BL931" i="1"/>
  <c r="BM931" i="1" s="1"/>
  <c r="BL932" i="1"/>
  <c r="BM932" i="1" s="1"/>
  <c r="BL933" i="1"/>
  <c r="BM933" i="1" s="1"/>
  <c r="BL934" i="1"/>
  <c r="BM934" i="1" s="1"/>
  <c r="BL935" i="1"/>
  <c r="BM935" i="1" s="1"/>
  <c r="BL936" i="1"/>
  <c r="BM936" i="1" s="1"/>
  <c r="BL937" i="1"/>
  <c r="BM937" i="1" s="1"/>
  <c r="BL938" i="1"/>
  <c r="BM938" i="1" s="1"/>
  <c r="BL1105" i="1"/>
  <c r="BM1105" i="1" s="1"/>
  <c r="BL1106" i="1"/>
  <c r="BM1106" i="1" s="1"/>
  <c r="BL1108" i="1"/>
  <c r="BM1108" i="1" s="1"/>
  <c r="BL1109" i="1"/>
  <c r="BM1109" i="1" s="1"/>
  <c r="BL1110" i="1"/>
  <c r="BM1110" i="1" s="1"/>
  <c r="BL1111" i="1"/>
  <c r="BM1111" i="1" s="1"/>
  <c r="BL1112" i="1"/>
  <c r="BM1112" i="1" s="1"/>
  <c r="BL1113" i="1"/>
  <c r="BM1113" i="1" s="1"/>
  <c r="BL1114" i="1"/>
  <c r="BM1114" i="1" s="1"/>
  <c r="BL1289" i="1"/>
  <c r="BM1289" i="1" s="1"/>
  <c r="BL1290" i="1"/>
  <c r="BM1290" i="1" s="1"/>
  <c r="BL1291" i="1"/>
  <c r="BM1291" i="1" s="1"/>
  <c r="BL1292" i="1"/>
  <c r="BM1292" i="1" s="1"/>
  <c r="BL1293" i="1"/>
  <c r="BM1293" i="1" s="1"/>
  <c r="BL1294" i="1"/>
  <c r="BM1294" i="1" s="1"/>
  <c r="BL1295" i="1"/>
  <c r="BM1295" i="1" s="1"/>
  <c r="BL1296" i="1"/>
  <c r="BM1296" i="1" s="1"/>
  <c r="BL1298" i="1"/>
  <c r="BM1298" i="1" s="1"/>
  <c r="BL1466" i="1"/>
  <c r="BM1466" i="1" s="1"/>
  <c r="BL1467" i="1"/>
  <c r="BM1467" i="1" s="1"/>
  <c r="BL1468" i="1"/>
  <c r="BM1468" i="1" s="1"/>
  <c r="BL1469" i="1"/>
  <c r="BM1469" i="1" s="1"/>
  <c r="BL1470" i="1"/>
  <c r="BM1470" i="1" s="1"/>
  <c r="BL1471" i="1"/>
  <c r="BM1471" i="1" s="1"/>
  <c r="BL1472" i="1"/>
  <c r="BM1472" i="1" s="1"/>
  <c r="BL1474" i="1"/>
  <c r="BM1474" i="1" s="1"/>
  <c r="BL1475" i="1"/>
  <c r="BM1475" i="1" s="1"/>
  <c r="BL1649" i="1"/>
  <c r="BM1649" i="1" s="1"/>
  <c r="BL1650" i="1"/>
  <c r="BM1650" i="1" s="1"/>
  <c r="BL1652" i="1"/>
  <c r="BM1652" i="1" s="1"/>
  <c r="BL1653" i="1"/>
  <c r="BM1653" i="1" s="1"/>
  <c r="BL1654" i="1"/>
  <c r="BM1654" i="1" s="1"/>
  <c r="BL1655" i="1"/>
  <c r="BM1655" i="1" s="1"/>
  <c r="BL1656" i="1"/>
  <c r="BM1656" i="1" s="1"/>
  <c r="BL421" i="1"/>
  <c r="BM421" i="1" s="1"/>
  <c r="BL1657" i="1"/>
  <c r="BM1657" i="1" s="1"/>
  <c r="BL1836" i="1"/>
  <c r="BM1836" i="1" s="1"/>
  <c r="BL1837" i="1"/>
  <c r="BM1837" i="1" s="1"/>
  <c r="BL1838" i="1"/>
  <c r="BM1838" i="1" s="1"/>
  <c r="BL1839" i="1"/>
  <c r="BM1839" i="1" s="1"/>
  <c r="BL1840" i="1"/>
  <c r="BM1840" i="1" s="1"/>
  <c r="BL1841" i="1"/>
  <c r="BM1841" i="1" s="1"/>
  <c r="BL1842" i="1"/>
  <c r="BM1842" i="1" s="1"/>
  <c r="BL1843" i="1"/>
  <c r="BM1843" i="1" s="1"/>
  <c r="BL1844" i="1"/>
  <c r="BM1844" i="1" s="1"/>
  <c r="BL1995" i="1"/>
  <c r="BM1995" i="1" s="1"/>
  <c r="BL1996" i="1"/>
  <c r="BM1996" i="1" s="1"/>
  <c r="BL1997" i="1"/>
  <c r="BM1997" i="1" s="1"/>
  <c r="BL1998" i="1"/>
  <c r="BM1998" i="1" s="1"/>
  <c r="BL1999" i="1"/>
  <c r="BM1999" i="1" s="1"/>
  <c r="BL2000" i="1"/>
  <c r="BM2000" i="1" s="1"/>
  <c r="BL2001" i="1"/>
  <c r="BM2001" i="1" s="1"/>
  <c r="BL2002" i="1"/>
  <c r="BM2002" i="1" s="1"/>
  <c r="BL2003" i="1"/>
  <c r="BM2003" i="1" s="1"/>
  <c r="BL213" i="1"/>
  <c r="BM213" i="1" s="1"/>
  <c r="BL2164" i="1"/>
  <c r="BM2164" i="1" s="1"/>
  <c r="BL2165" i="1"/>
  <c r="BM2165" i="1" s="1"/>
  <c r="BL2166" i="1"/>
  <c r="BM2166" i="1" s="1"/>
  <c r="BL2167" i="1"/>
  <c r="BM2167" i="1" s="1"/>
  <c r="BL2168" i="1"/>
  <c r="BM2168" i="1" s="1"/>
  <c r="BL2169" i="1"/>
  <c r="BM2169" i="1" s="1"/>
  <c r="BL2170" i="1"/>
  <c r="BM2170" i="1" s="1"/>
  <c r="BL2171" i="1"/>
  <c r="BM2171" i="1" s="1"/>
  <c r="BL2172" i="1"/>
  <c r="BM2172" i="1" s="1"/>
  <c r="BL2333" i="1"/>
  <c r="BM2333" i="1" s="1"/>
  <c r="BL2334" i="1"/>
  <c r="BM2334" i="1" s="1"/>
  <c r="BL2335" i="1"/>
  <c r="BM2335" i="1" s="1"/>
  <c r="BL2336" i="1"/>
  <c r="BM2336" i="1" s="1"/>
  <c r="BL2337" i="1"/>
  <c r="BM2337" i="1" s="1"/>
  <c r="BL2338" i="1"/>
  <c r="BM2338" i="1" s="1"/>
  <c r="BL2339" i="1"/>
  <c r="BM2339" i="1" s="1"/>
  <c r="BL2340" i="1"/>
  <c r="BM2340" i="1" s="1"/>
  <c r="BL2341" i="1"/>
  <c r="BM2341" i="1" s="1"/>
  <c r="BL2502" i="1"/>
  <c r="BM2502" i="1" s="1"/>
  <c r="BL461" i="1"/>
  <c r="BM461" i="1" s="1"/>
  <c r="BL2503" i="1"/>
  <c r="BM2503" i="1" s="1"/>
  <c r="BL2504" i="1"/>
  <c r="BM2504" i="1" s="1"/>
  <c r="BL2505" i="1"/>
  <c r="BM2505" i="1" s="1"/>
  <c r="BL2506" i="1"/>
  <c r="BM2506" i="1" s="1"/>
  <c r="BL2507" i="1"/>
  <c r="BM2507" i="1" s="1"/>
  <c r="BL2508" i="1"/>
  <c r="BM2508" i="1" s="1"/>
  <c r="BL2509" i="1"/>
  <c r="BM2509" i="1" s="1"/>
  <c r="BL28" i="1"/>
  <c r="BM28" i="1" s="1"/>
  <c r="BL29" i="1"/>
  <c r="BM29" i="1" s="1"/>
  <c r="BL2734" i="1"/>
  <c r="BM2734" i="1" s="1"/>
  <c r="BL2735" i="1"/>
  <c r="BM2735" i="1" s="1"/>
  <c r="BL2736" i="1"/>
  <c r="BM2736" i="1" s="1"/>
  <c r="BL2737" i="1"/>
  <c r="BM2737" i="1" s="1"/>
  <c r="BL2738" i="1"/>
  <c r="BM2738" i="1" s="1"/>
  <c r="BL2739" i="1"/>
  <c r="BM2739" i="1" s="1"/>
  <c r="BL2740" i="1"/>
  <c r="BM2740" i="1" s="1"/>
  <c r="BL2741" i="1"/>
  <c r="BM2741" i="1" s="1"/>
  <c r="BL479" i="1"/>
  <c r="BM479" i="1" s="1"/>
  <c r="BL2905" i="1"/>
  <c r="BM2905" i="1" s="1"/>
  <c r="BL2906" i="1"/>
  <c r="BM2906" i="1" s="1"/>
  <c r="BL2907" i="1"/>
  <c r="BM2907" i="1" s="1"/>
  <c r="BL2908" i="1"/>
  <c r="BM2908" i="1" s="1"/>
  <c r="BL2909" i="1"/>
  <c r="BM2909" i="1" s="1"/>
  <c r="BL2910" i="1"/>
  <c r="BM2910" i="1" s="1"/>
  <c r="BL2911" i="1"/>
  <c r="BM2911" i="1" s="1"/>
  <c r="BL2912" i="1"/>
  <c r="BM2912" i="1" s="1"/>
  <c r="BL2913" i="1"/>
  <c r="BM2913" i="1" s="1"/>
  <c r="BL3176" i="1"/>
  <c r="BM3176" i="1" s="1"/>
  <c r="BL3177" i="1"/>
  <c r="BM3177" i="1" s="1"/>
  <c r="BL3178" i="1"/>
  <c r="BM3178" i="1" s="1"/>
  <c r="BL3170" i="1"/>
  <c r="BM3170" i="1" s="1"/>
  <c r="BL3082" i="1"/>
  <c r="BM3082" i="1" s="1"/>
  <c r="BL3083" i="1"/>
  <c r="BM3083" i="1" s="1"/>
  <c r="BL3084" i="1"/>
  <c r="BM3084" i="1" s="1"/>
  <c r="BL3085" i="1"/>
  <c r="BM3085" i="1" s="1"/>
  <c r="BL3180" i="1"/>
  <c r="BM3180" i="1" s="1"/>
  <c r="BL3181" i="1"/>
  <c r="BM3181" i="1" s="1"/>
  <c r="BL3182" i="1"/>
  <c r="BM3182" i="1" s="1"/>
  <c r="BL3183" i="1"/>
  <c r="BM3183" i="1" s="1"/>
  <c r="BL3184" i="1"/>
  <c r="BM3184" i="1" s="1"/>
  <c r="BL3167" i="1"/>
  <c r="BM3167" i="1" s="1"/>
  <c r="BL30" i="1"/>
  <c r="BM30" i="1" s="1"/>
  <c r="BL31" i="1"/>
  <c r="BM31" i="1" s="1"/>
  <c r="BL32" i="1"/>
  <c r="BM32" i="1" s="1"/>
  <c r="BL33" i="1"/>
  <c r="BM33" i="1" s="1"/>
  <c r="BL34" i="1"/>
  <c r="BM34" i="1" s="1"/>
  <c r="BL35" i="1"/>
  <c r="BM35" i="1" s="1"/>
  <c r="BL36" i="1"/>
  <c r="BM36" i="1" s="1"/>
  <c r="BL37" i="1"/>
  <c r="BM37" i="1" s="1"/>
  <c r="BL39" i="1"/>
  <c r="BM39" i="1" s="1"/>
  <c r="BL214" i="1"/>
  <c r="BM214" i="1" s="1"/>
  <c r="BL215" i="1"/>
  <c r="BM215" i="1" s="1"/>
  <c r="BL216" i="1"/>
  <c r="BM216" i="1" s="1"/>
  <c r="BL217" i="1"/>
  <c r="BM217" i="1" s="1"/>
  <c r="BL218" i="1"/>
  <c r="BM218" i="1" s="1"/>
  <c r="BL219" i="1"/>
  <c r="BM219" i="1" s="1"/>
  <c r="BL220" i="1"/>
  <c r="BM220" i="1" s="1"/>
  <c r="BL221" i="1"/>
  <c r="BM221" i="1" s="1"/>
  <c r="BL222" i="1"/>
  <c r="BM222" i="1" s="1"/>
  <c r="BL521" i="1"/>
  <c r="BM521" i="1" s="1"/>
  <c r="BL394" i="1"/>
  <c r="BM394" i="1" s="1"/>
  <c r="BL395" i="1"/>
  <c r="BM395" i="1" s="1"/>
  <c r="BL396" i="1"/>
  <c r="BM396" i="1" s="1"/>
  <c r="BL397" i="1"/>
  <c r="BM397" i="1" s="1"/>
  <c r="BL398" i="1"/>
  <c r="BM398" i="1" s="1"/>
  <c r="BL399" i="1"/>
  <c r="BM399" i="1" s="1"/>
  <c r="BL400" i="1"/>
  <c r="BM400" i="1" s="1"/>
  <c r="BL401" i="1"/>
  <c r="BM401" i="1" s="1"/>
  <c r="BL573" i="1"/>
  <c r="BM573" i="1" s="1"/>
  <c r="BL574" i="1"/>
  <c r="BM574" i="1" s="1"/>
  <c r="BL575" i="1"/>
  <c r="BM575" i="1" s="1"/>
  <c r="BL533" i="1"/>
  <c r="BM533" i="1" s="1"/>
  <c r="BL576" i="1"/>
  <c r="BM576" i="1" s="1"/>
  <c r="BL577" i="1"/>
  <c r="BM577" i="1" s="1"/>
  <c r="BL578" i="1"/>
  <c r="BM578" i="1" s="1"/>
  <c r="BL579" i="1"/>
  <c r="BM579" i="1" s="1"/>
  <c r="BL580" i="1"/>
  <c r="BM580" i="1" s="1"/>
  <c r="BL757" i="1"/>
  <c r="BM757" i="1" s="1"/>
  <c r="BL758" i="1"/>
  <c r="BM758" i="1" s="1"/>
  <c r="BL759" i="1"/>
  <c r="BM759" i="1" s="1"/>
  <c r="BL760" i="1"/>
  <c r="BM760" i="1" s="1"/>
  <c r="BL761" i="1"/>
  <c r="BM761" i="1" s="1"/>
  <c r="BL762" i="1"/>
  <c r="BM762" i="1" s="1"/>
  <c r="BL763" i="1"/>
  <c r="BM763" i="1" s="1"/>
  <c r="BL764" i="1"/>
  <c r="BM764" i="1" s="1"/>
  <c r="BL547" i="1"/>
  <c r="BM547" i="1" s="1"/>
  <c r="BL939" i="1"/>
  <c r="BM939" i="1" s="1"/>
  <c r="BL940" i="1"/>
  <c r="BM940" i="1" s="1"/>
  <c r="BL941" i="1"/>
  <c r="BM941" i="1" s="1"/>
  <c r="BL942" i="1"/>
  <c r="BM942" i="1" s="1"/>
  <c r="BL943" i="1"/>
  <c r="BM943" i="1" s="1"/>
  <c r="BL944" i="1"/>
  <c r="BM944" i="1" s="1"/>
  <c r="BL945" i="1"/>
  <c r="BM945" i="1" s="1"/>
  <c r="BL946" i="1"/>
  <c r="BM946" i="1" s="1"/>
  <c r="BL947" i="1"/>
  <c r="BM947" i="1" s="1"/>
  <c r="BL1115" i="1"/>
  <c r="BM1115" i="1" s="1"/>
  <c r="BL1116" i="1"/>
  <c r="BM1116" i="1" s="1"/>
  <c r="BL1117" i="1"/>
  <c r="BM1117" i="1" s="1"/>
  <c r="BL1118" i="1"/>
  <c r="BM1118" i="1" s="1"/>
  <c r="BL1119" i="1"/>
  <c r="BM1119" i="1" s="1"/>
  <c r="BL1120" i="1"/>
  <c r="BM1120" i="1" s="1"/>
  <c r="BL1121" i="1"/>
  <c r="BM1121" i="1" s="1"/>
  <c r="BL1122" i="1"/>
  <c r="BM1122" i="1" s="1"/>
  <c r="BL1123" i="1"/>
  <c r="BM1123" i="1" s="1"/>
  <c r="BL1299" i="1"/>
  <c r="BM1299" i="1" s="1"/>
  <c r="BL1300" i="1"/>
  <c r="BM1300" i="1" s="1"/>
  <c r="BL1301" i="1"/>
  <c r="BM1301" i="1" s="1"/>
  <c r="BL1302" i="1"/>
  <c r="BM1302" i="1" s="1"/>
  <c r="BL1303" i="1"/>
  <c r="BM1303" i="1" s="1"/>
  <c r="BL1304" i="1"/>
  <c r="BM1304" i="1" s="1"/>
  <c r="BL1305" i="1"/>
  <c r="BM1305" i="1" s="1"/>
  <c r="BL1306" i="1"/>
  <c r="BM1306" i="1" s="1"/>
  <c r="BL1307" i="1"/>
  <c r="BM1307" i="1" s="1"/>
  <c r="BL1476" i="1"/>
  <c r="BM1476" i="1" s="1"/>
  <c r="BL1477" i="1"/>
  <c r="BM1477" i="1" s="1"/>
  <c r="BL1478" i="1"/>
  <c r="BM1478" i="1" s="1"/>
  <c r="BL1479" i="1"/>
  <c r="BM1479" i="1" s="1"/>
  <c r="BL1481" i="1"/>
  <c r="BM1481" i="1" s="1"/>
  <c r="BL1482" i="1"/>
  <c r="BM1482" i="1" s="1"/>
  <c r="BL1483" i="1"/>
  <c r="BM1483" i="1" s="1"/>
  <c r="BL1484" i="1"/>
  <c r="BM1484" i="1" s="1"/>
  <c r="BL1485" i="1"/>
  <c r="BM1485" i="1" s="1"/>
  <c r="BL584" i="1"/>
  <c r="BM584" i="1" s="1"/>
  <c r="BL1658" i="1"/>
  <c r="BM1658" i="1" s="1"/>
  <c r="BL1659" i="1"/>
  <c r="BM1659" i="1" s="1"/>
  <c r="BL1660" i="1"/>
  <c r="BM1660" i="1" s="1"/>
  <c r="BL1661" i="1"/>
  <c r="BM1661" i="1" s="1"/>
  <c r="BL1662" i="1"/>
  <c r="BM1662" i="1" s="1"/>
  <c r="BL1663" i="1"/>
  <c r="BM1663" i="1" s="1"/>
  <c r="BL1664" i="1"/>
  <c r="BM1664" i="1" s="1"/>
  <c r="BL1665" i="1"/>
  <c r="BM1665" i="1" s="1"/>
  <c r="BL1845" i="1"/>
  <c r="BM1845" i="1" s="1"/>
  <c r="BL1846" i="1"/>
  <c r="BM1846" i="1" s="1"/>
  <c r="BL1847" i="1"/>
  <c r="BM1847" i="1" s="1"/>
  <c r="BL1848" i="1"/>
  <c r="BM1848" i="1" s="1"/>
  <c r="BL1849" i="1"/>
  <c r="BM1849" i="1" s="1"/>
  <c r="BL1850" i="1"/>
  <c r="BM1850" i="1" s="1"/>
  <c r="BL1851" i="1"/>
  <c r="BM1851" i="1" s="1"/>
  <c r="BL1852" i="1"/>
  <c r="BM1852" i="1" s="1"/>
  <c r="BL1853" i="1"/>
  <c r="BM1853" i="1" s="1"/>
  <c r="BL2004" i="1"/>
  <c r="BM2004" i="1" s="1"/>
  <c r="BL2005" i="1"/>
  <c r="BM2005" i="1" s="1"/>
  <c r="BL2006" i="1"/>
  <c r="BM2006" i="1" s="1"/>
  <c r="BL2007" i="1"/>
  <c r="BM2007" i="1" s="1"/>
  <c r="BL2008" i="1"/>
  <c r="BM2008" i="1" s="1"/>
  <c r="BL2009" i="1"/>
  <c r="BM2009" i="1" s="1"/>
  <c r="BL2010" i="1"/>
  <c r="BM2010" i="1" s="1"/>
  <c r="BL2011" i="1"/>
  <c r="BM2011" i="1" s="1"/>
  <c r="BL2012" i="1"/>
  <c r="BM2012" i="1" s="1"/>
  <c r="BL2173" i="1"/>
  <c r="BM2173" i="1" s="1"/>
  <c r="BL2174" i="1"/>
  <c r="BM2174" i="1" s="1"/>
  <c r="BL2175" i="1"/>
  <c r="BM2175" i="1" s="1"/>
  <c r="BL2176" i="1"/>
  <c r="BM2176" i="1" s="1"/>
  <c r="BL2177" i="1"/>
  <c r="BM2177" i="1" s="1"/>
  <c r="BL2178" i="1"/>
  <c r="BM2178" i="1" s="1"/>
  <c r="BL2179" i="1"/>
  <c r="BM2179" i="1" s="1"/>
  <c r="BL2180" i="1"/>
  <c r="BM2180" i="1" s="1"/>
  <c r="BL2181" i="1"/>
  <c r="BM2181" i="1" s="1"/>
  <c r="BL2342" i="1"/>
  <c r="BM2342" i="1" s="1"/>
  <c r="BL2343" i="1"/>
  <c r="BM2343" i="1" s="1"/>
  <c r="BL2344" i="1"/>
  <c r="BM2344" i="1" s="1"/>
  <c r="BL2345" i="1"/>
  <c r="BM2345" i="1" s="1"/>
  <c r="BL2346" i="1"/>
  <c r="BM2346" i="1" s="1"/>
  <c r="BL2347" i="1"/>
  <c r="BM2347" i="1" s="1"/>
  <c r="BL2348" i="1"/>
  <c r="BM2348" i="1" s="1"/>
  <c r="BL2349" i="1"/>
  <c r="BM2349" i="1" s="1"/>
  <c r="BL2350" i="1"/>
  <c r="BM2350" i="1" s="1"/>
  <c r="BL2510" i="1"/>
  <c r="BM2510" i="1" s="1"/>
  <c r="BL2511" i="1"/>
  <c r="BM2511" i="1" s="1"/>
  <c r="BL2512" i="1"/>
  <c r="BM2512" i="1" s="1"/>
  <c r="BL632" i="1"/>
  <c r="BM632" i="1" s="1"/>
  <c r="BL2513" i="1"/>
  <c r="BM2513" i="1" s="1"/>
  <c r="BL2514" i="1"/>
  <c r="BM2514" i="1" s="1"/>
  <c r="BL2515" i="1"/>
  <c r="BM2515" i="1" s="1"/>
  <c r="BL2516" i="1"/>
  <c r="BM2516" i="1" s="1"/>
  <c r="BL2517" i="1"/>
  <c r="BM2517" i="1" s="1"/>
  <c r="BL2742" i="1"/>
  <c r="BM2742" i="1" s="1"/>
  <c r="BL2743" i="1"/>
  <c r="BM2743" i="1" s="1"/>
  <c r="BL2744" i="1"/>
  <c r="BM2744" i="1" s="1"/>
  <c r="BL2745" i="1"/>
  <c r="BM2745" i="1" s="1"/>
  <c r="BL2746" i="1"/>
  <c r="BM2746" i="1" s="1"/>
  <c r="BL2747" i="1"/>
  <c r="BM2747" i="1" s="1"/>
  <c r="BL2748" i="1"/>
  <c r="BM2748" i="1" s="1"/>
  <c r="BL645" i="1"/>
  <c r="BM645" i="1" s="1"/>
  <c r="BL2749" i="1"/>
  <c r="BM2749" i="1" s="1"/>
  <c r="BL2914" i="1"/>
  <c r="BM2914" i="1" s="1"/>
  <c r="BL2915" i="1"/>
  <c r="BM2915" i="1" s="1"/>
  <c r="BL2916" i="1"/>
  <c r="BM2916" i="1" s="1"/>
  <c r="BL2917" i="1"/>
  <c r="BM2917" i="1" s="1"/>
  <c r="BL2918" i="1"/>
  <c r="BM2918" i="1" s="1"/>
  <c r="BL2919" i="1"/>
  <c r="BM2919" i="1" s="1"/>
  <c r="BL2920" i="1"/>
  <c r="BM2920" i="1" s="1"/>
  <c r="BL2921" i="1"/>
  <c r="BM2921" i="1" s="1"/>
  <c r="BL2922" i="1"/>
  <c r="BM2922" i="1" s="1"/>
  <c r="BL3186" i="1"/>
  <c r="BM3186" i="1" s="1"/>
  <c r="BL3187" i="1"/>
  <c r="BM3187" i="1" s="1"/>
  <c r="BL3188" i="1"/>
  <c r="BM3188" i="1" s="1"/>
  <c r="BL3189" i="1"/>
  <c r="BM3189" i="1" s="1"/>
  <c r="BL3086" i="1"/>
  <c r="BM3086" i="1" s="1"/>
  <c r="BL3087" i="1"/>
  <c r="BM3087" i="1" s="1"/>
  <c r="BL3088" i="1"/>
  <c r="BM3088" i="1" s="1"/>
  <c r="BL3130" i="1"/>
  <c r="BM3130" i="1" s="1"/>
  <c r="BL3191" i="1"/>
  <c r="BM3191" i="1" s="1"/>
  <c r="BL3192" i="1"/>
  <c r="BM3192" i="1" s="1"/>
  <c r="BL3193" i="1"/>
  <c r="BM3193" i="1" s="1"/>
  <c r="BL3288" i="1"/>
  <c r="BM3288" i="1" s="1"/>
  <c r="BL3292" i="1"/>
  <c r="BM3292" i="1" s="1"/>
  <c r="BL3294" i="1"/>
  <c r="BM3294" i="1" s="1"/>
  <c r="BL40" i="1"/>
  <c r="BM40" i="1" s="1"/>
  <c r="BL41" i="1"/>
  <c r="BM41" i="1" s="1"/>
  <c r="BL42" i="1"/>
  <c r="BM42" i="1" s="1"/>
  <c r="BL43" i="1"/>
  <c r="BM43" i="1" s="1"/>
  <c r="BL44" i="1"/>
  <c r="BM44" i="1" s="1"/>
  <c r="BL45" i="1"/>
  <c r="BM45" i="1" s="1"/>
  <c r="BL46" i="1"/>
  <c r="BM46" i="1" s="1"/>
  <c r="BL47" i="1"/>
  <c r="BM47" i="1" s="1"/>
  <c r="BL48" i="1"/>
  <c r="BM48" i="1" s="1"/>
  <c r="BL223" i="1"/>
  <c r="BM223" i="1" s="1"/>
  <c r="BL224" i="1"/>
  <c r="BM224" i="1" s="1"/>
  <c r="BL225" i="1"/>
  <c r="BM225" i="1" s="1"/>
  <c r="BL226" i="1"/>
  <c r="BM226" i="1" s="1"/>
  <c r="BL227" i="1"/>
  <c r="BM227" i="1" s="1"/>
  <c r="BL228" i="1"/>
  <c r="BM228" i="1" s="1"/>
  <c r="BL230" i="1"/>
  <c r="BM230" i="1" s="1"/>
  <c r="BL686" i="1"/>
  <c r="BM686" i="1" s="1"/>
  <c r="BL231" i="1"/>
  <c r="BM231" i="1" s="1"/>
  <c r="BL402" i="1"/>
  <c r="BM402" i="1" s="1"/>
  <c r="BL689" i="1"/>
  <c r="BM689" i="1" s="1"/>
  <c r="BL403" i="1"/>
  <c r="BM403" i="1" s="1"/>
  <c r="BL404" i="1"/>
  <c r="BM404" i="1" s="1"/>
  <c r="BL405" i="1"/>
  <c r="BM405" i="1" s="1"/>
  <c r="BL406" i="1"/>
  <c r="BM406" i="1" s="1"/>
  <c r="BL407" i="1"/>
  <c r="BM407" i="1" s="1"/>
  <c r="BL408" i="1"/>
  <c r="BM408" i="1" s="1"/>
  <c r="BL581" i="1"/>
  <c r="BM581" i="1" s="1"/>
  <c r="BL582" i="1"/>
  <c r="BM582" i="1" s="1"/>
  <c r="BL583" i="1"/>
  <c r="BM583" i="1" s="1"/>
  <c r="BL585" i="1"/>
  <c r="BM585" i="1" s="1"/>
  <c r="BL586" i="1"/>
  <c r="BM586" i="1" s="1"/>
  <c r="BL587" i="1"/>
  <c r="BM587" i="1" s="1"/>
  <c r="BL588" i="1"/>
  <c r="BM588" i="1" s="1"/>
  <c r="BL589" i="1"/>
  <c r="BM589" i="1" s="1"/>
  <c r="BL590" i="1"/>
  <c r="BM590" i="1" s="1"/>
  <c r="BL765" i="1"/>
  <c r="BM765" i="1" s="1"/>
  <c r="BL766" i="1"/>
  <c r="BM766" i="1" s="1"/>
  <c r="BL767" i="1"/>
  <c r="BM767" i="1" s="1"/>
  <c r="BL768" i="1"/>
  <c r="BM768" i="1" s="1"/>
  <c r="BL769" i="1"/>
  <c r="BM769" i="1" s="1"/>
  <c r="BL770" i="1"/>
  <c r="BM770" i="1" s="1"/>
  <c r="BL771" i="1"/>
  <c r="BM771" i="1" s="1"/>
  <c r="BL772" i="1"/>
  <c r="BM772" i="1" s="1"/>
  <c r="BL773" i="1"/>
  <c r="BM773" i="1" s="1"/>
  <c r="BL714" i="1"/>
  <c r="BM714" i="1" s="1"/>
  <c r="BL948" i="1"/>
  <c r="BM948" i="1" s="1"/>
  <c r="BL949" i="1"/>
  <c r="BM949" i="1" s="1"/>
  <c r="BL950" i="1"/>
  <c r="BM950" i="1" s="1"/>
  <c r="BL951" i="1"/>
  <c r="BM951" i="1" s="1"/>
  <c r="BL952" i="1"/>
  <c r="BM952" i="1" s="1"/>
  <c r="BL953" i="1"/>
  <c r="BM953" i="1" s="1"/>
  <c r="BL721" i="1"/>
  <c r="BM721" i="1" s="1"/>
  <c r="BL954" i="1"/>
  <c r="BM954" i="1" s="1"/>
  <c r="BL1124" i="1"/>
  <c r="BM1124" i="1" s="1"/>
  <c r="BL1125" i="1"/>
  <c r="BM1125" i="1" s="1"/>
  <c r="BL1126" i="1"/>
  <c r="BM1126" i="1" s="1"/>
  <c r="BL1127" i="1"/>
  <c r="BM1127" i="1" s="1"/>
  <c r="BL1129" i="1"/>
  <c r="BM1129" i="1" s="1"/>
  <c r="BL1130" i="1"/>
  <c r="BM1130" i="1" s="1"/>
  <c r="BL1131" i="1"/>
  <c r="BM1131" i="1" s="1"/>
  <c r="BL1132" i="1"/>
  <c r="BM1132" i="1" s="1"/>
  <c r="BL1133" i="1"/>
  <c r="BM1133" i="1" s="1"/>
  <c r="BL409" i="1"/>
  <c r="BM409" i="1" s="1"/>
  <c r="BL1308" i="1"/>
  <c r="BM1308" i="1" s="1"/>
  <c r="BL1309" i="1"/>
  <c r="BM1309" i="1" s="1"/>
  <c r="BL1310" i="1"/>
  <c r="BM1310" i="1" s="1"/>
  <c r="BL1311" i="1"/>
  <c r="BM1311" i="1" s="1"/>
  <c r="BL1312" i="1"/>
  <c r="BM1312" i="1" s="1"/>
  <c r="BL1313" i="1"/>
  <c r="BM1313" i="1" s="1"/>
  <c r="BL1314" i="1"/>
  <c r="BM1314" i="1" s="1"/>
  <c r="BL740" i="1"/>
  <c r="BM740" i="1" s="1"/>
  <c r="BL741" i="1"/>
  <c r="BM741" i="1" s="1"/>
  <c r="BL1486" i="1"/>
  <c r="BM1486" i="1" s="1"/>
  <c r="BL1487" i="1"/>
  <c r="BM1487" i="1" s="1"/>
  <c r="BL1488" i="1"/>
  <c r="BM1488" i="1" s="1"/>
  <c r="BL1489" i="1"/>
  <c r="BM1489" i="1" s="1"/>
  <c r="BL1490" i="1"/>
  <c r="BM1490" i="1" s="1"/>
  <c r="BL1491" i="1"/>
  <c r="BM1491" i="1" s="1"/>
  <c r="BL1492" i="1"/>
  <c r="BM1492" i="1" s="1"/>
  <c r="BL1493" i="1"/>
  <c r="BM1493" i="1" s="1"/>
  <c r="BL1666" i="1"/>
  <c r="BM1666" i="1" s="1"/>
  <c r="BL1667" i="1"/>
  <c r="BM1667" i="1" s="1"/>
  <c r="BL1668" i="1"/>
  <c r="BM1668" i="1" s="1"/>
  <c r="BL1669" i="1"/>
  <c r="BM1669" i="1" s="1"/>
  <c r="BL1670" i="1"/>
  <c r="BM1670" i="1" s="1"/>
  <c r="BL1671" i="1"/>
  <c r="BM1671" i="1" s="1"/>
  <c r="BL1672" i="1"/>
  <c r="BM1672" i="1" s="1"/>
  <c r="BL1673" i="1"/>
  <c r="BM1673" i="1" s="1"/>
  <c r="BL1674" i="1"/>
  <c r="BM1674" i="1" s="1"/>
  <c r="BL1854" i="1"/>
  <c r="BM1854" i="1" s="1"/>
  <c r="BL1855" i="1"/>
  <c r="BM1855" i="1" s="1"/>
  <c r="BL1856" i="1"/>
  <c r="BM1856" i="1" s="1"/>
  <c r="BL1857" i="1"/>
  <c r="BM1857" i="1" s="1"/>
  <c r="BL1858" i="1"/>
  <c r="BM1858" i="1" s="1"/>
  <c r="BL1859" i="1"/>
  <c r="BM1859" i="1" s="1"/>
  <c r="BL1860" i="1"/>
  <c r="BM1860" i="1" s="1"/>
  <c r="BL1861" i="1"/>
  <c r="BM1861" i="1" s="1"/>
  <c r="BL1862" i="1"/>
  <c r="BM1862" i="1" s="1"/>
  <c r="BL2013" i="1"/>
  <c r="BM2013" i="1" s="1"/>
  <c r="BL2014" i="1"/>
  <c r="BM2014" i="1" s="1"/>
  <c r="BL2015" i="1"/>
  <c r="BM2015" i="1" s="1"/>
  <c r="BL2016" i="1"/>
  <c r="BM2016" i="1" s="1"/>
  <c r="BL2017" i="1"/>
  <c r="BM2017" i="1" s="1"/>
  <c r="BL2018" i="1"/>
  <c r="BM2018" i="1" s="1"/>
  <c r="BL2019" i="1"/>
  <c r="BM2019" i="1" s="1"/>
  <c r="BL2020" i="1"/>
  <c r="BM2020" i="1" s="1"/>
  <c r="BL2021" i="1"/>
  <c r="BM2021" i="1" s="1"/>
  <c r="BL2182" i="1"/>
  <c r="BM2182" i="1" s="1"/>
  <c r="BL2183" i="1"/>
  <c r="BM2183" i="1" s="1"/>
  <c r="BL2184" i="1"/>
  <c r="BM2184" i="1" s="1"/>
  <c r="BL2185" i="1"/>
  <c r="BM2185" i="1" s="1"/>
  <c r="BL2186" i="1"/>
  <c r="BM2186" i="1" s="1"/>
  <c r="BL2187" i="1"/>
  <c r="BM2187" i="1" s="1"/>
  <c r="BL2188" i="1"/>
  <c r="BM2188" i="1" s="1"/>
  <c r="BL2189" i="1"/>
  <c r="BM2189" i="1" s="1"/>
  <c r="BL2190" i="1"/>
  <c r="BM2190" i="1" s="1"/>
  <c r="BL2351" i="1"/>
  <c r="BM2351" i="1" s="1"/>
  <c r="BL2352" i="1"/>
  <c r="BM2352" i="1" s="1"/>
  <c r="BL2353" i="1"/>
  <c r="BM2353" i="1" s="1"/>
  <c r="BL2354" i="1"/>
  <c r="BM2354" i="1" s="1"/>
  <c r="BL2355" i="1"/>
  <c r="BM2355" i="1" s="1"/>
  <c r="BL2356" i="1"/>
  <c r="BM2356" i="1" s="1"/>
  <c r="BL2357" i="1"/>
  <c r="BM2357" i="1" s="1"/>
  <c r="BL2358" i="1"/>
  <c r="BM2358" i="1" s="1"/>
  <c r="BL2359" i="1"/>
  <c r="BM2359" i="1" s="1"/>
  <c r="BL2518" i="1"/>
  <c r="BM2518" i="1" s="1"/>
  <c r="BL2519" i="1"/>
  <c r="BM2519" i="1" s="1"/>
  <c r="BL2520" i="1"/>
  <c r="BM2520" i="1" s="1"/>
  <c r="BL2521" i="1"/>
  <c r="BM2521" i="1" s="1"/>
  <c r="BL2522" i="1"/>
  <c r="BM2522" i="1" s="1"/>
  <c r="BL2523" i="1"/>
  <c r="BM2523" i="1" s="1"/>
  <c r="BL2524" i="1"/>
  <c r="BM2524" i="1" s="1"/>
  <c r="BL2525" i="1"/>
  <c r="BM2525" i="1" s="1"/>
  <c r="BL2526" i="1"/>
  <c r="BM2526" i="1" s="1"/>
  <c r="BL2750" i="1"/>
  <c r="BM2750" i="1" s="1"/>
  <c r="BL2751" i="1"/>
  <c r="BM2751" i="1" s="1"/>
  <c r="BL2752" i="1"/>
  <c r="BM2752" i="1" s="1"/>
  <c r="BL2753" i="1"/>
  <c r="BM2753" i="1" s="1"/>
  <c r="BL2754" i="1"/>
  <c r="BM2754" i="1" s="1"/>
  <c r="BL2755" i="1"/>
  <c r="BM2755" i="1" s="1"/>
  <c r="BL2756" i="1"/>
  <c r="BM2756" i="1" s="1"/>
  <c r="BL2757" i="1"/>
  <c r="BM2757" i="1" s="1"/>
  <c r="BL2758" i="1"/>
  <c r="BM2758" i="1" s="1"/>
  <c r="BL1315" i="1"/>
  <c r="BM1315" i="1" s="1"/>
  <c r="BL2923" i="1"/>
  <c r="BM2923" i="1" s="1"/>
  <c r="BL2924" i="1"/>
  <c r="BM2924" i="1" s="1"/>
  <c r="BL2925" i="1"/>
  <c r="BM2925" i="1" s="1"/>
  <c r="BL2926" i="1"/>
  <c r="BM2926" i="1" s="1"/>
  <c r="BL2927" i="1"/>
  <c r="BM2927" i="1" s="1"/>
  <c r="BL2928" i="1"/>
  <c r="BM2928" i="1" s="1"/>
  <c r="BL2929" i="1"/>
  <c r="BM2929" i="1" s="1"/>
  <c r="BL2930" i="1"/>
  <c r="BM2930" i="1" s="1"/>
  <c r="BL2931" i="1"/>
  <c r="BM2931" i="1" s="1"/>
  <c r="BL3196" i="1"/>
  <c r="BM3196" i="1" s="1"/>
  <c r="BL3197" i="1"/>
  <c r="BM3197" i="1" s="1"/>
  <c r="BL3185" i="1"/>
  <c r="BM3185" i="1" s="1"/>
  <c r="BL3199" i="1"/>
  <c r="BM3199" i="1" s="1"/>
  <c r="BL3090" i="1"/>
  <c r="BM3090" i="1" s="1"/>
  <c r="BL3091" i="1"/>
  <c r="BM3091" i="1" s="1"/>
  <c r="BL3092" i="1"/>
  <c r="BM3092" i="1" s="1"/>
  <c r="BL3081" i="1"/>
  <c r="BM3081" i="1" s="1"/>
  <c r="BL3200" i="1"/>
  <c r="BM3200" i="1" s="1"/>
  <c r="BL3179" i="1"/>
  <c r="BM3179" i="1" s="1"/>
  <c r="BL3202" i="1"/>
  <c r="BM3202" i="1" s="1"/>
  <c r="BL3203" i="1"/>
  <c r="BM3203" i="1" s="1"/>
  <c r="BL3204" i="1"/>
  <c r="BM3204" i="1" s="1"/>
  <c r="BL3205" i="1"/>
  <c r="BM3205" i="1" s="1"/>
  <c r="BL49" i="1"/>
  <c r="BM49" i="1" s="1"/>
  <c r="BL50" i="1"/>
  <c r="BM50" i="1" s="1"/>
  <c r="BL51" i="1"/>
  <c r="BM51" i="1" s="1"/>
  <c r="BL52" i="1"/>
  <c r="BM52" i="1" s="1"/>
  <c r="BL53" i="1"/>
  <c r="BM53" i="1" s="1"/>
  <c r="BL54" i="1"/>
  <c r="BM54" i="1" s="1"/>
  <c r="BL55" i="1"/>
  <c r="BM55" i="1" s="1"/>
  <c r="BL56" i="1"/>
  <c r="BM56" i="1" s="1"/>
  <c r="BL58" i="1"/>
  <c r="BM58" i="1" s="1"/>
  <c r="BL232" i="1"/>
  <c r="BM232" i="1" s="1"/>
  <c r="BL233" i="1"/>
  <c r="BM233" i="1" s="1"/>
  <c r="BL234" i="1"/>
  <c r="BM234" i="1" s="1"/>
  <c r="BL235" i="1"/>
  <c r="BM235" i="1" s="1"/>
  <c r="BL236" i="1"/>
  <c r="BM236" i="1" s="1"/>
  <c r="BL237" i="1"/>
  <c r="BM237" i="1" s="1"/>
  <c r="BL239" i="1"/>
  <c r="BM239" i="1" s="1"/>
  <c r="BL240" i="1"/>
  <c r="BM240" i="1" s="1"/>
  <c r="BL854" i="1"/>
  <c r="BM854" i="1" s="1"/>
  <c r="BL410" i="1"/>
  <c r="BM410" i="1" s="1"/>
  <c r="BL411" i="1"/>
  <c r="BM411" i="1" s="1"/>
  <c r="BL412" i="1"/>
  <c r="BM412" i="1" s="1"/>
  <c r="BL413" i="1"/>
  <c r="BM413" i="1" s="1"/>
  <c r="BL859" i="1"/>
  <c r="BM859" i="1" s="1"/>
  <c r="BL414" i="1"/>
  <c r="BM414" i="1" s="1"/>
  <c r="BL415" i="1"/>
  <c r="BM415" i="1" s="1"/>
  <c r="BL416" i="1"/>
  <c r="BM416" i="1" s="1"/>
  <c r="BL417" i="1"/>
  <c r="BM417" i="1" s="1"/>
  <c r="BL591" i="1"/>
  <c r="BM591" i="1" s="1"/>
  <c r="BL592" i="1"/>
  <c r="BM592" i="1" s="1"/>
  <c r="BL593" i="1"/>
  <c r="BM593" i="1" s="1"/>
  <c r="BL594" i="1"/>
  <c r="BM594" i="1" s="1"/>
  <c r="BL595" i="1"/>
  <c r="BM595" i="1" s="1"/>
  <c r="BL596" i="1"/>
  <c r="BM596" i="1" s="1"/>
  <c r="BL597" i="1"/>
  <c r="BM597" i="1" s="1"/>
  <c r="BL598" i="1"/>
  <c r="BM598" i="1" s="1"/>
  <c r="BL599" i="1"/>
  <c r="BM599" i="1" s="1"/>
  <c r="BL774" i="1"/>
  <c r="BM774" i="1" s="1"/>
  <c r="BL775" i="1"/>
  <c r="BM775" i="1" s="1"/>
  <c r="BL776" i="1"/>
  <c r="BM776" i="1" s="1"/>
  <c r="BL777" i="1"/>
  <c r="BM777" i="1" s="1"/>
  <c r="BL778" i="1"/>
  <c r="BM778" i="1" s="1"/>
  <c r="BL779" i="1"/>
  <c r="BM779" i="1" s="1"/>
  <c r="BL780" i="1"/>
  <c r="BM780" i="1" s="1"/>
  <c r="BL781" i="1"/>
  <c r="BM781" i="1" s="1"/>
  <c r="BL782" i="1"/>
  <c r="BM782" i="1" s="1"/>
  <c r="BL955" i="1"/>
  <c r="BM955" i="1" s="1"/>
  <c r="BL883" i="1"/>
  <c r="BM883" i="1" s="1"/>
  <c r="BL956" i="1"/>
  <c r="BM956" i="1" s="1"/>
  <c r="BL957" i="1"/>
  <c r="BM957" i="1" s="1"/>
  <c r="BL886" i="1"/>
  <c r="BM886" i="1" s="1"/>
  <c r="BL958" i="1"/>
  <c r="BM958" i="1" s="1"/>
  <c r="BL959" i="1"/>
  <c r="BM959" i="1" s="1"/>
  <c r="BL960" i="1"/>
  <c r="BM960" i="1" s="1"/>
  <c r="BL961" i="1"/>
  <c r="BM961" i="1" s="1"/>
  <c r="BL1134" i="1"/>
  <c r="BM1134" i="1" s="1"/>
  <c r="BL1135" i="1"/>
  <c r="BM1135" i="1" s="1"/>
  <c r="BL1136" i="1"/>
  <c r="BM1136" i="1" s="1"/>
  <c r="BL1137" i="1"/>
  <c r="BM1137" i="1" s="1"/>
  <c r="BL1138" i="1"/>
  <c r="BM1138" i="1" s="1"/>
  <c r="BL1139" i="1"/>
  <c r="BM1139" i="1" s="1"/>
  <c r="BL1140" i="1"/>
  <c r="BM1140" i="1" s="1"/>
  <c r="BL1141" i="1"/>
  <c r="BM1141" i="1" s="1"/>
  <c r="BL1142" i="1"/>
  <c r="BM1142" i="1" s="1"/>
  <c r="BL1316" i="1"/>
  <c r="BM1316" i="1" s="1"/>
  <c r="BL1317" i="1"/>
  <c r="BM1317" i="1" s="1"/>
  <c r="BL1318" i="1"/>
  <c r="BM1318" i="1" s="1"/>
  <c r="BL1319" i="1"/>
  <c r="BM1319" i="1" s="1"/>
  <c r="BL904" i="1"/>
  <c r="BM904" i="1" s="1"/>
  <c r="BL1320" i="1"/>
  <c r="BM1320" i="1" s="1"/>
  <c r="BL1321" i="1"/>
  <c r="BM1321" i="1" s="1"/>
  <c r="BL1322" i="1"/>
  <c r="BM1322" i="1" s="1"/>
  <c r="BL1323" i="1"/>
  <c r="BM1323" i="1" s="1"/>
  <c r="BL1494" i="1"/>
  <c r="BM1494" i="1" s="1"/>
  <c r="BL1495" i="1"/>
  <c r="BM1495" i="1" s="1"/>
  <c r="BL1496" i="1"/>
  <c r="BM1496" i="1" s="1"/>
  <c r="BL1497" i="1"/>
  <c r="BM1497" i="1" s="1"/>
  <c r="BL1498" i="1"/>
  <c r="BM1498" i="1" s="1"/>
  <c r="BL1499" i="1"/>
  <c r="BM1499" i="1" s="1"/>
  <c r="BL1500" i="1"/>
  <c r="BM1500" i="1" s="1"/>
  <c r="BL916" i="1"/>
  <c r="BM916" i="1" s="1"/>
  <c r="BL1501" i="1"/>
  <c r="BM1501" i="1" s="1"/>
  <c r="BL1675" i="1"/>
  <c r="BM1675" i="1" s="1"/>
  <c r="BL1676" i="1"/>
  <c r="BM1676" i="1" s="1"/>
  <c r="BL1677" i="1"/>
  <c r="BM1677" i="1" s="1"/>
  <c r="BL1678" i="1"/>
  <c r="BM1678" i="1" s="1"/>
  <c r="BL1679" i="1"/>
  <c r="BM1679" i="1" s="1"/>
  <c r="BL1680" i="1"/>
  <c r="BM1680" i="1" s="1"/>
  <c r="BL1681" i="1"/>
  <c r="BM1681" i="1" s="1"/>
  <c r="BL1682" i="1"/>
  <c r="BM1682" i="1" s="1"/>
  <c r="BL1683" i="1"/>
  <c r="BM1683" i="1" s="1"/>
  <c r="BL1863" i="1"/>
  <c r="BM1863" i="1" s="1"/>
  <c r="BL1864" i="1"/>
  <c r="BM1864" i="1" s="1"/>
  <c r="BL1865" i="1"/>
  <c r="BM1865" i="1" s="1"/>
  <c r="BL1866" i="1"/>
  <c r="BM1866" i="1" s="1"/>
  <c r="BL1867" i="1"/>
  <c r="BM1867" i="1" s="1"/>
  <c r="BL1868" i="1"/>
  <c r="BM1868" i="1" s="1"/>
  <c r="BL1869" i="1"/>
  <c r="BM1869" i="1" s="1"/>
  <c r="BL1870" i="1"/>
  <c r="BM1870" i="1" s="1"/>
  <c r="BL1871" i="1"/>
  <c r="BM1871" i="1" s="1"/>
  <c r="BL2022" i="1"/>
  <c r="BM2022" i="1" s="1"/>
  <c r="BL2023" i="1"/>
  <c r="BM2023" i="1" s="1"/>
  <c r="BL2024" i="1"/>
  <c r="BM2024" i="1" s="1"/>
  <c r="BL2025" i="1"/>
  <c r="BM2025" i="1" s="1"/>
  <c r="BL2026" i="1"/>
  <c r="BM2026" i="1" s="1"/>
  <c r="BL2027" i="1"/>
  <c r="BM2027" i="1" s="1"/>
  <c r="BL2028" i="1"/>
  <c r="BM2028" i="1" s="1"/>
  <c r="BL2029" i="1"/>
  <c r="BM2029" i="1" s="1"/>
  <c r="BL2030" i="1"/>
  <c r="BM2030" i="1" s="1"/>
  <c r="BL2191" i="1"/>
  <c r="BM2191" i="1" s="1"/>
  <c r="BL2192" i="1"/>
  <c r="BM2192" i="1" s="1"/>
  <c r="BL2193" i="1"/>
  <c r="BM2193" i="1" s="1"/>
  <c r="BL2194" i="1"/>
  <c r="BM2194" i="1" s="1"/>
  <c r="BL2195" i="1"/>
  <c r="BM2195" i="1" s="1"/>
  <c r="BL2196" i="1"/>
  <c r="BM2196" i="1" s="1"/>
  <c r="BL2197" i="1"/>
  <c r="BM2197" i="1" s="1"/>
  <c r="BL2198" i="1"/>
  <c r="BM2198" i="1" s="1"/>
  <c r="BL2199" i="1"/>
  <c r="BM2199" i="1" s="1"/>
  <c r="BL2360" i="1"/>
  <c r="BM2360" i="1" s="1"/>
  <c r="BL2361" i="1"/>
  <c r="BM2361" i="1" s="1"/>
  <c r="BL2362" i="1"/>
  <c r="BM2362" i="1" s="1"/>
  <c r="BL2363" i="1"/>
  <c r="BM2363" i="1" s="1"/>
  <c r="BL2364" i="1"/>
  <c r="BM2364" i="1" s="1"/>
  <c r="BL2365" i="1"/>
  <c r="BM2365" i="1" s="1"/>
  <c r="BL2366" i="1"/>
  <c r="BM2366" i="1" s="1"/>
  <c r="BL2367" i="1"/>
  <c r="BM2367" i="1" s="1"/>
  <c r="BL2368" i="1"/>
  <c r="BM2368" i="1" s="1"/>
  <c r="BL2527" i="1"/>
  <c r="BM2527" i="1" s="1"/>
  <c r="BL2528" i="1"/>
  <c r="BM2528" i="1" s="1"/>
  <c r="BL2529" i="1"/>
  <c r="BM2529" i="1" s="1"/>
  <c r="BL2530" i="1"/>
  <c r="BM2530" i="1" s="1"/>
  <c r="BL2531" i="1"/>
  <c r="BM2531" i="1" s="1"/>
  <c r="BL2532" i="1"/>
  <c r="BM2532" i="1" s="1"/>
  <c r="BL2533" i="1"/>
  <c r="BM2533" i="1" s="1"/>
  <c r="BL2534" i="1"/>
  <c r="BM2534" i="1" s="1"/>
  <c r="BL2535" i="1"/>
  <c r="BM2535" i="1" s="1"/>
  <c r="BL2759" i="1"/>
  <c r="BM2759" i="1" s="1"/>
  <c r="BL2760" i="1"/>
  <c r="BM2760" i="1" s="1"/>
  <c r="BL2761" i="1"/>
  <c r="BM2761" i="1" s="1"/>
  <c r="BL2762" i="1"/>
  <c r="BM2762" i="1" s="1"/>
  <c r="BL2763" i="1"/>
  <c r="BM2763" i="1" s="1"/>
  <c r="BL2764" i="1"/>
  <c r="BM2764" i="1" s="1"/>
  <c r="BL2765" i="1"/>
  <c r="BM2765" i="1" s="1"/>
  <c r="BL2766" i="1"/>
  <c r="BM2766" i="1" s="1"/>
  <c r="BL2767" i="1"/>
  <c r="BM2767" i="1" s="1"/>
  <c r="BL2932" i="1"/>
  <c r="BM2932" i="1" s="1"/>
  <c r="BL2933" i="1"/>
  <c r="BM2933" i="1" s="1"/>
  <c r="BL2934" i="1"/>
  <c r="BM2934" i="1" s="1"/>
  <c r="BL2935" i="1"/>
  <c r="BM2935" i="1" s="1"/>
  <c r="BL2936" i="1"/>
  <c r="BM2936" i="1" s="1"/>
  <c r="BL2937" i="1"/>
  <c r="BM2937" i="1" s="1"/>
  <c r="BL2938" i="1"/>
  <c r="BM2938" i="1" s="1"/>
  <c r="BL2939" i="1"/>
  <c r="BM2939" i="1" s="1"/>
  <c r="BL2940" i="1"/>
  <c r="BM2940" i="1" s="1"/>
  <c r="BL3206" i="1"/>
  <c r="BM3206" i="1" s="1"/>
  <c r="BL3207" i="1"/>
  <c r="BM3207" i="1" s="1"/>
  <c r="BL3208" i="1"/>
  <c r="BM3208" i="1" s="1"/>
  <c r="BL3209" i="1"/>
  <c r="BM3209" i="1" s="1"/>
  <c r="BL3135" i="1"/>
  <c r="BM3135" i="1" s="1"/>
  <c r="BL3137" i="1"/>
  <c r="BM3137" i="1" s="1"/>
  <c r="BL3136" i="1"/>
  <c r="BM3136" i="1" s="1"/>
  <c r="BL3094" i="1"/>
  <c r="BM3094" i="1" s="1"/>
  <c r="BL3213" i="1"/>
  <c r="BM3213" i="1" s="1"/>
  <c r="BL3214" i="1"/>
  <c r="BM3214" i="1" s="1"/>
  <c r="BL3300" i="1"/>
  <c r="BM3300" i="1" s="1"/>
  <c r="BL3215" i="1"/>
  <c r="BM3215" i="1" s="1"/>
  <c r="BL3216" i="1"/>
  <c r="BM3216" i="1" s="1"/>
  <c r="BL3217" i="1"/>
  <c r="BM3217" i="1" s="1"/>
  <c r="BL59" i="1"/>
  <c r="BM59" i="1" s="1"/>
  <c r="BL60" i="1"/>
  <c r="BM60" i="1" s="1"/>
  <c r="BL61" i="1"/>
  <c r="BM61" i="1" s="1"/>
  <c r="BL62" i="1"/>
  <c r="BM62" i="1" s="1"/>
  <c r="BL63" i="1"/>
  <c r="BM63" i="1" s="1"/>
  <c r="BL64" i="1"/>
  <c r="BM64" i="1" s="1"/>
  <c r="BL65" i="1"/>
  <c r="BM65" i="1" s="1"/>
  <c r="BL66" i="1"/>
  <c r="BM66" i="1" s="1"/>
  <c r="BL67" i="1"/>
  <c r="BM67" i="1" s="1"/>
  <c r="BL241" i="1"/>
  <c r="BM241" i="1" s="1"/>
  <c r="BL242" i="1"/>
  <c r="BM242" i="1" s="1"/>
  <c r="BL243" i="1"/>
  <c r="BM243" i="1" s="1"/>
  <c r="BL244" i="1"/>
  <c r="BM244" i="1" s="1"/>
  <c r="BL1017" i="1"/>
  <c r="BM1017" i="1" s="1"/>
  <c r="BL246" i="1"/>
  <c r="BM246" i="1" s="1"/>
  <c r="BL247" i="1"/>
  <c r="BM247" i="1" s="1"/>
  <c r="BL249" i="1"/>
  <c r="BM249" i="1" s="1"/>
  <c r="BL418" i="1"/>
  <c r="BM418" i="1" s="1"/>
  <c r="BL419" i="1"/>
  <c r="BM419" i="1" s="1"/>
  <c r="BL420" i="1"/>
  <c r="BM420" i="1" s="1"/>
  <c r="BL422" i="1"/>
  <c r="BM422" i="1" s="1"/>
  <c r="BL423" i="1"/>
  <c r="BM423" i="1" s="1"/>
  <c r="BL424" i="1"/>
  <c r="BM424" i="1" s="1"/>
  <c r="BL425" i="1"/>
  <c r="BM425" i="1" s="1"/>
  <c r="BL426" i="1"/>
  <c r="BM426" i="1" s="1"/>
  <c r="BL427" i="1"/>
  <c r="BM427" i="1" s="1"/>
  <c r="BL600" i="1"/>
  <c r="BM600" i="1" s="1"/>
  <c r="BL601" i="1"/>
  <c r="BM601" i="1" s="1"/>
  <c r="BL602" i="1"/>
  <c r="BM602" i="1" s="1"/>
  <c r="BL603" i="1"/>
  <c r="BM603" i="1" s="1"/>
  <c r="BL604" i="1"/>
  <c r="BM604" i="1" s="1"/>
  <c r="BL605" i="1"/>
  <c r="BM605" i="1" s="1"/>
  <c r="BL606" i="1"/>
  <c r="BM606" i="1" s="1"/>
  <c r="BL607" i="1"/>
  <c r="BM607" i="1" s="1"/>
  <c r="BL608" i="1"/>
  <c r="BM608" i="1" s="1"/>
  <c r="BL783" i="1"/>
  <c r="BM783" i="1" s="1"/>
  <c r="BL784" i="1"/>
  <c r="BM784" i="1" s="1"/>
  <c r="BL785" i="1"/>
  <c r="BM785" i="1" s="1"/>
  <c r="BL786" i="1"/>
  <c r="BM786" i="1" s="1"/>
  <c r="BL787" i="1"/>
  <c r="BM787" i="1" s="1"/>
  <c r="BL788" i="1"/>
  <c r="BM788" i="1" s="1"/>
  <c r="BL789" i="1"/>
  <c r="BM789" i="1" s="1"/>
  <c r="BL790" i="1"/>
  <c r="BM790" i="1" s="1"/>
  <c r="BL791" i="1"/>
  <c r="BM791" i="1" s="1"/>
  <c r="BL962" i="1"/>
  <c r="BM962" i="1" s="1"/>
  <c r="BL1049" i="1"/>
  <c r="BM1049" i="1" s="1"/>
  <c r="BL963" i="1"/>
  <c r="BM963" i="1" s="1"/>
  <c r="BL964" i="1"/>
  <c r="BM964" i="1" s="1"/>
  <c r="BL965" i="1"/>
  <c r="BM965" i="1" s="1"/>
  <c r="BL966" i="1"/>
  <c r="BM966" i="1" s="1"/>
  <c r="BL967" i="1"/>
  <c r="BM967" i="1" s="1"/>
  <c r="BL968" i="1"/>
  <c r="BM968" i="1" s="1"/>
  <c r="BL969" i="1"/>
  <c r="BM969" i="1" s="1"/>
  <c r="BL1143" i="1"/>
  <c r="BM1143" i="1" s="1"/>
  <c r="BL1144" i="1"/>
  <c r="BM1144" i="1" s="1"/>
  <c r="BL1145" i="1"/>
  <c r="BM1145" i="1" s="1"/>
  <c r="BL1146" i="1"/>
  <c r="BM1146" i="1" s="1"/>
  <c r="BL1147" i="1"/>
  <c r="BM1147" i="1" s="1"/>
  <c r="BL1148" i="1"/>
  <c r="BM1148" i="1" s="1"/>
  <c r="BL1149" i="1"/>
  <c r="BM1149" i="1" s="1"/>
  <c r="BL1150" i="1"/>
  <c r="BM1150" i="1" s="1"/>
  <c r="BL1151" i="1"/>
  <c r="BM1151" i="1" s="1"/>
  <c r="BL1324" i="1"/>
  <c r="BM1324" i="1" s="1"/>
  <c r="BL1325" i="1"/>
  <c r="BM1325" i="1" s="1"/>
  <c r="BL1326" i="1"/>
  <c r="BM1326" i="1" s="1"/>
  <c r="BL1327" i="1"/>
  <c r="BM1327" i="1" s="1"/>
  <c r="BL1328" i="1"/>
  <c r="BM1328" i="1" s="1"/>
  <c r="BL1329" i="1"/>
  <c r="BM1329" i="1" s="1"/>
  <c r="BL1330" i="1"/>
  <c r="BM1330" i="1" s="1"/>
  <c r="BL1331" i="1"/>
  <c r="BM1331" i="1" s="1"/>
  <c r="BL1332" i="1"/>
  <c r="BM1332" i="1" s="1"/>
  <c r="BL1502" i="1"/>
  <c r="BM1502" i="1" s="1"/>
  <c r="BL1503" i="1"/>
  <c r="BM1503" i="1" s="1"/>
  <c r="BL1504" i="1"/>
  <c r="BM1504" i="1" s="1"/>
  <c r="BL1505" i="1"/>
  <c r="BM1505" i="1" s="1"/>
  <c r="BL1506" i="1"/>
  <c r="BM1506" i="1" s="1"/>
  <c r="BL1507" i="1"/>
  <c r="BM1507" i="1" s="1"/>
  <c r="BL1508" i="1"/>
  <c r="BM1508" i="1" s="1"/>
  <c r="BL1509" i="1"/>
  <c r="BM1509" i="1" s="1"/>
  <c r="BL1511" i="1"/>
  <c r="BM1511" i="1" s="1"/>
  <c r="BL1684" i="1"/>
  <c r="BM1684" i="1" s="1"/>
  <c r="BL1685" i="1"/>
  <c r="BM1685" i="1" s="1"/>
  <c r="BL1686" i="1"/>
  <c r="BM1686" i="1" s="1"/>
  <c r="BL1687" i="1"/>
  <c r="BM1687" i="1" s="1"/>
  <c r="BL1688" i="1"/>
  <c r="BM1688" i="1" s="1"/>
  <c r="BL1689" i="1"/>
  <c r="BM1689" i="1" s="1"/>
  <c r="BL1690" i="1"/>
  <c r="BM1690" i="1" s="1"/>
  <c r="BL1091" i="1"/>
  <c r="BM1091" i="1" s="1"/>
  <c r="BL1691" i="1"/>
  <c r="BM1691" i="1" s="1"/>
  <c r="BL1872" i="1"/>
  <c r="BM1872" i="1" s="1"/>
  <c r="BL1873" i="1"/>
  <c r="BM1873" i="1" s="1"/>
  <c r="BL1874" i="1"/>
  <c r="BM1874" i="1" s="1"/>
  <c r="BL1875" i="1"/>
  <c r="BM1875" i="1" s="1"/>
  <c r="BL1876" i="1"/>
  <c r="BM1876" i="1" s="1"/>
  <c r="BL1877" i="1"/>
  <c r="BM1877" i="1" s="1"/>
  <c r="BL1099" i="1"/>
  <c r="BM1099" i="1" s="1"/>
  <c r="BL1878" i="1"/>
  <c r="BM1878" i="1" s="1"/>
  <c r="BL1879" i="1"/>
  <c r="BM1879" i="1" s="1"/>
  <c r="BL2031" i="1"/>
  <c r="BM2031" i="1" s="1"/>
  <c r="BL2032" i="1"/>
  <c r="BM2032" i="1" s="1"/>
  <c r="BL2033" i="1"/>
  <c r="BM2033" i="1" s="1"/>
  <c r="BL2034" i="1"/>
  <c r="BM2034" i="1" s="1"/>
  <c r="BL2035" i="1"/>
  <c r="BM2035" i="1" s="1"/>
  <c r="BL1107" i="1"/>
  <c r="BM1107" i="1" s="1"/>
  <c r="BL2036" i="1"/>
  <c r="BM2036" i="1" s="1"/>
  <c r="BL250" i="1"/>
  <c r="BM250" i="1" s="1"/>
  <c r="BL2200" i="1"/>
  <c r="BM2200" i="1" s="1"/>
  <c r="BL2201" i="1"/>
  <c r="BM2201" i="1" s="1"/>
  <c r="BL2202" i="1"/>
  <c r="BM2202" i="1" s="1"/>
  <c r="BL2203" i="1"/>
  <c r="BM2203" i="1" s="1"/>
  <c r="BL2204" i="1"/>
  <c r="BM2204" i="1" s="1"/>
  <c r="BL2205" i="1"/>
  <c r="BM2205" i="1" s="1"/>
  <c r="BL2206" i="1"/>
  <c r="BM2206" i="1" s="1"/>
  <c r="BL2207" i="1"/>
  <c r="BM2207" i="1" s="1"/>
  <c r="BL2208" i="1"/>
  <c r="BM2208" i="1" s="1"/>
  <c r="BL2369" i="1"/>
  <c r="BM2369" i="1" s="1"/>
  <c r="BL2370" i="1"/>
  <c r="BM2370" i="1" s="1"/>
  <c r="BL2371" i="1"/>
  <c r="BM2371" i="1" s="1"/>
  <c r="BL2372" i="1"/>
  <c r="BM2372" i="1" s="1"/>
  <c r="BL2373" i="1"/>
  <c r="BM2373" i="1" s="1"/>
  <c r="BL2374" i="1"/>
  <c r="BM2374" i="1" s="1"/>
  <c r="BL2375" i="1"/>
  <c r="BM2375" i="1" s="1"/>
  <c r="BL2376" i="1"/>
  <c r="BM2376" i="1" s="1"/>
  <c r="BL2536" i="1"/>
  <c r="BM2536" i="1" s="1"/>
  <c r="BL1128" i="1"/>
  <c r="BM1128" i="1" s="1"/>
  <c r="BL2537" i="1"/>
  <c r="BM2537" i="1" s="1"/>
  <c r="BL2538" i="1"/>
  <c r="BM2538" i="1" s="1"/>
  <c r="BL2539" i="1"/>
  <c r="BM2539" i="1" s="1"/>
  <c r="BL2540" i="1"/>
  <c r="BM2540" i="1" s="1"/>
  <c r="BL2541" i="1"/>
  <c r="BM2541" i="1" s="1"/>
  <c r="BL2542" i="1"/>
  <c r="BM2542" i="1" s="1"/>
  <c r="BL2543" i="1"/>
  <c r="BM2543" i="1" s="1"/>
  <c r="BL2768" i="1"/>
  <c r="BM2768" i="1" s="1"/>
  <c r="BL2769" i="1"/>
  <c r="BM2769" i="1" s="1"/>
  <c r="BL2770" i="1"/>
  <c r="BM2770" i="1" s="1"/>
  <c r="BL2771" i="1"/>
  <c r="BM2771" i="1" s="1"/>
  <c r="BL2772" i="1"/>
  <c r="BM2772" i="1" s="1"/>
  <c r="BL2773" i="1"/>
  <c r="BM2773" i="1" s="1"/>
  <c r="BL2774" i="1"/>
  <c r="BM2774" i="1" s="1"/>
  <c r="BL2775" i="1"/>
  <c r="BM2775" i="1" s="1"/>
  <c r="BL2776" i="1"/>
  <c r="BM2776" i="1" s="1"/>
  <c r="BL2037" i="1"/>
  <c r="BM2037" i="1" s="1"/>
  <c r="BL2377" i="1"/>
  <c r="BM2377" i="1" s="1"/>
  <c r="BL2038" i="1"/>
  <c r="BM2038" i="1" s="1"/>
  <c r="BL2941" i="1"/>
  <c r="BM2941" i="1" s="1"/>
  <c r="BL2942" i="1"/>
  <c r="BM2942" i="1" s="1"/>
  <c r="BL2943" i="1"/>
  <c r="BM2943" i="1" s="1"/>
  <c r="BL2944" i="1"/>
  <c r="BM2944" i="1" s="1"/>
  <c r="BL2945" i="1"/>
  <c r="BM2945" i="1" s="1"/>
  <c r="BL2946" i="1"/>
  <c r="BM2946" i="1" s="1"/>
  <c r="BL2947" i="1"/>
  <c r="BM2947" i="1" s="1"/>
  <c r="BL2948" i="1"/>
  <c r="BM2948" i="1" s="1"/>
  <c r="BL2949" i="1"/>
  <c r="BM2949" i="1" s="1"/>
  <c r="BL3218" i="1"/>
  <c r="BM3218" i="1" s="1"/>
  <c r="BL3219" i="1"/>
  <c r="BM3219" i="1" s="1"/>
  <c r="BL3220" i="1"/>
  <c r="BM3220" i="1" s="1"/>
  <c r="BL3221" i="1"/>
  <c r="BM3221" i="1" s="1"/>
  <c r="BL3089" i="1"/>
  <c r="BM3089" i="1" s="1"/>
  <c r="BL3096" i="1"/>
  <c r="BM3096" i="1" s="1"/>
  <c r="BL3097" i="1"/>
  <c r="BM3097" i="1" s="1"/>
  <c r="BL3098" i="1"/>
  <c r="BM3098" i="1" s="1"/>
  <c r="BL3190" i="1"/>
  <c r="BM3190" i="1" s="1"/>
  <c r="BL3224" i="1"/>
  <c r="BM3224" i="1" s="1"/>
  <c r="BL3194" i="1"/>
  <c r="BM3194" i="1" s="1"/>
  <c r="BL3195" i="1"/>
  <c r="BM3195" i="1" s="1"/>
  <c r="BL3225" i="1"/>
  <c r="BM3225" i="1" s="1"/>
  <c r="BL3226" i="1"/>
  <c r="BM3226" i="1" s="1"/>
  <c r="BL68" i="1"/>
  <c r="BM68" i="1" s="1"/>
  <c r="BL69" i="1"/>
  <c r="BM69" i="1" s="1"/>
  <c r="BL70" i="1"/>
  <c r="BM70" i="1" s="1"/>
  <c r="BL71" i="1"/>
  <c r="BM71" i="1" s="1"/>
  <c r="BL73" i="1"/>
  <c r="BM73" i="1" s="1"/>
  <c r="BL74" i="1"/>
  <c r="BM74" i="1" s="1"/>
  <c r="BL76" i="1"/>
  <c r="BM76" i="1" s="1"/>
  <c r="BL77" i="1"/>
  <c r="BM77" i="1" s="1"/>
  <c r="BL78" i="1"/>
  <c r="BM78" i="1" s="1"/>
  <c r="BL251" i="1"/>
  <c r="BM251" i="1" s="1"/>
  <c r="BL252" i="1"/>
  <c r="BM252" i="1" s="1"/>
  <c r="BL253" i="1"/>
  <c r="BM253" i="1" s="1"/>
  <c r="BL1183" i="1"/>
  <c r="BM1183" i="1" s="1"/>
  <c r="BL254" i="1"/>
  <c r="BM254" i="1" s="1"/>
  <c r="BL255" i="1"/>
  <c r="BM255" i="1" s="1"/>
  <c r="BL256" i="1"/>
  <c r="BM256" i="1" s="1"/>
  <c r="BL257" i="1"/>
  <c r="BM257" i="1" s="1"/>
  <c r="BL258" i="1"/>
  <c r="BM258" i="1" s="1"/>
  <c r="BL428" i="1"/>
  <c r="BM428" i="1" s="1"/>
  <c r="BL429" i="1"/>
  <c r="BM429" i="1" s="1"/>
  <c r="BL430" i="1"/>
  <c r="BM430" i="1" s="1"/>
  <c r="BL431" i="1"/>
  <c r="BM431" i="1" s="1"/>
  <c r="BL432" i="1"/>
  <c r="BM432" i="1" s="1"/>
  <c r="BL433" i="1"/>
  <c r="BM433" i="1" s="1"/>
  <c r="BL434" i="1"/>
  <c r="BM434" i="1" s="1"/>
  <c r="BL435" i="1"/>
  <c r="BM435" i="1" s="1"/>
  <c r="BL436" i="1"/>
  <c r="BM436" i="1" s="1"/>
  <c r="BL609" i="1"/>
  <c r="BM609" i="1" s="1"/>
  <c r="BL610" i="1"/>
  <c r="BM610" i="1" s="1"/>
  <c r="BL611" i="1"/>
  <c r="BM611" i="1" s="1"/>
  <c r="BL612" i="1"/>
  <c r="BM612" i="1" s="1"/>
  <c r="BL613" i="1"/>
  <c r="BM613" i="1" s="1"/>
  <c r="BL614" i="1"/>
  <c r="BM614" i="1" s="1"/>
  <c r="BL615" i="1"/>
  <c r="BM615" i="1" s="1"/>
  <c r="BL616" i="1"/>
  <c r="BM616" i="1" s="1"/>
  <c r="BL617" i="1"/>
  <c r="BM617" i="1" s="1"/>
  <c r="BL792" i="1"/>
  <c r="BM792" i="1" s="1"/>
  <c r="BL793" i="1"/>
  <c r="BM793" i="1" s="1"/>
  <c r="BL794" i="1"/>
  <c r="BM794" i="1" s="1"/>
  <c r="BL795" i="1"/>
  <c r="BM795" i="1" s="1"/>
  <c r="BL796" i="1"/>
  <c r="BM796" i="1" s="1"/>
  <c r="BL797" i="1"/>
  <c r="BM797" i="1" s="1"/>
  <c r="BL798" i="1"/>
  <c r="BM798" i="1" s="1"/>
  <c r="BL799" i="1"/>
  <c r="BM799" i="1" s="1"/>
  <c r="BL800" i="1"/>
  <c r="BM800" i="1" s="1"/>
  <c r="BL970" i="1"/>
  <c r="BM970" i="1" s="1"/>
  <c r="BL971" i="1"/>
  <c r="BM971" i="1" s="1"/>
  <c r="BL972" i="1"/>
  <c r="BM972" i="1" s="1"/>
  <c r="BL973" i="1"/>
  <c r="BM973" i="1" s="1"/>
  <c r="BL1220" i="1"/>
  <c r="BM1220" i="1" s="1"/>
  <c r="BL974" i="1"/>
  <c r="BM974" i="1" s="1"/>
  <c r="BL975" i="1"/>
  <c r="BM975" i="1" s="1"/>
  <c r="BL976" i="1"/>
  <c r="BM976" i="1" s="1"/>
  <c r="BL1152" i="1"/>
  <c r="BM1152" i="1" s="1"/>
  <c r="BL1153" i="1"/>
  <c r="BM1153" i="1" s="1"/>
  <c r="BL1154" i="1"/>
  <c r="BM1154" i="1" s="1"/>
  <c r="BL1155" i="1"/>
  <c r="BM1155" i="1" s="1"/>
  <c r="BL1156" i="1"/>
  <c r="BM1156" i="1" s="1"/>
  <c r="BL1157" i="1"/>
  <c r="BM1157" i="1" s="1"/>
  <c r="BL1158" i="1"/>
  <c r="BM1158" i="1" s="1"/>
  <c r="BL1159" i="1"/>
  <c r="BM1159" i="1" s="1"/>
  <c r="BL1160" i="1"/>
  <c r="BM1160" i="1" s="1"/>
  <c r="BL1333" i="1"/>
  <c r="BM1333" i="1" s="1"/>
  <c r="BL1334" i="1"/>
  <c r="BM1334" i="1" s="1"/>
  <c r="BL1335" i="1"/>
  <c r="BM1335" i="1" s="1"/>
  <c r="BL1336" i="1"/>
  <c r="BM1336" i="1" s="1"/>
  <c r="BL1337" i="1"/>
  <c r="BM1337" i="1" s="1"/>
  <c r="BL1338" i="1"/>
  <c r="BM1338" i="1" s="1"/>
  <c r="BL1339" i="1"/>
  <c r="BM1339" i="1" s="1"/>
  <c r="BL1340" i="1"/>
  <c r="BM1340" i="1" s="1"/>
  <c r="BL1341" i="1"/>
  <c r="BM1341" i="1" s="1"/>
  <c r="BL1512" i="1"/>
  <c r="BM1512" i="1" s="1"/>
  <c r="BL1513" i="1"/>
  <c r="BM1513" i="1" s="1"/>
  <c r="BL1244" i="1"/>
  <c r="BM1244" i="1" s="1"/>
  <c r="BL1514" i="1"/>
  <c r="BM1514" i="1" s="1"/>
  <c r="BL1515" i="1"/>
  <c r="BM1515" i="1" s="1"/>
  <c r="BL1516" i="1"/>
  <c r="BM1516" i="1" s="1"/>
  <c r="BL1517" i="1"/>
  <c r="BM1517" i="1" s="1"/>
  <c r="BL1518" i="1"/>
  <c r="BM1518" i="1" s="1"/>
  <c r="BL1519" i="1"/>
  <c r="BM1519" i="1" s="1"/>
  <c r="BL1692" i="1"/>
  <c r="BM1692" i="1" s="1"/>
  <c r="BL1693" i="1"/>
  <c r="BM1693" i="1" s="1"/>
  <c r="BL1694" i="1"/>
  <c r="BM1694" i="1" s="1"/>
  <c r="BL1254" i="1"/>
  <c r="BM1254" i="1" s="1"/>
  <c r="BL1695" i="1"/>
  <c r="BM1695" i="1" s="1"/>
  <c r="BL1696" i="1"/>
  <c r="BM1696" i="1" s="1"/>
  <c r="BL1697" i="1"/>
  <c r="BM1697" i="1" s="1"/>
  <c r="BL1698" i="1"/>
  <c r="BM1698" i="1" s="1"/>
  <c r="BL1699" i="1"/>
  <c r="BM1699" i="1" s="1"/>
  <c r="BL1880" i="1"/>
  <c r="BM1880" i="1" s="1"/>
  <c r="BL1881" i="1"/>
  <c r="BM1881" i="1" s="1"/>
  <c r="BL1882" i="1"/>
  <c r="BM1882" i="1" s="1"/>
  <c r="BL1883" i="1"/>
  <c r="BM1883" i="1" s="1"/>
  <c r="BL1884" i="1"/>
  <c r="BM1884" i="1" s="1"/>
  <c r="BL1885" i="1"/>
  <c r="BM1885" i="1" s="1"/>
  <c r="BL1886" i="1"/>
  <c r="BM1886" i="1" s="1"/>
  <c r="BL1887" i="1"/>
  <c r="BM1887" i="1" s="1"/>
  <c r="BL1268" i="1"/>
  <c r="BM1268" i="1" s="1"/>
  <c r="BL977" i="1"/>
  <c r="BM977" i="1" s="1"/>
  <c r="BL2039" i="1"/>
  <c r="BM2039" i="1" s="1"/>
  <c r="BL2040" i="1"/>
  <c r="BM2040" i="1" s="1"/>
  <c r="BL2041" i="1"/>
  <c r="BM2041" i="1" s="1"/>
  <c r="BL2042" i="1"/>
  <c r="BM2042" i="1" s="1"/>
  <c r="BL2043" i="1"/>
  <c r="BM2043" i="1" s="1"/>
  <c r="BL2044" i="1"/>
  <c r="BM2044" i="1" s="1"/>
  <c r="BL2045" i="1"/>
  <c r="BM2045" i="1" s="1"/>
  <c r="BL2046" i="1"/>
  <c r="BM2046" i="1" s="1"/>
  <c r="BL1278" i="1"/>
  <c r="BM1278" i="1" s="1"/>
  <c r="BL2209" i="1"/>
  <c r="BM2209" i="1" s="1"/>
  <c r="BL2210" i="1"/>
  <c r="BM2210" i="1" s="1"/>
  <c r="BL2211" i="1"/>
  <c r="BM2211" i="1" s="1"/>
  <c r="BL2212" i="1"/>
  <c r="BM2212" i="1" s="1"/>
  <c r="BL2213" i="1"/>
  <c r="BM2213" i="1" s="1"/>
  <c r="BL2214" i="1"/>
  <c r="BM2214" i="1" s="1"/>
  <c r="BL2215" i="1"/>
  <c r="BM2215" i="1" s="1"/>
  <c r="BL2216" i="1"/>
  <c r="BM2216" i="1" s="1"/>
  <c r="BL2217" i="1"/>
  <c r="BM2217" i="1" s="1"/>
  <c r="BL2378" i="1"/>
  <c r="BM2378" i="1" s="1"/>
  <c r="BL2379" i="1"/>
  <c r="BM2379" i="1" s="1"/>
  <c r="BL2380" i="1"/>
  <c r="BM2380" i="1" s="1"/>
  <c r="BL2381" i="1"/>
  <c r="BM2381" i="1" s="1"/>
  <c r="BL2382" i="1"/>
  <c r="BM2382" i="1" s="1"/>
  <c r="BL2383" i="1"/>
  <c r="BM2383" i="1" s="1"/>
  <c r="BL2384" i="1"/>
  <c r="BM2384" i="1" s="1"/>
  <c r="BL2385" i="1"/>
  <c r="BM2385" i="1" s="1"/>
  <c r="BL2386" i="1"/>
  <c r="BM2386" i="1" s="1"/>
  <c r="BL1297" i="1"/>
  <c r="BM1297" i="1" s="1"/>
  <c r="BL2544" i="1"/>
  <c r="BM2544" i="1" s="1"/>
  <c r="BL2545" i="1"/>
  <c r="BM2545" i="1" s="1"/>
  <c r="BL2546" i="1"/>
  <c r="BM2546" i="1" s="1"/>
  <c r="BL2547" i="1"/>
  <c r="BM2547" i="1" s="1"/>
  <c r="BL2548" i="1"/>
  <c r="BM2548" i="1" s="1"/>
  <c r="BL2549" i="1"/>
  <c r="BM2549" i="1" s="1"/>
  <c r="BL2550" i="1"/>
  <c r="BM2550" i="1" s="1"/>
  <c r="BL2551" i="1"/>
  <c r="BM2551" i="1" s="1"/>
  <c r="BL2777" i="1"/>
  <c r="BM2777" i="1" s="1"/>
  <c r="BL2778" i="1"/>
  <c r="BM2778" i="1" s="1"/>
  <c r="BL2779" i="1"/>
  <c r="BM2779" i="1" s="1"/>
  <c r="BL2780" i="1"/>
  <c r="BM2780" i="1" s="1"/>
  <c r="BL2781" i="1"/>
  <c r="BM2781" i="1" s="1"/>
  <c r="BL2782" i="1"/>
  <c r="BM2782" i="1" s="1"/>
  <c r="BL2783" i="1"/>
  <c r="BM2783" i="1" s="1"/>
  <c r="BL2784" i="1"/>
  <c r="BM2784" i="1" s="1"/>
  <c r="BL2785" i="1"/>
  <c r="BM2785" i="1" s="1"/>
  <c r="BL2950" i="1"/>
  <c r="BM2950" i="1" s="1"/>
  <c r="BL2951" i="1"/>
  <c r="BM2951" i="1" s="1"/>
  <c r="BL2952" i="1"/>
  <c r="BM2952" i="1" s="1"/>
  <c r="BL2953" i="1"/>
  <c r="BM2953" i="1" s="1"/>
  <c r="BL2954" i="1"/>
  <c r="BM2954" i="1" s="1"/>
  <c r="BL2955" i="1"/>
  <c r="BM2955" i="1" s="1"/>
  <c r="BL2956" i="1"/>
  <c r="BM2956" i="1" s="1"/>
  <c r="BL2957" i="1"/>
  <c r="BM2957" i="1" s="1"/>
  <c r="BL2958" i="1"/>
  <c r="BM2958" i="1" s="1"/>
  <c r="BL3303" i="1"/>
  <c r="BM3303" i="1" s="1"/>
  <c r="BL3227" i="1"/>
  <c r="BM3227" i="1" s="1"/>
  <c r="BL3228" i="1"/>
  <c r="BM3228" i="1" s="1"/>
  <c r="BL3229" i="1"/>
  <c r="BM3229" i="1" s="1"/>
  <c r="BL3139" i="1"/>
  <c r="BM3139" i="1" s="1"/>
  <c r="BL3102" i="1"/>
  <c r="BM3102" i="1" s="1"/>
  <c r="BL3103" i="1"/>
  <c r="BM3103" i="1" s="1"/>
  <c r="BL3104" i="1"/>
  <c r="BM3104" i="1" s="1"/>
  <c r="BL3231" i="1"/>
  <c r="BM3231" i="1" s="1"/>
  <c r="BL3232" i="1"/>
  <c r="BM3232" i="1" s="1"/>
  <c r="BL3233" i="1"/>
  <c r="BM3233" i="1" s="1"/>
  <c r="BL3234" i="1"/>
  <c r="BM3234" i="1" s="1"/>
  <c r="BL3235" i="1"/>
  <c r="BM3235" i="1" s="1"/>
  <c r="BL3236" i="1"/>
  <c r="BM3236" i="1" s="1"/>
  <c r="BL79" i="1"/>
  <c r="BM79" i="1" s="1"/>
  <c r="BL80" i="1"/>
  <c r="BM80" i="1" s="1"/>
  <c r="BL81" i="1"/>
  <c r="BM81" i="1" s="1"/>
  <c r="BL83" i="1"/>
  <c r="BM83" i="1" s="1"/>
  <c r="BL84" i="1"/>
  <c r="BM84" i="1" s="1"/>
  <c r="BL85" i="1"/>
  <c r="BM85" i="1" s="1"/>
  <c r="BL86" i="1"/>
  <c r="BM86" i="1" s="1"/>
  <c r="BL1345" i="1"/>
  <c r="BM1345" i="1" s="1"/>
  <c r="BL87" i="1"/>
  <c r="BM87" i="1" s="1"/>
  <c r="BL259" i="1"/>
  <c r="BM259" i="1" s="1"/>
  <c r="BL260" i="1"/>
  <c r="BM260" i="1" s="1"/>
  <c r="BL261" i="1"/>
  <c r="BM261" i="1" s="1"/>
  <c r="BL262" i="1"/>
  <c r="BM262" i="1" s="1"/>
  <c r="BL263" i="1"/>
  <c r="BM263" i="1" s="1"/>
  <c r="BL264" i="1"/>
  <c r="BM264" i="1" s="1"/>
  <c r="BL265" i="1"/>
  <c r="BM265" i="1" s="1"/>
  <c r="BL266" i="1"/>
  <c r="BM266" i="1" s="1"/>
  <c r="BL267" i="1"/>
  <c r="BM267" i="1" s="1"/>
  <c r="BL437" i="1"/>
  <c r="BM437" i="1" s="1"/>
  <c r="BL438" i="1"/>
  <c r="BM438" i="1" s="1"/>
  <c r="BL439" i="1"/>
  <c r="BM439" i="1" s="1"/>
  <c r="BL440" i="1"/>
  <c r="BM440" i="1" s="1"/>
  <c r="BL441" i="1"/>
  <c r="BM441" i="1" s="1"/>
  <c r="BL442" i="1"/>
  <c r="BM442" i="1" s="1"/>
  <c r="BL443" i="1"/>
  <c r="BM443" i="1" s="1"/>
  <c r="BL444" i="1"/>
  <c r="BM444" i="1" s="1"/>
  <c r="BL445" i="1"/>
  <c r="BM445" i="1" s="1"/>
  <c r="BL618" i="1"/>
  <c r="BM618" i="1" s="1"/>
  <c r="BL619" i="1"/>
  <c r="BM619" i="1" s="1"/>
  <c r="BL620" i="1"/>
  <c r="BM620" i="1" s="1"/>
  <c r="BL621" i="1"/>
  <c r="BM621" i="1" s="1"/>
  <c r="BL622" i="1"/>
  <c r="BM622" i="1" s="1"/>
  <c r="BL623" i="1"/>
  <c r="BM623" i="1" s="1"/>
  <c r="BL624" i="1"/>
  <c r="BM624" i="1" s="1"/>
  <c r="BL625" i="1"/>
  <c r="BM625" i="1" s="1"/>
  <c r="BL626" i="1"/>
  <c r="BM626" i="1" s="1"/>
  <c r="BL801" i="1"/>
  <c r="BM801" i="1" s="1"/>
  <c r="BL802" i="1"/>
  <c r="BM802" i="1" s="1"/>
  <c r="BL803" i="1"/>
  <c r="BM803" i="1" s="1"/>
  <c r="BL804" i="1"/>
  <c r="BM804" i="1" s="1"/>
  <c r="BL805" i="1"/>
  <c r="BM805" i="1" s="1"/>
  <c r="BL806" i="1"/>
  <c r="BM806" i="1" s="1"/>
  <c r="BL807" i="1"/>
  <c r="BM807" i="1" s="1"/>
  <c r="BL808" i="1"/>
  <c r="BM808" i="1" s="1"/>
  <c r="BL809" i="1"/>
  <c r="BM809" i="1" s="1"/>
  <c r="BL978" i="1"/>
  <c r="BM978" i="1" s="1"/>
  <c r="BL979" i="1"/>
  <c r="BM979" i="1" s="1"/>
  <c r="BL980" i="1"/>
  <c r="BM980" i="1" s="1"/>
  <c r="BL981" i="1"/>
  <c r="BM981" i="1" s="1"/>
  <c r="BL982" i="1"/>
  <c r="BM982" i="1" s="1"/>
  <c r="BL983" i="1"/>
  <c r="BM983" i="1" s="1"/>
  <c r="BL984" i="1"/>
  <c r="BM984" i="1" s="1"/>
  <c r="BL985" i="1"/>
  <c r="BM985" i="1" s="1"/>
  <c r="BL986" i="1"/>
  <c r="BM986" i="1" s="1"/>
  <c r="BL1392" i="1"/>
  <c r="BM1392" i="1" s="1"/>
  <c r="BL1161" i="1"/>
  <c r="BM1161" i="1" s="1"/>
  <c r="BL1162" i="1"/>
  <c r="BM1162" i="1" s="1"/>
  <c r="BL1163" i="1"/>
  <c r="BM1163" i="1" s="1"/>
  <c r="BL1164" i="1"/>
  <c r="BM1164" i="1" s="1"/>
  <c r="BL1165" i="1"/>
  <c r="BM1165" i="1" s="1"/>
  <c r="BL1166" i="1"/>
  <c r="BM1166" i="1" s="1"/>
  <c r="BL1167" i="1"/>
  <c r="BM1167" i="1" s="1"/>
  <c r="BL1168" i="1"/>
  <c r="BM1168" i="1" s="1"/>
  <c r="BL1342" i="1"/>
  <c r="BM1342" i="1" s="1"/>
  <c r="BL1343" i="1"/>
  <c r="BM1343" i="1" s="1"/>
  <c r="BL1403" i="1"/>
  <c r="BM1403" i="1" s="1"/>
  <c r="BL1344" i="1"/>
  <c r="BM1344" i="1" s="1"/>
  <c r="BL1346" i="1"/>
  <c r="BM1346" i="1" s="1"/>
  <c r="BL1347" i="1"/>
  <c r="BM1347" i="1" s="1"/>
  <c r="BL1348" i="1"/>
  <c r="BM1348" i="1" s="1"/>
  <c r="BL1349" i="1"/>
  <c r="BM1349" i="1" s="1"/>
  <c r="BL1350" i="1"/>
  <c r="BM1350" i="1" s="1"/>
  <c r="BL1520" i="1"/>
  <c r="BM1520" i="1" s="1"/>
  <c r="BL1411" i="1"/>
  <c r="BM1411" i="1" s="1"/>
  <c r="BL1521" i="1"/>
  <c r="BM1521" i="1" s="1"/>
  <c r="BL1523" i="1"/>
  <c r="BM1523" i="1" s="1"/>
  <c r="BL1524" i="1"/>
  <c r="BM1524" i="1" s="1"/>
  <c r="BL1525" i="1"/>
  <c r="BM1525" i="1" s="1"/>
  <c r="BL1526" i="1"/>
  <c r="BM1526" i="1" s="1"/>
  <c r="BL1527" i="1"/>
  <c r="BM1527" i="1" s="1"/>
  <c r="BL1528" i="1"/>
  <c r="BM1528" i="1" s="1"/>
  <c r="BL1700" i="1"/>
  <c r="BM1700" i="1" s="1"/>
  <c r="BL1701" i="1"/>
  <c r="BM1701" i="1" s="1"/>
  <c r="BL1702" i="1"/>
  <c r="BM1702" i="1" s="1"/>
  <c r="BL1703" i="1"/>
  <c r="BM1703" i="1" s="1"/>
  <c r="BL1704" i="1"/>
  <c r="BM1704" i="1" s="1"/>
  <c r="BL1705" i="1"/>
  <c r="BM1705" i="1" s="1"/>
  <c r="BL1706" i="1"/>
  <c r="BM1706" i="1" s="1"/>
  <c r="BL1707" i="1"/>
  <c r="BM1707" i="1" s="1"/>
  <c r="BL1708" i="1"/>
  <c r="BM1708" i="1" s="1"/>
  <c r="BL1888" i="1"/>
  <c r="BM1888" i="1" s="1"/>
  <c r="BL1889" i="1"/>
  <c r="BM1889" i="1" s="1"/>
  <c r="BL1890" i="1"/>
  <c r="BM1890" i="1" s="1"/>
  <c r="BL1891" i="1"/>
  <c r="BM1891" i="1" s="1"/>
  <c r="BL1892" i="1"/>
  <c r="BM1892" i="1" s="1"/>
  <c r="BL1893" i="1"/>
  <c r="BM1893" i="1" s="1"/>
  <c r="BL1894" i="1"/>
  <c r="BM1894" i="1" s="1"/>
  <c r="BL1895" i="1"/>
  <c r="BM1895" i="1" s="1"/>
  <c r="BL1896" i="1"/>
  <c r="BM1896" i="1" s="1"/>
  <c r="BL2047" i="1"/>
  <c r="BM2047" i="1" s="1"/>
  <c r="BL2048" i="1"/>
  <c r="BM2048" i="1" s="1"/>
  <c r="BL2049" i="1"/>
  <c r="BM2049" i="1" s="1"/>
  <c r="BL2050" i="1"/>
  <c r="BM2050" i="1" s="1"/>
  <c r="BL2051" i="1"/>
  <c r="BM2051" i="1" s="1"/>
  <c r="BL2052" i="1"/>
  <c r="BM2052" i="1" s="1"/>
  <c r="BL2053" i="1"/>
  <c r="BM2053" i="1" s="1"/>
  <c r="BL2054" i="1"/>
  <c r="BM2054" i="1" s="1"/>
  <c r="BL2055" i="1"/>
  <c r="BM2055" i="1" s="1"/>
  <c r="BL2218" i="1"/>
  <c r="BM2218" i="1" s="1"/>
  <c r="BL2219" i="1"/>
  <c r="BM2219" i="1" s="1"/>
  <c r="BL2220" i="1"/>
  <c r="BM2220" i="1" s="1"/>
  <c r="BL2221" i="1"/>
  <c r="BM2221" i="1" s="1"/>
  <c r="BL2222" i="1"/>
  <c r="BM2222" i="1" s="1"/>
  <c r="BL2223" i="1"/>
  <c r="BM2223" i="1" s="1"/>
  <c r="BL2224" i="1"/>
  <c r="BM2224" i="1" s="1"/>
  <c r="BL2225" i="1"/>
  <c r="BM2225" i="1" s="1"/>
  <c r="BL2226" i="1"/>
  <c r="BM2226" i="1" s="1"/>
  <c r="BL2387" i="1"/>
  <c r="BM2387" i="1" s="1"/>
  <c r="BL2388" i="1"/>
  <c r="BM2388" i="1" s="1"/>
  <c r="BL2389" i="1"/>
  <c r="BM2389" i="1" s="1"/>
  <c r="BL2390" i="1"/>
  <c r="BM2390" i="1" s="1"/>
  <c r="BL2391" i="1"/>
  <c r="BM2391" i="1" s="1"/>
  <c r="BL2392" i="1"/>
  <c r="BM2392" i="1" s="1"/>
  <c r="BL1461" i="1"/>
  <c r="BM1461" i="1" s="1"/>
  <c r="BL2393" i="1"/>
  <c r="BM2393" i="1" s="1"/>
  <c r="BL2394" i="1"/>
  <c r="BM2394" i="1" s="1"/>
  <c r="BL2552" i="1"/>
  <c r="BM2552" i="1" s="1"/>
  <c r="BL2553" i="1"/>
  <c r="BM2553" i="1" s="1"/>
  <c r="BL2554" i="1"/>
  <c r="BM2554" i="1" s="1"/>
  <c r="BL2555" i="1"/>
  <c r="BM2555" i="1" s="1"/>
  <c r="BL2556" i="1"/>
  <c r="BM2556" i="1" s="1"/>
  <c r="BL2557" i="1"/>
  <c r="BM2557" i="1" s="1"/>
  <c r="BL2558" i="1"/>
  <c r="BM2558" i="1" s="1"/>
  <c r="BL2559" i="1"/>
  <c r="BM2559" i="1" s="1"/>
  <c r="BL2560" i="1"/>
  <c r="BM2560" i="1" s="1"/>
  <c r="BL1473" i="1"/>
  <c r="BM1473" i="1" s="1"/>
  <c r="BL2786" i="1"/>
  <c r="BM2786" i="1" s="1"/>
  <c r="BL2787" i="1"/>
  <c r="BM2787" i="1" s="1"/>
  <c r="BL2788" i="1"/>
  <c r="BM2788" i="1" s="1"/>
  <c r="BL2789" i="1"/>
  <c r="BM2789" i="1" s="1"/>
  <c r="BL2790" i="1"/>
  <c r="BM2790" i="1" s="1"/>
  <c r="BL2791" i="1"/>
  <c r="BM2791" i="1" s="1"/>
  <c r="BL1480" i="1"/>
  <c r="BM1480" i="1" s="1"/>
  <c r="BL2792" i="1"/>
  <c r="BM2792" i="1" s="1"/>
  <c r="BL2959" i="1"/>
  <c r="BM2959" i="1" s="1"/>
  <c r="BL2960" i="1"/>
  <c r="BM2960" i="1" s="1"/>
  <c r="BL2961" i="1"/>
  <c r="BM2961" i="1" s="1"/>
  <c r="BL2962" i="1"/>
  <c r="BM2962" i="1" s="1"/>
  <c r="BL2963" i="1"/>
  <c r="BM2963" i="1" s="1"/>
  <c r="BL2964" i="1"/>
  <c r="BM2964" i="1" s="1"/>
  <c r="BL2965" i="1"/>
  <c r="BM2965" i="1" s="1"/>
  <c r="BL2966" i="1"/>
  <c r="BM2966" i="1" s="1"/>
  <c r="BL2967" i="1"/>
  <c r="BM2967" i="1" s="1"/>
  <c r="BL3237" i="1"/>
  <c r="BM3237" i="1" s="1"/>
  <c r="BL3238" i="1"/>
  <c r="BM3238" i="1" s="1"/>
  <c r="BL3239" i="1"/>
  <c r="BM3239" i="1" s="1"/>
  <c r="BL3240" i="1"/>
  <c r="BM3240" i="1" s="1"/>
  <c r="BL3105" i="1"/>
  <c r="BM3105" i="1" s="1"/>
  <c r="BL3106" i="1"/>
  <c r="BM3106" i="1" s="1"/>
  <c r="BL3093" i="1"/>
  <c r="BM3093" i="1" s="1"/>
  <c r="BL3107" i="1"/>
  <c r="BM3107" i="1" s="1"/>
  <c r="BL3198" i="1"/>
  <c r="BM3198" i="1" s="1"/>
  <c r="BL3243" i="1"/>
  <c r="BM3243" i="1" s="1"/>
  <c r="BL3244" i="1"/>
  <c r="BM3244" i="1" s="1"/>
  <c r="BL3245" i="1"/>
  <c r="BM3245" i="1" s="1"/>
  <c r="BL3246" i="1"/>
  <c r="BM3246" i="1" s="1"/>
  <c r="BL3247" i="1"/>
  <c r="BM3247" i="1" s="1"/>
  <c r="BL88" i="1"/>
  <c r="BM88" i="1" s="1"/>
  <c r="BL89" i="1"/>
  <c r="BM89" i="1" s="1"/>
  <c r="BL90" i="1"/>
  <c r="BM90" i="1" s="1"/>
  <c r="BL91" i="1"/>
  <c r="BM91" i="1" s="1"/>
  <c r="BL92" i="1"/>
  <c r="BM92" i="1" s="1"/>
  <c r="BL1510" i="1"/>
  <c r="BM1510" i="1" s="1"/>
  <c r="BL93" i="1"/>
  <c r="BM93" i="1" s="1"/>
  <c r="BL94" i="1"/>
  <c r="BM94" i="1" s="1"/>
  <c r="BL268" i="1"/>
  <c r="BM268" i="1" s="1"/>
  <c r="BL269" i="1"/>
  <c r="BM269" i="1" s="1"/>
  <c r="BL270" i="1"/>
  <c r="BM270" i="1" s="1"/>
  <c r="BL271" i="1"/>
  <c r="BM271" i="1" s="1"/>
  <c r="BL272" i="1"/>
  <c r="BM272" i="1" s="1"/>
  <c r="BL273" i="1"/>
  <c r="BM273" i="1" s="1"/>
  <c r="BL274" i="1"/>
  <c r="BM274" i="1" s="1"/>
  <c r="BL275" i="1"/>
  <c r="BM275" i="1" s="1"/>
  <c r="BL276" i="1"/>
  <c r="BM276" i="1" s="1"/>
  <c r="BL1522" i="1"/>
  <c r="BM1522" i="1" s="1"/>
  <c r="BL446" i="1"/>
  <c r="BM446" i="1" s="1"/>
  <c r="BL447" i="1"/>
  <c r="BM447" i="1" s="1"/>
  <c r="BL448" i="1"/>
  <c r="BM448" i="1" s="1"/>
  <c r="BL449" i="1"/>
  <c r="BM449" i="1" s="1"/>
  <c r="BL450" i="1"/>
  <c r="BM450" i="1" s="1"/>
  <c r="BL451" i="1"/>
  <c r="BM451" i="1" s="1"/>
  <c r="BL452" i="1"/>
  <c r="BM452" i="1" s="1"/>
  <c r="BL453" i="1"/>
  <c r="BM453" i="1" s="1"/>
  <c r="BL627" i="1"/>
  <c r="BM627" i="1" s="1"/>
  <c r="BL628" i="1"/>
  <c r="BM628" i="1" s="1"/>
  <c r="BL629" i="1"/>
  <c r="BM629" i="1" s="1"/>
  <c r="BL630" i="1"/>
  <c r="BM630" i="1" s="1"/>
  <c r="BL631" i="1"/>
  <c r="BM631" i="1" s="1"/>
  <c r="BL633" i="1"/>
  <c r="BM633" i="1" s="1"/>
  <c r="BL634" i="1"/>
  <c r="BM634" i="1" s="1"/>
  <c r="BL635" i="1"/>
  <c r="BM635" i="1" s="1"/>
  <c r="BL636" i="1"/>
  <c r="BM636" i="1" s="1"/>
  <c r="BL810" i="1"/>
  <c r="BM810" i="1" s="1"/>
  <c r="BL811" i="1"/>
  <c r="BM811" i="1" s="1"/>
  <c r="BL812" i="1"/>
  <c r="BM812" i="1" s="1"/>
  <c r="BL813" i="1"/>
  <c r="BM813" i="1" s="1"/>
  <c r="BL814" i="1"/>
  <c r="BM814" i="1" s="1"/>
  <c r="BL815" i="1"/>
  <c r="BM815" i="1" s="1"/>
  <c r="BL816" i="1"/>
  <c r="BM816" i="1" s="1"/>
  <c r="BL817" i="1"/>
  <c r="BM817" i="1" s="1"/>
  <c r="BL818" i="1"/>
  <c r="BM818" i="1" s="1"/>
  <c r="BL95" i="1"/>
  <c r="BM95" i="1" s="1"/>
  <c r="BL987" i="1"/>
  <c r="BM987" i="1" s="1"/>
  <c r="BL988" i="1"/>
  <c r="BM988" i="1" s="1"/>
  <c r="BL989" i="1"/>
  <c r="BM989" i="1" s="1"/>
  <c r="BL990" i="1"/>
  <c r="BM990" i="1" s="1"/>
  <c r="BL991" i="1"/>
  <c r="BM991" i="1" s="1"/>
  <c r="BL992" i="1"/>
  <c r="BM992" i="1" s="1"/>
  <c r="BL993" i="1"/>
  <c r="BM993" i="1" s="1"/>
  <c r="BL994" i="1"/>
  <c r="BM994" i="1" s="1"/>
  <c r="BL995" i="1"/>
  <c r="BM995" i="1" s="1"/>
  <c r="BL1169" i="1"/>
  <c r="BM1169" i="1" s="1"/>
  <c r="BL1170" i="1"/>
  <c r="BM1170" i="1" s="1"/>
  <c r="BL1171" i="1"/>
  <c r="BM1171" i="1" s="1"/>
  <c r="BL1172" i="1"/>
  <c r="BM1172" i="1" s="1"/>
  <c r="BL1173" i="1"/>
  <c r="BM1173" i="1" s="1"/>
  <c r="BL1174" i="1"/>
  <c r="BM1174" i="1" s="1"/>
  <c r="BL1175" i="1"/>
  <c r="BM1175" i="1" s="1"/>
  <c r="BL1566" i="1"/>
  <c r="BM1566" i="1" s="1"/>
  <c r="BL1176" i="1"/>
  <c r="BM1176" i="1" s="1"/>
  <c r="BL1351" i="1"/>
  <c r="BM1351" i="1" s="1"/>
  <c r="BL1352" i="1"/>
  <c r="BM1352" i="1" s="1"/>
  <c r="BL1570" i="1"/>
  <c r="BM1570" i="1" s="1"/>
  <c r="BL1353" i="1"/>
  <c r="BM1353" i="1" s="1"/>
  <c r="BL1354" i="1"/>
  <c r="BM1354" i="1" s="1"/>
  <c r="BL1355" i="1"/>
  <c r="BM1355" i="1" s="1"/>
  <c r="BL1356" i="1"/>
  <c r="BM1356" i="1" s="1"/>
  <c r="BL1357" i="1"/>
  <c r="BM1357" i="1" s="1"/>
  <c r="BL1358" i="1"/>
  <c r="BM1358" i="1" s="1"/>
  <c r="BL1529" i="1"/>
  <c r="BM1529" i="1" s="1"/>
  <c r="BL1530" i="1"/>
  <c r="BM1530" i="1" s="1"/>
  <c r="BL1531" i="1"/>
  <c r="BM1531" i="1" s="1"/>
  <c r="BL1532" i="1"/>
  <c r="BM1532" i="1" s="1"/>
  <c r="BL1533" i="1"/>
  <c r="BM1533" i="1" s="1"/>
  <c r="BL1534" i="1"/>
  <c r="BM1534" i="1" s="1"/>
  <c r="BL1535" i="1"/>
  <c r="BM1535" i="1" s="1"/>
  <c r="BL1536" i="1"/>
  <c r="BM1536" i="1" s="1"/>
  <c r="BL1537" i="1"/>
  <c r="BM1537" i="1" s="1"/>
  <c r="BL1897" i="1"/>
  <c r="BM1897" i="1" s="1"/>
  <c r="BL1898" i="1"/>
  <c r="BM1898" i="1" s="1"/>
  <c r="BL1899" i="1"/>
  <c r="BM1899" i="1" s="1"/>
  <c r="BL1900" i="1"/>
  <c r="BM1900" i="1" s="1"/>
  <c r="BL1901" i="1"/>
  <c r="BM1901" i="1" s="1"/>
  <c r="BL1902" i="1"/>
  <c r="BM1902" i="1" s="1"/>
  <c r="BL1903" i="1"/>
  <c r="BM1903" i="1" s="1"/>
  <c r="BL1904" i="1"/>
  <c r="BM1904" i="1" s="1"/>
  <c r="BL1905" i="1"/>
  <c r="BM1905" i="1" s="1"/>
  <c r="BL2056" i="1"/>
  <c r="BM2056" i="1" s="1"/>
  <c r="BL2057" i="1"/>
  <c r="BM2057" i="1" s="1"/>
  <c r="BL2058" i="1"/>
  <c r="BM2058" i="1" s="1"/>
  <c r="BL2059" i="1"/>
  <c r="BM2059" i="1" s="1"/>
  <c r="BL2060" i="1"/>
  <c r="BM2060" i="1" s="1"/>
  <c r="BL2061" i="1"/>
  <c r="BM2061" i="1" s="1"/>
  <c r="BL2062" i="1"/>
  <c r="BM2062" i="1" s="1"/>
  <c r="BL2063" i="1"/>
  <c r="BM2063" i="1" s="1"/>
  <c r="BL2064" i="1"/>
  <c r="BM2064" i="1" s="1"/>
  <c r="BL2227" i="1"/>
  <c r="BM2227" i="1" s="1"/>
  <c r="BL2228" i="1"/>
  <c r="BM2228" i="1" s="1"/>
  <c r="BL2229" i="1"/>
  <c r="BM2229" i="1" s="1"/>
  <c r="BL2230" i="1"/>
  <c r="BM2230" i="1" s="1"/>
  <c r="BL2231" i="1"/>
  <c r="BM2231" i="1" s="1"/>
  <c r="BL2232" i="1"/>
  <c r="BM2232" i="1" s="1"/>
  <c r="BL2233" i="1"/>
  <c r="BM2233" i="1" s="1"/>
  <c r="BL2234" i="1"/>
  <c r="BM2234" i="1" s="1"/>
  <c r="BL2235" i="1"/>
  <c r="BM2235" i="1" s="1"/>
  <c r="BL1709" i="1"/>
  <c r="BM1709" i="1" s="1"/>
  <c r="BL1710" i="1"/>
  <c r="BM1710" i="1" s="1"/>
  <c r="BL1711" i="1"/>
  <c r="BM1711" i="1" s="1"/>
  <c r="BL1713" i="1"/>
  <c r="BM1713" i="1" s="1"/>
  <c r="BL1714" i="1"/>
  <c r="BM1714" i="1" s="1"/>
  <c r="BL1715" i="1"/>
  <c r="BM1715" i="1" s="1"/>
  <c r="BL1716" i="1"/>
  <c r="BM1716" i="1" s="1"/>
  <c r="BL1717" i="1"/>
  <c r="BM1717" i="1" s="1"/>
  <c r="BL1718" i="1"/>
  <c r="BM1718" i="1" s="1"/>
  <c r="BL2395" i="1"/>
  <c r="BM2395" i="1" s="1"/>
  <c r="BL2396" i="1"/>
  <c r="BM2396" i="1" s="1"/>
  <c r="BL2397" i="1"/>
  <c r="BM2397" i="1" s="1"/>
  <c r="BL1625" i="1"/>
  <c r="BM1625" i="1" s="1"/>
  <c r="BL2398" i="1"/>
  <c r="BM2398" i="1" s="1"/>
  <c r="BL2399" i="1"/>
  <c r="BM2399" i="1" s="1"/>
  <c r="BL2400" i="1"/>
  <c r="BM2400" i="1" s="1"/>
  <c r="BL2401" i="1"/>
  <c r="BM2401" i="1" s="1"/>
  <c r="BL2402" i="1"/>
  <c r="BM2402" i="1" s="1"/>
  <c r="BL2561" i="1"/>
  <c r="BM2561" i="1" s="1"/>
  <c r="BL2562" i="1"/>
  <c r="BM2562" i="1" s="1"/>
  <c r="BL2563" i="1"/>
  <c r="BM2563" i="1" s="1"/>
  <c r="BL2564" i="1"/>
  <c r="BM2564" i="1" s="1"/>
  <c r="BL2565" i="1"/>
  <c r="BM2565" i="1" s="1"/>
  <c r="BL2566" i="1"/>
  <c r="BM2566" i="1" s="1"/>
  <c r="BL2567" i="1"/>
  <c r="BM2567" i="1" s="1"/>
  <c r="BL2568" i="1"/>
  <c r="BM2568" i="1" s="1"/>
  <c r="BL2569" i="1"/>
  <c r="BM2569" i="1" s="1"/>
  <c r="BL2793" i="1"/>
  <c r="BM2793" i="1" s="1"/>
  <c r="BL2794" i="1"/>
  <c r="BM2794" i="1" s="1"/>
  <c r="BL1642" i="1"/>
  <c r="BM1642" i="1" s="1"/>
  <c r="BL1643" i="1"/>
  <c r="BM1643" i="1" s="1"/>
  <c r="BL2795" i="1"/>
  <c r="BM2795" i="1" s="1"/>
  <c r="BL2796" i="1"/>
  <c r="BM2796" i="1" s="1"/>
  <c r="BL2797" i="1"/>
  <c r="BM2797" i="1" s="1"/>
  <c r="BL2798" i="1"/>
  <c r="BM2798" i="1" s="1"/>
  <c r="BL2799" i="1"/>
  <c r="BM2799" i="1" s="1"/>
  <c r="BL2968" i="1"/>
  <c r="BM2968" i="1" s="1"/>
  <c r="BL2969" i="1"/>
  <c r="BM2969" i="1" s="1"/>
  <c r="BL1651" i="1"/>
  <c r="BM1651" i="1" s="1"/>
  <c r="BL2970" i="1"/>
  <c r="BM2970" i="1" s="1"/>
  <c r="BL2971" i="1"/>
  <c r="BM2971" i="1" s="1"/>
  <c r="BL2972" i="1"/>
  <c r="BM2972" i="1" s="1"/>
  <c r="BL2973" i="1"/>
  <c r="BM2973" i="1" s="1"/>
  <c r="BL2974" i="1"/>
  <c r="BM2974" i="1" s="1"/>
  <c r="BL2975" i="1"/>
  <c r="BM2975" i="1" s="1"/>
  <c r="BL3248" i="1"/>
  <c r="BM3248" i="1" s="1"/>
  <c r="BL3312" i="1"/>
  <c r="BM3312" i="1" s="1"/>
  <c r="BL3250" i="1"/>
  <c r="BM3250" i="1" s="1"/>
  <c r="BL3251" i="1"/>
  <c r="BM3251" i="1" s="1"/>
  <c r="BL3140" i="1"/>
  <c r="BM3140" i="1" s="1"/>
  <c r="BL3142" i="1"/>
  <c r="BM3142" i="1" s="1"/>
  <c r="BL3109" i="1"/>
  <c r="BM3109" i="1" s="1"/>
  <c r="BL3116" i="1"/>
  <c r="BM3116" i="1" s="1"/>
  <c r="BL3253" i="1"/>
  <c r="BM3253" i="1" s="1"/>
  <c r="BL3254" i="1"/>
  <c r="BM3254" i="1" s="1"/>
  <c r="BL3255" i="1"/>
  <c r="BM3255" i="1" s="1"/>
  <c r="BL3313" i="1"/>
  <c r="BM3313" i="1" s="1"/>
  <c r="BL3256" i="1"/>
  <c r="BM3256" i="1" s="1"/>
  <c r="BL3257" i="1"/>
  <c r="BM3257" i="1" s="1"/>
  <c r="BL96" i="1"/>
  <c r="BM96" i="1" s="1"/>
  <c r="BL97" i="1"/>
  <c r="BM97" i="1" s="1"/>
  <c r="BL98" i="1"/>
  <c r="BM98" i="1" s="1"/>
  <c r="BL99" i="1"/>
  <c r="BM99" i="1" s="1"/>
  <c r="BL100" i="1"/>
  <c r="BM100" i="1" s="1"/>
  <c r="BL101" i="1"/>
  <c r="BM101" i="1" s="1"/>
  <c r="BL102" i="1"/>
  <c r="BM102" i="1" s="1"/>
  <c r="BL103" i="1"/>
  <c r="BM103" i="1" s="1"/>
  <c r="BL104" i="1"/>
  <c r="BM104" i="1" s="1"/>
  <c r="BL277" i="1"/>
  <c r="BM277" i="1" s="1"/>
  <c r="BL278" i="1"/>
  <c r="BM278" i="1" s="1"/>
  <c r="BL279" i="1"/>
  <c r="BM279" i="1" s="1"/>
  <c r="BL280" i="1"/>
  <c r="BM280" i="1" s="1"/>
  <c r="BL281" i="1"/>
  <c r="BM281" i="1" s="1"/>
  <c r="BL282" i="1"/>
  <c r="BM282" i="1" s="1"/>
  <c r="BL283" i="1"/>
  <c r="BM283" i="1" s="1"/>
  <c r="BL284" i="1"/>
  <c r="BM284" i="1" s="1"/>
  <c r="BL285" i="1"/>
  <c r="BM285" i="1" s="1"/>
  <c r="BL454" i="1"/>
  <c r="BM454" i="1" s="1"/>
  <c r="BL455" i="1"/>
  <c r="BM455" i="1" s="1"/>
  <c r="BL456" i="1"/>
  <c r="BM456" i="1" s="1"/>
  <c r="BL457" i="1"/>
  <c r="BM457" i="1" s="1"/>
  <c r="BL458" i="1"/>
  <c r="BM458" i="1" s="1"/>
  <c r="BL459" i="1"/>
  <c r="BM459" i="1" s="1"/>
  <c r="BL460" i="1"/>
  <c r="BM460" i="1" s="1"/>
  <c r="BL462" i="1"/>
  <c r="BM462" i="1" s="1"/>
  <c r="BL463" i="1"/>
  <c r="BM463" i="1" s="1"/>
  <c r="BL637" i="1"/>
  <c r="BM637" i="1" s="1"/>
  <c r="BL638" i="1"/>
  <c r="BM638" i="1" s="1"/>
  <c r="BL639" i="1"/>
  <c r="BM639" i="1" s="1"/>
  <c r="BL640" i="1"/>
  <c r="BM640" i="1" s="1"/>
  <c r="BL641" i="1"/>
  <c r="BM641" i="1" s="1"/>
  <c r="BL642" i="1"/>
  <c r="BM642" i="1" s="1"/>
  <c r="BL643" i="1"/>
  <c r="BM643" i="1" s="1"/>
  <c r="BL644" i="1"/>
  <c r="BM644" i="1" s="1"/>
  <c r="BL646" i="1"/>
  <c r="BM646" i="1" s="1"/>
  <c r="BL819" i="1"/>
  <c r="BM819" i="1" s="1"/>
  <c r="BL820" i="1"/>
  <c r="BM820" i="1" s="1"/>
  <c r="BL821" i="1"/>
  <c r="BM821" i="1" s="1"/>
  <c r="BL822" i="1"/>
  <c r="BM822" i="1" s="1"/>
  <c r="BL1712" i="1"/>
  <c r="BM1712" i="1" s="1"/>
  <c r="BL823" i="1"/>
  <c r="BM823" i="1" s="1"/>
  <c r="BL824" i="1"/>
  <c r="BM824" i="1" s="1"/>
  <c r="BL825" i="1"/>
  <c r="BM825" i="1" s="1"/>
  <c r="BL826" i="1"/>
  <c r="BM826" i="1" s="1"/>
  <c r="BL996" i="1"/>
  <c r="BM996" i="1" s="1"/>
  <c r="BL997" i="1"/>
  <c r="BM997" i="1" s="1"/>
  <c r="BL1719" i="1"/>
  <c r="BM1719" i="1" s="1"/>
  <c r="BL998" i="1"/>
  <c r="BM998" i="1" s="1"/>
  <c r="BL999" i="1"/>
  <c r="BM999" i="1" s="1"/>
  <c r="BL1000" i="1"/>
  <c r="BM1000" i="1" s="1"/>
  <c r="BL1001" i="1"/>
  <c r="BM1001" i="1" s="1"/>
  <c r="BL1002" i="1"/>
  <c r="BM1002" i="1" s="1"/>
  <c r="BL1003" i="1"/>
  <c r="BM1003" i="1" s="1"/>
  <c r="BL1177" i="1"/>
  <c r="BM1177" i="1" s="1"/>
  <c r="BL1178" i="1"/>
  <c r="BM1178" i="1" s="1"/>
  <c r="BL1179" i="1"/>
  <c r="BM1179" i="1" s="1"/>
  <c r="BL1180" i="1"/>
  <c r="BM1180" i="1" s="1"/>
  <c r="BL1181" i="1"/>
  <c r="BM1181" i="1" s="1"/>
  <c r="BL1182" i="1"/>
  <c r="BM1182" i="1" s="1"/>
  <c r="BL1184" i="1"/>
  <c r="BM1184" i="1" s="1"/>
  <c r="BL1185" i="1"/>
  <c r="BM1185" i="1" s="1"/>
  <c r="BL1186" i="1"/>
  <c r="BM1186" i="1" s="1"/>
  <c r="BL1359" i="1"/>
  <c r="BM1359" i="1" s="1"/>
  <c r="BL1360" i="1"/>
  <c r="BM1360" i="1" s="1"/>
  <c r="BL1361" i="1"/>
  <c r="BM1361" i="1" s="1"/>
  <c r="BL1362" i="1"/>
  <c r="BM1362" i="1" s="1"/>
  <c r="BL1363" i="1"/>
  <c r="BM1363" i="1" s="1"/>
  <c r="BL1364" i="1"/>
  <c r="BM1364" i="1" s="1"/>
  <c r="BL1741" i="1"/>
  <c r="BM1741" i="1" s="1"/>
  <c r="BL1365" i="1"/>
  <c r="BM1365" i="1" s="1"/>
  <c r="BL1743" i="1"/>
  <c r="BM1743" i="1" s="1"/>
  <c r="BL1538" i="1"/>
  <c r="BM1538" i="1" s="1"/>
  <c r="BL1539" i="1"/>
  <c r="BM1539" i="1" s="1"/>
  <c r="BL1540" i="1"/>
  <c r="BM1540" i="1" s="1"/>
  <c r="BL1541" i="1"/>
  <c r="BM1541" i="1" s="1"/>
  <c r="BL1542" i="1"/>
  <c r="BM1542" i="1" s="1"/>
  <c r="BL1749" i="1"/>
  <c r="BM1749" i="1" s="1"/>
  <c r="BL1543" i="1"/>
  <c r="BM1543" i="1" s="1"/>
  <c r="BL1544" i="1"/>
  <c r="BM1544" i="1" s="1"/>
  <c r="BL1752" i="1"/>
  <c r="BM1752" i="1" s="1"/>
  <c r="BL1753" i="1"/>
  <c r="BM1753" i="1" s="1"/>
  <c r="BL1754" i="1"/>
  <c r="BM1754" i="1" s="1"/>
  <c r="BL1755" i="1"/>
  <c r="BM1755" i="1" s="1"/>
  <c r="BL1906" i="1"/>
  <c r="BM1906" i="1" s="1"/>
  <c r="BL1907" i="1"/>
  <c r="BM1907" i="1" s="1"/>
  <c r="BL1908" i="1"/>
  <c r="BM1908" i="1" s="1"/>
  <c r="BL1909" i="1"/>
  <c r="BM1909" i="1" s="1"/>
  <c r="BL2065" i="1"/>
  <c r="BM2065" i="1" s="1"/>
  <c r="BL2066" i="1"/>
  <c r="BM2066" i="1" s="1"/>
  <c r="BL2067" i="1"/>
  <c r="BM2067" i="1" s="1"/>
  <c r="BL2068" i="1"/>
  <c r="BM2068" i="1" s="1"/>
  <c r="BL2069" i="1"/>
  <c r="BM2069" i="1" s="1"/>
  <c r="BL2070" i="1"/>
  <c r="BM2070" i="1" s="1"/>
  <c r="BL2071" i="1"/>
  <c r="BM2071" i="1" s="1"/>
  <c r="BL2072" i="1"/>
  <c r="BM2072" i="1" s="1"/>
  <c r="BL2073" i="1"/>
  <c r="BM2073" i="1" s="1"/>
  <c r="BL2236" i="1"/>
  <c r="BM2236" i="1" s="1"/>
  <c r="BL2237" i="1"/>
  <c r="BM2237" i="1" s="1"/>
  <c r="BL2238" i="1"/>
  <c r="BM2238" i="1" s="1"/>
  <c r="BL2239" i="1"/>
  <c r="BM2239" i="1" s="1"/>
  <c r="BL2240" i="1"/>
  <c r="BM2240" i="1" s="1"/>
  <c r="BL2241" i="1"/>
  <c r="BM2241" i="1" s="1"/>
  <c r="BL2242" i="1"/>
  <c r="BM2242" i="1" s="1"/>
  <c r="BL2243" i="1"/>
  <c r="BM2243" i="1" s="1"/>
  <c r="BL2244" i="1"/>
  <c r="BM2244" i="1" s="1"/>
  <c r="BL1720" i="1"/>
  <c r="BM1720" i="1" s="1"/>
  <c r="BL1721" i="1"/>
  <c r="BM1721" i="1" s="1"/>
  <c r="BL1722" i="1"/>
  <c r="BM1722" i="1" s="1"/>
  <c r="BL1723" i="1"/>
  <c r="BM1723" i="1" s="1"/>
  <c r="BL1724" i="1"/>
  <c r="BM1724" i="1" s="1"/>
  <c r="BL1725" i="1"/>
  <c r="BM1725" i="1" s="1"/>
  <c r="BL1726" i="1"/>
  <c r="BM1726" i="1" s="1"/>
  <c r="BL1727" i="1"/>
  <c r="BM1727" i="1" s="1"/>
  <c r="BL1728" i="1"/>
  <c r="BM1728" i="1" s="1"/>
  <c r="BL2403" i="1"/>
  <c r="BM2403" i="1" s="1"/>
  <c r="BL2404" i="1"/>
  <c r="BM2404" i="1" s="1"/>
  <c r="BL2405" i="1"/>
  <c r="BM2405" i="1" s="1"/>
  <c r="BL2406" i="1"/>
  <c r="BM2406" i="1" s="1"/>
  <c r="BL2407" i="1"/>
  <c r="BM2407" i="1" s="1"/>
  <c r="BL2408" i="1"/>
  <c r="BM2408" i="1" s="1"/>
  <c r="BL2409" i="1"/>
  <c r="BM2409" i="1" s="1"/>
  <c r="BL2410" i="1"/>
  <c r="BM2410" i="1" s="1"/>
  <c r="BL2411" i="1"/>
  <c r="BM2411" i="1" s="1"/>
  <c r="BL2570" i="1"/>
  <c r="BM2570" i="1" s="1"/>
  <c r="BL2571" i="1"/>
  <c r="BM2571" i="1" s="1"/>
  <c r="BL2572" i="1"/>
  <c r="BM2572" i="1" s="1"/>
  <c r="BL2573" i="1"/>
  <c r="BM2573" i="1" s="1"/>
  <c r="BL2574" i="1"/>
  <c r="BM2574" i="1" s="1"/>
  <c r="BL2575" i="1"/>
  <c r="BM2575" i="1" s="1"/>
  <c r="BL2576" i="1"/>
  <c r="BM2576" i="1" s="1"/>
  <c r="BL2577" i="1"/>
  <c r="BM2577" i="1" s="1"/>
  <c r="BL2578" i="1"/>
  <c r="BM2578" i="1" s="1"/>
  <c r="BL1366" i="1"/>
  <c r="BM1366" i="1" s="1"/>
  <c r="BL2800" i="1"/>
  <c r="BM2800" i="1" s="1"/>
  <c r="BL2801" i="1"/>
  <c r="BM2801" i="1" s="1"/>
  <c r="BL2802" i="1"/>
  <c r="BM2802" i="1" s="1"/>
  <c r="BL1809" i="1"/>
  <c r="BM1809" i="1" s="1"/>
  <c r="BL2803" i="1"/>
  <c r="BM2803" i="1" s="1"/>
  <c r="BL2804" i="1"/>
  <c r="BM2804" i="1" s="1"/>
  <c r="BL2805" i="1"/>
  <c r="BM2805" i="1" s="1"/>
  <c r="BL2806" i="1"/>
  <c r="BM2806" i="1" s="1"/>
  <c r="BL2808" i="1"/>
  <c r="BM2808" i="1" s="1"/>
  <c r="BL1910" i="1"/>
  <c r="BM1910" i="1" s="1"/>
  <c r="BL2976" i="1"/>
  <c r="BM2976" i="1" s="1"/>
  <c r="BL2977" i="1"/>
  <c r="BM2977" i="1" s="1"/>
  <c r="BL2978" i="1"/>
  <c r="BM2978" i="1" s="1"/>
  <c r="BL2979" i="1"/>
  <c r="BM2979" i="1" s="1"/>
  <c r="BL2980" i="1"/>
  <c r="BM2980" i="1" s="1"/>
  <c r="BL2981" i="1"/>
  <c r="BM2981" i="1" s="1"/>
  <c r="BL2982" i="1"/>
  <c r="BM2982" i="1" s="1"/>
  <c r="BL2983" i="1"/>
  <c r="BM2983" i="1" s="1"/>
  <c r="BL2984" i="1"/>
  <c r="BM2984" i="1" s="1"/>
  <c r="BL3258" i="1"/>
  <c r="BM3258" i="1" s="1"/>
  <c r="BL3259" i="1"/>
  <c r="BM3259" i="1" s="1"/>
  <c r="BL3260" i="1"/>
  <c r="BM3260" i="1" s="1"/>
  <c r="BL3211" i="1"/>
  <c r="BM3211" i="1" s="1"/>
  <c r="BL3118" i="1"/>
  <c r="BM3118" i="1" s="1"/>
  <c r="BL3119" i="1"/>
  <c r="BM3119" i="1" s="1"/>
  <c r="BL3120" i="1"/>
  <c r="BM3120" i="1" s="1"/>
  <c r="BL3121" i="1"/>
  <c r="BM3121" i="1" s="1"/>
  <c r="BL3212" i="1"/>
  <c r="BM3212" i="1" s="1"/>
  <c r="BL3201" i="1"/>
  <c r="BM3201" i="1" s="1"/>
  <c r="BL3264" i="1"/>
  <c r="BM3264" i="1" s="1"/>
  <c r="BL3265" i="1"/>
  <c r="BM3265" i="1" s="1"/>
  <c r="BL3266" i="1"/>
  <c r="BM3266" i="1" s="1"/>
  <c r="BL3210" i="1"/>
  <c r="BM3210" i="1" s="1"/>
  <c r="BL105" i="1"/>
  <c r="BM105" i="1" s="1"/>
  <c r="BL106" i="1"/>
  <c r="BM106" i="1" s="1"/>
  <c r="BL107" i="1"/>
  <c r="BM107" i="1" s="1"/>
  <c r="BL108" i="1"/>
  <c r="BM108" i="1" s="1"/>
  <c r="BL109" i="1"/>
  <c r="BM109" i="1" s="1"/>
  <c r="BL110" i="1"/>
  <c r="BM110" i="1" s="1"/>
  <c r="BL111" i="1"/>
  <c r="BM111" i="1" s="1"/>
  <c r="BL112" i="1"/>
  <c r="BM112" i="1" s="1"/>
  <c r="BL113" i="1"/>
  <c r="BM113" i="1" s="1"/>
  <c r="BL286" i="1"/>
  <c r="BM286" i="1" s="1"/>
  <c r="BL287" i="1"/>
  <c r="BM287" i="1" s="1"/>
  <c r="BL288" i="1"/>
  <c r="BM288" i="1" s="1"/>
  <c r="BL289" i="1"/>
  <c r="BM289" i="1" s="1"/>
  <c r="BL290" i="1"/>
  <c r="BM290" i="1" s="1"/>
  <c r="BL291" i="1"/>
  <c r="BM291" i="1" s="1"/>
  <c r="BL293" i="1"/>
  <c r="BM293" i="1" s="1"/>
  <c r="BL294" i="1"/>
  <c r="BM294" i="1" s="1"/>
  <c r="BL295" i="1"/>
  <c r="BM295" i="1" s="1"/>
  <c r="BL464" i="1"/>
  <c r="BM464" i="1" s="1"/>
  <c r="BL465" i="1"/>
  <c r="BM465" i="1" s="1"/>
  <c r="BL466" i="1"/>
  <c r="BM466" i="1" s="1"/>
  <c r="BL467" i="1"/>
  <c r="BM467" i="1" s="1"/>
  <c r="BL468" i="1"/>
  <c r="BM468" i="1" s="1"/>
  <c r="BL469" i="1"/>
  <c r="BM469" i="1" s="1"/>
  <c r="BL470" i="1"/>
  <c r="BM470" i="1" s="1"/>
  <c r="BL471" i="1"/>
  <c r="BM471" i="1" s="1"/>
  <c r="BL472" i="1"/>
  <c r="BM472" i="1" s="1"/>
  <c r="BL647" i="1"/>
  <c r="BM647" i="1" s="1"/>
  <c r="BL648" i="1"/>
  <c r="BM648" i="1" s="1"/>
  <c r="BL649" i="1"/>
  <c r="BM649" i="1" s="1"/>
  <c r="BL650" i="1"/>
  <c r="BM650" i="1" s="1"/>
  <c r="BL651" i="1"/>
  <c r="BM651" i="1" s="1"/>
  <c r="BL652" i="1"/>
  <c r="BM652" i="1" s="1"/>
  <c r="BL653" i="1"/>
  <c r="BM653" i="1" s="1"/>
  <c r="BL654" i="1"/>
  <c r="BM654" i="1" s="1"/>
  <c r="BL655" i="1"/>
  <c r="BM655" i="1" s="1"/>
  <c r="BL827" i="1"/>
  <c r="BM827" i="1" s="1"/>
  <c r="BL828" i="1"/>
  <c r="BM828" i="1" s="1"/>
  <c r="BL829" i="1"/>
  <c r="BM829" i="1" s="1"/>
  <c r="BL830" i="1"/>
  <c r="BM830" i="1" s="1"/>
  <c r="BL831" i="1"/>
  <c r="BM831" i="1" s="1"/>
  <c r="BL832" i="1"/>
  <c r="BM832" i="1" s="1"/>
  <c r="BL833" i="1"/>
  <c r="BM833" i="1" s="1"/>
  <c r="BL834" i="1"/>
  <c r="BM834" i="1" s="1"/>
  <c r="BL835" i="1"/>
  <c r="BM835" i="1" s="1"/>
  <c r="BL1004" i="1"/>
  <c r="BM1004" i="1" s="1"/>
  <c r="BL1005" i="1"/>
  <c r="BM1005" i="1" s="1"/>
  <c r="BL1006" i="1"/>
  <c r="BM1006" i="1" s="1"/>
  <c r="BL1007" i="1"/>
  <c r="BM1007" i="1" s="1"/>
  <c r="BL1008" i="1"/>
  <c r="BM1008" i="1" s="1"/>
  <c r="BL1009" i="1"/>
  <c r="BM1009" i="1" s="1"/>
  <c r="BL1010" i="1"/>
  <c r="BM1010" i="1" s="1"/>
  <c r="BL1011" i="1"/>
  <c r="BM1011" i="1" s="1"/>
  <c r="BL1012" i="1"/>
  <c r="BM1012" i="1" s="1"/>
  <c r="BL1187" i="1"/>
  <c r="BM1187" i="1" s="1"/>
  <c r="BL1188" i="1"/>
  <c r="BM1188" i="1" s="1"/>
  <c r="BL1189" i="1"/>
  <c r="BM1189" i="1" s="1"/>
  <c r="BL1190" i="1"/>
  <c r="BM1190" i="1" s="1"/>
  <c r="BL1191" i="1"/>
  <c r="BM1191" i="1" s="1"/>
  <c r="BL1192" i="1"/>
  <c r="BM1192" i="1" s="1"/>
  <c r="BL1193" i="1"/>
  <c r="BM1193" i="1" s="1"/>
  <c r="BL1194" i="1"/>
  <c r="BM1194" i="1" s="1"/>
  <c r="BL1195" i="1"/>
  <c r="BM1195" i="1" s="1"/>
  <c r="BL1367" i="1"/>
  <c r="BM1367" i="1" s="1"/>
  <c r="BL1368" i="1"/>
  <c r="BM1368" i="1" s="1"/>
  <c r="BL1369" i="1"/>
  <c r="BM1369" i="1" s="1"/>
  <c r="BL1370" i="1"/>
  <c r="BM1370" i="1" s="1"/>
  <c r="BL1371" i="1"/>
  <c r="BM1371" i="1" s="1"/>
  <c r="BL1372" i="1"/>
  <c r="BM1372" i="1" s="1"/>
  <c r="BL1373" i="1"/>
  <c r="BM1373" i="1" s="1"/>
  <c r="BL1374" i="1"/>
  <c r="BM1374" i="1" s="1"/>
  <c r="BL1375" i="1"/>
  <c r="BM1375" i="1" s="1"/>
  <c r="BL1545" i="1"/>
  <c r="BM1545" i="1" s="1"/>
  <c r="BL1546" i="1"/>
  <c r="BM1546" i="1" s="1"/>
  <c r="BL1547" i="1"/>
  <c r="BM1547" i="1" s="1"/>
  <c r="BL1548" i="1"/>
  <c r="BM1548" i="1" s="1"/>
  <c r="BL1549" i="1"/>
  <c r="BM1549" i="1" s="1"/>
  <c r="BL1550" i="1"/>
  <c r="BM1550" i="1" s="1"/>
  <c r="BL1551" i="1"/>
  <c r="BM1551" i="1" s="1"/>
  <c r="BL1552" i="1"/>
  <c r="BM1552" i="1" s="1"/>
  <c r="BL1553" i="1"/>
  <c r="BM1553" i="1" s="1"/>
  <c r="BL1729" i="1"/>
  <c r="BM1729" i="1" s="1"/>
  <c r="BL1730" i="1"/>
  <c r="BM1730" i="1" s="1"/>
  <c r="BL1731" i="1"/>
  <c r="BM1731" i="1" s="1"/>
  <c r="BL1732" i="1"/>
  <c r="BM1732" i="1" s="1"/>
  <c r="BL1733" i="1"/>
  <c r="BM1733" i="1" s="1"/>
  <c r="BL1734" i="1"/>
  <c r="BM1734" i="1" s="1"/>
  <c r="BL1735" i="1"/>
  <c r="BM1735" i="1" s="1"/>
  <c r="BL1736" i="1"/>
  <c r="BM1736" i="1" s="1"/>
  <c r="BL1737" i="1"/>
  <c r="BM1737" i="1" s="1"/>
  <c r="BL1911" i="1"/>
  <c r="BM1911" i="1" s="1"/>
  <c r="BL1912" i="1"/>
  <c r="BM1912" i="1" s="1"/>
  <c r="BL1913" i="1"/>
  <c r="BM1913" i="1" s="1"/>
  <c r="BL1914" i="1"/>
  <c r="BM1914" i="1" s="1"/>
  <c r="BL1915" i="1"/>
  <c r="BM1915" i="1" s="1"/>
  <c r="BL1916" i="1"/>
  <c r="BM1916" i="1" s="1"/>
  <c r="BL1917" i="1"/>
  <c r="BM1917" i="1" s="1"/>
  <c r="BL1918" i="1"/>
  <c r="BM1918" i="1" s="1"/>
  <c r="BL1919" i="1"/>
  <c r="BM1919" i="1" s="1"/>
  <c r="BL2074" i="1"/>
  <c r="BM2074" i="1" s="1"/>
  <c r="BL2075" i="1"/>
  <c r="BM2075" i="1" s="1"/>
  <c r="BL2076" i="1"/>
  <c r="BM2076" i="1" s="1"/>
  <c r="BL2077" i="1"/>
  <c r="BM2077" i="1" s="1"/>
  <c r="BL2078" i="1"/>
  <c r="BM2078" i="1" s="1"/>
  <c r="BL2079" i="1"/>
  <c r="BM2079" i="1" s="1"/>
  <c r="BL2080" i="1"/>
  <c r="BM2080" i="1" s="1"/>
  <c r="BL2081" i="1"/>
  <c r="BM2081" i="1" s="1"/>
  <c r="BL2082" i="1"/>
  <c r="BM2082" i="1" s="1"/>
  <c r="BL2245" i="1"/>
  <c r="BM2245" i="1" s="1"/>
  <c r="BL2246" i="1"/>
  <c r="BM2246" i="1" s="1"/>
  <c r="BL2247" i="1"/>
  <c r="BM2247" i="1" s="1"/>
  <c r="BL2248" i="1"/>
  <c r="BM2248" i="1" s="1"/>
  <c r="BL2249" i="1"/>
  <c r="BM2249" i="1" s="1"/>
  <c r="BL2250" i="1"/>
  <c r="BM2250" i="1" s="1"/>
  <c r="BL2251" i="1"/>
  <c r="BM2251" i="1" s="1"/>
  <c r="BL2252" i="1"/>
  <c r="BM2252" i="1" s="1"/>
  <c r="BL2253" i="1"/>
  <c r="BM2253" i="1" s="1"/>
  <c r="BL2412" i="1"/>
  <c r="BM2412" i="1" s="1"/>
  <c r="BL2413" i="1"/>
  <c r="BM2413" i="1" s="1"/>
  <c r="BL2414" i="1"/>
  <c r="BM2414" i="1" s="1"/>
  <c r="BL2415" i="1"/>
  <c r="BM2415" i="1" s="1"/>
  <c r="BL2416" i="1"/>
  <c r="BM2416" i="1" s="1"/>
  <c r="BL2417" i="1"/>
  <c r="BM2417" i="1" s="1"/>
  <c r="BL2418" i="1"/>
  <c r="BM2418" i="1" s="1"/>
  <c r="BL2419" i="1"/>
  <c r="BM2419" i="1" s="1"/>
  <c r="BL2420" i="1"/>
  <c r="BM2420" i="1" s="1"/>
  <c r="BL2579" i="1"/>
  <c r="BM2579" i="1" s="1"/>
  <c r="BL2580" i="1"/>
  <c r="BM2580" i="1" s="1"/>
  <c r="BL2581" i="1"/>
  <c r="BM2581" i="1" s="1"/>
  <c r="BL2582" i="1"/>
  <c r="BM2582" i="1" s="1"/>
  <c r="BL2583" i="1"/>
  <c r="BM2583" i="1" s="1"/>
  <c r="BL2584" i="1"/>
  <c r="BM2584" i="1" s="1"/>
  <c r="BL2585" i="1"/>
  <c r="BM2585" i="1" s="1"/>
  <c r="BL2586" i="1"/>
  <c r="BM2586" i="1" s="1"/>
  <c r="BL2587" i="1"/>
  <c r="BM2587" i="1" s="1"/>
  <c r="BL2809" i="1"/>
  <c r="BM2809" i="1" s="1"/>
  <c r="BL2810" i="1"/>
  <c r="BM2810" i="1" s="1"/>
  <c r="BL2811" i="1"/>
  <c r="BM2811" i="1" s="1"/>
  <c r="BL2812" i="1"/>
  <c r="BM2812" i="1" s="1"/>
  <c r="BL2813" i="1"/>
  <c r="BM2813" i="1" s="1"/>
  <c r="BL2814" i="1"/>
  <c r="BM2814" i="1" s="1"/>
  <c r="BL2815" i="1"/>
  <c r="BM2815" i="1" s="1"/>
  <c r="BL2816" i="1"/>
  <c r="BM2816" i="1" s="1"/>
  <c r="BL2817" i="1"/>
  <c r="BM2817" i="1" s="1"/>
  <c r="BL2985" i="1"/>
  <c r="BM2985" i="1" s="1"/>
  <c r="BL2986" i="1"/>
  <c r="BM2986" i="1" s="1"/>
  <c r="BL2987" i="1"/>
  <c r="BM2987" i="1" s="1"/>
  <c r="BL2988" i="1"/>
  <c r="BM2988" i="1" s="1"/>
  <c r="BL2989" i="1"/>
  <c r="BM2989" i="1" s="1"/>
  <c r="BL2990" i="1"/>
  <c r="BM2990" i="1" s="1"/>
  <c r="BL2991" i="1"/>
  <c r="BM2991" i="1" s="1"/>
  <c r="BL2992" i="1"/>
  <c r="BM2992" i="1" s="1"/>
  <c r="BL2993" i="1"/>
  <c r="BM2993" i="1" s="1"/>
  <c r="BL3332" i="1"/>
  <c r="BM3332" i="1" s="1"/>
  <c r="BL3268" i="1"/>
  <c r="BM3268" i="1" s="1"/>
  <c r="BL3269" i="1"/>
  <c r="BM3269" i="1" s="1"/>
  <c r="BL3284" i="1"/>
  <c r="BM3284" i="1" s="1"/>
  <c r="BL3276" i="1"/>
  <c r="BM3276" i="1" s="1"/>
  <c r="BL3283" i="1"/>
  <c r="BM3283" i="1" s="1"/>
  <c r="BL3277" i="1"/>
  <c r="BM3277" i="1" s="1"/>
  <c r="BL3280" i="1"/>
  <c r="BM3280" i="1" s="1"/>
  <c r="BL3285" i="1"/>
  <c r="BM3285" i="1" s="1"/>
  <c r="BL3273" i="1"/>
  <c r="BM3273" i="1" s="1"/>
  <c r="BL3287" i="1"/>
  <c r="BM3287" i="1" s="1"/>
  <c r="BL3289" i="1"/>
  <c r="BM3289" i="1" s="1"/>
  <c r="BL3290" i="1"/>
  <c r="BM3290" i="1" s="1"/>
  <c r="BL3296" i="1"/>
  <c r="BM3296" i="1" s="1"/>
  <c r="BL114" i="1"/>
  <c r="BM114" i="1" s="1"/>
  <c r="BL115" i="1"/>
  <c r="BM115" i="1" s="1"/>
  <c r="BL116" i="1"/>
  <c r="BM116" i="1" s="1"/>
  <c r="BL117" i="1"/>
  <c r="BM117" i="1" s="1"/>
  <c r="BL118" i="1"/>
  <c r="BM118" i="1" s="1"/>
  <c r="BL119" i="1"/>
  <c r="BM119" i="1" s="1"/>
  <c r="BL121" i="1"/>
  <c r="BM121" i="1" s="1"/>
  <c r="BL122" i="1"/>
  <c r="BM122" i="1" s="1"/>
  <c r="BL123" i="1"/>
  <c r="BM123" i="1" s="1"/>
  <c r="BL296" i="1"/>
  <c r="BM296" i="1" s="1"/>
  <c r="BL297" i="1"/>
  <c r="BM297" i="1" s="1"/>
  <c r="BL298" i="1"/>
  <c r="BM298" i="1" s="1"/>
  <c r="BL299" i="1"/>
  <c r="BM299" i="1" s="1"/>
  <c r="BL300" i="1"/>
  <c r="BM300" i="1" s="1"/>
  <c r="BL301" i="1"/>
  <c r="BM301" i="1" s="1"/>
  <c r="BL302" i="1"/>
  <c r="BM302" i="1" s="1"/>
  <c r="BL303" i="1"/>
  <c r="BM303" i="1" s="1"/>
  <c r="BL304" i="1"/>
  <c r="BM304" i="1" s="1"/>
  <c r="BL473" i="1"/>
  <c r="BM473" i="1" s="1"/>
  <c r="BL474" i="1"/>
  <c r="BM474" i="1" s="1"/>
  <c r="BL475" i="1"/>
  <c r="BM475" i="1" s="1"/>
  <c r="BL476" i="1"/>
  <c r="BM476" i="1" s="1"/>
  <c r="BL477" i="1"/>
  <c r="BM477" i="1" s="1"/>
  <c r="BL478" i="1"/>
  <c r="BM478" i="1" s="1"/>
  <c r="BL480" i="1"/>
  <c r="BM480" i="1" s="1"/>
  <c r="BL481" i="1"/>
  <c r="BM481" i="1" s="1"/>
  <c r="BL482" i="1"/>
  <c r="BM482" i="1" s="1"/>
  <c r="BL656" i="1"/>
  <c r="BM656" i="1" s="1"/>
  <c r="BL657" i="1"/>
  <c r="BM657" i="1" s="1"/>
  <c r="BL658" i="1"/>
  <c r="BM658" i="1" s="1"/>
  <c r="BL659" i="1"/>
  <c r="BM659" i="1" s="1"/>
  <c r="BL660" i="1"/>
  <c r="BM660" i="1" s="1"/>
  <c r="BL661" i="1"/>
  <c r="BM661" i="1" s="1"/>
  <c r="BL662" i="1"/>
  <c r="BM662" i="1" s="1"/>
  <c r="BL663" i="1"/>
  <c r="BM663" i="1" s="1"/>
  <c r="BL664" i="1"/>
  <c r="BM664" i="1" s="1"/>
  <c r="BL836" i="1"/>
  <c r="BM836" i="1" s="1"/>
  <c r="BL837" i="1"/>
  <c r="BM837" i="1" s="1"/>
  <c r="BL838" i="1"/>
  <c r="BM838" i="1" s="1"/>
  <c r="BL839" i="1"/>
  <c r="BM839" i="1" s="1"/>
  <c r="BL840" i="1"/>
  <c r="BM840" i="1" s="1"/>
  <c r="BL841" i="1"/>
  <c r="BM841" i="1" s="1"/>
  <c r="BL842" i="1"/>
  <c r="BM842" i="1" s="1"/>
  <c r="BL843" i="1"/>
  <c r="BM843" i="1" s="1"/>
  <c r="BL844" i="1"/>
  <c r="BM844" i="1" s="1"/>
  <c r="BL1013" i="1"/>
  <c r="BM1013" i="1" s="1"/>
  <c r="BL1014" i="1"/>
  <c r="BM1014" i="1" s="1"/>
  <c r="BL1015" i="1"/>
  <c r="BM1015" i="1" s="1"/>
  <c r="BL1016" i="1"/>
  <c r="BM1016" i="1" s="1"/>
  <c r="BL1018" i="1"/>
  <c r="BM1018" i="1" s="1"/>
  <c r="BL1019" i="1"/>
  <c r="BM1019" i="1" s="1"/>
  <c r="BL1020" i="1"/>
  <c r="BM1020" i="1" s="1"/>
  <c r="BL1021" i="1"/>
  <c r="BM1021" i="1" s="1"/>
  <c r="BL1022" i="1"/>
  <c r="BM1022" i="1" s="1"/>
  <c r="BL1196" i="1"/>
  <c r="BM1196" i="1" s="1"/>
  <c r="BL1197" i="1"/>
  <c r="BM1197" i="1" s="1"/>
  <c r="BL1198" i="1"/>
  <c r="BM1198" i="1" s="1"/>
  <c r="BL1199" i="1"/>
  <c r="BM1199" i="1" s="1"/>
  <c r="BL1200" i="1"/>
  <c r="BM1200" i="1" s="1"/>
  <c r="BL1201" i="1"/>
  <c r="BM1201" i="1" s="1"/>
  <c r="BL1202" i="1"/>
  <c r="BM1202" i="1" s="1"/>
  <c r="BL1203" i="1"/>
  <c r="BM1203" i="1" s="1"/>
  <c r="BL1204" i="1"/>
  <c r="BM1204" i="1" s="1"/>
  <c r="BL1376" i="1"/>
  <c r="BM1376" i="1" s="1"/>
  <c r="BL1377" i="1"/>
  <c r="BM1377" i="1" s="1"/>
  <c r="BL1378" i="1"/>
  <c r="BM1378" i="1" s="1"/>
  <c r="BL1379" i="1"/>
  <c r="BM1379" i="1" s="1"/>
  <c r="BL1380" i="1"/>
  <c r="BM1380" i="1" s="1"/>
  <c r="BL1381" i="1"/>
  <c r="BM1381" i="1" s="1"/>
  <c r="BL1382" i="1"/>
  <c r="BM1382" i="1" s="1"/>
  <c r="BL1383" i="1"/>
  <c r="BM1383" i="1" s="1"/>
  <c r="BL1384" i="1"/>
  <c r="BM1384" i="1" s="1"/>
  <c r="BL1554" i="1"/>
  <c r="BM1554" i="1" s="1"/>
  <c r="BL1555" i="1"/>
  <c r="BM1555" i="1" s="1"/>
  <c r="BL1556" i="1"/>
  <c r="BM1556" i="1" s="1"/>
  <c r="BL1557" i="1"/>
  <c r="BM1557" i="1" s="1"/>
  <c r="BL1558" i="1"/>
  <c r="BM1558" i="1" s="1"/>
  <c r="BL1559" i="1"/>
  <c r="BM1559" i="1" s="1"/>
  <c r="BL1560" i="1"/>
  <c r="BM1560" i="1" s="1"/>
  <c r="BL1561" i="1"/>
  <c r="BM1561" i="1" s="1"/>
  <c r="BL1562" i="1"/>
  <c r="BM1562" i="1" s="1"/>
  <c r="BL1738" i="1"/>
  <c r="BM1738" i="1" s="1"/>
  <c r="BL1739" i="1"/>
  <c r="BM1739" i="1" s="1"/>
  <c r="BL1740" i="1"/>
  <c r="BM1740" i="1" s="1"/>
  <c r="BL1742" i="1"/>
  <c r="BM1742" i="1" s="1"/>
  <c r="BL1744" i="1"/>
  <c r="BM1744" i="1" s="1"/>
  <c r="BL1745" i="1"/>
  <c r="BM1745" i="1" s="1"/>
  <c r="BL1746" i="1"/>
  <c r="BM1746" i="1" s="1"/>
  <c r="BL1747" i="1"/>
  <c r="BM1747" i="1" s="1"/>
  <c r="BL1748" i="1"/>
  <c r="BM1748" i="1" s="1"/>
  <c r="BL1920" i="1"/>
  <c r="BM1920" i="1" s="1"/>
  <c r="BL1921" i="1"/>
  <c r="BM1921" i="1" s="1"/>
  <c r="BL1922" i="1"/>
  <c r="BM1922" i="1" s="1"/>
  <c r="BL1923" i="1"/>
  <c r="BM1923" i="1" s="1"/>
  <c r="BL1924" i="1"/>
  <c r="BM1924" i="1" s="1"/>
  <c r="BL1925" i="1"/>
  <c r="BM1925" i="1" s="1"/>
  <c r="BL1926" i="1"/>
  <c r="BM1926" i="1" s="1"/>
  <c r="BL1927" i="1"/>
  <c r="BM1927" i="1" s="1"/>
  <c r="BL1928" i="1"/>
  <c r="BM1928" i="1" s="1"/>
  <c r="BL2083" i="1"/>
  <c r="BM2083" i="1" s="1"/>
  <c r="BL2084" i="1"/>
  <c r="BM2084" i="1" s="1"/>
  <c r="BL2085" i="1"/>
  <c r="BM2085" i="1" s="1"/>
  <c r="BL2086" i="1"/>
  <c r="BM2086" i="1" s="1"/>
  <c r="BL2087" i="1"/>
  <c r="BM2087" i="1" s="1"/>
  <c r="BL2088" i="1"/>
  <c r="BM2088" i="1" s="1"/>
  <c r="BL2089" i="1"/>
  <c r="BM2089" i="1" s="1"/>
  <c r="BL2090" i="1"/>
  <c r="BM2090" i="1" s="1"/>
  <c r="BL2091" i="1"/>
  <c r="BM2091" i="1" s="1"/>
  <c r="BL2254" i="1"/>
  <c r="BM2254" i="1" s="1"/>
  <c r="BL2255" i="1"/>
  <c r="BM2255" i="1" s="1"/>
  <c r="BL2256" i="1"/>
  <c r="BM2256" i="1" s="1"/>
  <c r="BL2257" i="1"/>
  <c r="BM2257" i="1" s="1"/>
  <c r="BL2258" i="1"/>
  <c r="BM2258" i="1" s="1"/>
  <c r="BL2259" i="1"/>
  <c r="BM2259" i="1" s="1"/>
  <c r="BL2260" i="1"/>
  <c r="BM2260" i="1" s="1"/>
  <c r="BL2261" i="1"/>
  <c r="BM2261" i="1" s="1"/>
  <c r="BL2262" i="1"/>
  <c r="BM2262" i="1" s="1"/>
  <c r="BL2421" i="1"/>
  <c r="BM2421" i="1" s="1"/>
  <c r="BL2422" i="1"/>
  <c r="BM2422" i="1" s="1"/>
  <c r="BL2423" i="1"/>
  <c r="BM2423" i="1" s="1"/>
  <c r="BL2424" i="1"/>
  <c r="BM2424" i="1" s="1"/>
  <c r="BL2425" i="1"/>
  <c r="BM2425" i="1" s="1"/>
  <c r="BL2426" i="1"/>
  <c r="BM2426" i="1" s="1"/>
  <c r="BL2427" i="1"/>
  <c r="BM2427" i="1" s="1"/>
  <c r="BL2428" i="1"/>
  <c r="BM2428" i="1" s="1"/>
  <c r="BL2429" i="1"/>
  <c r="BM2429" i="1" s="1"/>
  <c r="BL2588" i="1"/>
  <c r="BM2588" i="1" s="1"/>
  <c r="BL2589" i="1"/>
  <c r="BM2589" i="1" s="1"/>
  <c r="BL2590" i="1"/>
  <c r="BM2590" i="1" s="1"/>
  <c r="BL2591" i="1"/>
  <c r="BM2591" i="1" s="1"/>
  <c r="BL2592" i="1"/>
  <c r="BM2592" i="1" s="1"/>
  <c r="BL2593" i="1"/>
  <c r="BM2593" i="1" s="1"/>
  <c r="BL2594" i="1"/>
  <c r="BM2594" i="1" s="1"/>
  <c r="BL2595" i="1"/>
  <c r="BM2595" i="1" s="1"/>
  <c r="BL2596" i="1"/>
  <c r="BM2596" i="1" s="1"/>
  <c r="BL2818" i="1"/>
  <c r="BM2818" i="1" s="1"/>
  <c r="BL2819" i="1"/>
  <c r="BM2819" i="1" s="1"/>
  <c r="BL2820" i="1"/>
  <c r="BM2820" i="1" s="1"/>
  <c r="BL2821" i="1"/>
  <c r="BM2821" i="1" s="1"/>
  <c r="BL2822" i="1"/>
  <c r="BM2822" i="1" s="1"/>
  <c r="BL2823" i="1"/>
  <c r="BM2823" i="1" s="1"/>
  <c r="BL2824" i="1"/>
  <c r="BM2824" i="1" s="1"/>
  <c r="BL2825" i="1"/>
  <c r="BM2825" i="1" s="1"/>
  <c r="BL2826" i="1"/>
  <c r="BM2826" i="1" s="1"/>
  <c r="BL2994" i="1"/>
  <c r="BM2994" i="1" s="1"/>
  <c r="BL2995" i="1"/>
  <c r="BM2995" i="1" s="1"/>
  <c r="BL2996" i="1"/>
  <c r="BM2996" i="1" s="1"/>
  <c r="BL2997" i="1"/>
  <c r="BM2997" i="1" s="1"/>
  <c r="BL2998" i="1"/>
  <c r="BM2998" i="1" s="1"/>
  <c r="BL2999" i="1"/>
  <c r="BM2999" i="1" s="1"/>
  <c r="BL3000" i="1"/>
  <c r="BM3000" i="1" s="1"/>
  <c r="BL3001" i="1"/>
  <c r="BM3001" i="1" s="1"/>
  <c r="BL3002" i="1"/>
  <c r="BM3002" i="1" s="1"/>
  <c r="BL3223" i="1"/>
  <c r="BM3223" i="1" s="1"/>
  <c r="BL3278" i="1"/>
  <c r="BM3278" i="1" s="1"/>
  <c r="BL3279" i="1"/>
  <c r="BM3279" i="1" s="1"/>
  <c r="BL3108" i="1"/>
  <c r="BM3108" i="1" s="1"/>
  <c r="BL3099" i="1"/>
  <c r="BM3099" i="1" s="1"/>
  <c r="BL3095" i="1"/>
  <c r="BM3095" i="1" s="1"/>
  <c r="BL3100" i="1"/>
  <c r="BM3100" i="1" s="1"/>
  <c r="BL3101" i="1"/>
  <c r="BM3101" i="1" s="1"/>
  <c r="BL3282" i="1"/>
  <c r="BM3282" i="1" s="1"/>
  <c r="BL3117" i="1"/>
  <c r="BM3117" i="1" s="1"/>
  <c r="BL3122" i="1"/>
  <c r="BM3122" i="1" s="1"/>
  <c r="BL3123" i="1"/>
  <c r="BM3123" i="1" s="1"/>
  <c r="BL3286" i="1"/>
  <c r="BM3286" i="1" s="1"/>
  <c r="BL3222" i="1"/>
  <c r="BM3222" i="1" s="1"/>
  <c r="BL124" i="1"/>
  <c r="BM124" i="1" s="1"/>
  <c r="BL125" i="1"/>
  <c r="BM125" i="1" s="1"/>
  <c r="BL126" i="1"/>
  <c r="BM126" i="1" s="1"/>
  <c r="BL127" i="1"/>
  <c r="BM127" i="1" s="1"/>
  <c r="BL128" i="1"/>
  <c r="BM128" i="1" s="1"/>
  <c r="BL129" i="1"/>
  <c r="BM129" i="1" s="1"/>
  <c r="BL130" i="1"/>
  <c r="BM130" i="1" s="1"/>
  <c r="BL131" i="1"/>
  <c r="BM131" i="1" s="1"/>
  <c r="BL305" i="1"/>
  <c r="BM305" i="1" s="1"/>
  <c r="BL306" i="1"/>
  <c r="BM306" i="1" s="1"/>
  <c r="BL307" i="1"/>
  <c r="BM307" i="1" s="1"/>
  <c r="BL308" i="1"/>
  <c r="BM308" i="1" s="1"/>
  <c r="BL309" i="1"/>
  <c r="BM309" i="1" s="1"/>
  <c r="BL310" i="1"/>
  <c r="BM310" i="1" s="1"/>
  <c r="BL311" i="1"/>
  <c r="BM311" i="1" s="1"/>
  <c r="BL312" i="1"/>
  <c r="BM312" i="1" s="1"/>
  <c r="BL313" i="1"/>
  <c r="BM313" i="1" s="1"/>
  <c r="BL483" i="1"/>
  <c r="BM483" i="1" s="1"/>
  <c r="BL484" i="1"/>
  <c r="BM484" i="1" s="1"/>
  <c r="BL485" i="1"/>
  <c r="BM485" i="1" s="1"/>
  <c r="BL486" i="1"/>
  <c r="BM486" i="1" s="1"/>
  <c r="BL487" i="1"/>
  <c r="BM487" i="1" s="1"/>
  <c r="BL488" i="1"/>
  <c r="BM488" i="1" s="1"/>
  <c r="BL489" i="1"/>
  <c r="BM489" i="1" s="1"/>
  <c r="BL490" i="1"/>
  <c r="BM490" i="1" s="1"/>
  <c r="BL491" i="1"/>
  <c r="BM491" i="1" s="1"/>
  <c r="BL665" i="1"/>
  <c r="BM665" i="1" s="1"/>
  <c r="BL666" i="1"/>
  <c r="BM666" i="1" s="1"/>
  <c r="BL667" i="1"/>
  <c r="BM667" i="1" s="1"/>
  <c r="BL668" i="1"/>
  <c r="BM668" i="1" s="1"/>
  <c r="BL669" i="1"/>
  <c r="BM669" i="1" s="1"/>
  <c r="BL670" i="1"/>
  <c r="BM670" i="1" s="1"/>
  <c r="BL671" i="1"/>
  <c r="BM671" i="1" s="1"/>
  <c r="BL672" i="1"/>
  <c r="BM672" i="1" s="1"/>
  <c r="BL673" i="1"/>
  <c r="BM673" i="1" s="1"/>
  <c r="BL845" i="1"/>
  <c r="BM845" i="1" s="1"/>
  <c r="BL846" i="1"/>
  <c r="BM846" i="1" s="1"/>
  <c r="BL847" i="1"/>
  <c r="BM847" i="1" s="1"/>
  <c r="BL848" i="1"/>
  <c r="BM848" i="1" s="1"/>
  <c r="BL849" i="1"/>
  <c r="BM849" i="1" s="1"/>
  <c r="BL850" i="1"/>
  <c r="BM850" i="1" s="1"/>
  <c r="BL851" i="1"/>
  <c r="BM851" i="1" s="1"/>
  <c r="BL852" i="1"/>
  <c r="BM852" i="1" s="1"/>
  <c r="BL853" i="1"/>
  <c r="BM853" i="1" s="1"/>
  <c r="BL1023" i="1"/>
  <c r="BM1023" i="1" s="1"/>
  <c r="BL1024" i="1"/>
  <c r="BM1024" i="1" s="1"/>
  <c r="BL1025" i="1"/>
  <c r="BM1025" i="1" s="1"/>
  <c r="BL1026" i="1"/>
  <c r="BM1026" i="1" s="1"/>
  <c r="BL1027" i="1"/>
  <c r="BM1027" i="1" s="1"/>
  <c r="BL1028" i="1"/>
  <c r="BM1028" i="1" s="1"/>
  <c r="BL1029" i="1"/>
  <c r="BM1029" i="1" s="1"/>
  <c r="BL1030" i="1"/>
  <c r="BM1030" i="1" s="1"/>
  <c r="BL1031" i="1"/>
  <c r="BM1031" i="1" s="1"/>
  <c r="BL1205" i="1"/>
  <c r="BM1205" i="1" s="1"/>
  <c r="BL1206" i="1"/>
  <c r="BM1206" i="1" s="1"/>
  <c r="BL1207" i="1"/>
  <c r="BM1207" i="1" s="1"/>
  <c r="BL1208" i="1"/>
  <c r="BM1208" i="1" s="1"/>
  <c r="BL1209" i="1"/>
  <c r="BM1209" i="1" s="1"/>
  <c r="BL1210" i="1"/>
  <c r="BM1210" i="1" s="1"/>
  <c r="BL1211" i="1"/>
  <c r="BM1211" i="1" s="1"/>
  <c r="BL1212" i="1"/>
  <c r="BM1212" i="1" s="1"/>
  <c r="BL1213" i="1"/>
  <c r="BM1213" i="1" s="1"/>
  <c r="BL1385" i="1"/>
  <c r="BM1385" i="1" s="1"/>
  <c r="BL1386" i="1"/>
  <c r="BM1386" i="1" s="1"/>
  <c r="BL1387" i="1"/>
  <c r="BM1387" i="1" s="1"/>
  <c r="BL1388" i="1"/>
  <c r="BM1388" i="1" s="1"/>
  <c r="BL1389" i="1"/>
  <c r="BM1389" i="1" s="1"/>
  <c r="BL1390" i="1"/>
  <c r="BM1390" i="1" s="1"/>
  <c r="BL1391" i="1"/>
  <c r="BM1391" i="1" s="1"/>
  <c r="BL1393" i="1"/>
  <c r="BM1393" i="1" s="1"/>
  <c r="BL1394" i="1"/>
  <c r="BM1394" i="1" s="1"/>
  <c r="BL1563" i="1"/>
  <c r="BM1563" i="1" s="1"/>
  <c r="BL1564" i="1"/>
  <c r="BM1564" i="1" s="1"/>
  <c r="BL1565" i="1"/>
  <c r="BM1565" i="1" s="1"/>
  <c r="BL1567" i="1"/>
  <c r="BM1567" i="1" s="1"/>
  <c r="BL1568" i="1"/>
  <c r="BM1568" i="1" s="1"/>
  <c r="BL1569" i="1"/>
  <c r="BM1569" i="1" s="1"/>
  <c r="BL1571" i="1"/>
  <c r="BM1571" i="1" s="1"/>
  <c r="BL1572" i="1"/>
  <c r="BM1572" i="1" s="1"/>
  <c r="BL1573" i="1"/>
  <c r="BM1573" i="1" s="1"/>
  <c r="BL132" i="1"/>
  <c r="BM132" i="1" s="1"/>
  <c r="BL1750" i="1"/>
  <c r="BM1750" i="1" s="1"/>
  <c r="BL1751" i="1"/>
  <c r="BM1751" i="1" s="1"/>
  <c r="BL1756" i="1"/>
  <c r="BM1756" i="1" s="1"/>
  <c r="BL1757" i="1"/>
  <c r="BM1757" i="1" s="1"/>
  <c r="BL1758" i="1"/>
  <c r="BM1758" i="1" s="1"/>
  <c r="BL1759" i="1"/>
  <c r="BM1759" i="1" s="1"/>
  <c r="BL1760" i="1"/>
  <c r="BM1760" i="1" s="1"/>
  <c r="BL1761" i="1"/>
  <c r="BM1761" i="1" s="1"/>
  <c r="BL1762" i="1"/>
  <c r="BM1762" i="1" s="1"/>
  <c r="BL1929" i="1"/>
  <c r="BM1929" i="1" s="1"/>
  <c r="BL1930" i="1"/>
  <c r="BM1930" i="1" s="1"/>
  <c r="BL1931" i="1"/>
  <c r="BM1931" i="1" s="1"/>
  <c r="BL1932" i="1"/>
  <c r="BM1932" i="1" s="1"/>
  <c r="BL1933" i="1"/>
  <c r="BM1933" i="1" s="1"/>
  <c r="BL1934" i="1"/>
  <c r="BM1934" i="1" s="1"/>
  <c r="BL1935" i="1"/>
  <c r="BM1935" i="1" s="1"/>
  <c r="BL1936" i="1"/>
  <c r="BM1936" i="1" s="1"/>
  <c r="BL1937" i="1"/>
  <c r="BM1937" i="1" s="1"/>
  <c r="BL2092" i="1"/>
  <c r="BM2092" i="1" s="1"/>
  <c r="BL2093" i="1"/>
  <c r="BM2093" i="1" s="1"/>
  <c r="BL2094" i="1"/>
  <c r="BM2094" i="1" s="1"/>
  <c r="BL2095" i="1"/>
  <c r="BM2095" i="1" s="1"/>
  <c r="BL2096" i="1"/>
  <c r="BM2096" i="1" s="1"/>
  <c r="BL2097" i="1"/>
  <c r="BM2097" i="1" s="1"/>
  <c r="BL2098" i="1"/>
  <c r="BM2098" i="1" s="1"/>
  <c r="BL2099" i="1"/>
  <c r="BM2099" i="1" s="1"/>
  <c r="BL2100" i="1"/>
  <c r="BM2100" i="1" s="1"/>
  <c r="BL2263" i="1"/>
  <c r="BM2263" i="1" s="1"/>
  <c r="BL2264" i="1"/>
  <c r="BM2264" i="1" s="1"/>
  <c r="BL2265" i="1"/>
  <c r="BM2265" i="1" s="1"/>
  <c r="BL2266" i="1"/>
  <c r="BM2266" i="1" s="1"/>
  <c r="BL2267" i="1"/>
  <c r="BM2267" i="1" s="1"/>
  <c r="BL2268" i="1"/>
  <c r="BM2268" i="1" s="1"/>
  <c r="BL2269" i="1"/>
  <c r="BM2269" i="1" s="1"/>
  <c r="BL2270" i="1"/>
  <c r="BM2270" i="1" s="1"/>
  <c r="BL2271" i="1"/>
  <c r="BM2271" i="1" s="1"/>
  <c r="BL2430" i="1"/>
  <c r="BM2430" i="1" s="1"/>
  <c r="BL2431" i="1"/>
  <c r="BM2431" i="1" s="1"/>
  <c r="BL2432" i="1"/>
  <c r="BM2432" i="1" s="1"/>
  <c r="BL2433" i="1"/>
  <c r="BM2433" i="1" s="1"/>
  <c r="BL2434" i="1"/>
  <c r="BM2434" i="1" s="1"/>
  <c r="BL2435" i="1"/>
  <c r="BM2435" i="1" s="1"/>
  <c r="BL2436" i="1"/>
  <c r="BM2436" i="1" s="1"/>
  <c r="BL2437" i="1"/>
  <c r="BM2437" i="1" s="1"/>
  <c r="BL2438" i="1"/>
  <c r="BM2438" i="1" s="1"/>
  <c r="BL2597" i="1"/>
  <c r="BM2597" i="1" s="1"/>
  <c r="BL2598" i="1"/>
  <c r="BM2598" i="1" s="1"/>
  <c r="BL2599" i="1"/>
  <c r="BM2599" i="1" s="1"/>
  <c r="BL2600" i="1"/>
  <c r="BM2600" i="1" s="1"/>
  <c r="BL2601" i="1"/>
  <c r="BM2601" i="1" s="1"/>
  <c r="BL2602" i="1"/>
  <c r="BM2602" i="1" s="1"/>
  <c r="BL2603" i="1"/>
  <c r="BM2603" i="1" s="1"/>
  <c r="BL2604" i="1"/>
  <c r="BM2604" i="1" s="1"/>
  <c r="BL2605" i="1"/>
  <c r="BM2605" i="1" s="1"/>
  <c r="BL2827" i="1"/>
  <c r="BM2827" i="1" s="1"/>
  <c r="BL2828" i="1"/>
  <c r="BM2828" i="1" s="1"/>
  <c r="BL2830" i="1"/>
  <c r="BM2830" i="1" s="1"/>
  <c r="BL2831" i="1"/>
  <c r="BM2831" i="1" s="1"/>
  <c r="BL2832" i="1"/>
  <c r="BM2832" i="1" s="1"/>
  <c r="BL2833" i="1"/>
  <c r="BM2833" i="1" s="1"/>
  <c r="BL2834" i="1"/>
  <c r="BM2834" i="1" s="1"/>
  <c r="BL2835" i="1"/>
  <c r="BM2835" i="1" s="1"/>
  <c r="BL2836" i="1"/>
  <c r="BM2836" i="1" s="1"/>
  <c r="BL3003" i="1"/>
  <c r="BM3003" i="1" s="1"/>
  <c r="BL3004" i="1"/>
  <c r="BM3004" i="1" s="1"/>
  <c r="BL3005" i="1"/>
  <c r="BM3005" i="1" s="1"/>
  <c r="BL3006" i="1"/>
  <c r="BM3006" i="1" s="1"/>
  <c r="BL3007" i="1"/>
  <c r="BM3007" i="1" s="1"/>
  <c r="BL3008" i="1"/>
  <c r="BM3008" i="1" s="1"/>
  <c r="BL3009" i="1"/>
  <c r="BM3009" i="1" s="1"/>
  <c r="BL3010" i="1"/>
  <c r="BM3010" i="1" s="1"/>
  <c r="BL3011" i="1"/>
  <c r="BM3011" i="1" s="1"/>
  <c r="BL3301" i="1"/>
  <c r="BM3301" i="1" s="1"/>
  <c r="BL3308" i="1"/>
  <c r="BM3308" i="1" s="1"/>
  <c r="BL3302" i="1"/>
  <c r="BM3302" i="1" s="1"/>
  <c r="BL3305" i="1"/>
  <c r="BM3305" i="1" s="1"/>
  <c r="BL3131" i="1"/>
  <c r="BM3131" i="1" s="1"/>
  <c r="BL3132" i="1"/>
  <c r="BM3132" i="1" s="1"/>
  <c r="BL3297" i="1"/>
  <c r="BM3297" i="1" s="1"/>
  <c r="BL3299" i="1"/>
  <c r="BM3299" i="1" s="1"/>
  <c r="BL3291" i="1"/>
  <c r="BM3291" i="1" s="1"/>
  <c r="BL3341" i="1"/>
  <c r="BM3341" i="1" s="1"/>
  <c r="BL3293" i="1"/>
  <c r="BM3293" i="1" s="1"/>
  <c r="BL3310" i="1"/>
  <c r="BM3310" i="1" s="1"/>
  <c r="BL3295" i="1"/>
  <c r="BM3295" i="1" s="1"/>
  <c r="BL3306" i="1"/>
  <c r="BM3306" i="1" s="1"/>
  <c r="BL133" i="1"/>
  <c r="BM133" i="1" s="1"/>
  <c r="BL134" i="1"/>
  <c r="BM134" i="1" s="1"/>
  <c r="BL135" i="1"/>
  <c r="BM135" i="1" s="1"/>
  <c r="BL136" i="1"/>
  <c r="BM136" i="1" s="1"/>
  <c r="BL137" i="1"/>
  <c r="BM137" i="1" s="1"/>
  <c r="BL138" i="1"/>
  <c r="BM138" i="1" s="1"/>
  <c r="BL139" i="1"/>
  <c r="BM139" i="1" s="1"/>
  <c r="BL140" i="1"/>
  <c r="BM140" i="1" s="1"/>
  <c r="BL141" i="1"/>
  <c r="BM141" i="1" s="1"/>
  <c r="BL314" i="1"/>
  <c r="BM314" i="1" s="1"/>
  <c r="BL315" i="1"/>
  <c r="BM315" i="1" s="1"/>
  <c r="BL316" i="1"/>
  <c r="BM316" i="1" s="1"/>
  <c r="BL317" i="1"/>
  <c r="BM317" i="1" s="1"/>
  <c r="BL318" i="1"/>
  <c r="BM318" i="1" s="1"/>
  <c r="BL319" i="1"/>
  <c r="BM319" i="1" s="1"/>
  <c r="BL320" i="1"/>
  <c r="BM320" i="1" s="1"/>
  <c r="BL321" i="1"/>
  <c r="BM321" i="1" s="1"/>
  <c r="BL322" i="1"/>
  <c r="BM322" i="1" s="1"/>
  <c r="BL492" i="1"/>
  <c r="BM492" i="1" s="1"/>
  <c r="BL493" i="1"/>
  <c r="BM493" i="1" s="1"/>
  <c r="BL494" i="1"/>
  <c r="BM494" i="1" s="1"/>
  <c r="BL495" i="1"/>
  <c r="BM495" i="1" s="1"/>
  <c r="BL496" i="1"/>
  <c r="BM496" i="1" s="1"/>
  <c r="BL497" i="1"/>
  <c r="BM497" i="1" s="1"/>
  <c r="BL498" i="1"/>
  <c r="BM498" i="1" s="1"/>
  <c r="BL499" i="1"/>
  <c r="BM499" i="1" s="1"/>
  <c r="BL500" i="1"/>
  <c r="BM500" i="1" s="1"/>
  <c r="BL674" i="1"/>
  <c r="BM674" i="1" s="1"/>
  <c r="BL675" i="1"/>
  <c r="BM675" i="1" s="1"/>
  <c r="BL676" i="1"/>
  <c r="BM676" i="1" s="1"/>
  <c r="BL677" i="1"/>
  <c r="BM677" i="1" s="1"/>
  <c r="BL678" i="1"/>
  <c r="BM678" i="1" s="1"/>
  <c r="BL679" i="1"/>
  <c r="BM679" i="1" s="1"/>
  <c r="BL680" i="1"/>
  <c r="BM680" i="1" s="1"/>
  <c r="BL681" i="1"/>
  <c r="BM681" i="1" s="1"/>
  <c r="BL682" i="1"/>
  <c r="BM682" i="1" s="1"/>
  <c r="BL855" i="1"/>
  <c r="BM855" i="1" s="1"/>
  <c r="BL856" i="1"/>
  <c r="BM856" i="1" s="1"/>
  <c r="BL857" i="1"/>
  <c r="BM857" i="1" s="1"/>
  <c r="BL858" i="1"/>
  <c r="BM858" i="1" s="1"/>
  <c r="BL860" i="1"/>
  <c r="BM860" i="1" s="1"/>
  <c r="BL861" i="1"/>
  <c r="BM861" i="1" s="1"/>
  <c r="BL862" i="1"/>
  <c r="BM862" i="1" s="1"/>
  <c r="BL863" i="1"/>
  <c r="BM863" i="1" s="1"/>
  <c r="BL864" i="1"/>
  <c r="BM864" i="1" s="1"/>
  <c r="BL1032" i="1"/>
  <c r="BM1032" i="1" s="1"/>
  <c r="BL1033" i="1"/>
  <c r="BM1033" i="1" s="1"/>
  <c r="BL1034" i="1"/>
  <c r="BM1034" i="1" s="1"/>
  <c r="BL1035" i="1"/>
  <c r="BM1035" i="1" s="1"/>
  <c r="BL1036" i="1"/>
  <c r="BM1036" i="1" s="1"/>
  <c r="BL1037" i="1"/>
  <c r="BM1037" i="1" s="1"/>
  <c r="BL1038" i="1"/>
  <c r="BM1038" i="1" s="1"/>
  <c r="BL1039" i="1"/>
  <c r="BM1039" i="1" s="1"/>
  <c r="BL1040" i="1"/>
  <c r="BM1040" i="1" s="1"/>
  <c r="BL1214" i="1"/>
  <c r="BM1214" i="1" s="1"/>
  <c r="BL1215" i="1"/>
  <c r="BM1215" i="1" s="1"/>
  <c r="BL1216" i="1"/>
  <c r="BM1216" i="1" s="1"/>
  <c r="BL1217" i="1"/>
  <c r="BM1217" i="1" s="1"/>
  <c r="BL1218" i="1"/>
  <c r="BM1218" i="1" s="1"/>
  <c r="BL1219" i="1"/>
  <c r="BM1219" i="1" s="1"/>
  <c r="BL1221" i="1"/>
  <c r="BM1221" i="1" s="1"/>
  <c r="BL1222" i="1"/>
  <c r="BM1222" i="1" s="1"/>
  <c r="BL1223" i="1"/>
  <c r="BM1223" i="1" s="1"/>
  <c r="BL1395" i="1"/>
  <c r="BM1395" i="1" s="1"/>
  <c r="BL1396" i="1"/>
  <c r="BM1396" i="1" s="1"/>
  <c r="BL1397" i="1"/>
  <c r="BM1397" i="1" s="1"/>
  <c r="BL1398" i="1"/>
  <c r="BM1398" i="1" s="1"/>
  <c r="BL1399" i="1"/>
  <c r="BM1399" i="1" s="1"/>
  <c r="BL1400" i="1"/>
  <c r="BM1400" i="1" s="1"/>
  <c r="BL1401" i="1"/>
  <c r="BM1401" i="1" s="1"/>
  <c r="BL1402" i="1"/>
  <c r="BM1402" i="1" s="1"/>
  <c r="BL1404" i="1"/>
  <c r="BM1404" i="1" s="1"/>
  <c r="BL1574" i="1"/>
  <c r="BM1574" i="1" s="1"/>
  <c r="BL1575" i="1"/>
  <c r="BM1575" i="1" s="1"/>
  <c r="BL1576" i="1"/>
  <c r="BM1576" i="1" s="1"/>
  <c r="BL1577" i="1"/>
  <c r="BM1577" i="1" s="1"/>
  <c r="BL1578" i="1"/>
  <c r="BM1578" i="1" s="1"/>
  <c r="BL1579" i="1"/>
  <c r="BM1579" i="1" s="1"/>
  <c r="BL1580" i="1"/>
  <c r="BM1580" i="1" s="1"/>
  <c r="BL1581" i="1"/>
  <c r="BM1581" i="1" s="1"/>
  <c r="BL1582" i="1"/>
  <c r="BM1582" i="1" s="1"/>
  <c r="BL1763" i="1"/>
  <c r="BM1763" i="1" s="1"/>
  <c r="BL1764" i="1"/>
  <c r="BM1764" i="1" s="1"/>
  <c r="BL1765" i="1"/>
  <c r="BM1765" i="1" s="1"/>
  <c r="BL1766" i="1"/>
  <c r="BM1766" i="1" s="1"/>
  <c r="BL1767" i="1"/>
  <c r="BM1767" i="1" s="1"/>
  <c r="BL1768" i="1"/>
  <c r="BM1768" i="1" s="1"/>
  <c r="BL1769" i="1"/>
  <c r="BM1769" i="1" s="1"/>
  <c r="BL1770" i="1"/>
  <c r="BM1770" i="1" s="1"/>
  <c r="BL1771" i="1"/>
  <c r="BM1771" i="1" s="1"/>
  <c r="BL1938" i="1"/>
  <c r="BM1938" i="1" s="1"/>
  <c r="BL1939" i="1"/>
  <c r="BM1939" i="1" s="1"/>
  <c r="BL1940" i="1"/>
  <c r="BM1940" i="1" s="1"/>
  <c r="BL1941" i="1"/>
  <c r="BM1941" i="1" s="1"/>
  <c r="BL1942" i="1"/>
  <c r="BM1942" i="1" s="1"/>
  <c r="BL1943" i="1"/>
  <c r="BM1943" i="1" s="1"/>
  <c r="BL1944" i="1"/>
  <c r="BM1944" i="1" s="1"/>
  <c r="BL1945" i="1"/>
  <c r="BM1945" i="1" s="1"/>
  <c r="BL1946" i="1"/>
  <c r="BM1946" i="1" s="1"/>
  <c r="BL2101" i="1"/>
  <c r="BM2101" i="1" s="1"/>
  <c r="BL2102" i="1"/>
  <c r="BM2102" i="1" s="1"/>
  <c r="BL2103" i="1"/>
  <c r="BM2103" i="1" s="1"/>
  <c r="BL2104" i="1"/>
  <c r="BM2104" i="1" s="1"/>
  <c r="BL2105" i="1"/>
  <c r="BM2105" i="1" s="1"/>
  <c r="BL2106" i="1"/>
  <c r="BM2106" i="1" s="1"/>
  <c r="BL2107" i="1"/>
  <c r="BM2107" i="1" s="1"/>
  <c r="BL2108" i="1"/>
  <c r="BM2108" i="1" s="1"/>
  <c r="BL2109" i="1"/>
  <c r="BM2109" i="1" s="1"/>
  <c r="BL2272" i="1"/>
  <c r="BM2272" i="1" s="1"/>
  <c r="BL2273" i="1"/>
  <c r="BM2273" i="1" s="1"/>
  <c r="BL2274" i="1"/>
  <c r="BM2274" i="1" s="1"/>
  <c r="BL2275" i="1"/>
  <c r="BM2275" i="1" s="1"/>
  <c r="BL2276" i="1"/>
  <c r="BM2276" i="1" s="1"/>
  <c r="BL2277" i="1"/>
  <c r="BM2277" i="1" s="1"/>
  <c r="BL2278" i="1"/>
  <c r="BM2278" i="1" s="1"/>
  <c r="BL2279" i="1"/>
  <c r="BM2279" i="1" s="1"/>
  <c r="BL2280" i="1"/>
  <c r="BM2280" i="1" s="1"/>
  <c r="BL2439" i="1"/>
  <c r="BM2439" i="1" s="1"/>
  <c r="BL2440" i="1"/>
  <c r="BM2440" i="1" s="1"/>
  <c r="BL2441" i="1"/>
  <c r="BM2441" i="1" s="1"/>
  <c r="BL2442" i="1"/>
  <c r="BM2442" i="1" s="1"/>
  <c r="BL2443" i="1"/>
  <c r="BM2443" i="1" s="1"/>
  <c r="BL2444" i="1"/>
  <c r="BM2444" i="1" s="1"/>
  <c r="BL2445" i="1"/>
  <c r="BM2445" i="1" s="1"/>
  <c r="BL2446" i="1"/>
  <c r="BM2446" i="1" s="1"/>
  <c r="BL2447" i="1"/>
  <c r="BM2447" i="1" s="1"/>
  <c r="BL2606" i="1"/>
  <c r="BM2606" i="1" s="1"/>
  <c r="BL2607" i="1"/>
  <c r="BM2607" i="1" s="1"/>
  <c r="BL2608" i="1"/>
  <c r="BM2608" i="1" s="1"/>
  <c r="BL2609" i="1"/>
  <c r="BM2609" i="1" s="1"/>
  <c r="BL2610" i="1"/>
  <c r="BM2610" i="1" s="1"/>
  <c r="BL2611" i="1"/>
  <c r="BM2611" i="1" s="1"/>
  <c r="BL2612" i="1"/>
  <c r="BM2612" i="1" s="1"/>
  <c r="BL2613" i="1"/>
  <c r="BM2613" i="1" s="1"/>
  <c r="BL2614" i="1"/>
  <c r="BM2614" i="1" s="1"/>
  <c r="BL2837" i="1"/>
  <c r="BM2837" i="1" s="1"/>
  <c r="BL2838" i="1"/>
  <c r="BM2838" i="1" s="1"/>
  <c r="BL2839" i="1"/>
  <c r="BM2839" i="1" s="1"/>
  <c r="BL2840" i="1"/>
  <c r="BM2840" i="1" s="1"/>
  <c r="BL2841" i="1"/>
  <c r="BM2841" i="1" s="1"/>
  <c r="BL2842" i="1"/>
  <c r="BM2842" i="1" s="1"/>
  <c r="BL2843" i="1"/>
  <c r="BM2843" i="1" s="1"/>
  <c r="BL2844" i="1"/>
  <c r="BM2844" i="1" s="1"/>
  <c r="BL2845" i="1"/>
  <c r="BM2845" i="1" s="1"/>
  <c r="BL3012" i="1"/>
  <c r="BM3012" i="1" s="1"/>
  <c r="J3012" i="1" s="1"/>
  <c r="I3012" i="1" s="1"/>
  <c r="BL3013" i="1"/>
  <c r="BM3013" i="1" s="1"/>
  <c r="BL3014" i="1"/>
  <c r="BM3014" i="1" s="1"/>
  <c r="BL3015" i="1"/>
  <c r="BM3015" i="1" s="1"/>
  <c r="BL3016" i="1"/>
  <c r="BM3016" i="1" s="1"/>
  <c r="BL3017" i="1"/>
  <c r="BM3017" i="1" s="1"/>
  <c r="BL3018" i="1"/>
  <c r="BM3018" i="1" s="1"/>
  <c r="BL3019" i="1"/>
  <c r="BM3019" i="1" s="1"/>
  <c r="BL3020" i="1"/>
  <c r="BM3020" i="1" s="1"/>
  <c r="BL3056" i="1"/>
  <c r="BM3056" i="1" s="1"/>
  <c r="BL3057" i="1"/>
  <c r="BM3057" i="1" s="1"/>
  <c r="BL3058" i="1"/>
  <c r="BM3058" i="1" s="1"/>
  <c r="BL3059" i="1"/>
  <c r="BM3059" i="1" s="1"/>
  <c r="BL3060" i="1"/>
  <c r="BM3060" i="1" s="1"/>
  <c r="BL3061" i="1"/>
  <c r="BM3061" i="1" s="1"/>
  <c r="BL3062" i="1"/>
  <c r="BM3062" i="1" s="1"/>
  <c r="BL3063" i="1"/>
  <c r="BM3063" i="1" s="1"/>
  <c r="BL3064" i="1"/>
  <c r="BM3064" i="1" s="1"/>
  <c r="BL3065" i="1"/>
  <c r="BM3065" i="1" s="1"/>
  <c r="BL3066" i="1"/>
  <c r="BM3066" i="1" s="1"/>
  <c r="BL3067" i="1"/>
  <c r="BM3067" i="1" s="1"/>
  <c r="BL3068" i="1"/>
  <c r="BM3068" i="1" s="1"/>
  <c r="BL3069" i="1"/>
  <c r="BM3069" i="1" s="1"/>
  <c r="BL3070" i="1"/>
  <c r="BM3070" i="1" s="1"/>
  <c r="BL3071" i="1"/>
  <c r="BM3071" i="1" s="1"/>
  <c r="BL3072" i="1"/>
  <c r="BM3072" i="1" s="1"/>
  <c r="BL3073" i="1"/>
  <c r="BM3073" i="1" s="1"/>
  <c r="BL3129" i="1"/>
  <c r="BM3129" i="1" s="1"/>
  <c r="BL3298" i="1"/>
  <c r="BM3298" i="1" s="1"/>
  <c r="BL3133" i="1"/>
  <c r="BM3133" i="1" s="1"/>
  <c r="BL3241" i="1"/>
  <c r="BM3241" i="1" s="1"/>
  <c r="BL3124" i="1"/>
  <c r="BM3124" i="1" s="1"/>
  <c r="BL3125" i="1"/>
  <c r="BM3125" i="1" s="1"/>
  <c r="BL3128" i="1"/>
  <c r="BM3128" i="1" s="1"/>
  <c r="BL3127" i="1"/>
  <c r="BM3127" i="1" s="1"/>
  <c r="BL3134" i="1"/>
  <c r="BM3134" i="1" s="1"/>
  <c r="BL3138" i="1"/>
  <c r="BM3138" i="1" s="1"/>
  <c r="BL3230" i="1"/>
  <c r="BM3230" i="1" s="1"/>
  <c r="BL3304" i="1"/>
  <c r="BM3304" i="1" s="1"/>
  <c r="BL3141" i="1"/>
  <c r="BM3141" i="1" s="1"/>
  <c r="BL3143" i="1"/>
  <c r="BM3143" i="1" s="1"/>
  <c r="BL142" i="1"/>
  <c r="BM142" i="1" s="1"/>
  <c r="BL143" i="1"/>
  <c r="BM143" i="1" s="1"/>
  <c r="BL144" i="1"/>
  <c r="BM144" i="1" s="1"/>
  <c r="BL145" i="1"/>
  <c r="BM145" i="1" s="1"/>
  <c r="BL146" i="1"/>
  <c r="BM146" i="1" s="1"/>
  <c r="BL147" i="1"/>
  <c r="BM147" i="1" s="1"/>
  <c r="BL148" i="1"/>
  <c r="BM148" i="1" s="1"/>
  <c r="BL323" i="1"/>
  <c r="BM323" i="1" s="1"/>
  <c r="BL324" i="1"/>
  <c r="BM324" i="1" s="1"/>
  <c r="BL325" i="1"/>
  <c r="BM325" i="1" s="1"/>
  <c r="BL326" i="1"/>
  <c r="BM326" i="1" s="1"/>
  <c r="BL327" i="1"/>
  <c r="BM327" i="1" s="1"/>
  <c r="BL328" i="1"/>
  <c r="BM328" i="1" s="1"/>
  <c r="BL329" i="1"/>
  <c r="BM329" i="1" s="1"/>
  <c r="BL330" i="1"/>
  <c r="BM330" i="1" s="1"/>
  <c r="BL331" i="1"/>
  <c r="BM331" i="1" s="1"/>
  <c r="BL501" i="1"/>
  <c r="BM501" i="1" s="1"/>
  <c r="BL502" i="1"/>
  <c r="BM502" i="1" s="1"/>
  <c r="BL503" i="1"/>
  <c r="BM503" i="1" s="1"/>
  <c r="BL504" i="1"/>
  <c r="BM504" i="1" s="1"/>
  <c r="BL505" i="1"/>
  <c r="BM505" i="1" s="1"/>
  <c r="BL506" i="1"/>
  <c r="BM506" i="1" s="1"/>
  <c r="BL507" i="1"/>
  <c r="BM507" i="1" s="1"/>
  <c r="BL508" i="1"/>
  <c r="BM508" i="1" s="1"/>
  <c r="BL509" i="1"/>
  <c r="BM509" i="1" s="1"/>
  <c r="BL683" i="1"/>
  <c r="BM683" i="1" s="1"/>
  <c r="BL684" i="1"/>
  <c r="BM684" i="1" s="1"/>
  <c r="BL685" i="1"/>
  <c r="BM685" i="1" s="1"/>
  <c r="BL687" i="1"/>
  <c r="BM687" i="1" s="1"/>
  <c r="BL688" i="1"/>
  <c r="BM688" i="1" s="1"/>
  <c r="BL690" i="1"/>
  <c r="BM690" i="1" s="1"/>
  <c r="BL691" i="1"/>
  <c r="BM691" i="1" s="1"/>
  <c r="BL692" i="1"/>
  <c r="BM692" i="1" s="1"/>
  <c r="BL693" i="1"/>
  <c r="BM693" i="1" s="1"/>
  <c r="BL149" i="1"/>
  <c r="BM149" i="1" s="1"/>
  <c r="BL150" i="1"/>
  <c r="BM150" i="1" s="1"/>
  <c r="BL865" i="1"/>
  <c r="BM865" i="1" s="1"/>
  <c r="BL866" i="1"/>
  <c r="BM866" i="1" s="1"/>
  <c r="BL867" i="1"/>
  <c r="BM867" i="1" s="1"/>
  <c r="BL868" i="1"/>
  <c r="BM868" i="1" s="1"/>
  <c r="BL869" i="1"/>
  <c r="BM869" i="1" s="1"/>
  <c r="BL870" i="1"/>
  <c r="BM870" i="1" s="1"/>
  <c r="BL871" i="1"/>
  <c r="BM871" i="1" s="1"/>
  <c r="BL872" i="1"/>
  <c r="BM872" i="1" s="1"/>
  <c r="BL873" i="1"/>
  <c r="BM873" i="1" s="1"/>
  <c r="BL1041" i="1"/>
  <c r="BM1041" i="1" s="1"/>
  <c r="BL1042" i="1"/>
  <c r="BM1042" i="1" s="1"/>
  <c r="BL1043" i="1"/>
  <c r="BM1043" i="1" s="1"/>
  <c r="BL1044" i="1"/>
  <c r="BM1044" i="1" s="1"/>
  <c r="BL1045" i="1"/>
  <c r="BM1045" i="1" s="1"/>
  <c r="BL1046" i="1"/>
  <c r="BM1046" i="1" s="1"/>
  <c r="BL1047" i="1"/>
  <c r="BM1047" i="1" s="1"/>
  <c r="BL1048" i="1"/>
  <c r="BM1048" i="1" s="1"/>
  <c r="BL1050" i="1"/>
  <c r="BM1050" i="1" s="1"/>
  <c r="BL1224" i="1"/>
  <c r="BM1224" i="1" s="1"/>
  <c r="BL1225" i="1"/>
  <c r="BM1225" i="1" s="1"/>
  <c r="BL1226" i="1"/>
  <c r="BM1226" i="1" s="1"/>
  <c r="BL1227" i="1"/>
  <c r="BM1227" i="1" s="1"/>
  <c r="BL1228" i="1"/>
  <c r="BM1228" i="1" s="1"/>
  <c r="BL1229" i="1"/>
  <c r="BM1229" i="1" s="1"/>
  <c r="BL1230" i="1"/>
  <c r="BM1230" i="1" s="1"/>
  <c r="BL1231" i="1"/>
  <c r="BM1231" i="1" s="1"/>
  <c r="BL1232" i="1"/>
  <c r="BM1232" i="1" s="1"/>
  <c r="BL1405" i="1"/>
  <c r="BM1405" i="1" s="1"/>
  <c r="BL1406" i="1"/>
  <c r="BM1406" i="1" s="1"/>
  <c r="BL1407" i="1"/>
  <c r="BM1407" i="1" s="1"/>
  <c r="BL1408" i="1"/>
  <c r="BM1408" i="1" s="1"/>
  <c r="BL1409" i="1"/>
  <c r="BM1409" i="1" s="1"/>
  <c r="BL1410" i="1"/>
  <c r="BM1410" i="1" s="1"/>
  <c r="BL1412" i="1"/>
  <c r="BM1412" i="1" s="1"/>
  <c r="BL1413" i="1"/>
  <c r="BM1413" i="1" s="1"/>
  <c r="BL1414" i="1"/>
  <c r="BM1414" i="1" s="1"/>
  <c r="BL1583" i="1"/>
  <c r="BM1583" i="1" s="1"/>
  <c r="BL1584" i="1"/>
  <c r="BM1584" i="1" s="1"/>
  <c r="BL1585" i="1"/>
  <c r="BM1585" i="1" s="1"/>
  <c r="BL1586" i="1"/>
  <c r="BM1586" i="1" s="1"/>
  <c r="BL1587" i="1"/>
  <c r="BM1587" i="1" s="1"/>
  <c r="BL1588" i="1"/>
  <c r="BM1588" i="1" s="1"/>
  <c r="BL1589" i="1"/>
  <c r="BM1589" i="1" s="1"/>
  <c r="BL1590" i="1"/>
  <c r="BM1590" i="1" s="1"/>
  <c r="BL1591" i="1"/>
  <c r="BM1591" i="1" s="1"/>
  <c r="BL1772" i="1"/>
  <c r="BM1772" i="1" s="1"/>
  <c r="BL1773" i="1"/>
  <c r="BM1773" i="1" s="1"/>
  <c r="BL1774" i="1"/>
  <c r="BM1774" i="1" s="1"/>
  <c r="BL1775" i="1"/>
  <c r="BM1775" i="1" s="1"/>
  <c r="BL1776" i="1"/>
  <c r="BM1776" i="1" s="1"/>
  <c r="BL1777" i="1"/>
  <c r="BM1777" i="1" s="1"/>
  <c r="BL1778" i="1"/>
  <c r="BM1778" i="1" s="1"/>
  <c r="BL1779" i="1"/>
  <c r="BM1779" i="1" s="1"/>
  <c r="BL1780" i="1"/>
  <c r="BM1780" i="1" s="1"/>
  <c r="BL2615" i="1"/>
  <c r="BM2615" i="1" s="1"/>
  <c r="BL2616" i="1"/>
  <c r="BM2616" i="1" s="1"/>
  <c r="BL2617" i="1"/>
  <c r="BM2617" i="1" s="1"/>
  <c r="BL2618" i="1"/>
  <c r="BM2618" i="1" s="1"/>
  <c r="BL2619" i="1"/>
  <c r="BM2619" i="1" s="1"/>
  <c r="BL2620" i="1"/>
  <c r="BM2620" i="1" s="1"/>
  <c r="BL2621" i="1"/>
  <c r="BM2621" i="1" s="1"/>
  <c r="BL2622" i="1"/>
  <c r="BM2622" i="1" s="1"/>
  <c r="BL2623" i="1"/>
  <c r="BM2623" i="1" s="1"/>
  <c r="BL2624" i="1"/>
  <c r="BM2624" i="1" s="1"/>
  <c r="BL2625" i="1"/>
  <c r="BM2625" i="1" s="1"/>
  <c r="BL2626" i="1"/>
  <c r="BM2626" i="1" s="1"/>
  <c r="BL2627" i="1"/>
  <c r="BM2627" i="1" s="1"/>
  <c r="BL2628" i="1"/>
  <c r="BM2628" i="1" s="1"/>
  <c r="BL2629" i="1"/>
  <c r="BM2629" i="1" s="1"/>
  <c r="BL2630" i="1"/>
  <c r="BM2630" i="1" s="1"/>
  <c r="BL2631" i="1"/>
  <c r="BM2631" i="1" s="1"/>
  <c r="BL2632" i="1"/>
  <c r="BM2632" i="1" s="1"/>
  <c r="BL2633" i="1"/>
  <c r="BM2633" i="1" s="1"/>
  <c r="BL2634" i="1"/>
  <c r="BM2634" i="1" s="1"/>
  <c r="BL2635" i="1"/>
  <c r="BM2635" i="1" s="1"/>
  <c r="BL2636" i="1"/>
  <c r="BM2636" i="1" s="1"/>
  <c r="BL2637" i="1"/>
  <c r="BM2637" i="1" s="1"/>
  <c r="BL2638" i="1"/>
  <c r="BM2638" i="1" s="1"/>
  <c r="BL2639" i="1"/>
  <c r="BM2639" i="1" s="1"/>
  <c r="BL2640" i="1"/>
  <c r="BM2640" i="1" s="1"/>
  <c r="BL2641" i="1"/>
  <c r="BM2641" i="1" s="1"/>
  <c r="BL2642" i="1"/>
  <c r="BM2642" i="1" s="1"/>
  <c r="BL2643" i="1"/>
  <c r="BM2643" i="1" s="1"/>
  <c r="BL2644" i="1"/>
  <c r="BM2644" i="1" s="1"/>
  <c r="BL2645" i="1"/>
  <c r="BM2645" i="1" s="1"/>
  <c r="BL2646" i="1"/>
  <c r="BM2646" i="1" s="1"/>
  <c r="BL2647" i="1"/>
  <c r="BM2647" i="1" s="1"/>
  <c r="BL2648" i="1"/>
  <c r="BM2648" i="1" s="1"/>
  <c r="BL2649" i="1"/>
  <c r="BM2649" i="1" s="1"/>
  <c r="BL2650" i="1"/>
  <c r="BM2650" i="1" s="1"/>
  <c r="BL2651" i="1"/>
  <c r="BM2651" i="1" s="1"/>
  <c r="BL2652" i="1"/>
  <c r="BM2652" i="1" s="1"/>
  <c r="BL2653" i="1"/>
  <c r="BM2653" i="1" s="1"/>
  <c r="BL2654" i="1"/>
  <c r="BM2654" i="1" s="1"/>
  <c r="BL2655" i="1"/>
  <c r="BM2655" i="1" s="1"/>
  <c r="BL2656" i="1"/>
  <c r="BM2656" i="1" s="1"/>
  <c r="BL2657" i="1"/>
  <c r="BM2657" i="1" s="1"/>
  <c r="BL2658" i="1"/>
  <c r="BM2658" i="1" s="1"/>
  <c r="BL2659" i="1"/>
  <c r="BM2659" i="1" s="1"/>
  <c r="BL2660" i="1"/>
  <c r="BM2660" i="1" s="1"/>
  <c r="BL2661" i="1"/>
  <c r="BM2661" i="1" s="1"/>
  <c r="BL2662" i="1"/>
  <c r="BM2662" i="1" s="1"/>
  <c r="BL2663" i="1"/>
  <c r="BM2663" i="1" s="1"/>
  <c r="BL2664" i="1"/>
  <c r="BM2664" i="1" s="1"/>
  <c r="BL2665" i="1"/>
  <c r="BM2665" i="1" s="1"/>
  <c r="BL2666" i="1"/>
  <c r="BM2666" i="1" s="1"/>
  <c r="BL2667" i="1"/>
  <c r="BM2667" i="1" s="1"/>
  <c r="BL2668" i="1"/>
  <c r="BM2668" i="1" s="1"/>
  <c r="BL2669" i="1"/>
  <c r="BM2669" i="1" s="1"/>
  <c r="BL2670" i="1"/>
  <c r="BM2670" i="1" s="1"/>
  <c r="BL2671" i="1"/>
  <c r="BM2671" i="1" s="1"/>
  <c r="BL2672" i="1"/>
  <c r="BM2672" i="1" s="1"/>
  <c r="BL2673" i="1"/>
  <c r="BM2673" i="1" s="1"/>
  <c r="BL2674" i="1"/>
  <c r="BM2674" i="1" s="1"/>
  <c r="BL2675" i="1"/>
  <c r="BM2675" i="1" s="1"/>
  <c r="BL2676" i="1"/>
  <c r="BM2676" i="1" s="1"/>
  <c r="BL2677" i="1"/>
  <c r="BM2677" i="1" s="1"/>
  <c r="BL151" i="1"/>
  <c r="BM151" i="1" s="1"/>
  <c r="BL152" i="1"/>
  <c r="BM152" i="1" s="1"/>
  <c r="BL153" i="1"/>
  <c r="BM153" i="1" s="1"/>
  <c r="BL154" i="1"/>
  <c r="BM154" i="1" s="1"/>
  <c r="BL155" i="1"/>
  <c r="BM155" i="1" s="1"/>
  <c r="BL156" i="1"/>
  <c r="BM156" i="1" s="1"/>
  <c r="BL157" i="1"/>
  <c r="BM157" i="1" s="1"/>
  <c r="BL2685" i="1"/>
  <c r="BM2685" i="1" s="1"/>
  <c r="BL158" i="1"/>
  <c r="BM158" i="1" s="1"/>
  <c r="BL332" i="1"/>
  <c r="BM332" i="1" s="1"/>
  <c r="BL333" i="1"/>
  <c r="BM333" i="1" s="1"/>
  <c r="BL334" i="1"/>
  <c r="BM334" i="1" s="1"/>
  <c r="BL335" i="1"/>
  <c r="BM335" i="1" s="1"/>
  <c r="BL336" i="1"/>
  <c r="BM336" i="1" s="1"/>
  <c r="BL337" i="1"/>
  <c r="BM337" i="1" s="1"/>
  <c r="BL338" i="1"/>
  <c r="BM338" i="1" s="1"/>
  <c r="BL339" i="1"/>
  <c r="BM339" i="1" s="1"/>
  <c r="BL340" i="1"/>
  <c r="BM340" i="1" s="1"/>
  <c r="BL510" i="1"/>
  <c r="BM510" i="1" s="1"/>
  <c r="BL511" i="1"/>
  <c r="BM511" i="1" s="1"/>
  <c r="BL512" i="1"/>
  <c r="BM512" i="1" s="1"/>
  <c r="BL2699" i="1"/>
  <c r="BM2699" i="1" s="1"/>
  <c r="BL513" i="1"/>
  <c r="BM513" i="1" s="1"/>
  <c r="BL514" i="1"/>
  <c r="BM514" i="1" s="1"/>
  <c r="BL515" i="1"/>
  <c r="BM515" i="1" s="1"/>
  <c r="BL516" i="1"/>
  <c r="BM516" i="1" s="1"/>
  <c r="BL517" i="1"/>
  <c r="BM517" i="1" s="1"/>
  <c r="BL694" i="1"/>
  <c r="BM694" i="1" s="1"/>
  <c r="BL695" i="1"/>
  <c r="BM695" i="1" s="1"/>
  <c r="BL696" i="1"/>
  <c r="BM696" i="1" s="1"/>
  <c r="BL697" i="1"/>
  <c r="BM697" i="1" s="1"/>
  <c r="BL698" i="1"/>
  <c r="BM698" i="1" s="1"/>
  <c r="BL699" i="1"/>
  <c r="BM699" i="1" s="1"/>
  <c r="BL700" i="1"/>
  <c r="BM700" i="1" s="1"/>
  <c r="BL701" i="1"/>
  <c r="BM701" i="1" s="1"/>
  <c r="BL702" i="1"/>
  <c r="BM702" i="1" s="1"/>
  <c r="BL874" i="1"/>
  <c r="BM874" i="1" s="1"/>
  <c r="BL875" i="1"/>
  <c r="BM875" i="1" s="1"/>
  <c r="BL876" i="1"/>
  <c r="BM876" i="1" s="1"/>
  <c r="BL2717" i="1"/>
  <c r="BM2717" i="1" s="1"/>
  <c r="BL877" i="1"/>
  <c r="BM877" i="1" s="1"/>
  <c r="BL878" i="1"/>
  <c r="BM878" i="1" s="1"/>
  <c r="BL879" i="1"/>
  <c r="BM879" i="1" s="1"/>
  <c r="BL880" i="1"/>
  <c r="BM880" i="1" s="1"/>
  <c r="BL881" i="1"/>
  <c r="BM881" i="1" s="1"/>
  <c r="BL1051" i="1"/>
  <c r="BM1051" i="1" s="1"/>
  <c r="BL1052" i="1"/>
  <c r="BM1052" i="1" s="1"/>
  <c r="BL1053" i="1"/>
  <c r="BM1053" i="1" s="1"/>
  <c r="BL1054" i="1"/>
  <c r="BM1054" i="1" s="1"/>
  <c r="BL1055" i="1"/>
  <c r="BM1055" i="1" s="1"/>
  <c r="BL1056" i="1"/>
  <c r="BM1056" i="1" s="1"/>
  <c r="BL1057" i="1"/>
  <c r="BM1057" i="1" s="1"/>
  <c r="BL1058" i="1"/>
  <c r="BM1058" i="1" s="1"/>
  <c r="BL1059" i="1"/>
  <c r="BM1059" i="1" s="1"/>
  <c r="BL1233" i="1"/>
  <c r="BM1233" i="1" s="1"/>
  <c r="BL1234" i="1"/>
  <c r="BM1234" i="1" s="1"/>
  <c r="BL1235" i="1"/>
  <c r="BM1235" i="1" s="1"/>
  <c r="BL1236" i="1"/>
  <c r="BM1236" i="1" s="1"/>
  <c r="BL1237" i="1"/>
  <c r="BM1237" i="1" s="1"/>
  <c r="BL1238" i="1"/>
  <c r="BM1238" i="1" s="1"/>
  <c r="BL1239" i="1"/>
  <c r="BM1239" i="1" s="1"/>
  <c r="BL1240" i="1"/>
  <c r="BM1240" i="1" s="1"/>
  <c r="BL1241" i="1"/>
  <c r="BM1241" i="1" s="1"/>
  <c r="BL1415" i="1"/>
  <c r="BM1415" i="1" s="1"/>
  <c r="BL1416" i="1"/>
  <c r="BM1416" i="1" s="1"/>
  <c r="BL1417" i="1"/>
  <c r="BM1417" i="1" s="1"/>
  <c r="BL1418" i="1"/>
  <c r="BM1418" i="1" s="1"/>
  <c r="BL1419" i="1"/>
  <c r="BM1419" i="1" s="1"/>
  <c r="BL1420" i="1"/>
  <c r="BM1420" i="1" s="1"/>
  <c r="BL1421" i="1"/>
  <c r="BM1421" i="1" s="1"/>
  <c r="BL1422" i="1"/>
  <c r="BM1422" i="1" s="1"/>
  <c r="BL1423" i="1"/>
  <c r="BM1423" i="1" s="1"/>
  <c r="BL1592" i="1"/>
  <c r="BM1592" i="1" s="1"/>
  <c r="BL1593" i="1"/>
  <c r="BM1593" i="1" s="1"/>
  <c r="BL1594" i="1"/>
  <c r="BM1594" i="1" s="1"/>
  <c r="BL1595" i="1"/>
  <c r="BM1595" i="1" s="1"/>
  <c r="BL1596" i="1"/>
  <c r="BM1596" i="1" s="1"/>
  <c r="BL1597" i="1"/>
  <c r="BM1597" i="1" s="1"/>
  <c r="BL1598" i="1"/>
  <c r="BM1598" i="1" s="1"/>
  <c r="BL1599" i="1"/>
  <c r="BM1599" i="1" s="1"/>
  <c r="BL1600" i="1"/>
  <c r="BM1600" i="1" s="1"/>
  <c r="BL1781" i="1"/>
  <c r="BM1781" i="1" s="1"/>
  <c r="BL1782" i="1"/>
  <c r="BM1782" i="1" s="1"/>
  <c r="BL1783" i="1"/>
  <c r="BM1783" i="1" s="1"/>
  <c r="BL1784" i="1"/>
  <c r="BM1784" i="1" s="1"/>
  <c r="BL1785" i="1"/>
  <c r="BM1785" i="1" s="1"/>
  <c r="BL1786" i="1"/>
  <c r="BM1786" i="1" s="1"/>
  <c r="BL1787" i="1"/>
  <c r="BM1787" i="1" s="1"/>
  <c r="BL1788" i="1"/>
  <c r="BM1788" i="1" s="1"/>
  <c r="BL1789" i="1"/>
  <c r="BM1789" i="1" s="1"/>
  <c r="BL1947" i="1"/>
  <c r="BM1947" i="1" s="1"/>
  <c r="BL1948" i="1"/>
  <c r="BM1948" i="1" s="1"/>
  <c r="BL1949" i="1"/>
  <c r="BM1949" i="1" s="1"/>
  <c r="BL1950" i="1"/>
  <c r="BM1950" i="1" s="1"/>
  <c r="BL1951" i="1"/>
  <c r="BM1951" i="1" s="1"/>
  <c r="BL1952" i="1"/>
  <c r="BM1952" i="1" s="1"/>
  <c r="BL1953" i="1"/>
  <c r="BM1953" i="1" s="1"/>
  <c r="BL1954" i="1"/>
  <c r="BM1954" i="1" s="1"/>
  <c r="BL2110" i="1"/>
  <c r="BM2110" i="1" s="1"/>
  <c r="BL2111" i="1"/>
  <c r="BM2111" i="1" s="1"/>
  <c r="BL2112" i="1"/>
  <c r="BM2112" i="1" s="1"/>
  <c r="BL2113" i="1"/>
  <c r="BM2113" i="1" s="1"/>
  <c r="BL2114" i="1"/>
  <c r="BM2114" i="1" s="1"/>
  <c r="BL2115" i="1"/>
  <c r="BM2115" i="1" s="1"/>
  <c r="BL2116" i="1"/>
  <c r="BM2116" i="1" s="1"/>
  <c r="BL2117" i="1"/>
  <c r="BM2117" i="1" s="1"/>
  <c r="BL1955" i="1"/>
  <c r="BM1955" i="1" s="1"/>
  <c r="BL2281" i="1"/>
  <c r="BM2281" i="1" s="1"/>
  <c r="BL2282" i="1"/>
  <c r="BM2282" i="1" s="1"/>
  <c r="BL2283" i="1"/>
  <c r="BM2283" i="1" s="1"/>
  <c r="BL2284" i="1"/>
  <c r="BM2284" i="1" s="1"/>
  <c r="BL2285" i="1"/>
  <c r="BM2285" i="1" s="1"/>
  <c r="BL2286" i="1"/>
  <c r="BM2286" i="1" s="1"/>
  <c r="BL2287" i="1"/>
  <c r="BM2287" i="1" s="1"/>
  <c r="BL2288" i="1"/>
  <c r="BM2288" i="1" s="1"/>
  <c r="BL2289" i="1"/>
  <c r="BM2289" i="1" s="1"/>
  <c r="BL2118" i="1"/>
  <c r="BM2118" i="1" s="1"/>
  <c r="BL2448" i="1"/>
  <c r="BM2448" i="1" s="1"/>
  <c r="BL2449" i="1"/>
  <c r="BM2449" i="1" s="1"/>
  <c r="BL2450" i="1"/>
  <c r="BM2450" i="1" s="1"/>
  <c r="BL2451" i="1"/>
  <c r="BM2451" i="1" s="1"/>
  <c r="BL2452" i="1"/>
  <c r="BM2452" i="1" s="1"/>
  <c r="BL2453" i="1"/>
  <c r="BM2453" i="1" s="1"/>
  <c r="BL2454" i="1"/>
  <c r="BM2454" i="1" s="1"/>
  <c r="BL2455" i="1"/>
  <c r="BM2455" i="1" s="1"/>
  <c r="BL2456" i="1"/>
  <c r="BM2456" i="1" s="1"/>
  <c r="BL2678" i="1"/>
  <c r="BM2678" i="1" s="1"/>
  <c r="BL2679" i="1"/>
  <c r="BM2679" i="1" s="1"/>
  <c r="BL2680" i="1"/>
  <c r="BM2680" i="1" s="1"/>
  <c r="BL2807" i="1"/>
  <c r="BM2807" i="1" s="1"/>
  <c r="BL2681" i="1"/>
  <c r="BM2681" i="1" s="1"/>
  <c r="BL2682" i="1"/>
  <c r="BM2682" i="1" s="1"/>
  <c r="BL2683" i="1"/>
  <c r="BM2683" i="1" s="1"/>
  <c r="BL2684" i="1"/>
  <c r="BM2684" i="1" s="1"/>
  <c r="BL2686" i="1"/>
  <c r="BM2686" i="1" s="1"/>
  <c r="BL2846" i="1"/>
  <c r="BM2846" i="1" s="1"/>
  <c r="BL2847" i="1"/>
  <c r="BM2847" i="1" s="1"/>
  <c r="BL2848" i="1"/>
  <c r="BM2848" i="1" s="1"/>
  <c r="BL2849" i="1"/>
  <c r="BM2849" i="1" s="1"/>
  <c r="BL2850" i="1"/>
  <c r="BM2850" i="1" s="1"/>
  <c r="BL2852" i="1"/>
  <c r="BM2852" i="1" s="1"/>
  <c r="BL2853" i="1"/>
  <c r="BM2853" i="1" s="1"/>
  <c r="BL2854" i="1"/>
  <c r="BM2854" i="1" s="1"/>
  <c r="BL2855" i="1"/>
  <c r="BM2855" i="1" s="1"/>
  <c r="BL3021" i="1"/>
  <c r="BM3021" i="1" s="1"/>
  <c r="BL3022" i="1"/>
  <c r="BM3022" i="1" s="1"/>
  <c r="BL3023" i="1"/>
  <c r="BM3023" i="1" s="1"/>
  <c r="BL3024" i="1"/>
  <c r="BM3024" i="1" s="1"/>
  <c r="BL3025" i="1"/>
  <c r="BM3025" i="1" s="1"/>
  <c r="BL3026" i="1"/>
  <c r="BM3026" i="1" s="1"/>
  <c r="BL3027" i="1"/>
  <c r="BM3027" i="1" s="1"/>
  <c r="BL2829" i="1"/>
  <c r="BM2829" i="1" s="1"/>
  <c r="BL3028" i="1"/>
  <c r="BM3028" i="1" s="1"/>
  <c r="BL3148" i="1"/>
  <c r="BM3148" i="1" s="1"/>
  <c r="BL3307" i="1"/>
  <c r="BM3307" i="1" s="1"/>
  <c r="BL3150" i="1"/>
  <c r="BM3150" i="1" s="1"/>
  <c r="BL3309" i="1"/>
  <c r="BM3309" i="1" s="1"/>
  <c r="BL3151" i="1"/>
  <c r="BM3151" i="1" s="1"/>
  <c r="BL3311" i="1"/>
  <c r="BM3311" i="1" s="1"/>
  <c r="BL3249" i="1"/>
  <c r="BM3249" i="1" s="1"/>
  <c r="BL3149" i="1"/>
  <c r="BM3149" i="1" s="1"/>
  <c r="BL3146" i="1"/>
  <c r="BM3146" i="1" s="1"/>
  <c r="BL3144" i="1"/>
  <c r="BM3144" i="1" s="1"/>
  <c r="BL3147" i="1"/>
  <c r="BM3147" i="1" s="1"/>
  <c r="BL3145" i="1"/>
  <c r="BM3145" i="1" s="1"/>
  <c r="BL3314" i="1"/>
  <c r="BM3314" i="1" s="1"/>
  <c r="BL3152" i="1"/>
  <c r="BM3152" i="1" s="1"/>
  <c r="BL3153" i="1"/>
  <c r="BM3153" i="1" s="1"/>
  <c r="BL3154" i="1"/>
  <c r="BM3154" i="1" s="1"/>
  <c r="BL3155" i="1"/>
  <c r="BM3155" i="1" s="1"/>
  <c r="BL3319" i="1"/>
  <c r="BM3319" i="1" s="1"/>
  <c r="BL159" i="1"/>
  <c r="BM159" i="1" s="1"/>
  <c r="BL160" i="1"/>
  <c r="BM160" i="1" s="1"/>
  <c r="BL2851" i="1"/>
  <c r="BM2851" i="1" s="1"/>
  <c r="BL161" i="1"/>
  <c r="BM161" i="1" s="1"/>
  <c r="BL162" i="1"/>
  <c r="BM162" i="1" s="1"/>
  <c r="BL163" i="1"/>
  <c r="BM163" i="1" s="1"/>
  <c r="BL164" i="1"/>
  <c r="BM164" i="1" s="1"/>
  <c r="BL165" i="1"/>
  <c r="BM165" i="1" s="1"/>
  <c r="BL166" i="1"/>
  <c r="BM166" i="1" s="1"/>
  <c r="BL341" i="1"/>
  <c r="BM341" i="1" s="1"/>
  <c r="BL342" i="1"/>
  <c r="BM342" i="1" s="1"/>
  <c r="BL343" i="1"/>
  <c r="BM343" i="1" s="1"/>
  <c r="BL344" i="1"/>
  <c r="BM344" i="1" s="1"/>
  <c r="BL345" i="1"/>
  <c r="BM345" i="1" s="1"/>
  <c r="BL2863" i="1"/>
  <c r="BM2863" i="1" s="1"/>
  <c r="BL346" i="1"/>
  <c r="BM346" i="1" s="1"/>
  <c r="BL347" i="1"/>
  <c r="BM347" i="1" s="1"/>
  <c r="BL348" i="1"/>
  <c r="BM348" i="1" s="1"/>
  <c r="BL518" i="1"/>
  <c r="BM518" i="1" s="1"/>
  <c r="BL519" i="1"/>
  <c r="BM519" i="1" s="1"/>
  <c r="BL2869" i="1"/>
  <c r="BM2869" i="1" s="1"/>
  <c r="BL520" i="1"/>
  <c r="BM520" i="1" s="1"/>
  <c r="BL522" i="1"/>
  <c r="BM522" i="1" s="1"/>
  <c r="BL523" i="1"/>
  <c r="BM523" i="1" s="1"/>
  <c r="BL524" i="1"/>
  <c r="BM524" i="1" s="1"/>
  <c r="BL525" i="1"/>
  <c r="BM525" i="1" s="1"/>
  <c r="BL703" i="1"/>
  <c r="BM703" i="1" s="1"/>
  <c r="BL2876" i="1"/>
  <c r="BM2876" i="1" s="1"/>
  <c r="BL704" i="1"/>
  <c r="BM704" i="1" s="1"/>
  <c r="BL705" i="1"/>
  <c r="BM705" i="1" s="1"/>
  <c r="BL706" i="1"/>
  <c r="BM706" i="1" s="1"/>
  <c r="BL707" i="1"/>
  <c r="BM707" i="1" s="1"/>
  <c r="BL708" i="1"/>
  <c r="BM708" i="1" s="1"/>
  <c r="BL709" i="1"/>
  <c r="BM709" i="1" s="1"/>
  <c r="BL710" i="1"/>
  <c r="BM710" i="1" s="1"/>
  <c r="BL882" i="1"/>
  <c r="BM882" i="1" s="1"/>
  <c r="BL884" i="1"/>
  <c r="BM884" i="1" s="1"/>
  <c r="BL885" i="1"/>
  <c r="BM885" i="1" s="1"/>
  <c r="BL887" i="1"/>
  <c r="BM887" i="1" s="1"/>
  <c r="BL888" i="1"/>
  <c r="BM888" i="1" s="1"/>
  <c r="BL889" i="1"/>
  <c r="BM889" i="1" s="1"/>
  <c r="BL2890" i="1"/>
  <c r="BM2890" i="1" s="1"/>
  <c r="BL890" i="1"/>
  <c r="BM890" i="1" s="1"/>
  <c r="BL1060" i="1"/>
  <c r="BM1060" i="1" s="1"/>
  <c r="BL1061" i="1"/>
  <c r="BM1061" i="1" s="1"/>
  <c r="BL1062" i="1"/>
  <c r="BM1062" i="1" s="1"/>
  <c r="BL1063" i="1"/>
  <c r="BM1063" i="1" s="1"/>
  <c r="BL1064" i="1"/>
  <c r="BM1064" i="1" s="1"/>
  <c r="BL1065" i="1"/>
  <c r="BM1065" i="1" s="1"/>
  <c r="BL1066" i="1"/>
  <c r="BM1066" i="1" s="1"/>
  <c r="BL1067" i="1"/>
  <c r="BM1067" i="1" s="1"/>
  <c r="BL1068" i="1"/>
  <c r="BM1068" i="1" s="1"/>
  <c r="BL1242" i="1"/>
  <c r="BM1242" i="1" s="1"/>
  <c r="BL1243" i="1"/>
  <c r="BM1243" i="1" s="1"/>
  <c r="BL1245" i="1"/>
  <c r="BM1245" i="1" s="1"/>
  <c r="BL1246" i="1"/>
  <c r="BM1246" i="1" s="1"/>
  <c r="BL1247" i="1"/>
  <c r="BM1247" i="1" s="1"/>
  <c r="BL1248" i="1"/>
  <c r="BM1248" i="1" s="1"/>
  <c r="BL1249" i="1"/>
  <c r="BM1249" i="1" s="1"/>
  <c r="BL1250" i="1"/>
  <c r="BM1250" i="1" s="1"/>
  <c r="BL1251" i="1"/>
  <c r="BM1251" i="1" s="1"/>
  <c r="BL1424" i="1"/>
  <c r="BM1424" i="1" s="1"/>
  <c r="BL1425" i="1"/>
  <c r="BM1425" i="1" s="1"/>
  <c r="BL1426" i="1"/>
  <c r="BM1426" i="1" s="1"/>
  <c r="J1426" i="1" s="1"/>
  <c r="I1426" i="1" s="1"/>
  <c r="BL1427" i="1"/>
  <c r="BM1427" i="1" s="1"/>
  <c r="BL1428" i="1"/>
  <c r="BM1428" i="1" s="1"/>
  <c r="BL1429" i="1"/>
  <c r="BM1429" i="1" s="1"/>
  <c r="BL1430" i="1"/>
  <c r="BM1430" i="1" s="1"/>
  <c r="BL1431" i="1"/>
  <c r="BM1431" i="1" s="1"/>
  <c r="BL1432" i="1"/>
  <c r="BM1432" i="1" s="1"/>
  <c r="BL1601" i="1"/>
  <c r="BM1601" i="1" s="1"/>
  <c r="BL1602" i="1"/>
  <c r="BM1602" i="1" s="1"/>
  <c r="BL1603" i="1"/>
  <c r="BM1603" i="1" s="1"/>
  <c r="BL1604" i="1"/>
  <c r="BM1604" i="1" s="1"/>
  <c r="BL1605" i="1"/>
  <c r="BM1605" i="1" s="1"/>
  <c r="BL1606" i="1"/>
  <c r="BM1606" i="1" s="1"/>
  <c r="BL1607" i="1"/>
  <c r="BM1607" i="1" s="1"/>
  <c r="BL1608" i="1"/>
  <c r="BM1608" i="1" s="1"/>
  <c r="BL1609" i="1"/>
  <c r="BM1609" i="1" s="1"/>
  <c r="BL1790" i="1"/>
  <c r="BM1790" i="1" s="1"/>
  <c r="BL1791" i="1"/>
  <c r="BM1791" i="1" s="1"/>
  <c r="BL1792" i="1"/>
  <c r="BM1792" i="1" s="1"/>
  <c r="BL1793" i="1"/>
  <c r="BM1793" i="1" s="1"/>
  <c r="BL1794" i="1"/>
  <c r="BM1794" i="1" s="1"/>
  <c r="BL1795" i="1"/>
  <c r="BM1795" i="1" s="1"/>
  <c r="BL1796" i="1"/>
  <c r="BM1796" i="1" s="1"/>
  <c r="BL1797" i="1"/>
  <c r="BM1797" i="1" s="1"/>
  <c r="BL1798" i="1"/>
  <c r="BM1798" i="1" s="1"/>
  <c r="BL526" i="1"/>
  <c r="BM526" i="1" s="1"/>
  <c r="BL1956" i="1"/>
  <c r="BM1956" i="1" s="1"/>
  <c r="BL1957" i="1"/>
  <c r="BM1957" i="1" s="1"/>
  <c r="BL1958" i="1"/>
  <c r="BM1958" i="1" s="1"/>
  <c r="BL1959" i="1"/>
  <c r="BM1959" i="1" s="1"/>
  <c r="BL1960" i="1"/>
  <c r="BM1960" i="1" s="1"/>
  <c r="BL1961" i="1"/>
  <c r="BM1961" i="1" s="1"/>
  <c r="BL1962" i="1"/>
  <c r="BM1962" i="1" s="1"/>
  <c r="BL1963" i="1"/>
  <c r="BM1963" i="1" s="1"/>
  <c r="BL1964" i="1"/>
  <c r="BM1964" i="1" s="1"/>
  <c r="BL2119" i="1"/>
  <c r="BM2119" i="1" s="1"/>
  <c r="BL2120" i="1"/>
  <c r="BM2120" i="1" s="1"/>
  <c r="BL2121" i="1"/>
  <c r="BM2121" i="1" s="1"/>
  <c r="BL2122" i="1"/>
  <c r="BM2122" i="1" s="1"/>
  <c r="BL2123" i="1"/>
  <c r="BM2123" i="1" s="1"/>
  <c r="BL2124" i="1"/>
  <c r="BM2124" i="1" s="1"/>
  <c r="BL2125" i="1"/>
  <c r="BM2125" i="1" s="1"/>
  <c r="BL2126" i="1"/>
  <c r="BM2126" i="1" s="1"/>
  <c r="BL2290" i="1"/>
  <c r="BM2290" i="1" s="1"/>
  <c r="BL2291" i="1"/>
  <c r="BM2291" i="1" s="1"/>
  <c r="BL2292" i="1"/>
  <c r="BM2292" i="1" s="1"/>
  <c r="BL2293" i="1"/>
  <c r="BM2293" i="1" s="1"/>
  <c r="BL2294" i="1"/>
  <c r="BM2294" i="1" s="1"/>
  <c r="BL2295" i="1"/>
  <c r="BM2295" i="1" s="1"/>
  <c r="BL2296" i="1"/>
  <c r="BM2296" i="1" s="1"/>
  <c r="BL2297" i="1"/>
  <c r="BM2297" i="1" s="1"/>
  <c r="BL2298" i="1"/>
  <c r="BM2298" i="1" s="1"/>
  <c r="BL2457" i="1"/>
  <c r="BM2457" i="1" s="1"/>
  <c r="BL2458" i="1"/>
  <c r="BM2458" i="1" s="1"/>
  <c r="BL2459" i="1"/>
  <c r="BM2459" i="1" s="1"/>
  <c r="BL2460" i="1"/>
  <c r="BM2460" i="1" s="1"/>
  <c r="BL2461" i="1"/>
  <c r="BM2461" i="1" s="1"/>
  <c r="BL2462" i="1"/>
  <c r="BM2462" i="1" s="1"/>
  <c r="BL2463" i="1"/>
  <c r="BM2463" i="1" s="1"/>
  <c r="BL2464" i="1"/>
  <c r="BM2464" i="1" s="1"/>
  <c r="BL2465" i="1"/>
  <c r="BM2465" i="1" s="1"/>
  <c r="BL891" i="1"/>
  <c r="BM891" i="1" s="1"/>
  <c r="BL2687" i="1"/>
  <c r="BM2687" i="1" s="1"/>
  <c r="BL2688" i="1"/>
  <c r="BM2688" i="1" s="1"/>
  <c r="BL2689" i="1"/>
  <c r="BM2689" i="1" s="1"/>
  <c r="BL2690" i="1"/>
  <c r="BM2690" i="1" s="1"/>
  <c r="BL2691" i="1"/>
  <c r="BM2691" i="1" s="1"/>
  <c r="BL2692" i="1"/>
  <c r="BM2692" i="1" s="1"/>
  <c r="BL2693" i="1"/>
  <c r="BM2693" i="1" s="1"/>
  <c r="BL2694" i="1"/>
  <c r="BM2694" i="1" s="1"/>
  <c r="BL2695" i="1"/>
  <c r="BM2695" i="1" s="1"/>
  <c r="BL2127" i="1"/>
  <c r="BM2127" i="1" s="1"/>
  <c r="BL2856" i="1"/>
  <c r="BM2856" i="1" s="1"/>
  <c r="BL2857" i="1"/>
  <c r="BM2857" i="1" s="1"/>
  <c r="BL2858" i="1"/>
  <c r="BM2858" i="1" s="1"/>
  <c r="BL2859" i="1"/>
  <c r="BM2859" i="1" s="1"/>
  <c r="BL2860" i="1"/>
  <c r="BM2860" i="1" s="1"/>
  <c r="BL2861" i="1"/>
  <c r="BM2861" i="1" s="1"/>
  <c r="BL2862" i="1"/>
  <c r="BM2862" i="1" s="1"/>
  <c r="BL2864" i="1"/>
  <c r="BM2864" i="1" s="1"/>
  <c r="BL2865" i="1"/>
  <c r="BM2865" i="1" s="1"/>
  <c r="BL3029" i="1"/>
  <c r="BM3029" i="1" s="1"/>
  <c r="BL3030" i="1"/>
  <c r="BM3030" i="1" s="1"/>
  <c r="BL3031" i="1"/>
  <c r="BM3031" i="1" s="1"/>
  <c r="BL3032" i="1"/>
  <c r="BM3032" i="1" s="1"/>
  <c r="BL3033" i="1"/>
  <c r="BM3033" i="1" s="1"/>
  <c r="BL3034" i="1"/>
  <c r="BM3034" i="1" s="1"/>
  <c r="BL3035" i="1"/>
  <c r="BM3035" i="1" s="1"/>
  <c r="BL3036" i="1"/>
  <c r="BM3036" i="1" s="1"/>
  <c r="BL3037" i="1"/>
  <c r="BM3037" i="1" s="1"/>
  <c r="BL3320" i="1"/>
  <c r="BM3320" i="1" s="1"/>
  <c r="BL3321" i="1"/>
  <c r="BM3321" i="1" s="1"/>
  <c r="BL3322" i="1"/>
  <c r="BM3322" i="1" s="1"/>
  <c r="BL3323" i="1"/>
  <c r="BM3323" i="1" s="1"/>
  <c r="BL3324" i="1"/>
  <c r="BM3324" i="1" s="1"/>
  <c r="BL3325" i="1"/>
  <c r="BM3325" i="1" s="1"/>
  <c r="BL3326" i="1"/>
  <c r="BM3326" i="1" s="1"/>
  <c r="BL3327" i="1"/>
  <c r="BM3327" i="1" s="1"/>
  <c r="BL3315" i="1"/>
  <c r="BM3315" i="1" s="1"/>
  <c r="BL3316" i="1"/>
  <c r="BM3316" i="1" s="1"/>
  <c r="BL3317" i="1"/>
  <c r="BM3317" i="1" s="1"/>
  <c r="BL3318" i="1"/>
  <c r="BM3318" i="1" s="1"/>
  <c r="BL3328" i="1"/>
  <c r="BM3328" i="1" s="1"/>
  <c r="BL3329" i="1"/>
  <c r="BM3329" i="1" s="1"/>
  <c r="BL3330" i="1"/>
  <c r="BM3330" i="1" s="1"/>
  <c r="BL3331" i="1"/>
  <c r="BM3331" i="1" s="1"/>
  <c r="BL3345" i="1"/>
  <c r="BM3345" i="1" s="1"/>
  <c r="BL3333" i="1"/>
  <c r="BM3333" i="1" s="1"/>
  <c r="BL167" i="1"/>
  <c r="BM167" i="1" s="1"/>
  <c r="BL168" i="1"/>
  <c r="BM168" i="1" s="1"/>
  <c r="BL169" i="1"/>
  <c r="BM169" i="1" s="1"/>
  <c r="BL170" i="1"/>
  <c r="BM170" i="1" s="1"/>
  <c r="BL171" i="1"/>
  <c r="BM171" i="1" s="1"/>
  <c r="BL172" i="1"/>
  <c r="BM172" i="1" s="1"/>
  <c r="BL173" i="1"/>
  <c r="BM173" i="1" s="1"/>
  <c r="BL174" i="1"/>
  <c r="BM174" i="1" s="1"/>
  <c r="J174" i="1" s="1"/>
  <c r="I174" i="1" s="1"/>
  <c r="BL175" i="1"/>
  <c r="BM175" i="1" s="1"/>
  <c r="BL349" i="1"/>
  <c r="BM349" i="1" s="1"/>
  <c r="BL350" i="1"/>
  <c r="BM350" i="1" s="1"/>
  <c r="BL351" i="1"/>
  <c r="BM351" i="1" s="1"/>
  <c r="BL352" i="1"/>
  <c r="BM352" i="1" s="1"/>
  <c r="BL353" i="1"/>
  <c r="BM353" i="1" s="1"/>
  <c r="BL354" i="1"/>
  <c r="BM354" i="1" s="1"/>
  <c r="BL355" i="1"/>
  <c r="BM355" i="1" s="1"/>
  <c r="BL356" i="1"/>
  <c r="BM356" i="1" s="1"/>
  <c r="BL357" i="1"/>
  <c r="BM357" i="1" s="1"/>
  <c r="BL527" i="1"/>
  <c r="BM527" i="1" s="1"/>
  <c r="BL528" i="1"/>
  <c r="BM528" i="1" s="1"/>
  <c r="BL529" i="1"/>
  <c r="BM529" i="1" s="1"/>
  <c r="BL530" i="1"/>
  <c r="BM530" i="1" s="1"/>
  <c r="BL531" i="1"/>
  <c r="BM531" i="1" s="1"/>
  <c r="BL532" i="1"/>
  <c r="BM532" i="1" s="1"/>
  <c r="BL534" i="1"/>
  <c r="BM534" i="1" s="1"/>
  <c r="BL535" i="1"/>
  <c r="BM535" i="1" s="1"/>
  <c r="BL536" i="1"/>
  <c r="BM536" i="1" s="1"/>
  <c r="BL711" i="1"/>
  <c r="BM711" i="1" s="1"/>
  <c r="BL712" i="1"/>
  <c r="BM712" i="1" s="1"/>
  <c r="BL713" i="1"/>
  <c r="BM713" i="1" s="1"/>
  <c r="BL715" i="1"/>
  <c r="BM715" i="1" s="1"/>
  <c r="BL716" i="1"/>
  <c r="BM716" i="1" s="1"/>
  <c r="BL717" i="1"/>
  <c r="BM717" i="1" s="1"/>
  <c r="BL718" i="1"/>
  <c r="BM718" i="1" s="1"/>
  <c r="BL719" i="1"/>
  <c r="BM719" i="1" s="1"/>
  <c r="BL720" i="1"/>
  <c r="BM720" i="1" s="1"/>
  <c r="BL892" i="1"/>
  <c r="BM892" i="1" s="1"/>
  <c r="BL893" i="1"/>
  <c r="BM893" i="1" s="1"/>
  <c r="BL894" i="1"/>
  <c r="BM894" i="1" s="1"/>
  <c r="BL895" i="1"/>
  <c r="BM895" i="1" s="1"/>
  <c r="BL896" i="1"/>
  <c r="BM896" i="1" s="1"/>
  <c r="BL897" i="1"/>
  <c r="BM897" i="1" s="1"/>
  <c r="BL898" i="1"/>
  <c r="BM898" i="1" s="1"/>
  <c r="BL899" i="1"/>
  <c r="BM899" i="1" s="1"/>
  <c r="BL1069" i="1"/>
  <c r="BM1069" i="1" s="1"/>
  <c r="BL1070" i="1"/>
  <c r="BM1070" i="1" s="1"/>
  <c r="BL1071" i="1"/>
  <c r="BM1071" i="1" s="1"/>
  <c r="BL1072" i="1"/>
  <c r="BM1072" i="1" s="1"/>
  <c r="BL1073" i="1"/>
  <c r="BM1073" i="1" s="1"/>
  <c r="BL1074" i="1"/>
  <c r="BM1074" i="1" s="1"/>
  <c r="BL1075" i="1"/>
  <c r="BM1075" i="1" s="1"/>
  <c r="BL1076" i="1"/>
  <c r="BM1076" i="1" s="1"/>
  <c r="BL1077" i="1"/>
  <c r="BM1077" i="1" s="1"/>
  <c r="BL1252" i="1"/>
  <c r="BM1252" i="1" s="1"/>
  <c r="BL1253" i="1"/>
  <c r="BM1253" i="1" s="1"/>
  <c r="BL1255" i="1"/>
  <c r="BM1255" i="1" s="1"/>
  <c r="BL1256" i="1"/>
  <c r="BM1256" i="1" s="1"/>
  <c r="BL1257" i="1"/>
  <c r="BM1257" i="1" s="1"/>
  <c r="BL1258" i="1"/>
  <c r="BM1258" i="1" s="1"/>
  <c r="BL1259" i="1"/>
  <c r="BM1259" i="1" s="1"/>
  <c r="BL1260" i="1"/>
  <c r="BM1260" i="1" s="1"/>
  <c r="BL1261" i="1"/>
  <c r="BM1261" i="1" s="1"/>
  <c r="BL1433" i="1"/>
  <c r="BM1433" i="1" s="1"/>
  <c r="BL1434" i="1"/>
  <c r="BM1434" i="1" s="1"/>
  <c r="BL1435" i="1"/>
  <c r="BM1435" i="1" s="1"/>
  <c r="BL1436" i="1"/>
  <c r="BM1436" i="1" s="1"/>
  <c r="BL1437" i="1"/>
  <c r="BM1437" i="1" s="1"/>
  <c r="BL1438" i="1"/>
  <c r="BM1438" i="1" s="1"/>
  <c r="BL1439" i="1"/>
  <c r="BM1439" i="1" s="1"/>
  <c r="BL1440" i="1"/>
  <c r="BM1440" i="1" s="1"/>
  <c r="BL1441" i="1"/>
  <c r="BM1441" i="1" s="1"/>
  <c r="BL1610" i="1"/>
  <c r="BM1610" i="1" s="1"/>
  <c r="J1610" i="1" s="1"/>
  <c r="I1610" i="1" s="1"/>
  <c r="BL1611" i="1"/>
  <c r="BM1611" i="1" s="1"/>
  <c r="BL1612" i="1"/>
  <c r="BM1612" i="1" s="1"/>
  <c r="BL1613" i="1"/>
  <c r="BM1613" i="1" s="1"/>
  <c r="BL1614" i="1"/>
  <c r="BM1614" i="1" s="1"/>
  <c r="BL1615" i="1"/>
  <c r="BM1615" i="1" s="1"/>
  <c r="BL1616" i="1"/>
  <c r="BM1616" i="1" s="1"/>
  <c r="BL1617" i="1"/>
  <c r="BM1617" i="1" s="1"/>
  <c r="BL1618" i="1"/>
  <c r="BM1618" i="1" s="1"/>
  <c r="BL2466" i="1"/>
  <c r="BM2466" i="1" s="1"/>
  <c r="BL1965" i="1"/>
  <c r="BM1965" i="1" s="1"/>
  <c r="BL1799" i="1"/>
  <c r="BM1799" i="1" s="1"/>
  <c r="BL1800" i="1"/>
  <c r="BM1800" i="1" s="1"/>
  <c r="BL1801" i="1"/>
  <c r="BM1801" i="1" s="1"/>
  <c r="BL1802" i="1"/>
  <c r="BM1802" i="1" s="1"/>
  <c r="BL1803" i="1"/>
  <c r="BM1803" i="1" s="1"/>
  <c r="BL1804" i="1"/>
  <c r="BM1804" i="1" s="1"/>
  <c r="BL1805" i="1"/>
  <c r="BM1805" i="1" s="1"/>
  <c r="BL1806" i="1"/>
  <c r="BM1806" i="1" s="1"/>
  <c r="BL3110" i="1"/>
  <c r="BM3110" i="1" s="1"/>
  <c r="BL3111" i="1"/>
  <c r="BM3111" i="1" s="1"/>
  <c r="BL3112" i="1"/>
  <c r="BM3112" i="1" s="1"/>
  <c r="BL3113" i="1"/>
  <c r="BM3113" i="1" s="1"/>
  <c r="BL3114" i="1"/>
  <c r="BM3114" i="1" s="1"/>
  <c r="BL3115" i="1"/>
  <c r="BM3115" i="1" s="1"/>
  <c r="BL2128" i="1"/>
  <c r="BM2128" i="1" s="1"/>
  <c r="BL2129" i="1"/>
  <c r="BM2129" i="1" s="1"/>
  <c r="BL2130" i="1"/>
  <c r="BM2130" i="1" s="1"/>
  <c r="BL2131" i="1"/>
  <c r="BM2131" i="1" s="1"/>
  <c r="BL2132" i="1"/>
  <c r="BM2132" i="1" s="1"/>
  <c r="BL2133" i="1"/>
  <c r="BM2133" i="1" s="1"/>
  <c r="BL2134" i="1"/>
  <c r="BM2134" i="1" s="1"/>
  <c r="BL2135" i="1"/>
  <c r="BM2135" i="1" s="1"/>
  <c r="BL2136" i="1"/>
  <c r="BM2136" i="1" s="1"/>
  <c r="BL1807" i="1"/>
  <c r="BM1807" i="1" s="1"/>
  <c r="BL2299" i="1"/>
  <c r="BM2299" i="1" s="1"/>
  <c r="BL2300" i="1"/>
  <c r="BM2300" i="1" s="1"/>
  <c r="BL2301" i="1"/>
  <c r="BM2301" i="1" s="1"/>
  <c r="BL2302" i="1"/>
  <c r="BM2302" i="1" s="1"/>
  <c r="BL2303" i="1"/>
  <c r="BM2303" i="1" s="1"/>
  <c r="BL2304" i="1"/>
  <c r="BM2304" i="1" s="1"/>
  <c r="BL2305" i="1"/>
  <c r="BM2305" i="1" s="1"/>
  <c r="BL2306" i="1"/>
  <c r="BM2306" i="1" s="1"/>
  <c r="BL2307" i="1"/>
  <c r="BM2307" i="1" s="1"/>
  <c r="BL2467" i="1"/>
  <c r="BM2467" i="1" s="1"/>
  <c r="BL2468" i="1"/>
  <c r="BM2468" i="1" s="1"/>
  <c r="BL2469" i="1"/>
  <c r="BM2469" i="1" s="1"/>
  <c r="BL2470" i="1"/>
  <c r="BM2470" i="1" s="1"/>
  <c r="BL2471" i="1"/>
  <c r="BM2471" i="1" s="1"/>
  <c r="BL2472" i="1"/>
  <c r="BM2472" i="1" s="1"/>
  <c r="BL2473" i="1"/>
  <c r="BM2473" i="1" s="1"/>
  <c r="BL2474" i="1"/>
  <c r="BM2474" i="1" s="1"/>
  <c r="BL2696" i="1"/>
  <c r="BM2696" i="1" s="1"/>
  <c r="BL2697" i="1"/>
  <c r="BM2697" i="1" s="1"/>
  <c r="BL2698" i="1"/>
  <c r="BM2698" i="1" s="1"/>
  <c r="BL2700" i="1"/>
  <c r="BM2700" i="1" s="1"/>
  <c r="BL2701" i="1"/>
  <c r="BM2701" i="1" s="1"/>
  <c r="BL2702" i="1"/>
  <c r="BM2702" i="1" s="1"/>
  <c r="BL2703" i="1"/>
  <c r="BM2703" i="1" s="1"/>
  <c r="BL2704" i="1"/>
  <c r="BM2704" i="1" s="1"/>
  <c r="BL2705" i="1"/>
  <c r="BM2705" i="1" s="1"/>
  <c r="BL2866" i="1"/>
  <c r="BM2866" i="1" s="1"/>
  <c r="BL2867" i="1"/>
  <c r="BM2867" i="1" s="1"/>
  <c r="BL2868" i="1"/>
  <c r="BM2868" i="1" s="1"/>
  <c r="BL2870" i="1"/>
  <c r="BM2870" i="1" s="1"/>
  <c r="BL2871" i="1"/>
  <c r="BM2871" i="1" s="1"/>
  <c r="BL2872" i="1"/>
  <c r="BM2872" i="1" s="1"/>
  <c r="BL2873" i="1"/>
  <c r="BM2873" i="1" s="1"/>
  <c r="BL2874" i="1"/>
  <c r="BM2874" i="1" s="1"/>
  <c r="BL2875" i="1"/>
  <c r="BM2875" i="1" s="1"/>
  <c r="BL900" i="1"/>
  <c r="BM900" i="1" s="1"/>
  <c r="BL1966" i="1"/>
  <c r="BM1966" i="1" s="1"/>
  <c r="BL1967" i="1"/>
  <c r="BM1967" i="1" s="1"/>
  <c r="BL3038" i="1"/>
  <c r="BM3038" i="1" s="1"/>
  <c r="BL3039" i="1"/>
  <c r="BM3039" i="1" s="1"/>
  <c r="BL3040" i="1"/>
  <c r="BM3040" i="1" s="1"/>
  <c r="BL3041" i="1"/>
  <c r="BM3041" i="1" s="1"/>
  <c r="BL3042" i="1"/>
  <c r="BM3042" i="1" s="1"/>
  <c r="BL3043" i="1"/>
  <c r="BM3043" i="1" s="1"/>
  <c r="BL3044" i="1"/>
  <c r="BM3044" i="1" s="1"/>
  <c r="BL3045" i="1"/>
  <c r="BM3045" i="1" s="1"/>
  <c r="BL3046" i="1"/>
  <c r="BM3046" i="1" s="1"/>
  <c r="BL3274" i="1"/>
  <c r="BM3274" i="1" s="1"/>
  <c r="J3274" i="1" s="1"/>
  <c r="I3274" i="1" s="1"/>
  <c r="BL3335" i="1"/>
  <c r="BM3335" i="1" s="1"/>
  <c r="BL3270" i="1"/>
  <c r="BM3270" i="1" s="1"/>
  <c r="BL3272" i="1"/>
  <c r="BM3272" i="1" s="1"/>
  <c r="BL3337" i="1"/>
  <c r="BM3337" i="1" s="1"/>
  <c r="BL3338" i="1"/>
  <c r="BM3338" i="1" s="1"/>
  <c r="BL3339" i="1"/>
  <c r="BM3339" i="1" s="1"/>
  <c r="BL3340" i="1"/>
  <c r="BM3340" i="1" s="1"/>
  <c r="BL3242" i="1"/>
  <c r="BM3242" i="1" s="1"/>
  <c r="BL3252" i="1"/>
  <c r="BM3252" i="1" s="1"/>
  <c r="BL3263" i="1"/>
  <c r="BM3263" i="1" s="1"/>
  <c r="BL3267" i="1"/>
  <c r="BM3267" i="1" s="1"/>
  <c r="BL3275" i="1"/>
  <c r="BM3275" i="1" s="1"/>
  <c r="BL3261" i="1"/>
  <c r="BM3261" i="1" s="1"/>
  <c r="BL3344" i="1"/>
  <c r="BM3344" i="1" s="1"/>
  <c r="BL3262" i="1"/>
  <c r="BM3262" i="1" s="1"/>
  <c r="BL3346" i="1"/>
  <c r="BM3346" i="1" s="1"/>
  <c r="BL3347" i="1"/>
  <c r="BM3347" i="1" s="1"/>
  <c r="BL176" i="1"/>
  <c r="BM176" i="1" s="1"/>
  <c r="BL177" i="1"/>
  <c r="BM177" i="1" s="1"/>
  <c r="BL178" i="1"/>
  <c r="BM178" i="1" s="1"/>
  <c r="BL179" i="1"/>
  <c r="BM179" i="1" s="1"/>
  <c r="BL180" i="1"/>
  <c r="BM180" i="1" s="1"/>
  <c r="BL181" i="1"/>
  <c r="BM181" i="1" s="1"/>
  <c r="BL182" i="1"/>
  <c r="BM182" i="1" s="1"/>
  <c r="BL183" i="1"/>
  <c r="BM183" i="1" s="1"/>
  <c r="BL359" i="1"/>
  <c r="BM359" i="1" s="1"/>
  <c r="BL360" i="1"/>
  <c r="BM360" i="1" s="1"/>
  <c r="BL361" i="1"/>
  <c r="BM361" i="1" s="1"/>
  <c r="BL362" i="1"/>
  <c r="BM362" i="1" s="1"/>
  <c r="BL363" i="1"/>
  <c r="BM363" i="1" s="1"/>
  <c r="BL364" i="1"/>
  <c r="BM364" i="1" s="1"/>
  <c r="BL365" i="1"/>
  <c r="BM365" i="1" s="1"/>
  <c r="BL366" i="1"/>
  <c r="BM366" i="1" s="1"/>
  <c r="BL184" i="1"/>
  <c r="BM184" i="1" s="1"/>
  <c r="BL537" i="1"/>
  <c r="BM537" i="1" s="1"/>
  <c r="BL538" i="1"/>
  <c r="BM538" i="1" s="1"/>
  <c r="BL539" i="1"/>
  <c r="BM539" i="1" s="1"/>
  <c r="BL540" i="1"/>
  <c r="BM540" i="1" s="1"/>
  <c r="BL541" i="1"/>
  <c r="BM541" i="1" s="1"/>
  <c r="BL542" i="1"/>
  <c r="BM542" i="1" s="1"/>
  <c r="BL543" i="1"/>
  <c r="BM543" i="1" s="1"/>
  <c r="BL544" i="1"/>
  <c r="BM544" i="1" s="1"/>
  <c r="BL545" i="1"/>
  <c r="BM545" i="1" s="1"/>
  <c r="BL722" i="1"/>
  <c r="BM722" i="1" s="1"/>
  <c r="BL723" i="1"/>
  <c r="BM723" i="1" s="1"/>
  <c r="BL724" i="1"/>
  <c r="BM724" i="1" s="1"/>
  <c r="BL725" i="1"/>
  <c r="BM725" i="1" s="1"/>
  <c r="BL726" i="1"/>
  <c r="BM726" i="1" s="1"/>
  <c r="BL727" i="1"/>
  <c r="BM727" i="1" s="1"/>
  <c r="BL728" i="1"/>
  <c r="BM728" i="1" s="1"/>
  <c r="BL729" i="1"/>
  <c r="BM729" i="1" s="1"/>
  <c r="BL901" i="1"/>
  <c r="BM901" i="1" s="1"/>
  <c r="BL902" i="1"/>
  <c r="BM902" i="1" s="1"/>
  <c r="BL903" i="1"/>
  <c r="BM903" i="1" s="1"/>
  <c r="BL905" i="1"/>
  <c r="BM905" i="1" s="1"/>
  <c r="BL906" i="1"/>
  <c r="BM906" i="1" s="1"/>
  <c r="BL907" i="1"/>
  <c r="BM907" i="1" s="1"/>
  <c r="BL908" i="1"/>
  <c r="BM908" i="1" s="1"/>
  <c r="BL909" i="1"/>
  <c r="BM909" i="1" s="1"/>
  <c r="BL368" i="1"/>
  <c r="BM368" i="1" s="1"/>
  <c r="BL1078" i="1"/>
  <c r="BM1078" i="1" s="1"/>
  <c r="BL1079" i="1"/>
  <c r="BM1079" i="1" s="1"/>
  <c r="BL1080" i="1"/>
  <c r="BM1080" i="1" s="1"/>
  <c r="BL1081" i="1"/>
  <c r="BM1081" i="1" s="1"/>
  <c r="BL1082" i="1"/>
  <c r="BM1082" i="1" s="1"/>
  <c r="BL1083" i="1"/>
  <c r="BM1083" i="1" s="1"/>
  <c r="BL1084" i="1"/>
  <c r="BM1084" i="1" s="1"/>
  <c r="BL1085" i="1"/>
  <c r="BM1085" i="1" s="1"/>
  <c r="BL1086" i="1"/>
  <c r="BM1086" i="1" s="1"/>
  <c r="BL1262" i="1"/>
  <c r="BM1262" i="1" s="1"/>
  <c r="BL1263" i="1"/>
  <c r="BM1263" i="1" s="1"/>
  <c r="BL1264" i="1"/>
  <c r="BM1264" i="1" s="1"/>
  <c r="BL1265" i="1"/>
  <c r="BM1265" i="1" s="1"/>
  <c r="BL1266" i="1"/>
  <c r="BM1266" i="1" s="1"/>
  <c r="BL1267" i="1"/>
  <c r="BM1267" i="1" s="1"/>
  <c r="BL1269" i="1"/>
  <c r="BM1269" i="1" s="1"/>
  <c r="BL1270" i="1"/>
  <c r="BM1270" i="1" s="1"/>
  <c r="BL1271" i="1"/>
  <c r="BM1271" i="1" s="1"/>
  <c r="BL1442" i="1"/>
  <c r="BM1442" i="1" s="1"/>
  <c r="BL1443" i="1"/>
  <c r="BM1443" i="1" s="1"/>
  <c r="BL1444" i="1"/>
  <c r="BM1444" i="1" s="1"/>
  <c r="BL1445" i="1"/>
  <c r="BM1445" i="1" s="1"/>
  <c r="BL1446" i="1"/>
  <c r="BM1446" i="1" s="1"/>
  <c r="BL1447" i="1"/>
  <c r="BM1447" i="1" s="1"/>
  <c r="BL1448" i="1"/>
  <c r="BM1448" i="1" s="1"/>
  <c r="BL1449" i="1"/>
  <c r="BM1449" i="1" s="1"/>
  <c r="BL1450" i="1"/>
  <c r="BM1450" i="1" s="1"/>
  <c r="BL1619" i="1"/>
  <c r="BM1619" i="1" s="1"/>
  <c r="BL1620" i="1"/>
  <c r="BM1620" i="1" s="1"/>
  <c r="BL1621" i="1"/>
  <c r="BM1621" i="1" s="1"/>
  <c r="BL1622" i="1"/>
  <c r="BM1622" i="1" s="1"/>
  <c r="BL1623" i="1"/>
  <c r="BM1623" i="1" s="1"/>
  <c r="BL1624" i="1"/>
  <c r="BM1624" i="1" s="1"/>
  <c r="BL1808" i="1"/>
  <c r="BM1808" i="1" s="1"/>
  <c r="BL1810" i="1"/>
  <c r="BM1810" i="1" s="1"/>
  <c r="BL1811" i="1"/>
  <c r="BM1811" i="1" s="1"/>
  <c r="BL1812" i="1"/>
  <c r="BM1812" i="1" s="1"/>
  <c r="BL1813" i="1"/>
  <c r="BM1813" i="1" s="1"/>
  <c r="BL1814" i="1"/>
  <c r="BM1814" i="1" s="1"/>
  <c r="BL1815" i="1"/>
  <c r="BM1815" i="1" s="1"/>
  <c r="BL1816" i="1"/>
  <c r="BM1816" i="1" s="1"/>
  <c r="BL1817" i="1"/>
  <c r="BM1817" i="1" s="1"/>
  <c r="BL910" i="1"/>
  <c r="BM910" i="1" s="1"/>
  <c r="BL1968" i="1"/>
  <c r="BM1968" i="1" s="1"/>
  <c r="BL1969" i="1"/>
  <c r="BM1969" i="1" s="1"/>
  <c r="BL1970" i="1"/>
  <c r="BM1970" i="1" s="1"/>
  <c r="BL1971" i="1"/>
  <c r="BM1971" i="1" s="1"/>
  <c r="BL1972" i="1"/>
  <c r="BM1972" i="1" s="1"/>
  <c r="BL1973" i="1"/>
  <c r="BM1973" i="1" s="1"/>
  <c r="BL1974" i="1"/>
  <c r="BM1974" i="1" s="1"/>
  <c r="BL1975" i="1"/>
  <c r="BM1975" i="1" s="1"/>
  <c r="BL1976" i="1"/>
  <c r="BM1976" i="1" s="1"/>
  <c r="BL1626" i="1"/>
  <c r="BM1626" i="1" s="1"/>
  <c r="BL2137" i="1"/>
  <c r="BM2137" i="1" s="1"/>
  <c r="BL2138" i="1"/>
  <c r="BM2138" i="1" s="1"/>
  <c r="BL2139" i="1"/>
  <c r="BM2139" i="1" s="1"/>
  <c r="BL2140" i="1"/>
  <c r="BM2140" i="1" s="1"/>
  <c r="BL2141" i="1"/>
  <c r="BM2141" i="1" s="1"/>
  <c r="BL2142" i="1"/>
  <c r="BM2142" i="1" s="1"/>
  <c r="BL2143" i="1"/>
  <c r="BM2143" i="1" s="1"/>
  <c r="BL2144" i="1"/>
  <c r="BM2144" i="1" s="1"/>
  <c r="BL730" i="1"/>
  <c r="BM730" i="1" s="1"/>
  <c r="BL1627" i="1"/>
  <c r="BM1627" i="1" s="1"/>
  <c r="BL1628" i="1"/>
  <c r="BM1628" i="1" s="1"/>
  <c r="BL2308" i="1"/>
  <c r="BM2308" i="1" s="1"/>
  <c r="BL2309" i="1"/>
  <c r="BM2309" i="1" s="1"/>
  <c r="BL2310" i="1"/>
  <c r="BM2310" i="1" s="1"/>
  <c r="BL2311" i="1"/>
  <c r="BM2311" i="1" s="1"/>
  <c r="BL2312" i="1"/>
  <c r="BM2312" i="1" s="1"/>
  <c r="BL2313" i="1"/>
  <c r="BM2313" i="1" s="1"/>
  <c r="BL2314" i="1"/>
  <c r="BM2314" i="1" s="1"/>
  <c r="BL2315" i="1"/>
  <c r="BM2315" i="1" s="1"/>
  <c r="BL2316" i="1"/>
  <c r="BM2316" i="1" s="1"/>
  <c r="BL2145" i="1"/>
  <c r="BM2145" i="1" s="1"/>
  <c r="BL2475" i="1"/>
  <c r="BM2475" i="1" s="1"/>
  <c r="BL2476" i="1"/>
  <c r="BM2476" i="1" s="1"/>
  <c r="BL2477" i="1"/>
  <c r="BM2477" i="1" s="1"/>
  <c r="BL2478" i="1"/>
  <c r="BM2478" i="1" s="1"/>
  <c r="BL2479" i="1"/>
  <c r="BM2479" i="1" s="1"/>
  <c r="BL2480" i="1"/>
  <c r="BM2480" i="1" s="1"/>
  <c r="BL2481" i="1"/>
  <c r="BM2481" i="1" s="1"/>
  <c r="BL2482" i="1"/>
  <c r="BM2482" i="1" s="1"/>
  <c r="BL2483" i="1"/>
  <c r="BM2483" i="1" s="1"/>
  <c r="BL2706" i="1"/>
  <c r="BM2706" i="1" s="1"/>
  <c r="BL2707" i="1"/>
  <c r="BM2707" i="1" s="1"/>
  <c r="BL2708" i="1"/>
  <c r="BM2708" i="1" s="1"/>
  <c r="BL2709" i="1"/>
  <c r="BM2709" i="1" s="1"/>
  <c r="BL2710" i="1"/>
  <c r="BM2710" i="1" s="1"/>
  <c r="BL2711" i="1"/>
  <c r="BM2711" i="1" s="1"/>
  <c r="BL2712" i="1"/>
  <c r="BM2712" i="1" s="1"/>
  <c r="BL2713" i="1"/>
  <c r="BM2713" i="1" s="1"/>
  <c r="BL2714" i="1"/>
  <c r="BM2714" i="1" s="1"/>
  <c r="BL2877" i="1"/>
  <c r="BM2877" i="1" s="1"/>
  <c r="BL2878" i="1"/>
  <c r="BM2878" i="1" s="1"/>
  <c r="BL2879" i="1"/>
  <c r="BM2879" i="1" s="1"/>
  <c r="BL2880" i="1"/>
  <c r="BM2880" i="1" s="1"/>
  <c r="BL2881" i="1"/>
  <c r="BM2881" i="1" s="1"/>
  <c r="BL2882" i="1"/>
  <c r="BM2882" i="1" s="1"/>
  <c r="BL2883" i="1"/>
  <c r="BM2883" i="1" s="1"/>
  <c r="BL2884" i="1"/>
  <c r="BM2884" i="1" s="1"/>
  <c r="BL2885" i="1"/>
  <c r="BM2885" i="1" s="1"/>
  <c r="BL3047" i="1"/>
  <c r="BM3047" i="1" s="1"/>
  <c r="BL3048" i="1"/>
  <c r="BM3048" i="1" s="1"/>
  <c r="BL3049" i="1"/>
  <c r="BM3049" i="1" s="1"/>
  <c r="BL3050" i="1"/>
  <c r="BM3050" i="1" s="1"/>
  <c r="BL3051" i="1"/>
  <c r="BM3051" i="1" s="1"/>
  <c r="BL3052" i="1"/>
  <c r="BM3052" i="1" s="1"/>
  <c r="BL3053" i="1"/>
  <c r="BM3053" i="1" s="1"/>
  <c r="BL3054" i="1"/>
  <c r="BM3054" i="1" s="1"/>
  <c r="BL3055" i="1"/>
  <c r="BM3055" i="1" s="1"/>
  <c r="BL3348" i="1"/>
  <c r="BM3348" i="1" s="1"/>
  <c r="BL3349" i="1"/>
  <c r="BM3349" i="1" s="1"/>
  <c r="BL3350" i="1"/>
  <c r="BM3350" i="1" s="1"/>
  <c r="BL3351" i="1"/>
  <c r="BM3351" i="1" s="1"/>
  <c r="BL3352" i="1"/>
  <c r="BM3352" i="1" s="1"/>
  <c r="BL3353" i="1"/>
  <c r="BM3353" i="1" s="1"/>
  <c r="BL3354" i="1"/>
  <c r="BM3354" i="1" s="1"/>
  <c r="BL3355" i="1"/>
  <c r="BM3355" i="1" s="1"/>
  <c r="BL3334" i="1"/>
  <c r="BM3334" i="1" s="1"/>
  <c r="BL3336" i="1"/>
  <c r="BM3336" i="1" s="1"/>
  <c r="BL3342" i="1"/>
  <c r="BM3342" i="1" s="1"/>
  <c r="BL3343" i="1"/>
  <c r="BM3343" i="1" s="1"/>
  <c r="BL3356" i="1"/>
  <c r="BM3356" i="1" s="1"/>
  <c r="BL3357" i="1"/>
  <c r="BM3357" i="1" s="1"/>
  <c r="BL3358" i="1"/>
  <c r="BM3358" i="1" s="1"/>
  <c r="BL3359" i="1"/>
  <c r="BM3359" i="1" s="1"/>
  <c r="BL3360" i="1"/>
  <c r="BM3360" i="1" s="1"/>
  <c r="BL3361" i="1"/>
  <c r="BM3361" i="1" s="1"/>
  <c r="BV3274" i="1" l="1"/>
  <c r="BU3274" i="1"/>
  <c r="BV3012" i="1"/>
  <c r="BU3012" i="1"/>
  <c r="BV1610" i="1"/>
  <c r="BU1610" i="1"/>
  <c r="BV174" i="1"/>
  <c r="BU174" i="1"/>
  <c r="BV1426" i="1"/>
  <c r="BU1426" i="1"/>
  <c r="L3274" i="1"/>
  <c r="K3274" i="1"/>
  <c r="R3362" i="1"/>
  <c r="Y9" i="2"/>
  <c r="M9" i="2"/>
  <c r="I9" i="2"/>
  <c r="U9" i="2"/>
  <c r="Q9" i="2"/>
  <c r="BL3362" i="1"/>
  <c r="L3342" i="1"/>
  <c r="K3342" i="1"/>
  <c r="J3342" i="1"/>
  <c r="I3342" i="1" s="1"/>
  <c r="L2481" i="1"/>
  <c r="K2481" i="1"/>
  <c r="J2481" i="1"/>
  <c r="I2481" i="1" s="1"/>
  <c r="L1973" i="1"/>
  <c r="K1973" i="1"/>
  <c r="J1973" i="1"/>
  <c r="I1973" i="1" s="1"/>
  <c r="L1078" i="1"/>
  <c r="K1078" i="1"/>
  <c r="J1078" i="1"/>
  <c r="I1078" i="1" s="1"/>
  <c r="L179" i="1"/>
  <c r="K179" i="1"/>
  <c r="J179" i="1"/>
  <c r="I179" i="1" s="1"/>
  <c r="L3114" i="1"/>
  <c r="K3114" i="1"/>
  <c r="J3114" i="1"/>
  <c r="I3114" i="1" s="1"/>
  <c r="L1253" i="1"/>
  <c r="K1253" i="1"/>
  <c r="J1253" i="1"/>
  <c r="I1253" i="1" s="1"/>
  <c r="L531" i="1"/>
  <c r="K531" i="1"/>
  <c r="J531" i="1"/>
  <c r="I531" i="1" s="1"/>
  <c r="L3320" i="1"/>
  <c r="K3320" i="1"/>
  <c r="J3320" i="1"/>
  <c r="I3320" i="1" s="1"/>
  <c r="L2463" i="1"/>
  <c r="K2463" i="1"/>
  <c r="J2463" i="1"/>
  <c r="I2463" i="1" s="1"/>
  <c r="L1792" i="1"/>
  <c r="K1792" i="1"/>
  <c r="J1792" i="1"/>
  <c r="I1792" i="1" s="1"/>
  <c r="L1066" i="1"/>
  <c r="K1066" i="1"/>
  <c r="J1066" i="1"/>
  <c r="I1066" i="1" s="1"/>
  <c r="L341" i="1"/>
  <c r="K341" i="1"/>
  <c r="J341" i="1"/>
  <c r="I341" i="1" s="1"/>
  <c r="L2112" i="1"/>
  <c r="K2112" i="1"/>
  <c r="J2112" i="1"/>
  <c r="I2112" i="1" s="1"/>
  <c r="L2880" i="1"/>
  <c r="K2880" i="1"/>
  <c r="J2880" i="1"/>
  <c r="I2880" i="1" s="1"/>
  <c r="L2139" i="1"/>
  <c r="K2139" i="1"/>
  <c r="J2139" i="1"/>
  <c r="I2139" i="1" s="1"/>
  <c r="L1447" i="1"/>
  <c r="K1447" i="1"/>
  <c r="J1447" i="1"/>
  <c r="I1447" i="1" s="1"/>
  <c r="L901" i="1"/>
  <c r="K901" i="1"/>
  <c r="J901" i="1"/>
  <c r="I901" i="1" s="1"/>
  <c r="L3337" i="1"/>
  <c r="K3337" i="1"/>
  <c r="J3337" i="1"/>
  <c r="I3337" i="1" s="1"/>
  <c r="L2469" i="1"/>
  <c r="K2469" i="1"/>
  <c r="J2469" i="1"/>
  <c r="I2469" i="1" s="1"/>
  <c r="L1616" i="1"/>
  <c r="K1616" i="1"/>
  <c r="J1616" i="1"/>
  <c r="I1616" i="1" s="1"/>
  <c r="L713" i="1"/>
  <c r="K713" i="1"/>
  <c r="J713" i="1"/>
  <c r="I713" i="1" s="1"/>
  <c r="L3327" i="1"/>
  <c r="K3327" i="1"/>
  <c r="J3327" i="1"/>
  <c r="I3327" i="1" s="1"/>
  <c r="L1963" i="1"/>
  <c r="J1963" i="1"/>
  <c r="I1963" i="1" s="1"/>
  <c r="K1963" i="1"/>
  <c r="L1247" i="1"/>
  <c r="K1247" i="1"/>
  <c r="J1247" i="1"/>
  <c r="I1247" i="1" s="1"/>
  <c r="L708" i="1"/>
  <c r="K708" i="1"/>
  <c r="J708" i="1"/>
  <c r="I708" i="1" s="1"/>
  <c r="L3024" i="1"/>
  <c r="K3024" i="1"/>
  <c r="J3024" i="1"/>
  <c r="I3024" i="1" s="1"/>
  <c r="L2682" i="1"/>
  <c r="K2682" i="1"/>
  <c r="J2682" i="1"/>
  <c r="I2682" i="1" s="1"/>
  <c r="L2111" i="1"/>
  <c r="K2111" i="1"/>
  <c r="J2111" i="1"/>
  <c r="I2111" i="1" s="1"/>
  <c r="L1595" i="1"/>
  <c r="K1595" i="1"/>
  <c r="J1595" i="1"/>
  <c r="I1595" i="1" s="1"/>
  <c r="L1735" i="1"/>
  <c r="K1735" i="1"/>
  <c r="J1735" i="1"/>
  <c r="I1735" i="1" s="1"/>
  <c r="L1188" i="1"/>
  <c r="K1188" i="1"/>
  <c r="J1188" i="1"/>
  <c r="I1188" i="1" s="1"/>
  <c r="L469" i="1"/>
  <c r="K469" i="1"/>
  <c r="J469" i="1"/>
  <c r="I469" i="1" s="1"/>
  <c r="L2572" i="1"/>
  <c r="K2572" i="1"/>
  <c r="J2572" i="1"/>
  <c r="I2572" i="1" s="1"/>
  <c r="L2239" i="1"/>
  <c r="K2239" i="1"/>
  <c r="J2239" i="1"/>
  <c r="I2239" i="1" s="1"/>
  <c r="L819" i="1"/>
  <c r="K819" i="1"/>
  <c r="J819" i="1"/>
  <c r="I819" i="1" s="1"/>
  <c r="L1521" i="1"/>
  <c r="K1521" i="1"/>
  <c r="J1521" i="1"/>
  <c r="I1521" i="1" s="1"/>
  <c r="L260" i="1"/>
  <c r="K260" i="1"/>
  <c r="J260" i="1"/>
  <c r="I260" i="1" s="1"/>
  <c r="L2214" i="1"/>
  <c r="K2214" i="1"/>
  <c r="J2214" i="1"/>
  <c r="I2214" i="1" s="1"/>
  <c r="L1220" i="1"/>
  <c r="K1220" i="1"/>
  <c r="J1220" i="1"/>
  <c r="I1220" i="1" s="1"/>
  <c r="L2949" i="1"/>
  <c r="K2949" i="1"/>
  <c r="J2949" i="1"/>
  <c r="I2949" i="1" s="1"/>
  <c r="L1691" i="1"/>
  <c r="K1691" i="1"/>
  <c r="J1691" i="1"/>
  <c r="I1691" i="1" s="1"/>
  <c r="L426" i="1"/>
  <c r="K426" i="1"/>
  <c r="J426" i="1"/>
  <c r="I426" i="1" s="1"/>
  <c r="L1316" i="1"/>
  <c r="K1316" i="1"/>
  <c r="J1316" i="1"/>
  <c r="I1316" i="1" s="1"/>
  <c r="L3205" i="1"/>
  <c r="K3205" i="1"/>
  <c r="J3205" i="1"/>
  <c r="I3205" i="1" s="1"/>
  <c r="L2017" i="1"/>
  <c r="K2017" i="1"/>
  <c r="J2017" i="1"/>
  <c r="I2017" i="1" s="1"/>
  <c r="L768" i="1"/>
  <c r="K768" i="1"/>
  <c r="J768" i="1"/>
  <c r="I768" i="1" s="1"/>
  <c r="L2748" i="1"/>
  <c r="K2748" i="1"/>
  <c r="J2748" i="1"/>
  <c r="I2748" i="1" s="1"/>
  <c r="L1482" i="1"/>
  <c r="K1482" i="1"/>
  <c r="J1482" i="1"/>
  <c r="I1482" i="1" s="1"/>
  <c r="L218" i="1"/>
  <c r="K218" i="1"/>
  <c r="J218" i="1"/>
  <c r="I218" i="1" s="1"/>
  <c r="L1106" i="1"/>
  <c r="K1106" i="1"/>
  <c r="J1106" i="1"/>
  <c r="I1106" i="1" s="1"/>
  <c r="L835" i="1"/>
  <c r="K835" i="1"/>
  <c r="J835" i="1"/>
  <c r="I835" i="1" s="1"/>
  <c r="L289" i="1"/>
  <c r="K289" i="1"/>
  <c r="J289" i="1"/>
  <c r="I289" i="1" s="1"/>
  <c r="L2979" i="1"/>
  <c r="K2979" i="1"/>
  <c r="J2979" i="1"/>
  <c r="I2979" i="1" s="1"/>
  <c r="L1541" i="1"/>
  <c r="K1541" i="1"/>
  <c r="J1541" i="1"/>
  <c r="I1541" i="1" s="1"/>
  <c r="L279" i="1"/>
  <c r="K279" i="1"/>
  <c r="J279" i="1"/>
  <c r="I279" i="1" s="1"/>
  <c r="L3254" i="1"/>
  <c r="K3254" i="1"/>
  <c r="J3254" i="1"/>
  <c r="I3254" i="1" s="1"/>
  <c r="L1651" i="1"/>
  <c r="K1651" i="1"/>
  <c r="J1651" i="1"/>
  <c r="I1651" i="1" s="1"/>
  <c r="L2565" i="1"/>
  <c r="K2565" i="1"/>
  <c r="J2565" i="1"/>
  <c r="I2565" i="1" s="1"/>
  <c r="L2064" i="1"/>
  <c r="K2064" i="1"/>
  <c r="J2064" i="1"/>
  <c r="I2064" i="1" s="1"/>
  <c r="L1898" i="1"/>
  <c r="K1898" i="1"/>
  <c r="J1898" i="1"/>
  <c r="I1898" i="1" s="1"/>
  <c r="L1353" i="1"/>
  <c r="K1353" i="1"/>
  <c r="J1353" i="1"/>
  <c r="I1353" i="1" s="1"/>
  <c r="L992" i="1"/>
  <c r="K992" i="1"/>
  <c r="J992" i="1"/>
  <c r="I992" i="1" s="1"/>
  <c r="L636" i="1"/>
  <c r="K636" i="1"/>
  <c r="J636" i="1"/>
  <c r="I636" i="1" s="1"/>
  <c r="L3198" i="1"/>
  <c r="K3198" i="1"/>
  <c r="J3198" i="1"/>
  <c r="I3198" i="1" s="1"/>
  <c r="L1895" i="1"/>
  <c r="K1895" i="1"/>
  <c r="J1895" i="1"/>
  <c r="I1895" i="1" s="1"/>
  <c r="L624" i="1"/>
  <c r="K624" i="1"/>
  <c r="J624" i="1"/>
  <c r="I624" i="1" s="1"/>
  <c r="L1513" i="1"/>
  <c r="K1513" i="1"/>
  <c r="J1513" i="1"/>
  <c r="I1513" i="1" s="1"/>
  <c r="L78" i="1"/>
  <c r="K78" i="1"/>
  <c r="J78" i="1"/>
  <c r="I78" i="1" s="1"/>
  <c r="L2205" i="1"/>
  <c r="K2205" i="1"/>
  <c r="J2205" i="1"/>
  <c r="I2205" i="1" s="1"/>
  <c r="L964" i="1"/>
  <c r="K964" i="1"/>
  <c r="J964" i="1"/>
  <c r="I964" i="1" s="1"/>
  <c r="L2938" i="1"/>
  <c r="K2938" i="1"/>
  <c r="J2938" i="1"/>
  <c r="I2938" i="1" s="1"/>
  <c r="L1680" i="1"/>
  <c r="K1680" i="1"/>
  <c r="J1680" i="1"/>
  <c r="I1680" i="1" s="1"/>
  <c r="L859" i="1"/>
  <c r="K859" i="1"/>
  <c r="J859" i="1"/>
  <c r="I859" i="1" s="1"/>
  <c r="L1133" i="1"/>
  <c r="K1133" i="1"/>
  <c r="J1133" i="1"/>
  <c r="I1133" i="1" s="1"/>
  <c r="L3288" i="1"/>
  <c r="K3288" i="1"/>
  <c r="J3288" i="1"/>
  <c r="I3288" i="1" s="1"/>
  <c r="L2005" i="1"/>
  <c r="K2005" i="1"/>
  <c r="J2005" i="1"/>
  <c r="I2005" i="1" s="1"/>
  <c r="L757" i="1"/>
  <c r="K757" i="1"/>
  <c r="J757" i="1"/>
  <c r="I757" i="1" s="1"/>
  <c r="L2738" i="1"/>
  <c r="K2738" i="1"/>
  <c r="J2738" i="1"/>
  <c r="I2738" i="1" s="1"/>
  <c r="L1472" i="1"/>
  <c r="K1472" i="1"/>
  <c r="J1472" i="1"/>
  <c r="I1472" i="1" s="1"/>
  <c r="L209" i="1"/>
  <c r="K209" i="1"/>
  <c r="J209" i="1"/>
  <c r="I209" i="1" s="1"/>
  <c r="L2711" i="1"/>
  <c r="K2711" i="1"/>
  <c r="J2711" i="1"/>
  <c r="I2711" i="1" s="1"/>
  <c r="L2140" i="1"/>
  <c r="K2140" i="1"/>
  <c r="J2140" i="1"/>
  <c r="I2140" i="1" s="1"/>
  <c r="L1270" i="1"/>
  <c r="K1270" i="1"/>
  <c r="J1270" i="1"/>
  <c r="I1270" i="1" s="1"/>
  <c r="L3261" i="1"/>
  <c r="K3261" i="1"/>
  <c r="J3261" i="1"/>
  <c r="I3261" i="1" s="1"/>
  <c r="L2868" i="1"/>
  <c r="K2868" i="1"/>
  <c r="J2868" i="1"/>
  <c r="I2868" i="1" s="1"/>
  <c r="L2134" i="1"/>
  <c r="K2134" i="1"/>
  <c r="J2134" i="1"/>
  <c r="I2134" i="1" s="1"/>
  <c r="L1433" i="1"/>
  <c r="K1433" i="1"/>
  <c r="J1433" i="1"/>
  <c r="I1433" i="1" s="1"/>
  <c r="L354" i="1"/>
  <c r="K354" i="1"/>
  <c r="J354" i="1"/>
  <c r="I354" i="1" s="1"/>
  <c r="L3030" i="1"/>
  <c r="K3030" i="1"/>
  <c r="J3030" i="1"/>
  <c r="I3030" i="1" s="1"/>
  <c r="L1964" i="1"/>
  <c r="K1964" i="1"/>
  <c r="J1964" i="1"/>
  <c r="I1964" i="1" s="1"/>
  <c r="L1428" i="1"/>
  <c r="K1428" i="1"/>
  <c r="J1428" i="1"/>
  <c r="I1428" i="1" s="1"/>
  <c r="L525" i="1"/>
  <c r="K525" i="1"/>
  <c r="J525" i="1"/>
  <c r="I525" i="1" s="1"/>
  <c r="L3145" i="1"/>
  <c r="K3145" i="1"/>
  <c r="J3145" i="1"/>
  <c r="I3145" i="1" s="1"/>
  <c r="L3309" i="1"/>
  <c r="K3309" i="1"/>
  <c r="J3309" i="1"/>
  <c r="I3309" i="1" s="1"/>
  <c r="L3025" i="1"/>
  <c r="K3025" i="1"/>
  <c r="J3025" i="1"/>
  <c r="I3025" i="1" s="1"/>
  <c r="L2852" i="1"/>
  <c r="K2852" i="1"/>
  <c r="J2852" i="1"/>
  <c r="I2852" i="1" s="1"/>
  <c r="L2455" i="1"/>
  <c r="K2455" i="1"/>
  <c r="J2455" i="1"/>
  <c r="I2455" i="1" s="1"/>
  <c r="L1949" i="1"/>
  <c r="K1949" i="1"/>
  <c r="J1949" i="1"/>
  <c r="I1949" i="1" s="1"/>
  <c r="L1784" i="1"/>
  <c r="K1784" i="1"/>
  <c r="J1784" i="1"/>
  <c r="I1784" i="1" s="1"/>
  <c r="L1596" i="1"/>
  <c r="K1596" i="1"/>
  <c r="J1596" i="1"/>
  <c r="I1596" i="1" s="1"/>
  <c r="L1420" i="1"/>
  <c r="K1420" i="1"/>
  <c r="J1420" i="1"/>
  <c r="I1420" i="1" s="1"/>
  <c r="L1239" i="1"/>
  <c r="K1239" i="1"/>
  <c r="J1239" i="1"/>
  <c r="I1239" i="1" s="1"/>
  <c r="L1058" i="1"/>
  <c r="K1058" i="1"/>
  <c r="J1058" i="1"/>
  <c r="I1058" i="1" s="1"/>
  <c r="L881" i="1"/>
  <c r="K881" i="1"/>
  <c r="J881" i="1"/>
  <c r="I881" i="1" s="1"/>
  <c r="L874" i="1"/>
  <c r="K874" i="1"/>
  <c r="J874" i="1"/>
  <c r="I874" i="1" s="1"/>
  <c r="L695" i="1"/>
  <c r="K695" i="1"/>
  <c r="J695" i="1"/>
  <c r="I695" i="1" s="1"/>
  <c r="L512" i="1"/>
  <c r="K512" i="1"/>
  <c r="J512" i="1"/>
  <c r="I512" i="1" s="1"/>
  <c r="L335" i="1"/>
  <c r="K335" i="1"/>
  <c r="J335" i="1"/>
  <c r="I335" i="1" s="1"/>
  <c r="L155" i="1"/>
  <c r="K155" i="1"/>
  <c r="J155" i="1"/>
  <c r="I155" i="1" s="1"/>
  <c r="L2674" i="1"/>
  <c r="K2674" i="1"/>
  <c r="J2674" i="1"/>
  <c r="I2674" i="1" s="1"/>
  <c r="L2666" i="1"/>
  <c r="K2666" i="1"/>
  <c r="J2666" i="1"/>
  <c r="I2666" i="1" s="1"/>
  <c r="L2658" i="1"/>
  <c r="K2658" i="1"/>
  <c r="J2658" i="1"/>
  <c r="I2658" i="1" s="1"/>
  <c r="L2650" i="1"/>
  <c r="K2650" i="1"/>
  <c r="J2650" i="1"/>
  <c r="I2650" i="1" s="1"/>
  <c r="L2642" i="1"/>
  <c r="K2642" i="1"/>
  <c r="J2642" i="1"/>
  <c r="I2642" i="1" s="1"/>
  <c r="L2634" i="1"/>
  <c r="K2634" i="1"/>
  <c r="J2634" i="1"/>
  <c r="I2634" i="1" s="1"/>
  <c r="L2626" i="1"/>
  <c r="K2626" i="1"/>
  <c r="J2626" i="1"/>
  <c r="I2626" i="1" s="1"/>
  <c r="L2618" i="1"/>
  <c r="K2618" i="1"/>
  <c r="J2618" i="1"/>
  <c r="I2618" i="1" s="1"/>
  <c r="L1776" i="1"/>
  <c r="K1776" i="1"/>
  <c r="J1776" i="1"/>
  <c r="I1776" i="1" s="1"/>
  <c r="L1588" i="1"/>
  <c r="K1588" i="1"/>
  <c r="J1588" i="1"/>
  <c r="I1588" i="1" s="1"/>
  <c r="L1412" i="1"/>
  <c r="K1412" i="1"/>
  <c r="J1412" i="1"/>
  <c r="I1412" i="1" s="1"/>
  <c r="L1231" i="1"/>
  <c r="K1231" i="1"/>
  <c r="J1231" i="1"/>
  <c r="I1231" i="1" s="1"/>
  <c r="L1050" i="1"/>
  <c r="K1050" i="1"/>
  <c r="J1050" i="1"/>
  <c r="I1050" i="1" s="1"/>
  <c r="L1041" i="1"/>
  <c r="K1041" i="1"/>
  <c r="J1041" i="1"/>
  <c r="I1041" i="1" s="1"/>
  <c r="L866" i="1"/>
  <c r="K866" i="1"/>
  <c r="J866" i="1"/>
  <c r="I866" i="1" s="1"/>
  <c r="L688" i="1"/>
  <c r="K688" i="1"/>
  <c r="J688" i="1"/>
  <c r="I688" i="1" s="1"/>
  <c r="L506" i="1"/>
  <c r="K506" i="1"/>
  <c r="J506" i="1"/>
  <c r="I506" i="1" s="1"/>
  <c r="L329" i="1"/>
  <c r="K329" i="1"/>
  <c r="J329" i="1"/>
  <c r="I329" i="1" s="1"/>
  <c r="L147" i="1"/>
  <c r="K147" i="1"/>
  <c r="J147" i="1"/>
  <c r="I147" i="1" s="1"/>
  <c r="L3304" i="1"/>
  <c r="K3304" i="1"/>
  <c r="J3304" i="1"/>
  <c r="I3304" i="1" s="1"/>
  <c r="L3241" i="1"/>
  <c r="K3241" i="1"/>
  <c r="J3241" i="1"/>
  <c r="I3241" i="1" s="1"/>
  <c r="L3069" i="1"/>
  <c r="K3069" i="1"/>
  <c r="J3069" i="1"/>
  <c r="I3069" i="1" s="1"/>
  <c r="L3061" i="1"/>
  <c r="K3061" i="1"/>
  <c r="J3061" i="1"/>
  <c r="I3061" i="1" s="1"/>
  <c r="L3018" i="1"/>
  <c r="K3018" i="1"/>
  <c r="J3018" i="1"/>
  <c r="I3018" i="1" s="1"/>
  <c r="L2844" i="1"/>
  <c r="K2844" i="1"/>
  <c r="J2844" i="1"/>
  <c r="I2844" i="1" s="1"/>
  <c r="L2614" i="1"/>
  <c r="K2614" i="1"/>
  <c r="J2614" i="1"/>
  <c r="I2614" i="1" s="1"/>
  <c r="L2606" i="1"/>
  <c r="K2606" i="1"/>
  <c r="J2606" i="1"/>
  <c r="I2606" i="1" s="1"/>
  <c r="L2440" i="1"/>
  <c r="K2440" i="1"/>
  <c r="J2440" i="1"/>
  <c r="I2440" i="1" s="1"/>
  <c r="L2274" i="1"/>
  <c r="K2274" i="1"/>
  <c r="J2274" i="1"/>
  <c r="I2274" i="1" s="1"/>
  <c r="L2104" i="1"/>
  <c r="K2104" i="1"/>
  <c r="J2104" i="1"/>
  <c r="I2104" i="1" s="1"/>
  <c r="L1942" i="1"/>
  <c r="K1942" i="1"/>
  <c r="J1942" i="1"/>
  <c r="I1942" i="1" s="1"/>
  <c r="L1768" i="1"/>
  <c r="K1768" i="1"/>
  <c r="J1768" i="1"/>
  <c r="I1768" i="1" s="1"/>
  <c r="L1580" i="1"/>
  <c r="K1580" i="1"/>
  <c r="J1580" i="1"/>
  <c r="I1580" i="1" s="1"/>
  <c r="L1402" i="1"/>
  <c r="K1402" i="1"/>
  <c r="J1402" i="1"/>
  <c r="I1402" i="1" s="1"/>
  <c r="L1223" i="1"/>
  <c r="K1223" i="1"/>
  <c r="J1223" i="1"/>
  <c r="I1223" i="1" s="1"/>
  <c r="L1214" i="1"/>
  <c r="K1214" i="1"/>
  <c r="J1214" i="1"/>
  <c r="I1214" i="1" s="1"/>
  <c r="L1033" i="1"/>
  <c r="K1033" i="1"/>
  <c r="J1033" i="1"/>
  <c r="I1033" i="1" s="1"/>
  <c r="L857" i="1"/>
  <c r="K857" i="1"/>
  <c r="J857" i="1"/>
  <c r="I857" i="1" s="1"/>
  <c r="L496" i="1"/>
  <c r="K496" i="1"/>
  <c r="J496" i="1"/>
  <c r="I496" i="1" s="1"/>
  <c r="L319" i="1"/>
  <c r="K319" i="1"/>
  <c r="J319" i="1"/>
  <c r="I319" i="1" s="1"/>
  <c r="L139" i="1"/>
  <c r="K139" i="1"/>
  <c r="J139" i="1"/>
  <c r="I139" i="1" s="1"/>
  <c r="L3295" i="1"/>
  <c r="K3295" i="1"/>
  <c r="J3295" i="1"/>
  <c r="I3295" i="1" s="1"/>
  <c r="L3131" i="1"/>
  <c r="K3131" i="1"/>
  <c r="J3131" i="1"/>
  <c r="I3131" i="1" s="1"/>
  <c r="L3008" i="1"/>
  <c r="K3008" i="1"/>
  <c r="J3008" i="1"/>
  <c r="I3008" i="1" s="1"/>
  <c r="L2834" i="1"/>
  <c r="K2834" i="1"/>
  <c r="J2834" i="1"/>
  <c r="I2834" i="1" s="1"/>
  <c r="L2438" i="1"/>
  <c r="K2438" i="1"/>
  <c r="J2438" i="1"/>
  <c r="I2438" i="1" s="1"/>
  <c r="L2430" i="1"/>
  <c r="K2430" i="1"/>
  <c r="J2430" i="1"/>
  <c r="I2430" i="1" s="1"/>
  <c r="L2264" i="1"/>
  <c r="K2264" i="1"/>
  <c r="J2264" i="1"/>
  <c r="I2264" i="1" s="1"/>
  <c r="L2094" i="1"/>
  <c r="K2094" i="1"/>
  <c r="J2094" i="1"/>
  <c r="I2094" i="1" s="1"/>
  <c r="L1932" i="1"/>
  <c r="K1932" i="1"/>
  <c r="J1932" i="1"/>
  <c r="I1932" i="1" s="1"/>
  <c r="L1758" i="1"/>
  <c r="K1758" i="1"/>
  <c r="J1758" i="1"/>
  <c r="I1758" i="1" s="1"/>
  <c r="L1571" i="1"/>
  <c r="K1571" i="1"/>
  <c r="J1571" i="1"/>
  <c r="I1571" i="1" s="1"/>
  <c r="L1213" i="1"/>
  <c r="K1213" i="1"/>
  <c r="J1213" i="1"/>
  <c r="I1213" i="1" s="1"/>
  <c r="L1205" i="1"/>
  <c r="K1205" i="1"/>
  <c r="J1205" i="1"/>
  <c r="I1205" i="1" s="1"/>
  <c r="L1024" i="1"/>
  <c r="K1024" i="1"/>
  <c r="J1024" i="1"/>
  <c r="I1024" i="1" s="1"/>
  <c r="L847" i="1"/>
  <c r="K847" i="1"/>
  <c r="J847" i="1"/>
  <c r="I847" i="1" s="1"/>
  <c r="L668" i="1"/>
  <c r="K668" i="1"/>
  <c r="J668" i="1"/>
  <c r="I668" i="1" s="1"/>
  <c r="L487" i="1"/>
  <c r="K487" i="1"/>
  <c r="J487" i="1"/>
  <c r="I487" i="1" s="1"/>
  <c r="L310" i="1"/>
  <c r="K310" i="1"/>
  <c r="J310" i="1"/>
  <c r="I310" i="1" s="1"/>
  <c r="L3123" i="1"/>
  <c r="K3123" i="1"/>
  <c r="J3123" i="1"/>
  <c r="I3123" i="1" s="1"/>
  <c r="L3108" i="1"/>
  <c r="K3108" i="1"/>
  <c r="J3108" i="1"/>
  <c r="I3108" i="1" s="1"/>
  <c r="L2998" i="1"/>
  <c r="K2998" i="1"/>
  <c r="J2998" i="1"/>
  <c r="I2998" i="1" s="1"/>
  <c r="L2823" i="1"/>
  <c r="K2823" i="1"/>
  <c r="J2823" i="1"/>
  <c r="I2823" i="1" s="1"/>
  <c r="L2594" i="1"/>
  <c r="K2594" i="1"/>
  <c r="J2594" i="1"/>
  <c r="I2594" i="1" s="1"/>
  <c r="L2428" i="1"/>
  <c r="K2428" i="1"/>
  <c r="J2428" i="1"/>
  <c r="I2428" i="1" s="1"/>
  <c r="L2262" i="1"/>
  <c r="K2262" i="1"/>
  <c r="J2262" i="1"/>
  <c r="I2262" i="1" s="1"/>
  <c r="L2084" i="1"/>
  <c r="K2084" i="1"/>
  <c r="J2084" i="1"/>
  <c r="I2084" i="1" s="1"/>
  <c r="L1922" i="1"/>
  <c r="K1922" i="1"/>
  <c r="J1922" i="1"/>
  <c r="I1922" i="1" s="1"/>
  <c r="L1742" i="1"/>
  <c r="K1742" i="1"/>
  <c r="J1742" i="1"/>
  <c r="I1742" i="1" s="1"/>
  <c r="L1558" i="1"/>
  <c r="K1558" i="1"/>
  <c r="J1558" i="1"/>
  <c r="I1558" i="1" s="1"/>
  <c r="L1381" i="1"/>
  <c r="K1381" i="1"/>
  <c r="J1381" i="1"/>
  <c r="I1381" i="1" s="1"/>
  <c r="L1202" i="1"/>
  <c r="K1202" i="1"/>
  <c r="J1202" i="1"/>
  <c r="I1202" i="1" s="1"/>
  <c r="L1021" i="1"/>
  <c r="K1021" i="1"/>
  <c r="J1021" i="1"/>
  <c r="I1021" i="1" s="1"/>
  <c r="L836" i="1"/>
  <c r="K836" i="1"/>
  <c r="J836" i="1"/>
  <c r="I836" i="1" s="1"/>
  <c r="L657" i="1"/>
  <c r="K657" i="1"/>
  <c r="J657" i="1"/>
  <c r="I657" i="1" s="1"/>
  <c r="L475" i="1"/>
  <c r="K475" i="1"/>
  <c r="J475" i="1"/>
  <c r="I475" i="1" s="1"/>
  <c r="L299" i="1"/>
  <c r="K299" i="1"/>
  <c r="J299" i="1"/>
  <c r="I299" i="1" s="1"/>
  <c r="L118" i="1"/>
  <c r="K118" i="1"/>
  <c r="J118" i="1"/>
  <c r="I118" i="1" s="1"/>
  <c r="L3287" i="1"/>
  <c r="K3287" i="1"/>
  <c r="J3287" i="1"/>
  <c r="I3287" i="1" s="1"/>
  <c r="L3269" i="1"/>
  <c r="K3269" i="1"/>
  <c r="J3269" i="1"/>
  <c r="I3269" i="1" s="1"/>
  <c r="L2813" i="1"/>
  <c r="K2813" i="1"/>
  <c r="J2813" i="1"/>
  <c r="I2813" i="1" s="1"/>
  <c r="L2584" i="1"/>
  <c r="K2584" i="1"/>
  <c r="J2584" i="1"/>
  <c r="I2584" i="1" s="1"/>
  <c r="L2418" i="1"/>
  <c r="K2418" i="1"/>
  <c r="J2418" i="1"/>
  <c r="I2418" i="1" s="1"/>
  <c r="L2252" i="1"/>
  <c r="K2252" i="1"/>
  <c r="J2252" i="1"/>
  <c r="I2252" i="1" s="1"/>
  <c r="L2082" i="1"/>
  <c r="K2082" i="1"/>
  <c r="J2082" i="1"/>
  <c r="I2082" i="1" s="1"/>
  <c r="L1728" i="1"/>
  <c r="K1728" i="1"/>
  <c r="J1728" i="1"/>
  <c r="I1728" i="1" s="1"/>
  <c r="L1000" i="1"/>
  <c r="K1000" i="1"/>
  <c r="J1000" i="1"/>
  <c r="I1000" i="1" s="1"/>
  <c r="L1522" i="1"/>
  <c r="K1522" i="1"/>
  <c r="J1522" i="1"/>
  <c r="I1522" i="1" s="1"/>
  <c r="L2390" i="1"/>
  <c r="K2390" i="1"/>
  <c r="J2390" i="1"/>
  <c r="I2390" i="1" s="1"/>
  <c r="L1162" i="1"/>
  <c r="K1162" i="1"/>
  <c r="J1162" i="1"/>
  <c r="I1162" i="1" s="1"/>
  <c r="L3103" i="1"/>
  <c r="K3103" i="1"/>
  <c r="J3103" i="1"/>
  <c r="I3103" i="1" s="1"/>
  <c r="L1886" i="1"/>
  <c r="K1886" i="1"/>
  <c r="J1886" i="1"/>
  <c r="I1886" i="1" s="1"/>
  <c r="L613" i="1"/>
  <c r="K613" i="1"/>
  <c r="J613" i="1"/>
  <c r="I613" i="1" s="1"/>
  <c r="L1332" i="1"/>
  <c r="K1332" i="1"/>
  <c r="J1332" i="1"/>
  <c r="I1332" i="1" s="1"/>
  <c r="L65" i="1"/>
  <c r="K65" i="1"/>
  <c r="J65" i="1"/>
  <c r="I65" i="1" s="1"/>
  <c r="L2192" i="1"/>
  <c r="K2192" i="1"/>
  <c r="J2192" i="1"/>
  <c r="I2192" i="1" s="1"/>
  <c r="L955" i="1"/>
  <c r="K955" i="1"/>
  <c r="J955" i="1"/>
  <c r="I955" i="1" s="1"/>
  <c r="L2927" i="1"/>
  <c r="K2927" i="1"/>
  <c r="J2927" i="1"/>
  <c r="I2927" i="1" s="1"/>
  <c r="L1670" i="1"/>
  <c r="K1670" i="1"/>
  <c r="J1670" i="1"/>
  <c r="I1670" i="1" s="1"/>
  <c r="L403" i="1"/>
  <c r="K403" i="1"/>
  <c r="J403" i="1"/>
  <c r="I403" i="1" s="1"/>
  <c r="L1120" i="1"/>
  <c r="K1120" i="1"/>
  <c r="J1120" i="1"/>
  <c r="I1120" i="1" s="1"/>
  <c r="L3181" i="1"/>
  <c r="K3181" i="1"/>
  <c r="J3181" i="1"/>
  <c r="I3181" i="1" s="1"/>
  <c r="L1997" i="1"/>
  <c r="K1997" i="1"/>
  <c r="J1997" i="1"/>
  <c r="I1997" i="1" s="1"/>
  <c r="L370" i="1"/>
  <c r="K370" i="1"/>
  <c r="J370" i="1"/>
  <c r="I370" i="1" s="1"/>
  <c r="L3166" i="1"/>
  <c r="K3166" i="1"/>
  <c r="J3166" i="1"/>
  <c r="I3166" i="1" s="1"/>
  <c r="L2329" i="1"/>
  <c r="K2329" i="1"/>
  <c r="J2329" i="1"/>
  <c r="I2329" i="1" s="1"/>
  <c r="L1100" i="1"/>
  <c r="K1100" i="1"/>
  <c r="J1100" i="1"/>
  <c r="I1100" i="1" s="1"/>
  <c r="L194" i="1"/>
  <c r="K194" i="1"/>
  <c r="J194" i="1"/>
  <c r="I194" i="1" s="1"/>
  <c r="L3076" i="1"/>
  <c r="K3076" i="1"/>
  <c r="J3076" i="1"/>
  <c r="I3076" i="1" s="1"/>
  <c r="L2487" i="1"/>
  <c r="K2487" i="1"/>
  <c r="J2487" i="1"/>
  <c r="I2487" i="1" s="1"/>
  <c r="L1824" i="1"/>
  <c r="K1824" i="1"/>
  <c r="J1824" i="1"/>
  <c r="I1824" i="1" s="1"/>
  <c r="L1273" i="1"/>
  <c r="K1273" i="1"/>
  <c r="J1273" i="1"/>
  <c r="I1273" i="1" s="1"/>
  <c r="L552" i="1"/>
  <c r="K552" i="1"/>
  <c r="J552" i="1"/>
  <c r="I552" i="1" s="1"/>
  <c r="L3050" i="1"/>
  <c r="K3050" i="1"/>
  <c r="J3050" i="1"/>
  <c r="I3050" i="1" s="1"/>
  <c r="L2308" i="1"/>
  <c r="K2308" i="1"/>
  <c r="J2308" i="1"/>
  <c r="I2308" i="1" s="1"/>
  <c r="L1448" i="1"/>
  <c r="K1448" i="1"/>
  <c r="J1448" i="1"/>
  <c r="I1448" i="1" s="1"/>
  <c r="L902" i="1"/>
  <c r="K902" i="1"/>
  <c r="J902" i="1"/>
  <c r="I902" i="1" s="1"/>
  <c r="L362" i="1"/>
  <c r="K362" i="1"/>
  <c r="J362" i="1"/>
  <c r="I362" i="1" s="1"/>
  <c r="L3044" i="1"/>
  <c r="K3044" i="1"/>
  <c r="J3044" i="1"/>
  <c r="I3044" i="1" s="1"/>
  <c r="L2470" i="1"/>
  <c r="K2470" i="1"/>
  <c r="J2470" i="1"/>
  <c r="I2470" i="1" s="1"/>
  <c r="L1617" i="1"/>
  <c r="K1617" i="1"/>
  <c r="J1617" i="1"/>
  <c r="I1617" i="1" s="1"/>
  <c r="L1071" i="1"/>
  <c r="K1071" i="1"/>
  <c r="J1071" i="1"/>
  <c r="I1071" i="1" s="1"/>
  <c r="L173" i="1"/>
  <c r="K173" i="1"/>
  <c r="J173" i="1"/>
  <c r="I173" i="1" s="1"/>
  <c r="L2691" i="1"/>
  <c r="K2691" i="1"/>
  <c r="J2691" i="1"/>
  <c r="I2691" i="1" s="1"/>
  <c r="L1956" i="1"/>
  <c r="K1956" i="1"/>
  <c r="J1956" i="1"/>
  <c r="I1956" i="1" s="1"/>
  <c r="L2890" i="1"/>
  <c r="K2890" i="1"/>
  <c r="J2890" i="1"/>
  <c r="I2890" i="1" s="1"/>
  <c r="L348" i="1"/>
  <c r="K348" i="1"/>
  <c r="J348" i="1"/>
  <c r="I348" i="1" s="1"/>
  <c r="L2683" i="1"/>
  <c r="K2683" i="1"/>
  <c r="J2683" i="1"/>
  <c r="I2683" i="1" s="1"/>
  <c r="L3361" i="1"/>
  <c r="K3361" i="1"/>
  <c r="J3361" i="1"/>
  <c r="L1628" i="1"/>
  <c r="K1628" i="1"/>
  <c r="J1628" i="1"/>
  <c r="I1628" i="1" s="1"/>
  <c r="L1623" i="1"/>
  <c r="K1623" i="1"/>
  <c r="J1623" i="1"/>
  <c r="I1623" i="1" s="1"/>
  <c r="L538" i="1"/>
  <c r="K538" i="1"/>
  <c r="J538" i="1"/>
  <c r="I538" i="1" s="1"/>
  <c r="L3043" i="1"/>
  <c r="K3043" i="1"/>
  <c r="J3043" i="1"/>
  <c r="I3043" i="1" s="1"/>
  <c r="L3113" i="1"/>
  <c r="K3113" i="1"/>
  <c r="J3113" i="1"/>
  <c r="I3113" i="1" s="1"/>
  <c r="L1070" i="1"/>
  <c r="K1070" i="1"/>
  <c r="J1070" i="1"/>
  <c r="I1070" i="1" s="1"/>
  <c r="L353" i="1"/>
  <c r="K353" i="1"/>
  <c r="J353" i="1"/>
  <c r="I353" i="1" s="1"/>
  <c r="L3037" i="1"/>
  <c r="K3037" i="1"/>
  <c r="J3037" i="1"/>
  <c r="I3037" i="1" s="1"/>
  <c r="L2462" i="1"/>
  <c r="K2462" i="1"/>
  <c r="J2462" i="1"/>
  <c r="I2462" i="1" s="1"/>
  <c r="L1603" i="1"/>
  <c r="K1603" i="1"/>
  <c r="J1603" i="1"/>
  <c r="I1603" i="1" s="1"/>
  <c r="L524" i="1"/>
  <c r="K524" i="1"/>
  <c r="J524" i="1"/>
  <c r="I524" i="1" s="1"/>
  <c r="L3147" i="1"/>
  <c r="K3147" i="1"/>
  <c r="J3147" i="1"/>
  <c r="I3147" i="1" s="1"/>
  <c r="L2850" i="1"/>
  <c r="J2850" i="1"/>
  <c r="I2850" i="1" s="1"/>
  <c r="K2850" i="1"/>
  <c r="L2281" i="1"/>
  <c r="J2281" i="1"/>
  <c r="I2281" i="1" s="1"/>
  <c r="K2281" i="1"/>
  <c r="L1783" i="1"/>
  <c r="K1783" i="1"/>
  <c r="J1783" i="1"/>
  <c r="I1783" i="1" s="1"/>
  <c r="L1419" i="1"/>
  <c r="K1419" i="1"/>
  <c r="J1419" i="1"/>
  <c r="I1419" i="1" s="1"/>
  <c r="L880" i="1"/>
  <c r="K880" i="1"/>
  <c r="J880" i="1"/>
  <c r="I880" i="1" s="1"/>
  <c r="L702" i="1"/>
  <c r="K702" i="1"/>
  <c r="J702" i="1"/>
  <c r="I702" i="1" s="1"/>
  <c r="L511" i="1"/>
  <c r="K511" i="1"/>
  <c r="J511" i="1"/>
  <c r="I511" i="1" s="1"/>
  <c r="L334" i="1"/>
  <c r="K334" i="1"/>
  <c r="J334" i="1"/>
  <c r="I334" i="1" s="1"/>
  <c r="L154" i="1"/>
  <c r="K154" i="1"/>
  <c r="J154" i="1"/>
  <c r="I154" i="1" s="1"/>
  <c r="L2665" i="1"/>
  <c r="K2665" i="1"/>
  <c r="J2665" i="1"/>
  <c r="I2665" i="1" s="1"/>
  <c r="L2657" i="1"/>
  <c r="K2657" i="1"/>
  <c r="J2657" i="1"/>
  <c r="I2657" i="1" s="1"/>
  <c r="L2649" i="1"/>
  <c r="K2649" i="1"/>
  <c r="J2649" i="1"/>
  <c r="I2649" i="1" s="1"/>
  <c r="L2633" i="1"/>
  <c r="K2633" i="1"/>
  <c r="J2633" i="1"/>
  <c r="I2633" i="1" s="1"/>
  <c r="L2625" i="1"/>
  <c r="K2625" i="1"/>
  <c r="J2625" i="1"/>
  <c r="I2625" i="1" s="1"/>
  <c r="L2617" i="1"/>
  <c r="K2617" i="1"/>
  <c r="J2617" i="1"/>
  <c r="I2617" i="1" s="1"/>
  <c r="L1587" i="1"/>
  <c r="K1587" i="1"/>
  <c r="J1587" i="1"/>
  <c r="I1587" i="1" s="1"/>
  <c r="L1410" i="1"/>
  <c r="K1410" i="1"/>
  <c r="J1410" i="1"/>
  <c r="I1410" i="1" s="1"/>
  <c r="L1230" i="1"/>
  <c r="K1230" i="1"/>
  <c r="J1230" i="1"/>
  <c r="I1230" i="1" s="1"/>
  <c r="L873" i="1"/>
  <c r="K873" i="1"/>
  <c r="J873" i="1"/>
  <c r="I873" i="1" s="1"/>
  <c r="L865" i="1"/>
  <c r="K865" i="1"/>
  <c r="J865" i="1"/>
  <c r="I865" i="1" s="1"/>
  <c r="L687" i="1"/>
  <c r="K687" i="1"/>
  <c r="J687" i="1"/>
  <c r="I687" i="1" s="1"/>
  <c r="L328" i="1"/>
  <c r="K328" i="1"/>
  <c r="J328" i="1"/>
  <c r="I328" i="1" s="1"/>
  <c r="L146" i="1"/>
  <c r="K146" i="1"/>
  <c r="J146" i="1"/>
  <c r="I146" i="1" s="1"/>
  <c r="L3230" i="1"/>
  <c r="K3230" i="1"/>
  <c r="J3230" i="1"/>
  <c r="I3230" i="1" s="1"/>
  <c r="L3068" i="1"/>
  <c r="K3068" i="1"/>
  <c r="J3068" i="1"/>
  <c r="I3068" i="1" s="1"/>
  <c r="L3060" i="1"/>
  <c r="K3060" i="1"/>
  <c r="J3060" i="1"/>
  <c r="I3060" i="1" s="1"/>
  <c r="L3017" i="1"/>
  <c r="K3017" i="1"/>
  <c r="J3017" i="1"/>
  <c r="I3017" i="1" s="1"/>
  <c r="L2613" i="1"/>
  <c r="K2613" i="1"/>
  <c r="J2613" i="1"/>
  <c r="I2613" i="1" s="1"/>
  <c r="L2447" i="1"/>
  <c r="K2447" i="1"/>
  <c r="J2447" i="1"/>
  <c r="I2447" i="1" s="1"/>
  <c r="L2439" i="1"/>
  <c r="K2439" i="1"/>
  <c r="J2439" i="1"/>
  <c r="I2439" i="1" s="1"/>
  <c r="L2103" i="1"/>
  <c r="K2103" i="1"/>
  <c r="J2103" i="1"/>
  <c r="I2103" i="1" s="1"/>
  <c r="L1941" i="1"/>
  <c r="K1941" i="1"/>
  <c r="J1941" i="1"/>
  <c r="I1941" i="1" s="1"/>
  <c r="L1767" i="1"/>
  <c r="K1767" i="1"/>
  <c r="J1767" i="1"/>
  <c r="I1767" i="1" s="1"/>
  <c r="L1401" i="1"/>
  <c r="K1401" i="1"/>
  <c r="J1401" i="1"/>
  <c r="I1401" i="1" s="1"/>
  <c r="L1222" i="1"/>
  <c r="K1222" i="1"/>
  <c r="J1222" i="1"/>
  <c r="I1222" i="1" s="1"/>
  <c r="L3350" i="1"/>
  <c r="K3350" i="1"/>
  <c r="J3350" i="1"/>
  <c r="I3350" i="1" s="1"/>
  <c r="L2316" i="1"/>
  <c r="K2316" i="1"/>
  <c r="J2316" i="1"/>
  <c r="I2316" i="1" s="1"/>
  <c r="L1624" i="1"/>
  <c r="K1624" i="1"/>
  <c r="J1624" i="1"/>
  <c r="I1624" i="1" s="1"/>
  <c r="L1086" i="1"/>
  <c r="K1086" i="1"/>
  <c r="J1086" i="1"/>
  <c r="I1086" i="1" s="1"/>
  <c r="L539" i="1"/>
  <c r="K539" i="1"/>
  <c r="J539" i="1"/>
  <c r="I539" i="1" s="1"/>
  <c r="L1966" i="1"/>
  <c r="K1966" i="1"/>
  <c r="J1966" i="1"/>
  <c r="I1966" i="1" s="1"/>
  <c r="L2303" i="1"/>
  <c r="K2303" i="1"/>
  <c r="J2303" i="1"/>
  <c r="I2303" i="1" s="1"/>
  <c r="L1441" i="1"/>
  <c r="K1441" i="1"/>
  <c r="J1441" i="1"/>
  <c r="I1441" i="1" s="1"/>
  <c r="L715" i="1"/>
  <c r="K715" i="1"/>
  <c r="J715" i="1"/>
  <c r="I715" i="1" s="1"/>
  <c r="L3345" i="1"/>
  <c r="K3345" i="1"/>
  <c r="J3345" i="1"/>
  <c r="I3345" i="1" s="1"/>
  <c r="L2858" i="1"/>
  <c r="K2858" i="1"/>
  <c r="J2858" i="1"/>
  <c r="I2858" i="1" s="1"/>
  <c r="L2126" i="1"/>
  <c r="K2126" i="1"/>
  <c r="J2126" i="1"/>
  <c r="I2126" i="1" s="1"/>
  <c r="L1604" i="1"/>
  <c r="K1604" i="1"/>
  <c r="J1604" i="1"/>
  <c r="I1604" i="1" s="1"/>
  <c r="L709" i="1"/>
  <c r="K709" i="1"/>
  <c r="J709" i="1"/>
  <c r="I709" i="1" s="1"/>
  <c r="L160" i="1"/>
  <c r="K160" i="1"/>
  <c r="J160" i="1"/>
  <c r="I160" i="1" s="1"/>
  <c r="L2282" i="1"/>
  <c r="K2282" i="1"/>
  <c r="J2282" i="1"/>
  <c r="I2282" i="1" s="1"/>
  <c r="L3049" i="1"/>
  <c r="K3049" i="1"/>
  <c r="J3049" i="1"/>
  <c r="I3049" i="1" s="1"/>
  <c r="L2315" i="1"/>
  <c r="K2315" i="1"/>
  <c r="J2315" i="1"/>
  <c r="I2315" i="1" s="1"/>
  <c r="L1815" i="1"/>
  <c r="K1815" i="1"/>
  <c r="J1815" i="1"/>
  <c r="I1815" i="1" s="1"/>
  <c r="L368" i="1"/>
  <c r="K368" i="1"/>
  <c r="J368" i="1"/>
  <c r="I368" i="1" s="1"/>
  <c r="L178" i="1"/>
  <c r="K178" i="1"/>
  <c r="J178" i="1"/>
  <c r="I178" i="1" s="1"/>
  <c r="L2698" i="1"/>
  <c r="K2698" i="1"/>
  <c r="J2698" i="1"/>
  <c r="I2698" i="1" s="1"/>
  <c r="L1802" i="1"/>
  <c r="K1802" i="1"/>
  <c r="J1802" i="1"/>
  <c r="I1802" i="1" s="1"/>
  <c r="L1252" i="1"/>
  <c r="K1252" i="1"/>
  <c r="J1252" i="1"/>
  <c r="I1252" i="1" s="1"/>
  <c r="L530" i="1"/>
  <c r="J530" i="1"/>
  <c r="I530" i="1" s="1"/>
  <c r="K530" i="1"/>
  <c r="L2857" i="1"/>
  <c r="K2857" i="1"/>
  <c r="J2857" i="1"/>
  <c r="I2857" i="1" s="1"/>
  <c r="L2125" i="1"/>
  <c r="K2125" i="1"/>
  <c r="J2125" i="1"/>
  <c r="I2125" i="1" s="1"/>
  <c r="L1427" i="1"/>
  <c r="J1427" i="1"/>
  <c r="I1427" i="1" s="1"/>
  <c r="K1427" i="1"/>
  <c r="L166" i="1"/>
  <c r="K166" i="1"/>
  <c r="J166" i="1"/>
  <c r="I166" i="1" s="1"/>
  <c r="L1057" i="1"/>
  <c r="K1057" i="1"/>
  <c r="J1057" i="1"/>
  <c r="I1057" i="1" s="1"/>
  <c r="L1918" i="1"/>
  <c r="K1918" i="1"/>
  <c r="J1918" i="1"/>
  <c r="I1918" i="1" s="1"/>
  <c r="L1369" i="1"/>
  <c r="K1369" i="1"/>
  <c r="J1369" i="1"/>
  <c r="I1369" i="1" s="1"/>
  <c r="L653" i="1"/>
  <c r="K653" i="1"/>
  <c r="J653" i="1"/>
  <c r="I653" i="1" s="1"/>
  <c r="L106" i="1"/>
  <c r="K106" i="1"/>
  <c r="J106" i="1"/>
  <c r="I106" i="1" s="1"/>
  <c r="L2065" i="1"/>
  <c r="K2065" i="1"/>
  <c r="J2065" i="1"/>
  <c r="I2065" i="1" s="1"/>
  <c r="L460" i="1"/>
  <c r="K460" i="1"/>
  <c r="J460" i="1"/>
  <c r="I460" i="1" s="1"/>
  <c r="L2881" i="1"/>
  <c r="K2881" i="1"/>
  <c r="J2881" i="1"/>
  <c r="I2881" i="1" s="1"/>
  <c r="L1816" i="1"/>
  <c r="K1816" i="1"/>
  <c r="J1816" i="1"/>
  <c r="I1816" i="1" s="1"/>
  <c r="L723" i="1"/>
  <c r="K723" i="1"/>
  <c r="J723" i="1"/>
  <c r="I723" i="1" s="1"/>
  <c r="L3338" i="1"/>
  <c r="K3338" i="1"/>
  <c r="J3338" i="1"/>
  <c r="I3338" i="1" s="1"/>
  <c r="L2700" i="1"/>
  <c r="K2700" i="1"/>
  <c r="J2700" i="1"/>
  <c r="I2700" i="1" s="1"/>
  <c r="L1803" i="1"/>
  <c r="K1803" i="1"/>
  <c r="J1803" i="1"/>
  <c r="I1803" i="1" s="1"/>
  <c r="L894" i="1"/>
  <c r="K894" i="1"/>
  <c r="J894" i="1"/>
  <c r="I894" i="1" s="1"/>
  <c r="L3315" i="1"/>
  <c r="K3315" i="1"/>
  <c r="J3315" i="1"/>
  <c r="I3315" i="1" s="1"/>
  <c r="L2297" i="1"/>
  <c r="K2297" i="1"/>
  <c r="J2297" i="1"/>
  <c r="I2297" i="1" s="1"/>
  <c r="L1248" i="1"/>
  <c r="K1248" i="1"/>
  <c r="J1248" i="1"/>
  <c r="I1248" i="1" s="1"/>
  <c r="L2118" i="1"/>
  <c r="K2118" i="1"/>
  <c r="J2118" i="1"/>
  <c r="I2118" i="1" s="1"/>
  <c r="L3336" i="1"/>
  <c r="K3336" i="1"/>
  <c r="J3336" i="1"/>
  <c r="I3336" i="1" s="1"/>
  <c r="L2710" i="1"/>
  <c r="K2710" i="1"/>
  <c r="J2710" i="1"/>
  <c r="I2710" i="1" s="1"/>
  <c r="L1085" i="1"/>
  <c r="K1085" i="1"/>
  <c r="J1085" i="1"/>
  <c r="I1085" i="1" s="1"/>
  <c r="L361" i="1"/>
  <c r="K361" i="1"/>
  <c r="J361" i="1"/>
  <c r="I361" i="1" s="1"/>
  <c r="L900" i="1"/>
  <c r="K900" i="1"/>
  <c r="J900" i="1"/>
  <c r="I900" i="1" s="1"/>
  <c r="L2302" i="1"/>
  <c r="K2302" i="1"/>
  <c r="J2302" i="1"/>
  <c r="I2302" i="1" s="1"/>
  <c r="L1261" i="1"/>
  <c r="K1261" i="1"/>
  <c r="J1261" i="1"/>
  <c r="I1261" i="1" s="1"/>
  <c r="L3331" i="1"/>
  <c r="K3331" i="1"/>
  <c r="J3331" i="1"/>
  <c r="I3331" i="1" s="1"/>
  <c r="L2690" i="1"/>
  <c r="K2690" i="1"/>
  <c r="J2690" i="1"/>
  <c r="I2690" i="1" s="1"/>
  <c r="L526" i="1"/>
  <c r="K526" i="1"/>
  <c r="J526" i="1"/>
  <c r="I526" i="1" s="1"/>
  <c r="L889" i="1"/>
  <c r="K889" i="1"/>
  <c r="J889" i="1"/>
  <c r="I889" i="1" s="1"/>
  <c r="L159" i="1"/>
  <c r="K159" i="1"/>
  <c r="J159" i="1"/>
  <c r="I159" i="1" s="1"/>
  <c r="L2289" i="1"/>
  <c r="K2289" i="1"/>
  <c r="J2289" i="1"/>
  <c r="I2289" i="1" s="1"/>
  <c r="L2802" i="1"/>
  <c r="K2802" i="1"/>
  <c r="J2802" i="1"/>
  <c r="I2802" i="1" s="1"/>
  <c r="L3053" i="1"/>
  <c r="K3053" i="1"/>
  <c r="J3053" i="1"/>
  <c r="I3053" i="1" s="1"/>
  <c r="L2143" i="1"/>
  <c r="K2143" i="1"/>
  <c r="J2143" i="1"/>
  <c r="I2143" i="1" s="1"/>
  <c r="L1264" i="1"/>
  <c r="K1264" i="1"/>
  <c r="J1264" i="1"/>
  <c r="I1264" i="1" s="1"/>
  <c r="L182" i="1"/>
  <c r="K182" i="1"/>
  <c r="J182" i="1"/>
  <c r="I182" i="1" s="1"/>
  <c r="L2703" i="1"/>
  <c r="K2703" i="1"/>
  <c r="J2703" i="1"/>
  <c r="I2703" i="1" s="1"/>
  <c r="L1965" i="1"/>
  <c r="K1965" i="1"/>
  <c r="J1965" i="1"/>
  <c r="I1965" i="1" s="1"/>
  <c r="L357" i="1"/>
  <c r="K357" i="1"/>
  <c r="J357" i="1"/>
  <c r="I357" i="1" s="1"/>
  <c r="L2861" i="1"/>
  <c r="K2861" i="1"/>
  <c r="J2861" i="1"/>
  <c r="I2861" i="1" s="1"/>
  <c r="L1795" i="1"/>
  <c r="K1795" i="1"/>
  <c r="J1795" i="1"/>
  <c r="I1795" i="1" s="1"/>
  <c r="L2869" i="1"/>
  <c r="K2869" i="1"/>
  <c r="J2869" i="1"/>
  <c r="I2869" i="1" s="1"/>
  <c r="L2855" i="1"/>
  <c r="K2855" i="1"/>
  <c r="J2855" i="1"/>
  <c r="I2855" i="1" s="1"/>
  <c r="L1952" i="1"/>
  <c r="K1952" i="1"/>
  <c r="J1952" i="1"/>
  <c r="I1952" i="1" s="1"/>
  <c r="L1234" i="1"/>
  <c r="K1234" i="1"/>
  <c r="J1234" i="1"/>
  <c r="I1234" i="1" s="1"/>
  <c r="L514" i="1"/>
  <c r="K514" i="1"/>
  <c r="J514" i="1"/>
  <c r="I514" i="1" s="1"/>
  <c r="L2653" i="1"/>
  <c r="K2653" i="1"/>
  <c r="J2653" i="1"/>
  <c r="I2653" i="1" s="1"/>
  <c r="L1591" i="1"/>
  <c r="K1591" i="1"/>
  <c r="J1591" i="1"/>
  <c r="I1591" i="1" s="1"/>
  <c r="L692" i="1"/>
  <c r="K692" i="1"/>
  <c r="J692" i="1"/>
  <c r="I692" i="1" s="1"/>
  <c r="L3072" i="1"/>
  <c r="K3072" i="1"/>
  <c r="J3072" i="1"/>
  <c r="I3072" i="1" s="1"/>
  <c r="L2277" i="1"/>
  <c r="K2277" i="1"/>
  <c r="J2277" i="1"/>
  <c r="I2277" i="1" s="1"/>
  <c r="L1397" i="1"/>
  <c r="K1397" i="1"/>
  <c r="J1397" i="1"/>
  <c r="I1397" i="1" s="1"/>
  <c r="L322" i="1"/>
  <c r="K322" i="1"/>
  <c r="J322" i="1"/>
  <c r="I322" i="1" s="1"/>
  <c r="L2828" i="1"/>
  <c r="K2828" i="1"/>
  <c r="J2828" i="1"/>
  <c r="I2828" i="1" s="1"/>
  <c r="L1761" i="1"/>
  <c r="K1761" i="1"/>
  <c r="J1761" i="1"/>
  <c r="I1761" i="1" s="1"/>
  <c r="L850" i="1"/>
  <c r="K850" i="1"/>
  <c r="J850" i="1"/>
  <c r="I850" i="1" s="1"/>
  <c r="L3100" i="1"/>
  <c r="K3100" i="1"/>
  <c r="J3100" i="1"/>
  <c r="I3100" i="1" s="1"/>
  <c r="L2257" i="1"/>
  <c r="K2257" i="1"/>
  <c r="J2257" i="1"/>
  <c r="I2257" i="1" s="1"/>
  <c r="L1384" i="1"/>
  <c r="K1384" i="1"/>
  <c r="J1384" i="1"/>
  <c r="I1384" i="1" s="1"/>
  <c r="L660" i="1"/>
  <c r="K660" i="1"/>
  <c r="J660" i="1"/>
  <c r="I660" i="1" s="1"/>
  <c r="L2991" i="1"/>
  <c r="K2991" i="1"/>
  <c r="J2991" i="1"/>
  <c r="I2991" i="1" s="1"/>
  <c r="L1915" i="1"/>
  <c r="K1915" i="1"/>
  <c r="J1915" i="1"/>
  <c r="I1915" i="1" s="1"/>
  <c r="L829" i="1"/>
  <c r="K829" i="1"/>
  <c r="J829" i="1"/>
  <c r="I829" i="1" s="1"/>
  <c r="L3118" i="1"/>
  <c r="K3118" i="1"/>
  <c r="J3118" i="1"/>
  <c r="I3118" i="1" s="1"/>
  <c r="L2240" i="1"/>
  <c r="K2240" i="1"/>
  <c r="J2240" i="1"/>
  <c r="I2240" i="1" s="1"/>
  <c r="L1003" i="1"/>
  <c r="K1003" i="1"/>
  <c r="J1003" i="1"/>
  <c r="I1003" i="1" s="1"/>
  <c r="L3313" i="1"/>
  <c r="K3313" i="1"/>
  <c r="J3313" i="1"/>
  <c r="I3313" i="1" s="1"/>
  <c r="L2401" i="1"/>
  <c r="K2401" i="1"/>
  <c r="J2401" i="1"/>
  <c r="I2401" i="1" s="1"/>
  <c r="L1355" i="1"/>
  <c r="K1355" i="1"/>
  <c r="J1355" i="1"/>
  <c r="I1355" i="1" s="1"/>
  <c r="L629" i="1"/>
  <c r="K629" i="1"/>
  <c r="J629" i="1"/>
  <c r="I629" i="1" s="1"/>
  <c r="L3239" i="1"/>
  <c r="K3239" i="1"/>
  <c r="J3239" i="1"/>
  <c r="I3239" i="1" s="1"/>
  <c r="L2055" i="1"/>
  <c r="K2055" i="1"/>
  <c r="J2055" i="1"/>
  <c r="I2055" i="1" s="1"/>
  <c r="L1165" i="1"/>
  <c r="K1165" i="1"/>
  <c r="J1165" i="1"/>
  <c r="I1165" i="1" s="1"/>
  <c r="L83" i="1"/>
  <c r="K83" i="1"/>
  <c r="J83" i="1"/>
  <c r="I83" i="1" s="1"/>
  <c r="L2547" i="1"/>
  <c r="K2547" i="1"/>
  <c r="J2547" i="1"/>
  <c r="I2547" i="1" s="1"/>
  <c r="L1694" i="1"/>
  <c r="K1694" i="1"/>
  <c r="J1694" i="1"/>
  <c r="I1694" i="1" s="1"/>
  <c r="L436" i="1"/>
  <c r="K436" i="1"/>
  <c r="J436" i="1"/>
  <c r="I436" i="1" s="1"/>
  <c r="L2942" i="1"/>
  <c r="K2942" i="1"/>
  <c r="J2942" i="1"/>
  <c r="I2942" i="1" s="1"/>
  <c r="L250" i="1"/>
  <c r="K250" i="1"/>
  <c r="J250" i="1"/>
  <c r="I250" i="1" s="1"/>
  <c r="L1147" i="1"/>
  <c r="K1147" i="1"/>
  <c r="J1147" i="1"/>
  <c r="I1147" i="1" s="1"/>
  <c r="L60" i="1"/>
  <c r="K60" i="1"/>
  <c r="J60" i="1"/>
  <c r="I60" i="1" s="1"/>
  <c r="L2529" i="1"/>
  <c r="K2529" i="1"/>
  <c r="J2529" i="1"/>
  <c r="I2529" i="1" s="1"/>
  <c r="L1501" i="1"/>
  <c r="K1501" i="1"/>
  <c r="J1501" i="1"/>
  <c r="I1501" i="1" s="1"/>
  <c r="L596" i="1"/>
  <c r="K596" i="1"/>
  <c r="J596" i="1"/>
  <c r="I596" i="1" s="1"/>
  <c r="L2930" i="1"/>
  <c r="K2930" i="1"/>
  <c r="J2930" i="1"/>
  <c r="I2930" i="1" s="1"/>
  <c r="L2018" i="1"/>
  <c r="K2018" i="1"/>
  <c r="J2018" i="1"/>
  <c r="I2018" i="1" s="1"/>
  <c r="L1126" i="1"/>
  <c r="K1126" i="1"/>
  <c r="J1126" i="1"/>
  <c r="I1126" i="1" s="1"/>
  <c r="L47" i="1"/>
  <c r="K47" i="1"/>
  <c r="J47" i="1"/>
  <c r="I47" i="1" s="1"/>
  <c r="L2343" i="1"/>
  <c r="K2343" i="1"/>
  <c r="J2343" i="1"/>
  <c r="I2343" i="1" s="1"/>
  <c r="L1306" i="1"/>
  <c r="K1306" i="1"/>
  <c r="J1306" i="1"/>
  <c r="I1306" i="1" s="1"/>
  <c r="L397" i="1"/>
  <c r="K397" i="1"/>
  <c r="J397" i="1"/>
  <c r="I397" i="1" s="1"/>
  <c r="L2740" i="1"/>
  <c r="K2740" i="1"/>
  <c r="J2740" i="1"/>
  <c r="I2740" i="1" s="1"/>
  <c r="L1842" i="1"/>
  <c r="K1842" i="1"/>
  <c r="J1842" i="1"/>
  <c r="I1842" i="1" s="1"/>
  <c r="L933" i="1"/>
  <c r="K933" i="1"/>
  <c r="J933" i="1"/>
  <c r="I933" i="1" s="1"/>
  <c r="L26" i="1"/>
  <c r="K26" i="1"/>
  <c r="J26" i="1"/>
  <c r="I26" i="1" s="1"/>
  <c r="L2155" i="1"/>
  <c r="K2155" i="1"/>
  <c r="J2155" i="1"/>
  <c r="I2155" i="1" s="1"/>
  <c r="L3349" i="1"/>
  <c r="K3349" i="1"/>
  <c r="J3349" i="1"/>
  <c r="I3349" i="1" s="1"/>
  <c r="L722" i="1"/>
  <c r="K722" i="1"/>
  <c r="J722" i="1"/>
  <c r="I722" i="1" s="1"/>
  <c r="L1440" i="1"/>
  <c r="K1440" i="1"/>
  <c r="J1440" i="1"/>
  <c r="I1440" i="1" s="1"/>
  <c r="L3029" i="1"/>
  <c r="K3029" i="1"/>
  <c r="J3029" i="1"/>
  <c r="I3029" i="1" s="1"/>
  <c r="L347" i="1"/>
  <c r="K347" i="1"/>
  <c r="J347" i="1"/>
  <c r="I347" i="1" s="1"/>
  <c r="L1238" i="1"/>
  <c r="K1238" i="1"/>
  <c r="J1238" i="1"/>
  <c r="I1238" i="1" s="1"/>
  <c r="L1048" i="1"/>
  <c r="K1048" i="1"/>
  <c r="J1048" i="1"/>
  <c r="I1048" i="1" s="1"/>
  <c r="L2843" i="1"/>
  <c r="K2843" i="1"/>
  <c r="J2843" i="1"/>
  <c r="I2843" i="1" s="1"/>
  <c r="L2604" i="1"/>
  <c r="K2604" i="1"/>
  <c r="J2604" i="1"/>
  <c r="I2604" i="1" s="1"/>
  <c r="L844" i="1"/>
  <c r="K844" i="1"/>
  <c r="J844" i="1"/>
  <c r="I844" i="1" s="1"/>
  <c r="L1186" i="1"/>
  <c r="K1186" i="1"/>
  <c r="J1186" i="1"/>
  <c r="I1186" i="1" s="1"/>
  <c r="L2778" i="1"/>
  <c r="K2778" i="1"/>
  <c r="J2778" i="1"/>
  <c r="I2778" i="1" s="1"/>
  <c r="L2518" i="1"/>
  <c r="K2518" i="1"/>
  <c r="J2518" i="1"/>
  <c r="I2518" i="1" s="1"/>
  <c r="L3352" i="1"/>
  <c r="K3352" i="1"/>
  <c r="J3352" i="1"/>
  <c r="I3352" i="1" s="1"/>
  <c r="L2475" i="1"/>
  <c r="K2475" i="1"/>
  <c r="J2475" i="1"/>
  <c r="I2475" i="1" s="1"/>
  <c r="L1450" i="1"/>
  <c r="K1450" i="1"/>
  <c r="J1450" i="1"/>
  <c r="I1450" i="1" s="1"/>
  <c r="L541" i="1"/>
  <c r="K541" i="1"/>
  <c r="J541" i="1"/>
  <c r="I541" i="1" s="1"/>
  <c r="L3038" i="1"/>
  <c r="K3038" i="1"/>
  <c r="J3038" i="1"/>
  <c r="I3038" i="1" s="1"/>
  <c r="L2136" i="1"/>
  <c r="K2136" i="1"/>
  <c r="J2136" i="1"/>
  <c r="I2136" i="1" s="1"/>
  <c r="L896" i="1"/>
  <c r="K896" i="1"/>
  <c r="J896" i="1"/>
  <c r="I896" i="1" s="1"/>
  <c r="L3322" i="1"/>
  <c r="K3322" i="1"/>
  <c r="J3322" i="1"/>
  <c r="I3322" i="1" s="1"/>
  <c r="L2291" i="1"/>
  <c r="K2291" i="1"/>
  <c r="J2291" i="1"/>
  <c r="I2291" i="1" s="1"/>
  <c r="L1068" i="1"/>
  <c r="K1068" i="1"/>
  <c r="J1068" i="1"/>
  <c r="I1068" i="1" s="1"/>
  <c r="L161" i="1"/>
  <c r="K161" i="1"/>
  <c r="J161" i="1"/>
  <c r="I161" i="1" s="1"/>
  <c r="L2678" i="1"/>
  <c r="K2678" i="1"/>
  <c r="J2678" i="1"/>
  <c r="I2678" i="1" s="1"/>
  <c r="L1598" i="1"/>
  <c r="K1598" i="1"/>
  <c r="J1598" i="1"/>
  <c r="I1598" i="1" s="1"/>
  <c r="L513" i="1"/>
  <c r="K513" i="1"/>
  <c r="J513" i="1"/>
  <c r="I513" i="1" s="1"/>
  <c r="L868" i="1"/>
  <c r="K868" i="1"/>
  <c r="J868" i="1"/>
  <c r="I868" i="1" s="1"/>
  <c r="L3358" i="1"/>
  <c r="K3358" i="1"/>
  <c r="J3358" i="1"/>
  <c r="I3358" i="1" s="1"/>
  <c r="L3354" i="1"/>
  <c r="K3354" i="1"/>
  <c r="J3354" i="1"/>
  <c r="I3354" i="1" s="1"/>
  <c r="L3054" i="1"/>
  <c r="K3054" i="1"/>
  <c r="J3054" i="1"/>
  <c r="I3054" i="1" s="1"/>
  <c r="L2885" i="1"/>
  <c r="K2885" i="1"/>
  <c r="J2885" i="1"/>
  <c r="I2885" i="1" s="1"/>
  <c r="L2877" i="1"/>
  <c r="K2877" i="1"/>
  <c r="J2877" i="1"/>
  <c r="I2877" i="1" s="1"/>
  <c r="L2707" i="1"/>
  <c r="K2707" i="1"/>
  <c r="J2707" i="1"/>
  <c r="I2707" i="1" s="1"/>
  <c r="L2477" i="1"/>
  <c r="K2477" i="1"/>
  <c r="J2477" i="1"/>
  <c r="I2477" i="1" s="1"/>
  <c r="L2312" i="1"/>
  <c r="K2312" i="1"/>
  <c r="J2312" i="1"/>
  <c r="I2312" i="1" s="1"/>
  <c r="L2144" i="1"/>
  <c r="K2144" i="1"/>
  <c r="J2144" i="1"/>
  <c r="I2144" i="1" s="1"/>
  <c r="L1626" i="1"/>
  <c r="K1626" i="1"/>
  <c r="J1626" i="1"/>
  <c r="I1626" i="1" s="1"/>
  <c r="L1969" i="1"/>
  <c r="K1969" i="1"/>
  <c r="J1969" i="1"/>
  <c r="I1969" i="1" s="1"/>
  <c r="L1812" i="1"/>
  <c r="K1812" i="1"/>
  <c r="J1812" i="1"/>
  <c r="I1812" i="1" s="1"/>
  <c r="L1620" i="1"/>
  <c r="K1620" i="1"/>
  <c r="J1620" i="1"/>
  <c r="I1620" i="1" s="1"/>
  <c r="L1444" i="1"/>
  <c r="K1444" i="1"/>
  <c r="J1444" i="1"/>
  <c r="I1444" i="1" s="1"/>
  <c r="L1265" i="1"/>
  <c r="K1265" i="1"/>
  <c r="J1265" i="1"/>
  <c r="I1265" i="1" s="1"/>
  <c r="L1082" i="1"/>
  <c r="K1082" i="1"/>
  <c r="J1082" i="1"/>
  <c r="I1082" i="1" s="1"/>
  <c r="L907" i="1"/>
  <c r="K907" i="1"/>
  <c r="J907" i="1"/>
  <c r="I907" i="1" s="1"/>
  <c r="L727" i="1"/>
  <c r="K727" i="1"/>
  <c r="J727" i="1"/>
  <c r="I727" i="1" s="1"/>
  <c r="L543" i="1"/>
  <c r="K543" i="1"/>
  <c r="J543" i="1"/>
  <c r="I543" i="1" s="1"/>
  <c r="L366" i="1"/>
  <c r="K366" i="1"/>
  <c r="J366" i="1"/>
  <c r="I366" i="1" s="1"/>
  <c r="L183" i="1"/>
  <c r="K183" i="1"/>
  <c r="J183" i="1"/>
  <c r="I183" i="1" s="1"/>
  <c r="L3347" i="1"/>
  <c r="K3347" i="1"/>
  <c r="J3347" i="1"/>
  <c r="I3347" i="1" s="1"/>
  <c r="L3252" i="1"/>
  <c r="K3252" i="1"/>
  <c r="J3252" i="1"/>
  <c r="I3252" i="1" s="1"/>
  <c r="L3335" i="1"/>
  <c r="K3335" i="1"/>
  <c r="J3335" i="1"/>
  <c r="I3335" i="1" s="1"/>
  <c r="L3040" i="1"/>
  <c r="K3040" i="1"/>
  <c r="J3040" i="1"/>
  <c r="I3040" i="1" s="1"/>
  <c r="L2873" i="1"/>
  <c r="K2873" i="1"/>
  <c r="J2873" i="1"/>
  <c r="I2873" i="1" s="1"/>
  <c r="L2704" i="1"/>
  <c r="K2704" i="1"/>
  <c r="J2704" i="1"/>
  <c r="I2704" i="1" s="1"/>
  <c r="L2474" i="1"/>
  <c r="K2474" i="1"/>
  <c r="J2474" i="1"/>
  <c r="I2474" i="1" s="1"/>
  <c r="L2307" i="1"/>
  <c r="K2307" i="1"/>
  <c r="J2307" i="1"/>
  <c r="I2307" i="1" s="1"/>
  <c r="L2299" i="1"/>
  <c r="K2299" i="1"/>
  <c r="J2299" i="1"/>
  <c r="I2299" i="1" s="1"/>
  <c r="L2130" i="1"/>
  <c r="K2130" i="1"/>
  <c r="J2130" i="1"/>
  <c r="I2130" i="1" s="1"/>
  <c r="L3110" i="1"/>
  <c r="K3110" i="1"/>
  <c r="J3110" i="1"/>
  <c r="I3110" i="1" s="1"/>
  <c r="L1799" i="1"/>
  <c r="K1799" i="1"/>
  <c r="J1799" i="1"/>
  <c r="I1799" i="1" s="1"/>
  <c r="L1613" i="1"/>
  <c r="K1613" i="1"/>
  <c r="J1613" i="1"/>
  <c r="I1613" i="1" s="1"/>
  <c r="L1437" i="1"/>
  <c r="K1437" i="1"/>
  <c r="J1437" i="1"/>
  <c r="I1437" i="1" s="1"/>
  <c r="L1258" i="1"/>
  <c r="K1258" i="1"/>
  <c r="J1258" i="1"/>
  <c r="I1258" i="1" s="1"/>
  <c r="L1075" i="1"/>
  <c r="K1075" i="1"/>
  <c r="J1075" i="1"/>
  <c r="I1075" i="1" s="1"/>
  <c r="L898" i="1"/>
  <c r="K898" i="1"/>
  <c r="J898" i="1"/>
  <c r="I898" i="1" s="1"/>
  <c r="L719" i="1"/>
  <c r="K719" i="1"/>
  <c r="J719" i="1"/>
  <c r="I719" i="1" s="1"/>
  <c r="L536" i="1"/>
  <c r="K536" i="1"/>
  <c r="J536" i="1"/>
  <c r="I536" i="1" s="1"/>
  <c r="L527" i="1"/>
  <c r="K527" i="1"/>
  <c r="J527" i="1"/>
  <c r="I527" i="1" s="1"/>
  <c r="L350" i="1"/>
  <c r="K350" i="1"/>
  <c r="J350" i="1"/>
  <c r="I350" i="1" s="1"/>
  <c r="L169" i="1"/>
  <c r="K169" i="1"/>
  <c r="J169" i="1"/>
  <c r="I169" i="1" s="1"/>
  <c r="L3328" i="1"/>
  <c r="K3328" i="1"/>
  <c r="J3328" i="1"/>
  <c r="I3328" i="1" s="1"/>
  <c r="L3324" i="1"/>
  <c r="K3324" i="1"/>
  <c r="J3324" i="1"/>
  <c r="I3324" i="1" s="1"/>
  <c r="L3034" i="1"/>
  <c r="K3034" i="1"/>
  <c r="J3034" i="1"/>
  <c r="I3034" i="1" s="1"/>
  <c r="L2862" i="1"/>
  <c r="K2862" i="1"/>
  <c r="J2862" i="1"/>
  <c r="I2862" i="1" s="1"/>
  <c r="L2695" i="1"/>
  <c r="K2695" i="1"/>
  <c r="J2695" i="1"/>
  <c r="I2695" i="1" s="1"/>
  <c r="L2687" i="1"/>
  <c r="K2687" i="1"/>
  <c r="J2687" i="1"/>
  <c r="I2687" i="1" s="1"/>
  <c r="L2459" i="1"/>
  <c r="K2459" i="1"/>
  <c r="J2459" i="1"/>
  <c r="I2459" i="1" s="1"/>
  <c r="L2293" i="1"/>
  <c r="K2293" i="1"/>
  <c r="J2293" i="1"/>
  <c r="I2293" i="1" s="1"/>
  <c r="L2122" i="1"/>
  <c r="K2122" i="1"/>
  <c r="J2122" i="1"/>
  <c r="I2122" i="1" s="1"/>
  <c r="L1960" i="1"/>
  <c r="K1960" i="1"/>
  <c r="J1960" i="1"/>
  <c r="I1960" i="1" s="1"/>
  <c r="L1796" i="1"/>
  <c r="K1796" i="1"/>
  <c r="J1796" i="1"/>
  <c r="I1796" i="1" s="1"/>
  <c r="L1608" i="1"/>
  <c r="K1608" i="1"/>
  <c r="J1608" i="1"/>
  <c r="I1608" i="1" s="1"/>
  <c r="L1432" i="1"/>
  <c r="K1432" i="1"/>
  <c r="J1432" i="1"/>
  <c r="I1432" i="1" s="1"/>
  <c r="L1424" i="1"/>
  <c r="K1424" i="1"/>
  <c r="J1424" i="1"/>
  <c r="I1424" i="1" s="1"/>
  <c r="L1243" i="1"/>
  <c r="K1243" i="1"/>
  <c r="J1243" i="1"/>
  <c r="I1243" i="1" s="1"/>
  <c r="L1062" i="1"/>
  <c r="K1062" i="1"/>
  <c r="J1062" i="1"/>
  <c r="I1062" i="1" s="1"/>
  <c r="L885" i="1"/>
  <c r="K885" i="1"/>
  <c r="J885" i="1"/>
  <c r="I885" i="1" s="1"/>
  <c r="L705" i="1"/>
  <c r="K705" i="1"/>
  <c r="J705" i="1"/>
  <c r="I705" i="1" s="1"/>
  <c r="L520" i="1"/>
  <c r="K520" i="1"/>
  <c r="J520" i="1"/>
  <c r="I520" i="1" s="1"/>
  <c r="L345" i="1"/>
  <c r="K345" i="1"/>
  <c r="J345" i="1"/>
  <c r="I345" i="1" s="1"/>
  <c r="L163" i="1"/>
  <c r="K163" i="1"/>
  <c r="J163" i="1"/>
  <c r="I163" i="1" s="1"/>
  <c r="L3154" i="1"/>
  <c r="K3154" i="1"/>
  <c r="J3154" i="1"/>
  <c r="I3154" i="1" s="1"/>
  <c r="L3149" i="1"/>
  <c r="K3149" i="1"/>
  <c r="J3149" i="1"/>
  <c r="I3149" i="1" s="1"/>
  <c r="L3028" i="1"/>
  <c r="K3028" i="1"/>
  <c r="J3028" i="1"/>
  <c r="I3028" i="1" s="1"/>
  <c r="L3021" i="1"/>
  <c r="K3021" i="1"/>
  <c r="J3021" i="1"/>
  <c r="I3021" i="1" s="1"/>
  <c r="L2847" i="1"/>
  <c r="K2847" i="1"/>
  <c r="J2847" i="1"/>
  <c r="I2847" i="1" s="1"/>
  <c r="L2680" i="1"/>
  <c r="K2680" i="1"/>
  <c r="J2680" i="1"/>
  <c r="I2680" i="1" s="1"/>
  <c r="L2451" i="1"/>
  <c r="K2451" i="1"/>
  <c r="J2451" i="1"/>
  <c r="I2451" i="1" s="1"/>
  <c r="L2286" i="1"/>
  <c r="K2286" i="1"/>
  <c r="J2286" i="1"/>
  <c r="I2286" i="1" s="1"/>
  <c r="L2116" i="1"/>
  <c r="K2116" i="1"/>
  <c r="J2116" i="1"/>
  <c r="I2116" i="1" s="1"/>
  <c r="L1953" i="1"/>
  <c r="K1953" i="1"/>
  <c r="J1953" i="1"/>
  <c r="I1953" i="1" s="1"/>
  <c r="L1788" i="1"/>
  <c r="K1788" i="1"/>
  <c r="J1788" i="1"/>
  <c r="I1788" i="1" s="1"/>
  <c r="L1600" i="1"/>
  <c r="K1600" i="1"/>
  <c r="J1600" i="1"/>
  <c r="I1600" i="1" s="1"/>
  <c r="L1592" i="1"/>
  <c r="K1592" i="1"/>
  <c r="J1592" i="1"/>
  <c r="I1592" i="1" s="1"/>
  <c r="L1416" i="1"/>
  <c r="K1416" i="1"/>
  <c r="J1416" i="1"/>
  <c r="I1416" i="1" s="1"/>
  <c r="L1235" i="1"/>
  <c r="K1235" i="1"/>
  <c r="J1235" i="1"/>
  <c r="I1235" i="1" s="1"/>
  <c r="L1054" i="1"/>
  <c r="K1054" i="1"/>
  <c r="J1054" i="1"/>
  <c r="I1054" i="1" s="1"/>
  <c r="L877" i="1"/>
  <c r="K877" i="1"/>
  <c r="J877" i="1"/>
  <c r="I877" i="1" s="1"/>
  <c r="L699" i="1"/>
  <c r="K699" i="1"/>
  <c r="J699" i="1"/>
  <c r="I699" i="1" s="1"/>
  <c r="L515" i="1"/>
  <c r="K515" i="1"/>
  <c r="J515" i="1"/>
  <c r="I515" i="1" s="1"/>
  <c r="L339" i="1"/>
  <c r="K339" i="1"/>
  <c r="J339" i="1"/>
  <c r="I339" i="1" s="1"/>
  <c r="L158" i="1"/>
  <c r="K158" i="1"/>
  <c r="J158" i="1"/>
  <c r="I158" i="1" s="1"/>
  <c r="L151" i="1"/>
  <c r="K151" i="1"/>
  <c r="J151" i="1"/>
  <c r="I151" i="1" s="1"/>
  <c r="L2670" i="1"/>
  <c r="K2670" i="1"/>
  <c r="J2670" i="1"/>
  <c r="I2670" i="1" s="1"/>
  <c r="L2662" i="1"/>
  <c r="K2662" i="1"/>
  <c r="J2662" i="1"/>
  <c r="I2662" i="1" s="1"/>
  <c r="L2654" i="1"/>
  <c r="K2654" i="1"/>
  <c r="J2654" i="1"/>
  <c r="I2654" i="1" s="1"/>
  <c r="L2646" i="1"/>
  <c r="K2646" i="1"/>
  <c r="J2646" i="1"/>
  <c r="I2646" i="1" s="1"/>
  <c r="L2638" i="1"/>
  <c r="K2638" i="1"/>
  <c r="J2638" i="1"/>
  <c r="I2638" i="1" s="1"/>
  <c r="L2630" i="1"/>
  <c r="K2630" i="1"/>
  <c r="J2630" i="1"/>
  <c r="I2630" i="1" s="1"/>
  <c r="L2622" i="1"/>
  <c r="K2622" i="1"/>
  <c r="J2622" i="1"/>
  <c r="I2622" i="1" s="1"/>
  <c r="L1780" i="1"/>
  <c r="K1780" i="1"/>
  <c r="J1780" i="1"/>
  <c r="I1780" i="1" s="1"/>
  <c r="L1772" i="1"/>
  <c r="K1772" i="1"/>
  <c r="J1772" i="1"/>
  <c r="I1772" i="1" s="1"/>
  <c r="L1584" i="1"/>
  <c r="K1584" i="1"/>
  <c r="J1584" i="1"/>
  <c r="I1584" i="1" s="1"/>
  <c r="L1407" i="1"/>
  <c r="K1407" i="1"/>
  <c r="J1407" i="1"/>
  <c r="I1407" i="1" s="1"/>
  <c r="L1227" i="1"/>
  <c r="K1227" i="1"/>
  <c r="J1227" i="1"/>
  <c r="I1227" i="1" s="1"/>
  <c r="L1045" i="1"/>
  <c r="K1045" i="1"/>
  <c r="J1045" i="1"/>
  <c r="I1045" i="1" s="1"/>
  <c r="L870" i="1"/>
  <c r="K870" i="1"/>
  <c r="J870" i="1"/>
  <c r="I870" i="1" s="1"/>
  <c r="L693" i="1"/>
  <c r="K693" i="1"/>
  <c r="J693" i="1"/>
  <c r="I693" i="1" s="1"/>
  <c r="L683" i="1"/>
  <c r="K683" i="1"/>
  <c r="J683" i="1"/>
  <c r="I683" i="1" s="1"/>
  <c r="L502" i="1"/>
  <c r="K502" i="1"/>
  <c r="J502" i="1"/>
  <c r="I502" i="1" s="1"/>
  <c r="L325" i="1"/>
  <c r="K325" i="1"/>
  <c r="J325" i="1"/>
  <c r="I325" i="1" s="1"/>
  <c r="L143" i="1"/>
  <c r="K143" i="1"/>
  <c r="J143" i="1"/>
  <c r="I143" i="1" s="1"/>
  <c r="L3127" i="1"/>
  <c r="K3127" i="1"/>
  <c r="J3127" i="1"/>
  <c r="I3127" i="1" s="1"/>
  <c r="L3073" i="1"/>
  <c r="K3073" i="1"/>
  <c r="J3073" i="1"/>
  <c r="I3073" i="1" s="1"/>
  <c r="L3065" i="1"/>
  <c r="K3065" i="1"/>
  <c r="J3065" i="1"/>
  <c r="I3065" i="1" s="1"/>
  <c r="L3057" i="1"/>
  <c r="K3057" i="1"/>
  <c r="J3057" i="1"/>
  <c r="I3057" i="1" s="1"/>
  <c r="L3014" i="1"/>
  <c r="K3014" i="1"/>
  <c r="J3014" i="1"/>
  <c r="I3014" i="1" s="1"/>
  <c r="L2840" i="1"/>
  <c r="K2840" i="1"/>
  <c r="J2840" i="1"/>
  <c r="I2840" i="1" s="1"/>
  <c r="L2610" i="1"/>
  <c r="K2610" i="1"/>
  <c r="J2610" i="1"/>
  <c r="I2610" i="1" s="1"/>
  <c r="L2444" i="1"/>
  <c r="K2444" i="1"/>
  <c r="J2444" i="1"/>
  <c r="I2444" i="1" s="1"/>
  <c r="L2278" i="1"/>
  <c r="K2278" i="1"/>
  <c r="J2278" i="1"/>
  <c r="I2278" i="1" s="1"/>
  <c r="L2108" i="1"/>
  <c r="K2108" i="1"/>
  <c r="J2108" i="1"/>
  <c r="I2108" i="1" s="1"/>
  <c r="L1946" i="1"/>
  <c r="K1946" i="1"/>
  <c r="J1946" i="1"/>
  <c r="I1946" i="1" s="1"/>
  <c r="L1938" i="1"/>
  <c r="K1938" i="1"/>
  <c r="J1938" i="1"/>
  <c r="I1938" i="1" s="1"/>
  <c r="L1764" i="1"/>
  <c r="K1764" i="1"/>
  <c r="J1764" i="1"/>
  <c r="I1764" i="1" s="1"/>
  <c r="L1576" i="1"/>
  <c r="K1576" i="1"/>
  <c r="J1576" i="1"/>
  <c r="I1576" i="1" s="1"/>
  <c r="L1398" i="1"/>
  <c r="K1398" i="1"/>
  <c r="J1398" i="1"/>
  <c r="I1398" i="1" s="1"/>
  <c r="L1218" i="1"/>
  <c r="K1218" i="1"/>
  <c r="J1218" i="1"/>
  <c r="I1218" i="1" s="1"/>
  <c r="L1037" i="1"/>
  <c r="K1037" i="1"/>
  <c r="J1037" i="1"/>
  <c r="I1037" i="1" s="1"/>
  <c r="L862" i="1"/>
  <c r="K862" i="1"/>
  <c r="J862" i="1"/>
  <c r="I862" i="1" s="1"/>
  <c r="L681" i="1"/>
  <c r="K681" i="1"/>
  <c r="J681" i="1"/>
  <c r="I681" i="1" s="1"/>
  <c r="L500" i="1"/>
  <c r="K500" i="1"/>
  <c r="J500" i="1"/>
  <c r="I500" i="1" s="1"/>
  <c r="L492" i="1"/>
  <c r="K492" i="1"/>
  <c r="J492" i="1"/>
  <c r="I492" i="1" s="1"/>
  <c r="L315" i="1"/>
  <c r="K315" i="1"/>
  <c r="J315" i="1"/>
  <c r="I315" i="1" s="1"/>
  <c r="L135" i="1"/>
  <c r="K135" i="1"/>
  <c r="J135" i="1"/>
  <c r="I135" i="1" s="1"/>
  <c r="L3291" i="1"/>
  <c r="K3291" i="1"/>
  <c r="J3291" i="1"/>
  <c r="I3291" i="1" s="1"/>
  <c r="L3301" i="1"/>
  <c r="K3301" i="1"/>
  <c r="J3301" i="1"/>
  <c r="I3301" i="1" s="1"/>
  <c r="L3004" i="1"/>
  <c r="K3004" i="1"/>
  <c r="J3004" i="1"/>
  <c r="I3004" i="1" s="1"/>
  <c r="L2830" i="1"/>
  <c r="K2830" i="1"/>
  <c r="J2830" i="1"/>
  <c r="I2830" i="1" s="1"/>
  <c r="L2600" i="1"/>
  <c r="K2600" i="1"/>
  <c r="J2600" i="1"/>
  <c r="I2600" i="1" s="1"/>
  <c r="L2434" i="1"/>
  <c r="K2434" i="1"/>
  <c r="J2434" i="1"/>
  <c r="I2434" i="1" s="1"/>
  <c r="L2268" i="1"/>
  <c r="K2268" i="1"/>
  <c r="J2268" i="1"/>
  <c r="I2268" i="1" s="1"/>
  <c r="L2098" i="1"/>
  <c r="K2098" i="1"/>
  <c r="J2098" i="1"/>
  <c r="I2098" i="1" s="1"/>
  <c r="L1936" i="1"/>
  <c r="K1936" i="1"/>
  <c r="J1936" i="1"/>
  <c r="I1936" i="1" s="1"/>
  <c r="L1762" i="1"/>
  <c r="K1762" i="1"/>
  <c r="J1762" i="1"/>
  <c r="I1762" i="1" s="1"/>
  <c r="L1750" i="1"/>
  <c r="K1750" i="1"/>
  <c r="J1750" i="1"/>
  <c r="I1750" i="1" s="1"/>
  <c r="L1565" i="1"/>
  <c r="K1565" i="1"/>
  <c r="J1565" i="1"/>
  <c r="I1565" i="1" s="1"/>
  <c r="L1388" i="1"/>
  <c r="K1388" i="1"/>
  <c r="J1388" i="1"/>
  <c r="I1388" i="1" s="1"/>
  <c r="L1209" i="1"/>
  <c r="K1209" i="1"/>
  <c r="J1209" i="1"/>
  <c r="I1209" i="1" s="1"/>
  <c r="L1028" i="1"/>
  <c r="K1028" i="1"/>
  <c r="J1028" i="1"/>
  <c r="I1028" i="1" s="1"/>
  <c r="L851" i="1"/>
  <c r="K851" i="1"/>
  <c r="J851" i="1"/>
  <c r="I851" i="1" s="1"/>
  <c r="L672" i="1"/>
  <c r="K672" i="1"/>
  <c r="J672" i="1"/>
  <c r="I672" i="1" s="1"/>
  <c r="L491" i="1"/>
  <c r="K491" i="1"/>
  <c r="J491" i="1"/>
  <c r="I491" i="1" s="1"/>
  <c r="L483" i="1"/>
  <c r="K483" i="1"/>
  <c r="J483" i="1"/>
  <c r="I483" i="1" s="1"/>
  <c r="L306" i="1"/>
  <c r="K306" i="1"/>
  <c r="J306" i="1"/>
  <c r="I306" i="1" s="1"/>
  <c r="L125" i="1"/>
  <c r="K125" i="1"/>
  <c r="J125" i="1"/>
  <c r="I125" i="1" s="1"/>
  <c r="L3101" i="1"/>
  <c r="K3101" i="1"/>
  <c r="J3101" i="1"/>
  <c r="I3101" i="1" s="1"/>
  <c r="L3002" i="1"/>
  <c r="K3002" i="1"/>
  <c r="J3002" i="1"/>
  <c r="I3002" i="1" s="1"/>
  <c r="L2994" i="1"/>
  <c r="K2994" i="1"/>
  <c r="J2994" i="1"/>
  <c r="I2994" i="1" s="1"/>
  <c r="L2819" i="1"/>
  <c r="K2819" i="1"/>
  <c r="J2819" i="1"/>
  <c r="I2819" i="1" s="1"/>
  <c r="L2590" i="1"/>
  <c r="K2590" i="1"/>
  <c r="J2590" i="1"/>
  <c r="I2590" i="1" s="1"/>
  <c r="L2424" i="1"/>
  <c r="K2424" i="1"/>
  <c r="J2424" i="1"/>
  <c r="I2424" i="1" s="1"/>
  <c r="L2258" i="1"/>
  <c r="K2258" i="1"/>
  <c r="J2258" i="1"/>
  <c r="I2258" i="1" s="1"/>
  <c r="L2088" i="1"/>
  <c r="K2088" i="1"/>
  <c r="J2088" i="1"/>
  <c r="I2088" i="1" s="1"/>
  <c r="L1926" i="1"/>
  <c r="K1926" i="1"/>
  <c r="J1926" i="1"/>
  <c r="I1926" i="1" s="1"/>
  <c r="L1747" i="1"/>
  <c r="K1747" i="1"/>
  <c r="J1747" i="1"/>
  <c r="I1747" i="1" s="1"/>
  <c r="L1562" i="1"/>
  <c r="K1562" i="1"/>
  <c r="J1562" i="1"/>
  <c r="I1562" i="1" s="1"/>
  <c r="L1554" i="1"/>
  <c r="K1554" i="1"/>
  <c r="J1554" i="1"/>
  <c r="I1554" i="1" s="1"/>
  <c r="L1377" i="1"/>
  <c r="K1377" i="1"/>
  <c r="J1377" i="1"/>
  <c r="I1377" i="1" s="1"/>
  <c r="L1198" i="1"/>
  <c r="K1198" i="1"/>
  <c r="J1198" i="1"/>
  <c r="I1198" i="1" s="1"/>
  <c r="L1016" i="1"/>
  <c r="K1016" i="1"/>
  <c r="J1016" i="1"/>
  <c r="I1016" i="1" s="1"/>
  <c r="L840" i="1"/>
  <c r="K840" i="1"/>
  <c r="J840" i="1"/>
  <c r="I840" i="1" s="1"/>
  <c r="L661" i="1"/>
  <c r="K661" i="1"/>
  <c r="J661" i="1"/>
  <c r="I661" i="1" s="1"/>
  <c r="L480" i="1"/>
  <c r="K480" i="1"/>
  <c r="J480" i="1"/>
  <c r="I480" i="1" s="1"/>
  <c r="L303" i="1"/>
  <c r="K303" i="1"/>
  <c r="J303" i="1"/>
  <c r="I303" i="1" s="1"/>
  <c r="L123" i="1"/>
  <c r="K123" i="1"/>
  <c r="J123" i="1"/>
  <c r="I123" i="1" s="1"/>
  <c r="L114" i="1"/>
  <c r="K114" i="1"/>
  <c r="J114" i="1"/>
  <c r="I114" i="1" s="1"/>
  <c r="L3277" i="1"/>
  <c r="K3277" i="1"/>
  <c r="J3277" i="1"/>
  <c r="I3277" i="1" s="1"/>
  <c r="L2992" i="1"/>
  <c r="K2992" i="1"/>
  <c r="J2992" i="1"/>
  <c r="I2992" i="1" s="1"/>
  <c r="L2817" i="1"/>
  <c r="K2817" i="1"/>
  <c r="J2817" i="1"/>
  <c r="I2817" i="1" s="1"/>
  <c r="L2809" i="1"/>
  <c r="K2809" i="1"/>
  <c r="J2809" i="1"/>
  <c r="I2809" i="1" s="1"/>
  <c r="L2580" i="1"/>
  <c r="K2580" i="1"/>
  <c r="J2580" i="1"/>
  <c r="I2580" i="1" s="1"/>
  <c r="L2414" i="1"/>
  <c r="K2414" i="1"/>
  <c r="J2414" i="1"/>
  <c r="I2414" i="1" s="1"/>
  <c r="L2248" i="1"/>
  <c r="K2248" i="1"/>
  <c r="J2248" i="1"/>
  <c r="I2248" i="1" s="1"/>
  <c r="L2078" i="1"/>
  <c r="K2078" i="1"/>
  <c r="J2078" i="1"/>
  <c r="I2078" i="1" s="1"/>
  <c r="L1916" i="1"/>
  <c r="K1916" i="1"/>
  <c r="J1916" i="1"/>
  <c r="I1916" i="1" s="1"/>
  <c r="L1552" i="1"/>
  <c r="K1552" i="1"/>
  <c r="J1552" i="1"/>
  <c r="I1552" i="1" s="1"/>
  <c r="L1375" i="1"/>
  <c r="K1375" i="1"/>
  <c r="J1375" i="1"/>
  <c r="I1375" i="1" s="1"/>
  <c r="L1367" i="1"/>
  <c r="K1367" i="1"/>
  <c r="J1367" i="1"/>
  <c r="I1367" i="1" s="1"/>
  <c r="L1006" i="1"/>
  <c r="K1006" i="1"/>
  <c r="J1006" i="1"/>
  <c r="I1006" i="1" s="1"/>
  <c r="L830" i="1"/>
  <c r="K830" i="1"/>
  <c r="J830" i="1"/>
  <c r="I830" i="1" s="1"/>
  <c r="L651" i="1"/>
  <c r="K651" i="1"/>
  <c r="J651" i="1"/>
  <c r="I651" i="1" s="1"/>
  <c r="L293" i="1"/>
  <c r="K293" i="1"/>
  <c r="J293" i="1"/>
  <c r="I293" i="1" s="1"/>
  <c r="L112" i="1"/>
  <c r="K112" i="1"/>
  <c r="J112" i="1"/>
  <c r="I112" i="1" s="1"/>
  <c r="L3210" i="1"/>
  <c r="K3210" i="1"/>
  <c r="J3210" i="1"/>
  <c r="I3210" i="1" s="1"/>
  <c r="L2982" i="1"/>
  <c r="K2982" i="1"/>
  <c r="J2982" i="1"/>
  <c r="I2982" i="1" s="1"/>
  <c r="L2808" i="1"/>
  <c r="K2808" i="1"/>
  <c r="J2808" i="1"/>
  <c r="I2808" i="1" s="1"/>
  <c r="L2800" i="1"/>
  <c r="K2800" i="1"/>
  <c r="J2800" i="1"/>
  <c r="I2800" i="1" s="1"/>
  <c r="L2406" i="1"/>
  <c r="K2406" i="1"/>
  <c r="J2406" i="1"/>
  <c r="I2406" i="1" s="1"/>
  <c r="L1724" i="1"/>
  <c r="K1724" i="1"/>
  <c r="J1724" i="1"/>
  <c r="I1724" i="1" s="1"/>
  <c r="L2241" i="1"/>
  <c r="K2241" i="1"/>
  <c r="J2241" i="1"/>
  <c r="I2241" i="1" s="1"/>
  <c r="L2071" i="1"/>
  <c r="K2071" i="1"/>
  <c r="J2071" i="1"/>
  <c r="I2071" i="1" s="1"/>
  <c r="L1908" i="1"/>
  <c r="K1908" i="1"/>
  <c r="J1908" i="1"/>
  <c r="I1908" i="1" s="1"/>
  <c r="L1543" i="1"/>
  <c r="K1543" i="1"/>
  <c r="J1543" i="1"/>
  <c r="I1543" i="1" s="1"/>
  <c r="L1365" i="1"/>
  <c r="K1365" i="1"/>
  <c r="J1365" i="1"/>
  <c r="I1365" i="1" s="1"/>
  <c r="L1177" i="1"/>
  <c r="K1177" i="1"/>
  <c r="J1177" i="1"/>
  <c r="I1177" i="1" s="1"/>
  <c r="L997" i="1"/>
  <c r="K997" i="1"/>
  <c r="J997" i="1"/>
  <c r="I997" i="1" s="1"/>
  <c r="L821" i="1"/>
  <c r="K821" i="1"/>
  <c r="J821" i="1"/>
  <c r="I821" i="1" s="1"/>
  <c r="L640" i="1"/>
  <c r="K640" i="1"/>
  <c r="J640" i="1"/>
  <c r="I640" i="1" s="1"/>
  <c r="L458" i="1"/>
  <c r="K458" i="1"/>
  <c r="J458" i="1"/>
  <c r="I458" i="1" s="1"/>
  <c r="L282" i="1"/>
  <c r="K282" i="1"/>
  <c r="J282" i="1"/>
  <c r="I282" i="1" s="1"/>
  <c r="L102" i="1"/>
  <c r="K102" i="1"/>
  <c r="J102" i="1"/>
  <c r="I102" i="1" s="1"/>
  <c r="L3256" i="1"/>
  <c r="K3256" i="1"/>
  <c r="L3140" i="1"/>
  <c r="K3140" i="1"/>
  <c r="J3140" i="1"/>
  <c r="I3140" i="1" s="1"/>
  <c r="L2972" i="1"/>
  <c r="K2972" i="1"/>
  <c r="J2972" i="1"/>
  <c r="I2972" i="1" s="1"/>
  <c r="L2797" i="1"/>
  <c r="K2797" i="1"/>
  <c r="J2797" i="1"/>
  <c r="I2797" i="1" s="1"/>
  <c r="L2568" i="1"/>
  <c r="K2568" i="1"/>
  <c r="J2568" i="1"/>
  <c r="I2568" i="1" s="1"/>
  <c r="L2402" i="1"/>
  <c r="K2402" i="1"/>
  <c r="J2402" i="1"/>
  <c r="I2402" i="1" s="1"/>
  <c r="L2395" i="1"/>
  <c r="K2395" i="1"/>
  <c r="J2395" i="1"/>
  <c r="I2395" i="1" s="1"/>
  <c r="L1710" i="1"/>
  <c r="K1710" i="1"/>
  <c r="J1710" i="1"/>
  <c r="I1710" i="1" s="1"/>
  <c r="L2229" i="1"/>
  <c r="K2229" i="1"/>
  <c r="J2229" i="1"/>
  <c r="I2229" i="1" s="1"/>
  <c r="L2059" i="1"/>
  <c r="K2059" i="1"/>
  <c r="J2059" i="1"/>
  <c r="I2059" i="1" s="1"/>
  <c r="L1901" i="1"/>
  <c r="K1901" i="1"/>
  <c r="J1901" i="1"/>
  <c r="I1901" i="1" s="1"/>
  <c r="L1534" i="1"/>
  <c r="K1534" i="1"/>
  <c r="J1534" i="1"/>
  <c r="I1534" i="1" s="1"/>
  <c r="L1356" i="1"/>
  <c r="K1356" i="1"/>
  <c r="J1356" i="1"/>
  <c r="I1356" i="1" s="1"/>
  <c r="L1566" i="1"/>
  <c r="K1566" i="1"/>
  <c r="J1566" i="1"/>
  <c r="I1566" i="1" s="1"/>
  <c r="L995" i="1"/>
  <c r="K995" i="1"/>
  <c r="J995" i="1"/>
  <c r="I995" i="1" s="1"/>
  <c r="L987" i="1"/>
  <c r="K987" i="1"/>
  <c r="J987" i="1"/>
  <c r="I987" i="1" s="1"/>
  <c r="L812" i="1"/>
  <c r="K812" i="1"/>
  <c r="J812" i="1"/>
  <c r="I812" i="1" s="1"/>
  <c r="L630" i="1"/>
  <c r="K630" i="1"/>
  <c r="J630" i="1"/>
  <c r="I630" i="1" s="1"/>
  <c r="L449" i="1"/>
  <c r="K449" i="1"/>
  <c r="J449" i="1"/>
  <c r="I449" i="1" s="1"/>
  <c r="L273" i="1"/>
  <c r="K273" i="1"/>
  <c r="J273" i="1"/>
  <c r="I273" i="1" s="1"/>
  <c r="L1510" i="1"/>
  <c r="K1510" i="1"/>
  <c r="J1510" i="1"/>
  <c r="I1510" i="1" s="1"/>
  <c r="L3245" i="1"/>
  <c r="K3245" i="1"/>
  <c r="J3245" i="1"/>
  <c r="I3245" i="1" s="1"/>
  <c r="L3240" i="1"/>
  <c r="K3240" i="1"/>
  <c r="J3240" i="1"/>
  <c r="I3240" i="1" s="1"/>
  <c r="L2963" i="1"/>
  <c r="K2963" i="1"/>
  <c r="J2963" i="1"/>
  <c r="I2963" i="1" s="1"/>
  <c r="L2790" i="1"/>
  <c r="K2790" i="1"/>
  <c r="J2790" i="1"/>
  <c r="I2790" i="1" s="1"/>
  <c r="L2558" i="1"/>
  <c r="K2558" i="1"/>
  <c r="J2558" i="1"/>
  <c r="I2558" i="1" s="1"/>
  <c r="L2393" i="1"/>
  <c r="K2393" i="1"/>
  <c r="J2393" i="1"/>
  <c r="I2393" i="1" s="1"/>
  <c r="L2226" i="1"/>
  <c r="K2226" i="1"/>
  <c r="J2226" i="1"/>
  <c r="I2226" i="1" s="1"/>
  <c r="L2218" i="1"/>
  <c r="K2218" i="1"/>
  <c r="J2218" i="1"/>
  <c r="I2218" i="1" s="1"/>
  <c r="L2048" i="1"/>
  <c r="K2048" i="1"/>
  <c r="J2048" i="1"/>
  <c r="I2048" i="1" s="1"/>
  <c r="L1890" i="1"/>
  <c r="K1890" i="1"/>
  <c r="J1890" i="1"/>
  <c r="I1890" i="1" s="1"/>
  <c r="L1703" i="1"/>
  <c r="K1703" i="1"/>
  <c r="J1703" i="1"/>
  <c r="I1703" i="1" s="1"/>
  <c r="L1524" i="1"/>
  <c r="K1524" i="1"/>
  <c r="J1524" i="1"/>
  <c r="I1524" i="1" s="1"/>
  <c r="L1347" i="1"/>
  <c r="K1347" i="1"/>
  <c r="J1347" i="1"/>
  <c r="I1347" i="1" s="1"/>
  <c r="L1166" i="1"/>
  <c r="K1166" i="1"/>
  <c r="J1166" i="1"/>
  <c r="I1166" i="1" s="1"/>
  <c r="L985" i="1"/>
  <c r="K985" i="1"/>
  <c r="J985" i="1"/>
  <c r="I985" i="1" s="1"/>
  <c r="L809" i="1"/>
  <c r="K809" i="1"/>
  <c r="J809" i="1"/>
  <c r="I809" i="1" s="1"/>
  <c r="L801" i="1"/>
  <c r="K801" i="1"/>
  <c r="J801" i="1"/>
  <c r="I801" i="1" s="1"/>
  <c r="L619" i="1"/>
  <c r="K619" i="1"/>
  <c r="J619" i="1"/>
  <c r="I619" i="1" s="1"/>
  <c r="L439" i="1"/>
  <c r="K439" i="1"/>
  <c r="J439" i="1"/>
  <c r="I439" i="1" s="1"/>
  <c r="L262" i="1"/>
  <c r="K262" i="1"/>
  <c r="J262" i="1"/>
  <c r="I262" i="1" s="1"/>
  <c r="L84" i="1"/>
  <c r="K84" i="1"/>
  <c r="J84" i="1"/>
  <c r="I84" i="1" s="1"/>
  <c r="L3233" i="1"/>
  <c r="K3233" i="1"/>
  <c r="J3233" i="1"/>
  <c r="I3233" i="1" s="1"/>
  <c r="L3228" i="1"/>
  <c r="K3228" i="1"/>
  <c r="J3228" i="1"/>
  <c r="I3228" i="1" s="1"/>
  <c r="L2953" i="1"/>
  <c r="K2953" i="1"/>
  <c r="J2953" i="1"/>
  <c r="I2953" i="1" s="1"/>
  <c r="L2781" i="1"/>
  <c r="K2781" i="1"/>
  <c r="J2781" i="1"/>
  <c r="I2781" i="1" s="1"/>
  <c r="L2548" i="1"/>
  <c r="K2548" i="1"/>
  <c r="J2548" i="1"/>
  <c r="I2548" i="1" s="1"/>
  <c r="L2384" i="1"/>
  <c r="K2384" i="1"/>
  <c r="J2384" i="1"/>
  <c r="I2384" i="1" s="1"/>
  <c r="L2216" i="1"/>
  <c r="K2216" i="1"/>
  <c r="J2216" i="1"/>
  <c r="I2216" i="1" s="1"/>
  <c r="L1278" i="1"/>
  <c r="K1278" i="1"/>
  <c r="J1278" i="1"/>
  <c r="I1278" i="1" s="1"/>
  <c r="L2039" i="1"/>
  <c r="K2039" i="1"/>
  <c r="J2039" i="1"/>
  <c r="I2039" i="1" s="1"/>
  <c r="L1882" i="1"/>
  <c r="K1882" i="1"/>
  <c r="J1882" i="1"/>
  <c r="I1882" i="1" s="1"/>
  <c r="L1254" i="1"/>
  <c r="K1254" i="1"/>
  <c r="J1254" i="1"/>
  <c r="I1254" i="1" s="1"/>
  <c r="L1515" i="1"/>
  <c r="K1515" i="1"/>
  <c r="J1515" i="1"/>
  <c r="I1515" i="1" s="1"/>
  <c r="L1338" i="1"/>
  <c r="K1338" i="1"/>
  <c r="J1338" i="1"/>
  <c r="I1338" i="1" s="1"/>
  <c r="L1158" i="1"/>
  <c r="K1158" i="1"/>
  <c r="J1158" i="1"/>
  <c r="I1158" i="1" s="1"/>
  <c r="L975" i="1"/>
  <c r="K975" i="1"/>
  <c r="J975" i="1"/>
  <c r="I975" i="1" s="1"/>
  <c r="L799" i="1"/>
  <c r="K799" i="1"/>
  <c r="J799" i="1"/>
  <c r="I799" i="1" s="1"/>
  <c r="L617" i="1"/>
  <c r="K617" i="1"/>
  <c r="J617" i="1"/>
  <c r="I617" i="1" s="1"/>
  <c r="L609" i="1"/>
  <c r="K609" i="1"/>
  <c r="J609" i="1"/>
  <c r="I609" i="1" s="1"/>
  <c r="L429" i="1"/>
  <c r="K429" i="1"/>
  <c r="J429" i="1"/>
  <c r="I429" i="1" s="1"/>
  <c r="L253" i="1"/>
  <c r="K253" i="1"/>
  <c r="J253" i="1"/>
  <c r="I253" i="1" s="1"/>
  <c r="L71" i="1"/>
  <c r="K71" i="1"/>
  <c r="J71" i="1"/>
  <c r="I71" i="1" s="1"/>
  <c r="L3224" i="1"/>
  <c r="K3224" i="1"/>
  <c r="J3224" i="1"/>
  <c r="I3224" i="1" s="1"/>
  <c r="L3219" i="1"/>
  <c r="J3219" i="1"/>
  <c r="I3219" i="1" s="1"/>
  <c r="K3219" i="1"/>
  <c r="L2943" i="1"/>
  <c r="K2943" i="1"/>
  <c r="J2943" i="1"/>
  <c r="I2943" i="1" s="1"/>
  <c r="L2774" i="1"/>
  <c r="K2774" i="1"/>
  <c r="J2774" i="1"/>
  <c r="I2774" i="1" s="1"/>
  <c r="L2542" i="1"/>
  <c r="K2542" i="1"/>
  <c r="J2542" i="1"/>
  <c r="I2542" i="1" s="1"/>
  <c r="L2376" i="1"/>
  <c r="K2376" i="1"/>
  <c r="J2376" i="1"/>
  <c r="I2376" i="1" s="1"/>
  <c r="L2208" i="1"/>
  <c r="K2208" i="1"/>
  <c r="J2208" i="1"/>
  <c r="I2208" i="1" s="1"/>
  <c r="L2200" i="1"/>
  <c r="K2200" i="1"/>
  <c r="J2200" i="1"/>
  <c r="I2200" i="1" s="1"/>
  <c r="L2031" i="1"/>
  <c r="K2031" i="1"/>
  <c r="J2031" i="1"/>
  <c r="I2031" i="1" s="1"/>
  <c r="L1873" i="1"/>
  <c r="J1873" i="1"/>
  <c r="I1873" i="1" s="1"/>
  <c r="K1873" i="1"/>
  <c r="L1686" i="1"/>
  <c r="K1686" i="1"/>
  <c r="J1686" i="1"/>
  <c r="I1686" i="1" s="1"/>
  <c r="L1505" i="1"/>
  <c r="K1505" i="1"/>
  <c r="J1505" i="1"/>
  <c r="I1505" i="1" s="1"/>
  <c r="L1328" i="1"/>
  <c r="K1328" i="1"/>
  <c r="J1328" i="1"/>
  <c r="I1328" i="1" s="1"/>
  <c r="L1148" i="1"/>
  <c r="K1148" i="1"/>
  <c r="J1148" i="1"/>
  <c r="I1148" i="1" s="1"/>
  <c r="L967" i="1"/>
  <c r="K967" i="1"/>
  <c r="J967" i="1"/>
  <c r="I967" i="1" s="1"/>
  <c r="L790" i="1"/>
  <c r="K790" i="1"/>
  <c r="J790" i="1"/>
  <c r="I790" i="1" s="1"/>
  <c r="L608" i="1"/>
  <c r="K608" i="1"/>
  <c r="J608" i="1"/>
  <c r="I608" i="1" s="1"/>
  <c r="L600" i="1"/>
  <c r="K600" i="1"/>
  <c r="J600" i="1"/>
  <c r="I600" i="1" s="1"/>
  <c r="L419" i="1"/>
  <c r="K419" i="1"/>
  <c r="J419" i="1"/>
  <c r="I419" i="1" s="1"/>
  <c r="L242" i="1"/>
  <c r="K242" i="1"/>
  <c r="J242" i="1"/>
  <c r="I242" i="1" s="1"/>
  <c r="L61" i="1"/>
  <c r="K61" i="1"/>
  <c r="J61" i="1"/>
  <c r="I61" i="1" s="1"/>
  <c r="L3213" i="1"/>
  <c r="K3213" i="1"/>
  <c r="J3213" i="1"/>
  <c r="I3213" i="1" s="1"/>
  <c r="L3206" i="1"/>
  <c r="K3206" i="1"/>
  <c r="J3206" i="1"/>
  <c r="I3206" i="1" s="1"/>
  <c r="L2933" i="1"/>
  <c r="K2933" i="1"/>
  <c r="J2933" i="1"/>
  <c r="I2933" i="1" s="1"/>
  <c r="L2761" i="1"/>
  <c r="K2761" i="1"/>
  <c r="J2761" i="1"/>
  <c r="I2761" i="1" s="1"/>
  <c r="L2530" i="1"/>
  <c r="J2530" i="1"/>
  <c r="I2530" i="1" s="1"/>
  <c r="K2530" i="1"/>
  <c r="L2364" i="1"/>
  <c r="K2364" i="1"/>
  <c r="J2364" i="1"/>
  <c r="I2364" i="1" s="1"/>
  <c r="L2196" i="1"/>
  <c r="K2196" i="1"/>
  <c r="J2196" i="1"/>
  <c r="I2196" i="1" s="1"/>
  <c r="L2028" i="1"/>
  <c r="K2028" i="1"/>
  <c r="J2028" i="1"/>
  <c r="I2028" i="1" s="1"/>
  <c r="L1870" i="1"/>
  <c r="K1870" i="1"/>
  <c r="J1870" i="1"/>
  <c r="I1870" i="1" s="1"/>
  <c r="L1683" i="1"/>
  <c r="K1683" i="1"/>
  <c r="J1683" i="1"/>
  <c r="I1683" i="1" s="1"/>
  <c r="L1675" i="1"/>
  <c r="K1675" i="1"/>
  <c r="J1675" i="1"/>
  <c r="I1675" i="1" s="1"/>
  <c r="L1495" i="1"/>
  <c r="K1495" i="1"/>
  <c r="J1495" i="1"/>
  <c r="I1495" i="1" s="1"/>
  <c r="L1318" i="1"/>
  <c r="K1318" i="1"/>
  <c r="J1318" i="1"/>
  <c r="I1318" i="1" s="1"/>
  <c r="L1137" i="1"/>
  <c r="K1137" i="1"/>
  <c r="J1137" i="1"/>
  <c r="I1137" i="1" s="1"/>
  <c r="L886" i="1"/>
  <c r="K886" i="1"/>
  <c r="J886" i="1"/>
  <c r="I886" i="1" s="1"/>
  <c r="L779" i="1"/>
  <c r="K779" i="1"/>
  <c r="J779" i="1"/>
  <c r="I779" i="1" s="1"/>
  <c r="L597" i="1"/>
  <c r="K597" i="1"/>
  <c r="J597" i="1"/>
  <c r="I597" i="1" s="1"/>
  <c r="L416" i="1"/>
  <c r="K416" i="1"/>
  <c r="J416" i="1"/>
  <c r="I416" i="1" s="1"/>
  <c r="L854" i="1"/>
  <c r="K854" i="1"/>
  <c r="J854" i="1"/>
  <c r="I854" i="1" s="1"/>
  <c r="L232" i="1"/>
  <c r="K232" i="1"/>
  <c r="J232" i="1"/>
  <c r="I232" i="1" s="1"/>
  <c r="L50" i="1"/>
  <c r="J50" i="1"/>
  <c r="I50" i="1" s="1"/>
  <c r="K50" i="1"/>
  <c r="L3081" i="1"/>
  <c r="K3081" i="1"/>
  <c r="J3081" i="1"/>
  <c r="I3081" i="1" s="1"/>
  <c r="L2931" i="1"/>
  <c r="K2931" i="1"/>
  <c r="J2931" i="1"/>
  <c r="I2931" i="1" s="1"/>
  <c r="L2923" i="1"/>
  <c r="K2923" i="1"/>
  <c r="J2923" i="1"/>
  <c r="I2923" i="1" s="1"/>
  <c r="L2752" i="1"/>
  <c r="J2752" i="1"/>
  <c r="I2752" i="1" s="1"/>
  <c r="K2752" i="1"/>
  <c r="L2521" i="1"/>
  <c r="K2521" i="1"/>
  <c r="J2521" i="1"/>
  <c r="I2521" i="1" s="1"/>
  <c r="L2355" i="1"/>
  <c r="K2355" i="1"/>
  <c r="J2355" i="1"/>
  <c r="I2355" i="1" s="1"/>
  <c r="L2187" i="1"/>
  <c r="K2187" i="1"/>
  <c r="J2187" i="1"/>
  <c r="I2187" i="1" s="1"/>
  <c r="L2019" i="1"/>
  <c r="J2019" i="1"/>
  <c r="I2019" i="1" s="1"/>
  <c r="K2019" i="1"/>
  <c r="L1861" i="1"/>
  <c r="K1861" i="1"/>
  <c r="J1861" i="1"/>
  <c r="I1861" i="1" s="1"/>
  <c r="L1674" i="1"/>
  <c r="K1674" i="1"/>
  <c r="J1674" i="1"/>
  <c r="I1674" i="1" s="1"/>
  <c r="L1666" i="1"/>
  <c r="K1666" i="1"/>
  <c r="J1666" i="1"/>
  <c r="I1666" i="1" s="1"/>
  <c r="L1486" i="1"/>
  <c r="J1486" i="1"/>
  <c r="I1486" i="1" s="1"/>
  <c r="K1486" i="1"/>
  <c r="L1309" i="1"/>
  <c r="K1309" i="1"/>
  <c r="J1309" i="1"/>
  <c r="I1309" i="1" s="1"/>
  <c r="L1127" i="1"/>
  <c r="K1127" i="1"/>
  <c r="J1127" i="1"/>
  <c r="I1127" i="1" s="1"/>
  <c r="L951" i="1"/>
  <c r="K951" i="1"/>
  <c r="J951" i="1"/>
  <c r="I951" i="1" s="1"/>
  <c r="L770" i="1"/>
  <c r="J770" i="1"/>
  <c r="I770" i="1" s="1"/>
  <c r="K770" i="1"/>
  <c r="L588" i="1"/>
  <c r="K588" i="1"/>
  <c r="J588" i="1"/>
  <c r="I588" i="1" s="1"/>
  <c r="L407" i="1"/>
  <c r="K407" i="1"/>
  <c r="J407" i="1"/>
  <c r="I407" i="1" s="1"/>
  <c r="L686" i="1"/>
  <c r="K686" i="1"/>
  <c r="J686" i="1"/>
  <c r="I686" i="1" s="1"/>
  <c r="L48" i="1"/>
  <c r="K48" i="1"/>
  <c r="J48" i="1"/>
  <c r="I48" i="1" s="1"/>
  <c r="L40" i="1"/>
  <c r="K40" i="1"/>
  <c r="J40" i="1"/>
  <c r="I40" i="1" s="1"/>
  <c r="L3088" i="1"/>
  <c r="K3088" i="1"/>
  <c r="J3088" i="1"/>
  <c r="I3088" i="1" s="1"/>
  <c r="L2921" i="1"/>
  <c r="K2921" i="1"/>
  <c r="J2921" i="1"/>
  <c r="I2921" i="1" s="1"/>
  <c r="L2749" i="1"/>
  <c r="K2749" i="1"/>
  <c r="J2749" i="1"/>
  <c r="I2749" i="1" s="1"/>
  <c r="L2742" i="1"/>
  <c r="K2742" i="1"/>
  <c r="J2742" i="1"/>
  <c r="I2742" i="1" s="1"/>
  <c r="L2511" i="1"/>
  <c r="K2511" i="1"/>
  <c r="J2511" i="1"/>
  <c r="I2511" i="1" s="1"/>
  <c r="L2344" i="1"/>
  <c r="K2344" i="1"/>
  <c r="J2344" i="1"/>
  <c r="I2344" i="1" s="1"/>
  <c r="L2176" i="1"/>
  <c r="K2176" i="1"/>
  <c r="J2176" i="1"/>
  <c r="I2176" i="1" s="1"/>
  <c r="L2008" i="1"/>
  <c r="K2008" i="1"/>
  <c r="J2008" i="1"/>
  <c r="I2008" i="1" s="1"/>
  <c r="L1850" i="1"/>
  <c r="K1850" i="1"/>
  <c r="J1850" i="1"/>
  <c r="I1850" i="1" s="1"/>
  <c r="L1663" i="1"/>
  <c r="K1663" i="1"/>
  <c r="J1663" i="1"/>
  <c r="I1663" i="1" s="1"/>
  <c r="L1484" i="1"/>
  <c r="J1484" i="1"/>
  <c r="I1484" i="1" s="1"/>
  <c r="K1484" i="1"/>
  <c r="L1307" i="1"/>
  <c r="K1307" i="1"/>
  <c r="J1307" i="1"/>
  <c r="I1307" i="1" s="1"/>
  <c r="L1299" i="1"/>
  <c r="K1299" i="1"/>
  <c r="J1299" i="1"/>
  <c r="I1299" i="1" s="1"/>
  <c r="L1116" i="1"/>
  <c r="K1116" i="1"/>
  <c r="J1116" i="1"/>
  <c r="I1116" i="1" s="1"/>
  <c r="L941" i="1"/>
  <c r="J941" i="1"/>
  <c r="I941" i="1" s="1"/>
  <c r="K941" i="1"/>
  <c r="L760" i="1"/>
  <c r="K760" i="1"/>
  <c r="J760" i="1"/>
  <c r="I760" i="1" s="1"/>
  <c r="L576" i="1"/>
  <c r="K576" i="1"/>
  <c r="J576" i="1"/>
  <c r="I576" i="1" s="1"/>
  <c r="L398" i="1"/>
  <c r="K398" i="1"/>
  <c r="J398" i="1"/>
  <c r="I398" i="1" s="1"/>
  <c r="L220" i="1"/>
  <c r="J220" i="1"/>
  <c r="I220" i="1" s="1"/>
  <c r="K220" i="1"/>
  <c r="L37" i="1"/>
  <c r="K37" i="1"/>
  <c r="J37" i="1"/>
  <c r="I37" i="1" s="1"/>
  <c r="L3167" i="1"/>
  <c r="K3167" i="1"/>
  <c r="J3167" i="1"/>
  <c r="I3167" i="1" s="1"/>
  <c r="L3083" i="1"/>
  <c r="K3083" i="1"/>
  <c r="J3083" i="1"/>
  <c r="I3083" i="1" s="1"/>
  <c r="L2911" i="1"/>
  <c r="J2911" i="1"/>
  <c r="I2911" i="1" s="1"/>
  <c r="K2911" i="1"/>
  <c r="L2741" i="1"/>
  <c r="K2741" i="1"/>
  <c r="J2741" i="1"/>
  <c r="I2741" i="1" s="1"/>
  <c r="L29" i="1"/>
  <c r="K29" i="1"/>
  <c r="J29" i="1"/>
  <c r="I29" i="1" s="1"/>
  <c r="L2503" i="1"/>
  <c r="K2503" i="1"/>
  <c r="J2503" i="1"/>
  <c r="I2503" i="1" s="1"/>
  <c r="L2336" i="1"/>
  <c r="J2336" i="1"/>
  <c r="I2336" i="1" s="1"/>
  <c r="K2336" i="1"/>
  <c r="L2168" i="1"/>
  <c r="K2168" i="1"/>
  <c r="J2168" i="1"/>
  <c r="I2168" i="1" s="1"/>
  <c r="L2001" i="1"/>
  <c r="K2001" i="1"/>
  <c r="J2001" i="1"/>
  <c r="I2001" i="1" s="1"/>
  <c r="L1843" i="1"/>
  <c r="K1843" i="1"/>
  <c r="J1843" i="1"/>
  <c r="I1843" i="1" s="1"/>
  <c r="L1657" i="1"/>
  <c r="K1657" i="1"/>
  <c r="J1657" i="1"/>
  <c r="I1657" i="1" s="1"/>
  <c r="L1649" i="1"/>
  <c r="K1649" i="1"/>
  <c r="J1649" i="1"/>
  <c r="I1649" i="1" s="1"/>
  <c r="L1467" i="1"/>
  <c r="K1467" i="1"/>
  <c r="J1467" i="1"/>
  <c r="I1467" i="1" s="1"/>
  <c r="L1291" i="1"/>
  <c r="K1291" i="1"/>
  <c r="J1291" i="1"/>
  <c r="I1291" i="1" s="1"/>
  <c r="L1109" i="1"/>
  <c r="K1109" i="1"/>
  <c r="J1109" i="1"/>
  <c r="I1109" i="1" s="1"/>
  <c r="L934" i="1"/>
  <c r="K934" i="1"/>
  <c r="J934" i="1"/>
  <c r="I934" i="1" s="1"/>
  <c r="L2348" i="1"/>
  <c r="K2348" i="1"/>
  <c r="J2348" i="1"/>
  <c r="I2348" i="1" s="1"/>
  <c r="L2310" i="1"/>
  <c r="K2310" i="1"/>
  <c r="J2310" i="1"/>
  <c r="I2310" i="1" s="1"/>
  <c r="L364" i="1"/>
  <c r="K364" i="1"/>
  <c r="J364" i="1"/>
  <c r="I364" i="1" s="1"/>
  <c r="L2466" i="1"/>
  <c r="K2466" i="1"/>
  <c r="J2466" i="1"/>
  <c r="I2466" i="1" s="1"/>
  <c r="L3317" i="1"/>
  <c r="K3317" i="1"/>
  <c r="J3317" i="1"/>
  <c r="I3317" i="1" s="1"/>
  <c r="L1794" i="1"/>
  <c r="K1794" i="1"/>
  <c r="J1794" i="1"/>
  <c r="I1794" i="1" s="1"/>
  <c r="L3311" i="1"/>
  <c r="K3311" i="1"/>
  <c r="J3311" i="1"/>
  <c r="I3311" i="1" s="1"/>
  <c r="L1241" i="1"/>
  <c r="K1241" i="1"/>
  <c r="L2628" i="1"/>
  <c r="K2628" i="1"/>
  <c r="J2628" i="1"/>
  <c r="I2628" i="1" s="1"/>
  <c r="L1043" i="1"/>
  <c r="K1043" i="1"/>
  <c r="J1043" i="1"/>
  <c r="I1043" i="1" s="1"/>
  <c r="L3071" i="1"/>
  <c r="K3071" i="1"/>
  <c r="J3071" i="1"/>
  <c r="I3071" i="1" s="1"/>
  <c r="L1770" i="1"/>
  <c r="K1770" i="1"/>
  <c r="J1770" i="1"/>
  <c r="I1770" i="1" s="1"/>
  <c r="L498" i="1"/>
  <c r="K498" i="1"/>
  <c r="J498" i="1"/>
  <c r="I498" i="1" s="1"/>
  <c r="L2598" i="1"/>
  <c r="K2598" i="1"/>
  <c r="J2598" i="1"/>
  <c r="I2598" i="1" s="1"/>
  <c r="L1934" i="1"/>
  <c r="K1934" i="1"/>
  <c r="J1934" i="1"/>
  <c r="I1934" i="1" s="1"/>
  <c r="L849" i="1"/>
  <c r="K849" i="1"/>
  <c r="J849" i="1"/>
  <c r="I849" i="1" s="1"/>
  <c r="L131" i="1"/>
  <c r="K131" i="1"/>
  <c r="J131" i="1"/>
  <c r="I131" i="1" s="1"/>
  <c r="L2086" i="1"/>
  <c r="K2086" i="1"/>
  <c r="J2086" i="1"/>
  <c r="I2086" i="1" s="1"/>
  <c r="L1383" i="1"/>
  <c r="K1383" i="1"/>
  <c r="J1383" i="1"/>
  <c r="I1383" i="1" s="1"/>
  <c r="L477" i="1"/>
  <c r="K477" i="1"/>
  <c r="J477" i="1"/>
  <c r="I477" i="1" s="1"/>
  <c r="L3276" i="1"/>
  <c r="K3276" i="1"/>
  <c r="J3276" i="1"/>
  <c r="I3276" i="1" s="1"/>
  <c r="L2412" i="1"/>
  <c r="K2412" i="1"/>
  <c r="J2412" i="1"/>
  <c r="I2412" i="1" s="1"/>
  <c r="L1373" i="1"/>
  <c r="K1373" i="1"/>
  <c r="J1373" i="1"/>
  <c r="I1373" i="1" s="1"/>
  <c r="L828" i="1"/>
  <c r="K828" i="1"/>
  <c r="J828" i="1"/>
  <c r="I828" i="1" s="1"/>
  <c r="L2980" i="1"/>
  <c r="K2980" i="1"/>
  <c r="J2980" i="1"/>
  <c r="I2980" i="1" s="1"/>
  <c r="L2404" i="1"/>
  <c r="K2404" i="1"/>
  <c r="J2404" i="1"/>
  <c r="I2404" i="1" s="1"/>
  <c r="L1906" i="1"/>
  <c r="K1906" i="1"/>
  <c r="J1906" i="1"/>
  <c r="I1906" i="1" s="1"/>
  <c r="L1542" i="1"/>
  <c r="K1542" i="1"/>
  <c r="J1542" i="1"/>
  <c r="I1542" i="1" s="1"/>
  <c r="L1364" i="1"/>
  <c r="K1364" i="1"/>
  <c r="J1364" i="1"/>
  <c r="I1364" i="1" s="1"/>
  <c r="L1184" i="1"/>
  <c r="K1184" i="1"/>
  <c r="J1184" i="1"/>
  <c r="I1184" i="1" s="1"/>
  <c r="L1002" i="1"/>
  <c r="K1002" i="1"/>
  <c r="J1002" i="1"/>
  <c r="I1002" i="1" s="1"/>
  <c r="L826" i="1"/>
  <c r="K826" i="1"/>
  <c r="J826" i="1"/>
  <c r="I826" i="1" s="1"/>
  <c r="L100" i="1"/>
  <c r="K100" i="1"/>
  <c r="J100" i="1"/>
  <c r="I100" i="1" s="1"/>
  <c r="L3255" i="1"/>
  <c r="K3255" i="1"/>
  <c r="J3255" i="1"/>
  <c r="I3255" i="1" s="1"/>
  <c r="L3250" i="1"/>
  <c r="K3250" i="1"/>
  <c r="J3250" i="1"/>
  <c r="I3250" i="1" s="1"/>
  <c r="L2970" i="1"/>
  <c r="K2970" i="1"/>
  <c r="J2970" i="1"/>
  <c r="I2970" i="1" s="1"/>
  <c r="L2795" i="1"/>
  <c r="K2795" i="1"/>
  <c r="J2795" i="1"/>
  <c r="I2795" i="1" s="1"/>
  <c r="L2566" i="1"/>
  <c r="K2566" i="1"/>
  <c r="J2566" i="1"/>
  <c r="I2566" i="1" s="1"/>
  <c r="L2400" i="1"/>
  <c r="K2400" i="1"/>
  <c r="J2400" i="1"/>
  <c r="I2400" i="1" s="1"/>
  <c r="L1717" i="1"/>
  <c r="K1717" i="1"/>
  <c r="J1717" i="1"/>
  <c r="I1717" i="1" s="1"/>
  <c r="L2235" i="1"/>
  <c r="K2235" i="1"/>
  <c r="J2235" i="1"/>
  <c r="I2235" i="1" s="1"/>
  <c r="L2227" i="1"/>
  <c r="K2227" i="1"/>
  <c r="J2227" i="1"/>
  <c r="I2227" i="1" s="1"/>
  <c r="L2057" i="1"/>
  <c r="K2057" i="1"/>
  <c r="J2057" i="1"/>
  <c r="I2057" i="1" s="1"/>
  <c r="L1899" i="1"/>
  <c r="K1899" i="1"/>
  <c r="J1899" i="1"/>
  <c r="I1899" i="1" s="1"/>
  <c r="L1532" i="1"/>
  <c r="K1532" i="1"/>
  <c r="J1532" i="1"/>
  <c r="I1532" i="1" s="1"/>
  <c r="L1354" i="1"/>
  <c r="K1354" i="1"/>
  <c r="J1354" i="1"/>
  <c r="I1354" i="1" s="1"/>
  <c r="L1174" i="1"/>
  <c r="K1174" i="1"/>
  <c r="J1174" i="1"/>
  <c r="I1174" i="1" s="1"/>
  <c r="L993" i="1"/>
  <c r="K993" i="1"/>
  <c r="J993" i="1"/>
  <c r="I993" i="1" s="1"/>
  <c r="L818" i="1"/>
  <c r="K818" i="1"/>
  <c r="J818" i="1"/>
  <c r="I818" i="1" s="1"/>
  <c r="L810" i="1"/>
  <c r="K810" i="1"/>
  <c r="J810" i="1"/>
  <c r="I810" i="1" s="1"/>
  <c r="L628" i="1"/>
  <c r="K628" i="1"/>
  <c r="J628" i="1"/>
  <c r="I628" i="1" s="1"/>
  <c r="L447" i="1"/>
  <c r="K447" i="1"/>
  <c r="J447" i="1"/>
  <c r="I447" i="1" s="1"/>
  <c r="L271" i="1"/>
  <c r="K271" i="1"/>
  <c r="J271" i="1"/>
  <c r="I271" i="1" s="1"/>
  <c r="L91" i="1"/>
  <c r="K91" i="1"/>
  <c r="J91" i="1"/>
  <c r="I91" i="1" s="1"/>
  <c r="L3243" i="1"/>
  <c r="K3243" i="1"/>
  <c r="J3243" i="1"/>
  <c r="I3243" i="1" s="1"/>
  <c r="L3238" i="1"/>
  <c r="K3238" i="1"/>
  <c r="J3238" i="1"/>
  <c r="I3238" i="1" s="1"/>
  <c r="L2961" i="1"/>
  <c r="K2961" i="1"/>
  <c r="J2961" i="1"/>
  <c r="I2961" i="1" s="1"/>
  <c r="L2556" i="1"/>
  <c r="K2556" i="1"/>
  <c r="J2556" i="1"/>
  <c r="I2556" i="1" s="1"/>
  <c r="L2392" i="1"/>
  <c r="K2392" i="1"/>
  <c r="J2392" i="1"/>
  <c r="I2392" i="1" s="1"/>
  <c r="L2224" i="1"/>
  <c r="K2224" i="1"/>
  <c r="J2224" i="1"/>
  <c r="I2224" i="1" s="1"/>
  <c r="L2054" i="1"/>
  <c r="K2054" i="1"/>
  <c r="J2054" i="1"/>
  <c r="I2054" i="1" s="1"/>
  <c r="L1896" i="1"/>
  <c r="K1896" i="1"/>
  <c r="J1896" i="1"/>
  <c r="I1896" i="1" s="1"/>
  <c r="L1888" i="1"/>
  <c r="K1888" i="1"/>
  <c r="J1888" i="1"/>
  <c r="I1888" i="1" s="1"/>
  <c r="L1701" i="1"/>
  <c r="K1701" i="1"/>
  <c r="J1701" i="1"/>
  <c r="I1701" i="1" s="1"/>
  <c r="L1344" i="1"/>
  <c r="K1344" i="1"/>
  <c r="J1344" i="1"/>
  <c r="I1344" i="1" s="1"/>
  <c r="L1164" i="1"/>
  <c r="K1164" i="1"/>
  <c r="J1164" i="1"/>
  <c r="I1164" i="1" s="1"/>
  <c r="L983" i="1"/>
  <c r="K983" i="1"/>
  <c r="J983" i="1"/>
  <c r="I983" i="1" s="1"/>
  <c r="L807" i="1"/>
  <c r="K807" i="1"/>
  <c r="J807" i="1"/>
  <c r="I807" i="1" s="1"/>
  <c r="L625" i="1"/>
  <c r="K625" i="1"/>
  <c r="J625" i="1"/>
  <c r="I625" i="1" s="1"/>
  <c r="L445" i="1"/>
  <c r="K445" i="1"/>
  <c r="J445" i="1"/>
  <c r="I445" i="1" s="1"/>
  <c r="L437" i="1"/>
  <c r="K437" i="1"/>
  <c r="J437" i="1"/>
  <c r="I437" i="1" s="1"/>
  <c r="L81" i="1"/>
  <c r="K81" i="1"/>
  <c r="J81" i="1"/>
  <c r="I81" i="1" s="1"/>
  <c r="L3231" i="1"/>
  <c r="K3231" i="1"/>
  <c r="J3231" i="1"/>
  <c r="I3231" i="1" s="1"/>
  <c r="L3303" i="1"/>
  <c r="K3303" i="1"/>
  <c r="J3303" i="1"/>
  <c r="I3303" i="1" s="1"/>
  <c r="L2951" i="1"/>
  <c r="K2951" i="1"/>
  <c r="J2951" i="1"/>
  <c r="I2951" i="1" s="1"/>
  <c r="L2779" i="1"/>
  <c r="K2779" i="1"/>
  <c r="J2779" i="1"/>
  <c r="I2779" i="1" s="1"/>
  <c r="L2546" i="1"/>
  <c r="K2546" i="1"/>
  <c r="J2546" i="1"/>
  <c r="I2546" i="1" s="1"/>
  <c r="L2382" i="1"/>
  <c r="K2382" i="1"/>
  <c r="J2382" i="1"/>
  <c r="I2382" i="1" s="1"/>
  <c r="L2045" i="1"/>
  <c r="K2045" i="1"/>
  <c r="J2045" i="1"/>
  <c r="I2045" i="1" s="1"/>
  <c r="L1268" i="1"/>
  <c r="K1268" i="1"/>
  <c r="J1268" i="1"/>
  <c r="I1268" i="1" s="1"/>
  <c r="L1880" i="1"/>
  <c r="K1880" i="1"/>
  <c r="J1880" i="1"/>
  <c r="I1880" i="1" s="1"/>
  <c r="L1693" i="1"/>
  <c r="K1693" i="1"/>
  <c r="J1693" i="1"/>
  <c r="I1693" i="1" s="1"/>
  <c r="L1244" i="1"/>
  <c r="K1244" i="1"/>
  <c r="J1244" i="1"/>
  <c r="I1244" i="1" s="1"/>
  <c r="L1336" i="1"/>
  <c r="K1336" i="1"/>
  <c r="J1336" i="1"/>
  <c r="I1336" i="1" s="1"/>
  <c r="L1156" i="1"/>
  <c r="K1156" i="1"/>
  <c r="J1156" i="1"/>
  <c r="I1156" i="1" s="1"/>
  <c r="L797" i="1"/>
  <c r="K797" i="1"/>
  <c r="J797" i="1"/>
  <c r="I797" i="1" s="1"/>
  <c r="L615" i="1"/>
  <c r="K615" i="1"/>
  <c r="J615" i="1"/>
  <c r="I615" i="1" s="1"/>
  <c r="L435" i="1"/>
  <c r="K435" i="1"/>
  <c r="J435" i="1"/>
  <c r="I435" i="1" s="1"/>
  <c r="L258" i="1"/>
  <c r="K258" i="1"/>
  <c r="J258" i="1"/>
  <c r="I258" i="1" s="1"/>
  <c r="L251" i="1"/>
  <c r="K251" i="1"/>
  <c r="J251" i="1"/>
  <c r="I251" i="1" s="1"/>
  <c r="L69" i="1"/>
  <c r="K69" i="1"/>
  <c r="J69" i="1"/>
  <c r="I69" i="1" s="1"/>
  <c r="L3098" i="1"/>
  <c r="K3098" i="1"/>
  <c r="J3098" i="1"/>
  <c r="I3098" i="1" s="1"/>
  <c r="L2941" i="1"/>
  <c r="K2941" i="1"/>
  <c r="J2941" i="1"/>
  <c r="I2941" i="1" s="1"/>
  <c r="L2772" i="1"/>
  <c r="K2772" i="1"/>
  <c r="J2772" i="1"/>
  <c r="I2772" i="1" s="1"/>
  <c r="L2540" i="1"/>
  <c r="K2540" i="1"/>
  <c r="J2540" i="1"/>
  <c r="I2540" i="1" s="1"/>
  <c r="L2374" i="1"/>
  <c r="K2374" i="1"/>
  <c r="J2374" i="1"/>
  <c r="I2374" i="1" s="1"/>
  <c r="L2206" i="1"/>
  <c r="K2206" i="1"/>
  <c r="J2206" i="1"/>
  <c r="I2206" i="1" s="1"/>
  <c r="L2036" i="1"/>
  <c r="K2036" i="1"/>
  <c r="J2036" i="1"/>
  <c r="I2036" i="1" s="1"/>
  <c r="L1878" i="1"/>
  <c r="K1878" i="1"/>
  <c r="J1878" i="1"/>
  <c r="I1878" i="1" s="1"/>
  <c r="L1684" i="1"/>
  <c r="K1684" i="1"/>
  <c r="J1684" i="1"/>
  <c r="I1684" i="1" s="1"/>
  <c r="L1503" i="1"/>
  <c r="K1503" i="1"/>
  <c r="J1503" i="1"/>
  <c r="I1503" i="1" s="1"/>
  <c r="L1326" i="1"/>
  <c r="K1326" i="1"/>
  <c r="J1326" i="1"/>
  <c r="I1326" i="1" s="1"/>
  <c r="L1146" i="1"/>
  <c r="K1146" i="1"/>
  <c r="J1146" i="1"/>
  <c r="I1146" i="1" s="1"/>
  <c r="L965" i="1"/>
  <c r="K965" i="1"/>
  <c r="J965" i="1"/>
  <c r="I965" i="1" s="1"/>
  <c r="L788" i="1"/>
  <c r="K788" i="1"/>
  <c r="J788" i="1"/>
  <c r="I788" i="1" s="1"/>
  <c r="L606" i="1"/>
  <c r="K606" i="1"/>
  <c r="J606" i="1"/>
  <c r="I606" i="1" s="1"/>
  <c r="L249" i="1"/>
  <c r="K249" i="1"/>
  <c r="J249" i="1"/>
  <c r="I249" i="1" s="1"/>
  <c r="L67" i="1"/>
  <c r="K67" i="1"/>
  <c r="J67" i="1"/>
  <c r="I67" i="1" s="1"/>
  <c r="L59" i="1"/>
  <c r="K59" i="1"/>
  <c r="J59" i="1"/>
  <c r="I59" i="1" s="1"/>
  <c r="L3136" i="1"/>
  <c r="K3136" i="1"/>
  <c r="J3136" i="1"/>
  <c r="I3136" i="1" s="1"/>
  <c r="L2939" i="1"/>
  <c r="K2939" i="1"/>
  <c r="J2939" i="1"/>
  <c r="I2939" i="1" s="1"/>
  <c r="L2767" i="1"/>
  <c r="K2767" i="1"/>
  <c r="J2767" i="1"/>
  <c r="I2767" i="1" s="1"/>
  <c r="L2759" i="1"/>
  <c r="K2759" i="1"/>
  <c r="J2759" i="1"/>
  <c r="I2759" i="1" s="1"/>
  <c r="L2362" i="1"/>
  <c r="K2362" i="1"/>
  <c r="J2362" i="1"/>
  <c r="I2362" i="1" s="1"/>
  <c r="L2194" i="1"/>
  <c r="K2194" i="1"/>
  <c r="J2194" i="1"/>
  <c r="I2194" i="1" s="1"/>
  <c r="L2026" i="1"/>
  <c r="K2026" i="1"/>
  <c r="J2026" i="1"/>
  <c r="I2026" i="1" s="1"/>
  <c r="L1868" i="1"/>
  <c r="K1868" i="1"/>
  <c r="J1868" i="1"/>
  <c r="I1868" i="1" s="1"/>
  <c r="L1681" i="1"/>
  <c r="K1681" i="1"/>
  <c r="J1681" i="1"/>
  <c r="I1681" i="1" s="1"/>
  <c r="L916" i="1"/>
  <c r="K916" i="1"/>
  <c r="J916" i="1"/>
  <c r="I916" i="1" s="1"/>
  <c r="L1323" i="1"/>
  <c r="K1323" i="1"/>
  <c r="J1323" i="1"/>
  <c r="I1323" i="1" s="1"/>
  <c r="L1135" i="1"/>
  <c r="K1135" i="1"/>
  <c r="J1135" i="1"/>
  <c r="I1135" i="1" s="1"/>
  <c r="L956" i="1"/>
  <c r="K956" i="1"/>
  <c r="J956" i="1"/>
  <c r="I956" i="1" s="1"/>
  <c r="L777" i="1"/>
  <c r="K777" i="1"/>
  <c r="J777" i="1"/>
  <c r="I777" i="1" s="1"/>
  <c r="L595" i="1"/>
  <c r="K595" i="1"/>
  <c r="J595" i="1"/>
  <c r="I595" i="1" s="1"/>
  <c r="L414" i="1"/>
  <c r="K414" i="1"/>
  <c r="J414" i="1"/>
  <c r="I414" i="1" s="1"/>
  <c r="L239" i="1"/>
  <c r="K239" i="1"/>
  <c r="J239" i="1"/>
  <c r="I239" i="1" s="1"/>
  <c r="L56" i="1"/>
  <c r="K56" i="1"/>
  <c r="J56" i="1"/>
  <c r="I56" i="1" s="1"/>
  <c r="L3091" i="1"/>
  <c r="K3091" i="1"/>
  <c r="J3091" i="1"/>
  <c r="I3091" i="1" s="1"/>
  <c r="L2929" i="1"/>
  <c r="K2929" i="1"/>
  <c r="J2929" i="1"/>
  <c r="I2929" i="1" s="1"/>
  <c r="L2758" i="1"/>
  <c r="K2758" i="1"/>
  <c r="J2758" i="1"/>
  <c r="I2758" i="1" s="1"/>
  <c r="L2750" i="1"/>
  <c r="K2750" i="1"/>
  <c r="J2750" i="1"/>
  <c r="I2750" i="1" s="1"/>
  <c r="L2519" i="1"/>
  <c r="K2519" i="1"/>
  <c r="J2519" i="1"/>
  <c r="I2519" i="1" s="1"/>
  <c r="L2353" i="1"/>
  <c r="K2353" i="1"/>
  <c r="J2353" i="1"/>
  <c r="I2353" i="1" s="1"/>
  <c r="L2185" i="1"/>
  <c r="K2185" i="1"/>
  <c r="J2185" i="1"/>
  <c r="I2185" i="1" s="1"/>
  <c r="L1859" i="1"/>
  <c r="K1859" i="1"/>
  <c r="J1859" i="1"/>
  <c r="I1859" i="1" s="1"/>
  <c r="L1672" i="1"/>
  <c r="K1672" i="1"/>
  <c r="J1672" i="1"/>
  <c r="I1672" i="1" s="1"/>
  <c r="L1492" i="1"/>
  <c r="K1492" i="1"/>
  <c r="J1492" i="1"/>
  <c r="I1492" i="1" s="1"/>
  <c r="L740" i="1"/>
  <c r="K740" i="1"/>
  <c r="J740" i="1"/>
  <c r="I740" i="1" s="1"/>
  <c r="L409" i="1"/>
  <c r="K409" i="1"/>
  <c r="J409" i="1"/>
  <c r="I409" i="1" s="1"/>
  <c r="L1125" i="1"/>
  <c r="K1125" i="1"/>
  <c r="J1125" i="1"/>
  <c r="I1125" i="1" s="1"/>
  <c r="L949" i="1"/>
  <c r="K949" i="1"/>
  <c r="J949" i="1"/>
  <c r="I949" i="1" s="1"/>
  <c r="L586" i="1"/>
  <c r="K586" i="1"/>
  <c r="J586" i="1"/>
  <c r="I586" i="1" s="1"/>
  <c r="L405" i="1"/>
  <c r="K405" i="1"/>
  <c r="J405" i="1"/>
  <c r="I405" i="1" s="1"/>
  <c r="L228" i="1"/>
  <c r="K228" i="1"/>
  <c r="J228" i="1"/>
  <c r="I228" i="1" s="1"/>
  <c r="L46" i="1"/>
  <c r="K46" i="1"/>
  <c r="J46" i="1"/>
  <c r="I46" i="1" s="1"/>
  <c r="L3292" i="1"/>
  <c r="K3292" i="1"/>
  <c r="J3292" i="1"/>
  <c r="I3292" i="1" s="1"/>
  <c r="L3086" i="1"/>
  <c r="K3086" i="1"/>
  <c r="J3086" i="1"/>
  <c r="I3086" i="1" s="1"/>
  <c r="L2919" i="1"/>
  <c r="K2919" i="1"/>
  <c r="J2919" i="1"/>
  <c r="I2919" i="1" s="1"/>
  <c r="L2516" i="1"/>
  <c r="K2516" i="1"/>
  <c r="J2516" i="1"/>
  <c r="I2516" i="1" s="1"/>
  <c r="L2350" i="1"/>
  <c r="K2350" i="1"/>
  <c r="J2350" i="1"/>
  <c r="I2350" i="1" s="1"/>
  <c r="L2342" i="1"/>
  <c r="K2342" i="1"/>
  <c r="J2342" i="1"/>
  <c r="I2342" i="1" s="1"/>
  <c r="L2174" i="1"/>
  <c r="K2174" i="1"/>
  <c r="J2174" i="1"/>
  <c r="I2174" i="1" s="1"/>
  <c r="L2006" i="1"/>
  <c r="K2006" i="1"/>
  <c r="J2006" i="1"/>
  <c r="I2006" i="1" s="1"/>
  <c r="L1848" i="1"/>
  <c r="K1848" i="1"/>
  <c r="J1848" i="1"/>
  <c r="I1848" i="1" s="1"/>
  <c r="L1661" i="1"/>
  <c r="K1661" i="1"/>
  <c r="J1661" i="1"/>
  <c r="I1661" i="1" s="1"/>
  <c r="L1305" i="1"/>
  <c r="K1305" i="1"/>
  <c r="J1305" i="1"/>
  <c r="I1305" i="1" s="1"/>
  <c r="L1122" i="1"/>
  <c r="K1122" i="1"/>
  <c r="J1122" i="1"/>
  <c r="I1122" i="1" s="1"/>
  <c r="L947" i="1"/>
  <c r="K947" i="1"/>
  <c r="J947" i="1"/>
  <c r="I947" i="1" s="1"/>
  <c r="L939" i="1"/>
  <c r="K939" i="1"/>
  <c r="J939" i="1"/>
  <c r="I939" i="1" s="1"/>
  <c r="L758" i="1"/>
  <c r="K758" i="1"/>
  <c r="J758" i="1"/>
  <c r="I758" i="1" s="1"/>
  <c r="L575" i="1"/>
  <c r="K575" i="1"/>
  <c r="J575" i="1"/>
  <c r="I575" i="1" s="1"/>
  <c r="L396" i="1"/>
  <c r="K396" i="1"/>
  <c r="J396" i="1"/>
  <c r="I396" i="1" s="1"/>
  <c r="L35" i="1"/>
  <c r="K35" i="1"/>
  <c r="J35" i="1"/>
  <c r="I35" i="1" s="1"/>
  <c r="L3183" i="1"/>
  <c r="K3183" i="1"/>
  <c r="J3183" i="1"/>
  <c r="I3183" i="1" s="1"/>
  <c r="L3170" i="1"/>
  <c r="K3170" i="1"/>
  <c r="J3170" i="1"/>
  <c r="I3170" i="1" s="1"/>
  <c r="L2909" i="1"/>
  <c r="K2909" i="1"/>
  <c r="J2909" i="1"/>
  <c r="I2909" i="1" s="1"/>
  <c r="L2739" i="1"/>
  <c r="K2739" i="1"/>
  <c r="J2739" i="1"/>
  <c r="I2739" i="1" s="1"/>
  <c r="L2509" i="1"/>
  <c r="K2509" i="1"/>
  <c r="J2509" i="1"/>
  <c r="I2509" i="1" s="1"/>
  <c r="L2502" i="1"/>
  <c r="K2502" i="1"/>
  <c r="J2502" i="1"/>
  <c r="I2502" i="1" s="1"/>
  <c r="L2166" i="1"/>
  <c r="K2166" i="1"/>
  <c r="J2166" i="1"/>
  <c r="I2166" i="1" s="1"/>
  <c r="L1999" i="1"/>
  <c r="K1999" i="1"/>
  <c r="J1999" i="1"/>
  <c r="I1999" i="1" s="1"/>
  <c r="L1841" i="1"/>
  <c r="K1841" i="1"/>
  <c r="J1841" i="1"/>
  <c r="I1841" i="1" s="1"/>
  <c r="L1656" i="1"/>
  <c r="K1656" i="1"/>
  <c r="J1656" i="1"/>
  <c r="I1656" i="1" s="1"/>
  <c r="L1474" i="1"/>
  <c r="K1474" i="1"/>
  <c r="J1474" i="1"/>
  <c r="I1474" i="1" s="1"/>
  <c r="L1298" i="1"/>
  <c r="K1298" i="1"/>
  <c r="J1298" i="1"/>
  <c r="I1298" i="1" s="1"/>
  <c r="L1289" i="1"/>
  <c r="K1289" i="1"/>
  <c r="J1289" i="1"/>
  <c r="I1289" i="1" s="1"/>
  <c r="L932" i="1"/>
  <c r="K932" i="1"/>
  <c r="J932" i="1"/>
  <c r="I932" i="1" s="1"/>
  <c r="L751" i="1"/>
  <c r="K751" i="1"/>
  <c r="J751" i="1"/>
  <c r="I751" i="1" s="1"/>
  <c r="L569" i="1"/>
  <c r="K569" i="1"/>
  <c r="J569" i="1"/>
  <c r="I569" i="1" s="1"/>
  <c r="L391" i="1"/>
  <c r="K391" i="1"/>
  <c r="J391" i="1"/>
  <c r="I391" i="1" s="1"/>
  <c r="L210" i="1"/>
  <c r="K210" i="1"/>
  <c r="J210" i="1"/>
  <c r="I210" i="1" s="1"/>
  <c r="L25" i="1"/>
  <c r="K25" i="1"/>
  <c r="J25" i="1"/>
  <c r="I25" i="1" s="1"/>
  <c r="L3172" i="1"/>
  <c r="K3172" i="1"/>
  <c r="J3172" i="1"/>
  <c r="I3172" i="1" s="1"/>
  <c r="L3168" i="1"/>
  <c r="K3168" i="1"/>
  <c r="J3168" i="1"/>
  <c r="I3168" i="1" s="1"/>
  <c r="L2899" i="1"/>
  <c r="K2899" i="1"/>
  <c r="J2899" i="1"/>
  <c r="I2899" i="1" s="1"/>
  <c r="L2729" i="1"/>
  <c r="K2729" i="1"/>
  <c r="J2729" i="1"/>
  <c r="I2729" i="1" s="1"/>
  <c r="L2498" i="1"/>
  <c r="K2498" i="1"/>
  <c r="J2498" i="1"/>
  <c r="I2498" i="1" s="1"/>
  <c r="L292" i="1"/>
  <c r="K292" i="1"/>
  <c r="J292" i="1"/>
  <c r="I292" i="1" s="1"/>
  <c r="L2162" i="1"/>
  <c r="K2162" i="1"/>
  <c r="J2162" i="1"/>
  <c r="I2162" i="1" s="1"/>
  <c r="L1994" i="1"/>
  <c r="K1994" i="1"/>
  <c r="J1994" i="1"/>
  <c r="I1994" i="1" s="1"/>
  <c r="L1986" i="1"/>
  <c r="K1986" i="1"/>
  <c r="J1986" i="1"/>
  <c r="I1986" i="1" s="1"/>
  <c r="L1828" i="1"/>
  <c r="K1828" i="1"/>
  <c r="J1828" i="1"/>
  <c r="I1828" i="1" s="1"/>
  <c r="L1640" i="1"/>
  <c r="K1640" i="1"/>
  <c r="J1640" i="1"/>
  <c r="I1640" i="1" s="1"/>
  <c r="L1462" i="1"/>
  <c r="K1462" i="1"/>
  <c r="J1462" i="1"/>
  <c r="I1462" i="1" s="1"/>
  <c r="L1285" i="1"/>
  <c r="K1285" i="1"/>
  <c r="J1285" i="1"/>
  <c r="I1285" i="1" s="1"/>
  <c r="L1102" i="1"/>
  <c r="K1102" i="1"/>
  <c r="J1102" i="1"/>
  <c r="I1102" i="1" s="1"/>
  <c r="L2884" i="1"/>
  <c r="K2884" i="1"/>
  <c r="J2884" i="1"/>
  <c r="I2884" i="1" s="1"/>
  <c r="K1976" i="1"/>
  <c r="L1976" i="1"/>
  <c r="J1976" i="1"/>
  <c r="I1976" i="1" s="1"/>
  <c r="L726" i="1"/>
  <c r="K726" i="1"/>
  <c r="J726" i="1"/>
  <c r="I726" i="1" s="1"/>
  <c r="L1807" i="1"/>
  <c r="K1807" i="1"/>
  <c r="J1807" i="1"/>
  <c r="I1807" i="1" s="1"/>
  <c r="L1257" i="1"/>
  <c r="K1257" i="1"/>
  <c r="J1257" i="1"/>
  <c r="I1257" i="1" s="1"/>
  <c r="K349" i="1"/>
  <c r="L349" i="1"/>
  <c r="J349" i="1"/>
  <c r="I349" i="1" s="1"/>
  <c r="L891" i="1"/>
  <c r="K891" i="1"/>
  <c r="J891" i="1"/>
  <c r="I891" i="1" s="1"/>
  <c r="L1607" i="1"/>
  <c r="K1607" i="1"/>
  <c r="J1607" i="1"/>
  <c r="I1607" i="1" s="1"/>
  <c r="L884" i="1"/>
  <c r="K884" i="1"/>
  <c r="J884" i="1"/>
  <c r="I884" i="1" s="1"/>
  <c r="L3249" i="1"/>
  <c r="K3249" i="1"/>
  <c r="J3249" i="1"/>
  <c r="I3249" i="1" s="1"/>
  <c r="L2450" i="1"/>
  <c r="K2450" i="1"/>
  <c r="J2450" i="1"/>
  <c r="I2450" i="1" s="1"/>
  <c r="L1423" i="1"/>
  <c r="K1423" i="1"/>
  <c r="J1423" i="1"/>
  <c r="I1423" i="1" s="1"/>
  <c r="L2685" i="1"/>
  <c r="K2685" i="1"/>
  <c r="J2685" i="1"/>
  <c r="I2685" i="1" s="1"/>
  <c r="L2629" i="1"/>
  <c r="K2629" i="1"/>
  <c r="J2629" i="1"/>
  <c r="I2629" i="1" s="1"/>
  <c r="L1226" i="1"/>
  <c r="K1226" i="1"/>
  <c r="J1226" i="1"/>
  <c r="I1226" i="1" s="1"/>
  <c r="L324" i="1"/>
  <c r="K324" i="1"/>
  <c r="J324" i="1"/>
  <c r="I324" i="1" s="1"/>
  <c r="L2839" i="1"/>
  <c r="K2839" i="1"/>
  <c r="J2839" i="1"/>
  <c r="I2839" i="1" s="1"/>
  <c r="L1771" i="1"/>
  <c r="K1771" i="1"/>
  <c r="J1771" i="1"/>
  <c r="I1771" i="1" s="1"/>
  <c r="L861" i="1"/>
  <c r="K861" i="1"/>
  <c r="J861" i="1"/>
  <c r="I861" i="1" s="1"/>
  <c r="L3299" i="1"/>
  <c r="K3299" i="1"/>
  <c r="J3299" i="1"/>
  <c r="I3299" i="1" s="1"/>
  <c r="L2267" i="1"/>
  <c r="K2267" i="1"/>
  <c r="J2267" i="1"/>
  <c r="I2267" i="1" s="1"/>
  <c r="L1208" i="1"/>
  <c r="K1208" i="1"/>
  <c r="J1208" i="1"/>
  <c r="I1208" i="1" s="1"/>
  <c r="L305" i="1"/>
  <c r="K305" i="1"/>
  <c r="J305" i="1"/>
  <c r="I305" i="1" s="1"/>
  <c r="L2423" i="1"/>
  <c r="K2423" i="1"/>
  <c r="J2423" i="1"/>
  <c r="I2423" i="1" s="1"/>
  <c r="L1376" i="1"/>
  <c r="K1376" i="1"/>
  <c r="J1376" i="1"/>
  <c r="I1376" i="1" s="1"/>
  <c r="L302" i="1"/>
  <c r="K302" i="1"/>
  <c r="J302" i="1"/>
  <c r="I302" i="1" s="1"/>
  <c r="L2587" i="1"/>
  <c r="K2587" i="1"/>
  <c r="J2587" i="1"/>
  <c r="I2587" i="1" s="1"/>
  <c r="L1734" i="1"/>
  <c r="K1734" i="1"/>
  <c r="J1734" i="1"/>
  <c r="I1734" i="1" s="1"/>
  <c r="L1005" i="1"/>
  <c r="K1005" i="1"/>
  <c r="J1005" i="1"/>
  <c r="I1005" i="1" s="1"/>
  <c r="L3266" i="1"/>
  <c r="K3266" i="1"/>
  <c r="J3266" i="1"/>
  <c r="I3266" i="1" s="1"/>
  <c r="L2405" i="1"/>
  <c r="K2405" i="1"/>
  <c r="J2405" i="1"/>
  <c r="I2405" i="1" s="1"/>
  <c r="L1185" i="1"/>
  <c r="K1185" i="1"/>
  <c r="J1185" i="1"/>
  <c r="I1185" i="1" s="1"/>
  <c r="L281" i="1"/>
  <c r="K281" i="1"/>
  <c r="J281" i="1"/>
  <c r="I281" i="1" s="1"/>
  <c r="L2971" i="1"/>
  <c r="K2971" i="1"/>
  <c r="J2971" i="1"/>
  <c r="I2971" i="1" s="1"/>
  <c r="L2228" i="1"/>
  <c r="K2228" i="1"/>
  <c r="J2228" i="1"/>
  <c r="I2228" i="1" s="1"/>
  <c r="L994" i="1"/>
  <c r="K994" i="1"/>
  <c r="J994" i="1"/>
  <c r="I994" i="1" s="1"/>
  <c r="L92" i="1"/>
  <c r="K92" i="1"/>
  <c r="J92" i="1"/>
  <c r="I92" i="1" s="1"/>
  <c r="L2557" i="1"/>
  <c r="K2557" i="1"/>
  <c r="J2557" i="1"/>
  <c r="I2557" i="1" s="1"/>
  <c r="L1702" i="1"/>
  <c r="K1702" i="1"/>
  <c r="J1702" i="1"/>
  <c r="I1702" i="1" s="1"/>
  <c r="L808" i="1"/>
  <c r="K808" i="1"/>
  <c r="J808" i="1"/>
  <c r="I808" i="1" s="1"/>
  <c r="L3232" i="1"/>
  <c r="K3232" i="1"/>
  <c r="J3232" i="1"/>
  <c r="I3232" i="1" s="1"/>
  <c r="L2215" i="1"/>
  <c r="K2215" i="1"/>
  <c r="J2215" i="1"/>
  <c r="I2215" i="1" s="1"/>
  <c r="L1337" i="1"/>
  <c r="K1337" i="1"/>
  <c r="J1337" i="1"/>
  <c r="I1337" i="1" s="1"/>
  <c r="L428" i="1"/>
  <c r="K428" i="1"/>
  <c r="J428" i="1"/>
  <c r="I428" i="1" s="1"/>
  <c r="L2773" i="1"/>
  <c r="K2773" i="1"/>
  <c r="J2773" i="1"/>
  <c r="I2773" i="1" s="1"/>
  <c r="L1872" i="1"/>
  <c r="K1872" i="1"/>
  <c r="J1872" i="1"/>
  <c r="I1872" i="1" s="1"/>
  <c r="L607" i="1"/>
  <c r="K607" i="1"/>
  <c r="J607" i="1"/>
  <c r="I607" i="1" s="1"/>
  <c r="L2940" i="1"/>
  <c r="K2940" i="1"/>
  <c r="J2940" i="1"/>
  <c r="I2940" i="1" s="1"/>
  <c r="L2027" i="1"/>
  <c r="K2027" i="1"/>
  <c r="J2027" i="1"/>
  <c r="I2027" i="1" s="1"/>
  <c r="L1136" i="1"/>
  <c r="K1136" i="1"/>
  <c r="J1136" i="1"/>
  <c r="I1136" i="1" s="1"/>
  <c r="L58" i="1"/>
  <c r="K58" i="1"/>
  <c r="J58" i="1"/>
  <c r="I58" i="1" s="1"/>
  <c r="L2751" i="1"/>
  <c r="K2751" i="1"/>
  <c r="J2751" i="1"/>
  <c r="I2751" i="1" s="1"/>
  <c r="L1673" i="1"/>
  <c r="K1673" i="1"/>
  <c r="J1673" i="1"/>
  <c r="I1673" i="1" s="1"/>
  <c r="L950" i="1"/>
  <c r="K950" i="1"/>
  <c r="J950" i="1"/>
  <c r="I950" i="1" s="1"/>
  <c r="L3294" i="1"/>
  <c r="K3294" i="1"/>
  <c r="J3294" i="1"/>
  <c r="I3294" i="1" s="1"/>
  <c r="L2510" i="1"/>
  <c r="K2510" i="1"/>
  <c r="J2510" i="1"/>
  <c r="I2510" i="1" s="1"/>
  <c r="L1483" i="1"/>
  <c r="K1483" i="1"/>
  <c r="J1483" i="1"/>
  <c r="I1483" i="1" s="1"/>
  <c r="L759" i="1"/>
  <c r="K759" i="1"/>
  <c r="J759" i="1"/>
  <c r="I759" i="1" s="1"/>
  <c r="L3184" i="1"/>
  <c r="K3184" i="1"/>
  <c r="J3184" i="1"/>
  <c r="I3184" i="1" s="1"/>
  <c r="L2335" i="1"/>
  <c r="K2335" i="1"/>
  <c r="J2335" i="1"/>
  <c r="I2335" i="1" s="1"/>
  <c r="L1466" i="1"/>
  <c r="K1466" i="1"/>
  <c r="J1466" i="1"/>
  <c r="I1466" i="1" s="1"/>
  <c r="L3173" i="1"/>
  <c r="K3173" i="1"/>
  <c r="J3173" i="1"/>
  <c r="I3173" i="1" s="1"/>
  <c r="L2713" i="1"/>
  <c r="K2713" i="1"/>
  <c r="J2713" i="1"/>
  <c r="I2713" i="1" s="1"/>
  <c r="L910" i="1"/>
  <c r="K910" i="1"/>
  <c r="J910" i="1"/>
  <c r="I910" i="1" s="1"/>
  <c r="L905" i="1"/>
  <c r="K905" i="1"/>
  <c r="J905" i="1"/>
  <c r="I905" i="1" s="1"/>
  <c r="L3046" i="1"/>
  <c r="K3046" i="1"/>
  <c r="J3046" i="1"/>
  <c r="I3046" i="1" s="1"/>
  <c r="L2128" i="1"/>
  <c r="K2128" i="1"/>
  <c r="J2128" i="1"/>
  <c r="I2128" i="1" s="1"/>
  <c r="L1073" i="1"/>
  <c r="K1073" i="1"/>
  <c r="J1073" i="1"/>
  <c r="I1073" i="1" s="1"/>
  <c r="L167" i="1"/>
  <c r="K167" i="1"/>
  <c r="J167" i="1"/>
  <c r="I167" i="1" s="1"/>
  <c r="L2465" i="1"/>
  <c r="K2465" i="1"/>
  <c r="J2465" i="1"/>
  <c r="I2465" i="1" s="1"/>
  <c r="L1430" i="1"/>
  <c r="K1430" i="1"/>
  <c r="J1430" i="1"/>
  <c r="I1430" i="1" s="1"/>
  <c r="L519" i="1"/>
  <c r="K519" i="1"/>
  <c r="J519" i="1"/>
  <c r="I519" i="1" s="1"/>
  <c r="L2686" i="1"/>
  <c r="K2686" i="1"/>
  <c r="J2686" i="1"/>
  <c r="I2686" i="1" s="1"/>
  <c r="L1786" i="1"/>
  <c r="K1786" i="1"/>
  <c r="J1786" i="1"/>
  <c r="I1786" i="1" s="1"/>
  <c r="L2676" i="1"/>
  <c r="K2676" i="1"/>
  <c r="J2676" i="1"/>
  <c r="I2676" i="1" s="1"/>
  <c r="L2636" i="1"/>
  <c r="K2636" i="1"/>
  <c r="J2636" i="1"/>
  <c r="I2636" i="1" s="1"/>
  <c r="L1414" i="1"/>
  <c r="K1414" i="1"/>
  <c r="J1414" i="1"/>
  <c r="I1414" i="1" s="1"/>
  <c r="L331" i="1"/>
  <c r="K331" i="1"/>
  <c r="J331" i="1"/>
  <c r="I331" i="1" s="1"/>
  <c r="L3020" i="1"/>
  <c r="K3020" i="1"/>
  <c r="J3020" i="1"/>
  <c r="I3020" i="1" s="1"/>
  <c r="L2276" i="1"/>
  <c r="K2276" i="1"/>
  <c r="J2276" i="1"/>
  <c r="I2276" i="1" s="1"/>
  <c r="L1396" i="1"/>
  <c r="K1396" i="1"/>
  <c r="J1396" i="1"/>
  <c r="I1396" i="1" s="1"/>
  <c r="L321" i="1"/>
  <c r="K321" i="1"/>
  <c r="J321" i="1"/>
  <c r="I321" i="1" s="1"/>
  <c r="L3010" i="1"/>
  <c r="K3010" i="1"/>
  <c r="J3010" i="1"/>
  <c r="I3010" i="1" s="1"/>
  <c r="L2266" i="1"/>
  <c r="K2266" i="1"/>
  <c r="J2266" i="1"/>
  <c r="I2266" i="1" s="1"/>
  <c r="L1573" i="1"/>
  <c r="K1573" i="1"/>
  <c r="J1573" i="1"/>
  <c r="I1573" i="1" s="1"/>
  <c r="L1026" i="1"/>
  <c r="K1026" i="1"/>
  <c r="J1026" i="1"/>
  <c r="I1026" i="1" s="1"/>
  <c r="L312" i="1"/>
  <c r="K312" i="1"/>
  <c r="J312" i="1"/>
  <c r="I312" i="1" s="1"/>
  <c r="L2596" i="1"/>
  <c r="K2596" i="1"/>
  <c r="J2596" i="1"/>
  <c r="I2596" i="1" s="1"/>
  <c r="L2256" i="1"/>
  <c r="K2256" i="1"/>
  <c r="J2256" i="1"/>
  <c r="I2256" i="1" s="1"/>
  <c r="L1560" i="1"/>
  <c r="K1560" i="1"/>
  <c r="J1560" i="1"/>
  <c r="I1560" i="1" s="1"/>
  <c r="L1014" i="1"/>
  <c r="K1014" i="1"/>
  <c r="J1014" i="1"/>
  <c r="I1014" i="1" s="1"/>
  <c r="L301" i="1"/>
  <c r="K301" i="1"/>
  <c r="J301" i="1"/>
  <c r="I301" i="1" s="1"/>
  <c r="L2990" i="1"/>
  <c r="K2990" i="1"/>
  <c r="J2990" i="1"/>
  <c r="I2990" i="1" s="1"/>
  <c r="L2420" i="1"/>
  <c r="K2420" i="1"/>
  <c r="J2420" i="1"/>
  <c r="I2420" i="1" s="1"/>
  <c r="L1914" i="1"/>
  <c r="K1914" i="1"/>
  <c r="J1914" i="1"/>
  <c r="I1914" i="1" s="1"/>
  <c r="L1194" i="1"/>
  <c r="K1194" i="1"/>
  <c r="J1194" i="1"/>
  <c r="I1194" i="1" s="1"/>
  <c r="L649" i="1"/>
  <c r="K649" i="1"/>
  <c r="J649" i="1"/>
  <c r="I649" i="1" s="1"/>
  <c r="L110" i="1"/>
  <c r="K110" i="1"/>
  <c r="J110" i="1"/>
  <c r="I110" i="1" s="1"/>
  <c r="L2805" i="1"/>
  <c r="K2805" i="1"/>
  <c r="J2805" i="1"/>
  <c r="I2805" i="1" s="1"/>
  <c r="L1722" i="1"/>
  <c r="K1722" i="1"/>
  <c r="J1722" i="1"/>
  <c r="I1722" i="1" s="1"/>
  <c r="L456" i="1"/>
  <c r="K456" i="1"/>
  <c r="J456" i="1"/>
  <c r="I456" i="1" s="1"/>
  <c r="L3051" i="1"/>
  <c r="K3051" i="1"/>
  <c r="J3051" i="1"/>
  <c r="I3051" i="1" s="1"/>
  <c r="L2712" i="1"/>
  <c r="K2712" i="1"/>
  <c r="J2712" i="1"/>
  <c r="I2712" i="1" s="1"/>
  <c r="L2145" i="1"/>
  <c r="K2145" i="1"/>
  <c r="J2145" i="1"/>
  <c r="I2145" i="1" s="1"/>
  <c r="L2141" i="1"/>
  <c r="K2141" i="1"/>
  <c r="J2141" i="1"/>
  <c r="I2141" i="1" s="1"/>
  <c r="L1817" i="1"/>
  <c r="K1817" i="1"/>
  <c r="J1817" i="1"/>
  <c r="I1817" i="1" s="1"/>
  <c r="L1449" i="1"/>
  <c r="K1449" i="1"/>
  <c r="J1449" i="1"/>
  <c r="I1449" i="1" s="1"/>
  <c r="L1262" i="1"/>
  <c r="K1262" i="1"/>
  <c r="J1262" i="1"/>
  <c r="I1262" i="1" s="1"/>
  <c r="L903" i="1"/>
  <c r="K903" i="1"/>
  <c r="J903" i="1"/>
  <c r="I903" i="1" s="1"/>
  <c r="L540" i="1"/>
  <c r="K540" i="1"/>
  <c r="J540" i="1"/>
  <c r="I540" i="1" s="1"/>
  <c r="L180" i="1"/>
  <c r="K180" i="1"/>
  <c r="J180" i="1"/>
  <c r="I180" i="1" s="1"/>
  <c r="L3045" i="1"/>
  <c r="K3045" i="1"/>
  <c r="J3045" i="1"/>
  <c r="I3045" i="1" s="1"/>
  <c r="L2870" i="1"/>
  <c r="K2870" i="1"/>
  <c r="L2471" i="1"/>
  <c r="K2471" i="1"/>
  <c r="J2471" i="1"/>
  <c r="I2471" i="1" s="1"/>
  <c r="L2135" i="1"/>
  <c r="K2135" i="1"/>
  <c r="J2135" i="1"/>
  <c r="I2135" i="1" s="1"/>
  <c r="L3115" i="1"/>
  <c r="K3115" i="1"/>
  <c r="J3115" i="1"/>
  <c r="I3115" i="1" s="1"/>
  <c r="L1618" i="1"/>
  <c r="K1618" i="1"/>
  <c r="J1618" i="1"/>
  <c r="I1618" i="1" s="1"/>
  <c r="L1610" i="1"/>
  <c r="K1610" i="1"/>
  <c r="L1434" i="1"/>
  <c r="K1434" i="1"/>
  <c r="J1434" i="1"/>
  <c r="I1434" i="1" s="1"/>
  <c r="L1255" i="1"/>
  <c r="K1255" i="1"/>
  <c r="J1255" i="1"/>
  <c r="I1255" i="1" s="1"/>
  <c r="L1072" i="1"/>
  <c r="K1072" i="1"/>
  <c r="J1072" i="1"/>
  <c r="I1072" i="1" s="1"/>
  <c r="L895" i="1"/>
  <c r="K895" i="1"/>
  <c r="J895" i="1"/>
  <c r="I895" i="1" s="1"/>
  <c r="L716" i="1"/>
  <c r="K716" i="1"/>
  <c r="J716" i="1"/>
  <c r="I716" i="1" s="1"/>
  <c r="L532" i="1"/>
  <c r="K532" i="1"/>
  <c r="J532" i="1"/>
  <c r="I532" i="1" s="1"/>
  <c r="L355" i="1"/>
  <c r="K355" i="1"/>
  <c r="J355" i="1"/>
  <c r="I355" i="1" s="1"/>
  <c r="L174" i="1"/>
  <c r="K174" i="1"/>
  <c r="L3333" i="1"/>
  <c r="K3333" i="1"/>
  <c r="J3333" i="1"/>
  <c r="I3333" i="1" s="1"/>
  <c r="L3316" i="1"/>
  <c r="K3316" i="1"/>
  <c r="J3316" i="1"/>
  <c r="I3316" i="1" s="1"/>
  <c r="L3321" i="1"/>
  <c r="K3321" i="1"/>
  <c r="J3321" i="1"/>
  <c r="I3321" i="1" s="1"/>
  <c r="L3031" i="1"/>
  <c r="K3031" i="1"/>
  <c r="J3031" i="1"/>
  <c r="I3031" i="1" s="1"/>
  <c r="L2859" i="1"/>
  <c r="K2859" i="1"/>
  <c r="J2859" i="1"/>
  <c r="I2859" i="1" s="1"/>
  <c r="L2692" i="1"/>
  <c r="K2692" i="1"/>
  <c r="J2692" i="1"/>
  <c r="I2692" i="1" s="1"/>
  <c r="L2464" i="1"/>
  <c r="K2464" i="1"/>
  <c r="J2464" i="1"/>
  <c r="I2464" i="1" s="1"/>
  <c r="L2298" i="1"/>
  <c r="K2298" i="1"/>
  <c r="J2298" i="1"/>
  <c r="I2298" i="1" s="1"/>
  <c r="L2290" i="1"/>
  <c r="K2290" i="1"/>
  <c r="J2290" i="1"/>
  <c r="I2290" i="1" s="1"/>
  <c r="L2119" i="1"/>
  <c r="K2119" i="1"/>
  <c r="J2119" i="1"/>
  <c r="I2119" i="1" s="1"/>
  <c r="L1957" i="1"/>
  <c r="K1957" i="1"/>
  <c r="J1957" i="1"/>
  <c r="I1957" i="1" s="1"/>
  <c r="L1793" i="1"/>
  <c r="K1793" i="1"/>
  <c r="J1793" i="1"/>
  <c r="I1793" i="1" s="1"/>
  <c r="L1605" i="1"/>
  <c r="K1605" i="1"/>
  <c r="J1605" i="1"/>
  <c r="I1605" i="1" s="1"/>
  <c r="L1429" i="1"/>
  <c r="K1429" i="1"/>
  <c r="J1429" i="1"/>
  <c r="I1429" i="1" s="1"/>
  <c r="L1249" i="1"/>
  <c r="K1249" i="1"/>
  <c r="J1249" i="1"/>
  <c r="I1249" i="1" s="1"/>
  <c r="L1067" i="1"/>
  <c r="K1067" i="1"/>
  <c r="J1067" i="1"/>
  <c r="I1067" i="1" s="1"/>
  <c r="L890" i="1"/>
  <c r="K890" i="1"/>
  <c r="J890" i="1"/>
  <c r="I890" i="1" s="1"/>
  <c r="L710" i="1"/>
  <c r="K710" i="1"/>
  <c r="J710" i="1"/>
  <c r="I710" i="1" s="1"/>
  <c r="L703" i="1"/>
  <c r="K703" i="1"/>
  <c r="J703" i="1"/>
  <c r="I703" i="1" s="1"/>
  <c r="L518" i="1"/>
  <c r="K518" i="1"/>
  <c r="J518" i="1"/>
  <c r="I518" i="1" s="1"/>
  <c r="L342" i="1"/>
  <c r="K342" i="1"/>
  <c r="J342" i="1"/>
  <c r="I342" i="1" s="1"/>
  <c r="L2851" i="1"/>
  <c r="K2851" i="1"/>
  <c r="J2851" i="1"/>
  <c r="I2851" i="1" s="1"/>
  <c r="L3314" i="1"/>
  <c r="K3314" i="1"/>
  <c r="J3314" i="1"/>
  <c r="I3314" i="1" s="1"/>
  <c r="L3151" i="1"/>
  <c r="K3151" i="1"/>
  <c r="J3151" i="1"/>
  <c r="I3151" i="1" s="1"/>
  <c r="L3026" i="1"/>
  <c r="K3026" i="1"/>
  <c r="J3026" i="1"/>
  <c r="I3026" i="1" s="1"/>
  <c r="L2853" i="1"/>
  <c r="K2853" i="1"/>
  <c r="J2853" i="1"/>
  <c r="I2853" i="1" s="1"/>
  <c r="L2684" i="1"/>
  <c r="K2684" i="1"/>
  <c r="J2684" i="1"/>
  <c r="I2684" i="1" s="1"/>
  <c r="L2456" i="1"/>
  <c r="K2456" i="1"/>
  <c r="J2456" i="1"/>
  <c r="I2456" i="1" s="1"/>
  <c r="L2448" i="1"/>
  <c r="K2448" i="1"/>
  <c r="J2448" i="1"/>
  <c r="I2448" i="1" s="1"/>
  <c r="L2283" i="1"/>
  <c r="K2283" i="1"/>
  <c r="J2283" i="1"/>
  <c r="I2283" i="1" s="1"/>
  <c r="L2113" i="1"/>
  <c r="K2113" i="1"/>
  <c r="J2113" i="1"/>
  <c r="I2113" i="1" s="1"/>
  <c r="L1950" i="1"/>
  <c r="K1950" i="1"/>
  <c r="J1950" i="1"/>
  <c r="I1950" i="1" s="1"/>
  <c r="L1785" i="1"/>
  <c r="K1785" i="1"/>
  <c r="J1785" i="1"/>
  <c r="I1785" i="1" s="1"/>
  <c r="L1597" i="1"/>
  <c r="K1597" i="1"/>
  <c r="J1597" i="1"/>
  <c r="I1597" i="1" s="1"/>
  <c r="L1421" i="1"/>
  <c r="K1421" i="1"/>
  <c r="J1421" i="1"/>
  <c r="I1421" i="1" s="1"/>
  <c r="L1240" i="1"/>
  <c r="K1240" i="1"/>
  <c r="J1240" i="1"/>
  <c r="I1240" i="1" s="1"/>
  <c r="L1059" i="1"/>
  <c r="K1059" i="1"/>
  <c r="J1059" i="1"/>
  <c r="I1059" i="1" s="1"/>
  <c r="L1051" i="1"/>
  <c r="K1051" i="1"/>
  <c r="J1051" i="1"/>
  <c r="I1051" i="1" s="1"/>
  <c r="L875" i="1"/>
  <c r="K875" i="1"/>
  <c r="J875" i="1"/>
  <c r="I875" i="1" s="1"/>
  <c r="L696" i="1"/>
  <c r="K696" i="1"/>
  <c r="J696" i="1"/>
  <c r="I696" i="1" s="1"/>
  <c r="L2699" i="1"/>
  <c r="K2699" i="1"/>
  <c r="J2699" i="1"/>
  <c r="I2699" i="1" s="1"/>
  <c r="L336" i="1"/>
  <c r="K336" i="1"/>
  <c r="J336" i="1"/>
  <c r="I336" i="1" s="1"/>
  <c r="L156" i="1"/>
  <c r="K156" i="1"/>
  <c r="J156" i="1"/>
  <c r="I156" i="1" s="1"/>
  <c r="L2675" i="1"/>
  <c r="K2675" i="1"/>
  <c r="J2675" i="1"/>
  <c r="I2675" i="1" s="1"/>
  <c r="L2667" i="1"/>
  <c r="K2667" i="1"/>
  <c r="J2667" i="1"/>
  <c r="I2667" i="1" s="1"/>
  <c r="L2659" i="1"/>
  <c r="K2659" i="1"/>
  <c r="J2659" i="1"/>
  <c r="I2659" i="1" s="1"/>
  <c r="L2651" i="1"/>
  <c r="K2651" i="1"/>
  <c r="J2651" i="1"/>
  <c r="I2651" i="1" s="1"/>
  <c r="L2643" i="1"/>
  <c r="K2643" i="1"/>
  <c r="J2643" i="1"/>
  <c r="I2643" i="1" s="1"/>
  <c r="L2635" i="1"/>
  <c r="K2635" i="1"/>
  <c r="J2635" i="1"/>
  <c r="I2635" i="1" s="1"/>
  <c r="L2627" i="1"/>
  <c r="K2627" i="1"/>
  <c r="J2627" i="1"/>
  <c r="I2627" i="1" s="1"/>
  <c r="L2619" i="1"/>
  <c r="K2619" i="1"/>
  <c r="J2619" i="1"/>
  <c r="I2619" i="1" s="1"/>
  <c r="L1777" i="1"/>
  <c r="K1777" i="1"/>
  <c r="J1777" i="1"/>
  <c r="I1777" i="1" s="1"/>
  <c r="L1589" i="1"/>
  <c r="K1589" i="1"/>
  <c r="J1589" i="1"/>
  <c r="I1589" i="1" s="1"/>
  <c r="L1413" i="1"/>
  <c r="K1413" i="1"/>
  <c r="J1413" i="1"/>
  <c r="I1413" i="1" s="1"/>
  <c r="L1232" i="1"/>
  <c r="K1232" i="1"/>
  <c r="J1232" i="1"/>
  <c r="I1232" i="1" s="1"/>
  <c r="L1224" i="1"/>
  <c r="K1224" i="1"/>
  <c r="J1224" i="1"/>
  <c r="I1224" i="1" s="1"/>
  <c r="L1042" i="1"/>
  <c r="K1042" i="1"/>
  <c r="J1042" i="1"/>
  <c r="I1042" i="1" s="1"/>
  <c r="L867" i="1"/>
  <c r="K867" i="1"/>
  <c r="J867" i="1"/>
  <c r="I867" i="1" s="1"/>
  <c r="L690" i="1"/>
  <c r="K690" i="1"/>
  <c r="J690" i="1"/>
  <c r="I690" i="1" s="1"/>
  <c r="L507" i="1"/>
  <c r="K507" i="1"/>
  <c r="J507" i="1"/>
  <c r="I507" i="1" s="1"/>
  <c r="L330" i="1"/>
  <c r="K330" i="1"/>
  <c r="J330" i="1"/>
  <c r="I330" i="1" s="1"/>
  <c r="L148" i="1"/>
  <c r="K148" i="1"/>
  <c r="J148" i="1"/>
  <c r="I148" i="1" s="1"/>
  <c r="L3141" i="1"/>
  <c r="K3141" i="1"/>
  <c r="J3141" i="1"/>
  <c r="I3141" i="1" s="1"/>
  <c r="L3124" i="1"/>
  <c r="K3124" i="1"/>
  <c r="J3124" i="1"/>
  <c r="I3124" i="1" s="1"/>
  <c r="L3070" i="1"/>
  <c r="K3070" i="1"/>
  <c r="J3070" i="1"/>
  <c r="I3070" i="1" s="1"/>
  <c r="L3062" i="1"/>
  <c r="K3062" i="1"/>
  <c r="J3062" i="1"/>
  <c r="I3062" i="1" s="1"/>
  <c r="L3019" i="1"/>
  <c r="K3019" i="1"/>
  <c r="J3019" i="1"/>
  <c r="I3019" i="1" s="1"/>
  <c r="L2845" i="1"/>
  <c r="K2845" i="1"/>
  <c r="J2845" i="1"/>
  <c r="I2845" i="1" s="1"/>
  <c r="L2837" i="1"/>
  <c r="K2837" i="1"/>
  <c r="J2837" i="1"/>
  <c r="I2837" i="1" s="1"/>
  <c r="L2607" i="1"/>
  <c r="K2607" i="1"/>
  <c r="J2607" i="1"/>
  <c r="I2607" i="1" s="1"/>
  <c r="L2441" i="1"/>
  <c r="K2441" i="1"/>
  <c r="J2441" i="1"/>
  <c r="I2441" i="1" s="1"/>
  <c r="L2275" i="1"/>
  <c r="K2275" i="1"/>
  <c r="J2275" i="1"/>
  <c r="I2275" i="1" s="1"/>
  <c r="L2105" i="1"/>
  <c r="K2105" i="1"/>
  <c r="J2105" i="1"/>
  <c r="I2105" i="1" s="1"/>
  <c r="L1943" i="1"/>
  <c r="K1943" i="1"/>
  <c r="J1943" i="1"/>
  <c r="I1943" i="1" s="1"/>
  <c r="L1769" i="1"/>
  <c r="K1769" i="1"/>
  <c r="J1769" i="1"/>
  <c r="I1769" i="1" s="1"/>
  <c r="L1581" i="1"/>
  <c r="K1581" i="1"/>
  <c r="J1581" i="1"/>
  <c r="I1581" i="1" s="1"/>
  <c r="L1404" i="1"/>
  <c r="K1404" i="1"/>
  <c r="J1404" i="1"/>
  <c r="I1404" i="1" s="1"/>
  <c r="L1395" i="1"/>
  <c r="K1395" i="1"/>
  <c r="J1395" i="1"/>
  <c r="I1395" i="1" s="1"/>
  <c r="L1215" i="1"/>
  <c r="K1215" i="1"/>
  <c r="J1215" i="1"/>
  <c r="I1215" i="1" s="1"/>
  <c r="L1034" i="1"/>
  <c r="K1034" i="1"/>
  <c r="J1034" i="1"/>
  <c r="I1034" i="1" s="1"/>
  <c r="L858" i="1"/>
  <c r="K858" i="1"/>
  <c r="J858" i="1"/>
  <c r="I858" i="1" s="1"/>
  <c r="L678" i="1"/>
  <c r="K678" i="1"/>
  <c r="J678" i="1"/>
  <c r="I678" i="1" s="1"/>
  <c r="L497" i="1"/>
  <c r="K497" i="1"/>
  <c r="J497" i="1"/>
  <c r="I497" i="1" s="1"/>
  <c r="L320" i="1"/>
  <c r="K320" i="1"/>
  <c r="J320" i="1"/>
  <c r="I320" i="1" s="1"/>
  <c r="L140" i="1"/>
  <c r="K140" i="1"/>
  <c r="J140" i="1"/>
  <c r="I140" i="1" s="1"/>
  <c r="L3306" i="1"/>
  <c r="K3306" i="1"/>
  <c r="J3306" i="1"/>
  <c r="I3306" i="1" s="1"/>
  <c r="L3132" i="1"/>
  <c r="K3132" i="1"/>
  <c r="J3132" i="1"/>
  <c r="I3132" i="1" s="1"/>
  <c r="L3009" i="1"/>
  <c r="K3009" i="1"/>
  <c r="J3009" i="1"/>
  <c r="I3009" i="1" s="1"/>
  <c r="L2835" i="1"/>
  <c r="K2835" i="1"/>
  <c r="J2835" i="1"/>
  <c r="I2835" i="1" s="1"/>
  <c r="L2605" i="1"/>
  <c r="K2605" i="1"/>
  <c r="J2605" i="1"/>
  <c r="I2605" i="1" s="1"/>
  <c r="L2597" i="1"/>
  <c r="K2597" i="1"/>
  <c r="J2597" i="1"/>
  <c r="I2597" i="1" s="1"/>
  <c r="L2431" i="1"/>
  <c r="K2431" i="1"/>
  <c r="J2431" i="1"/>
  <c r="I2431" i="1" s="1"/>
  <c r="L2265" i="1"/>
  <c r="K2265" i="1"/>
  <c r="J2265" i="1"/>
  <c r="I2265" i="1" s="1"/>
  <c r="L2095" i="1"/>
  <c r="K2095" i="1"/>
  <c r="J2095" i="1"/>
  <c r="I2095" i="1" s="1"/>
  <c r="L1933" i="1"/>
  <c r="K1933" i="1"/>
  <c r="J1933" i="1"/>
  <c r="I1933" i="1" s="1"/>
  <c r="L1759" i="1"/>
  <c r="K1759" i="1"/>
  <c r="J1759" i="1"/>
  <c r="I1759" i="1" s="1"/>
  <c r="L1572" i="1"/>
  <c r="K1572" i="1"/>
  <c r="J1572" i="1"/>
  <c r="I1572" i="1" s="1"/>
  <c r="L1394" i="1"/>
  <c r="K1394" i="1"/>
  <c r="J1394" i="1"/>
  <c r="I1394" i="1" s="1"/>
  <c r="L1385" i="1"/>
  <c r="K1385" i="1"/>
  <c r="J1385" i="1"/>
  <c r="I1385" i="1" s="1"/>
  <c r="L1206" i="1"/>
  <c r="K1206" i="1"/>
  <c r="J1206" i="1"/>
  <c r="I1206" i="1" s="1"/>
  <c r="L1025" i="1"/>
  <c r="K1025" i="1"/>
  <c r="J1025" i="1"/>
  <c r="I1025" i="1" s="1"/>
  <c r="L848" i="1"/>
  <c r="K848" i="1"/>
  <c r="J848" i="1"/>
  <c r="I848" i="1" s="1"/>
  <c r="L669" i="1"/>
  <c r="K669" i="1"/>
  <c r="J669" i="1"/>
  <c r="I669" i="1" s="1"/>
  <c r="L488" i="1"/>
  <c r="K488" i="1"/>
  <c r="J488" i="1"/>
  <c r="I488" i="1" s="1"/>
  <c r="L311" i="1"/>
  <c r="K311" i="1"/>
  <c r="J311" i="1"/>
  <c r="I311" i="1" s="1"/>
  <c r="L130" i="1"/>
  <c r="K130" i="1"/>
  <c r="J130" i="1"/>
  <c r="I130" i="1" s="1"/>
  <c r="L3286" i="1"/>
  <c r="K3286" i="1"/>
  <c r="J3286" i="1"/>
  <c r="I3286" i="1" s="1"/>
  <c r="L3099" i="1"/>
  <c r="K3099" i="1"/>
  <c r="J3099" i="1"/>
  <c r="I3099" i="1" s="1"/>
  <c r="L2999" i="1"/>
  <c r="K2999" i="1"/>
  <c r="J2999" i="1"/>
  <c r="I2999" i="1" s="1"/>
  <c r="L2824" i="1"/>
  <c r="K2824" i="1"/>
  <c r="J2824" i="1"/>
  <c r="I2824" i="1" s="1"/>
  <c r="L2595" i="1"/>
  <c r="K2595" i="1"/>
  <c r="J2595" i="1"/>
  <c r="I2595" i="1" s="1"/>
  <c r="L2429" i="1"/>
  <c r="K2429" i="1"/>
  <c r="J2429" i="1"/>
  <c r="I2429" i="1" s="1"/>
  <c r="L2421" i="1"/>
  <c r="K2421" i="1"/>
  <c r="J2421" i="1"/>
  <c r="I2421" i="1" s="1"/>
  <c r="L2255" i="1"/>
  <c r="K2255" i="1"/>
  <c r="J2255" i="1"/>
  <c r="I2255" i="1" s="1"/>
  <c r="L2085" i="1"/>
  <c r="K2085" i="1"/>
  <c r="J2085" i="1"/>
  <c r="I2085" i="1" s="1"/>
  <c r="L1923" i="1"/>
  <c r="K1923" i="1"/>
  <c r="J1923" i="1"/>
  <c r="I1923" i="1" s="1"/>
  <c r="L1744" i="1"/>
  <c r="K1744" i="1"/>
  <c r="J1744" i="1"/>
  <c r="I1744" i="1" s="1"/>
  <c r="L1559" i="1"/>
  <c r="K1559" i="1"/>
  <c r="J1559" i="1"/>
  <c r="I1559" i="1" s="1"/>
  <c r="L1382" i="1"/>
  <c r="K1382" i="1"/>
  <c r="J1382" i="1"/>
  <c r="I1382" i="1" s="1"/>
  <c r="L1203" i="1"/>
  <c r="K1203" i="1"/>
  <c r="J1203" i="1"/>
  <c r="I1203" i="1" s="1"/>
  <c r="L1022" i="1"/>
  <c r="K1022" i="1"/>
  <c r="J1022" i="1"/>
  <c r="I1022" i="1" s="1"/>
  <c r="L1013" i="1"/>
  <c r="K1013" i="1"/>
  <c r="J1013" i="1"/>
  <c r="I1013" i="1" s="1"/>
  <c r="L837" i="1"/>
  <c r="K837" i="1"/>
  <c r="J837" i="1"/>
  <c r="I837" i="1" s="1"/>
  <c r="L658" i="1"/>
  <c r="K658" i="1"/>
  <c r="J658" i="1"/>
  <c r="I658" i="1" s="1"/>
  <c r="L476" i="1"/>
  <c r="K476" i="1"/>
  <c r="J476" i="1"/>
  <c r="I476" i="1" s="1"/>
  <c r="L300" i="1"/>
  <c r="K300" i="1"/>
  <c r="J300" i="1"/>
  <c r="I300" i="1" s="1"/>
  <c r="L119" i="1"/>
  <c r="K119" i="1"/>
  <c r="J119" i="1"/>
  <c r="I119" i="1" s="1"/>
  <c r="L3289" i="1"/>
  <c r="K3289" i="1"/>
  <c r="J3289" i="1"/>
  <c r="I3289" i="1" s="1"/>
  <c r="L3284" i="1"/>
  <c r="K3284" i="1"/>
  <c r="J3284" i="1"/>
  <c r="I3284" i="1" s="1"/>
  <c r="L2989" i="1"/>
  <c r="K2989" i="1"/>
  <c r="J2989" i="1"/>
  <c r="I2989" i="1" s="1"/>
  <c r="L2814" i="1"/>
  <c r="K2814" i="1"/>
  <c r="J2814" i="1"/>
  <c r="I2814" i="1" s="1"/>
  <c r="L2585" i="1"/>
  <c r="K2585" i="1"/>
  <c r="J2585" i="1"/>
  <c r="I2585" i="1" s="1"/>
  <c r="L2419" i="1"/>
  <c r="K2419" i="1"/>
  <c r="J2419" i="1"/>
  <c r="I2419" i="1" s="1"/>
  <c r="L2253" i="1"/>
  <c r="K2253" i="1"/>
  <c r="J2253" i="1"/>
  <c r="I2253" i="1" s="1"/>
  <c r="L2245" i="1"/>
  <c r="K2245" i="1"/>
  <c r="J2245" i="1"/>
  <c r="I2245" i="1" s="1"/>
  <c r="L2075" i="1"/>
  <c r="K2075" i="1"/>
  <c r="J2075" i="1"/>
  <c r="I2075" i="1" s="1"/>
  <c r="K1913" i="1"/>
  <c r="L1913" i="1"/>
  <c r="J1913" i="1"/>
  <c r="I1913" i="1" s="1"/>
  <c r="L1732" i="1"/>
  <c r="K1732" i="1"/>
  <c r="J1732" i="1"/>
  <c r="I1732" i="1" s="1"/>
  <c r="L1372" i="1"/>
  <c r="K1372" i="1"/>
  <c r="J1372" i="1"/>
  <c r="I1372" i="1" s="1"/>
  <c r="L1193" i="1"/>
  <c r="K1193" i="1"/>
  <c r="J1193" i="1"/>
  <c r="I1193" i="1" s="1"/>
  <c r="L1011" i="1"/>
  <c r="K1011" i="1"/>
  <c r="J1011" i="1"/>
  <c r="I1011" i="1" s="1"/>
  <c r="L827" i="1"/>
  <c r="K827" i="1"/>
  <c r="J827" i="1"/>
  <c r="I827" i="1" s="1"/>
  <c r="L648" i="1"/>
  <c r="K648" i="1"/>
  <c r="J648" i="1"/>
  <c r="I648" i="1" s="1"/>
  <c r="L466" i="1"/>
  <c r="K466" i="1"/>
  <c r="J466" i="1"/>
  <c r="I466" i="1" s="1"/>
  <c r="L109" i="1"/>
  <c r="K109" i="1"/>
  <c r="J109" i="1"/>
  <c r="I109" i="1" s="1"/>
  <c r="L3264" i="1"/>
  <c r="K3264" i="1"/>
  <c r="J3264" i="1"/>
  <c r="I3264" i="1" s="1"/>
  <c r="L3260" i="1"/>
  <c r="K3260" i="1"/>
  <c r="J3260" i="1"/>
  <c r="I3260" i="1" s="1"/>
  <c r="L2804" i="1"/>
  <c r="K2804" i="1"/>
  <c r="J2804" i="1"/>
  <c r="I2804" i="1" s="1"/>
  <c r="L2577" i="1"/>
  <c r="K2577" i="1"/>
  <c r="J2577" i="1"/>
  <c r="I2577" i="1" s="1"/>
  <c r="L2411" i="1"/>
  <c r="K2411" i="1"/>
  <c r="J2411" i="1"/>
  <c r="I2411" i="1" s="1"/>
  <c r="L2403" i="1"/>
  <c r="K2403" i="1"/>
  <c r="J2403" i="1"/>
  <c r="I2403" i="1" s="1"/>
  <c r="L1721" i="1"/>
  <c r="K1721" i="1"/>
  <c r="J1721" i="1"/>
  <c r="I1721" i="1" s="1"/>
  <c r="L2238" i="1"/>
  <c r="K2238" i="1"/>
  <c r="J2238" i="1"/>
  <c r="I2238" i="1" s="1"/>
  <c r="L2068" i="1"/>
  <c r="K2068" i="1"/>
  <c r="J2068" i="1"/>
  <c r="I2068" i="1" s="1"/>
  <c r="L1755" i="1"/>
  <c r="K1755" i="1"/>
  <c r="J1755" i="1"/>
  <c r="I1755" i="1" s="1"/>
  <c r="L1363" i="1"/>
  <c r="K1363" i="1"/>
  <c r="J1363" i="1"/>
  <c r="I1363" i="1" s="1"/>
  <c r="L1182" i="1"/>
  <c r="K1182" i="1"/>
  <c r="J1182" i="1"/>
  <c r="I1182" i="1" s="1"/>
  <c r="L1001" i="1"/>
  <c r="K1001" i="1"/>
  <c r="J1001" i="1"/>
  <c r="I1001" i="1" s="1"/>
  <c r="L825" i="1"/>
  <c r="K825" i="1"/>
  <c r="J825" i="1"/>
  <c r="I825" i="1" s="1"/>
  <c r="L646" i="1"/>
  <c r="K646" i="1"/>
  <c r="J646" i="1"/>
  <c r="I646" i="1" s="1"/>
  <c r="L637" i="1"/>
  <c r="K637" i="1"/>
  <c r="J637" i="1"/>
  <c r="I637" i="1" s="1"/>
  <c r="L455" i="1"/>
  <c r="K455" i="1"/>
  <c r="J455" i="1"/>
  <c r="I455" i="1" s="1"/>
  <c r="L99" i="1"/>
  <c r="K99" i="1"/>
  <c r="J99" i="1"/>
  <c r="I99" i="1" s="1"/>
  <c r="L3312" i="1"/>
  <c r="K3312" i="1"/>
  <c r="J3312" i="1"/>
  <c r="I3312" i="1" s="1"/>
  <c r="L1643" i="1"/>
  <c r="K1643" i="1"/>
  <c r="J1643" i="1"/>
  <c r="I1643" i="1" s="1"/>
  <c r="L2399" i="1"/>
  <c r="K2399" i="1"/>
  <c r="J2399" i="1"/>
  <c r="I2399" i="1" s="1"/>
  <c r="L2234" i="1"/>
  <c r="K2234" i="1"/>
  <c r="J2234" i="1"/>
  <c r="I2234" i="1" s="1"/>
  <c r="L2056" i="1"/>
  <c r="K2056" i="1"/>
  <c r="J2056" i="1"/>
  <c r="I2056" i="1" s="1"/>
  <c r="L1531" i="1"/>
  <c r="K1531" i="1"/>
  <c r="J1531" i="1"/>
  <c r="I1531" i="1" s="1"/>
  <c r="L1173" i="1"/>
  <c r="K1173" i="1"/>
  <c r="J1173" i="1"/>
  <c r="I1173" i="1" s="1"/>
  <c r="L817" i="1"/>
  <c r="K817" i="1"/>
  <c r="J817" i="1"/>
  <c r="I817" i="1" s="1"/>
  <c r="L627" i="1"/>
  <c r="K627" i="1"/>
  <c r="J627" i="1"/>
  <c r="I627" i="1" s="1"/>
  <c r="L446" i="1"/>
  <c r="K446" i="1"/>
  <c r="J446" i="1"/>
  <c r="I446" i="1" s="1"/>
  <c r="L270" i="1"/>
  <c r="K270" i="1"/>
  <c r="J270" i="1"/>
  <c r="I270" i="1" s="1"/>
  <c r="L90" i="1"/>
  <c r="K90" i="1"/>
  <c r="J90" i="1"/>
  <c r="I90" i="1" s="1"/>
  <c r="L3237" i="1"/>
  <c r="K3237" i="1"/>
  <c r="J3237" i="1"/>
  <c r="I3237" i="1" s="1"/>
  <c r="L2960" i="1"/>
  <c r="K2960" i="1"/>
  <c r="J2960" i="1"/>
  <c r="I2960" i="1" s="1"/>
  <c r="L2787" i="1"/>
  <c r="K2787" i="1"/>
  <c r="J2787" i="1"/>
  <c r="I2787" i="1" s="1"/>
  <c r="L2555" i="1"/>
  <c r="K2555" i="1"/>
  <c r="J2555" i="1"/>
  <c r="I2555" i="1" s="1"/>
  <c r="L2391" i="1"/>
  <c r="K2391" i="1"/>
  <c r="J2391" i="1"/>
  <c r="I2391" i="1" s="1"/>
  <c r="L2223" i="1"/>
  <c r="K2223" i="1"/>
  <c r="J2223" i="1"/>
  <c r="I2223" i="1" s="1"/>
  <c r="L2053" i="1"/>
  <c r="K2053" i="1"/>
  <c r="J2053" i="1"/>
  <c r="I2053" i="1" s="1"/>
  <c r="L1708" i="1"/>
  <c r="K1708" i="1"/>
  <c r="J1708" i="1"/>
  <c r="I1708" i="1" s="1"/>
  <c r="L1700" i="1"/>
  <c r="K1700" i="1"/>
  <c r="J1700" i="1"/>
  <c r="I1700" i="1" s="1"/>
  <c r="L1411" i="1"/>
  <c r="K1411" i="1"/>
  <c r="J1411" i="1"/>
  <c r="I1411" i="1" s="1"/>
  <c r="L1403" i="1"/>
  <c r="K1403" i="1"/>
  <c r="J1403" i="1"/>
  <c r="I1403" i="1" s="1"/>
  <c r="L1163" i="1"/>
  <c r="K1163" i="1"/>
  <c r="J1163" i="1"/>
  <c r="I1163" i="1" s="1"/>
  <c r="L982" i="1"/>
  <c r="K982" i="1"/>
  <c r="J982" i="1"/>
  <c r="I982" i="1" s="1"/>
  <c r="L806" i="1"/>
  <c r="K806" i="1"/>
  <c r="J806" i="1"/>
  <c r="I806" i="1" s="1"/>
  <c r="L444" i="1"/>
  <c r="K444" i="1"/>
  <c r="J444" i="1"/>
  <c r="I444" i="1" s="1"/>
  <c r="L267" i="1"/>
  <c r="K267" i="1"/>
  <c r="J267" i="1"/>
  <c r="I267" i="1" s="1"/>
  <c r="L259" i="1"/>
  <c r="K259" i="1"/>
  <c r="J259" i="1"/>
  <c r="I259" i="1" s="1"/>
  <c r="L80" i="1"/>
  <c r="K80" i="1"/>
  <c r="J80" i="1"/>
  <c r="I80" i="1" s="1"/>
  <c r="L3104" i="1"/>
  <c r="K3104" i="1"/>
  <c r="J3104" i="1"/>
  <c r="I3104" i="1" s="1"/>
  <c r="L2958" i="1"/>
  <c r="K2958" i="1"/>
  <c r="J2958" i="1"/>
  <c r="I2958" i="1" s="1"/>
  <c r="L2950" i="1"/>
  <c r="K2950" i="1"/>
  <c r="J2950" i="1"/>
  <c r="I2950" i="1" s="1"/>
  <c r="L2545" i="1"/>
  <c r="K2545" i="1"/>
  <c r="J2545" i="1"/>
  <c r="I2545" i="1" s="1"/>
  <c r="L2381" i="1"/>
  <c r="K2381" i="1"/>
  <c r="J2381" i="1"/>
  <c r="I2381" i="1" s="1"/>
  <c r="L2213" i="1"/>
  <c r="K2213" i="1"/>
  <c r="J2213" i="1"/>
  <c r="I2213" i="1" s="1"/>
  <c r="L2044" i="1"/>
  <c r="K2044" i="1"/>
  <c r="J2044" i="1"/>
  <c r="I2044" i="1" s="1"/>
  <c r="L1887" i="1"/>
  <c r="K1887" i="1"/>
  <c r="J1887" i="1"/>
  <c r="I1887" i="1" s="1"/>
  <c r="L1699" i="1"/>
  <c r="K1699" i="1"/>
  <c r="J1699" i="1"/>
  <c r="I1699" i="1" s="1"/>
  <c r="L1692" i="1"/>
  <c r="K1692" i="1"/>
  <c r="J1692" i="1"/>
  <c r="I1692" i="1" s="1"/>
  <c r="L1335" i="1"/>
  <c r="K1335" i="1"/>
  <c r="J1335" i="1"/>
  <c r="I1335" i="1" s="1"/>
  <c r="L1155" i="1"/>
  <c r="K1155" i="1"/>
  <c r="J1155" i="1"/>
  <c r="I1155" i="1" s="1"/>
  <c r="L973" i="1"/>
  <c r="K973" i="1"/>
  <c r="J973" i="1"/>
  <c r="I973" i="1" s="1"/>
  <c r="L796" i="1"/>
  <c r="K796" i="1"/>
  <c r="J796" i="1"/>
  <c r="I796" i="1" s="1"/>
  <c r="L614" i="1"/>
  <c r="K614" i="1"/>
  <c r="J614" i="1"/>
  <c r="I614" i="1" s="1"/>
  <c r="L434" i="1"/>
  <c r="K434" i="1"/>
  <c r="J434" i="1"/>
  <c r="I434" i="1" s="1"/>
  <c r="L257" i="1"/>
  <c r="K257" i="1"/>
  <c r="J257" i="1"/>
  <c r="I257" i="1" s="1"/>
  <c r="L68" i="1"/>
  <c r="K68" i="1"/>
  <c r="J68" i="1"/>
  <c r="I68" i="1" s="1"/>
  <c r="L3097" i="1"/>
  <c r="K3097" i="1"/>
  <c r="J3097" i="1"/>
  <c r="I3097" i="1" s="1"/>
  <c r="L2948" i="1"/>
  <c r="K2948" i="1"/>
  <c r="J2948" i="1"/>
  <c r="I2948" i="1" s="1"/>
  <c r="L2038" i="1"/>
  <c r="K2038" i="1"/>
  <c r="J2038" i="1"/>
  <c r="I2038" i="1" s="1"/>
  <c r="L2771" i="1"/>
  <c r="K2771" i="1"/>
  <c r="J2771" i="1"/>
  <c r="I2771" i="1" s="1"/>
  <c r="L2539" i="1"/>
  <c r="K2539" i="1"/>
  <c r="J2539" i="1"/>
  <c r="I2539" i="1" s="1"/>
  <c r="L2373" i="1"/>
  <c r="K2373" i="1"/>
  <c r="J2373" i="1"/>
  <c r="I2373" i="1" s="1"/>
  <c r="L1107" i="1"/>
  <c r="K1107" i="1"/>
  <c r="J1107" i="1"/>
  <c r="I1107" i="1" s="1"/>
  <c r="L1099" i="1"/>
  <c r="K1099" i="1"/>
  <c r="J1099" i="1"/>
  <c r="I1099" i="1" s="1"/>
  <c r="L1091" i="1"/>
  <c r="K1091" i="1"/>
  <c r="J1091" i="1"/>
  <c r="I1091" i="1" s="1"/>
  <c r="L1511" i="1"/>
  <c r="K1511" i="1"/>
  <c r="J1511" i="1"/>
  <c r="I1511" i="1" s="1"/>
  <c r="L1502" i="1"/>
  <c r="K1502" i="1"/>
  <c r="J1502" i="1"/>
  <c r="I1502" i="1" s="1"/>
  <c r="L1325" i="1"/>
  <c r="K1325" i="1"/>
  <c r="J1325" i="1"/>
  <c r="I1325" i="1" s="1"/>
  <c r="L1145" i="1"/>
  <c r="K1145" i="1"/>
  <c r="J1145" i="1"/>
  <c r="I1145" i="1" s="1"/>
  <c r="L787" i="1"/>
  <c r="K787" i="1"/>
  <c r="J787" i="1"/>
  <c r="I787" i="1" s="1"/>
  <c r="L605" i="1"/>
  <c r="K605" i="1"/>
  <c r="J605" i="1"/>
  <c r="I605" i="1" s="1"/>
  <c r="L425" i="1"/>
  <c r="K425" i="1"/>
  <c r="J425" i="1"/>
  <c r="I425" i="1" s="1"/>
  <c r="L247" i="1"/>
  <c r="K247" i="1"/>
  <c r="J247" i="1"/>
  <c r="I247" i="1" s="1"/>
  <c r="L66" i="1"/>
  <c r="K66" i="1"/>
  <c r="J66" i="1"/>
  <c r="I66" i="1" s="1"/>
  <c r="L3217" i="1"/>
  <c r="K3217" i="1"/>
  <c r="J3217" i="1"/>
  <c r="I3217" i="1" s="1"/>
  <c r="L3137" i="1"/>
  <c r="K3137" i="1"/>
  <c r="J3137" i="1"/>
  <c r="I3137" i="1" s="1"/>
  <c r="L2766" i="1"/>
  <c r="K2766" i="1"/>
  <c r="J2766" i="1"/>
  <c r="I2766" i="1" s="1"/>
  <c r="L2535" i="1"/>
  <c r="K2535" i="1"/>
  <c r="J2535" i="1"/>
  <c r="I2535" i="1" s="1"/>
  <c r="L2527" i="1"/>
  <c r="K2527" i="1"/>
  <c r="J2527" i="1"/>
  <c r="I2527" i="1" s="1"/>
  <c r="L2361" i="1"/>
  <c r="K2361" i="1"/>
  <c r="J2361" i="1"/>
  <c r="I2361" i="1" s="1"/>
  <c r="L2193" i="1"/>
  <c r="K2193" i="1"/>
  <c r="J2193" i="1"/>
  <c r="I2193" i="1" s="1"/>
  <c r="L2025" i="1"/>
  <c r="K2025" i="1"/>
  <c r="J2025" i="1"/>
  <c r="I2025" i="1" s="1"/>
  <c r="L1867" i="1"/>
  <c r="K1867" i="1"/>
  <c r="J1867" i="1"/>
  <c r="I1867" i="1" s="1"/>
  <c r="L1500" i="1"/>
  <c r="K1500" i="1"/>
  <c r="J1500" i="1"/>
  <c r="I1500" i="1" s="1"/>
  <c r="L1322" i="1"/>
  <c r="K1322" i="1"/>
  <c r="J1322" i="1"/>
  <c r="I1322" i="1" s="1"/>
  <c r="L1142" i="1"/>
  <c r="K1142" i="1"/>
  <c r="J1142" i="1"/>
  <c r="I1142" i="1" s="1"/>
  <c r="L1134" i="1"/>
  <c r="K1134" i="1"/>
  <c r="J1134" i="1"/>
  <c r="I1134" i="1" s="1"/>
  <c r="L883" i="1"/>
  <c r="K883" i="1"/>
  <c r="J883" i="1"/>
  <c r="I883" i="1" s="1"/>
  <c r="L776" i="1"/>
  <c r="K776" i="1"/>
  <c r="J776" i="1"/>
  <c r="I776" i="1" s="1"/>
  <c r="L594" i="1"/>
  <c r="K594" i="1"/>
  <c r="J594" i="1"/>
  <c r="I594" i="1" s="1"/>
  <c r="L237" i="1"/>
  <c r="K237" i="1"/>
  <c r="J237" i="1"/>
  <c r="I237" i="1" s="1"/>
  <c r="L55" i="1"/>
  <c r="K55" i="1"/>
  <c r="J55" i="1"/>
  <c r="I55" i="1" s="1"/>
  <c r="L3204" i="1"/>
  <c r="K3204" i="1"/>
  <c r="J3204" i="1"/>
  <c r="I3204" i="1" s="1"/>
  <c r="L3090" i="1"/>
  <c r="K3090" i="1"/>
  <c r="J3090" i="1"/>
  <c r="I3090" i="1" s="1"/>
  <c r="L2928" i="1"/>
  <c r="K2928" i="1"/>
  <c r="J2928" i="1"/>
  <c r="I2928" i="1" s="1"/>
  <c r="L2757" i="1"/>
  <c r="K2757" i="1"/>
  <c r="J2757" i="1"/>
  <c r="I2757" i="1" s="1"/>
  <c r="L2526" i="1"/>
  <c r="K2526" i="1"/>
  <c r="J2526" i="1"/>
  <c r="I2526" i="1" s="1"/>
  <c r="L2352" i="1"/>
  <c r="K2352" i="1"/>
  <c r="J2352" i="1"/>
  <c r="I2352" i="1" s="1"/>
  <c r="L2184" i="1"/>
  <c r="K2184" i="1"/>
  <c r="J2184" i="1"/>
  <c r="I2184" i="1" s="1"/>
  <c r="L2016" i="1"/>
  <c r="K2016" i="1"/>
  <c r="J2016" i="1"/>
  <c r="I2016" i="1" s="1"/>
  <c r="L1858" i="1"/>
  <c r="K1858" i="1"/>
  <c r="J1858" i="1"/>
  <c r="I1858" i="1" s="1"/>
  <c r="L1671" i="1"/>
  <c r="K1671" i="1"/>
  <c r="J1671" i="1"/>
  <c r="I1671" i="1" s="1"/>
  <c r="L1491" i="1"/>
  <c r="K1491" i="1"/>
  <c r="J1491" i="1"/>
  <c r="I1491" i="1" s="1"/>
  <c r="L1314" i="1"/>
  <c r="K1314" i="1"/>
  <c r="J1314" i="1"/>
  <c r="I1314" i="1" s="1"/>
  <c r="L1124" i="1"/>
  <c r="K1124" i="1"/>
  <c r="J1124" i="1"/>
  <c r="I1124" i="1" s="1"/>
  <c r="L948" i="1"/>
  <c r="K948" i="1"/>
  <c r="J948" i="1"/>
  <c r="I948" i="1" s="1"/>
  <c r="L767" i="1"/>
  <c r="K767" i="1"/>
  <c r="J767" i="1"/>
  <c r="I767" i="1" s="1"/>
  <c r="L585" i="1"/>
  <c r="K585" i="1"/>
  <c r="J585" i="1"/>
  <c r="I585" i="1" s="1"/>
  <c r="L404" i="1"/>
  <c r="K404" i="1"/>
  <c r="J404" i="1"/>
  <c r="I404" i="1" s="1"/>
  <c r="L227" i="1"/>
  <c r="K227" i="1"/>
  <c r="J227" i="1"/>
  <c r="I227" i="1" s="1"/>
  <c r="L45" i="1"/>
  <c r="K45" i="1"/>
  <c r="J45" i="1"/>
  <c r="I45" i="1" s="1"/>
  <c r="L3189" i="1"/>
  <c r="K3189" i="1"/>
  <c r="J3189" i="1"/>
  <c r="I3189" i="1" s="1"/>
  <c r="L2918" i="1"/>
  <c r="K2918" i="1"/>
  <c r="J2918" i="1"/>
  <c r="I2918" i="1" s="1"/>
  <c r="L2747" i="1"/>
  <c r="K2747" i="1"/>
  <c r="J2747" i="1"/>
  <c r="I2747" i="1" s="1"/>
  <c r="L2515" i="1"/>
  <c r="K2515" i="1"/>
  <c r="J2515" i="1"/>
  <c r="I2515" i="1" s="1"/>
  <c r="L2349" i="1"/>
  <c r="K2349" i="1"/>
  <c r="J2349" i="1"/>
  <c r="I2349" i="1" s="1"/>
  <c r="L2181" i="1"/>
  <c r="K2181" i="1"/>
  <c r="J2181" i="1"/>
  <c r="I2181" i="1" s="1"/>
  <c r="L2173" i="1"/>
  <c r="K2173" i="1"/>
  <c r="J2173" i="1"/>
  <c r="I2173" i="1" s="1"/>
  <c r="L1847" i="1"/>
  <c r="K1847" i="1"/>
  <c r="J1847" i="1"/>
  <c r="I1847" i="1" s="1"/>
  <c r="L1660" i="1"/>
  <c r="K1660" i="1"/>
  <c r="J1660" i="1"/>
  <c r="I1660" i="1" s="1"/>
  <c r="L1481" i="1"/>
  <c r="K1481" i="1"/>
  <c r="J1481" i="1"/>
  <c r="I1481" i="1" s="1"/>
  <c r="L1304" i="1"/>
  <c r="K1304" i="1"/>
  <c r="J1304" i="1"/>
  <c r="I1304" i="1" s="1"/>
  <c r="L1121" i="1"/>
  <c r="K1121" i="1"/>
  <c r="J1121" i="1"/>
  <c r="I1121" i="1" s="1"/>
  <c r="L946" i="1"/>
  <c r="K946" i="1"/>
  <c r="J946" i="1"/>
  <c r="I946" i="1" s="1"/>
  <c r="L547" i="1"/>
  <c r="K547" i="1"/>
  <c r="J547" i="1"/>
  <c r="I547" i="1" s="1"/>
  <c r="L574" i="1"/>
  <c r="K574" i="1"/>
  <c r="J574" i="1"/>
  <c r="I574" i="1" s="1"/>
  <c r="L395" i="1"/>
  <c r="K395" i="1"/>
  <c r="J395" i="1"/>
  <c r="I395" i="1" s="1"/>
  <c r="L217" i="1"/>
  <c r="K217" i="1"/>
  <c r="J217" i="1"/>
  <c r="I217" i="1" s="1"/>
  <c r="L34" i="1"/>
  <c r="K34" i="1"/>
  <c r="J34" i="1"/>
  <c r="I34" i="1" s="1"/>
  <c r="L3182" i="1"/>
  <c r="K3182" i="1"/>
  <c r="J3182" i="1"/>
  <c r="I3182" i="1" s="1"/>
  <c r="L3178" i="1"/>
  <c r="K3178" i="1"/>
  <c r="J3178" i="1"/>
  <c r="I3178" i="1" s="1"/>
  <c r="L2908" i="1"/>
  <c r="K2908" i="1"/>
  <c r="J2908" i="1"/>
  <c r="I2908" i="1" s="1"/>
  <c r="L2508" i="1"/>
  <c r="K2508" i="1"/>
  <c r="J2508" i="1"/>
  <c r="I2508" i="1" s="1"/>
  <c r="L2341" i="1"/>
  <c r="K2341" i="1"/>
  <c r="J2341" i="1"/>
  <c r="I2341" i="1" s="1"/>
  <c r="L2333" i="1"/>
  <c r="K2333" i="1"/>
  <c r="J2333" i="1"/>
  <c r="I2333" i="1" s="1"/>
  <c r="L2165" i="1"/>
  <c r="K2165" i="1"/>
  <c r="J2165" i="1"/>
  <c r="I2165" i="1" s="1"/>
  <c r="L1998" i="1"/>
  <c r="K1998" i="1"/>
  <c r="J1998" i="1"/>
  <c r="I1998" i="1" s="1"/>
  <c r="L1840" i="1"/>
  <c r="K1840" i="1"/>
  <c r="J1840" i="1"/>
  <c r="I1840" i="1" s="1"/>
  <c r="L1655" i="1"/>
  <c r="K1655" i="1"/>
  <c r="J1655" i="1"/>
  <c r="I1655" i="1" s="1"/>
  <c r="L1296" i="1"/>
  <c r="K1296" i="1"/>
  <c r="J1296" i="1"/>
  <c r="I1296" i="1" s="1"/>
  <c r="L1114" i="1"/>
  <c r="K1114" i="1"/>
  <c r="J1114" i="1"/>
  <c r="I1114" i="1" s="1"/>
  <c r="L1105" i="1"/>
  <c r="K1105" i="1"/>
  <c r="J1105" i="1"/>
  <c r="I1105" i="1" s="1"/>
  <c r="L931" i="1"/>
  <c r="K931" i="1"/>
  <c r="J931" i="1"/>
  <c r="I931" i="1" s="1"/>
  <c r="L750" i="1"/>
  <c r="K750" i="1"/>
  <c r="J750" i="1"/>
  <c r="I750" i="1" s="1"/>
  <c r="L568" i="1"/>
  <c r="K568" i="1"/>
  <c r="J568" i="1"/>
  <c r="I568" i="1" s="1"/>
  <c r="L390" i="1"/>
  <c r="K390" i="1"/>
  <c r="J390" i="1"/>
  <c r="I390" i="1" s="1"/>
  <c r="L24" i="1"/>
  <c r="K24" i="1"/>
  <c r="J24" i="1"/>
  <c r="I24" i="1" s="1"/>
  <c r="L3281" i="1"/>
  <c r="K3281" i="1"/>
  <c r="J3281" i="1"/>
  <c r="I3281" i="1" s="1"/>
  <c r="L3271" i="1"/>
  <c r="K3271" i="1"/>
  <c r="J3271" i="1"/>
  <c r="I3271" i="1" s="1"/>
  <c r="L2898" i="1"/>
  <c r="K2898" i="1"/>
  <c r="J2898" i="1"/>
  <c r="I2898" i="1" s="1"/>
  <c r="L2728" i="1"/>
  <c r="K2728" i="1"/>
  <c r="J2728" i="1"/>
  <c r="I2728" i="1" s="1"/>
  <c r="L2497" i="1"/>
  <c r="K2497" i="1"/>
  <c r="J2497" i="1"/>
  <c r="I2497" i="1" s="1"/>
  <c r="L2330" i="1"/>
  <c r="K2330" i="1"/>
  <c r="J2330" i="1"/>
  <c r="I2330" i="1" s="1"/>
  <c r="L2161" i="1"/>
  <c r="K2161" i="1"/>
  <c r="J2161" i="1"/>
  <c r="I2161" i="1" s="1"/>
  <c r="L1993" i="1"/>
  <c r="K1993" i="1"/>
  <c r="J1993" i="1"/>
  <c r="I1993" i="1" s="1"/>
  <c r="L1835" i="1"/>
  <c r="K1835" i="1"/>
  <c r="J1835" i="1"/>
  <c r="I1835" i="1" s="1"/>
  <c r="L1827" i="1"/>
  <c r="K1827" i="1"/>
  <c r="J1827" i="1"/>
  <c r="I1827" i="1" s="1"/>
  <c r="L1639" i="1"/>
  <c r="K1639" i="1"/>
  <c r="J1639" i="1"/>
  <c r="I1639" i="1" s="1"/>
  <c r="L1460" i="1"/>
  <c r="K1460" i="1"/>
  <c r="J1460" i="1"/>
  <c r="I1460" i="1" s="1"/>
  <c r="L1284" i="1"/>
  <c r="K1284" i="1"/>
  <c r="J1284" i="1"/>
  <c r="I1284" i="1" s="1"/>
  <c r="L1101" i="1"/>
  <c r="K1101" i="1"/>
  <c r="J1101" i="1"/>
  <c r="I1101" i="1" s="1"/>
  <c r="L926" i="1"/>
  <c r="K926" i="1"/>
  <c r="J926" i="1"/>
  <c r="I926" i="1" s="1"/>
  <c r="L746" i="1"/>
  <c r="K746" i="1"/>
  <c r="J746" i="1"/>
  <c r="I746" i="1" s="1"/>
  <c r="L563" i="1"/>
  <c r="K563" i="1"/>
  <c r="J563" i="1"/>
  <c r="I563" i="1" s="1"/>
  <c r="L385" i="1"/>
  <c r="K385" i="1"/>
  <c r="J385" i="1"/>
  <c r="I385" i="1" s="1"/>
  <c r="L378" i="1"/>
  <c r="K378" i="1"/>
  <c r="J378" i="1"/>
  <c r="I378" i="1" s="1"/>
  <c r="L196" i="1"/>
  <c r="K196" i="1"/>
  <c r="J196" i="1"/>
  <c r="I196" i="1" s="1"/>
  <c r="L13" i="1"/>
  <c r="K13" i="1"/>
  <c r="J13" i="1"/>
  <c r="I13" i="1" s="1"/>
  <c r="L3162" i="1"/>
  <c r="K3162" i="1"/>
  <c r="J3162" i="1"/>
  <c r="I3162" i="1" s="1"/>
  <c r="L3156" i="1"/>
  <c r="K3156" i="1"/>
  <c r="J3156" i="1"/>
  <c r="L2887" i="1"/>
  <c r="K2887" i="1"/>
  <c r="J2887" i="1"/>
  <c r="I2887" i="1" s="1"/>
  <c r="L2719" i="1"/>
  <c r="K2719" i="1"/>
  <c r="J2719" i="1"/>
  <c r="I2719" i="1" s="1"/>
  <c r="L2488" i="1"/>
  <c r="K2488" i="1"/>
  <c r="J2488" i="1"/>
  <c r="I2488" i="1" s="1"/>
  <c r="L2323" i="1"/>
  <c r="K2323" i="1"/>
  <c r="J2323" i="1"/>
  <c r="I2323" i="1" s="1"/>
  <c r="L2151" i="1"/>
  <c r="K2151" i="1"/>
  <c r="J2151" i="1"/>
  <c r="I2151" i="1" s="1"/>
  <c r="L1983" i="1"/>
  <c r="K1983" i="1"/>
  <c r="J1983" i="1"/>
  <c r="I1983" i="1" s="1"/>
  <c r="L1825" i="1"/>
  <c r="K1825" i="1"/>
  <c r="J1825" i="1"/>
  <c r="I1825" i="1" s="1"/>
  <c r="L1637" i="1"/>
  <c r="K1637" i="1"/>
  <c r="J1637" i="1"/>
  <c r="I1637" i="1" s="1"/>
  <c r="L1629" i="1"/>
  <c r="K1629" i="1"/>
  <c r="J1629" i="1"/>
  <c r="I1629" i="1" s="1"/>
  <c r="L75" i="1"/>
  <c r="K75" i="1"/>
  <c r="J75" i="1"/>
  <c r="I75" i="1" s="1"/>
  <c r="L1274" i="1"/>
  <c r="K1274" i="1"/>
  <c r="J1274" i="1"/>
  <c r="I1274" i="1" s="1"/>
  <c r="L1089" i="1"/>
  <c r="K1089" i="1"/>
  <c r="J1089" i="1"/>
  <c r="I1089" i="1" s="1"/>
  <c r="L915" i="1"/>
  <c r="K915" i="1"/>
  <c r="J915" i="1"/>
  <c r="I915" i="1" s="1"/>
  <c r="L735" i="1"/>
  <c r="K735" i="1"/>
  <c r="J735" i="1"/>
  <c r="I735" i="1" s="1"/>
  <c r="L553" i="1"/>
  <c r="K553" i="1"/>
  <c r="J553" i="1"/>
  <c r="I553" i="1" s="1"/>
  <c r="L376" i="1"/>
  <c r="K376" i="1"/>
  <c r="J376" i="1"/>
  <c r="I376" i="1" s="1"/>
  <c r="L193" i="1"/>
  <c r="K193" i="1"/>
  <c r="J193" i="1"/>
  <c r="I193" i="1" s="1"/>
  <c r="L185" i="1"/>
  <c r="K185" i="1"/>
  <c r="J185" i="1"/>
  <c r="I185" i="1" s="1"/>
  <c r="L3" i="1"/>
  <c r="K3" i="1"/>
  <c r="J3" i="1"/>
  <c r="I3" i="1" s="1"/>
  <c r="J1241" i="1"/>
  <c r="I1241" i="1" s="1"/>
  <c r="L3353" i="1"/>
  <c r="K3353" i="1"/>
  <c r="J3353" i="1"/>
  <c r="I3353" i="1" s="1"/>
  <c r="L2311" i="1"/>
  <c r="K2311" i="1"/>
  <c r="J2311" i="1"/>
  <c r="I2311" i="1" s="1"/>
  <c r="L1443" i="1"/>
  <c r="K1443" i="1"/>
  <c r="J1443" i="1"/>
  <c r="I1443" i="1" s="1"/>
  <c r="L365" i="1"/>
  <c r="K365" i="1"/>
  <c r="J365" i="1"/>
  <c r="I365" i="1" s="1"/>
  <c r="L2872" i="1"/>
  <c r="K2872" i="1"/>
  <c r="J2872" i="1"/>
  <c r="I2872" i="1" s="1"/>
  <c r="L1806" i="1"/>
  <c r="K1806" i="1"/>
  <c r="J1806" i="1"/>
  <c r="I1806" i="1" s="1"/>
  <c r="L897" i="1"/>
  <c r="K897" i="1"/>
  <c r="J897" i="1"/>
  <c r="I897" i="1" s="1"/>
  <c r="L3318" i="1"/>
  <c r="K3318" i="1"/>
  <c r="J3318" i="1"/>
  <c r="I3318" i="1" s="1"/>
  <c r="L2458" i="1"/>
  <c r="K2458" i="1"/>
  <c r="J2458" i="1"/>
  <c r="I2458" i="1" s="1"/>
  <c r="L1431" i="1"/>
  <c r="K1431" i="1"/>
  <c r="J1431" i="1"/>
  <c r="I1431" i="1" s="1"/>
  <c r="L704" i="1"/>
  <c r="K704" i="1"/>
  <c r="J704" i="1"/>
  <c r="I704" i="1" s="1"/>
  <c r="L2829" i="1"/>
  <c r="K2829" i="1"/>
  <c r="J2829" i="1"/>
  <c r="I2829" i="1" s="1"/>
  <c r="L2115" i="1"/>
  <c r="K2115" i="1"/>
  <c r="J2115" i="1"/>
  <c r="I2115" i="1" s="1"/>
  <c r="L1053" i="1"/>
  <c r="K1053" i="1"/>
  <c r="J1053" i="1"/>
  <c r="I1053" i="1" s="1"/>
  <c r="L338" i="1"/>
  <c r="K338" i="1"/>
  <c r="J338" i="1"/>
  <c r="I338" i="1" s="1"/>
  <c r="L2645" i="1"/>
  <c r="K2645" i="1"/>
  <c r="J2645" i="1"/>
  <c r="I2645" i="1" s="1"/>
  <c r="L1583" i="1"/>
  <c r="K1583" i="1"/>
  <c r="J1583" i="1"/>
  <c r="I1583" i="1" s="1"/>
  <c r="L501" i="1"/>
  <c r="K501" i="1"/>
  <c r="J501" i="1"/>
  <c r="I501" i="1" s="1"/>
  <c r="L3064" i="1"/>
  <c r="K3064" i="1"/>
  <c r="J3064" i="1"/>
  <c r="I3064" i="1" s="1"/>
  <c r="L2443" i="1"/>
  <c r="K2443" i="1"/>
  <c r="J2443" i="1"/>
  <c r="I2443" i="1" s="1"/>
  <c r="L1575" i="1"/>
  <c r="K1575" i="1"/>
  <c r="J1575" i="1"/>
  <c r="I1575" i="1" s="1"/>
  <c r="L499" i="1"/>
  <c r="K499" i="1"/>
  <c r="J499" i="1"/>
  <c r="I499" i="1" s="1"/>
  <c r="L3003" i="1"/>
  <c r="K3003" i="1"/>
  <c r="J3003" i="1"/>
  <c r="I3003" i="1" s="1"/>
  <c r="L2097" i="1"/>
  <c r="K2097" i="1"/>
  <c r="J2097" i="1"/>
  <c r="I2097" i="1" s="1"/>
  <c r="L1387" i="1"/>
  <c r="K1387" i="1"/>
  <c r="J1387" i="1"/>
  <c r="I1387" i="1" s="1"/>
  <c r="L124" i="1"/>
  <c r="K124" i="1"/>
  <c r="J124" i="1"/>
  <c r="I124" i="1" s="1"/>
  <c r="L2589" i="1"/>
  <c r="K2589" i="1"/>
  <c r="J2589" i="1"/>
  <c r="I2589" i="1" s="1"/>
  <c r="L1561" i="1"/>
  <c r="K1561" i="1"/>
  <c r="J1561" i="1"/>
  <c r="I1561" i="1" s="1"/>
  <c r="L478" i="1"/>
  <c r="K478" i="1"/>
  <c r="J478" i="1"/>
  <c r="I478" i="1" s="1"/>
  <c r="L2816" i="1"/>
  <c r="K2816" i="1"/>
  <c r="J2816" i="1"/>
  <c r="I2816" i="1" s="1"/>
  <c r="L2077" i="1"/>
  <c r="K2077" i="1"/>
  <c r="J2077" i="1"/>
  <c r="I2077" i="1" s="1"/>
  <c r="L1195" i="1"/>
  <c r="K1195" i="1"/>
  <c r="J1195" i="1"/>
  <c r="I1195" i="1" s="1"/>
  <c r="L291" i="1"/>
  <c r="K291" i="1"/>
  <c r="J291" i="1"/>
  <c r="I291" i="1" s="1"/>
  <c r="L1366" i="1"/>
  <c r="K1366" i="1"/>
  <c r="J1366" i="1"/>
  <c r="I1366" i="1" s="1"/>
  <c r="L2070" i="1"/>
  <c r="K2070" i="1"/>
  <c r="J2070" i="1"/>
  <c r="I2070" i="1" s="1"/>
  <c r="L996" i="1"/>
  <c r="K996" i="1"/>
  <c r="J996" i="1"/>
  <c r="I996" i="1" s="1"/>
  <c r="L101" i="1"/>
  <c r="K101" i="1"/>
  <c r="J101" i="1"/>
  <c r="I101" i="1" s="1"/>
  <c r="L1718" i="1"/>
  <c r="K1718" i="1"/>
  <c r="J1718" i="1"/>
  <c r="I1718" i="1" s="1"/>
  <c r="L1533" i="1"/>
  <c r="K1533" i="1"/>
  <c r="J1533" i="1"/>
  <c r="I1533" i="1" s="1"/>
  <c r="L448" i="1"/>
  <c r="K448" i="1"/>
  <c r="J448" i="1"/>
  <c r="I448" i="1" s="1"/>
  <c r="L2962" i="1"/>
  <c r="K2962" i="1"/>
  <c r="J2962" i="1"/>
  <c r="I2962" i="1" s="1"/>
  <c r="L2047" i="1"/>
  <c r="K2047" i="1"/>
  <c r="J2047" i="1"/>
  <c r="I2047" i="1" s="1"/>
  <c r="L984" i="1"/>
  <c r="K984" i="1"/>
  <c r="J984" i="1"/>
  <c r="I984" i="1" s="1"/>
  <c r="L261" i="1"/>
  <c r="K261" i="1"/>
  <c r="J261" i="1"/>
  <c r="I261" i="1" s="1"/>
  <c r="L2383" i="1"/>
  <c r="K2383" i="1"/>
  <c r="J2383" i="1"/>
  <c r="I2383" i="1" s="1"/>
  <c r="L1514" i="1"/>
  <c r="K1514" i="1"/>
  <c r="J1514" i="1"/>
  <c r="I1514" i="1" s="1"/>
  <c r="L616" i="1"/>
  <c r="K616" i="1"/>
  <c r="J616" i="1"/>
  <c r="I616" i="1" s="1"/>
  <c r="L3218" i="1"/>
  <c r="K3218" i="1"/>
  <c r="J3218" i="1"/>
  <c r="I3218" i="1" s="1"/>
  <c r="L1879" i="1"/>
  <c r="K1879" i="1"/>
  <c r="J1879" i="1"/>
  <c r="I1879" i="1" s="1"/>
  <c r="L966" i="1"/>
  <c r="K966" i="1"/>
  <c r="J966" i="1"/>
  <c r="I966" i="1" s="1"/>
  <c r="L241" i="1"/>
  <c r="K241" i="1"/>
  <c r="J241" i="1"/>
  <c r="I241" i="1" s="1"/>
  <c r="L2363" i="1"/>
  <c r="K2363" i="1"/>
  <c r="J2363" i="1"/>
  <c r="I2363" i="1" s="1"/>
  <c r="L1494" i="1"/>
  <c r="K1494" i="1"/>
  <c r="J1494" i="1"/>
  <c r="I1494" i="1" s="1"/>
  <c r="L415" i="1"/>
  <c r="K415" i="1"/>
  <c r="J415" i="1"/>
  <c r="I415" i="1" s="1"/>
  <c r="L1315" i="1"/>
  <c r="K1315" i="1"/>
  <c r="J1315" i="1"/>
  <c r="I1315" i="1" s="1"/>
  <c r="L1860" i="1"/>
  <c r="K1860" i="1"/>
  <c r="J1860" i="1"/>
  <c r="I1860" i="1" s="1"/>
  <c r="L769" i="1"/>
  <c r="K769" i="1"/>
  <c r="J769" i="1"/>
  <c r="I769" i="1" s="1"/>
  <c r="L645" i="1"/>
  <c r="K645" i="1"/>
  <c r="J645" i="1"/>
  <c r="I645" i="1" s="1"/>
  <c r="L1849" i="1"/>
  <c r="K1849" i="1"/>
  <c r="J1849" i="1"/>
  <c r="I1849" i="1" s="1"/>
  <c r="L533" i="1"/>
  <c r="K533" i="1"/>
  <c r="J533" i="1"/>
  <c r="I533" i="1" s="1"/>
  <c r="L2910" i="1"/>
  <c r="K2910" i="1"/>
  <c r="J2910" i="1"/>
  <c r="I2910" i="1" s="1"/>
  <c r="L421" i="1"/>
  <c r="K421" i="1"/>
  <c r="J421" i="1"/>
  <c r="I421" i="1" s="1"/>
  <c r="L752" i="1"/>
  <c r="K752" i="1"/>
  <c r="J752" i="1"/>
  <c r="I752" i="1" s="1"/>
  <c r="L3169" i="1"/>
  <c r="K3169" i="1"/>
  <c r="J3169" i="1"/>
  <c r="I3169" i="1" s="1"/>
  <c r="L2331" i="1"/>
  <c r="K2331" i="1"/>
  <c r="J2331" i="1"/>
  <c r="I2331" i="1" s="1"/>
  <c r="L1972" i="1"/>
  <c r="K1972" i="1"/>
  <c r="J1972" i="1"/>
  <c r="I1972" i="1" s="1"/>
  <c r="L2867" i="1"/>
  <c r="K2867" i="1"/>
  <c r="J2867" i="1"/>
  <c r="I2867" i="1" s="1"/>
  <c r="L893" i="1"/>
  <c r="K893" i="1"/>
  <c r="J893" i="1"/>
  <c r="I893" i="1" s="1"/>
  <c r="L1065" i="1"/>
  <c r="K1065" i="1"/>
  <c r="J1065" i="1"/>
  <c r="I1065" i="1" s="1"/>
  <c r="L2673" i="1"/>
  <c r="K2673" i="1"/>
  <c r="J2673" i="1"/>
  <c r="I2673" i="1" s="1"/>
  <c r="L505" i="1"/>
  <c r="K505" i="1"/>
  <c r="J505" i="1"/>
  <c r="I505" i="1" s="1"/>
  <c r="L677" i="1"/>
  <c r="K677" i="1"/>
  <c r="J677" i="1"/>
  <c r="I677" i="1" s="1"/>
  <c r="L129" i="1"/>
  <c r="K129" i="1"/>
  <c r="J129" i="1"/>
  <c r="I129" i="1" s="1"/>
  <c r="L1549" i="1"/>
  <c r="K1549" i="1"/>
  <c r="J1549" i="1"/>
  <c r="I1549" i="1" s="1"/>
  <c r="L2788" i="1"/>
  <c r="K2788" i="1"/>
  <c r="J2788" i="1"/>
  <c r="I2788" i="1" s="1"/>
  <c r="L2770" i="1"/>
  <c r="K2770" i="1"/>
  <c r="J2770" i="1"/>
  <c r="I2770" i="1" s="1"/>
  <c r="L2528" i="1"/>
  <c r="K2528" i="1"/>
  <c r="J2528" i="1"/>
  <c r="I2528" i="1" s="1"/>
  <c r="L3356" i="1"/>
  <c r="K3356" i="1"/>
  <c r="J3356" i="1"/>
  <c r="I3356" i="1" s="1"/>
  <c r="L2142" i="1"/>
  <c r="K2142" i="1"/>
  <c r="J2142" i="1"/>
  <c r="I2142" i="1" s="1"/>
  <c r="L1263" i="1"/>
  <c r="K1263" i="1"/>
  <c r="J1263" i="1"/>
  <c r="I1263" i="1" s="1"/>
  <c r="L181" i="1"/>
  <c r="K181" i="1"/>
  <c r="J181" i="1"/>
  <c r="I181" i="1" s="1"/>
  <c r="L2702" i="1"/>
  <c r="K2702" i="1"/>
  <c r="J2702" i="1"/>
  <c r="I2702" i="1" s="1"/>
  <c r="L1611" i="1"/>
  <c r="K1611" i="1"/>
  <c r="J1611" i="1"/>
  <c r="I1611" i="1" s="1"/>
  <c r="L534" i="1"/>
  <c r="K534" i="1"/>
  <c r="J534" i="1"/>
  <c r="I534" i="1" s="1"/>
  <c r="L3032" i="1"/>
  <c r="K3032" i="1"/>
  <c r="J3032" i="1"/>
  <c r="I3032" i="1" s="1"/>
  <c r="L2120" i="1"/>
  <c r="K2120" i="1"/>
  <c r="J2120" i="1"/>
  <c r="I2120" i="1" s="1"/>
  <c r="L1060" i="1"/>
  <c r="K1060" i="1"/>
  <c r="J1060" i="1"/>
  <c r="I1060" i="1" s="1"/>
  <c r="L3152" i="1"/>
  <c r="K3152" i="1"/>
  <c r="J3152" i="1"/>
  <c r="I3152" i="1" s="1"/>
  <c r="L2284" i="1"/>
  <c r="K2284" i="1"/>
  <c r="J2284" i="1"/>
  <c r="I2284" i="1" s="1"/>
  <c r="L1422" i="1"/>
  <c r="K1422" i="1"/>
  <c r="J1422" i="1"/>
  <c r="I1422" i="1" s="1"/>
  <c r="L697" i="1"/>
  <c r="K697" i="1"/>
  <c r="J697" i="1"/>
  <c r="I697" i="1" s="1"/>
  <c r="L2660" i="1"/>
  <c r="K2660" i="1"/>
  <c r="J2660" i="1"/>
  <c r="I2660" i="1" s="1"/>
  <c r="L1590" i="1"/>
  <c r="K1590" i="1"/>
  <c r="J1590" i="1"/>
  <c r="I1590" i="1" s="1"/>
  <c r="L508" i="1"/>
  <c r="K508" i="1"/>
  <c r="J508" i="1"/>
  <c r="I508" i="1" s="1"/>
  <c r="L3063" i="1"/>
  <c r="K3063" i="1"/>
  <c r="J3063" i="1"/>
  <c r="I3063" i="1" s="1"/>
  <c r="L2442" i="1"/>
  <c r="K2442" i="1"/>
  <c r="J2442" i="1"/>
  <c r="I2442" i="1" s="1"/>
  <c r="L1574" i="1"/>
  <c r="K1574" i="1"/>
  <c r="J1574" i="1"/>
  <c r="I1574" i="1" s="1"/>
  <c r="L679" i="1"/>
  <c r="K679" i="1"/>
  <c r="J679" i="1"/>
  <c r="I679" i="1" s="1"/>
  <c r="L3297" i="1"/>
  <c r="K3297" i="1"/>
  <c r="J3297" i="1"/>
  <c r="I3297" i="1" s="1"/>
  <c r="L2432" i="1"/>
  <c r="K2432" i="1"/>
  <c r="J2432" i="1"/>
  <c r="I2432" i="1" s="1"/>
  <c r="L1760" i="1"/>
  <c r="K1760" i="1"/>
  <c r="J1760" i="1"/>
  <c r="I1760" i="1" s="1"/>
  <c r="L1386" i="1"/>
  <c r="K1386" i="1"/>
  <c r="J1386" i="1"/>
  <c r="I1386" i="1" s="1"/>
  <c r="L489" i="1"/>
  <c r="K489" i="1"/>
  <c r="J489" i="1"/>
  <c r="I489" i="1" s="1"/>
  <c r="L2825" i="1"/>
  <c r="K2825" i="1"/>
  <c r="J2825" i="1"/>
  <c r="I2825" i="1" s="1"/>
  <c r="L2422" i="1"/>
  <c r="K2422" i="1"/>
  <c r="J2422" i="1"/>
  <c r="I2422" i="1" s="1"/>
  <c r="L1745" i="1"/>
  <c r="K1745" i="1"/>
  <c r="J1745" i="1"/>
  <c r="I1745" i="1" s="1"/>
  <c r="L1196" i="1"/>
  <c r="K1196" i="1"/>
  <c r="J1196" i="1"/>
  <c r="I1196" i="1" s="1"/>
  <c r="L659" i="1"/>
  <c r="K659" i="1"/>
  <c r="J659" i="1"/>
  <c r="I659" i="1" s="1"/>
  <c r="L3290" i="1"/>
  <c r="K3290" i="1"/>
  <c r="J3290" i="1"/>
  <c r="I3290" i="1" s="1"/>
  <c r="L2586" i="1"/>
  <c r="K2586" i="1"/>
  <c r="L2076" i="1"/>
  <c r="K2076" i="1"/>
  <c r="J2076" i="1"/>
  <c r="I2076" i="1" s="1"/>
  <c r="L1550" i="1"/>
  <c r="K1550" i="1"/>
  <c r="J1550" i="1"/>
  <c r="I1550" i="1" s="1"/>
  <c r="L1004" i="1"/>
  <c r="K1004" i="1"/>
  <c r="J1004" i="1"/>
  <c r="I1004" i="1" s="1"/>
  <c r="L290" i="1"/>
  <c r="K290" i="1"/>
  <c r="J290" i="1"/>
  <c r="I290" i="1" s="1"/>
  <c r="L3211" i="1"/>
  <c r="K3211" i="1"/>
  <c r="J3211" i="1"/>
  <c r="I3211" i="1" s="1"/>
  <c r="L2578" i="1"/>
  <c r="K2578" i="1"/>
  <c r="J2578" i="1"/>
  <c r="I2578" i="1" s="1"/>
  <c r="L2069" i="1"/>
  <c r="K2069" i="1"/>
  <c r="J2069" i="1"/>
  <c r="I2069" i="1" s="1"/>
  <c r="L280" i="1"/>
  <c r="K280" i="1"/>
  <c r="J280" i="1"/>
  <c r="I280" i="1" s="1"/>
  <c r="L3351" i="1"/>
  <c r="K3351" i="1"/>
  <c r="J3351" i="1"/>
  <c r="I3351" i="1" s="1"/>
  <c r="L2882" i="1"/>
  <c r="K2882" i="1"/>
  <c r="J2882" i="1"/>
  <c r="I2882" i="1" s="1"/>
  <c r="L2482" i="1"/>
  <c r="K2482" i="1"/>
  <c r="J2482" i="1"/>
  <c r="I2482" i="1" s="1"/>
  <c r="L2309" i="1"/>
  <c r="K2309" i="1"/>
  <c r="J2309" i="1"/>
  <c r="I2309" i="1" s="1"/>
  <c r="L1974" i="1"/>
  <c r="K1974" i="1"/>
  <c r="J1974" i="1"/>
  <c r="I1974" i="1" s="1"/>
  <c r="L1808" i="1"/>
  <c r="K1808" i="1"/>
  <c r="J1808" i="1"/>
  <c r="I1808" i="1" s="1"/>
  <c r="L1271" i="1"/>
  <c r="K1271" i="1"/>
  <c r="J1271" i="1"/>
  <c r="I1271" i="1" s="1"/>
  <c r="L1079" i="1"/>
  <c r="K1079" i="1"/>
  <c r="J1079" i="1"/>
  <c r="I1079" i="1" s="1"/>
  <c r="L724" i="1"/>
  <c r="K724" i="1"/>
  <c r="J724" i="1"/>
  <c r="I724" i="1" s="1"/>
  <c r="L363" i="1"/>
  <c r="K363" i="1"/>
  <c r="J363" i="1"/>
  <c r="I363" i="1" s="1"/>
  <c r="L3344" i="1"/>
  <c r="K3344" i="1"/>
  <c r="J3344" i="1"/>
  <c r="I3344" i="1" s="1"/>
  <c r="L3339" i="1"/>
  <c r="K3339" i="1"/>
  <c r="J3339" i="1"/>
  <c r="I3339" i="1" s="1"/>
  <c r="L1967" i="1"/>
  <c r="K1967" i="1"/>
  <c r="J1967" i="1"/>
  <c r="I1967" i="1" s="1"/>
  <c r="L2701" i="1"/>
  <c r="K2701" i="1"/>
  <c r="J2701" i="1"/>
  <c r="I2701" i="1" s="1"/>
  <c r="L2304" i="1"/>
  <c r="K2304" i="1"/>
  <c r="J2304" i="1"/>
  <c r="I2304" i="1" s="1"/>
  <c r="L1804" i="1"/>
  <c r="K1804" i="1"/>
  <c r="J1804" i="1"/>
  <c r="I1804" i="1" s="1"/>
  <c r="L2074" i="1"/>
  <c r="K2074" i="1"/>
  <c r="J2074" i="1"/>
  <c r="I2074" i="1" s="1"/>
  <c r="L1912" i="1"/>
  <c r="K1912" i="1"/>
  <c r="J1912" i="1"/>
  <c r="I1912" i="1" s="1"/>
  <c r="L1731" i="1"/>
  <c r="K1731" i="1"/>
  <c r="J1731" i="1"/>
  <c r="I1731" i="1" s="1"/>
  <c r="L1548" i="1"/>
  <c r="K1548" i="1"/>
  <c r="J1548" i="1"/>
  <c r="I1548" i="1" s="1"/>
  <c r="L1371" i="1"/>
  <c r="K1371" i="1"/>
  <c r="J1371" i="1"/>
  <c r="I1371" i="1" s="1"/>
  <c r="L1192" i="1"/>
  <c r="K1192" i="1"/>
  <c r="J1192" i="1"/>
  <c r="I1192" i="1" s="1"/>
  <c r="L1010" i="1"/>
  <c r="K1010" i="1"/>
  <c r="J1010" i="1"/>
  <c r="I1010" i="1" s="1"/>
  <c r="L834" i="1"/>
  <c r="K834" i="1"/>
  <c r="J834" i="1"/>
  <c r="I834" i="1" s="1"/>
  <c r="L655" i="1"/>
  <c r="K655" i="1"/>
  <c r="J655" i="1"/>
  <c r="I655" i="1" s="1"/>
  <c r="L647" i="1"/>
  <c r="K647" i="1"/>
  <c r="J647" i="1"/>
  <c r="I647" i="1" s="1"/>
  <c r="L465" i="1"/>
  <c r="K465" i="1"/>
  <c r="J465" i="1"/>
  <c r="I465" i="1" s="1"/>
  <c r="L288" i="1"/>
  <c r="K288" i="1"/>
  <c r="J288" i="1"/>
  <c r="I288" i="1" s="1"/>
  <c r="L108" i="1"/>
  <c r="K108" i="1"/>
  <c r="J108" i="1"/>
  <c r="I108" i="1" s="1"/>
  <c r="L3201" i="1"/>
  <c r="K3201" i="1"/>
  <c r="J3201" i="1"/>
  <c r="I3201" i="1" s="1"/>
  <c r="L3259" i="1"/>
  <c r="K3259" i="1"/>
  <c r="J3259" i="1"/>
  <c r="I3259" i="1" s="1"/>
  <c r="L2978" i="1"/>
  <c r="K2978" i="1"/>
  <c r="J2978" i="1"/>
  <c r="I2978" i="1" s="1"/>
  <c r="L2803" i="1"/>
  <c r="K2803" i="1"/>
  <c r="J2803" i="1"/>
  <c r="I2803" i="1" s="1"/>
  <c r="L2576" i="1"/>
  <c r="K2576" i="1"/>
  <c r="J2576" i="1"/>
  <c r="I2576" i="1" s="1"/>
  <c r="L2410" i="1"/>
  <c r="K2410" i="1"/>
  <c r="J2410" i="1"/>
  <c r="I2410" i="1" s="1"/>
  <c r="L1720" i="1"/>
  <c r="K1720" i="1"/>
  <c r="J1720" i="1"/>
  <c r="I1720" i="1" s="1"/>
  <c r="L2237" i="1"/>
  <c r="K2237" i="1"/>
  <c r="J2237" i="1"/>
  <c r="I2237" i="1" s="1"/>
  <c r="L2067" i="1"/>
  <c r="K2067" i="1"/>
  <c r="J2067" i="1"/>
  <c r="I2067" i="1" s="1"/>
  <c r="L1754" i="1"/>
  <c r="K1754" i="1"/>
  <c r="J1754" i="1"/>
  <c r="I1754" i="1" s="1"/>
  <c r="L1540" i="1"/>
  <c r="K1540" i="1"/>
  <c r="J1540" i="1"/>
  <c r="I1540" i="1" s="1"/>
  <c r="L1362" i="1"/>
  <c r="K1362" i="1"/>
  <c r="J1362" i="1"/>
  <c r="I1362" i="1" s="1"/>
  <c r="L1181" i="1"/>
  <c r="K1181" i="1"/>
  <c r="J1181" i="1"/>
  <c r="I1181" i="1" s="1"/>
  <c r="L824" i="1"/>
  <c r="K824" i="1"/>
  <c r="J824" i="1"/>
  <c r="I824" i="1" s="1"/>
  <c r="L644" i="1"/>
  <c r="K644" i="1"/>
  <c r="J644" i="1"/>
  <c r="I644" i="1" s="1"/>
  <c r="L463" i="1"/>
  <c r="K463" i="1"/>
  <c r="J463" i="1"/>
  <c r="I463" i="1" s="1"/>
  <c r="L454" i="1"/>
  <c r="K454" i="1"/>
  <c r="J454" i="1"/>
  <c r="I454" i="1" s="1"/>
  <c r="L278" i="1"/>
  <c r="K278" i="1"/>
  <c r="J278" i="1"/>
  <c r="I278" i="1" s="1"/>
  <c r="L98" i="1"/>
  <c r="K98" i="1"/>
  <c r="J98" i="1"/>
  <c r="I98" i="1" s="1"/>
  <c r="L3253" i="1"/>
  <c r="K3253" i="1"/>
  <c r="J3253" i="1"/>
  <c r="I3253" i="1" s="1"/>
  <c r="L3248" i="1"/>
  <c r="K3248" i="1"/>
  <c r="J3248" i="1"/>
  <c r="I3248" i="1" s="1"/>
  <c r="L2969" i="1"/>
  <c r="K2969" i="1"/>
  <c r="J2969" i="1"/>
  <c r="I2969" i="1" s="1"/>
  <c r="L1642" i="1"/>
  <c r="K1642" i="1"/>
  <c r="J1642" i="1"/>
  <c r="I1642" i="1" s="1"/>
  <c r="L2564" i="1"/>
  <c r="K2564" i="1"/>
  <c r="J2564" i="1"/>
  <c r="I2564" i="1" s="1"/>
  <c r="L2398" i="1"/>
  <c r="K2398" i="1"/>
  <c r="J2398" i="1"/>
  <c r="I2398" i="1" s="1"/>
  <c r="L1715" i="1"/>
  <c r="K1715" i="1"/>
  <c r="J1715" i="1"/>
  <c r="I1715" i="1" s="1"/>
  <c r="L2233" i="1"/>
  <c r="K2233" i="1"/>
  <c r="J2233" i="1"/>
  <c r="I2233" i="1" s="1"/>
  <c r="L2063" i="1"/>
  <c r="K2063" i="1"/>
  <c r="J2063" i="1"/>
  <c r="I2063" i="1" s="1"/>
  <c r="L1905" i="1"/>
  <c r="K1905" i="1"/>
  <c r="J1905" i="1"/>
  <c r="I1905" i="1" s="1"/>
  <c r="L1897" i="1"/>
  <c r="K1897" i="1"/>
  <c r="J1897" i="1"/>
  <c r="I1897" i="1" s="1"/>
  <c r="L1530" i="1"/>
  <c r="K1530" i="1"/>
  <c r="J1530" i="1"/>
  <c r="I1530" i="1" s="1"/>
  <c r="L1570" i="1"/>
  <c r="K1570" i="1"/>
  <c r="J1570" i="1"/>
  <c r="I1570" i="1" s="1"/>
  <c r="L1172" i="1"/>
  <c r="K1172" i="1"/>
  <c r="J1172" i="1"/>
  <c r="I1172" i="1" s="1"/>
  <c r="L991" i="1"/>
  <c r="K991" i="1"/>
  <c r="J991" i="1"/>
  <c r="I991" i="1" s="1"/>
  <c r="L816" i="1"/>
  <c r="K816" i="1"/>
  <c r="J816" i="1"/>
  <c r="I816" i="1" s="1"/>
  <c r="L635" i="1"/>
  <c r="K635" i="1"/>
  <c r="J635" i="1"/>
  <c r="I635" i="1" s="1"/>
  <c r="L453" i="1"/>
  <c r="K453" i="1"/>
  <c r="J453" i="1"/>
  <c r="I453" i="1" s="1"/>
  <c r="L269" i="1"/>
  <c r="K269" i="1"/>
  <c r="J269" i="1"/>
  <c r="I269" i="1" s="1"/>
  <c r="L89" i="1"/>
  <c r="K89" i="1"/>
  <c r="J89" i="1"/>
  <c r="I89" i="1" s="1"/>
  <c r="L3107" i="1"/>
  <c r="K3107" i="1"/>
  <c r="J3107" i="1"/>
  <c r="I3107" i="1" s="1"/>
  <c r="L2967" i="1"/>
  <c r="K2967" i="1"/>
  <c r="J2967" i="1"/>
  <c r="I2967" i="1" s="1"/>
  <c r="L2959" i="1"/>
  <c r="K2959" i="1"/>
  <c r="J2959" i="1"/>
  <c r="I2959" i="1" s="1"/>
  <c r="L2786" i="1"/>
  <c r="K2786" i="1"/>
  <c r="J2786" i="1"/>
  <c r="I2786" i="1" s="1"/>
  <c r="L2554" i="1"/>
  <c r="K2554" i="1"/>
  <c r="J2554" i="1"/>
  <c r="I2554" i="1" s="1"/>
  <c r="L2222" i="1"/>
  <c r="K2222" i="1"/>
  <c r="J2222" i="1"/>
  <c r="I2222" i="1" s="1"/>
  <c r="L2052" i="1"/>
  <c r="K2052" i="1"/>
  <c r="J2052" i="1"/>
  <c r="I2052" i="1" s="1"/>
  <c r="L1894" i="1"/>
  <c r="K1894" i="1"/>
  <c r="J1894" i="1"/>
  <c r="I1894" i="1" s="1"/>
  <c r="L1707" i="1"/>
  <c r="K1707" i="1"/>
  <c r="J1707" i="1"/>
  <c r="I1707" i="1" s="1"/>
  <c r="L1528" i="1"/>
  <c r="K1528" i="1"/>
  <c r="J1528" i="1"/>
  <c r="I1528" i="1" s="1"/>
  <c r="L1520" i="1"/>
  <c r="K1520" i="1"/>
  <c r="J1520" i="1"/>
  <c r="I1520" i="1" s="1"/>
  <c r="L1343" i="1"/>
  <c r="K1343" i="1"/>
  <c r="J1343" i="1"/>
  <c r="I1343" i="1" s="1"/>
  <c r="L981" i="1"/>
  <c r="K981" i="1"/>
  <c r="J981" i="1"/>
  <c r="I981" i="1" s="1"/>
  <c r="L805" i="1"/>
  <c r="K805" i="1"/>
  <c r="J805" i="1"/>
  <c r="I805" i="1" s="1"/>
  <c r="L623" i="1"/>
  <c r="K623" i="1"/>
  <c r="J623" i="1"/>
  <c r="I623" i="1" s="1"/>
  <c r="L443" i="1"/>
  <c r="K443" i="1"/>
  <c r="J443" i="1"/>
  <c r="I443" i="1" s="1"/>
  <c r="L266" i="1"/>
  <c r="K266" i="1"/>
  <c r="J266" i="1"/>
  <c r="I266" i="1" s="1"/>
  <c r="L87" i="1"/>
  <c r="K87" i="1"/>
  <c r="J87" i="1"/>
  <c r="I87" i="1" s="1"/>
  <c r="L79" i="1"/>
  <c r="K79" i="1"/>
  <c r="J79" i="1"/>
  <c r="I79" i="1" s="1"/>
  <c r="L2957" i="1"/>
  <c r="K2957" i="1"/>
  <c r="J2957" i="1"/>
  <c r="I2957" i="1" s="1"/>
  <c r="L2785" i="1"/>
  <c r="K2785" i="1"/>
  <c r="J2785" i="1"/>
  <c r="I2785" i="1" s="1"/>
  <c r="L2777" i="1"/>
  <c r="K2777" i="1"/>
  <c r="J2777" i="1"/>
  <c r="I2777" i="1" s="1"/>
  <c r="L2544" i="1"/>
  <c r="K2544" i="1"/>
  <c r="J2544" i="1"/>
  <c r="I2544" i="1" s="1"/>
  <c r="L2380" i="1"/>
  <c r="K2380" i="1"/>
  <c r="J2380" i="1"/>
  <c r="I2380" i="1" s="1"/>
  <c r="L2212" i="1"/>
  <c r="K2212" i="1"/>
  <c r="J2212" i="1"/>
  <c r="I2212" i="1" s="1"/>
  <c r="L2043" i="1"/>
  <c r="K2043" i="1"/>
  <c r="J2043" i="1"/>
  <c r="I2043" i="1" s="1"/>
  <c r="L1698" i="1"/>
  <c r="K1698" i="1"/>
  <c r="J1698" i="1"/>
  <c r="I1698" i="1" s="1"/>
  <c r="L1519" i="1"/>
  <c r="K1519" i="1"/>
  <c r="J1519" i="1"/>
  <c r="I1519" i="1" s="1"/>
  <c r="L1512" i="1"/>
  <c r="K1512" i="1"/>
  <c r="J1512" i="1"/>
  <c r="I1512" i="1" s="1"/>
  <c r="L1334" i="1"/>
  <c r="K1334" i="1"/>
  <c r="J1334" i="1"/>
  <c r="I1334" i="1" s="1"/>
  <c r="L1154" i="1"/>
  <c r="K1154" i="1"/>
  <c r="J1154" i="1"/>
  <c r="I1154" i="1" s="1"/>
  <c r="L972" i="1"/>
  <c r="K972" i="1"/>
  <c r="J972" i="1"/>
  <c r="I972" i="1" s="1"/>
  <c r="L795" i="1"/>
  <c r="K795" i="1"/>
  <c r="J795" i="1"/>
  <c r="I795" i="1" s="1"/>
  <c r="L433" i="1"/>
  <c r="K433" i="1"/>
  <c r="J433" i="1"/>
  <c r="I433" i="1" s="1"/>
  <c r="L256" i="1"/>
  <c r="K256" i="1"/>
  <c r="J256" i="1"/>
  <c r="I256" i="1" s="1"/>
  <c r="L77" i="1"/>
  <c r="K77" i="1"/>
  <c r="J77" i="1"/>
  <c r="I77" i="1" s="1"/>
  <c r="L3226" i="1"/>
  <c r="K3226" i="1"/>
  <c r="J3226" i="1"/>
  <c r="I3226" i="1" s="1"/>
  <c r="L3096" i="1"/>
  <c r="K3096" i="1"/>
  <c r="J3096" i="1"/>
  <c r="I3096" i="1" s="1"/>
  <c r="L2947" i="1"/>
  <c r="K2947" i="1"/>
  <c r="J2947" i="1"/>
  <c r="I2947" i="1" s="1"/>
  <c r="L2377" i="1"/>
  <c r="K2377" i="1"/>
  <c r="J2377" i="1"/>
  <c r="I2377" i="1" s="1"/>
  <c r="L2538" i="1"/>
  <c r="K2538" i="1"/>
  <c r="J2538" i="1"/>
  <c r="I2538" i="1" s="1"/>
  <c r="L2372" i="1"/>
  <c r="K2372" i="1"/>
  <c r="J2372" i="1"/>
  <c r="I2372" i="1" s="1"/>
  <c r="L2204" i="1"/>
  <c r="K2204" i="1"/>
  <c r="J2204" i="1"/>
  <c r="I2204" i="1" s="1"/>
  <c r="L2035" i="1"/>
  <c r="K2035" i="1"/>
  <c r="J2035" i="1"/>
  <c r="I2035" i="1" s="1"/>
  <c r="L1877" i="1"/>
  <c r="K1877" i="1"/>
  <c r="J1877" i="1"/>
  <c r="I1877" i="1" s="1"/>
  <c r="L1690" i="1"/>
  <c r="K1690" i="1"/>
  <c r="J1690" i="1"/>
  <c r="I1690" i="1" s="1"/>
  <c r="L1509" i="1"/>
  <c r="K1509" i="1"/>
  <c r="J1509" i="1"/>
  <c r="I1509" i="1" s="1"/>
  <c r="L1324" i="1"/>
  <c r="K1324" i="1"/>
  <c r="J1324" i="1"/>
  <c r="I1324" i="1" s="1"/>
  <c r="L1144" i="1"/>
  <c r="K1144" i="1"/>
  <c r="J1144" i="1"/>
  <c r="I1144" i="1" s="1"/>
  <c r="L963" i="1"/>
  <c r="K963" i="1"/>
  <c r="J963" i="1"/>
  <c r="I963" i="1" s="1"/>
  <c r="L786" i="1"/>
  <c r="K786" i="1"/>
  <c r="J786" i="1"/>
  <c r="I786" i="1" s="1"/>
  <c r="L604" i="1"/>
  <c r="K604" i="1"/>
  <c r="J604" i="1"/>
  <c r="I604" i="1" s="1"/>
  <c r="L424" i="1"/>
  <c r="K424" i="1"/>
  <c r="J424" i="1"/>
  <c r="I424" i="1" s="1"/>
  <c r="L246" i="1"/>
  <c r="K246" i="1"/>
  <c r="J246" i="1"/>
  <c r="I246" i="1" s="1"/>
  <c r="L3216" i="1"/>
  <c r="K3216" i="1"/>
  <c r="J3216" i="1"/>
  <c r="I3216" i="1" s="1"/>
  <c r="L3135" i="1"/>
  <c r="K3135" i="1"/>
  <c r="J3135" i="1"/>
  <c r="I3135" i="1" s="1"/>
  <c r="L2937" i="1"/>
  <c r="K2937" i="1"/>
  <c r="J2937" i="1"/>
  <c r="I2937" i="1" s="1"/>
  <c r="L2765" i="1"/>
  <c r="K2765" i="1"/>
  <c r="J2765" i="1"/>
  <c r="I2765" i="1" s="1"/>
  <c r="L2534" i="1"/>
  <c r="K2534" i="1"/>
  <c r="J2534" i="1"/>
  <c r="I2534" i="1" s="1"/>
  <c r="L2368" i="1"/>
  <c r="K2368" i="1"/>
  <c r="J2368" i="1"/>
  <c r="I2368" i="1" s="1"/>
  <c r="L2360" i="1"/>
  <c r="K2360" i="1"/>
  <c r="J2360" i="1"/>
  <c r="I2360" i="1" s="1"/>
  <c r="L2024" i="1"/>
  <c r="K2024" i="1"/>
  <c r="J2024" i="1"/>
  <c r="I2024" i="1" s="1"/>
  <c r="L1866" i="1"/>
  <c r="K1866" i="1"/>
  <c r="J1866" i="1"/>
  <c r="I1866" i="1" s="1"/>
  <c r="L1679" i="1"/>
  <c r="K1679" i="1"/>
  <c r="J1679" i="1"/>
  <c r="I1679" i="1" s="1"/>
  <c r="L1499" i="1"/>
  <c r="K1499" i="1"/>
  <c r="J1499" i="1"/>
  <c r="I1499" i="1" s="1"/>
  <c r="L1321" i="1"/>
  <c r="K1321" i="1"/>
  <c r="J1321" i="1"/>
  <c r="I1321" i="1" s="1"/>
  <c r="L1141" i="1"/>
  <c r="K1141" i="1"/>
  <c r="J1141" i="1"/>
  <c r="I1141" i="1" s="1"/>
  <c r="L961" i="1"/>
  <c r="K961" i="1"/>
  <c r="J961" i="1"/>
  <c r="I961" i="1" s="1"/>
  <c r="L775" i="1"/>
  <c r="K775" i="1"/>
  <c r="J775" i="1"/>
  <c r="I775" i="1" s="1"/>
  <c r="L593" i="1"/>
  <c r="K593" i="1"/>
  <c r="J593" i="1"/>
  <c r="I593" i="1" s="1"/>
  <c r="L413" i="1"/>
  <c r="K413" i="1"/>
  <c r="J413" i="1"/>
  <c r="I413" i="1" s="1"/>
  <c r="L236" i="1"/>
  <c r="K236" i="1"/>
  <c r="J236" i="1"/>
  <c r="I236" i="1" s="1"/>
  <c r="L54" i="1"/>
  <c r="K54" i="1"/>
  <c r="J54" i="1"/>
  <c r="I54" i="1" s="1"/>
  <c r="L3203" i="1"/>
  <c r="K3203" i="1"/>
  <c r="J3203" i="1"/>
  <c r="I3203" i="1" s="1"/>
  <c r="L3199" i="1"/>
  <c r="K3199" i="1"/>
  <c r="J3199" i="1"/>
  <c r="I3199" i="1" s="1"/>
  <c r="L2756" i="1"/>
  <c r="K2756" i="1"/>
  <c r="J2756" i="1"/>
  <c r="I2756" i="1" s="1"/>
  <c r="L2525" i="1"/>
  <c r="K2525" i="1"/>
  <c r="J2525" i="1"/>
  <c r="I2525" i="1" s="1"/>
  <c r="L2359" i="1"/>
  <c r="K2359" i="1"/>
  <c r="J2359" i="1"/>
  <c r="I2359" i="1" s="1"/>
  <c r="L2351" i="1"/>
  <c r="K2351" i="1"/>
  <c r="J2351" i="1"/>
  <c r="I2351" i="1" s="1"/>
  <c r="L2183" i="1"/>
  <c r="K2183" i="1"/>
  <c r="J2183" i="1"/>
  <c r="I2183" i="1" s="1"/>
  <c r="L2015" i="1"/>
  <c r="K2015" i="1"/>
  <c r="J2015" i="1"/>
  <c r="I2015" i="1" s="1"/>
  <c r="L1857" i="1"/>
  <c r="K1857" i="1"/>
  <c r="J1857" i="1"/>
  <c r="I1857" i="1" s="1"/>
  <c r="L1490" i="1"/>
  <c r="K1490" i="1"/>
  <c r="J1490" i="1"/>
  <c r="I1490" i="1" s="1"/>
  <c r="L1313" i="1"/>
  <c r="K1313" i="1"/>
  <c r="J1313" i="1"/>
  <c r="I1313" i="1" s="1"/>
  <c r="L1132" i="1"/>
  <c r="K1132" i="1"/>
  <c r="J1132" i="1"/>
  <c r="I1132" i="1" s="1"/>
  <c r="L954" i="1"/>
  <c r="K954" i="1"/>
  <c r="J954" i="1"/>
  <c r="I954" i="1" s="1"/>
  <c r="L714" i="1"/>
  <c r="K714" i="1"/>
  <c r="J714" i="1"/>
  <c r="I714" i="1" s="1"/>
  <c r="L766" i="1"/>
  <c r="K766" i="1"/>
  <c r="J766" i="1"/>
  <c r="I766" i="1" s="1"/>
  <c r="L583" i="1"/>
  <c r="K583" i="1"/>
  <c r="J583" i="1"/>
  <c r="I583" i="1" s="1"/>
  <c r="L226" i="1"/>
  <c r="K226" i="1"/>
  <c r="J226" i="1"/>
  <c r="I226" i="1" s="1"/>
  <c r="L44" i="1"/>
  <c r="K44" i="1"/>
  <c r="J44" i="1"/>
  <c r="I44" i="1" s="1"/>
  <c r="L3193" i="1"/>
  <c r="K3193" i="1"/>
  <c r="J3193" i="1"/>
  <c r="I3193" i="1" s="1"/>
  <c r="L3188" i="1"/>
  <c r="K3188" i="1"/>
  <c r="J3188" i="1"/>
  <c r="I3188" i="1" s="1"/>
  <c r="L2917" i="1"/>
  <c r="K2917" i="1"/>
  <c r="J2917" i="1"/>
  <c r="I2917" i="1" s="1"/>
  <c r="L2746" i="1"/>
  <c r="K2746" i="1"/>
  <c r="J2746" i="1"/>
  <c r="I2746" i="1" s="1"/>
  <c r="L2514" i="1"/>
  <c r="K2514" i="1"/>
  <c r="J2514" i="1"/>
  <c r="I2514" i="1" s="1"/>
  <c r="L2180" i="1"/>
  <c r="K2180" i="1"/>
  <c r="J2180" i="1"/>
  <c r="I2180" i="1" s="1"/>
  <c r="L2012" i="1"/>
  <c r="K2012" i="1"/>
  <c r="J2012" i="1"/>
  <c r="I2012" i="1" s="1"/>
  <c r="L2004" i="1"/>
  <c r="K2004" i="1"/>
  <c r="J2004" i="1"/>
  <c r="I2004" i="1" s="1"/>
  <c r="L1846" i="1"/>
  <c r="K1846" i="1"/>
  <c r="J1846" i="1"/>
  <c r="I1846" i="1" s="1"/>
  <c r="L1659" i="1"/>
  <c r="K1659" i="1"/>
  <c r="J1659" i="1"/>
  <c r="I1659" i="1" s="1"/>
  <c r="L1479" i="1"/>
  <c r="K1479" i="1"/>
  <c r="J1479" i="1"/>
  <c r="I1479" i="1" s="1"/>
  <c r="L1303" i="1"/>
  <c r="K1303" i="1"/>
  <c r="J1303" i="1"/>
  <c r="I1303" i="1" s="1"/>
  <c r="L945" i="1"/>
  <c r="K945" i="1"/>
  <c r="J945" i="1"/>
  <c r="I945" i="1" s="1"/>
  <c r="L764" i="1"/>
  <c r="K764" i="1"/>
  <c r="J764" i="1"/>
  <c r="I764" i="1" s="1"/>
  <c r="L580" i="1"/>
  <c r="K580" i="1"/>
  <c r="J580" i="1"/>
  <c r="I580" i="1" s="1"/>
  <c r="L573" i="1"/>
  <c r="K573" i="1"/>
  <c r="J573" i="1"/>
  <c r="I573" i="1" s="1"/>
  <c r="L394" i="1"/>
  <c r="K394" i="1"/>
  <c r="J394" i="1"/>
  <c r="I394" i="1" s="1"/>
  <c r="L216" i="1"/>
  <c r="K216" i="1"/>
  <c r="J216" i="1"/>
  <c r="I216" i="1" s="1"/>
  <c r="L33" i="1"/>
  <c r="K33" i="1"/>
  <c r="J33" i="1"/>
  <c r="I33" i="1" s="1"/>
  <c r="L3177" i="1"/>
  <c r="K3177" i="1"/>
  <c r="J3177" i="1"/>
  <c r="I3177" i="1" s="1"/>
  <c r="L2907" i="1"/>
  <c r="K2907" i="1"/>
  <c r="J2907" i="1"/>
  <c r="I2907" i="1" s="1"/>
  <c r="L2737" i="1"/>
  <c r="K2737" i="1"/>
  <c r="J2737" i="1"/>
  <c r="I2737" i="1" s="1"/>
  <c r="L2507" i="1"/>
  <c r="K2507" i="1"/>
  <c r="J2507" i="1"/>
  <c r="I2507" i="1" s="1"/>
  <c r="L2340" i="1"/>
  <c r="K2340" i="1"/>
  <c r="J2340" i="1"/>
  <c r="I2340" i="1" s="1"/>
  <c r="L2172" i="1"/>
  <c r="K2172" i="1"/>
  <c r="J2172" i="1"/>
  <c r="I2172" i="1" s="1"/>
  <c r="L2164" i="1"/>
  <c r="K2164" i="1"/>
  <c r="J2164" i="1"/>
  <c r="I2164" i="1" s="1"/>
  <c r="L1839" i="1"/>
  <c r="K1839" i="1"/>
  <c r="J1839" i="1"/>
  <c r="I1839" i="1" s="1"/>
  <c r="L1654" i="1"/>
  <c r="K1654" i="1"/>
  <c r="J1654" i="1"/>
  <c r="I1654" i="1" s="1"/>
  <c r="L1471" i="1"/>
  <c r="K1471" i="1"/>
  <c r="J1471" i="1"/>
  <c r="I1471" i="1" s="1"/>
  <c r="L1295" i="1"/>
  <c r="K1295" i="1"/>
  <c r="J1295" i="1"/>
  <c r="I1295" i="1" s="1"/>
  <c r="L1113" i="1"/>
  <c r="K1113" i="1"/>
  <c r="J1113" i="1"/>
  <c r="I1113" i="1" s="1"/>
  <c r="L938" i="1"/>
  <c r="K938" i="1"/>
  <c r="J938" i="1"/>
  <c r="I938" i="1" s="1"/>
  <c r="L930" i="1"/>
  <c r="K930" i="1"/>
  <c r="J930" i="1"/>
  <c r="I930" i="1" s="1"/>
  <c r="L567" i="1"/>
  <c r="K567" i="1"/>
  <c r="J567" i="1"/>
  <c r="I567" i="1" s="1"/>
  <c r="L389" i="1"/>
  <c r="K389" i="1"/>
  <c r="J389" i="1"/>
  <c r="I389" i="1" s="1"/>
  <c r="L207" i="1"/>
  <c r="K207" i="1"/>
  <c r="J207" i="1"/>
  <c r="I207" i="1" s="1"/>
  <c r="L23" i="1"/>
  <c r="K23" i="1"/>
  <c r="J23" i="1"/>
  <c r="I23" i="1" s="1"/>
  <c r="L3171" i="1"/>
  <c r="K3171" i="1"/>
  <c r="J3171" i="1"/>
  <c r="I3171" i="1" s="1"/>
  <c r="L2897" i="1"/>
  <c r="K2897" i="1"/>
  <c r="J2897" i="1"/>
  <c r="I2897" i="1" s="1"/>
  <c r="L2727" i="1"/>
  <c r="K2727" i="1"/>
  <c r="J2727" i="1"/>
  <c r="I2727" i="1" s="1"/>
  <c r="L2496" i="1"/>
  <c r="K2496" i="1"/>
  <c r="J2496" i="1"/>
  <c r="I2496" i="1" s="1"/>
  <c r="L2160" i="1"/>
  <c r="K2160" i="1"/>
  <c r="J2160" i="1"/>
  <c r="I2160" i="1" s="1"/>
  <c r="L1992" i="1"/>
  <c r="K1992" i="1"/>
  <c r="J1992" i="1"/>
  <c r="I1992" i="1" s="1"/>
  <c r="L1834" i="1"/>
  <c r="K1834" i="1"/>
  <c r="J1834" i="1"/>
  <c r="I1834" i="1" s="1"/>
  <c r="L1638" i="1"/>
  <c r="K1638" i="1"/>
  <c r="J1638" i="1"/>
  <c r="I1638" i="1" s="1"/>
  <c r="L1459" i="1"/>
  <c r="K1459" i="1"/>
  <c r="J1459" i="1"/>
  <c r="I1459" i="1" s="1"/>
  <c r="L1283" i="1"/>
  <c r="K1283" i="1"/>
  <c r="J1283" i="1"/>
  <c r="I1283" i="1" s="1"/>
  <c r="L925" i="1"/>
  <c r="K925" i="1"/>
  <c r="J925" i="1"/>
  <c r="I925" i="1" s="1"/>
  <c r="L745" i="1"/>
  <c r="K745" i="1"/>
  <c r="J745" i="1"/>
  <c r="I745" i="1" s="1"/>
  <c r="L562" i="1"/>
  <c r="K562" i="1"/>
  <c r="J562" i="1"/>
  <c r="I562" i="1" s="1"/>
  <c r="L203" i="1"/>
  <c r="K203" i="1"/>
  <c r="J203" i="1"/>
  <c r="I203" i="1" s="1"/>
  <c r="L195" i="1"/>
  <c r="K195" i="1"/>
  <c r="J195" i="1"/>
  <c r="I195" i="1" s="1"/>
  <c r="L12" i="1"/>
  <c r="K12" i="1"/>
  <c r="J12" i="1"/>
  <c r="I12" i="1" s="1"/>
  <c r="L2895" i="1"/>
  <c r="K2895" i="1"/>
  <c r="J2895" i="1"/>
  <c r="I2895" i="1" s="1"/>
  <c r="L2886" i="1"/>
  <c r="K2886" i="1"/>
  <c r="J2886" i="1"/>
  <c r="I2886" i="1" s="1"/>
  <c r="L2718" i="1"/>
  <c r="K2718" i="1"/>
  <c r="J2718" i="1"/>
  <c r="I2718" i="1" s="1"/>
  <c r="L2322" i="1"/>
  <c r="K2322" i="1"/>
  <c r="J2322" i="1"/>
  <c r="I2322" i="1" s="1"/>
  <c r="L2150" i="1"/>
  <c r="K2150" i="1"/>
  <c r="J2150" i="1"/>
  <c r="I2150" i="1" s="1"/>
  <c r="L1982" i="1"/>
  <c r="K1982" i="1"/>
  <c r="J1982" i="1"/>
  <c r="I1982" i="1" s="1"/>
  <c r="L1636" i="1"/>
  <c r="K1636" i="1"/>
  <c r="J1636" i="1"/>
  <c r="I1636" i="1" s="1"/>
  <c r="L82" i="1"/>
  <c r="K82" i="1"/>
  <c r="J82" i="1"/>
  <c r="I82" i="1" s="1"/>
  <c r="L1451" i="1"/>
  <c r="K1451" i="1"/>
  <c r="J1451" i="1"/>
  <c r="I1451" i="1" s="1"/>
  <c r="L1088" i="1"/>
  <c r="K1088" i="1"/>
  <c r="J1088" i="1"/>
  <c r="I1088" i="1" s="1"/>
  <c r="L914" i="1"/>
  <c r="K914" i="1"/>
  <c r="J914" i="1"/>
  <c r="I914" i="1" s="1"/>
  <c r="L734" i="1"/>
  <c r="K734" i="1"/>
  <c r="J734" i="1"/>
  <c r="I734" i="1" s="1"/>
  <c r="L375" i="1"/>
  <c r="K375" i="1"/>
  <c r="J375" i="1"/>
  <c r="I375" i="1" s="1"/>
  <c r="L192" i="1"/>
  <c r="K192" i="1"/>
  <c r="J192" i="1"/>
  <c r="I192" i="1" s="1"/>
  <c r="L10" i="1"/>
  <c r="K10" i="1"/>
  <c r="J10" i="1"/>
  <c r="I10" i="1" s="1"/>
  <c r="L3357" i="1"/>
  <c r="K3357" i="1"/>
  <c r="J3357" i="1"/>
  <c r="I3357" i="1" s="1"/>
  <c r="L2476" i="1"/>
  <c r="K2476" i="1"/>
  <c r="J2476" i="1"/>
  <c r="I2476" i="1" s="1"/>
  <c r="L1619" i="1"/>
  <c r="K1619" i="1"/>
  <c r="J1619" i="1"/>
  <c r="I1619" i="1" s="1"/>
  <c r="L542" i="1"/>
  <c r="K542" i="1"/>
  <c r="J542" i="1"/>
  <c r="I542" i="1" s="1"/>
  <c r="L3039" i="1"/>
  <c r="K3039" i="1"/>
  <c r="J3039" i="1"/>
  <c r="I3039" i="1" s="1"/>
  <c r="L2306" i="1"/>
  <c r="K2306" i="1"/>
  <c r="J2306" i="1"/>
  <c r="I2306" i="1" s="1"/>
  <c r="L1436" i="1"/>
  <c r="K1436" i="1"/>
  <c r="J1436" i="1"/>
  <c r="I1436" i="1" s="1"/>
  <c r="L718" i="1"/>
  <c r="K718" i="1"/>
  <c r="J718" i="1"/>
  <c r="I718" i="1" s="1"/>
  <c r="L3033" i="1"/>
  <c r="K3033" i="1"/>
  <c r="J3033" i="1"/>
  <c r="I3033" i="1" s="1"/>
  <c r="L2292" i="1"/>
  <c r="K2292" i="1"/>
  <c r="J2292" i="1"/>
  <c r="I2292" i="1" s="1"/>
  <c r="L1251" i="1"/>
  <c r="K1251" i="1"/>
  <c r="J1251" i="1"/>
  <c r="I1251" i="1" s="1"/>
  <c r="L162" i="1"/>
  <c r="K162" i="1"/>
  <c r="J162" i="1"/>
  <c r="I162" i="1" s="1"/>
  <c r="L2679" i="1"/>
  <c r="K2679" i="1"/>
  <c r="J2679" i="1"/>
  <c r="I2679" i="1" s="1"/>
  <c r="L1599" i="1"/>
  <c r="K1599" i="1"/>
  <c r="J1599" i="1"/>
  <c r="I1599" i="1" s="1"/>
  <c r="L698" i="1"/>
  <c r="K698" i="1"/>
  <c r="J698" i="1"/>
  <c r="I698" i="1" s="1"/>
  <c r="L2669" i="1"/>
  <c r="K2669" i="1"/>
  <c r="J2669" i="1"/>
  <c r="I2669" i="1" s="1"/>
  <c r="L1779" i="1"/>
  <c r="K1779" i="1"/>
  <c r="J1779" i="1"/>
  <c r="I1779" i="1" s="1"/>
  <c r="L869" i="1"/>
  <c r="K869" i="1"/>
  <c r="J869" i="1"/>
  <c r="I869" i="1" s="1"/>
  <c r="L3128" i="1"/>
  <c r="K3128" i="1"/>
  <c r="J3128" i="1"/>
  <c r="I3128" i="1" s="1"/>
  <c r="L2609" i="1"/>
  <c r="K2609" i="1"/>
  <c r="J2609" i="1"/>
  <c r="I2609" i="1" s="1"/>
  <c r="L1763" i="1"/>
  <c r="K1763" i="1"/>
  <c r="J1763" i="1"/>
  <c r="I1763" i="1" s="1"/>
  <c r="L680" i="1"/>
  <c r="K680" i="1"/>
  <c r="J680" i="1"/>
  <c r="I680" i="1" s="1"/>
  <c r="L3011" i="1"/>
  <c r="K3011" i="1"/>
  <c r="J3011" i="1"/>
  <c r="I3011" i="1" s="1"/>
  <c r="L1935" i="1"/>
  <c r="K1935" i="1"/>
  <c r="J1935" i="1"/>
  <c r="I1935" i="1" s="1"/>
  <c r="L1027" i="1"/>
  <c r="K1027" i="1"/>
  <c r="J1027" i="1"/>
  <c r="I1027" i="1" s="1"/>
  <c r="L313" i="1"/>
  <c r="K313" i="1"/>
  <c r="J313" i="1"/>
  <c r="I313" i="1" s="1"/>
  <c r="L2818" i="1"/>
  <c r="K2818" i="1"/>
  <c r="J2818" i="1"/>
  <c r="I2818" i="1" s="1"/>
  <c r="L1925" i="1"/>
  <c r="K1925" i="1"/>
  <c r="J1925" i="1"/>
  <c r="I1925" i="1" s="1"/>
  <c r="L1197" i="1"/>
  <c r="K1197" i="1"/>
  <c r="J1197" i="1"/>
  <c r="I1197" i="1" s="1"/>
  <c r="L122" i="1"/>
  <c r="K122" i="1"/>
  <c r="J122" i="1"/>
  <c r="I122" i="1" s="1"/>
  <c r="L2579" i="1"/>
  <c r="K2579" i="1"/>
  <c r="J2579" i="1"/>
  <c r="I2579" i="1" s="1"/>
  <c r="L1551" i="1"/>
  <c r="K1551" i="1"/>
  <c r="J1551" i="1"/>
  <c r="I1551" i="1" s="1"/>
  <c r="L650" i="1"/>
  <c r="K650" i="1"/>
  <c r="J650" i="1"/>
  <c r="I650" i="1" s="1"/>
  <c r="L2981" i="1"/>
  <c r="K2981" i="1"/>
  <c r="J2981" i="1"/>
  <c r="I2981" i="1" s="1"/>
  <c r="L1723" i="1"/>
  <c r="K1723" i="1"/>
  <c r="J1723" i="1"/>
  <c r="I1723" i="1" s="1"/>
  <c r="L1907" i="1"/>
  <c r="K1907" i="1"/>
  <c r="J1907" i="1"/>
  <c r="I1907" i="1" s="1"/>
  <c r="L639" i="1"/>
  <c r="K639" i="1"/>
  <c r="J639" i="1"/>
  <c r="I639" i="1" s="1"/>
  <c r="L3251" i="1"/>
  <c r="K3251" i="1"/>
  <c r="J3251" i="1"/>
  <c r="I3251" i="1" s="1"/>
  <c r="L1709" i="1"/>
  <c r="K1709" i="1"/>
  <c r="J1709" i="1"/>
  <c r="I1709" i="1" s="1"/>
  <c r="L1175" i="1"/>
  <c r="K1175" i="1"/>
  <c r="J1175" i="1"/>
  <c r="I1175" i="1" s="1"/>
  <c r="L272" i="1"/>
  <c r="K272" i="1"/>
  <c r="J272" i="1"/>
  <c r="I272" i="1" s="1"/>
  <c r="L2789" i="1"/>
  <c r="K2789" i="1"/>
  <c r="J2789" i="1"/>
  <c r="I2789" i="1" s="1"/>
  <c r="L1889" i="1"/>
  <c r="K1889" i="1"/>
  <c r="J1889" i="1"/>
  <c r="I1889" i="1" s="1"/>
  <c r="L626" i="1"/>
  <c r="K626" i="1"/>
  <c r="J626" i="1"/>
  <c r="I626" i="1" s="1"/>
  <c r="L2952" i="1"/>
  <c r="K2952" i="1"/>
  <c r="J2952" i="1"/>
  <c r="I2952" i="1" s="1"/>
  <c r="L977" i="1"/>
  <c r="K977" i="1"/>
  <c r="J977" i="1"/>
  <c r="I977" i="1" s="1"/>
  <c r="L1157" i="1"/>
  <c r="K1157" i="1"/>
  <c r="J1157" i="1"/>
  <c r="I1157" i="1" s="1"/>
  <c r="L70" i="1"/>
  <c r="K70" i="1"/>
  <c r="J70" i="1"/>
  <c r="I70" i="1" s="1"/>
  <c r="L2375" i="1"/>
  <c r="K2375" i="1"/>
  <c r="J2375" i="1"/>
  <c r="I2375" i="1" s="1"/>
  <c r="L1504" i="1"/>
  <c r="K1504" i="1"/>
  <c r="J1504" i="1"/>
  <c r="I1504" i="1" s="1"/>
  <c r="L427" i="1"/>
  <c r="K427" i="1"/>
  <c r="J427" i="1"/>
  <c r="I427" i="1" s="1"/>
  <c r="L2932" i="1"/>
  <c r="K2932" i="1"/>
  <c r="J2932" i="1"/>
  <c r="I2932" i="1" s="1"/>
  <c r="L1869" i="1"/>
  <c r="K1869" i="1"/>
  <c r="J1869" i="1"/>
  <c r="I1869" i="1" s="1"/>
  <c r="L957" i="1"/>
  <c r="K957" i="1"/>
  <c r="J957" i="1"/>
  <c r="I957" i="1" s="1"/>
  <c r="L49" i="1"/>
  <c r="K49" i="1"/>
  <c r="J49" i="1"/>
  <c r="I49" i="1" s="1"/>
  <c r="L2354" i="1"/>
  <c r="K2354" i="1"/>
  <c r="J2354" i="1"/>
  <c r="I2354" i="1" s="1"/>
  <c r="L1493" i="1"/>
  <c r="K1493" i="1"/>
  <c r="J1493" i="1"/>
  <c r="I1493" i="1" s="1"/>
  <c r="L406" i="1"/>
  <c r="K406" i="1"/>
  <c r="J406" i="1"/>
  <c r="I406" i="1" s="1"/>
  <c r="L3087" i="1"/>
  <c r="K3087" i="1"/>
  <c r="J3087" i="1"/>
  <c r="I3087" i="1" s="1"/>
  <c r="L2175" i="1"/>
  <c r="K2175" i="1"/>
  <c r="J2175" i="1"/>
  <c r="I2175" i="1" s="1"/>
  <c r="L1123" i="1"/>
  <c r="K1123" i="1"/>
  <c r="J1123" i="1"/>
  <c r="I1123" i="1" s="1"/>
  <c r="L36" i="1"/>
  <c r="K36" i="1"/>
  <c r="J36" i="1"/>
  <c r="I36" i="1" s="1"/>
  <c r="L28" i="1"/>
  <c r="K28" i="1"/>
  <c r="J28" i="1"/>
  <c r="I28" i="1" s="1"/>
  <c r="L2000" i="1"/>
  <c r="K2000" i="1"/>
  <c r="J2000" i="1"/>
  <c r="I2000" i="1" s="1"/>
  <c r="L1108" i="1"/>
  <c r="K1108" i="1"/>
  <c r="J1108" i="1"/>
  <c r="I1108" i="1" s="1"/>
  <c r="L211" i="1"/>
  <c r="K211" i="1"/>
  <c r="J211" i="1"/>
  <c r="I211" i="1" s="1"/>
  <c r="L2499" i="1"/>
  <c r="K2499" i="1"/>
  <c r="J2499" i="1"/>
  <c r="I2499" i="1" s="1"/>
  <c r="L2480" i="1"/>
  <c r="K2480" i="1"/>
  <c r="J2480" i="1"/>
  <c r="I2480" i="1" s="1"/>
  <c r="L2133" i="1"/>
  <c r="K2133" i="1"/>
  <c r="J2133" i="1"/>
  <c r="I2133" i="1" s="1"/>
  <c r="L1791" i="1"/>
  <c r="K1791" i="1"/>
  <c r="J1791" i="1"/>
  <c r="I1791" i="1" s="1"/>
  <c r="L2454" i="1"/>
  <c r="K2454" i="1"/>
  <c r="J2454" i="1"/>
  <c r="I2454" i="1" s="1"/>
  <c r="L2641" i="1"/>
  <c r="K2641" i="1"/>
  <c r="J2641" i="1"/>
  <c r="I2641" i="1" s="1"/>
  <c r="L2273" i="1"/>
  <c r="K2273" i="1"/>
  <c r="J2273" i="1"/>
  <c r="I2273" i="1" s="1"/>
  <c r="L2254" i="1"/>
  <c r="K2254" i="1"/>
  <c r="J2254" i="1"/>
  <c r="I2254" i="1" s="1"/>
  <c r="L1716" i="1"/>
  <c r="K1716" i="1"/>
  <c r="J1716" i="1"/>
  <c r="I1716" i="1" s="1"/>
  <c r="L2334" i="1"/>
  <c r="K2334" i="1"/>
  <c r="J2334" i="1"/>
  <c r="I2334" i="1" s="1"/>
  <c r="L2883" i="1"/>
  <c r="K2883" i="1"/>
  <c r="J2883" i="1"/>
  <c r="I2883" i="1" s="1"/>
  <c r="L1810" i="1"/>
  <c r="K1810" i="1"/>
  <c r="J1810" i="1"/>
  <c r="I1810" i="1" s="1"/>
  <c r="L725" i="1"/>
  <c r="K725" i="1"/>
  <c r="J725" i="1"/>
  <c r="I725" i="1" s="1"/>
  <c r="L2871" i="1"/>
  <c r="K2871" i="1"/>
  <c r="J2871" i="1"/>
  <c r="I2871" i="1" s="1"/>
  <c r="L1805" i="1"/>
  <c r="K1805" i="1"/>
  <c r="J1805" i="1"/>
  <c r="I1805" i="1" s="1"/>
  <c r="L717" i="1"/>
  <c r="K717" i="1"/>
  <c r="J717" i="1"/>
  <c r="I717" i="1" s="1"/>
  <c r="L2860" i="1"/>
  <c r="K2860" i="1"/>
  <c r="J2860" i="1"/>
  <c r="I2860" i="1" s="1"/>
  <c r="L1958" i="1"/>
  <c r="K1958" i="1"/>
  <c r="J1958" i="1"/>
  <c r="I1958" i="1" s="1"/>
  <c r="L2876" i="1"/>
  <c r="K2876" i="1"/>
  <c r="J2876" i="1"/>
  <c r="I2876" i="1" s="1"/>
  <c r="L2854" i="1"/>
  <c r="K2854" i="1"/>
  <c r="J2854" i="1"/>
  <c r="I2854" i="1" s="1"/>
  <c r="L1951" i="1"/>
  <c r="K1951" i="1"/>
  <c r="J1951" i="1"/>
  <c r="I1951" i="1" s="1"/>
  <c r="L876" i="1"/>
  <c r="K876" i="1"/>
  <c r="J876" i="1"/>
  <c r="I876" i="1" s="1"/>
  <c r="L2668" i="1"/>
  <c r="K2668" i="1"/>
  <c r="J2668" i="1"/>
  <c r="I2668" i="1" s="1"/>
  <c r="L2620" i="1"/>
  <c r="K2620" i="1"/>
  <c r="J2620" i="1"/>
  <c r="I2620" i="1" s="1"/>
  <c r="L1225" i="1"/>
  <c r="K1225" i="1"/>
  <c r="J1225" i="1"/>
  <c r="I1225" i="1" s="1"/>
  <c r="L3143" i="1"/>
  <c r="K3143" i="1"/>
  <c r="J3143" i="1"/>
  <c r="I3143" i="1" s="1"/>
  <c r="L2838" i="1"/>
  <c r="K2838" i="1"/>
  <c r="J2838" i="1"/>
  <c r="I2838" i="1" s="1"/>
  <c r="L1944" i="1"/>
  <c r="K1944" i="1"/>
  <c r="J1944" i="1"/>
  <c r="I1944" i="1" s="1"/>
  <c r="L1035" i="1"/>
  <c r="K1035" i="1"/>
  <c r="J1035" i="1"/>
  <c r="I1035" i="1" s="1"/>
  <c r="L141" i="1"/>
  <c r="K141" i="1"/>
  <c r="J141" i="1"/>
  <c r="I141" i="1" s="1"/>
  <c r="L2827" i="1"/>
  <c r="K2827" i="1"/>
  <c r="J2827" i="1"/>
  <c r="I2827" i="1" s="1"/>
  <c r="L2096" i="1"/>
  <c r="K2096" i="1"/>
  <c r="J2096" i="1"/>
  <c r="I2096" i="1" s="1"/>
  <c r="L1563" i="1"/>
  <c r="K1563" i="1"/>
  <c r="J1563" i="1"/>
  <c r="I1563" i="1" s="1"/>
  <c r="L1207" i="1"/>
  <c r="K1207" i="1"/>
  <c r="L670" i="1"/>
  <c r="K670" i="1"/>
  <c r="J670" i="1"/>
  <c r="I670" i="1" s="1"/>
  <c r="L3222" i="1"/>
  <c r="K3222" i="1"/>
  <c r="J3222" i="1"/>
  <c r="I3222" i="1" s="1"/>
  <c r="L2588" i="1"/>
  <c r="K2588" i="1"/>
  <c r="J2588" i="1"/>
  <c r="I2588" i="1" s="1"/>
  <c r="L1924" i="1"/>
  <c r="K1924" i="1"/>
  <c r="J1924" i="1"/>
  <c r="I1924" i="1" s="1"/>
  <c r="L1204" i="1"/>
  <c r="K1204" i="1"/>
  <c r="J1204" i="1"/>
  <c r="I1204" i="1" s="1"/>
  <c r="L838" i="1"/>
  <c r="K838" i="1"/>
  <c r="J838" i="1"/>
  <c r="I838" i="1" s="1"/>
  <c r="L121" i="1"/>
  <c r="K121" i="1"/>
  <c r="J121" i="1"/>
  <c r="I121" i="1" s="1"/>
  <c r="L2815" i="1"/>
  <c r="K2815" i="1"/>
  <c r="J2815" i="1"/>
  <c r="I2815" i="1" s="1"/>
  <c r="L2246" i="1"/>
  <c r="K2246" i="1"/>
  <c r="J2246" i="1"/>
  <c r="I2246" i="1" s="1"/>
  <c r="L1733" i="1"/>
  <c r="K1733" i="1"/>
  <c r="J1733" i="1"/>
  <c r="I1733" i="1" s="1"/>
  <c r="L1012" i="1"/>
  <c r="K1012" i="1"/>
  <c r="J1012" i="1"/>
  <c r="I1012" i="1" s="1"/>
  <c r="L467" i="1"/>
  <c r="K467" i="1"/>
  <c r="J467" i="1"/>
  <c r="I467" i="1" s="1"/>
  <c r="L3265" i="1"/>
  <c r="K3265" i="1"/>
  <c r="J3265" i="1"/>
  <c r="I3265" i="1" s="1"/>
  <c r="L2570" i="1"/>
  <c r="K2570" i="1"/>
  <c r="J2570" i="1"/>
  <c r="I2570" i="1" s="1"/>
  <c r="L638" i="1"/>
  <c r="K638" i="1"/>
  <c r="J638" i="1"/>
  <c r="I638" i="1" s="1"/>
  <c r="L3343" i="1"/>
  <c r="K3343" i="1"/>
  <c r="J3343" i="1"/>
  <c r="I3343" i="1" s="1"/>
  <c r="L1040" i="1"/>
  <c r="K1040" i="1"/>
  <c r="J1040" i="1"/>
  <c r="I1040" i="1" s="1"/>
  <c r="L1032" i="1"/>
  <c r="K1032" i="1"/>
  <c r="J1032" i="1"/>
  <c r="I1032" i="1" s="1"/>
  <c r="L856" i="1"/>
  <c r="K856" i="1"/>
  <c r="J856" i="1"/>
  <c r="I856" i="1" s="1"/>
  <c r="L676" i="1"/>
  <c r="K676" i="1"/>
  <c r="J676" i="1"/>
  <c r="I676" i="1" s="1"/>
  <c r="L495" i="1"/>
  <c r="K495" i="1"/>
  <c r="J495" i="1"/>
  <c r="I495" i="1" s="1"/>
  <c r="L318" i="1"/>
  <c r="K318" i="1"/>
  <c r="J318" i="1"/>
  <c r="I318" i="1" s="1"/>
  <c r="L138" i="1"/>
  <c r="K138" i="1"/>
  <c r="J138" i="1"/>
  <c r="I138" i="1" s="1"/>
  <c r="L3310" i="1"/>
  <c r="K3310" i="1"/>
  <c r="J3310" i="1"/>
  <c r="I3310" i="1" s="1"/>
  <c r="L3305" i="1"/>
  <c r="K3305" i="1"/>
  <c r="J3305" i="1"/>
  <c r="I3305" i="1" s="1"/>
  <c r="L3007" i="1"/>
  <c r="K3007" i="1"/>
  <c r="J3007" i="1"/>
  <c r="I3007" i="1" s="1"/>
  <c r="L2833" i="1"/>
  <c r="K2833" i="1"/>
  <c r="J2833" i="1"/>
  <c r="I2833" i="1" s="1"/>
  <c r="L2603" i="1"/>
  <c r="K2603" i="1"/>
  <c r="J2603" i="1"/>
  <c r="I2603" i="1" s="1"/>
  <c r="L2437" i="1"/>
  <c r="K2437" i="1"/>
  <c r="J2437" i="1"/>
  <c r="I2437" i="1" s="1"/>
  <c r="L2271" i="1"/>
  <c r="K2271" i="1"/>
  <c r="J2271" i="1"/>
  <c r="I2271" i="1" s="1"/>
  <c r="L2263" i="1"/>
  <c r="K2263" i="1"/>
  <c r="J2263" i="1"/>
  <c r="I2263" i="1" s="1"/>
  <c r="L2093" i="1"/>
  <c r="K2093" i="1"/>
  <c r="J2093" i="1"/>
  <c r="I2093" i="1" s="1"/>
  <c r="L1931" i="1"/>
  <c r="K1931" i="1"/>
  <c r="J1931" i="1"/>
  <c r="I1931" i="1" s="1"/>
  <c r="L1757" i="1"/>
  <c r="K1757" i="1"/>
  <c r="J1757" i="1"/>
  <c r="I1757" i="1" s="1"/>
  <c r="L1569" i="1"/>
  <c r="K1569" i="1"/>
  <c r="J1569" i="1"/>
  <c r="I1569" i="1" s="1"/>
  <c r="L1391" i="1"/>
  <c r="K1391" i="1"/>
  <c r="J1391" i="1"/>
  <c r="I1391" i="1" s="1"/>
  <c r="L1212" i="1"/>
  <c r="K1212" i="1"/>
  <c r="J1212" i="1"/>
  <c r="I1212" i="1" s="1"/>
  <c r="L1031" i="1"/>
  <c r="K1031" i="1"/>
  <c r="J1031" i="1"/>
  <c r="I1031" i="1" s="1"/>
  <c r="L1023" i="1"/>
  <c r="K1023" i="1"/>
  <c r="J1023" i="1"/>
  <c r="I1023" i="1" s="1"/>
  <c r="L846" i="1"/>
  <c r="K846" i="1"/>
  <c r="J846" i="1"/>
  <c r="I846" i="1" s="1"/>
  <c r="L667" i="1"/>
  <c r="K667" i="1"/>
  <c r="J667" i="1"/>
  <c r="I667" i="1" s="1"/>
  <c r="L486" i="1"/>
  <c r="K486" i="1"/>
  <c r="J486" i="1"/>
  <c r="I486" i="1" s="1"/>
  <c r="L309" i="1"/>
  <c r="K309" i="1"/>
  <c r="J309" i="1"/>
  <c r="I309" i="1" s="1"/>
  <c r="L128" i="1"/>
  <c r="K128" i="1"/>
  <c r="J128" i="1"/>
  <c r="I128" i="1" s="1"/>
  <c r="L3122" i="1"/>
  <c r="K3122" i="1"/>
  <c r="J3122" i="1"/>
  <c r="I3122" i="1" s="1"/>
  <c r="L3279" i="1"/>
  <c r="K3279" i="1"/>
  <c r="J3279" i="1"/>
  <c r="I3279" i="1" s="1"/>
  <c r="L2997" i="1"/>
  <c r="K2997" i="1"/>
  <c r="J2997" i="1"/>
  <c r="I2997" i="1" s="1"/>
  <c r="L2822" i="1"/>
  <c r="K2822" i="1"/>
  <c r="J2822" i="1"/>
  <c r="I2822" i="1" s="1"/>
  <c r="L2593" i="1"/>
  <c r="K2593" i="1"/>
  <c r="J2593" i="1"/>
  <c r="I2593" i="1" s="1"/>
  <c r="L2427" i="1"/>
  <c r="K2427" i="1"/>
  <c r="J2427" i="1"/>
  <c r="I2427" i="1" s="1"/>
  <c r="L2261" i="1"/>
  <c r="K2261" i="1"/>
  <c r="J2261" i="1"/>
  <c r="I2261" i="1" s="1"/>
  <c r="L2091" i="1"/>
  <c r="K2091" i="1"/>
  <c r="J2091" i="1"/>
  <c r="I2091" i="1" s="1"/>
  <c r="L2083" i="1"/>
  <c r="K2083" i="1"/>
  <c r="J2083" i="1"/>
  <c r="I2083" i="1" s="1"/>
  <c r="L1921" i="1"/>
  <c r="K1921" i="1"/>
  <c r="J1921" i="1"/>
  <c r="I1921" i="1" s="1"/>
  <c r="L1740" i="1"/>
  <c r="K1740" i="1"/>
  <c r="J1740" i="1"/>
  <c r="I1740" i="1" s="1"/>
  <c r="L1557" i="1"/>
  <c r="K1557" i="1"/>
  <c r="J1557" i="1"/>
  <c r="I1557" i="1" s="1"/>
  <c r="L1380" i="1"/>
  <c r="K1380" i="1"/>
  <c r="J1380" i="1"/>
  <c r="I1380" i="1" s="1"/>
  <c r="L1201" i="1"/>
  <c r="K1201" i="1"/>
  <c r="J1201" i="1"/>
  <c r="I1201" i="1" s="1"/>
  <c r="L1020" i="1"/>
  <c r="K1020" i="1"/>
  <c r="J1020" i="1"/>
  <c r="I1020" i="1" s="1"/>
  <c r="L843" i="1"/>
  <c r="K843" i="1"/>
  <c r="J843" i="1"/>
  <c r="I843" i="1" s="1"/>
  <c r="L664" i="1"/>
  <c r="K664" i="1"/>
  <c r="J664" i="1"/>
  <c r="I664" i="1" s="1"/>
  <c r="L656" i="1"/>
  <c r="K656" i="1"/>
  <c r="J656" i="1"/>
  <c r="I656" i="1" s="1"/>
  <c r="L474" i="1"/>
  <c r="K474" i="1"/>
  <c r="J474" i="1"/>
  <c r="I474" i="1" s="1"/>
  <c r="L298" i="1"/>
  <c r="K298" i="1"/>
  <c r="J298" i="1"/>
  <c r="I298" i="1" s="1"/>
  <c r="L117" i="1"/>
  <c r="K117" i="1"/>
  <c r="J117" i="1"/>
  <c r="I117" i="1" s="1"/>
  <c r="L3273" i="1"/>
  <c r="K3273" i="1"/>
  <c r="J3273" i="1"/>
  <c r="I3273" i="1" s="1"/>
  <c r="L3268" i="1"/>
  <c r="K3268" i="1"/>
  <c r="J3268" i="1"/>
  <c r="I3268" i="1" s="1"/>
  <c r="L2987" i="1"/>
  <c r="K2987" i="1"/>
  <c r="J2987" i="1"/>
  <c r="I2987" i="1" s="1"/>
  <c r="L2812" i="1"/>
  <c r="K2812" i="1"/>
  <c r="J2812" i="1"/>
  <c r="I2812" i="1" s="1"/>
  <c r="L2583" i="1"/>
  <c r="K2583" i="1"/>
  <c r="J2583" i="1"/>
  <c r="I2583" i="1" s="1"/>
  <c r="L2417" i="1"/>
  <c r="K2417" i="1"/>
  <c r="J2417" i="1"/>
  <c r="I2417" i="1" s="1"/>
  <c r="L2251" i="1"/>
  <c r="K2251" i="1"/>
  <c r="J2251" i="1"/>
  <c r="I2251" i="1" s="1"/>
  <c r="L2081" i="1"/>
  <c r="K2081" i="1"/>
  <c r="J2081" i="1"/>
  <c r="I2081" i="1" s="1"/>
  <c r="L1919" i="1"/>
  <c r="K1919" i="1"/>
  <c r="J1919" i="1"/>
  <c r="I1919" i="1" s="1"/>
  <c r="L1911" i="1"/>
  <c r="K1911" i="1"/>
  <c r="J1911" i="1"/>
  <c r="I1911" i="1" s="1"/>
  <c r="L1730" i="1"/>
  <c r="K1730" i="1"/>
  <c r="J1730" i="1"/>
  <c r="I1730" i="1" s="1"/>
  <c r="L1547" i="1"/>
  <c r="K1547" i="1"/>
  <c r="J1547" i="1"/>
  <c r="I1547" i="1" s="1"/>
  <c r="L1370" i="1"/>
  <c r="K1370" i="1"/>
  <c r="J1370" i="1"/>
  <c r="I1370" i="1" s="1"/>
  <c r="L1191" i="1"/>
  <c r="K1191" i="1"/>
  <c r="J1191" i="1"/>
  <c r="I1191" i="1" s="1"/>
  <c r="L1009" i="1"/>
  <c r="K1009" i="1"/>
  <c r="J1009" i="1"/>
  <c r="I1009" i="1" s="1"/>
  <c r="L833" i="1"/>
  <c r="K833" i="1"/>
  <c r="J833" i="1"/>
  <c r="I833" i="1" s="1"/>
  <c r="L654" i="1"/>
  <c r="K654" i="1"/>
  <c r="J654" i="1"/>
  <c r="I654" i="1" s="1"/>
  <c r="L472" i="1"/>
  <c r="K472" i="1"/>
  <c r="J472" i="1"/>
  <c r="I472" i="1" s="1"/>
  <c r="L464" i="1"/>
  <c r="K464" i="1"/>
  <c r="J464" i="1"/>
  <c r="I464" i="1" s="1"/>
  <c r="L287" i="1"/>
  <c r="K287" i="1"/>
  <c r="J287" i="1"/>
  <c r="I287" i="1" s="1"/>
  <c r="L107" i="1"/>
  <c r="K107" i="1"/>
  <c r="J107" i="1"/>
  <c r="I107" i="1" s="1"/>
  <c r="L3212" i="1"/>
  <c r="K3212" i="1"/>
  <c r="J3212" i="1"/>
  <c r="I3212" i="1" s="1"/>
  <c r="L3258" i="1"/>
  <c r="K3258" i="1"/>
  <c r="J3258" i="1"/>
  <c r="I3258" i="1" s="1"/>
  <c r="L2977" i="1"/>
  <c r="K2977" i="1"/>
  <c r="J2977" i="1"/>
  <c r="I2977" i="1" s="1"/>
  <c r="L1809" i="1"/>
  <c r="K1809" i="1"/>
  <c r="J1809" i="1"/>
  <c r="I1809" i="1" s="1"/>
  <c r="L2575" i="1"/>
  <c r="K2575" i="1"/>
  <c r="J2575" i="1"/>
  <c r="I2575" i="1" s="1"/>
  <c r="L2409" i="1"/>
  <c r="K2409" i="1"/>
  <c r="J2409" i="1"/>
  <c r="I2409" i="1" s="1"/>
  <c r="L1727" i="1"/>
  <c r="K1727" i="1"/>
  <c r="J1727" i="1"/>
  <c r="I1727" i="1" s="1"/>
  <c r="L2244" i="1"/>
  <c r="K2244" i="1"/>
  <c r="J2244" i="1"/>
  <c r="I2244" i="1" s="1"/>
  <c r="L2236" i="1"/>
  <c r="K2236" i="1"/>
  <c r="J2236" i="1"/>
  <c r="I2236" i="1" s="1"/>
  <c r="L2066" i="1"/>
  <c r="K2066" i="1"/>
  <c r="J2066" i="1"/>
  <c r="I2066" i="1" s="1"/>
  <c r="L1753" i="1"/>
  <c r="K1753" i="1"/>
  <c r="J1753" i="1"/>
  <c r="I1753" i="1" s="1"/>
  <c r="L1539" i="1"/>
  <c r="K1539" i="1"/>
  <c r="J1539" i="1"/>
  <c r="I1539" i="1" s="1"/>
  <c r="L1361" i="1"/>
  <c r="K1361" i="1"/>
  <c r="J1361" i="1"/>
  <c r="I1361" i="1" s="1"/>
  <c r="L1180" i="1"/>
  <c r="K1180" i="1"/>
  <c r="J1180" i="1"/>
  <c r="I1180" i="1" s="1"/>
  <c r="L999" i="1"/>
  <c r="K999" i="1"/>
  <c r="J999" i="1"/>
  <c r="I999" i="1" s="1"/>
  <c r="L823" i="1"/>
  <c r="K823" i="1"/>
  <c r="J823" i="1"/>
  <c r="I823" i="1" s="1"/>
  <c r="L643" i="1"/>
  <c r="K643" i="1"/>
  <c r="J643" i="1"/>
  <c r="I643" i="1" s="1"/>
  <c r="L462" i="1"/>
  <c r="K462" i="1"/>
  <c r="J462" i="1"/>
  <c r="I462" i="1" s="1"/>
  <c r="L285" i="1"/>
  <c r="K285" i="1"/>
  <c r="J285" i="1"/>
  <c r="I285" i="1" s="1"/>
  <c r="L277" i="1"/>
  <c r="K277" i="1"/>
  <c r="J277" i="1"/>
  <c r="I277" i="1" s="1"/>
  <c r="L97" i="1"/>
  <c r="K97" i="1"/>
  <c r="J97" i="1"/>
  <c r="I97" i="1" s="1"/>
  <c r="L3116" i="1"/>
  <c r="K3116" i="1"/>
  <c r="J3116" i="1"/>
  <c r="I3116" i="1" s="1"/>
  <c r="L2975" i="1"/>
  <c r="K2975" i="1"/>
  <c r="J2975" i="1"/>
  <c r="I2975" i="1" s="1"/>
  <c r="L2968" i="1"/>
  <c r="K2968" i="1"/>
  <c r="J2968" i="1"/>
  <c r="I2968" i="1" s="1"/>
  <c r="L2794" i="1"/>
  <c r="K2794" i="1"/>
  <c r="J2794" i="1"/>
  <c r="I2794" i="1" s="1"/>
  <c r="L2563" i="1"/>
  <c r="K2563" i="1"/>
  <c r="J2563" i="1"/>
  <c r="I2563" i="1" s="1"/>
  <c r="L1625" i="1"/>
  <c r="K1625" i="1"/>
  <c r="J1625" i="1"/>
  <c r="I1625" i="1" s="1"/>
  <c r="L1714" i="1"/>
  <c r="K1714" i="1"/>
  <c r="J1714" i="1"/>
  <c r="I1714" i="1" s="1"/>
  <c r="L2232" i="1"/>
  <c r="K2232" i="1"/>
  <c r="J2232" i="1"/>
  <c r="I2232" i="1" s="1"/>
  <c r="L2062" i="1"/>
  <c r="K2062" i="1"/>
  <c r="J2062" i="1"/>
  <c r="I2062" i="1" s="1"/>
  <c r="L1904" i="1"/>
  <c r="K1904" i="1"/>
  <c r="J1904" i="1"/>
  <c r="I1904" i="1" s="1"/>
  <c r="L1537" i="1"/>
  <c r="K1537" i="1"/>
  <c r="J1537" i="1"/>
  <c r="I1537" i="1" s="1"/>
  <c r="L1529" i="1"/>
  <c r="K1529" i="1"/>
  <c r="J1529" i="1"/>
  <c r="I1529" i="1" s="1"/>
  <c r="L1352" i="1"/>
  <c r="K1352" i="1"/>
  <c r="J1352" i="1"/>
  <c r="I1352" i="1" s="1"/>
  <c r="L1171" i="1"/>
  <c r="K1171" i="1"/>
  <c r="J1171" i="1"/>
  <c r="I1171" i="1" s="1"/>
  <c r="L990" i="1"/>
  <c r="K990" i="1"/>
  <c r="J990" i="1"/>
  <c r="I990" i="1" s="1"/>
  <c r="L815" i="1"/>
  <c r="K815" i="1"/>
  <c r="J815" i="1"/>
  <c r="I815" i="1" s="1"/>
  <c r="L634" i="1"/>
  <c r="K634" i="1"/>
  <c r="J634" i="1"/>
  <c r="I634" i="1" s="1"/>
  <c r="L452" i="1"/>
  <c r="K452" i="1"/>
  <c r="J452" i="1"/>
  <c r="I452" i="1" s="1"/>
  <c r="L276" i="1"/>
  <c r="K276" i="1"/>
  <c r="J276" i="1"/>
  <c r="I276" i="1" s="1"/>
  <c r="L268" i="1"/>
  <c r="K268" i="1"/>
  <c r="J268" i="1"/>
  <c r="I268" i="1" s="1"/>
  <c r="L88" i="1"/>
  <c r="K88" i="1"/>
  <c r="J88" i="1"/>
  <c r="I88" i="1" s="1"/>
  <c r="L3093" i="1"/>
  <c r="K3093" i="1"/>
  <c r="J3093" i="1"/>
  <c r="I3093" i="1" s="1"/>
  <c r="L2966" i="1"/>
  <c r="K2966" i="1"/>
  <c r="J2966" i="1"/>
  <c r="I2966" i="1" s="1"/>
  <c r="L2792" i="1"/>
  <c r="K2792" i="1"/>
  <c r="J2792" i="1"/>
  <c r="I2792" i="1" s="1"/>
  <c r="L1473" i="1"/>
  <c r="K1473" i="1"/>
  <c r="J1473" i="1"/>
  <c r="I1473" i="1" s="1"/>
  <c r="L2553" i="1"/>
  <c r="K2553" i="1"/>
  <c r="J2553" i="1"/>
  <c r="I2553" i="1" s="1"/>
  <c r="L2389" i="1"/>
  <c r="K2389" i="1"/>
  <c r="J2389" i="1"/>
  <c r="I2389" i="1" s="1"/>
  <c r="L2221" i="1"/>
  <c r="K2221" i="1"/>
  <c r="J2221" i="1"/>
  <c r="I2221" i="1" s="1"/>
  <c r="L2051" i="1"/>
  <c r="K2051" i="1"/>
  <c r="J2051" i="1"/>
  <c r="I2051" i="1" s="1"/>
  <c r="L1893" i="1"/>
  <c r="K1893" i="1"/>
  <c r="J1893" i="1"/>
  <c r="I1893" i="1" s="1"/>
  <c r="L1706" i="1"/>
  <c r="K1706" i="1"/>
  <c r="J1706" i="1"/>
  <c r="I1706" i="1" s="1"/>
  <c r="L1527" i="1"/>
  <c r="K1527" i="1"/>
  <c r="J1527" i="1"/>
  <c r="I1527" i="1" s="1"/>
  <c r="L1350" i="1"/>
  <c r="K1350" i="1"/>
  <c r="J1350" i="1"/>
  <c r="I1350" i="1" s="1"/>
  <c r="L1342" i="1"/>
  <c r="K1342" i="1"/>
  <c r="J1342" i="1"/>
  <c r="I1342" i="1" s="1"/>
  <c r="L1161" i="1"/>
  <c r="K1161" i="1"/>
  <c r="J1161" i="1"/>
  <c r="I1161" i="1" s="1"/>
  <c r="L980" i="1"/>
  <c r="K980" i="1"/>
  <c r="J980" i="1"/>
  <c r="I980" i="1" s="1"/>
  <c r="L804" i="1"/>
  <c r="K804" i="1"/>
  <c r="J804" i="1"/>
  <c r="I804" i="1" s="1"/>
  <c r="L622" i="1"/>
  <c r="K622" i="1"/>
  <c r="J622" i="1"/>
  <c r="I622" i="1" s="1"/>
  <c r="L442" i="1"/>
  <c r="K442" i="1"/>
  <c r="J442" i="1"/>
  <c r="I442" i="1" s="1"/>
  <c r="L265" i="1"/>
  <c r="K265" i="1"/>
  <c r="J265" i="1"/>
  <c r="I265" i="1" s="1"/>
  <c r="L1345" i="1"/>
  <c r="K1345" i="1"/>
  <c r="J1345" i="1"/>
  <c r="I1345" i="1" s="1"/>
  <c r="L3236" i="1"/>
  <c r="K3236" i="1"/>
  <c r="J3236" i="1"/>
  <c r="I3236" i="1" s="1"/>
  <c r="L3102" i="1"/>
  <c r="K3102" i="1"/>
  <c r="J3102" i="1"/>
  <c r="I3102" i="1" s="1"/>
  <c r="L2956" i="1"/>
  <c r="K2956" i="1"/>
  <c r="J2956" i="1"/>
  <c r="I2956" i="1" s="1"/>
  <c r="L2784" i="1"/>
  <c r="K2784" i="1"/>
  <c r="J2784" i="1"/>
  <c r="I2784" i="1" s="1"/>
  <c r="L2551" i="1"/>
  <c r="K2551" i="1"/>
  <c r="J2551" i="1"/>
  <c r="I2551" i="1" s="1"/>
  <c r="L1297" i="1"/>
  <c r="K1297" i="1"/>
  <c r="J1297" i="1"/>
  <c r="I1297" i="1" s="1"/>
  <c r="L2379" i="1"/>
  <c r="K2379" i="1"/>
  <c r="J2379" i="1"/>
  <c r="I2379" i="1" s="1"/>
  <c r="L2211" i="1"/>
  <c r="K2211" i="1"/>
  <c r="J2211" i="1"/>
  <c r="I2211" i="1" s="1"/>
  <c r="L2042" i="1"/>
  <c r="K2042" i="1"/>
  <c r="J2042" i="1"/>
  <c r="I2042" i="1" s="1"/>
  <c r="L1885" i="1"/>
  <c r="K1885" i="1"/>
  <c r="J1885" i="1"/>
  <c r="I1885" i="1" s="1"/>
  <c r="L1697" i="1"/>
  <c r="K1697" i="1"/>
  <c r="J1697" i="1"/>
  <c r="I1697" i="1" s="1"/>
  <c r="L1518" i="1"/>
  <c r="K1518" i="1"/>
  <c r="J1518" i="1"/>
  <c r="I1518" i="1" s="1"/>
  <c r="L1341" i="1"/>
  <c r="K1341" i="1"/>
  <c r="J1341" i="1"/>
  <c r="I1341" i="1" s="1"/>
  <c r="L1333" i="1"/>
  <c r="K1333" i="1"/>
  <c r="J1333" i="1"/>
  <c r="I1333" i="1" s="1"/>
  <c r="L1153" i="1"/>
  <c r="K1153" i="1"/>
  <c r="J1153" i="1"/>
  <c r="I1153" i="1" s="1"/>
  <c r="L971" i="1"/>
  <c r="K971" i="1"/>
  <c r="J971" i="1"/>
  <c r="I971" i="1" s="1"/>
  <c r="L794" i="1"/>
  <c r="K794" i="1"/>
  <c r="J794" i="1"/>
  <c r="I794" i="1" s="1"/>
  <c r="L612" i="1"/>
  <c r="K612" i="1"/>
  <c r="J612" i="1"/>
  <c r="I612" i="1" s="1"/>
  <c r="L432" i="1"/>
  <c r="K432" i="1"/>
  <c r="J432" i="1"/>
  <c r="I432" i="1" s="1"/>
  <c r="L255" i="1"/>
  <c r="K255" i="1"/>
  <c r="J255" i="1"/>
  <c r="I255" i="1" s="1"/>
  <c r="L76" i="1"/>
  <c r="K76" i="1"/>
  <c r="J76" i="1"/>
  <c r="I76" i="1" s="1"/>
  <c r="L3225" i="1"/>
  <c r="K3225" i="1"/>
  <c r="J3225" i="1"/>
  <c r="I3225" i="1" s="1"/>
  <c r="L3089" i="1"/>
  <c r="K3089" i="1"/>
  <c r="J3089" i="1"/>
  <c r="I3089" i="1" s="1"/>
  <c r="L2946" i="1"/>
  <c r="K2946" i="1"/>
  <c r="J2946" i="1"/>
  <c r="I2946" i="1" s="1"/>
  <c r="L2037" i="1"/>
  <c r="K2037" i="1"/>
  <c r="J2037" i="1"/>
  <c r="I2037" i="1" s="1"/>
  <c r="L2769" i="1"/>
  <c r="K2769" i="1"/>
  <c r="J2769" i="1"/>
  <c r="I2769" i="1" s="1"/>
  <c r="L2537" i="1"/>
  <c r="K2537" i="1"/>
  <c r="J2537" i="1"/>
  <c r="I2537" i="1" s="1"/>
  <c r="L2371" i="1"/>
  <c r="K2371" i="1"/>
  <c r="J2371" i="1"/>
  <c r="I2371" i="1" s="1"/>
  <c r="L2203" i="1"/>
  <c r="K2203" i="1"/>
  <c r="J2203" i="1"/>
  <c r="I2203" i="1" s="1"/>
  <c r="L2034" i="1"/>
  <c r="K2034" i="1"/>
  <c r="J2034" i="1"/>
  <c r="I2034" i="1" s="1"/>
  <c r="L1876" i="1"/>
  <c r="K1876" i="1"/>
  <c r="J1876" i="1"/>
  <c r="I1876" i="1" s="1"/>
  <c r="L1689" i="1"/>
  <c r="K1689" i="1"/>
  <c r="J1689" i="1"/>
  <c r="I1689" i="1" s="1"/>
  <c r="L1508" i="1"/>
  <c r="K1508" i="1"/>
  <c r="J1508" i="1"/>
  <c r="I1508" i="1" s="1"/>
  <c r="L1331" i="1"/>
  <c r="K1331" i="1"/>
  <c r="J1331" i="1"/>
  <c r="I1331" i="1" s="1"/>
  <c r="L1151" i="1"/>
  <c r="K1151" i="1"/>
  <c r="J1151" i="1"/>
  <c r="I1151" i="1" s="1"/>
  <c r="L1143" i="1"/>
  <c r="K1143" i="1"/>
  <c r="J1143" i="1"/>
  <c r="I1143" i="1" s="1"/>
  <c r="L1049" i="1"/>
  <c r="K1049" i="1"/>
  <c r="J1049" i="1"/>
  <c r="I1049" i="1" s="1"/>
  <c r="L785" i="1"/>
  <c r="K785" i="1"/>
  <c r="J785" i="1"/>
  <c r="I785" i="1" s="1"/>
  <c r="L603" i="1"/>
  <c r="K603" i="1"/>
  <c r="J603" i="1"/>
  <c r="I603" i="1" s="1"/>
  <c r="L423" i="1"/>
  <c r="K423" i="1"/>
  <c r="J423" i="1"/>
  <c r="I423" i="1" s="1"/>
  <c r="L1017" i="1"/>
  <c r="K1017" i="1"/>
  <c r="J1017" i="1"/>
  <c r="I1017" i="1" s="1"/>
  <c r="L64" i="1"/>
  <c r="K64" i="1"/>
  <c r="J64" i="1"/>
  <c r="I64" i="1" s="1"/>
  <c r="L3215" i="1"/>
  <c r="K3215" i="1"/>
  <c r="J3215" i="1"/>
  <c r="I3215" i="1" s="1"/>
  <c r="L3209" i="1"/>
  <c r="K3209" i="1"/>
  <c r="J3209" i="1"/>
  <c r="I3209" i="1" s="1"/>
  <c r="L2936" i="1"/>
  <c r="K2936" i="1"/>
  <c r="J2936" i="1"/>
  <c r="I2936" i="1" s="1"/>
  <c r="L2764" i="1"/>
  <c r="K2764" i="1"/>
  <c r="J2764" i="1"/>
  <c r="I2764" i="1" s="1"/>
  <c r="L2533" i="1"/>
  <c r="K2533" i="1"/>
  <c r="J2533" i="1"/>
  <c r="I2533" i="1" s="1"/>
  <c r="L2367" i="1"/>
  <c r="K2367" i="1"/>
  <c r="J2367" i="1"/>
  <c r="I2367" i="1" s="1"/>
  <c r="L2199" i="1"/>
  <c r="K2199" i="1"/>
  <c r="J2199" i="1"/>
  <c r="I2199" i="1" s="1"/>
  <c r="L2191" i="1"/>
  <c r="K2191" i="1"/>
  <c r="J2191" i="1"/>
  <c r="I2191" i="1" s="1"/>
  <c r="L2023" i="1"/>
  <c r="K2023" i="1"/>
  <c r="J2023" i="1"/>
  <c r="I2023" i="1" s="1"/>
  <c r="L1865" i="1"/>
  <c r="K1865" i="1"/>
  <c r="J1865" i="1"/>
  <c r="I1865" i="1" s="1"/>
  <c r="L1678" i="1"/>
  <c r="K1678" i="1"/>
  <c r="J1678" i="1"/>
  <c r="I1678" i="1" s="1"/>
  <c r="L1498" i="1"/>
  <c r="K1498" i="1"/>
  <c r="J1498" i="1"/>
  <c r="I1498" i="1" s="1"/>
  <c r="L1320" i="1"/>
  <c r="K1320" i="1"/>
  <c r="J1320" i="1"/>
  <c r="I1320" i="1" s="1"/>
  <c r="L1140" i="1"/>
  <c r="K1140" i="1"/>
  <c r="J1140" i="1"/>
  <c r="I1140" i="1" s="1"/>
  <c r="L960" i="1"/>
  <c r="K960" i="1"/>
  <c r="J960" i="1"/>
  <c r="I960" i="1" s="1"/>
  <c r="L782" i="1"/>
  <c r="K782" i="1"/>
  <c r="J782" i="1"/>
  <c r="I782" i="1" s="1"/>
  <c r="L774" i="1"/>
  <c r="K774" i="1"/>
  <c r="J774" i="1"/>
  <c r="I774" i="1" s="1"/>
  <c r="L592" i="1"/>
  <c r="K592" i="1"/>
  <c r="J592" i="1"/>
  <c r="I592" i="1" s="1"/>
  <c r="L412" i="1"/>
  <c r="K412" i="1"/>
  <c r="J412" i="1"/>
  <c r="I412" i="1" s="1"/>
  <c r="L235" i="1"/>
  <c r="K235" i="1"/>
  <c r="J235" i="1"/>
  <c r="I235" i="1" s="1"/>
  <c r="L53" i="1"/>
  <c r="K53" i="1"/>
  <c r="J53" i="1"/>
  <c r="I53" i="1" s="1"/>
  <c r="L3202" i="1"/>
  <c r="K3202" i="1"/>
  <c r="J3202" i="1"/>
  <c r="I3202" i="1" s="1"/>
  <c r="L3185" i="1"/>
  <c r="K3185" i="1"/>
  <c r="J3185" i="1"/>
  <c r="I3185" i="1" s="1"/>
  <c r="L2926" i="1"/>
  <c r="K2926" i="1"/>
  <c r="J2926" i="1"/>
  <c r="I2926" i="1" s="1"/>
  <c r="L2755" i="1"/>
  <c r="K2755" i="1"/>
  <c r="J2755" i="1"/>
  <c r="I2755" i="1" s="1"/>
  <c r="L2524" i="1"/>
  <c r="K2524" i="1"/>
  <c r="J2524" i="1"/>
  <c r="I2524" i="1" s="1"/>
  <c r="L2358" i="1"/>
  <c r="K2358" i="1"/>
  <c r="J2358" i="1"/>
  <c r="I2358" i="1" s="1"/>
  <c r="L2190" i="1"/>
  <c r="K2190" i="1"/>
  <c r="J2190" i="1"/>
  <c r="I2190" i="1" s="1"/>
  <c r="L2182" i="1"/>
  <c r="K2182" i="1"/>
  <c r="J2182" i="1"/>
  <c r="I2182" i="1" s="1"/>
  <c r="L2014" i="1"/>
  <c r="K2014" i="1"/>
  <c r="J2014" i="1"/>
  <c r="I2014" i="1" s="1"/>
  <c r="L1856" i="1"/>
  <c r="K1856" i="1"/>
  <c r="J1856" i="1"/>
  <c r="I1856" i="1" s="1"/>
  <c r="L1669" i="1"/>
  <c r="K1669" i="1"/>
  <c r="J1669" i="1"/>
  <c r="I1669" i="1" s="1"/>
  <c r="L1489" i="1"/>
  <c r="K1489" i="1"/>
  <c r="J1489" i="1"/>
  <c r="I1489" i="1" s="1"/>
  <c r="L1312" i="1"/>
  <c r="K1312" i="1"/>
  <c r="J1312" i="1"/>
  <c r="I1312" i="1" s="1"/>
  <c r="L1131" i="1"/>
  <c r="K1131" i="1"/>
  <c r="J1131" i="1"/>
  <c r="I1131" i="1" s="1"/>
  <c r="L721" i="1"/>
  <c r="K721" i="1"/>
  <c r="J721" i="1"/>
  <c r="I721" i="1" s="1"/>
  <c r="L773" i="1"/>
  <c r="K773" i="1"/>
  <c r="J773" i="1"/>
  <c r="I773" i="1" s="1"/>
  <c r="L765" i="1"/>
  <c r="K765" i="1"/>
  <c r="J765" i="1"/>
  <c r="I765" i="1" s="1"/>
  <c r="L582" i="1"/>
  <c r="K582" i="1"/>
  <c r="J582" i="1"/>
  <c r="I582" i="1" s="1"/>
  <c r="L689" i="1"/>
  <c r="K689" i="1"/>
  <c r="J689" i="1"/>
  <c r="I689" i="1" s="1"/>
  <c r="L225" i="1"/>
  <c r="K225" i="1"/>
  <c r="J225" i="1"/>
  <c r="I225" i="1" s="1"/>
  <c r="L43" i="1"/>
  <c r="K43" i="1"/>
  <c r="J43" i="1"/>
  <c r="I43" i="1" s="1"/>
  <c r="L3192" i="1"/>
  <c r="K3192" i="1"/>
  <c r="J3192" i="1"/>
  <c r="I3192" i="1" s="1"/>
  <c r="L3187" i="1"/>
  <c r="K3187" i="1"/>
  <c r="J3187" i="1"/>
  <c r="I3187" i="1" s="1"/>
  <c r="L2916" i="1"/>
  <c r="K2916" i="1"/>
  <c r="J2916" i="1"/>
  <c r="I2916" i="1" s="1"/>
  <c r="L2745" i="1"/>
  <c r="K2745" i="1"/>
  <c r="J2745" i="1"/>
  <c r="I2745" i="1" s="1"/>
  <c r="L2513" i="1"/>
  <c r="K2513" i="1"/>
  <c r="J2513" i="1"/>
  <c r="I2513" i="1" s="1"/>
  <c r="L2347" i="1"/>
  <c r="K2347" i="1"/>
  <c r="J2347" i="1"/>
  <c r="I2347" i="1" s="1"/>
  <c r="L2179" i="1"/>
  <c r="K2179" i="1"/>
  <c r="J2179" i="1"/>
  <c r="I2179" i="1" s="1"/>
  <c r="L2011" i="1"/>
  <c r="K2011" i="1"/>
  <c r="J2011" i="1"/>
  <c r="I2011" i="1" s="1"/>
  <c r="L1853" i="1"/>
  <c r="K1853" i="1"/>
  <c r="J1853" i="1"/>
  <c r="I1853" i="1" s="1"/>
  <c r="L1845" i="1"/>
  <c r="K1845" i="1"/>
  <c r="J1845" i="1"/>
  <c r="I1845" i="1" s="1"/>
  <c r="L1658" i="1"/>
  <c r="K1658" i="1"/>
  <c r="J1658" i="1"/>
  <c r="I1658" i="1" s="1"/>
  <c r="L1478" i="1"/>
  <c r="K1478" i="1"/>
  <c r="J1478" i="1"/>
  <c r="I1478" i="1" s="1"/>
  <c r="L1302" i="1"/>
  <c r="K1302" i="1"/>
  <c r="J1302" i="1"/>
  <c r="I1302" i="1" s="1"/>
  <c r="L1119" i="1"/>
  <c r="K1119" i="1"/>
  <c r="J1119" i="1"/>
  <c r="I1119" i="1" s="1"/>
  <c r="L944" i="1"/>
  <c r="K944" i="1"/>
  <c r="J944" i="1"/>
  <c r="I944" i="1" s="1"/>
  <c r="L763" i="1"/>
  <c r="K763" i="1"/>
  <c r="J763" i="1"/>
  <c r="I763" i="1" s="1"/>
  <c r="L579" i="1"/>
  <c r="K579" i="1"/>
  <c r="J579" i="1"/>
  <c r="I579" i="1" s="1"/>
  <c r="L401" i="1"/>
  <c r="K401" i="1"/>
  <c r="J401" i="1"/>
  <c r="I401" i="1" s="1"/>
  <c r="L521" i="1"/>
  <c r="K521" i="1"/>
  <c r="J521" i="1"/>
  <c r="I521" i="1" s="1"/>
  <c r="L215" i="1"/>
  <c r="K215" i="1"/>
  <c r="J215" i="1"/>
  <c r="I215" i="1" s="1"/>
  <c r="L32" i="1"/>
  <c r="K32" i="1"/>
  <c r="J32" i="1"/>
  <c r="I32" i="1" s="1"/>
  <c r="L3180" i="1"/>
  <c r="K3180" i="1"/>
  <c r="J3180" i="1"/>
  <c r="I3180" i="1" s="1"/>
  <c r="L3176" i="1"/>
  <c r="K3176" i="1"/>
  <c r="J3176" i="1"/>
  <c r="I3176" i="1" s="1"/>
  <c r="L2906" i="1"/>
  <c r="K2906" i="1"/>
  <c r="J2906" i="1"/>
  <c r="I2906" i="1" s="1"/>
  <c r="L2736" i="1"/>
  <c r="K2736" i="1"/>
  <c r="J2736" i="1"/>
  <c r="I2736" i="1" s="1"/>
  <c r="L2506" i="1"/>
  <c r="K2506" i="1"/>
  <c r="J2506" i="1"/>
  <c r="I2506" i="1" s="1"/>
  <c r="L2339" i="1"/>
  <c r="K2339" i="1"/>
  <c r="J2339" i="1"/>
  <c r="I2339" i="1" s="1"/>
  <c r="L2171" i="1"/>
  <c r="K2171" i="1"/>
  <c r="J2171" i="1"/>
  <c r="I2171" i="1" s="1"/>
  <c r="L213" i="1"/>
  <c r="K213" i="1"/>
  <c r="J213" i="1"/>
  <c r="I213" i="1" s="1"/>
  <c r="L1996" i="1"/>
  <c r="K1996" i="1"/>
  <c r="J1996" i="1"/>
  <c r="I1996" i="1" s="1"/>
  <c r="L1838" i="1"/>
  <c r="K1838" i="1"/>
  <c r="J1838" i="1"/>
  <c r="I1838" i="1" s="1"/>
  <c r="L1653" i="1"/>
  <c r="K1653" i="1"/>
  <c r="J1653" i="1"/>
  <c r="I1653" i="1" s="1"/>
  <c r="L1470" i="1"/>
  <c r="K1470" i="1"/>
  <c r="J1470" i="1"/>
  <c r="I1470" i="1" s="1"/>
  <c r="L1294" i="1"/>
  <c r="K1294" i="1"/>
  <c r="J1294" i="1"/>
  <c r="I1294" i="1" s="1"/>
  <c r="L1112" i="1"/>
  <c r="K1112" i="1"/>
  <c r="J1112" i="1"/>
  <c r="I1112" i="1" s="1"/>
  <c r="L937" i="1"/>
  <c r="K937" i="1"/>
  <c r="J937" i="1"/>
  <c r="I937" i="1" s="1"/>
  <c r="L756" i="1"/>
  <c r="K756" i="1"/>
  <c r="J756" i="1"/>
  <c r="I756" i="1" s="1"/>
  <c r="L749" i="1"/>
  <c r="K749" i="1"/>
  <c r="J749" i="1"/>
  <c r="I749" i="1" s="1"/>
  <c r="L566" i="1"/>
  <c r="K566" i="1"/>
  <c r="J566" i="1"/>
  <c r="I566" i="1" s="1"/>
  <c r="L388" i="1"/>
  <c r="K388" i="1"/>
  <c r="J388" i="1"/>
  <c r="I388" i="1" s="1"/>
  <c r="L206" i="1"/>
  <c r="K206" i="1"/>
  <c r="J206" i="1"/>
  <c r="I206" i="1" s="1"/>
  <c r="L22" i="1"/>
  <c r="K22" i="1"/>
  <c r="J22" i="1"/>
  <c r="I22" i="1" s="1"/>
  <c r="L3126" i="1"/>
  <c r="K3126" i="1"/>
  <c r="J3126" i="1"/>
  <c r="I3126" i="1" s="1"/>
  <c r="L2904" i="1"/>
  <c r="K2904" i="1"/>
  <c r="J2904" i="1"/>
  <c r="I2904" i="1" s="1"/>
  <c r="L2896" i="1"/>
  <c r="K2896" i="1"/>
  <c r="J2896" i="1"/>
  <c r="I2896" i="1" s="1"/>
  <c r="L2726" i="1"/>
  <c r="K2726" i="1"/>
  <c r="J2726" i="1"/>
  <c r="I2726" i="1" s="1"/>
  <c r="L2495" i="1"/>
  <c r="K2495" i="1"/>
  <c r="J2495" i="1"/>
  <c r="I2495" i="1" s="1"/>
  <c r="L2328" i="1"/>
  <c r="K2328" i="1"/>
  <c r="J2328" i="1"/>
  <c r="I2328" i="1" s="1"/>
  <c r="L2159" i="1"/>
  <c r="K2159" i="1"/>
  <c r="J2159" i="1"/>
  <c r="I2159" i="1" s="1"/>
  <c r="L1991" i="1"/>
  <c r="K1991" i="1"/>
  <c r="J1991" i="1"/>
  <c r="I1991" i="1" s="1"/>
  <c r="L1833" i="1"/>
  <c r="K1833" i="1"/>
  <c r="J1833" i="1"/>
  <c r="I1833" i="1" s="1"/>
  <c r="L1647" i="1"/>
  <c r="K1647" i="1"/>
  <c r="J1647" i="1"/>
  <c r="I1647" i="1" s="1"/>
  <c r="L1465" i="1"/>
  <c r="K1465" i="1"/>
  <c r="J1465" i="1"/>
  <c r="I1465" i="1" s="1"/>
  <c r="L1458" i="1"/>
  <c r="K1458" i="1"/>
  <c r="J1458" i="1"/>
  <c r="I1458" i="1" s="1"/>
  <c r="L1282" i="1"/>
  <c r="K1282" i="1"/>
  <c r="J1282" i="1"/>
  <c r="I1282" i="1" s="1"/>
  <c r="L1098" i="1"/>
  <c r="K1098" i="1"/>
  <c r="J1098" i="1"/>
  <c r="I1098" i="1" s="1"/>
  <c r="L924" i="1"/>
  <c r="K924" i="1"/>
  <c r="J924" i="1"/>
  <c r="I924" i="1" s="1"/>
  <c r="L744" i="1"/>
  <c r="K744" i="1"/>
  <c r="J744" i="1"/>
  <c r="I744" i="1" s="1"/>
  <c r="L561" i="1"/>
  <c r="K561" i="1"/>
  <c r="J561" i="1"/>
  <c r="I561" i="1" s="1"/>
  <c r="L384" i="1"/>
  <c r="K384" i="1"/>
  <c r="J384" i="1"/>
  <c r="I384" i="1" s="1"/>
  <c r="L202" i="1"/>
  <c r="K202" i="1"/>
  <c r="J202" i="1"/>
  <c r="I202" i="1" s="1"/>
  <c r="L19" i="1"/>
  <c r="K19" i="1"/>
  <c r="J19" i="1"/>
  <c r="I19" i="1" s="1"/>
  <c r="L11" i="1"/>
  <c r="K11" i="1"/>
  <c r="J11" i="1"/>
  <c r="I11" i="1" s="1"/>
  <c r="L3075" i="1"/>
  <c r="K3075" i="1"/>
  <c r="J3075" i="1"/>
  <c r="I3075" i="1" s="1"/>
  <c r="L2894" i="1"/>
  <c r="K2894" i="1"/>
  <c r="J2894" i="1"/>
  <c r="I2894" i="1" s="1"/>
  <c r="L2154" i="1"/>
  <c r="K2154" i="1"/>
  <c r="J2154" i="1"/>
  <c r="I2154" i="1" s="1"/>
  <c r="L2716" i="1"/>
  <c r="K2716" i="1"/>
  <c r="J2716" i="1"/>
  <c r="I2716" i="1" s="1"/>
  <c r="L2486" i="1"/>
  <c r="K2486" i="1"/>
  <c r="J2486" i="1"/>
  <c r="I2486" i="1" s="1"/>
  <c r="L2321" i="1"/>
  <c r="K2321" i="1"/>
  <c r="J2321" i="1"/>
  <c r="I2321" i="1" s="1"/>
  <c r="L2149" i="1"/>
  <c r="K2149" i="1"/>
  <c r="J2149" i="1"/>
  <c r="I2149" i="1" s="1"/>
  <c r="L1981" i="1"/>
  <c r="K1981" i="1"/>
  <c r="J1981" i="1"/>
  <c r="I1981" i="1" s="1"/>
  <c r="L1823" i="1"/>
  <c r="K1823" i="1"/>
  <c r="J1823" i="1"/>
  <c r="I1823" i="1" s="1"/>
  <c r="L1635" i="1"/>
  <c r="K1635" i="1"/>
  <c r="J1635" i="1"/>
  <c r="I1635" i="1" s="1"/>
  <c r="L1457" i="1"/>
  <c r="K1457" i="1"/>
  <c r="J1457" i="1"/>
  <c r="I1457" i="1" s="1"/>
  <c r="L1280" i="1"/>
  <c r="K1280" i="1"/>
  <c r="J1280" i="1"/>
  <c r="I1280" i="1" s="1"/>
  <c r="L1272" i="1"/>
  <c r="K1272" i="1"/>
  <c r="J1272" i="1"/>
  <c r="I1272" i="1" s="1"/>
  <c r="L57" i="1"/>
  <c r="K57" i="1"/>
  <c r="J57" i="1"/>
  <c r="I57" i="1" s="1"/>
  <c r="L913" i="1"/>
  <c r="K913" i="1"/>
  <c r="J913" i="1"/>
  <c r="I913" i="1" s="1"/>
  <c r="L733" i="1"/>
  <c r="K733" i="1"/>
  <c r="J733" i="1"/>
  <c r="I733" i="1" s="1"/>
  <c r="L551" i="1"/>
  <c r="K551" i="1"/>
  <c r="J551" i="1"/>
  <c r="I551" i="1" s="1"/>
  <c r="L374" i="1"/>
  <c r="K374" i="1"/>
  <c r="J374" i="1"/>
  <c r="I374" i="1" s="1"/>
  <c r="L191" i="1"/>
  <c r="K191" i="1"/>
  <c r="J191" i="1"/>
  <c r="I191" i="1" s="1"/>
  <c r="L9" i="1"/>
  <c r="K9" i="1"/>
  <c r="J9" i="1"/>
  <c r="I9" i="1" s="1"/>
  <c r="J1207" i="1"/>
  <c r="I1207" i="1" s="1"/>
  <c r="L2706" i="1"/>
  <c r="K2706" i="1"/>
  <c r="J2706" i="1"/>
  <c r="I2706" i="1" s="1"/>
  <c r="L1811" i="1"/>
  <c r="K1811" i="1"/>
  <c r="J1811" i="1"/>
  <c r="I1811" i="1" s="1"/>
  <c r="L906" i="1"/>
  <c r="K906" i="1"/>
  <c r="J906" i="1"/>
  <c r="I906" i="1" s="1"/>
  <c r="L3346" i="1"/>
  <c r="K3346" i="1"/>
  <c r="J3346" i="1"/>
  <c r="I3346" i="1" s="1"/>
  <c r="L2473" i="1"/>
  <c r="K2473" i="1"/>
  <c r="J2473" i="1"/>
  <c r="I2473" i="1" s="1"/>
  <c r="L1612" i="1"/>
  <c r="K1612" i="1"/>
  <c r="J1612" i="1"/>
  <c r="I1612" i="1" s="1"/>
  <c r="L535" i="1"/>
  <c r="K535" i="1"/>
  <c r="J535" i="1"/>
  <c r="I535" i="1" s="1"/>
  <c r="L3323" i="1"/>
  <c r="K3323" i="1"/>
  <c r="J3323" i="1"/>
  <c r="I3323" i="1" s="1"/>
  <c r="L2121" i="1"/>
  <c r="K2121" i="1"/>
  <c r="J2121" i="1"/>
  <c r="I2121" i="1" s="1"/>
  <c r="L1242" i="1"/>
  <c r="K1242" i="1"/>
  <c r="J1242" i="1"/>
  <c r="I1242" i="1" s="1"/>
  <c r="L344" i="1"/>
  <c r="K344" i="1"/>
  <c r="J344" i="1"/>
  <c r="I344" i="1" s="1"/>
  <c r="L2846" i="1"/>
  <c r="K2846" i="1"/>
  <c r="J2846" i="1"/>
  <c r="I2846" i="1" s="1"/>
  <c r="L1787" i="1"/>
  <c r="K1787" i="1"/>
  <c r="J1787" i="1"/>
  <c r="I1787" i="1" s="1"/>
  <c r="L2717" i="1"/>
  <c r="K2717" i="1"/>
  <c r="J2717" i="1"/>
  <c r="I2717" i="1" s="1"/>
  <c r="L2661" i="1"/>
  <c r="K2661" i="1"/>
  <c r="J2661" i="1"/>
  <c r="I2661" i="1" s="1"/>
  <c r="L2621" i="1"/>
  <c r="K2621" i="1"/>
  <c r="J2621" i="1"/>
  <c r="I2621" i="1" s="1"/>
  <c r="L1044" i="1"/>
  <c r="K1044" i="1"/>
  <c r="J1044" i="1"/>
  <c r="I1044" i="1" s="1"/>
  <c r="L142" i="1"/>
  <c r="K142" i="1"/>
  <c r="J142" i="1"/>
  <c r="I142" i="1" s="1"/>
  <c r="L3013" i="1"/>
  <c r="K3013" i="1"/>
  <c r="J3013" i="1"/>
  <c r="I3013" i="1" s="1"/>
  <c r="L2107" i="1"/>
  <c r="K2107" i="1"/>
  <c r="J2107" i="1"/>
  <c r="I2107" i="1" s="1"/>
  <c r="L1217" i="1"/>
  <c r="K1217" i="1"/>
  <c r="J1217" i="1"/>
  <c r="I1217" i="1" s="1"/>
  <c r="L314" i="1"/>
  <c r="K314" i="1"/>
  <c r="J314" i="1"/>
  <c r="I314" i="1" s="1"/>
  <c r="L2599" i="1"/>
  <c r="K2599" i="1"/>
  <c r="J2599" i="1"/>
  <c r="I2599" i="1" s="1"/>
  <c r="L132" i="1"/>
  <c r="K132" i="1"/>
  <c r="J132" i="1"/>
  <c r="I132" i="1" s="1"/>
  <c r="L671" i="1"/>
  <c r="K671" i="1"/>
  <c r="J671" i="1"/>
  <c r="I671" i="1" s="1"/>
  <c r="L3001" i="1"/>
  <c r="K3001" i="1"/>
  <c r="J3001" i="1"/>
  <c r="I3001" i="1" s="1"/>
  <c r="L2087" i="1"/>
  <c r="K2087" i="1"/>
  <c r="J2087" i="1"/>
  <c r="I2087" i="1" s="1"/>
  <c r="L1015" i="1"/>
  <c r="K1015" i="1"/>
  <c r="J1015" i="1"/>
  <c r="I1015" i="1" s="1"/>
  <c r="L3296" i="1"/>
  <c r="K3296" i="1"/>
  <c r="J3296" i="1"/>
  <c r="I3296" i="1" s="1"/>
  <c r="L2413" i="1"/>
  <c r="K2413" i="1"/>
  <c r="J2413" i="1"/>
  <c r="I2413" i="1" s="1"/>
  <c r="L1187" i="1"/>
  <c r="K1187" i="1"/>
  <c r="J1187" i="1"/>
  <c r="I1187" i="1" s="1"/>
  <c r="L111" i="1"/>
  <c r="K111" i="1"/>
  <c r="J111" i="1"/>
  <c r="I111" i="1" s="1"/>
  <c r="L2571" i="1"/>
  <c r="K2571" i="1"/>
  <c r="J2571" i="1"/>
  <c r="I2571" i="1" s="1"/>
  <c r="L1749" i="1"/>
  <c r="K1749" i="1"/>
  <c r="J1749" i="1"/>
  <c r="I1749" i="1" s="1"/>
  <c r="L820" i="1"/>
  <c r="K820" i="1"/>
  <c r="J820" i="1"/>
  <c r="I820" i="1" s="1"/>
  <c r="L2796" i="1"/>
  <c r="K2796" i="1"/>
  <c r="J2796" i="1"/>
  <c r="I2796" i="1" s="1"/>
  <c r="L1900" i="1"/>
  <c r="K1900" i="1"/>
  <c r="J1900" i="1"/>
  <c r="I1900" i="1" s="1"/>
  <c r="L811" i="1"/>
  <c r="K811" i="1"/>
  <c r="J811" i="1"/>
  <c r="I811" i="1" s="1"/>
  <c r="L1461" i="1"/>
  <c r="K1461" i="1"/>
  <c r="J1461" i="1"/>
  <c r="I1461" i="1" s="1"/>
  <c r="L1523" i="1"/>
  <c r="K1523" i="1"/>
  <c r="J1523" i="1"/>
  <c r="I1523" i="1" s="1"/>
  <c r="L618" i="1"/>
  <c r="K618" i="1"/>
  <c r="J618" i="1"/>
  <c r="I618" i="1" s="1"/>
  <c r="L3227" i="1"/>
  <c r="K3227" i="1"/>
  <c r="J3227" i="1"/>
  <c r="I3227" i="1" s="1"/>
  <c r="L2046" i="1"/>
  <c r="K2046" i="1"/>
  <c r="J2046" i="1"/>
  <c r="I2046" i="1" s="1"/>
  <c r="L974" i="1"/>
  <c r="K974" i="1"/>
  <c r="J974" i="1"/>
  <c r="I974" i="1" s="1"/>
  <c r="L252" i="1"/>
  <c r="K252" i="1"/>
  <c r="J252" i="1"/>
  <c r="I252" i="1" s="1"/>
  <c r="L2541" i="1"/>
  <c r="K2541" i="1"/>
  <c r="J2541" i="1"/>
  <c r="I2541" i="1" s="1"/>
  <c r="L1685" i="1"/>
  <c r="K1685" i="1"/>
  <c r="J1685" i="1"/>
  <c r="I1685" i="1" s="1"/>
  <c r="L789" i="1"/>
  <c r="K789" i="1"/>
  <c r="J789" i="1"/>
  <c r="I789" i="1" s="1"/>
  <c r="L3094" i="1"/>
  <c r="K3094" i="1"/>
  <c r="J3094" i="1"/>
  <c r="I3094" i="1" s="1"/>
  <c r="L2195" i="1"/>
  <c r="K2195" i="1"/>
  <c r="J2195" i="1"/>
  <c r="I2195" i="1" s="1"/>
  <c r="L1317" i="1"/>
  <c r="K1317" i="1"/>
  <c r="J1317" i="1"/>
  <c r="I1317" i="1" s="1"/>
  <c r="L240" i="1"/>
  <c r="K240" i="1"/>
  <c r="J240" i="1"/>
  <c r="I240" i="1" s="1"/>
  <c r="L2520" i="1"/>
  <c r="K2520" i="1"/>
  <c r="J2520" i="1"/>
  <c r="I2520" i="1" s="1"/>
  <c r="L741" i="1"/>
  <c r="K741" i="1"/>
  <c r="J741" i="1"/>
  <c r="I741" i="1" s="1"/>
  <c r="L587" i="1"/>
  <c r="K587" i="1"/>
  <c r="J587" i="1"/>
  <c r="I587" i="1" s="1"/>
  <c r="L2920" i="1"/>
  <c r="K2920" i="1"/>
  <c r="J2920" i="1"/>
  <c r="I2920" i="1" s="1"/>
  <c r="L2007" i="1"/>
  <c r="K2007" i="1"/>
  <c r="J2007" i="1"/>
  <c r="I2007" i="1" s="1"/>
  <c r="L1115" i="1"/>
  <c r="K1115" i="1"/>
  <c r="J1115" i="1"/>
  <c r="I1115" i="1" s="1"/>
  <c r="L219" i="1"/>
  <c r="K219" i="1"/>
  <c r="J219" i="1"/>
  <c r="I219" i="1" s="1"/>
  <c r="L461" i="1"/>
  <c r="K461" i="1"/>
  <c r="J461" i="1"/>
  <c r="I461" i="1" s="1"/>
  <c r="L1475" i="1"/>
  <c r="K1475" i="1"/>
  <c r="J1475" i="1"/>
  <c r="I1475" i="1" s="1"/>
  <c r="L570" i="1"/>
  <c r="K570" i="1"/>
  <c r="J570" i="1"/>
  <c r="I570" i="1" s="1"/>
  <c r="L2900" i="1"/>
  <c r="K2900" i="1"/>
  <c r="J2900" i="1"/>
  <c r="I2900" i="1" s="1"/>
  <c r="L2163" i="1"/>
  <c r="K2163" i="1"/>
  <c r="J2163" i="1"/>
  <c r="I2163" i="1" s="1"/>
  <c r="L3275" i="1"/>
  <c r="K3275" i="1"/>
  <c r="J3275" i="1"/>
  <c r="I3275" i="1" s="1"/>
  <c r="L2296" i="1"/>
  <c r="K2296" i="1"/>
  <c r="J2296" i="1"/>
  <c r="I2296" i="1" s="1"/>
  <c r="L3150" i="1"/>
  <c r="K3150" i="1"/>
  <c r="J3150" i="1"/>
  <c r="I3150" i="1" s="1"/>
  <c r="L694" i="1"/>
  <c r="K694" i="1"/>
  <c r="J694" i="1"/>
  <c r="I694" i="1" s="1"/>
  <c r="L3133" i="1"/>
  <c r="K3133" i="1"/>
  <c r="J3133" i="1"/>
  <c r="I3133" i="1" s="1"/>
  <c r="L1393" i="1"/>
  <c r="K1393" i="1"/>
  <c r="J1393" i="1"/>
  <c r="I1393" i="1" s="1"/>
  <c r="L3119" i="1"/>
  <c r="K3119" i="1"/>
  <c r="J3119" i="1"/>
  <c r="I3119" i="1" s="1"/>
  <c r="L2" i="1"/>
  <c r="K2" i="1"/>
  <c r="J2" i="1"/>
  <c r="I2" i="1" s="1"/>
  <c r="L2483" i="1"/>
  <c r="K2483" i="1"/>
  <c r="J2483" i="1"/>
  <c r="I2483" i="1" s="1"/>
  <c r="L1442" i="1"/>
  <c r="K1442" i="1"/>
  <c r="J1442" i="1"/>
  <c r="I1442" i="1" s="1"/>
  <c r="L3262" i="1"/>
  <c r="K3262" i="1"/>
  <c r="J3262" i="1"/>
  <c r="I3262" i="1" s="1"/>
  <c r="L2472" i="1"/>
  <c r="K2472" i="1"/>
  <c r="J2472" i="1"/>
  <c r="I2472" i="1" s="1"/>
  <c r="L1435" i="1"/>
  <c r="K1435" i="1"/>
  <c r="J1435" i="1"/>
  <c r="I1435" i="1" s="1"/>
  <c r="L356" i="1"/>
  <c r="K356" i="1"/>
  <c r="J356" i="1"/>
  <c r="I356" i="1" s="1"/>
  <c r="L2693" i="1"/>
  <c r="K2693" i="1"/>
  <c r="J2693" i="1"/>
  <c r="I2693" i="1" s="1"/>
  <c r="L1606" i="1"/>
  <c r="K1606" i="1"/>
  <c r="J1606" i="1"/>
  <c r="I1606" i="1" s="1"/>
  <c r="L882" i="1"/>
  <c r="K882" i="1"/>
  <c r="J882" i="1"/>
  <c r="I882" i="1" s="1"/>
  <c r="L3027" i="1"/>
  <c r="K3027" i="1"/>
  <c r="J3027" i="1"/>
  <c r="I3027" i="1" s="1"/>
  <c r="L2114" i="1"/>
  <c r="K2114" i="1"/>
  <c r="J2114" i="1"/>
  <c r="I2114" i="1" s="1"/>
  <c r="L1052" i="1"/>
  <c r="K1052" i="1"/>
  <c r="J1052" i="1"/>
  <c r="I1052" i="1" s="1"/>
  <c r="L337" i="1"/>
  <c r="K337" i="1"/>
  <c r="J337" i="1"/>
  <c r="I337" i="1" s="1"/>
  <c r="L2652" i="1"/>
  <c r="K2652" i="1"/>
  <c r="J2652" i="1"/>
  <c r="I2652" i="1" s="1"/>
  <c r="L1778" i="1"/>
  <c r="K1778" i="1"/>
  <c r="J1778" i="1"/>
  <c r="I1778" i="1" s="1"/>
  <c r="L691" i="1"/>
  <c r="K691" i="1"/>
  <c r="J691" i="1"/>
  <c r="I691" i="1" s="1"/>
  <c r="L3125" i="1"/>
  <c r="K3125" i="1"/>
  <c r="J3125" i="1"/>
  <c r="I3125" i="1" s="1"/>
  <c r="L2608" i="1"/>
  <c r="K2608" i="1"/>
  <c r="J2608" i="1"/>
  <c r="I2608" i="1" s="1"/>
  <c r="L1582" i="1"/>
  <c r="K1582" i="1"/>
  <c r="J1582" i="1"/>
  <c r="I1582" i="1" s="1"/>
  <c r="L860" i="1"/>
  <c r="K860" i="1"/>
  <c r="J860" i="1"/>
  <c r="I860" i="1" s="1"/>
  <c r="L2836" i="1"/>
  <c r="K2836" i="1"/>
  <c r="J2836" i="1"/>
  <c r="I2836" i="1" s="1"/>
  <c r="L3095" i="1"/>
  <c r="K3095" i="1"/>
  <c r="J3095" i="1"/>
  <c r="I3095" i="1" s="1"/>
  <c r="L3360" i="1"/>
  <c r="K3360" i="1"/>
  <c r="J3360" i="1"/>
  <c r="I3360" i="1" s="1"/>
  <c r="L3048" i="1"/>
  <c r="K3048" i="1"/>
  <c r="J3048" i="1"/>
  <c r="I3048" i="1" s="1"/>
  <c r="L2709" i="1"/>
  <c r="K2709" i="1"/>
  <c r="J2709" i="1"/>
  <c r="I2709" i="1" s="1"/>
  <c r="L2314" i="1"/>
  <c r="K2314" i="1"/>
  <c r="J2314" i="1"/>
  <c r="I2314" i="1" s="1"/>
  <c r="L2138" i="1"/>
  <c r="K2138" i="1"/>
  <c r="J2138" i="1"/>
  <c r="I2138" i="1" s="1"/>
  <c r="L1814" i="1"/>
  <c r="K1814" i="1"/>
  <c r="J1814" i="1"/>
  <c r="I1814" i="1" s="1"/>
  <c r="L1446" i="1"/>
  <c r="K1446" i="1"/>
  <c r="J1446" i="1"/>
  <c r="I1446" i="1" s="1"/>
  <c r="L1267" i="1"/>
  <c r="K1267" i="1"/>
  <c r="J1267" i="1"/>
  <c r="I1267" i="1" s="1"/>
  <c r="L909" i="1"/>
  <c r="K909" i="1"/>
  <c r="J909" i="1"/>
  <c r="I909" i="1" s="1"/>
  <c r="L729" i="1"/>
  <c r="K729" i="1"/>
  <c r="J729" i="1"/>
  <c r="I729" i="1" s="1"/>
  <c r="L545" i="1"/>
  <c r="K545" i="1"/>
  <c r="J545" i="1"/>
  <c r="I545" i="1" s="1"/>
  <c r="L537" i="1"/>
  <c r="K537" i="1"/>
  <c r="J537" i="1"/>
  <c r="I537" i="1" s="1"/>
  <c r="L360" i="1"/>
  <c r="K360" i="1"/>
  <c r="J360" i="1"/>
  <c r="I360" i="1" s="1"/>
  <c r="L177" i="1"/>
  <c r="K177" i="1"/>
  <c r="J177" i="1"/>
  <c r="I177" i="1" s="1"/>
  <c r="L3267" i="1"/>
  <c r="K3267" i="1"/>
  <c r="J3267" i="1"/>
  <c r="I3267" i="1" s="1"/>
  <c r="L3272" i="1"/>
  <c r="K3272" i="1"/>
  <c r="J3272" i="1"/>
  <c r="I3272" i="1" s="1"/>
  <c r="L3042" i="1"/>
  <c r="K3042" i="1"/>
  <c r="J3042" i="1"/>
  <c r="I3042" i="1" s="1"/>
  <c r="L2875" i="1"/>
  <c r="K2875" i="1"/>
  <c r="J2875" i="1"/>
  <c r="I2875" i="1" s="1"/>
  <c r="L2866" i="1"/>
  <c r="K2866" i="1"/>
  <c r="J2866" i="1"/>
  <c r="I2866" i="1" s="1"/>
  <c r="L2697" i="1"/>
  <c r="K2697" i="1"/>
  <c r="J2697" i="1"/>
  <c r="I2697" i="1" s="1"/>
  <c r="L2468" i="1"/>
  <c r="K2468" i="1"/>
  <c r="J2468" i="1"/>
  <c r="I2468" i="1" s="1"/>
  <c r="L2301" i="1"/>
  <c r="K2301" i="1"/>
  <c r="J2301" i="1"/>
  <c r="I2301" i="1" s="1"/>
  <c r="L2132" i="1"/>
  <c r="K2132" i="1"/>
  <c r="J2132" i="1"/>
  <c r="I2132" i="1" s="1"/>
  <c r="L3112" i="1"/>
  <c r="K3112" i="1"/>
  <c r="J3112" i="1"/>
  <c r="I3112" i="1" s="1"/>
  <c r="L1801" i="1"/>
  <c r="K1801" i="1"/>
  <c r="J1801" i="1"/>
  <c r="I1801" i="1" s="1"/>
  <c r="L1615" i="1"/>
  <c r="K1615" i="1"/>
  <c r="J1615" i="1"/>
  <c r="I1615" i="1" s="1"/>
  <c r="L1439" i="1"/>
  <c r="K1439" i="1"/>
  <c r="J1439" i="1"/>
  <c r="I1439" i="1" s="1"/>
  <c r="L1260" i="1"/>
  <c r="K1260" i="1"/>
  <c r="J1260" i="1"/>
  <c r="I1260" i="1" s="1"/>
  <c r="L1077" i="1"/>
  <c r="K1077" i="1"/>
  <c r="J1077" i="1"/>
  <c r="I1077" i="1" s="1"/>
  <c r="L1069" i="1"/>
  <c r="K1069" i="1"/>
  <c r="J1069" i="1"/>
  <c r="I1069" i="1" s="1"/>
  <c r="L892" i="1"/>
  <c r="K892" i="1"/>
  <c r="J892" i="1"/>
  <c r="I892" i="1" s="1"/>
  <c r="L712" i="1"/>
  <c r="K712" i="1"/>
  <c r="J712" i="1"/>
  <c r="I712" i="1" s="1"/>
  <c r="L529" i="1"/>
  <c r="K529" i="1"/>
  <c r="J529" i="1"/>
  <c r="I529" i="1" s="1"/>
  <c r="L352" i="1"/>
  <c r="K352" i="1"/>
  <c r="J352" i="1"/>
  <c r="I352" i="1" s="1"/>
  <c r="L171" i="1"/>
  <c r="K171" i="1"/>
  <c r="J171" i="1"/>
  <c r="I171" i="1" s="1"/>
  <c r="L3330" i="1"/>
  <c r="K3330" i="1"/>
  <c r="J3330" i="1"/>
  <c r="I3330" i="1" s="1"/>
  <c r="L3326" i="1"/>
  <c r="K3326" i="1"/>
  <c r="J3326" i="1"/>
  <c r="I3326" i="1" s="1"/>
  <c r="L3036" i="1"/>
  <c r="K3036" i="1"/>
  <c r="J3036" i="1"/>
  <c r="I3036" i="1" s="1"/>
  <c r="L2865" i="1"/>
  <c r="K2865" i="1"/>
  <c r="J2865" i="1"/>
  <c r="I2865" i="1" s="1"/>
  <c r="L2856" i="1"/>
  <c r="K2856" i="1"/>
  <c r="J2856" i="1"/>
  <c r="I2856" i="1" s="1"/>
  <c r="L2689" i="1"/>
  <c r="K2689" i="1"/>
  <c r="J2689" i="1"/>
  <c r="I2689" i="1" s="1"/>
  <c r="L2461" i="1"/>
  <c r="K2461" i="1"/>
  <c r="J2461" i="1"/>
  <c r="I2461" i="1" s="1"/>
  <c r="L2295" i="1"/>
  <c r="K2295" i="1"/>
  <c r="J2295" i="1"/>
  <c r="I2295" i="1" s="1"/>
  <c r="L2124" i="1"/>
  <c r="K2124" i="1"/>
  <c r="J2124" i="1"/>
  <c r="I2124" i="1" s="1"/>
  <c r="L1962" i="1"/>
  <c r="K1962" i="1"/>
  <c r="J1962" i="1"/>
  <c r="I1962" i="1" s="1"/>
  <c r="L1798" i="1"/>
  <c r="K1798" i="1"/>
  <c r="J1798" i="1"/>
  <c r="I1798" i="1" s="1"/>
  <c r="L1790" i="1"/>
  <c r="K1790" i="1"/>
  <c r="J1790" i="1"/>
  <c r="I1790" i="1" s="1"/>
  <c r="L1602" i="1"/>
  <c r="K1602" i="1"/>
  <c r="J1602" i="1"/>
  <c r="I1602" i="1" s="1"/>
  <c r="L1426" i="1"/>
  <c r="K1426" i="1"/>
  <c r="L1246" i="1"/>
  <c r="K1246" i="1"/>
  <c r="J1246" i="1"/>
  <c r="I1246" i="1" s="1"/>
  <c r="L1064" i="1"/>
  <c r="K1064" i="1"/>
  <c r="J1064" i="1"/>
  <c r="I1064" i="1" s="1"/>
  <c r="L888" i="1"/>
  <c r="K888" i="1"/>
  <c r="J888" i="1"/>
  <c r="I888" i="1" s="1"/>
  <c r="L707" i="1"/>
  <c r="K707" i="1"/>
  <c r="J707" i="1"/>
  <c r="I707" i="1" s="1"/>
  <c r="L523" i="1"/>
  <c r="K523" i="1"/>
  <c r="J523" i="1"/>
  <c r="I523" i="1" s="1"/>
  <c r="L346" i="1"/>
  <c r="K346" i="1"/>
  <c r="J346" i="1"/>
  <c r="I346" i="1" s="1"/>
  <c r="L165" i="1"/>
  <c r="K165" i="1"/>
  <c r="J165" i="1"/>
  <c r="I165" i="1" s="1"/>
  <c r="L3319" i="1"/>
  <c r="K3319" i="1"/>
  <c r="J3319" i="1"/>
  <c r="I3319" i="1" s="1"/>
  <c r="L3144" i="1"/>
  <c r="K3144" i="1"/>
  <c r="J3144" i="1"/>
  <c r="I3144" i="1" s="1"/>
  <c r="L3307" i="1"/>
  <c r="K3307" i="1"/>
  <c r="J3307" i="1"/>
  <c r="I3307" i="1" s="1"/>
  <c r="L3023" i="1"/>
  <c r="K3023" i="1"/>
  <c r="J3023" i="1"/>
  <c r="I3023" i="1" s="1"/>
  <c r="L2849" i="1"/>
  <c r="K2849" i="1"/>
  <c r="J2849" i="1"/>
  <c r="I2849" i="1" s="1"/>
  <c r="L2681" i="1"/>
  <c r="K2681" i="1"/>
  <c r="J2681" i="1"/>
  <c r="I2681" i="1" s="1"/>
  <c r="L2453" i="1"/>
  <c r="K2453" i="1"/>
  <c r="J2453" i="1"/>
  <c r="I2453" i="1" s="1"/>
  <c r="L2288" i="1"/>
  <c r="K2288" i="1"/>
  <c r="J2288" i="1"/>
  <c r="I2288" i="1" s="1"/>
  <c r="L1955" i="1"/>
  <c r="K1955" i="1"/>
  <c r="J1955" i="1"/>
  <c r="I1955" i="1" s="1"/>
  <c r="L2110" i="1"/>
  <c r="K2110" i="1"/>
  <c r="J2110" i="1"/>
  <c r="I2110" i="1" s="1"/>
  <c r="L1947" i="1"/>
  <c r="K1947" i="1"/>
  <c r="J1947" i="1"/>
  <c r="I1947" i="1" s="1"/>
  <c r="L1782" i="1"/>
  <c r="K1782" i="1"/>
  <c r="J1782" i="1"/>
  <c r="I1782" i="1" s="1"/>
  <c r="L1594" i="1"/>
  <c r="K1594" i="1"/>
  <c r="J1594" i="1"/>
  <c r="I1594" i="1" s="1"/>
  <c r="L1418" i="1"/>
  <c r="K1418" i="1"/>
  <c r="J1418" i="1"/>
  <c r="I1418" i="1" s="1"/>
  <c r="L1237" i="1"/>
  <c r="K1237" i="1"/>
  <c r="J1237" i="1"/>
  <c r="I1237" i="1" s="1"/>
  <c r="L1056" i="1"/>
  <c r="K1056" i="1"/>
  <c r="J1056" i="1"/>
  <c r="I1056" i="1" s="1"/>
  <c r="L879" i="1"/>
  <c r="K879" i="1"/>
  <c r="J879" i="1"/>
  <c r="I879" i="1" s="1"/>
  <c r="L701" i="1"/>
  <c r="K701" i="1"/>
  <c r="J701" i="1"/>
  <c r="I701" i="1" s="1"/>
  <c r="L517" i="1"/>
  <c r="K517" i="1"/>
  <c r="J517" i="1"/>
  <c r="I517" i="1" s="1"/>
  <c r="L510" i="1"/>
  <c r="K510" i="1"/>
  <c r="J510" i="1"/>
  <c r="I510" i="1" s="1"/>
  <c r="L333" i="1"/>
  <c r="K333" i="1"/>
  <c r="J333" i="1"/>
  <c r="I333" i="1" s="1"/>
  <c r="L153" i="1"/>
  <c r="K153" i="1"/>
  <c r="J153" i="1"/>
  <c r="I153" i="1" s="1"/>
  <c r="L2672" i="1"/>
  <c r="K2672" i="1"/>
  <c r="J2672" i="1"/>
  <c r="I2672" i="1" s="1"/>
  <c r="L2664" i="1"/>
  <c r="K2664" i="1"/>
  <c r="J2664" i="1"/>
  <c r="I2664" i="1" s="1"/>
  <c r="L2656" i="1"/>
  <c r="K2656" i="1"/>
  <c r="J2656" i="1"/>
  <c r="I2656" i="1" s="1"/>
  <c r="L2648" i="1"/>
  <c r="K2648" i="1"/>
  <c r="J2648" i="1"/>
  <c r="I2648" i="1" s="1"/>
  <c r="L2640" i="1"/>
  <c r="K2640" i="1"/>
  <c r="J2640" i="1"/>
  <c r="I2640" i="1" s="1"/>
  <c r="L2632" i="1"/>
  <c r="K2632" i="1"/>
  <c r="J2632" i="1"/>
  <c r="I2632" i="1" s="1"/>
  <c r="L2624" i="1"/>
  <c r="K2624" i="1"/>
  <c r="J2624" i="1"/>
  <c r="I2624" i="1" s="1"/>
  <c r="L2616" i="1"/>
  <c r="K2616" i="1"/>
  <c r="J2616" i="1"/>
  <c r="I2616" i="1" s="1"/>
  <c r="L1774" i="1"/>
  <c r="K1774" i="1"/>
  <c r="J1774" i="1"/>
  <c r="I1774" i="1" s="1"/>
  <c r="L1586" i="1"/>
  <c r="K1586" i="1"/>
  <c r="J1586" i="1"/>
  <c r="I1586" i="1" s="1"/>
  <c r="L1409" i="1"/>
  <c r="K1409" i="1"/>
  <c r="J1409" i="1"/>
  <c r="I1409" i="1" s="1"/>
  <c r="L1229" i="1"/>
  <c r="K1229" i="1"/>
  <c r="J1229" i="1"/>
  <c r="I1229" i="1" s="1"/>
  <c r="L1047" i="1"/>
  <c r="K1047" i="1"/>
  <c r="J1047" i="1"/>
  <c r="I1047" i="1" s="1"/>
  <c r="L872" i="1"/>
  <c r="K872" i="1"/>
  <c r="J872" i="1"/>
  <c r="I872" i="1" s="1"/>
  <c r="L150" i="1"/>
  <c r="K150" i="1"/>
  <c r="J150" i="1"/>
  <c r="I150" i="1" s="1"/>
  <c r="L685" i="1"/>
  <c r="K685" i="1"/>
  <c r="J685" i="1"/>
  <c r="I685" i="1" s="1"/>
  <c r="L504" i="1"/>
  <c r="K504" i="1"/>
  <c r="J504" i="1"/>
  <c r="I504" i="1" s="1"/>
  <c r="L327" i="1"/>
  <c r="K327" i="1"/>
  <c r="J327" i="1"/>
  <c r="I327" i="1" s="1"/>
  <c r="L145" i="1"/>
  <c r="K145" i="1"/>
  <c r="J145" i="1"/>
  <c r="I145" i="1" s="1"/>
  <c r="L3138" i="1"/>
  <c r="K3138" i="1"/>
  <c r="J3138" i="1"/>
  <c r="I3138" i="1" s="1"/>
  <c r="L3298" i="1"/>
  <c r="K3298" i="1"/>
  <c r="J3298" i="1"/>
  <c r="I3298" i="1" s="1"/>
  <c r="L3067" i="1"/>
  <c r="K3067" i="1"/>
  <c r="J3067" i="1"/>
  <c r="I3067" i="1" s="1"/>
  <c r="L3059" i="1"/>
  <c r="K3059" i="1"/>
  <c r="J3059" i="1"/>
  <c r="I3059" i="1" s="1"/>
  <c r="L3016" i="1"/>
  <c r="K3016" i="1"/>
  <c r="J3016" i="1"/>
  <c r="I3016" i="1" s="1"/>
  <c r="L2842" i="1"/>
  <c r="K2842" i="1"/>
  <c r="J2842" i="1"/>
  <c r="I2842" i="1" s="1"/>
  <c r="L2612" i="1"/>
  <c r="K2612" i="1"/>
  <c r="J2612" i="1"/>
  <c r="I2612" i="1" s="1"/>
  <c r="L2446" i="1"/>
  <c r="K2446" i="1"/>
  <c r="J2446" i="1"/>
  <c r="I2446" i="1" s="1"/>
  <c r="L2280" i="1"/>
  <c r="K2280" i="1"/>
  <c r="J2280" i="1"/>
  <c r="I2280" i="1" s="1"/>
  <c r="L2272" i="1"/>
  <c r="K2272" i="1"/>
  <c r="J2272" i="1"/>
  <c r="I2272" i="1" s="1"/>
  <c r="L2102" i="1"/>
  <c r="K2102" i="1"/>
  <c r="J2102" i="1"/>
  <c r="I2102" i="1" s="1"/>
  <c r="L1940" i="1"/>
  <c r="K1940" i="1"/>
  <c r="J1940" i="1"/>
  <c r="I1940" i="1" s="1"/>
  <c r="L1766" i="1"/>
  <c r="K1766" i="1"/>
  <c r="J1766" i="1"/>
  <c r="I1766" i="1" s="1"/>
  <c r="L1578" i="1"/>
  <c r="K1578" i="1"/>
  <c r="J1578" i="1"/>
  <c r="I1578" i="1" s="1"/>
  <c r="L1400" i="1"/>
  <c r="K1400" i="1"/>
  <c r="J1400" i="1"/>
  <c r="I1400" i="1" s="1"/>
  <c r="L1221" i="1"/>
  <c r="K1221" i="1"/>
  <c r="J1221" i="1"/>
  <c r="I1221" i="1" s="1"/>
  <c r="L1039" i="1"/>
  <c r="K1039" i="1"/>
  <c r="J1039" i="1"/>
  <c r="I1039" i="1" s="1"/>
  <c r="L864" i="1"/>
  <c r="K864" i="1"/>
  <c r="J864" i="1"/>
  <c r="I864" i="1" s="1"/>
  <c r="L855" i="1"/>
  <c r="K855" i="1"/>
  <c r="J855" i="1"/>
  <c r="I855" i="1" s="1"/>
  <c r="L675" i="1"/>
  <c r="K675" i="1"/>
  <c r="J675" i="1"/>
  <c r="I675" i="1" s="1"/>
  <c r="L494" i="1"/>
  <c r="K494" i="1"/>
  <c r="J494" i="1"/>
  <c r="I494" i="1" s="1"/>
  <c r="L317" i="1"/>
  <c r="K317" i="1"/>
  <c r="J317" i="1"/>
  <c r="I317" i="1" s="1"/>
  <c r="L137" i="1"/>
  <c r="K137" i="1"/>
  <c r="J137" i="1"/>
  <c r="I137" i="1" s="1"/>
  <c r="L3293" i="1"/>
  <c r="K3293" i="1"/>
  <c r="J3293" i="1"/>
  <c r="I3293" i="1" s="1"/>
  <c r="L3302" i="1"/>
  <c r="K3302" i="1"/>
  <c r="J3302" i="1"/>
  <c r="I3302" i="1" s="1"/>
  <c r="L3006" i="1"/>
  <c r="K3006" i="1"/>
  <c r="J3006" i="1"/>
  <c r="I3006" i="1" s="1"/>
  <c r="L2832" i="1"/>
  <c r="K2832" i="1"/>
  <c r="J2832" i="1"/>
  <c r="I2832" i="1" s="1"/>
  <c r="L2602" i="1"/>
  <c r="K2602" i="1"/>
  <c r="J2602" i="1"/>
  <c r="I2602" i="1" s="1"/>
  <c r="L2436" i="1"/>
  <c r="K2436" i="1"/>
  <c r="J2436" i="1"/>
  <c r="I2436" i="1" s="1"/>
  <c r="L2270" i="1"/>
  <c r="K2270" i="1"/>
  <c r="J2270" i="1"/>
  <c r="I2270" i="1" s="1"/>
  <c r="L2100" i="1"/>
  <c r="K2100" i="1"/>
  <c r="J2100" i="1"/>
  <c r="I2100" i="1" s="1"/>
  <c r="L2092" i="1"/>
  <c r="K2092" i="1"/>
  <c r="J2092" i="1"/>
  <c r="I2092" i="1" s="1"/>
  <c r="L1930" i="1"/>
  <c r="K1930" i="1"/>
  <c r="J1930" i="1"/>
  <c r="I1930" i="1" s="1"/>
  <c r="L1756" i="1"/>
  <c r="K1756" i="1"/>
  <c r="J1756" i="1"/>
  <c r="I1756" i="1" s="1"/>
  <c r="L1568" i="1"/>
  <c r="K1568" i="1"/>
  <c r="J1568" i="1"/>
  <c r="I1568" i="1" s="1"/>
  <c r="L1390" i="1"/>
  <c r="K1390" i="1"/>
  <c r="J1390" i="1"/>
  <c r="I1390" i="1" s="1"/>
  <c r="L1211" i="1"/>
  <c r="K1211" i="1"/>
  <c r="J1211" i="1"/>
  <c r="I1211" i="1" s="1"/>
  <c r="L1030" i="1"/>
  <c r="K1030" i="1"/>
  <c r="J1030" i="1"/>
  <c r="I1030" i="1" s="1"/>
  <c r="L853" i="1"/>
  <c r="K853" i="1"/>
  <c r="J853" i="1"/>
  <c r="I853" i="1" s="1"/>
  <c r="L845" i="1"/>
  <c r="K845" i="1"/>
  <c r="J845" i="1"/>
  <c r="I845" i="1" s="1"/>
  <c r="L666" i="1"/>
  <c r="K666" i="1"/>
  <c r="J666" i="1"/>
  <c r="I666" i="1" s="1"/>
  <c r="L485" i="1"/>
  <c r="K485" i="1"/>
  <c r="J485" i="1"/>
  <c r="I485" i="1" s="1"/>
  <c r="L308" i="1"/>
  <c r="K308" i="1"/>
  <c r="J308" i="1"/>
  <c r="I308" i="1" s="1"/>
  <c r="L127" i="1"/>
  <c r="K127" i="1"/>
  <c r="J127" i="1"/>
  <c r="I127" i="1" s="1"/>
  <c r="L3117" i="1"/>
  <c r="K3117" i="1"/>
  <c r="J3117" i="1"/>
  <c r="I3117" i="1" s="1"/>
  <c r="L3278" i="1"/>
  <c r="K3278" i="1"/>
  <c r="J3278" i="1"/>
  <c r="I3278" i="1" s="1"/>
  <c r="L2996" i="1"/>
  <c r="K2996" i="1"/>
  <c r="J2996" i="1"/>
  <c r="I2996" i="1" s="1"/>
  <c r="L2821" i="1"/>
  <c r="K2821" i="1"/>
  <c r="J2821" i="1"/>
  <c r="I2821" i="1" s="1"/>
  <c r="L2592" i="1"/>
  <c r="K2592" i="1"/>
  <c r="J2592" i="1"/>
  <c r="I2592" i="1" s="1"/>
  <c r="L2426" i="1"/>
  <c r="K2426" i="1"/>
  <c r="J2426" i="1"/>
  <c r="I2426" i="1" s="1"/>
  <c r="L2260" i="1"/>
  <c r="K2260" i="1"/>
  <c r="J2260" i="1"/>
  <c r="I2260" i="1" s="1"/>
  <c r="L2090" i="1"/>
  <c r="K2090" i="1"/>
  <c r="J2090" i="1"/>
  <c r="I2090" i="1" s="1"/>
  <c r="L1928" i="1"/>
  <c r="K1928" i="1"/>
  <c r="J1928" i="1"/>
  <c r="I1928" i="1" s="1"/>
  <c r="L1920" i="1"/>
  <c r="K1920" i="1"/>
  <c r="J1920" i="1"/>
  <c r="I1920" i="1" s="1"/>
  <c r="L1739" i="1"/>
  <c r="K1739" i="1"/>
  <c r="J1739" i="1"/>
  <c r="I1739" i="1" s="1"/>
  <c r="L1556" i="1"/>
  <c r="K1556" i="1"/>
  <c r="J1556" i="1"/>
  <c r="I1556" i="1" s="1"/>
  <c r="L1379" i="1"/>
  <c r="K1379" i="1"/>
  <c r="J1379" i="1"/>
  <c r="I1379" i="1" s="1"/>
  <c r="L1200" i="1"/>
  <c r="K1200" i="1"/>
  <c r="J1200" i="1"/>
  <c r="I1200" i="1" s="1"/>
  <c r="L1019" i="1"/>
  <c r="K1019" i="1"/>
  <c r="J1019" i="1"/>
  <c r="I1019" i="1" s="1"/>
  <c r="L842" i="1"/>
  <c r="K842" i="1"/>
  <c r="J842" i="1"/>
  <c r="I842" i="1" s="1"/>
  <c r="L663" i="1"/>
  <c r="K663" i="1"/>
  <c r="J663" i="1"/>
  <c r="I663" i="1" s="1"/>
  <c r="L482" i="1"/>
  <c r="K482" i="1"/>
  <c r="J482" i="1"/>
  <c r="I482" i="1" s="1"/>
  <c r="L473" i="1"/>
  <c r="K473" i="1"/>
  <c r="J473" i="1"/>
  <c r="I473" i="1" s="1"/>
  <c r="L297" i="1"/>
  <c r="K297" i="1"/>
  <c r="J297" i="1"/>
  <c r="I297" i="1" s="1"/>
  <c r="L116" i="1"/>
  <c r="K116" i="1"/>
  <c r="J116" i="1"/>
  <c r="I116" i="1" s="1"/>
  <c r="L3285" i="1"/>
  <c r="K3285" i="1"/>
  <c r="J3285" i="1"/>
  <c r="I3285" i="1" s="1"/>
  <c r="L3332" i="1"/>
  <c r="K3332" i="1"/>
  <c r="J3332" i="1"/>
  <c r="I3332" i="1" s="1"/>
  <c r="L2986" i="1"/>
  <c r="K2986" i="1"/>
  <c r="J2986" i="1"/>
  <c r="I2986" i="1" s="1"/>
  <c r="L2811" i="1"/>
  <c r="K2811" i="1"/>
  <c r="J2811" i="1"/>
  <c r="I2811" i="1" s="1"/>
  <c r="L2582" i="1"/>
  <c r="K2582" i="1"/>
  <c r="J2582" i="1"/>
  <c r="I2582" i="1" s="1"/>
  <c r="L2416" i="1"/>
  <c r="K2416" i="1"/>
  <c r="J2416" i="1"/>
  <c r="I2416" i="1" s="1"/>
  <c r="L2250" i="1"/>
  <c r="K2250" i="1"/>
  <c r="J2250" i="1"/>
  <c r="I2250" i="1" s="1"/>
  <c r="L2080" i="1"/>
  <c r="K2080" i="1"/>
  <c r="J2080" i="1"/>
  <c r="I2080" i="1" s="1"/>
  <c r="L1737" i="1"/>
  <c r="K1737" i="1"/>
  <c r="J1737" i="1"/>
  <c r="I1737" i="1" s="1"/>
  <c r="L1729" i="1"/>
  <c r="K1729" i="1"/>
  <c r="J1729" i="1"/>
  <c r="I1729" i="1" s="1"/>
  <c r="L1546" i="1"/>
  <c r="K1546" i="1"/>
  <c r="J1546" i="1"/>
  <c r="I1546" i="1" s="1"/>
  <c r="L1190" i="1"/>
  <c r="K1190" i="1"/>
  <c r="J1190" i="1"/>
  <c r="I1190" i="1" s="1"/>
  <c r="L1008" i="1"/>
  <c r="K1008" i="1"/>
  <c r="J1008" i="1"/>
  <c r="I1008" i="1" s="1"/>
  <c r="L832" i="1"/>
  <c r="K832" i="1"/>
  <c r="J832" i="1"/>
  <c r="I832" i="1" s="1"/>
  <c r="L471" i="1"/>
  <c r="K471" i="1"/>
  <c r="J471" i="1"/>
  <c r="I471" i="1" s="1"/>
  <c r="L295" i="1"/>
  <c r="K295" i="1"/>
  <c r="J295" i="1"/>
  <c r="I295" i="1" s="1"/>
  <c r="L286" i="1"/>
  <c r="K286" i="1"/>
  <c r="J286" i="1"/>
  <c r="I286" i="1" s="1"/>
  <c r="L3121" i="1"/>
  <c r="K3121" i="1"/>
  <c r="J3121" i="1"/>
  <c r="I3121" i="1" s="1"/>
  <c r="L2984" i="1"/>
  <c r="K2984" i="1"/>
  <c r="J2984" i="1"/>
  <c r="I2984" i="1" s="1"/>
  <c r="L2976" i="1"/>
  <c r="J2976" i="1"/>
  <c r="I2976" i="1" s="1"/>
  <c r="K2976" i="1"/>
  <c r="L2574" i="1"/>
  <c r="K2574" i="1"/>
  <c r="J2574" i="1"/>
  <c r="I2574" i="1" s="1"/>
  <c r="L2408" i="1"/>
  <c r="K2408" i="1"/>
  <c r="J2408" i="1"/>
  <c r="I2408" i="1" s="1"/>
  <c r="L1726" i="1"/>
  <c r="K1726" i="1"/>
  <c r="J1726" i="1"/>
  <c r="I1726" i="1" s="1"/>
  <c r="L2243" i="1"/>
  <c r="K2243" i="1"/>
  <c r="J2243" i="1"/>
  <c r="I2243" i="1" s="1"/>
  <c r="L2073" i="1"/>
  <c r="K2073" i="1"/>
  <c r="J2073" i="1"/>
  <c r="I2073" i="1" s="1"/>
  <c r="L1752" i="1"/>
  <c r="J1752" i="1"/>
  <c r="I1752" i="1" s="1"/>
  <c r="K1752" i="1"/>
  <c r="L1538" i="1"/>
  <c r="K1538" i="1"/>
  <c r="J1538" i="1"/>
  <c r="I1538" i="1" s="1"/>
  <c r="L1360" i="1"/>
  <c r="K1360" i="1"/>
  <c r="J1360" i="1"/>
  <c r="I1360" i="1" s="1"/>
  <c r="L1179" i="1"/>
  <c r="K1179" i="1"/>
  <c r="J1179" i="1"/>
  <c r="I1179" i="1" s="1"/>
  <c r="L998" i="1"/>
  <c r="K998" i="1"/>
  <c r="J998" i="1"/>
  <c r="I998" i="1" s="1"/>
  <c r="L1712" i="1"/>
  <c r="K1712" i="1"/>
  <c r="J1712" i="1"/>
  <c r="I1712" i="1" s="1"/>
  <c r="L642" i="1"/>
  <c r="K642" i="1"/>
  <c r="J642" i="1"/>
  <c r="I642" i="1" s="1"/>
  <c r="L284" i="1"/>
  <c r="J284" i="1"/>
  <c r="I284" i="1" s="1"/>
  <c r="K284" i="1"/>
  <c r="L104" i="1"/>
  <c r="K104" i="1"/>
  <c r="J104" i="1"/>
  <c r="I104" i="1" s="1"/>
  <c r="L96" i="1"/>
  <c r="K96" i="1"/>
  <c r="J96" i="1"/>
  <c r="I96" i="1" s="1"/>
  <c r="L3109" i="1"/>
  <c r="K3109" i="1"/>
  <c r="J3109" i="1"/>
  <c r="I3109" i="1" s="1"/>
  <c r="L2974" i="1"/>
  <c r="K2974" i="1"/>
  <c r="J2974" i="1"/>
  <c r="I2974" i="1" s="1"/>
  <c r="L2799" i="1"/>
  <c r="K2799" i="1"/>
  <c r="J2799" i="1"/>
  <c r="I2799" i="1" s="1"/>
  <c r="L2793" i="1"/>
  <c r="K2793" i="1"/>
  <c r="J2793" i="1"/>
  <c r="I2793" i="1" s="1"/>
  <c r="L2562" i="1"/>
  <c r="K2562" i="1"/>
  <c r="J2562" i="1"/>
  <c r="I2562" i="1" s="1"/>
  <c r="L2397" i="1"/>
  <c r="K2397" i="1"/>
  <c r="J2397" i="1"/>
  <c r="I2397" i="1" s="1"/>
  <c r="L1713" i="1"/>
  <c r="K1713" i="1"/>
  <c r="J1713" i="1"/>
  <c r="I1713" i="1" s="1"/>
  <c r="L2231" i="1"/>
  <c r="K2231" i="1"/>
  <c r="J2231" i="1"/>
  <c r="I2231" i="1" s="1"/>
  <c r="L2061" i="1"/>
  <c r="K2061" i="1"/>
  <c r="J2061" i="1"/>
  <c r="I2061" i="1" s="1"/>
  <c r="L1903" i="1"/>
  <c r="K1903" i="1"/>
  <c r="J1903" i="1"/>
  <c r="I1903" i="1" s="1"/>
  <c r="L1536" i="1"/>
  <c r="K1536" i="1"/>
  <c r="J1536" i="1"/>
  <c r="I1536" i="1" s="1"/>
  <c r="L1358" i="1"/>
  <c r="K1358" i="1"/>
  <c r="J1358" i="1"/>
  <c r="I1358" i="1" s="1"/>
  <c r="L1351" i="1"/>
  <c r="K1351" i="1"/>
  <c r="J1351" i="1"/>
  <c r="I1351" i="1" s="1"/>
  <c r="L1170" i="1"/>
  <c r="K1170" i="1"/>
  <c r="J1170" i="1"/>
  <c r="I1170" i="1" s="1"/>
  <c r="L989" i="1"/>
  <c r="K989" i="1"/>
  <c r="J989" i="1"/>
  <c r="I989" i="1" s="1"/>
  <c r="L814" i="1"/>
  <c r="K814" i="1"/>
  <c r="J814" i="1"/>
  <c r="I814" i="1" s="1"/>
  <c r="L633" i="1"/>
  <c r="K633" i="1"/>
  <c r="J633" i="1"/>
  <c r="I633" i="1" s="1"/>
  <c r="L451" i="1"/>
  <c r="K451" i="1"/>
  <c r="J451" i="1"/>
  <c r="I451" i="1" s="1"/>
  <c r="L275" i="1"/>
  <c r="K275" i="1"/>
  <c r="J275" i="1"/>
  <c r="I275" i="1" s="1"/>
  <c r="L94" i="1"/>
  <c r="K94" i="1"/>
  <c r="J94" i="1"/>
  <c r="I94" i="1" s="1"/>
  <c r="L3247" i="1"/>
  <c r="K3247" i="1"/>
  <c r="J3247" i="1"/>
  <c r="I3247" i="1" s="1"/>
  <c r="L3106" i="1"/>
  <c r="J3106" i="1"/>
  <c r="I3106" i="1" s="1"/>
  <c r="K3106" i="1"/>
  <c r="L2965" i="1"/>
  <c r="K2965" i="1"/>
  <c r="J2965" i="1"/>
  <c r="I2965" i="1" s="1"/>
  <c r="L1480" i="1"/>
  <c r="K1480" i="1"/>
  <c r="J1480" i="1"/>
  <c r="I1480" i="1" s="1"/>
  <c r="L2560" i="1"/>
  <c r="K2560" i="1"/>
  <c r="J2560" i="1"/>
  <c r="I2560" i="1" s="1"/>
  <c r="L2552" i="1"/>
  <c r="K2552" i="1"/>
  <c r="J2552" i="1"/>
  <c r="I2552" i="1" s="1"/>
  <c r="L2388" i="1"/>
  <c r="K2388" i="1"/>
  <c r="J2388" i="1"/>
  <c r="I2388" i="1" s="1"/>
  <c r="L2220" i="1"/>
  <c r="K2220" i="1"/>
  <c r="J2220" i="1"/>
  <c r="I2220" i="1" s="1"/>
  <c r="L2050" i="1"/>
  <c r="J2050" i="1"/>
  <c r="I2050" i="1" s="1"/>
  <c r="K2050" i="1"/>
  <c r="L1892" i="1"/>
  <c r="K1892" i="1"/>
  <c r="J1892" i="1"/>
  <c r="I1892" i="1" s="1"/>
  <c r="L1705" i="1"/>
  <c r="K1705" i="1"/>
  <c r="J1705" i="1"/>
  <c r="I1705" i="1" s="1"/>
  <c r="L1526" i="1"/>
  <c r="K1526" i="1"/>
  <c r="J1526" i="1"/>
  <c r="I1526" i="1" s="1"/>
  <c r="L1349" i="1"/>
  <c r="K1349" i="1"/>
  <c r="J1349" i="1"/>
  <c r="I1349" i="1" s="1"/>
  <c r="L1168" i="1"/>
  <c r="K1168" i="1"/>
  <c r="J1168" i="1"/>
  <c r="I1168" i="1" s="1"/>
  <c r="L1392" i="1"/>
  <c r="K1392" i="1"/>
  <c r="J1392" i="1"/>
  <c r="I1392" i="1" s="1"/>
  <c r="L979" i="1"/>
  <c r="K979" i="1"/>
  <c r="J979" i="1"/>
  <c r="I979" i="1" s="1"/>
  <c r="L803" i="1"/>
  <c r="K803" i="1"/>
  <c r="J803" i="1"/>
  <c r="I803" i="1" s="1"/>
  <c r="L621" i="1"/>
  <c r="K621" i="1"/>
  <c r="J621" i="1"/>
  <c r="I621" i="1" s="1"/>
  <c r="L441" i="1"/>
  <c r="K441" i="1"/>
  <c r="J441" i="1"/>
  <c r="I441" i="1" s="1"/>
  <c r="L264" i="1"/>
  <c r="K264" i="1"/>
  <c r="J264" i="1"/>
  <c r="I264" i="1" s="1"/>
  <c r="L86" i="1"/>
  <c r="K86" i="1"/>
  <c r="J86" i="1"/>
  <c r="I86" i="1" s="1"/>
  <c r="L3235" i="1"/>
  <c r="K3235" i="1"/>
  <c r="J3235" i="1"/>
  <c r="I3235" i="1" s="1"/>
  <c r="L3139" i="1"/>
  <c r="K3139" i="1"/>
  <c r="J3139" i="1"/>
  <c r="I3139" i="1" s="1"/>
  <c r="L2955" i="1"/>
  <c r="K2955" i="1"/>
  <c r="J2955" i="1"/>
  <c r="I2955" i="1" s="1"/>
  <c r="L2783" i="1"/>
  <c r="K2783" i="1"/>
  <c r="J2783" i="1"/>
  <c r="I2783" i="1" s="1"/>
  <c r="L2550" i="1"/>
  <c r="K2550" i="1"/>
  <c r="J2550" i="1"/>
  <c r="I2550" i="1" s="1"/>
  <c r="L2386" i="1"/>
  <c r="K2386" i="1"/>
  <c r="J2386" i="1"/>
  <c r="I2386" i="1" s="1"/>
  <c r="L2378" i="1"/>
  <c r="K2378" i="1"/>
  <c r="J2378" i="1"/>
  <c r="I2378" i="1" s="1"/>
  <c r="L2210" i="1"/>
  <c r="K2210" i="1"/>
  <c r="J2210" i="1"/>
  <c r="I2210" i="1" s="1"/>
  <c r="L2041" i="1"/>
  <c r="K2041" i="1"/>
  <c r="J2041" i="1"/>
  <c r="I2041" i="1" s="1"/>
  <c r="L1884" i="1"/>
  <c r="K1884" i="1"/>
  <c r="J1884" i="1"/>
  <c r="I1884" i="1" s="1"/>
  <c r="L1696" i="1"/>
  <c r="K1696" i="1"/>
  <c r="J1696" i="1"/>
  <c r="I1696" i="1" s="1"/>
  <c r="L1517" i="1"/>
  <c r="K1517" i="1"/>
  <c r="J1517" i="1"/>
  <c r="I1517" i="1" s="1"/>
  <c r="L1340" i="1"/>
  <c r="K1340" i="1"/>
  <c r="J1340" i="1"/>
  <c r="I1340" i="1" s="1"/>
  <c r="L1160" i="1"/>
  <c r="K1160" i="1"/>
  <c r="J1160" i="1"/>
  <c r="I1160" i="1" s="1"/>
  <c r="L1152" i="1"/>
  <c r="K1152" i="1"/>
  <c r="J1152" i="1"/>
  <c r="I1152" i="1" s="1"/>
  <c r="L970" i="1"/>
  <c r="K970" i="1"/>
  <c r="J970" i="1"/>
  <c r="I970" i="1" s="1"/>
  <c r="L793" i="1"/>
  <c r="K793" i="1"/>
  <c r="J793" i="1"/>
  <c r="I793" i="1" s="1"/>
  <c r="L611" i="1"/>
  <c r="K611" i="1"/>
  <c r="J611" i="1"/>
  <c r="I611" i="1" s="1"/>
  <c r="L431" i="1"/>
  <c r="K431" i="1"/>
  <c r="J431" i="1"/>
  <c r="I431" i="1" s="1"/>
  <c r="L254" i="1"/>
  <c r="K254" i="1"/>
  <c r="J254" i="1"/>
  <c r="I254" i="1" s="1"/>
  <c r="L74" i="1"/>
  <c r="K74" i="1"/>
  <c r="J74" i="1"/>
  <c r="I74" i="1" s="1"/>
  <c r="L3195" i="1"/>
  <c r="K3195" i="1"/>
  <c r="J3195" i="1"/>
  <c r="I3195" i="1" s="1"/>
  <c r="L3221" i="1"/>
  <c r="K3221" i="1"/>
  <c r="J3221" i="1"/>
  <c r="I3221" i="1" s="1"/>
  <c r="L2945" i="1"/>
  <c r="K2945" i="1"/>
  <c r="J2945" i="1"/>
  <c r="I2945" i="1" s="1"/>
  <c r="L2776" i="1"/>
  <c r="K2776" i="1"/>
  <c r="J2776" i="1"/>
  <c r="I2776" i="1" s="1"/>
  <c r="L2768" i="1"/>
  <c r="K2768" i="1"/>
  <c r="J2768" i="1"/>
  <c r="I2768" i="1" s="1"/>
  <c r="L1128" i="1"/>
  <c r="K1128" i="1"/>
  <c r="J1128" i="1"/>
  <c r="I1128" i="1" s="1"/>
  <c r="L2370" i="1"/>
  <c r="K2370" i="1"/>
  <c r="J2370" i="1"/>
  <c r="I2370" i="1" s="1"/>
  <c r="L2202" i="1"/>
  <c r="K2202" i="1"/>
  <c r="J2202" i="1"/>
  <c r="I2202" i="1" s="1"/>
  <c r="L2033" i="1"/>
  <c r="K2033" i="1"/>
  <c r="J2033" i="1"/>
  <c r="I2033" i="1" s="1"/>
  <c r="L1875" i="1"/>
  <c r="K1875" i="1"/>
  <c r="J1875" i="1"/>
  <c r="I1875" i="1" s="1"/>
  <c r="L1688" i="1"/>
  <c r="K1688" i="1"/>
  <c r="J1688" i="1"/>
  <c r="I1688" i="1" s="1"/>
  <c r="L1507" i="1"/>
  <c r="K1507" i="1"/>
  <c r="J1507" i="1"/>
  <c r="I1507" i="1" s="1"/>
  <c r="L1330" i="1"/>
  <c r="K1330" i="1"/>
  <c r="J1330" i="1"/>
  <c r="I1330" i="1" s="1"/>
  <c r="L1150" i="1"/>
  <c r="K1150" i="1"/>
  <c r="J1150" i="1"/>
  <c r="I1150" i="1" s="1"/>
  <c r="L969" i="1"/>
  <c r="K969" i="1"/>
  <c r="J969" i="1"/>
  <c r="I969" i="1" s="1"/>
  <c r="L962" i="1"/>
  <c r="K962" i="1"/>
  <c r="J962" i="1"/>
  <c r="I962" i="1" s="1"/>
  <c r="L784" i="1"/>
  <c r="K784" i="1"/>
  <c r="J784" i="1"/>
  <c r="I784" i="1" s="1"/>
  <c r="L602" i="1"/>
  <c r="K602" i="1"/>
  <c r="J602" i="1"/>
  <c r="I602" i="1" s="1"/>
  <c r="L422" i="1"/>
  <c r="K422" i="1"/>
  <c r="J422" i="1"/>
  <c r="I422" i="1" s="1"/>
  <c r="L244" i="1"/>
  <c r="K244" i="1"/>
  <c r="J244" i="1"/>
  <c r="I244" i="1" s="1"/>
  <c r="L63" i="1"/>
  <c r="K63" i="1"/>
  <c r="J63" i="1"/>
  <c r="I63" i="1" s="1"/>
  <c r="L3300" i="1"/>
  <c r="K3300" i="1"/>
  <c r="J3300" i="1"/>
  <c r="I3300" i="1" s="1"/>
  <c r="L3208" i="1"/>
  <c r="K3208" i="1"/>
  <c r="J3208" i="1"/>
  <c r="I3208" i="1" s="1"/>
  <c r="L2935" i="1"/>
  <c r="K2935" i="1"/>
  <c r="J2935" i="1"/>
  <c r="I2935" i="1" s="1"/>
  <c r="L2763" i="1"/>
  <c r="K2763" i="1"/>
  <c r="J2763" i="1"/>
  <c r="I2763" i="1" s="1"/>
  <c r="L2532" i="1"/>
  <c r="K2532" i="1"/>
  <c r="J2532" i="1"/>
  <c r="I2532" i="1" s="1"/>
  <c r="L2366" i="1"/>
  <c r="K2366" i="1"/>
  <c r="J2366" i="1"/>
  <c r="I2366" i="1" s="1"/>
  <c r="L2198" i="1"/>
  <c r="K2198" i="1"/>
  <c r="J2198" i="1"/>
  <c r="I2198" i="1" s="1"/>
  <c r="L2030" i="1"/>
  <c r="K2030" i="1"/>
  <c r="J2030" i="1"/>
  <c r="I2030" i="1" s="1"/>
  <c r="L2022" i="1"/>
  <c r="K2022" i="1"/>
  <c r="J2022" i="1"/>
  <c r="I2022" i="1" s="1"/>
  <c r="L1864" i="1"/>
  <c r="K1864" i="1"/>
  <c r="J1864" i="1"/>
  <c r="I1864" i="1" s="1"/>
  <c r="L1677" i="1"/>
  <c r="K1677" i="1"/>
  <c r="J1677" i="1"/>
  <c r="I1677" i="1" s="1"/>
  <c r="L1497" i="1"/>
  <c r="K1497" i="1"/>
  <c r="J1497" i="1"/>
  <c r="I1497" i="1" s="1"/>
  <c r="L904" i="1"/>
  <c r="K904" i="1"/>
  <c r="J904" i="1"/>
  <c r="I904" i="1" s="1"/>
  <c r="L1139" i="1"/>
  <c r="K1139" i="1"/>
  <c r="J1139" i="1"/>
  <c r="I1139" i="1" s="1"/>
  <c r="L959" i="1"/>
  <c r="K959" i="1"/>
  <c r="J959" i="1"/>
  <c r="I959" i="1" s="1"/>
  <c r="L781" i="1"/>
  <c r="K781" i="1"/>
  <c r="J781" i="1"/>
  <c r="I781" i="1" s="1"/>
  <c r="L599" i="1"/>
  <c r="K599" i="1"/>
  <c r="J599" i="1"/>
  <c r="I599" i="1" s="1"/>
  <c r="L591" i="1"/>
  <c r="K591" i="1"/>
  <c r="J591" i="1"/>
  <c r="I591" i="1" s="1"/>
  <c r="L411" i="1"/>
  <c r="K411" i="1"/>
  <c r="J411" i="1"/>
  <c r="I411" i="1" s="1"/>
  <c r="L234" i="1"/>
  <c r="K234" i="1"/>
  <c r="J234" i="1"/>
  <c r="I234" i="1" s="1"/>
  <c r="L52" i="1"/>
  <c r="K52" i="1"/>
  <c r="J52" i="1"/>
  <c r="I52" i="1" s="1"/>
  <c r="L3179" i="1"/>
  <c r="K3179" i="1"/>
  <c r="J3179" i="1"/>
  <c r="I3179" i="1" s="1"/>
  <c r="L3197" i="1"/>
  <c r="K3197" i="1"/>
  <c r="J3197" i="1"/>
  <c r="I3197" i="1" s="1"/>
  <c r="L2925" i="1"/>
  <c r="K2925" i="1"/>
  <c r="J2925" i="1"/>
  <c r="I2925" i="1" s="1"/>
  <c r="L2754" i="1"/>
  <c r="K2754" i="1"/>
  <c r="J2754" i="1"/>
  <c r="I2754" i="1" s="1"/>
  <c r="L2523" i="1"/>
  <c r="K2523" i="1"/>
  <c r="J2523" i="1"/>
  <c r="I2523" i="1" s="1"/>
  <c r="L2357" i="1"/>
  <c r="K2357" i="1"/>
  <c r="J2357" i="1"/>
  <c r="I2357" i="1" s="1"/>
  <c r="L2189" i="1"/>
  <c r="K2189" i="1"/>
  <c r="J2189" i="1"/>
  <c r="I2189" i="1" s="1"/>
  <c r="L2021" i="1"/>
  <c r="K2021" i="1"/>
  <c r="J2021" i="1"/>
  <c r="I2021" i="1" s="1"/>
  <c r="L2013" i="1"/>
  <c r="K2013" i="1"/>
  <c r="J2013" i="1"/>
  <c r="I2013" i="1" s="1"/>
  <c r="L1855" i="1"/>
  <c r="K1855" i="1"/>
  <c r="J1855" i="1"/>
  <c r="I1855" i="1" s="1"/>
  <c r="L1668" i="1"/>
  <c r="K1668" i="1"/>
  <c r="J1668" i="1"/>
  <c r="I1668" i="1" s="1"/>
  <c r="L1488" i="1"/>
  <c r="K1488" i="1"/>
  <c r="J1488" i="1"/>
  <c r="I1488" i="1" s="1"/>
  <c r="L1311" i="1"/>
  <c r="K1311" i="1"/>
  <c r="J1311" i="1"/>
  <c r="I1311" i="1" s="1"/>
  <c r="L1130" i="1"/>
  <c r="K1130" i="1"/>
  <c r="J1130" i="1"/>
  <c r="I1130" i="1" s="1"/>
  <c r="L953" i="1"/>
  <c r="K953" i="1"/>
  <c r="J953" i="1"/>
  <c r="I953" i="1" s="1"/>
  <c r="L772" i="1"/>
  <c r="K772" i="1"/>
  <c r="J772" i="1"/>
  <c r="I772" i="1" s="1"/>
  <c r="L590" i="1"/>
  <c r="K590" i="1"/>
  <c r="J590" i="1"/>
  <c r="I590" i="1" s="1"/>
  <c r="L581" i="1"/>
  <c r="K581" i="1"/>
  <c r="J581" i="1"/>
  <c r="I581" i="1" s="1"/>
  <c r="L402" i="1"/>
  <c r="K402" i="1"/>
  <c r="J402" i="1"/>
  <c r="I402" i="1" s="1"/>
  <c r="L224" i="1"/>
  <c r="K224" i="1"/>
  <c r="J224" i="1"/>
  <c r="I224" i="1" s="1"/>
  <c r="L42" i="1"/>
  <c r="K42" i="1"/>
  <c r="J42" i="1"/>
  <c r="I42" i="1" s="1"/>
  <c r="L3191" i="1"/>
  <c r="K3191" i="1"/>
  <c r="J3191" i="1"/>
  <c r="I3191" i="1" s="1"/>
  <c r="L3186" i="1"/>
  <c r="K3186" i="1"/>
  <c r="J3186" i="1"/>
  <c r="I3186" i="1" s="1"/>
  <c r="L2915" i="1"/>
  <c r="K2915" i="1"/>
  <c r="J2915" i="1"/>
  <c r="I2915" i="1" s="1"/>
  <c r="L2744" i="1"/>
  <c r="K2744" i="1"/>
  <c r="J2744" i="1"/>
  <c r="I2744" i="1" s="1"/>
  <c r="L632" i="1"/>
  <c r="K632" i="1"/>
  <c r="J632" i="1"/>
  <c r="I632" i="1" s="1"/>
  <c r="L2346" i="1"/>
  <c r="K2346" i="1"/>
  <c r="J2346" i="1"/>
  <c r="I2346" i="1" s="1"/>
  <c r="L2178" i="1"/>
  <c r="K2178" i="1"/>
  <c r="J2178" i="1"/>
  <c r="I2178" i="1" s="1"/>
  <c r="L2010" i="1"/>
  <c r="K2010" i="1"/>
  <c r="J2010" i="1"/>
  <c r="I2010" i="1" s="1"/>
  <c r="L1852" i="1"/>
  <c r="K1852" i="1"/>
  <c r="J1852" i="1"/>
  <c r="I1852" i="1" s="1"/>
  <c r="L1665" i="1"/>
  <c r="K1665" i="1"/>
  <c r="J1665" i="1"/>
  <c r="I1665" i="1" s="1"/>
  <c r="L584" i="1"/>
  <c r="K584" i="1"/>
  <c r="J584" i="1"/>
  <c r="I584" i="1" s="1"/>
  <c r="L1477" i="1"/>
  <c r="K1477" i="1"/>
  <c r="J1477" i="1"/>
  <c r="I1477" i="1" s="1"/>
  <c r="L1301" i="1"/>
  <c r="K1301" i="1"/>
  <c r="J1301" i="1"/>
  <c r="I1301" i="1" s="1"/>
  <c r="L1118" i="1"/>
  <c r="K1118" i="1"/>
  <c r="J1118" i="1"/>
  <c r="I1118" i="1" s="1"/>
  <c r="L943" i="1"/>
  <c r="K943" i="1"/>
  <c r="J943" i="1"/>
  <c r="I943" i="1" s="1"/>
  <c r="L762" i="1"/>
  <c r="K762" i="1"/>
  <c r="J762" i="1"/>
  <c r="I762" i="1" s="1"/>
  <c r="L578" i="1"/>
  <c r="K578" i="1"/>
  <c r="J578" i="1"/>
  <c r="I578" i="1" s="1"/>
  <c r="L400" i="1"/>
  <c r="K400" i="1"/>
  <c r="J400" i="1"/>
  <c r="I400" i="1" s="1"/>
  <c r="L222" i="1"/>
  <c r="K222" i="1"/>
  <c r="J222" i="1"/>
  <c r="I222" i="1" s="1"/>
  <c r="L214" i="1"/>
  <c r="K214" i="1"/>
  <c r="J214" i="1"/>
  <c r="I214" i="1" s="1"/>
  <c r="L31" i="1"/>
  <c r="K31" i="1"/>
  <c r="J31" i="1"/>
  <c r="I31" i="1" s="1"/>
  <c r="L3085" i="1"/>
  <c r="K3085" i="1"/>
  <c r="J3085" i="1"/>
  <c r="I3085" i="1" s="1"/>
  <c r="L2913" i="1"/>
  <c r="K2913" i="1"/>
  <c r="J2913" i="1"/>
  <c r="I2913" i="1" s="1"/>
  <c r="L2905" i="1"/>
  <c r="K2905" i="1"/>
  <c r="J2905" i="1"/>
  <c r="I2905" i="1" s="1"/>
  <c r="L2735" i="1"/>
  <c r="K2735" i="1"/>
  <c r="J2735" i="1"/>
  <c r="I2735" i="1" s="1"/>
  <c r="L2505" i="1"/>
  <c r="K2505" i="1"/>
  <c r="J2505" i="1"/>
  <c r="I2505" i="1" s="1"/>
  <c r="L2338" i="1"/>
  <c r="K2338" i="1"/>
  <c r="J2338" i="1"/>
  <c r="I2338" i="1" s="1"/>
  <c r="L2170" i="1"/>
  <c r="K2170" i="1"/>
  <c r="J2170" i="1"/>
  <c r="I2170" i="1" s="1"/>
  <c r="L2003" i="1"/>
  <c r="K2003" i="1"/>
  <c r="J2003" i="1"/>
  <c r="I2003" i="1" s="1"/>
  <c r="L1995" i="1"/>
  <c r="K1995" i="1"/>
  <c r="J1995" i="1"/>
  <c r="I1995" i="1" s="1"/>
  <c r="L1837" i="1"/>
  <c r="K1837" i="1"/>
  <c r="J1837" i="1"/>
  <c r="I1837" i="1" s="1"/>
  <c r="L1652" i="1"/>
  <c r="K1652" i="1"/>
  <c r="J1652" i="1"/>
  <c r="I1652" i="1" s="1"/>
  <c r="L1469" i="1"/>
  <c r="K1469" i="1"/>
  <c r="J1469" i="1"/>
  <c r="I1469" i="1" s="1"/>
  <c r="L1293" i="1"/>
  <c r="K1293" i="1"/>
  <c r="J1293" i="1"/>
  <c r="I1293" i="1" s="1"/>
  <c r="L1111" i="1"/>
  <c r="K1111" i="1"/>
  <c r="J1111" i="1"/>
  <c r="I1111" i="1" s="1"/>
  <c r="L936" i="1"/>
  <c r="K936" i="1"/>
  <c r="J936" i="1"/>
  <c r="I936" i="1" s="1"/>
  <c r="L755" i="1"/>
  <c r="K755" i="1"/>
  <c r="J755" i="1"/>
  <c r="I755" i="1" s="1"/>
  <c r="L572" i="1"/>
  <c r="K572" i="1"/>
  <c r="J572" i="1"/>
  <c r="I572" i="1" s="1"/>
  <c r="L565" i="1"/>
  <c r="K565" i="1"/>
  <c r="J565" i="1"/>
  <c r="I565" i="1" s="1"/>
  <c r="L387" i="1"/>
  <c r="K387" i="1"/>
  <c r="J387" i="1"/>
  <c r="I387" i="1" s="1"/>
  <c r="L205" i="1"/>
  <c r="K205" i="1"/>
  <c r="J205" i="1"/>
  <c r="I205" i="1" s="1"/>
  <c r="L20" i="1"/>
  <c r="K20" i="1"/>
  <c r="J20" i="1"/>
  <c r="I20" i="1" s="1"/>
  <c r="L3080" i="1"/>
  <c r="K3080" i="1"/>
  <c r="J3080" i="1"/>
  <c r="I3080" i="1" s="1"/>
  <c r="L2903" i="1"/>
  <c r="K2903" i="1"/>
  <c r="J2903" i="1"/>
  <c r="I2903" i="1" s="1"/>
  <c r="L2733" i="1"/>
  <c r="K2733" i="1"/>
  <c r="J2733" i="1"/>
  <c r="I2733" i="1" s="1"/>
  <c r="L2725" i="1"/>
  <c r="K2725" i="1"/>
  <c r="J2725" i="1"/>
  <c r="I2725" i="1" s="1"/>
  <c r="L2494" i="1"/>
  <c r="K2494" i="1"/>
  <c r="J2494" i="1"/>
  <c r="I2494" i="1" s="1"/>
  <c r="L2327" i="1"/>
  <c r="K2327" i="1"/>
  <c r="J2327" i="1"/>
  <c r="I2327" i="1" s="1"/>
  <c r="L2158" i="1"/>
  <c r="K2158" i="1"/>
  <c r="J2158" i="1"/>
  <c r="I2158" i="1" s="1"/>
  <c r="L1990" i="1"/>
  <c r="K1990" i="1"/>
  <c r="J1990" i="1"/>
  <c r="I1990" i="1" s="1"/>
  <c r="L1832" i="1"/>
  <c r="K1832" i="1"/>
  <c r="J1832" i="1"/>
  <c r="I1832" i="1" s="1"/>
  <c r="L1646" i="1"/>
  <c r="K1646" i="1"/>
  <c r="J1646" i="1"/>
  <c r="I1646" i="1" s="1"/>
  <c r="L248" i="1"/>
  <c r="K248" i="1"/>
  <c r="J248" i="1"/>
  <c r="I248" i="1" s="1"/>
  <c r="L1288" i="1"/>
  <c r="K1288" i="1"/>
  <c r="J1288" i="1"/>
  <c r="I1288" i="1" s="1"/>
  <c r="L1281" i="1"/>
  <c r="K1281" i="1"/>
  <c r="J1281" i="1"/>
  <c r="I1281" i="1" s="1"/>
  <c r="L1097" i="1"/>
  <c r="K1097" i="1"/>
  <c r="J1097" i="1"/>
  <c r="I1097" i="1" s="1"/>
  <c r="L923" i="1"/>
  <c r="K923" i="1"/>
  <c r="J923" i="1"/>
  <c r="I923" i="1" s="1"/>
  <c r="L208" i="1"/>
  <c r="K208" i="1"/>
  <c r="J208" i="1"/>
  <c r="I208" i="1" s="1"/>
  <c r="L560" i="1"/>
  <c r="K560" i="1"/>
  <c r="J560" i="1"/>
  <c r="I560" i="1" s="1"/>
  <c r="L383" i="1"/>
  <c r="K383" i="1"/>
  <c r="J383" i="1"/>
  <c r="I383" i="1" s="1"/>
  <c r="L201" i="1"/>
  <c r="K201" i="1"/>
  <c r="J201" i="1"/>
  <c r="I201" i="1" s="1"/>
  <c r="L18" i="1"/>
  <c r="K18" i="1"/>
  <c r="J18" i="1"/>
  <c r="I18" i="1" s="1"/>
  <c r="L3157" i="1"/>
  <c r="K3157" i="1"/>
  <c r="J3157" i="1"/>
  <c r="I3157" i="1" s="1"/>
  <c r="L3074" i="1"/>
  <c r="K3074" i="1"/>
  <c r="J3074" i="1"/>
  <c r="I3074" i="1" s="1"/>
  <c r="L2893" i="1"/>
  <c r="K2893" i="1"/>
  <c r="J2893" i="1"/>
  <c r="I2893" i="1" s="1"/>
  <c r="L2724" i="1"/>
  <c r="K2724" i="1"/>
  <c r="J2724" i="1"/>
  <c r="I2724" i="1" s="1"/>
  <c r="L2715" i="1"/>
  <c r="K2715" i="1"/>
  <c r="J2715" i="1"/>
  <c r="I2715" i="1" s="1"/>
  <c r="J2586" i="1"/>
  <c r="I2586" i="1" s="1"/>
  <c r="L2714" i="1"/>
  <c r="K2714" i="1"/>
  <c r="J2714" i="1"/>
  <c r="I2714" i="1" s="1"/>
  <c r="L1968" i="1"/>
  <c r="K1968" i="1"/>
  <c r="J1968" i="1"/>
  <c r="I1968" i="1" s="1"/>
  <c r="L1081" i="1"/>
  <c r="K1081" i="1"/>
  <c r="J1081" i="1"/>
  <c r="I1081" i="1" s="1"/>
  <c r="L3242" i="1"/>
  <c r="K3242" i="1"/>
  <c r="J3242" i="1"/>
  <c r="I3242" i="1" s="1"/>
  <c r="L2129" i="1"/>
  <c r="K2129" i="1"/>
  <c r="J2129" i="1"/>
  <c r="I2129" i="1" s="1"/>
  <c r="L1074" i="1"/>
  <c r="K1074" i="1"/>
  <c r="J1074" i="1"/>
  <c r="I1074" i="1" s="1"/>
  <c r="L168" i="1"/>
  <c r="K168" i="1"/>
  <c r="J168" i="1"/>
  <c r="I168" i="1" s="1"/>
  <c r="L2694" i="1"/>
  <c r="K2694" i="1"/>
  <c r="J2694" i="1"/>
  <c r="I2694" i="1" s="1"/>
  <c r="L1959" i="1"/>
  <c r="K1959" i="1"/>
  <c r="J1959" i="1"/>
  <c r="I1959" i="1" s="1"/>
  <c r="L1061" i="1"/>
  <c r="K1061" i="1"/>
  <c r="J1061" i="1"/>
  <c r="I1061" i="1" s="1"/>
  <c r="L3153" i="1"/>
  <c r="K3153" i="1"/>
  <c r="J3153" i="1"/>
  <c r="I3153" i="1" s="1"/>
  <c r="L2285" i="1"/>
  <c r="K2285" i="1"/>
  <c r="J2285" i="1"/>
  <c r="I2285" i="1" s="1"/>
  <c r="L1415" i="1"/>
  <c r="K1415" i="1"/>
  <c r="J1415" i="1"/>
  <c r="I1415" i="1" s="1"/>
  <c r="L2677" i="1"/>
  <c r="K2677" i="1"/>
  <c r="J2677" i="1"/>
  <c r="I2677" i="1" s="1"/>
  <c r="L2637" i="1"/>
  <c r="K2637" i="1"/>
  <c r="J2637" i="1"/>
  <c r="I2637" i="1" s="1"/>
  <c r="L1406" i="1"/>
  <c r="K1406" i="1"/>
  <c r="J1406" i="1"/>
  <c r="I1406" i="1" s="1"/>
  <c r="L509" i="1"/>
  <c r="K509" i="1"/>
  <c r="J509" i="1"/>
  <c r="I509" i="1" s="1"/>
  <c r="L3056" i="1"/>
  <c r="K3056" i="1"/>
  <c r="J3056" i="1"/>
  <c r="I3056" i="1" s="1"/>
  <c r="L1945" i="1"/>
  <c r="K1945" i="1"/>
  <c r="J1945" i="1"/>
  <c r="I1945" i="1" s="1"/>
  <c r="L1036" i="1"/>
  <c r="K1036" i="1"/>
  <c r="J1036" i="1"/>
  <c r="I1036" i="1" s="1"/>
  <c r="L134" i="1"/>
  <c r="K134" i="1"/>
  <c r="J134" i="1"/>
  <c r="I134" i="1" s="1"/>
  <c r="L2433" i="1"/>
  <c r="K2433" i="1"/>
  <c r="J2433" i="1"/>
  <c r="I2433" i="1" s="1"/>
  <c r="L1564" i="1"/>
  <c r="K1564" i="1"/>
  <c r="J1564" i="1"/>
  <c r="I1564" i="1" s="1"/>
  <c r="L490" i="1"/>
  <c r="K490" i="1"/>
  <c r="J490" i="1"/>
  <c r="I490" i="1" s="1"/>
  <c r="L2826" i="1"/>
  <c r="K2826" i="1"/>
  <c r="J2826" i="1"/>
  <c r="I2826" i="1" s="1"/>
  <c r="L1746" i="1"/>
  <c r="K1746" i="1"/>
  <c r="J1746" i="1"/>
  <c r="I1746" i="1" s="1"/>
  <c r="L839" i="1"/>
  <c r="K839" i="1"/>
  <c r="J839" i="1"/>
  <c r="I839" i="1" s="1"/>
  <c r="L3283" i="1"/>
  <c r="K3283" i="1"/>
  <c r="J3283" i="1"/>
  <c r="I3283" i="1" s="1"/>
  <c r="L2247" i="1"/>
  <c r="K2247" i="1"/>
  <c r="J2247" i="1"/>
  <c r="I2247" i="1" s="1"/>
  <c r="L1374" i="1"/>
  <c r="K1374" i="1"/>
  <c r="J1374" i="1"/>
  <c r="I1374" i="1" s="1"/>
  <c r="L468" i="1"/>
  <c r="K468" i="1"/>
  <c r="J468" i="1"/>
  <c r="I468" i="1" s="1"/>
  <c r="L2806" i="1"/>
  <c r="K2806" i="1"/>
  <c r="J2806" i="1"/>
  <c r="I2806" i="1" s="1"/>
  <c r="L1741" i="1"/>
  <c r="K1741" i="1"/>
  <c r="J1741" i="1"/>
  <c r="I1741" i="1" s="1"/>
  <c r="L457" i="1"/>
  <c r="K457" i="1"/>
  <c r="J457" i="1"/>
  <c r="I457" i="1" s="1"/>
  <c r="L2567" i="1"/>
  <c r="K2567" i="1"/>
  <c r="J2567" i="1"/>
  <c r="I2567" i="1" s="1"/>
  <c r="L2058" i="1"/>
  <c r="K2058" i="1"/>
  <c r="J2058" i="1"/>
  <c r="I2058" i="1" s="1"/>
  <c r="L95" i="1"/>
  <c r="K95" i="1"/>
  <c r="J95" i="1"/>
  <c r="I95" i="1" s="1"/>
  <c r="L3244" i="1"/>
  <c r="K3244" i="1"/>
  <c r="J3244" i="1"/>
  <c r="I3244" i="1" s="1"/>
  <c r="L2225" i="1"/>
  <c r="K2225" i="1"/>
  <c r="J2225" i="1"/>
  <c r="I2225" i="1" s="1"/>
  <c r="L1346" i="1"/>
  <c r="K1346" i="1"/>
  <c r="J1346" i="1"/>
  <c r="I1346" i="1" s="1"/>
  <c r="L438" i="1"/>
  <c r="K438" i="1"/>
  <c r="J438" i="1"/>
  <c r="I438" i="1" s="1"/>
  <c r="L2780" i="1"/>
  <c r="K2780" i="1"/>
  <c r="J2780" i="1"/>
  <c r="I2780" i="1" s="1"/>
  <c r="L1881" i="1"/>
  <c r="K1881" i="1"/>
  <c r="J1881" i="1"/>
  <c r="I1881" i="1" s="1"/>
  <c r="L798" i="1"/>
  <c r="K798" i="1"/>
  <c r="J798" i="1"/>
  <c r="I798" i="1" s="1"/>
  <c r="L3190" i="1"/>
  <c r="K3190" i="1"/>
  <c r="J3190" i="1"/>
  <c r="I3190" i="1" s="1"/>
  <c r="L2207" i="1"/>
  <c r="K2207" i="1"/>
  <c r="J2207" i="1"/>
  <c r="I2207" i="1" s="1"/>
  <c r="L1327" i="1"/>
  <c r="K1327" i="1"/>
  <c r="J1327" i="1"/>
  <c r="I1327" i="1" s="1"/>
  <c r="L418" i="1"/>
  <c r="K418" i="1"/>
  <c r="J418" i="1"/>
  <c r="I418" i="1" s="1"/>
  <c r="L2760" i="1"/>
  <c r="K2760" i="1"/>
  <c r="J2760" i="1"/>
  <c r="I2760" i="1" s="1"/>
  <c r="L1682" i="1"/>
  <c r="K1682" i="1"/>
  <c r="J1682" i="1"/>
  <c r="I1682" i="1" s="1"/>
  <c r="L778" i="1"/>
  <c r="K778" i="1"/>
  <c r="J778" i="1"/>
  <c r="I778" i="1" s="1"/>
  <c r="L3092" i="1"/>
  <c r="K3092" i="1"/>
  <c r="J3092" i="1"/>
  <c r="I3092" i="1" s="1"/>
  <c r="L2186" i="1"/>
  <c r="K2186" i="1"/>
  <c r="J2186" i="1"/>
  <c r="I2186" i="1" s="1"/>
  <c r="L1308" i="1"/>
  <c r="K1308" i="1"/>
  <c r="J1308" i="1"/>
  <c r="I1308" i="1" s="1"/>
  <c r="L230" i="1"/>
  <c r="K230" i="1"/>
  <c r="J230" i="1"/>
  <c r="I230" i="1" s="1"/>
  <c r="L2517" i="1"/>
  <c r="K2517" i="1"/>
  <c r="J2517" i="1"/>
  <c r="I2517" i="1" s="1"/>
  <c r="L1662" i="1"/>
  <c r="K1662" i="1"/>
  <c r="J1662" i="1"/>
  <c r="I1662" i="1" s="1"/>
  <c r="L940" i="1"/>
  <c r="K940" i="1"/>
  <c r="J940" i="1"/>
  <c r="I940" i="1" s="1"/>
  <c r="L3082" i="1"/>
  <c r="K3082" i="1"/>
  <c r="J3082" i="1"/>
  <c r="I3082" i="1" s="1"/>
  <c r="L2167" i="1"/>
  <c r="K2167" i="1"/>
  <c r="J2167" i="1"/>
  <c r="I2167" i="1" s="1"/>
  <c r="L1290" i="1"/>
  <c r="K1290" i="1"/>
  <c r="J1290" i="1"/>
  <c r="I1290" i="1" s="1"/>
  <c r="L392" i="1"/>
  <c r="K392" i="1"/>
  <c r="J392" i="1"/>
  <c r="I392" i="1" s="1"/>
  <c r="L2730" i="1"/>
  <c r="K2730" i="1"/>
  <c r="J2730" i="1"/>
  <c r="I2730" i="1" s="1"/>
  <c r="L1269" i="1"/>
  <c r="K1269" i="1"/>
  <c r="J1269" i="1"/>
  <c r="I1269" i="1" s="1"/>
  <c r="L172" i="1"/>
  <c r="K172" i="1"/>
  <c r="J172" i="1"/>
  <c r="I172" i="1" s="1"/>
  <c r="L1948" i="1"/>
  <c r="K1948" i="1"/>
  <c r="J1948" i="1"/>
  <c r="I1948" i="1" s="1"/>
  <c r="L1775" i="1"/>
  <c r="K1775" i="1"/>
  <c r="J1775" i="1"/>
  <c r="I1775" i="1" s="1"/>
  <c r="L1579" i="1"/>
  <c r="K1579" i="1"/>
  <c r="J1579" i="1"/>
  <c r="I1579" i="1" s="1"/>
  <c r="L2988" i="1"/>
  <c r="K2988" i="1"/>
  <c r="J2988" i="1"/>
  <c r="I2988" i="1" s="1"/>
  <c r="L1648" i="1"/>
  <c r="K1648" i="1"/>
  <c r="J1648" i="1"/>
  <c r="I1648" i="1" s="1"/>
  <c r="L3052" i="1"/>
  <c r="K3052" i="1"/>
  <c r="J3052" i="1"/>
  <c r="I3052" i="1" s="1"/>
  <c r="L1975" i="1"/>
  <c r="K1975" i="1"/>
  <c r="J1975" i="1"/>
  <c r="I1975" i="1" s="1"/>
  <c r="L1080" i="1"/>
  <c r="K1080" i="1"/>
  <c r="J1080" i="1"/>
  <c r="I1080" i="1" s="1"/>
  <c r="L3340" i="1"/>
  <c r="K3340" i="1"/>
  <c r="J3340" i="1"/>
  <c r="I3340" i="1" s="1"/>
  <c r="L2305" i="1"/>
  <c r="K2305" i="1"/>
  <c r="J2305" i="1"/>
  <c r="I2305" i="1" s="1"/>
  <c r="L1256" i="1"/>
  <c r="K1256" i="1"/>
  <c r="J1256" i="1"/>
  <c r="I1256" i="1" s="1"/>
  <c r="L175" i="1"/>
  <c r="K175" i="1"/>
  <c r="J175" i="1"/>
  <c r="I175" i="1" s="1"/>
  <c r="L2457" i="1"/>
  <c r="K2457" i="1"/>
  <c r="J2457" i="1"/>
  <c r="I2457" i="1" s="1"/>
  <c r="L1250" i="1"/>
  <c r="K1250" i="1"/>
  <c r="J1250" i="1"/>
  <c r="I1250" i="1" s="1"/>
  <c r="L343" i="1"/>
  <c r="K343" i="1"/>
  <c r="J343" i="1"/>
  <c r="I343" i="1" s="1"/>
  <c r="L2449" i="1"/>
  <c r="K2449" i="1"/>
  <c r="J2449" i="1"/>
  <c r="I2449" i="1" s="1"/>
  <c r="L1233" i="1"/>
  <c r="K1233" i="1"/>
  <c r="J1233" i="1"/>
  <c r="I1233" i="1" s="1"/>
  <c r="L157" i="1"/>
  <c r="K157" i="1"/>
  <c r="J157" i="1"/>
  <c r="I157" i="1" s="1"/>
  <c r="L2644" i="1"/>
  <c r="K2644" i="1"/>
  <c r="J2644" i="1"/>
  <c r="I2644" i="1" s="1"/>
  <c r="L1405" i="1"/>
  <c r="K1405" i="1"/>
  <c r="J1405" i="1"/>
  <c r="I1405" i="1" s="1"/>
  <c r="L323" i="1"/>
  <c r="K323" i="1"/>
  <c r="J323" i="1"/>
  <c r="I323" i="1" s="1"/>
  <c r="L3012" i="1"/>
  <c r="K3012" i="1"/>
  <c r="L2106" i="1"/>
  <c r="K2106" i="1"/>
  <c r="J2106" i="1"/>
  <c r="I2106" i="1" s="1"/>
  <c r="L1216" i="1"/>
  <c r="K1216" i="1"/>
  <c r="J1216" i="1"/>
  <c r="I1216" i="1" s="1"/>
  <c r="L133" i="1"/>
  <c r="K133" i="1"/>
  <c r="J133" i="1"/>
  <c r="I133" i="1" s="1"/>
  <c r="L3000" i="1"/>
  <c r="K3000" i="1"/>
  <c r="J3000" i="1"/>
  <c r="I3000" i="1" s="1"/>
  <c r="L3334" i="1"/>
  <c r="K3334" i="1"/>
  <c r="J3334" i="1"/>
  <c r="I3334" i="1" s="1"/>
  <c r="L3348" i="1"/>
  <c r="K3348" i="1"/>
  <c r="J3348" i="1"/>
  <c r="I3348" i="1" s="1"/>
  <c r="L2879" i="1"/>
  <c r="K2879" i="1"/>
  <c r="J2879" i="1"/>
  <c r="I2879" i="1" s="1"/>
  <c r="L2479" i="1"/>
  <c r="K2479" i="1"/>
  <c r="J2479" i="1"/>
  <c r="I2479" i="1" s="1"/>
  <c r="L1627" i="1"/>
  <c r="K1627" i="1"/>
  <c r="J1627" i="1"/>
  <c r="I1627" i="1" s="1"/>
  <c r="L1971" i="1"/>
  <c r="K1971" i="1"/>
  <c r="J1971" i="1"/>
  <c r="I1971" i="1" s="1"/>
  <c r="L1622" i="1"/>
  <c r="K1622" i="1"/>
  <c r="J1622" i="1"/>
  <c r="I1622" i="1" s="1"/>
  <c r="L1084" i="1"/>
  <c r="K1084" i="1"/>
  <c r="J1084" i="1"/>
  <c r="I1084" i="1" s="1"/>
  <c r="L3359" i="1"/>
  <c r="K3359" i="1"/>
  <c r="J3359" i="1"/>
  <c r="I3359" i="1" s="1"/>
  <c r="L3355" i="1"/>
  <c r="K3355" i="1"/>
  <c r="J3355" i="1"/>
  <c r="I3355" i="1" s="1"/>
  <c r="L3055" i="1"/>
  <c r="K3055" i="1"/>
  <c r="J3055" i="1"/>
  <c r="I3055" i="1" s="1"/>
  <c r="L3047" i="1"/>
  <c r="K3047" i="1"/>
  <c r="J3047" i="1"/>
  <c r="I3047" i="1" s="1"/>
  <c r="L2878" i="1"/>
  <c r="K2878" i="1"/>
  <c r="J2878" i="1"/>
  <c r="I2878" i="1" s="1"/>
  <c r="L2708" i="1"/>
  <c r="K2708" i="1"/>
  <c r="J2708" i="1"/>
  <c r="I2708" i="1" s="1"/>
  <c r="L2478" i="1"/>
  <c r="K2478" i="1"/>
  <c r="J2478" i="1"/>
  <c r="I2478" i="1" s="1"/>
  <c r="L2313" i="1"/>
  <c r="K2313" i="1"/>
  <c r="J2313" i="1"/>
  <c r="I2313" i="1" s="1"/>
  <c r="L730" i="1"/>
  <c r="K730" i="1"/>
  <c r="J730" i="1"/>
  <c r="I730" i="1" s="1"/>
  <c r="L2137" i="1"/>
  <c r="K2137" i="1"/>
  <c r="J2137" i="1"/>
  <c r="I2137" i="1" s="1"/>
  <c r="L1970" i="1"/>
  <c r="K1970" i="1"/>
  <c r="J1970" i="1"/>
  <c r="I1970" i="1" s="1"/>
  <c r="L1813" i="1"/>
  <c r="K1813" i="1"/>
  <c r="J1813" i="1"/>
  <c r="I1813" i="1" s="1"/>
  <c r="L1621" i="1"/>
  <c r="K1621" i="1"/>
  <c r="J1621" i="1"/>
  <c r="I1621" i="1" s="1"/>
  <c r="L1445" i="1"/>
  <c r="K1445" i="1"/>
  <c r="J1445" i="1"/>
  <c r="I1445" i="1" s="1"/>
  <c r="L1266" i="1"/>
  <c r="K1266" i="1"/>
  <c r="J1266" i="1"/>
  <c r="I1266" i="1" s="1"/>
  <c r="L1083" i="1"/>
  <c r="K1083" i="1"/>
  <c r="J1083" i="1"/>
  <c r="I1083" i="1" s="1"/>
  <c r="L908" i="1"/>
  <c r="K908" i="1"/>
  <c r="J908" i="1"/>
  <c r="I908" i="1" s="1"/>
  <c r="L728" i="1"/>
  <c r="K728" i="1"/>
  <c r="J728" i="1"/>
  <c r="I728" i="1" s="1"/>
  <c r="L544" i="1"/>
  <c r="K544" i="1"/>
  <c r="J544" i="1"/>
  <c r="I544" i="1" s="1"/>
  <c r="L184" i="1"/>
  <c r="K184" i="1"/>
  <c r="J184" i="1"/>
  <c r="I184" i="1" s="1"/>
  <c r="L359" i="1"/>
  <c r="K359" i="1"/>
  <c r="J359" i="1"/>
  <c r="I359" i="1" s="1"/>
  <c r="L176" i="1"/>
  <c r="K176" i="1"/>
  <c r="J176" i="1"/>
  <c r="I176" i="1" s="1"/>
  <c r="L3263" i="1"/>
  <c r="K3263" i="1"/>
  <c r="J3263" i="1"/>
  <c r="I3263" i="1" s="1"/>
  <c r="L3270" i="1"/>
  <c r="K3270" i="1"/>
  <c r="J3270" i="1"/>
  <c r="I3270" i="1" s="1"/>
  <c r="L3041" i="1"/>
  <c r="K3041" i="1"/>
  <c r="J3041" i="1"/>
  <c r="I3041" i="1" s="1"/>
  <c r="L2874" i="1"/>
  <c r="K2874" i="1"/>
  <c r="J2874" i="1"/>
  <c r="I2874" i="1" s="1"/>
  <c r="L2705" i="1"/>
  <c r="K2705" i="1"/>
  <c r="J2705" i="1"/>
  <c r="I2705" i="1" s="1"/>
  <c r="L2696" i="1"/>
  <c r="K2696" i="1"/>
  <c r="J2696" i="1"/>
  <c r="I2696" i="1" s="1"/>
  <c r="L2467" i="1"/>
  <c r="K2467" i="1"/>
  <c r="J2467" i="1"/>
  <c r="I2467" i="1" s="1"/>
  <c r="L2300" i="1"/>
  <c r="K2300" i="1"/>
  <c r="J2300" i="1"/>
  <c r="I2300" i="1" s="1"/>
  <c r="L2131" i="1"/>
  <c r="K2131" i="1"/>
  <c r="J2131" i="1"/>
  <c r="I2131" i="1" s="1"/>
  <c r="L3111" i="1"/>
  <c r="K3111" i="1"/>
  <c r="J3111" i="1"/>
  <c r="I3111" i="1" s="1"/>
  <c r="L1800" i="1"/>
  <c r="K1800" i="1"/>
  <c r="J1800" i="1"/>
  <c r="I1800" i="1" s="1"/>
  <c r="L1614" i="1"/>
  <c r="K1614" i="1"/>
  <c r="J1614" i="1"/>
  <c r="I1614" i="1" s="1"/>
  <c r="L1438" i="1"/>
  <c r="K1438" i="1"/>
  <c r="J1438" i="1"/>
  <c r="I1438" i="1" s="1"/>
  <c r="L1259" i="1"/>
  <c r="K1259" i="1"/>
  <c r="J1259" i="1"/>
  <c r="I1259" i="1" s="1"/>
  <c r="L1076" i="1"/>
  <c r="K1076" i="1"/>
  <c r="J1076" i="1"/>
  <c r="I1076" i="1" s="1"/>
  <c r="L899" i="1"/>
  <c r="K899" i="1"/>
  <c r="J899" i="1"/>
  <c r="I899" i="1" s="1"/>
  <c r="L720" i="1"/>
  <c r="K720" i="1"/>
  <c r="J720" i="1"/>
  <c r="I720" i="1" s="1"/>
  <c r="L711" i="1"/>
  <c r="K711" i="1"/>
  <c r="J711" i="1"/>
  <c r="I711" i="1" s="1"/>
  <c r="L528" i="1"/>
  <c r="K528" i="1"/>
  <c r="J528" i="1"/>
  <c r="I528" i="1" s="1"/>
  <c r="L351" i="1"/>
  <c r="K351" i="1"/>
  <c r="J351" i="1"/>
  <c r="I351" i="1" s="1"/>
  <c r="L170" i="1"/>
  <c r="K170" i="1"/>
  <c r="J170" i="1"/>
  <c r="I170" i="1" s="1"/>
  <c r="L3329" i="1"/>
  <c r="K3329" i="1"/>
  <c r="J3329" i="1"/>
  <c r="I3329" i="1" s="1"/>
  <c r="L3325" i="1"/>
  <c r="K3325" i="1"/>
  <c r="J3325" i="1"/>
  <c r="I3325" i="1" s="1"/>
  <c r="L3035" i="1"/>
  <c r="K3035" i="1"/>
  <c r="J3035" i="1"/>
  <c r="I3035" i="1" s="1"/>
  <c r="L2864" i="1"/>
  <c r="K2864" i="1"/>
  <c r="J2864" i="1"/>
  <c r="I2864" i="1" s="1"/>
  <c r="L2127" i="1"/>
  <c r="K2127" i="1"/>
  <c r="J2127" i="1"/>
  <c r="I2127" i="1" s="1"/>
  <c r="L2688" i="1"/>
  <c r="K2688" i="1"/>
  <c r="J2688" i="1"/>
  <c r="I2688" i="1" s="1"/>
  <c r="L2460" i="1"/>
  <c r="K2460" i="1"/>
  <c r="J2460" i="1"/>
  <c r="I2460" i="1" s="1"/>
  <c r="L2294" i="1"/>
  <c r="K2294" i="1"/>
  <c r="J2294" i="1"/>
  <c r="I2294" i="1" s="1"/>
  <c r="L2123" i="1"/>
  <c r="K2123" i="1"/>
  <c r="J2123" i="1"/>
  <c r="I2123" i="1" s="1"/>
  <c r="L1961" i="1"/>
  <c r="K1961" i="1"/>
  <c r="J1961" i="1"/>
  <c r="I1961" i="1" s="1"/>
  <c r="L1797" i="1"/>
  <c r="K1797" i="1"/>
  <c r="J1797" i="1"/>
  <c r="I1797" i="1" s="1"/>
  <c r="L1609" i="1"/>
  <c r="K1609" i="1"/>
  <c r="J1609" i="1"/>
  <c r="I1609" i="1" s="1"/>
  <c r="L1601" i="1"/>
  <c r="K1601" i="1"/>
  <c r="J1601" i="1"/>
  <c r="I1601" i="1" s="1"/>
  <c r="L1425" i="1"/>
  <c r="K1425" i="1"/>
  <c r="J1425" i="1"/>
  <c r="I1425" i="1" s="1"/>
  <c r="L1245" i="1"/>
  <c r="K1245" i="1"/>
  <c r="J1245" i="1"/>
  <c r="I1245" i="1" s="1"/>
  <c r="L1063" i="1"/>
  <c r="K1063" i="1"/>
  <c r="J1063" i="1"/>
  <c r="I1063" i="1" s="1"/>
  <c r="L887" i="1"/>
  <c r="K887" i="1"/>
  <c r="J887" i="1"/>
  <c r="I887" i="1" s="1"/>
  <c r="L706" i="1"/>
  <c r="K706" i="1"/>
  <c r="J706" i="1"/>
  <c r="I706" i="1" s="1"/>
  <c r="L522" i="1"/>
  <c r="K522" i="1"/>
  <c r="J522" i="1"/>
  <c r="I522" i="1" s="1"/>
  <c r="L2863" i="1"/>
  <c r="K2863" i="1"/>
  <c r="J2863" i="1"/>
  <c r="I2863" i="1" s="1"/>
  <c r="L164" i="1"/>
  <c r="K164" i="1"/>
  <c r="J164" i="1"/>
  <c r="I164" i="1" s="1"/>
  <c r="L3155" i="1"/>
  <c r="K3155" i="1"/>
  <c r="J3155" i="1"/>
  <c r="I3155" i="1" s="1"/>
  <c r="L3146" i="1"/>
  <c r="K3146" i="1"/>
  <c r="J3146" i="1"/>
  <c r="I3146" i="1" s="1"/>
  <c r="L3148" i="1"/>
  <c r="K3148" i="1"/>
  <c r="J3148" i="1"/>
  <c r="I3148" i="1" s="1"/>
  <c r="L3022" i="1"/>
  <c r="K3022" i="1"/>
  <c r="J3022" i="1"/>
  <c r="I3022" i="1" s="1"/>
  <c r="L2848" i="1"/>
  <c r="K2848" i="1"/>
  <c r="J2848" i="1"/>
  <c r="I2848" i="1" s="1"/>
  <c r="L2807" i="1"/>
  <c r="K2807" i="1"/>
  <c r="J2807" i="1"/>
  <c r="I2807" i="1" s="1"/>
  <c r="L2452" i="1"/>
  <c r="K2452" i="1"/>
  <c r="J2452" i="1"/>
  <c r="I2452" i="1" s="1"/>
  <c r="L2287" i="1"/>
  <c r="K2287" i="1"/>
  <c r="J2287" i="1"/>
  <c r="I2287" i="1" s="1"/>
  <c r="L2117" i="1"/>
  <c r="K2117" i="1"/>
  <c r="J2117" i="1"/>
  <c r="I2117" i="1" s="1"/>
  <c r="L1954" i="1"/>
  <c r="K1954" i="1"/>
  <c r="J1954" i="1"/>
  <c r="I1954" i="1" s="1"/>
  <c r="L1789" i="1"/>
  <c r="K1789" i="1"/>
  <c r="J1789" i="1"/>
  <c r="I1789" i="1" s="1"/>
  <c r="L1781" i="1"/>
  <c r="K1781" i="1"/>
  <c r="J1781" i="1"/>
  <c r="I1781" i="1" s="1"/>
  <c r="L1593" i="1"/>
  <c r="K1593" i="1"/>
  <c r="J1593" i="1"/>
  <c r="I1593" i="1" s="1"/>
  <c r="L1417" i="1"/>
  <c r="K1417" i="1"/>
  <c r="J1417" i="1"/>
  <c r="I1417" i="1" s="1"/>
  <c r="L1236" i="1"/>
  <c r="K1236" i="1"/>
  <c r="J1236" i="1"/>
  <c r="I1236" i="1" s="1"/>
  <c r="L1055" i="1"/>
  <c r="K1055" i="1"/>
  <c r="J1055" i="1"/>
  <c r="I1055" i="1" s="1"/>
  <c r="L878" i="1"/>
  <c r="K878" i="1"/>
  <c r="J878" i="1"/>
  <c r="I878" i="1" s="1"/>
  <c r="L700" i="1"/>
  <c r="K700" i="1"/>
  <c r="J700" i="1"/>
  <c r="I700" i="1" s="1"/>
  <c r="L516" i="1"/>
  <c r="K516" i="1"/>
  <c r="J516" i="1"/>
  <c r="I516" i="1" s="1"/>
  <c r="L340" i="1"/>
  <c r="K340" i="1"/>
  <c r="J340" i="1"/>
  <c r="I340" i="1" s="1"/>
  <c r="L332" i="1"/>
  <c r="K332" i="1"/>
  <c r="J332" i="1"/>
  <c r="I332" i="1" s="1"/>
  <c r="L152" i="1"/>
  <c r="K152" i="1"/>
  <c r="J152" i="1"/>
  <c r="I152" i="1" s="1"/>
  <c r="L2671" i="1"/>
  <c r="K2671" i="1"/>
  <c r="J2671" i="1"/>
  <c r="I2671" i="1" s="1"/>
  <c r="L2663" i="1"/>
  <c r="K2663" i="1"/>
  <c r="J2663" i="1"/>
  <c r="I2663" i="1" s="1"/>
  <c r="L2655" i="1"/>
  <c r="K2655" i="1"/>
  <c r="J2655" i="1"/>
  <c r="I2655" i="1" s="1"/>
  <c r="L2647" i="1"/>
  <c r="K2647" i="1"/>
  <c r="J2647" i="1"/>
  <c r="I2647" i="1" s="1"/>
  <c r="L2639" i="1"/>
  <c r="K2639" i="1"/>
  <c r="J2639" i="1"/>
  <c r="I2639" i="1" s="1"/>
  <c r="L2631" i="1"/>
  <c r="K2631" i="1"/>
  <c r="J2631" i="1"/>
  <c r="I2631" i="1" s="1"/>
  <c r="L2623" i="1"/>
  <c r="K2623" i="1"/>
  <c r="J2623" i="1"/>
  <c r="I2623" i="1" s="1"/>
  <c r="L2615" i="1"/>
  <c r="K2615" i="1"/>
  <c r="J2615" i="1"/>
  <c r="I2615" i="1" s="1"/>
  <c r="L1773" i="1"/>
  <c r="K1773" i="1"/>
  <c r="J1773" i="1"/>
  <c r="I1773" i="1" s="1"/>
  <c r="L1585" i="1"/>
  <c r="K1585" i="1"/>
  <c r="J1585" i="1"/>
  <c r="I1585" i="1" s="1"/>
  <c r="L1408" i="1"/>
  <c r="K1408" i="1"/>
  <c r="J1408" i="1"/>
  <c r="I1408" i="1" s="1"/>
  <c r="L1228" i="1"/>
  <c r="K1228" i="1"/>
  <c r="J1228" i="1"/>
  <c r="I1228" i="1" s="1"/>
  <c r="L1046" i="1"/>
  <c r="K1046" i="1"/>
  <c r="J1046" i="1"/>
  <c r="I1046" i="1" s="1"/>
  <c r="L871" i="1"/>
  <c r="K871" i="1"/>
  <c r="J871" i="1"/>
  <c r="I871" i="1" s="1"/>
  <c r="L149" i="1"/>
  <c r="K149" i="1"/>
  <c r="J149" i="1"/>
  <c r="I149" i="1" s="1"/>
  <c r="L684" i="1"/>
  <c r="K684" i="1"/>
  <c r="J684" i="1"/>
  <c r="I684" i="1" s="1"/>
  <c r="L503" i="1"/>
  <c r="K503" i="1"/>
  <c r="J503" i="1"/>
  <c r="I503" i="1" s="1"/>
  <c r="L326" i="1"/>
  <c r="K326" i="1"/>
  <c r="J326" i="1"/>
  <c r="I326" i="1" s="1"/>
  <c r="L144" i="1"/>
  <c r="K144" i="1"/>
  <c r="J144" i="1"/>
  <c r="I144" i="1" s="1"/>
  <c r="L3134" i="1"/>
  <c r="K3134" i="1"/>
  <c r="J3134" i="1"/>
  <c r="I3134" i="1" s="1"/>
  <c r="L3129" i="1"/>
  <c r="K3129" i="1"/>
  <c r="J3129" i="1"/>
  <c r="I3129" i="1" s="1"/>
  <c r="L3066" i="1"/>
  <c r="K3066" i="1"/>
  <c r="J3066" i="1"/>
  <c r="I3066" i="1" s="1"/>
  <c r="L3058" i="1"/>
  <c r="K3058" i="1"/>
  <c r="J3058" i="1"/>
  <c r="I3058" i="1" s="1"/>
  <c r="L3015" i="1"/>
  <c r="K3015" i="1"/>
  <c r="J3015" i="1"/>
  <c r="I3015" i="1" s="1"/>
  <c r="L2841" i="1"/>
  <c r="K2841" i="1"/>
  <c r="J2841" i="1"/>
  <c r="I2841" i="1" s="1"/>
  <c r="L2611" i="1"/>
  <c r="K2611" i="1"/>
  <c r="J2611" i="1"/>
  <c r="I2611" i="1" s="1"/>
  <c r="L2445" i="1"/>
  <c r="K2445" i="1"/>
  <c r="J2445" i="1"/>
  <c r="I2445" i="1" s="1"/>
  <c r="L2279" i="1"/>
  <c r="K2279" i="1"/>
  <c r="J2279" i="1"/>
  <c r="I2279" i="1" s="1"/>
  <c r="L2109" i="1"/>
  <c r="K2109" i="1"/>
  <c r="J2109" i="1"/>
  <c r="I2109" i="1" s="1"/>
  <c r="L2101" i="1"/>
  <c r="K2101" i="1"/>
  <c r="J2101" i="1"/>
  <c r="I2101" i="1" s="1"/>
  <c r="L1939" i="1"/>
  <c r="K1939" i="1"/>
  <c r="J1939" i="1"/>
  <c r="I1939" i="1" s="1"/>
  <c r="L1765" i="1"/>
  <c r="K1765" i="1"/>
  <c r="J1765" i="1"/>
  <c r="I1765" i="1" s="1"/>
  <c r="L1577" i="1"/>
  <c r="K1577" i="1"/>
  <c r="J1577" i="1"/>
  <c r="I1577" i="1" s="1"/>
  <c r="L1399" i="1"/>
  <c r="K1399" i="1"/>
  <c r="J1399" i="1"/>
  <c r="I1399" i="1" s="1"/>
  <c r="L1219" i="1"/>
  <c r="K1219" i="1"/>
  <c r="J1219" i="1"/>
  <c r="I1219" i="1" s="1"/>
  <c r="L1038" i="1"/>
  <c r="K1038" i="1"/>
  <c r="J1038" i="1"/>
  <c r="I1038" i="1" s="1"/>
  <c r="L863" i="1"/>
  <c r="K863" i="1"/>
  <c r="J863" i="1"/>
  <c r="I863" i="1" s="1"/>
  <c r="L682" i="1"/>
  <c r="K682" i="1"/>
  <c r="J682" i="1"/>
  <c r="I682" i="1" s="1"/>
  <c r="L674" i="1"/>
  <c r="K674" i="1"/>
  <c r="J674" i="1"/>
  <c r="I674" i="1" s="1"/>
  <c r="L493" i="1"/>
  <c r="K493" i="1"/>
  <c r="J493" i="1"/>
  <c r="I493" i="1" s="1"/>
  <c r="L316" i="1"/>
  <c r="K316" i="1"/>
  <c r="J316" i="1"/>
  <c r="I316" i="1" s="1"/>
  <c r="L136" i="1"/>
  <c r="K136" i="1"/>
  <c r="J136" i="1"/>
  <c r="I136" i="1" s="1"/>
  <c r="L3341" i="1"/>
  <c r="K3341" i="1"/>
  <c r="J3341" i="1"/>
  <c r="I3341" i="1" s="1"/>
  <c r="L3308" i="1"/>
  <c r="K3308" i="1"/>
  <c r="J3308" i="1"/>
  <c r="I3308" i="1" s="1"/>
  <c r="L3005" i="1"/>
  <c r="K3005" i="1"/>
  <c r="J3005" i="1"/>
  <c r="I3005" i="1" s="1"/>
  <c r="L2831" i="1"/>
  <c r="K2831" i="1"/>
  <c r="J2831" i="1"/>
  <c r="I2831" i="1" s="1"/>
  <c r="L2601" i="1"/>
  <c r="K2601" i="1"/>
  <c r="J2601" i="1"/>
  <c r="I2601" i="1" s="1"/>
  <c r="L2435" i="1"/>
  <c r="K2435" i="1"/>
  <c r="J2435" i="1"/>
  <c r="I2435" i="1" s="1"/>
  <c r="L2269" i="1"/>
  <c r="K2269" i="1"/>
  <c r="J2269" i="1"/>
  <c r="I2269" i="1" s="1"/>
  <c r="L2099" i="1"/>
  <c r="K2099" i="1"/>
  <c r="J2099" i="1"/>
  <c r="I2099" i="1" s="1"/>
  <c r="L1937" i="1"/>
  <c r="K1937" i="1"/>
  <c r="J1937" i="1"/>
  <c r="I1937" i="1" s="1"/>
  <c r="L1929" i="1"/>
  <c r="K1929" i="1"/>
  <c r="J1929" i="1"/>
  <c r="I1929" i="1" s="1"/>
  <c r="L1751" i="1"/>
  <c r="K1751" i="1"/>
  <c r="J1751" i="1"/>
  <c r="I1751" i="1" s="1"/>
  <c r="L1567" i="1"/>
  <c r="K1567" i="1"/>
  <c r="J1567" i="1"/>
  <c r="I1567" i="1" s="1"/>
  <c r="L1389" i="1"/>
  <c r="K1389" i="1"/>
  <c r="J1389" i="1"/>
  <c r="I1389" i="1" s="1"/>
  <c r="L1210" i="1"/>
  <c r="K1210" i="1"/>
  <c r="J1210" i="1"/>
  <c r="I1210" i="1" s="1"/>
  <c r="L1029" i="1"/>
  <c r="K1029" i="1"/>
  <c r="J1029" i="1"/>
  <c r="I1029" i="1" s="1"/>
  <c r="L852" i="1"/>
  <c r="K852" i="1"/>
  <c r="J852" i="1"/>
  <c r="I852" i="1" s="1"/>
  <c r="L673" i="1"/>
  <c r="K673" i="1"/>
  <c r="J673" i="1"/>
  <c r="I673" i="1" s="1"/>
  <c r="L665" i="1"/>
  <c r="K665" i="1"/>
  <c r="J665" i="1"/>
  <c r="I665" i="1" s="1"/>
  <c r="L484" i="1"/>
  <c r="K484" i="1"/>
  <c r="J484" i="1"/>
  <c r="I484" i="1" s="1"/>
  <c r="L307" i="1"/>
  <c r="K307" i="1"/>
  <c r="J307" i="1"/>
  <c r="I307" i="1" s="1"/>
  <c r="L126" i="1"/>
  <c r="K126" i="1"/>
  <c r="J126" i="1"/>
  <c r="I126" i="1" s="1"/>
  <c r="L3282" i="1"/>
  <c r="K3282" i="1"/>
  <c r="J3282" i="1"/>
  <c r="I3282" i="1" s="1"/>
  <c r="L3223" i="1"/>
  <c r="K3223" i="1"/>
  <c r="J3223" i="1"/>
  <c r="I3223" i="1" s="1"/>
  <c r="L2995" i="1"/>
  <c r="K2995" i="1"/>
  <c r="J2995" i="1"/>
  <c r="I2995" i="1" s="1"/>
  <c r="L2820" i="1"/>
  <c r="K2820" i="1"/>
  <c r="J2820" i="1"/>
  <c r="I2820" i="1" s="1"/>
  <c r="L2591" i="1"/>
  <c r="K2591" i="1"/>
  <c r="J2591" i="1"/>
  <c r="I2591" i="1" s="1"/>
  <c r="L2425" i="1"/>
  <c r="K2425" i="1"/>
  <c r="J2425" i="1"/>
  <c r="I2425" i="1" s="1"/>
  <c r="L2259" i="1"/>
  <c r="K2259" i="1"/>
  <c r="J2259" i="1"/>
  <c r="I2259" i="1" s="1"/>
  <c r="L2089" i="1"/>
  <c r="K2089" i="1"/>
  <c r="J2089" i="1"/>
  <c r="I2089" i="1" s="1"/>
  <c r="L1927" i="1"/>
  <c r="K1927" i="1"/>
  <c r="J1927" i="1"/>
  <c r="I1927" i="1" s="1"/>
  <c r="L1748" i="1"/>
  <c r="K1748" i="1"/>
  <c r="J1748" i="1"/>
  <c r="I1748" i="1" s="1"/>
  <c r="L1738" i="1"/>
  <c r="K1738" i="1"/>
  <c r="J1738" i="1"/>
  <c r="I1738" i="1" s="1"/>
  <c r="L1555" i="1"/>
  <c r="K1555" i="1"/>
  <c r="J1555" i="1"/>
  <c r="I1555" i="1" s="1"/>
  <c r="L1378" i="1"/>
  <c r="K1378" i="1"/>
  <c r="J1378" i="1"/>
  <c r="I1378" i="1" s="1"/>
  <c r="L1199" i="1"/>
  <c r="K1199" i="1"/>
  <c r="J1199" i="1"/>
  <c r="I1199" i="1" s="1"/>
  <c r="L1018" i="1"/>
  <c r="K1018" i="1"/>
  <c r="J1018" i="1"/>
  <c r="I1018" i="1" s="1"/>
  <c r="L841" i="1"/>
  <c r="K841" i="1"/>
  <c r="J841" i="1"/>
  <c r="I841" i="1" s="1"/>
  <c r="L662" i="1"/>
  <c r="K662" i="1"/>
  <c r="J662" i="1"/>
  <c r="I662" i="1" s="1"/>
  <c r="L481" i="1"/>
  <c r="K481" i="1"/>
  <c r="J481" i="1"/>
  <c r="I481" i="1" s="1"/>
  <c r="L304" i="1"/>
  <c r="K304" i="1"/>
  <c r="J304" i="1"/>
  <c r="I304" i="1" s="1"/>
  <c r="L296" i="1"/>
  <c r="K296" i="1"/>
  <c r="J296" i="1"/>
  <c r="I296" i="1" s="1"/>
  <c r="L115" i="1"/>
  <c r="K115" i="1"/>
  <c r="J115" i="1"/>
  <c r="I115" i="1" s="1"/>
  <c r="L3280" i="1"/>
  <c r="K3280" i="1"/>
  <c r="J3280" i="1"/>
  <c r="I3280" i="1" s="1"/>
  <c r="L2993" i="1"/>
  <c r="K2993" i="1"/>
  <c r="J2993" i="1"/>
  <c r="I2993" i="1" s="1"/>
  <c r="L2985" i="1"/>
  <c r="K2985" i="1"/>
  <c r="J2985" i="1"/>
  <c r="I2985" i="1" s="1"/>
  <c r="L2810" i="1"/>
  <c r="K2810" i="1"/>
  <c r="J2810" i="1"/>
  <c r="I2810" i="1" s="1"/>
  <c r="L2581" i="1"/>
  <c r="K2581" i="1"/>
  <c r="J2581" i="1"/>
  <c r="I2581" i="1" s="1"/>
  <c r="L2415" i="1"/>
  <c r="K2415" i="1"/>
  <c r="J2415" i="1"/>
  <c r="I2415" i="1" s="1"/>
  <c r="L2249" i="1"/>
  <c r="K2249" i="1"/>
  <c r="J2249" i="1"/>
  <c r="I2249" i="1" s="1"/>
  <c r="L2079" i="1"/>
  <c r="K2079" i="1"/>
  <c r="J2079" i="1"/>
  <c r="I2079" i="1" s="1"/>
  <c r="L1917" i="1"/>
  <c r="K1917" i="1"/>
  <c r="J1917" i="1"/>
  <c r="I1917" i="1" s="1"/>
  <c r="L1736" i="1"/>
  <c r="K1736" i="1"/>
  <c r="J1736" i="1"/>
  <c r="I1736" i="1" s="1"/>
  <c r="L1553" i="1"/>
  <c r="K1553" i="1"/>
  <c r="J1553" i="1"/>
  <c r="I1553" i="1" s="1"/>
  <c r="L1545" i="1"/>
  <c r="K1545" i="1"/>
  <c r="J1545" i="1"/>
  <c r="I1545" i="1" s="1"/>
  <c r="L1368" i="1"/>
  <c r="K1368" i="1"/>
  <c r="J1368" i="1"/>
  <c r="I1368" i="1" s="1"/>
  <c r="L1189" i="1"/>
  <c r="K1189" i="1"/>
  <c r="J1189" i="1"/>
  <c r="I1189" i="1" s="1"/>
  <c r="L1007" i="1"/>
  <c r="K1007" i="1"/>
  <c r="J1007" i="1"/>
  <c r="I1007" i="1" s="1"/>
  <c r="L831" i="1"/>
  <c r="K831" i="1"/>
  <c r="J831" i="1"/>
  <c r="I831" i="1" s="1"/>
  <c r="L652" i="1"/>
  <c r="K652" i="1"/>
  <c r="J652" i="1"/>
  <c r="I652" i="1" s="1"/>
  <c r="L470" i="1"/>
  <c r="K470" i="1"/>
  <c r="J470" i="1"/>
  <c r="I470" i="1" s="1"/>
  <c r="L294" i="1"/>
  <c r="K294" i="1"/>
  <c r="J294" i="1"/>
  <c r="I294" i="1" s="1"/>
  <c r="L113" i="1"/>
  <c r="K113" i="1"/>
  <c r="J113" i="1"/>
  <c r="I113" i="1" s="1"/>
  <c r="L105" i="1"/>
  <c r="K105" i="1"/>
  <c r="J105" i="1"/>
  <c r="I105" i="1" s="1"/>
  <c r="L3120" i="1"/>
  <c r="K3120" i="1"/>
  <c r="J3120" i="1"/>
  <c r="I3120" i="1" s="1"/>
  <c r="L2983" i="1"/>
  <c r="K2983" i="1"/>
  <c r="J2983" i="1"/>
  <c r="I2983" i="1" s="1"/>
  <c r="L1910" i="1"/>
  <c r="K1910" i="1"/>
  <c r="J1910" i="1"/>
  <c r="I1910" i="1" s="1"/>
  <c r="L2801" i="1"/>
  <c r="K2801" i="1"/>
  <c r="J2801" i="1"/>
  <c r="I2801" i="1" s="1"/>
  <c r="L2573" i="1"/>
  <c r="K2573" i="1"/>
  <c r="J2573" i="1"/>
  <c r="I2573" i="1" s="1"/>
  <c r="L2407" i="1"/>
  <c r="K2407" i="1"/>
  <c r="J2407" i="1"/>
  <c r="I2407" i="1" s="1"/>
  <c r="L1725" i="1"/>
  <c r="K1725" i="1"/>
  <c r="J1725" i="1"/>
  <c r="I1725" i="1" s="1"/>
  <c r="L2242" i="1"/>
  <c r="K2242" i="1"/>
  <c r="J2242" i="1"/>
  <c r="I2242" i="1" s="1"/>
  <c r="L2072" i="1"/>
  <c r="K2072" i="1"/>
  <c r="J2072" i="1"/>
  <c r="I2072" i="1" s="1"/>
  <c r="L1909" i="1"/>
  <c r="K1909" i="1"/>
  <c r="J1909" i="1"/>
  <c r="I1909" i="1" s="1"/>
  <c r="L1544" i="1"/>
  <c r="K1544" i="1"/>
  <c r="J1544" i="1"/>
  <c r="I1544" i="1" s="1"/>
  <c r="L1743" i="1"/>
  <c r="K1743" i="1"/>
  <c r="J1743" i="1"/>
  <c r="I1743" i="1" s="1"/>
  <c r="L1359" i="1"/>
  <c r="K1359" i="1"/>
  <c r="J1359" i="1"/>
  <c r="I1359" i="1" s="1"/>
  <c r="L1178" i="1"/>
  <c r="K1178" i="1"/>
  <c r="J1178" i="1"/>
  <c r="I1178" i="1" s="1"/>
  <c r="L1719" i="1"/>
  <c r="K1719" i="1"/>
  <c r="J1719" i="1"/>
  <c r="I1719" i="1" s="1"/>
  <c r="L822" i="1"/>
  <c r="K822" i="1"/>
  <c r="J822" i="1"/>
  <c r="I822" i="1" s="1"/>
  <c r="L641" i="1"/>
  <c r="K641" i="1"/>
  <c r="J641" i="1"/>
  <c r="I641" i="1" s="1"/>
  <c r="L459" i="1"/>
  <c r="K459" i="1"/>
  <c r="J459" i="1"/>
  <c r="I459" i="1" s="1"/>
  <c r="L283" i="1"/>
  <c r="K283" i="1"/>
  <c r="J283" i="1"/>
  <c r="I283" i="1" s="1"/>
  <c r="L103" i="1"/>
  <c r="K103" i="1"/>
  <c r="J103" i="1"/>
  <c r="I103" i="1" s="1"/>
  <c r="L3257" i="1"/>
  <c r="K3257" i="1"/>
  <c r="J3257" i="1"/>
  <c r="I3257" i="1" s="1"/>
  <c r="L3142" i="1"/>
  <c r="K3142" i="1"/>
  <c r="J3142" i="1"/>
  <c r="I3142" i="1" s="1"/>
  <c r="L2973" i="1"/>
  <c r="K2973" i="1"/>
  <c r="J2973" i="1"/>
  <c r="I2973" i="1" s="1"/>
  <c r="L2798" i="1"/>
  <c r="K2798" i="1"/>
  <c r="J2798" i="1"/>
  <c r="I2798" i="1" s="1"/>
  <c r="L2569" i="1"/>
  <c r="K2569" i="1"/>
  <c r="J2569" i="1"/>
  <c r="I2569" i="1" s="1"/>
  <c r="L2561" i="1"/>
  <c r="K2561" i="1"/>
  <c r="J2561" i="1"/>
  <c r="I2561" i="1" s="1"/>
  <c r="L2396" i="1"/>
  <c r="K2396" i="1"/>
  <c r="J2396" i="1"/>
  <c r="I2396" i="1" s="1"/>
  <c r="L1711" i="1"/>
  <c r="K1711" i="1"/>
  <c r="J1711" i="1"/>
  <c r="I1711" i="1" s="1"/>
  <c r="L2230" i="1"/>
  <c r="K2230" i="1"/>
  <c r="J2230" i="1"/>
  <c r="I2230" i="1" s="1"/>
  <c r="L2060" i="1"/>
  <c r="K2060" i="1"/>
  <c r="J2060" i="1"/>
  <c r="I2060" i="1" s="1"/>
  <c r="L1902" i="1"/>
  <c r="K1902" i="1"/>
  <c r="J1902" i="1"/>
  <c r="I1902" i="1" s="1"/>
  <c r="L1535" i="1"/>
  <c r="K1535" i="1"/>
  <c r="J1535" i="1"/>
  <c r="I1535" i="1" s="1"/>
  <c r="L1357" i="1"/>
  <c r="K1357" i="1"/>
  <c r="J1357" i="1"/>
  <c r="I1357" i="1" s="1"/>
  <c r="L1176" i="1"/>
  <c r="K1176" i="1"/>
  <c r="J1176" i="1"/>
  <c r="I1176" i="1" s="1"/>
  <c r="L1169" i="1"/>
  <c r="K1169" i="1"/>
  <c r="J1169" i="1"/>
  <c r="I1169" i="1" s="1"/>
  <c r="L988" i="1"/>
  <c r="K988" i="1"/>
  <c r="J988" i="1"/>
  <c r="I988" i="1" s="1"/>
  <c r="L813" i="1"/>
  <c r="K813" i="1"/>
  <c r="J813" i="1"/>
  <c r="I813" i="1" s="1"/>
  <c r="L631" i="1"/>
  <c r="K631" i="1"/>
  <c r="J631" i="1"/>
  <c r="I631" i="1" s="1"/>
  <c r="L450" i="1"/>
  <c r="K450" i="1"/>
  <c r="J450" i="1"/>
  <c r="I450" i="1" s="1"/>
  <c r="L274" i="1"/>
  <c r="K274" i="1"/>
  <c r="J274" i="1"/>
  <c r="I274" i="1" s="1"/>
  <c r="L93" i="1"/>
  <c r="K93" i="1"/>
  <c r="J93" i="1"/>
  <c r="I93" i="1" s="1"/>
  <c r="L3246" i="1"/>
  <c r="K3246" i="1"/>
  <c r="J3246" i="1"/>
  <c r="I3246" i="1" s="1"/>
  <c r="L3105" i="1"/>
  <c r="K3105" i="1"/>
  <c r="J3105" i="1"/>
  <c r="I3105" i="1" s="1"/>
  <c r="L2964" i="1"/>
  <c r="K2964" i="1"/>
  <c r="J2964" i="1"/>
  <c r="I2964" i="1" s="1"/>
  <c r="L2791" i="1"/>
  <c r="K2791" i="1"/>
  <c r="J2791" i="1"/>
  <c r="I2791" i="1" s="1"/>
  <c r="L2559" i="1"/>
  <c r="K2559" i="1"/>
  <c r="J2559" i="1"/>
  <c r="I2559" i="1" s="1"/>
  <c r="L2394" i="1"/>
  <c r="K2394" i="1"/>
  <c r="J2394" i="1"/>
  <c r="I2394" i="1" s="1"/>
  <c r="L2387" i="1"/>
  <c r="K2387" i="1"/>
  <c r="J2387" i="1"/>
  <c r="I2387" i="1" s="1"/>
  <c r="L2219" i="1"/>
  <c r="K2219" i="1"/>
  <c r="J2219" i="1"/>
  <c r="I2219" i="1" s="1"/>
  <c r="L2049" i="1"/>
  <c r="K2049" i="1"/>
  <c r="J2049" i="1"/>
  <c r="I2049" i="1" s="1"/>
  <c r="L1891" i="1"/>
  <c r="J1891" i="1"/>
  <c r="I1891" i="1" s="1"/>
  <c r="K1891" i="1"/>
  <c r="L1704" i="1"/>
  <c r="K1704" i="1"/>
  <c r="J1704" i="1"/>
  <c r="I1704" i="1" s="1"/>
  <c r="L1525" i="1"/>
  <c r="K1525" i="1"/>
  <c r="J1525" i="1"/>
  <c r="I1525" i="1" s="1"/>
  <c r="L1348" i="1"/>
  <c r="K1348" i="1"/>
  <c r="J1348" i="1"/>
  <c r="I1348" i="1" s="1"/>
  <c r="L1167" i="1"/>
  <c r="K1167" i="1"/>
  <c r="J1167" i="1"/>
  <c r="I1167" i="1" s="1"/>
  <c r="L986" i="1"/>
  <c r="K986" i="1"/>
  <c r="J986" i="1"/>
  <c r="I986" i="1" s="1"/>
  <c r="L978" i="1"/>
  <c r="K978" i="1"/>
  <c r="J978" i="1"/>
  <c r="I978" i="1" s="1"/>
  <c r="L802" i="1"/>
  <c r="K802" i="1"/>
  <c r="J802" i="1"/>
  <c r="I802" i="1" s="1"/>
  <c r="L620" i="1"/>
  <c r="K620" i="1"/>
  <c r="J620" i="1"/>
  <c r="I620" i="1" s="1"/>
  <c r="L440" i="1"/>
  <c r="K440" i="1"/>
  <c r="J440" i="1"/>
  <c r="I440" i="1" s="1"/>
  <c r="L263" i="1"/>
  <c r="K263" i="1"/>
  <c r="J263" i="1"/>
  <c r="I263" i="1" s="1"/>
  <c r="L85" i="1"/>
  <c r="K85" i="1"/>
  <c r="J85" i="1"/>
  <c r="I85" i="1" s="1"/>
  <c r="L3234" i="1"/>
  <c r="K3234" i="1"/>
  <c r="J3234" i="1"/>
  <c r="I3234" i="1" s="1"/>
  <c r="L3229" i="1"/>
  <c r="K3229" i="1"/>
  <c r="J3229" i="1"/>
  <c r="I3229" i="1" s="1"/>
  <c r="L2954" i="1"/>
  <c r="K2954" i="1"/>
  <c r="J2954" i="1"/>
  <c r="I2954" i="1" s="1"/>
  <c r="L2782" i="1"/>
  <c r="K2782" i="1"/>
  <c r="J2782" i="1"/>
  <c r="I2782" i="1" s="1"/>
  <c r="L2549" i="1"/>
  <c r="K2549" i="1"/>
  <c r="J2549" i="1"/>
  <c r="I2549" i="1" s="1"/>
  <c r="L2385" i="1"/>
  <c r="K2385" i="1"/>
  <c r="J2385" i="1"/>
  <c r="I2385" i="1" s="1"/>
  <c r="L2217" i="1"/>
  <c r="K2217" i="1"/>
  <c r="J2217" i="1"/>
  <c r="I2217" i="1" s="1"/>
  <c r="L2209" i="1"/>
  <c r="K2209" i="1"/>
  <c r="J2209" i="1"/>
  <c r="I2209" i="1" s="1"/>
  <c r="L2040" i="1"/>
  <c r="K2040" i="1"/>
  <c r="J2040" i="1"/>
  <c r="I2040" i="1" s="1"/>
  <c r="L1883" i="1"/>
  <c r="K1883" i="1"/>
  <c r="J1883" i="1"/>
  <c r="I1883" i="1" s="1"/>
  <c r="L1695" i="1"/>
  <c r="K1695" i="1"/>
  <c r="J1695" i="1"/>
  <c r="I1695" i="1" s="1"/>
  <c r="L1516" i="1"/>
  <c r="K1516" i="1"/>
  <c r="J1516" i="1"/>
  <c r="I1516" i="1" s="1"/>
  <c r="L1339" i="1"/>
  <c r="K1339" i="1"/>
  <c r="J1339" i="1"/>
  <c r="I1339" i="1" s="1"/>
  <c r="L1159" i="1"/>
  <c r="K1159" i="1"/>
  <c r="J1159" i="1"/>
  <c r="I1159" i="1" s="1"/>
  <c r="L976" i="1"/>
  <c r="K976" i="1"/>
  <c r="J976" i="1"/>
  <c r="I976" i="1" s="1"/>
  <c r="L800" i="1"/>
  <c r="K800" i="1"/>
  <c r="J800" i="1"/>
  <c r="I800" i="1" s="1"/>
  <c r="L792" i="1"/>
  <c r="K792" i="1"/>
  <c r="J792" i="1"/>
  <c r="I792" i="1" s="1"/>
  <c r="L610" i="1"/>
  <c r="K610" i="1"/>
  <c r="J610" i="1"/>
  <c r="I610" i="1" s="1"/>
  <c r="L430" i="1"/>
  <c r="K430" i="1"/>
  <c r="J430" i="1"/>
  <c r="I430" i="1" s="1"/>
  <c r="L1183" i="1"/>
  <c r="K1183" i="1"/>
  <c r="J1183" i="1"/>
  <c r="I1183" i="1" s="1"/>
  <c r="L73" i="1"/>
  <c r="K73" i="1"/>
  <c r="J73" i="1"/>
  <c r="I73" i="1" s="1"/>
  <c r="L3194" i="1"/>
  <c r="K3194" i="1"/>
  <c r="J3194" i="1"/>
  <c r="I3194" i="1" s="1"/>
  <c r="L3220" i="1"/>
  <c r="K3220" i="1"/>
  <c r="J3220" i="1"/>
  <c r="I3220" i="1" s="1"/>
  <c r="L2944" i="1"/>
  <c r="K2944" i="1"/>
  <c r="J2944" i="1"/>
  <c r="I2944" i="1" s="1"/>
  <c r="L2775" i="1"/>
  <c r="K2775" i="1"/>
  <c r="J2775" i="1"/>
  <c r="I2775" i="1" s="1"/>
  <c r="L2543" i="1"/>
  <c r="J2543" i="1"/>
  <c r="I2543" i="1" s="1"/>
  <c r="K2543" i="1"/>
  <c r="L2536" i="1"/>
  <c r="K2536" i="1"/>
  <c r="J2536" i="1"/>
  <c r="I2536" i="1" s="1"/>
  <c r="L2369" i="1"/>
  <c r="K2369" i="1"/>
  <c r="J2369" i="1"/>
  <c r="I2369" i="1" s="1"/>
  <c r="L2201" i="1"/>
  <c r="K2201" i="1"/>
  <c r="J2201" i="1"/>
  <c r="I2201" i="1" s="1"/>
  <c r="L2032" i="1"/>
  <c r="K2032" i="1"/>
  <c r="J2032" i="1"/>
  <c r="I2032" i="1" s="1"/>
  <c r="L1874" i="1"/>
  <c r="K1874" i="1"/>
  <c r="J1874" i="1"/>
  <c r="I1874" i="1" s="1"/>
  <c r="L1687" i="1"/>
  <c r="K1687" i="1"/>
  <c r="J1687" i="1"/>
  <c r="I1687" i="1" s="1"/>
  <c r="L1506" i="1"/>
  <c r="K1506" i="1"/>
  <c r="J1506" i="1"/>
  <c r="I1506" i="1" s="1"/>
  <c r="L1329" i="1"/>
  <c r="K1329" i="1"/>
  <c r="J1329" i="1"/>
  <c r="I1329" i="1" s="1"/>
  <c r="L1149" i="1"/>
  <c r="K1149" i="1"/>
  <c r="J1149" i="1"/>
  <c r="I1149" i="1" s="1"/>
  <c r="L968" i="1"/>
  <c r="K968" i="1"/>
  <c r="J968" i="1"/>
  <c r="I968" i="1" s="1"/>
  <c r="L791" i="1"/>
  <c r="K791" i="1"/>
  <c r="J791" i="1"/>
  <c r="I791" i="1" s="1"/>
  <c r="L783" i="1"/>
  <c r="K783" i="1"/>
  <c r="J783" i="1"/>
  <c r="I783" i="1" s="1"/>
  <c r="L601" i="1"/>
  <c r="K601" i="1"/>
  <c r="J601" i="1"/>
  <c r="I601" i="1" s="1"/>
  <c r="L420" i="1"/>
  <c r="K420" i="1"/>
  <c r="J420" i="1"/>
  <c r="I420" i="1" s="1"/>
  <c r="L243" i="1"/>
  <c r="K243" i="1"/>
  <c r="J243" i="1"/>
  <c r="I243" i="1" s="1"/>
  <c r="L62" i="1"/>
  <c r="J62" i="1"/>
  <c r="I62" i="1" s="1"/>
  <c r="K62" i="1"/>
  <c r="L3214" i="1"/>
  <c r="K3214" i="1"/>
  <c r="J3214" i="1"/>
  <c r="I3214" i="1" s="1"/>
  <c r="L3207" i="1"/>
  <c r="K3207" i="1"/>
  <c r="J3207" i="1"/>
  <c r="I3207" i="1" s="1"/>
  <c r="L2934" i="1"/>
  <c r="K2934" i="1"/>
  <c r="J2934" i="1"/>
  <c r="I2934" i="1" s="1"/>
  <c r="L2762" i="1"/>
  <c r="K2762" i="1"/>
  <c r="J2762" i="1"/>
  <c r="I2762" i="1" s="1"/>
  <c r="L2531" i="1"/>
  <c r="K2531" i="1"/>
  <c r="J2531" i="1"/>
  <c r="I2531" i="1" s="1"/>
  <c r="L2365" i="1"/>
  <c r="K2365" i="1"/>
  <c r="J2365" i="1"/>
  <c r="I2365" i="1" s="1"/>
  <c r="L2197" i="1"/>
  <c r="K2197" i="1"/>
  <c r="J2197" i="1"/>
  <c r="I2197" i="1" s="1"/>
  <c r="L2029" i="1"/>
  <c r="J2029" i="1"/>
  <c r="I2029" i="1" s="1"/>
  <c r="K2029" i="1"/>
  <c r="L1871" i="1"/>
  <c r="K1871" i="1"/>
  <c r="J1871" i="1"/>
  <c r="I1871" i="1" s="1"/>
  <c r="L1863" i="1"/>
  <c r="K1863" i="1"/>
  <c r="J1863" i="1"/>
  <c r="I1863" i="1" s="1"/>
  <c r="L1676" i="1"/>
  <c r="K1676" i="1"/>
  <c r="J1676" i="1"/>
  <c r="I1676" i="1" s="1"/>
  <c r="L1496" i="1"/>
  <c r="K1496" i="1"/>
  <c r="J1496" i="1"/>
  <c r="I1496" i="1" s="1"/>
  <c r="L1319" i="1"/>
  <c r="K1319" i="1"/>
  <c r="J1319" i="1"/>
  <c r="I1319" i="1" s="1"/>
  <c r="L1138" i="1"/>
  <c r="K1138" i="1"/>
  <c r="J1138" i="1"/>
  <c r="I1138" i="1" s="1"/>
  <c r="L958" i="1"/>
  <c r="K958" i="1"/>
  <c r="J958" i="1"/>
  <c r="I958" i="1" s="1"/>
  <c r="L780" i="1"/>
  <c r="K780" i="1"/>
  <c r="J780" i="1"/>
  <c r="I780" i="1" s="1"/>
  <c r="L598" i="1"/>
  <c r="K598" i="1"/>
  <c r="J598" i="1"/>
  <c r="I598" i="1" s="1"/>
  <c r="L417" i="1"/>
  <c r="K417" i="1"/>
  <c r="J417" i="1"/>
  <c r="I417" i="1" s="1"/>
  <c r="L410" i="1"/>
  <c r="K410" i="1"/>
  <c r="J410" i="1"/>
  <c r="I410" i="1" s="1"/>
  <c r="L233" i="1"/>
  <c r="K233" i="1"/>
  <c r="J233" i="1"/>
  <c r="I233" i="1" s="1"/>
  <c r="L51" i="1"/>
  <c r="K51" i="1"/>
  <c r="J51" i="1"/>
  <c r="I51" i="1" s="1"/>
  <c r="L3200" i="1"/>
  <c r="K3200" i="1"/>
  <c r="J3200" i="1"/>
  <c r="I3200" i="1" s="1"/>
  <c r="L3196" i="1"/>
  <c r="K3196" i="1"/>
  <c r="J3196" i="1"/>
  <c r="I3196" i="1" s="1"/>
  <c r="L2924" i="1"/>
  <c r="K2924" i="1"/>
  <c r="J2924" i="1"/>
  <c r="I2924" i="1" s="1"/>
  <c r="L2753" i="1"/>
  <c r="K2753" i="1"/>
  <c r="J2753" i="1"/>
  <c r="I2753" i="1" s="1"/>
  <c r="L2522" i="1"/>
  <c r="K2522" i="1"/>
  <c r="J2522" i="1"/>
  <c r="I2522" i="1" s="1"/>
  <c r="L2356" i="1"/>
  <c r="K2356" i="1"/>
  <c r="J2356" i="1"/>
  <c r="I2356" i="1" s="1"/>
  <c r="L2188" i="1"/>
  <c r="K2188" i="1"/>
  <c r="J2188" i="1"/>
  <c r="I2188" i="1" s="1"/>
  <c r="L2020" i="1"/>
  <c r="K2020" i="1"/>
  <c r="J2020" i="1"/>
  <c r="I2020" i="1" s="1"/>
  <c r="L1862" i="1"/>
  <c r="K1862" i="1"/>
  <c r="J1862" i="1"/>
  <c r="I1862" i="1" s="1"/>
  <c r="L1854" i="1"/>
  <c r="K1854" i="1"/>
  <c r="J1854" i="1"/>
  <c r="I1854" i="1" s="1"/>
  <c r="L1667" i="1"/>
  <c r="K1667" i="1"/>
  <c r="J1667" i="1"/>
  <c r="I1667" i="1" s="1"/>
  <c r="L1487" i="1"/>
  <c r="K1487" i="1"/>
  <c r="J1487" i="1"/>
  <c r="I1487" i="1" s="1"/>
  <c r="L1310" i="1"/>
  <c r="K1310" i="1"/>
  <c r="J1310" i="1"/>
  <c r="I1310" i="1" s="1"/>
  <c r="L1129" i="1"/>
  <c r="K1129" i="1"/>
  <c r="J1129" i="1"/>
  <c r="I1129" i="1" s="1"/>
  <c r="L952" i="1"/>
  <c r="K952" i="1"/>
  <c r="J952" i="1"/>
  <c r="I952" i="1" s="1"/>
  <c r="L771" i="1"/>
  <c r="K771" i="1"/>
  <c r="J771" i="1"/>
  <c r="I771" i="1" s="1"/>
  <c r="L589" i="1"/>
  <c r="K589" i="1"/>
  <c r="J589" i="1"/>
  <c r="I589" i="1" s="1"/>
  <c r="L408" i="1"/>
  <c r="K408" i="1"/>
  <c r="J408" i="1"/>
  <c r="I408" i="1" s="1"/>
  <c r="L231" i="1"/>
  <c r="K231" i="1"/>
  <c r="J231" i="1"/>
  <c r="I231" i="1" s="1"/>
  <c r="L223" i="1"/>
  <c r="K223" i="1"/>
  <c r="J223" i="1"/>
  <c r="I223" i="1" s="1"/>
  <c r="L41" i="1"/>
  <c r="K41" i="1"/>
  <c r="J41" i="1"/>
  <c r="I41" i="1" s="1"/>
  <c r="L3130" i="1"/>
  <c r="K3130" i="1"/>
  <c r="J3130" i="1"/>
  <c r="I3130" i="1" s="1"/>
  <c r="L2922" i="1"/>
  <c r="K2922" i="1"/>
  <c r="J2922" i="1"/>
  <c r="I2922" i="1" s="1"/>
  <c r="L2914" i="1"/>
  <c r="K2914" i="1"/>
  <c r="J2914" i="1"/>
  <c r="I2914" i="1" s="1"/>
  <c r="L2743" i="1"/>
  <c r="K2743" i="1"/>
  <c r="J2743" i="1"/>
  <c r="I2743" i="1" s="1"/>
  <c r="L2512" i="1"/>
  <c r="K2512" i="1"/>
  <c r="J2512" i="1"/>
  <c r="I2512" i="1" s="1"/>
  <c r="L2345" i="1"/>
  <c r="K2345" i="1"/>
  <c r="J2345" i="1"/>
  <c r="I2345" i="1" s="1"/>
  <c r="L2177" i="1"/>
  <c r="K2177" i="1"/>
  <c r="J2177" i="1"/>
  <c r="I2177" i="1" s="1"/>
  <c r="L2009" i="1"/>
  <c r="K2009" i="1"/>
  <c r="J2009" i="1"/>
  <c r="I2009" i="1" s="1"/>
  <c r="L1851" i="1"/>
  <c r="K1851" i="1"/>
  <c r="J1851" i="1"/>
  <c r="I1851" i="1" s="1"/>
  <c r="L1664" i="1"/>
  <c r="K1664" i="1"/>
  <c r="J1664" i="1"/>
  <c r="I1664" i="1" s="1"/>
  <c r="L1485" i="1"/>
  <c r="K1485" i="1"/>
  <c r="J1485" i="1"/>
  <c r="I1485" i="1" s="1"/>
  <c r="L1476" i="1"/>
  <c r="K1476" i="1"/>
  <c r="J1476" i="1"/>
  <c r="I1476" i="1" s="1"/>
  <c r="L1300" i="1"/>
  <c r="K1300" i="1"/>
  <c r="J1300" i="1"/>
  <c r="I1300" i="1" s="1"/>
  <c r="L1117" i="1"/>
  <c r="K1117" i="1"/>
  <c r="J1117" i="1"/>
  <c r="I1117" i="1" s="1"/>
  <c r="L942" i="1"/>
  <c r="K942" i="1"/>
  <c r="J942" i="1"/>
  <c r="I942" i="1" s="1"/>
  <c r="L761" i="1"/>
  <c r="K761" i="1"/>
  <c r="J761" i="1"/>
  <c r="I761" i="1" s="1"/>
  <c r="L577" i="1"/>
  <c r="K577" i="1"/>
  <c r="J577" i="1"/>
  <c r="I577" i="1" s="1"/>
  <c r="L399" i="1"/>
  <c r="K399" i="1"/>
  <c r="J399" i="1"/>
  <c r="I399" i="1" s="1"/>
  <c r="L221" i="1"/>
  <c r="K221" i="1"/>
  <c r="J221" i="1"/>
  <c r="I221" i="1" s="1"/>
  <c r="L39" i="1"/>
  <c r="K39" i="1"/>
  <c r="J39" i="1"/>
  <c r="I39" i="1" s="1"/>
  <c r="L30" i="1"/>
  <c r="K30" i="1"/>
  <c r="J30" i="1"/>
  <c r="I30" i="1" s="1"/>
  <c r="L3084" i="1"/>
  <c r="K3084" i="1"/>
  <c r="J3084" i="1"/>
  <c r="I3084" i="1" s="1"/>
  <c r="L2912" i="1"/>
  <c r="K2912" i="1"/>
  <c r="J2912" i="1"/>
  <c r="I2912" i="1" s="1"/>
  <c r="L479" i="1"/>
  <c r="K479" i="1"/>
  <c r="J479" i="1"/>
  <c r="I479" i="1" s="1"/>
  <c r="L2734" i="1"/>
  <c r="K2734" i="1"/>
  <c r="J2734" i="1"/>
  <c r="I2734" i="1" s="1"/>
  <c r="L2504" i="1"/>
  <c r="K2504" i="1"/>
  <c r="J2504" i="1"/>
  <c r="I2504" i="1" s="1"/>
  <c r="L2337" i="1"/>
  <c r="K2337" i="1"/>
  <c r="J2337" i="1"/>
  <c r="I2337" i="1" s="1"/>
  <c r="L2169" i="1"/>
  <c r="K2169" i="1"/>
  <c r="J2169" i="1"/>
  <c r="I2169" i="1" s="1"/>
  <c r="L2002" i="1"/>
  <c r="K2002" i="1"/>
  <c r="J2002" i="1"/>
  <c r="I2002" i="1" s="1"/>
  <c r="L1844" i="1"/>
  <c r="K1844" i="1"/>
  <c r="J1844" i="1"/>
  <c r="I1844" i="1" s="1"/>
  <c r="L1836" i="1"/>
  <c r="K1836" i="1"/>
  <c r="J1836" i="1"/>
  <c r="I1836" i="1" s="1"/>
  <c r="L1650" i="1"/>
  <c r="K1650" i="1"/>
  <c r="J1650" i="1"/>
  <c r="I1650" i="1" s="1"/>
  <c r="L1468" i="1"/>
  <c r="K1468" i="1"/>
  <c r="J1468" i="1"/>
  <c r="I1468" i="1" s="1"/>
  <c r="L1292" i="1"/>
  <c r="K1292" i="1"/>
  <c r="J1292" i="1"/>
  <c r="I1292" i="1" s="1"/>
  <c r="L1110" i="1"/>
  <c r="K1110" i="1"/>
  <c r="J1110" i="1"/>
  <c r="I1110" i="1" s="1"/>
  <c r="L935" i="1"/>
  <c r="K935" i="1"/>
  <c r="J935" i="1"/>
  <c r="I935" i="1" s="1"/>
  <c r="J2870" i="1"/>
  <c r="I2870" i="1" s="1"/>
  <c r="J3256" i="1"/>
  <c r="I3256" i="1" s="1"/>
  <c r="L2485" i="1"/>
  <c r="K2485" i="1"/>
  <c r="J2485" i="1"/>
  <c r="I2485" i="1" s="1"/>
  <c r="L120" i="1"/>
  <c r="K120" i="1"/>
  <c r="J120" i="1"/>
  <c r="I120" i="1" s="1"/>
  <c r="L2148" i="1"/>
  <c r="K2148" i="1"/>
  <c r="J2148" i="1"/>
  <c r="I2148" i="1" s="1"/>
  <c r="L1980" i="1"/>
  <c r="K1980" i="1"/>
  <c r="J1980" i="1"/>
  <c r="I1980" i="1" s="1"/>
  <c r="L1822" i="1"/>
  <c r="K1822" i="1"/>
  <c r="J1822" i="1"/>
  <c r="I1822" i="1" s="1"/>
  <c r="L1634" i="1"/>
  <c r="K1634" i="1"/>
  <c r="J1634" i="1"/>
  <c r="I1634" i="1" s="1"/>
  <c r="L1456" i="1"/>
  <c r="K1456" i="1"/>
  <c r="J1456" i="1"/>
  <c r="I1456" i="1" s="1"/>
  <c r="L72" i="1"/>
  <c r="K72" i="1"/>
  <c r="J72" i="1"/>
  <c r="I72" i="1" s="1"/>
  <c r="L1095" i="1"/>
  <c r="K1095" i="1"/>
  <c r="J1095" i="1"/>
  <c r="I1095" i="1" s="1"/>
  <c r="L1087" i="1"/>
  <c r="K1087" i="1"/>
  <c r="J1087" i="1"/>
  <c r="I1087" i="1" s="1"/>
  <c r="L912" i="1"/>
  <c r="K912" i="1"/>
  <c r="J912" i="1"/>
  <c r="I912" i="1" s="1"/>
  <c r="L732" i="1"/>
  <c r="K732" i="1"/>
  <c r="J732" i="1"/>
  <c r="I732" i="1" s="1"/>
  <c r="L550" i="1"/>
  <c r="K550" i="1"/>
  <c r="J550" i="1"/>
  <c r="I550" i="1" s="1"/>
  <c r="L373" i="1"/>
  <c r="K373" i="1"/>
  <c r="J373" i="1"/>
  <c r="I373" i="1" s="1"/>
  <c r="L190" i="1"/>
  <c r="K190" i="1"/>
  <c r="J190" i="1"/>
  <c r="I190" i="1" s="1"/>
  <c r="L8" i="1"/>
  <c r="K8" i="1"/>
  <c r="J8" i="1"/>
  <c r="I8" i="1" s="1"/>
  <c r="L754" i="1"/>
  <c r="K754" i="1"/>
  <c r="J754" i="1"/>
  <c r="I754" i="1" s="1"/>
  <c r="L367" i="1"/>
  <c r="K367" i="1"/>
  <c r="J367" i="1"/>
  <c r="I367" i="1" s="1"/>
  <c r="L393" i="1"/>
  <c r="K393" i="1"/>
  <c r="J393" i="1"/>
  <c r="I393" i="1" s="1"/>
  <c r="L386" i="1"/>
  <c r="K386" i="1"/>
  <c r="J386" i="1"/>
  <c r="I386" i="1" s="1"/>
  <c r="L204" i="1"/>
  <c r="K204" i="1"/>
  <c r="J204" i="1"/>
  <c r="I204" i="1" s="1"/>
  <c r="L3175" i="1"/>
  <c r="K3175" i="1"/>
  <c r="J3175" i="1"/>
  <c r="I3175" i="1" s="1"/>
  <c r="L3079" i="1"/>
  <c r="K3079" i="1"/>
  <c r="J3079" i="1"/>
  <c r="I3079" i="1" s="1"/>
  <c r="L2902" i="1"/>
  <c r="K2902" i="1"/>
  <c r="J2902" i="1"/>
  <c r="I2902" i="1" s="1"/>
  <c r="L2732" i="1"/>
  <c r="K2732" i="1"/>
  <c r="J2732" i="1"/>
  <c r="I2732" i="1" s="1"/>
  <c r="L2501" i="1"/>
  <c r="K2501" i="1"/>
  <c r="J2501" i="1"/>
  <c r="I2501" i="1" s="1"/>
  <c r="L2493" i="1"/>
  <c r="K2493" i="1"/>
  <c r="J2493" i="1"/>
  <c r="I2493" i="1" s="1"/>
  <c r="L2326" i="1"/>
  <c r="K2326" i="1"/>
  <c r="J2326" i="1"/>
  <c r="I2326" i="1" s="1"/>
  <c r="L2157" i="1"/>
  <c r="K2157" i="1"/>
  <c r="J2157" i="1"/>
  <c r="I2157" i="1" s="1"/>
  <c r="L1989" i="1"/>
  <c r="K1989" i="1"/>
  <c r="J1989" i="1"/>
  <c r="I1989" i="1" s="1"/>
  <c r="L1831" i="1"/>
  <c r="K1831" i="1"/>
  <c r="J1831" i="1"/>
  <c r="I1831" i="1" s="1"/>
  <c r="L1645" i="1"/>
  <c r="K1645" i="1"/>
  <c r="J1645" i="1"/>
  <c r="I1645" i="1" s="1"/>
  <c r="L1464" i="1"/>
  <c r="K1464" i="1"/>
  <c r="J1464" i="1"/>
  <c r="I1464" i="1" s="1"/>
  <c r="L1287" i="1"/>
  <c r="K1287" i="1"/>
  <c r="J1287" i="1"/>
  <c r="I1287" i="1" s="1"/>
  <c r="L1104" i="1"/>
  <c r="K1104" i="1"/>
  <c r="J1104" i="1"/>
  <c r="I1104" i="1" s="1"/>
  <c r="L1096" i="1"/>
  <c r="K1096" i="1"/>
  <c r="J1096" i="1"/>
  <c r="I1096" i="1" s="1"/>
  <c r="L922" i="1"/>
  <c r="K922" i="1"/>
  <c r="J922" i="1"/>
  <c r="I922" i="1" s="1"/>
  <c r="L743" i="1"/>
  <c r="K743" i="1"/>
  <c r="J743" i="1"/>
  <c r="I743" i="1" s="1"/>
  <c r="L559" i="1"/>
  <c r="K559" i="1"/>
  <c r="J559" i="1"/>
  <c r="I559" i="1" s="1"/>
  <c r="L382" i="1"/>
  <c r="K382" i="1"/>
  <c r="J382" i="1"/>
  <c r="I382" i="1" s="1"/>
  <c r="L200" i="1"/>
  <c r="K200" i="1"/>
  <c r="J200" i="1"/>
  <c r="I200" i="1" s="1"/>
  <c r="L17" i="1"/>
  <c r="K17" i="1"/>
  <c r="J17" i="1"/>
  <c r="I17" i="1" s="1"/>
  <c r="L3164" i="1"/>
  <c r="J3164" i="1"/>
  <c r="I3164" i="1" s="1"/>
  <c r="K3164" i="1"/>
  <c r="L3077" i="1"/>
  <c r="K3077" i="1"/>
  <c r="J3077" i="1"/>
  <c r="I3077" i="1" s="1"/>
  <c r="L2892" i="1"/>
  <c r="K2892" i="1"/>
  <c r="J2892" i="1"/>
  <c r="I2892" i="1" s="1"/>
  <c r="L2723" i="1"/>
  <c r="K2723" i="1"/>
  <c r="J2723" i="1"/>
  <c r="I2723" i="1" s="1"/>
  <c r="L2492" i="1"/>
  <c r="K2492" i="1"/>
  <c r="J2492" i="1"/>
  <c r="I2492" i="1" s="1"/>
  <c r="K2484" i="1"/>
  <c r="L2484" i="1"/>
  <c r="J2484" i="1"/>
  <c r="I2484" i="1" s="1"/>
  <c r="L2320" i="1"/>
  <c r="K2320" i="1"/>
  <c r="J2320" i="1"/>
  <c r="I2320" i="1" s="1"/>
  <c r="L2147" i="1"/>
  <c r="K2147" i="1"/>
  <c r="J2147" i="1"/>
  <c r="I2147" i="1" s="1"/>
  <c r="L1979" i="1"/>
  <c r="K1979" i="1"/>
  <c r="J1979" i="1"/>
  <c r="I1979" i="1" s="1"/>
  <c r="L1821" i="1"/>
  <c r="K1821" i="1"/>
  <c r="J1821" i="1"/>
  <c r="I1821" i="1" s="1"/>
  <c r="L1633" i="1"/>
  <c r="K1633" i="1"/>
  <c r="J1633" i="1"/>
  <c r="I1633" i="1" s="1"/>
  <c r="L1455" i="1"/>
  <c r="K1455" i="1"/>
  <c r="J1455" i="1"/>
  <c r="I1455" i="1" s="1"/>
  <c r="L1279" i="1"/>
  <c r="K1279" i="1"/>
  <c r="J1279" i="1"/>
  <c r="I1279" i="1" s="1"/>
  <c r="L1094" i="1"/>
  <c r="K1094" i="1"/>
  <c r="J1094" i="1"/>
  <c r="I1094" i="1" s="1"/>
  <c r="L920" i="1"/>
  <c r="K920" i="1"/>
  <c r="J920" i="1"/>
  <c r="I920" i="1" s="1"/>
  <c r="L911" i="1"/>
  <c r="K911" i="1"/>
  <c r="J911" i="1"/>
  <c r="I911" i="1" s="1"/>
  <c r="L731" i="1"/>
  <c r="K731" i="1"/>
  <c r="J731" i="1"/>
  <c r="I731" i="1" s="1"/>
  <c r="L549" i="1"/>
  <c r="K549" i="1"/>
  <c r="J549" i="1"/>
  <c r="I549" i="1" s="1"/>
  <c r="L372" i="1"/>
  <c r="K372" i="1"/>
  <c r="J372" i="1"/>
  <c r="I372" i="1" s="1"/>
  <c r="L189" i="1"/>
  <c r="K189" i="1"/>
  <c r="J189" i="1"/>
  <c r="I189" i="1" s="1"/>
  <c r="L7" i="1"/>
  <c r="K7" i="1"/>
  <c r="J7" i="1"/>
  <c r="I7" i="1" s="1"/>
  <c r="L753" i="1"/>
  <c r="K753" i="1"/>
  <c r="J753" i="1"/>
  <c r="I753" i="1" s="1"/>
  <c r="L571" i="1"/>
  <c r="K571" i="1"/>
  <c r="J571" i="1"/>
  <c r="I571" i="1" s="1"/>
  <c r="L358" i="1"/>
  <c r="K358" i="1"/>
  <c r="J358" i="1"/>
  <c r="I358" i="1" s="1"/>
  <c r="L212" i="1"/>
  <c r="K212" i="1"/>
  <c r="J212" i="1"/>
  <c r="I212" i="1" s="1"/>
  <c r="L27" i="1"/>
  <c r="K27" i="1"/>
  <c r="J27" i="1"/>
  <c r="I27" i="1" s="1"/>
  <c r="L3174" i="1"/>
  <c r="K3174" i="1"/>
  <c r="J3174" i="1"/>
  <c r="I3174" i="1" s="1"/>
  <c r="L3078" i="1"/>
  <c r="J3078" i="1"/>
  <c r="I3078" i="1" s="1"/>
  <c r="K3078" i="1"/>
  <c r="L2901" i="1"/>
  <c r="K2901" i="1"/>
  <c r="J2901" i="1"/>
  <c r="I2901" i="1" s="1"/>
  <c r="L2731" i="1"/>
  <c r="K2731" i="1"/>
  <c r="J2731" i="1"/>
  <c r="I2731" i="1" s="1"/>
  <c r="L2500" i="1"/>
  <c r="K2500" i="1"/>
  <c r="J2500" i="1"/>
  <c r="I2500" i="1" s="1"/>
  <c r="L2332" i="1"/>
  <c r="J2332" i="1"/>
  <c r="I2332" i="1" s="1"/>
  <c r="K2332" i="1"/>
  <c r="L2325" i="1"/>
  <c r="K2325" i="1"/>
  <c r="J2325" i="1"/>
  <c r="I2325" i="1" s="1"/>
  <c r="L2156" i="1"/>
  <c r="K2156" i="1"/>
  <c r="J2156" i="1"/>
  <c r="I2156" i="1" s="1"/>
  <c r="L1988" i="1"/>
  <c r="K1988" i="1"/>
  <c r="J1988" i="1"/>
  <c r="I1988" i="1" s="1"/>
  <c r="L1830" i="1"/>
  <c r="K1830" i="1"/>
  <c r="J1830" i="1"/>
  <c r="I1830" i="1" s="1"/>
  <c r="L1644" i="1"/>
  <c r="K1644" i="1"/>
  <c r="J1644" i="1"/>
  <c r="I1644" i="1" s="1"/>
  <c r="L1463" i="1"/>
  <c r="K1463" i="1"/>
  <c r="J1463" i="1"/>
  <c r="I1463" i="1" s="1"/>
  <c r="L238" i="1"/>
  <c r="K238" i="1"/>
  <c r="J238" i="1"/>
  <c r="I238" i="1" s="1"/>
  <c r="L1103" i="1"/>
  <c r="K1103" i="1"/>
  <c r="J1103" i="1"/>
  <c r="I1103" i="1" s="1"/>
  <c r="L929" i="1"/>
  <c r="K929" i="1"/>
  <c r="J929" i="1"/>
  <c r="I929" i="1" s="1"/>
  <c r="L921" i="1"/>
  <c r="K921" i="1"/>
  <c r="J921" i="1"/>
  <c r="I921" i="1" s="1"/>
  <c r="L742" i="1"/>
  <c r="K742" i="1"/>
  <c r="J742" i="1"/>
  <c r="I742" i="1" s="1"/>
  <c r="L558" i="1"/>
  <c r="K558" i="1"/>
  <c r="J558" i="1"/>
  <c r="I558" i="1" s="1"/>
  <c r="L381" i="1"/>
  <c r="K381" i="1"/>
  <c r="J381" i="1"/>
  <c r="I381" i="1" s="1"/>
  <c r="L199" i="1"/>
  <c r="K199" i="1"/>
  <c r="J199" i="1"/>
  <c r="I199" i="1" s="1"/>
  <c r="L16" i="1"/>
  <c r="K16" i="1"/>
  <c r="J16" i="1"/>
  <c r="I16" i="1" s="1"/>
  <c r="L3163" i="1"/>
  <c r="K3163" i="1"/>
  <c r="J3163" i="1"/>
  <c r="I3163" i="1" s="1"/>
  <c r="L3160" i="1"/>
  <c r="K3160" i="1"/>
  <c r="J3160" i="1"/>
  <c r="I3160" i="1" s="1"/>
  <c r="L2891" i="1"/>
  <c r="K2891" i="1"/>
  <c r="J2891" i="1"/>
  <c r="I2891" i="1" s="1"/>
  <c r="L2722" i="1"/>
  <c r="K2722" i="1"/>
  <c r="J2722" i="1"/>
  <c r="I2722" i="1" s="1"/>
  <c r="L2491" i="1"/>
  <c r="K2491" i="1"/>
  <c r="J2491" i="1"/>
  <c r="I2491" i="1" s="1"/>
  <c r="L2153" i="1"/>
  <c r="K2153" i="1"/>
  <c r="J2153" i="1"/>
  <c r="I2153" i="1" s="1"/>
  <c r="L2319" i="1"/>
  <c r="K2319" i="1"/>
  <c r="J2319" i="1"/>
  <c r="I2319" i="1" s="1"/>
  <c r="L2146" i="1"/>
  <c r="K2146" i="1"/>
  <c r="J2146" i="1"/>
  <c r="I2146" i="1" s="1"/>
  <c r="L1978" i="1"/>
  <c r="K1978" i="1"/>
  <c r="J1978" i="1"/>
  <c r="I1978" i="1" s="1"/>
  <c r="L1820" i="1"/>
  <c r="K1820" i="1"/>
  <c r="J1820" i="1"/>
  <c r="I1820" i="1" s="1"/>
  <c r="L1632" i="1"/>
  <c r="K1632" i="1"/>
  <c r="J1632" i="1"/>
  <c r="I1632" i="1" s="1"/>
  <c r="L1454" i="1"/>
  <c r="K1454" i="1"/>
  <c r="J1454" i="1"/>
  <c r="I1454" i="1" s="1"/>
  <c r="L1277" i="1"/>
  <c r="K1277" i="1"/>
  <c r="J1277" i="1"/>
  <c r="I1277" i="1" s="1"/>
  <c r="L1093" i="1"/>
  <c r="K1093" i="1"/>
  <c r="J1093" i="1"/>
  <c r="I1093" i="1" s="1"/>
  <c r="L919" i="1"/>
  <c r="K919" i="1"/>
  <c r="J919" i="1"/>
  <c r="I919" i="1" s="1"/>
  <c r="L738" i="1"/>
  <c r="K738" i="1"/>
  <c r="J738" i="1"/>
  <c r="I738" i="1" s="1"/>
  <c r="L38" i="1"/>
  <c r="K38" i="1"/>
  <c r="J38" i="1"/>
  <c r="I38" i="1" s="1"/>
  <c r="L548" i="1"/>
  <c r="K548" i="1"/>
  <c r="J548" i="1"/>
  <c r="I548" i="1" s="1"/>
  <c r="L371" i="1"/>
  <c r="K371" i="1"/>
  <c r="J371" i="1"/>
  <c r="I371" i="1" s="1"/>
  <c r="L188" i="1"/>
  <c r="K188" i="1"/>
  <c r="J188" i="1"/>
  <c r="I188" i="1" s="1"/>
  <c r="L6" i="1"/>
  <c r="K6" i="1"/>
  <c r="J6" i="1"/>
  <c r="I6" i="1" s="1"/>
  <c r="L1987" i="1"/>
  <c r="K1987" i="1"/>
  <c r="J1987" i="1"/>
  <c r="I1987" i="1" s="1"/>
  <c r="L1829" i="1"/>
  <c r="K1829" i="1"/>
  <c r="J1829" i="1"/>
  <c r="I1829" i="1" s="1"/>
  <c r="L1641" i="1"/>
  <c r="K1641" i="1"/>
  <c r="J1641" i="1"/>
  <c r="I1641" i="1" s="1"/>
  <c r="L245" i="1"/>
  <c r="K245" i="1"/>
  <c r="J245" i="1"/>
  <c r="I245" i="1" s="1"/>
  <c r="L1286" i="1"/>
  <c r="K1286" i="1"/>
  <c r="J1286" i="1"/>
  <c r="I1286" i="1" s="1"/>
  <c r="L229" i="1"/>
  <c r="K229" i="1"/>
  <c r="J229" i="1"/>
  <c r="I229" i="1" s="1"/>
  <c r="L928" i="1"/>
  <c r="K928" i="1"/>
  <c r="J928" i="1"/>
  <c r="I928" i="1" s="1"/>
  <c r="L748" i="1"/>
  <c r="K748" i="1"/>
  <c r="J748" i="1"/>
  <c r="I748" i="1" s="1"/>
  <c r="L739" i="1"/>
  <c r="K739" i="1"/>
  <c r="J739" i="1"/>
  <c r="I739" i="1" s="1"/>
  <c r="L557" i="1"/>
  <c r="K557" i="1"/>
  <c r="J557" i="1"/>
  <c r="I557" i="1" s="1"/>
  <c r="L380" i="1"/>
  <c r="K380" i="1"/>
  <c r="J380" i="1"/>
  <c r="I380" i="1" s="1"/>
  <c r="L198" i="1"/>
  <c r="K198" i="1"/>
  <c r="J198" i="1"/>
  <c r="I198" i="1" s="1"/>
  <c r="L15" i="1"/>
  <c r="K15" i="1"/>
  <c r="J15" i="1"/>
  <c r="I15" i="1" s="1"/>
  <c r="L3165" i="1"/>
  <c r="K3165" i="1"/>
  <c r="J3165" i="1"/>
  <c r="I3165" i="1" s="1"/>
  <c r="L3159" i="1"/>
  <c r="K3159" i="1"/>
  <c r="J3159" i="1"/>
  <c r="I3159" i="1" s="1"/>
  <c r="L2889" i="1"/>
  <c r="K2889" i="1"/>
  <c r="J2889" i="1"/>
  <c r="I2889" i="1" s="1"/>
  <c r="L2721" i="1"/>
  <c r="K2721" i="1"/>
  <c r="J2721" i="1"/>
  <c r="I2721" i="1" s="1"/>
  <c r="L2490" i="1"/>
  <c r="K2490" i="1"/>
  <c r="J2490" i="1"/>
  <c r="I2490" i="1" s="1"/>
  <c r="L2152" i="1"/>
  <c r="K2152" i="1"/>
  <c r="J2152" i="1"/>
  <c r="I2152" i="1" s="1"/>
  <c r="L2318" i="1"/>
  <c r="K2318" i="1"/>
  <c r="J2318" i="1"/>
  <c r="I2318" i="1" s="1"/>
  <c r="L1985" i="1"/>
  <c r="K1985" i="1"/>
  <c r="J1985" i="1"/>
  <c r="I1985" i="1" s="1"/>
  <c r="L1977" i="1"/>
  <c r="K1977" i="1"/>
  <c r="J1977" i="1"/>
  <c r="I1977" i="1" s="1"/>
  <c r="L1819" i="1"/>
  <c r="K1819" i="1"/>
  <c r="J1819" i="1"/>
  <c r="I1819" i="1" s="1"/>
  <c r="L1631" i="1"/>
  <c r="K1631" i="1"/>
  <c r="J1631" i="1"/>
  <c r="I1631" i="1" s="1"/>
  <c r="L1453" i="1"/>
  <c r="K1453" i="1"/>
  <c r="J1453" i="1"/>
  <c r="I1453" i="1" s="1"/>
  <c r="L1276" i="1"/>
  <c r="K1276" i="1"/>
  <c r="J1276" i="1"/>
  <c r="I1276" i="1" s="1"/>
  <c r="L1092" i="1"/>
  <c r="K1092" i="1"/>
  <c r="J1092" i="1"/>
  <c r="I1092" i="1" s="1"/>
  <c r="L918" i="1"/>
  <c r="K918" i="1"/>
  <c r="J918" i="1"/>
  <c r="I918" i="1" s="1"/>
  <c r="L737" i="1"/>
  <c r="K737" i="1"/>
  <c r="J737" i="1"/>
  <c r="I737" i="1" s="1"/>
  <c r="L555" i="1"/>
  <c r="K555" i="1"/>
  <c r="J555" i="1"/>
  <c r="I555" i="1" s="1"/>
  <c r="L546" i="1"/>
  <c r="K546" i="1"/>
  <c r="J546" i="1"/>
  <c r="I546" i="1" s="1"/>
  <c r="L21" i="1"/>
  <c r="K21" i="1"/>
  <c r="J21" i="1"/>
  <c r="I21" i="1" s="1"/>
  <c r="L187" i="1"/>
  <c r="K187" i="1"/>
  <c r="J187" i="1"/>
  <c r="I187" i="1" s="1"/>
  <c r="L5" i="1"/>
  <c r="K5" i="1"/>
  <c r="J5" i="1"/>
  <c r="I5" i="1" s="1"/>
  <c r="L927" i="1"/>
  <c r="K927" i="1"/>
  <c r="J927" i="1"/>
  <c r="I927" i="1" s="1"/>
  <c r="L747" i="1"/>
  <c r="K747" i="1"/>
  <c r="J747" i="1"/>
  <c r="I747" i="1" s="1"/>
  <c r="L564" i="1"/>
  <c r="K564" i="1"/>
  <c r="J564" i="1"/>
  <c r="I564" i="1" s="1"/>
  <c r="L556" i="1"/>
  <c r="K556" i="1"/>
  <c r="J556" i="1"/>
  <c r="I556" i="1" s="1"/>
  <c r="L379" i="1"/>
  <c r="K379" i="1"/>
  <c r="J379" i="1"/>
  <c r="I379" i="1" s="1"/>
  <c r="L197" i="1"/>
  <c r="K197" i="1"/>
  <c r="J197" i="1"/>
  <c r="I197" i="1" s="1"/>
  <c r="L14" i="1"/>
  <c r="K14" i="1"/>
  <c r="J14" i="1"/>
  <c r="I14" i="1" s="1"/>
  <c r="L3161" i="1"/>
  <c r="K3161" i="1"/>
  <c r="J3161" i="1"/>
  <c r="I3161" i="1" s="1"/>
  <c r="L3158" i="1"/>
  <c r="K3158" i="1"/>
  <c r="J3158" i="1"/>
  <c r="I3158" i="1" s="1"/>
  <c r="L2888" i="1"/>
  <c r="K2888" i="1"/>
  <c r="J2888" i="1"/>
  <c r="I2888" i="1" s="1"/>
  <c r="L2720" i="1"/>
  <c r="K2720" i="1"/>
  <c r="J2720" i="1"/>
  <c r="I2720" i="1" s="1"/>
  <c r="L2489" i="1"/>
  <c r="K2489" i="1"/>
  <c r="J2489" i="1"/>
  <c r="I2489" i="1" s="1"/>
  <c r="L2324" i="1"/>
  <c r="K2324" i="1"/>
  <c r="J2324" i="1"/>
  <c r="I2324" i="1" s="1"/>
  <c r="L2317" i="1"/>
  <c r="K2317" i="1"/>
  <c r="J2317" i="1"/>
  <c r="I2317" i="1" s="1"/>
  <c r="L1984" i="1"/>
  <c r="K1984" i="1"/>
  <c r="J1984" i="1"/>
  <c r="I1984" i="1" s="1"/>
  <c r="L1826" i="1"/>
  <c r="K1826" i="1"/>
  <c r="J1826" i="1"/>
  <c r="I1826" i="1" s="1"/>
  <c r="L1818" i="1"/>
  <c r="K1818" i="1"/>
  <c r="J1818" i="1"/>
  <c r="I1818" i="1" s="1"/>
  <c r="L1630" i="1"/>
  <c r="K1630" i="1"/>
  <c r="J1630" i="1"/>
  <c r="I1630" i="1" s="1"/>
  <c r="L1452" i="1"/>
  <c r="K1452" i="1"/>
  <c r="J1452" i="1"/>
  <c r="I1452" i="1" s="1"/>
  <c r="L1275" i="1"/>
  <c r="K1275" i="1"/>
  <c r="J1275" i="1"/>
  <c r="I1275" i="1" s="1"/>
  <c r="L1090" i="1"/>
  <c r="K1090" i="1"/>
  <c r="J1090" i="1"/>
  <c r="I1090" i="1" s="1"/>
  <c r="L917" i="1"/>
  <c r="K917" i="1"/>
  <c r="J917" i="1"/>
  <c r="I917" i="1" s="1"/>
  <c r="L736" i="1"/>
  <c r="K736" i="1"/>
  <c r="J736" i="1"/>
  <c r="I736" i="1" s="1"/>
  <c r="L554" i="1"/>
  <c r="K554" i="1"/>
  <c r="J554" i="1"/>
  <c r="I554" i="1" s="1"/>
  <c r="L377" i="1"/>
  <c r="K377" i="1"/>
  <c r="J377" i="1"/>
  <c r="I377" i="1" s="1"/>
  <c r="L369" i="1"/>
  <c r="K369" i="1"/>
  <c r="J369" i="1"/>
  <c r="I369" i="1" s="1"/>
  <c r="L186" i="1"/>
  <c r="K186" i="1"/>
  <c r="J186" i="1"/>
  <c r="I186" i="1" s="1"/>
  <c r="L4" i="1"/>
  <c r="K4" i="1"/>
  <c r="J4" i="1"/>
  <c r="I4" i="1" s="1"/>
  <c r="BV1818" i="1" l="1"/>
  <c r="BU1818" i="1"/>
  <c r="BV2317" i="1"/>
  <c r="BU2317" i="1"/>
  <c r="BV6" i="1"/>
  <c r="BU6" i="1"/>
  <c r="BV558" i="1"/>
  <c r="BU558" i="1"/>
  <c r="BV189" i="1"/>
  <c r="BU189" i="1"/>
  <c r="BV2723" i="1"/>
  <c r="BU2723" i="1"/>
  <c r="BV1650" i="1"/>
  <c r="BU1650" i="1"/>
  <c r="BV2009" i="1"/>
  <c r="BU2009" i="1"/>
  <c r="BV1310" i="1"/>
  <c r="BU1310" i="1"/>
  <c r="BV1183" i="1"/>
  <c r="BU1183" i="1"/>
  <c r="BV2782" i="1"/>
  <c r="BU2782" i="1"/>
  <c r="BV2049" i="1"/>
  <c r="BU2049" i="1"/>
  <c r="BV1909" i="1"/>
  <c r="BU1909" i="1"/>
  <c r="BV296" i="1"/>
  <c r="BU296" i="1"/>
  <c r="BV2820" i="1"/>
  <c r="BU2820" i="1"/>
  <c r="BV878" i="1"/>
  <c r="BU878" i="1"/>
  <c r="BV2449" i="1"/>
  <c r="BU2449" i="1"/>
  <c r="BV509" i="1"/>
  <c r="BU509" i="1"/>
  <c r="BV2494" i="1"/>
  <c r="BU2494" i="1"/>
  <c r="BV1837" i="1"/>
  <c r="BU1837" i="1"/>
  <c r="BV554" i="1"/>
  <c r="BU554" i="1"/>
  <c r="BV1826" i="1"/>
  <c r="BU1826" i="1"/>
  <c r="BV3161" i="1"/>
  <c r="BU3161" i="1"/>
  <c r="BV5" i="1"/>
  <c r="BU5" i="1"/>
  <c r="BV1276" i="1"/>
  <c r="BU1276" i="1"/>
  <c r="BV2490" i="1"/>
  <c r="BU2490" i="1"/>
  <c r="BV557" i="1"/>
  <c r="BU557" i="1"/>
  <c r="BV1829" i="1"/>
  <c r="BU1829" i="1"/>
  <c r="BV919" i="1"/>
  <c r="BU919" i="1"/>
  <c r="BV2319" i="1"/>
  <c r="BU2319" i="1"/>
  <c r="BV199" i="1"/>
  <c r="BU199" i="1"/>
  <c r="BV1463" i="1"/>
  <c r="BU1463" i="1"/>
  <c r="BV2731" i="1"/>
  <c r="BU2731" i="1"/>
  <c r="BV753" i="1"/>
  <c r="BU753" i="1"/>
  <c r="BV1094" i="1"/>
  <c r="BU1094" i="1"/>
  <c r="BV2484" i="1"/>
  <c r="BU2484" i="1"/>
  <c r="BV3164" i="1"/>
  <c r="BU3164" i="1"/>
  <c r="BV382" i="1"/>
  <c r="BU382" i="1"/>
  <c r="BV1645" i="1"/>
  <c r="BU1645" i="1"/>
  <c r="BV2902" i="1"/>
  <c r="BU2902" i="1"/>
  <c r="BV8" i="1"/>
  <c r="BU8" i="1"/>
  <c r="BV72" i="1"/>
  <c r="BU72" i="1"/>
  <c r="BV3256" i="1"/>
  <c r="BU3256" i="1"/>
  <c r="BV1292" i="1"/>
  <c r="BU1292" i="1"/>
  <c r="BV2504" i="1"/>
  <c r="BU2504" i="1"/>
  <c r="BV399" i="1"/>
  <c r="BU399" i="1"/>
  <c r="BV1664" i="1"/>
  <c r="BU1664" i="1"/>
  <c r="BV2922" i="1"/>
  <c r="BU2922" i="1"/>
  <c r="BV952" i="1"/>
  <c r="BU952" i="1"/>
  <c r="BV2188" i="1"/>
  <c r="BU2188" i="1"/>
  <c r="BV233" i="1"/>
  <c r="BU233" i="1"/>
  <c r="BV1496" i="1"/>
  <c r="BU1496" i="1"/>
  <c r="BV2762" i="1"/>
  <c r="BU2762" i="1"/>
  <c r="BV783" i="1"/>
  <c r="BU783" i="1"/>
  <c r="BV2032" i="1"/>
  <c r="BU2032" i="1"/>
  <c r="BV3194" i="1"/>
  <c r="BU3194" i="1"/>
  <c r="BV1159" i="1"/>
  <c r="BU1159" i="1"/>
  <c r="BV2385" i="1"/>
  <c r="BU2385" i="1"/>
  <c r="BV440" i="1"/>
  <c r="BU440" i="1"/>
  <c r="BV1704" i="1"/>
  <c r="BU1704" i="1"/>
  <c r="BV2964" i="1"/>
  <c r="BU2964" i="1"/>
  <c r="BV988" i="1"/>
  <c r="BU988" i="1"/>
  <c r="BV1711" i="1"/>
  <c r="BU1711" i="1"/>
  <c r="BV103" i="1"/>
  <c r="BU103" i="1"/>
  <c r="BV1743" i="1"/>
  <c r="BU1743" i="1"/>
  <c r="BV2801" i="1"/>
  <c r="BU2801" i="1"/>
  <c r="BV652" i="1"/>
  <c r="BU652" i="1"/>
  <c r="BV1917" i="1"/>
  <c r="BU1917" i="1"/>
  <c r="BV3280" i="1"/>
  <c r="BU3280" i="1"/>
  <c r="BV1199" i="1"/>
  <c r="BU1199" i="1"/>
  <c r="BV2425" i="1"/>
  <c r="BU2425" i="1"/>
  <c r="BV484" i="1"/>
  <c r="BU484" i="1"/>
  <c r="BV1751" i="1"/>
  <c r="BU1751" i="1"/>
  <c r="BV3005" i="1"/>
  <c r="BU3005" i="1"/>
  <c r="BV863" i="1"/>
  <c r="BU863" i="1"/>
  <c r="BV2109" i="1"/>
  <c r="BU2109" i="1"/>
  <c r="BV3129" i="1"/>
  <c r="BU3129" i="1"/>
  <c r="BV1046" i="1"/>
  <c r="BU1046" i="1"/>
  <c r="BV2639" i="1"/>
  <c r="BU2639" i="1"/>
  <c r="BV516" i="1"/>
  <c r="BU516" i="1"/>
  <c r="BV1789" i="1"/>
  <c r="BU1789" i="1"/>
  <c r="BV3148" i="1"/>
  <c r="BU3148" i="1"/>
  <c r="BV1063" i="1"/>
  <c r="BU1063" i="1"/>
  <c r="BV2294" i="1"/>
  <c r="BU2294" i="1"/>
  <c r="BV170" i="1"/>
  <c r="BU170" i="1"/>
  <c r="BV1438" i="1"/>
  <c r="BU1438" i="1"/>
  <c r="BV2705" i="1"/>
  <c r="BU2705" i="1"/>
  <c r="BV544" i="1"/>
  <c r="BU544" i="1"/>
  <c r="BV1970" i="1"/>
  <c r="BU1970" i="1"/>
  <c r="BV3055" i="1"/>
  <c r="BU3055" i="1"/>
  <c r="BV2879" i="1"/>
  <c r="BU2879" i="1"/>
  <c r="BV157" i="1"/>
  <c r="BU157" i="1"/>
  <c r="BV2305" i="1"/>
  <c r="BU2305" i="1"/>
  <c r="BV1775" i="1"/>
  <c r="BU1775" i="1"/>
  <c r="BV3082" i="1"/>
  <c r="BU3082" i="1"/>
  <c r="BV778" i="1"/>
  <c r="BU778" i="1"/>
  <c r="BV1881" i="1"/>
  <c r="BU1881" i="1"/>
  <c r="BV2567" i="1"/>
  <c r="BU2567" i="1"/>
  <c r="BV839" i="1"/>
  <c r="BU839" i="1"/>
  <c r="BV1945" i="1"/>
  <c r="BU1945" i="1"/>
  <c r="BV3153" i="1"/>
  <c r="BU3153" i="1"/>
  <c r="BV1081" i="1"/>
  <c r="BU1081" i="1"/>
  <c r="BV2893" i="1"/>
  <c r="BU2893" i="1"/>
  <c r="BV923" i="1"/>
  <c r="BU923" i="1"/>
  <c r="BV2158" i="1"/>
  <c r="BU2158" i="1"/>
  <c r="BV205" i="1"/>
  <c r="BU205" i="1"/>
  <c r="BV1469" i="1"/>
  <c r="BU1469" i="1"/>
  <c r="BV2735" i="1"/>
  <c r="BU2735" i="1"/>
  <c r="BV578" i="1"/>
  <c r="BU578" i="1"/>
  <c r="BV1852" i="1"/>
  <c r="BU1852" i="1"/>
  <c r="BV3191" i="1"/>
  <c r="BU3191" i="1"/>
  <c r="BV1130" i="1"/>
  <c r="BU1130" i="1"/>
  <c r="BV2357" i="1"/>
  <c r="BU2357" i="1"/>
  <c r="BV411" i="1"/>
  <c r="BU411" i="1"/>
  <c r="BV1677" i="1"/>
  <c r="BU1677" i="1"/>
  <c r="BV2935" i="1"/>
  <c r="BU2935" i="1"/>
  <c r="BV962" i="1"/>
  <c r="BU962" i="1"/>
  <c r="BV2202" i="1"/>
  <c r="BU2202" i="1"/>
  <c r="BV74" i="1"/>
  <c r="BU74" i="1"/>
  <c r="BV1340" i="1"/>
  <c r="BU1340" i="1"/>
  <c r="BV2550" i="1"/>
  <c r="BU2550" i="1"/>
  <c r="BV621" i="1"/>
  <c r="BU621" i="1"/>
  <c r="BV1892" i="1"/>
  <c r="BU1892" i="1"/>
  <c r="BV1170" i="1"/>
  <c r="BU1170" i="1"/>
  <c r="BV2397" i="1"/>
  <c r="BU2397" i="1"/>
  <c r="BV2073" i="1"/>
  <c r="BU2073" i="1"/>
  <c r="BV2976" i="1"/>
  <c r="BU2976" i="1"/>
  <c r="BV286" i="1"/>
  <c r="BU286" i="1"/>
  <c r="BV1737" i="1"/>
  <c r="BU1737" i="1"/>
  <c r="BV3285" i="1"/>
  <c r="BU3285" i="1"/>
  <c r="BV1200" i="1"/>
  <c r="BU1200" i="1"/>
  <c r="BV2426" i="1"/>
  <c r="BU2426" i="1"/>
  <c r="BV485" i="1"/>
  <c r="BU485" i="1"/>
  <c r="BV1756" i="1"/>
  <c r="BU1756" i="1"/>
  <c r="BV3006" i="1"/>
  <c r="BU3006" i="1"/>
  <c r="BV864" i="1"/>
  <c r="BU864" i="1"/>
  <c r="BV2272" i="1"/>
  <c r="BU2272" i="1"/>
  <c r="BV3298" i="1"/>
  <c r="BU3298" i="1"/>
  <c r="BV1047" i="1"/>
  <c r="BU1047" i="1"/>
  <c r="BV2640" i="1"/>
  <c r="BU2640" i="1"/>
  <c r="BV517" i="1"/>
  <c r="BU517" i="1"/>
  <c r="BV1947" i="1"/>
  <c r="BU1947" i="1"/>
  <c r="BV3307" i="1"/>
  <c r="BU3307" i="1"/>
  <c r="BV1064" i="1"/>
  <c r="BU1064" i="1"/>
  <c r="BV1602" i="1"/>
  <c r="BU1602" i="1"/>
  <c r="BV2856" i="1"/>
  <c r="BU2856" i="1"/>
  <c r="BV712" i="1"/>
  <c r="BU712" i="1"/>
  <c r="BV3112" i="1"/>
  <c r="BU3112" i="1"/>
  <c r="BV3272" i="1"/>
  <c r="BU3272" i="1"/>
  <c r="BV1267" i="1"/>
  <c r="BU1267" i="1"/>
  <c r="BV3095" i="1"/>
  <c r="BU3095" i="1"/>
  <c r="BV2652" i="1"/>
  <c r="BU2652" i="1"/>
  <c r="BV356" i="1"/>
  <c r="BU356" i="1"/>
  <c r="BV1393" i="1"/>
  <c r="BU1393" i="1"/>
  <c r="BV570" i="1"/>
  <c r="BU570" i="1"/>
  <c r="BV741" i="1"/>
  <c r="BU741" i="1"/>
  <c r="BV2541" i="1"/>
  <c r="BU2541" i="1"/>
  <c r="BV811" i="1"/>
  <c r="BU811" i="1"/>
  <c r="BV2413" i="1"/>
  <c r="BU2413" i="1"/>
  <c r="BV314" i="1"/>
  <c r="BU314" i="1"/>
  <c r="BV2717" i="1"/>
  <c r="BU2717" i="1"/>
  <c r="BV1612" i="1"/>
  <c r="BU1612" i="1"/>
  <c r="BV1272" i="1"/>
  <c r="BU1272" i="1"/>
  <c r="BV2486" i="1"/>
  <c r="BU2486" i="1"/>
  <c r="BV384" i="1"/>
  <c r="BU384" i="1"/>
  <c r="BV1647" i="1"/>
  <c r="BU1647" i="1"/>
  <c r="BV2904" i="1"/>
  <c r="BU2904" i="1"/>
  <c r="BV937" i="1"/>
  <c r="BU937" i="1"/>
  <c r="BV2171" i="1"/>
  <c r="BU2171" i="1"/>
  <c r="BV215" i="1"/>
  <c r="BU215" i="1"/>
  <c r="BV1478" i="1"/>
  <c r="BU1478" i="1"/>
  <c r="BV2745" i="1"/>
  <c r="BU2745" i="1"/>
  <c r="BV765" i="1"/>
  <c r="BU765" i="1"/>
  <c r="BV2014" i="1"/>
  <c r="BU2014" i="1"/>
  <c r="BV3202" i="1"/>
  <c r="BU3202" i="1"/>
  <c r="BV1140" i="1"/>
  <c r="BU1140" i="1"/>
  <c r="BV2367" i="1"/>
  <c r="BU2367" i="1"/>
  <c r="BV423" i="1"/>
  <c r="BU423" i="1"/>
  <c r="BV1689" i="1"/>
  <c r="BU1689" i="1"/>
  <c r="BV2946" i="1"/>
  <c r="BU2946" i="1"/>
  <c r="BV971" i="1"/>
  <c r="BU971" i="1"/>
  <c r="BV2211" i="1"/>
  <c r="BU2211" i="1"/>
  <c r="BV1345" i="1"/>
  <c r="BU1345" i="1"/>
  <c r="BV1350" i="1"/>
  <c r="BU1350" i="1"/>
  <c r="BV1473" i="1"/>
  <c r="BU1473" i="1"/>
  <c r="BV634" i="1"/>
  <c r="BU634" i="1"/>
  <c r="BV2062" i="1"/>
  <c r="BU2062" i="1"/>
  <c r="BV3116" i="1"/>
  <c r="BU3116" i="1"/>
  <c r="BV1180" i="1"/>
  <c r="BU1180" i="1"/>
  <c r="BV2409" i="1"/>
  <c r="BU2409" i="1"/>
  <c r="BV464" i="1"/>
  <c r="BU464" i="1"/>
  <c r="BV1730" i="1"/>
  <c r="BU1730" i="1"/>
  <c r="BV2987" i="1"/>
  <c r="BU2987" i="1"/>
  <c r="BV843" i="1"/>
  <c r="BU843" i="1"/>
  <c r="BV2091" i="1"/>
  <c r="BU2091" i="1"/>
  <c r="BV128" i="1"/>
  <c r="BU128" i="1"/>
  <c r="BV1391" i="1"/>
  <c r="BU1391" i="1"/>
  <c r="BV2603" i="1"/>
  <c r="BU2603" i="1"/>
  <c r="BV676" i="1"/>
  <c r="BU676" i="1"/>
  <c r="BV467" i="1"/>
  <c r="BU467" i="1"/>
  <c r="BV1924" i="1"/>
  <c r="BU1924" i="1"/>
  <c r="BV2838" i="1"/>
  <c r="BU2838" i="1"/>
  <c r="BV2876" i="1"/>
  <c r="BU2876" i="1"/>
  <c r="BV2883" i="1"/>
  <c r="BU2883" i="1"/>
  <c r="BV2133" i="1"/>
  <c r="BU2133" i="1"/>
  <c r="BV1123" i="1"/>
  <c r="BU1123" i="1"/>
  <c r="BV1869" i="1"/>
  <c r="BU1869" i="1"/>
  <c r="BV2952" i="1"/>
  <c r="BU2952" i="1"/>
  <c r="BV639" i="1"/>
  <c r="BU639" i="1"/>
  <c r="BV1197" i="1"/>
  <c r="BU1197" i="1"/>
  <c r="BV1763" i="1"/>
  <c r="BU1763" i="1"/>
  <c r="BV2679" i="1"/>
  <c r="BU2679" i="1"/>
  <c r="BV3039" i="1"/>
  <c r="BU3039" i="1"/>
  <c r="BV734" i="1"/>
  <c r="BU734" i="1"/>
  <c r="BV2322" i="1"/>
  <c r="BU2322" i="1"/>
  <c r="BV745" i="1"/>
  <c r="BU745" i="1"/>
  <c r="BV2496" i="1"/>
  <c r="BU2496" i="1"/>
  <c r="BV930" i="1"/>
  <c r="BU930" i="1"/>
  <c r="BV2172" i="1"/>
  <c r="BU2172" i="1"/>
  <c r="BV394" i="1"/>
  <c r="BU394" i="1"/>
  <c r="BV1846" i="1"/>
  <c r="BU1846" i="1"/>
  <c r="BV3193" i="1"/>
  <c r="BU3193" i="1"/>
  <c r="BV1313" i="1"/>
  <c r="BU1313" i="1"/>
  <c r="BV2756" i="1"/>
  <c r="BU2756" i="1"/>
  <c r="BV961" i="1"/>
  <c r="BU961" i="1"/>
  <c r="BV2368" i="1"/>
  <c r="BU2368" i="1"/>
  <c r="BV604" i="1"/>
  <c r="BU604" i="1"/>
  <c r="BV2035" i="1"/>
  <c r="BU2035" i="1"/>
  <c r="BV77" i="1"/>
  <c r="BU77" i="1"/>
  <c r="BV1519" i="1"/>
  <c r="BU1519" i="1"/>
  <c r="BV2957" i="1"/>
  <c r="BU2957" i="1"/>
  <c r="BV1343" i="1"/>
  <c r="BU1343" i="1"/>
  <c r="BV2786" i="1"/>
  <c r="BU2786" i="1"/>
  <c r="BV816" i="1"/>
  <c r="BU816" i="1"/>
  <c r="BV2233" i="1"/>
  <c r="BU2233" i="1"/>
  <c r="BV98" i="1"/>
  <c r="BU98" i="1"/>
  <c r="BV1540" i="1"/>
  <c r="BU1540" i="1"/>
  <c r="BV2978" i="1"/>
  <c r="BU2978" i="1"/>
  <c r="BV834" i="1"/>
  <c r="BU834" i="1"/>
  <c r="BV1804" i="1"/>
  <c r="BU1804" i="1"/>
  <c r="BV1079" i="1"/>
  <c r="BU1079" i="1"/>
  <c r="BV280" i="1"/>
  <c r="BU280" i="1"/>
  <c r="BV1196" i="1"/>
  <c r="BU1196" i="1"/>
  <c r="BV3297" i="1"/>
  <c r="BU3297" i="1"/>
  <c r="BV697" i="1"/>
  <c r="BU697" i="1"/>
  <c r="BV1611" i="1"/>
  <c r="BU1611" i="1"/>
  <c r="BV2788" i="1"/>
  <c r="BU2788" i="1"/>
  <c r="BV2867" i="1"/>
  <c r="BU2867" i="1"/>
  <c r="BV1849" i="1"/>
  <c r="BU1849" i="1"/>
  <c r="BV241" i="1"/>
  <c r="BU241" i="1"/>
  <c r="BV984" i="1"/>
  <c r="BU984" i="1"/>
  <c r="BV2070" i="1"/>
  <c r="BU2070" i="1"/>
  <c r="BV2589" i="1"/>
  <c r="BU2589" i="1"/>
  <c r="BV3064" i="1"/>
  <c r="BU3064" i="1"/>
  <c r="BV704" i="1"/>
  <c r="BU704" i="1"/>
  <c r="BV1443" i="1"/>
  <c r="BU1443" i="1"/>
  <c r="BV193" i="1"/>
  <c r="BU193" i="1"/>
  <c r="BV1629" i="1"/>
  <c r="BU1629" i="1"/>
  <c r="BV2887" i="1"/>
  <c r="BU2887" i="1"/>
  <c r="BV746" i="1"/>
  <c r="BU746" i="1"/>
  <c r="BV1993" i="1"/>
  <c r="BU1993" i="1"/>
  <c r="BV24" i="1"/>
  <c r="BU24" i="1"/>
  <c r="BV1655" i="1"/>
  <c r="BU1655" i="1"/>
  <c r="BV3178" i="1"/>
  <c r="BU3178" i="1"/>
  <c r="BV1121" i="1"/>
  <c r="BU1121" i="1"/>
  <c r="BV2515" i="1"/>
  <c r="BU2515" i="1"/>
  <c r="BV767" i="1"/>
  <c r="BU767" i="1"/>
  <c r="BV2184" i="1"/>
  <c r="BU2184" i="1"/>
  <c r="BV237" i="1"/>
  <c r="BU237" i="1"/>
  <c r="BV1867" i="1"/>
  <c r="BU1867" i="1"/>
  <c r="BV3217" i="1"/>
  <c r="BU3217" i="1"/>
  <c r="BV1502" i="1"/>
  <c r="BU1502" i="1"/>
  <c r="BV2038" i="1"/>
  <c r="BU2038" i="1"/>
  <c r="BV973" i="1"/>
  <c r="BU973" i="1"/>
  <c r="BV2381" i="1"/>
  <c r="BU2381" i="1"/>
  <c r="BV444" i="1"/>
  <c r="BU444" i="1"/>
  <c r="BV2053" i="1"/>
  <c r="BU2053" i="1"/>
  <c r="BV270" i="1"/>
  <c r="BU270" i="1"/>
  <c r="BV2399" i="1"/>
  <c r="BU2399" i="1"/>
  <c r="BV1001" i="1"/>
  <c r="BU1001" i="1"/>
  <c r="BV2411" i="1"/>
  <c r="BU2411" i="1"/>
  <c r="BV827" i="1"/>
  <c r="BU827" i="1"/>
  <c r="BV2253" i="1"/>
  <c r="BU2253" i="1"/>
  <c r="BV300" i="1"/>
  <c r="BU300" i="1"/>
  <c r="BV1559" i="1"/>
  <c r="BU1559" i="1"/>
  <c r="BV2824" i="1"/>
  <c r="BU2824" i="1"/>
  <c r="BV848" i="1"/>
  <c r="BU848" i="1"/>
  <c r="BV2095" i="1"/>
  <c r="BU2095" i="1"/>
  <c r="BV3306" i="1"/>
  <c r="BU3306" i="1"/>
  <c r="BV1395" i="1"/>
  <c r="BU1395" i="1"/>
  <c r="BV2607" i="1"/>
  <c r="BU2607" i="1"/>
  <c r="BV148" i="1"/>
  <c r="BU148" i="1"/>
  <c r="BV1413" i="1"/>
  <c r="BU1413" i="1"/>
  <c r="BV2659" i="1"/>
  <c r="BU2659" i="1"/>
  <c r="BV1051" i="1"/>
  <c r="BU1051" i="1"/>
  <c r="BV2283" i="1"/>
  <c r="BU2283" i="1"/>
  <c r="BV2851" i="1"/>
  <c r="BU2851" i="1"/>
  <c r="BV1429" i="1"/>
  <c r="BU1429" i="1"/>
  <c r="BV2692" i="1"/>
  <c r="BU2692" i="1"/>
  <c r="BV1072" i="1"/>
  <c r="BU1072" i="1"/>
  <c r="BV1449" i="1"/>
  <c r="BU1449" i="1"/>
  <c r="BV2805" i="1"/>
  <c r="BU2805" i="1"/>
  <c r="BV1014" i="1"/>
  <c r="BU1014" i="1"/>
  <c r="BV3010" i="1"/>
  <c r="BU3010" i="1"/>
  <c r="BV2676" i="1"/>
  <c r="BU2676" i="1"/>
  <c r="BV2128" i="1"/>
  <c r="BU2128" i="1"/>
  <c r="BV3184" i="1"/>
  <c r="BU3184" i="1"/>
  <c r="BV58" i="1"/>
  <c r="BU58" i="1"/>
  <c r="BV1337" i="1"/>
  <c r="BU1337" i="1"/>
  <c r="BV2228" i="1"/>
  <c r="BU2228" i="1"/>
  <c r="BV2587" i="1"/>
  <c r="BU2587" i="1"/>
  <c r="BV861" i="1"/>
  <c r="BU861" i="1"/>
  <c r="BV2450" i="1"/>
  <c r="BU2450" i="1"/>
  <c r="BV726" i="1"/>
  <c r="BU726" i="1"/>
  <c r="BV1986" i="1"/>
  <c r="BU1986" i="1"/>
  <c r="BV3172" i="1"/>
  <c r="BU3172" i="1"/>
  <c r="BV1298" i="1"/>
  <c r="BU1298" i="1"/>
  <c r="BV2739" i="1"/>
  <c r="BU2739" i="1"/>
  <c r="BV939" i="1"/>
  <c r="BU939" i="1"/>
  <c r="BV2342" i="1"/>
  <c r="BU2342" i="1"/>
  <c r="BV405" i="1"/>
  <c r="BU405" i="1"/>
  <c r="BV1859" i="1"/>
  <c r="BU1859" i="1"/>
  <c r="BV56" i="1"/>
  <c r="BU56" i="1"/>
  <c r="BV916" i="1"/>
  <c r="BU916" i="1"/>
  <c r="BV2939" i="1"/>
  <c r="BU2939" i="1"/>
  <c r="BV1146" i="1"/>
  <c r="BU1146" i="1"/>
  <c r="BV2540" i="1"/>
  <c r="BU2540" i="1"/>
  <c r="BV615" i="1"/>
  <c r="BU615" i="1"/>
  <c r="BV2045" i="1"/>
  <c r="BU2045" i="1"/>
  <c r="BV437" i="1"/>
  <c r="BU437" i="1"/>
  <c r="BV1888" i="1"/>
  <c r="BU1888" i="1"/>
  <c r="BV3243" i="1"/>
  <c r="BU3243" i="1"/>
  <c r="BV1174" i="1"/>
  <c r="BU1174" i="1"/>
  <c r="BV2400" i="1"/>
  <c r="BU2400" i="1"/>
  <c r="BV1002" i="1"/>
  <c r="BU1002" i="1"/>
  <c r="BV1373" i="1"/>
  <c r="BU1373" i="1"/>
  <c r="BV1934" i="1"/>
  <c r="BU1934" i="1"/>
  <c r="BV2466" i="1"/>
  <c r="BU2466" i="1"/>
  <c r="BV1649" i="1"/>
  <c r="BU1649" i="1"/>
  <c r="BV2336" i="1"/>
  <c r="BU2336" i="1"/>
  <c r="BV2741" i="1"/>
  <c r="BU2741" i="1"/>
  <c r="BV220" i="1"/>
  <c r="BU220" i="1"/>
  <c r="BV760" i="1"/>
  <c r="BU760" i="1"/>
  <c r="BV1484" i="1"/>
  <c r="BU1484" i="1"/>
  <c r="BV2008" i="1"/>
  <c r="BU2008" i="1"/>
  <c r="BV40" i="1"/>
  <c r="BU40" i="1"/>
  <c r="BV770" i="1"/>
  <c r="BU770" i="1"/>
  <c r="BV1309" i="1"/>
  <c r="BU1309" i="1"/>
  <c r="BV2019" i="1"/>
  <c r="BU2019" i="1"/>
  <c r="BV2521" i="1"/>
  <c r="BU2521" i="1"/>
  <c r="BV50" i="1"/>
  <c r="BU50" i="1"/>
  <c r="BV416" i="1"/>
  <c r="BU416" i="1"/>
  <c r="BV1683" i="1"/>
  <c r="BU1683" i="1"/>
  <c r="BV2530" i="1"/>
  <c r="BU2530" i="1"/>
  <c r="BV3206" i="1"/>
  <c r="BU3206" i="1"/>
  <c r="BV967" i="1"/>
  <c r="BU967" i="1"/>
  <c r="BV1873" i="1"/>
  <c r="BU1873" i="1"/>
  <c r="BV2208" i="1"/>
  <c r="BU2208" i="1"/>
  <c r="BV3219" i="1"/>
  <c r="BU3219" i="1"/>
  <c r="BV253" i="1"/>
  <c r="BU253" i="1"/>
  <c r="BV1515" i="1"/>
  <c r="BU1515" i="1"/>
  <c r="BV2781" i="1"/>
  <c r="BU2781" i="1"/>
  <c r="BV801" i="1"/>
  <c r="BU801" i="1"/>
  <c r="BV2048" i="1"/>
  <c r="BU2048" i="1"/>
  <c r="BV3245" i="1"/>
  <c r="BU3245" i="1"/>
  <c r="BV1566" i="1"/>
  <c r="BU1566" i="1"/>
  <c r="BV2402" i="1"/>
  <c r="BU2402" i="1"/>
  <c r="BV997" i="1"/>
  <c r="BU997" i="1"/>
  <c r="BV2406" i="1"/>
  <c r="BU2406" i="1"/>
  <c r="BV830" i="1"/>
  <c r="BU830" i="1"/>
  <c r="BV2414" i="1"/>
  <c r="BU2414" i="1"/>
  <c r="BV303" i="1"/>
  <c r="BU303" i="1"/>
  <c r="BV1562" i="1"/>
  <c r="BU1562" i="1"/>
  <c r="BV2994" i="1"/>
  <c r="BU2994" i="1"/>
  <c r="BV851" i="1"/>
  <c r="BU851" i="1"/>
  <c r="BV2098" i="1"/>
  <c r="BU2098" i="1"/>
  <c r="BV135" i="1"/>
  <c r="BU135" i="1"/>
  <c r="BV1398" i="1"/>
  <c r="BU1398" i="1"/>
  <c r="BV2610" i="1"/>
  <c r="BU2610" i="1"/>
  <c r="BV325" i="1"/>
  <c r="BU325" i="1"/>
  <c r="BV1584" i="1"/>
  <c r="BU1584" i="1"/>
  <c r="BV2662" i="1"/>
  <c r="BU2662" i="1"/>
  <c r="BV1054" i="1"/>
  <c r="BU1054" i="1"/>
  <c r="BV2286" i="1"/>
  <c r="BU2286" i="1"/>
  <c r="BV163" i="1"/>
  <c r="BU163" i="1"/>
  <c r="BV1432" i="1"/>
  <c r="BU1432" i="1"/>
  <c r="BV2695" i="1"/>
  <c r="BU2695" i="1"/>
  <c r="BV536" i="1"/>
  <c r="BU536" i="1"/>
  <c r="BV3110" i="1"/>
  <c r="BU3110" i="1"/>
  <c r="BV3335" i="1"/>
  <c r="BU3335" i="1"/>
  <c r="BV1082" i="1"/>
  <c r="BU1082" i="1"/>
  <c r="BV2312" i="1"/>
  <c r="BU2312" i="1"/>
  <c r="BV868" i="1"/>
  <c r="BU868" i="1"/>
  <c r="BV896" i="1"/>
  <c r="BU896" i="1"/>
  <c r="BV2778" i="1"/>
  <c r="BU2778" i="1"/>
  <c r="BV3029" i="1"/>
  <c r="BU3029" i="1"/>
  <c r="BV2740" i="1"/>
  <c r="BU2740" i="1"/>
  <c r="BV596" i="1"/>
  <c r="BU596" i="1"/>
  <c r="BV1694" i="1"/>
  <c r="BU1694" i="1"/>
  <c r="BV2401" i="1"/>
  <c r="BU2401" i="1"/>
  <c r="BV660" i="1"/>
  <c r="BU660" i="1"/>
  <c r="BV1397" i="1"/>
  <c r="BU1397" i="1"/>
  <c r="BV1952" i="1"/>
  <c r="BU1952" i="1"/>
  <c r="BV182" i="1"/>
  <c r="BU182" i="1"/>
  <c r="BV526" i="1"/>
  <c r="BU526" i="1"/>
  <c r="BV2710" i="1"/>
  <c r="BU2710" i="1"/>
  <c r="BV2700" i="1"/>
  <c r="BU2700" i="1"/>
  <c r="BV653" i="1"/>
  <c r="BU653" i="1"/>
  <c r="BV1427" i="1"/>
  <c r="BU1427" i="1"/>
  <c r="BV3049" i="1"/>
  <c r="BU3049" i="1"/>
  <c r="BV715" i="1"/>
  <c r="BU715" i="1"/>
  <c r="BV3350" i="1"/>
  <c r="BU3350" i="1"/>
  <c r="BV2613" i="1"/>
  <c r="BU2613" i="1"/>
  <c r="BV865" i="1"/>
  <c r="BU865" i="1"/>
  <c r="BV2649" i="1"/>
  <c r="BU2649" i="1"/>
  <c r="BV1419" i="1"/>
  <c r="BU1419" i="1"/>
  <c r="BV3037" i="1"/>
  <c r="BU3037" i="1"/>
  <c r="BV1617" i="1"/>
  <c r="BU1617" i="1"/>
  <c r="BV552" i="1"/>
  <c r="BU552" i="1"/>
  <c r="BV3166" i="1"/>
  <c r="BU3166" i="1"/>
  <c r="BV955" i="1"/>
  <c r="BU955" i="1"/>
  <c r="BV2390" i="1"/>
  <c r="BU2390" i="1"/>
  <c r="BV2813" i="1"/>
  <c r="BU2813" i="1"/>
  <c r="BV1021" i="1"/>
  <c r="BU1021" i="1"/>
  <c r="BV2428" i="1"/>
  <c r="BU2428" i="1"/>
  <c r="BV668" i="1"/>
  <c r="BU668" i="1"/>
  <c r="BV2094" i="1"/>
  <c r="BU2094" i="1"/>
  <c r="BV139" i="1"/>
  <c r="BU139" i="1"/>
  <c r="BV1580" i="1"/>
  <c r="BU1580" i="1"/>
  <c r="BV2844" i="1"/>
  <c r="BU2844" i="1"/>
  <c r="BV506" i="1"/>
  <c r="BU506" i="1"/>
  <c r="BV1776" i="1"/>
  <c r="BU1776" i="1"/>
  <c r="BV2674" i="1"/>
  <c r="BU2674" i="1"/>
  <c r="BV1239" i="1"/>
  <c r="BU1239" i="1"/>
  <c r="BV3309" i="1"/>
  <c r="BU3309" i="1"/>
  <c r="BV2134" i="1"/>
  <c r="BU2134" i="1"/>
  <c r="BV2738" i="1"/>
  <c r="BU2738" i="1"/>
  <c r="BV964" i="1"/>
  <c r="BU964" i="1"/>
  <c r="BV992" i="1"/>
  <c r="BU992" i="1"/>
  <c r="BV1541" i="1"/>
  <c r="BU1541" i="1"/>
  <c r="BV768" i="1"/>
  <c r="BU768" i="1"/>
  <c r="BV2214" i="1"/>
  <c r="BU2214" i="1"/>
  <c r="BV1735" i="1"/>
  <c r="BU1735" i="1"/>
  <c r="BV3327" i="1"/>
  <c r="BU3327" i="1"/>
  <c r="BV2880" i="1"/>
  <c r="BU2880" i="1"/>
  <c r="BV1253" i="1"/>
  <c r="BU1253" i="1"/>
  <c r="BV2249" i="1"/>
  <c r="BU2249" i="1"/>
  <c r="BV2445" i="1"/>
  <c r="BU2445" i="1"/>
  <c r="BV2688" i="1"/>
  <c r="BU2688" i="1"/>
  <c r="BV3334" i="1"/>
  <c r="BU3334" i="1"/>
  <c r="BV2760" i="1"/>
  <c r="BU2760" i="1"/>
  <c r="BV1741" i="1"/>
  <c r="BU1741" i="1"/>
  <c r="BV1959" i="1"/>
  <c r="BU1959" i="1"/>
  <c r="BV3157" i="1"/>
  <c r="BU3157" i="1"/>
  <c r="BV1090" i="1"/>
  <c r="BU1090" i="1"/>
  <c r="BV2324" i="1"/>
  <c r="BU2324" i="1"/>
  <c r="BV379" i="1"/>
  <c r="BU379" i="1"/>
  <c r="BV546" i="1"/>
  <c r="BU546" i="1"/>
  <c r="BV1819" i="1"/>
  <c r="BU1819" i="1"/>
  <c r="BV3159" i="1"/>
  <c r="BU3159" i="1"/>
  <c r="BV928" i="1"/>
  <c r="BU928" i="1"/>
  <c r="BV188" i="1"/>
  <c r="BU188" i="1"/>
  <c r="BV1454" i="1"/>
  <c r="BU1454" i="1"/>
  <c r="BV2722" i="1"/>
  <c r="BU2722" i="1"/>
  <c r="BV742" i="1"/>
  <c r="BU742" i="1"/>
  <c r="BV1988" i="1"/>
  <c r="BU1988" i="1"/>
  <c r="BV3174" i="1"/>
  <c r="BU3174" i="1"/>
  <c r="BV372" i="1"/>
  <c r="BU372" i="1"/>
  <c r="BV1633" i="1"/>
  <c r="BU1633" i="1"/>
  <c r="BV2892" i="1"/>
  <c r="BU2892" i="1"/>
  <c r="BV922" i="1"/>
  <c r="BU922" i="1"/>
  <c r="BV2157" i="1"/>
  <c r="BU2157" i="1"/>
  <c r="BV204" i="1"/>
  <c r="BU204" i="1"/>
  <c r="BV550" i="1"/>
  <c r="BU550" i="1"/>
  <c r="BV1822" i="1"/>
  <c r="BU1822" i="1"/>
  <c r="BV2870" i="1"/>
  <c r="BU2870" i="1"/>
  <c r="BV1836" i="1"/>
  <c r="BU1836" i="1"/>
  <c r="BV2912" i="1"/>
  <c r="BU2912" i="1"/>
  <c r="BV942" i="1"/>
  <c r="BU942" i="1"/>
  <c r="BV2177" i="1"/>
  <c r="BU2177" i="1"/>
  <c r="BV223" i="1"/>
  <c r="BU223" i="1"/>
  <c r="BV1487" i="1"/>
  <c r="BU1487" i="1"/>
  <c r="BV2753" i="1"/>
  <c r="BU2753" i="1"/>
  <c r="BV598" i="1"/>
  <c r="BU598" i="1"/>
  <c r="BV1871" i="1"/>
  <c r="BU1871" i="1"/>
  <c r="BV3214" i="1"/>
  <c r="BU3214" i="1"/>
  <c r="BV1149" i="1"/>
  <c r="BU1149" i="1"/>
  <c r="BV2536" i="1"/>
  <c r="BU2536" i="1"/>
  <c r="BV430" i="1"/>
  <c r="BU430" i="1"/>
  <c r="BV1695" i="1"/>
  <c r="BU1695" i="1"/>
  <c r="BV2954" i="1"/>
  <c r="BU2954" i="1"/>
  <c r="BV978" i="1"/>
  <c r="BU978" i="1"/>
  <c r="BV2219" i="1"/>
  <c r="BU2219" i="1"/>
  <c r="BV93" i="1"/>
  <c r="BU93" i="1"/>
  <c r="BV1357" i="1"/>
  <c r="BU1357" i="1"/>
  <c r="BV2569" i="1"/>
  <c r="BU2569" i="1"/>
  <c r="BV641" i="1"/>
  <c r="BU641" i="1"/>
  <c r="BV2072" i="1"/>
  <c r="BU2072" i="1"/>
  <c r="BV3120" i="1"/>
  <c r="BU3120" i="1"/>
  <c r="BV1189" i="1"/>
  <c r="BU1189" i="1"/>
  <c r="BV2415" i="1"/>
  <c r="BU2415" i="1"/>
  <c r="BV304" i="1"/>
  <c r="BU304" i="1"/>
  <c r="BV1738" i="1"/>
  <c r="BU1738" i="1"/>
  <c r="BV2995" i="1"/>
  <c r="BU2995" i="1"/>
  <c r="BV852" i="1"/>
  <c r="BU852" i="1"/>
  <c r="BV2099" i="1"/>
  <c r="BU2099" i="1"/>
  <c r="BV136" i="1"/>
  <c r="BU136" i="1"/>
  <c r="BV1399" i="1"/>
  <c r="BU1399" i="1"/>
  <c r="BV2611" i="1"/>
  <c r="BU2611" i="1"/>
  <c r="BV326" i="1"/>
  <c r="BU326" i="1"/>
  <c r="BV1585" i="1"/>
  <c r="BU1585" i="1"/>
  <c r="BV2663" i="1"/>
  <c r="BU2663" i="1"/>
  <c r="BV1055" i="1"/>
  <c r="BU1055" i="1"/>
  <c r="BV2287" i="1"/>
  <c r="BU2287" i="1"/>
  <c r="BV164" i="1"/>
  <c r="BU164" i="1"/>
  <c r="BV1601" i="1"/>
  <c r="BU1601" i="1"/>
  <c r="BV2127" i="1"/>
  <c r="BU2127" i="1"/>
  <c r="BV711" i="1"/>
  <c r="BU711" i="1"/>
  <c r="BV3111" i="1"/>
  <c r="BU3111" i="1"/>
  <c r="BV3270" i="1"/>
  <c r="BU3270" i="1"/>
  <c r="BV1083" i="1"/>
  <c r="BU1083" i="1"/>
  <c r="BV2313" i="1"/>
  <c r="BU2313" i="1"/>
  <c r="BV1084" i="1"/>
  <c r="BU1084" i="1"/>
  <c r="BV3000" i="1"/>
  <c r="BU3000" i="1"/>
  <c r="BV343" i="1"/>
  <c r="BU343" i="1"/>
  <c r="BV1975" i="1"/>
  <c r="BU1975" i="1"/>
  <c r="BV1269" i="1"/>
  <c r="BU1269" i="1"/>
  <c r="BV2517" i="1"/>
  <c r="BU2517" i="1"/>
  <c r="BV418" i="1"/>
  <c r="BU418" i="1"/>
  <c r="BV1346" i="1"/>
  <c r="BU1346" i="1"/>
  <c r="BV2806" i="1"/>
  <c r="BU2806" i="1"/>
  <c r="BV490" i="1"/>
  <c r="BU490" i="1"/>
  <c r="BV1406" i="1"/>
  <c r="BU1406" i="1"/>
  <c r="BV2694" i="1"/>
  <c r="BU2694" i="1"/>
  <c r="BV2586" i="1"/>
  <c r="BU2586" i="1"/>
  <c r="BV18" i="1"/>
  <c r="BU18" i="1"/>
  <c r="BV1288" i="1"/>
  <c r="BU1288" i="1"/>
  <c r="BV2725" i="1"/>
  <c r="BU2725" i="1"/>
  <c r="BV572" i="1"/>
  <c r="BU572" i="1"/>
  <c r="BV1995" i="1"/>
  <c r="BU1995" i="1"/>
  <c r="BV3085" i="1"/>
  <c r="BU3085" i="1"/>
  <c r="BV1118" i="1"/>
  <c r="BU1118" i="1"/>
  <c r="BV2346" i="1"/>
  <c r="BU2346" i="1"/>
  <c r="BV402" i="1"/>
  <c r="BU402" i="1"/>
  <c r="BV1668" i="1"/>
  <c r="BU1668" i="1"/>
  <c r="BV2925" i="1"/>
  <c r="BU2925" i="1"/>
  <c r="BV781" i="1"/>
  <c r="BU781" i="1"/>
  <c r="BV2030" i="1"/>
  <c r="BU2030" i="1"/>
  <c r="BV63" i="1"/>
  <c r="BU63" i="1"/>
  <c r="BV1330" i="1"/>
  <c r="BU1330" i="1"/>
  <c r="BV2768" i="1"/>
  <c r="BU2768" i="1"/>
  <c r="BV611" i="1"/>
  <c r="BU611" i="1"/>
  <c r="BV1884" i="1"/>
  <c r="BU1884" i="1"/>
  <c r="BV3139" i="1"/>
  <c r="BU3139" i="1"/>
  <c r="BV1392" i="1"/>
  <c r="BU1392" i="1"/>
  <c r="BV2388" i="1"/>
  <c r="BU2388" i="1"/>
  <c r="BV3106" i="1"/>
  <c r="BU3106" i="1"/>
  <c r="BV275" i="1"/>
  <c r="BU275" i="1"/>
  <c r="BV1536" i="1"/>
  <c r="BU1536" i="1"/>
  <c r="BV2799" i="1"/>
  <c r="BU2799" i="1"/>
  <c r="BV284" i="1"/>
  <c r="BU284" i="1"/>
  <c r="BV998" i="1"/>
  <c r="BU998" i="1"/>
  <c r="BV2408" i="1"/>
  <c r="BU2408" i="1"/>
  <c r="BV832" i="1"/>
  <c r="BU832" i="1"/>
  <c r="BV2416" i="1"/>
  <c r="BU2416" i="1"/>
  <c r="BV473" i="1"/>
  <c r="BU473" i="1"/>
  <c r="BV1739" i="1"/>
  <c r="BU1739" i="1"/>
  <c r="BV2996" i="1"/>
  <c r="BU2996" i="1"/>
  <c r="BV853" i="1"/>
  <c r="BU853" i="1"/>
  <c r="BV2100" i="1"/>
  <c r="BU2100" i="1"/>
  <c r="BV137" i="1"/>
  <c r="BU137" i="1"/>
  <c r="BV1400" i="1"/>
  <c r="BU1400" i="1"/>
  <c r="BV2612" i="1"/>
  <c r="BU2612" i="1"/>
  <c r="BV327" i="1"/>
  <c r="BU327" i="1"/>
  <c r="BV1586" i="1"/>
  <c r="BU1586" i="1"/>
  <c r="BV2664" i="1"/>
  <c r="BU2664" i="1"/>
  <c r="BV1056" i="1"/>
  <c r="BU1056" i="1"/>
  <c r="BV2288" i="1"/>
  <c r="BU2288" i="1"/>
  <c r="BV165" i="1"/>
  <c r="BU165" i="1"/>
  <c r="BV1962" i="1"/>
  <c r="BU1962" i="1"/>
  <c r="BV3326" i="1"/>
  <c r="BU3326" i="1"/>
  <c r="BV1077" i="1"/>
  <c r="BU1077" i="1"/>
  <c r="BV2468" i="1"/>
  <c r="BU2468" i="1"/>
  <c r="BV360" i="1"/>
  <c r="BU360" i="1"/>
  <c r="BV2138" i="1"/>
  <c r="BU2138" i="1"/>
  <c r="BV1582" i="1"/>
  <c r="BU1582" i="1"/>
  <c r="BV2114" i="1"/>
  <c r="BU2114" i="1"/>
  <c r="BV3262" i="1"/>
  <c r="BU3262" i="1"/>
  <c r="BV3150" i="1"/>
  <c r="BU3150" i="1"/>
  <c r="BV219" i="1"/>
  <c r="BU219" i="1"/>
  <c r="BV1317" i="1"/>
  <c r="BU1317" i="1"/>
  <c r="BV2046" i="1"/>
  <c r="BU2046" i="1"/>
  <c r="BV820" i="1"/>
  <c r="BU820" i="1"/>
  <c r="BV2087" i="1"/>
  <c r="BU2087" i="1"/>
  <c r="BV3013" i="1"/>
  <c r="BU3013" i="1"/>
  <c r="BV344" i="1"/>
  <c r="BU344" i="1"/>
  <c r="BV906" i="1"/>
  <c r="BU906" i="1"/>
  <c r="BV374" i="1"/>
  <c r="BU374" i="1"/>
  <c r="BV1635" i="1"/>
  <c r="BU1635" i="1"/>
  <c r="BV2894" i="1"/>
  <c r="BU2894" i="1"/>
  <c r="BV924" i="1"/>
  <c r="BU924" i="1"/>
  <c r="BV2159" i="1"/>
  <c r="BU2159" i="1"/>
  <c r="BV206" i="1"/>
  <c r="BU206" i="1"/>
  <c r="BV1470" i="1"/>
  <c r="BU1470" i="1"/>
  <c r="BV2736" i="1"/>
  <c r="BU2736" i="1"/>
  <c r="BV579" i="1"/>
  <c r="BU579" i="1"/>
  <c r="BV1853" i="1"/>
  <c r="BU1853" i="1"/>
  <c r="BV3192" i="1"/>
  <c r="BU3192" i="1"/>
  <c r="BV1131" i="1"/>
  <c r="BU1131" i="1"/>
  <c r="BV2358" i="1"/>
  <c r="BU2358" i="1"/>
  <c r="BV412" i="1"/>
  <c r="BU412" i="1"/>
  <c r="BV1678" i="1"/>
  <c r="BU1678" i="1"/>
  <c r="BV2936" i="1"/>
  <c r="BU2936" i="1"/>
  <c r="BV1049" i="1"/>
  <c r="BU1049" i="1"/>
  <c r="BV2203" i="1"/>
  <c r="BU2203" i="1"/>
  <c r="BV76" i="1"/>
  <c r="BU76" i="1"/>
  <c r="BV1341" i="1"/>
  <c r="BU1341" i="1"/>
  <c r="BV2551" i="1"/>
  <c r="BU2551" i="1"/>
  <c r="BV622" i="1"/>
  <c r="BU622" i="1"/>
  <c r="BV1893" i="1"/>
  <c r="BU1893" i="1"/>
  <c r="BV3093" i="1"/>
  <c r="BU3093" i="1"/>
  <c r="BV1171" i="1"/>
  <c r="BU1171" i="1"/>
  <c r="BV1625" i="1"/>
  <c r="BU1625" i="1"/>
  <c r="BV285" i="1"/>
  <c r="BU285" i="1"/>
  <c r="BV1753" i="1"/>
  <c r="BU1753" i="1"/>
  <c r="BV2977" i="1"/>
  <c r="BU2977" i="1"/>
  <c r="BV833" i="1"/>
  <c r="BU833" i="1"/>
  <c r="BV2081" i="1"/>
  <c r="BU2081" i="1"/>
  <c r="BV117" i="1"/>
  <c r="BU117" i="1"/>
  <c r="BV1380" i="1"/>
  <c r="BU1380" i="1"/>
  <c r="BV2593" i="1"/>
  <c r="BU2593" i="1"/>
  <c r="BV667" i="1"/>
  <c r="BU667" i="1"/>
  <c r="BV1931" i="1"/>
  <c r="BU1931" i="1"/>
  <c r="BV3305" i="1"/>
  <c r="BU3305" i="1"/>
  <c r="BV1040" i="1"/>
  <c r="BU1040" i="1"/>
  <c r="BV2246" i="1"/>
  <c r="BU2246" i="1"/>
  <c r="BV670" i="1"/>
  <c r="BU670" i="1"/>
  <c r="BV2096" i="1"/>
  <c r="BU2096" i="1"/>
  <c r="BV2620" i="1"/>
  <c r="BU2620" i="1"/>
  <c r="BV717" i="1"/>
  <c r="BU717" i="1"/>
  <c r="BV2254" i="1"/>
  <c r="BU2254" i="1"/>
  <c r="BV211" i="1"/>
  <c r="BU211" i="1"/>
  <c r="BV406" i="1"/>
  <c r="BU406" i="1"/>
  <c r="BV1504" i="1"/>
  <c r="BU1504" i="1"/>
  <c r="BV2789" i="1"/>
  <c r="BU2789" i="1"/>
  <c r="BV2981" i="1"/>
  <c r="BU2981" i="1"/>
  <c r="BV313" i="1"/>
  <c r="BU313" i="1"/>
  <c r="BV869" i="1"/>
  <c r="BU869" i="1"/>
  <c r="BV2292" i="1"/>
  <c r="BU2292" i="1"/>
  <c r="BV2476" i="1"/>
  <c r="BU2476" i="1"/>
  <c r="BV1451" i="1"/>
  <c r="BU1451" i="1"/>
  <c r="BV2895" i="1"/>
  <c r="BU2895" i="1"/>
  <c r="BV1459" i="1"/>
  <c r="BU1459" i="1"/>
  <c r="BV3171" i="1"/>
  <c r="BU3171" i="1"/>
  <c r="BV1295" i="1"/>
  <c r="BU1295" i="1"/>
  <c r="BV2737" i="1"/>
  <c r="BU2737" i="1"/>
  <c r="BV764" i="1"/>
  <c r="BU764" i="1"/>
  <c r="BV2180" i="1"/>
  <c r="BU2180" i="1"/>
  <c r="BV583" i="1"/>
  <c r="BU583" i="1"/>
  <c r="BV2015" i="1"/>
  <c r="BU2015" i="1"/>
  <c r="BV54" i="1"/>
  <c r="BU54" i="1"/>
  <c r="BV1499" i="1"/>
  <c r="BU1499" i="1"/>
  <c r="BV2937" i="1"/>
  <c r="BU2937" i="1"/>
  <c r="BV1144" i="1"/>
  <c r="BU1144" i="1"/>
  <c r="BV2538" i="1"/>
  <c r="BU2538" i="1"/>
  <c r="BV795" i="1"/>
  <c r="BU795" i="1"/>
  <c r="BV2212" i="1"/>
  <c r="BU2212" i="1"/>
  <c r="BV266" i="1"/>
  <c r="BU266" i="1"/>
  <c r="BV1707" i="1"/>
  <c r="BU1707" i="1"/>
  <c r="BV3107" i="1"/>
  <c r="BU3107" i="1"/>
  <c r="BV1570" i="1"/>
  <c r="BU1570" i="1"/>
  <c r="BV2564" i="1"/>
  <c r="BU2564" i="1"/>
  <c r="BV463" i="1"/>
  <c r="BU463" i="1"/>
  <c r="BV2237" i="1"/>
  <c r="BU2237" i="1"/>
  <c r="BV108" i="1"/>
  <c r="BU108" i="1"/>
  <c r="BV1371" i="1"/>
  <c r="BU1371" i="1"/>
  <c r="BV1967" i="1"/>
  <c r="BU1967" i="1"/>
  <c r="BV1974" i="1"/>
  <c r="BU1974" i="1"/>
  <c r="BV3211" i="1"/>
  <c r="BU3211" i="1"/>
  <c r="BV2825" i="1"/>
  <c r="BU2825" i="1"/>
  <c r="BV2442" i="1"/>
  <c r="BU2442" i="1"/>
  <c r="BV3152" i="1"/>
  <c r="BU3152" i="1"/>
  <c r="BV1263" i="1"/>
  <c r="BU1263" i="1"/>
  <c r="BV677" i="1"/>
  <c r="BU677" i="1"/>
  <c r="BV3169" i="1"/>
  <c r="BU3169" i="1"/>
  <c r="BV1860" i="1"/>
  <c r="BU1860" i="1"/>
  <c r="BV3218" i="1"/>
  <c r="BU3218" i="1"/>
  <c r="BV448" i="1"/>
  <c r="BU448" i="1"/>
  <c r="BV1195" i="1"/>
  <c r="BU1195" i="1"/>
  <c r="BV2097" i="1"/>
  <c r="BU2097" i="1"/>
  <c r="BV2645" i="1"/>
  <c r="BU2645" i="1"/>
  <c r="BV3318" i="1"/>
  <c r="BU3318" i="1"/>
  <c r="BV1241" i="1"/>
  <c r="BU1241" i="1"/>
  <c r="BV735" i="1"/>
  <c r="BU735" i="1"/>
  <c r="BV1983" i="1"/>
  <c r="BU1983" i="1"/>
  <c r="BV13" i="1"/>
  <c r="BU13" i="1"/>
  <c r="BV1284" i="1"/>
  <c r="BU1284" i="1"/>
  <c r="BV2497" i="1"/>
  <c r="BU2497" i="1"/>
  <c r="BV750" i="1"/>
  <c r="BU750" i="1"/>
  <c r="BV2165" i="1"/>
  <c r="BU2165" i="1"/>
  <c r="BV217" i="1"/>
  <c r="BU217" i="1"/>
  <c r="BV1660" i="1"/>
  <c r="BU1660" i="1"/>
  <c r="BV3189" i="1"/>
  <c r="BU3189" i="1"/>
  <c r="BV1314" i="1"/>
  <c r="BU1314" i="1"/>
  <c r="BV2757" i="1"/>
  <c r="BU2757" i="1"/>
  <c r="BV883" i="1"/>
  <c r="BU883" i="1"/>
  <c r="BV2361" i="1"/>
  <c r="BU2361" i="1"/>
  <c r="BV425" i="1"/>
  <c r="BU425" i="1"/>
  <c r="BV1099" i="1"/>
  <c r="BU1099" i="1"/>
  <c r="BV68" i="1"/>
  <c r="BU68" i="1"/>
  <c r="BV1692" i="1"/>
  <c r="BU1692" i="1"/>
  <c r="BV2958" i="1"/>
  <c r="BU2958" i="1"/>
  <c r="BV1163" i="1"/>
  <c r="BU1163" i="1"/>
  <c r="BV2555" i="1"/>
  <c r="BU2555" i="1"/>
  <c r="BV817" i="1"/>
  <c r="BU817" i="1"/>
  <c r="BV99" i="1"/>
  <c r="BU99" i="1"/>
  <c r="BV1755" i="1"/>
  <c r="BU1755" i="1"/>
  <c r="BV3260" i="1"/>
  <c r="BU3260" i="1"/>
  <c r="BV1372" i="1"/>
  <c r="BU1372" i="1"/>
  <c r="BV2814" i="1"/>
  <c r="BU2814" i="1"/>
  <c r="BV837" i="1"/>
  <c r="BU837" i="1"/>
  <c r="BV2085" i="1"/>
  <c r="BU2085" i="1"/>
  <c r="BV3286" i="1"/>
  <c r="BU3286" i="1"/>
  <c r="BV1385" i="1"/>
  <c r="BU1385" i="1"/>
  <c r="BV2597" i="1"/>
  <c r="BU2597" i="1"/>
  <c r="BV497" i="1"/>
  <c r="BU497" i="1"/>
  <c r="BV1769" i="1"/>
  <c r="BU1769" i="1"/>
  <c r="BV3019" i="1"/>
  <c r="BU3019" i="1"/>
  <c r="BV690" i="1"/>
  <c r="BU690" i="1"/>
  <c r="BV2619" i="1"/>
  <c r="BU2619" i="1"/>
  <c r="BV156" i="1"/>
  <c r="BU156" i="1"/>
  <c r="BV1421" i="1"/>
  <c r="BU1421" i="1"/>
  <c r="BV2684" i="1"/>
  <c r="BU2684" i="1"/>
  <c r="BV703" i="1"/>
  <c r="BU703" i="1"/>
  <c r="BV1957" i="1"/>
  <c r="BU1957" i="1"/>
  <c r="BV3321" i="1"/>
  <c r="BU3321" i="1"/>
  <c r="BV2135" i="1"/>
  <c r="BU2135" i="1"/>
  <c r="BV3045" i="1"/>
  <c r="BU3045" i="1"/>
  <c r="BV2145" i="1"/>
  <c r="BU2145" i="1"/>
  <c r="BV1194" i="1"/>
  <c r="BU1194" i="1"/>
  <c r="BV2596" i="1"/>
  <c r="BU2596" i="1"/>
  <c r="BV2276" i="1"/>
  <c r="BU2276" i="1"/>
  <c r="BV519" i="1"/>
  <c r="BU519" i="1"/>
  <c r="BV910" i="1"/>
  <c r="BU910" i="1"/>
  <c r="BV2510" i="1"/>
  <c r="BU2510" i="1"/>
  <c r="BV2940" i="1"/>
  <c r="BU2940" i="1"/>
  <c r="BV808" i="1"/>
  <c r="BU808" i="1"/>
  <c r="BV1185" i="1"/>
  <c r="BU1185" i="1"/>
  <c r="BV2423" i="1"/>
  <c r="BU2423" i="1"/>
  <c r="BV324" i="1"/>
  <c r="BU324" i="1"/>
  <c r="BV1607" i="1"/>
  <c r="BU1607" i="1"/>
  <c r="BV1102" i="1"/>
  <c r="BU1102" i="1"/>
  <c r="BV292" i="1"/>
  <c r="BU292" i="1"/>
  <c r="BV391" i="1"/>
  <c r="BU391" i="1"/>
  <c r="BV1841" i="1"/>
  <c r="BU1841" i="1"/>
  <c r="BV3183" i="1"/>
  <c r="BU3183" i="1"/>
  <c r="BV1305" i="1"/>
  <c r="BU1305" i="1"/>
  <c r="BV2919" i="1"/>
  <c r="BU2919" i="1"/>
  <c r="BV1125" i="1"/>
  <c r="BU1125" i="1"/>
  <c r="BV2519" i="1"/>
  <c r="BU2519" i="1"/>
  <c r="BV595" i="1"/>
  <c r="BU595" i="1"/>
  <c r="BV2026" i="1"/>
  <c r="BU2026" i="1"/>
  <c r="BV67" i="1"/>
  <c r="BU67" i="1"/>
  <c r="BV1684" i="1"/>
  <c r="BU1684" i="1"/>
  <c r="BV3098" i="1"/>
  <c r="BU3098" i="1"/>
  <c r="BV1336" i="1"/>
  <c r="BU1336" i="1"/>
  <c r="BV2779" i="1"/>
  <c r="BU2779" i="1"/>
  <c r="BV807" i="1"/>
  <c r="BU807" i="1"/>
  <c r="BV2224" i="1"/>
  <c r="BU2224" i="1"/>
  <c r="BV447" i="1"/>
  <c r="BU447" i="1"/>
  <c r="BV1899" i="1"/>
  <c r="BU1899" i="1"/>
  <c r="BV2970" i="1"/>
  <c r="BU2970" i="1"/>
  <c r="BV1542" i="1"/>
  <c r="BU1542" i="1"/>
  <c r="BV477" i="1"/>
  <c r="BU477" i="1"/>
  <c r="BV1770" i="1"/>
  <c r="BU1770" i="1"/>
  <c r="BV2348" i="1"/>
  <c r="BU2348" i="1"/>
  <c r="BV2001" i="1"/>
  <c r="BU2001" i="1"/>
  <c r="BV3167" i="1"/>
  <c r="BU3167" i="1"/>
  <c r="BV1299" i="1"/>
  <c r="BU1299" i="1"/>
  <c r="BV2511" i="1"/>
  <c r="BU2511" i="1"/>
  <c r="BV407" i="1"/>
  <c r="BU407" i="1"/>
  <c r="BV1674" i="1"/>
  <c r="BU1674" i="1"/>
  <c r="BV2931" i="1"/>
  <c r="BU2931" i="1"/>
  <c r="BV886" i="1"/>
  <c r="BU886" i="1"/>
  <c r="BV2196" i="1"/>
  <c r="BU2196" i="1"/>
  <c r="BV242" i="1"/>
  <c r="BU242" i="1"/>
  <c r="BV1505" i="1"/>
  <c r="BU1505" i="1"/>
  <c r="BV2774" i="1"/>
  <c r="BU2774" i="1"/>
  <c r="BV617" i="1"/>
  <c r="BU617" i="1"/>
  <c r="BV2039" i="1"/>
  <c r="BU2039" i="1"/>
  <c r="BV3233" i="1"/>
  <c r="BU3233" i="1"/>
  <c r="BV1166" i="1"/>
  <c r="BU1166" i="1"/>
  <c r="BV2393" i="1"/>
  <c r="BU2393" i="1"/>
  <c r="BV449" i="1"/>
  <c r="BU449" i="1"/>
  <c r="BV1901" i="1"/>
  <c r="BU1901" i="1"/>
  <c r="BV2972" i="1"/>
  <c r="BU2972" i="1"/>
  <c r="BV102" i="1"/>
  <c r="BU102" i="1"/>
  <c r="BV1543" i="1"/>
  <c r="BU1543" i="1"/>
  <c r="BV2982" i="1"/>
  <c r="BU2982" i="1"/>
  <c r="BV1375" i="1"/>
  <c r="BU1375" i="1"/>
  <c r="BV2817" i="1"/>
  <c r="BU2817" i="1"/>
  <c r="BV840" i="1"/>
  <c r="BU840" i="1"/>
  <c r="BV2088" i="1"/>
  <c r="BU2088" i="1"/>
  <c r="BV125" i="1"/>
  <c r="BU125" i="1"/>
  <c r="BV1388" i="1"/>
  <c r="BU1388" i="1"/>
  <c r="BV2600" i="1"/>
  <c r="BU2600" i="1"/>
  <c r="BV500" i="1"/>
  <c r="BU500" i="1"/>
  <c r="BV1938" i="1"/>
  <c r="BU1938" i="1"/>
  <c r="BV3057" i="1"/>
  <c r="BU3057" i="1"/>
  <c r="BV693" i="1"/>
  <c r="BU693" i="1"/>
  <c r="BV2622" i="1"/>
  <c r="BU2622" i="1"/>
  <c r="BV158" i="1"/>
  <c r="BU158" i="1"/>
  <c r="BV1592" i="1"/>
  <c r="BU1592" i="1"/>
  <c r="BV2847" i="1"/>
  <c r="BU2847" i="1"/>
  <c r="BV705" i="1"/>
  <c r="BU705" i="1"/>
  <c r="BV1960" i="1"/>
  <c r="BU1960" i="1"/>
  <c r="BV3324" i="1"/>
  <c r="BU3324" i="1"/>
  <c r="BV1075" i="1"/>
  <c r="BU1075" i="1"/>
  <c r="BV2307" i="1"/>
  <c r="BU2307" i="1"/>
  <c r="BV183" i="1"/>
  <c r="BU183" i="1"/>
  <c r="BV1620" i="1"/>
  <c r="BU1620" i="1"/>
  <c r="BV2877" i="1"/>
  <c r="BU2877" i="1"/>
  <c r="BV2678" i="1"/>
  <c r="BU2678" i="1"/>
  <c r="BV541" i="1"/>
  <c r="BU541" i="1"/>
  <c r="BV2604" i="1"/>
  <c r="BU2604" i="1"/>
  <c r="BV3349" i="1"/>
  <c r="BU3349" i="1"/>
  <c r="BV2343" i="1"/>
  <c r="BU2343" i="1"/>
  <c r="BV60" i="1"/>
  <c r="BU60" i="1"/>
  <c r="BV1165" i="1"/>
  <c r="BU1165" i="1"/>
  <c r="BV2240" i="1"/>
  <c r="BU2240" i="1"/>
  <c r="BV3100" i="1"/>
  <c r="BU3100" i="1"/>
  <c r="BV692" i="1"/>
  <c r="BU692" i="1"/>
  <c r="BV1795" i="1"/>
  <c r="BU1795" i="1"/>
  <c r="BV3053" i="1"/>
  <c r="BU3053" i="1"/>
  <c r="BV1261" i="1"/>
  <c r="BU1261" i="1"/>
  <c r="BV1248" i="1"/>
  <c r="BU1248" i="1"/>
  <c r="BV1816" i="1"/>
  <c r="BU1816" i="1"/>
  <c r="BV1057" i="1"/>
  <c r="BU1057" i="1"/>
  <c r="BV530" i="1"/>
  <c r="BU530" i="1"/>
  <c r="BV2698" i="1"/>
  <c r="BU2698" i="1"/>
  <c r="BV709" i="1"/>
  <c r="BU709" i="1"/>
  <c r="BV1966" i="1"/>
  <c r="BU1966" i="1"/>
  <c r="BV1767" i="1"/>
  <c r="BU1767" i="1"/>
  <c r="BV3068" i="1"/>
  <c r="BU3068" i="1"/>
  <c r="BV1410" i="1"/>
  <c r="BU1410" i="1"/>
  <c r="BV154" i="1"/>
  <c r="BU154" i="1"/>
  <c r="BV3113" i="1"/>
  <c r="BU3113" i="1"/>
  <c r="BV2890" i="1"/>
  <c r="BU2890" i="1"/>
  <c r="BV362" i="1"/>
  <c r="BU362" i="1"/>
  <c r="BV2487" i="1"/>
  <c r="BU2487" i="1"/>
  <c r="BV3181" i="1"/>
  <c r="BU3181" i="1"/>
  <c r="BV1332" i="1"/>
  <c r="BU1332" i="1"/>
  <c r="BV1728" i="1"/>
  <c r="BU1728" i="1"/>
  <c r="BV118" i="1"/>
  <c r="BU118" i="1"/>
  <c r="BV1558" i="1"/>
  <c r="BU1558" i="1"/>
  <c r="BV2998" i="1"/>
  <c r="BU2998" i="1"/>
  <c r="BV1205" i="1"/>
  <c r="BU1205" i="1"/>
  <c r="BV2438" i="1"/>
  <c r="BU2438" i="1"/>
  <c r="BV857" i="1"/>
  <c r="BU857" i="1"/>
  <c r="BV2104" i="1"/>
  <c r="BU2104" i="1"/>
  <c r="BV3069" i="1"/>
  <c r="BU3069" i="1"/>
  <c r="BV1041" i="1"/>
  <c r="BU1041" i="1"/>
  <c r="BV2634" i="1"/>
  <c r="BU2634" i="1"/>
  <c r="BV512" i="1"/>
  <c r="BU512" i="1"/>
  <c r="BV1784" i="1"/>
  <c r="BU1784" i="1"/>
  <c r="BV1428" i="1"/>
  <c r="BU1428" i="1"/>
  <c r="BV1270" i="1"/>
  <c r="BU1270" i="1"/>
  <c r="BV3288" i="1"/>
  <c r="BU3288" i="1"/>
  <c r="BV1513" i="1"/>
  <c r="BU1513" i="1"/>
  <c r="BV2064" i="1"/>
  <c r="BU2064" i="1"/>
  <c r="BV835" i="1"/>
  <c r="BU835" i="1"/>
  <c r="BV1316" i="1"/>
  <c r="BU1316" i="1"/>
  <c r="BV819" i="1"/>
  <c r="BU819" i="1"/>
  <c r="BV2682" i="1"/>
  <c r="BU2682" i="1"/>
  <c r="BV2469" i="1"/>
  <c r="BU2469" i="1"/>
  <c r="BV1066" i="1"/>
  <c r="BU1066" i="1"/>
  <c r="BV1078" i="1"/>
  <c r="BU1078" i="1"/>
  <c r="BV1631" i="1"/>
  <c r="BU1631" i="1"/>
  <c r="BV1830" i="1"/>
  <c r="BU1830" i="1"/>
  <c r="BV761" i="1"/>
  <c r="BU761" i="1"/>
  <c r="BV41" i="1"/>
  <c r="BU41" i="1"/>
  <c r="BV2522" i="1"/>
  <c r="BU2522" i="1"/>
  <c r="BV3207" i="1"/>
  <c r="BU3207" i="1"/>
  <c r="BV1516" i="1"/>
  <c r="BU1516" i="1"/>
  <c r="BV1176" i="1"/>
  <c r="BU1176" i="1"/>
  <c r="BV2983" i="1"/>
  <c r="BU2983" i="1"/>
  <c r="BV3341" i="1"/>
  <c r="BU3341" i="1"/>
  <c r="BV144" i="1"/>
  <c r="BU144" i="1"/>
  <c r="BV528" i="1"/>
  <c r="BU528" i="1"/>
  <c r="BV3359" i="1"/>
  <c r="BU3359" i="1"/>
  <c r="BV369" i="1"/>
  <c r="BU369" i="1"/>
  <c r="BV1630" i="1"/>
  <c r="BU1630" i="1"/>
  <c r="BV2888" i="1"/>
  <c r="BU2888" i="1"/>
  <c r="BV747" i="1"/>
  <c r="BU747" i="1"/>
  <c r="BV918" i="1"/>
  <c r="BU918" i="1"/>
  <c r="BV2318" i="1"/>
  <c r="BU2318" i="1"/>
  <c r="BV198" i="1"/>
  <c r="BU198" i="1"/>
  <c r="BV245" i="1"/>
  <c r="BU245" i="1"/>
  <c r="BV38" i="1"/>
  <c r="BU38" i="1"/>
  <c r="BV1978" i="1"/>
  <c r="BU1978" i="1"/>
  <c r="BV3163" i="1"/>
  <c r="BU3163" i="1"/>
  <c r="BV1103" i="1"/>
  <c r="BU1103" i="1"/>
  <c r="BV358" i="1"/>
  <c r="BU358" i="1"/>
  <c r="BV911" i="1"/>
  <c r="BU911" i="1"/>
  <c r="BV2147" i="1"/>
  <c r="BU2147" i="1"/>
  <c r="BV17" i="1"/>
  <c r="BU17" i="1"/>
  <c r="BV1287" i="1"/>
  <c r="BU1287" i="1"/>
  <c r="BV2501" i="1"/>
  <c r="BU2501" i="1"/>
  <c r="BV367" i="1"/>
  <c r="BU367" i="1"/>
  <c r="BV1087" i="1"/>
  <c r="BU1087" i="1"/>
  <c r="BV120" i="1"/>
  <c r="BU120" i="1"/>
  <c r="BV935" i="1"/>
  <c r="BU935" i="1"/>
  <c r="BV2169" i="1"/>
  <c r="BU2169" i="1"/>
  <c r="BV39" i="1"/>
  <c r="BU39" i="1"/>
  <c r="BV1476" i="1"/>
  <c r="BU1476" i="1"/>
  <c r="BV2743" i="1"/>
  <c r="BU2743" i="1"/>
  <c r="BV589" i="1"/>
  <c r="BU589" i="1"/>
  <c r="BV1862" i="1"/>
  <c r="BU1862" i="1"/>
  <c r="BV3200" i="1"/>
  <c r="BU3200" i="1"/>
  <c r="BV1138" i="1"/>
  <c r="BU1138" i="1"/>
  <c r="BV2365" i="1"/>
  <c r="BU2365" i="1"/>
  <c r="BV420" i="1"/>
  <c r="BU420" i="1"/>
  <c r="BV1687" i="1"/>
  <c r="BU1687" i="1"/>
  <c r="BV2944" i="1"/>
  <c r="BU2944" i="1"/>
  <c r="BV800" i="1"/>
  <c r="BU800" i="1"/>
  <c r="BV2209" i="1"/>
  <c r="BU2209" i="1"/>
  <c r="BV85" i="1"/>
  <c r="BU85" i="1"/>
  <c r="BV1348" i="1"/>
  <c r="BU1348" i="1"/>
  <c r="BV2559" i="1"/>
  <c r="BU2559" i="1"/>
  <c r="BV631" i="1"/>
  <c r="BU631" i="1"/>
  <c r="BV2060" i="1"/>
  <c r="BU2060" i="1"/>
  <c r="BV3142" i="1"/>
  <c r="BU3142" i="1"/>
  <c r="BV1178" i="1"/>
  <c r="BU1178" i="1"/>
  <c r="BV2407" i="1"/>
  <c r="BU2407" i="1"/>
  <c r="BV294" i="1"/>
  <c r="BU294" i="1"/>
  <c r="BV1553" i="1"/>
  <c r="BU1553" i="1"/>
  <c r="BV2985" i="1"/>
  <c r="BU2985" i="1"/>
  <c r="BV841" i="1"/>
  <c r="BU841" i="1"/>
  <c r="BV2089" i="1"/>
  <c r="BU2089" i="1"/>
  <c r="BV126" i="1"/>
  <c r="BU126" i="1"/>
  <c r="BV1389" i="1"/>
  <c r="BU1389" i="1"/>
  <c r="BV2601" i="1"/>
  <c r="BU2601" i="1"/>
  <c r="BV674" i="1"/>
  <c r="BU674" i="1"/>
  <c r="BV1939" i="1"/>
  <c r="BU1939" i="1"/>
  <c r="BV3058" i="1"/>
  <c r="BU3058" i="1"/>
  <c r="BV149" i="1"/>
  <c r="BU149" i="1"/>
  <c r="BV2623" i="1"/>
  <c r="BU2623" i="1"/>
  <c r="BV332" i="1"/>
  <c r="BU332" i="1"/>
  <c r="BV1593" i="1"/>
  <c r="BU1593" i="1"/>
  <c r="BV2848" i="1"/>
  <c r="BU2848" i="1"/>
  <c r="BV706" i="1"/>
  <c r="BU706" i="1"/>
  <c r="BV1961" i="1"/>
  <c r="BU1961" i="1"/>
  <c r="BV3325" i="1"/>
  <c r="BU3325" i="1"/>
  <c r="BV1076" i="1"/>
  <c r="BU1076" i="1"/>
  <c r="BV2467" i="1"/>
  <c r="BU2467" i="1"/>
  <c r="BV359" i="1"/>
  <c r="BU359" i="1"/>
  <c r="BV1621" i="1"/>
  <c r="BU1621" i="1"/>
  <c r="BV2878" i="1"/>
  <c r="BU2878" i="1"/>
  <c r="BV1627" i="1"/>
  <c r="BU1627" i="1"/>
  <c r="BV2106" i="1"/>
  <c r="BU2106" i="1"/>
  <c r="BV1405" i="1"/>
  <c r="BU1405" i="1"/>
  <c r="BV175" i="1"/>
  <c r="BU175" i="1"/>
  <c r="BV2988" i="1"/>
  <c r="BU2988" i="1"/>
  <c r="BV1290" i="1"/>
  <c r="BU1290" i="1"/>
  <c r="BV2186" i="1"/>
  <c r="BU2186" i="1"/>
  <c r="BV3190" i="1"/>
  <c r="BU3190" i="1"/>
  <c r="BV95" i="1"/>
  <c r="BU95" i="1"/>
  <c r="BV2247" i="1"/>
  <c r="BU2247" i="1"/>
  <c r="BV134" i="1"/>
  <c r="BU134" i="1"/>
  <c r="BV1415" i="1"/>
  <c r="BU1415" i="1"/>
  <c r="BV2129" i="1"/>
  <c r="BU2129" i="1"/>
  <c r="BV2715" i="1"/>
  <c r="BU2715" i="1"/>
  <c r="BV560" i="1"/>
  <c r="BU560" i="1"/>
  <c r="BV1832" i="1"/>
  <c r="BU1832" i="1"/>
  <c r="BV3080" i="1"/>
  <c r="BU3080" i="1"/>
  <c r="BV1111" i="1"/>
  <c r="BU1111" i="1"/>
  <c r="BV2338" i="1"/>
  <c r="BU2338" i="1"/>
  <c r="BV222" i="1"/>
  <c r="BU222" i="1"/>
  <c r="BV584" i="1"/>
  <c r="BU584" i="1"/>
  <c r="BV2915" i="1"/>
  <c r="BU2915" i="1"/>
  <c r="BV772" i="1"/>
  <c r="BU772" i="1"/>
  <c r="BV2021" i="1"/>
  <c r="BU2021" i="1"/>
  <c r="BV52" i="1"/>
  <c r="BU52" i="1"/>
  <c r="BV904" i="1"/>
  <c r="BU904" i="1"/>
  <c r="BV2532" i="1"/>
  <c r="BU2532" i="1"/>
  <c r="BV602" i="1"/>
  <c r="BU602" i="1"/>
  <c r="BV1875" i="1"/>
  <c r="BU1875" i="1"/>
  <c r="BV3221" i="1"/>
  <c r="BU3221" i="1"/>
  <c r="BV1152" i="1"/>
  <c r="BU1152" i="1"/>
  <c r="BV2378" i="1"/>
  <c r="BU2378" i="1"/>
  <c r="BV264" i="1"/>
  <c r="BU264" i="1"/>
  <c r="BV1526" i="1"/>
  <c r="BU1526" i="1"/>
  <c r="BV1480" i="1"/>
  <c r="BU1480" i="1"/>
  <c r="BV814" i="1"/>
  <c r="BU814" i="1"/>
  <c r="BV2231" i="1"/>
  <c r="BU2231" i="1"/>
  <c r="BV96" i="1"/>
  <c r="BU96" i="1"/>
  <c r="BV1538" i="1"/>
  <c r="BU1538" i="1"/>
  <c r="BV2984" i="1"/>
  <c r="BU2984" i="1"/>
  <c r="BV1546" i="1"/>
  <c r="BU1546" i="1"/>
  <c r="BV2986" i="1"/>
  <c r="BU2986" i="1"/>
  <c r="BV842" i="1"/>
  <c r="BU842" i="1"/>
  <c r="BV2090" i="1"/>
  <c r="BU2090" i="1"/>
  <c r="BV127" i="1"/>
  <c r="BU127" i="1"/>
  <c r="BV1390" i="1"/>
  <c r="BU1390" i="1"/>
  <c r="BV2602" i="1"/>
  <c r="BU2602" i="1"/>
  <c r="BV675" i="1"/>
  <c r="BU675" i="1"/>
  <c r="BV1940" i="1"/>
  <c r="BU1940" i="1"/>
  <c r="BV3059" i="1"/>
  <c r="BU3059" i="1"/>
  <c r="BV150" i="1"/>
  <c r="BU150" i="1"/>
  <c r="BV2624" i="1"/>
  <c r="BU2624" i="1"/>
  <c r="BV333" i="1"/>
  <c r="BU333" i="1"/>
  <c r="BV1594" i="1"/>
  <c r="BU1594" i="1"/>
  <c r="BV2849" i="1"/>
  <c r="BU2849" i="1"/>
  <c r="BV707" i="1"/>
  <c r="BU707" i="1"/>
  <c r="BV2461" i="1"/>
  <c r="BU2461" i="1"/>
  <c r="BV352" i="1"/>
  <c r="BU352" i="1"/>
  <c r="BV1615" i="1"/>
  <c r="BU1615" i="1"/>
  <c r="BV2875" i="1"/>
  <c r="BU2875" i="1"/>
  <c r="BV729" i="1"/>
  <c r="BU729" i="1"/>
  <c r="BV3048" i="1"/>
  <c r="BU3048" i="1"/>
  <c r="BV691" i="1"/>
  <c r="BU691" i="1"/>
  <c r="BV1606" i="1"/>
  <c r="BU1606" i="1"/>
  <c r="BV2" i="1"/>
  <c r="BU2" i="1"/>
  <c r="BV2163" i="1"/>
  <c r="BU2163" i="1"/>
  <c r="BV2920" i="1"/>
  <c r="BU2920" i="1"/>
  <c r="BV789" i="1"/>
  <c r="BU789" i="1"/>
  <c r="BV1523" i="1"/>
  <c r="BU1523" i="1"/>
  <c r="BV111" i="1"/>
  <c r="BU111" i="1"/>
  <c r="BV132" i="1"/>
  <c r="BU132" i="1"/>
  <c r="BV2621" i="1"/>
  <c r="BU2621" i="1"/>
  <c r="BV3323" i="1"/>
  <c r="BU3323" i="1"/>
  <c r="BV1207" i="1"/>
  <c r="BU1207" i="1"/>
  <c r="BV913" i="1"/>
  <c r="BU913" i="1"/>
  <c r="BV2149" i="1"/>
  <c r="BU2149" i="1"/>
  <c r="BV19" i="1"/>
  <c r="BU19" i="1"/>
  <c r="BV1458" i="1"/>
  <c r="BU1458" i="1"/>
  <c r="BV2726" i="1"/>
  <c r="BU2726" i="1"/>
  <c r="BV749" i="1"/>
  <c r="BU749" i="1"/>
  <c r="BV1996" i="1"/>
  <c r="BU1996" i="1"/>
  <c r="BV3180" i="1"/>
  <c r="BU3180" i="1"/>
  <c r="BV1119" i="1"/>
  <c r="BU1119" i="1"/>
  <c r="BV2347" i="1"/>
  <c r="BU2347" i="1"/>
  <c r="BV689" i="1"/>
  <c r="BU689" i="1"/>
  <c r="BV1669" i="1"/>
  <c r="BU1669" i="1"/>
  <c r="BV2926" i="1"/>
  <c r="BU2926" i="1"/>
  <c r="BV782" i="1"/>
  <c r="BU782" i="1"/>
  <c r="BV2191" i="1"/>
  <c r="BU2191" i="1"/>
  <c r="BV64" i="1"/>
  <c r="BU64" i="1"/>
  <c r="BV1331" i="1"/>
  <c r="BU1331" i="1"/>
  <c r="BV2769" i="1"/>
  <c r="BU2769" i="1"/>
  <c r="BV612" i="1"/>
  <c r="BU612" i="1"/>
  <c r="BV1885" i="1"/>
  <c r="BU1885" i="1"/>
  <c r="BV3102" i="1"/>
  <c r="BU3102" i="1"/>
  <c r="BV1161" i="1"/>
  <c r="BU1161" i="1"/>
  <c r="BV2389" i="1"/>
  <c r="BU2389" i="1"/>
  <c r="BV276" i="1"/>
  <c r="BU276" i="1"/>
  <c r="BV1537" i="1"/>
  <c r="BU1537" i="1"/>
  <c r="BV2968" i="1"/>
  <c r="BU2968" i="1"/>
  <c r="BV823" i="1"/>
  <c r="BU823" i="1"/>
  <c r="BV2244" i="1"/>
  <c r="BU2244" i="1"/>
  <c r="BV107" i="1"/>
  <c r="BU107" i="1"/>
  <c r="BV1370" i="1"/>
  <c r="BU1370" i="1"/>
  <c r="BV2583" i="1"/>
  <c r="BU2583" i="1"/>
  <c r="BV656" i="1"/>
  <c r="BU656" i="1"/>
  <c r="BV1921" i="1"/>
  <c r="BU1921" i="1"/>
  <c r="BV3279" i="1"/>
  <c r="BU3279" i="1"/>
  <c r="BV1031" i="1"/>
  <c r="BU1031" i="1"/>
  <c r="BV2271" i="1"/>
  <c r="BU2271" i="1"/>
  <c r="BV318" i="1"/>
  <c r="BU318" i="1"/>
  <c r="BV2570" i="1"/>
  <c r="BU2570" i="1"/>
  <c r="BV838" i="1"/>
  <c r="BU838" i="1"/>
  <c r="BV1035" i="1"/>
  <c r="BU1035" i="1"/>
  <c r="BV1951" i="1"/>
  <c r="BU1951" i="1"/>
  <c r="BV725" i="1"/>
  <c r="BU725" i="1"/>
  <c r="BV2454" i="1"/>
  <c r="BU2454" i="1"/>
  <c r="BV28" i="1"/>
  <c r="BU28" i="1"/>
  <c r="BV49" i="1"/>
  <c r="BU49" i="1"/>
  <c r="BV1157" i="1"/>
  <c r="BU1157" i="1"/>
  <c r="BV1709" i="1"/>
  <c r="BU1709" i="1"/>
  <c r="BV2579" i="1"/>
  <c r="BU2579" i="1"/>
  <c r="BV3011" i="1"/>
  <c r="BU3011" i="1"/>
  <c r="BV698" i="1"/>
  <c r="BU698" i="1"/>
  <c r="BV1436" i="1"/>
  <c r="BU1436" i="1"/>
  <c r="BV192" i="1"/>
  <c r="BU192" i="1"/>
  <c r="BV1982" i="1"/>
  <c r="BU1982" i="1"/>
  <c r="BV203" i="1"/>
  <c r="BU203" i="1"/>
  <c r="BV1992" i="1"/>
  <c r="BU1992" i="1"/>
  <c r="BV389" i="1"/>
  <c r="BU389" i="1"/>
  <c r="BV1839" i="1"/>
  <c r="BU1839" i="1"/>
  <c r="BV33" i="1"/>
  <c r="BU33" i="1"/>
  <c r="BV1479" i="1"/>
  <c r="BU1479" i="1"/>
  <c r="BV2917" i="1"/>
  <c r="BU2917" i="1"/>
  <c r="BV954" i="1"/>
  <c r="BU954" i="1"/>
  <c r="BV2359" i="1"/>
  <c r="BU2359" i="1"/>
  <c r="BV593" i="1"/>
  <c r="BU593" i="1"/>
  <c r="BV2024" i="1"/>
  <c r="BU2024" i="1"/>
  <c r="BV246" i="1"/>
  <c r="BU246" i="1"/>
  <c r="BV1690" i="1"/>
  <c r="BU1690" i="1"/>
  <c r="BV3096" i="1"/>
  <c r="BU3096" i="1"/>
  <c r="BV1334" i="1"/>
  <c r="BU1334" i="1"/>
  <c r="BV2777" i="1"/>
  <c r="BU2777" i="1"/>
  <c r="BV805" i="1"/>
  <c r="BU805" i="1"/>
  <c r="BV2222" i="1"/>
  <c r="BU2222" i="1"/>
  <c r="BV453" i="1"/>
  <c r="BU453" i="1"/>
  <c r="BV1905" i="1"/>
  <c r="BU1905" i="1"/>
  <c r="BV3248" i="1"/>
  <c r="BU3248" i="1"/>
  <c r="BV1181" i="1"/>
  <c r="BU1181" i="1"/>
  <c r="BV2576" i="1"/>
  <c r="BU2576" i="1"/>
  <c r="BV647" i="1"/>
  <c r="BU647" i="1"/>
  <c r="BV1912" i="1"/>
  <c r="BU1912" i="1"/>
  <c r="BV363" i="1"/>
  <c r="BU363" i="1"/>
  <c r="BV2882" i="1"/>
  <c r="BU2882" i="1"/>
  <c r="BV1550" i="1"/>
  <c r="BU1550" i="1"/>
  <c r="BV3290" i="1"/>
  <c r="BU3290" i="1"/>
  <c r="BV1760" i="1"/>
  <c r="BU1760" i="1"/>
  <c r="BV1590" i="1"/>
  <c r="BU1590" i="1"/>
  <c r="BV3032" i="1"/>
  <c r="BU3032" i="1"/>
  <c r="BV2528" i="1"/>
  <c r="BU2528" i="1"/>
  <c r="BV1065" i="1"/>
  <c r="BU1065" i="1"/>
  <c r="BV2910" i="1"/>
  <c r="BU2910" i="1"/>
  <c r="BV1494" i="1"/>
  <c r="BU1494" i="1"/>
  <c r="BV2383" i="1"/>
  <c r="BU2383" i="1"/>
  <c r="BV101" i="1"/>
  <c r="BU101" i="1"/>
  <c r="BV478" i="1"/>
  <c r="BU478" i="1"/>
  <c r="BV1575" i="1"/>
  <c r="BU1575" i="1"/>
  <c r="BV2115" i="1"/>
  <c r="BU2115" i="1"/>
  <c r="BV2872" i="1"/>
  <c r="BU2872" i="1"/>
  <c r="BV3" i="1"/>
  <c r="BU3" i="1"/>
  <c r="BV1274" i="1"/>
  <c r="BU1274" i="1"/>
  <c r="BV2488" i="1"/>
  <c r="BU2488" i="1"/>
  <c r="BV385" i="1"/>
  <c r="BU385" i="1"/>
  <c r="BV1827" i="1"/>
  <c r="BU1827" i="1"/>
  <c r="BV3271" i="1"/>
  <c r="BU3271" i="1"/>
  <c r="BV1114" i="1"/>
  <c r="BU1114" i="1"/>
  <c r="BV2508" i="1"/>
  <c r="BU2508" i="1"/>
  <c r="BV547" i="1"/>
  <c r="BU547" i="1"/>
  <c r="BV2181" i="1"/>
  <c r="BU2181" i="1"/>
  <c r="BV404" i="1"/>
  <c r="BU404" i="1"/>
  <c r="BV1858" i="1"/>
  <c r="BU1858" i="1"/>
  <c r="BV3204" i="1"/>
  <c r="BU3204" i="1"/>
  <c r="BV1322" i="1"/>
  <c r="BU1322" i="1"/>
  <c r="BV2766" i="1"/>
  <c r="BU2766" i="1"/>
  <c r="BV1145" i="1"/>
  <c r="BU1145" i="1"/>
  <c r="BV2539" i="1"/>
  <c r="BU2539" i="1"/>
  <c r="BV614" i="1"/>
  <c r="BU614" i="1"/>
  <c r="BV2044" i="1"/>
  <c r="BU2044" i="1"/>
  <c r="BV259" i="1"/>
  <c r="BU259" i="1"/>
  <c r="BV1700" i="1"/>
  <c r="BU1700" i="1"/>
  <c r="BV3237" i="1"/>
  <c r="BU3237" i="1"/>
  <c r="BV2056" i="1"/>
  <c r="BU2056" i="1"/>
  <c r="BV646" i="1"/>
  <c r="BU646" i="1"/>
  <c r="BV1721" i="1"/>
  <c r="BU1721" i="1"/>
  <c r="BV466" i="1"/>
  <c r="BU466" i="1"/>
  <c r="BV2075" i="1"/>
  <c r="BU2075" i="1"/>
  <c r="BV3289" i="1"/>
  <c r="BU3289" i="1"/>
  <c r="BV1203" i="1"/>
  <c r="BU1203" i="1"/>
  <c r="BV2429" i="1"/>
  <c r="BU2429" i="1"/>
  <c r="BV488" i="1"/>
  <c r="BU488" i="1"/>
  <c r="BV1759" i="1"/>
  <c r="BU1759" i="1"/>
  <c r="BV3009" i="1"/>
  <c r="BU3009" i="1"/>
  <c r="BV1034" i="1"/>
  <c r="BU1034" i="1"/>
  <c r="BV2275" i="1"/>
  <c r="BU2275" i="1"/>
  <c r="BV3124" i="1"/>
  <c r="BU3124" i="1"/>
  <c r="BV1224" i="1"/>
  <c r="BU1224" i="1"/>
  <c r="BV2643" i="1"/>
  <c r="BU2643" i="1"/>
  <c r="BV696" i="1"/>
  <c r="BU696" i="1"/>
  <c r="BV1950" i="1"/>
  <c r="BU1950" i="1"/>
  <c r="BV3151" i="1"/>
  <c r="BU3151" i="1"/>
  <c r="BV1067" i="1"/>
  <c r="BU1067" i="1"/>
  <c r="BV2298" i="1"/>
  <c r="BU2298" i="1"/>
  <c r="BV716" i="1"/>
  <c r="BU716" i="1"/>
  <c r="BV903" i="1"/>
  <c r="BU903" i="1"/>
  <c r="BV456" i="1"/>
  <c r="BU456" i="1"/>
  <c r="BV2990" i="1"/>
  <c r="BU2990" i="1"/>
  <c r="BV1573" i="1"/>
  <c r="BU1573" i="1"/>
  <c r="BV1414" i="1"/>
  <c r="BU1414" i="1"/>
  <c r="BV167" i="1"/>
  <c r="BU167" i="1"/>
  <c r="BV1466" i="1"/>
  <c r="BU1466" i="1"/>
  <c r="BV1673" i="1"/>
  <c r="BU1673" i="1"/>
  <c r="BV2773" i="1"/>
  <c r="BU2773" i="1"/>
  <c r="BV92" i="1"/>
  <c r="BU92" i="1"/>
  <c r="BV1005" i="1"/>
  <c r="BU1005" i="1"/>
  <c r="BV2267" i="1"/>
  <c r="BU2267" i="1"/>
  <c r="BV2685" i="1"/>
  <c r="BU2685" i="1"/>
  <c r="BV1257" i="1"/>
  <c r="BU1257" i="1"/>
  <c r="BV1640" i="1"/>
  <c r="BU1640" i="1"/>
  <c r="BV2899" i="1"/>
  <c r="BU2899" i="1"/>
  <c r="BV932" i="1"/>
  <c r="BU932" i="1"/>
  <c r="BV2502" i="1"/>
  <c r="BU2502" i="1"/>
  <c r="BV575" i="1"/>
  <c r="BU575" i="1"/>
  <c r="BV2006" i="1"/>
  <c r="BU2006" i="1"/>
  <c r="BV46" i="1"/>
  <c r="BU46" i="1"/>
  <c r="BV1492" i="1"/>
  <c r="BU1492" i="1"/>
  <c r="BV2929" i="1"/>
  <c r="BU2929" i="1"/>
  <c r="BV1135" i="1"/>
  <c r="BU1135" i="1"/>
  <c r="BV2759" i="1"/>
  <c r="BU2759" i="1"/>
  <c r="BV788" i="1"/>
  <c r="BU788" i="1"/>
  <c r="BV2206" i="1"/>
  <c r="BU2206" i="1"/>
  <c r="BV258" i="1"/>
  <c r="BU258" i="1"/>
  <c r="BV1880" i="1"/>
  <c r="BU1880" i="1"/>
  <c r="BV3231" i="1"/>
  <c r="BU3231" i="1"/>
  <c r="BV1344" i="1"/>
  <c r="BU1344" i="1"/>
  <c r="BV2961" i="1"/>
  <c r="BU2961" i="1"/>
  <c r="BV818" i="1"/>
  <c r="BU818" i="1"/>
  <c r="BV2235" i="1"/>
  <c r="BU2235" i="1"/>
  <c r="BV100" i="1"/>
  <c r="BU100" i="1"/>
  <c r="BV2980" i="1"/>
  <c r="BU2980" i="1"/>
  <c r="BV131" i="1"/>
  <c r="BU131" i="1"/>
  <c r="BV2628" i="1"/>
  <c r="BU2628" i="1"/>
  <c r="BV1794" i="1"/>
  <c r="BU1794" i="1"/>
  <c r="BV1291" i="1"/>
  <c r="BU1291" i="1"/>
  <c r="BV2503" i="1"/>
  <c r="BU2503" i="1"/>
  <c r="BV398" i="1"/>
  <c r="BU398" i="1"/>
  <c r="BV1663" i="1"/>
  <c r="BU1663" i="1"/>
  <c r="BV2921" i="1"/>
  <c r="BU2921" i="1"/>
  <c r="BV951" i="1"/>
  <c r="BU951" i="1"/>
  <c r="BV2187" i="1"/>
  <c r="BU2187" i="1"/>
  <c r="BV232" i="1"/>
  <c r="BU232" i="1"/>
  <c r="BV1495" i="1"/>
  <c r="BU1495" i="1"/>
  <c r="BV2761" i="1"/>
  <c r="BU2761" i="1"/>
  <c r="BV608" i="1"/>
  <c r="BU608" i="1"/>
  <c r="BV2031" i="1"/>
  <c r="BU2031" i="1"/>
  <c r="BV3224" i="1"/>
  <c r="BU3224" i="1"/>
  <c r="BV1158" i="1"/>
  <c r="BU1158" i="1"/>
  <c r="BV2384" i="1"/>
  <c r="BU2384" i="1"/>
  <c r="BV439" i="1"/>
  <c r="BU439" i="1"/>
  <c r="BV1703" i="1"/>
  <c r="BU1703" i="1"/>
  <c r="BV2963" i="1"/>
  <c r="BU2963" i="1"/>
  <c r="BV987" i="1"/>
  <c r="BU987" i="1"/>
  <c r="BV1710" i="1"/>
  <c r="BU1710" i="1"/>
  <c r="BV640" i="1"/>
  <c r="BU640" i="1"/>
  <c r="BV2241" i="1"/>
  <c r="BU2241" i="1"/>
  <c r="BV293" i="1"/>
  <c r="BU293" i="1"/>
  <c r="BV2078" i="1"/>
  <c r="BU2078" i="1"/>
  <c r="BV114" i="1"/>
  <c r="BU114" i="1"/>
  <c r="BV1377" i="1"/>
  <c r="BU1377" i="1"/>
  <c r="BV2590" i="1"/>
  <c r="BU2590" i="1"/>
  <c r="BV491" i="1"/>
  <c r="BU491" i="1"/>
  <c r="BV1762" i="1"/>
  <c r="BU1762" i="1"/>
  <c r="BV3301" i="1"/>
  <c r="BU3301" i="1"/>
  <c r="BV1037" i="1"/>
  <c r="BU1037" i="1"/>
  <c r="BV2278" i="1"/>
  <c r="BU2278" i="1"/>
  <c r="BV3127" i="1"/>
  <c r="BU3127" i="1"/>
  <c r="BV1227" i="1"/>
  <c r="BU1227" i="1"/>
  <c r="BV2646" i="1"/>
  <c r="BU2646" i="1"/>
  <c r="BV699" i="1"/>
  <c r="BU699" i="1"/>
  <c r="BV1953" i="1"/>
  <c r="BU1953" i="1"/>
  <c r="BV3149" i="1"/>
  <c r="BU3149" i="1"/>
  <c r="BV1243" i="1"/>
  <c r="BU1243" i="1"/>
  <c r="BV2459" i="1"/>
  <c r="BU2459" i="1"/>
  <c r="BV350" i="1"/>
  <c r="BU350" i="1"/>
  <c r="BV1613" i="1"/>
  <c r="BU1613" i="1"/>
  <c r="BV2873" i="1"/>
  <c r="BU2873" i="1"/>
  <c r="BV727" i="1"/>
  <c r="BU727" i="1"/>
  <c r="BV1626" i="1"/>
  <c r="BU1626" i="1"/>
  <c r="BV3354" i="1"/>
  <c r="BU3354" i="1"/>
  <c r="BV2291" i="1"/>
  <c r="BU2291" i="1"/>
  <c r="BV3352" i="1"/>
  <c r="BU3352" i="1"/>
  <c r="BV1238" i="1"/>
  <c r="BU1238" i="1"/>
  <c r="BV933" i="1"/>
  <c r="BU933" i="1"/>
  <c r="BV2018" i="1"/>
  <c r="BU2018" i="1"/>
  <c r="BV2942" i="1"/>
  <c r="BU2942" i="1"/>
  <c r="BV629" i="1"/>
  <c r="BU629" i="1"/>
  <c r="BV1915" i="1"/>
  <c r="BU1915" i="1"/>
  <c r="BV2828" i="1"/>
  <c r="BU2828" i="1"/>
  <c r="BV514" i="1"/>
  <c r="BU514" i="1"/>
  <c r="BV1965" i="1"/>
  <c r="BU1965" i="1"/>
  <c r="BV159" i="1"/>
  <c r="BU159" i="1"/>
  <c r="BV361" i="1"/>
  <c r="BU361" i="1"/>
  <c r="BV894" i="1"/>
  <c r="BU894" i="1"/>
  <c r="BV2065" i="1"/>
  <c r="BU2065" i="1"/>
  <c r="BV2125" i="1"/>
  <c r="BU2125" i="1"/>
  <c r="BV1815" i="1"/>
  <c r="BU1815" i="1"/>
  <c r="BV2858" i="1"/>
  <c r="BU2858" i="1"/>
  <c r="BV1624" i="1"/>
  <c r="BU1624" i="1"/>
  <c r="BV2439" i="1"/>
  <c r="BU2439" i="1"/>
  <c r="BV328" i="1"/>
  <c r="BU328" i="1"/>
  <c r="BV2625" i="1"/>
  <c r="BU2625" i="1"/>
  <c r="BV702" i="1"/>
  <c r="BU702" i="1"/>
  <c r="BV2850" i="1"/>
  <c r="BU2850" i="1"/>
  <c r="BV1603" i="1"/>
  <c r="BU1603" i="1"/>
  <c r="BV1623" i="1"/>
  <c r="BU1623" i="1"/>
  <c r="BV173" i="1"/>
  <c r="BU173" i="1"/>
  <c r="BV2308" i="1"/>
  <c r="BU2308" i="1"/>
  <c r="BV1100" i="1"/>
  <c r="BU1100" i="1"/>
  <c r="BV1670" i="1"/>
  <c r="BU1670" i="1"/>
  <c r="BV3103" i="1"/>
  <c r="BU3103" i="1"/>
  <c r="BV2418" i="1"/>
  <c r="BU2418" i="1"/>
  <c r="BV657" i="1"/>
  <c r="BU657" i="1"/>
  <c r="BV2084" i="1"/>
  <c r="BU2084" i="1"/>
  <c r="BV310" i="1"/>
  <c r="BU310" i="1"/>
  <c r="BV1758" i="1"/>
  <c r="BU1758" i="1"/>
  <c r="BV3131" i="1"/>
  <c r="BU3131" i="1"/>
  <c r="BV1223" i="1"/>
  <c r="BU1223" i="1"/>
  <c r="BV2606" i="1"/>
  <c r="BU2606" i="1"/>
  <c r="BV147" i="1"/>
  <c r="BU147" i="1"/>
  <c r="BV1412" i="1"/>
  <c r="BU1412" i="1"/>
  <c r="BV2658" i="1"/>
  <c r="BU2658" i="1"/>
  <c r="BV881" i="1"/>
  <c r="BU881" i="1"/>
  <c r="BV2852" i="1"/>
  <c r="BU2852" i="1"/>
  <c r="BV354" i="1"/>
  <c r="BU354" i="1"/>
  <c r="BV209" i="1"/>
  <c r="BU209" i="1"/>
  <c r="BV1680" i="1"/>
  <c r="BU1680" i="1"/>
  <c r="BV3198" i="1"/>
  <c r="BU3198" i="1"/>
  <c r="BV3254" i="1"/>
  <c r="BU3254" i="1"/>
  <c r="BV1482" i="1"/>
  <c r="BU1482" i="1"/>
  <c r="BV2949" i="1"/>
  <c r="BU2949" i="1"/>
  <c r="BV469" i="1"/>
  <c r="BU469" i="1"/>
  <c r="BV1247" i="1"/>
  <c r="BU1247" i="1"/>
  <c r="BV1447" i="1"/>
  <c r="BU1447" i="1"/>
  <c r="BV3320" i="1"/>
  <c r="BU3320" i="1"/>
  <c r="BV3342" i="1"/>
  <c r="BU3342" i="1"/>
  <c r="BV21" i="1"/>
  <c r="BU21" i="1"/>
  <c r="BV2369" i="1"/>
  <c r="BU2369" i="1"/>
  <c r="BV1555" i="1"/>
  <c r="BU1555" i="1"/>
  <c r="BV2117" i="1"/>
  <c r="BU2117" i="1"/>
  <c r="BV3041" i="1"/>
  <c r="BU3041" i="1"/>
  <c r="BV1080" i="1"/>
  <c r="BU1080" i="1"/>
  <c r="BV2754" i="1"/>
  <c r="BU2754" i="1"/>
  <c r="BV1984" i="1"/>
  <c r="BU1984" i="1"/>
  <c r="BV14" i="1"/>
  <c r="BU14" i="1"/>
  <c r="BV187" i="1"/>
  <c r="BU187" i="1"/>
  <c r="BV739" i="1"/>
  <c r="BU739" i="1"/>
  <c r="BV1987" i="1"/>
  <c r="BU1987" i="1"/>
  <c r="BV1093" i="1"/>
  <c r="BU1093" i="1"/>
  <c r="BV2153" i="1"/>
  <c r="BU2153" i="1"/>
  <c r="BV381" i="1"/>
  <c r="BU381" i="1"/>
  <c r="BV1644" i="1"/>
  <c r="BU1644" i="1"/>
  <c r="BV2332" i="1"/>
  <c r="BU2332" i="1"/>
  <c r="BV2901" i="1"/>
  <c r="BU2901" i="1"/>
  <c r="BV7" i="1"/>
  <c r="BU7" i="1"/>
  <c r="BV1279" i="1"/>
  <c r="BU1279" i="1"/>
  <c r="BV2492" i="1"/>
  <c r="BU2492" i="1"/>
  <c r="BV559" i="1"/>
  <c r="BU559" i="1"/>
  <c r="BV1831" i="1"/>
  <c r="BU1831" i="1"/>
  <c r="BV3079" i="1"/>
  <c r="BU3079" i="1"/>
  <c r="BV190" i="1"/>
  <c r="BU190" i="1"/>
  <c r="BV1456" i="1"/>
  <c r="BU1456" i="1"/>
  <c r="BV1468" i="1"/>
  <c r="BU1468" i="1"/>
  <c r="BV2734" i="1"/>
  <c r="BU2734" i="1"/>
  <c r="BV577" i="1"/>
  <c r="BU577" i="1"/>
  <c r="BV1851" i="1"/>
  <c r="BU1851" i="1"/>
  <c r="BV3130" i="1"/>
  <c r="BU3130" i="1"/>
  <c r="BV1129" i="1"/>
  <c r="BU1129" i="1"/>
  <c r="BV2356" i="1"/>
  <c r="BU2356" i="1"/>
  <c r="BV410" i="1"/>
  <c r="BU410" i="1"/>
  <c r="BV1676" i="1"/>
  <c r="BU1676" i="1"/>
  <c r="BV2934" i="1"/>
  <c r="BU2934" i="1"/>
  <c r="BV791" i="1"/>
  <c r="BU791" i="1"/>
  <c r="BV2201" i="1"/>
  <c r="BU2201" i="1"/>
  <c r="BV73" i="1"/>
  <c r="BU73" i="1"/>
  <c r="BV1339" i="1"/>
  <c r="BU1339" i="1"/>
  <c r="BV2549" i="1"/>
  <c r="BU2549" i="1"/>
  <c r="BV620" i="1"/>
  <c r="BU620" i="1"/>
  <c r="BV3105" i="1"/>
  <c r="BU3105" i="1"/>
  <c r="BV1169" i="1"/>
  <c r="BU1169" i="1"/>
  <c r="BV2396" i="1"/>
  <c r="BU2396" i="1"/>
  <c r="BV283" i="1"/>
  <c r="BU283" i="1"/>
  <c r="BV1544" i="1"/>
  <c r="BU1544" i="1"/>
  <c r="BV1910" i="1"/>
  <c r="BU1910" i="1"/>
  <c r="BV831" i="1"/>
  <c r="BU831" i="1"/>
  <c r="BV2079" i="1"/>
  <c r="BU2079" i="1"/>
  <c r="BV115" i="1"/>
  <c r="BU115" i="1"/>
  <c r="BV1378" i="1"/>
  <c r="BU1378" i="1"/>
  <c r="BV2591" i="1"/>
  <c r="BU2591" i="1"/>
  <c r="BV665" i="1"/>
  <c r="BU665" i="1"/>
  <c r="BV1929" i="1"/>
  <c r="BU1929" i="1"/>
  <c r="BV3308" i="1"/>
  <c r="BU3308" i="1"/>
  <c r="BV1038" i="1"/>
  <c r="BU1038" i="1"/>
  <c r="BV2279" i="1"/>
  <c r="BU2279" i="1"/>
  <c r="BV3134" i="1"/>
  <c r="BU3134" i="1"/>
  <c r="BV1228" i="1"/>
  <c r="BU1228" i="1"/>
  <c r="BV2647" i="1"/>
  <c r="BU2647" i="1"/>
  <c r="BV700" i="1"/>
  <c r="BU700" i="1"/>
  <c r="BV1954" i="1"/>
  <c r="BU1954" i="1"/>
  <c r="BV3146" i="1"/>
  <c r="BU3146" i="1"/>
  <c r="BV1245" i="1"/>
  <c r="BU1245" i="1"/>
  <c r="BV2460" i="1"/>
  <c r="BU2460" i="1"/>
  <c r="BV351" i="1"/>
  <c r="BU351" i="1"/>
  <c r="BV1614" i="1"/>
  <c r="BU1614" i="1"/>
  <c r="BV2874" i="1"/>
  <c r="BU2874" i="1"/>
  <c r="BV728" i="1"/>
  <c r="BU728" i="1"/>
  <c r="BV2137" i="1"/>
  <c r="BU2137" i="1"/>
  <c r="BV3355" i="1"/>
  <c r="BU3355" i="1"/>
  <c r="BV3348" i="1"/>
  <c r="BU3348" i="1"/>
  <c r="BV1233" i="1"/>
  <c r="BU1233" i="1"/>
  <c r="BV3340" i="1"/>
  <c r="BU3340" i="1"/>
  <c r="BV1948" i="1"/>
  <c r="BU1948" i="1"/>
  <c r="BV940" i="1"/>
  <c r="BU940" i="1"/>
  <c r="BV1682" i="1"/>
  <c r="BU1682" i="1"/>
  <c r="BV2780" i="1"/>
  <c r="BU2780" i="1"/>
  <c r="BV457" i="1"/>
  <c r="BU457" i="1"/>
  <c r="BV1746" i="1"/>
  <c r="BU1746" i="1"/>
  <c r="BV3056" i="1"/>
  <c r="BU3056" i="1"/>
  <c r="BV1061" i="1"/>
  <c r="BU1061" i="1"/>
  <c r="BV1968" i="1"/>
  <c r="BU1968" i="1"/>
  <c r="BV3074" i="1"/>
  <c r="BU3074" i="1"/>
  <c r="BV1097" i="1"/>
  <c r="BU1097" i="1"/>
  <c r="BV2327" i="1"/>
  <c r="BU2327" i="1"/>
  <c r="BV387" i="1"/>
  <c r="BU387" i="1"/>
  <c r="BV1652" i="1"/>
  <c r="BU1652" i="1"/>
  <c r="BV2905" i="1"/>
  <c r="BU2905" i="1"/>
  <c r="BV762" i="1"/>
  <c r="BU762" i="1"/>
  <c r="BV2010" i="1"/>
  <c r="BU2010" i="1"/>
  <c r="BV42" i="1"/>
  <c r="BU42" i="1"/>
  <c r="BV1311" i="1"/>
  <c r="BU1311" i="1"/>
  <c r="BV2523" i="1"/>
  <c r="BU2523" i="1"/>
  <c r="BV591" i="1"/>
  <c r="BU591" i="1"/>
  <c r="BV1864" i="1"/>
  <c r="BU1864" i="1"/>
  <c r="BV3208" i="1"/>
  <c r="BU3208" i="1"/>
  <c r="BV969" i="1"/>
  <c r="BU969" i="1"/>
  <c r="BV2370" i="1"/>
  <c r="BU2370" i="1"/>
  <c r="BV254" i="1"/>
  <c r="BU254" i="1"/>
  <c r="BV1517" i="1"/>
  <c r="BU1517" i="1"/>
  <c r="BV2783" i="1"/>
  <c r="BU2783" i="1"/>
  <c r="BV803" i="1"/>
  <c r="BU803" i="1"/>
  <c r="BV3247" i="1"/>
  <c r="BU3247" i="1"/>
  <c r="BV1351" i="1"/>
  <c r="BU1351" i="1"/>
  <c r="BV2562" i="1"/>
  <c r="BU2562" i="1"/>
  <c r="BV642" i="1"/>
  <c r="BU642" i="1"/>
  <c r="BV2243" i="1"/>
  <c r="BU2243" i="1"/>
  <c r="BV295" i="1"/>
  <c r="BU295" i="1"/>
  <c r="BV2080" i="1"/>
  <c r="BU2080" i="1"/>
  <c r="BV116" i="1"/>
  <c r="BU116" i="1"/>
  <c r="BV1379" i="1"/>
  <c r="BU1379" i="1"/>
  <c r="BV2592" i="1"/>
  <c r="BU2592" i="1"/>
  <c r="BV666" i="1"/>
  <c r="BU666" i="1"/>
  <c r="BV1930" i="1"/>
  <c r="BU1930" i="1"/>
  <c r="BV3302" i="1"/>
  <c r="BU3302" i="1"/>
  <c r="BV1039" i="1"/>
  <c r="BU1039" i="1"/>
  <c r="BV2280" i="1"/>
  <c r="BU2280" i="1"/>
  <c r="BV3138" i="1"/>
  <c r="BU3138" i="1"/>
  <c r="BV1229" i="1"/>
  <c r="BU1229" i="1"/>
  <c r="BV2648" i="1"/>
  <c r="BU2648" i="1"/>
  <c r="BV701" i="1"/>
  <c r="BU701" i="1"/>
  <c r="BV2110" i="1"/>
  <c r="BU2110" i="1"/>
  <c r="BV3144" i="1"/>
  <c r="BU3144" i="1"/>
  <c r="BV1246" i="1"/>
  <c r="BU1246" i="1"/>
  <c r="BV1790" i="1"/>
  <c r="BU1790" i="1"/>
  <c r="BV2865" i="1"/>
  <c r="BU2865" i="1"/>
  <c r="BV892" i="1"/>
  <c r="BU892" i="1"/>
  <c r="BV2132" i="1"/>
  <c r="BU2132" i="1"/>
  <c r="BV3267" i="1"/>
  <c r="BU3267" i="1"/>
  <c r="BV1446" i="1"/>
  <c r="BU1446" i="1"/>
  <c r="BV2836" i="1"/>
  <c r="BU2836" i="1"/>
  <c r="BV337" i="1"/>
  <c r="BU337" i="1"/>
  <c r="BV1435" i="1"/>
  <c r="BU1435" i="1"/>
  <c r="BV3133" i="1"/>
  <c r="BU3133" i="1"/>
  <c r="BV1475" i="1"/>
  <c r="BU1475" i="1"/>
  <c r="BV2520" i="1"/>
  <c r="BU2520" i="1"/>
  <c r="BV252" i="1"/>
  <c r="BU252" i="1"/>
  <c r="BV1900" i="1"/>
  <c r="BU1900" i="1"/>
  <c r="BV3296" i="1"/>
  <c r="BU3296" i="1"/>
  <c r="BV1217" i="1"/>
  <c r="BU1217" i="1"/>
  <c r="BV1787" i="1"/>
  <c r="BU1787" i="1"/>
  <c r="BV2473" i="1"/>
  <c r="BU2473" i="1"/>
  <c r="BV9" i="1"/>
  <c r="BU9" i="1"/>
  <c r="BV1280" i="1"/>
  <c r="BU1280" i="1"/>
  <c r="BV2716" i="1"/>
  <c r="BU2716" i="1"/>
  <c r="BV561" i="1"/>
  <c r="BU561" i="1"/>
  <c r="BV1833" i="1"/>
  <c r="BU1833" i="1"/>
  <c r="BV3126" i="1"/>
  <c r="BU3126" i="1"/>
  <c r="BV1112" i="1"/>
  <c r="BU1112" i="1"/>
  <c r="BV2339" i="1"/>
  <c r="BU2339" i="1"/>
  <c r="BV521" i="1"/>
  <c r="BU521" i="1"/>
  <c r="BV1658" i="1"/>
  <c r="BU1658" i="1"/>
  <c r="BV2916" i="1"/>
  <c r="BU2916" i="1"/>
  <c r="BV773" i="1"/>
  <c r="BU773" i="1"/>
  <c r="BV2182" i="1"/>
  <c r="BU2182" i="1"/>
  <c r="BV53" i="1"/>
  <c r="BU53" i="1"/>
  <c r="BV1320" i="1"/>
  <c r="BU1320" i="1"/>
  <c r="BV2533" i="1"/>
  <c r="BU2533" i="1"/>
  <c r="BV603" i="1"/>
  <c r="BU603" i="1"/>
  <c r="BV1876" i="1"/>
  <c r="BU1876" i="1"/>
  <c r="BV3089" i="1"/>
  <c r="BU3089" i="1"/>
  <c r="BV1153" i="1"/>
  <c r="BU1153" i="1"/>
  <c r="BV2379" i="1"/>
  <c r="BU2379" i="1"/>
  <c r="BV265" i="1"/>
  <c r="BU265" i="1"/>
  <c r="BV1527" i="1"/>
  <c r="BU1527" i="1"/>
  <c r="BV2792" i="1"/>
  <c r="BU2792" i="1"/>
  <c r="BV815" i="1"/>
  <c r="BU815" i="1"/>
  <c r="BV2232" i="1"/>
  <c r="BU2232" i="1"/>
  <c r="BV97" i="1"/>
  <c r="BU97" i="1"/>
  <c r="BV1361" i="1"/>
  <c r="BU1361" i="1"/>
  <c r="BV2575" i="1"/>
  <c r="BU2575" i="1"/>
  <c r="BV472" i="1"/>
  <c r="BU472" i="1"/>
  <c r="BV1911" i="1"/>
  <c r="BU1911" i="1"/>
  <c r="BV3268" i="1"/>
  <c r="BU3268" i="1"/>
  <c r="BV1020" i="1"/>
  <c r="BU1020" i="1"/>
  <c r="BV2261" i="1"/>
  <c r="BU2261" i="1"/>
  <c r="BV309" i="1"/>
  <c r="BU309" i="1"/>
  <c r="BV1569" i="1"/>
  <c r="BU1569" i="1"/>
  <c r="BV2833" i="1"/>
  <c r="BU2833" i="1"/>
  <c r="BV856" i="1"/>
  <c r="BU856" i="1"/>
  <c r="BV1012" i="1"/>
  <c r="BU1012" i="1"/>
  <c r="BV2588" i="1"/>
  <c r="BU2588" i="1"/>
  <c r="BV3143" i="1"/>
  <c r="BU3143" i="1"/>
  <c r="BV1958" i="1"/>
  <c r="BU1958" i="1"/>
  <c r="BV2334" i="1"/>
  <c r="BU2334" i="1"/>
  <c r="BV2480" i="1"/>
  <c r="BU2480" i="1"/>
  <c r="BV2175" i="1"/>
  <c r="BU2175" i="1"/>
  <c r="BV2932" i="1"/>
  <c r="BU2932" i="1"/>
  <c r="BV626" i="1"/>
  <c r="BU626" i="1"/>
  <c r="BV1907" i="1"/>
  <c r="BU1907" i="1"/>
  <c r="BV1925" i="1"/>
  <c r="BU1925" i="1"/>
  <c r="BV2609" i="1"/>
  <c r="BU2609" i="1"/>
  <c r="BV162" i="1"/>
  <c r="BU162" i="1"/>
  <c r="BV542" i="1"/>
  <c r="BU542" i="1"/>
  <c r="BV914" i="1"/>
  <c r="BU914" i="1"/>
  <c r="BV2718" i="1"/>
  <c r="BU2718" i="1"/>
  <c r="BV925" i="1"/>
  <c r="BU925" i="1"/>
  <c r="BV2727" i="1"/>
  <c r="BU2727" i="1"/>
  <c r="BV938" i="1"/>
  <c r="BU938" i="1"/>
  <c r="BV2340" i="1"/>
  <c r="BU2340" i="1"/>
  <c r="BV573" i="1"/>
  <c r="BU573" i="1"/>
  <c r="BV2004" i="1"/>
  <c r="BU2004" i="1"/>
  <c r="BV44" i="1"/>
  <c r="BU44" i="1"/>
  <c r="BV1490" i="1"/>
  <c r="BU1490" i="1"/>
  <c r="BV3199" i="1"/>
  <c r="BU3199" i="1"/>
  <c r="BV1141" i="1"/>
  <c r="BU1141" i="1"/>
  <c r="BV2534" i="1"/>
  <c r="BU2534" i="1"/>
  <c r="BV786" i="1"/>
  <c r="BU786" i="1"/>
  <c r="BV2204" i="1"/>
  <c r="BU2204" i="1"/>
  <c r="BV256" i="1"/>
  <c r="BU256" i="1"/>
  <c r="BV1698" i="1"/>
  <c r="BU1698" i="1"/>
  <c r="BV79" i="1"/>
  <c r="BU79" i="1"/>
  <c r="BV1520" i="1"/>
  <c r="BU1520" i="1"/>
  <c r="BV2959" i="1"/>
  <c r="BU2959" i="1"/>
  <c r="BV991" i="1"/>
  <c r="BU991" i="1"/>
  <c r="BV1715" i="1"/>
  <c r="BU1715" i="1"/>
  <c r="BV278" i="1"/>
  <c r="BU278" i="1"/>
  <c r="BV1754" i="1"/>
  <c r="BU1754" i="1"/>
  <c r="BV3259" i="1"/>
  <c r="BU3259" i="1"/>
  <c r="BV1010" i="1"/>
  <c r="BU1010" i="1"/>
  <c r="BV2304" i="1"/>
  <c r="BU2304" i="1"/>
  <c r="BV1271" i="1"/>
  <c r="BU1271" i="1"/>
  <c r="BV2069" i="1"/>
  <c r="BU2069" i="1"/>
  <c r="BV1745" i="1"/>
  <c r="BU1745" i="1"/>
  <c r="BV679" i="1"/>
  <c r="BU679" i="1"/>
  <c r="BV1422" i="1"/>
  <c r="BU1422" i="1"/>
  <c r="BV2702" i="1"/>
  <c r="BU2702" i="1"/>
  <c r="BV1549" i="1"/>
  <c r="BU1549" i="1"/>
  <c r="BV1972" i="1"/>
  <c r="BU1972" i="1"/>
  <c r="BV645" i="1"/>
  <c r="BU645" i="1"/>
  <c r="BV966" i="1"/>
  <c r="BU966" i="1"/>
  <c r="BV2047" i="1"/>
  <c r="BU2047" i="1"/>
  <c r="BV1366" i="1"/>
  <c r="BU1366" i="1"/>
  <c r="BV124" i="1"/>
  <c r="BU124" i="1"/>
  <c r="BV501" i="1"/>
  <c r="BU501" i="1"/>
  <c r="BV1431" i="1"/>
  <c r="BU1431" i="1"/>
  <c r="BV2311" i="1"/>
  <c r="BU2311" i="1"/>
  <c r="BV376" i="1"/>
  <c r="BU376" i="1"/>
  <c r="BV1637" i="1"/>
  <c r="BU1637" i="1"/>
  <c r="BV926" i="1"/>
  <c r="BU926" i="1"/>
  <c r="BV2161" i="1"/>
  <c r="BU2161" i="1"/>
  <c r="BV390" i="1"/>
  <c r="BU390" i="1"/>
  <c r="BV1840" i="1"/>
  <c r="BU1840" i="1"/>
  <c r="BV3182" i="1"/>
  <c r="BU3182" i="1"/>
  <c r="BV1304" i="1"/>
  <c r="BU1304" i="1"/>
  <c r="BV2747" i="1"/>
  <c r="BU2747" i="1"/>
  <c r="BV948" i="1"/>
  <c r="BU948" i="1"/>
  <c r="BV2352" i="1"/>
  <c r="BU2352" i="1"/>
  <c r="BV594" i="1"/>
  <c r="BU594" i="1"/>
  <c r="BV2025" i="1"/>
  <c r="BU2025" i="1"/>
  <c r="BV66" i="1"/>
  <c r="BU66" i="1"/>
  <c r="BV1511" i="1"/>
  <c r="BU1511" i="1"/>
  <c r="BV2948" i="1"/>
  <c r="BU2948" i="1"/>
  <c r="BV1155" i="1"/>
  <c r="BU1155" i="1"/>
  <c r="BV2545" i="1"/>
  <c r="BU2545" i="1"/>
  <c r="BV806" i="1"/>
  <c r="BU806" i="1"/>
  <c r="BV2223" i="1"/>
  <c r="BU2223" i="1"/>
  <c r="BV446" i="1"/>
  <c r="BU446" i="1"/>
  <c r="BV1643" i="1"/>
  <c r="BU1643" i="1"/>
  <c r="BV1182" i="1"/>
  <c r="BU1182" i="1"/>
  <c r="BV2577" i="1"/>
  <c r="BU2577" i="1"/>
  <c r="BV1011" i="1"/>
  <c r="BU1011" i="1"/>
  <c r="BV2419" i="1"/>
  <c r="BU2419" i="1"/>
  <c r="BV476" i="1"/>
  <c r="BU476" i="1"/>
  <c r="BV1744" i="1"/>
  <c r="BU1744" i="1"/>
  <c r="BV2999" i="1"/>
  <c r="BU2999" i="1"/>
  <c r="BV1025" i="1"/>
  <c r="BU1025" i="1"/>
  <c r="BV2265" i="1"/>
  <c r="BU2265" i="1"/>
  <c r="BV140" i="1"/>
  <c r="BU140" i="1"/>
  <c r="BV1404" i="1"/>
  <c r="BU1404" i="1"/>
  <c r="BV2837" i="1"/>
  <c r="BU2837" i="1"/>
  <c r="BV330" i="1"/>
  <c r="BU330" i="1"/>
  <c r="BV1589" i="1"/>
  <c r="BU1589" i="1"/>
  <c r="BV2667" i="1"/>
  <c r="BU2667" i="1"/>
  <c r="BV1059" i="1"/>
  <c r="BU1059" i="1"/>
  <c r="BV2448" i="1"/>
  <c r="BU2448" i="1"/>
  <c r="BV342" i="1"/>
  <c r="BU342" i="1"/>
  <c r="BV1605" i="1"/>
  <c r="BU1605" i="1"/>
  <c r="BV2859" i="1"/>
  <c r="BU2859" i="1"/>
  <c r="BV1255" i="1"/>
  <c r="BU1255" i="1"/>
  <c r="BV1618" i="1"/>
  <c r="BU1618" i="1"/>
  <c r="BV1817" i="1"/>
  <c r="BU1817" i="1"/>
  <c r="BV110" i="1"/>
  <c r="BU110" i="1"/>
  <c r="BV1560" i="1"/>
  <c r="BU1560" i="1"/>
  <c r="BV321" i="1"/>
  <c r="BU321" i="1"/>
  <c r="BV1786" i="1"/>
  <c r="BU1786" i="1"/>
  <c r="BV3046" i="1"/>
  <c r="BU3046" i="1"/>
  <c r="BV759" i="1"/>
  <c r="BU759" i="1"/>
  <c r="BV1136" i="1"/>
  <c r="BU1136" i="1"/>
  <c r="BV2215" i="1"/>
  <c r="BU2215" i="1"/>
  <c r="BV2971" i="1"/>
  <c r="BU2971" i="1"/>
  <c r="BV302" i="1"/>
  <c r="BU302" i="1"/>
  <c r="BV1771" i="1"/>
  <c r="BU1771" i="1"/>
  <c r="BV3249" i="1"/>
  <c r="BU3249" i="1"/>
  <c r="BV1976" i="1"/>
  <c r="BU1976" i="1"/>
  <c r="BV1994" i="1"/>
  <c r="BU1994" i="1"/>
  <c r="BV25" i="1"/>
  <c r="BU25" i="1"/>
  <c r="BV1474" i="1"/>
  <c r="BU1474" i="1"/>
  <c r="BV2909" i="1"/>
  <c r="BU2909" i="1"/>
  <c r="BV947" i="1"/>
  <c r="BU947" i="1"/>
  <c r="BV2350" i="1"/>
  <c r="BU2350" i="1"/>
  <c r="BV586" i="1"/>
  <c r="BU586" i="1"/>
  <c r="BV2185" i="1"/>
  <c r="BU2185" i="1"/>
  <c r="BV239" i="1"/>
  <c r="BU239" i="1"/>
  <c r="BV1681" i="1"/>
  <c r="BU1681" i="1"/>
  <c r="BV3136" i="1"/>
  <c r="BU3136" i="1"/>
  <c r="BV1326" i="1"/>
  <c r="BU1326" i="1"/>
  <c r="BV2772" i="1"/>
  <c r="BU2772" i="1"/>
  <c r="BV797" i="1"/>
  <c r="BU797" i="1"/>
  <c r="BV2382" i="1"/>
  <c r="BU2382" i="1"/>
  <c r="BV445" i="1"/>
  <c r="BU445" i="1"/>
  <c r="BV1896" i="1"/>
  <c r="BU1896" i="1"/>
  <c r="BV91" i="1"/>
  <c r="BU91" i="1"/>
  <c r="BV1354" i="1"/>
  <c r="BU1354" i="1"/>
  <c r="BV2566" i="1"/>
  <c r="BU2566" i="1"/>
  <c r="BV1184" i="1"/>
  <c r="BU1184" i="1"/>
  <c r="BV2412" i="1"/>
  <c r="BU2412" i="1"/>
  <c r="BV2598" i="1"/>
  <c r="BU2598" i="1"/>
  <c r="BV364" i="1"/>
  <c r="BU364" i="1"/>
  <c r="BV1657" i="1"/>
  <c r="BU1657" i="1"/>
  <c r="BV2176" i="1"/>
  <c r="BU2176" i="1"/>
  <c r="BV48" i="1"/>
  <c r="BU48" i="1"/>
  <c r="BV597" i="1"/>
  <c r="BU597" i="1"/>
  <c r="BV1870" i="1"/>
  <c r="BU1870" i="1"/>
  <c r="BV3213" i="1"/>
  <c r="BU3213" i="1"/>
  <c r="BV1148" i="1"/>
  <c r="BU1148" i="1"/>
  <c r="BV2376" i="1"/>
  <c r="BU2376" i="1"/>
  <c r="BV429" i="1"/>
  <c r="BU429" i="1"/>
  <c r="BV1254" i="1"/>
  <c r="BU1254" i="1"/>
  <c r="BV2953" i="1"/>
  <c r="BU2953" i="1"/>
  <c r="BV809" i="1"/>
  <c r="BU809" i="1"/>
  <c r="BV2218" i="1"/>
  <c r="BU2218" i="1"/>
  <c r="BV1510" i="1"/>
  <c r="BU1510" i="1"/>
  <c r="BV1356" i="1"/>
  <c r="BU1356" i="1"/>
  <c r="BV2568" i="1"/>
  <c r="BU2568" i="1"/>
  <c r="BV1177" i="1"/>
  <c r="BU1177" i="1"/>
  <c r="BV2800" i="1"/>
  <c r="BU2800" i="1"/>
  <c r="BV1006" i="1"/>
  <c r="BU1006" i="1"/>
  <c r="BV2580" i="1"/>
  <c r="BU2580" i="1"/>
  <c r="BV480" i="1"/>
  <c r="BU480" i="1"/>
  <c r="BV1747" i="1"/>
  <c r="BU1747" i="1"/>
  <c r="BV3002" i="1"/>
  <c r="BU3002" i="1"/>
  <c r="BV1028" i="1"/>
  <c r="BU1028" i="1"/>
  <c r="BV2268" i="1"/>
  <c r="BU2268" i="1"/>
  <c r="BV315" i="1"/>
  <c r="BU315" i="1"/>
  <c r="BV1576" i="1"/>
  <c r="BU1576" i="1"/>
  <c r="BV2840" i="1"/>
  <c r="BU2840" i="1"/>
  <c r="BV502" i="1"/>
  <c r="BU502" i="1"/>
  <c r="BV1772" i="1"/>
  <c r="BU1772" i="1"/>
  <c r="BV2670" i="1"/>
  <c r="BU2670" i="1"/>
  <c r="BV1235" i="1"/>
  <c r="BU1235" i="1"/>
  <c r="BV2451" i="1"/>
  <c r="BU2451" i="1"/>
  <c r="BV345" i="1"/>
  <c r="BU345" i="1"/>
  <c r="BV1608" i="1"/>
  <c r="BU1608" i="1"/>
  <c r="BV2862" i="1"/>
  <c r="BU2862" i="1"/>
  <c r="BV719" i="1"/>
  <c r="BU719" i="1"/>
  <c r="BV2130" i="1"/>
  <c r="BU2130" i="1"/>
  <c r="BV3252" i="1"/>
  <c r="BU3252" i="1"/>
  <c r="BV1265" i="1"/>
  <c r="BU1265" i="1"/>
  <c r="BV2477" i="1"/>
  <c r="BU2477" i="1"/>
  <c r="BV513" i="1"/>
  <c r="BU513" i="1"/>
  <c r="BV2136" i="1"/>
  <c r="BU2136" i="1"/>
  <c r="BV1186" i="1"/>
  <c r="BU1186" i="1"/>
  <c r="BV1440" i="1"/>
  <c r="BU1440" i="1"/>
  <c r="BV397" i="1"/>
  <c r="BU397" i="1"/>
  <c r="BV1501" i="1"/>
  <c r="BU1501" i="1"/>
  <c r="BV2547" i="1"/>
  <c r="BU2547" i="1"/>
  <c r="BV3313" i="1"/>
  <c r="BU3313" i="1"/>
  <c r="BV1384" i="1"/>
  <c r="BU1384" i="1"/>
  <c r="BV2277" i="1"/>
  <c r="BU2277" i="1"/>
  <c r="BV2855" i="1"/>
  <c r="BU2855" i="1"/>
  <c r="BV1264" i="1"/>
  <c r="BU1264" i="1"/>
  <c r="BV2690" i="1"/>
  <c r="BU2690" i="1"/>
  <c r="BV3336" i="1"/>
  <c r="BU3336" i="1"/>
  <c r="BV3338" i="1"/>
  <c r="BU3338" i="1"/>
  <c r="BV1369" i="1"/>
  <c r="BU1369" i="1"/>
  <c r="BV1252" i="1"/>
  <c r="BU1252" i="1"/>
  <c r="BV2282" i="1"/>
  <c r="BU2282" i="1"/>
  <c r="BV1441" i="1"/>
  <c r="BU1441" i="1"/>
  <c r="BV1222" i="1"/>
  <c r="BU1222" i="1"/>
  <c r="BV3017" i="1"/>
  <c r="BU3017" i="1"/>
  <c r="BV873" i="1"/>
  <c r="BU873" i="1"/>
  <c r="BV2657" i="1"/>
  <c r="BU2657" i="1"/>
  <c r="BV1783" i="1"/>
  <c r="BU1783" i="1"/>
  <c r="BV353" i="1"/>
  <c r="BU353" i="1"/>
  <c r="BV2683" i="1"/>
  <c r="BU2683" i="1"/>
  <c r="BV2470" i="1"/>
  <c r="BU2470" i="1"/>
  <c r="BV1273" i="1"/>
  <c r="BU1273" i="1"/>
  <c r="BV370" i="1"/>
  <c r="BU370" i="1"/>
  <c r="BV2192" i="1"/>
  <c r="BU2192" i="1"/>
  <c r="BV1522" i="1"/>
  <c r="BU1522" i="1"/>
  <c r="BV3269" i="1"/>
  <c r="BU3269" i="1"/>
  <c r="BV1202" i="1"/>
  <c r="BU1202" i="1"/>
  <c r="BV2594" i="1"/>
  <c r="BU2594" i="1"/>
  <c r="BV847" i="1"/>
  <c r="BU847" i="1"/>
  <c r="BV2264" i="1"/>
  <c r="BU2264" i="1"/>
  <c r="BV319" i="1"/>
  <c r="BU319" i="1"/>
  <c r="BV1768" i="1"/>
  <c r="BU1768" i="1"/>
  <c r="BV3018" i="1"/>
  <c r="BU3018" i="1"/>
  <c r="BV688" i="1"/>
  <c r="BU688" i="1"/>
  <c r="BV2618" i="1"/>
  <c r="BU2618" i="1"/>
  <c r="BV155" i="1"/>
  <c r="BU155" i="1"/>
  <c r="BV1420" i="1"/>
  <c r="BU1420" i="1"/>
  <c r="BV3145" i="1"/>
  <c r="BU3145" i="1"/>
  <c r="BV2868" i="1"/>
  <c r="BU2868" i="1"/>
  <c r="BV757" i="1"/>
  <c r="BU757" i="1"/>
  <c r="BV2205" i="1"/>
  <c r="BU2205" i="1"/>
  <c r="BV1353" i="1"/>
  <c r="BU1353" i="1"/>
  <c r="BV2979" i="1"/>
  <c r="BU2979" i="1"/>
  <c r="BV2017" i="1"/>
  <c r="BU2017" i="1"/>
  <c r="BV260" i="1"/>
  <c r="BU260" i="1"/>
  <c r="BV1595" i="1"/>
  <c r="BU1595" i="1"/>
  <c r="BV713" i="1"/>
  <c r="BU713" i="1"/>
  <c r="BV2112" i="1"/>
  <c r="BU2112" i="1"/>
  <c r="BV3114" i="1"/>
  <c r="BU3114" i="1"/>
  <c r="BV197" i="1"/>
  <c r="BU197" i="1"/>
  <c r="BV1455" i="1"/>
  <c r="BU1455" i="1"/>
  <c r="BV3175" i="1"/>
  <c r="BU3175" i="1"/>
  <c r="BV479" i="1"/>
  <c r="BU479" i="1"/>
  <c r="BV1863" i="1"/>
  <c r="BU1863" i="1"/>
  <c r="BV802" i="1"/>
  <c r="BU802" i="1"/>
  <c r="BV1937" i="1"/>
  <c r="BU1937" i="1"/>
  <c r="BV1408" i="1"/>
  <c r="BU1408" i="1"/>
  <c r="BV3155" i="1"/>
  <c r="BU3155" i="1"/>
  <c r="BV1800" i="1"/>
  <c r="BU1800" i="1"/>
  <c r="BV736" i="1"/>
  <c r="BU736" i="1"/>
  <c r="BV1453" i="1"/>
  <c r="BU1453" i="1"/>
  <c r="BV2721" i="1"/>
  <c r="BU2721" i="1"/>
  <c r="BV4" i="1"/>
  <c r="BU4" i="1"/>
  <c r="BV1275" i="1"/>
  <c r="BU1275" i="1"/>
  <c r="BV2489" i="1"/>
  <c r="BU2489" i="1"/>
  <c r="BV556" i="1"/>
  <c r="BU556" i="1"/>
  <c r="BV555" i="1"/>
  <c r="BU555" i="1"/>
  <c r="BV1977" i="1"/>
  <c r="BU1977" i="1"/>
  <c r="BV3165" i="1"/>
  <c r="BU3165" i="1"/>
  <c r="BV229" i="1"/>
  <c r="BU229" i="1"/>
  <c r="BV371" i="1"/>
  <c r="BU371" i="1"/>
  <c r="BV1632" i="1"/>
  <c r="BU1632" i="1"/>
  <c r="BV2891" i="1"/>
  <c r="BU2891" i="1"/>
  <c r="BV921" i="1"/>
  <c r="BU921" i="1"/>
  <c r="BV2156" i="1"/>
  <c r="BU2156" i="1"/>
  <c r="BV27" i="1"/>
  <c r="BU27" i="1"/>
  <c r="BV549" i="1"/>
  <c r="BU549" i="1"/>
  <c r="BV1821" i="1"/>
  <c r="BU1821" i="1"/>
  <c r="BV3077" i="1"/>
  <c r="BU3077" i="1"/>
  <c r="BV1096" i="1"/>
  <c r="BU1096" i="1"/>
  <c r="BV2326" i="1"/>
  <c r="BU2326" i="1"/>
  <c r="BV386" i="1"/>
  <c r="BU386" i="1"/>
  <c r="BV732" i="1"/>
  <c r="BU732" i="1"/>
  <c r="BV1980" i="1"/>
  <c r="BU1980" i="1"/>
  <c r="BV1844" i="1"/>
  <c r="BU1844" i="1"/>
  <c r="BV3084" i="1"/>
  <c r="BU3084" i="1"/>
  <c r="BV1117" i="1"/>
  <c r="BU1117" i="1"/>
  <c r="BV2345" i="1"/>
  <c r="BU2345" i="1"/>
  <c r="BV231" i="1"/>
  <c r="BU231" i="1"/>
  <c r="BV1667" i="1"/>
  <c r="BU1667" i="1"/>
  <c r="BV2924" i="1"/>
  <c r="BU2924" i="1"/>
  <c r="BV780" i="1"/>
  <c r="BU780" i="1"/>
  <c r="BV1329" i="1"/>
  <c r="BU1329" i="1"/>
  <c r="BV610" i="1"/>
  <c r="BU610" i="1"/>
  <c r="BV1883" i="1"/>
  <c r="BU1883" i="1"/>
  <c r="BV3229" i="1"/>
  <c r="BU3229" i="1"/>
  <c r="BV986" i="1"/>
  <c r="BU986" i="1"/>
  <c r="BV1891" i="1"/>
  <c r="BU1891" i="1"/>
  <c r="BV2387" i="1"/>
  <c r="BU2387" i="1"/>
  <c r="BV274" i="1"/>
  <c r="BU274" i="1"/>
  <c r="BV1535" i="1"/>
  <c r="BU1535" i="1"/>
  <c r="BV2798" i="1"/>
  <c r="BU2798" i="1"/>
  <c r="BV822" i="1"/>
  <c r="BU822" i="1"/>
  <c r="BV2242" i="1"/>
  <c r="BU2242" i="1"/>
  <c r="BV105" i="1"/>
  <c r="BU105" i="1"/>
  <c r="BV1368" i="1"/>
  <c r="BU1368" i="1"/>
  <c r="BV2581" i="1"/>
  <c r="BU2581" i="1"/>
  <c r="BV481" i="1"/>
  <c r="BU481" i="1"/>
  <c r="BV1748" i="1"/>
  <c r="BU1748" i="1"/>
  <c r="BV3223" i="1"/>
  <c r="BU3223" i="1"/>
  <c r="BV1029" i="1"/>
  <c r="BU1029" i="1"/>
  <c r="BV2269" i="1"/>
  <c r="BU2269" i="1"/>
  <c r="BV316" i="1"/>
  <c r="BU316" i="1"/>
  <c r="BV1577" i="1"/>
  <c r="BU1577" i="1"/>
  <c r="BV2841" i="1"/>
  <c r="BU2841" i="1"/>
  <c r="BV503" i="1"/>
  <c r="BU503" i="1"/>
  <c r="BV1773" i="1"/>
  <c r="BU1773" i="1"/>
  <c r="BV2671" i="1"/>
  <c r="BU2671" i="1"/>
  <c r="BV1236" i="1"/>
  <c r="BU1236" i="1"/>
  <c r="BV2452" i="1"/>
  <c r="BU2452" i="1"/>
  <c r="BV2863" i="1"/>
  <c r="BU2863" i="1"/>
  <c r="BV1609" i="1"/>
  <c r="BU1609" i="1"/>
  <c r="BV2864" i="1"/>
  <c r="BU2864" i="1"/>
  <c r="BV720" i="1"/>
  <c r="BU720" i="1"/>
  <c r="BV2131" i="1"/>
  <c r="BU2131" i="1"/>
  <c r="BV3263" i="1"/>
  <c r="BU3263" i="1"/>
  <c r="BV1266" i="1"/>
  <c r="BU1266" i="1"/>
  <c r="BV2478" i="1"/>
  <c r="BU2478" i="1"/>
  <c r="BV1622" i="1"/>
  <c r="BU1622" i="1"/>
  <c r="BV133" i="1"/>
  <c r="BU133" i="1"/>
  <c r="BV1250" i="1"/>
  <c r="BU1250" i="1"/>
  <c r="BV3052" i="1"/>
  <c r="BU3052" i="1"/>
  <c r="BV2730" i="1"/>
  <c r="BU2730" i="1"/>
  <c r="BV230" i="1"/>
  <c r="BU230" i="1"/>
  <c r="BV1327" i="1"/>
  <c r="BU1327" i="1"/>
  <c r="BV2225" i="1"/>
  <c r="BU2225" i="1"/>
  <c r="BV468" i="1"/>
  <c r="BU468" i="1"/>
  <c r="BV1564" i="1"/>
  <c r="BU1564" i="1"/>
  <c r="BV2637" i="1"/>
  <c r="BU2637" i="1"/>
  <c r="BV168" i="1"/>
  <c r="BU168" i="1"/>
  <c r="BV201" i="1"/>
  <c r="BU201" i="1"/>
  <c r="BV248" i="1"/>
  <c r="BU248" i="1"/>
  <c r="BV2733" i="1"/>
  <c r="BU2733" i="1"/>
  <c r="BV755" i="1"/>
  <c r="BU755" i="1"/>
  <c r="BV2003" i="1"/>
  <c r="BU2003" i="1"/>
  <c r="BV31" i="1"/>
  <c r="BU31" i="1"/>
  <c r="BV1301" i="1"/>
  <c r="BU1301" i="1"/>
  <c r="BV632" i="1"/>
  <c r="BU632" i="1"/>
  <c r="BV581" i="1"/>
  <c r="BU581" i="1"/>
  <c r="BV1855" i="1"/>
  <c r="BU1855" i="1"/>
  <c r="BV3197" i="1"/>
  <c r="BU3197" i="1"/>
  <c r="BV959" i="1"/>
  <c r="BU959" i="1"/>
  <c r="BV2198" i="1"/>
  <c r="BU2198" i="1"/>
  <c r="BV244" i="1"/>
  <c r="BU244" i="1"/>
  <c r="BV1507" i="1"/>
  <c r="BU1507" i="1"/>
  <c r="BV2776" i="1"/>
  <c r="BU2776" i="1"/>
  <c r="BV793" i="1"/>
  <c r="BU793" i="1"/>
  <c r="BV2041" i="1"/>
  <c r="BU2041" i="1"/>
  <c r="BV3235" i="1"/>
  <c r="BU3235" i="1"/>
  <c r="BV1168" i="1"/>
  <c r="BU1168" i="1"/>
  <c r="BV2050" i="1"/>
  <c r="BU2050" i="1"/>
  <c r="BV2552" i="1"/>
  <c r="BU2552" i="1"/>
  <c r="BV451" i="1"/>
  <c r="BU451" i="1"/>
  <c r="BV1903" i="1"/>
  <c r="BU1903" i="1"/>
  <c r="BV2974" i="1"/>
  <c r="BU2974" i="1"/>
  <c r="BV1179" i="1"/>
  <c r="BU1179" i="1"/>
  <c r="BV2574" i="1"/>
  <c r="BU2574" i="1"/>
  <c r="BV1008" i="1"/>
  <c r="BU1008" i="1"/>
  <c r="BV2582" i="1"/>
  <c r="BU2582" i="1"/>
  <c r="BV482" i="1"/>
  <c r="BU482" i="1"/>
  <c r="BV1920" i="1"/>
  <c r="BU1920" i="1"/>
  <c r="BV3278" i="1"/>
  <c r="BU3278" i="1"/>
  <c r="BV1030" i="1"/>
  <c r="BU1030" i="1"/>
  <c r="BV2270" i="1"/>
  <c r="BU2270" i="1"/>
  <c r="BV317" i="1"/>
  <c r="BU317" i="1"/>
  <c r="BV1578" i="1"/>
  <c r="BU1578" i="1"/>
  <c r="BV2842" i="1"/>
  <c r="BU2842" i="1"/>
  <c r="BV504" i="1"/>
  <c r="BU504" i="1"/>
  <c r="BV1774" i="1"/>
  <c r="BU1774" i="1"/>
  <c r="BV2672" i="1"/>
  <c r="BU2672" i="1"/>
  <c r="BV1237" i="1"/>
  <c r="BU1237" i="1"/>
  <c r="BV2453" i="1"/>
  <c r="BU2453" i="1"/>
  <c r="BV346" i="1"/>
  <c r="BU346" i="1"/>
  <c r="BV2124" i="1"/>
  <c r="BU2124" i="1"/>
  <c r="BV3330" i="1"/>
  <c r="BU3330" i="1"/>
  <c r="BV1260" i="1"/>
  <c r="BU1260" i="1"/>
  <c r="BV2697" i="1"/>
  <c r="BU2697" i="1"/>
  <c r="BV537" i="1"/>
  <c r="BU537" i="1"/>
  <c r="BV2314" i="1"/>
  <c r="BU2314" i="1"/>
  <c r="BV2608" i="1"/>
  <c r="BU2608" i="1"/>
  <c r="BV3027" i="1"/>
  <c r="BU3027" i="1"/>
  <c r="BV1442" i="1"/>
  <c r="BU1442" i="1"/>
  <c r="BV2296" i="1"/>
  <c r="BU2296" i="1"/>
  <c r="BV1115" i="1"/>
  <c r="BU1115" i="1"/>
  <c r="BV2195" i="1"/>
  <c r="BU2195" i="1"/>
  <c r="BV3227" i="1"/>
  <c r="BU3227" i="1"/>
  <c r="BV1749" i="1"/>
  <c r="BU1749" i="1"/>
  <c r="BV3001" i="1"/>
  <c r="BU3001" i="1"/>
  <c r="BV142" i="1"/>
  <c r="BU142" i="1"/>
  <c r="BV1242" i="1"/>
  <c r="BU1242" i="1"/>
  <c r="BV1811" i="1"/>
  <c r="BU1811" i="1"/>
  <c r="BV551" i="1"/>
  <c r="BU551" i="1"/>
  <c r="BV1823" i="1"/>
  <c r="BU1823" i="1"/>
  <c r="BV3075" i="1"/>
  <c r="BU3075" i="1"/>
  <c r="BV1098" i="1"/>
  <c r="BU1098" i="1"/>
  <c r="BV2328" i="1"/>
  <c r="BU2328" i="1"/>
  <c r="BV388" i="1"/>
  <c r="BU388" i="1"/>
  <c r="BV1653" i="1"/>
  <c r="BU1653" i="1"/>
  <c r="BV2906" i="1"/>
  <c r="BU2906" i="1"/>
  <c r="BV763" i="1"/>
  <c r="BU763" i="1"/>
  <c r="BV2011" i="1"/>
  <c r="BU2011" i="1"/>
  <c r="BV43" i="1"/>
  <c r="BU43" i="1"/>
  <c r="BV1312" i="1"/>
  <c r="BU1312" i="1"/>
  <c r="BV2524" i="1"/>
  <c r="BU2524" i="1"/>
  <c r="BV592" i="1"/>
  <c r="BU592" i="1"/>
  <c r="BV1865" i="1"/>
  <c r="BU1865" i="1"/>
  <c r="BV3209" i="1"/>
  <c r="BU3209" i="1"/>
  <c r="BV1143" i="1"/>
  <c r="BU1143" i="1"/>
  <c r="BV2371" i="1"/>
  <c r="BU2371" i="1"/>
  <c r="BV255" i="1"/>
  <c r="BU255" i="1"/>
  <c r="BV1518" i="1"/>
  <c r="BU1518" i="1"/>
  <c r="BV2784" i="1"/>
  <c r="BU2784" i="1"/>
  <c r="BV804" i="1"/>
  <c r="BU804" i="1"/>
  <c r="BV2051" i="1"/>
  <c r="BU2051" i="1"/>
  <c r="BV88" i="1"/>
  <c r="BU88" i="1"/>
  <c r="BV1352" i="1"/>
  <c r="BU1352" i="1"/>
  <c r="BV2563" i="1"/>
  <c r="BU2563" i="1"/>
  <c r="BV462" i="1"/>
  <c r="BU462" i="1"/>
  <c r="BV2066" i="1"/>
  <c r="BU2066" i="1"/>
  <c r="BV3258" i="1"/>
  <c r="BU3258" i="1"/>
  <c r="BV1009" i="1"/>
  <c r="BU1009" i="1"/>
  <c r="BV2251" i="1"/>
  <c r="BU2251" i="1"/>
  <c r="BV298" i="1"/>
  <c r="BU298" i="1"/>
  <c r="BV1557" i="1"/>
  <c r="BU1557" i="1"/>
  <c r="BV2822" i="1"/>
  <c r="BU2822" i="1"/>
  <c r="BV846" i="1"/>
  <c r="BU846" i="1"/>
  <c r="BV2093" i="1"/>
  <c r="BU2093" i="1"/>
  <c r="BV3310" i="1"/>
  <c r="BU3310" i="1"/>
  <c r="BV3343" i="1"/>
  <c r="BU3343" i="1"/>
  <c r="BV2815" i="1"/>
  <c r="BU2815" i="1"/>
  <c r="BV2827" i="1"/>
  <c r="BU2827" i="1"/>
  <c r="BV2668" i="1"/>
  <c r="BU2668" i="1"/>
  <c r="BV1805" i="1"/>
  <c r="BU1805" i="1"/>
  <c r="BV2273" i="1"/>
  <c r="BU2273" i="1"/>
  <c r="BV1108" i="1"/>
  <c r="BU1108" i="1"/>
  <c r="BV1493" i="1"/>
  <c r="BU1493" i="1"/>
  <c r="BV2375" i="1"/>
  <c r="BU2375" i="1"/>
  <c r="BV272" i="1"/>
  <c r="BU272" i="1"/>
  <c r="BV650" i="1"/>
  <c r="BU650" i="1"/>
  <c r="BV1027" i="1"/>
  <c r="BU1027" i="1"/>
  <c r="BV1779" i="1"/>
  <c r="BU1779" i="1"/>
  <c r="BV3033" i="1"/>
  <c r="BU3033" i="1"/>
  <c r="BV3357" i="1"/>
  <c r="BU3357" i="1"/>
  <c r="BV82" i="1"/>
  <c r="BU82" i="1"/>
  <c r="BV12" i="1"/>
  <c r="BU12" i="1"/>
  <c r="BV1638" i="1"/>
  <c r="BU1638" i="1"/>
  <c r="BV23" i="1"/>
  <c r="BU23" i="1"/>
  <c r="BV1471" i="1"/>
  <c r="BU1471" i="1"/>
  <c r="BV2907" i="1"/>
  <c r="BU2907" i="1"/>
  <c r="BV945" i="1"/>
  <c r="BU945" i="1"/>
  <c r="BV2514" i="1"/>
  <c r="BU2514" i="1"/>
  <c r="BV766" i="1"/>
  <c r="BU766" i="1"/>
  <c r="BV2183" i="1"/>
  <c r="BU2183" i="1"/>
  <c r="BV236" i="1"/>
  <c r="BU236" i="1"/>
  <c r="BV1679" i="1"/>
  <c r="BU1679" i="1"/>
  <c r="BV3135" i="1"/>
  <c r="BU3135" i="1"/>
  <c r="BV1324" i="1"/>
  <c r="BU1324" i="1"/>
  <c r="BV2377" i="1"/>
  <c r="BU2377" i="1"/>
  <c r="BV972" i="1"/>
  <c r="BU972" i="1"/>
  <c r="BV2380" i="1"/>
  <c r="BU2380" i="1"/>
  <c r="BV443" i="1"/>
  <c r="BU443" i="1"/>
  <c r="BV1894" i="1"/>
  <c r="BU1894" i="1"/>
  <c r="BV89" i="1"/>
  <c r="BU89" i="1"/>
  <c r="BV1530" i="1"/>
  <c r="BU1530" i="1"/>
  <c r="BV1642" i="1"/>
  <c r="BU1642" i="1"/>
  <c r="BV644" i="1"/>
  <c r="BU644" i="1"/>
  <c r="BV1720" i="1"/>
  <c r="BU1720" i="1"/>
  <c r="BV288" i="1"/>
  <c r="BU288" i="1"/>
  <c r="BV1548" i="1"/>
  <c r="BU1548" i="1"/>
  <c r="BV3339" i="1"/>
  <c r="BU3339" i="1"/>
  <c r="BV2309" i="1"/>
  <c r="BU2309" i="1"/>
  <c r="BV290" i="1"/>
  <c r="BU290" i="1"/>
  <c r="BV489" i="1"/>
  <c r="BU489" i="1"/>
  <c r="BV3063" i="1"/>
  <c r="BU3063" i="1"/>
  <c r="BV1060" i="1"/>
  <c r="BU1060" i="1"/>
  <c r="BV2142" i="1"/>
  <c r="BU2142" i="1"/>
  <c r="BV505" i="1"/>
  <c r="BU505" i="1"/>
  <c r="BV752" i="1"/>
  <c r="BU752" i="1"/>
  <c r="BV1315" i="1"/>
  <c r="BU1315" i="1"/>
  <c r="BV616" i="1"/>
  <c r="BU616" i="1"/>
  <c r="BV1533" i="1"/>
  <c r="BU1533" i="1"/>
  <c r="BV2077" i="1"/>
  <c r="BU2077" i="1"/>
  <c r="BV3003" i="1"/>
  <c r="BU3003" i="1"/>
  <c r="BV338" i="1"/>
  <c r="BU338" i="1"/>
  <c r="BV897" i="1"/>
  <c r="BU897" i="1"/>
  <c r="BV915" i="1"/>
  <c r="BU915" i="1"/>
  <c r="BV2151" i="1"/>
  <c r="BU2151" i="1"/>
  <c r="BV196" i="1"/>
  <c r="BU196" i="1"/>
  <c r="BV1460" i="1"/>
  <c r="BU1460" i="1"/>
  <c r="BV2728" i="1"/>
  <c r="BU2728" i="1"/>
  <c r="BV931" i="1"/>
  <c r="BU931" i="1"/>
  <c r="BV2333" i="1"/>
  <c r="BU2333" i="1"/>
  <c r="BV395" i="1"/>
  <c r="BU395" i="1"/>
  <c r="BV1847" i="1"/>
  <c r="BU1847" i="1"/>
  <c r="BV45" i="1"/>
  <c r="BU45" i="1"/>
  <c r="BV1491" i="1"/>
  <c r="BU1491" i="1"/>
  <c r="BV2928" i="1"/>
  <c r="BU2928" i="1"/>
  <c r="BV1134" i="1"/>
  <c r="BU1134" i="1"/>
  <c r="BV2527" i="1"/>
  <c r="BU2527" i="1"/>
  <c r="BV605" i="1"/>
  <c r="BU605" i="1"/>
  <c r="BV1107" i="1"/>
  <c r="BU1107" i="1"/>
  <c r="BV257" i="1"/>
  <c r="BU257" i="1"/>
  <c r="BV1699" i="1"/>
  <c r="BU1699" i="1"/>
  <c r="BV3104" i="1"/>
  <c r="BU3104" i="1"/>
  <c r="BV1403" i="1"/>
  <c r="BU1403" i="1"/>
  <c r="BV2787" i="1"/>
  <c r="BU2787" i="1"/>
  <c r="BV1173" i="1"/>
  <c r="BU1173" i="1"/>
  <c r="BV455" i="1"/>
  <c r="BU455" i="1"/>
  <c r="BV2068" i="1"/>
  <c r="BU2068" i="1"/>
  <c r="BV3264" i="1"/>
  <c r="BU3264" i="1"/>
  <c r="BV1732" i="1"/>
  <c r="BU1732" i="1"/>
  <c r="BV2989" i="1"/>
  <c r="BU2989" i="1"/>
  <c r="BV1013" i="1"/>
  <c r="BU1013" i="1"/>
  <c r="BV2255" i="1"/>
  <c r="BU2255" i="1"/>
  <c r="BV130" i="1"/>
  <c r="BU130" i="1"/>
  <c r="BV1394" i="1"/>
  <c r="BU1394" i="1"/>
  <c r="BV2605" i="1"/>
  <c r="BU2605" i="1"/>
  <c r="BV678" i="1"/>
  <c r="BU678" i="1"/>
  <c r="BV1943" i="1"/>
  <c r="BU1943" i="1"/>
  <c r="BV3062" i="1"/>
  <c r="BU3062" i="1"/>
  <c r="BV867" i="1"/>
  <c r="BU867" i="1"/>
  <c r="BV2627" i="1"/>
  <c r="BU2627" i="1"/>
  <c r="BV336" i="1"/>
  <c r="BU336" i="1"/>
  <c r="BV1597" i="1"/>
  <c r="BU1597" i="1"/>
  <c r="BV2853" i="1"/>
  <c r="BU2853" i="1"/>
  <c r="BV710" i="1"/>
  <c r="BU710" i="1"/>
  <c r="BV2119" i="1"/>
  <c r="BU2119" i="1"/>
  <c r="BV3316" i="1"/>
  <c r="BU3316" i="1"/>
  <c r="BV355" i="1"/>
  <c r="BU355" i="1"/>
  <c r="BV2471" i="1"/>
  <c r="BU2471" i="1"/>
  <c r="BV180" i="1"/>
  <c r="BU180" i="1"/>
  <c r="BV2712" i="1"/>
  <c r="BU2712" i="1"/>
  <c r="BV1914" i="1"/>
  <c r="BU1914" i="1"/>
  <c r="BV312" i="1"/>
  <c r="BU312" i="1"/>
  <c r="BV3020" i="1"/>
  <c r="BU3020" i="1"/>
  <c r="BV1430" i="1"/>
  <c r="BU1430" i="1"/>
  <c r="BV2713" i="1"/>
  <c r="BU2713" i="1"/>
  <c r="BV3294" i="1"/>
  <c r="BU3294" i="1"/>
  <c r="BV607" i="1"/>
  <c r="BU607" i="1"/>
  <c r="BV1702" i="1"/>
  <c r="BU1702" i="1"/>
  <c r="BV2405" i="1"/>
  <c r="BU2405" i="1"/>
  <c r="BV305" i="1"/>
  <c r="BU305" i="1"/>
  <c r="BV1226" i="1"/>
  <c r="BU1226" i="1"/>
  <c r="BV891" i="1"/>
  <c r="BU891" i="1"/>
  <c r="BV1285" i="1"/>
  <c r="BU1285" i="1"/>
  <c r="BV2498" i="1"/>
  <c r="BU2498" i="1"/>
  <c r="BV569" i="1"/>
  <c r="BU569" i="1"/>
  <c r="BV1999" i="1"/>
  <c r="BU1999" i="1"/>
  <c r="BV35" i="1"/>
  <c r="BU35" i="1"/>
  <c r="BV1661" i="1"/>
  <c r="BU1661" i="1"/>
  <c r="BV3086" i="1"/>
  <c r="BU3086" i="1"/>
  <c r="BV409" i="1"/>
  <c r="BU409" i="1"/>
  <c r="BV2750" i="1"/>
  <c r="BU2750" i="1"/>
  <c r="BV777" i="1"/>
  <c r="BU777" i="1"/>
  <c r="BV2194" i="1"/>
  <c r="BU2194" i="1"/>
  <c r="BV249" i="1"/>
  <c r="BU249" i="1"/>
  <c r="BV1878" i="1"/>
  <c r="BU1878" i="1"/>
  <c r="BV69" i="1"/>
  <c r="BU69" i="1"/>
  <c r="BV1244" i="1"/>
  <c r="BU1244" i="1"/>
  <c r="BV2951" i="1"/>
  <c r="BU2951" i="1"/>
  <c r="BV983" i="1"/>
  <c r="BU983" i="1"/>
  <c r="BV2392" i="1"/>
  <c r="BU2392" i="1"/>
  <c r="BV628" i="1"/>
  <c r="BU628" i="1"/>
  <c r="BV2057" i="1"/>
  <c r="BU2057" i="1"/>
  <c r="BV3250" i="1"/>
  <c r="BU3250" i="1"/>
  <c r="BV1906" i="1"/>
  <c r="BU1906" i="1"/>
  <c r="BV1383" i="1"/>
  <c r="BU1383" i="1"/>
  <c r="BV3071" i="1"/>
  <c r="BU3071" i="1"/>
  <c r="BV934" i="1"/>
  <c r="BU934" i="1"/>
  <c r="BV2168" i="1"/>
  <c r="BU2168" i="1"/>
  <c r="BV2911" i="1"/>
  <c r="BU2911" i="1"/>
  <c r="BV37" i="1"/>
  <c r="BU37" i="1"/>
  <c r="BV941" i="1"/>
  <c r="BU941" i="1"/>
  <c r="BV1307" i="1"/>
  <c r="BU1307" i="1"/>
  <c r="BV2742" i="1"/>
  <c r="BU2742" i="1"/>
  <c r="BV588" i="1"/>
  <c r="BU588" i="1"/>
  <c r="BV1486" i="1"/>
  <c r="BU1486" i="1"/>
  <c r="BV1861" i="1"/>
  <c r="BU1861" i="1"/>
  <c r="BV2752" i="1"/>
  <c r="BU2752" i="1"/>
  <c r="BV3081" i="1"/>
  <c r="BU3081" i="1"/>
  <c r="BV1137" i="1"/>
  <c r="BU1137" i="1"/>
  <c r="BV2364" i="1"/>
  <c r="BU2364" i="1"/>
  <c r="BV419" i="1"/>
  <c r="BU419" i="1"/>
  <c r="BV1686" i="1"/>
  <c r="BU1686" i="1"/>
  <c r="BV2943" i="1"/>
  <c r="BU2943" i="1"/>
  <c r="BV799" i="1"/>
  <c r="BU799" i="1"/>
  <c r="BV1278" i="1"/>
  <c r="BU1278" i="1"/>
  <c r="BV84" i="1"/>
  <c r="BU84" i="1"/>
  <c r="BV1347" i="1"/>
  <c r="BU1347" i="1"/>
  <c r="BV2558" i="1"/>
  <c r="BU2558" i="1"/>
  <c r="BV630" i="1"/>
  <c r="BU630" i="1"/>
  <c r="BV2059" i="1"/>
  <c r="BU2059" i="1"/>
  <c r="BV3140" i="1"/>
  <c r="BU3140" i="1"/>
  <c r="BV282" i="1"/>
  <c r="BU282" i="1"/>
  <c r="BV1908" i="1"/>
  <c r="BU1908" i="1"/>
  <c r="BV3210" i="1"/>
  <c r="BU3210" i="1"/>
  <c r="BV1552" i="1"/>
  <c r="BU1552" i="1"/>
  <c r="BV2992" i="1"/>
  <c r="BU2992" i="1"/>
  <c r="BV1016" i="1"/>
  <c r="BU1016" i="1"/>
  <c r="BV2258" i="1"/>
  <c r="BU2258" i="1"/>
  <c r="BV306" i="1"/>
  <c r="BU306" i="1"/>
  <c r="BV1565" i="1"/>
  <c r="BU1565" i="1"/>
  <c r="BV2830" i="1"/>
  <c r="BU2830" i="1"/>
  <c r="BV681" i="1"/>
  <c r="BU681" i="1"/>
  <c r="BV1946" i="1"/>
  <c r="BU1946" i="1"/>
  <c r="BV3065" i="1"/>
  <c r="BU3065" i="1"/>
  <c r="BV870" i="1"/>
  <c r="BU870" i="1"/>
  <c r="BV2630" i="1"/>
  <c r="BU2630" i="1"/>
  <c r="BV339" i="1"/>
  <c r="BU339" i="1"/>
  <c r="BV1600" i="1"/>
  <c r="BU1600" i="1"/>
  <c r="BV3021" i="1"/>
  <c r="BU3021" i="1"/>
  <c r="BV885" i="1"/>
  <c r="BU885" i="1"/>
  <c r="BV2122" i="1"/>
  <c r="BU2122" i="1"/>
  <c r="BV3328" i="1"/>
  <c r="BU3328" i="1"/>
  <c r="BV1258" i="1"/>
  <c r="BU1258" i="1"/>
  <c r="BV2474" i="1"/>
  <c r="BU2474" i="1"/>
  <c r="BV366" i="1"/>
  <c r="BU366" i="1"/>
  <c r="BV1812" i="1"/>
  <c r="BU1812" i="1"/>
  <c r="BV2885" i="1"/>
  <c r="BU2885" i="1"/>
  <c r="BV161" i="1"/>
  <c r="BU161" i="1"/>
  <c r="BV1450" i="1"/>
  <c r="BU1450" i="1"/>
  <c r="BV2843" i="1"/>
  <c r="BU2843" i="1"/>
  <c r="BV2155" i="1"/>
  <c r="BU2155" i="1"/>
  <c r="BV47" i="1"/>
  <c r="BU47" i="1"/>
  <c r="BV1147" i="1"/>
  <c r="BU1147" i="1"/>
  <c r="BV2055" i="1"/>
  <c r="BU2055" i="1"/>
  <c r="BV3118" i="1"/>
  <c r="BU3118" i="1"/>
  <c r="BV850" i="1"/>
  <c r="BU850" i="1"/>
  <c r="BV1591" i="1"/>
  <c r="BU1591" i="1"/>
  <c r="BV2861" i="1"/>
  <c r="BU2861" i="1"/>
  <c r="BV2802" i="1"/>
  <c r="BU2802" i="1"/>
  <c r="BV2302" i="1"/>
  <c r="BU2302" i="1"/>
  <c r="BV2297" i="1"/>
  <c r="BU2297" i="1"/>
  <c r="BV2881" i="1"/>
  <c r="BU2881" i="1"/>
  <c r="BV166" i="1"/>
  <c r="BU166" i="1"/>
  <c r="BV178" i="1"/>
  <c r="BU178" i="1"/>
  <c r="BV1604" i="1"/>
  <c r="BU1604" i="1"/>
  <c r="BV539" i="1"/>
  <c r="BU539" i="1"/>
  <c r="BV1941" i="1"/>
  <c r="BU1941" i="1"/>
  <c r="BV3230" i="1"/>
  <c r="BU3230" i="1"/>
  <c r="BV1587" i="1"/>
  <c r="BU1587" i="1"/>
  <c r="BV334" i="1"/>
  <c r="BU334" i="1"/>
  <c r="BV3147" i="1"/>
  <c r="BU3147" i="1"/>
  <c r="BV3043" i="1"/>
  <c r="BU3043" i="1"/>
  <c r="BV1956" i="1"/>
  <c r="BU1956" i="1"/>
  <c r="BV902" i="1"/>
  <c r="BU902" i="1"/>
  <c r="BV3076" i="1"/>
  <c r="BU3076" i="1"/>
  <c r="BV1120" i="1"/>
  <c r="BU1120" i="1"/>
  <c r="BV613" i="1"/>
  <c r="BU613" i="1"/>
  <c r="BV2082" i="1"/>
  <c r="BU2082" i="1"/>
  <c r="BV299" i="1"/>
  <c r="BU299" i="1"/>
  <c r="BV1742" i="1"/>
  <c r="BU1742" i="1"/>
  <c r="BV3108" i="1"/>
  <c r="BU3108" i="1"/>
  <c r="BV1213" i="1"/>
  <c r="BU1213" i="1"/>
  <c r="BV2834" i="1"/>
  <c r="BU2834" i="1"/>
  <c r="BV1033" i="1"/>
  <c r="BU1033" i="1"/>
  <c r="BV2274" i="1"/>
  <c r="BU2274" i="1"/>
  <c r="BV3241" i="1"/>
  <c r="BU3241" i="1"/>
  <c r="BV1050" i="1"/>
  <c r="BU1050" i="1"/>
  <c r="BV2642" i="1"/>
  <c r="BU2642" i="1"/>
  <c r="BV695" i="1"/>
  <c r="BU695" i="1"/>
  <c r="BV1949" i="1"/>
  <c r="BU1949" i="1"/>
  <c r="BV1964" i="1"/>
  <c r="BU1964" i="1"/>
  <c r="BV2140" i="1"/>
  <c r="BU2140" i="1"/>
  <c r="BV1133" i="1"/>
  <c r="BU1133" i="1"/>
  <c r="BV624" i="1"/>
  <c r="BU624" i="1"/>
  <c r="BV2565" i="1"/>
  <c r="BU2565" i="1"/>
  <c r="BV1106" i="1"/>
  <c r="BU1106" i="1"/>
  <c r="BV426" i="1"/>
  <c r="BU426" i="1"/>
  <c r="BV2239" i="1"/>
  <c r="BU2239" i="1"/>
  <c r="BV3024" i="1"/>
  <c r="BU3024" i="1"/>
  <c r="BV3337" i="1"/>
  <c r="BU3337" i="1"/>
  <c r="BV1792" i="1"/>
  <c r="BU1792" i="1"/>
  <c r="BV1973" i="1"/>
  <c r="BU1973" i="1"/>
  <c r="BV3158" i="1"/>
  <c r="BU3158" i="1"/>
  <c r="BV927" i="1"/>
  <c r="BU927" i="1"/>
  <c r="BV1092" i="1"/>
  <c r="BU1092" i="1"/>
  <c r="BV2152" i="1"/>
  <c r="BU2152" i="1"/>
  <c r="BV380" i="1"/>
  <c r="BU380" i="1"/>
  <c r="BV1641" i="1"/>
  <c r="BU1641" i="1"/>
  <c r="BV738" i="1"/>
  <c r="BU738" i="1"/>
  <c r="BV2146" i="1"/>
  <c r="BU2146" i="1"/>
  <c r="BV16" i="1"/>
  <c r="BU16" i="1"/>
  <c r="BV238" i="1"/>
  <c r="BU238" i="1"/>
  <c r="BV2500" i="1"/>
  <c r="BU2500" i="1"/>
  <c r="BV571" i="1"/>
  <c r="BU571" i="1"/>
  <c r="BV920" i="1"/>
  <c r="BU920" i="1"/>
  <c r="BV2320" i="1"/>
  <c r="BU2320" i="1"/>
  <c r="BV200" i="1"/>
  <c r="BU200" i="1"/>
  <c r="BV1464" i="1"/>
  <c r="BU1464" i="1"/>
  <c r="BV2732" i="1"/>
  <c r="BU2732" i="1"/>
  <c r="BV754" i="1"/>
  <c r="BU754" i="1"/>
  <c r="BV1095" i="1"/>
  <c r="BU1095" i="1"/>
  <c r="BV2485" i="1"/>
  <c r="BU2485" i="1"/>
  <c r="BV1110" i="1"/>
  <c r="BU1110" i="1"/>
  <c r="BV2337" i="1"/>
  <c r="BU2337" i="1"/>
  <c r="BV221" i="1"/>
  <c r="BU221" i="1"/>
  <c r="BV1485" i="1"/>
  <c r="BU1485" i="1"/>
  <c r="BV2914" i="1"/>
  <c r="BU2914" i="1"/>
  <c r="BV771" i="1"/>
  <c r="BU771" i="1"/>
  <c r="BV2020" i="1"/>
  <c r="BU2020" i="1"/>
  <c r="BV51" i="1"/>
  <c r="BU51" i="1"/>
  <c r="BV1319" i="1"/>
  <c r="BU1319" i="1"/>
  <c r="BV2029" i="1"/>
  <c r="BU2029" i="1"/>
  <c r="BV2531" i="1"/>
  <c r="BU2531" i="1"/>
  <c r="BV62" i="1"/>
  <c r="BU62" i="1"/>
  <c r="BV601" i="1"/>
  <c r="BU601" i="1"/>
  <c r="BV1874" i="1"/>
  <c r="BU1874" i="1"/>
  <c r="BV2543" i="1"/>
  <c r="BU2543" i="1"/>
  <c r="BV3220" i="1"/>
  <c r="BU3220" i="1"/>
  <c r="BV976" i="1"/>
  <c r="BU976" i="1"/>
  <c r="BV2217" i="1"/>
  <c r="BU2217" i="1"/>
  <c r="BV263" i="1"/>
  <c r="BU263" i="1"/>
  <c r="BV1525" i="1"/>
  <c r="BU1525" i="1"/>
  <c r="BV2791" i="1"/>
  <c r="BU2791" i="1"/>
  <c r="BV813" i="1"/>
  <c r="BU813" i="1"/>
  <c r="BV2230" i="1"/>
  <c r="BU2230" i="1"/>
  <c r="BV3257" i="1"/>
  <c r="BU3257" i="1"/>
  <c r="BV1359" i="1"/>
  <c r="BU1359" i="1"/>
  <c r="BV2573" i="1"/>
  <c r="BU2573" i="1"/>
  <c r="BV470" i="1"/>
  <c r="BU470" i="1"/>
  <c r="BV1736" i="1"/>
  <c r="BU1736" i="1"/>
  <c r="BV2993" i="1"/>
  <c r="BU2993" i="1"/>
  <c r="BV1018" i="1"/>
  <c r="BU1018" i="1"/>
  <c r="BV2259" i="1"/>
  <c r="BU2259" i="1"/>
  <c r="BV307" i="1"/>
  <c r="BU307" i="1"/>
  <c r="BV1567" i="1"/>
  <c r="BU1567" i="1"/>
  <c r="BV2831" i="1"/>
  <c r="BU2831" i="1"/>
  <c r="BV682" i="1"/>
  <c r="BU682" i="1"/>
  <c r="BV2101" i="1"/>
  <c r="BU2101" i="1"/>
  <c r="BV3066" i="1"/>
  <c r="BU3066" i="1"/>
  <c r="BV871" i="1"/>
  <c r="BU871" i="1"/>
  <c r="BV2631" i="1"/>
  <c r="BU2631" i="1"/>
  <c r="BV340" i="1"/>
  <c r="BU340" i="1"/>
  <c r="BV1781" i="1"/>
  <c r="BU1781" i="1"/>
  <c r="BV3022" i="1"/>
  <c r="BU3022" i="1"/>
  <c r="BV887" i="1"/>
  <c r="BU887" i="1"/>
  <c r="BV2123" i="1"/>
  <c r="BU2123" i="1"/>
  <c r="BV3329" i="1"/>
  <c r="BU3329" i="1"/>
  <c r="BV1259" i="1"/>
  <c r="BU1259" i="1"/>
  <c r="BV2696" i="1"/>
  <c r="BU2696" i="1"/>
  <c r="BV184" i="1"/>
  <c r="BU184" i="1"/>
  <c r="BV1813" i="1"/>
  <c r="BU1813" i="1"/>
  <c r="BV3047" i="1"/>
  <c r="BU3047" i="1"/>
  <c r="BV2479" i="1"/>
  <c r="BU2479" i="1"/>
  <c r="BV2644" i="1"/>
  <c r="BU2644" i="1"/>
  <c r="BV1256" i="1"/>
  <c r="BU1256" i="1"/>
  <c r="BV1579" i="1"/>
  <c r="BU1579" i="1"/>
  <c r="BV2167" i="1"/>
  <c r="BU2167" i="1"/>
  <c r="BV3092" i="1"/>
  <c r="BU3092" i="1"/>
  <c r="BV798" i="1"/>
  <c r="BU798" i="1"/>
  <c r="BV2058" i="1"/>
  <c r="BU2058" i="1"/>
  <c r="BV3283" i="1"/>
  <c r="BU3283" i="1"/>
  <c r="BV1036" i="1"/>
  <c r="BU1036" i="1"/>
  <c r="BV2285" i="1"/>
  <c r="BU2285" i="1"/>
  <c r="BV3242" i="1"/>
  <c r="BU3242" i="1"/>
  <c r="BV2724" i="1"/>
  <c r="BU2724" i="1"/>
  <c r="BV208" i="1"/>
  <c r="BU208" i="1"/>
  <c r="BV1990" i="1"/>
  <c r="BU1990" i="1"/>
  <c r="BV20" i="1"/>
  <c r="BU20" i="1"/>
  <c r="BV1293" i="1"/>
  <c r="BU1293" i="1"/>
  <c r="BV2505" i="1"/>
  <c r="BU2505" i="1"/>
  <c r="BV400" i="1"/>
  <c r="BU400" i="1"/>
  <c r="BV1665" i="1"/>
  <c r="BU1665" i="1"/>
  <c r="BV3186" i="1"/>
  <c r="BU3186" i="1"/>
  <c r="BV953" i="1"/>
  <c r="BU953" i="1"/>
  <c r="BV2189" i="1"/>
  <c r="BU2189" i="1"/>
  <c r="BV234" i="1"/>
  <c r="BU234" i="1"/>
  <c r="BV1497" i="1"/>
  <c r="BU1497" i="1"/>
  <c r="BV2763" i="1"/>
  <c r="BU2763" i="1"/>
  <c r="BV784" i="1"/>
  <c r="BU784" i="1"/>
  <c r="BV2033" i="1"/>
  <c r="BU2033" i="1"/>
  <c r="BV3195" i="1"/>
  <c r="BU3195" i="1"/>
  <c r="BV1160" i="1"/>
  <c r="BU1160" i="1"/>
  <c r="BV2386" i="1"/>
  <c r="BU2386" i="1"/>
  <c r="BV441" i="1"/>
  <c r="BU441" i="1"/>
  <c r="BV1705" i="1"/>
  <c r="BU1705" i="1"/>
  <c r="BV2965" i="1"/>
  <c r="BU2965" i="1"/>
  <c r="BV989" i="1"/>
  <c r="BU989" i="1"/>
  <c r="BV1713" i="1"/>
  <c r="BU1713" i="1"/>
  <c r="BV104" i="1"/>
  <c r="BU104" i="1"/>
  <c r="BV3121" i="1"/>
  <c r="BU3121" i="1"/>
  <c r="BV1729" i="1"/>
  <c r="BU1729" i="1"/>
  <c r="BV3332" i="1"/>
  <c r="BU3332" i="1"/>
  <c r="BV1019" i="1"/>
  <c r="BU1019" i="1"/>
  <c r="BV2260" i="1"/>
  <c r="BU2260" i="1"/>
  <c r="BV308" i="1"/>
  <c r="BU308" i="1"/>
  <c r="BV1568" i="1"/>
  <c r="BU1568" i="1"/>
  <c r="BV2832" i="1"/>
  <c r="BU2832" i="1"/>
  <c r="BV855" i="1"/>
  <c r="BU855" i="1"/>
  <c r="BV2102" i="1"/>
  <c r="BU2102" i="1"/>
  <c r="BV3067" i="1"/>
  <c r="BU3067" i="1"/>
  <c r="BV872" i="1"/>
  <c r="BU872" i="1"/>
  <c r="BV2632" i="1"/>
  <c r="BU2632" i="1"/>
  <c r="BV510" i="1"/>
  <c r="BU510" i="1"/>
  <c r="BV1782" i="1"/>
  <c r="BU1782" i="1"/>
  <c r="BV3023" i="1"/>
  <c r="BU3023" i="1"/>
  <c r="BV888" i="1"/>
  <c r="BU888" i="1"/>
  <c r="BV2689" i="1"/>
  <c r="BU2689" i="1"/>
  <c r="BV529" i="1"/>
  <c r="BU529" i="1"/>
  <c r="BV1801" i="1"/>
  <c r="BU1801" i="1"/>
  <c r="BV3042" i="1"/>
  <c r="BU3042" i="1"/>
  <c r="BV909" i="1"/>
  <c r="BU909" i="1"/>
  <c r="BV3360" i="1"/>
  <c r="BU3360" i="1"/>
  <c r="BV1778" i="1"/>
  <c r="BU1778" i="1"/>
  <c r="BV2693" i="1"/>
  <c r="BU2693" i="1"/>
  <c r="BV3119" i="1"/>
  <c r="BU3119" i="1"/>
  <c r="BV2900" i="1"/>
  <c r="BU2900" i="1"/>
  <c r="BV587" i="1"/>
  <c r="BU587" i="1"/>
  <c r="BV1685" i="1"/>
  <c r="BU1685" i="1"/>
  <c r="BV1461" i="1"/>
  <c r="BU1461" i="1"/>
  <c r="BV1187" i="1"/>
  <c r="BU1187" i="1"/>
  <c r="BV2599" i="1"/>
  <c r="BU2599" i="1"/>
  <c r="BV2661" i="1"/>
  <c r="BU2661" i="1"/>
  <c r="BV535" i="1"/>
  <c r="BU535" i="1"/>
  <c r="BV57" i="1"/>
  <c r="BU57" i="1"/>
  <c r="BV2321" i="1"/>
  <c r="BU2321" i="1"/>
  <c r="BV202" i="1"/>
  <c r="BU202" i="1"/>
  <c r="BV1465" i="1"/>
  <c r="BU1465" i="1"/>
  <c r="BV2896" i="1"/>
  <c r="BU2896" i="1"/>
  <c r="BV756" i="1"/>
  <c r="BU756" i="1"/>
  <c r="BV213" i="1"/>
  <c r="BU213" i="1"/>
  <c r="BV32" i="1"/>
  <c r="BU32" i="1"/>
  <c r="BV1302" i="1"/>
  <c r="BU1302" i="1"/>
  <c r="BV2513" i="1"/>
  <c r="BU2513" i="1"/>
  <c r="BV582" i="1"/>
  <c r="BU582" i="1"/>
  <c r="BV1856" i="1"/>
  <c r="BU1856" i="1"/>
  <c r="BV3185" i="1"/>
  <c r="BU3185" i="1"/>
  <c r="BV960" i="1"/>
  <c r="BU960" i="1"/>
  <c r="BV2199" i="1"/>
  <c r="BU2199" i="1"/>
  <c r="BV1017" i="1"/>
  <c r="BU1017" i="1"/>
  <c r="BV1508" i="1"/>
  <c r="BU1508" i="1"/>
  <c r="BV2037" i="1"/>
  <c r="BU2037" i="1"/>
  <c r="BV794" i="1"/>
  <c r="BU794" i="1"/>
  <c r="BV2042" i="1"/>
  <c r="BU2042" i="1"/>
  <c r="BV3236" i="1"/>
  <c r="BU3236" i="1"/>
  <c r="BV1342" i="1"/>
  <c r="BU1342" i="1"/>
  <c r="BV2553" i="1"/>
  <c r="BU2553" i="1"/>
  <c r="BV452" i="1"/>
  <c r="BU452" i="1"/>
  <c r="BV1904" i="1"/>
  <c r="BU1904" i="1"/>
  <c r="BV2975" i="1"/>
  <c r="BU2975" i="1"/>
  <c r="BV999" i="1"/>
  <c r="BU999" i="1"/>
  <c r="BV1727" i="1"/>
  <c r="BU1727" i="1"/>
  <c r="BV287" i="1"/>
  <c r="BU287" i="1"/>
  <c r="BV1547" i="1"/>
  <c r="BU1547" i="1"/>
  <c r="BV2812" i="1"/>
  <c r="BU2812" i="1"/>
  <c r="BV664" i="1"/>
  <c r="BU664" i="1"/>
  <c r="BV2083" i="1"/>
  <c r="BU2083" i="1"/>
  <c r="BV3122" i="1"/>
  <c r="BU3122" i="1"/>
  <c r="BV1212" i="1"/>
  <c r="BU1212" i="1"/>
  <c r="BV2437" i="1"/>
  <c r="BU2437" i="1"/>
  <c r="BV495" i="1"/>
  <c r="BU495" i="1"/>
  <c r="BV3265" i="1"/>
  <c r="BU3265" i="1"/>
  <c r="BV1204" i="1"/>
  <c r="BU1204" i="1"/>
  <c r="BV1944" i="1"/>
  <c r="BU1944" i="1"/>
  <c r="BV2854" i="1"/>
  <c r="BU2854" i="1"/>
  <c r="BV1810" i="1"/>
  <c r="BU1810" i="1"/>
  <c r="BV1791" i="1"/>
  <c r="BU1791" i="1"/>
  <c r="BV36" i="1"/>
  <c r="BU36" i="1"/>
  <c r="BV957" i="1"/>
  <c r="BU957" i="1"/>
  <c r="BV977" i="1"/>
  <c r="BU977" i="1"/>
  <c r="BV3251" i="1"/>
  <c r="BU3251" i="1"/>
  <c r="BV122" i="1"/>
  <c r="BU122" i="1"/>
  <c r="BV680" i="1"/>
  <c r="BU680" i="1"/>
  <c r="BV1599" i="1"/>
  <c r="BU1599" i="1"/>
  <c r="BV2306" i="1"/>
  <c r="BU2306" i="1"/>
  <c r="BV375" i="1"/>
  <c r="BU375" i="1"/>
  <c r="BV2150" i="1"/>
  <c r="BU2150" i="1"/>
  <c r="BV562" i="1"/>
  <c r="BU562" i="1"/>
  <c r="BV2160" i="1"/>
  <c r="BU2160" i="1"/>
  <c r="BV567" i="1"/>
  <c r="BU567" i="1"/>
  <c r="BV2164" i="1"/>
  <c r="BU2164" i="1"/>
  <c r="BV216" i="1"/>
  <c r="BU216" i="1"/>
  <c r="BV1659" i="1"/>
  <c r="BU1659" i="1"/>
  <c r="BV3188" i="1"/>
  <c r="BU3188" i="1"/>
  <c r="BV1132" i="1"/>
  <c r="BU1132" i="1"/>
  <c r="BV2525" i="1"/>
  <c r="BU2525" i="1"/>
  <c r="BV775" i="1"/>
  <c r="BU775" i="1"/>
  <c r="BV2360" i="1"/>
  <c r="BU2360" i="1"/>
  <c r="BV424" i="1"/>
  <c r="BU424" i="1"/>
  <c r="BV1877" i="1"/>
  <c r="BU1877" i="1"/>
  <c r="BV3226" i="1"/>
  <c r="BU3226" i="1"/>
  <c r="BV1512" i="1"/>
  <c r="BU1512" i="1"/>
  <c r="BV2785" i="1"/>
  <c r="BU2785" i="1"/>
  <c r="BV981" i="1"/>
  <c r="BU981" i="1"/>
  <c r="BV2554" i="1"/>
  <c r="BU2554" i="1"/>
  <c r="BV635" i="1"/>
  <c r="BU635" i="1"/>
  <c r="BV2063" i="1"/>
  <c r="BU2063" i="1"/>
  <c r="BV3253" i="1"/>
  <c r="BU3253" i="1"/>
  <c r="BV1362" i="1"/>
  <c r="BU1362" i="1"/>
  <c r="BV2803" i="1"/>
  <c r="BU2803" i="1"/>
  <c r="BV655" i="1"/>
  <c r="BU655" i="1"/>
  <c r="BV2074" i="1"/>
  <c r="BU2074" i="1"/>
  <c r="BV724" i="1"/>
  <c r="BU724" i="1"/>
  <c r="BV3351" i="1"/>
  <c r="BU3351" i="1"/>
  <c r="BV2076" i="1"/>
  <c r="BU2076" i="1"/>
  <c r="BV659" i="1"/>
  <c r="BU659" i="1"/>
  <c r="BV2432" i="1"/>
  <c r="BU2432" i="1"/>
  <c r="BV2660" i="1"/>
  <c r="BU2660" i="1"/>
  <c r="BV534" i="1"/>
  <c r="BU534" i="1"/>
  <c r="BV2770" i="1"/>
  <c r="BU2770" i="1"/>
  <c r="BV893" i="1"/>
  <c r="BU893" i="1"/>
  <c r="BV533" i="1"/>
  <c r="BU533" i="1"/>
  <c r="BV2363" i="1"/>
  <c r="BU2363" i="1"/>
  <c r="BV261" i="1"/>
  <c r="BU261" i="1"/>
  <c r="BV996" i="1"/>
  <c r="BU996" i="1"/>
  <c r="BV1561" i="1"/>
  <c r="BU1561" i="1"/>
  <c r="BV2443" i="1"/>
  <c r="BU2443" i="1"/>
  <c r="BV2829" i="1"/>
  <c r="BU2829" i="1"/>
  <c r="BV365" i="1"/>
  <c r="BU365" i="1"/>
  <c r="BV185" i="1"/>
  <c r="BU185" i="1"/>
  <c r="BV75" i="1"/>
  <c r="BU75" i="1"/>
  <c r="BV2719" i="1"/>
  <c r="BU2719" i="1"/>
  <c r="BV563" i="1"/>
  <c r="BU563" i="1"/>
  <c r="BV1835" i="1"/>
  <c r="BU1835" i="1"/>
  <c r="BV3281" i="1"/>
  <c r="BU3281" i="1"/>
  <c r="BV1296" i="1"/>
  <c r="BU1296" i="1"/>
  <c r="BV2908" i="1"/>
  <c r="BU2908" i="1"/>
  <c r="BV946" i="1"/>
  <c r="BU946" i="1"/>
  <c r="BV2349" i="1"/>
  <c r="BU2349" i="1"/>
  <c r="BV585" i="1"/>
  <c r="BU585" i="1"/>
  <c r="BV2016" i="1"/>
  <c r="BU2016" i="1"/>
  <c r="BV55" i="1"/>
  <c r="BU55" i="1"/>
  <c r="BV1500" i="1"/>
  <c r="BU1500" i="1"/>
  <c r="BV3137" i="1"/>
  <c r="BU3137" i="1"/>
  <c r="BV1325" i="1"/>
  <c r="BU1325" i="1"/>
  <c r="BV2771" i="1"/>
  <c r="BU2771" i="1"/>
  <c r="BV796" i="1"/>
  <c r="BU796" i="1"/>
  <c r="BV2213" i="1"/>
  <c r="BU2213" i="1"/>
  <c r="BV267" i="1"/>
  <c r="BU267" i="1"/>
  <c r="BV1708" i="1"/>
  <c r="BU1708" i="1"/>
  <c r="BV90" i="1"/>
  <c r="BU90" i="1"/>
  <c r="BV2234" i="1"/>
  <c r="BU2234" i="1"/>
  <c r="BV825" i="1"/>
  <c r="BU825" i="1"/>
  <c r="BV2403" i="1"/>
  <c r="BU2403" i="1"/>
  <c r="BV648" i="1"/>
  <c r="BU648" i="1"/>
  <c r="BV2245" i="1"/>
  <c r="BU2245" i="1"/>
  <c r="BV119" i="1"/>
  <c r="BU119" i="1"/>
  <c r="BV1382" i="1"/>
  <c r="BU1382" i="1"/>
  <c r="BV2595" i="1"/>
  <c r="BU2595" i="1"/>
  <c r="BV669" i="1"/>
  <c r="BU669" i="1"/>
  <c r="BV1933" i="1"/>
  <c r="BU1933" i="1"/>
  <c r="BV3132" i="1"/>
  <c r="BU3132" i="1"/>
  <c r="BV1215" i="1"/>
  <c r="BU1215" i="1"/>
  <c r="BV2441" i="1"/>
  <c r="BU2441" i="1"/>
  <c r="BV3141" i="1"/>
  <c r="BU3141" i="1"/>
  <c r="BV1232" i="1"/>
  <c r="BU1232" i="1"/>
  <c r="BV2651" i="1"/>
  <c r="BU2651" i="1"/>
  <c r="BV875" i="1"/>
  <c r="BU875" i="1"/>
  <c r="BV2113" i="1"/>
  <c r="BU2113" i="1"/>
  <c r="BV3314" i="1"/>
  <c r="BU3314" i="1"/>
  <c r="BV1249" i="1"/>
  <c r="BU1249" i="1"/>
  <c r="BV2464" i="1"/>
  <c r="BU2464" i="1"/>
  <c r="BV895" i="1"/>
  <c r="BU895" i="1"/>
  <c r="BV1262" i="1"/>
  <c r="BU1262" i="1"/>
  <c r="BV1722" i="1"/>
  <c r="BU1722" i="1"/>
  <c r="BV301" i="1"/>
  <c r="BU301" i="1"/>
  <c r="BV2266" i="1"/>
  <c r="BU2266" i="1"/>
  <c r="BV2636" i="1"/>
  <c r="BU2636" i="1"/>
  <c r="BV1073" i="1"/>
  <c r="BU1073" i="1"/>
  <c r="BV2335" i="1"/>
  <c r="BU2335" i="1"/>
  <c r="BV2751" i="1"/>
  <c r="BU2751" i="1"/>
  <c r="BV428" i="1"/>
  <c r="BU428" i="1"/>
  <c r="BV994" i="1"/>
  <c r="BU994" i="1"/>
  <c r="BV1734" i="1"/>
  <c r="BU1734" i="1"/>
  <c r="BV3299" i="1"/>
  <c r="BU3299" i="1"/>
  <c r="BV1423" i="1"/>
  <c r="BU1423" i="1"/>
  <c r="BV1807" i="1"/>
  <c r="BU1807" i="1"/>
  <c r="BV1828" i="1"/>
  <c r="BU1828" i="1"/>
  <c r="BV3168" i="1"/>
  <c r="BU3168" i="1"/>
  <c r="BV1289" i="1"/>
  <c r="BU1289" i="1"/>
  <c r="BV2509" i="1"/>
  <c r="BU2509" i="1"/>
  <c r="BV758" i="1"/>
  <c r="BU758" i="1"/>
  <c r="BV2174" i="1"/>
  <c r="BU2174" i="1"/>
  <c r="BV228" i="1"/>
  <c r="BU228" i="1"/>
  <c r="BV1672" i="1"/>
  <c r="BU1672" i="1"/>
  <c r="BV3091" i="1"/>
  <c r="BU3091" i="1"/>
  <c r="BV1323" i="1"/>
  <c r="BU1323" i="1"/>
  <c r="BV2767" i="1"/>
  <c r="BU2767" i="1"/>
  <c r="BV965" i="1"/>
  <c r="BU965" i="1"/>
  <c r="BV2374" i="1"/>
  <c r="BU2374" i="1"/>
  <c r="BV435" i="1"/>
  <c r="BU435" i="1"/>
  <c r="BV1268" i="1"/>
  <c r="BU1268" i="1"/>
  <c r="BV81" i="1"/>
  <c r="BU81" i="1"/>
  <c r="BV1701" i="1"/>
  <c r="BU1701" i="1"/>
  <c r="BV3238" i="1"/>
  <c r="BU3238" i="1"/>
  <c r="BV993" i="1"/>
  <c r="BU993" i="1"/>
  <c r="BV1717" i="1"/>
  <c r="BU1717" i="1"/>
  <c r="BV826" i="1"/>
  <c r="BU826" i="1"/>
  <c r="BV828" i="1"/>
  <c r="BU828" i="1"/>
  <c r="BV849" i="1"/>
  <c r="BU849" i="1"/>
  <c r="BV3317" i="1"/>
  <c r="BU3317" i="1"/>
  <c r="BV1467" i="1"/>
  <c r="BU1467" i="1"/>
  <c r="BV29" i="1"/>
  <c r="BU29" i="1"/>
  <c r="BV576" i="1"/>
  <c r="BU576" i="1"/>
  <c r="BV1850" i="1"/>
  <c r="BU1850" i="1"/>
  <c r="BV3088" i="1"/>
  <c r="BU3088" i="1"/>
  <c r="BV1127" i="1"/>
  <c r="BU1127" i="1"/>
  <c r="BV2355" i="1"/>
  <c r="BU2355" i="1"/>
  <c r="BV854" i="1"/>
  <c r="BU854" i="1"/>
  <c r="BV1675" i="1"/>
  <c r="BU1675" i="1"/>
  <c r="BV2933" i="1"/>
  <c r="BU2933" i="1"/>
  <c r="BV790" i="1"/>
  <c r="BU790" i="1"/>
  <c r="BV2200" i="1"/>
  <c r="BU2200" i="1"/>
  <c r="BV71" i="1"/>
  <c r="BU71" i="1"/>
  <c r="BV1338" i="1"/>
  <c r="BU1338" i="1"/>
  <c r="BV2548" i="1"/>
  <c r="BU2548" i="1"/>
  <c r="BV619" i="1"/>
  <c r="BU619" i="1"/>
  <c r="BV1890" i="1"/>
  <c r="BU1890" i="1"/>
  <c r="BV3240" i="1"/>
  <c r="BU3240" i="1"/>
  <c r="BV995" i="1"/>
  <c r="BU995" i="1"/>
  <c r="BV2395" i="1"/>
  <c r="BU2395" i="1"/>
  <c r="BV821" i="1"/>
  <c r="BU821" i="1"/>
  <c r="BV1724" i="1"/>
  <c r="BU1724" i="1"/>
  <c r="BV651" i="1"/>
  <c r="BU651" i="1"/>
  <c r="BV2248" i="1"/>
  <c r="BU2248" i="1"/>
  <c r="BV123" i="1"/>
  <c r="BU123" i="1"/>
  <c r="BV1554" i="1"/>
  <c r="BU1554" i="1"/>
  <c r="BV2819" i="1"/>
  <c r="BU2819" i="1"/>
  <c r="BV672" i="1"/>
  <c r="BU672" i="1"/>
  <c r="BV1936" i="1"/>
  <c r="BU1936" i="1"/>
  <c r="BV3291" i="1"/>
  <c r="BU3291" i="1"/>
  <c r="BV1218" i="1"/>
  <c r="BU1218" i="1"/>
  <c r="BV2444" i="1"/>
  <c r="BU2444" i="1"/>
  <c r="BV143" i="1"/>
  <c r="BU143" i="1"/>
  <c r="BV1407" i="1"/>
  <c r="BU1407" i="1"/>
  <c r="BV2654" i="1"/>
  <c r="BU2654" i="1"/>
  <c r="BV877" i="1"/>
  <c r="BU877" i="1"/>
  <c r="BV2116" i="1"/>
  <c r="BU2116" i="1"/>
  <c r="BV3154" i="1"/>
  <c r="BU3154" i="1"/>
  <c r="BV1424" i="1"/>
  <c r="BU1424" i="1"/>
  <c r="BV2687" i="1"/>
  <c r="BU2687" i="1"/>
  <c r="BV527" i="1"/>
  <c r="BU527" i="1"/>
  <c r="BV1799" i="1"/>
  <c r="BU1799" i="1"/>
  <c r="BV3040" i="1"/>
  <c r="BU3040" i="1"/>
  <c r="BV907" i="1"/>
  <c r="BU907" i="1"/>
  <c r="BV2144" i="1"/>
  <c r="BU2144" i="1"/>
  <c r="BV3358" i="1"/>
  <c r="BU3358" i="1"/>
  <c r="BV3322" i="1"/>
  <c r="BU3322" i="1"/>
  <c r="BV2518" i="1"/>
  <c r="BU2518" i="1"/>
  <c r="BV347" i="1"/>
  <c r="BU347" i="1"/>
  <c r="BV1842" i="1"/>
  <c r="BU1842" i="1"/>
  <c r="BV2930" i="1"/>
  <c r="BU2930" i="1"/>
  <c r="BV436" i="1"/>
  <c r="BU436" i="1"/>
  <c r="BV1355" i="1"/>
  <c r="BU1355" i="1"/>
  <c r="BV2991" i="1"/>
  <c r="BU2991" i="1"/>
  <c r="BV322" i="1"/>
  <c r="BU322" i="1"/>
  <c r="BV1234" i="1"/>
  <c r="BU1234" i="1"/>
  <c r="BV2703" i="1"/>
  <c r="BU2703" i="1"/>
  <c r="BV889" i="1"/>
  <c r="BU889" i="1"/>
  <c r="BV1085" i="1"/>
  <c r="BU1085" i="1"/>
  <c r="BV1803" i="1"/>
  <c r="BU1803" i="1"/>
  <c r="BV106" i="1"/>
  <c r="BU106" i="1"/>
  <c r="BV2857" i="1"/>
  <c r="BU2857" i="1"/>
  <c r="BV2315" i="1"/>
  <c r="BU2315" i="1"/>
  <c r="BV3345" i="1"/>
  <c r="BU3345" i="1"/>
  <c r="BV2316" i="1"/>
  <c r="BU2316" i="1"/>
  <c r="BV2447" i="1"/>
  <c r="BU2447" i="1"/>
  <c r="BV687" i="1"/>
  <c r="BU687" i="1"/>
  <c r="BV2633" i="1"/>
  <c r="BU2633" i="1"/>
  <c r="BV880" i="1"/>
  <c r="BU880" i="1"/>
  <c r="BV2462" i="1"/>
  <c r="BU2462" i="1"/>
  <c r="BV1628" i="1"/>
  <c r="BU1628" i="1"/>
  <c r="BV1071" i="1"/>
  <c r="BU1071" i="1"/>
  <c r="BV3050" i="1"/>
  <c r="BU3050" i="1"/>
  <c r="BV2329" i="1"/>
  <c r="BU2329" i="1"/>
  <c r="BV2927" i="1"/>
  <c r="BU2927" i="1"/>
  <c r="BV1162" i="1"/>
  <c r="BU1162" i="1"/>
  <c r="BV2584" i="1"/>
  <c r="BU2584" i="1"/>
  <c r="BV836" i="1"/>
  <c r="BU836" i="1"/>
  <c r="BV2262" i="1"/>
  <c r="BU2262" i="1"/>
  <c r="BV487" i="1"/>
  <c r="BU487" i="1"/>
  <c r="BV1932" i="1"/>
  <c r="BU1932" i="1"/>
  <c r="BV3295" i="1"/>
  <c r="BU3295" i="1"/>
  <c r="BV1402" i="1"/>
  <c r="BU1402" i="1"/>
  <c r="BV2614" i="1"/>
  <c r="BU2614" i="1"/>
  <c r="BV329" i="1"/>
  <c r="BU329" i="1"/>
  <c r="BV1588" i="1"/>
  <c r="BU1588" i="1"/>
  <c r="BV2666" i="1"/>
  <c r="BU2666" i="1"/>
  <c r="BV1058" i="1"/>
  <c r="BU1058" i="1"/>
  <c r="BV3025" i="1"/>
  <c r="BU3025" i="1"/>
  <c r="BV1433" i="1"/>
  <c r="BU1433" i="1"/>
  <c r="BV1472" i="1"/>
  <c r="BU1472" i="1"/>
  <c r="BV2938" i="1"/>
  <c r="BU2938" i="1"/>
  <c r="BV636" i="1"/>
  <c r="BU636" i="1"/>
  <c r="BV279" i="1"/>
  <c r="BU279" i="1"/>
  <c r="BV2748" i="1"/>
  <c r="BU2748" i="1"/>
  <c r="BV1220" i="1"/>
  <c r="BU1220" i="1"/>
  <c r="BV1188" i="1"/>
  <c r="BU1188" i="1"/>
  <c r="BV2139" i="1"/>
  <c r="BU2139" i="1"/>
  <c r="BV531" i="1"/>
  <c r="BU531" i="1"/>
  <c r="BV917" i="1"/>
  <c r="BU917" i="1"/>
  <c r="BV748" i="1"/>
  <c r="BU748" i="1"/>
  <c r="BV1277" i="1"/>
  <c r="BU1277" i="1"/>
  <c r="BV1989" i="1"/>
  <c r="BU1989" i="1"/>
  <c r="BV1634" i="1"/>
  <c r="BU1634" i="1"/>
  <c r="BV2655" i="1"/>
  <c r="BU2655" i="1"/>
  <c r="BV908" i="1"/>
  <c r="BU908" i="1"/>
  <c r="BV1662" i="1"/>
  <c r="BU1662" i="1"/>
  <c r="BV2826" i="1"/>
  <c r="BU2826" i="1"/>
  <c r="BV565" i="1"/>
  <c r="BU565" i="1"/>
  <c r="BV943" i="1"/>
  <c r="BU943" i="1"/>
  <c r="BV2178" i="1"/>
  <c r="BU2178" i="1"/>
  <c r="BV224" i="1"/>
  <c r="BU224" i="1"/>
  <c r="BV1488" i="1"/>
  <c r="BU1488" i="1"/>
  <c r="BV599" i="1"/>
  <c r="BU599" i="1"/>
  <c r="BV2022" i="1"/>
  <c r="BU2022" i="1"/>
  <c r="BV3300" i="1"/>
  <c r="BU3300" i="1"/>
  <c r="BV1150" i="1"/>
  <c r="BU1150" i="1"/>
  <c r="BV1128" i="1"/>
  <c r="BU1128" i="1"/>
  <c r="BV431" i="1"/>
  <c r="BU431" i="1"/>
  <c r="BV1696" i="1"/>
  <c r="BU1696" i="1"/>
  <c r="BV2955" i="1"/>
  <c r="BU2955" i="1"/>
  <c r="BV2220" i="1"/>
  <c r="BU2220" i="1"/>
  <c r="BV94" i="1"/>
  <c r="BU94" i="1"/>
  <c r="BV1358" i="1"/>
  <c r="BU1358" i="1"/>
  <c r="BV2793" i="1"/>
  <c r="BU2793" i="1"/>
  <c r="BV1712" i="1"/>
  <c r="BU1712" i="1"/>
  <c r="BV1752" i="1"/>
  <c r="BU1752" i="1"/>
  <c r="BV1726" i="1"/>
  <c r="BU1726" i="1"/>
  <c r="BV471" i="1"/>
  <c r="BU471" i="1"/>
  <c r="BV2250" i="1"/>
  <c r="BU2250" i="1"/>
  <c r="BV297" i="1"/>
  <c r="BU297" i="1"/>
  <c r="BV1556" i="1"/>
  <c r="BU1556" i="1"/>
  <c r="BV2821" i="1"/>
  <c r="BU2821" i="1"/>
  <c r="BV845" i="1"/>
  <c r="BU845" i="1"/>
  <c r="BV2092" i="1"/>
  <c r="BU2092" i="1"/>
  <c r="BV3293" i="1"/>
  <c r="BU3293" i="1"/>
  <c r="BV1221" i="1"/>
  <c r="BU1221" i="1"/>
  <c r="BV2446" i="1"/>
  <c r="BU2446" i="1"/>
  <c r="BV145" i="1"/>
  <c r="BU145" i="1"/>
  <c r="BV1409" i="1"/>
  <c r="BU1409" i="1"/>
  <c r="BV2656" i="1"/>
  <c r="BU2656" i="1"/>
  <c r="BV879" i="1"/>
  <c r="BU879" i="1"/>
  <c r="BV1955" i="1"/>
  <c r="BU1955" i="1"/>
  <c r="BV3319" i="1"/>
  <c r="BU3319" i="1"/>
  <c r="BV1798" i="1"/>
  <c r="BU1798" i="1"/>
  <c r="BV3036" i="1"/>
  <c r="BU3036" i="1"/>
  <c r="BV1069" i="1"/>
  <c r="BU1069" i="1"/>
  <c r="BV2301" i="1"/>
  <c r="BU2301" i="1"/>
  <c r="BV177" i="1"/>
  <c r="BU177" i="1"/>
  <c r="BV1814" i="1"/>
  <c r="BU1814" i="1"/>
  <c r="BV860" i="1"/>
  <c r="BU860" i="1"/>
  <c r="BV1052" i="1"/>
  <c r="BU1052" i="1"/>
  <c r="BV2472" i="1"/>
  <c r="BU2472" i="1"/>
  <c r="BV694" i="1"/>
  <c r="BU694" i="1"/>
  <c r="BV461" i="1"/>
  <c r="BU461" i="1"/>
  <c r="BV240" i="1"/>
  <c r="BU240" i="1"/>
  <c r="BV974" i="1"/>
  <c r="BU974" i="1"/>
  <c r="BV2796" i="1"/>
  <c r="BU2796" i="1"/>
  <c r="BV1015" i="1"/>
  <c r="BU1015" i="1"/>
  <c r="BV2107" i="1"/>
  <c r="BU2107" i="1"/>
  <c r="BV2846" i="1"/>
  <c r="BU2846" i="1"/>
  <c r="BV3346" i="1"/>
  <c r="BU3346" i="1"/>
  <c r="BV191" i="1"/>
  <c r="BU191" i="1"/>
  <c r="BV1457" i="1"/>
  <c r="BU1457" i="1"/>
  <c r="BV2154" i="1"/>
  <c r="BU2154" i="1"/>
  <c r="BV744" i="1"/>
  <c r="BU744" i="1"/>
  <c r="BV1991" i="1"/>
  <c r="BU1991" i="1"/>
  <c r="BV22" i="1"/>
  <c r="BU22" i="1"/>
  <c r="BV1294" i="1"/>
  <c r="BU1294" i="1"/>
  <c r="BV2506" i="1"/>
  <c r="BU2506" i="1"/>
  <c r="BV401" i="1"/>
  <c r="BU401" i="1"/>
  <c r="BV1845" i="1"/>
  <c r="BU1845" i="1"/>
  <c r="BV3187" i="1"/>
  <c r="BU3187" i="1"/>
  <c r="BV721" i="1"/>
  <c r="BU721" i="1"/>
  <c r="BV2190" i="1"/>
  <c r="BU2190" i="1"/>
  <c r="BV235" i="1"/>
  <c r="BU235" i="1"/>
  <c r="BV1498" i="1"/>
  <c r="BU1498" i="1"/>
  <c r="BV2764" i="1"/>
  <c r="BU2764" i="1"/>
  <c r="BV785" i="1"/>
  <c r="BU785" i="1"/>
  <c r="BV2034" i="1"/>
  <c r="BU2034" i="1"/>
  <c r="BV3225" i="1"/>
  <c r="BU3225" i="1"/>
  <c r="BV1333" i="1"/>
  <c r="BU1333" i="1"/>
  <c r="BV1297" i="1"/>
  <c r="BU1297" i="1"/>
  <c r="BV442" i="1"/>
  <c r="BU442" i="1"/>
  <c r="BV1706" i="1"/>
  <c r="BU1706" i="1"/>
  <c r="BV2966" i="1"/>
  <c r="BU2966" i="1"/>
  <c r="BV990" i="1"/>
  <c r="BU990" i="1"/>
  <c r="BV1714" i="1"/>
  <c r="BU1714" i="1"/>
  <c r="BV277" i="1"/>
  <c r="BU277" i="1"/>
  <c r="BV1539" i="1"/>
  <c r="BU1539" i="1"/>
  <c r="BV1809" i="1"/>
  <c r="BU1809" i="1"/>
  <c r="BV654" i="1"/>
  <c r="BU654" i="1"/>
  <c r="BV1919" i="1"/>
  <c r="BU1919" i="1"/>
  <c r="BV3273" i="1"/>
  <c r="BU3273" i="1"/>
  <c r="BV1201" i="1"/>
  <c r="BU1201" i="1"/>
  <c r="BV2427" i="1"/>
  <c r="BU2427" i="1"/>
  <c r="BV486" i="1"/>
  <c r="BU486" i="1"/>
  <c r="BV1757" i="1"/>
  <c r="BU1757" i="1"/>
  <c r="BV3007" i="1"/>
  <c r="BU3007" i="1"/>
  <c r="BV1032" i="1"/>
  <c r="BU1032" i="1"/>
  <c r="BV1733" i="1"/>
  <c r="BU1733" i="1"/>
  <c r="BV3222" i="1"/>
  <c r="BU3222" i="1"/>
  <c r="BV1563" i="1"/>
  <c r="BU1563" i="1"/>
  <c r="BV1225" i="1"/>
  <c r="BU1225" i="1"/>
  <c r="BV2860" i="1"/>
  <c r="BU2860" i="1"/>
  <c r="BV1716" i="1"/>
  <c r="BU1716" i="1"/>
  <c r="BV2499" i="1"/>
  <c r="BU2499" i="1"/>
  <c r="BV3087" i="1"/>
  <c r="BU3087" i="1"/>
  <c r="BV427" i="1"/>
  <c r="BU427" i="1"/>
  <c r="BV1889" i="1"/>
  <c r="BU1889" i="1"/>
  <c r="BV1723" i="1"/>
  <c r="BU1723" i="1"/>
  <c r="BV2818" i="1"/>
  <c r="BU2818" i="1"/>
  <c r="BV3128" i="1"/>
  <c r="BU3128" i="1"/>
  <c r="BV1251" i="1"/>
  <c r="BU1251" i="1"/>
  <c r="BV1619" i="1"/>
  <c r="BU1619" i="1"/>
  <c r="BV1088" i="1"/>
  <c r="BU1088" i="1"/>
  <c r="BV2886" i="1"/>
  <c r="BU2886" i="1"/>
  <c r="BV1283" i="1"/>
  <c r="BU1283" i="1"/>
  <c r="BV2897" i="1"/>
  <c r="BU2897" i="1"/>
  <c r="BV1113" i="1"/>
  <c r="BU1113" i="1"/>
  <c r="BV2507" i="1"/>
  <c r="BU2507" i="1"/>
  <c r="BV580" i="1"/>
  <c r="BU580" i="1"/>
  <c r="BV2012" i="1"/>
  <c r="BU2012" i="1"/>
  <c r="BV226" i="1"/>
  <c r="BU226" i="1"/>
  <c r="BV1857" i="1"/>
  <c r="BU1857" i="1"/>
  <c r="BV3203" i="1"/>
  <c r="BU3203" i="1"/>
  <c r="BV1321" i="1"/>
  <c r="BU1321" i="1"/>
  <c r="BV2765" i="1"/>
  <c r="BU2765" i="1"/>
  <c r="BV963" i="1"/>
  <c r="BU963" i="1"/>
  <c r="BV2372" i="1"/>
  <c r="BU2372" i="1"/>
  <c r="BV433" i="1"/>
  <c r="BU433" i="1"/>
  <c r="BV2043" i="1"/>
  <c r="BU2043" i="1"/>
  <c r="BV87" i="1"/>
  <c r="BU87" i="1"/>
  <c r="BV1528" i="1"/>
  <c r="BU1528" i="1"/>
  <c r="BV2967" i="1"/>
  <c r="BU2967" i="1"/>
  <c r="BV1172" i="1"/>
  <c r="BU1172" i="1"/>
  <c r="BV2398" i="1"/>
  <c r="BU2398" i="1"/>
  <c r="BV454" i="1"/>
  <c r="BU454" i="1"/>
  <c r="BV2067" i="1"/>
  <c r="BU2067" i="1"/>
  <c r="BV3201" i="1"/>
  <c r="BU3201" i="1"/>
  <c r="BV1192" i="1"/>
  <c r="BU1192" i="1"/>
  <c r="BV2701" i="1"/>
  <c r="BU2701" i="1"/>
  <c r="BV1808" i="1"/>
  <c r="BU1808" i="1"/>
  <c r="BV2578" i="1"/>
  <c r="BU2578" i="1"/>
  <c r="BV2422" i="1"/>
  <c r="BU2422" i="1"/>
  <c r="BV1574" i="1"/>
  <c r="BU1574" i="1"/>
  <c r="BV2284" i="1"/>
  <c r="BU2284" i="1"/>
  <c r="BV181" i="1"/>
  <c r="BU181" i="1"/>
  <c r="BV129" i="1"/>
  <c r="BU129" i="1"/>
  <c r="BV2331" i="1"/>
  <c r="BU2331" i="1"/>
  <c r="BV769" i="1"/>
  <c r="BU769" i="1"/>
  <c r="BV1879" i="1"/>
  <c r="BU1879" i="1"/>
  <c r="BV2962" i="1"/>
  <c r="BU2962" i="1"/>
  <c r="BV291" i="1"/>
  <c r="BU291" i="1"/>
  <c r="BV1387" i="1"/>
  <c r="BU1387" i="1"/>
  <c r="BV1583" i="1"/>
  <c r="BU1583" i="1"/>
  <c r="BV2458" i="1"/>
  <c r="BU2458" i="1"/>
  <c r="BV3353" i="1"/>
  <c r="BU3353" i="1"/>
  <c r="BV553" i="1"/>
  <c r="BU553" i="1"/>
  <c r="BV1825" i="1"/>
  <c r="BU1825" i="1"/>
  <c r="BV3162" i="1"/>
  <c r="BU3162" i="1"/>
  <c r="BV1101" i="1"/>
  <c r="BU1101" i="1"/>
  <c r="BV2330" i="1"/>
  <c r="BU2330" i="1"/>
  <c r="BV568" i="1"/>
  <c r="BU568" i="1"/>
  <c r="BV1998" i="1"/>
  <c r="BU1998" i="1"/>
  <c r="BV34" i="1"/>
  <c r="BU34" i="1"/>
  <c r="BV1481" i="1"/>
  <c r="BU1481" i="1"/>
  <c r="BV2918" i="1"/>
  <c r="BU2918" i="1"/>
  <c r="BV1124" i="1"/>
  <c r="BU1124" i="1"/>
  <c r="BV2526" i="1"/>
  <c r="BU2526" i="1"/>
  <c r="BV776" i="1"/>
  <c r="BU776" i="1"/>
  <c r="BV2193" i="1"/>
  <c r="BU2193" i="1"/>
  <c r="BV247" i="1"/>
  <c r="BU247" i="1"/>
  <c r="BV1091" i="1"/>
  <c r="BU1091" i="1"/>
  <c r="BV3097" i="1"/>
  <c r="BU3097" i="1"/>
  <c r="BV1335" i="1"/>
  <c r="BU1335" i="1"/>
  <c r="BV2950" i="1"/>
  <c r="BU2950" i="1"/>
  <c r="BV982" i="1"/>
  <c r="BU982" i="1"/>
  <c r="BV2391" i="1"/>
  <c r="BU2391" i="1"/>
  <c r="BV627" i="1"/>
  <c r="BU627" i="1"/>
  <c r="BV3312" i="1"/>
  <c r="BU3312" i="1"/>
  <c r="BV1363" i="1"/>
  <c r="BU1363" i="1"/>
  <c r="BV2804" i="1"/>
  <c r="BU2804" i="1"/>
  <c r="BV1193" i="1"/>
  <c r="BU1193" i="1"/>
  <c r="BV2585" i="1"/>
  <c r="BU2585" i="1"/>
  <c r="BV658" i="1"/>
  <c r="BU658" i="1"/>
  <c r="BV1923" i="1"/>
  <c r="BU1923" i="1"/>
  <c r="BV3099" i="1"/>
  <c r="BU3099" i="1"/>
  <c r="BV1206" i="1"/>
  <c r="BU1206" i="1"/>
  <c r="BV2431" i="1"/>
  <c r="BU2431" i="1"/>
  <c r="BV320" i="1"/>
  <c r="BU320" i="1"/>
  <c r="BV1581" i="1"/>
  <c r="BU1581" i="1"/>
  <c r="BV2845" i="1"/>
  <c r="BU2845" i="1"/>
  <c r="BV507" i="1"/>
  <c r="BU507" i="1"/>
  <c r="BV1777" i="1"/>
  <c r="BU1777" i="1"/>
  <c r="BV2675" i="1"/>
  <c r="BU2675" i="1"/>
  <c r="BV1240" i="1"/>
  <c r="BU1240" i="1"/>
  <c r="BV2456" i="1"/>
  <c r="BU2456" i="1"/>
  <c r="BV518" i="1"/>
  <c r="BU518" i="1"/>
  <c r="BV1793" i="1"/>
  <c r="BU1793" i="1"/>
  <c r="BV3031" i="1"/>
  <c r="BU3031" i="1"/>
  <c r="BV1434" i="1"/>
  <c r="BU1434" i="1"/>
  <c r="BV3115" i="1"/>
  <c r="BU3115" i="1"/>
  <c r="BV2141" i="1"/>
  <c r="BU2141" i="1"/>
  <c r="BV649" i="1"/>
  <c r="BU649" i="1"/>
  <c r="BV2256" i="1"/>
  <c r="BU2256" i="1"/>
  <c r="BV1396" i="1"/>
  <c r="BU1396" i="1"/>
  <c r="BV2686" i="1"/>
  <c r="BU2686" i="1"/>
  <c r="BV905" i="1"/>
  <c r="BU905" i="1"/>
  <c r="BV1483" i="1"/>
  <c r="BU1483" i="1"/>
  <c r="BV2027" i="1"/>
  <c r="BU2027" i="1"/>
  <c r="BV3232" i="1"/>
  <c r="BU3232" i="1"/>
  <c r="BV281" i="1"/>
  <c r="BU281" i="1"/>
  <c r="BV1376" i="1"/>
  <c r="BU1376" i="1"/>
  <c r="BV2839" i="1"/>
  <c r="BU2839" i="1"/>
  <c r="BV884" i="1"/>
  <c r="BU884" i="1"/>
  <c r="BV2884" i="1"/>
  <c r="BU2884" i="1"/>
  <c r="BV2162" i="1"/>
  <c r="BU2162" i="1"/>
  <c r="BV210" i="1"/>
  <c r="BU210" i="1"/>
  <c r="BV1656" i="1"/>
  <c r="BU1656" i="1"/>
  <c r="BV3170" i="1"/>
  <c r="BU3170" i="1"/>
  <c r="BV1122" i="1"/>
  <c r="BU1122" i="1"/>
  <c r="BV2516" i="1"/>
  <c r="BU2516" i="1"/>
  <c r="BV949" i="1"/>
  <c r="BU949" i="1"/>
  <c r="BV2353" i="1"/>
  <c r="BU2353" i="1"/>
  <c r="BV414" i="1"/>
  <c r="BU414" i="1"/>
  <c r="BV1868" i="1"/>
  <c r="BU1868" i="1"/>
  <c r="BV59" i="1"/>
  <c r="BU59" i="1"/>
  <c r="BV1503" i="1"/>
  <c r="BU1503" i="1"/>
  <c r="BV2941" i="1"/>
  <c r="BU2941" i="1"/>
  <c r="BV1156" i="1"/>
  <c r="BU1156" i="1"/>
  <c r="BV2546" i="1"/>
  <c r="BU2546" i="1"/>
  <c r="BV625" i="1"/>
  <c r="BU625" i="1"/>
  <c r="BV2054" i="1"/>
  <c r="BU2054" i="1"/>
  <c r="BV271" i="1"/>
  <c r="BU271" i="1"/>
  <c r="BV1532" i="1"/>
  <c r="BU1532" i="1"/>
  <c r="BV2795" i="1"/>
  <c r="BU2795" i="1"/>
  <c r="BV1364" i="1"/>
  <c r="BU1364" i="1"/>
  <c r="BV3276" i="1"/>
  <c r="BU3276" i="1"/>
  <c r="BV498" i="1"/>
  <c r="BU498" i="1"/>
  <c r="BV2310" i="1"/>
  <c r="BU2310" i="1"/>
  <c r="BV1843" i="1"/>
  <c r="BU1843" i="1"/>
  <c r="BV3083" i="1"/>
  <c r="BU3083" i="1"/>
  <c r="BV1116" i="1"/>
  <c r="BU1116" i="1"/>
  <c r="BV2344" i="1"/>
  <c r="BU2344" i="1"/>
  <c r="BV686" i="1"/>
  <c r="BU686" i="1"/>
  <c r="BV1666" i="1"/>
  <c r="BU1666" i="1"/>
  <c r="BV2923" i="1"/>
  <c r="BU2923" i="1"/>
  <c r="BV779" i="1"/>
  <c r="BU779" i="1"/>
  <c r="BV2028" i="1"/>
  <c r="BU2028" i="1"/>
  <c r="BV61" i="1"/>
  <c r="BU61" i="1"/>
  <c r="BV1328" i="1"/>
  <c r="BU1328" i="1"/>
  <c r="BV2542" i="1"/>
  <c r="BU2542" i="1"/>
  <c r="BV609" i="1"/>
  <c r="BU609" i="1"/>
  <c r="BV1882" i="1"/>
  <c r="BU1882" i="1"/>
  <c r="BV3228" i="1"/>
  <c r="BU3228" i="1"/>
  <c r="BV985" i="1"/>
  <c r="BU985" i="1"/>
  <c r="BV2226" i="1"/>
  <c r="BU2226" i="1"/>
  <c r="BV273" i="1"/>
  <c r="BU273" i="1"/>
  <c r="BV1534" i="1"/>
  <c r="BU1534" i="1"/>
  <c r="BV2797" i="1"/>
  <c r="BU2797" i="1"/>
  <c r="BV1365" i="1"/>
  <c r="BU1365" i="1"/>
  <c r="BV2808" i="1"/>
  <c r="BU2808" i="1"/>
  <c r="BV1367" i="1"/>
  <c r="BU1367" i="1"/>
  <c r="BV2809" i="1"/>
  <c r="BU2809" i="1"/>
  <c r="BV661" i="1"/>
  <c r="BU661" i="1"/>
  <c r="BV1926" i="1"/>
  <c r="BU1926" i="1"/>
  <c r="BV3101" i="1"/>
  <c r="BU3101" i="1"/>
  <c r="BV1209" i="1"/>
  <c r="BU1209" i="1"/>
  <c r="BV2434" i="1"/>
  <c r="BU2434" i="1"/>
  <c r="BV492" i="1"/>
  <c r="BU492" i="1"/>
  <c r="BV1764" i="1"/>
  <c r="BU1764" i="1"/>
  <c r="BV3014" i="1"/>
  <c r="BU3014" i="1"/>
  <c r="BV683" i="1"/>
  <c r="BU683" i="1"/>
  <c r="BV1780" i="1"/>
  <c r="BU1780" i="1"/>
  <c r="BV151" i="1"/>
  <c r="BU151" i="1"/>
  <c r="BV1416" i="1"/>
  <c r="BU1416" i="1"/>
  <c r="BV2680" i="1"/>
  <c r="BU2680" i="1"/>
  <c r="BV520" i="1"/>
  <c r="BU520" i="1"/>
  <c r="BV1796" i="1"/>
  <c r="BU1796" i="1"/>
  <c r="BV3034" i="1"/>
  <c r="BU3034" i="1"/>
  <c r="BV898" i="1"/>
  <c r="BU898" i="1"/>
  <c r="BV2299" i="1"/>
  <c r="BU2299" i="1"/>
  <c r="BV3347" i="1"/>
  <c r="BU3347" i="1"/>
  <c r="BV1444" i="1"/>
  <c r="BU1444" i="1"/>
  <c r="BV2707" i="1"/>
  <c r="BU2707" i="1"/>
  <c r="BV1598" i="1"/>
  <c r="BU1598" i="1"/>
  <c r="BV3038" i="1"/>
  <c r="BU3038" i="1"/>
  <c r="BV844" i="1"/>
  <c r="BU844" i="1"/>
  <c r="BV722" i="1"/>
  <c r="BU722" i="1"/>
  <c r="BV1306" i="1"/>
  <c r="BU1306" i="1"/>
  <c r="BV2529" i="1"/>
  <c r="BU2529" i="1"/>
  <c r="BV83" i="1"/>
  <c r="BU83" i="1"/>
  <c r="BV1003" i="1"/>
  <c r="BU1003" i="1"/>
  <c r="BV2257" i="1"/>
  <c r="BU2257" i="1"/>
  <c r="BV3072" i="1"/>
  <c r="BU3072" i="1"/>
  <c r="BV2869" i="1"/>
  <c r="BU2869" i="1"/>
  <c r="BV2143" i="1"/>
  <c r="BU2143" i="1"/>
  <c r="BV3331" i="1"/>
  <c r="BU3331" i="1"/>
  <c r="BV2118" i="1"/>
  <c r="BU2118" i="1"/>
  <c r="BV723" i="1"/>
  <c r="BU723" i="1"/>
  <c r="BV1918" i="1"/>
  <c r="BU1918" i="1"/>
  <c r="BV1802" i="1"/>
  <c r="BU1802" i="1"/>
  <c r="BV160" i="1"/>
  <c r="BU160" i="1"/>
  <c r="BV2303" i="1"/>
  <c r="BU2303" i="1"/>
  <c r="BV1401" i="1"/>
  <c r="BU1401" i="1"/>
  <c r="BV3060" i="1"/>
  <c r="BU3060" i="1"/>
  <c r="BV1230" i="1"/>
  <c r="BU1230" i="1"/>
  <c r="BV2665" i="1"/>
  <c r="BU2665" i="1"/>
  <c r="BV1070" i="1"/>
  <c r="BU1070" i="1"/>
  <c r="BV348" i="1"/>
  <c r="BU348" i="1"/>
  <c r="BV3044" i="1"/>
  <c r="BU3044" i="1"/>
  <c r="BV1824" i="1"/>
  <c r="BU1824" i="1"/>
  <c r="BV1997" i="1"/>
  <c r="BU1997" i="1"/>
  <c r="BV65" i="1"/>
  <c r="BU65" i="1"/>
  <c r="BV1000" i="1"/>
  <c r="BU1000" i="1"/>
  <c r="BV3287" i="1"/>
  <c r="BU3287" i="1"/>
  <c r="BV1381" i="1"/>
  <c r="BU1381" i="1"/>
  <c r="BV2823" i="1"/>
  <c r="BU2823" i="1"/>
  <c r="BV1024" i="1"/>
  <c r="BU1024" i="1"/>
  <c r="BV2430" i="1"/>
  <c r="BU2430" i="1"/>
  <c r="BV496" i="1"/>
  <c r="BU496" i="1"/>
  <c r="BV1942" i="1"/>
  <c r="BU1942" i="1"/>
  <c r="BV3061" i="1"/>
  <c r="BU3061" i="1"/>
  <c r="BV866" i="1"/>
  <c r="BU866" i="1"/>
  <c r="BV2626" i="1"/>
  <c r="BU2626" i="1"/>
  <c r="BV335" i="1"/>
  <c r="BU335" i="1"/>
  <c r="BV1596" i="1"/>
  <c r="BU1596" i="1"/>
  <c r="BV525" i="1"/>
  <c r="BU525" i="1"/>
  <c r="BV3261" i="1"/>
  <c r="BU3261" i="1"/>
  <c r="BV2005" i="1"/>
  <c r="BU2005" i="1"/>
  <c r="BV78" i="1"/>
  <c r="BU78" i="1"/>
  <c r="BV1898" i="1"/>
  <c r="BU1898" i="1"/>
  <c r="BV289" i="1"/>
  <c r="BU289" i="1"/>
  <c r="BV3205" i="1"/>
  <c r="BU3205" i="1"/>
  <c r="BV1521" i="1"/>
  <c r="BU1521" i="1"/>
  <c r="BV2111" i="1"/>
  <c r="BU2111" i="1"/>
  <c r="BV1963" i="1"/>
  <c r="BU1963" i="1"/>
  <c r="BV1616" i="1"/>
  <c r="BU1616" i="1"/>
  <c r="BV341" i="1"/>
  <c r="BU341" i="1"/>
  <c r="BV179" i="1"/>
  <c r="BU179" i="1"/>
  <c r="BV377" i="1"/>
  <c r="BU377" i="1"/>
  <c r="BV2889" i="1"/>
  <c r="BU2889" i="1"/>
  <c r="BV2491" i="1"/>
  <c r="BU2491" i="1"/>
  <c r="BV743" i="1"/>
  <c r="BU743" i="1"/>
  <c r="BV373" i="1"/>
  <c r="BU373" i="1"/>
  <c r="BV417" i="1"/>
  <c r="BU417" i="1"/>
  <c r="BV968" i="1"/>
  <c r="BU968" i="1"/>
  <c r="BV3246" i="1"/>
  <c r="BU3246" i="1"/>
  <c r="BV2561" i="1"/>
  <c r="BU2561" i="1"/>
  <c r="BV459" i="1"/>
  <c r="BU459" i="1"/>
  <c r="BV1007" i="1"/>
  <c r="BU1007" i="1"/>
  <c r="BV673" i="1"/>
  <c r="BU673" i="1"/>
  <c r="BV1219" i="1"/>
  <c r="BU1219" i="1"/>
  <c r="BV1425" i="1"/>
  <c r="BU1425" i="1"/>
  <c r="BV730" i="1"/>
  <c r="BU730" i="1"/>
  <c r="BV172" i="1"/>
  <c r="BU172" i="1"/>
  <c r="BV438" i="1"/>
  <c r="BU438" i="1"/>
  <c r="BV2714" i="1"/>
  <c r="BU2714" i="1"/>
  <c r="BV1281" i="1"/>
  <c r="BU1281" i="1"/>
  <c r="BV2913" i="1"/>
  <c r="BU2913" i="1"/>
  <c r="BV979" i="1"/>
  <c r="BU979" i="1"/>
  <c r="BV186" i="1"/>
  <c r="BU186" i="1"/>
  <c r="BV1452" i="1"/>
  <c r="BU1452" i="1"/>
  <c r="BV2720" i="1"/>
  <c r="BU2720" i="1"/>
  <c r="BV564" i="1"/>
  <c r="BU564" i="1"/>
  <c r="BV737" i="1"/>
  <c r="BU737" i="1"/>
  <c r="BV1985" i="1"/>
  <c r="BU1985" i="1"/>
  <c r="BV15" i="1"/>
  <c r="BU15" i="1"/>
  <c r="BV1286" i="1"/>
  <c r="BU1286" i="1"/>
  <c r="BV548" i="1"/>
  <c r="BU548" i="1"/>
  <c r="BV1820" i="1"/>
  <c r="BU1820" i="1"/>
  <c r="BV3160" i="1"/>
  <c r="BU3160" i="1"/>
  <c r="BV929" i="1"/>
  <c r="BU929" i="1"/>
  <c r="BV2325" i="1"/>
  <c r="BU2325" i="1"/>
  <c r="BV3078" i="1"/>
  <c r="BU3078" i="1"/>
  <c r="BV212" i="1"/>
  <c r="BU212" i="1"/>
  <c r="BV731" i="1"/>
  <c r="BU731" i="1"/>
  <c r="BV1979" i="1"/>
  <c r="BU1979" i="1"/>
  <c r="BV1104" i="1"/>
  <c r="BU1104" i="1"/>
  <c r="BV2493" i="1"/>
  <c r="BU2493" i="1"/>
  <c r="BV393" i="1"/>
  <c r="BU393" i="1"/>
  <c r="BV912" i="1"/>
  <c r="BU912" i="1"/>
  <c r="BV2148" i="1"/>
  <c r="BU2148" i="1"/>
  <c r="BV2002" i="1"/>
  <c r="BU2002" i="1"/>
  <c r="BV30" i="1"/>
  <c r="BU30" i="1"/>
  <c r="BV1300" i="1"/>
  <c r="BU1300" i="1"/>
  <c r="BV2512" i="1"/>
  <c r="BU2512" i="1"/>
  <c r="BV408" i="1"/>
  <c r="BU408" i="1"/>
  <c r="BV1854" i="1"/>
  <c r="BU1854" i="1"/>
  <c r="BV3196" i="1"/>
  <c r="BU3196" i="1"/>
  <c r="BV958" i="1"/>
  <c r="BU958" i="1"/>
  <c r="BV2197" i="1"/>
  <c r="BU2197" i="1"/>
  <c r="BV243" i="1"/>
  <c r="BU243" i="1"/>
  <c r="BV1506" i="1"/>
  <c r="BU1506" i="1"/>
  <c r="BV2775" i="1"/>
  <c r="BU2775" i="1"/>
  <c r="BV792" i="1"/>
  <c r="BU792" i="1"/>
  <c r="BV2040" i="1"/>
  <c r="BU2040" i="1"/>
  <c r="BV3234" i="1"/>
  <c r="BU3234" i="1"/>
  <c r="BV1167" i="1"/>
  <c r="BU1167" i="1"/>
  <c r="BV2394" i="1"/>
  <c r="BU2394" i="1"/>
  <c r="BV450" i="1"/>
  <c r="BU450" i="1"/>
  <c r="BV1902" i="1"/>
  <c r="BU1902" i="1"/>
  <c r="BV2973" i="1"/>
  <c r="BU2973" i="1"/>
  <c r="BV1719" i="1"/>
  <c r="BU1719" i="1"/>
  <c r="BV1725" i="1"/>
  <c r="BU1725" i="1"/>
  <c r="BV113" i="1"/>
  <c r="BU113" i="1"/>
  <c r="BV1545" i="1"/>
  <c r="BU1545" i="1"/>
  <c r="BV2810" i="1"/>
  <c r="BU2810" i="1"/>
  <c r="BV662" i="1"/>
  <c r="BU662" i="1"/>
  <c r="BV1927" i="1"/>
  <c r="BU1927" i="1"/>
  <c r="BV3282" i="1"/>
  <c r="BU3282" i="1"/>
  <c r="BV1210" i="1"/>
  <c r="BU1210" i="1"/>
  <c r="BV2435" i="1"/>
  <c r="BU2435" i="1"/>
  <c r="BV493" i="1"/>
  <c r="BU493" i="1"/>
  <c r="BV1765" i="1"/>
  <c r="BU1765" i="1"/>
  <c r="BV3015" i="1"/>
  <c r="BU3015" i="1"/>
  <c r="BV684" i="1"/>
  <c r="BU684" i="1"/>
  <c r="BV2615" i="1"/>
  <c r="BU2615" i="1"/>
  <c r="BV152" i="1"/>
  <c r="BU152" i="1"/>
  <c r="BV1417" i="1"/>
  <c r="BU1417" i="1"/>
  <c r="BV2807" i="1"/>
  <c r="BU2807" i="1"/>
  <c r="BV522" i="1"/>
  <c r="BU522" i="1"/>
  <c r="BV1797" i="1"/>
  <c r="BU1797" i="1"/>
  <c r="BV3035" i="1"/>
  <c r="BU3035" i="1"/>
  <c r="BV899" i="1"/>
  <c r="BU899" i="1"/>
  <c r="BV2300" i="1"/>
  <c r="BU2300" i="1"/>
  <c r="BV176" i="1"/>
  <c r="BU176" i="1"/>
  <c r="BV1445" i="1"/>
  <c r="BU1445" i="1"/>
  <c r="BV2708" i="1"/>
  <c r="BU2708" i="1"/>
  <c r="BV1971" i="1"/>
  <c r="BU1971" i="1"/>
  <c r="BV1216" i="1"/>
  <c r="BU1216" i="1"/>
  <c r="BV323" i="1"/>
  <c r="BU323" i="1"/>
  <c r="BV2457" i="1"/>
  <c r="BU2457" i="1"/>
  <c r="BV1648" i="1"/>
  <c r="BU1648" i="1"/>
  <c r="BV392" i="1"/>
  <c r="BU392" i="1"/>
  <c r="BV1308" i="1"/>
  <c r="BU1308" i="1"/>
  <c r="BV2207" i="1"/>
  <c r="BU2207" i="1"/>
  <c r="BV3244" i="1"/>
  <c r="BU3244" i="1"/>
  <c r="BV1374" i="1"/>
  <c r="BU1374" i="1"/>
  <c r="BV2433" i="1"/>
  <c r="BU2433" i="1"/>
  <c r="BV2677" i="1"/>
  <c r="BU2677" i="1"/>
  <c r="BV1074" i="1"/>
  <c r="BU1074" i="1"/>
  <c r="BV383" i="1"/>
  <c r="BU383" i="1"/>
  <c r="BV1646" i="1"/>
  <c r="BU1646" i="1"/>
  <c r="BV2903" i="1"/>
  <c r="BU2903" i="1"/>
  <c r="BV936" i="1"/>
  <c r="BU936" i="1"/>
  <c r="BV2170" i="1"/>
  <c r="BU2170" i="1"/>
  <c r="BV214" i="1"/>
  <c r="BU214" i="1"/>
  <c r="BV1477" i="1"/>
  <c r="BU1477" i="1"/>
  <c r="BV2744" i="1"/>
  <c r="BU2744" i="1"/>
  <c r="BV590" i="1"/>
  <c r="BU590" i="1"/>
  <c r="BV2013" i="1"/>
  <c r="BU2013" i="1"/>
  <c r="BV3179" i="1"/>
  <c r="BU3179" i="1"/>
  <c r="BV1139" i="1"/>
  <c r="BU1139" i="1"/>
  <c r="BV2366" i="1"/>
  <c r="BU2366" i="1"/>
  <c r="BV422" i="1"/>
  <c r="BU422" i="1"/>
  <c r="BV1688" i="1"/>
  <c r="BU1688" i="1"/>
  <c r="BV2945" i="1"/>
  <c r="BU2945" i="1"/>
  <c r="BV970" i="1"/>
  <c r="BU970" i="1"/>
  <c r="BV2210" i="1"/>
  <c r="BU2210" i="1"/>
  <c r="BV86" i="1"/>
  <c r="BU86" i="1"/>
  <c r="BV1349" i="1"/>
  <c r="BU1349" i="1"/>
  <c r="BV2560" i="1"/>
  <c r="BU2560" i="1"/>
  <c r="BV633" i="1"/>
  <c r="BU633" i="1"/>
  <c r="BV2061" i="1"/>
  <c r="BU2061" i="1"/>
  <c r="BV3109" i="1"/>
  <c r="BU3109" i="1"/>
  <c r="BV1360" i="1"/>
  <c r="BU1360" i="1"/>
  <c r="BV1190" i="1"/>
  <c r="BU1190" i="1"/>
  <c r="BV2811" i="1"/>
  <c r="BU2811" i="1"/>
  <c r="BV663" i="1"/>
  <c r="BU663" i="1"/>
  <c r="BV1928" i="1"/>
  <c r="BU1928" i="1"/>
  <c r="BV3117" i="1"/>
  <c r="BU3117" i="1"/>
  <c r="BV1211" i="1"/>
  <c r="BU1211" i="1"/>
  <c r="BV2436" i="1"/>
  <c r="BU2436" i="1"/>
  <c r="BV494" i="1"/>
  <c r="BU494" i="1"/>
  <c r="BV1766" i="1"/>
  <c r="BU1766" i="1"/>
  <c r="BV3016" i="1"/>
  <c r="BU3016" i="1"/>
  <c r="BV685" i="1"/>
  <c r="BU685" i="1"/>
  <c r="BV2616" i="1"/>
  <c r="BU2616" i="1"/>
  <c r="BV153" i="1"/>
  <c r="BU153" i="1"/>
  <c r="BV1418" i="1"/>
  <c r="BU1418" i="1"/>
  <c r="BV2681" i="1"/>
  <c r="BU2681" i="1"/>
  <c r="BV523" i="1"/>
  <c r="BU523" i="1"/>
  <c r="BV2295" i="1"/>
  <c r="BU2295" i="1"/>
  <c r="BV171" i="1"/>
  <c r="BU171" i="1"/>
  <c r="BV1439" i="1"/>
  <c r="BU1439" i="1"/>
  <c r="BV2866" i="1"/>
  <c r="BU2866" i="1"/>
  <c r="BV545" i="1"/>
  <c r="BU545" i="1"/>
  <c r="BV2709" i="1"/>
  <c r="BU2709" i="1"/>
  <c r="BV3125" i="1"/>
  <c r="BU3125" i="1"/>
  <c r="BV882" i="1"/>
  <c r="BU882" i="1"/>
  <c r="BV2483" i="1"/>
  <c r="BU2483" i="1"/>
  <c r="BV3275" i="1"/>
  <c r="BU3275" i="1"/>
  <c r="BV2007" i="1"/>
  <c r="BU2007" i="1"/>
  <c r="BV3094" i="1"/>
  <c r="BU3094" i="1"/>
  <c r="BV618" i="1"/>
  <c r="BU618" i="1"/>
  <c r="BV2571" i="1"/>
  <c r="BU2571" i="1"/>
  <c r="BV671" i="1"/>
  <c r="BU671" i="1"/>
  <c r="BV1044" i="1"/>
  <c r="BU1044" i="1"/>
  <c r="BV2121" i="1"/>
  <c r="BU2121" i="1"/>
  <c r="BV2706" i="1"/>
  <c r="BU2706" i="1"/>
  <c r="BV733" i="1"/>
  <c r="BU733" i="1"/>
  <c r="BV1981" i="1"/>
  <c r="BU1981" i="1"/>
  <c r="BV11" i="1"/>
  <c r="BU11" i="1"/>
  <c r="BV1282" i="1"/>
  <c r="BU1282" i="1"/>
  <c r="BV2495" i="1"/>
  <c r="BU2495" i="1"/>
  <c r="BV566" i="1"/>
  <c r="BU566" i="1"/>
  <c r="BV1838" i="1"/>
  <c r="BU1838" i="1"/>
  <c r="BV3176" i="1"/>
  <c r="BU3176" i="1"/>
  <c r="BV944" i="1"/>
  <c r="BU944" i="1"/>
  <c r="BV2179" i="1"/>
  <c r="BU2179" i="1"/>
  <c r="BV225" i="1"/>
  <c r="BU225" i="1"/>
  <c r="BV1489" i="1"/>
  <c r="BU1489" i="1"/>
  <c r="BV2755" i="1"/>
  <c r="BU2755" i="1"/>
  <c r="BV774" i="1"/>
  <c r="BU774" i="1"/>
  <c r="BV2023" i="1"/>
  <c r="BU2023" i="1"/>
  <c r="BV3215" i="1"/>
  <c r="BU3215" i="1"/>
  <c r="BV1151" i="1"/>
  <c r="BU1151" i="1"/>
  <c r="BV2537" i="1"/>
  <c r="BU2537" i="1"/>
  <c r="BV432" i="1"/>
  <c r="BU432" i="1"/>
  <c r="BV1697" i="1"/>
  <c r="BU1697" i="1"/>
  <c r="BV2956" i="1"/>
  <c r="BU2956" i="1"/>
  <c r="BV980" i="1"/>
  <c r="BU980" i="1"/>
  <c r="BV2221" i="1"/>
  <c r="BU2221" i="1"/>
  <c r="BV268" i="1"/>
  <c r="BU268" i="1"/>
  <c r="BV1529" i="1"/>
  <c r="BU1529" i="1"/>
  <c r="BV2794" i="1"/>
  <c r="BU2794" i="1"/>
  <c r="BV643" i="1"/>
  <c r="BU643" i="1"/>
  <c r="BV2236" i="1"/>
  <c r="BU2236" i="1"/>
  <c r="BV3212" i="1"/>
  <c r="BU3212" i="1"/>
  <c r="BV1191" i="1"/>
  <c r="BU1191" i="1"/>
  <c r="BV2417" i="1"/>
  <c r="BU2417" i="1"/>
  <c r="BV474" i="1"/>
  <c r="BU474" i="1"/>
  <c r="BV1740" i="1"/>
  <c r="BU1740" i="1"/>
  <c r="BV2997" i="1"/>
  <c r="BU2997" i="1"/>
  <c r="BV1023" i="1"/>
  <c r="BU1023" i="1"/>
  <c r="BV2263" i="1"/>
  <c r="BU2263" i="1"/>
  <c r="BV138" i="1"/>
  <c r="BU138" i="1"/>
  <c r="BV638" i="1"/>
  <c r="BU638" i="1"/>
  <c r="BV121" i="1"/>
  <c r="BU121" i="1"/>
  <c r="BV141" i="1"/>
  <c r="BU141" i="1"/>
  <c r="BV876" i="1"/>
  <c r="BU876" i="1"/>
  <c r="BV2871" i="1"/>
  <c r="BU2871" i="1"/>
  <c r="BV2641" i="1"/>
  <c r="BU2641" i="1"/>
  <c r="BV2000" i="1"/>
  <c r="BU2000" i="1"/>
  <c r="BV2354" i="1"/>
  <c r="BU2354" i="1"/>
  <c r="BV70" i="1"/>
  <c r="BU70" i="1"/>
  <c r="BV1175" i="1"/>
  <c r="BU1175" i="1"/>
  <c r="BV1551" i="1"/>
  <c r="BU1551" i="1"/>
  <c r="BV1935" i="1"/>
  <c r="BU1935" i="1"/>
  <c r="BV2669" i="1"/>
  <c r="BU2669" i="1"/>
  <c r="BV718" i="1"/>
  <c r="BU718" i="1"/>
  <c r="BV10" i="1"/>
  <c r="BU10" i="1"/>
  <c r="BV1636" i="1"/>
  <c r="BU1636" i="1"/>
  <c r="BV195" i="1"/>
  <c r="BU195" i="1"/>
  <c r="BV1834" i="1"/>
  <c r="BU1834" i="1"/>
  <c r="BV207" i="1"/>
  <c r="BU207" i="1"/>
  <c r="BV1654" i="1"/>
  <c r="BU1654" i="1"/>
  <c r="BV3177" i="1"/>
  <c r="BU3177" i="1"/>
  <c r="BV1303" i="1"/>
  <c r="BU1303" i="1"/>
  <c r="BV2746" i="1"/>
  <c r="BU2746" i="1"/>
  <c r="BV714" i="1"/>
  <c r="BU714" i="1"/>
  <c r="BV2351" i="1"/>
  <c r="BU2351" i="1"/>
  <c r="BV413" i="1"/>
  <c r="BU413" i="1"/>
  <c r="BV1866" i="1"/>
  <c r="BU1866" i="1"/>
  <c r="BV3216" i="1"/>
  <c r="BU3216" i="1"/>
  <c r="BV1509" i="1"/>
  <c r="BU1509" i="1"/>
  <c r="BV2947" i="1"/>
  <c r="BU2947" i="1"/>
  <c r="BV1154" i="1"/>
  <c r="BU1154" i="1"/>
  <c r="BV2544" i="1"/>
  <c r="BU2544" i="1"/>
  <c r="BV623" i="1"/>
  <c r="BU623" i="1"/>
  <c r="BV2052" i="1"/>
  <c r="BU2052" i="1"/>
  <c r="BV269" i="1"/>
  <c r="BU269" i="1"/>
  <c r="BV1897" i="1"/>
  <c r="BU1897" i="1"/>
  <c r="BV2969" i="1"/>
  <c r="BU2969" i="1"/>
  <c r="BV824" i="1"/>
  <c r="BU824" i="1"/>
  <c r="BV2410" i="1"/>
  <c r="BU2410" i="1"/>
  <c r="BV465" i="1"/>
  <c r="BU465" i="1"/>
  <c r="BV1731" i="1"/>
  <c r="BU1731" i="1"/>
  <c r="BV3344" i="1"/>
  <c r="BU3344" i="1"/>
  <c r="BV2482" i="1"/>
  <c r="BU2482" i="1"/>
  <c r="BV1004" i="1"/>
  <c r="BU1004" i="1"/>
  <c r="BV1386" i="1"/>
  <c r="BU1386" i="1"/>
  <c r="BV508" i="1"/>
  <c r="BU508" i="1"/>
  <c r="BV2120" i="1"/>
  <c r="BU2120" i="1"/>
  <c r="BV3356" i="1"/>
  <c r="BU3356" i="1"/>
  <c r="BV2673" i="1"/>
  <c r="BU2673" i="1"/>
  <c r="BV421" i="1"/>
  <c r="BU421" i="1"/>
  <c r="BV415" i="1"/>
  <c r="BU415" i="1"/>
  <c r="BV1514" i="1"/>
  <c r="BU1514" i="1"/>
  <c r="BV1718" i="1"/>
  <c r="BU1718" i="1"/>
  <c r="BV2816" i="1"/>
  <c r="BU2816" i="1"/>
  <c r="BV499" i="1"/>
  <c r="BU499" i="1"/>
  <c r="BV1053" i="1"/>
  <c r="BU1053" i="1"/>
  <c r="BV1806" i="1"/>
  <c r="BU1806" i="1"/>
  <c r="BV1089" i="1"/>
  <c r="BU1089" i="1"/>
  <c r="BV2323" i="1"/>
  <c r="BU2323" i="1"/>
  <c r="BV378" i="1"/>
  <c r="BU378" i="1"/>
  <c r="BV1639" i="1"/>
  <c r="BU1639" i="1"/>
  <c r="BV2898" i="1"/>
  <c r="BU2898" i="1"/>
  <c r="BV1105" i="1"/>
  <c r="BU1105" i="1"/>
  <c r="BV2341" i="1"/>
  <c r="BU2341" i="1"/>
  <c r="BV574" i="1"/>
  <c r="BU574" i="1"/>
  <c r="BV2173" i="1"/>
  <c r="BU2173" i="1"/>
  <c r="BV227" i="1"/>
  <c r="BU227" i="1"/>
  <c r="BV1671" i="1"/>
  <c r="BU1671" i="1"/>
  <c r="BV3090" i="1"/>
  <c r="BU3090" i="1"/>
  <c r="BV1142" i="1"/>
  <c r="BU1142" i="1"/>
  <c r="BV2535" i="1"/>
  <c r="BU2535" i="1"/>
  <c r="BV787" i="1"/>
  <c r="BU787" i="1"/>
  <c r="BV2373" i="1"/>
  <c r="BU2373" i="1"/>
  <c r="BV434" i="1"/>
  <c r="BU434" i="1"/>
  <c r="BV1887" i="1"/>
  <c r="BU1887" i="1"/>
  <c r="BV80" i="1"/>
  <c r="BU80" i="1"/>
  <c r="BV1411" i="1"/>
  <c r="BU1411" i="1"/>
  <c r="BV2960" i="1"/>
  <c r="BU2960" i="1"/>
  <c r="BV1531" i="1"/>
  <c r="BU1531" i="1"/>
  <c r="BV637" i="1"/>
  <c r="BU637" i="1"/>
  <c r="BV2238" i="1"/>
  <c r="BU2238" i="1"/>
  <c r="BV109" i="1"/>
  <c r="BU109" i="1"/>
  <c r="BV1913" i="1"/>
  <c r="BU1913" i="1"/>
  <c r="BV3284" i="1"/>
  <c r="BU3284" i="1"/>
  <c r="BV1022" i="1"/>
  <c r="BU1022" i="1"/>
  <c r="BV2421" i="1"/>
  <c r="BU2421" i="1"/>
  <c r="BV311" i="1"/>
  <c r="BU311" i="1"/>
  <c r="BV1572" i="1"/>
  <c r="BU1572" i="1"/>
  <c r="BV2835" i="1"/>
  <c r="BU2835" i="1"/>
  <c r="BV858" i="1"/>
  <c r="BU858" i="1"/>
  <c r="BV2105" i="1"/>
  <c r="BU2105" i="1"/>
  <c r="BV3070" i="1"/>
  <c r="BU3070" i="1"/>
  <c r="BV1042" i="1"/>
  <c r="BU1042" i="1"/>
  <c r="BV2635" i="1"/>
  <c r="BU2635" i="1"/>
  <c r="BV2699" i="1"/>
  <c r="BU2699" i="1"/>
  <c r="BV1785" i="1"/>
  <c r="BU1785" i="1"/>
  <c r="BV3026" i="1"/>
  <c r="BU3026" i="1"/>
  <c r="BV890" i="1"/>
  <c r="BU890" i="1"/>
  <c r="BV2290" i="1"/>
  <c r="BU2290" i="1"/>
  <c r="BV3333" i="1"/>
  <c r="BU3333" i="1"/>
  <c r="BV532" i="1"/>
  <c r="BU532" i="1"/>
  <c r="BV540" i="1"/>
  <c r="BU540" i="1"/>
  <c r="BV3051" i="1"/>
  <c r="BU3051" i="1"/>
  <c r="BV2420" i="1"/>
  <c r="BU2420" i="1"/>
  <c r="BV1026" i="1"/>
  <c r="BU1026" i="1"/>
  <c r="BV331" i="1"/>
  <c r="BU331" i="1"/>
  <c r="BV2465" i="1"/>
  <c r="BU2465" i="1"/>
  <c r="BV3173" i="1"/>
  <c r="BU3173" i="1"/>
  <c r="BV950" i="1"/>
  <c r="BU950" i="1"/>
  <c r="BV1872" i="1"/>
  <c r="BU1872" i="1"/>
  <c r="BV2557" i="1"/>
  <c r="BU2557" i="1"/>
  <c r="BV3266" i="1"/>
  <c r="BU3266" i="1"/>
  <c r="BV1208" i="1"/>
  <c r="BU1208" i="1"/>
  <c r="BV2629" i="1"/>
  <c r="BU2629" i="1"/>
  <c r="BV349" i="1"/>
  <c r="BU349" i="1"/>
  <c r="BV1462" i="1"/>
  <c r="BU1462" i="1"/>
  <c r="BV2729" i="1"/>
  <c r="BU2729" i="1"/>
  <c r="BV751" i="1"/>
  <c r="BU751" i="1"/>
  <c r="BV2166" i="1"/>
  <c r="BU2166" i="1"/>
  <c r="BV396" i="1"/>
  <c r="BU396" i="1"/>
  <c r="BV1848" i="1"/>
  <c r="BU1848" i="1"/>
  <c r="BV3292" i="1"/>
  <c r="BU3292" i="1"/>
  <c r="BV740" i="1"/>
  <c r="BU740" i="1"/>
  <c r="BV2758" i="1"/>
  <c r="BU2758" i="1"/>
  <c r="BV956" i="1"/>
  <c r="BU956" i="1"/>
  <c r="BV2362" i="1"/>
  <c r="BU2362" i="1"/>
  <c r="BV606" i="1"/>
  <c r="BU606" i="1"/>
  <c r="BV2036" i="1"/>
  <c r="BU2036" i="1"/>
  <c r="BV251" i="1"/>
  <c r="BU251" i="1"/>
  <c r="BV1693" i="1"/>
  <c r="BU1693" i="1"/>
  <c r="BV3303" i="1"/>
  <c r="BU3303" i="1"/>
  <c r="BV1164" i="1"/>
  <c r="BU1164" i="1"/>
  <c r="BV2556" i="1"/>
  <c r="BU2556" i="1"/>
  <c r="BV810" i="1"/>
  <c r="BU810" i="1"/>
  <c r="BV2227" i="1"/>
  <c r="BU2227" i="1"/>
  <c r="BV3255" i="1"/>
  <c r="BU3255" i="1"/>
  <c r="BV2404" i="1"/>
  <c r="BU2404" i="1"/>
  <c r="BV2086" i="1"/>
  <c r="BU2086" i="1"/>
  <c r="BV1043" i="1"/>
  <c r="BU1043" i="1"/>
  <c r="BV3311" i="1"/>
  <c r="BU3311" i="1"/>
  <c r="BV1109" i="1"/>
  <c r="BU1109" i="1"/>
  <c r="BV2749" i="1"/>
  <c r="BU2749" i="1"/>
  <c r="BV1318" i="1"/>
  <c r="BU1318" i="1"/>
  <c r="BV600" i="1"/>
  <c r="BU600" i="1"/>
  <c r="BV975" i="1"/>
  <c r="BU975" i="1"/>
  <c r="BV2216" i="1"/>
  <c r="BU2216" i="1"/>
  <c r="BV262" i="1"/>
  <c r="BU262" i="1"/>
  <c r="BV1524" i="1"/>
  <c r="BU1524" i="1"/>
  <c r="BV2790" i="1"/>
  <c r="BU2790" i="1"/>
  <c r="BV812" i="1"/>
  <c r="BU812" i="1"/>
  <c r="BV2229" i="1"/>
  <c r="BU2229" i="1"/>
  <c r="BV458" i="1"/>
  <c r="BU458" i="1"/>
  <c r="BV2071" i="1"/>
  <c r="BU2071" i="1"/>
  <c r="BV112" i="1"/>
  <c r="BU112" i="1"/>
  <c r="BV1916" i="1"/>
  <c r="BU1916" i="1"/>
  <c r="BV3277" i="1"/>
  <c r="BU3277" i="1"/>
  <c r="BV1198" i="1"/>
  <c r="BU1198" i="1"/>
  <c r="BV2424" i="1"/>
  <c r="BU2424" i="1"/>
  <c r="BV483" i="1"/>
  <c r="BU483" i="1"/>
  <c r="BV1750" i="1"/>
  <c r="BU1750" i="1"/>
  <c r="BV3004" i="1"/>
  <c r="BU3004" i="1"/>
  <c r="BV862" i="1"/>
  <c r="BU862" i="1"/>
  <c r="BV2108" i="1"/>
  <c r="BU2108" i="1"/>
  <c r="BV3073" i="1"/>
  <c r="BU3073" i="1"/>
  <c r="BV1045" i="1"/>
  <c r="BU1045" i="1"/>
  <c r="BV2638" i="1"/>
  <c r="BU2638" i="1"/>
  <c r="BV515" i="1"/>
  <c r="BU515" i="1"/>
  <c r="BV1788" i="1"/>
  <c r="BU1788" i="1"/>
  <c r="BV3028" i="1"/>
  <c r="BU3028" i="1"/>
  <c r="BV1062" i="1"/>
  <c r="BU1062" i="1"/>
  <c r="BV2293" i="1"/>
  <c r="BU2293" i="1"/>
  <c r="BV169" i="1"/>
  <c r="BU169" i="1"/>
  <c r="BV1437" i="1"/>
  <c r="BU1437" i="1"/>
  <c r="BV2704" i="1"/>
  <c r="BU2704" i="1"/>
  <c r="BV543" i="1"/>
  <c r="BU543" i="1"/>
  <c r="BV1969" i="1"/>
  <c r="BU1969" i="1"/>
  <c r="BV3054" i="1"/>
  <c r="BU3054" i="1"/>
  <c r="BV1068" i="1"/>
  <c r="BU1068" i="1"/>
  <c r="BV2475" i="1"/>
  <c r="BU2475" i="1"/>
  <c r="BV1048" i="1"/>
  <c r="BU1048" i="1"/>
  <c r="BV26" i="1"/>
  <c r="BU26" i="1"/>
  <c r="BV1126" i="1"/>
  <c r="BU1126" i="1"/>
  <c r="BV250" i="1"/>
  <c r="BU250" i="1"/>
  <c r="BV3239" i="1"/>
  <c r="BU3239" i="1"/>
  <c r="BV829" i="1"/>
  <c r="BU829" i="1"/>
  <c r="BV1761" i="1"/>
  <c r="BU1761" i="1"/>
  <c r="BV2653" i="1"/>
  <c r="BU2653" i="1"/>
  <c r="BV357" i="1"/>
  <c r="BU357" i="1"/>
  <c r="BV2289" i="1"/>
  <c r="BU2289" i="1"/>
  <c r="BV900" i="1"/>
  <c r="BU900" i="1"/>
  <c r="BV3315" i="1"/>
  <c r="BU3315" i="1"/>
  <c r="BV460" i="1"/>
  <c r="BU460" i="1"/>
  <c r="BV368" i="1"/>
  <c r="BU368" i="1"/>
  <c r="BV2126" i="1"/>
  <c r="BU2126" i="1"/>
  <c r="BV1086" i="1"/>
  <c r="BU1086" i="1"/>
  <c r="BV2103" i="1"/>
  <c r="BU2103" i="1"/>
  <c r="BV146" i="1"/>
  <c r="BU146" i="1"/>
  <c r="BV2617" i="1"/>
  <c r="BU2617" i="1"/>
  <c r="BV511" i="1"/>
  <c r="BU511" i="1"/>
  <c r="BV2281" i="1"/>
  <c r="BU2281" i="1"/>
  <c r="BV524" i="1"/>
  <c r="BU524" i="1"/>
  <c r="BV538" i="1"/>
  <c r="BU538" i="1"/>
  <c r="BV2691" i="1"/>
  <c r="BU2691" i="1"/>
  <c r="BV1448" i="1"/>
  <c r="BU1448" i="1"/>
  <c r="BV194" i="1"/>
  <c r="BU194" i="1"/>
  <c r="BV403" i="1"/>
  <c r="BU403" i="1"/>
  <c r="BV1886" i="1"/>
  <c r="BU1886" i="1"/>
  <c r="BV2252" i="1"/>
  <c r="BU2252" i="1"/>
  <c r="BV475" i="1"/>
  <c r="BU475" i="1"/>
  <c r="BV1922" i="1"/>
  <c r="BU1922" i="1"/>
  <c r="BV3123" i="1"/>
  <c r="BU3123" i="1"/>
  <c r="BV1571" i="1"/>
  <c r="BU1571" i="1"/>
  <c r="BV3008" i="1"/>
  <c r="BU3008" i="1"/>
  <c r="BV1214" i="1"/>
  <c r="BU1214" i="1"/>
  <c r="BV2440" i="1"/>
  <c r="BU2440" i="1"/>
  <c r="BV3304" i="1"/>
  <c r="BU3304" i="1"/>
  <c r="BV1231" i="1"/>
  <c r="BU1231" i="1"/>
  <c r="BV2650" i="1"/>
  <c r="BU2650" i="1"/>
  <c r="BV874" i="1"/>
  <c r="BU874" i="1"/>
  <c r="BV2455" i="1"/>
  <c r="BU2455" i="1"/>
  <c r="BV3030" i="1"/>
  <c r="BU3030" i="1"/>
  <c r="BV2711" i="1"/>
  <c r="BU2711" i="1"/>
  <c r="BV859" i="1"/>
  <c r="BU859" i="1"/>
  <c r="BV1895" i="1"/>
  <c r="BU1895" i="1"/>
  <c r="BV1651" i="1"/>
  <c r="BU1651" i="1"/>
  <c r="BV218" i="1"/>
  <c r="BU218" i="1"/>
  <c r="BV1691" i="1"/>
  <c r="BU1691" i="1"/>
  <c r="BV2572" i="1"/>
  <c r="BU2572" i="1"/>
  <c r="BV708" i="1"/>
  <c r="BU708" i="1"/>
  <c r="BV901" i="1"/>
  <c r="BU901" i="1"/>
  <c r="BV2463" i="1"/>
  <c r="BU2463" i="1"/>
  <c r="BV2481" i="1"/>
  <c r="BU2481" i="1"/>
  <c r="K3362" i="1"/>
  <c r="L3362" i="1"/>
  <c r="I3361" i="1"/>
  <c r="J3362" i="1"/>
  <c r="I3156" i="1"/>
  <c r="BV3361" i="1" l="1"/>
  <c r="BU3361" i="1"/>
  <c r="I3362" i="1"/>
  <c r="BV3156" i="1"/>
  <c r="BV3362" i="1" s="1"/>
  <c r="BU3156" i="1"/>
  <c r="BU336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<sst xmlns="http://schemas.openxmlformats.org/spreadsheetml/2006/main" count="31789" uniqueCount="5862">
  <si>
    <t>timestamp</t>
  </si>
  <si>
    <t>date_GMT</t>
  </si>
  <si>
    <t>status</t>
  </si>
  <si>
    <t>attendance</t>
  </si>
  <si>
    <t>home_team_name</t>
  </si>
  <si>
    <t>away_team_name</t>
  </si>
  <si>
    <t>referee</t>
  </si>
  <si>
    <t>Game Week</t>
  </si>
  <si>
    <t>Pre-Match PPG (Home)</t>
  </si>
  <si>
    <t>Pre-Match PPG (Away)</t>
  </si>
  <si>
    <t>home_ppg</t>
  </si>
  <si>
    <t>away_ppg</t>
  </si>
  <si>
    <t>home_team_goal_count</t>
  </si>
  <si>
    <t>away_team_goal_count</t>
  </si>
  <si>
    <t>total_goal_count</t>
  </si>
  <si>
    <t>total_goals_at_half_time</t>
  </si>
  <si>
    <t>home_team_goal_count_half_time</t>
  </si>
  <si>
    <t>away_team_goal_count_half_time</t>
  </si>
  <si>
    <t>home_team_goal_timings</t>
  </si>
  <si>
    <t>away_team_goal_timings</t>
  </si>
  <si>
    <t>home_team_corner_count</t>
  </si>
  <si>
    <t>away_team_corner_count</t>
  </si>
  <si>
    <t>home_team_yellow_cards</t>
  </si>
  <si>
    <t>home_team_red_cards</t>
  </si>
  <si>
    <t>away_team_yellow_cards</t>
  </si>
  <si>
    <t>away_team_red_cards</t>
  </si>
  <si>
    <t>home_team_first_half_cards</t>
  </si>
  <si>
    <t>home_team_second_half_cards</t>
  </si>
  <si>
    <t>away_team_first_half_cards</t>
  </si>
  <si>
    <t>away_team_second_half_cards</t>
  </si>
  <si>
    <t>home_team_shots</t>
  </si>
  <si>
    <t>away_team_shots</t>
  </si>
  <si>
    <t>home_team_shots_on_target</t>
  </si>
  <si>
    <t>away_team_shots_on_target</t>
  </si>
  <si>
    <t>home_team_shots_off_target</t>
  </si>
  <si>
    <t>away_team_shots_off_target</t>
  </si>
  <si>
    <t>home_team_fouls</t>
  </si>
  <si>
    <t>away_team_fouls</t>
  </si>
  <si>
    <t>home_team_possession</t>
  </si>
  <si>
    <t>away_team_possession</t>
  </si>
  <si>
    <t>team_a_xg</t>
  </si>
  <si>
    <t>team_b_xg</t>
  </si>
  <si>
    <t>average_goals_per_match_pre_match</t>
  </si>
  <si>
    <t>btts_percentage_pre_match</t>
  </si>
  <si>
    <t>over_15_percentage_pre_match</t>
  </si>
  <si>
    <t>over_25_percentage_pre_match</t>
  </si>
  <si>
    <t>over_35_percentage_pre_match</t>
  </si>
  <si>
    <t>over_45_percentage_pre_match</t>
  </si>
  <si>
    <t>over_15_HT_FHG_percentage_pre_match</t>
  </si>
  <si>
    <t>over_05_HT_FHG_percentage_pre_match</t>
  </si>
  <si>
    <t>over_15_2HG_percentage_pre_match</t>
  </si>
  <si>
    <t>over_05_2HG_percentage_pre_match</t>
  </si>
  <si>
    <t>average_corners_per_match_pre_match</t>
  </si>
  <si>
    <t>average_cards_per_match_pre_match</t>
  </si>
  <si>
    <t>odds_ft_home_team_win</t>
  </si>
  <si>
    <t>odds_ft_draw</t>
  </si>
  <si>
    <t>odds_ft_away_team_win</t>
  </si>
  <si>
    <t>odds_ft_over15</t>
  </si>
  <si>
    <t>odds_ft_over25</t>
  </si>
  <si>
    <t>odds_ft_over35</t>
  </si>
  <si>
    <t>odds_ft_over45</t>
  </si>
  <si>
    <t>odds_btts_yes</t>
  </si>
  <si>
    <t>odds_btts_no</t>
  </si>
  <si>
    <t>stadium_name</t>
  </si>
  <si>
    <t>Jul 21 2012 - 12:30am</t>
  </si>
  <si>
    <t>complete</t>
  </si>
  <si>
    <t>N/A</t>
  </si>
  <si>
    <t>Chiapas</t>
  </si>
  <si>
    <t>Tigres UANL</t>
  </si>
  <si>
    <t>7,19,35,40</t>
  </si>
  <si>
    <t>Estadio Víctor Manuel Reyna</t>
  </si>
  <si>
    <t>Jul 21 2012 - 2:35am</t>
  </si>
  <si>
    <t>Tijuana</t>
  </si>
  <si>
    <t>Puebla</t>
  </si>
  <si>
    <t>12,70</t>
  </si>
  <si>
    <t>Estadio Caliente</t>
  </si>
  <si>
    <t>Jul 21 2012 - 10:00pm</t>
  </si>
  <si>
    <t>Cruz Azul</t>
  </si>
  <si>
    <t>Morelia</t>
  </si>
  <si>
    <t>Estadio Azul (Ciudad de México (D.F.))</t>
  </si>
  <si>
    <t>Querétaro</t>
  </si>
  <si>
    <t>León</t>
  </si>
  <si>
    <t>3,90'1</t>
  </si>
  <si>
    <t>Estadio La Corregidora</t>
  </si>
  <si>
    <t>Jul 22 2012 - 12:00am</t>
  </si>
  <si>
    <t>Monterrey</t>
  </si>
  <si>
    <t>América</t>
  </si>
  <si>
    <t>Estadio Tecnológico (Monterrey)</t>
  </si>
  <si>
    <t>Santos Laguna</t>
  </si>
  <si>
    <t>San Luis</t>
  </si>
  <si>
    <t>3,71</t>
  </si>
  <si>
    <t>Estadio Nuevo Corona</t>
  </si>
  <si>
    <t>Jul 22 2012 - 2:00am</t>
  </si>
  <si>
    <t>Atlas</t>
  </si>
  <si>
    <t>Pumas UNAM</t>
  </si>
  <si>
    <t>Estadio Jalisco</t>
  </si>
  <si>
    <t>Jul 22 2012 - 5:00pm</t>
  </si>
  <si>
    <t>Toluca</t>
  </si>
  <si>
    <t>Guadalajara</t>
  </si>
  <si>
    <t>2,31</t>
  </si>
  <si>
    <t>Estadio Nemesio Díez</t>
  </si>
  <si>
    <t>Jul 22 2012 - 11:00pm</t>
  </si>
  <si>
    <t>Atlante</t>
  </si>
  <si>
    <t>Pachuca</t>
  </si>
  <si>
    <t>Estadio Olímpico Andrés Quintana Roo</t>
  </si>
  <si>
    <t>Jul 28 2012 - 12:30am</t>
  </si>
  <si>
    <t>Estadio Generalísimo José María Morelos y Pavón</t>
  </si>
  <si>
    <t>Jul 28 2012 - 2:30am</t>
  </si>
  <si>
    <t>31,50,60,64</t>
  </si>
  <si>
    <t>Estadio León (Nou Camp) (León de los Aldamas)</t>
  </si>
  <si>
    <t>Jul 28 2012 - 10:00pm</t>
  </si>
  <si>
    <t>42,48,79,89</t>
  </si>
  <si>
    <t>31,50</t>
  </si>
  <si>
    <t>Estadio Azteca</t>
  </si>
  <si>
    <t>Jul 29 2012 - 12:00am</t>
  </si>
  <si>
    <t>75,85</t>
  </si>
  <si>
    <t>Estadio Universitario de Nuevo León</t>
  </si>
  <si>
    <t>49,73,90</t>
  </si>
  <si>
    <t>Estadio Hidalgo</t>
  </si>
  <si>
    <t>Jul 29 2012 - 2:00am</t>
  </si>
  <si>
    <t>16,83</t>
  </si>
  <si>
    <t>Estadio Alfonso Lastras Ramírez</t>
  </si>
  <si>
    <t>Jul 29 2012 - 5:00pm</t>
  </si>
  <si>
    <t>5,15,87</t>
  </si>
  <si>
    <t>Estadio Olímpico de Universitario</t>
  </si>
  <si>
    <t>21,44,64</t>
  </si>
  <si>
    <t>Estadio Cuauhtémoc</t>
  </si>
  <si>
    <t>Jul 29 2012 - 10:00pm</t>
  </si>
  <si>
    <t>Estadio Chivas</t>
  </si>
  <si>
    <t>Aug 04 2012 - 12:00am</t>
  </si>
  <si>
    <t>5,14</t>
  </si>
  <si>
    <t>65,80</t>
  </si>
  <si>
    <t>Aug 04 2012 - 12:30am</t>
  </si>
  <si>
    <t>Aug 04 2012 - 2:30am</t>
  </si>
  <si>
    <t>8,84,88</t>
  </si>
  <si>
    <t>44,51,65</t>
  </si>
  <si>
    <t>Aug 04 2012 - 10:00pm</t>
  </si>
  <si>
    <t>Aug 05 2012 - 12:00am</t>
  </si>
  <si>
    <t>3,31</t>
  </si>
  <si>
    <t>Aug 05 2012 - 2:00am</t>
  </si>
  <si>
    <t>Aug 05 2012 - 5:00pm</t>
  </si>
  <si>
    <t>15,37</t>
  </si>
  <si>
    <t>Aug 05 2012 - 11:00pm</t>
  </si>
  <si>
    <t>14,39</t>
  </si>
  <si>
    <t>48,65</t>
  </si>
  <si>
    <t>Aug 11 2012 - 12:30am</t>
  </si>
  <si>
    <t>56,85</t>
  </si>
  <si>
    <t>Aug 11 2012 - 1:30am</t>
  </si>
  <si>
    <t>31,75,85</t>
  </si>
  <si>
    <t>Aug 11 2012 - 10:00pm</t>
  </si>
  <si>
    <t>Aug 12 2012 - 12:00am</t>
  </si>
  <si>
    <t>60,88</t>
  </si>
  <si>
    <t>33,65</t>
  </si>
  <si>
    <t>47,78</t>
  </si>
  <si>
    <t>61,69</t>
  </si>
  <si>
    <t>Aug 12 2012 - 2:00am</t>
  </si>
  <si>
    <t>Aug 12 2012 - 5:00pm</t>
  </si>
  <si>
    <t>12,59</t>
  </si>
  <si>
    <t>Aug 12 2012 - 11:00pm</t>
  </si>
  <si>
    <t>Aug 17 2012 - 10:30pm</t>
  </si>
  <si>
    <t>14,32</t>
  </si>
  <si>
    <t>Aug 18 2012 - 2:30am</t>
  </si>
  <si>
    <t>44,45,77</t>
  </si>
  <si>
    <t>Aug 18 2012 - 10:00pm</t>
  </si>
  <si>
    <t>10,23,29,85</t>
  </si>
  <si>
    <t>Aug 19 2012 - 12:00am</t>
  </si>
  <si>
    <t>29,48</t>
  </si>
  <si>
    <t>Aug 19 2012 - 2:00am</t>
  </si>
  <si>
    <t>Aug 19 2012 - 5:00pm</t>
  </si>
  <si>
    <t>90'1</t>
  </si>
  <si>
    <t>Aug 25 2012 - 12:30am</t>
  </si>
  <si>
    <t>77,88</t>
  </si>
  <si>
    <t>Aug 25 2012 - 1:30am</t>
  </si>
  <si>
    <t>17,25,77</t>
  </si>
  <si>
    <t>Aug 25 2012 - 10:00pm</t>
  </si>
  <si>
    <t>Aug 26 2012 - 12:00am</t>
  </si>
  <si>
    <t>Aug 26 2012 - 5:00pm</t>
  </si>
  <si>
    <t>Aug 26 2012 - 10:00pm</t>
  </si>
  <si>
    <t>56,61</t>
  </si>
  <si>
    <t>Aug 26 2012 - 11:00pm</t>
  </si>
  <si>
    <t>Sep 01 2012 - 12:30am</t>
  </si>
  <si>
    <t>41,82</t>
  </si>
  <si>
    <t>Sep 01 2012 - 2:30am</t>
  </si>
  <si>
    <t>Sep 01 2012 - 10:00pm</t>
  </si>
  <si>
    <t>90'2</t>
  </si>
  <si>
    <t>Sep 02 2012 - 12:00am</t>
  </si>
  <si>
    <t>12,15,74</t>
  </si>
  <si>
    <t>Sep 02 2012 - 2:00am</t>
  </si>
  <si>
    <t>6,75</t>
  </si>
  <si>
    <t>Sep 02 2012 - 5:00pm</t>
  </si>
  <si>
    <t>Sep 02 2012 - 10:00pm</t>
  </si>
  <si>
    <t>Sep 15 2012 - 12:30am</t>
  </si>
  <si>
    <t>55,79</t>
  </si>
  <si>
    <t>15,25,58</t>
  </si>
  <si>
    <t>35,74</t>
  </si>
  <si>
    <t>Sep 15 2012 - 2:35am</t>
  </si>
  <si>
    <t>82,90'2</t>
  </si>
  <si>
    <t>Sep 15 2012 - 10:00pm</t>
  </si>
  <si>
    <t>49,74</t>
  </si>
  <si>
    <t>Sep 16 2012 - 12:00am</t>
  </si>
  <si>
    <t>44,62</t>
  </si>
  <si>
    <t>Sep 16 2012 - 2:00am</t>
  </si>
  <si>
    <t>Sep 16 2012 - 5:00pm</t>
  </si>
  <si>
    <t>52,70</t>
  </si>
  <si>
    <t>27,45,75</t>
  </si>
  <si>
    <t>Sep 16 2012 - 11:00pm</t>
  </si>
  <si>
    <t>50,51</t>
  </si>
  <si>
    <t>Sep 22 2012 - 12:30am</t>
  </si>
  <si>
    <t>Sep 22 2012 - 2:35am</t>
  </si>
  <si>
    <t>Sep 22 2012 - 10:00pm</t>
  </si>
  <si>
    <t>Sep 23 2012 - 12:00am</t>
  </si>
  <si>
    <t>50,69,82</t>
  </si>
  <si>
    <t>13,71</t>
  </si>
  <si>
    <t>Sep 23 2012 - 2:30am</t>
  </si>
  <si>
    <t>Sep 23 2012 - 5:00pm</t>
  </si>
  <si>
    <t>Sep 23 2012 - 10:00pm</t>
  </si>
  <si>
    <t>Sep 29 2012 - 12:30am</t>
  </si>
  <si>
    <t>Sep 29 2012 - 2:38am</t>
  </si>
  <si>
    <t>57,62</t>
  </si>
  <si>
    <t>Sep 29 2012 - 10:00pm</t>
  </si>
  <si>
    <t>Sep 30 2012 - 12:00am</t>
  </si>
  <si>
    <t>Sep 30 2012 - 2:00am</t>
  </si>
  <si>
    <t>19,24,90'3</t>
  </si>
  <si>
    <t>Sep 30 2012 - 5:00pm</t>
  </si>
  <si>
    <t>57,65</t>
  </si>
  <si>
    <t>Sep 30 2012 - 11:00pm</t>
  </si>
  <si>
    <t>14,59,84</t>
  </si>
  <si>
    <t>Oct 03 2012 - 12:00am</t>
  </si>
  <si>
    <t>23,63</t>
  </si>
  <si>
    <t>Oct 03 2012 - 1:30am</t>
  </si>
  <si>
    <t>62,89</t>
  </si>
  <si>
    <t>Oct 04 2012 - 12:00am</t>
  </si>
  <si>
    <t>36,89</t>
  </si>
  <si>
    <t>5,43,45'1,77</t>
  </si>
  <si>
    <t>29,65,76,84</t>
  </si>
  <si>
    <t>Oct 04 2012 - 1:00am</t>
  </si>
  <si>
    <t>10,39</t>
  </si>
  <si>
    <t>Oct 04 2012 - 1:35am</t>
  </si>
  <si>
    <t>45'1,66</t>
  </si>
  <si>
    <t>Oct 04 2012 - 2:00am</t>
  </si>
  <si>
    <t>Oct 05 2012 - 1:00am</t>
  </si>
  <si>
    <t>Oct 06 2012 - 10:05pm</t>
  </si>
  <si>
    <t>36,59,68</t>
  </si>
  <si>
    <t>Oct 07 2012 - 12:00am</t>
  </si>
  <si>
    <t>63,78</t>
  </si>
  <si>
    <t>Oct 07 2012 - 2:00am</t>
  </si>
  <si>
    <t>Oct 07 2012 - 5:00pm</t>
  </si>
  <si>
    <t>14,17,54</t>
  </si>
  <si>
    <t>32,62</t>
  </si>
  <si>
    <t>Oct 07 2012 - 10:00pm</t>
  </si>
  <si>
    <t>9,26,46,84</t>
  </si>
  <si>
    <t>Oct 07 2012 - 11:00pm</t>
  </si>
  <si>
    <t>4,16</t>
  </si>
  <si>
    <t>82,86</t>
  </si>
  <si>
    <t>Oct 08 2012 - 1:00am</t>
  </si>
  <si>
    <t>Oct 13 2012 - 10:00pm</t>
  </si>
  <si>
    <t>9,40,58</t>
  </si>
  <si>
    <t>30,71</t>
  </si>
  <si>
    <t>Oct 14 2012 - 12:00am</t>
  </si>
  <si>
    <t>9,74</t>
  </si>
  <si>
    <t>28,69</t>
  </si>
  <si>
    <t>2,61</t>
  </si>
  <si>
    <t>81,90'3</t>
  </si>
  <si>
    <t>Oct 14 2012 - 12:05am</t>
  </si>
  <si>
    <t>2,36</t>
  </si>
  <si>
    <t>Oct 14 2012 - 5:00pm</t>
  </si>
  <si>
    <t>Oct 14 2012 - 10:00pm</t>
  </si>
  <si>
    <t>Oct 20 2012 - 12:30am</t>
  </si>
  <si>
    <t>47,90'1</t>
  </si>
  <si>
    <t>Oct 20 2012 - 2:36am</t>
  </si>
  <si>
    <t>18,67</t>
  </si>
  <si>
    <t>5,75</t>
  </si>
  <si>
    <t>Oct 20 2012 - 10:00pm</t>
  </si>
  <si>
    <t>77,87</t>
  </si>
  <si>
    <t>52,90'2</t>
  </si>
  <si>
    <t>Oct 21 2012 - 12:00am</t>
  </si>
  <si>
    <t>20,21,28,60,82</t>
  </si>
  <si>
    <t>Oct 21 2012 - 2:00am</t>
  </si>
  <si>
    <t>25,65</t>
  </si>
  <si>
    <t>46,53,82</t>
  </si>
  <si>
    <t>Oct 21 2012 - 5:00pm</t>
  </si>
  <si>
    <t>11,29,65,77</t>
  </si>
  <si>
    <t>Oct 21 2012 - 11:00pm</t>
  </si>
  <si>
    <t>3,25,45</t>
  </si>
  <si>
    <t>Oct 24 2012 - 1:30am</t>
  </si>
  <si>
    <t>31,73</t>
  </si>
  <si>
    <t>Oct 26 2012 - 2:00am</t>
  </si>
  <si>
    <t>Oct 27 2012 - 2:35am</t>
  </si>
  <si>
    <t>5,29,52,80</t>
  </si>
  <si>
    <t>Oct 27 2012 - 10:00pm</t>
  </si>
  <si>
    <t>11,35,74</t>
  </si>
  <si>
    <t>Oct 28 2012 - 1:00am</t>
  </si>
  <si>
    <t>12,55,58</t>
  </si>
  <si>
    <t>41,85</t>
  </si>
  <si>
    <t>Oct 28 2012 - 6:00pm</t>
  </si>
  <si>
    <t>Oct 28 2012 - 11:00pm</t>
  </si>
  <si>
    <t>11,39</t>
  </si>
  <si>
    <t>Nov 03 2012 - 1:30am</t>
  </si>
  <si>
    <t>14,20,42</t>
  </si>
  <si>
    <t>Nov 03 2012 - 3:35am</t>
  </si>
  <si>
    <t>48,78</t>
  </si>
  <si>
    <t>Nov 03 2012 - 11:00pm</t>
  </si>
  <si>
    <t>23,54,81,88</t>
  </si>
  <si>
    <t>Nov 04 2012 - 1:00am</t>
  </si>
  <si>
    <t>Nov 04 2012 - 2:30am</t>
  </si>
  <si>
    <t>Nov 04 2012 - 6:00pm</t>
  </si>
  <si>
    <t>Nov 04 2012 - 10:00pm</t>
  </si>
  <si>
    <t>9,42</t>
  </si>
  <si>
    <t>34,90'5</t>
  </si>
  <si>
    <t>Nov 05 2012 - 12:00am</t>
  </si>
  <si>
    <t>53,90'1</t>
  </si>
  <si>
    <t>2,30,55</t>
  </si>
  <si>
    <t>Nov 08 2012 - 2:30am</t>
  </si>
  <si>
    <t>2,75</t>
  </si>
  <si>
    <t>21,24</t>
  </si>
  <si>
    <t>Nov 10 2012 - 3:30am</t>
  </si>
  <si>
    <t>19,66</t>
  </si>
  <si>
    <t>Nov 10 2012 - 3:35am</t>
  </si>
  <si>
    <t>15,34,60</t>
  </si>
  <si>
    <t>Nov 10 2012 - 11:00pm</t>
  </si>
  <si>
    <t>Nov 11 2012 - 1:00am</t>
  </si>
  <si>
    <t>43,88</t>
  </si>
  <si>
    <t>Nov 11 2012 - 3:00am</t>
  </si>
  <si>
    <t>66,74</t>
  </si>
  <si>
    <t>Nov 11 2012 - 6:00pm</t>
  </si>
  <si>
    <t>30,40,77</t>
  </si>
  <si>
    <t>6,52</t>
  </si>
  <si>
    <t>Nov 11 2012 - 11:00pm</t>
  </si>
  <si>
    <t>1,2</t>
  </si>
  <si>
    <t>Nov 15 2012 - 1:00am</t>
  </si>
  <si>
    <t>17,59</t>
  </si>
  <si>
    <t>Nov 15 2012 - 3:05am</t>
  </si>
  <si>
    <t>58,76</t>
  </si>
  <si>
    <t>Nov 16 2012 - 1:00am</t>
  </si>
  <si>
    <t>Nov 16 2012 - 3:00am</t>
  </si>
  <si>
    <t>26,30</t>
  </si>
  <si>
    <t>Nov 17 2012 - 11:00pm</t>
  </si>
  <si>
    <t>2,42</t>
  </si>
  <si>
    <t>Nov 18 2012 - 1:07am</t>
  </si>
  <si>
    <t>10,33,87</t>
  </si>
  <si>
    <t>Nov 18 2012 - 6:00pm</t>
  </si>
  <si>
    <t>56,58,72</t>
  </si>
  <si>
    <t>Nov 19 2012 - 12:34am</t>
  </si>
  <si>
    <t>90'3</t>
  </si>
  <si>
    <t>Nov 23 2012 - 1:00am</t>
  </si>
  <si>
    <t>54,90</t>
  </si>
  <si>
    <t>Nov 23 2012 - 3:05am</t>
  </si>
  <si>
    <t>56,57</t>
  </si>
  <si>
    <t>Nov 25 2012 - 6:00pm</t>
  </si>
  <si>
    <t>16,37</t>
  </si>
  <si>
    <t>Nov 26 2012 - 12:30am</t>
  </si>
  <si>
    <t>42,68,90</t>
  </si>
  <si>
    <t>Nov 30 2012 - 3:05am</t>
  </si>
  <si>
    <t>24,40</t>
  </si>
  <si>
    <t>Dec 03 2012 - 12:02am</t>
  </si>
  <si>
    <t>70,71</t>
  </si>
  <si>
    <t>Jan 05 2013 - 1:30am</t>
  </si>
  <si>
    <t>2,28,72</t>
  </si>
  <si>
    <t>25,45,59</t>
  </si>
  <si>
    <t>Jan 05 2013 - 11:00pm</t>
  </si>
  <si>
    <t>39,90'3</t>
  </si>
  <si>
    <t>Jan 06 2013 - 1:00am</t>
  </si>
  <si>
    <t>50,68,86</t>
  </si>
  <si>
    <t>67,90</t>
  </si>
  <si>
    <t>Jan 06 2013 - 2:05am</t>
  </si>
  <si>
    <t>25,50</t>
  </si>
  <si>
    <t>37,90</t>
  </si>
  <si>
    <t>Jan 06 2013 - 3:00am</t>
  </si>
  <si>
    <t>Jan 06 2013 - 6:00pm</t>
  </si>
  <si>
    <t>Jan 06 2013 - 10:00pm</t>
  </si>
  <si>
    <t>29,40</t>
  </si>
  <si>
    <t>Jan 06 2013 - 11:00pm</t>
  </si>
  <si>
    <t>Jan 12 2013 - 1:30am</t>
  </si>
  <si>
    <t>59,68</t>
  </si>
  <si>
    <t>Jan 12 2013 - 3:30am</t>
  </si>
  <si>
    <t>36,73</t>
  </si>
  <si>
    <t>Jan 12 2013 - 11:00pm</t>
  </si>
  <si>
    <t>54,69</t>
  </si>
  <si>
    <t>64,65</t>
  </si>
  <si>
    <t>Jan 13 2013 - 1:00am</t>
  </si>
  <si>
    <t>Jan 13 2013 - 3:00am</t>
  </si>
  <si>
    <t>36,66</t>
  </si>
  <si>
    <t>Jan 13 2013 - 6:00pm</t>
  </si>
  <si>
    <t>Jan 14 2013 - 12:00am</t>
  </si>
  <si>
    <t>10,53,74</t>
  </si>
  <si>
    <t>Jan 19 2013 - 1:30am</t>
  </si>
  <si>
    <t>Jan 19 2013 - 2:35am</t>
  </si>
  <si>
    <t>16,76</t>
  </si>
  <si>
    <t>Jan 19 2013 - 11:00pm</t>
  </si>
  <si>
    <t>10,29,38,79</t>
  </si>
  <si>
    <t>Jan 20 2013 - 1:00am</t>
  </si>
  <si>
    <t>Jan 20 2013 - 3:00am</t>
  </si>
  <si>
    <t>39,55</t>
  </si>
  <si>
    <t>Jan 20 2013 - 6:00pm</t>
  </si>
  <si>
    <t>32,90'1</t>
  </si>
  <si>
    <t>28,66</t>
  </si>
  <si>
    <t>Jan 20 2013 - 11:00pm</t>
  </si>
  <si>
    <t>Jan 26 2013 - 1:30am</t>
  </si>
  <si>
    <t>Jan 26 2013 - 3:30am</t>
  </si>
  <si>
    <t>17,56</t>
  </si>
  <si>
    <t>Jan 26 2013 - 11:00pm</t>
  </si>
  <si>
    <t>39,89</t>
  </si>
  <si>
    <t>35,48,51,62</t>
  </si>
  <si>
    <t>Jan 27 2013 - 1:00am</t>
  </si>
  <si>
    <t>58,85</t>
  </si>
  <si>
    <t>14,18,77</t>
  </si>
  <si>
    <t>53,68</t>
  </si>
  <si>
    <t>Jan 27 2013 - 3:00am</t>
  </si>
  <si>
    <t>47,74</t>
  </si>
  <si>
    <t>Jan 27 2013 - 6:00pm</t>
  </si>
  <si>
    <t>Jan 28 2013 - 12:00am</t>
  </si>
  <si>
    <t>11,14,90,90'1</t>
  </si>
  <si>
    <t>57,66,74</t>
  </si>
  <si>
    <t>Feb 02 2013 - 1:30am</t>
  </si>
  <si>
    <t>11,83</t>
  </si>
  <si>
    <t>Feb 02 2013 - 11:00pm</t>
  </si>
  <si>
    <t>16,71,88</t>
  </si>
  <si>
    <t>Feb 03 2013 - 1:00am</t>
  </si>
  <si>
    <t>53,65</t>
  </si>
  <si>
    <t>13,74</t>
  </si>
  <si>
    <t>Feb 03 2013 - 2:05am</t>
  </si>
  <si>
    <t>40,76</t>
  </si>
  <si>
    <t>8,74</t>
  </si>
  <si>
    <t>Feb 03 2013 - 6:00pm</t>
  </si>
  <si>
    <t>15,27,90'3</t>
  </si>
  <si>
    <t>Feb 04 2013 - 12:00am</t>
  </si>
  <si>
    <t>48,71,77</t>
  </si>
  <si>
    <t>Feb 09 2013 - 1:30am</t>
  </si>
  <si>
    <t>Feb 09 2013 - 11:00pm</t>
  </si>
  <si>
    <t>Feb 10 2013 - 1:00am</t>
  </si>
  <si>
    <t>Feb 10 2013 - 1:10am</t>
  </si>
  <si>
    <t>12,54</t>
  </si>
  <si>
    <t>Feb 10 2013 - 3:00am</t>
  </si>
  <si>
    <t>2,82,89</t>
  </si>
  <si>
    <t>6,68</t>
  </si>
  <si>
    <t>Feb 10 2013 - 6:00pm</t>
  </si>
  <si>
    <t>34,50,90'1,90'4</t>
  </si>
  <si>
    <t>Feb 10 2013 - 10:00pm</t>
  </si>
  <si>
    <t>Feb 16 2013 - 1:30am</t>
  </si>
  <si>
    <t>50,63</t>
  </si>
  <si>
    <t>Feb 16 2013 - 11:00pm</t>
  </si>
  <si>
    <t>34,82</t>
  </si>
  <si>
    <t>18,90'5</t>
  </si>
  <si>
    <t>Feb 17 2013 - 1:00am</t>
  </si>
  <si>
    <t>3,77</t>
  </si>
  <si>
    <t>Feb 17 2013 - 2:05am</t>
  </si>
  <si>
    <t>13,63</t>
  </si>
  <si>
    <t>Feb 17 2013 - 3:00am</t>
  </si>
  <si>
    <t>36,55</t>
  </si>
  <si>
    <t>Feb 17 2013 - 6:00pm</t>
  </si>
  <si>
    <t>Feb 17 2013 - 10:00pm</t>
  </si>
  <si>
    <t>Feb 18 2013 - 12:00am</t>
  </si>
  <si>
    <t>Feb 23 2013 - 1:30am</t>
  </si>
  <si>
    <t>8,35,71</t>
  </si>
  <si>
    <t>30,80</t>
  </si>
  <si>
    <t>Feb 23 2013 - 3:35am</t>
  </si>
  <si>
    <t>Feb 23 2013 - 11:00pm</t>
  </si>
  <si>
    <t>7,26</t>
  </si>
  <si>
    <t>Feb 24 2013 - 1:00am</t>
  </si>
  <si>
    <t>24,55,70</t>
  </si>
  <si>
    <t>Feb 24 2013 - 3:00am</t>
  </si>
  <si>
    <t>2,85</t>
  </si>
  <si>
    <t>47,51</t>
  </si>
  <si>
    <t>Feb 24 2013 - 6:00pm</t>
  </si>
  <si>
    <t>47,77</t>
  </si>
  <si>
    <t>Feb 24 2013 - 11:00pm</t>
  </si>
  <si>
    <t>11,79</t>
  </si>
  <si>
    <t>Mar 02 2013 - 1:30am</t>
  </si>
  <si>
    <t>14,18,21</t>
  </si>
  <si>
    <t>Mar 02 2013 - 11:00pm</t>
  </si>
  <si>
    <t>23,42,69</t>
  </si>
  <si>
    <t>Mar 03 2013 - 1:00am</t>
  </si>
  <si>
    <t>42,71</t>
  </si>
  <si>
    <t>Mar 03 2013 - 2:05am</t>
  </si>
  <si>
    <t>Mar 03 2013 - 3:00am</t>
  </si>
  <si>
    <t>Mar 03 2013 - 6:00pm</t>
  </si>
  <si>
    <t>Mar 04 2013 - 12:00am</t>
  </si>
  <si>
    <t>Mar 09 2013 - 1:30am</t>
  </si>
  <si>
    <t>Mar 09 2013 - 11:00pm</t>
  </si>
  <si>
    <t>Mar 10 2013 - 1:00am</t>
  </si>
  <si>
    <t>42,60</t>
  </si>
  <si>
    <t>20,80</t>
  </si>
  <si>
    <t>Mar 10 2013 - 3:00am</t>
  </si>
  <si>
    <t>12,58</t>
  </si>
  <si>
    <t>Mar 10 2013 - 6:00pm</t>
  </si>
  <si>
    <t>Mar 10 2013 - 10:00pm</t>
  </si>
  <si>
    <t>Mar 10 2013 - 11:00pm</t>
  </si>
  <si>
    <t>Mar 16 2013 - 1:30am</t>
  </si>
  <si>
    <t>Mar 16 2013 - 11:00pm</t>
  </si>
  <si>
    <t>Mar 17 2013 - 1:00am</t>
  </si>
  <si>
    <t>89,90'2</t>
  </si>
  <si>
    <t>Mar 17 2013 - 3:00am</t>
  </si>
  <si>
    <t>79,89</t>
  </si>
  <si>
    <t>Mar 17 2013 - 4:00am</t>
  </si>
  <si>
    <t>26,87</t>
  </si>
  <si>
    <t>31,34</t>
  </si>
  <si>
    <t>Mar 17 2013 - 6:00pm</t>
  </si>
  <si>
    <t>Mar 18 2013 - 12:00am</t>
  </si>
  <si>
    <t>44,56,81</t>
  </si>
  <si>
    <t>Mar 30 2013 - 11:00pm</t>
  </si>
  <si>
    <t>39,54</t>
  </si>
  <si>
    <t>Mar 31 2013 - 1:00am</t>
  </si>
  <si>
    <t>80,86,90</t>
  </si>
  <si>
    <t>4,20,86,90'1</t>
  </si>
  <si>
    <t>Mar 31 2013 - 2:05am</t>
  </si>
  <si>
    <t>Mar 31 2013 - 3:00am</t>
  </si>
  <si>
    <t>23,62,67</t>
  </si>
  <si>
    <t>Mar 31 2013 - 6:00pm</t>
  </si>
  <si>
    <t>32,87</t>
  </si>
  <si>
    <t>Apr 01 2013 - 2:00am</t>
  </si>
  <si>
    <t>52,75</t>
  </si>
  <si>
    <t>Apr 06 2013 - 1:30am</t>
  </si>
  <si>
    <t>9,39,81</t>
  </si>
  <si>
    <t>45'1,65</t>
  </si>
  <si>
    <t>Apr 06 2013 - 11:00pm</t>
  </si>
  <si>
    <t>47,72</t>
  </si>
  <si>
    <t>Apr 07 2013 - 1:00am</t>
  </si>
  <si>
    <t>54,84</t>
  </si>
  <si>
    <t>Apr 07 2013 - 3:00am</t>
  </si>
  <si>
    <t>Apr 07 2013 - 4:00am</t>
  </si>
  <si>
    <t>Apr 07 2013 - 10:00pm</t>
  </si>
  <si>
    <t>Apr 07 2013 - 11:00pm</t>
  </si>
  <si>
    <t>Apr 13 2013 - 12:30am</t>
  </si>
  <si>
    <t>66,70</t>
  </si>
  <si>
    <t>Apr 13 2013 - 2:30am</t>
  </si>
  <si>
    <t>Apr 13 2013 - 10:00pm</t>
  </si>
  <si>
    <t>31,56,76,89,90'1</t>
  </si>
  <si>
    <t>Apr 14 2013 - 12:00am</t>
  </si>
  <si>
    <t>27,73</t>
  </si>
  <si>
    <t>Apr 14 2013 - 1:05am</t>
  </si>
  <si>
    <t>Apr 14 2013 - 2:00am</t>
  </si>
  <si>
    <t>77,90</t>
  </si>
  <si>
    <t>32,90'3</t>
  </si>
  <si>
    <t>Apr 14 2013 - 5:00pm</t>
  </si>
  <si>
    <t>12,32</t>
  </si>
  <si>
    <t>14,87</t>
  </si>
  <si>
    <t>Apr 14 2013 - 10:00pm</t>
  </si>
  <si>
    <t>76,88</t>
  </si>
  <si>
    <t>Apr 20 2013 - 12:30am</t>
  </si>
  <si>
    <t>50,58</t>
  </si>
  <si>
    <t>61,90'4</t>
  </si>
  <si>
    <t>Apr 20 2013 - 2:30am</t>
  </si>
  <si>
    <t>Apr 20 2013 - 10:00pm</t>
  </si>
  <si>
    <t>51,87</t>
  </si>
  <si>
    <t>Apr 20 2013 - 11:00pm</t>
  </si>
  <si>
    <t>Apr 21 2013 - 12:00am</t>
  </si>
  <si>
    <t>22,41,87</t>
  </si>
  <si>
    <t>74,76</t>
  </si>
  <si>
    <t>Apr 21 2013 - 1:00am</t>
  </si>
  <si>
    <t>Apr 21 2013 - 5:00pm</t>
  </si>
  <si>
    <t>19,28</t>
  </si>
  <si>
    <t>Apr 21 2013 - 10:00pm</t>
  </si>
  <si>
    <t>12,89</t>
  </si>
  <si>
    <t>Apr 27 2013 - 12:30am</t>
  </si>
  <si>
    <t>37,68</t>
  </si>
  <si>
    <t>Apr 27 2013 - 10:00pm</t>
  </si>
  <si>
    <t>Apr 28 2013 - 12:00am</t>
  </si>
  <si>
    <t>12,49</t>
  </si>
  <si>
    <t>61,65,68,77</t>
  </si>
  <si>
    <t>Apr 28 2013 - 1:05am</t>
  </si>
  <si>
    <t>Apr 28 2013 - 2:00am</t>
  </si>
  <si>
    <t>Apr 28 2013 - 5:00pm</t>
  </si>
  <si>
    <t>8,45,88</t>
  </si>
  <si>
    <t>Apr 28 2013 - 10:00pm</t>
  </si>
  <si>
    <t>37,53</t>
  </si>
  <si>
    <t>May 04 2013 - 12:30am</t>
  </si>
  <si>
    <t>25,90'1</t>
  </si>
  <si>
    <t>May 04 2013 - 2:30am</t>
  </si>
  <si>
    <t>20,33,42,45</t>
  </si>
  <si>
    <t>May 04 2013 - 10:00pm</t>
  </si>
  <si>
    <t>48,59</t>
  </si>
  <si>
    <t>May 05 2013 - 12:00am</t>
  </si>
  <si>
    <t>21,35,57,71,80</t>
  </si>
  <si>
    <t>37,43</t>
  </si>
  <si>
    <t>May 05 2013 - 2:00am</t>
  </si>
  <si>
    <t>73,75</t>
  </si>
  <si>
    <t>37,69,80</t>
  </si>
  <si>
    <t>May 05 2013 - 5:00pm</t>
  </si>
  <si>
    <t>May 05 2013 - 11:00pm</t>
  </si>
  <si>
    <t>21,55</t>
  </si>
  <si>
    <t>May 09 2013 - 12:00am</t>
  </si>
  <si>
    <t>May 09 2013 - 2:00am</t>
  </si>
  <si>
    <t>May 10 2013 - 12:00am</t>
  </si>
  <si>
    <t>May 10 2013 - 2:00am</t>
  </si>
  <si>
    <t>24,53,59,79</t>
  </si>
  <si>
    <t>2,88</t>
  </si>
  <si>
    <t>May 11 2013 - 10:00pm</t>
  </si>
  <si>
    <t>56,90'4</t>
  </si>
  <si>
    <t>May 12 2013 - 12:00am</t>
  </si>
  <si>
    <t>May 12 2013 - 11:00pm</t>
  </si>
  <si>
    <t>May 13 2013 - 1:00am</t>
  </si>
  <si>
    <t>16,62,90</t>
  </si>
  <si>
    <t>May 16 2013 - 2:00am</t>
  </si>
  <si>
    <t>29,73</t>
  </si>
  <si>
    <t>51,70</t>
  </si>
  <si>
    <t>May 17 2013 - 2:00am</t>
  </si>
  <si>
    <t>2,24,88</t>
  </si>
  <si>
    <t>May 18 2013 - 10:00pm</t>
  </si>
  <si>
    <t>63,82</t>
  </si>
  <si>
    <t>May 20 2013 - 1:00am</t>
  </si>
  <si>
    <t>8,25</t>
  </si>
  <si>
    <t>May 24 2013 - 2:00am</t>
  </si>
  <si>
    <t>May 27 2013 - 1:00am</t>
  </si>
  <si>
    <t>89,90'3</t>
  </si>
  <si>
    <t>Jul 20 2013 - 12:30am</t>
  </si>
  <si>
    <t>28,46,73</t>
  </si>
  <si>
    <t>Jul 20 2013 - 2:30am</t>
  </si>
  <si>
    <t>7,18,64</t>
  </si>
  <si>
    <t>30,69,84</t>
  </si>
  <si>
    <t>Jul 20 2013 - 10:00pm</t>
  </si>
  <si>
    <t>Jul 21 2013 - 12:00am</t>
  </si>
  <si>
    <t>Veracruz</t>
  </si>
  <si>
    <t>54,90'2</t>
  </si>
  <si>
    <t>23,85</t>
  </si>
  <si>
    <t>Estadio Luis de la Fuente</t>
  </si>
  <si>
    <t>Jul 21 2013 - 1:05am</t>
  </si>
  <si>
    <t>Jul 21 2013 - 5:00pm</t>
  </si>
  <si>
    <t>Jul 27 2013 - 12:30am</t>
  </si>
  <si>
    <t>1,41,76</t>
  </si>
  <si>
    <t>39,73,80,90</t>
  </si>
  <si>
    <t>Jul 27 2013 - 2:30am</t>
  </si>
  <si>
    <t>4,27,44</t>
  </si>
  <si>
    <t>71,79</t>
  </si>
  <si>
    <t>Jul 28 2013 - 12:00am</t>
  </si>
  <si>
    <t>90'4</t>
  </si>
  <si>
    <t>18,48</t>
  </si>
  <si>
    <t>3,46</t>
  </si>
  <si>
    <t>19,42,62,71</t>
  </si>
  <si>
    <t>Jul 28 2013 - 2:00am</t>
  </si>
  <si>
    <t>36,49</t>
  </si>
  <si>
    <t>Jul 28 2013 - 5:00pm</t>
  </si>
  <si>
    <t>8,61,82</t>
  </si>
  <si>
    <t>Jul 31 2013 - 12:00am</t>
  </si>
  <si>
    <t>Jul 31 2013 - 1:00am</t>
  </si>
  <si>
    <t>Jul 31 2013 - 2:30am</t>
  </si>
  <si>
    <t>Jul 31 2013 - 11:00pm</t>
  </si>
  <si>
    <t>4,89</t>
  </si>
  <si>
    <t>Aug 01 2013 - 1:00am</t>
  </si>
  <si>
    <t>48,60,62</t>
  </si>
  <si>
    <t>25,44,56</t>
  </si>
  <si>
    <t>Aug 01 2013 - 1:45am</t>
  </si>
  <si>
    <t>61,81</t>
  </si>
  <si>
    <t>Aug 01 2013 - 2:00am</t>
  </si>
  <si>
    <t>Aug 03 2013 - 10:00pm</t>
  </si>
  <si>
    <t>57,67,77</t>
  </si>
  <si>
    <t>31,90'2</t>
  </si>
  <si>
    <t>26,69,77</t>
  </si>
  <si>
    <t>Aug 04 2013 - 12:00am</t>
  </si>
  <si>
    <t>12,50</t>
  </si>
  <si>
    <t>18,58</t>
  </si>
  <si>
    <t>Aug 04 2013 - 2:00am</t>
  </si>
  <si>
    <t>49,53,59,71</t>
  </si>
  <si>
    <t>55,72</t>
  </si>
  <si>
    <t>Aug 04 2013 - 5:00pm</t>
  </si>
  <si>
    <t>33,59</t>
  </si>
  <si>
    <t>Aug 04 2013 - 10:00pm</t>
  </si>
  <si>
    <t>Aug 10 2013 - 12:30am</t>
  </si>
  <si>
    <t>Aug 10 2013 - 2:30am</t>
  </si>
  <si>
    <t>10,59</t>
  </si>
  <si>
    <t>Aug 10 2013 - 10:00pm</t>
  </si>
  <si>
    <t>35,78,82</t>
  </si>
  <si>
    <t>Aug 11 2013 - 12:00am</t>
  </si>
  <si>
    <t>10,39,81</t>
  </si>
  <si>
    <t>58,74</t>
  </si>
  <si>
    <t>67,69,82,86</t>
  </si>
  <si>
    <t>Aug 11 2013 - 1:05am</t>
  </si>
  <si>
    <t>Aug 11 2013 - 2:00am</t>
  </si>
  <si>
    <t>Aug 11 2013 - 5:00pm</t>
  </si>
  <si>
    <t>13,90</t>
  </si>
  <si>
    <t>67,76</t>
  </si>
  <si>
    <t>Aug 17 2013 - 12:30am</t>
  </si>
  <si>
    <t>71,81</t>
  </si>
  <si>
    <t>Aug 17 2013 - 2:30am</t>
  </si>
  <si>
    <t>36,60,70</t>
  </si>
  <si>
    <t>Aug 17 2013 - 10:00pm</t>
  </si>
  <si>
    <t>Aug 18 2013 - 12:00am</t>
  </si>
  <si>
    <t>78,89</t>
  </si>
  <si>
    <t>Aug 18 2013 - 2:00am</t>
  </si>
  <si>
    <t>20,26,41,65</t>
  </si>
  <si>
    <t>Aug 18 2013 - 5:00pm</t>
  </si>
  <si>
    <t>Aug 18 2013 - 10:00pm</t>
  </si>
  <si>
    <t>10,36</t>
  </si>
  <si>
    <t>12,45'2,64,82</t>
  </si>
  <si>
    <t>Aug 24 2013 - 12:30am</t>
  </si>
  <si>
    <t>12,34</t>
  </si>
  <si>
    <t>Aug 24 2013 - 2:30am</t>
  </si>
  <si>
    <t>Aug 24 2013 - 10:00pm</t>
  </si>
  <si>
    <t>49,62,82</t>
  </si>
  <si>
    <t>Aug 25 2013 - 12:00am</t>
  </si>
  <si>
    <t>15,42</t>
  </si>
  <si>
    <t>69,85</t>
  </si>
  <si>
    <t>Aug 25 2013 - 1:05am</t>
  </si>
  <si>
    <t>56,80,85</t>
  </si>
  <si>
    <t>Aug 25 2013 - 2:00am</t>
  </si>
  <si>
    <t>Aug 25 2013 - 5:00pm</t>
  </si>
  <si>
    <t>80,88</t>
  </si>
  <si>
    <t>24,51,70</t>
  </si>
  <si>
    <t>Aug 31 2013 - 12:30am</t>
  </si>
  <si>
    <t>9,12,19,67</t>
  </si>
  <si>
    <t>45'1</t>
  </si>
  <si>
    <t>Aug 31 2013 - 2:30am</t>
  </si>
  <si>
    <t>40,80</t>
  </si>
  <si>
    <t>Aug 31 2013 - 9:00pm</t>
  </si>
  <si>
    <t>8,38</t>
  </si>
  <si>
    <t>Estadio 10 de Diciembre</t>
  </si>
  <si>
    <t>Aug 31 2013 - 10:00pm</t>
  </si>
  <si>
    <t>Sep 01 2013 - 12:00am</t>
  </si>
  <si>
    <t>Sep 01 2013 - 2:00am</t>
  </si>
  <si>
    <t>43,71,90'2</t>
  </si>
  <si>
    <t>Sep 01 2013 - 5:00pm</t>
  </si>
  <si>
    <t>Sep 01 2013 - 10:00pm</t>
  </si>
  <si>
    <t>Sep 03 2013 - 1:30am</t>
  </si>
  <si>
    <t>27,31,34,66</t>
  </si>
  <si>
    <t>Sep 06 2013 - 11:00pm</t>
  </si>
  <si>
    <t>Sep 07 2013 - 10:00pm</t>
  </si>
  <si>
    <t>Sep 08 2013 - 12:00am</t>
  </si>
  <si>
    <t>76,80,84</t>
  </si>
  <si>
    <t>5,53,62</t>
  </si>
  <si>
    <t>26,54</t>
  </si>
  <si>
    <t>Sep 08 2013 - 1:05am</t>
  </si>
  <si>
    <t>Sep 08 2013 - 2:00am</t>
  </si>
  <si>
    <t>9,80</t>
  </si>
  <si>
    <t>74,85</t>
  </si>
  <si>
    <t>Sep 08 2013 - 2:30am</t>
  </si>
  <si>
    <t>34,40,65</t>
  </si>
  <si>
    <t>Sep 08 2013 - 5:00pm</t>
  </si>
  <si>
    <t>54,72</t>
  </si>
  <si>
    <t>Sep 14 2013 - 12:30am</t>
  </si>
  <si>
    <t>Sep 14 2013 - 2:30am</t>
  </si>
  <si>
    <t>50,61</t>
  </si>
  <si>
    <t>Sep 14 2013 - 10:00pm</t>
  </si>
  <si>
    <t>Sep 15 2013 - 12:00am</t>
  </si>
  <si>
    <t>Sep 15 2013 - 2:00am</t>
  </si>
  <si>
    <t>6,12,31</t>
  </si>
  <si>
    <t>Sep 15 2013 - 5:00pm</t>
  </si>
  <si>
    <t>Sep 15 2013 - 10:00pm</t>
  </si>
  <si>
    <t>14,82</t>
  </si>
  <si>
    <t>34,60</t>
  </si>
  <si>
    <t>Sep 21 2013 - 12:30am</t>
  </si>
  <si>
    <t>50,56,77</t>
  </si>
  <si>
    <t>Sep 21 2013 - 2:30am</t>
  </si>
  <si>
    <t>Sep 21 2013 - 10:00pm</t>
  </si>
  <si>
    <t>19,51,69</t>
  </si>
  <si>
    <t>Sep 22 2013 - 12:00am</t>
  </si>
  <si>
    <t>Sep 22 2013 - 1:05am</t>
  </si>
  <si>
    <t>10,37</t>
  </si>
  <si>
    <t>Sep 22 2013 - 2:00am</t>
  </si>
  <si>
    <t>37,76,90'5</t>
  </si>
  <si>
    <t>29,48,52</t>
  </si>
  <si>
    <t>Sep 22 2013 - 5:00pm</t>
  </si>
  <si>
    <t>5,32,33,80</t>
  </si>
  <si>
    <t>Sep 28 2013 - 12:30am</t>
  </si>
  <si>
    <t>21,67</t>
  </si>
  <si>
    <t>70,76</t>
  </si>
  <si>
    <t>Sep 28 2013 - 2:30am</t>
  </si>
  <si>
    <t>10,29,34</t>
  </si>
  <si>
    <t>Sep 28 2013 - 10:00pm</t>
  </si>
  <si>
    <t>Sep 29 2013 - 12:00am</t>
  </si>
  <si>
    <t>Sep 29 2013 - 2:00am</t>
  </si>
  <si>
    <t>37,83</t>
  </si>
  <si>
    <t>Sep 29 2013 - 5:00pm</t>
  </si>
  <si>
    <t>4,17,44,50,70,75,90'2</t>
  </si>
  <si>
    <t>23,84</t>
  </si>
  <si>
    <t>Sep 29 2013 - 10:00pm</t>
  </si>
  <si>
    <t>Oct 02 2013 - 1:00am</t>
  </si>
  <si>
    <t>19,25</t>
  </si>
  <si>
    <t>Oct 05 2013 - 12:30am</t>
  </si>
  <si>
    <t>38,58</t>
  </si>
  <si>
    <t>Oct 05 2013 - 2:30am</t>
  </si>
  <si>
    <t>Oct 05 2013 - 10:00pm</t>
  </si>
  <si>
    <t>69,71</t>
  </si>
  <si>
    <t>Oct 06 2013 - 12:00am</t>
  </si>
  <si>
    <t>42,81</t>
  </si>
  <si>
    <t>54,71</t>
  </si>
  <si>
    <t>Oct 06 2013 - 1:05am</t>
  </si>
  <si>
    <t>16,53,56</t>
  </si>
  <si>
    <t>Oct 06 2013 - 2:00am</t>
  </si>
  <si>
    <t>45,48</t>
  </si>
  <si>
    <t>Oct 06 2013 - 5:00pm</t>
  </si>
  <si>
    <t>Oct 19 2013 - 12:30am</t>
  </si>
  <si>
    <t>30,46</t>
  </si>
  <si>
    <t>Oct 19 2013 - 2:30am</t>
  </si>
  <si>
    <t>49,60,63</t>
  </si>
  <si>
    <t>84,90'4</t>
  </si>
  <si>
    <t>Oct 19 2013 - 10:00pm</t>
  </si>
  <si>
    <t>Oct 19 2013 - 10:45pm</t>
  </si>
  <si>
    <t>Oct 20 2013 - 12:00am</t>
  </si>
  <si>
    <t>18,88,90</t>
  </si>
  <si>
    <t>Oct 20 2013 - 2:00am</t>
  </si>
  <si>
    <t>Oct 20 2013 - 5:00pm</t>
  </si>
  <si>
    <t>17,50</t>
  </si>
  <si>
    <t>Oct 20 2013 - 10:00pm</t>
  </si>
  <si>
    <t>33,44,87</t>
  </si>
  <si>
    <t>Oct 26 2013 - 12:30am</t>
  </si>
  <si>
    <t>Oct 26 2013 - 2:30am</t>
  </si>
  <si>
    <t>Oct 26 2013 - 10:00pm</t>
  </si>
  <si>
    <t>22,28,50</t>
  </si>
  <si>
    <t>Oct 27 2013 - 1:00am</t>
  </si>
  <si>
    <t>1,45,79</t>
  </si>
  <si>
    <t>Oct 27 2013 - 1:05am</t>
  </si>
  <si>
    <t>37,82</t>
  </si>
  <si>
    <t>64,85</t>
  </si>
  <si>
    <t>Oct 27 2013 - 2:00am</t>
  </si>
  <si>
    <t>17,60,81</t>
  </si>
  <si>
    <t>Oct 27 2013 - 6:00pm</t>
  </si>
  <si>
    <t>Oct 30 2013 - 2:30am</t>
  </si>
  <si>
    <t>Oct 31 2013 - 1:00am</t>
  </si>
  <si>
    <t>80,89</t>
  </si>
  <si>
    <t>Nov 02 2013 - 1:30am</t>
  </si>
  <si>
    <t>Nov 02 2013 - 2:30am</t>
  </si>
  <si>
    <t>12,56,75,83</t>
  </si>
  <si>
    <t>45'2</t>
  </si>
  <si>
    <t>Nov 02 2013 - 11:00pm</t>
  </si>
  <si>
    <t>21,45,78</t>
  </si>
  <si>
    <t>Nov 03 2013 - 1:00am</t>
  </si>
  <si>
    <t>Nov 03 2013 - 3:00am</t>
  </si>
  <si>
    <t>6,66</t>
  </si>
  <si>
    <t>Nov 03 2013 - 6:00pm</t>
  </si>
  <si>
    <t>Nov 03 2013 - 11:00pm</t>
  </si>
  <si>
    <t>Nov 09 2013 - 1:30am</t>
  </si>
  <si>
    <t>Nov 09 2013 - 3:30am</t>
  </si>
  <si>
    <t>82,90</t>
  </si>
  <si>
    <t>36,85</t>
  </si>
  <si>
    <t>Nov 09 2013 - 11:00pm</t>
  </si>
  <si>
    <t>Nov 10 2013 - 1:00am</t>
  </si>
  <si>
    <t>82,89</t>
  </si>
  <si>
    <t>85,87</t>
  </si>
  <si>
    <t>Nov 10 2013 - 2:05am</t>
  </si>
  <si>
    <t>25,51,84,86,90'1</t>
  </si>
  <si>
    <t>Nov 10 2013 - 3:00am</t>
  </si>
  <si>
    <t>Nov 10 2013 - 6:00pm</t>
  </si>
  <si>
    <t>74,80</t>
  </si>
  <si>
    <t>49,52</t>
  </si>
  <si>
    <t>Nov 23 2013 - 11:00pm</t>
  </si>
  <si>
    <t>31,37,78</t>
  </si>
  <si>
    <t>Nov 24 2013 - 1:00am</t>
  </si>
  <si>
    <t>29,73,83</t>
  </si>
  <si>
    <t>16,22,39</t>
  </si>
  <si>
    <t>Nov 24 2013 - 11:00pm</t>
  </si>
  <si>
    <t>31,35</t>
  </si>
  <si>
    <t>14,89</t>
  </si>
  <si>
    <t>Nov 25 2013 - 2:00am</t>
  </si>
  <si>
    <t>78,79</t>
  </si>
  <si>
    <t>15,52,71</t>
  </si>
  <si>
    <t>Nov 30 2013 - 11:00pm</t>
  </si>
  <si>
    <t>Dec 01 2013 - 2:05am</t>
  </si>
  <si>
    <t>28,57,68,69</t>
  </si>
  <si>
    <t>Dec 01 2013 - 11:00pm</t>
  </si>
  <si>
    <t>Dec 02 2013 - 2:00am</t>
  </si>
  <si>
    <t>47,67,78</t>
  </si>
  <si>
    <t>Dec 06 2013 - 1:00am</t>
  </si>
  <si>
    <t>50,55</t>
  </si>
  <si>
    <t>Dec 06 2013 - 3:05am</t>
  </si>
  <si>
    <t>35,43,70</t>
  </si>
  <si>
    <t>Dec 08 2013 - 11:00pm</t>
  </si>
  <si>
    <t>13,84</t>
  </si>
  <si>
    <t>Dec 09 2013 - 2:00am</t>
  </si>
  <si>
    <t>51,90'4</t>
  </si>
  <si>
    <t>56,89</t>
  </si>
  <si>
    <t>Dec 13 2013 - 2:05am</t>
  </si>
  <si>
    <t>11,77</t>
  </si>
  <si>
    <t>Dec 16 2013 - 12:00am</t>
  </si>
  <si>
    <t>13,51,72</t>
  </si>
  <si>
    <t>Jan 04 2014 - 1:30am</t>
  </si>
  <si>
    <t>Jan 04 2014 - 3:30am</t>
  </si>
  <si>
    <t>Jan 04 2014 - 11:00pm</t>
  </si>
  <si>
    <t>10,30,49</t>
  </si>
  <si>
    <t>Jan 05 2014 - 1:00am</t>
  </si>
  <si>
    <t>Jan 05 2014 - 3:00am</t>
  </si>
  <si>
    <t>Jan 05 2014 - 6:00pm</t>
  </si>
  <si>
    <t>19,36</t>
  </si>
  <si>
    <t>90,90'3</t>
  </si>
  <si>
    <t>Jan 05 2014 - 11:00pm</t>
  </si>
  <si>
    <t>Jan 11 2014 - 1:30am</t>
  </si>
  <si>
    <t>Jan 11 2014 - 3:43am</t>
  </si>
  <si>
    <t>Jan 11 2014 - 11:00pm</t>
  </si>
  <si>
    <t>90'3,90'4</t>
  </si>
  <si>
    <t>79,90</t>
  </si>
  <si>
    <t>Jan 12 2014 - 1:00am</t>
  </si>
  <si>
    <t>Jan 12 2014 - 2:06am</t>
  </si>
  <si>
    <t>3,38,77</t>
  </si>
  <si>
    <t>Jan 12 2014 - 6:00pm</t>
  </si>
  <si>
    <t>7,56</t>
  </si>
  <si>
    <t>5,40</t>
  </si>
  <si>
    <t>Jan 12 2014 - 11:00pm</t>
  </si>
  <si>
    <t>Jan 18 2014 - 1:30am</t>
  </si>
  <si>
    <t>42,50</t>
  </si>
  <si>
    <t>Jan 18 2014 - 3:30am</t>
  </si>
  <si>
    <t>Jan 18 2014 - 11:00pm</t>
  </si>
  <si>
    <t>Jan 19 2014 - 1:00am</t>
  </si>
  <si>
    <t>47,62,84</t>
  </si>
  <si>
    <t>65,73</t>
  </si>
  <si>
    <t>Jan 19 2014 - 3:00am</t>
  </si>
  <si>
    <t>Jan 19 2014 - 6:00pm</t>
  </si>
  <si>
    <t>31,62</t>
  </si>
  <si>
    <t>Jan 25 2014 - 1:30am</t>
  </si>
  <si>
    <t>Jan 25 2014 - 3:30am</t>
  </si>
  <si>
    <t>Jan 25 2014 - 11:00pm</t>
  </si>
  <si>
    <t>28,37,45,78</t>
  </si>
  <si>
    <t>Jan 26 2014 - 1:00am</t>
  </si>
  <si>
    <t>65,84</t>
  </si>
  <si>
    <t>Jan 26 2014 - 2:05am</t>
  </si>
  <si>
    <t>22,55,73</t>
  </si>
  <si>
    <t>Jan 26 2014 - 3:00am</t>
  </si>
  <si>
    <t>56,80</t>
  </si>
  <si>
    <t>Jan 26 2014 - 6:00pm</t>
  </si>
  <si>
    <t>3,41</t>
  </si>
  <si>
    <t>56,58,90'2</t>
  </si>
  <si>
    <t>2,80</t>
  </si>
  <si>
    <t>Jan 26 2014 - 11:00pm</t>
  </si>
  <si>
    <t>Feb 01 2014 - 3:30am</t>
  </si>
  <si>
    <t>Feb 01 2014 - 11:00pm</t>
  </si>
  <si>
    <t>32,35</t>
  </si>
  <si>
    <t>Feb 02 2014 - 1:00am</t>
  </si>
  <si>
    <t>49,51</t>
  </si>
  <si>
    <t>Feb 02 2014 - 3:00am</t>
  </si>
  <si>
    <t>Feb 02 2014 - 6:00pm</t>
  </si>
  <si>
    <t>15,34,85</t>
  </si>
  <si>
    <t>Feb 08 2014 - 3:30am</t>
  </si>
  <si>
    <t>Feb 08 2014 - 11:00pm</t>
  </si>
  <si>
    <t>Feb 09 2014 - 1:00am</t>
  </si>
  <si>
    <t>Feb 09 2014 - 2:05am</t>
  </si>
  <si>
    <t>8,68</t>
  </si>
  <si>
    <t>Feb 09 2014 - 3:00am</t>
  </si>
  <si>
    <t>Feb 09 2014 - 6:00pm</t>
  </si>
  <si>
    <t>49,85</t>
  </si>
  <si>
    <t>Feb 09 2014 - 11:00pm</t>
  </si>
  <si>
    <t>9,68</t>
  </si>
  <si>
    <t>1,46,63,81</t>
  </si>
  <si>
    <t>Feb 15 2014 - 1:30am</t>
  </si>
  <si>
    <t>Feb 15 2014 - 3:30am</t>
  </si>
  <si>
    <t>13,19,48</t>
  </si>
  <si>
    <t>23,59</t>
  </si>
  <si>
    <t>Feb 15 2014 - 11:00pm</t>
  </si>
  <si>
    <t>5,48,85</t>
  </si>
  <si>
    <t>Feb 16 2014 - 1:00am</t>
  </si>
  <si>
    <t>43,69</t>
  </si>
  <si>
    <t>Feb 16 2014 - 3:00am</t>
  </si>
  <si>
    <t>Feb 16 2014 - 6:00pm</t>
  </si>
  <si>
    <t>Feb 16 2014 - 11:00pm</t>
  </si>
  <si>
    <t>60,81</t>
  </si>
  <si>
    <t>Feb 22 2014 - 1:30am</t>
  </si>
  <si>
    <t>36,42,88</t>
  </si>
  <si>
    <t>Feb 22 2014 - 3:30am</t>
  </si>
  <si>
    <t>10,32,42</t>
  </si>
  <si>
    <t>Feb 22 2014 - 11:00pm</t>
  </si>
  <si>
    <t>8,67,82</t>
  </si>
  <si>
    <t>Feb 23 2014 - 1:00am</t>
  </si>
  <si>
    <t>41,46,81</t>
  </si>
  <si>
    <t>Feb 23 2014 - 2:06am</t>
  </si>
  <si>
    <t>8,18,33,44</t>
  </si>
  <si>
    <t>46,69</t>
  </si>
  <si>
    <t>Feb 23 2014 - 3:00am</t>
  </si>
  <si>
    <t>Feb 23 2014 - 6:00pm</t>
  </si>
  <si>
    <t>Feb 23 2014 - 11:00pm</t>
  </si>
  <si>
    <t>Mar 01 2014 - 1:30am</t>
  </si>
  <si>
    <t>70,90</t>
  </si>
  <si>
    <t>Mar 01 2014 - 3:30am</t>
  </si>
  <si>
    <t>16,88</t>
  </si>
  <si>
    <t>27,32,85</t>
  </si>
  <si>
    <t>Mar 01 2014 - 11:00pm</t>
  </si>
  <si>
    <t>Mar 02 2014 - 1:00am</t>
  </si>
  <si>
    <t>35,88</t>
  </si>
  <si>
    <t>Mar 02 2014 - 3:00am</t>
  </si>
  <si>
    <t>12,18,31</t>
  </si>
  <si>
    <t>Mar 02 2014 - 6:00pm</t>
  </si>
  <si>
    <t>Mar 02 2014 - 11:00pm</t>
  </si>
  <si>
    <t>Mar 08 2014 - 1:30am</t>
  </si>
  <si>
    <t>53,63,89</t>
  </si>
  <si>
    <t>Mar 08 2014 - 2:05am</t>
  </si>
  <si>
    <t>Mar 08 2014 - 2:30am</t>
  </si>
  <si>
    <t>26,54,77</t>
  </si>
  <si>
    <t>Mar 08 2014 - 3:30am</t>
  </si>
  <si>
    <t>22,72</t>
  </si>
  <si>
    <t>Mar 08 2014 - 11:00pm</t>
  </si>
  <si>
    <t>5,10</t>
  </si>
  <si>
    <t>34,52,84,89</t>
  </si>
  <si>
    <t>Mar 09 2014 - 1:00am</t>
  </si>
  <si>
    <t>8,27,83</t>
  </si>
  <si>
    <t>28,52</t>
  </si>
  <si>
    <t>Mar 09 2014 - 3:00am</t>
  </si>
  <si>
    <t>6,49</t>
  </si>
  <si>
    <t>60,68</t>
  </si>
  <si>
    <t>Mar 09 2014 - 11:00pm</t>
  </si>
  <si>
    <t>16,57,59,72</t>
  </si>
  <si>
    <t>54,79</t>
  </si>
  <si>
    <t>Mar 15 2014 - 1:30am</t>
  </si>
  <si>
    <t>64,69</t>
  </si>
  <si>
    <t>Mar 15 2014 - 11:00pm</t>
  </si>
  <si>
    <t>Mar 16 2014 - 1:00am</t>
  </si>
  <si>
    <t>65,81,85</t>
  </si>
  <si>
    <t>Mar 16 2014 - 3:00am</t>
  </si>
  <si>
    <t>19,60</t>
  </si>
  <si>
    <t>38,69</t>
  </si>
  <si>
    <t>Mar 16 2014 - 6:00pm</t>
  </si>
  <si>
    <t>21,39,43,59,88</t>
  </si>
  <si>
    <t>Mar 16 2014 - 11:00pm</t>
  </si>
  <si>
    <t>Mar 22 2014 - 1:30am</t>
  </si>
  <si>
    <t>27,67</t>
  </si>
  <si>
    <t>40,56</t>
  </si>
  <si>
    <t>Mar 22 2014 - 2:30am</t>
  </si>
  <si>
    <t>1,65,90'3</t>
  </si>
  <si>
    <t>Mar 22 2014 - 11:00pm</t>
  </si>
  <si>
    <t>Mar 23 2014 - 1:00am</t>
  </si>
  <si>
    <t>17,26</t>
  </si>
  <si>
    <t>53,90</t>
  </si>
  <si>
    <t>Mar 23 2014 - 2:05am</t>
  </si>
  <si>
    <t>Mar 23 2014 - 3:00am</t>
  </si>
  <si>
    <t>Mar 23 2014 - 6:00pm</t>
  </si>
  <si>
    <t>41,72</t>
  </si>
  <si>
    <t>Mar 23 2014 - 11:00pm</t>
  </si>
  <si>
    <t>31,53</t>
  </si>
  <si>
    <t>Mar 29 2014 - 1:30am</t>
  </si>
  <si>
    <t>13,34</t>
  </si>
  <si>
    <t>Mar 29 2014 - 3:30am</t>
  </si>
  <si>
    <t>21,90'1</t>
  </si>
  <si>
    <t>Mar 29 2014 - 11:00pm</t>
  </si>
  <si>
    <t>10,69,72</t>
  </si>
  <si>
    <t>2,31,43</t>
  </si>
  <si>
    <t>Mar 30 2014 - 1:00am</t>
  </si>
  <si>
    <t>14,53,66</t>
  </si>
  <si>
    <t>24,71</t>
  </si>
  <si>
    <t>11,90'2</t>
  </si>
  <si>
    <t>Mar 30 2014 - 3:00am</t>
  </si>
  <si>
    <t>Mar 30 2014 - 6:00pm</t>
  </si>
  <si>
    <t>Mar 31 2014 - 1:00am</t>
  </si>
  <si>
    <t>9,14,55,73</t>
  </si>
  <si>
    <t>Apr 05 2014 - 2:00am</t>
  </si>
  <si>
    <t>Apr 05 2014 - 2:30am</t>
  </si>
  <si>
    <t>27,56,72</t>
  </si>
  <si>
    <t>Apr 05 2014 - 11:00pm</t>
  </si>
  <si>
    <t>17,42</t>
  </si>
  <si>
    <t>Apr 06 2014 - 1:00am</t>
  </si>
  <si>
    <t>15,79,90</t>
  </si>
  <si>
    <t>23,32</t>
  </si>
  <si>
    <t>59,88</t>
  </si>
  <si>
    <t>Apr 06 2014 - 2:06am</t>
  </si>
  <si>
    <t>Apr 06 2014 - 3:00am</t>
  </si>
  <si>
    <t>Estadio Tres de Marzo</t>
  </si>
  <si>
    <t>Apr 06 2014 - 5:00pm</t>
  </si>
  <si>
    <t>34,44</t>
  </si>
  <si>
    <t>Apr 06 2014 - 10:00pm</t>
  </si>
  <si>
    <t>44,90'1</t>
  </si>
  <si>
    <t>Apr 12 2014 - 12:30am</t>
  </si>
  <si>
    <t>Apr 12 2014 - 10:00pm</t>
  </si>
  <si>
    <t>83,90'1</t>
  </si>
  <si>
    <t>Apr 13 2014 - 12:00am</t>
  </si>
  <si>
    <t>Apr 13 2014 - 2:00am</t>
  </si>
  <si>
    <t>Apr 13 2014 - 5:00pm</t>
  </si>
  <si>
    <t>Apr 13 2014 - 10:00pm</t>
  </si>
  <si>
    <t>Apr 14 2014 - 12:00am</t>
  </si>
  <si>
    <t>18,32,78,88</t>
  </si>
  <si>
    <t>57,87,90'4</t>
  </si>
  <si>
    <t>Apr 19 2014 - 12:30am</t>
  </si>
  <si>
    <t>17,25,44,75,86</t>
  </si>
  <si>
    <t>Apr 19 2014 - 10:00pm</t>
  </si>
  <si>
    <t>Apr 20 2014 - 12:00am</t>
  </si>
  <si>
    <t>17,90'1</t>
  </si>
  <si>
    <t>28,33,36</t>
  </si>
  <si>
    <t>23,69</t>
  </si>
  <si>
    <t>26,39,66,90'1</t>
  </si>
  <si>
    <t>Apr 20 2014 - 1:05am</t>
  </si>
  <si>
    <t>37,48,77</t>
  </si>
  <si>
    <t>Apr 20 2014 - 2:00am</t>
  </si>
  <si>
    <t>Apr 20 2014 - 5:00pm</t>
  </si>
  <si>
    <t>Apr 20 2014 - 10:00pm</t>
  </si>
  <si>
    <t>53,83</t>
  </si>
  <si>
    <t>Apr 26 2014 - 12:30am</t>
  </si>
  <si>
    <t>44,53,65</t>
  </si>
  <si>
    <t>74,79,88,90</t>
  </si>
  <si>
    <t>Apr 26 2014 - 2:30am</t>
  </si>
  <si>
    <t>15,65</t>
  </si>
  <si>
    <t>Apr 26 2014 - 10:00pm</t>
  </si>
  <si>
    <t>5,67</t>
  </si>
  <si>
    <t>79,81</t>
  </si>
  <si>
    <t>Apr 27 2014 - 12:00am</t>
  </si>
  <si>
    <t>36,75</t>
  </si>
  <si>
    <t>Apr 27 2014 - 2:00am</t>
  </si>
  <si>
    <t>14,31,41,44,70</t>
  </si>
  <si>
    <t>34,38</t>
  </si>
  <si>
    <t>Apr 27 2014 - 5:00pm</t>
  </si>
  <si>
    <t>26,79,86</t>
  </si>
  <si>
    <t>Apr 27 2014 - 10:00pm</t>
  </si>
  <si>
    <t>May 01 2014 - 1:00am</t>
  </si>
  <si>
    <t>11,59,80,86,90'2</t>
  </si>
  <si>
    <t>25,48,53</t>
  </si>
  <si>
    <t>May 01 2014 - 3:00am</t>
  </si>
  <si>
    <t>May 02 2014 - 1:00am</t>
  </si>
  <si>
    <t>May 02 2014 - 3:00am</t>
  </si>
  <si>
    <t>May 04 2014 - 12:00am</t>
  </si>
  <si>
    <t>11,20</t>
  </si>
  <si>
    <t>40,58</t>
  </si>
  <si>
    <t>May 04 2014 - 2:00am</t>
  </si>
  <si>
    <t>27,83,86</t>
  </si>
  <si>
    <t>May 04 2014 - 5:00pm</t>
  </si>
  <si>
    <t>30,59,88</t>
  </si>
  <si>
    <t>May 04 2014 - 10:00pm</t>
  </si>
  <si>
    <t>15,32</t>
  </si>
  <si>
    <t>11,24,46,54</t>
  </si>
  <si>
    <t>May 08 2014 - 1:30am</t>
  </si>
  <si>
    <t>43,63</t>
  </si>
  <si>
    <t>May 09 2014 - 1:05am</t>
  </si>
  <si>
    <t>May 11 2014 - 1:00am</t>
  </si>
  <si>
    <t>10,67,77,90'3</t>
  </si>
  <si>
    <t>26,45'2</t>
  </si>
  <si>
    <t>May 11 2014 - 5:00pm</t>
  </si>
  <si>
    <t>May 16 2014 - 1:05am</t>
  </si>
  <si>
    <t>33,76</t>
  </si>
  <si>
    <t>41,60,68</t>
  </si>
  <si>
    <t>May 19 2014 - 1:00am</t>
  </si>
  <si>
    <t>Jul 19 2014 - 12:30am</t>
  </si>
  <si>
    <t>1,40,56</t>
  </si>
  <si>
    <t>Jul 19 2014 - 2:30am</t>
  </si>
  <si>
    <t>Jul 19 2014 - 10:00pm</t>
  </si>
  <si>
    <t>Jul 20 2014 - 12:00am</t>
  </si>
  <si>
    <t>Leones Negros de la Universidad de Guadalajara</t>
  </si>
  <si>
    <t>2,63,83</t>
  </si>
  <si>
    <t>Jul 20 2014 - 1:06am</t>
  </si>
  <si>
    <t>18,37</t>
  </si>
  <si>
    <t>Jul 20 2014 - 2:00am</t>
  </si>
  <si>
    <t>Jul 20 2014 - 5:00pm</t>
  </si>
  <si>
    <t>Jul 20 2014 - 10:00pm</t>
  </si>
  <si>
    <t>Jul 26 2014 - 12:30am</t>
  </si>
  <si>
    <t>50,90'2</t>
  </si>
  <si>
    <t>Jul 26 2014 - 2:30am</t>
  </si>
  <si>
    <t>Jul 26 2014 - 10:00pm</t>
  </si>
  <si>
    <t>67,90'5</t>
  </si>
  <si>
    <t>Jul 27 2014 - 12:00am</t>
  </si>
  <si>
    <t>12,22,42,64</t>
  </si>
  <si>
    <t>27,57</t>
  </si>
  <si>
    <t>Jul 27 2014 - 1:06am</t>
  </si>
  <si>
    <t>Jul 27 2014 - 2:00am</t>
  </si>
  <si>
    <t>26,71</t>
  </si>
  <si>
    <t>Jul 27 2014 - 5:00pm</t>
  </si>
  <si>
    <t>Jul 27 2014 - 10:00pm</t>
  </si>
  <si>
    <t>Aug 02 2014 - 12:30am</t>
  </si>
  <si>
    <t>58,90'1</t>
  </si>
  <si>
    <t>Aug 02 2014 - 2:30am</t>
  </si>
  <si>
    <t>Aug 02 2014 - 10:00pm</t>
  </si>
  <si>
    <t>15,62,73,75</t>
  </si>
  <si>
    <t>Aug 03 2014 - 12:00am</t>
  </si>
  <si>
    <t>Aug 03 2014 - 1:06am</t>
  </si>
  <si>
    <t>54,73,76,82</t>
  </si>
  <si>
    <t>Aug 03 2014 - 2:00am</t>
  </si>
  <si>
    <t>18,42,52,58</t>
  </si>
  <si>
    <t>7,30</t>
  </si>
  <si>
    <t>Aug 03 2014 - 5:00pm</t>
  </si>
  <si>
    <t>26,79</t>
  </si>
  <si>
    <t>Aug 09 2014 - 12:30am</t>
  </si>
  <si>
    <t>Aug 09 2014 - 1:30am</t>
  </si>
  <si>
    <t>78,86</t>
  </si>
  <si>
    <t>Aug 09 2014 - 10:00pm</t>
  </si>
  <si>
    <t>Aug 10 2014 - 12:00am</t>
  </si>
  <si>
    <t>22,62</t>
  </si>
  <si>
    <t>Aug 10 2014 - 1:00am</t>
  </si>
  <si>
    <t>20,65</t>
  </si>
  <si>
    <t>30,41,87</t>
  </si>
  <si>
    <t>Aug 10 2014 - 1:06am</t>
  </si>
  <si>
    <t>39,66,90'1</t>
  </si>
  <si>
    <t>Aug 10 2014 - 2:00am</t>
  </si>
  <si>
    <t>52,60,75</t>
  </si>
  <si>
    <t>24,38</t>
  </si>
  <si>
    <t>Aug 10 2014 - 5:00pm</t>
  </si>
  <si>
    <t>Estadio Olímpico Universitario de Colima</t>
  </si>
  <si>
    <t>Aug 10 2014 - 10:00pm</t>
  </si>
  <si>
    <t>Aug 15 2014 - 1:06am</t>
  </si>
  <si>
    <t>76,86</t>
  </si>
  <si>
    <t>Aug 16 2014 - 12:30am</t>
  </si>
  <si>
    <t>Aug 16 2014 - 2:30am</t>
  </si>
  <si>
    <t>5,55</t>
  </si>
  <si>
    <t>Aug 16 2014 - 10:00pm</t>
  </si>
  <si>
    <t>38,57,90'3</t>
  </si>
  <si>
    <t>52,76</t>
  </si>
  <si>
    <t>Aug 17 2014 - 12:00am</t>
  </si>
  <si>
    <t>38,66,74</t>
  </si>
  <si>
    <t>Aug 17 2014 - 2:00am</t>
  </si>
  <si>
    <t>Aug 17 2014 - 5:00pm</t>
  </si>
  <si>
    <t>8,60,67</t>
  </si>
  <si>
    <t>Aug 17 2014 - 10:00pm</t>
  </si>
  <si>
    <t>Aug 23 2014 - 12:30am</t>
  </si>
  <si>
    <t>9,49,66,77,90'4</t>
  </si>
  <si>
    <t>Aug 23 2014 - 2:30am</t>
  </si>
  <si>
    <t>1,6,77</t>
  </si>
  <si>
    <t>Aug 23 2014 - 10:00pm</t>
  </si>
  <si>
    <t>10,77</t>
  </si>
  <si>
    <t>Aug 24 2014 - 12:00am</t>
  </si>
  <si>
    <t>Aug 24 2014 - 1:06am</t>
  </si>
  <si>
    <t>44,49,74</t>
  </si>
  <si>
    <t>Aug 24 2014 - 2:00am</t>
  </si>
  <si>
    <t>Aug 24 2014 - 5:00pm</t>
  </si>
  <si>
    <t>Aug 24 2014 - 10:00pm</t>
  </si>
  <si>
    <t>Aug 30 2014 - 12:30am</t>
  </si>
  <si>
    <t>Aug 30 2014 - 2:30am</t>
  </si>
  <si>
    <t>Aug 30 2014 - 10:00pm</t>
  </si>
  <si>
    <t>22,58,61</t>
  </si>
  <si>
    <t>37,39</t>
  </si>
  <si>
    <t>Aug 31 2014 - 12:00am</t>
  </si>
  <si>
    <t>48,90'4</t>
  </si>
  <si>
    <t>Aug 31 2014 - 1:06am</t>
  </si>
  <si>
    <t>23,38</t>
  </si>
  <si>
    <t>Aug 31 2014 - 2:00am</t>
  </si>
  <si>
    <t>Aug 31 2014 - 5:00pm</t>
  </si>
  <si>
    <t>14,71</t>
  </si>
  <si>
    <t>Aug 31 2014 - 10:00pm</t>
  </si>
  <si>
    <t>Sep 07 2014 - 10:00pm</t>
  </si>
  <si>
    <t>45,75,85</t>
  </si>
  <si>
    <t>Sep 13 2014 - 12:30am</t>
  </si>
  <si>
    <t>Sep 13 2014 - 1:30am</t>
  </si>
  <si>
    <t>Sep 13 2014 - 2:30am</t>
  </si>
  <si>
    <t>10,90'3</t>
  </si>
  <si>
    <t>Sep 13 2014 - 10:00pm</t>
  </si>
  <si>
    <t>45'1,60</t>
  </si>
  <si>
    <t>Sep 14 2014 - 1:06am</t>
  </si>
  <si>
    <t>Sep 14 2014 - 2:00am</t>
  </si>
  <si>
    <t>Sep 14 2014 - 5:00pm</t>
  </si>
  <si>
    <t>35,43</t>
  </si>
  <si>
    <t>71,88</t>
  </si>
  <si>
    <t>Sep 20 2014 - 2:30am</t>
  </si>
  <si>
    <t>65,90'1</t>
  </si>
  <si>
    <t>23,47,56</t>
  </si>
  <si>
    <t>3,48,54,90</t>
  </si>
  <si>
    <t>Sep 20 2014 - 10:00pm</t>
  </si>
  <si>
    <t>31,79</t>
  </si>
  <si>
    <t>Sep 21 2014 - 12:00am</t>
  </si>
  <si>
    <t>Sep 21 2014 - 1:06am</t>
  </si>
  <si>
    <t>12,34,85</t>
  </si>
  <si>
    <t>Sep 21 2014 - 2:00am</t>
  </si>
  <si>
    <t>7,80</t>
  </si>
  <si>
    <t>Sep 21 2014 - 5:00pm</t>
  </si>
  <si>
    <t>Sep 21 2014 - 10:00pm</t>
  </si>
  <si>
    <t>6,70,76,90'4</t>
  </si>
  <si>
    <t>Sep 27 2014 - 12:00am</t>
  </si>
  <si>
    <t>Sep 27 2014 - 12:30am</t>
  </si>
  <si>
    <t>Sep 27 2014 - 2:30am</t>
  </si>
  <si>
    <t>41,54,60,90</t>
  </si>
  <si>
    <t>Sep 27 2014 - 10:00pm</t>
  </si>
  <si>
    <t>Sep 28 2014 - 12:00am</t>
  </si>
  <si>
    <t>8,26</t>
  </si>
  <si>
    <t>Sep 28 2014 - 1:06am</t>
  </si>
  <si>
    <t>15,79</t>
  </si>
  <si>
    <t>39,56,70</t>
  </si>
  <si>
    <t>Sep 28 2014 - 2:00am</t>
  </si>
  <si>
    <t>24,61</t>
  </si>
  <si>
    <t>Sep 28 2014 - 5:00pm</t>
  </si>
  <si>
    <t>46,70</t>
  </si>
  <si>
    <t>Sep 28 2014 - 10:00pm</t>
  </si>
  <si>
    <t>Oct 01 2014 - 1:06am</t>
  </si>
  <si>
    <t>16,61,84</t>
  </si>
  <si>
    <t>Oct 01 2014 - 1:30am</t>
  </si>
  <si>
    <t>31,89</t>
  </si>
  <si>
    <t>Oct 01 2014 - 2:00am</t>
  </si>
  <si>
    <t>Oct 02 2014 - 12:00am</t>
  </si>
  <si>
    <t>50,90</t>
  </si>
  <si>
    <t>Oct 02 2014 - 1:00am</t>
  </si>
  <si>
    <t>23,45</t>
  </si>
  <si>
    <t>Oct 02 2014 - 2:00am</t>
  </si>
  <si>
    <t>Oct 02 2014 - 2:45am</t>
  </si>
  <si>
    <t>Oct 03 2014 - 1:00am</t>
  </si>
  <si>
    <t>24,58,60</t>
  </si>
  <si>
    <t>Oct 04 2014 - 12:30am</t>
  </si>
  <si>
    <t>17,77</t>
  </si>
  <si>
    <t>Oct 04 2014 - 10:00pm</t>
  </si>
  <si>
    <t>Oct 04 2014 - 10:15pm</t>
  </si>
  <si>
    <t>15,85,90,90'4</t>
  </si>
  <si>
    <t>Oct 05 2014 - 12:00am</t>
  </si>
  <si>
    <t>90'5</t>
  </si>
  <si>
    <t>Oct 05 2014 - 1:00am</t>
  </si>
  <si>
    <t>45,47</t>
  </si>
  <si>
    <t>63,81</t>
  </si>
  <si>
    <t>Oct 05 2014 - 1:06am</t>
  </si>
  <si>
    <t>13,53</t>
  </si>
  <si>
    <t>Oct 05 2014 - 2:00am</t>
  </si>
  <si>
    <t>Oct 05 2014 - 5:00pm</t>
  </si>
  <si>
    <t>Oct 05 2014 - 10:00pm</t>
  </si>
  <si>
    <t>Oct 18 2014 - 12:30am</t>
  </si>
  <si>
    <t>Oct 18 2014 - 2:30am</t>
  </si>
  <si>
    <t>61,90'2</t>
  </si>
  <si>
    <t>Oct 18 2014 - 10:00pm</t>
  </si>
  <si>
    <t>49,80</t>
  </si>
  <si>
    <t>Oct 19 2014 - 12:00am</t>
  </si>
  <si>
    <t>Oct 19 2014 - 1:06am</t>
  </si>
  <si>
    <t>14,60</t>
  </si>
  <si>
    <t>Oct 19 2014 - 2:00am</t>
  </si>
  <si>
    <t>48,90'3</t>
  </si>
  <si>
    <t>83,88</t>
  </si>
  <si>
    <t>Oct 19 2014 - 5:00pm</t>
  </si>
  <si>
    <t>Oct 25 2014 - 12:30am</t>
  </si>
  <si>
    <t>25,44,90'3</t>
  </si>
  <si>
    <t>Oct 25 2014 - 2:30am</t>
  </si>
  <si>
    <t>Oct 25 2014 - 10:00pm</t>
  </si>
  <si>
    <t>10,65,70</t>
  </si>
  <si>
    <t>33,80</t>
  </si>
  <si>
    <t>Estadio Universitario BUAP</t>
  </si>
  <si>
    <t>Oct 26 2014 - 1:00am</t>
  </si>
  <si>
    <t>53,86</t>
  </si>
  <si>
    <t>25,40</t>
  </si>
  <si>
    <t>Oct 26 2014 - 1:06am</t>
  </si>
  <si>
    <t>Oct 26 2014 - 2:00am</t>
  </si>
  <si>
    <t>43,73</t>
  </si>
  <si>
    <t>Oct 26 2014 - 6:00pm</t>
  </si>
  <si>
    <t>33,87</t>
  </si>
  <si>
    <t>21,48,65</t>
  </si>
  <si>
    <t>Oct 26 2014 - 11:00pm</t>
  </si>
  <si>
    <t>35,44,90'2</t>
  </si>
  <si>
    <t>24,54,64</t>
  </si>
  <si>
    <t>Nov 01 2014 - 1:30am</t>
  </si>
  <si>
    <t>54,74</t>
  </si>
  <si>
    <t>Nov 01 2014 - 2:30am</t>
  </si>
  <si>
    <t>Nov 01 2014 - 11:00pm</t>
  </si>
  <si>
    <t>Nov 02 2014 - 1:00am</t>
  </si>
  <si>
    <t>Nov 02 2014 - 2:06am</t>
  </si>
  <si>
    <t>8,52,59,68</t>
  </si>
  <si>
    <t>Nov 02 2014 - 3:00am</t>
  </si>
  <si>
    <t>Nov 02 2014 - 6:00pm</t>
  </si>
  <si>
    <t>Nov 08 2014 - 1:30am</t>
  </si>
  <si>
    <t>31,56</t>
  </si>
  <si>
    <t>Nov 08 2014 - 3:30am</t>
  </si>
  <si>
    <t>37,76</t>
  </si>
  <si>
    <t>Nov 08 2014 - 11:00pm</t>
  </si>
  <si>
    <t>15,90'1</t>
  </si>
  <si>
    <t>Nov 09 2014 - 1:00am</t>
  </si>
  <si>
    <t>58,90'3</t>
  </si>
  <si>
    <t>Nov 09 2014 - 2:06am</t>
  </si>
  <si>
    <t>Nov 09 2014 - 3:00am</t>
  </si>
  <si>
    <t>Nov 09 2014 - 6:00pm</t>
  </si>
  <si>
    <t>26,64</t>
  </si>
  <si>
    <t>18,88</t>
  </si>
  <si>
    <t>Nov 09 2014 - 11:00pm</t>
  </si>
  <si>
    <t>Nov 15 2014 - 10:50pm</t>
  </si>
  <si>
    <t>Nov 22 2014 - 1:30am</t>
  </si>
  <si>
    <t>6,14</t>
  </si>
  <si>
    <t>Nov 22 2014 - 3:30am</t>
  </si>
  <si>
    <t>69,90'1</t>
  </si>
  <si>
    <t>Nov 22 2014 - 11:00pm</t>
  </si>
  <si>
    <t>50,59,90'3</t>
  </si>
  <si>
    <t>15,33,83</t>
  </si>
  <si>
    <t>32,68</t>
  </si>
  <si>
    <t>Nov 23 2014 - 1:00am</t>
  </si>
  <si>
    <t>20,90'1</t>
  </si>
  <si>
    <t>Nov 23 2014 - 2:06am</t>
  </si>
  <si>
    <t>Nov 23 2014 - 3:00am</t>
  </si>
  <si>
    <t>28,45</t>
  </si>
  <si>
    <t>Nov 23 2014 - 6:00pm</t>
  </si>
  <si>
    <t>5,10,16,65</t>
  </si>
  <si>
    <t>14,44</t>
  </si>
  <si>
    <t>Nov 27 2014 - 2:06am</t>
  </si>
  <si>
    <t>Nov 27 2014 - 4:00am</t>
  </si>
  <si>
    <t>Nov 28 2014 - 1:00am</t>
  </si>
  <si>
    <t>Nov 28 2014 - 3:00am</t>
  </si>
  <si>
    <t>Nov 29 2014 - 11:00pm</t>
  </si>
  <si>
    <t>Nov 30 2014 - 1:00am</t>
  </si>
  <si>
    <t>Nov 30 2014 - 6:00pm</t>
  </si>
  <si>
    <t>Dec 01 2014 - 12:00am</t>
  </si>
  <si>
    <t>31,70</t>
  </si>
  <si>
    <t>Dec 05 2014 - 1:00am</t>
  </si>
  <si>
    <t>Dec 05 2014 - 3:00am</t>
  </si>
  <si>
    <t>33,36,83</t>
  </si>
  <si>
    <t>Dec 07 2014 - 10:00pm</t>
  </si>
  <si>
    <t>Dec 08 2014 - 12:00am</t>
  </si>
  <si>
    <t>Dec 12 2014 - 2:30am</t>
  </si>
  <si>
    <t>Dec 15 2014 - 12:00am</t>
  </si>
  <si>
    <t>36,62,78</t>
  </si>
  <si>
    <t>Jan 10 2015 - 2:00am</t>
  </si>
  <si>
    <t>56,74</t>
  </si>
  <si>
    <t>Jan 10 2015 - 3:30am</t>
  </si>
  <si>
    <t>Jan 10 2015 - 11:00pm</t>
  </si>
  <si>
    <t>4,8,66</t>
  </si>
  <si>
    <t>20,59</t>
  </si>
  <si>
    <t>Jan 11 2015 - 1:00am</t>
  </si>
  <si>
    <t>Jan 11 2015 - 3:00am</t>
  </si>
  <si>
    <t>59,87</t>
  </si>
  <si>
    <t>Jan 11 2015 - 6:00pm</t>
  </si>
  <si>
    <t>Jan 11 2015 - 11:00pm</t>
  </si>
  <si>
    <t>Jan 17 2015 - 1:30am</t>
  </si>
  <si>
    <t>Jan 17 2015 - 2:30am</t>
  </si>
  <si>
    <t>21,53,90'3</t>
  </si>
  <si>
    <t>Jan 17 2015 - 3:30am</t>
  </si>
  <si>
    <t>Jan 17 2015 - 11:00pm</t>
  </si>
  <si>
    <t>Jan 18 2015 - 1:00am</t>
  </si>
  <si>
    <t>Jan 18 2015 - 2:06am</t>
  </si>
  <si>
    <t>Jan 18 2015 - 3:00am</t>
  </si>
  <si>
    <t>67,83</t>
  </si>
  <si>
    <t>Jan 18 2015 - 6:00pm</t>
  </si>
  <si>
    <t>38,74,80</t>
  </si>
  <si>
    <t>Jan 18 2015 - 11:00pm</t>
  </si>
  <si>
    <t>18,41</t>
  </si>
  <si>
    <t>Jan 24 2015 - 1:30am</t>
  </si>
  <si>
    <t>Jan 24 2015 - 2:30am</t>
  </si>
  <si>
    <t>Jan 24 2015 - 3:30am</t>
  </si>
  <si>
    <t>22,36,47,73</t>
  </si>
  <si>
    <t>Jan 24 2015 - 11:00pm</t>
  </si>
  <si>
    <t>Jan 25 2015 - 1:00am</t>
  </si>
  <si>
    <t>31,49</t>
  </si>
  <si>
    <t>Jan 25 2015 - 2:06am</t>
  </si>
  <si>
    <t>21,29</t>
  </si>
  <si>
    <t>Jan 25 2015 - 3:00am</t>
  </si>
  <si>
    <t>53,63,72</t>
  </si>
  <si>
    <t>Jan 25 2015 - 6:00pm</t>
  </si>
  <si>
    <t>3,20,76</t>
  </si>
  <si>
    <t>55,86</t>
  </si>
  <si>
    <t>Jan 25 2015 - 11:00pm</t>
  </si>
  <si>
    <t>Jan 31 2015 - 1:30am</t>
  </si>
  <si>
    <t>Jan 31 2015 - 3:30am</t>
  </si>
  <si>
    <t>33,55,72,79</t>
  </si>
  <si>
    <t>63,90'1</t>
  </si>
  <si>
    <t>Jan 31 2015 - 11:00pm</t>
  </si>
  <si>
    <t>Feb 01 2015 - 1:00am</t>
  </si>
  <si>
    <t>Feb 01 2015 - 2:06am</t>
  </si>
  <si>
    <t>Feb 01 2015 - 3:00am</t>
  </si>
  <si>
    <t>Feb 01 2015 - 6:00pm</t>
  </si>
  <si>
    <t>26,37,89</t>
  </si>
  <si>
    <t>Feb 07 2015 - 1:30am</t>
  </si>
  <si>
    <t>32,66</t>
  </si>
  <si>
    <t>36,71</t>
  </si>
  <si>
    <t>Feb 07 2015 - 2:30am</t>
  </si>
  <si>
    <t>Feb 07 2015 - 3:30am</t>
  </si>
  <si>
    <t>Feb 07 2015 - 11:00pm</t>
  </si>
  <si>
    <t>Feb 08 2015 - 1:00am</t>
  </si>
  <si>
    <t>Feb 08 2015 - 2:06am</t>
  </si>
  <si>
    <t>Feb 08 2015 - 3:00am</t>
  </si>
  <si>
    <t>14,49</t>
  </si>
  <si>
    <t>40,79</t>
  </si>
  <si>
    <t>Feb 08 2015 - 6:00pm</t>
  </si>
  <si>
    <t>23,38,77</t>
  </si>
  <si>
    <t>Feb 08 2015 - 11:00pm</t>
  </si>
  <si>
    <t>29,52</t>
  </si>
  <si>
    <t>Feb 14 2015 - 1:30am</t>
  </si>
  <si>
    <t>42,61</t>
  </si>
  <si>
    <t>Feb 14 2015 - 3:30am</t>
  </si>
  <si>
    <t>18,21,79</t>
  </si>
  <si>
    <t>Feb 14 2015 - 11:00pm</t>
  </si>
  <si>
    <t>48,50</t>
  </si>
  <si>
    <t>6,32,42,55,73</t>
  </si>
  <si>
    <t>Feb 15 2015 - 1:00am</t>
  </si>
  <si>
    <t>Feb 15 2015 - 2:06am</t>
  </si>
  <si>
    <t>Feb 15 2015 - 3:00am</t>
  </si>
  <si>
    <t>30,48,75</t>
  </si>
  <si>
    <t>Feb 15 2015 - 6:00pm</t>
  </si>
  <si>
    <t>3,32</t>
  </si>
  <si>
    <t>13,90'3</t>
  </si>
  <si>
    <t>Feb 15 2015 - 11:00pm</t>
  </si>
  <si>
    <t>Feb 21 2015 - 1:30am</t>
  </si>
  <si>
    <t>37,51</t>
  </si>
  <si>
    <t>Feb 21 2015 - 2:30am</t>
  </si>
  <si>
    <t>51,68,80</t>
  </si>
  <si>
    <t>Feb 21 2015 - 3:30am</t>
  </si>
  <si>
    <t>Feb 21 2015 - 11:00pm</t>
  </si>
  <si>
    <t>80,83</t>
  </si>
  <si>
    <t>Feb 22 2015 - 1:00am</t>
  </si>
  <si>
    <t>63,89</t>
  </si>
  <si>
    <t>Feb 22 2015 - 2:06am</t>
  </si>
  <si>
    <t>53,60</t>
  </si>
  <si>
    <t>Feb 22 2015 - 3:00am</t>
  </si>
  <si>
    <t>Feb 22 2015 - 6:00pm</t>
  </si>
  <si>
    <t>Feb 22 2015 - 11:00pm</t>
  </si>
  <si>
    <t>Feb 28 2015 - 1:30am</t>
  </si>
  <si>
    <t>67,68,84</t>
  </si>
  <si>
    <t>23,75</t>
  </si>
  <si>
    <t>Feb 28 2015 - 3:30am</t>
  </si>
  <si>
    <t>56,82,90'1</t>
  </si>
  <si>
    <t>12,36</t>
  </si>
  <si>
    <t>Feb 28 2015 - 11:00pm</t>
  </si>
  <si>
    <t>20,34,45'1,56</t>
  </si>
  <si>
    <t>Mar 01 2015 - 1:00am</t>
  </si>
  <si>
    <t>27,38,87</t>
  </si>
  <si>
    <t>Mar 01 2015 - 2:06am</t>
  </si>
  <si>
    <t>84,90'1</t>
  </si>
  <si>
    <t>Mar 01 2015 - 3:00am</t>
  </si>
  <si>
    <t>40,77,88</t>
  </si>
  <si>
    <t>Mar 01 2015 - 6:00pm</t>
  </si>
  <si>
    <t>Mar 01 2015 - 11:00pm</t>
  </si>
  <si>
    <t>28,76,86</t>
  </si>
  <si>
    <t>Mar 07 2015 - 1:00am</t>
  </si>
  <si>
    <t>Mar 07 2015 - 1:30am</t>
  </si>
  <si>
    <t>Mar 07 2015 - 11:00pm</t>
  </si>
  <si>
    <t>Mar 08 2015 - 1:00am</t>
  </si>
  <si>
    <t>27,37,44</t>
  </si>
  <si>
    <t>15,46</t>
  </si>
  <si>
    <t>Mar 08 2015 - 2:06am</t>
  </si>
  <si>
    <t>Mar 08 2015 - 3:00am</t>
  </si>
  <si>
    <t>87,89</t>
  </si>
  <si>
    <t>Mar 08 2015 - 6:00pm</t>
  </si>
  <si>
    <t>31,65</t>
  </si>
  <si>
    <t>Mar 08 2015 - 11:00pm</t>
  </si>
  <si>
    <t>21,74</t>
  </si>
  <si>
    <t>Mar 14 2015 - 1:30am</t>
  </si>
  <si>
    <t>Mar 14 2015 - 3:30am</t>
  </si>
  <si>
    <t>17,57,72</t>
  </si>
  <si>
    <t>Mar 14 2015 - 11:00pm</t>
  </si>
  <si>
    <t>73,87</t>
  </si>
  <si>
    <t>Mar 15 2015 - 1:00am</t>
  </si>
  <si>
    <t>Mar 15 2015 - 2:06am</t>
  </si>
  <si>
    <t>36,63</t>
  </si>
  <si>
    <t>13,20</t>
  </si>
  <si>
    <t>Mar 15 2015 - 3:00am</t>
  </si>
  <si>
    <t>73,89</t>
  </si>
  <si>
    <t>14,84</t>
  </si>
  <si>
    <t>Mar 15 2015 - 6:00pm</t>
  </si>
  <si>
    <t>Mar 21 2015 - 1:30am</t>
  </si>
  <si>
    <t>51,69</t>
  </si>
  <si>
    <t>Mar 21 2015 - 2:30am</t>
  </si>
  <si>
    <t>15,40,60,82</t>
  </si>
  <si>
    <t>Mar 21 2015 - 3:30am</t>
  </si>
  <si>
    <t>21,47</t>
  </si>
  <si>
    <t>60,84</t>
  </si>
  <si>
    <t>Mar 21 2015 - 11:00pm</t>
  </si>
  <si>
    <t>41,63</t>
  </si>
  <si>
    <t>Mar 22 2015 - 1:00am</t>
  </si>
  <si>
    <t>7,45'1,49,78,85</t>
  </si>
  <si>
    <t>Mar 22 2015 - 2:06am</t>
  </si>
  <si>
    <t>16,63</t>
  </si>
  <si>
    <t>Mar 22 2015 - 3:00am</t>
  </si>
  <si>
    <t>Mar 22 2015 - 6:00pm</t>
  </si>
  <si>
    <t>45,88</t>
  </si>
  <si>
    <t>Mar 22 2015 - 11:00pm</t>
  </si>
  <si>
    <t>Apr 04 2015 - 1:30am</t>
  </si>
  <si>
    <t>Apr 04 2015 - 11:00pm</t>
  </si>
  <si>
    <t>Apr 05 2015 - 1:00am</t>
  </si>
  <si>
    <t>16,28,41</t>
  </si>
  <si>
    <t>30,90'4</t>
  </si>
  <si>
    <t>64,83</t>
  </si>
  <si>
    <t>Apr 05 2015 - 2:06am</t>
  </si>
  <si>
    <t>5,53,84,90'3</t>
  </si>
  <si>
    <t>29,45'2,55,87,90'1</t>
  </si>
  <si>
    <t>Apr 05 2015 - 3:00am</t>
  </si>
  <si>
    <t>45,57,87</t>
  </si>
  <si>
    <t>27,36,61,78</t>
  </si>
  <si>
    <t>Apr 05 2015 - 5:00pm</t>
  </si>
  <si>
    <t>62,90'3</t>
  </si>
  <si>
    <t>Apr 11 2015 - 12:30am</t>
  </si>
  <si>
    <t>10,45</t>
  </si>
  <si>
    <t>Apr 11 2015 - 1:30am</t>
  </si>
  <si>
    <t>Apr 11 2015 - 2:30am</t>
  </si>
  <si>
    <t>5,17,55,76</t>
  </si>
  <si>
    <t>10,24,90'3</t>
  </si>
  <si>
    <t>Apr 11 2015 - 10:00pm</t>
  </si>
  <si>
    <t>4,14</t>
  </si>
  <si>
    <t>Apr 12 2015 - 12:00am</t>
  </si>
  <si>
    <t>Apr 12 2015 - 1:06am</t>
  </si>
  <si>
    <t>31,62,82</t>
  </si>
  <si>
    <t>Apr 12 2015 - 2:00am</t>
  </si>
  <si>
    <t>Apr 12 2015 - 5:00pm</t>
  </si>
  <si>
    <t>Apr 12 2015 - 10:00pm</t>
  </si>
  <si>
    <t>Apr 18 2015 - 12:30am</t>
  </si>
  <si>
    <t>37,71</t>
  </si>
  <si>
    <t>Apr 18 2015 - 1:30am</t>
  </si>
  <si>
    <t>Apr 18 2015 - 2:30am</t>
  </si>
  <si>
    <t>Apr 18 2015 - 10:00pm</t>
  </si>
  <si>
    <t>24,45,86,90'2</t>
  </si>
  <si>
    <t>Apr 19 2015 - 12:00am</t>
  </si>
  <si>
    <t>56,84,88</t>
  </si>
  <si>
    <t>Apr 19 2015 - 1:06am</t>
  </si>
  <si>
    <t>Apr 19 2015 - 5:00pm</t>
  </si>
  <si>
    <t>Apr 19 2015 - 10:00pm</t>
  </si>
  <si>
    <t>Apr 25 2015 - 12:30am</t>
  </si>
  <si>
    <t>9,35,41</t>
  </si>
  <si>
    <t>Apr 25 2015 - 1:30am</t>
  </si>
  <si>
    <t>27,34,59</t>
  </si>
  <si>
    <t>24,79,81</t>
  </si>
  <si>
    <t>Apr 25 2015 - 2:30am</t>
  </si>
  <si>
    <t>Apr 25 2015 - 10:00pm</t>
  </si>
  <si>
    <t>Apr 26 2015 - 12:00am</t>
  </si>
  <si>
    <t>Apr 26 2015 - 1:06am</t>
  </si>
  <si>
    <t>Apr 26 2015 - 2:00am</t>
  </si>
  <si>
    <t>15,75,90</t>
  </si>
  <si>
    <t>4,21</t>
  </si>
  <si>
    <t>Apr 26 2015 - 5:00pm</t>
  </si>
  <si>
    <t>6,88</t>
  </si>
  <si>
    <t>Apr 26 2015 - 11:30pm</t>
  </si>
  <si>
    <t>May 02 2015 - 12:30am</t>
  </si>
  <si>
    <t>78,84</t>
  </si>
  <si>
    <t>May 02 2015 - 2:30am</t>
  </si>
  <si>
    <t>May 02 2015 - 10:00pm</t>
  </si>
  <si>
    <t>13,40</t>
  </si>
  <si>
    <t>May 03 2015 - 12:00am</t>
  </si>
  <si>
    <t>3,75,82</t>
  </si>
  <si>
    <t>8,34</t>
  </si>
  <si>
    <t>May 03 2015 - 1:06am</t>
  </si>
  <si>
    <t>36,90'3</t>
  </si>
  <si>
    <t>44,77,90'1</t>
  </si>
  <si>
    <t>May 03 2015 - 2:00am</t>
  </si>
  <si>
    <t>30,44</t>
  </si>
  <si>
    <t>May 03 2015 - 5:00pm</t>
  </si>
  <si>
    <t>May 03 2015 - 10:00pm</t>
  </si>
  <si>
    <t>59,86</t>
  </si>
  <si>
    <t>May 09 2015 - 12:30am</t>
  </si>
  <si>
    <t>90'7</t>
  </si>
  <si>
    <t>May 09 2015 - 1:30am</t>
  </si>
  <si>
    <t>49,89</t>
  </si>
  <si>
    <t>May 10 2015 - 12:00am</t>
  </si>
  <si>
    <t>65,89</t>
  </si>
  <si>
    <t>61,76</t>
  </si>
  <si>
    <t>May 10 2015 - 1:06am</t>
  </si>
  <si>
    <t>3,31,34,37,69,72</t>
  </si>
  <si>
    <t>10,87</t>
  </si>
  <si>
    <t>May 10 2015 - 1:30am</t>
  </si>
  <si>
    <t>30,73</t>
  </si>
  <si>
    <t>45,51</t>
  </si>
  <si>
    <t>19,68</t>
  </si>
  <si>
    <t>May 10 2015 - 2:00am</t>
  </si>
  <si>
    <t>64,66</t>
  </si>
  <si>
    <t>May 10 2015 - 5:00pm</t>
  </si>
  <si>
    <t>May 10 2015 - 10:00pm</t>
  </si>
  <si>
    <t>18,47</t>
  </si>
  <si>
    <t>5,45,89</t>
  </si>
  <si>
    <t>May 14 2015 - 12:00am</t>
  </si>
  <si>
    <t>May 14 2015 - 2:06am</t>
  </si>
  <si>
    <t>5,18,38</t>
  </si>
  <si>
    <t>36,50</t>
  </si>
  <si>
    <t>May 15 2015 - 12:00am</t>
  </si>
  <si>
    <t>38,90'1</t>
  </si>
  <si>
    <t>May 15 2015 - 2:00am</t>
  </si>
  <si>
    <t>May 16 2015 - 10:00pm</t>
  </si>
  <si>
    <t>44,51,88</t>
  </si>
  <si>
    <t>7,56,90'5,90'7</t>
  </si>
  <si>
    <t>May 17 2015 - 12:00am</t>
  </si>
  <si>
    <t>May 17 2015 - 11:00pm</t>
  </si>
  <si>
    <t>5,16,39,54</t>
  </si>
  <si>
    <t>May 18 2015 - 1:00am</t>
  </si>
  <si>
    <t>60,89</t>
  </si>
  <si>
    <t>17,83</t>
  </si>
  <si>
    <t>May 22 2015 - 1:06am</t>
  </si>
  <si>
    <t>9,39</t>
  </si>
  <si>
    <t>May 22 2015 - 3:00am</t>
  </si>
  <si>
    <t>May 25 2015 - 12:00am</t>
  </si>
  <si>
    <t>38,56,68</t>
  </si>
  <si>
    <t>May 25 2015 - 2:00am</t>
  </si>
  <si>
    <t>13,50</t>
  </si>
  <si>
    <t>May 29 2015 - 1:30am</t>
  </si>
  <si>
    <t>5,26,33,63,80</t>
  </si>
  <si>
    <t>Jun 01 2015 - 1:30am</t>
  </si>
  <si>
    <t>10,21,38</t>
  </si>
  <si>
    <t>Jul 25 2015 - 12:30am</t>
  </si>
  <si>
    <t>62,69</t>
  </si>
  <si>
    <t>Jul 25 2015 - 10:00pm</t>
  </si>
  <si>
    <t>35,42,50</t>
  </si>
  <si>
    <t>Jul 26 2015 - 12:00am</t>
  </si>
  <si>
    <t>Jul 26 2015 - 1:06am</t>
  </si>
  <si>
    <t>21,77</t>
  </si>
  <si>
    <t>Jul 26 2015 - 1:30am</t>
  </si>
  <si>
    <t>10,83</t>
  </si>
  <si>
    <t>Jul 26 2015 - 2:00am</t>
  </si>
  <si>
    <t>10,69,77</t>
  </si>
  <si>
    <t>Dorados</t>
  </si>
  <si>
    <t>Estadio Banorte</t>
  </si>
  <si>
    <t>Jul 26 2015 - 5:00pm</t>
  </si>
  <si>
    <t>8,23,30</t>
  </si>
  <si>
    <t>Jul 26 2015 - 10:00pm</t>
  </si>
  <si>
    <t>24,27,41,51</t>
  </si>
  <si>
    <t>4,65</t>
  </si>
  <si>
    <t>Aug 01 2015 - 12:30am</t>
  </si>
  <si>
    <t>45'2,46</t>
  </si>
  <si>
    <t>Aug 01 2015 - 2:30am</t>
  </si>
  <si>
    <t>56,72</t>
  </si>
  <si>
    <t>Aug 01 2015 - 10:00pm</t>
  </si>
  <si>
    <t>23,46,90'2</t>
  </si>
  <si>
    <t>Aug 02 2015 - 1:06am</t>
  </si>
  <si>
    <t>68,74,81,84</t>
  </si>
  <si>
    <t>Aug 02 2015 - 1:30am</t>
  </si>
  <si>
    <t>Aug 02 2015 - 2:00am</t>
  </si>
  <si>
    <t>56,81</t>
  </si>
  <si>
    <t>Aug 02 2015 - 5:00pm</t>
  </si>
  <si>
    <t>Aug 02 2015 - 10:00pm</t>
  </si>
  <si>
    <t>Aug 08 2015 - 12:30am</t>
  </si>
  <si>
    <t>62,90'1</t>
  </si>
  <si>
    <t>Aug 08 2015 - 2:30am</t>
  </si>
  <si>
    <t>Aug 08 2015 - 10:00pm</t>
  </si>
  <si>
    <t>Aug 09 2015 - 1:06am</t>
  </si>
  <si>
    <t>23,79,87</t>
  </si>
  <si>
    <t>Aug 09 2015 - 1:30am</t>
  </si>
  <si>
    <t>39,41,47</t>
  </si>
  <si>
    <t>Aug 09 2015 - 2:00am</t>
  </si>
  <si>
    <t>Aug 09 2015 - 5:00pm</t>
  </si>
  <si>
    <t>Aug 09 2015 - 10:00pm</t>
  </si>
  <si>
    <t>45'2,62,82</t>
  </si>
  <si>
    <t>36,53</t>
  </si>
  <si>
    <t>Aug 10 2015 - 12:00am</t>
  </si>
  <si>
    <t>31,45'2</t>
  </si>
  <si>
    <t>58,81</t>
  </si>
  <si>
    <t>Aug 12 2015 - 1:30am</t>
  </si>
  <si>
    <t>45'1,79,83,90</t>
  </si>
  <si>
    <t>Aug 12 2015 - 2:00am</t>
  </si>
  <si>
    <t>42,52,64,90</t>
  </si>
  <si>
    <t>17,30,70</t>
  </si>
  <si>
    <t>Estadio BBVA Bancomer</t>
  </si>
  <si>
    <t>Aug 12 2015 - 3:00am</t>
  </si>
  <si>
    <t>58,76,88</t>
  </si>
  <si>
    <t>Aug 13 2015 - 1:00am</t>
  </si>
  <si>
    <t>Aug 13 2015 - 1:06am</t>
  </si>
  <si>
    <t>23,30</t>
  </si>
  <si>
    <t>Aug 13 2015 - 1:30am</t>
  </si>
  <si>
    <t>27,29</t>
  </si>
  <si>
    <t>Aug 13 2015 - 2:00am</t>
  </si>
  <si>
    <t>1,25,45,72,81</t>
  </si>
  <si>
    <t>4,60</t>
  </si>
  <si>
    <t>Aug 15 2015 - 12:30am</t>
  </si>
  <si>
    <t>7,17</t>
  </si>
  <si>
    <t>25,39</t>
  </si>
  <si>
    <t>Aug 15 2015 - 2:30am</t>
  </si>
  <si>
    <t>39,67</t>
  </si>
  <si>
    <t>Aug 15 2015 - 10:00pm</t>
  </si>
  <si>
    <t>22,24,48</t>
  </si>
  <si>
    <t>Aug 15 2015 - 11:30pm</t>
  </si>
  <si>
    <t>17,49,51</t>
  </si>
  <si>
    <t>24,41,70,78</t>
  </si>
  <si>
    <t>Aug 16 2015 - 12:00am</t>
  </si>
  <si>
    <t>28,37,54,70</t>
  </si>
  <si>
    <t>Aug 16 2015 - 1:06am</t>
  </si>
  <si>
    <t>21,72</t>
  </si>
  <si>
    <t>Aug 16 2015 - 1:30am</t>
  </si>
  <si>
    <t>11,24</t>
  </si>
  <si>
    <t>Aug 16 2015 - 2:00am</t>
  </si>
  <si>
    <t>3,42,54,57</t>
  </si>
  <si>
    <t>Aug 16 2015 - 5:00pm</t>
  </si>
  <si>
    <t>29,45'2,74</t>
  </si>
  <si>
    <t>Aug 22 2015 - 12:30am</t>
  </si>
  <si>
    <t>16,41,46,82</t>
  </si>
  <si>
    <t>75,90'4</t>
  </si>
  <si>
    <t>Aug 22 2015 - 2:30am</t>
  </si>
  <si>
    <t>70,84</t>
  </si>
  <si>
    <t>Aug 22 2015 - 10:00pm</t>
  </si>
  <si>
    <t>16,43,66</t>
  </si>
  <si>
    <t>Aug 23 2015 - 12:00am</t>
  </si>
  <si>
    <t>Aug 23 2015 - 1:06am</t>
  </si>
  <si>
    <t>Aug 23 2015 - 1:30am</t>
  </si>
  <si>
    <t>26,63</t>
  </si>
  <si>
    <t>Aug 23 2015 - 2:00am</t>
  </si>
  <si>
    <t>43,53,58</t>
  </si>
  <si>
    <t>Aug 23 2015 - 5:00pm</t>
  </si>
  <si>
    <t>42,48</t>
  </si>
  <si>
    <t>Aug 23 2015 - 10:00pm</t>
  </si>
  <si>
    <t>45'1,49,54</t>
  </si>
  <si>
    <t>7,16</t>
  </si>
  <si>
    <t>Aug 29 2015 - 12:30am</t>
  </si>
  <si>
    <t>26,75</t>
  </si>
  <si>
    <t>Aug 29 2015 - 2:30am</t>
  </si>
  <si>
    <t>9,29,64</t>
  </si>
  <si>
    <t>27,31,44,77</t>
  </si>
  <si>
    <t>Aug 29 2015 - 10:00pm</t>
  </si>
  <si>
    <t>48,75</t>
  </si>
  <si>
    <t>Aug 30 2015 - 12:00am</t>
  </si>
  <si>
    <t>18,24,27,30,88</t>
  </si>
  <si>
    <t>Aug 30 2015 - 1:06am</t>
  </si>
  <si>
    <t>Aug 30 2015 - 1:30am</t>
  </si>
  <si>
    <t>Aug 30 2015 - 2:00am</t>
  </si>
  <si>
    <t>Aug 30 2015 - 5:00pm</t>
  </si>
  <si>
    <t>57,82,88</t>
  </si>
  <si>
    <t>Aug 30 2015 - 10:30pm</t>
  </si>
  <si>
    <t>19,45,89,90</t>
  </si>
  <si>
    <t>Sep 12 2015 - 12:30am</t>
  </si>
  <si>
    <t>Sep 12 2015 - 2:30am</t>
  </si>
  <si>
    <t>38,50</t>
  </si>
  <si>
    <t>Sep 12 2015 - 10:00pm</t>
  </si>
  <si>
    <t>Sep 13 2015 - 12:00am</t>
  </si>
  <si>
    <t>Sep 13 2015 - 1:06am</t>
  </si>
  <si>
    <t>11,39,43</t>
  </si>
  <si>
    <t>25,48,60,88</t>
  </si>
  <si>
    <t>Sep 13 2015 - 1:30am</t>
  </si>
  <si>
    <t>13,25,90'1</t>
  </si>
  <si>
    <t>47,90'4</t>
  </si>
  <si>
    <t>Sep 13 2015 - 2:00am</t>
  </si>
  <si>
    <t>2,10,12,47,51,60</t>
  </si>
  <si>
    <t>33,75</t>
  </si>
  <si>
    <t>Sep 13 2015 - 5:00pm</t>
  </si>
  <si>
    <t>14,32,36</t>
  </si>
  <si>
    <t>Sep 13 2015 - 10:00pm</t>
  </si>
  <si>
    <t>Sep 19 2015 - 12:30am</t>
  </si>
  <si>
    <t>70,82</t>
  </si>
  <si>
    <t>Sep 19 2015 - 2:30am</t>
  </si>
  <si>
    <t>67,70</t>
  </si>
  <si>
    <t>Sep 19 2015 - 10:00pm</t>
  </si>
  <si>
    <t>Sep 20 2015 - 12:00am</t>
  </si>
  <si>
    <t>54,63,80</t>
  </si>
  <si>
    <t>Sep 20 2015 - 1:06am</t>
  </si>
  <si>
    <t>45'1,81</t>
  </si>
  <si>
    <t>Sep 20 2015 - 1:30am</t>
  </si>
  <si>
    <t>70,74,75</t>
  </si>
  <si>
    <t>Sep 20 2015 - 2:00am</t>
  </si>
  <si>
    <t>20,55</t>
  </si>
  <si>
    <t>Sep 20 2015 - 5:00pm</t>
  </si>
  <si>
    <t>Sep 20 2015 - 10:00pm</t>
  </si>
  <si>
    <t>22,56</t>
  </si>
  <si>
    <t>Sep 26 2015 - 12:30am</t>
  </si>
  <si>
    <t>17,60,80</t>
  </si>
  <si>
    <t>Sep 26 2015 - 2:30am</t>
  </si>
  <si>
    <t>Sep 26 2015 - 10:00pm</t>
  </si>
  <si>
    <t>15,39</t>
  </si>
  <si>
    <t>Sep 27 2015 - 12:00am</t>
  </si>
  <si>
    <t>29,85</t>
  </si>
  <si>
    <t>31,75</t>
  </si>
  <si>
    <t>Sep 27 2015 - 1:06am</t>
  </si>
  <si>
    <t>Sep 27 2015 - 1:30am</t>
  </si>
  <si>
    <t>Sep 27 2015 - 2:00am</t>
  </si>
  <si>
    <t>62,76</t>
  </si>
  <si>
    <t>Sep 27 2015 - 5:00pm</t>
  </si>
  <si>
    <t>Sep 27 2015 - 10:00pm</t>
  </si>
  <si>
    <t>28,32</t>
  </si>
  <si>
    <t>Sep 30 2015 - 1:00am</t>
  </si>
  <si>
    <t>39,69,80,90'2</t>
  </si>
  <si>
    <t>Sep 30 2015 - 1:06am</t>
  </si>
  <si>
    <t>24,38,60</t>
  </si>
  <si>
    <t>Sep 30 2015 - 1:30am</t>
  </si>
  <si>
    <t>33,82</t>
  </si>
  <si>
    <t>Sep 30 2015 - 2:00am</t>
  </si>
  <si>
    <t>Sep 30 2015 - 11:45pm</t>
  </si>
  <si>
    <t>30,37</t>
  </si>
  <si>
    <t>14,41</t>
  </si>
  <si>
    <t>Oct 01 2015 - 1:30am</t>
  </si>
  <si>
    <t>Oct 01 2015 - 1:45am</t>
  </si>
  <si>
    <t>Oct 03 2015 - 12:30am</t>
  </si>
  <si>
    <t>51,53</t>
  </si>
  <si>
    <t>Oct 03 2015 - 10:00pm</t>
  </si>
  <si>
    <t>21,48</t>
  </si>
  <si>
    <t>Oct 04 2015 - 12:00am</t>
  </si>
  <si>
    <t>18,38,40,48</t>
  </si>
  <si>
    <t>Oct 04 2015 - 1:30am</t>
  </si>
  <si>
    <t>Oct 04 2015 - 5:00pm</t>
  </si>
  <si>
    <t>Oct 04 2015 - 10:00pm</t>
  </si>
  <si>
    <t>9,65,88</t>
  </si>
  <si>
    <t>Oct 10 2015 - 1:30am</t>
  </si>
  <si>
    <t>Oct 17 2015 - 12:30am</t>
  </si>
  <si>
    <t>38,44,85</t>
  </si>
  <si>
    <t>Oct 17 2015 - 2:30am</t>
  </si>
  <si>
    <t>15,35</t>
  </si>
  <si>
    <t>Oct 17 2015 - 10:00pm</t>
  </si>
  <si>
    <t>Oct 18 2015 - 12:00am</t>
  </si>
  <si>
    <t>10,49</t>
  </si>
  <si>
    <t>Oct 18 2015 - 1:06am</t>
  </si>
  <si>
    <t>4,56,86</t>
  </si>
  <si>
    <t>Oct 18 2015 - 1:30am</t>
  </si>
  <si>
    <t>Oct 18 2015 - 2:00am</t>
  </si>
  <si>
    <t>17,60</t>
  </si>
  <si>
    <t>37,90'4</t>
  </si>
  <si>
    <t>Oct 18 2015 - 5:00pm</t>
  </si>
  <si>
    <t>6,15,37,79</t>
  </si>
  <si>
    <t>45,49</t>
  </si>
  <si>
    <t>Oct 18 2015 - 10:00pm</t>
  </si>
  <si>
    <t>Oct 24 2015 - 12:30am</t>
  </si>
  <si>
    <t>6,18,37</t>
  </si>
  <si>
    <t>22,84</t>
  </si>
  <si>
    <t>Oct 24 2015 - 2:30am</t>
  </si>
  <si>
    <t>16,64</t>
  </si>
  <si>
    <t>Oct 24 2015 - 10:00pm</t>
  </si>
  <si>
    <t>Oct 25 2015 - 1:00am</t>
  </si>
  <si>
    <t>44,62,71</t>
  </si>
  <si>
    <t>Oct 25 2015 - 1:06am</t>
  </si>
  <si>
    <t>55,87</t>
  </si>
  <si>
    <t>Oct 25 2015 - 2:00am</t>
  </si>
  <si>
    <t>Oct 25 2015 - 6:00pm</t>
  </si>
  <si>
    <t>5,56</t>
  </si>
  <si>
    <t>28,37,69</t>
  </si>
  <si>
    <t>Oct 25 2015 - 11:00pm</t>
  </si>
  <si>
    <t>Oct 31 2015 - 1:30am</t>
  </si>
  <si>
    <t>30,31,58</t>
  </si>
  <si>
    <t>Oct 31 2015 - 3:30am</t>
  </si>
  <si>
    <t>43,59</t>
  </si>
  <si>
    <t>Oct 31 2015 - 11:00pm</t>
  </si>
  <si>
    <t>Nov 01 2015 - 1:00am</t>
  </si>
  <si>
    <t>8,58</t>
  </si>
  <si>
    <t>70,90'2</t>
  </si>
  <si>
    <t>Nov 01 2015 - 2:06am</t>
  </si>
  <si>
    <t>8,18</t>
  </si>
  <si>
    <t>Nov 01 2015 - 2:30am</t>
  </si>
  <si>
    <t>37,47,52,88</t>
  </si>
  <si>
    <t>Nov 01 2015 - 3:00am</t>
  </si>
  <si>
    <t>Nov 01 2015 - 6:00pm</t>
  </si>
  <si>
    <t>72,78</t>
  </si>
  <si>
    <t>19,43,82</t>
  </si>
  <si>
    <t>Nov 01 2015 - 11:00pm</t>
  </si>
  <si>
    <t>16,17,33,73</t>
  </si>
  <si>
    <t>3,60,64,67</t>
  </si>
  <si>
    <t>Nov 07 2015 - 1:30am</t>
  </si>
  <si>
    <t>13,23,64</t>
  </si>
  <si>
    <t>Nov 07 2015 - 3:30am</t>
  </si>
  <si>
    <t>12,68,78</t>
  </si>
  <si>
    <t>Nov 07 2015 - 11:00pm</t>
  </si>
  <si>
    <t>16,40</t>
  </si>
  <si>
    <t>Nov 08 2015 - 1:00am</t>
  </si>
  <si>
    <t>49,67</t>
  </si>
  <si>
    <t>Nov 08 2015 - 2:06am</t>
  </si>
  <si>
    <t>5,71,86</t>
  </si>
  <si>
    <t>38,44</t>
  </si>
  <si>
    <t>Nov 08 2015 - 2:30am</t>
  </si>
  <si>
    <t>22,36</t>
  </si>
  <si>
    <t>27,45,49</t>
  </si>
  <si>
    <t>Nov 08 2015 - 3:00am</t>
  </si>
  <si>
    <t>79,90'6</t>
  </si>
  <si>
    <t>Nov 08 2015 - 6:00pm</t>
  </si>
  <si>
    <t>27,88</t>
  </si>
  <si>
    <t>Nov 08 2015 - 11:00pm</t>
  </si>
  <si>
    <t>Nov 11 2015 - 3:00am</t>
  </si>
  <si>
    <t>Nov 12 2015 - 2:30am</t>
  </si>
  <si>
    <t>Nov 15 2015 - 2:06am</t>
  </si>
  <si>
    <t>37,73</t>
  </si>
  <si>
    <t>Nov 21 2015 - 1:30am</t>
  </si>
  <si>
    <t>Nov 21 2015 - 3:30am</t>
  </si>
  <si>
    <t>52,54</t>
  </si>
  <si>
    <t>Nov 21 2015 - 11:00pm</t>
  </si>
  <si>
    <t>Nov 22 2015 - 1:00am</t>
  </si>
  <si>
    <t>Nov 22 2015 - 2:06am</t>
  </si>
  <si>
    <t>11,30,60</t>
  </si>
  <si>
    <t>Nov 22 2015 - 2:30am</t>
  </si>
  <si>
    <t>5,80</t>
  </si>
  <si>
    <t>Nov 22 2015 - 3:00am</t>
  </si>
  <si>
    <t>11,18,41</t>
  </si>
  <si>
    <t>8,51</t>
  </si>
  <si>
    <t>Nov 22 2015 - 6:00pm</t>
  </si>
  <si>
    <t>73,85,90'3</t>
  </si>
  <si>
    <t>Nov 22 2015 - 11:00pm</t>
  </si>
  <si>
    <t>34,51,54</t>
  </si>
  <si>
    <t>Nov 26 2015 - 1:00am</t>
  </si>
  <si>
    <t>22,36,44,74</t>
  </si>
  <si>
    <t>Nov 26 2015 - 3:00am</t>
  </si>
  <si>
    <t>21,84</t>
  </si>
  <si>
    <t>Nov 27 2015 - 1:00am</t>
  </si>
  <si>
    <t>Nov 27 2015 - 3:00am</t>
  </si>
  <si>
    <t>15,45</t>
  </si>
  <si>
    <t>Nov 29 2015 - 12:00am</t>
  </si>
  <si>
    <t>Nov 29 2015 - 2:06am</t>
  </si>
  <si>
    <t>44,83</t>
  </si>
  <si>
    <t>Nov 29 2015 - 6:00pm</t>
  </si>
  <si>
    <t>Nov 29 2015 - 11:00pm</t>
  </si>
  <si>
    <t>Dec 04 2015 - 1:00am</t>
  </si>
  <si>
    <t>62,74,78</t>
  </si>
  <si>
    <t>Dec 04 2015 - 3:00am</t>
  </si>
  <si>
    <t>Dec 06 2015 - 6:00pm</t>
  </si>
  <si>
    <t>9,26,87</t>
  </si>
  <si>
    <t>Dec 07 2015 - 12:00am</t>
  </si>
  <si>
    <t>69,83</t>
  </si>
  <si>
    <t>Dec 11 2015 - 3:00am</t>
  </si>
  <si>
    <t>15,29,60</t>
  </si>
  <si>
    <t>Dec 14 2015 - 2:30am</t>
  </si>
  <si>
    <t>45,55,87,119</t>
  </si>
  <si>
    <t>Jan 09 2016 - 1:30am</t>
  </si>
  <si>
    <t>26,40,78</t>
  </si>
  <si>
    <t>Jan 09 2016 - 3:30am</t>
  </si>
  <si>
    <t>Jan 09 2016 - 11:00pm</t>
  </si>
  <si>
    <t>Jan 10 2016 - 1:00am</t>
  </si>
  <si>
    <t>Jan 10 2016 - 2:06am</t>
  </si>
  <si>
    <t>60,62</t>
  </si>
  <si>
    <t>Jan 10 2016 - 2:30am</t>
  </si>
  <si>
    <t>24,76</t>
  </si>
  <si>
    <t>26,67</t>
  </si>
  <si>
    <t>Jan 10 2016 - 3:00am</t>
  </si>
  <si>
    <t>Jan 10 2016 - 6:00pm</t>
  </si>
  <si>
    <t>Jan 10 2016 - 11:00pm</t>
  </si>
  <si>
    <t>15,59</t>
  </si>
  <si>
    <t>Jan 16 2016 - 1:30am</t>
  </si>
  <si>
    <t>43,49,90'2</t>
  </si>
  <si>
    <t>Jan 16 2016 - 3:30am</t>
  </si>
  <si>
    <t>Jan 16 2016 - 11:00pm</t>
  </si>
  <si>
    <t>Jan 17 2016 - 1:00am</t>
  </si>
  <si>
    <t>Jan 17 2016 - 2:06am</t>
  </si>
  <si>
    <t>Jan 17 2016 - 2:30am</t>
  </si>
  <si>
    <t>41,57,58</t>
  </si>
  <si>
    <t>Jan 17 2016 - 3:00am</t>
  </si>
  <si>
    <t>Jan 17 2016 - 6:00pm</t>
  </si>
  <si>
    <t>39,53,77</t>
  </si>
  <si>
    <t>51,83</t>
  </si>
  <si>
    <t>Jan 17 2016 - 11:00pm</t>
  </si>
  <si>
    <t>45'1,70,87</t>
  </si>
  <si>
    <t>Jan 23 2016 - 1:30am</t>
  </si>
  <si>
    <t>20,32,86</t>
  </si>
  <si>
    <t>Jan 23 2016 - 3:30am</t>
  </si>
  <si>
    <t>28,83,90'4</t>
  </si>
  <si>
    <t>Jan 23 2016 - 11:00pm</t>
  </si>
  <si>
    <t>19,28,87,90'3</t>
  </si>
  <si>
    <t>Jan 24 2016 - 1:00am</t>
  </si>
  <si>
    <t>Jan 24 2016 - 2:06am</t>
  </si>
  <si>
    <t>63,67,73</t>
  </si>
  <si>
    <t>16,68</t>
  </si>
  <si>
    <t>Jan 24 2016 - 2:30am</t>
  </si>
  <si>
    <t>Jan 24 2016 - 3:00am</t>
  </si>
  <si>
    <t>Jan 24 2016 - 6:00pm</t>
  </si>
  <si>
    <t>Jan 24 2016 - 11:00pm</t>
  </si>
  <si>
    <t>56,58</t>
  </si>
  <si>
    <t>Jan 30 2016 - 3:30am</t>
  </si>
  <si>
    <t>9,28</t>
  </si>
  <si>
    <t>33,38</t>
  </si>
  <si>
    <t>23,25</t>
  </si>
  <si>
    <t>Jan 30 2016 - 11:00pm</t>
  </si>
  <si>
    <t>52,78</t>
  </si>
  <si>
    <t>Jan 31 2016 - 12:30am</t>
  </si>
  <si>
    <t>Jan 31 2016 - 1:00am</t>
  </si>
  <si>
    <t>11,29,45'1</t>
  </si>
  <si>
    <t>Jan 31 2016 - 2:06am</t>
  </si>
  <si>
    <t>57,67,69</t>
  </si>
  <si>
    <t>Jan 31 2016 - 2:30am</t>
  </si>
  <si>
    <t>Jan 31 2016 - 3:00am</t>
  </si>
  <si>
    <t>26,40,87</t>
  </si>
  <si>
    <t>Jan 31 2016 - 6:00pm</t>
  </si>
  <si>
    <t>Feb 06 2016 - 1:30am</t>
  </si>
  <si>
    <t>13,83</t>
  </si>
  <si>
    <t>Feb 06 2016 - 3:00am</t>
  </si>
  <si>
    <t>39,57,84</t>
  </si>
  <si>
    <t>Feb 06 2016 - 3:30am</t>
  </si>
  <si>
    <t>Feb 06 2016 - 11:00pm</t>
  </si>
  <si>
    <t>45,90'3</t>
  </si>
  <si>
    <t>Feb 07 2016 - 1:00am</t>
  </si>
  <si>
    <t>16,40,90'1</t>
  </si>
  <si>
    <t>19,23,34,37</t>
  </si>
  <si>
    <t>Feb 07 2016 - 2:06am</t>
  </si>
  <si>
    <t>74,77</t>
  </si>
  <si>
    <t>Feb 07 2016 - 3:00am</t>
  </si>
  <si>
    <t>45'3</t>
  </si>
  <si>
    <t>Feb 07 2016 - 6:00pm</t>
  </si>
  <si>
    <t>Feb 13 2016 - 1:30am</t>
  </si>
  <si>
    <t>Feb 13 2016 - 2:30am</t>
  </si>
  <si>
    <t>Feb 13 2016 - 3:30am</t>
  </si>
  <si>
    <t>21,57</t>
  </si>
  <si>
    <t>Feb 13 2016 - 11:00pm</t>
  </si>
  <si>
    <t>39,75</t>
  </si>
  <si>
    <t>Feb 14 2016 - 1:00am</t>
  </si>
  <si>
    <t>43,61</t>
  </si>
  <si>
    <t>Feb 14 2016 - 3:00am</t>
  </si>
  <si>
    <t>47,69</t>
  </si>
  <si>
    <t>6,16,68</t>
  </si>
  <si>
    <t>Feb 14 2016 - 6:00pm</t>
  </si>
  <si>
    <t>Feb 15 2016 - 1:00am</t>
  </si>
  <si>
    <t>29,80,82,89,90'4</t>
  </si>
  <si>
    <t>14,17</t>
  </si>
  <si>
    <t>Feb 20 2016 - 1:30am</t>
  </si>
  <si>
    <t>Feb 20 2016 - 3:30am</t>
  </si>
  <si>
    <t>Feb 20 2016 - 11:00pm</t>
  </si>
  <si>
    <t>34,37,53</t>
  </si>
  <si>
    <t>3,65,90'1</t>
  </si>
  <si>
    <t>Feb 21 2016 - 1:00am</t>
  </si>
  <si>
    <t>12,26,30,45'2,53</t>
  </si>
  <si>
    <t>Feb 21 2016 - 2:06am</t>
  </si>
  <si>
    <t>32,61,68,74,88</t>
  </si>
  <si>
    <t>Feb 21 2016 - 2:30am</t>
  </si>
  <si>
    <t>Feb 21 2016 - 3:00am</t>
  </si>
  <si>
    <t>Feb 21 2016 - 6:00pm</t>
  </si>
  <si>
    <t>Feb 21 2016 - 11:00pm</t>
  </si>
  <si>
    <t>65,69,83</t>
  </si>
  <si>
    <t>28,81</t>
  </si>
  <si>
    <t>Feb 27 2016 - 3:30am</t>
  </si>
  <si>
    <t>Feb 27 2016 - 11:00pm</t>
  </si>
  <si>
    <t>10,29,41,72</t>
  </si>
  <si>
    <t>Feb 28 2016 - 1:00am</t>
  </si>
  <si>
    <t>72,75,83,84</t>
  </si>
  <si>
    <t>Feb 28 2016 - 2:06am</t>
  </si>
  <si>
    <t>32,34,81</t>
  </si>
  <si>
    <t>Feb 28 2016 - 2:30am</t>
  </si>
  <si>
    <t>Feb 28 2016 - 3:00am</t>
  </si>
  <si>
    <t>30,60</t>
  </si>
  <si>
    <t>Feb 28 2016 - 11:00pm</t>
  </si>
  <si>
    <t>Mar 05 2016 - 3:30am</t>
  </si>
  <si>
    <t>Mar 05 2016 - 11:00pm</t>
  </si>
  <si>
    <t>43,45'1,50,71</t>
  </si>
  <si>
    <t>Mar 06 2016 - 12:30am</t>
  </si>
  <si>
    <t>45'1,80</t>
  </si>
  <si>
    <t>Mar 06 2016 - 1:00am</t>
  </si>
  <si>
    <t>Mar 06 2016 - 2:06am</t>
  </si>
  <si>
    <t>5,15</t>
  </si>
  <si>
    <t>25,64</t>
  </si>
  <si>
    <t>Mar 06 2016 - 2:30am</t>
  </si>
  <si>
    <t>43,79</t>
  </si>
  <si>
    <t>Mar 06 2016 - 3:00am</t>
  </si>
  <si>
    <t>10,24,90</t>
  </si>
  <si>
    <t>Mar 06 2016 - 6:00pm</t>
  </si>
  <si>
    <t>2,49</t>
  </si>
  <si>
    <t>11,23</t>
  </si>
  <si>
    <t>Mar 06 2016 - 11:00pm</t>
  </si>
  <si>
    <t>Mar 12 2016 - 3:30am</t>
  </si>
  <si>
    <t>45'3,69,89</t>
  </si>
  <si>
    <t>21,24,35</t>
  </si>
  <si>
    <t>72,75</t>
  </si>
  <si>
    <t>Mar 12 2016 - 11:00pm</t>
  </si>
  <si>
    <t>Mar 13 2016 - 1:00am</t>
  </si>
  <si>
    <t>Mar 13 2016 - 2:06am</t>
  </si>
  <si>
    <t>72,83</t>
  </si>
  <si>
    <t>Mar 13 2016 - 2:30am</t>
  </si>
  <si>
    <t>61,77,85</t>
  </si>
  <si>
    <t>Mar 13 2016 - 3:00am</t>
  </si>
  <si>
    <t>63,83</t>
  </si>
  <si>
    <t>Mar 13 2016 - 6:00pm</t>
  </si>
  <si>
    <t>26,67,70</t>
  </si>
  <si>
    <t>Mar 14 2016 - 1:30am</t>
  </si>
  <si>
    <t>49,60</t>
  </si>
  <si>
    <t>Mar 19 2016 - 1:30am</t>
  </si>
  <si>
    <t>Mar 19 2016 - 3:30am</t>
  </si>
  <si>
    <t>Mar 19 2016 - 11:00pm</t>
  </si>
  <si>
    <t>34,78</t>
  </si>
  <si>
    <t>Mar 20 2016 - 1:00am</t>
  </si>
  <si>
    <t>14,56,61</t>
  </si>
  <si>
    <t>Mar 20 2016 - 2:06am</t>
  </si>
  <si>
    <t>34,39,66,75,77,90</t>
  </si>
  <si>
    <t>Mar 20 2016 - 2:30am</t>
  </si>
  <si>
    <t>9,23</t>
  </si>
  <si>
    <t>Mar 20 2016 - 3:00am</t>
  </si>
  <si>
    <t>31,90'1,90'7</t>
  </si>
  <si>
    <t>Mar 20 2016 - 11:00pm</t>
  </si>
  <si>
    <t>Mar 21 2016 - 12:00am</t>
  </si>
  <si>
    <t>23,50,53,58</t>
  </si>
  <si>
    <t>4,85</t>
  </si>
  <si>
    <t>Mar 27 2016 - 2:30am</t>
  </si>
  <si>
    <t>40,90'3</t>
  </si>
  <si>
    <t>Apr 02 2016 - 2:30am</t>
  </si>
  <si>
    <t>Apr 02 2016 - 3:30am</t>
  </si>
  <si>
    <t>12,15</t>
  </si>
  <si>
    <t>41,46,75,86</t>
  </si>
  <si>
    <t>Apr 02 2016 - 11:00pm</t>
  </si>
  <si>
    <t>Apr 03 2016 - 1:00am</t>
  </si>
  <si>
    <t>16,23</t>
  </si>
  <si>
    <t>Apr 03 2016 - 2:06am</t>
  </si>
  <si>
    <t>63,85</t>
  </si>
  <si>
    <t>Apr 03 2016 - 2:30am</t>
  </si>
  <si>
    <t>60,90'4</t>
  </si>
  <si>
    <t>Apr 03 2016 - 3:00am</t>
  </si>
  <si>
    <t>31,63</t>
  </si>
  <si>
    <t>Apr 04 2016 - 1:30am</t>
  </si>
  <si>
    <t>20,30,65,74</t>
  </si>
  <si>
    <t>Apr 09 2016 - 12:30am</t>
  </si>
  <si>
    <t>Apr 09 2016 - 2:30am</t>
  </si>
  <si>
    <t>7,57</t>
  </si>
  <si>
    <t>Apr 09 2016 - 10:00pm</t>
  </si>
  <si>
    <t>37,42,72,82,84,89</t>
  </si>
  <si>
    <t>Apr 10 2016 - 12:00am</t>
  </si>
  <si>
    <t>4,14,47,51,55,64</t>
  </si>
  <si>
    <t>Apr 10 2016 - 1:06am</t>
  </si>
  <si>
    <t>74,86</t>
  </si>
  <si>
    <t>Apr 10 2016 - 1:30am</t>
  </si>
  <si>
    <t>35,90'3</t>
  </si>
  <si>
    <t>Apr 10 2016 - 2:00am</t>
  </si>
  <si>
    <t>12,52,90'3</t>
  </si>
  <si>
    <t>Apr 10 2016 - 10:00pm</t>
  </si>
  <si>
    <t>5,68,87</t>
  </si>
  <si>
    <t>Apr 10 2016 - 11:30pm</t>
  </si>
  <si>
    <t>10,34</t>
  </si>
  <si>
    <t>Apr 16 2016 - 12:30am</t>
  </si>
  <si>
    <t>Apr 16 2016 - 2:30am</t>
  </si>
  <si>
    <t>46,53</t>
  </si>
  <si>
    <t>Apr 16 2016 - 5:45pm</t>
  </si>
  <si>
    <t>2,28,41,90'2</t>
  </si>
  <si>
    <t>49,87</t>
  </si>
  <si>
    <t>Apr 16 2016 - 10:00pm</t>
  </si>
  <si>
    <t>Apr 17 2016 - 12:00am</t>
  </si>
  <si>
    <t>2,9,44,48,53</t>
  </si>
  <si>
    <t>3,66</t>
  </si>
  <si>
    <t>Apr 17 2016 - 1:06am</t>
  </si>
  <si>
    <t>53,62,64,90'1</t>
  </si>
  <si>
    <t>Apr 17 2016 - 1:30am</t>
  </si>
  <si>
    <t>Apr 17 2016 - 2:00am</t>
  </si>
  <si>
    <t>Apr 17 2016 - 10:00pm</t>
  </si>
  <si>
    <t>Apr 23 2016 - 1:00am</t>
  </si>
  <si>
    <t>44,76,88</t>
  </si>
  <si>
    <t>Apr 23 2016 - 2:30am</t>
  </si>
  <si>
    <t>30,78</t>
  </si>
  <si>
    <t>Apr 23 2016 - 10:00pm</t>
  </si>
  <si>
    <t>Apr 24 2016 - 12:00am</t>
  </si>
  <si>
    <t>25,31,85</t>
  </si>
  <si>
    <t>58,63</t>
  </si>
  <si>
    <t>29,77</t>
  </si>
  <si>
    <t>Apr 24 2016 - 1:06am</t>
  </si>
  <si>
    <t>Apr 24 2016 - 1:30am</t>
  </si>
  <si>
    <t>Apr 24 2016 - 2:00am</t>
  </si>
  <si>
    <t>Apr 24 2016 - 10:00pm</t>
  </si>
  <si>
    <t>42,64</t>
  </si>
  <si>
    <t>Apr 30 2016 - 12:30am</t>
  </si>
  <si>
    <t>Apr 30 2016 - 2:30am</t>
  </si>
  <si>
    <t>Apr 30 2016 - 10:00pm</t>
  </si>
  <si>
    <t>20,38,79</t>
  </si>
  <si>
    <t>11,56,77</t>
  </si>
  <si>
    <t>May 01 2016 - 12:00am</t>
  </si>
  <si>
    <t>May 01 2016 - 1:06am</t>
  </si>
  <si>
    <t>May 01 2016 - 1:30am</t>
  </si>
  <si>
    <t>23,35,66</t>
  </si>
  <si>
    <t>19,45</t>
  </si>
  <si>
    <t>May 01 2016 - 2:00am</t>
  </si>
  <si>
    <t>13,30,50</t>
  </si>
  <si>
    <t>May 01 2016 - 5:00pm</t>
  </si>
  <si>
    <t>1,80</t>
  </si>
  <si>
    <t>May 01 2016 - 10:00pm</t>
  </si>
  <si>
    <t>May 07 2016 - 12:30am</t>
  </si>
  <si>
    <t>48,83</t>
  </si>
  <si>
    <t>May 07 2016 - 2:30am</t>
  </si>
  <si>
    <t>May 07 2016 - 10:00pm</t>
  </si>
  <si>
    <t>15,24,75</t>
  </si>
  <si>
    <t>May 08 2016 - 12:00am</t>
  </si>
  <si>
    <t>19,69</t>
  </si>
  <si>
    <t>May 08 2016 - 1:06am</t>
  </si>
  <si>
    <t>19,38</t>
  </si>
  <si>
    <t>May 08 2016 - 1:30am</t>
  </si>
  <si>
    <t>May 08 2016 - 2:00am</t>
  </si>
  <si>
    <t>May 08 2016 - 5:00pm</t>
  </si>
  <si>
    <t>May 08 2016 - 10:00pm</t>
  </si>
  <si>
    <t>38,39,49</t>
  </si>
  <si>
    <t>May 12 2016 - 12:00am</t>
  </si>
  <si>
    <t>16,38,84</t>
  </si>
  <si>
    <t>May 12 2016 - 2:00am</t>
  </si>
  <si>
    <t>May 13 2016 - 12:00am</t>
  </si>
  <si>
    <t>May 13 2016 - 2:00am</t>
  </si>
  <si>
    <t>May 15 2016 - 12:00am</t>
  </si>
  <si>
    <t>11,27</t>
  </si>
  <si>
    <t>May 15 2016 - 2:06am</t>
  </si>
  <si>
    <t>33,46,61,85</t>
  </si>
  <si>
    <t>May 15 2016 - 11:00pm</t>
  </si>
  <si>
    <t>27,64</t>
  </si>
  <si>
    <t>May 16 2016 - 1:06am</t>
  </si>
  <si>
    <t>10,57,81</t>
  </si>
  <si>
    <t>15,85</t>
  </si>
  <si>
    <t>May 19 2016 - 1:30am</t>
  </si>
  <si>
    <t>May 20 2016 - 1:06am</t>
  </si>
  <si>
    <t>May 22 2016 - 1:30am</t>
  </si>
  <si>
    <t>27,48,77,87</t>
  </si>
  <si>
    <t>May 23 2016 - 1:06am</t>
  </si>
  <si>
    <t>22,90'3</t>
  </si>
  <si>
    <t>May 27 2016 - 1:06am</t>
  </si>
  <si>
    <t>May 30 2016 - 1:36am</t>
  </si>
  <si>
    <t>Jul 16 2016 - 2:00am</t>
  </si>
  <si>
    <t>45'2,56</t>
  </si>
  <si>
    <t>Jul 16 2016 - 10:00pm</t>
  </si>
  <si>
    <t>70,81</t>
  </si>
  <si>
    <t>Jul 17 2016 - 12:00am</t>
  </si>
  <si>
    <t>Jul 17 2016 - 12:06am</t>
  </si>
  <si>
    <t>22,40,75,80,87</t>
  </si>
  <si>
    <t>Jul 17 2016 - 2:00am</t>
  </si>
  <si>
    <t>Necaxa</t>
  </si>
  <si>
    <t>Estadio Victoria de Aguascalientes</t>
  </si>
  <si>
    <t>Jul 17 2016 - 5:00pm</t>
  </si>
  <si>
    <t>Jul 17 2016 - 11:00pm</t>
  </si>
  <si>
    <t>Jul 23 2016 - 2:00am</t>
  </si>
  <si>
    <t>18,89</t>
  </si>
  <si>
    <t>Jul 23 2016 - 10:00pm</t>
  </si>
  <si>
    <t>66,90'2</t>
  </si>
  <si>
    <t>Jul 24 2016 - 12:00am</t>
  </si>
  <si>
    <t>45'1,58</t>
  </si>
  <si>
    <t>68,90'3</t>
  </si>
  <si>
    <t>Jul 24 2016 - 12:06am</t>
  </si>
  <si>
    <t>Jul 24 2016 - 2:00am</t>
  </si>
  <si>
    <t>15,49,65</t>
  </si>
  <si>
    <t>Jul 24 2016 - 11:00pm</t>
  </si>
  <si>
    <t>5,35,45'2</t>
  </si>
  <si>
    <t>37,47</t>
  </si>
  <si>
    <t>Jul 30 2016 - 2:00am</t>
  </si>
  <si>
    <t>19,29,40,71</t>
  </si>
  <si>
    <t>Jul 30 2016 - 10:00pm</t>
  </si>
  <si>
    <t>28,37</t>
  </si>
  <si>
    <t>Jul 31 2016 - 12:00am</t>
  </si>
  <si>
    <t>Jul 31 2016 - 12:06am</t>
  </si>
  <si>
    <t>Jul 31 2016 - 2:00am</t>
  </si>
  <si>
    <t>38,59,90'4</t>
  </si>
  <si>
    <t>Jul 31 2016 - 5:00pm</t>
  </si>
  <si>
    <t>Jul 31 2016 - 10:00pm</t>
  </si>
  <si>
    <t>Jul 31 2016 - 11:00pm</t>
  </si>
  <si>
    <t>39,74</t>
  </si>
  <si>
    <t>22,42,52,79</t>
  </si>
  <si>
    <t>Aug 06 2016 - 10:00pm</t>
  </si>
  <si>
    <t>33,72</t>
  </si>
  <si>
    <t>Aug 07 2016 - 12:00am</t>
  </si>
  <si>
    <t>24,40,61</t>
  </si>
  <si>
    <t>52,87</t>
  </si>
  <si>
    <t>Aug 07 2016 - 12:06am</t>
  </si>
  <si>
    <t>7,66,90'1</t>
  </si>
  <si>
    <t>Aug 07 2016 - 2:00am</t>
  </si>
  <si>
    <t>12,37</t>
  </si>
  <si>
    <t>42,50,74,90</t>
  </si>
  <si>
    <t>28,50</t>
  </si>
  <si>
    <t>37,86</t>
  </si>
  <si>
    <t>Aug 07 2016 - 5:45pm</t>
  </si>
  <si>
    <t>1,87</t>
  </si>
  <si>
    <t>Estadio Universitario Alberto Chivo Córdoba</t>
  </si>
  <si>
    <t>Aug 07 2016 - 11:00pm</t>
  </si>
  <si>
    <t>Aug 13 2016 - 2:00am</t>
  </si>
  <si>
    <t>14,83</t>
  </si>
  <si>
    <t>Aug 13 2016 - 10:00pm</t>
  </si>
  <si>
    <t>Aug 14 2016 - 12:00am</t>
  </si>
  <si>
    <t>5,62</t>
  </si>
  <si>
    <t>3,16,70</t>
  </si>
  <si>
    <t>30,58</t>
  </si>
  <si>
    <t>Aug 14 2016 - 12:06am</t>
  </si>
  <si>
    <t>4,68,75</t>
  </si>
  <si>
    <t>Aug 14 2016 - 2:00am</t>
  </si>
  <si>
    <t>Aug 14 2016 - 5:00pm</t>
  </si>
  <si>
    <t>Aug 14 2016 - 10:00pm</t>
  </si>
  <si>
    <t>Aug 14 2016 - 11:00pm</t>
  </si>
  <si>
    <t>Aug 20 2016 - 2:00am</t>
  </si>
  <si>
    <t>38,80</t>
  </si>
  <si>
    <t>46,60</t>
  </si>
  <si>
    <t>Aug 20 2016 - 10:00pm</t>
  </si>
  <si>
    <t>58,62,90'4</t>
  </si>
  <si>
    <t>Aug 21 2016 - 12:00am</t>
  </si>
  <si>
    <t>23,32,51,64</t>
  </si>
  <si>
    <t>22,58</t>
  </si>
  <si>
    <t>43,81,83</t>
  </si>
  <si>
    <t>23,49</t>
  </si>
  <si>
    <t>Aug 21 2016 - 12:06am</t>
  </si>
  <si>
    <t>19,53</t>
  </si>
  <si>
    <t>Aug 21 2016 - 2:00am</t>
  </si>
  <si>
    <t>Aug 21 2016 - 2:06am</t>
  </si>
  <si>
    <t>41,51</t>
  </si>
  <si>
    <t>Aug 21 2016 - 5:00pm</t>
  </si>
  <si>
    <t>16,19,25,32,61</t>
  </si>
  <si>
    <t>39,55,90'2</t>
  </si>
  <si>
    <t>Aug 21 2016 - 11:00pm</t>
  </si>
  <si>
    <t>44,53</t>
  </si>
  <si>
    <t>23,60</t>
  </si>
  <si>
    <t>Aug 27 2016 - 2:00am</t>
  </si>
  <si>
    <t>Aug 27 2016 - 10:00pm</t>
  </si>
  <si>
    <t>36,87</t>
  </si>
  <si>
    <t>Aug 28 2016 - 12:00am</t>
  </si>
  <si>
    <t>Aug 28 2016 - 12:06am</t>
  </si>
  <si>
    <t>Aug 28 2016 - 2:00am</t>
  </si>
  <si>
    <t>19,32,85</t>
  </si>
  <si>
    <t>Aug 28 2016 - 5:00pm</t>
  </si>
  <si>
    <t>32,90</t>
  </si>
  <si>
    <t>19,65</t>
  </si>
  <si>
    <t>Aug 28 2016 - 10:00pm</t>
  </si>
  <si>
    <t>27,58,90'1</t>
  </si>
  <si>
    <t>Aug 28 2016 - 11:00pm</t>
  </si>
  <si>
    <t>Sep 10 2016 - 2:00am</t>
  </si>
  <si>
    <t>Sep 10 2016 - 10:00pm</t>
  </si>
  <si>
    <t>18,22,26</t>
  </si>
  <si>
    <t>54,74,90,90'2</t>
  </si>
  <si>
    <t>Sep 11 2016 - 12:00am</t>
  </si>
  <si>
    <t>6,37</t>
  </si>
  <si>
    <t>Sep 11 2016 - 12:06am</t>
  </si>
  <si>
    <t>9,13,17,88</t>
  </si>
  <si>
    <t>Sep 11 2016 - 2:00am</t>
  </si>
  <si>
    <t>16,43</t>
  </si>
  <si>
    <t>Sep 11 2016 - 2:06am</t>
  </si>
  <si>
    <t>9,27</t>
  </si>
  <si>
    <t>Sep 11 2016 - 5:00pm</t>
  </si>
  <si>
    <t>33,48,86,89</t>
  </si>
  <si>
    <t>Sep 11 2016 - 11:00pm</t>
  </si>
  <si>
    <t>12,53</t>
  </si>
  <si>
    <t>Sep 17 2016 - 2:00am</t>
  </si>
  <si>
    <t>1,28,88</t>
  </si>
  <si>
    <t>Sep 17 2016 - 9:00pm</t>
  </si>
  <si>
    <t>2,38</t>
  </si>
  <si>
    <t>Sep 17 2016 - 10:00pm</t>
  </si>
  <si>
    <t>Sep 18 2016 - 12:00am</t>
  </si>
  <si>
    <t>5,51,90'2</t>
  </si>
  <si>
    <t>Sep 18 2016 - 12:06am</t>
  </si>
  <si>
    <t>22,49</t>
  </si>
  <si>
    <t>30,90</t>
  </si>
  <si>
    <t>Sep 18 2016 - 2:00am</t>
  </si>
  <si>
    <t>10,50</t>
  </si>
  <si>
    <t>Sep 18 2016 - 11:00pm</t>
  </si>
  <si>
    <t>44,71,74</t>
  </si>
  <si>
    <t>Sep 21 2016 - 12:00am</t>
  </si>
  <si>
    <t>8,13,56,78,88</t>
  </si>
  <si>
    <t>Sep 21 2016 - 1:00am</t>
  </si>
  <si>
    <t>38,45'2,65</t>
  </si>
  <si>
    <t>20,43</t>
  </si>
  <si>
    <t>Sep 21 2016 - 2:00am</t>
  </si>
  <si>
    <t>Sep 22 2016 - 12:30am</t>
  </si>
  <si>
    <t>Sep 22 2016 - 2:00am</t>
  </si>
  <si>
    <t>48,73</t>
  </si>
  <si>
    <t>Sep 22 2016 - 2:30am</t>
  </si>
  <si>
    <t>8,18,35,73,88</t>
  </si>
  <si>
    <t>41,80</t>
  </si>
  <si>
    <t>Sep 22 2016 - 3:00am</t>
  </si>
  <si>
    <t>Sep 24 2016 - 2:00am</t>
  </si>
  <si>
    <t>Sep 24 2016 - 10:00pm</t>
  </si>
  <si>
    <t>37,85</t>
  </si>
  <si>
    <t>11,33</t>
  </si>
  <si>
    <t>Sep 25 2016 - 12:00am</t>
  </si>
  <si>
    <t>82,85,90'4</t>
  </si>
  <si>
    <t>11,33,52</t>
  </si>
  <si>
    <t>Sep 25 2016 - 12:06am</t>
  </si>
  <si>
    <t>37,72</t>
  </si>
  <si>
    <t>Sep 25 2016 - 2:00am</t>
  </si>
  <si>
    <t>3,5</t>
  </si>
  <si>
    <t>Sep 25 2016 - 5:00pm</t>
  </si>
  <si>
    <t>Sep 25 2016 - 11:00pm</t>
  </si>
  <si>
    <t>30,63</t>
  </si>
  <si>
    <t>Oct 01 2016 - 2:00am</t>
  </si>
  <si>
    <t>Oct 01 2016 - 10:00pm</t>
  </si>
  <si>
    <t>29,39,47,64,90'2</t>
  </si>
  <si>
    <t>11,40,79</t>
  </si>
  <si>
    <t>Oct 02 2016 - 12:00am</t>
  </si>
  <si>
    <t>Oct 02 2016 - 12:06am</t>
  </si>
  <si>
    <t>34,41,45</t>
  </si>
  <si>
    <t>22,90'1</t>
  </si>
  <si>
    <t>Oct 02 2016 - 2:00am</t>
  </si>
  <si>
    <t>5,25,39</t>
  </si>
  <si>
    <t>Oct 02 2016 - 2:06am</t>
  </si>
  <si>
    <t>Oct 02 2016 - 5:00pm</t>
  </si>
  <si>
    <t>Oct 02 2016 - 11:00pm</t>
  </si>
  <si>
    <t>Oct 15 2016 - 2:00am</t>
  </si>
  <si>
    <t>32,52</t>
  </si>
  <si>
    <t>43,78,85</t>
  </si>
  <si>
    <t>Oct 15 2016 - 10:00pm</t>
  </si>
  <si>
    <t>7,25,49,60</t>
  </si>
  <si>
    <t>Oct 16 2016 - 12:00am</t>
  </si>
  <si>
    <t>58,83</t>
  </si>
  <si>
    <t>55,90'4</t>
  </si>
  <si>
    <t>Oct 16 2016 - 12:06am</t>
  </si>
  <si>
    <t>18,55,60</t>
  </si>
  <si>
    <t>Oct 16 2016 - 2:00am</t>
  </si>
  <si>
    <t>Oct 16 2016 - 5:00pm</t>
  </si>
  <si>
    <t>56,86</t>
  </si>
  <si>
    <t>Oct 16 2016 - 11:00pm</t>
  </si>
  <si>
    <t>20,50</t>
  </si>
  <si>
    <t>Oct 22 2016 - 2:00am</t>
  </si>
  <si>
    <t>8,81</t>
  </si>
  <si>
    <t>Oct 22 2016 - 10:00pm</t>
  </si>
  <si>
    <t>37,90'2</t>
  </si>
  <si>
    <t>Oct 23 2016 - 12:00am</t>
  </si>
  <si>
    <t>Oct 23 2016 - 2:00am</t>
  </si>
  <si>
    <t>45'3,47,49</t>
  </si>
  <si>
    <t>7,28,85</t>
  </si>
  <si>
    <t>56,78</t>
  </si>
  <si>
    <t>Oct 23 2016 - 5:00pm</t>
  </si>
  <si>
    <t>8,57,90'1</t>
  </si>
  <si>
    <t>Oct 23 2016 - 11:00pm</t>
  </si>
  <si>
    <t>44,51</t>
  </si>
  <si>
    <t>38,90'2</t>
  </si>
  <si>
    <t>Oct 24 2016 - 1:00am</t>
  </si>
  <si>
    <t>Oct 29 2016 - 2:00am</t>
  </si>
  <si>
    <t>29,52,90'2,90'5</t>
  </si>
  <si>
    <t>Oct 29 2016 - 10:00pm</t>
  </si>
  <si>
    <t>16,90'2</t>
  </si>
  <si>
    <t>Oct 30 2016 - 1:00am</t>
  </si>
  <si>
    <t>77,80</t>
  </si>
  <si>
    <t>Oct 30 2016 - 1:06am</t>
  </si>
  <si>
    <t>25,55,75</t>
  </si>
  <si>
    <t>15,22</t>
  </si>
  <si>
    <t>Oct 30 2016 - 2:00am</t>
  </si>
  <si>
    <t>9,41,64</t>
  </si>
  <si>
    <t>Oct 30 2016 - 2:06am</t>
  </si>
  <si>
    <t>10,47,90'3</t>
  </si>
  <si>
    <t>2,60</t>
  </si>
  <si>
    <t>Oct 30 2016 - 6:00pm</t>
  </si>
  <si>
    <t>Oct 31 2016 - 12:00am</t>
  </si>
  <si>
    <t>66,78</t>
  </si>
  <si>
    <t>32,43</t>
  </si>
  <si>
    <t>Nov 05 2016 - 3:00am</t>
  </si>
  <si>
    <t>Nov 05 2016 - 11:00pm</t>
  </si>
  <si>
    <t>24,75</t>
  </si>
  <si>
    <t>28,45'2,89</t>
  </si>
  <si>
    <t>Nov 06 2016 - 1:00am</t>
  </si>
  <si>
    <t>41,53,74,78</t>
  </si>
  <si>
    <t>Nov 06 2016 - 1:06am</t>
  </si>
  <si>
    <t>Nov 06 2016 - 3:00am</t>
  </si>
  <si>
    <t>31,74,90'1</t>
  </si>
  <si>
    <t>Nov 06 2016 - 6:00pm</t>
  </si>
  <si>
    <t>Nov 07 2016 - 12:00am</t>
  </si>
  <si>
    <t>47,52</t>
  </si>
  <si>
    <t>Nov 19 2016 - 3:00am</t>
  </si>
  <si>
    <t>7,87</t>
  </si>
  <si>
    <t>Nov 19 2016 - 11:00pm</t>
  </si>
  <si>
    <t>66,77</t>
  </si>
  <si>
    <t>27,34,90'1</t>
  </si>
  <si>
    <t>Nov 20 2016 - 1:00am</t>
  </si>
  <si>
    <t>22,55</t>
  </si>
  <si>
    <t>Nov 20 2016 - 1:06am</t>
  </si>
  <si>
    <t>8,12,87</t>
  </si>
  <si>
    <t>41,72,75</t>
  </si>
  <si>
    <t>Nov 20 2016 - 3:00am</t>
  </si>
  <si>
    <t>Nov 20 2016 - 6:00pm</t>
  </si>
  <si>
    <t>27,76</t>
  </si>
  <si>
    <t>Nov 21 2016 - 12:00am</t>
  </si>
  <si>
    <t>54,63,81</t>
  </si>
  <si>
    <t>Nov 24 2016 - 1:30am</t>
  </si>
  <si>
    <t>12,17,62</t>
  </si>
  <si>
    <t>Nov 24 2016 - 3:30am</t>
  </si>
  <si>
    <t>8,48</t>
  </si>
  <si>
    <t>Nov 25 2016 - 1:30am</t>
  </si>
  <si>
    <t>33,85</t>
  </si>
  <si>
    <t>Nov 25 2016 - 3:30am</t>
  </si>
  <si>
    <t>45'7</t>
  </si>
  <si>
    <t>Nov 27 2016 - 1:00am</t>
  </si>
  <si>
    <t>4,26,75,79,89</t>
  </si>
  <si>
    <t>Nov 27 2016 - 3:00am</t>
  </si>
  <si>
    <t>13,41,43</t>
  </si>
  <si>
    <t>81,84</t>
  </si>
  <si>
    <t>Nov 28 2016 - 12:06am</t>
  </si>
  <si>
    <t>Nov 28 2016 - 2:06am</t>
  </si>
  <si>
    <t>Dec 01 2016 - 2:36am</t>
  </si>
  <si>
    <t>Dec 02 2016 - 3:00am</t>
  </si>
  <si>
    <t>Dec 04 2016 - 1:00am</t>
  </si>
  <si>
    <t>45'2,78</t>
  </si>
  <si>
    <t>Dec 05 2016 - 2:00am</t>
  </si>
  <si>
    <t>75,84</t>
  </si>
  <si>
    <t>Dec 23 2016 - 3:00am</t>
  </si>
  <si>
    <t>Dec 26 2016 - 12:30am</t>
  </si>
  <si>
    <t>Jan 07 2017 - 3:00am</t>
  </si>
  <si>
    <t>Jan 07 2017 - 11:00pm</t>
  </si>
  <si>
    <t>Jan 08 2017 - 1:00am</t>
  </si>
  <si>
    <t>Jan 08 2017 - 1:05am</t>
  </si>
  <si>
    <t>20,90'2</t>
  </si>
  <si>
    <t>Jan 08 2017 - 1:06am</t>
  </si>
  <si>
    <t>10,23</t>
  </si>
  <si>
    <t>18,27,77,87</t>
  </si>
  <si>
    <t>Jan 08 2017 - 3:06am</t>
  </si>
  <si>
    <t>27,38</t>
  </si>
  <si>
    <t>Jan 08 2017 - 6:00pm</t>
  </si>
  <si>
    <t>7,57,67,89</t>
  </si>
  <si>
    <t>Jan 09 2017 - 12:00am</t>
  </si>
  <si>
    <t>21,37</t>
  </si>
  <si>
    <t>23,56,86</t>
  </si>
  <si>
    <t>Jan 14 2017 - 3:00am</t>
  </si>
  <si>
    <t>4,45'1,61,67,82,84</t>
  </si>
  <si>
    <t>41,59</t>
  </si>
  <si>
    <t>Jan 14 2017 - 11:00pm</t>
  </si>
  <si>
    <t>Jan 15 2017 - 1:00am</t>
  </si>
  <si>
    <t>44,71</t>
  </si>
  <si>
    <t>56,71</t>
  </si>
  <si>
    <t>10,22</t>
  </si>
  <si>
    <t>Jan 15 2017 - 1:06am</t>
  </si>
  <si>
    <t>Jan 15 2017 - 3:00am</t>
  </si>
  <si>
    <t>Jan 15 2017 - 6:00pm</t>
  </si>
  <si>
    <t>Jan 15 2017 - 10:00pm</t>
  </si>
  <si>
    <t>12,28</t>
  </si>
  <si>
    <t>Jan 16 2017 - 12:00am</t>
  </si>
  <si>
    <t>4,77</t>
  </si>
  <si>
    <t>Jan 21 2017 - 3:00am</t>
  </si>
  <si>
    <t>Jan 21 2017 - 11:00pm</t>
  </si>
  <si>
    <t>54,90'3</t>
  </si>
  <si>
    <t>21,40</t>
  </si>
  <si>
    <t>Jan 22 2017 - 1:00am</t>
  </si>
  <si>
    <t>1,36,55,83</t>
  </si>
  <si>
    <t>20,49</t>
  </si>
  <si>
    <t>Jan 22 2017 - 1:06am</t>
  </si>
  <si>
    <t>Jan 22 2017 - 3:00am</t>
  </si>
  <si>
    <t>Jan 22 2017 - 3:06am</t>
  </si>
  <si>
    <t>Jan 22 2017 - 6:00pm</t>
  </si>
  <si>
    <t>Jan 23 2017 - 12:00am</t>
  </si>
  <si>
    <t>Jan 28 2017 - 3:00am</t>
  </si>
  <si>
    <t>Jan 28 2017 - 11:00pm</t>
  </si>
  <si>
    <t>Jan 29 2017 - 1:00am</t>
  </si>
  <si>
    <t>4,49,53</t>
  </si>
  <si>
    <t>Jan 29 2017 - 1:06am</t>
  </si>
  <si>
    <t>Jan 29 2017 - 3:00am</t>
  </si>
  <si>
    <t>Jan 29 2017 - 6:00pm</t>
  </si>
  <si>
    <t>48,69,90</t>
  </si>
  <si>
    <t>Jan 29 2017 - 11:00pm</t>
  </si>
  <si>
    <t>Jan 30 2017 - 12:00am</t>
  </si>
  <si>
    <t>25,82</t>
  </si>
  <si>
    <t>Feb 04 2017 - 1:30am</t>
  </si>
  <si>
    <t>Feb 04 2017 - 3:30am</t>
  </si>
  <si>
    <t>39,83</t>
  </si>
  <si>
    <t>Feb 04 2017 - 11:00pm</t>
  </si>
  <si>
    <t>Feb 05 2017 - 1:00am</t>
  </si>
  <si>
    <t>Feb 05 2017 - 1:06am</t>
  </si>
  <si>
    <t>6,85</t>
  </si>
  <si>
    <t>33,41,64,78</t>
  </si>
  <si>
    <t>Feb 05 2017 - 3:00am</t>
  </si>
  <si>
    <t>Feb 05 2017 - 6:00pm</t>
  </si>
  <si>
    <t>Feb 05 2017 - 10:00pm</t>
  </si>
  <si>
    <t>Feb 08 2017 - 2:00am</t>
  </si>
  <si>
    <t>64,90'1</t>
  </si>
  <si>
    <t>Feb 11 2017 - 3:00am</t>
  </si>
  <si>
    <t>65,86</t>
  </si>
  <si>
    <t>Feb 11 2017 - 11:00pm</t>
  </si>
  <si>
    <t>14,90'4</t>
  </si>
  <si>
    <t>Feb 12 2017 - 1:00am</t>
  </si>
  <si>
    <t>31,40</t>
  </si>
  <si>
    <t>73,82</t>
  </si>
  <si>
    <t>Feb 12 2017 - 1:06am</t>
  </si>
  <si>
    <t>Feb 12 2017 - 3:00am</t>
  </si>
  <si>
    <t>Feb 12 2017 - 6:00pm</t>
  </si>
  <si>
    <t>Feb 12 2017 - 11:00pm</t>
  </si>
  <si>
    <t>28,42</t>
  </si>
  <si>
    <t>Feb 13 2017 - 12:00am</t>
  </si>
  <si>
    <t>25,58</t>
  </si>
  <si>
    <t>27,54</t>
  </si>
  <si>
    <t>Feb 18 2017 - 3:00am</t>
  </si>
  <si>
    <t>65,76,85</t>
  </si>
  <si>
    <t>Feb 18 2017 - 11:00pm</t>
  </si>
  <si>
    <t>Feb 19 2017 - 1:00am</t>
  </si>
  <si>
    <t>39,65</t>
  </si>
  <si>
    <t>Feb 19 2017 - 1:06am</t>
  </si>
  <si>
    <t>27,82</t>
  </si>
  <si>
    <t>26,44</t>
  </si>
  <si>
    <t>Feb 19 2017 - 3:00am</t>
  </si>
  <si>
    <t>7,45'1,86,89</t>
  </si>
  <si>
    <t>Feb 19 2017 - 3:06am</t>
  </si>
  <si>
    <t>Feb 19 2017 - 6:00pm</t>
  </si>
  <si>
    <t>72,79,82</t>
  </si>
  <si>
    <t>24,62,66</t>
  </si>
  <si>
    <t>Feb 19 2017 - 10:00pm</t>
  </si>
  <si>
    <t>11,62,85</t>
  </si>
  <si>
    <t>Feb 25 2017 - 3:00am</t>
  </si>
  <si>
    <t>17,65</t>
  </si>
  <si>
    <t>Feb 25 2017 - 11:00pm</t>
  </si>
  <si>
    <t>32,45,65,73</t>
  </si>
  <si>
    <t>11,85,90'3</t>
  </si>
  <si>
    <t>Feb 26 2017 - 1:00am</t>
  </si>
  <si>
    <t>47,63</t>
  </si>
  <si>
    <t>Feb 26 2017 - 1:06am</t>
  </si>
  <si>
    <t>Feb 26 2017 - 3:00am</t>
  </si>
  <si>
    <t>29,82</t>
  </si>
  <si>
    <t>Feb 26 2017 - 6:00pm</t>
  </si>
  <si>
    <t>23,42,80</t>
  </si>
  <si>
    <t>Feb 26 2017 - 11:00pm</t>
  </si>
  <si>
    <t>51,53,55,72</t>
  </si>
  <si>
    <t>3,33,84</t>
  </si>
  <si>
    <t>Feb 27 2017 - 12:00am</t>
  </si>
  <si>
    <t>26,77</t>
  </si>
  <si>
    <t>42,86</t>
  </si>
  <si>
    <t>Mar 04 2017 - 3:00am</t>
  </si>
  <si>
    <t>42,90'2</t>
  </si>
  <si>
    <t>51,61,74</t>
  </si>
  <si>
    <t>Mar 04 2017 - 11:00pm</t>
  </si>
  <si>
    <t>66,67</t>
  </si>
  <si>
    <t>Mar 05 2017 - 1:00am</t>
  </si>
  <si>
    <t>5,63,76,90'2</t>
  </si>
  <si>
    <t>Mar 05 2017 - 1:06am</t>
  </si>
  <si>
    <t>Mar 05 2017 - 3:00am</t>
  </si>
  <si>
    <t>Mar 05 2017 - 3:06am</t>
  </si>
  <si>
    <t>32,73</t>
  </si>
  <si>
    <t>Mar 05 2017 - 6:00pm</t>
  </si>
  <si>
    <t>48,66</t>
  </si>
  <si>
    <t>35,63</t>
  </si>
  <si>
    <t>Mar 18 2017 - 3:00am</t>
  </si>
  <si>
    <t>Mar 18 2017 - 11:00pm</t>
  </si>
  <si>
    <t>4,11,83</t>
  </si>
  <si>
    <t>Mar 19 2017 - 1:00am</t>
  </si>
  <si>
    <t>30,74</t>
  </si>
  <si>
    <t>Mar 19 2017 - 1:06am</t>
  </si>
  <si>
    <t>32,48,84</t>
  </si>
  <si>
    <t>Mar 19 2017 - 3:00am</t>
  </si>
  <si>
    <t>23,78</t>
  </si>
  <si>
    <t>54,58</t>
  </si>
  <si>
    <t>Mar 19 2017 - 3:06am</t>
  </si>
  <si>
    <t>57,88</t>
  </si>
  <si>
    <t>Mar 19 2017 - 6:00pm</t>
  </si>
  <si>
    <t>52,67</t>
  </si>
  <si>
    <t>33,45'1,82</t>
  </si>
  <si>
    <t>Mar 20 2017 - 12:00am</t>
  </si>
  <si>
    <t>Apr 01 2017 - 3:00am</t>
  </si>
  <si>
    <t>56,81,86</t>
  </si>
  <si>
    <t>Apr 01 2017 - 11:00pm</t>
  </si>
  <si>
    <t>45'1,67,87</t>
  </si>
  <si>
    <t>Apr 02 2017 - 1:00am</t>
  </si>
  <si>
    <t>12,41,65</t>
  </si>
  <si>
    <t>14,38,60</t>
  </si>
  <si>
    <t>Apr 02 2017 - 1:06am</t>
  </si>
  <si>
    <t>Apr 02 2017 - 3:00am</t>
  </si>
  <si>
    <t>Apr 02 2017 - 5:00pm</t>
  </si>
  <si>
    <t>72,89</t>
  </si>
  <si>
    <t>Apr 02 2017 - 11:00pm</t>
  </si>
  <si>
    <t>Apr 08 2017 - 2:00am</t>
  </si>
  <si>
    <t>Apr 08 2017 - 10:00pm</t>
  </si>
  <si>
    <t>13,18,54,88</t>
  </si>
  <si>
    <t>Apr 09 2017 - 12:00am</t>
  </si>
  <si>
    <t>35,44,71,86</t>
  </si>
  <si>
    <t>Apr 09 2017 - 12:06am</t>
  </si>
  <si>
    <t>72,82,90'1,90'4</t>
  </si>
  <si>
    <t>Apr 09 2017 - 2:00am</t>
  </si>
  <si>
    <t>Apr 09 2017 - 2:06am</t>
  </si>
  <si>
    <t>55,74,90'3</t>
  </si>
  <si>
    <t>26,32</t>
  </si>
  <si>
    <t>Apr 09 2017 - 5:00pm</t>
  </si>
  <si>
    <t>Apr 09 2017 - 11:00pm</t>
  </si>
  <si>
    <t>Apr 12 2017 - 12:00am</t>
  </si>
  <si>
    <t>Apr 12 2017 - 2:00am</t>
  </si>
  <si>
    <t>42,45,67</t>
  </si>
  <si>
    <t>54,65</t>
  </si>
  <si>
    <t>6,74,83</t>
  </si>
  <si>
    <t>Apr 13 2017 - 12:00am</t>
  </si>
  <si>
    <t>Apr 13 2017 - 12:30am</t>
  </si>
  <si>
    <t>3,18</t>
  </si>
  <si>
    <t>25,56</t>
  </si>
  <si>
    <t>Apr 13 2017 - 2:00am</t>
  </si>
  <si>
    <t>Apr 13 2017 - 2:06am</t>
  </si>
  <si>
    <t>Apr 13 2017 - 2:30am</t>
  </si>
  <si>
    <t>Apr 14 2017 - 2:00am</t>
  </si>
  <si>
    <t>57,80</t>
  </si>
  <si>
    <t>Apr 15 2017 - 10:00pm</t>
  </si>
  <si>
    <t>Apr 16 2017 - 12:00am</t>
  </si>
  <si>
    <t>10,75</t>
  </si>
  <si>
    <t>15,53,65,75</t>
  </si>
  <si>
    <t>Apr 16 2017 - 12:06am</t>
  </si>
  <si>
    <t>Apr 16 2017 - 2:00am</t>
  </si>
  <si>
    <t>Apr 16 2017 - 5:00pm</t>
  </si>
  <si>
    <t>Apr 16 2017 - 11:00pm</t>
  </si>
  <si>
    <t>57,90'3</t>
  </si>
  <si>
    <t>Apr 22 2017 - 2:00am</t>
  </si>
  <si>
    <t>72,84</t>
  </si>
  <si>
    <t>Apr 22 2017 - 10:00pm</t>
  </si>
  <si>
    <t>11,55</t>
  </si>
  <si>
    <t>46,87</t>
  </si>
  <si>
    <t>21,52</t>
  </si>
  <si>
    <t>Apr 23 2017 - 12:00am</t>
  </si>
  <si>
    <t>Apr 23 2017 - 12:06am</t>
  </si>
  <si>
    <t>Apr 23 2017 - 2:00am</t>
  </si>
  <si>
    <t>12,90'2</t>
  </si>
  <si>
    <t>Apr 23 2017 - 5:00pm</t>
  </si>
  <si>
    <t>39,85</t>
  </si>
  <si>
    <t>Apr 24 2017 - 12:00am</t>
  </si>
  <si>
    <t>83,90'3</t>
  </si>
  <si>
    <t>Apr 29 2017 - 1:30am</t>
  </si>
  <si>
    <t>Apr 29 2017 - 10:00pm</t>
  </si>
  <si>
    <t>2,84</t>
  </si>
  <si>
    <t>Apr 30 2017 - 12:00am</t>
  </si>
  <si>
    <t>13,42,44</t>
  </si>
  <si>
    <t>23,49,79,86</t>
  </si>
  <si>
    <t>Apr 30 2017 - 12:06am</t>
  </si>
  <si>
    <t>59,77</t>
  </si>
  <si>
    <t>Apr 30 2017 - 2:00am</t>
  </si>
  <si>
    <t>Apr 30 2017 - 5:00pm</t>
  </si>
  <si>
    <t>66,88</t>
  </si>
  <si>
    <t>Apr 30 2017 - 11:00pm</t>
  </si>
  <si>
    <t>May 06 2017 - 10:00pm</t>
  </si>
  <si>
    <t>9,13,55,58,78</t>
  </si>
  <si>
    <t>May 07 2017 - 12:06am</t>
  </si>
  <si>
    <t>10,56</t>
  </si>
  <si>
    <t>May 07 2017 - 2:00am</t>
  </si>
  <si>
    <t>31,90'1</t>
  </si>
  <si>
    <t>68,70</t>
  </si>
  <si>
    <t>20,32,79</t>
  </si>
  <si>
    <t>May 07 2017 - 5:00pm</t>
  </si>
  <si>
    <t>May 07 2017 - 11:00pm</t>
  </si>
  <si>
    <t>47,65</t>
  </si>
  <si>
    <t>36,40</t>
  </si>
  <si>
    <t>May 11 2017 - 12:30am</t>
  </si>
  <si>
    <t>20,45,69,90'2</t>
  </si>
  <si>
    <t>May 11 2017 - 2:30am</t>
  </si>
  <si>
    <t>14,55,79,88</t>
  </si>
  <si>
    <t>May 12 2017 - 12:30am</t>
  </si>
  <si>
    <t>May 12 2017 - 2:30am</t>
  </si>
  <si>
    <t>May 14 2017 - 12:00am</t>
  </si>
  <si>
    <t>45'4,68</t>
  </si>
  <si>
    <t>May 14 2017 - 2:00am</t>
  </si>
  <si>
    <t>21,45,60</t>
  </si>
  <si>
    <t>May 14 2017 - 11:00pm</t>
  </si>
  <si>
    <t>May 15 2017 - 1:00am</t>
  </si>
  <si>
    <t>42,80</t>
  </si>
  <si>
    <t>May 19 2017 - 12:30am</t>
  </si>
  <si>
    <t>May 19 2017 - 2:30am</t>
  </si>
  <si>
    <t>42,45</t>
  </si>
  <si>
    <t>May 21 2017 - 11:06pm</t>
  </si>
  <si>
    <t>May 22 2017 - 1:00am</t>
  </si>
  <si>
    <t>64,90'2</t>
  </si>
  <si>
    <t>May 26 2017 - 2:00am</t>
  </si>
  <si>
    <t>85,88</t>
  </si>
  <si>
    <t>23,42</t>
  </si>
  <si>
    <t>May 28 2017 - 11:06pm</t>
  </si>
  <si>
    <t>17,70</t>
  </si>
  <si>
    <t>Jul 22 2017 - 12:00am</t>
  </si>
  <si>
    <t>Jul 22 2017 - 2:00am</t>
  </si>
  <si>
    <t>21,83</t>
  </si>
  <si>
    <t>Jul 22 2017 - 10:00pm</t>
  </si>
  <si>
    <t>Lobos BUAP</t>
  </si>
  <si>
    <t>22,43</t>
  </si>
  <si>
    <t>Jul 23 2017 - 12:00am</t>
  </si>
  <si>
    <t>15,24,29,56,59</t>
  </si>
  <si>
    <t>Jul 23 2017 - 12:06am</t>
  </si>
  <si>
    <t>3,61,66</t>
  </si>
  <si>
    <t>Jul 23 2017 - 2:06am</t>
  </si>
  <si>
    <t>Estadio AKRON</t>
  </si>
  <si>
    <t>Jul 23 2017 - 5:00pm</t>
  </si>
  <si>
    <t>Jul 23 2017 - 11:49pm</t>
  </si>
  <si>
    <t>12,19</t>
  </si>
  <si>
    <t>Jul 29 2017 - 12:00am</t>
  </si>
  <si>
    <t>Jul 29 2017 - 2:00am</t>
  </si>
  <si>
    <t>12,71</t>
  </si>
  <si>
    <t>Jul 29 2017 - 10:00pm</t>
  </si>
  <si>
    <t>28,59,66,90'5</t>
  </si>
  <si>
    <t>Jul 30 2017 - 12:00am</t>
  </si>
  <si>
    <t>Jul 30 2017 - 12:06am</t>
  </si>
  <si>
    <t>3,53</t>
  </si>
  <si>
    <t>Jul 30 2017 - 2:00am</t>
  </si>
  <si>
    <t>Jul 30 2017 - 5:00pm</t>
  </si>
  <si>
    <t>40,44,48</t>
  </si>
  <si>
    <t>Jul 30 2017 - 11:30pm</t>
  </si>
  <si>
    <t>Aug 05 2017 - 12:00am</t>
  </si>
  <si>
    <t>Aug 05 2017 - 2:00am</t>
  </si>
  <si>
    <t>34,52,80</t>
  </si>
  <si>
    <t>Aug 05 2017 - 10:00pm</t>
  </si>
  <si>
    <t>47,56,61</t>
  </si>
  <si>
    <t>72,90'1</t>
  </si>
  <si>
    <t>Aug 06 2017 - 12:00am</t>
  </si>
  <si>
    <t>Aug 06 2017 - 12:06am</t>
  </si>
  <si>
    <t>45,90</t>
  </si>
  <si>
    <t>7,76</t>
  </si>
  <si>
    <t>Aug 06 2017 - 2:00am</t>
  </si>
  <si>
    <t>21,80</t>
  </si>
  <si>
    <t>Aug 06 2017 - 2:06am</t>
  </si>
  <si>
    <t>9,20</t>
  </si>
  <si>
    <t>23,29</t>
  </si>
  <si>
    <t>Aug 06 2017 - 5:00pm</t>
  </si>
  <si>
    <t>45'1,83,85</t>
  </si>
  <si>
    <t>23,73</t>
  </si>
  <si>
    <t>Aug 06 2017 - 11:30pm</t>
  </si>
  <si>
    <t>10,42</t>
  </si>
  <si>
    <t>Aug 12 2017 - 12:00am</t>
  </si>
  <si>
    <t>Aug 12 2017 - 2:00am</t>
  </si>
  <si>
    <t>Aug 12 2017 - 10:00pm</t>
  </si>
  <si>
    <t>Aug 13 2017 - 12:00am</t>
  </si>
  <si>
    <t>5,50,67,71</t>
  </si>
  <si>
    <t>Aug 13 2017 - 12:06am</t>
  </si>
  <si>
    <t>10,79</t>
  </si>
  <si>
    <t>Aug 13 2017 - 2:00am</t>
  </si>
  <si>
    <t>46,88,90'5</t>
  </si>
  <si>
    <t>Aug 13 2017 - 5:00pm</t>
  </si>
  <si>
    <t>49,90'4</t>
  </si>
  <si>
    <t>Aug 13 2017 - 11:30pm</t>
  </si>
  <si>
    <t>57,90'6</t>
  </si>
  <si>
    <t>35,60,65</t>
  </si>
  <si>
    <t>Aug 19 2017 - 12:00am</t>
  </si>
  <si>
    <t>38,45</t>
  </si>
  <si>
    <t>Aug 19 2017 - 2:00am</t>
  </si>
  <si>
    <t>23,36</t>
  </si>
  <si>
    <t>Aug 19 2017 - 10:00pm</t>
  </si>
  <si>
    <t>40,45'1</t>
  </si>
  <si>
    <t>33,34,52</t>
  </si>
  <si>
    <t>4,15</t>
  </si>
  <si>
    <t>Aug 20 2017 - 12:00am</t>
  </si>
  <si>
    <t>16,79</t>
  </si>
  <si>
    <t>Aug 20 2017 - 12:06am</t>
  </si>
  <si>
    <t>3,16</t>
  </si>
  <si>
    <t>Aug 20 2017 - 2:06am</t>
  </si>
  <si>
    <t>Aug 20 2017 - 5:00pm</t>
  </si>
  <si>
    <t>Aug 23 2017 - 12:06am</t>
  </si>
  <si>
    <t>14,32,53,73</t>
  </si>
  <si>
    <t>Aug 23 2017 - 1:30am</t>
  </si>
  <si>
    <t>Aug 23 2017 - 2:00am</t>
  </si>
  <si>
    <t>50,69</t>
  </si>
  <si>
    <t>31,32,73</t>
  </si>
  <si>
    <t>Aug 24 2017 - 12:00am</t>
  </si>
  <si>
    <t>40,86</t>
  </si>
  <si>
    <t>21,70</t>
  </si>
  <si>
    <t>Aug 24 2017 - 1:00am</t>
  </si>
  <si>
    <t>Aug 24 2017 - 1:30am</t>
  </si>
  <si>
    <t>Aug 24 2017 - 2:00am</t>
  </si>
  <si>
    <t>40,43,66,82</t>
  </si>
  <si>
    <t>Aug 26 2017 - 2:00am</t>
  </si>
  <si>
    <t>43,87</t>
  </si>
  <si>
    <t>Aug 26 2017 - 10:00pm</t>
  </si>
  <si>
    <t>Aug 27 2017 - 12:00am</t>
  </si>
  <si>
    <t>14,84,90</t>
  </si>
  <si>
    <t>43,90'3</t>
  </si>
  <si>
    <t>Aug 27 2017 - 12:06am</t>
  </si>
  <si>
    <t>10,40</t>
  </si>
  <si>
    <t>Aug 27 2017 - 1:00am</t>
  </si>
  <si>
    <t>28,90'5</t>
  </si>
  <si>
    <t>Aug 27 2017 - 2:00am</t>
  </si>
  <si>
    <t>Aug 27 2017 - 2:06am</t>
  </si>
  <si>
    <t>Aug 27 2017 - 5:00pm</t>
  </si>
  <si>
    <t>57,73</t>
  </si>
  <si>
    <t>Aug 27 2017 - 11:05pm</t>
  </si>
  <si>
    <t>Sep 09 2017 - 12:00am</t>
  </si>
  <si>
    <t>Sep 09 2017 - 10:00pm</t>
  </si>
  <si>
    <t>14,17,31</t>
  </si>
  <si>
    <t>18,81</t>
  </si>
  <si>
    <t>Sep 10 2017 - 12:00am</t>
  </si>
  <si>
    <t>Sep 10 2017 - 12:06am</t>
  </si>
  <si>
    <t>16,31,36</t>
  </si>
  <si>
    <t>Sep 10 2017 - 2:00am</t>
  </si>
  <si>
    <t>6,69</t>
  </si>
  <si>
    <t>Sep 10 2017 - 5:00pm</t>
  </si>
  <si>
    <t>51,90'3</t>
  </si>
  <si>
    <t>Sep 10 2017 - 11:30pm</t>
  </si>
  <si>
    <t>Sep 16 2017 - 12:00am</t>
  </si>
  <si>
    <t>20,56,78</t>
  </si>
  <si>
    <t>23,30,57</t>
  </si>
  <si>
    <t>Sep 16 2017 - 2:00am</t>
  </si>
  <si>
    <t>Sep 16 2017 - 10:00pm</t>
  </si>
  <si>
    <t>55,70</t>
  </si>
  <si>
    <t>Sep 17 2017 - 12:00am</t>
  </si>
  <si>
    <t>24,85</t>
  </si>
  <si>
    <t>Sep 17 2017 - 12:06am</t>
  </si>
  <si>
    <t>4,25,28</t>
  </si>
  <si>
    <t>Sep 17 2017 - 2:00am</t>
  </si>
  <si>
    <t>Sep 17 2017 - 2:06am</t>
  </si>
  <si>
    <t>Sep 17 2017 - 5:00pm</t>
  </si>
  <si>
    <t>25,27,31</t>
  </si>
  <si>
    <t>41,44</t>
  </si>
  <si>
    <t>Sep 17 2017 - 11:30pm</t>
  </si>
  <si>
    <t>Sep 26 2017 - 5:00am</t>
  </si>
  <si>
    <t>60,76</t>
  </si>
  <si>
    <t>22,85</t>
  </si>
  <si>
    <t>9,64</t>
  </si>
  <si>
    <t>Sep 28 2017 - 12:06am</t>
  </si>
  <si>
    <t>Sep 28 2017 - 2:00am</t>
  </si>
  <si>
    <t>50,78</t>
  </si>
  <si>
    <t>Sep 28 2017 - 2:06am</t>
  </si>
  <si>
    <t>17,37,86,89</t>
  </si>
  <si>
    <t>Sep 30 2017 - 12:00am</t>
  </si>
  <si>
    <t>19,77,83</t>
  </si>
  <si>
    <t>Sep 30 2017 - 2:00am</t>
  </si>
  <si>
    <t>Sep 30 2017 - 10:00pm</t>
  </si>
  <si>
    <t>20,35,41</t>
  </si>
  <si>
    <t>39,90'4</t>
  </si>
  <si>
    <t>Oct 01 2017 - 12:00am</t>
  </si>
  <si>
    <t>Oct 01 2017 - 12:06am</t>
  </si>
  <si>
    <t>Oct 01 2017 - 2:00am</t>
  </si>
  <si>
    <t>10,19</t>
  </si>
  <si>
    <t>Oct 01 2017 - 9:05pm</t>
  </si>
  <si>
    <t>40,47,62,74</t>
  </si>
  <si>
    <t>Oct 01 2017 - 11:30pm</t>
  </si>
  <si>
    <t>Oct 12 2017 - 2:00am</t>
  </si>
  <si>
    <t>14,52,65</t>
  </si>
  <si>
    <t>Oct 14 2017 - 12:00am</t>
  </si>
  <si>
    <t>35,75</t>
  </si>
  <si>
    <t>64,90'3</t>
  </si>
  <si>
    <t>Oct 14 2017 - 2:00am</t>
  </si>
  <si>
    <t>Oct 14 2017 - 10:00pm</t>
  </si>
  <si>
    <t>18,24,90'3</t>
  </si>
  <si>
    <t>Oct 15 2017 - 12:00am</t>
  </si>
  <si>
    <t>23,67</t>
  </si>
  <si>
    <t>Oct 15 2017 - 12:06am</t>
  </si>
  <si>
    <t>Oct 15 2017 - 2:00am</t>
  </si>
  <si>
    <t>Oct 15 2017 - 2:06am</t>
  </si>
  <si>
    <t>Oct 15 2017 - 11:30pm</t>
  </si>
  <si>
    <t>Oct 18 2017 - 12:00am</t>
  </si>
  <si>
    <t>3,38</t>
  </si>
  <si>
    <t>Oct 18 2017 - 1:00am</t>
  </si>
  <si>
    <t>13,87</t>
  </si>
  <si>
    <t>Oct 18 2017 - 1:45am</t>
  </si>
  <si>
    <t>Oct 18 2017 - 2:00am</t>
  </si>
  <si>
    <t>33,84</t>
  </si>
  <si>
    <t>Oct 18 2017 - 2:30am</t>
  </si>
  <si>
    <t>Oct 19 2017 - 12:00am</t>
  </si>
  <si>
    <t>33,45,73</t>
  </si>
  <si>
    <t>Oct 19 2017 - 12:06am</t>
  </si>
  <si>
    <t>49,58</t>
  </si>
  <si>
    <t>25,75</t>
  </si>
  <si>
    <t>Oct 19 2017 - 2:00am</t>
  </si>
  <si>
    <t>5,78</t>
  </si>
  <si>
    <t>71,73</t>
  </si>
  <si>
    <t>Oct 21 2017 - 12:00am</t>
  </si>
  <si>
    <t>Oct 21 2017 - 2:00am</t>
  </si>
  <si>
    <t>Oct 21 2017 - 10:00pm</t>
  </si>
  <si>
    <t>13,37,73</t>
  </si>
  <si>
    <t>27,34</t>
  </si>
  <si>
    <t>Oct 22 2017 - 12:00am</t>
  </si>
  <si>
    <t>9,65,82</t>
  </si>
  <si>
    <t>Oct 22 2017 - 12:06am</t>
  </si>
  <si>
    <t>Oct 22 2017 - 2:00am</t>
  </si>
  <si>
    <t>Oct 22 2017 - 5:00pm</t>
  </si>
  <si>
    <t>Oct 22 2017 - 11:30pm</t>
  </si>
  <si>
    <t>48,54</t>
  </si>
  <si>
    <t>27,36,69</t>
  </si>
  <si>
    <t>Oct 28 2017 - 12:00am</t>
  </si>
  <si>
    <t>17,61,70</t>
  </si>
  <si>
    <t>Oct 28 2017 - 10:00pm</t>
  </si>
  <si>
    <t>45'4,53</t>
  </si>
  <si>
    <t>Oct 29 2017 - 1:00am</t>
  </si>
  <si>
    <t>22,27</t>
  </si>
  <si>
    <t>3,69</t>
  </si>
  <si>
    <t>27,45'2</t>
  </si>
  <si>
    <t>Oct 29 2017 - 1:06am</t>
  </si>
  <si>
    <t>4,15,61,69,78,90</t>
  </si>
  <si>
    <t>22,66</t>
  </si>
  <si>
    <t>Oct 29 2017 - 2:00am</t>
  </si>
  <si>
    <t>13,18,44,54,65</t>
  </si>
  <si>
    <t>Oct 29 2017 - 2:06am</t>
  </si>
  <si>
    <t>21,38,56</t>
  </si>
  <si>
    <t>Oct 29 2017 - 6:00pm</t>
  </si>
  <si>
    <t>Oct 30 2017 - 12:30am</t>
  </si>
  <si>
    <t>32,41</t>
  </si>
  <si>
    <t>Nov 02 2017 - 3:00am</t>
  </si>
  <si>
    <t>Nov 04 2017 - 12:00am</t>
  </si>
  <si>
    <t>4,28</t>
  </si>
  <si>
    <t>Nov 04 2017 - 2:00am</t>
  </si>
  <si>
    <t>72,79</t>
  </si>
  <si>
    <t>Nov 04 2017 - 10:00pm</t>
  </si>
  <si>
    <t>44,80</t>
  </si>
  <si>
    <t>Nov 05 2017 - 12:00am</t>
  </si>
  <si>
    <t>Nov 05 2017 - 12:06am</t>
  </si>
  <si>
    <t>Nov 05 2017 - 2:00am</t>
  </si>
  <si>
    <t>Nov 05 2017 - 2:06am</t>
  </si>
  <si>
    <t>29,59</t>
  </si>
  <si>
    <t>Nov 05 2017 - 5:00pm</t>
  </si>
  <si>
    <t>66,84</t>
  </si>
  <si>
    <t>55,69</t>
  </si>
  <si>
    <t>Nov 05 2017 - 11:30pm</t>
  </si>
  <si>
    <t>Nov 10 2017 - 3:00am</t>
  </si>
  <si>
    <t>Nov 18 2017 - 12:00am</t>
  </si>
  <si>
    <t>Nov 18 2017 - 2:00am</t>
  </si>
  <si>
    <t>Nov 18 2017 - 10:00pm</t>
  </si>
  <si>
    <t>Nov 19 2017 - 12:00am</t>
  </si>
  <si>
    <t>46,51</t>
  </si>
  <si>
    <t>Nov 19 2017 - 12:06am</t>
  </si>
  <si>
    <t>69,89</t>
  </si>
  <si>
    <t>Nov 19 2017 - 2:00am</t>
  </si>
  <si>
    <t>19,24</t>
  </si>
  <si>
    <t>Nov 19 2017 - 5:00pm</t>
  </si>
  <si>
    <t>26,44,55</t>
  </si>
  <si>
    <t>Nov 19 2017 - 11:30pm</t>
  </si>
  <si>
    <t>Nov 23 2017 - 1:30am</t>
  </si>
  <si>
    <t>90'1,90'4</t>
  </si>
  <si>
    <t>Nov 23 2017 - 3:36am</t>
  </si>
  <si>
    <t>Nov 24 2017 - 1:30am</t>
  </si>
  <si>
    <t>Nov 24 2017 - 3:30am</t>
  </si>
  <si>
    <t>5,17</t>
  </si>
  <si>
    <t>Nov 26 2017 - 1:00am</t>
  </si>
  <si>
    <t>Nov 26 2017 - 3:00am</t>
  </si>
  <si>
    <t>6,15</t>
  </si>
  <si>
    <t>Nov 27 2017 - 12:00am</t>
  </si>
  <si>
    <t>15,26,29,40</t>
  </si>
  <si>
    <t>Nov 27 2017 - 2:00am</t>
  </si>
  <si>
    <t>Nov 30 2017 - 3:00am</t>
  </si>
  <si>
    <t>Dec 01 2017 - 1:30am</t>
  </si>
  <si>
    <t>Dec 03 2017 - 1:00am</t>
  </si>
  <si>
    <t>56,72,76</t>
  </si>
  <si>
    <t>Dec 04 2017 - 12:00am</t>
  </si>
  <si>
    <t>10,22,29,53</t>
  </si>
  <si>
    <t>Dec 08 2017 - 2:00am</t>
  </si>
  <si>
    <t>Dec 11 2017 - 12:00am</t>
  </si>
  <si>
    <t>30,35</t>
  </si>
  <si>
    <t>Jan 06 2018 - 1:00am</t>
  </si>
  <si>
    <t>Jan 06 2018 - 3:00am</t>
  </si>
  <si>
    <t>19,29</t>
  </si>
  <si>
    <t>Jan 06 2018 - 11:00pm</t>
  </si>
  <si>
    <t>Jan 07 2018 - 1:00am</t>
  </si>
  <si>
    <t>Jan 07 2018 - 1:06am</t>
  </si>
  <si>
    <t>34,39</t>
  </si>
  <si>
    <t>45'1,53,76</t>
  </si>
  <si>
    <t>Jan 07 2018 - 3:00am</t>
  </si>
  <si>
    <t>Jan 07 2018 - 6:00pm</t>
  </si>
  <si>
    <t>Jan 08 2018 - 12:00am</t>
  </si>
  <si>
    <t>9,27,44,57</t>
  </si>
  <si>
    <t>16,48</t>
  </si>
  <si>
    <t>Jan 13 2018 - 3:00am</t>
  </si>
  <si>
    <t>Jan 13 2018 - 11:00pm</t>
  </si>
  <si>
    <t>44,89</t>
  </si>
  <si>
    <t>14,75</t>
  </si>
  <si>
    <t>47,89</t>
  </si>
  <si>
    <t>Jan 14 2018 - 1:00am</t>
  </si>
  <si>
    <t>22,69</t>
  </si>
  <si>
    <t>Jan 14 2018 - 1:06am</t>
  </si>
  <si>
    <t>29,57,74</t>
  </si>
  <si>
    <t>Jan 14 2018 - 3:06am</t>
  </si>
  <si>
    <t>50,78,90'2</t>
  </si>
  <si>
    <t>Jan 14 2018 - 6:00pm</t>
  </si>
  <si>
    <t>6,33,65</t>
  </si>
  <si>
    <t>Jan 15 2018 - 12:00am</t>
  </si>
  <si>
    <t>34,85</t>
  </si>
  <si>
    <t>Jan 20 2018 - 1:00am</t>
  </si>
  <si>
    <t>58,66</t>
  </si>
  <si>
    <t>Jan 20 2018 - 3:00am</t>
  </si>
  <si>
    <t>22,27,90</t>
  </si>
  <si>
    <t>Jan 20 2018 - 11:00pm</t>
  </si>
  <si>
    <t>Jan 21 2018 - 1:00am</t>
  </si>
  <si>
    <t>Jan 21 2018 - 1:06am</t>
  </si>
  <si>
    <t>10,24,40</t>
  </si>
  <si>
    <t>Jan 21 2018 - 3:00am</t>
  </si>
  <si>
    <t>10,65,89</t>
  </si>
  <si>
    <t>Jan 21 2018 - 6:00pm</t>
  </si>
  <si>
    <t>Jan 22 2018 - 12:00am</t>
  </si>
  <si>
    <t>Jan 27 2018 - 1:00am</t>
  </si>
  <si>
    <t>Jan 27 2018 - 3:00am</t>
  </si>
  <si>
    <t>11,71</t>
  </si>
  <si>
    <t>Jan 27 2018 - 11:00pm</t>
  </si>
  <si>
    <t>Jan 28 2018 - 1:00am</t>
  </si>
  <si>
    <t>36,42,84</t>
  </si>
  <si>
    <t>48,80</t>
  </si>
  <si>
    <t>Jan 28 2018 - 1:06am</t>
  </si>
  <si>
    <t>42,46,54,88</t>
  </si>
  <si>
    <t>Jan 28 2018 - 3:00am</t>
  </si>
  <si>
    <t>Jan 28 2018 - 6:00pm</t>
  </si>
  <si>
    <t>Jan 29 2018 - 12:00am</t>
  </si>
  <si>
    <t>Feb 03 2018 - 1:00am</t>
  </si>
  <si>
    <t>3,45'1</t>
  </si>
  <si>
    <t>Feb 03 2018 - 3:00am</t>
  </si>
  <si>
    <t>45'2,72</t>
  </si>
  <si>
    <t>Feb 03 2018 - 11:00pm</t>
  </si>
  <si>
    <t>Feb 04 2018 - 1:00am</t>
  </si>
  <si>
    <t>16,22,47,66,70</t>
  </si>
  <si>
    <t>Feb 04 2018 - 1:06am</t>
  </si>
  <si>
    <t>40,51,74</t>
  </si>
  <si>
    <t>Feb 04 2018 - 3:00am</t>
  </si>
  <si>
    <t>35,45'1,47,78,82</t>
  </si>
  <si>
    <t>Feb 04 2018 - 6:00pm</t>
  </si>
  <si>
    <t>19,35</t>
  </si>
  <si>
    <t>Feb 10 2018 - 1:00am</t>
  </si>
  <si>
    <t>Feb 10 2018 - 3:00am</t>
  </si>
  <si>
    <t>67,72</t>
  </si>
  <si>
    <t>Feb 10 2018 - 11:00pm</t>
  </si>
  <si>
    <t>72,76,90'5</t>
  </si>
  <si>
    <t>14,64</t>
  </si>
  <si>
    <t>Feb 11 2018 - 1:00am</t>
  </si>
  <si>
    <t>Feb 11 2018 - 1:06am</t>
  </si>
  <si>
    <t>3,20</t>
  </si>
  <si>
    <t>Feb 11 2018 - 3:06am</t>
  </si>
  <si>
    <t>32,58</t>
  </si>
  <si>
    <t>Feb 11 2018 - 6:00pm</t>
  </si>
  <si>
    <t>67,73</t>
  </si>
  <si>
    <t>Feb 12 2018 - 12:00am</t>
  </si>
  <si>
    <t>Feb 14 2018 - 1:00am</t>
  </si>
  <si>
    <t>Feb 14 2018 - 2:30am</t>
  </si>
  <si>
    <t>Feb 14 2018 - 2:45am</t>
  </si>
  <si>
    <t>5,23,37,78</t>
  </si>
  <si>
    <t>Feb 15 2018 - 1:00am</t>
  </si>
  <si>
    <t>25,31,35,39,66</t>
  </si>
  <si>
    <t>46,90'2</t>
  </si>
  <si>
    <t>Feb 15 2018 - 2:45am</t>
  </si>
  <si>
    <t>30,67</t>
  </si>
  <si>
    <t>Feb 15 2018 - 3:00am</t>
  </si>
  <si>
    <t>11,28</t>
  </si>
  <si>
    <t>Feb 15 2018 - 3:06am</t>
  </si>
  <si>
    <t>21,89</t>
  </si>
  <si>
    <t>Feb 17 2018 - 1:00am</t>
  </si>
  <si>
    <t>64,87</t>
  </si>
  <si>
    <t>Feb 17 2018 - 11:00pm</t>
  </si>
  <si>
    <t>Feb 18 2018 - 1:00am</t>
  </si>
  <si>
    <t>32,81</t>
  </si>
  <si>
    <t>Feb 18 2018 - 1:06am</t>
  </si>
  <si>
    <t>Feb 18 2018 - 3:00am</t>
  </si>
  <si>
    <t>10,43,51,90'3</t>
  </si>
  <si>
    <t>6,48,90'2</t>
  </si>
  <si>
    <t>Feb 18 2018 - 3:06am</t>
  </si>
  <si>
    <t>Feb 18 2018 - 6:00pm</t>
  </si>
  <si>
    <t>16,51</t>
  </si>
  <si>
    <t>Feb 19 2018 - 12:00am</t>
  </si>
  <si>
    <t>Feb 24 2018 - 3:00am</t>
  </si>
  <si>
    <t>Feb 24 2018 - 11:00pm</t>
  </si>
  <si>
    <t>39,56,70,84,90</t>
  </si>
  <si>
    <t>6,53</t>
  </si>
  <si>
    <t>Feb 25 2018 - 1:00am</t>
  </si>
  <si>
    <t>3,37</t>
  </si>
  <si>
    <t>Feb 25 2018 - 1:06am</t>
  </si>
  <si>
    <t>65,90'3</t>
  </si>
  <si>
    <t>Feb 25 2018 - 3:00am</t>
  </si>
  <si>
    <t>Feb 25 2018 - 6:00pm</t>
  </si>
  <si>
    <t>Feb 26 2018 - 12:00am</t>
  </si>
  <si>
    <t>61,78</t>
  </si>
  <si>
    <t>Mar 03 2018 - 3:00am</t>
  </si>
  <si>
    <t>34,45</t>
  </si>
  <si>
    <t>35,63,73</t>
  </si>
  <si>
    <t>Mar 03 2018 - 11:00pm</t>
  </si>
  <si>
    <t>Mar 04 2018 - 1:00am</t>
  </si>
  <si>
    <t>26,45,89</t>
  </si>
  <si>
    <t>Mar 04 2018 - 1:06am</t>
  </si>
  <si>
    <t>8,27,58</t>
  </si>
  <si>
    <t>Mar 04 2018 - 3:00am</t>
  </si>
  <si>
    <t>Mar 04 2018 - 3:06am</t>
  </si>
  <si>
    <t>Mar 04 2018 - 6:00pm</t>
  </si>
  <si>
    <t>Mar 05 2018 - 12:00am</t>
  </si>
  <si>
    <t>8,31</t>
  </si>
  <si>
    <t>Mar 10 2018 - 1:00am</t>
  </si>
  <si>
    <t>10,28</t>
  </si>
  <si>
    <t>Mar 10 2018 - 3:00am</t>
  </si>
  <si>
    <t>Mar 10 2018 - 11:00pm</t>
  </si>
  <si>
    <t>4,8,9,66,78</t>
  </si>
  <si>
    <t>Mar 11 2018 - 1:00am</t>
  </si>
  <si>
    <t>Mar 11 2018 - 3:00am</t>
  </si>
  <si>
    <t>27,68</t>
  </si>
  <si>
    <t>Mar 11 2018 - 6:00pm</t>
  </si>
  <si>
    <t>Mar 12 2018 - 12:00am</t>
  </si>
  <si>
    <t>27,41,48</t>
  </si>
  <si>
    <t>2,72</t>
  </si>
  <si>
    <t>Mar 17 2018 - 1:00am</t>
  </si>
  <si>
    <t>Mar 17 2018 - 2:00am</t>
  </si>
  <si>
    <t>Mar 17 2018 - 11:00pm</t>
  </si>
  <si>
    <t>Mar 18 2018 - 1:00am</t>
  </si>
  <si>
    <t>48,55,70</t>
  </si>
  <si>
    <t>Mar 18 2018 - 1:06am</t>
  </si>
  <si>
    <t>62,77</t>
  </si>
  <si>
    <t>35,60</t>
  </si>
  <si>
    <t>Mar 18 2018 - 3:00am</t>
  </si>
  <si>
    <t>10,81</t>
  </si>
  <si>
    <t>Mar 18 2018 - 3:06am</t>
  </si>
  <si>
    <t>Mar 19 2018 - 12:00am</t>
  </si>
  <si>
    <t>10,15,90'3</t>
  </si>
  <si>
    <t>Mar 31 2018 - 1:00am</t>
  </si>
  <si>
    <t>37,62</t>
  </si>
  <si>
    <t>Mar 31 2018 - 3:00am</t>
  </si>
  <si>
    <t>22,38,51</t>
  </si>
  <si>
    <t>Mar 31 2018 - 11:00pm</t>
  </si>
  <si>
    <t>10,53</t>
  </si>
  <si>
    <t>3,84</t>
  </si>
  <si>
    <t>Apr 01 2018 - 1:00am</t>
  </si>
  <si>
    <t>13,15,26,45'1</t>
  </si>
  <si>
    <t>Apr 01 2018 - 1:06am</t>
  </si>
  <si>
    <t>34,84</t>
  </si>
  <si>
    <t>Apr 01 2018 - 3:00am</t>
  </si>
  <si>
    <t>24,36</t>
  </si>
  <si>
    <t>Apr 01 2018 - 5:00pm</t>
  </si>
  <si>
    <t>Apr 01 2018 - 11:30pm</t>
  </si>
  <si>
    <t>Apr 07 2018 - 12:00am</t>
  </si>
  <si>
    <t>64,72</t>
  </si>
  <si>
    <t>23,38,47,50,66,90'2</t>
  </si>
  <si>
    <t>Apr 07 2018 - 2:00am</t>
  </si>
  <si>
    <t>10,13</t>
  </si>
  <si>
    <t>73,77</t>
  </si>
  <si>
    <t>Apr 07 2018 - 10:00pm</t>
  </si>
  <si>
    <t>Apr 08 2018 - 12:00am</t>
  </si>
  <si>
    <t>22,45</t>
  </si>
  <si>
    <t>Apr 08 2018 - 12:06am</t>
  </si>
  <si>
    <t>86,90'5</t>
  </si>
  <si>
    <t>8,40,72</t>
  </si>
  <si>
    <t>Apr 08 2018 - 2:00am</t>
  </si>
  <si>
    <t>Apr 08 2018 - 2:06am</t>
  </si>
  <si>
    <t>Apr 08 2018 - 5:00pm</t>
  </si>
  <si>
    <t>Apr 08 2018 - 11:00pm</t>
  </si>
  <si>
    <t>75,80,88</t>
  </si>
  <si>
    <t>Apr 14 2018 - 2:00am</t>
  </si>
  <si>
    <t>7,41,84</t>
  </si>
  <si>
    <t>Apr 14 2018 - 10:00pm</t>
  </si>
  <si>
    <t>Apr 15 2018 - 12:00am</t>
  </si>
  <si>
    <t>49,79</t>
  </si>
  <si>
    <t>41,89</t>
  </si>
  <si>
    <t>Apr 15 2018 - 12:06am</t>
  </si>
  <si>
    <t>25,31,86</t>
  </si>
  <si>
    <t>Apr 15 2018 - 1:30am</t>
  </si>
  <si>
    <t>Apr 15 2018 - 2:00am</t>
  </si>
  <si>
    <t>Apr 15 2018 - 5:00pm</t>
  </si>
  <si>
    <t>45'3,55,80,90'3</t>
  </si>
  <si>
    <t>39,71</t>
  </si>
  <si>
    <t>Apr 15 2018 - 11:00pm</t>
  </si>
  <si>
    <t>43,82</t>
  </si>
  <si>
    <t>Apr 21 2018 - 12:00am</t>
  </si>
  <si>
    <t>6,60,80</t>
  </si>
  <si>
    <t>Apr 21 2018 - 2:00am</t>
  </si>
  <si>
    <t>Apr 21 2018 - 10:00pm</t>
  </si>
  <si>
    <t>Apr 22 2018 - 12:00am</t>
  </si>
  <si>
    <t>31,72,75,90'3</t>
  </si>
  <si>
    <t>Apr 22 2018 - 12:06am</t>
  </si>
  <si>
    <t>Apr 22 2018 - 2:00am</t>
  </si>
  <si>
    <t>Apr 22 2018 - 5:00pm</t>
  </si>
  <si>
    <t>5,79,90'2</t>
  </si>
  <si>
    <t>Apr 22 2018 - 11:00pm</t>
  </si>
  <si>
    <t>5,42</t>
  </si>
  <si>
    <t>Apr 28 2018 - 12:00am</t>
  </si>
  <si>
    <t>19,81</t>
  </si>
  <si>
    <t>Apr 28 2018 - 2:00am</t>
  </si>
  <si>
    <t>Apr 28 2018 - 10:00pm</t>
  </si>
  <si>
    <t>Apr 29 2018 - 12:00am</t>
  </si>
  <si>
    <t>19,58</t>
  </si>
  <si>
    <t>11,52</t>
  </si>
  <si>
    <t>Apr 29 2018 - 12:06am</t>
  </si>
  <si>
    <t>Apr 29 2018 - 2:00am</t>
  </si>
  <si>
    <t>Apr 29 2018 - 2:06am</t>
  </si>
  <si>
    <t>Apr 29 2018 - 5:00pm</t>
  </si>
  <si>
    <t>Apr 29 2018 - 11:00pm</t>
  </si>
  <si>
    <t>31,86</t>
  </si>
  <si>
    <t>May 03 2018 - 12:30am</t>
  </si>
  <si>
    <t>1,30,38,61</t>
  </si>
  <si>
    <t>May 03 2018 - 2:30am</t>
  </si>
  <si>
    <t>May 04 2018 - 12:30am</t>
  </si>
  <si>
    <t>22,79</t>
  </si>
  <si>
    <t>May 04 2018 - 2:30am</t>
  </si>
  <si>
    <t>56,63</t>
  </si>
  <si>
    <t>May 06 2018 - 12:00am</t>
  </si>
  <si>
    <t>4,80</t>
  </si>
  <si>
    <t>May 06 2018 - 2:00am</t>
  </si>
  <si>
    <t>5,23</t>
  </si>
  <si>
    <t>May 06 2018 - 5:00pm</t>
  </si>
  <si>
    <t>2,86</t>
  </si>
  <si>
    <t>90'2,90'3</t>
  </si>
  <si>
    <t>May 06 2018 - 11:00pm</t>
  </si>
  <si>
    <t>17,73</t>
  </si>
  <si>
    <t>May 11 2018 - 12:30am</t>
  </si>
  <si>
    <t>15,38,54,79</t>
  </si>
  <si>
    <t>May 11 2018 - 2:30am</t>
  </si>
  <si>
    <t>27,50</t>
  </si>
  <si>
    <t>May 13 2018 - 5:00pm</t>
  </si>
  <si>
    <t>9,31,86,88</t>
  </si>
  <si>
    <t>May 14 2018 - 12:00am</t>
  </si>
  <si>
    <t>May 18 2018 - 1:00am</t>
  </si>
  <si>
    <t>71,89</t>
  </si>
  <si>
    <t>May 21 2018 - 12:00am</t>
  </si>
  <si>
    <t>Jul 21 2018 - 12:00am</t>
  </si>
  <si>
    <t>37,45'1</t>
  </si>
  <si>
    <t>Jul 21 2018 - 2:00am</t>
  </si>
  <si>
    <t>Jul 21 2018 - 10:00pm</t>
  </si>
  <si>
    <t>81,90'2,90'4</t>
  </si>
  <si>
    <t>Jul 22 2018 - 12:00am</t>
  </si>
  <si>
    <t>Jul 22 2018 - 2:00am</t>
  </si>
  <si>
    <t>54,75</t>
  </si>
  <si>
    <t>Jul 22 2018 - 5:00pm</t>
  </si>
  <si>
    <t>Jul 22 2018 - 11:00pm</t>
  </si>
  <si>
    <t>47,57</t>
  </si>
  <si>
    <t>Jul 23 2018 - 1:00am</t>
  </si>
  <si>
    <t>Jul 28 2018 - 12:00am</t>
  </si>
  <si>
    <t>51,79,88</t>
  </si>
  <si>
    <t>Jul 28 2018 - 2:00am</t>
  </si>
  <si>
    <t>13,32</t>
  </si>
  <si>
    <t>Jul 28 2018 - 10:00pm</t>
  </si>
  <si>
    <t>Jul 29 2018 - 12:00am</t>
  </si>
  <si>
    <t>34,40,54</t>
  </si>
  <si>
    <t>Jul 29 2018 - 2:06am</t>
  </si>
  <si>
    <t>Jul 29 2018 - 5:00pm</t>
  </si>
  <si>
    <t>24,54,67,76,81</t>
  </si>
  <si>
    <t>13,53,78</t>
  </si>
  <si>
    <t>Jul 29 2018 - 9:00pm</t>
  </si>
  <si>
    <t>45'1,90'1</t>
  </si>
  <si>
    <t>Jul 29 2018 - 11:00pm</t>
  </si>
  <si>
    <t>Jul 30 2018 - 1:00am</t>
  </si>
  <si>
    <t>74,90'3</t>
  </si>
  <si>
    <t>Aug 04 2018 - 12:00am</t>
  </si>
  <si>
    <t>38,90'3</t>
  </si>
  <si>
    <t>9,90'1</t>
  </si>
  <si>
    <t>Aug 04 2018 - 2:00am</t>
  </si>
  <si>
    <t>16,22,87</t>
  </si>
  <si>
    <t>Aug 04 2018 - 10:00pm</t>
  </si>
  <si>
    <t>Aug 05 2018 - 12:00am</t>
  </si>
  <si>
    <t>16,62,80</t>
  </si>
  <si>
    <t>Aug 05 2018 - 2:00am</t>
  </si>
  <si>
    <t>Aug 05 2018 - 2:06am</t>
  </si>
  <si>
    <t>29,90</t>
  </si>
  <si>
    <t>Aug 05 2018 - 5:00pm</t>
  </si>
  <si>
    <t>4,69</t>
  </si>
  <si>
    <t>43,51</t>
  </si>
  <si>
    <t>Aug 05 2018 - 11:00pm</t>
  </si>
  <si>
    <t>34,51</t>
  </si>
  <si>
    <t>Aug 06 2018 - 1:06am</t>
  </si>
  <si>
    <t>Aug 11 2018 - 12:00am</t>
  </si>
  <si>
    <t>83,84</t>
  </si>
  <si>
    <t>Aug 11 2018 - 2:00am</t>
  </si>
  <si>
    <t>19,56</t>
  </si>
  <si>
    <t>Aug 11 2018 - 10:00pm</t>
  </si>
  <si>
    <t>Aug 12 2018 - 12:00am</t>
  </si>
  <si>
    <t>10,35,54,90</t>
  </si>
  <si>
    <t>53,64</t>
  </si>
  <si>
    <t>Aug 12 2018 - 2:00am</t>
  </si>
  <si>
    <t>23,50,84</t>
  </si>
  <si>
    <t>Aug 12 2018 - 9:00pm</t>
  </si>
  <si>
    <t>Aug 12 2018 - 11:00pm</t>
  </si>
  <si>
    <t>40,78</t>
  </si>
  <si>
    <t>Aug 13 2018 - 1:06am</t>
  </si>
  <si>
    <t>Aug 18 2018 - 12:00am</t>
  </si>
  <si>
    <t>12,25</t>
  </si>
  <si>
    <t>Aug 18 2018 - 2:00am</t>
  </si>
  <si>
    <t>Aug 18 2018 - 10:00pm</t>
  </si>
  <si>
    <t>32,41,89</t>
  </si>
  <si>
    <t>Aug 19 2018 - 12:00am</t>
  </si>
  <si>
    <t>49,57,82</t>
  </si>
  <si>
    <t>Aug 19 2018 - 2:00am</t>
  </si>
  <si>
    <t>58,69</t>
  </si>
  <si>
    <t>6,46</t>
  </si>
  <si>
    <t>Aug 19 2018 - 2:06am</t>
  </si>
  <si>
    <t>Aug 19 2018 - 5:00pm</t>
  </si>
  <si>
    <t>26,35,74</t>
  </si>
  <si>
    <t>Aug 19 2018 - 11:00pm</t>
  </si>
  <si>
    <t>34,59,65</t>
  </si>
  <si>
    <t>Aug 22 2018 - 12:00am</t>
  </si>
  <si>
    <t>Aug 22 2018 - 2:00am</t>
  </si>
  <si>
    <t>Aug 23 2018 - 12:00am</t>
  </si>
  <si>
    <t>11,65</t>
  </si>
  <si>
    <t>Aug 23 2018 - 2:00am</t>
  </si>
  <si>
    <t>22,52,81,90'1</t>
  </si>
  <si>
    <t>12,90'3</t>
  </si>
  <si>
    <t>Aug 23 2018 - 2:06am</t>
  </si>
  <si>
    <t>69,87</t>
  </si>
  <si>
    <t>48,90</t>
  </si>
  <si>
    <t>Aug 25 2018 - 2:00am</t>
  </si>
  <si>
    <t>Aug 25 2018 - 10:00pm</t>
  </si>
  <si>
    <t>Aug 26 2018 - 12:00am</t>
  </si>
  <si>
    <t>32,90'2</t>
  </si>
  <si>
    <t>1,73</t>
  </si>
  <si>
    <t>Aug 26 2018 - 1:30am</t>
  </si>
  <si>
    <t>Aug 26 2018 - 2:00am</t>
  </si>
  <si>
    <t>Aug 26 2018 - 2:06am</t>
  </si>
  <si>
    <t>7,29</t>
  </si>
  <si>
    <t>Aug 26 2018 - 5:00pm</t>
  </si>
  <si>
    <t>42,65</t>
  </si>
  <si>
    <t>Aug 26 2018 - 9:00pm</t>
  </si>
  <si>
    <t>16,45</t>
  </si>
  <si>
    <t>Aug 26 2018 - 11:00pm</t>
  </si>
  <si>
    <t>Sep 01 2018 - 12:00am</t>
  </si>
  <si>
    <t>42,56,85,90'1</t>
  </si>
  <si>
    <t>Sep 01 2018 - 2:00am</t>
  </si>
  <si>
    <t>69,90'4</t>
  </si>
  <si>
    <t>Sep 01 2018 - 2:06am</t>
  </si>
  <si>
    <t>Sep 01 2018 - 10:00pm</t>
  </si>
  <si>
    <t>33,56,70,77</t>
  </si>
  <si>
    <t>Sep 02 2018 - 12:00am</t>
  </si>
  <si>
    <t>44,57</t>
  </si>
  <si>
    <t>67,76,86</t>
  </si>
  <si>
    <t>Sep 02 2018 - 2:00am</t>
  </si>
  <si>
    <t>9,32,71</t>
  </si>
  <si>
    <t>Sep 02 2018 - 5:00pm</t>
  </si>
  <si>
    <t>14,62</t>
  </si>
  <si>
    <t>Sep 02 2018 - 9:00pm</t>
  </si>
  <si>
    <t>30,90'5</t>
  </si>
  <si>
    <t>Sep 15 2018 - 2:00am</t>
  </si>
  <si>
    <t>14,41,87</t>
  </si>
  <si>
    <t>Sep 15 2018 - 10:00pm</t>
  </si>
  <si>
    <t>Sep 16 2018 - 12:00am</t>
  </si>
  <si>
    <t>29,54</t>
  </si>
  <si>
    <t>Sep 16 2018 - 1:45am</t>
  </si>
  <si>
    <t>18,85</t>
  </si>
  <si>
    <t>Sep 16 2018 - 2:06am</t>
  </si>
  <si>
    <t>50,66</t>
  </si>
  <si>
    <t>44,68,77,85</t>
  </si>
  <si>
    <t>Sep 16 2018 - 5:00pm</t>
  </si>
  <si>
    <t>7,66,68,84</t>
  </si>
  <si>
    <t>Sep 16 2018 - 9:00pm</t>
  </si>
  <si>
    <t>37,63,86</t>
  </si>
  <si>
    <t>Sep 16 2018 - 11:00pm</t>
  </si>
  <si>
    <t>Sep 22 2018 - 12:00am</t>
  </si>
  <si>
    <t>Sep 22 2018 - 2:00am</t>
  </si>
  <si>
    <t>43,60</t>
  </si>
  <si>
    <t>9,45,90'3</t>
  </si>
  <si>
    <t>Sep 22 2018 - 10:00pm</t>
  </si>
  <si>
    <t>50,60,80</t>
  </si>
  <si>
    <t>41,88</t>
  </si>
  <si>
    <t>Sep 23 2018 - 12:00am</t>
  </si>
  <si>
    <t>Sep 23 2018 - 2:00am</t>
  </si>
  <si>
    <t>18,57</t>
  </si>
  <si>
    <t>Sep 23 2018 - 2:06am</t>
  </si>
  <si>
    <t>Sep 23 2018 - 9:00pm</t>
  </si>
  <si>
    <t>Sep 23 2018 - 11:00pm</t>
  </si>
  <si>
    <t>Sep 24 2018 - 1:00am</t>
  </si>
  <si>
    <t>Sep 29 2018 - 12:00am</t>
  </si>
  <si>
    <t>4,65,78,88</t>
  </si>
  <si>
    <t>Sep 29 2018 - 2:00am</t>
  </si>
  <si>
    <t>32,78</t>
  </si>
  <si>
    <t>Sep 29 2018 - 10:00pm</t>
  </si>
  <si>
    <t>49,84</t>
  </si>
  <si>
    <t>Sep 30 2018 - 12:00am</t>
  </si>
  <si>
    <t>8,31,43</t>
  </si>
  <si>
    <t>Sep 30 2018 - 2:00am</t>
  </si>
  <si>
    <t>Sep 30 2018 - 2:06am</t>
  </si>
  <si>
    <t>11,57,76</t>
  </si>
  <si>
    <t>Sep 30 2018 - 5:00pm</t>
  </si>
  <si>
    <t>58,80</t>
  </si>
  <si>
    <t>Sep 30 2018 - 9:00pm</t>
  </si>
  <si>
    <t>44,51,70</t>
  </si>
  <si>
    <t>Sep 30 2018 - 11:00pm</t>
  </si>
  <si>
    <t>Oct 06 2018 - 12:00am</t>
  </si>
  <si>
    <t>18,48,57</t>
  </si>
  <si>
    <t>Oct 06 2018 - 2:10am</t>
  </si>
  <si>
    <t>Oct 06 2018 - 10:00pm</t>
  </si>
  <si>
    <t>22,71</t>
  </si>
  <si>
    <t>Oct 07 2018 - 12:00am</t>
  </si>
  <si>
    <t>68,89</t>
  </si>
  <si>
    <t>33,58</t>
  </si>
  <si>
    <t>9,47,57</t>
  </si>
  <si>
    <t>Oct 07 2018 - 2:06am</t>
  </si>
  <si>
    <t>16,66</t>
  </si>
  <si>
    <t>Oct 07 2018 - 2:36am</t>
  </si>
  <si>
    <t>Oct 07 2018 - 5:00pm</t>
  </si>
  <si>
    <t>Oct 07 2018 - 11:00pm</t>
  </si>
  <si>
    <t>39,81</t>
  </si>
  <si>
    <t>Oct 20 2018 - 2:00am</t>
  </si>
  <si>
    <t>16,41,66,90'1</t>
  </si>
  <si>
    <t>3,34,82</t>
  </si>
  <si>
    <t>Oct 20 2018 - 10:00pm</t>
  </si>
  <si>
    <t>88,89</t>
  </si>
  <si>
    <t>Oct 21 2018 - 12:00am</t>
  </si>
  <si>
    <t>6,45'1,59</t>
  </si>
  <si>
    <t>Oct 21 2018 - 2:00am</t>
  </si>
  <si>
    <t>7,69</t>
  </si>
  <si>
    <t>Oct 21 2018 - 2:06am</t>
  </si>
  <si>
    <t>73,85</t>
  </si>
  <si>
    <t>Oct 21 2018 - 5:00pm</t>
  </si>
  <si>
    <t>Oct 21 2018 - 9:30pm</t>
  </si>
  <si>
    <t>7,45,62</t>
  </si>
  <si>
    <t>23,32,47</t>
  </si>
  <si>
    <t>Oct 21 2018 - 11:00pm</t>
  </si>
  <si>
    <t>57,60</t>
  </si>
  <si>
    <t>Oct 27 2018 - 12:00am</t>
  </si>
  <si>
    <t>Oct 27 2018 - 2:05am</t>
  </si>
  <si>
    <t>36,62,64</t>
  </si>
  <si>
    <t>Oct 27 2018 - 10:00pm</t>
  </si>
  <si>
    <t>61,70</t>
  </si>
  <si>
    <t>25,87</t>
  </si>
  <si>
    <t>Oct 28 2018 - 1:00am</t>
  </si>
  <si>
    <t>58,79</t>
  </si>
  <si>
    <t>44,87</t>
  </si>
  <si>
    <t>49,68</t>
  </si>
  <si>
    <t>Oct 28 2018 - 2:00am</t>
  </si>
  <si>
    <t>Oct 28 2018 - 2:06am</t>
  </si>
  <si>
    <t>Oct 28 2018 - 6:00pm</t>
  </si>
  <si>
    <t>13,53,58,61</t>
  </si>
  <si>
    <t>Oct 29 2018 - 1:00am</t>
  </si>
  <si>
    <t>9,33,67,90'1</t>
  </si>
  <si>
    <t>Nov 03 2018 - 1:00am</t>
  </si>
  <si>
    <t>58,68</t>
  </si>
  <si>
    <t>Nov 03 2018 - 3:00am</t>
  </si>
  <si>
    <t>50,60</t>
  </si>
  <si>
    <t>6,11</t>
  </si>
  <si>
    <t>Nov 03 2018 - 11:00pm</t>
  </si>
  <si>
    <t>3,26,44,61,81,90'1</t>
  </si>
  <si>
    <t>56,84</t>
  </si>
  <si>
    <t>Nov 04 2018 - 1:00am</t>
  </si>
  <si>
    <t>Nov 04 2018 - 1:06am</t>
  </si>
  <si>
    <t>25,71</t>
  </si>
  <si>
    <t>Nov 04 2018 - 3:00am</t>
  </si>
  <si>
    <t>31,50,90'2</t>
  </si>
  <si>
    <t>Nov 04 2018 - 6:00pm</t>
  </si>
  <si>
    <t>16,80</t>
  </si>
  <si>
    <t>Nov 04 2018 - 10:00pm</t>
  </si>
  <si>
    <t>18,61</t>
  </si>
  <si>
    <t>Nov 05 2018 - 12:00am</t>
  </si>
  <si>
    <t>Nov 10 2018 - 1:00am</t>
  </si>
  <si>
    <t>20,34</t>
  </si>
  <si>
    <t>55,90'3</t>
  </si>
  <si>
    <t>Nov 10 2018 - 3:00am</t>
  </si>
  <si>
    <t>Nov 10 2018 - 11:00pm</t>
  </si>
  <si>
    <t>33,42</t>
  </si>
  <si>
    <t>Nov 11 2018 - 1:00am</t>
  </si>
  <si>
    <t>20,38,45,45'4,49,65</t>
  </si>
  <si>
    <t>Nov 11 2018 - 3:00am</t>
  </si>
  <si>
    <t>53,72</t>
  </si>
  <si>
    <t>39,61,84</t>
  </si>
  <si>
    <t>Nov 11 2018 - 6:00pm</t>
  </si>
  <si>
    <t>Nov 12 2018 - 12:00am</t>
  </si>
  <si>
    <t>Nov 24 2018 - 1:00am</t>
  </si>
  <si>
    <t>68,74</t>
  </si>
  <si>
    <t>Nov 24 2018 - 3:00am</t>
  </si>
  <si>
    <t>Nov 24 2018 - 11:00pm</t>
  </si>
  <si>
    <t>Nov 25 2018 - 1:00am</t>
  </si>
  <si>
    <t>2,8,26,69</t>
  </si>
  <si>
    <t>Nov 25 2018 - 3:00am</t>
  </si>
  <si>
    <t>Nov 25 2018 - 3:06am</t>
  </si>
  <si>
    <t>26,57,80</t>
  </si>
  <si>
    <t>Nov 25 2018 - 6:00pm</t>
  </si>
  <si>
    <t>Nov 25 2018 - 10:00pm</t>
  </si>
  <si>
    <t>Nov 29 2018 - 1:00am</t>
  </si>
  <si>
    <t>16,60</t>
  </si>
  <si>
    <t>Nov 29 2018 - 3:06am</t>
  </si>
  <si>
    <t>Nov 30 2018 - 1:00am</t>
  </si>
  <si>
    <t>24,90'6</t>
  </si>
  <si>
    <t>Nov 30 2018 - 3:00am</t>
  </si>
  <si>
    <t>68,81</t>
  </si>
  <si>
    <t>Dec 02 2018 - 1:00am</t>
  </si>
  <si>
    <t>Dec 02 2018 - 3:00am</t>
  </si>
  <si>
    <t>53,59</t>
  </si>
  <si>
    <t>Dec 02 2018 - 6:00pm</t>
  </si>
  <si>
    <t>52,59,90'2</t>
  </si>
  <si>
    <t>Dec 03 2018 - 12:30am</t>
  </si>
  <si>
    <t>3,24,56</t>
  </si>
  <si>
    <t>68,87</t>
  </si>
  <si>
    <t>Dec 06 2018 - 2:06am</t>
  </si>
  <si>
    <t>Dec 07 2018 - 2:45am</t>
  </si>
  <si>
    <t>Dec 09 2018 - 1:00am</t>
  </si>
  <si>
    <t>Dec 10 2018 - 12:45am</t>
  </si>
  <si>
    <t>8,28,36,46,50,71</t>
  </si>
  <si>
    <t>Dec 14 2018 - 2:30am</t>
  </si>
  <si>
    <t>Dec 17 2018 - 12:30am</t>
  </si>
  <si>
    <t>51,90</t>
  </si>
  <si>
    <t>Jan 05 2019 - 1:00am</t>
  </si>
  <si>
    <t>19,43,75</t>
  </si>
  <si>
    <t>Jan 05 2019 - 3:00am</t>
  </si>
  <si>
    <t>Jan 05 2019 - 11:00pm</t>
  </si>
  <si>
    <t>Jan 05 2019 - 11:06pm</t>
  </si>
  <si>
    <t>11,51,58,74,84</t>
  </si>
  <si>
    <t>Jan 06 2019 - 1:06am</t>
  </si>
  <si>
    <t>11,89</t>
  </si>
  <si>
    <t>6,90'5</t>
  </si>
  <si>
    <t>Jan 06 2019 - 3:00am</t>
  </si>
  <si>
    <t>Jan 06 2019 - 6:00pm</t>
  </si>
  <si>
    <t>Jan 06 2019 - 10:00pm</t>
  </si>
  <si>
    <t>57,66</t>
  </si>
  <si>
    <t>Jan 12 2019 - 1:00am</t>
  </si>
  <si>
    <t>Jan 12 2019 - 3:00am</t>
  </si>
  <si>
    <t>57,69</t>
  </si>
  <si>
    <t>Jan 12 2019 - 11:00pm</t>
  </si>
  <si>
    <t>74,90'4</t>
  </si>
  <si>
    <t>Jan 13 2019 - 1:00am</t>
  </si>
  <si>
    <t>Jan 13 2019 - 1:06am</t>
  </si>
  <si>
    <t>52,67,84</t>
  </si>
  <si>
    <t>Jan 13 2019 - 3:00am</t>
  </si>
  <si>
    <t>15,81</t>
  </si>
  <si>
    <t>59,74,86</t>
  </si>
  <si>
    <t>Jan 13 2019 - 6:00pm</t>
  </si>
  <si>
    <t>43,81</t>
  </si>
  <si>
    <t>Jan 14 2019 - 12:00am</t>
  </si>
  <si>
    <t>Jan 19 2019 - 3:00am</t>
  </si>
  <si>
    <t>59,81</t>
  </si>
  <si>
    <t>Jan 19 2019 - 11:00pm</t>
  </si>
  <si>
    <t>55,90'1</t>
  </si>
  <si>
    <t>Jan 20 2019 - 1:00am</t>
  </si>
  <si>
    <t>16,47,51</t>
  </si>
  <si>
    <t>Jan 20 2019 - 3:00am</t>
  </si>
  <si>
    <t>Jan 20 2019 - 6:00pm</t>
  </si>
  <si>
    <t>24,31</t>
  </si>
  <si>
    <t>Jan 20 2019 - 10:00pm</t>
  </si>
  <si>
    <t>1,9</t>
  </si>
  <si>
    <t>35,54,63</t>
  </si>
  <si>
    <t>Jan 21 2019 - 12:30am</t>
  </si>
  <si>
    <t>Jan 21 2019 - 2:15am</t>
  </si>
  <si>
    <t>Jan 26 2019 - 1:00am</t>
  </si>
  <si>
    <t>Jan 26 2019 - 3:00am</t>
  </si>
  <si>
    <t>43,76,84</t>
  </si>
  <si>
    <t>Jan 26 2019 - 11:00pm</t>
  </si>
  <si>
    <t>13,67,70</t>
  </si>
  <si>
    <t>24,80</t>
  </si>
  <si>
    <t>Jan 27 2019 - 1:00am</t>
  </si>
  <si>
    <t>Jan 27 2019 - 3:00am</t>
  </si>
  <si>
    <t>Jan 27 2019 - 6:00pm</t>
  </si>
  <si>
    <t>Jan 27 2019 - 10:00pm</t>
  </si>
  <si>
    <t>3,35,38,52</t>
  </si>
  <si>
    <t>Jan 28 2019 - 12:06am</t>
  </si>
  <si>
    <t>Feb 02 2019 - 1:00am</t>
  </si>
  <si>
    <t>62,85</t>
  </si>
  <si>
    <t>Feb 02 2019 - 3:00am</t>
  </si>
  <si>
    <t>13,38,49,90'7</t>
  </si>
  <si>
    <t>Feb 02 2019 - 11:00pm</t>
  </si>
  <si>
    <t>13,88</t>
  </si>
  <si>
    <t>Feb 03 2019 - 1:00am</t>
  </si>
  <si>
    <t>15,48</t>
  </si>
  <si>
    <t>19,45'1</t>
  </si>
  <si>
    <t>Feb 03 2019 - 3:06am</t>
  </si>
  <si>
    <t>14,68</t>
  </si>
  <si>
    <t>Feb 03 2019 - 6:00pm</t>
  </si>
  <si>
    <t>Feb 03 2019 - 10:00pm</t>
  </si>
  <si>
    <t>Feb 05 2019 - 12:36am</t>
  </si>
  <si>
    <t>Feb 09 2019 - 1:00am</t>
  </si>
  <si>
    <t>87,90'2</t>
  </si>
  <si>
    <t>Feb 09 2019 - 3:00am</t>
  </si>
  <si>
    <t>38,89</t>
  </si>
  <si>
    <t>Feb 09 2019 - 11:00pm</t>
  </si>
  <si>
    <t>16,87</t>
  </si>
  <si>
    <t>20,25,79,84</t>
  </si>
  <si>
    <t>Feb 10 2019 - 1:00am</t>
  </si>
  <si>
    <t>12,73,80</t>
  </si>
  <si>
    <t>Feb 10 2019 - 3:00am</t>
  </si>
  <si>
    <t>51,61,90'4</t>
  </si>
  <si>
    <t>27,82,89</t>
  </si>
  <si>
    <t>Feb 10 2019 - 6:00pm</t>
  </si>
  <si>
    <t>Feb 11 2019 - 12:00am</t>
  </si>
  <si>
    <t>Feb 16 2019 - 1:00am</t>
  </si>
  <si>
    <t>31,60</t>
  </si>
  <si>
    <t>30,78,90'1</t>
  </si>
  <si>
    <t>Feb 16 2019 - 3:00am</t>
  </si>
  <si>
    <t>Feb 16 2019 - 3:06am</t>
  </si>
  <si>
    <t>10,17,90</t>
  </si>
  <si>
    <t>Feb 16 2019 - 11:00pm</t>
  </si>
  <si>
    <t>30,47</t>
  </si>
  <si>
    <t>Feb 17 2019 - 1:00am</t>
  </si>
  <si>
    <t>40,58,79</t>
  </si>
  <si>
    <t>69,76,90'3</t>
  </si>
  <si>
    <t>Feb 17 2019 - 3:00am</t>
  </si>
  <si>
    <t>8,23,61</t>
  </si>
  <si>
    <t>Feb 17 2019 - 6:00pm</t>
  </si>
  <si>
    <t>Feb 17 2019 - 10:00pm</t>
  </si>
  <si>
    <t>24,53,87</t>
  </si>
  <si>
    <t>Feb 23 2019 - 3:00am</t>
  </si>
  <si>
    <t>Feb 23 2019 - 11:00pm</t>
  </si>
  <si>
    <t>52,77,89</t>
  </si>
  <si>
    <t>Feb 24 2019 - 1:00am</t>
  </si>
  <si>
    <t>33,83,89</t>
  </si>
  <si>
    <t>Feb 24 2019 - 3:00am</t>
  </si>
  <si>
    <t>82,90'5</t>
  </si>
  <si>
    <t>15,48,79</t>
  </si>
  <si>
    <t>Feb 24 2019 - 6:00pm</t>
  </si>
  <si>
    <t>27,31,90'4</t>
  </si>
  <si>
    <t>Feb 25 2019 - 12:06am</t>
  </si>
  <si>
    <t>5,23,39,63</t>
  </si>
  <si>
    <t>Mar 02 2019 - 3:00am</t>
  </si>
  <si>
    <t>7,73</t>
  </si>
  <si>
    <t>76,90'1</t>
  </si>
  <si>
    <t>11,13,79</t>
  </si>
  <si>
    <t>Mar 02 2019 - 11:00pm</t>
  </si>
  <si>
    <t>60,66</t>
  </si>
  <si>
    <t>Mar 03 2019 - 1:00am</t>
  </si>
  <si>
    <t>52,78,90</t>
  </si>
  <si>
    <t>25,32,42</t>
  </si>
  <si>
    <t>Mar 03 2019 - 3:00am</t>
  </si>
  <si>
    <t>2,89</t>
  </si>
  <si>
    <t>Mar 03 2019 - 6:00pm</t>
  </si>
  <si>
    <t>18,72,90'3</t>
  </si>
  <si>
    <t>Mar 03 2019 - 10:00pm</t>
  </si>
  <si>
    <t>21,61</t>
  </si>
  <si>
    <t>Mar 05 2019 - 2:00am</t>
  </si>
  <si>
    <t>Mar 06 2019 - 2:50am</t>
  </si>
  <si>
    <t>53,65,90'6</t>
  </si>
  <si>
    <t>Mar 09 2019 - 1:00am</t>
  </si>
  <si>
    <t>Mar 09 2019 - 3:00am</t>
  </si>
  <si>
    <t>15,53</t>
  </si>
  <si>
    <t>Mar 09 2019 - 11:00pm</t>
  </si>
  <si>
    <t>10,15,49,53</t>
  </si>
  <si>
    <t>Mar 10 2019 - 1:00am</t>
  </si>
  <si>
    <t>Mar 10 2019 - 3:00am</t>
  </si>
  <si>
    <t>Mar 10 2019 - 6:00pm</t>
  </si>
  <si>
    <t>64,74</t>
  </si>
  <si>
    <t>1,50</t>
  </si>
  <si>
    <t>Mar 10 2019 - 10:00pm</t>
  </si>
  <si>
    <t>Mar 16 2019 - 1:00am</t>
  </si>
  <si>
    <t>Mar 16 2019 - 3:00am</t>
  </si>
  <si>
    <t>Mar 16 2019 - 11:00pm</t>
  </si>
  <si>
    <t>1,26,59,88</t>
  </si>
  <si>
    <t>Mar 17 2019 - 1:00am</t>
  </si>
  <si>
    <t>3,50</t>
  </si>
  <si>
    <t>Mar 17 2019 - 3:00am</t>
  </si>
  <si>
    <t>7,13,54,74</t>
  </si>
  <si>
    <t>Mar 17 2019 - 3:06am</t>
  </si>
  <si>
    <t>Mar 17 2019 - 6:00pm</t>
  </si>
  <si>
    <t>29,90'6</t>
  </si>
  <si>
    <t>Mar 18 2019 - 12:06am</t>
  </si>
  <si>
    <t>Mar 18 2019 - 2:00am</t>
  </si>
  <si>
    <t>9,41</t>
  </si>
  <si>
    <t>Mar 30 2019 - 1:00am</t>
  </si>
  <si>
    <t>5,11</t>
  </si>
  <si>
    <t>53,67,82</t>
  </si>
  <si>
    <t>Mar 30 2019 - 3:00am</t>
  </si>
  <si>
    <t>Mar 30 2019 - 11:00pm</t>
  </si>
  <si>
    <t>Mar 31 2019 - 1:00am</t>
  </si>
  <si>
    <t>4,22,47</t>
  </si>
  <si>
    <t>28,54</t>
  </si>
  <si>
    <t>5,69,88</t>
  </si>
  <si>
    <t>Mar 31 2019 - 3:00am</t>
  </si>
  <si>
    <t>29,90'2</t>
  </si>
  <si>
    <t>Mar 31 2019 - 6:00pm</t>
  </si>
  <si>
    <t>27,42</t>
  </si>
  <si>
    <t>Mar 31 2019 - 10:00pm</t>
  </si>
  <si>
    <t>7,18,37,73</t>
  </si>
  <si>
    <t>Apr 06 2019 - 1:00am</t>
  </si>
  <si>
    <t>Apr 06 2019 - 3:00am</t>
  </si>
  <si>
    <t>Apr 06 2019 - 11:06pm</t>
  </si>
  <si>
    <t>18,64,79</t>
  </si>
  <si>
    <t>Apr 07 2019 - 1:00am</t>
  </si>
  <si>
    <t>28,35</t>
  </si>
  <si>
    <t>Apr 07 2019 - 3:00am</t>
  </si>
  <si>
    <t>Apr 07 2019 - 3:06am</t>
  </si>
  <si>
    <t>32,71,76</t>
  </si>
  <si>
    <t>14,40</t>
  </si>
  <si>
    <t>Apr 07 2019 - 5:00pm</t>
  </si>
  <si>
    <t>45,64,67,73,83</t>
  </si>
  <si>
    <t>Apr 07 2019 - 11:06pm</t>
  </si>
  <si>
    <t>Apr 13 2019 - 2:00am</t>
  </si>
  <si>
    <t>5,24,52</t>
  </si>
  <si>
    <t>26,70</t>
  </si>
  <si>
    <t>Apr 13 2019 - 10:00pm</t>
  </si>
  <si>
    <t>Apr 14 2019 - 12:00am</t>
  </si>
  <si>
    <t>16,25,28,31,34,44,56,84,88</t>
  </si>
  <si>
    <t>40,81</t>
  </si>
  <si>
    <t>Apr 14 2019 - 2:00am</t>
  </si>
  <si>
    <t>Apr 14 2019 - 5:00pm</t>
  </si>
  <si>
    <t>Apr 14 2019 - 9:00pm</t>
  </si>
  <si>
    <t>49,54,65</t>
  </si>
  <si>
    <t>Apr 14 2019 - 11:00pm</t>
  </si>
  <si>
    <t>Apr 15 2019 - 1:30am</t>
  </si>
  <si>
    <t>23,61,77,88</t>
  </si>
  <si>
    <t>Apr 20 2019 - 1:00am</t>
  </si>
  <si>
    <t>Apr 20 2019 - 2:06am</t>
  </si>
  <si>
    <t>32,50</t>
  </si>
  <si>
    <t>Apr 20 2019 - 10:00pm</t>
  </si>
  <si>
    <t>45'3,47</t>
  </si>
  <si>
    <t>Apr 20 2019 - 10:06pm</t>
  </si>
  <si>
    <t>15,53,62,79,82</t>
  </si>
  <si>
    <t>Apr 21 2019 - 12:00am</t>
  </si>
  <si>
    <t>45,55</t>
  </si>
  <si>
    <t>65,78,82</t>
  </si>
  <si>
    <t>19,31,66</t>
  </si>
  <si>
    <t>Apr 21 2019 - 2:00am</t>
  </si>
  <si>
    <t>34,38,49</t>
  </si>
  <si>
    <t>Apr 21 2019 - 5:00pm</t>
  </si>
  <si>
    <t>5,72,82</t>
  </si>
  <si>
    <t>36,67</t>
  </si>
  <si>
    <t>Apr 21 2019 - 11:06pm</t>
  </si>
  <si>
    <t>7,18</t>
  </si>
  <si>
    <t>Apr 27 2019 - 12:00am</t>
  </si>
  <si>
    <t>Apr 27 2019 - 2:00am</t>
  </si>
  <si>
    <t>21,56,61,66</t>
  </si>
  <si>
    <t>Apr 27 2019 - 10:00pm</t>
  </si>
  <si>
    <t>Apr 28 2019 - 12:00am</t>
  </si>
  <si>
    <t>24,45'3</t>
  </si>
  <si>
    <t>3,61</t>
  </si>
  <si>
    <t>Apr 28 2019 - 2:00am</t>
  </si>
  <si>
    <t>51,72</t>
  </si>
  <si>
    <t>Apr 28 2019 - 5:00pm</t>
  </si>
  <si>
    <t>39,53</t>
  </si>
  <si>
    <t>57,61</t>
  </si>
  <si>
    <t>Apr 28 2019 - 9:00pm</t>
  </si>
  <si>
    <t>11,15,46,74</t>
  </si>
  <si>
    <t>Apr 28 2019 - 11:00pm</t>
  </si>
  <si>
    <t>21,88</t>
  </si>
  <si>
    <t>May 04 2019 - 2:00am</t>
  </si>
  <si>
    <t>3,74</t>
  </si>
  <si>
    <t>May 04 2019 - 10:00pm</t>
  </si>
  <si>
    <t>May 05 2019 - 12:00am</t>
  </si>
  <si>
    <t>25,53</t>
  </si>
  <si>
    <t>38,76</t>
  </si>
  <si>
    <t>May 05 2019 - 2:00am</t>
  </si>
  <si>
    <t>May 05 2019 - 2:06am</t>
  </si>
  <si>
    <t>57,59,68,72</t>
  </si>
  <si>
    <t>May 05 2019 - 5:00pm</t>
  </si>
  <si>
    <t>37,47,59,89</t>
  </si>
  <si>
    <t>May 05 2019 - 9:00pm</t>
  </si>
  <si>
    <t>May 05 2019 - 11:06pm</t>
  </si>
  <si>
    <t>12,19,29,57,77</t>
  </si>
  <si>
    <t>34,88</t>
  </si>
  <si>
    <t>May 09 2019 - 12:00am</t>
  </si>
  <si>
    <t>May 09 2019 - 2:06am</t>
  </si>
  <si>
    <t>32,65,71</t>
  </si>
  <si>
    <t>May 10 2019 - 12:00am</t>
  </si>
  <si>
    <t>May 10 2019 - 2:05am</t>
  </si>
  <si>
    <t>21,45'1,74</t>
  </si>
  <si>
    <t>May 12 2019 - 12:00am</t>
  </si>
  <si>
    <t>May 12 2019 - 2:06am</t>
  </si>
  <si>
    <t>9,29</t>
  </si>
  <si>
    <t>May 12 2019 - 11:10pm</t>
  </si>
  <si>
    <t>May 13 2019 - 1:00am</t>
  </si>
  <si>
    <t>May 16 2019 - 2:06am</t>
  </si>
  <si>
    <t>May 17 2019 - 1:30am</t>
  </si>
  <si>
    <t>May 19 2019 - 12:00am</t>
  </si>
  <si>
    <t>May 20 2019 - 1:06am</t>
  </si>
  <si>
    <t>May 24 2019 - 1:45am</t>
  </si>
  <si>
    <t>May 27 2019 - 1:06am</t>
  </si>
  <si>
    <t>Jul 20 2019 - 12:00am</t>
  </si>
  <si>
    <t>Luis Enrique Santander Aguirre</t>
  </si>
  <si>
    <t>24,78,90'1</t>
  </si>
  <si>
    <t>Estadio Cuauhtémoc (Puebla)</t>
  </si>
  <si>
    <t>Jul 20 2019 - 2:45am</t>
  </si>
  <si>
    <t>Juárez</t>
  </si>
  <si>
    <t>Jose Alfredo Penaloza Soto</t>
  </si>
  <si>
    <t>Estadio Jalisco (Guadalajara)</t>
  </si>
  <si>
    <t>Jul 20 2019 - 10:00pm</t>
  </si>
  <si>
    <t>Atlético San Luis</t>
  </si>
  <si>
    <t>Diego Montaño Robles</t>
  </si>
  <si>
    <t>79,88</t>
  </si>
  <si>
    <t>Estadio Alfonso Lastras Ramírez (San Luis Potosí)</t>
  </si>
  <si>
    <t>Adonai Escobedo González</t>
  </si>
  <si>
    <t>13,38,89</t>
  </si>
  <si>
    <t>Estadio Hidalgo (Pachuca de Soto)</t>
  </si>
  <si>
    <t>Jul 21 2019 - 12:05am</t>
  </si>
  <si>
    <t>César Arturo Ramos Palazuelos</t>
  </si>
  <si>
    <t>17,19,49,77</t>
  </si>
  <si>
    <t>Estadio Azteca (Ciudad de México (D.F.))</t>
  </si>
  <si>
    <t>Jul 21 2019 - 2:00am</t>
  </si>
  <si>
    <t>Roberto García Orozco</t>
  </si>
  <si>
    <t>20,28,34,90'4</t>
  </si>
  <si>
    <t>46,88</t>
  </si>
  <si>
    <t>Estadio Universitario de Nuevo León (San Nicolás de los Garza)</t>
  </si>
  <si>
    <t>Jorge Antonio Pérez Durán</t>
  </si>
  <si>
    <t>Estadio Victoria de Aguascalientes (Aguascalientes)</t>
  </si>
  <si>
    <t>Jul 21 2019 - 5:00pm</t>
  </si>
  <si>
    <t>Marco Antonio Ortíz Nava</t>
  </si>
  <si>
    <t>65,72</t>
  </si>
  <si>
    <t>Estadio Nemesio Díez (Toluca de Lerdo)</t>
  </si>
  <si>
    <t>Jul 21 2019 - 11:45pm</t>
  </si>
  <si>
    <t>Jorge Isaac Rojas Castillo</t>
  </si>
  <si>
    <t>40,48,78</t>
  </si>
  <si>
    <t>Estadio Nuevo Corona (Torreón)</t>
  </si>
  <si>
    <t>Jul 27 2019 - 12:00am</t>
  </si>
  <si>
    <t>Óscar Mejía García</t>
  </si>
  <si>
    <t>Estadio Generalísimo José María Morelos y Pavón (Morelia)</t>
  </si>
  <si>
    <t>Jul 27 2019 - 2:00am</t>
  </si>
  <si>
    <t>Fernando Hernández Gómez</t>
  </si>
  <si>
    <t>15,37,69</t>
  </si>
  <si>
    <t>9,51,61</t>
  </si>
  <si>
    <t>Estadio Luis de la Fuente (Veracruz)</t>
  </si>
  <si>
    <t>Jul 28 2019 - 12:00am</t>
  </si>
  <si>
    <t>Jul 28 2019 - 2:00am</t>
  </si>
  <si>
    <t>Jul 28 2019 - 2:06am</t>
  </si>
  <si>
    <t>Estadio Caliente (Tijuana)</t>
  </si>
  <si>
    <t>Jul 28 2019 - 5:00pm</t>
  </si>
  <si>
    <t>Eduardo Galván Basulto</t>
  </si>
  <si>
    <t>10,71</t>
  </si>
  <si>
    <t>Estadio Olímpico de Universitario (Ciudad de México (D.F.))</t>
  </si>
  <si>
    <t>Jul 28 2019 - 10:00pm</t>
  </si>
  <si>
    <t>Jul 28 2019 - 11:45pm</t>
  </si>
  <si>
    <t>Erick Yair Miranda Galindo</t>
  </si>
  <si>
    <t>52,61,69</t>
  </si>
  <si>
    <t>Jul 29 2019 - 12:00am</t>
  </si>
  <si>
    <t>Oscar Macias Romo</t>
  </si>
  <si>
    <t>9,90'6</t>
  </si>
  <si>
    <t>Estadio AKRON (Zapopan)</t>
  </si>
  <si>
    <t>Aug 03 2019 - 12:00am</t>
  </si>
  <si>
    <t>Aug 03 2019 - 2:00am</t>
  </si>
  <si>
    <t>16,86</t>
  </si>
  <si>
    <t>Aug 03 2019 - 10:00pm</t>
  </si>
  <si>
    <t>18,72,74</t>
  </si>
  <si>
    <t>Estadio La Corregidora (Santiago de Querétaro)</t>
  </si>
  <si>
    <t>Aug 04 2019 - 12:00am</t>
  </si>
  <si>
    <t>75,87,90'5</t>
  </si>
  <si>
    <t>41,78</t>
  </si>
  <si>
    <t>Aug 04 2019 - 2:05am</t>
  </si>
  <si>
    <t>11,48,58,67,74,84,86</t>
  </si>
  <si>
    <t>Aug 04 2019 - 2:06am</t>
  </si>
  <si>
    <t>45,67,90</t>
  </si>
  <si>
    <t>18,42</t>
  </si>
  <si>
    <t>Estadio BBVA Bancomer (Guadalupe)</t>
  </si>
  <si>
    <t>Aug 04 2019 - 5:00pm</t>
  </si>
  <si>
    <t>Aug 05 2019 - 12:00am</t>
  </si>
  <si>
    <t>17,49</t>
  </si>
  <si>
    <t>Estadio Olímpico Benito Juárez (Ciudad Juárez)</t>
  </si>
  <si>
    <t>Aug 10 2019 - 12:00am</t>
  </si>
  <si>
    <t>90'6</t>
  </si>
  <si>
    <t>Aug 10 2019 - 2:00am</t>
  </si>
  <si>
    <t>54,77</t>
  </si>
  <si>
    <t>Aug 10 2019 - 2:06am</t>
  </si>
  <si>
    <t>Aug 10 2019 - 10:00pm</t>
  </si>
  <si>
    <t>76,90'4</t>
  </si>
  <si>
    <t>64,73</t>
  </si>
  <si>
    <t>Aug 11 2019 - 12:00am</t>
  </si>
  <si>
    <t>5,17,23</t>
  </si>
  <si>
    <t>Aug 11 2019 - 2:05am</t>
  </si>
  <si>
    <t>15,65,86</t>
  </si>
  <si>
    <t>Aug 11 2019 - 5:00pm</t>
  </si>
  <si>
    <t>Aug 11 2019 - 11:45pm</t>
  </si>
  <si>
    <t>15,29,48,89</t>
  </si>
  <si>
    <t>Aug 17 2019 - 12:00am</t>
  </si>
  <si>
    <t>7,45'6,55,75</t>
  </si>
  <si>
    <t>Aug 17 2019 - 2:00am</t>
  </si>
  <si>
    <t>26,45'3,48</t>
  </si>
  <si>
    <t>Aug 17 2019 - 10:00pm</t>
  </si>
  <si>
    <t>Aug 18 2019 - 12:00am</t>
  </si>
  <si>
    <t>19,45,64,70</t>
  </si>
  <si>
    <t>38,79,90'5</t>
  </si>
  <si>
    <t>Aug 18 2019 - 2:05am</t>
  </si>
  <si>
    <t>Aug 18 2019 - 2:06am</t>
  </si>
  <si>
    <t>Aug 18 2019 - 5:00pm</t>
  </si>
  <si>
    <t>64,68</t>
  </si>
  <si>
    <t>Aug 18 2019 - 10:00pm</t>
  </si>
  <si>
    <t>Alejandro Funk Villafañe</t>
  </si>
  <si>
    <t>54,65,90'2</t>
  </si>
  <si>
    <t>Aug 19 2019 - 12:00am</t>
  </si>
  <si>
    <t>83,86</t>
  </si>
  <si>
    <t>Aug 24 2019 - 12:00am</t>
  </si>
  <si>
    <t>45'5</t>
  </si>
  <si>
    <t>Aug 24 2019 - 2:00am</t>
  </si>
  <si>
    <t>34,62</t>
  </si>
  <si>
    <t>2,5</t>
  </si>
  <si>
    <t>Aug 24 2019 - 10:00pm</t>
  </si>
  <si>
    <t>34,66,73,89</t>
  </si>
  <si>
    <t>Aug 25 2019 - 12:00am</t>
  </si>
  <si>
    <t>30,45,73</t>
  </si>
  <si>
    <t>Aug 25 2019 - 2:05am</t>
  </si>
  <si>
    <t>Fernando Guerrero Ramírez</t>
  </si>
  <si>
    <t>Aug 25 2019 - 5:00pm</t>
  </si>
  <si>
    <t>7,77</t>
  </si>
  <si>
    <t>Aug 25 2019 - 10:00pm</t>
  </si>
  <si>
    <t>11,41</t>
  </si>
  <si>
    <t>Aug 28 2019 - 12:00am</t>
  </si>
  <si>
    <t>19,36,45'2,61,84</t>
  </si>
  <si>
    <t>Aug 28 2019 - 2:00am</t>
  </si>
  <si>
    <t>Aug 29 2019 - 12:00am</t>
  </si>
  <si>
    <t>45'2,48</t>
  </si>
  <si>
    <t>Aug 29 2019 - 2:00am</t>
  </si>
  <si>
    <t>Aug 29 2019 - 2:06am</t>
  </si>
  <si>
    <t>18,62,90'3</t>
  </si>
  <si>
    <t>6,27</t>
  </si>
  <si>
    <t>Aug 30 2019 - 12:00am</t>
  </si>
  <si>
    <t>72,90'2</t>
  </si>
  <si>
    <t>Aug 30 2019 - 2:00am</t>
  </si>
  <si>
    <t>26,61</t>
  </si>
  <si>
    <t>Aug 31 2019 - 12:00am</t>
  </si>
  <si>
    <t>Aug 31 2019 - 2:10am</t>
  </si>
  <si>
    <t>45,64,90'7</t>
  </si>
  <si>
    <t>Aug 31 2019 - 10:00pm</t>
  </si>
  <si>
    <t>6,53,78</t>
  </si>
  <si>
    <t>Sep 01 2019 - 12:00am</t>
  </si>
  <si>
    <t>Sep 01 2019 - 2:05am</t>
  </si>
  <si>
    <t>Sep 01 2019 - 5:00pm</t>
  </si>
  <si>
    <t>56,90'3</t>
  </si>
  <si>
    <t>Sep 01 2019 - 10:00pm</t>
  </si>
  <si>
    <t>Sep 02 2019 - 12:00am</t>
  </si>
  <si>
    <t>Sep 14 2019 - 12:00am</t>
  </si>
  <si>
    <t>2,21,90'2</t>
  </si>
  <si>
    <t>Sep 14 2019 - 2:00am</t>
  </si>
  <si>
    <t>Sep 14 2019 - 2:06am</t>
  </si>
  <si>
    <t>Sep 14 2019 - 10:00pm</t>
  </si>
  <si>
    <t>36,81</t>
  </si>
  <si>
    <t>Sep 15 2019 - 12:00am</t>
  </si>
  <si>
    <t>75,83,90'4</t>
  </si>
  <si>
    <t>Sep 15 2019 - 2:06am</t>
  </si>
  <si>
    <t>Sep 15 2019 - 5:00pm</t>
  </si>
  <si>
    <t>72,74</t>
  </si>
  <si>
    <t>Sep 15 2019 - 11:45pm</t>
  </si>
  <si>
    <t>30,65</t>
  </si>
  <si>
    <t>3,9</t>
  </si>
  <si>
    <t>Sep 21 2019 - 2:00am</t>
  </si>
  <si>
    <t>Sep 21 2019 - 10:00pm</t>
  </si>
  <si>
    <t>13,38</t>
  </si>
  <si>
    <t>7,16,63</t>
  </si>
  <si>
    <t>67,69</t>
  </si>
  <si>
    <t>19,58,90,90'8</t>
  </si>
  <si>
    <t>19,39,76</t>
  </si>
  <si>
    <t>54,64</t>
  </si>
  <si>
    <t>Sep 22 2019 - 12:00am</t>
  </si>
  <si>
    <t>9,16,28,53</t>
  </si>
  <si>
    <t>Sep 22 2019 - 2:05am</t>
  </si>
  <si>
    <t>Sep 22 2019 - 5:00pm</t>
  </si>
  <si>
    <t>Sep 23 2019 - 12:00am</t>
  </si>
  <si>
    <t>24,34</t>
  </si>
  <si>
    <t>Sep 25 2019 - 12:00am</t>
  </si>
  <si>
    <t>63,67</t>
  </si>
  <si>
    <t>Sep 25 2019 - 2:00am</t>
  </si>
  <si>
    <t>17,70,78,90'3</t>
  </si>
  <si>
    <t>Sep 26 2019 - 12:00am</t>
  </si>
  <si>
    <t>18,52,55,75,86</t>
  </si>
  <si>
    <t>Sep 26 2019 - 2:05am</t>
  </si>
  <si>
    <t>Sep 26 2019 - 2:06am</t>
  </si>
  <si>
    <t>16,45'1,79</t>
  </si>
  <si>
    <t>29,58</t>
  </si>
  <si>
    <t>Sep 27 2019 - 1:00am</t>
  </si>
  <si>
    <t>45,69,78</t>
  </si>
  <si>
    <t>Sep 28 2019 - 12:00am</t>
  </si>
  <si>
    <t>38,59</t>
  </si>
  <si>
    <t>Sep 28 2019 - 2:00am</t>
  </si>
  <si>
    <t>32,49</t>
  </si>
  <si>
    <t>Sep 28 2019 - 10:00pm</t>
  </si>
  <si>
    <t>29,84</t>
  </si>
  <si>
    <t>Sep 29 2019 - 12:00am</t>
  </si>
  <si>
    <t>Sep 29 2019 - 12:06am</t>
  </si>
  <si>
    <t>Sep 29 2019 - 2:05am</t>
  </si>
  <si>
    <t>18,45'4,74,89</t>
  </si>
  <si>
    <t>Sep 29 2019 - 5:00pm</t>
  </si>
  <si>
    <t>68,90'9</t>
  </si>
  <si>
    <t>Sep 29 2019 - 10:00pm</t>
  </si>
  <si>
    <t>51,59,64</t>
  </si>
  <si>
    <t>Sep 30 2019 - 12:00am</t>
  </si>
  <si>
    <t>Oct 05 2019 - 2:00am</t>
  </si>
  <si>
    <t>54,63,84</t>
  </si>
  <si>
    <t>Oct 05 2019 - 10:00pm</t>
  </si>
  <si>
    <t>Oct 06 2019 - 12:00am</t>
  </si>
  <si>
    <t>16,53,59,62,75</t>
  </si>
  <si>
    <t>37,41</t>
  </si>
  <si>
    <t>11,25,48,60</t>
  </si>
  <si>
    <t>Oct 06 2019 - 2:05am</t>
  </si>
  <si>
    <t>Oct 06 2019 - 2:06am</t>
  </si>
  <si>
    <t>45'4,70</t>
  </si>
  <si>
    <t>42,90'7</t>
  </si>
  <si>
    <t>Oct 06 2019 - 5:00pm</t>
  </si>
  <si>
    <t>Oct 06 2019 - 11:00pm</t>
  </si>
  <si>
    <t>21,90'2</t>
  </si>
  <si>
    <t>Oct 07 2019 - 1:00am</t>
  </si>
  <si>
    <t>21,30</t>
  </si>
  <si>
    <t>Oct 19 2019 - 12:00am</t>
  </si>
  <si>
    <t>Oct 19 2019 - 2:00am</t>
  </si>
  <si>
    <t>2,4,8</t>
  </si>
  <si>
    <t>Oct 19 2019 - 2:06am</t>
  </si>
  <si>
    <t>33,42,45'4,86</t>
  </si>
  <si>
    <t>Oct 19 2019 - 10:00pm</t>
  </si>
  <si>
    <t>41,76</t>
  </si>
  <si>
    <t>16,55,81</t>
  </si>
  <si>
    <t>Oct 20 2019 - 12:00am</t>
  </si>
  <si>
    <t>Oct 20 2019 - 2:00am</t>
  </si>
  <si>
    <t>72,80</t>
  </si>
  <si>
    <t>67,87</t>
  </si>
  <si>
    <t>Oct 20 2019 - 5:00pm</t>
  </si>
  <si>
    <t>Oct 20 2019 - 10:00pm</t>
  </si>
  <si>
    <t>25,43</t>
  </si>
  <si>
    <t>Oct 21 2019 - 12:00am</t>
  </si>
  <si>
    <t>Oct 26 2019 - 12:00am</t>
  </si>
  <si>
    <t>16,42</t>
  </si>
  <si>
    <t>18,83</t>
  </si>
  <si>
    <t>Oct 26 2019 - 2:00am</t>
  </si>
  <si>
    <t>73,76</t>
  </si>
  <si>
    <t>Oct 26 2019 - 2:06am</t>
  </si>
  <si>
    <t>56,76</t>
  </si>
  <si>
    <t>Oct 26 2019 - 10:00pm</t>
  </si>
  <si>
    <t>26,29,82</t>
  </si>
  <si>
    <t>Oct 27 2019 - 1:00am</t>
  </si>
  <si>
    <t>65,82</t>
  </si>
  <si>
    <t>28,48,56</t>
  </si>
  <si>
    <t>20,31</t>
  </si>
  <si>
    <t>Oct 27 2019 - 2:05am</t>
  </si>
  <si>
    <t>Oct 27 2019 - 6:00pm</t>
  </si>
  <si>
    <t>52,85</t>
  </si>
  <si>
    <t>Oct 28 2019 - 1:00am</t>
  </si>
  <si>
    <t>49,90'2</t>
  </si>
  <si>
    <t>Oct 30 2019 - 1:00am</t>
  </si>
  <si>
    <t>Oct 30 2019 - 3:00am</t>
  </si>
  <si>
    <t>11,70,79,88,90'4</t>
  </si>
  <si>
    <t>Oct 31 2019 - 1:00am</t>
  </si>
  <si>
    <t>28,84</t>
  </si>
  <si>
    <t>10,42,54</t>
  </si>
  <si>
    <t>Oct 31 2019 - 3:00am</t>
  </si>
  <si>
    <t>Nov 01 2019 - 1:00am</t>
  </si>
  <si>
    <t>4,11,73,90'1,90'3,90'6</t>
  </si>
  <si>
    <t>Nov 01 2019 - 3:00am</t>
  </si>
  <si>
    <t>Nov 02 2019 - 1:00am</t>
  </si>
  <si>
    <t>Nov 02 2019 - 3:00am</t>
  </si>
  <si>
    <t>61,90'3</t>
  </si>
  <si>
    <t>Nov 02 2019 - 11:00pm</t>
  </si>
  <si>
    <t>Nov 03 2019 - 1:00am</t>
  </si>
  <si>
    <t>67,71</t>
  </si>
  <si>
    <t>Nov 03 2019 - 1:06am</t>
  </si>
  <si>
    <t>Nov 03 2019 - 3:05am</t>
  </si>
  <si>
    <t>Nov 03 2019 - 6:00pm</t>
  </si>
  <si>
    <t>33,37,77</t>
  </si>
  <si>
    <t>Nov 04 2019 - 1:00am</t>
  </si>
  <si>
    <t>44,50,58</t>
  </si>
  <si>
    <t>Nov 04 2019 - 2:00am</t>
  </si>
  <si>
    <t>Nov 09 2019 - 1:00am</t>
  </si>
  <si>
    <t>1,63,70</t>
  </si>
  <si>
    <t>21,50</t>
  </si>
  <si>
    <t>Nov 09 2019 - 3:00am</t>
  </si>
  <si>
    <t>19,23,28,54,80</t>
  </si>
  <si>
    <t>Nov 09 2019 - 3:10am</t>
  </si>
  <si>
    <t>25,58,67,69</t>
  </si>
  <si>
    <t>Nov 09 2019 - 11:00pm</t>
  </si>
  <si>
    <t>Nov 10 2019 - 1:00am</t>
  </si>
  <si>
    <t>Nov 10 2019 - 3:00am</t>
  </si>
  <si>
    <t>23,36,41</t>
  </si>
  <si>
    <t>90'5,90'12</t>
  </si>
  <si>
    <t>22,62,70,82</t>
  </si>
  <si>
    <t>Nov 10 2019 - 6:00pm</t>
  </si>
  <si>
    <t>Nov 11 2019 - 12:45am</t>
  </si>
  <si>
    <t>32,33,87</t>
  </si>
  <si>
    <t>Nov 23 2019 - 1:00am</t>
  </si>
  <si>
    <t>12,35,43</t>
  </si>
  <si>
    <t>Nov 23 2019 - 3:10am</t>
  </si>
  <si>
    <t>20,56</t>
  </si>
  <si>
    <t>Nov 23 2019 - 11:00pm</t>
  </si>
  <si>
    <t>59,68,76</t>
  </si>
  <si>
    <t>Nov 24 2019 - 1:00am</t>
  </si>
  <si>
    <t>11,55,63</t>
  </si>
  <si>
    <t>8,12</t>
  </si>
  <si>
    <t>Nov 24 2019 - 3:00am</t>
  </si>
  <si>
    <t>35,56</t>
  </si>
  <si>
    <t>67,88,90'4</t>
  </si>
  <si>
    <t>Nov 24 2019 - 6:00pm</t>
  </si>
  <si>
    <t>16,30</t>
  </si>
  <si>
    <t>Nov 25 2019 - 1:00am</t>
  </si>
  <si>
    <t>6,65</t>
  </si>
  <si>
    <t>Nov 28 2019 - 1:00am</t>
  </si>
  <si>
    <t>10,32,90'6</t>
  </si>
  <si>
    <t>8,18,48</t>
  </si>
  <si>
    <t>Nov 28 2019 - 3:00am</t>
  </si>
  <si>
    <t>52,82,90'1</t>
  </si>
  <si>
    <t>Nov 29 2019 - 1:06am</t>
  </si>
  <si>
    <t>2,8,54,70,85</t>
  </si>
  <si>
    <t>23,45'3</t>
  </si>
  <si>
    <t>Nov 29 2019 - 3:05am</t>
  </si>
  <si>
    <t>51,67</t>
  </si>
  <si>
    <t>Dec 01 2019 - 1:00am</t>
  </si>
  <si>
    <t>Dec 01 2019 - 3:05am</t>
  </si>
  <si>
    <t>4,17</t>
  </si>
  <si>
    <t>79,86,90</t>
  </si>
  <si>
    <t>Dec 02 2019 - 1:00am</t>
  </si>
  <si>
    <t>Dec 02 2019 - 3:00am</t>
  </si>
  <si>
    <t>57,71</t>
  </si>
  <si>
    <t>21,31,45,80</t>
  </si>
  <si>
    <t>Dec 05 2019 - 3:06am</t>
  </si>
  <si>
    <t>10,73</t>
  </si>
  <si>
    <t>Dec 06 2019 - 2:30am</t>
  </si>
  <si>
    <t>Dec 08 2019 - 2:30am</t>
  </si>
  <si>
    <t>Dec 09 2019 - 12:30am</t>
  </si>
  <si>
    <t>37,44</t>
  </si>
  <si>
    <t>Dec 27 2019 - 2:36am</t>
  </si>
  <si>
    <t>45'1,90'3</t>
  </si>
  <si>
    <t>Dec 30 2019 - 2:15am</t>
  </si>
  <si>
    <t>6,41</t>
  </si>
  <si>
    <t>Jan 11 2020 - 3:00am</t>
  </si>
  <si>
    <t>Jan 11 2020 - 3:10am</t>
  </si>
  <si>
    <t>37,52</t>
  </si>
  <si>
    <t>Jan 11 2020 - 11:00pm</t>
  </si>
  <si>
    <t>Jan 12 2020 - 1:00am</t>
  </si>
  <si>
    <t>34,36</t>
  </si>
  <si>
    <t>24,44,72</t>
  </si>
  <si>
    <t>Jan 12 2020 - 3:05am</t>
  </si>
  <si>
    <t>Juan Andrés Esquivel González</t>
  </si>
  <si>
    <t>Jan 12 2020 - 6:00pm</t>
  </si>
  <si>
    <t>25,70</t>
  </si>
  <si>
    <t>Jan 17 2020 - 3:15am</t>
  </si>
  <si>
    <t>Víctor Alfonso Cáceres Hernández</t>
  </si>
  <si>
    <t>11,17,26,78</t>
  </si>
  <si>
    <t>15,39,49,59</t>
  </si>
  <si>
    <t>Jan 18 2020 - 1:00am</t>
  </si>
  <si>
    <t>Jan 18 2020 - 3:00am</t>
  </si>
  <si>
    <t>Jan 18 2020 - 11:00pm</t>
  </si>
  <si>
    <t>Edgar Ulises Rangel Araújo</t>
  </si>
  <si>
    <t>26,65</t>
  </si>
  <si>
    <t>39,46</t>
  </si>
  <si>
    <t>Jan 19 2020 - 1:00am</t>
  </si>
  <si>
    <t>Jan 19 2020 - 3:00am</t>
  </si>
  <si>
    <t>Jan 19 2020 - 6:00pm</t>
  </si>
  <si>
    <t>37,45</t>
  </si>
  <si>
    <t>22,79,90'2</t>
  </si>
  <si>
    <t>Jan 19 2020 - 10:00pm</t>
  </si>
  <si>
    <t>15,39,83</t>
  </si>
  <si>
    <t>Jan 20 2020 - 12:45am</t>
  </si>
  <si>
    <t>48,59,89</t>
  </si>
  <si>
    <t>10,86</t>
  </si>
  <si>
    <t>Jan 25 2020 - 3:00am</t>
  </si>
  <si>
    <t>Jan 25 2020 - 3:10am</t>
  </si>
  <si>
    <t>Jan 25 2020 - 11:00pm</t>
  </si>
  <si>
    <t>2,51,80</t>
  </si>
  <si>
    <t>Jan 26 2020 - 1:00am</t>
  </si>
  <si>
    <t>10,64</t>
  </si>
  <si>
    <t>Jan 26 2020 - 3:00am</t>
  </si>
  <si>
    <t>15,21,56</t>
  </si>
  <si>
    <t>Jan 26 2020 - 3:05am</t>
  </si>
  <si>
    <t>Jan 26 2020 - 6:00pm</t>
  </si>
  <si>
    <t>Jan 26 2020 - 11:00pm</t>
  </si>
  <si>
    <t>Jan 27 2020 - 1:00am</t>
  </si>
  <si>
    <t>Mario Humberto Vargas Mata</t>
  </si>
  <si>
    <t>27,53,66</t>
  </si>
  <si>
    <t>Feb 01 2020 - 1:00am</t>
  </si>
  <si>
    <t>56,90'2</t>
  </si>
  <si>
    <t>15,36</t>
  </si>
  <si>
    <t>Feb 01 2020 - 3:00am</t>
  </si>
  <si>
    <t>29,88</t>
  </si>
  <si>
    <t>Feb 01 2020 - 11:00pm</t>
  </si>
  <si>
    <t>45'4,60</t>
  </si>
  <si>
    <t>Feb 02 2020 - 1:00am</t>
  </si>
  <si>
    <t>69,79</t>
  </si>
  <si>
    <t>Feb 02 2020 - 3:00am</t>
  </si>
  <si>
    <t>11,21,90</t>
  </si>
  <si>
    <t>Feb 02 2020 - 6:00pm</t>
  </si>
  <si>
    <t>16,19,90'5</t>
  </si>
  <si>
    <t>2,37,52</t>
  </si>
  <si>
    <t>Feb 05 2020 - 2:30am</t>
  </si>
  <si>
    <t>Feb 06 2020 - 2:30am</t>
  </si>
  <si>
    <t>Adalid Maganda Villalva</t>
  </si>
  <si>
    <t>44,90'3</t>
  </si>
  <si>
    <t>Feb 07 2020 - 3:15am</t>
  </si>
  <si>
    <t>36,72,89</t>
  </si>
  <si>
    <t>Feb 08 2020 - 3:00am</t>
  </si>
  <si>
    <t>51,90'5</t>
  </si>
  <si>
    <t>44,73</t>
  </si>
  <si>
    <t>Feb 08 2020 - 3:10am</t>
  </si>
  <si>
    <t>Feb 08 2020 - 11:00pm</t>
  </si>
  <si>
    <t>Saúl Alfredo Silva Pineda</t>
  </si>
  <si>
    <t>57,83,86</t>
  </si>
  <si>
    <t>Feb 09 2020 - 1:00am</t>
  </si>
  <si>
    <t>52,62,72</t>
  </si>
  <si>
    <t>Feb 09 2020 - 3:00am</t>
  </si>
  <si>
    <t>45'6,58,75</t>
  </si>
  <si>
    <t>Feb 09 2020 - 6:00pm</t>
  </si>
  <si>
    <t>34,45'2,65,75</t>
  </si>
  <si>
    <t>Feb 10 2020 - 12:00am</t>
  </si>
  <si>
    <t>27,74</t>
  </si>
  <si>
    <t>Feb 10 2020 - 2:00am</t>
  </si>
  <si>
    <t>39,48</t>
  </si>
  <si>
    <t>Feb 15 2020 - 1:00am</t>
  </si>
  <si>
    <t>25,51,61</t>
  </si>
  <si>
    <t>Feb 15 2020 - 3:00am</t>
  </si>
  <si>
    <t>Feb 15 2020 - 11:00pm</t>
  </si>
  <si>
    <t>1,38</t>
  </si>
  <si>
    <t>34,58,70</t>
  </si>
  <si>
    <t>Feb 16 2020 - 1:00am</t>
  </si>
  <si>
    <t>Feb 16 2020 - 1:06am</t>
  </si>
  <si>
    <t>Feb 16 2020 - 3:00am</t>
  </si>
  <si>
    <t>Feb 16 2020 - 11:00pm</t>
  </si>
  <si>
    <t>44,82</t>
  </si>
  <si>
    <t>3,18,46</t>
  </si>
  <si>
    <t>Feb 17 2020 - 12:45am</t>
  </si>
  <si>
    <t>40,66</t>
  </si>
  <si>
    <t>Feb 22 2020 - 1:00am</t>
  </si>
  <si>
    <t>55,62</t>
  </si>
  <si>
    <t>Feb 22 2020 - 3:00am</t>
  </si>
  <si>
    <t>38,52</t>
  </si>
  <si>
    <t>Feb 22 2020 - 3:10am</t>
  </si>
  <si>
    <t>Feb 22 2020 - 11:00pm</t>
  </si>
  <si>
    <t>Feb 23 2020 - 1:00am</t>
  </si>
  <si>
    <t>Feb 23 2020 - 3:00am</t>
  </si>
  <si>
    <t>Feb 23 2020 - 6:00pm</t>
  </si>
  <si>
    <t>Feb 23 2020 - 11:00pm</t>
  </si>
  <si>
    <t>Feb 24 2020 - 1:00am</t>
  </si>
  <si>
    <t>8,90'9</t>
  </si>
  <si>
    <t>Feb 29 2020 - 1:00am</t>
  </si>
  <si>
    <t>33,43,45'1</t>
  </si>
  <si>
    <t>61,77</t>
  </si>
  <si>
    <t>Feb 29 2020 - 3:00am</t>
  </si>
  <si>
    <t>8,43,50,90'6</t>
  </si>
  <si>
    <t>Feb 29 2020 - 3:10am</t>
  </si>
  <si>
    <t>Feb 29 2020 - 11:00pm</t>
  </si>
  <si>
    <t>Mar 01 2020 - 1:00am</t>
  </si>
  <si>
    <t>22,27,86</t>
  </si>
  <si>
    <t>Mar 01 2020 - 3:00am</t>
  </si>
  <si>
    <t>45'5,56,59</t>
  </si>
  <si>
    <t>Mar 01 2020 - 11:00pm</t>
  </si>
  <si>
    <t>58,72</t>
  </si>
  <si>
    <t>Mar 02 2020 - 12:45am</t>
  </si>
  <si>
    <t>Mar 07 2020 - 1:00am</t>
  </si>
  <si>
    <t>Mar 07 2020 - 2:00am</t>
  </si>
  <si>
    <t>8,82,84</t>
  </si>
  <si>
    <t>31,73,90'4</t>
  </si>
  <si>
    <t>Mar 07 2020 - 3:00am</t>
  </si>
  <si>
    <t>Mar 07 2020 - 11:00pm</t>
  </si>
  <si>
    <t>26,56</t>
  </si>
  <si>
    <t>83,85</t>
  </si>
  <si>
    <t>41,46,60,74</t>
  </si>
  <si>
    <t>21,62</t>
  </si>
  <si>
    <t>Mar 08 2020 - 1:00am</t>
  </si>
  <si>
    <t>Mar 08 2020 - 3:06am</t>
  </si>
  <si>
    <t>19,42</t>
  </si>
  <si>
    <t>Mar 08 2020 - 11:00pm</t>
  </si>
  <si>
    <t>4,19</t>
  </si>
  <si>
    <t>Mar 09 2020 - 1:00am</t>
  </si>
  <si>
    <t>67,81,83,90</t>
  </si>
  <si>
    <t>Mar 14 2020 - 3:00am</t>
  </si>
  <si>
    <t>44,52,58,80</t>
  </si>
  <si>
    <t>Mar 14 2020 - 3:10am</t>
  </si>
  <si>
    <t>36,51,58</t>
  </si>
  <si>
    <t>Mar 14 2020 - 11:00pm</t>
  </si>
  <si>
    <t>Mar 15 2020 - 1:00am</t>
  </si>
  <si>
    <t>51,58,76</t>
  </si>
  <si>
    <t>28,85</t>
  </si>
  <si>
    <t>12,32,90'2</t>
  </si>
  <si>
    <t>Mar 15 2020 - 3:00am</t>
  </si>
  <si>
    <t>Mar 15 2020 - 6:00pm</t>
  </si>
  <si>
    <t>4,63,86</t>
  </si>
  <si>
    <t>Mar 16 2020 - 12:00am</t>
  </si>
  <si>
    <t>12,69</t>
  </si>
  <si>
    <t>Mar 16 2020 - 2:15am</t>
  </si>
  <si>
    <t>Mar 21 2020 - 3:00am</t>
  </si>
  <si>
    <t>canceled</t>
  </si>
  <si>
    <t>Mar 21 2020 - 11:00pm</t>
  </si>
  <si>
    <t>Mar 22 2020 - 1:00am</t>
  </si>
  <si>
    <t>Mar 22 2020 - 3:00am</t>
  </si>
  <si>
    <t>Mar 22 2020 - 6:00pm</t>
  </si>
  <si>
    <t>Mar 23 2020 - 12:00am</t>
  </si>
  <si>
    <t>Mar 23 2020 - 2:00am</t>
  </si>
  <si>
    <t>Apr 04 2020 - 1:00am</t>
  </si>
  <si>
    <t>Apr 04 2020 - 3:00am</t>
  </si>
  <si>
    <t>Apr 04 2020 - 11:00pm</t>
  </si>
  <si>
    <t>Apr 05 2020 - 1:00am</t>
  </si>
  <si>
    <t>Apr 05 2020 - 3:00am</t>
  </si>
  <si>
    <t>Apr 05 2020 - 5:00pm</t>
  </si>
  <si>
    <t>Apr 05 2020 - 11:45pm</t>
  </si>
  <si>
    <t>Apr 06 2020 - 2:06am</t>
  </si>
  <si>
    <t>Apr 11 2020 - 12:00am</t>
  </si>
  <si>
    <t>Apr 11 2020 - 2:00am</t>
  </si>
  <si>
    <t>Apr 11 2020 - 10:00pm</t>
  </si>
  <si>
    <t>Apr 12 2020 - 12:00am</t>
  </si>
  <si>
    <t>Apr 12 2020 - 2:00am</t>
  </si>
  <si>
    <t>Apr 12 2020 - 2:06am</t>
  </si>
  <si>
    <t>Apr 12 2020 - 5:00pm</t>
  </si>
  <si>
    <t>Apr 12 2020 - 10:00pm</t>
  </si>
  <si>
    <t>Apr 13 2020 - 12:00am</t>
  </si>
  <si>
    <t>Apr 17 2020 - 2:10am</t>
  </si>
  <si>
    <t>Apr 18 2020 - 12:00am</t>
  </si>
  <si>
    <t>Apr 18 2020 - 2:00am</t>
  </si>
  <si>
    <t>Apr 18 2020 - 10:00pm</t>
  </si>
  <si>
    <t>Apr 19 2020 - 12:00am</t>
  </si>
  <si>
    <t>Apr 19 2020 - 2:00am</t>
  </si>
  <si>
    <t>Apr 19 2020 - 5:00pm</t>
  </si>
  <si>
    <t>Apr 19 2020 - 11:00pm</t>
  </si>
  <si>
    <t>Apr 20 2020 - 1:00am</t>
  </si>
  <si>
    <t>Apr 25 2020 - 12:00am</t>
  </si>
  <si>
    <t>Apr 25 2020 - 2:00am</t>
  </si>
  <si>
    <t>Apr 26 2020 - 12:00am</t>
  </si>
  <si>
    <t>Apr 26 2020 - 2:00am</t>
  </si>
  <si>
    <t>Apr 26 2020 - 5:00pm</t>
  </si>
  <si>
    <t>Apr 26 2020 - 10:00pm</t>
  </si>
  <si>
    <t>Apr 27 2020 - 12:00am</t>
  </si>
  <si>
    <t>May 01 2020 - 2:15am</t>
  </si>
  <si>
    <t>May 02 2020 - 12:00am</t>
  </si>
  <si>
    <t>May 02 2020 - 2:00am</t>
  </si>
  <si>
    <t>May 02 2020 - 10:00pm</t>
  </si>
  <si>
    <t>May 03 2020 - 12:00am</t>
  </si>
  <si>
    <t>May 03 2020 - 2:00am</t>
  </si>
  <si>
    <t>May 03 2020 - 5:00pm</t>
  </si>
  <si>
    <t>May 03 2020 - 10:00pm</t>
  </si>
  <si>
    <t>May 03 2020 - 11:45pm</t>
  </si>
  <si>
    <t>May 09 2020 - 12:00am</t>
  </si>
  <si>
    <t>May 09 2020 - 2:10am</t>
  </si>
  <si>
    <t>May 10 2020 - 12:00am</t>
  </si>
  <si>
    <t>May 10 2020 - 2:00am</t>
  </si>
  <si>
    <t>May 10 2020 - 2:06am</t>
  </si>
  <si>
    <t>May 10 2020 - 5:00pm</t>
  </si>
  <si>
    <t>May 10 2020 - 10:00pm</t>
  </si>
  <si>
    <t>May 11 2020 - 12:00am</t>
  </si>
  <si>
    <t>May 11 2020 - 1:00am</t>
  </si>
  <si>
    <t>Jul 25 2020 - 12:30am</t>
  </si>
  <si>
    <t>13,39,78</t>
  </si>
  <si>
    <t>Jul 26 2020 - 12:00am</t>
  </si>
  <si>
    <t>Jul 26 2020 - 2:00am</t>
  </si>
  <si>
    <t>44,72</t>
  </si>
  <si>
    <t>12,50,90'5</t>
  </si>
  <si>
    <t>Jul 26 2020 - 5:00pm</t>
  </si>
  <si>
    <t>44,67,81</t>
  </si>
  <si>
    <t>61,73</t>
  </si>
  <si>
    <t>Jul 27 2020 - 11:00pm</t>
  </si>
  <si>
    <t>Jul 28 2020 - 1:00am</t>
  </si>
  <si>
    <t>63,90</t>
  </si>
  <si>
    <t>Jul 28 2020 - 3:00am</t>
  </si>
  <si>
    <t>Mazatlán</t>
  </si>
  <si>
    <t>10,55,89,90'2</t>
  </si>
  <si>
    <t>Estadio de Mazatlán (Mazatlán)</t>
  </si>
  <si>
    <t>Jul 29 2020 - 12:00am</t>
  </si>
  <si>
    <t>20,29,85</t>
  </si>
  <si>
    <t>Aug 01 2020 - 12:30am</t>
  </si>
  <si>
    <t>Aug 01 2020 - 2:30am</t>
  </si>
  <si>
    <t>Aug 02 2020 - 12:00am</t>
  </si>
  <si>
    <t>Aug 02 2020 - 2:00am</t>
  </si>
  <si>
    <t>37,57,79,84</t>
  </si>
  <si>
    <t>Aug 02 2020 - 5:00pm</t>
  </si>
  <si>
    <t>7,28,49</t>
  </si>
  <si>
    <t>Aug 02 2020 - 10:00pm</t>
  </si>
  <si>
    <t>Aug 03 2020 - 12:06am</t>
  </si>
  <si>
    <t>Aug 04 2020 - 12:00am</t>
  </si>
  <si>
    <t>42,89</t>
  </si>
  <si>
    <t>Aug 04 2020 - 2:50am</t>
  </si>
  <si>
    <t>Aug 07 2020 - 12:00am</t>
  </si>
  <si>
    <t>Aug 07 2020 - 2:06am</t>
  </si>
  <si>
    <t>Aug 08 2020 - 12:30am</t>
  </si>
  <si>
    <t>Aug 08 2020 - 2:30am</t>
  </si>
  <si>
    <t>15,30</t>
  </si>
  <si>
    <t>Aug 09 2020 - 12:00am</t>
  </si>
  <si>
    <t>4,90</t>
  </si>
  <si>
    <t>Aug 09 2020 - 12:06am</t>
  </si>
  <si>
    <t>9,90</t>
  </si>
  <si>
    <t>Aug 09 2020 - 2:00am</t>
  </si>
  <si>
    <t>Aug 09 2020 - 5:00pm</t>
  </si>
  <si>
    <t>Aug 10 2020 - 12:00am</t>
  </si>
  <si>
    <t>Aug 11 2020 - 10:00pm</t>
  </si>
  <si>
    <t>Aug 12 2020 - 12:00am</t>
  </si>
  <si>
    <t>Aug 12 2020 - 2:00am</t>
  </si>
  <si>
    <t>6,8</t>
  </si>
  <si>
    <t>Aug 12 2020 - 10:00pm</t>
  </si>
  <si>
    <t>Aug 13 2020 - 12:00am</t>
  </si>
  <si>
    <t>56,66</t>
  </si>
  <si>
    <t>Aug 13 2020 - 2:00am</t>
  </si>
  <si>
    <t>Aug 13 2020 - 2:06am</t>
  </si>
  <si>
    <t>25,51</t>
  </si>
  <si>
    <t>Aug 14 2020 - 12:00am</t>
  </si>
  <si>
    <t>22,57</t>
  </si>
  <si>
    <t>Aug 14 2020 - 2:00am</t>
  </si>
  <si>
    <t>17,29,31</t>
  </si>
  <si>
    <t>Aug 15 2020 - 2:30am</t>
  </si>
  <si>
    <t>Aug 15 2020 - 10:00pm</t>
  </si>
  <si>
    <t>61,79</t>
  </si>
  <si>
    <t>Aug 16 2020 - 12:00am</t>
  </si>
  <si>
    <t>33,48,62</t>
  </si>
  <si>
    <t>Aug 16 2020 - 2:00am</t>
  </si>
  <si>
    <t>Aug 16 2020 - 2:06am</t>
  </si>
  <si>
    <t>Aug 16 2020 - 5:00pm</t>
  </si>
  <si>
    <t>44,57,90'3</t>
  </si>
  <si>
    <t>40,72</t>
  </si>
  <si>
    <t>Aug 17 2020 - 12:06am</t>
  </si>
  <si>
    <t>Aug 17 2020 - 2:00am</t>
  </si>
  <si>
    <t>34,61,67,90'2</t>
  </si>
  <si>
    <t>Aug 18 2020 - 2:00am</t>
  </si>
  <si>
    <t>56,75</t>
  </si>
  <si>
    <t>45'4</t>
  </si>
  <si>
    <t>Aug 22 2020 - 12:30am</t>
  </si>
  <si>
    <t>61,66</t>
  </si>
  <si>
    <t>Aug 22 2020 - 2:30am</t>
  </si>
  <si>
    <t>Aug 22 2020 - 10:00pm</t>
  </si>
  <si>
    <t>Aug 23 2020 - 12:00am</t>
  </si>
  <si>
    <t>Aug 23 2020 - 2:00am</t>
  </si>
  <si>
    <t>27,34,79</t>
  </si>
  <si>
    <t>Aug 23 2020 - 10:30pm</t>
  </si>
  <si>
    <t>Aug 24 2020 - 12:35am</t>
  </si>
  <si>
    <t>23,38,85</t>
  </si>
  <si>
    <t>Aug 24 2020 - 2:06am</t>
  </si>
  <si>
    <t>Aug 25 2020 - 2:05am</t>
  </si>
  <si>
    <t>16,21,67,90'2</t>
  </si>
  <si>
    <t>37,48,86</t>
  </si>
  <si>
    <t>Aug 29 2020 - 12:30am</t>
  </si>
  <si>
    <t>31,40,81,90</t>
  </si>
  <si>
    <t>Aug 29 2020 - 2:35am</t>
  </si>
  <si>
    <t>Aug 30 2020 - 12:00am</t>
  </si>
  <si>
    <t>Aug 30 2020 - 2:00am</t>
  </si>
  <si>
    <t>36,51,59</t>
  </si>
  <si>
    <t>Aug 30 2020 - 5:00pm</t>
  </si>
  <si>
    <t>38,57,90'6</t>
  </si>
  <si>
    <t>Aug 31 2020 - 12:06am</t>
  </si>
  <si>
    <t>14,67</t>
  </si>
  <si>
    <t>Aug 31 2020 - 2:06am</t>
  </si>
  <si>
    <t>50,59</t>
  </si>
  <si>
    <t>Sep 01 2020 - 2:05am</t>
  </si>
  <si>
    <t>35,38</t>
  </si>
  <si>
    <t>Sep 03 2020 - 1:00am</t>
  </si>
  <si>
    <t>47,54,57</t>
  </si>
  <si>
    <t>Sep 04 2020 - 12:00am</t>
  </si>
  <si>
    <t>13,20,52,69</t>
  </si>
  <si>
    <t>Sep 04 2020 - 2:00am</t>
  </si>
  <si>
    <t>18,32,62</t>
  </si>
  <si>
    <t>Sep 05 2020 - 12:30am</t>
  </si>
  <si>
    <t>Sep 05 2020 - 2:06am</t>
  </si>
  <si>
    <t>3,54</t>
  </si>
  <si>
    <t>Sep 05 2020 - 2:30am</t>
  </si>
  <si>
    <t>Sep 05 2020 - 10:00pm</t>
  </si>
  <si>
    <t>32,36,58,63</t>
  </si>
  <si>
    <t>Sep 06 2020 - 12:00am</t>
  </si>
  <si>
    <t>Sep 06 2020 - 2:00am</t>
  </si>
  <si>
    <t>21,54,90'3</t>
  </si>
  <si>
    <t>Sep 08 2020 - 10:00pm</t>
  </si>
  <si>
    <t>Sep 09 2020 - 12:00am</t>
  </si>
  <si>
    <t>Sep 09 2020 - 12:06am</t>
  </si>
  <si>
    <t>Sep 09 2020 - 2:00am</t>
  </si>
  <si>
    <t>17,30</t>
  </si>
  <si>
    <t>52,56,65</t>
  </si>
  <si>
    <t>Sep 09 2020 - 10:00pm</t>
  </si>
  <si>
    <t>Sep 10 2020 - 12:00am</t>
  </si>
  <si>
    <t>Sep 10 2020 - 2:00am</t>
  </si>
  <si>
    <t>Sep 10 2020 - 2:06am</t>
  </si>
  <si>
    <t>29,50</t>
  </si>
  <si>
    <t>Sep 12 2020 - 12:30am</t>
  </si>
  <si>
    <t>67,90'4</t>
  </si>
  <si>
    <t>Sep 12 2020 - 2:30am</t>
  </si>
  <si>
    <t>Sep 12 2020 - 10:00pm</t>
  </si>
  <si>
    <t>Sep 13 2020 - 12:00am</t>
  </si>
  <si>
    <t>Sep 13 2020 - 2:00am</t>
  </si>
  <si>
    <t>Sep 13 2020 - 5:00pm</t>
  </si>
  <si>
    <t>14,53,84</t>
  </si>
  <si>
    <t>Sep 14 2020 - 12:00am</t>
  </si>
  <si>
    <t>68,72</t>
  </si>
  <si>
    <t>19,76,80</t>
  </si>
  <si>
    <t>Sep 14 2020 - 2:06am</t>
  </si>
  <si>
    <t>48,82</t>
  </si>
  <si>
    <t>Sep 15 2020 - 2:00am</t>
  </si>
  <si>
    <t>Sep 19 2020 - 12:30am</t>
  </si>
  <si>
    <t>Sep 19 2020 - 2:30am</t>
  </si>
  <si>
    <t>1,90'5</t>
  </si>
  <si>
    <t>15,50,79</t>
  </si>
  <si>
    <t>Sep 19 2020 - 10:00pm</t>
  </si>
  <si>
    <t>Sep 20 2020 - 12:00am</t>
  </si>
  <si>
    <t>52,66,83</t>
  </si>
  <si>
    <t>Sep 20 2020 - 2:00am</t>
  </si>
  <si>
    <t>Sep 20 2020 - 5:00pm</t>
  </si>
  <si>
    <t>40,53</t>
  </si>
  <si>
    <t>Sep 21 2020 - 12:00am</t>
  </si>
  <si>
    <t>19,45'2</t>
  </si>
  <si>
    <t>Sep 22 2020 - 2:00am</t>
  </si>
  <si>
    <t>Sep 25 2020 - 2:00am</t>
  </si>
  <si>
    <t>Sep 26 2020 - 12:30am</t>
  </si>
  <si>
    <t>27,68,90'1</t>
  </si>
  <si>
    <t>28,45'1,46</t>
  </si>
  <si>
    <t>Sep 26 2020 - 2:30am</t>
  </si>
  <si>
    <t>Sep 26 2020 - 10:00pm</t>
  </si>
  <si>
    <t>13,33</t>
  </si>
  <si>
    <t>Sep 27 2020 - 12:00am</t>
  </si>
  <si>
    <t>Sep 27 2020 - 2:06am</t>
  </si>
  <si>
    <t>24,79</t>
  </si>
  <si>
    <t>Sep 27 2020 - 10:00pm</t>
  </si>
  <si>
    <t>20,71</t>
  </si>
  <si>
    <t>Sep 28 2020 - 1:45am</t>
  </si>
  <si>
    <t>Oct 01 2020 - 12:06am</t>
  </si>
  <si>
    <t>Oct 03 2020 - 12:30am</t>
  </si>
  <si>
    <t>32,42</t>
  </si>
  <si>
    <t>Oct 03 2020 - 2:30am</t>
  </si>
  <si>
    <t>83,90'6</t>
  </si>
  <si>
    <t>Oct 03 2020 - 10:00pm</t>
  </si>
  <si>
    <t>Oct 04 2020 - 12:00am</t>
  </si>
  <si>
    <t>61,70,90'3</t>
  </si>
  <si>
    <t>Oct 04 2020 - 2:00am</t>
  </si>
  <si>
    <t>28,55</t>
  </si>
  <si>
    <t>Oct 04 2020 - 5:00pm</t>
  </si>
  <si>
    <t>24,49</t>
  </si>
  <si>
    <t>Oct 04 2020 - 10:00pm</t>
  </si>
  <si>
    <t>Oct 05 2020 - 12:00am</t>
  </si>
  <si>
    <t>72,87</t>
  </si>
  <si>
    <t>Oct 05 2020 - 2:06am</t>
  </si>
  <si>
    <t>Oct 12 2020 - 12:06am</t>
  </si>
  <si>
    <t>Oct 16 2020 - 2:00am</t>
  </si>
  <si>
    <t>27,83</t>
  </si>
  <si>
    <t>Oct 17 2020 - 12:30am</t>
  </si>
  <si>
    <t>4,81</t>
  </si>
  <si>
    <t>Oct 17 2020 - 2:30am</t>
  </si>
  <si>
    <t>5,9,34</t>
  </si>
  <si>
    <t>Oct 17 2020 - 10:06pm</t>
  </si>
  <si>
    <t>5,34,49</t>
  </si>
  <si>
    <t>Oct 18 2020 - 12:00am</t>
  </si>
  <si>
    <t>36,41,85</t>
  </si>
  <si>
    <t>87,90'6</t>
  </si>
  <si>
    <t>Oct 18 2020 - 2:00am</t>
  </si>
  <si>
    <t>69,78</t>
  </si>
  <si>
    <t>Oct 18 2020 - 5:00pm</t>
  </si>
  <si>
    <t>Oct 19 2020 - 12:06am</t>
  </si>
  <si>
    <t>Oct 20 2020 - 2:00am</t>
  </si>
  <si>
    <t>24,45'3,52</t>
  </si>
  <si>
    <t>36,41</t>
  </si>
  <si>
    <t>Oct 24 2020 - 12:30am</t>
  </si>
  <si>
    <t>53,69</t>
  </si>
  <si>
    <t>Oct 24 2020 - 10:00pm</t>
  </si>
  <si>
    <t>Oct 25 2020 - 1:00am</t>
  </si>
  <si>
    <t>Oct 25 2020 - 2:00am</t>
  </si>
  <si>
    <t>Oct 25 2020 - 6:00pm</t>
  </si>
  <si>
    <t>8,16</t>
  </si>
  <si>
    <t>Oct 25 2020 - 11:30pm</t>
  </si>
  <si>
    <t>41,90'2</t>
  </si>
  <si>
    <t>Oct 26 2020 - 1:06am</t>
  </si>
  <si>
    <t>25,52</t>
  </si>
  <si>
    <t>Oct 27 2020 - 3:00am</t>
  </si>
  <si>
    <t>Oct 30 2020 - 3:00am</t>
  </si>
  <si>
    <t>5,12,18,28,42</t>
  </si>
  <si>
    <t>Oct 31 2020 - 1:30am</t>
  </si>
  <si>
    <t>31,61,90'1</t>
  </si>
  <si>
    <t>18,72</t>
  </si>
  <si>
    <t>Oct 31 2020 - 3:06am</t>
  </si>
  <si>
    <t>Oct 31 2020 - 3:30am</t>
  </si>
  <si>
    <t>Oct 31 2020 - 11:00pm</t>
  </si>
  <si>
    <t>Nov 01 2020 - 1:00am</t>
  </si>
  <si>
    <t>18,79</t>
  </si>
  <si>
    <t>6,38</t>
  </si>
  <si>
    <t>Nov 01 2020 - 3:06am</t>
  </si>
  <si>
    <t>Nov 01 2020 - 11:30pm</t>
  </si>
  <si>
    <t>42,86,90'5</t>
  </si>
  <si>
    <t>Nov 03 2020 - 3:00am</t>
  </si>
  <si>
    <t>52,71</t>
  </si>
  <si>
    <t>Nov 07 2020 - 1:30am</t>
  </si>
  <si>
    <t>Nov 07 2020 - 3:30am</t>
  </si>
  <si>
    <t>Nov 07 2020 - 11:00pm</t>
  </si>
  <si>
    <t>81,84,90'4</t>
  </si>
  <si>
    <t>Nov 08 2020 - 1:00am</t>
  </si>
  <si>
    <t>Nov 08 2020 - 3:00am</t>
  </si>
  <si>
    <t>86,90</t>
  </si>
  <si>
    <t>Nov 08 2020 - 6:00pm</t>
  </si>
  <si>
    <t>Nov 09 2020 - 1:06am</t>
  </si>
  <si>
    <t>50,59,86,90'3</t>
  </si>
  <si>
    <t>Nov 09 2020 - 3:06am</t>
  </si>
  <si>
    <t>9,51</t>
  </si>
  <si>
    <t>55,58</t>
  </si>
  <si>
    <t>Nov 22 2020 - 1:00am</t>
  </si>
  <si>
    <t>36,55,85</t>
  </si>
  <si>
    <t>Nov 22 2020 - 3:10am</t>
  </si>
  <si>
    <t>Nov 23 2020 - 1:00am</t>
  </si>
  <si>
    <t>Nov 23 2020 - 3:10am</t>
  </si>
  <si>
    <t>44,50</t>
  </si>
  <si>
    <t>61,90</t>
  </si>
  <si>
    <t>Nov 26 2020 - 1:00am</t>
  </si>
  <si>
    <t>1,37</t>
  </si>
  <si>
    <t>Nov 26 2020 - 3:06am</t>
  </si>
  <si>
    <t>Nov 27 2020 - 1:00am</t>
  </si>
  <si>
    <t>30,54,71</t>
  </si>
  <si>
    <t>Nov 27 2020 - 3:06am</t>
  </si>
  <si>
    <t>Nov 29 2020 - 1:00am</t>
  </si>
  <si>
    <t>5,30</t>
  </si>
  <si>
    <t>Nov 29 2020 - 3:06am</t>
  </si>
  <si>
    <t>31,72</t>
  </si>
  <si>
    <t>Nov 29 2020 - 6:00pm</t>
  </si>
  <si>
    <t>Nov 30 2020 - 12:30am</t>
  </si>
  <si>
    <t>Dec 03 2020 - 3:05am</t>
  </si>
  <si>
    <t>Dec 04 2020 - 3:00am</t>
  </si>
  <si>
    <t>2,8,13,90'5</t>
  </si>
  <si>
    <t>Dec 06 2020 - 3:00am</t>
  </si>
  <si>
    <t>Dec 07 2020 - 12:30am</t>
  </si>
  <si>
    <t>4,37,41,89</t>
  </si>
  <si>
    <t>Dec 11 2020 - 3:00am</t>
  </si>
  <si>
    <t>Dec 14 2020 - 2:30am</t>
  </si>
  <si>
    <t>12,83</t>
  </si>
  <si>
    <t>Jan 09 2021 - 1:30am</t>
  </si>
  <si>
    <t>Jan 09 2021 - 3:06am</t>
  </si>
  <si>
    <t>Jan 09 2021 - 3:30am</t>
  </si>
  <si>
    <t>28,31,71</t>
  </si>
  <si>
    <t>43,64</t>
  </si>
  <si>
    <t>Jan 09 2021 - 11:00pm</t>
  </si>
  <si>
    <t>1,45'2</t>
  </si>
  <si>
    <t>Jan 10 2021 - 1:00am</t>
  </si>
  <si>
    <t>40,68</t>
  </si>
  <si>
    <t>Jan 10 2021 - 3:00am</t>
  </si>
  <si>
    <t>26,89</t>
  </si>
  <si>
    <t>Jan 10 2021 - 6:00pm</t>
  </si>
  <si>
    <t>31,32,63</t>
  </si>
  <si>
    <t>Jan 11 2021 - 1:06am</t>
  </si>
  <si>
    <t>Jan 12 2021 - 3:00am</t>
  </si>
  <si>
    <t>Brian Omar González Veles</t>
  </si>
  <si>
    <t>Jan 16 2021 - 1:30am</t>
  </si>
  <si>
    <t>Jan 16 2021 - 3:30am</t>
  </si>
  <si>
    <t>Jan 16 2021 - 11:00pm</t>
  </si>
  <si>
    <t>Jan 17 2021 - 1:00am</t>
  </si>
  <si>
    <t>Jan 17 2021 - 3:06am</t>
  </si>
  <si>
    <t>Jan 17 2021 - 6:00pm</t>
  </si>
  <si>
    <t>11,61,70</t>
  </si>
  <si>
    <t>Jan 18 2021 - 1:06am</t>
  </si>
  <si>
    <t>Jan 18 2021 - 3:06am</t>
  </si>
  <si>
    <t>Jan 19 2021 - 3:00am</t>
  </si>
  <si>
    <t>Jan 22 2021 - 3:00am</t>
  </si>
  <si>
    <t>7,28,62</t>
  </si>
  <si>
    <t>Jan 23 2021 - 1:30am</t>
  </si>
  <si>
    <t>Jan 23 2021 - 3:30am</t>
  </si>
  <si>
    <t>Jan 24 2021 - 1:00am</t>
  </si>
  <si>
    <t>Jan 24 2021 - 6:00pm</t>
  </si>
  <si>
    <t>27,90'4</t>
  </si>
  <si>
    <t>Jan 25 2021 - 1:00am</t>
  </si>
  <si>
    <t>22,44</t>
  </si>
  <si>
    <t>Jan 26 2021 - 3:00am</t>
  </si>
  <si>
    <t>Edgar Allan Morales Olvera</t>
  </si>
  <si>
    <t>Jan 27 2021 - 2:30am</t>
  </si>
  <si>
    <t>29,74</t>
  </si>
  <si>
    <t>Jan 29 2021 - 3:00am</t>
  </si>
  <si>
    <t>Jan 30 2021 - 3:30am</t>
  </si>
  <si>
    <t>Jan 31 2021 - 1:00am</t>
  </si>
  <si>
    <t>10,29</t>
  </si>
  <si>
    <t>Jan 31 2021 - 3:00am</t>
  </si>
  <si>
    <t>23,36,44,74</t>
  </si>
  <si>
    <t>Jan 31 2021 - 3:06am</t>
  </si>
  <si>
    <t>13,21,24</t>
  </si>
  <si>
    <t>Jan 31 2021 - 6:00pm</t>
  </si>
  <si>
    <t>Feb 01 2021 - 1:06am</t>
  </si>
  <si>
    <t>Feb 02 2021 - 3:00am</t>
  </si>
  <si>
    <t>62,78,88</t>
  </si>
  <si>
    <t>Feb 03 2021 - 3:00am</t>
  </si>
  <si>
    <t>Feb 05 2021 - 1:00am</t>
  </si>
  <si>
    <t>3,90'5</t>
  </si>
  <si>
    <t>22,32</t>
  </si>
  <si>
    <t>Feb 05 2021 - 3:00am</t>
  </si>
  <si>
    <t>26,29,58</t>
  </si>
  <si>
    <t>Feb 06 2021 - 3:30am</t>
  </si>
  <si>
    <t>3,26</t>
  </si>
  <si>
    <t>Feb 06 2021 - 11:00pm</t>
  </si>
  <si>
    <t>Feb 07 2021 - 1:00am</t>
  </si>
  <si>
    <t>Feb 07 2021 - 3:06am</t>
  </si>
  <si>
    <t>Feb 07 2021 - 6:00pm</t>
  </si>
  <si>
    <t>19,30,35,87</t>
  </si>
  <si>
    <t>Feb 09 2021 - 3:00am</t>
  </si>
  <si>
    <t>23,45'1,84</t>
  </si>
  <si>
    <t>Feb 13 2021 - 1:30am</t>
  </si>
  <si>
    <t>5,43,51,70</t>
  </si>
  <si>
    <t>Feb 13 2021 - 3:06am</t>
  </si>
  <si>
    <t>Feb 13 2021 - 3:30am</t>
  </si>
  <si>
    <t>16,38,62</t>
  </si>
  <si>
    <t>Feb 14 2021 - 1:00am</t>
  </si>
  <si>
    <t>45'1,90'4</t>
  </si>
  <si>
    <t>Feb 14 2021 - 3:00am</t>
  </si>
  <si>
    <t>26,84</t>
  </si>
  <si>
    <t>Feb 14 2021 - 6:00pm</t>
  </si>
  <si>
    <t>Feb 15 2021 - 1:06am</t>
  </si>
  <si>
    <t>Feb 16 2021 - 3:00am</t>
  </si>
  <si>
    <t>Feb 18 2021 - 3:00am</t>
  </si>
  <si>
    <t>5,90'3</t>
  </si>
  <si>
    <t>Feb 19 2021 - 3:00am</t>
  </si>
  <si>
    <t>Feb 20 2021 - 1:30am</t>
  </si>
  <si>
    <t>Feb 20 2021 - 3:30am</t>
  </si>
  <si>
    <t>Feb 21 2021 - 1:00am</t>
  </si>
  <si>
    <t>6,27,63</t>
  </si>
  <si>
    <t>44,45'2</t>
  </si>
  <si>
    <t>Feb 21 2021 - 3:00am</t>
  </si>
  <si>
    <t>Feb 21 2021 - 6:00pm</t>
  </si>
  <si>
    <t>Feb 21 2021 - 11:00pm</t>
  </si>
  <si>
    <t>Feb 22 2021 - 1:00am</t>
  </si>
  <si>
    <t>3,15,52</t>
  </si>
  <si>
    <t>Feb 23 2021 - 3:00am</t>
  </si>
  <si>
    <t>Feb 26 2021 - 3:00am</t>
  </si>
  <si>
    <t>25,90'3</t>
  </si>
  <si>
    <t>34,61</t>
  </si>
  <si>
    <t>Feb 27 2021 - 1:30am</t>
  </si>
  <si>
    <t>Feb 27 2021 - 3:30am</t>
  </si>
  <si>
    <t>18,35,80</t>
  </si>
  <si>
    <t>Feb 27 2021 - 11:00pm</t>
  </si>
  <si>
    <t>Feb 28 2021 - 1:00am</t>
  </si>
  <si>
    <t>29,42</t>
  </si>
  <si>
    <t>Feb 28 2021 - 3:00am</t>
  </si>
  <si>
    <t>Feb 28 2021 - 11:00pm</t>
  </si>
  <si>
    <t>Mar 01 2021 - 1:06am</t>
  </si>
  <si>
    <t>3,30,67</t>
  </si>
  <si>
    <t>76,81</t>
  </si>
  <si>
    <t>Mar 01 2021 - 3:00am</t>
  </si>
  <si>
    <t>Mar 02 2021 - 11:00pm</t>
  </si>
  <si>
    <t>10,60,83</t>
  </si>
  <si>
    <t>Mar 03 2021 - 1:00am</t>
  </si>
  <si>
    <t>Mar 03 2021 - 3:00am</t>
  </si>
  <si>
    <t>85,90'5</t>
  </si>
  <si>
    <t>Mar 04 2021 - 1:00am</t>
  </si>
  <si>
    <t>38,75</t>
  </si>
  <si>
    <t>14,19,46,49,72,83</t>
  </si>
  <si>
    <t>Mar 04 2021 - 3:00am</t>
  </si>
  <si>
    <t>Mar 04 2021 - 3:06am</t>
  </si>
  <si>
    <t>65,83</t>
  </si>
  <si>
    <t>Mar 05 2021 - 1:00am</t>
  </si>
  <si>
    <t>20,85</t>
  </si>
  <si>
    <t>Mar 05 2021 - 3:00am</t>
  </si>
  <si>
    <t>Mar 06 2021 - 1:30am</t>
  </si>
  <si>
    <t>Mar 06 2021 - 3:30am</t>
  </si>
  <si>
    <t>Mar 06 2021 - 11:00pm</t>
  </si>
  <si>
    <t>Mar 07 2021 - 1:00am</t>
  </si>
  <si>
    <t>6,90'2</t>
  </si>
  <si>
    <t>Mar 07 2021 - 1:06am</t>
  </si>
  <si>
    <t>16,21</t>
  </si>
  <si>
    <t>Mar 07 2021 - 3:00am</t>
  </si>
  <si>
    <t>Mar 08 2021 - 1:06am</t>
  </si>
  <si>
    <t>37,53,90'2</t>
  </si>
  <si>
    <t>Mar 08 2021 - 3:00am</t>
  </si>
  <si>
    <t>Mar 09 2021 - 3:00am</t>
  </si>
  <si>
    <t>40,42</t>
  </si>
  <si>
    <t>Mar 11 2021 - 3:00am</t>
  </si>
  <si>
    <t>Mar 13 2021 - 1:30am</t>
  </si>
  <si>
    <t>Mar 13 2021 - 3:30am</t>
  </si>
  <si>
    <t>Mar 14 2021 - 1:00am</t>
  </si>
  <si>
    <t>45'1,64</t>
  </si>
  <si>
    <t>Mar 14 2021 - 3:00am</t>
  </si>
  <si>
    <t>Mar 14 2021 - 3:06am</t>
  </si>
  <si>
    <t>Mar 14 2021 - 6:00pm</t>
  </si>
  <si>
    <t>83,90'2</t>
  </si>
  <si>
    <t>Mar 15 2021 - 12:00am</t>
  </si>
  <si>
    <t>23,45'2</t>
  </si>
  <si>
    <t>Mar 15 2021 - 2:00am</t>
  </si>
  <si>
    <t>45,75,79</t>
  </si>
  <si>
    <t>Mar 16 2021 - 3:00am</t>
  </si>
  <si>
    <t>16,26,66</t>
  </si>
  <si>
    <t>Mar 19 2021 - 2:00am</t>
  </si>
  <si>
    <t>Mar 20 2021 - 1:00am</t>
  </si>
  <si>
    <t>Mar 20 2021 - 3:00am</t>
  </si>
  <si>
    <t>Mar 20 2021 - 11:00pm</t>
  </si>
  <si>
    <t>Mar 21 2021 - 1:00am</t>
  </si>
  <si>
    <t>9,67,79</t>
  </si>
  <si>
    <t>38,90'6</t>
  </si>
  <si>
    <t>Mar 21 2021 - 3:06am</t>
  </si>
  <si>
    <t>2,5,31</t>
  </si>
  <si>
    <t>Mar 21 2021 - 6:00pm</t>
  </si>
  <si>
    <t>33,54,78,88</t>
  </si>
  <si>
    <t>58,61,87,90</t>
  </si>
  <si>
    <t>Mar 22 2021 - 1:06am</t>
  </si>
  <si>
    <t>24,59</t>
  </si>
  <si>
    <t>Apr 03 2021 - 1:30am</t>
  </si>
  <si>
    <t>45'6,64,72</t>
  </si>
  <si>
    <t>Apr 03 2021 - 3:30am</t>
  </si>
  <si>
    <t>Apr 03 2021 - 11:00pm</t>
  </si>
  <si>
    <t>Apr 04 2021 - 1:00am</t>
  </si>
  <si>
    <t>45'2,60</t>
  </si>
  <si>
    <t>Apr 04 2021 - 3:06am</t>
  </si>
  <si>
    <t>74,90'5</t>
  </si>
  <si>
    <t>Apr 04 2021 - 5:00pm</t>
  </si>
  <si>
    <t>90,90'4</t>
  </si>
  <si>
    <t>36,76</t>
  </si>
  <si>
    <t>Apr 04 2021 - 10:00pm</t>
  </si>
  <si>
    <t>Apr 05 2021 - 12:00am</t>
  </si>
  <si>
    <t>Apr 05 2021 - 2:05am</t>
  </si>
  <si>
    <t>52,73</t>
  </si>
  <si>
    <t>Apr 10 2021 - 12:30am</t>
  </si>
  <si>
    <t>Apr 10 2021 - 2:30am</t>
  </si>
  <si>
    <t>34,63</t>
  </si>
  <si>
    <t>Apr 10 2021 - 10:00pm</t>
  </si>
  <si>
    <t>37,67,90'1</t>
  </si>
  <si>
    <t>Apr 11 2021 - 12:00am</t>
  </si>
  <si>
    <t>Apr 11 2021 - 2:05am</t>
  </si>
  <si>
    <t>6,55,69</t>
  </si>
  <si>
    <t>Apr 11 2021 - 5:00pm</t>
  </si>
  <si>
    <t>51,60</t>
  </si>
  <si>
    <t>Apr 12 2021 - 12:00am</t>
  </si>
  <si>
    <t>Apr 12 2021 - 2:06am</t>
  </si>
  <si>
    <t>5,22</t>
  </si>
  <si>
    <t>45'1,66,90'1</t>
  </si>
  <si>
    <t>Apr 13 2021 - 2:00am</t>
  </si>
  <si>
    <t>2,66,90'6</t>
  </si>
  <si>
    <t>Apr 15 2021 - 2:00am</t>
  </si>
  <si>
    <t>70,86,88</t>
  </si>
  <si>
    <t>Apr 17 2021 - 12:30am</t>
  </si>
  <si>
    <t>Apr 17 2021 - 2:30am</t>
  </si>
  <si>
    <t>Apr 17 2021 - 10:00pm</t>
  </si>
  <si>
    <t>41,60,84,90'4</t>
  </si>
  <si>
    <t>Apr 18 2021 - 12:00am</t>
  </si>
  <si>
    <t>Apr 18 2021 - 2:05am</t>
  </si>
  <si>
    <t>Apr 18 2021 - 5:00pm</t>
  </si>
  <si>
    <t>Apr 19 2021 - 12:00am</t>
  </si>
  <si>
    <t>4,17,53</t>
  </si>
  <si>
    <t>Apr 19 2021 - 2:06am</t>
  </si>
  <si>
    <t>Apr 20 2021 - 2:00am</t>
  </si>
  <si>
    <t>Apr 22 2021 - 2:00am</t>
  </si>
  <si>
    <t>27,90</t>
  </si>
  <si>
    <t>Apr 24 2021 - 12:30am</t>
  </si>
  <si>
    <t>Apr 24 2021 - 2:06am</t>
  </si>
  <si>
    <t>Apr 24 2021 - 2:35am</t>
  </si>
  <si>
    <t>43,55,58,73</t>
  </si>
  <si>
    <t>11,29,90'6</t>
  </si>
  <si>
    <t>Apr 24 2021 - 10:00pm</t>
  </si>
  <si>
    <t>2,22,74</t>
  </si>
  <si>
    <t>32,77</t>
  </si>
  <si>
    <t>Apr 25 2021 - 12:00am</t>
  </si>
  <si>
    <t>Apr 25 2021 - 2:10am</t>
  </si>
  <si>
    <t>35,64</t>
  </si>
  <si>
    <t>Apr 25 2021 - 10:30pm</t>
  </si>
  <si>
    <t>8,11,73</t>
  </si>
  <si>
    <t>Apr 26 2021 - 12:30am</t>
  </si>
  <si>
    <t>Apr 27 2021 - 2:00am</t>
  </si>
  <si>
    <t>Apr 30 2021 - 2:00am</t>
  </si>
  <si>
    <t>2,20,59,62,65</t>
  </si>
  <si>
    <t>May 01 2021 - 12:30am</t>
  </si>
  <si>
    <t>23,45,47,88,90'3</t>
  </si>
  <si>
    <t>May 01 2021 - 2:30am</t>
  </si>
  <si>
    <t>May 01 2021 - 10:00pm</t>
  </si>
  <si>
    <t>39,64</t>
  </si>
  <si>
    <t>May 02 2021 - 12:00am</t>
  </si>
  <si>
    <t>May 02 2021 - 2:06am</t>
  </si>
  <si>
    <t>May 03 2021 - 12:06am</t>
  </si>
  <si>
    <t>May 03 2021 - 2:05am</t>
  </si>
  <si>
    <t>May 09 2021 - 12:00am</t>
  </si>
  <si>
    <t>May 09 2021 - 2:15am</t>
  </si>
  <si>
    <t>21,24,49,60,62</t>
  </si>
  <si>
    <t>May 10 2021 - 12:00am</t>
  </si>
  <si>
    <t>45'1,89</t>
  </si>
  <si>
    <t>17,58</t>
  </si>
  <si>
    <t>May 10 2021 - 2:15am</t>
  </si>
  <si>
    <t>51,69,80,89</t>
  </si>
  <si>
    <t>May 13 2021 - 12:00am</t>
  </si>
  <si>
    <t>27,52</t>
  </si>
  <si>
    <t>May 13 2021 - 2:05am</t>
  </si>
  <si>
    <t>May 14 2021 - 12:00am</t>
  </si>
  <si>
    <t>29,65,90'4</t>
  </si>
  <si>
    <t>May 14 2021 - 2:05am</t>
  </si>
  <si>
    <t>52,63</t>
  </si>
  <si>
    <t>May 15 2021 - 11:00pm</t>
  </si>
  <si>
    <t>May 16 2021 - 1:05am</t>
  </si>
  <si>
    <t>11,80,90'3</t>
  </si>
  <si>
    <t>May 16 2021 - 11:00pm</t>
  </si>
  <si>
    <t>May 17 2021 - 1:05am</t>
  </si>
  <si>
    <t>17,27,53,73</t>
  </si>
  <si>
    <t>5,63</t>
  </si>
  <si>
    <t>May 20 2021 - 1:30am</t>
  </si>
  <si>
    <t>May 21 2021 - 2:00am</t>
  </si>
  <si>
    <t>1,27,72</t>
  </si>
  <si>
    <t>May 23 2021 - 1:00am</t>
  </si>
  <si>
    <t>May 24 2021 - 12:00am</t>
  </si>
  <si>
    <t>May 28 2021 - 2:00am</t>
  </si>
  <si>
    <t>May 31 2021 - 1:15am</t>
  </si>
  <si>
    <t>Jul 23 2021 - 2:00am</t>
  </si>
  <si>
    <t>Jul 24 2021 - 12:00am</t>
  </si>
  <si>
    <t>23,42,57</t>
  </si>
  <si>
    <t>Jul 24 2021 - 2:00am</t>
  </si>
  <si>
    <t>6,64,89</t>
  </si>
  <si>
    <t>Jul 24 2021 - 9:00pm</t>
  </si>
  <si>
    <t>59,61,75,90'1</t>
  </si>
  <si>
    <t>Jul 25 2021 - 2:00am</t>
  </si>
  <si>
    <t>12,65</t>
  </si>
  <si>
    <t>Jul 25 2021 - 5:00pm</t>
  </si>
  <si>
    <t>Jul 26 2021 - 12:06am</t>
  </si>
  <si>
    <t>Estadio BBVA (Guadalupe)</t>
  </si>
  <si>
    <t>Jul 26 2021 - 2:06am</t>
  </si>
  <si>
    <t>8,56</t>
  </si>
  <si>
    <t>Jul 27 2021 - 1:00am</t>
  </si>
  <si>
    <t>Jul 31 2021 - 12:00am</t>
  </si>
  <si>
    <t>45'2,83</t>
  </si>
  <si>
    <t>Jul 31 2021 - 2:05am</t>
  </si>
  <si>
    <t>Jul 31 2021 - 10:00pm</t>
  </si>
  <si>
    <t>26,90</t>
  </si>
  <si>
    <t>90'8</t>
  </si>
  <si>
    <t>Aug 01 2021 - 12:00am</t>
  </si>
  <si>
    <t>Aug 01 2021 - 2:00am</t>
  </si>
  <si>
    <t>2,53</t>
  </si>
  <si>
    <t>69,90'3</t>
  </si>
  <si>
    <t>Aug 01 2021 - 5:00pm</t>
  </si>
  <si>
    <t>33,84,90'6</t>
  </si>
  <si>
    <t>Aug 01 2021 - 11:00pm</t>
  </si>
  <si>
    <t>Aug 03 2021 - 2:00am</t>
  </si>
  <si>
    <t>Aug 06 2021 - 2:05am</t>
  </si>
  <si>
    <t>Aug 07 2021 - 12:00am</t>
  </si>
  <si>
    <t>Aug 07 2021 - 2:05am</t>
  </si>
  <si>
    <t>Aug 07 2021 - 2:06am</t>
  </si>
  <si>
    <t>11,80</t>
  </si>
  <si>
    <t>Aug 07 2021 - 10:00pm</t>
  </si>
  <si>
    <t>15,89</t>
  </si>
  <si>
    <t>10,51</t>
  </si>
  <si>
    <t>Aug 08 2021 - 12:00am</t>
  </si>
  <si>
    <t>43,54</t>
  </si>
  <si>
    <t>Aug 08 2021 - 2:00am</t>
  </si>
  <si>
    <t>Aug 08 2021 - 5:00pm</t>
  </si>
  <si>
    <t>6,32,82</t>
  </si>
  <si>
    <t>Aug 10 2021 - 2:00am</t>
  </si>
  <si>
    <t>Guillermo Pacheco Larios</t>
  </si>
  <si>
    <t>Aug 13 2021 - 2:00am</t>
  </si>
  <si>
    <t>41,90'3</t>
  </si>
  <si>
    <t>Aug 14 2021 - 12:00am</t>
  </si>
  <si>
    <t>45'6</t>
  </si>
  <si>
    <t>Aug 14 2021 - 2:00am</t>
  </si>
  <si>
    <t>Aug 14 2021 - 10:00pm</t>
  </si>
  <si>
    <t>Aug 15 2021 - 12:00am</t>
  </si>
  <si>
    <t>42,68,80</t>
  </si>
  <si>
    <t>Aug 15 2021 - 2:00am</t>
  </si>
  <si>
    <t>4,5,34,71</t>
  </si>
  <si>
    <t>Aug 15 2021 - 2:06am</t>
  </si>
  <si>
    <t>36,73,79</t>
  </si>
  <si>
    <t>Aug 15 2021 - 10:00pm</t>
  </si>
  <si>
    <t>Aug 16 2021 - 12:06am</t>
  </si>
  <si>
    <t>Aug 17 2021 - 10:00pm</t>
  </si>
  <si>
    <t>9,38</t>
  </si>
  <si>
    <t>32,44</t>
  </si>
  <si>
    <t>Aug 18 2021 - 12:00am</t>
  </si>
  <si>
    <t>22,49,74</t>
  </si>
  <si>
    <t>Aug 18 2021 - 2:00am</t>
  </si>
  <si>
    <t>35,72,90'3</t>
  </si>
  <si>
    <t>Aug 18 2021 - 2:06am</t>
  </si>
  <si>
    <t>Aug 19 2021 - 12:00am</t>
  </si>
  <si>
    <t>Aug 19 2021 - 2:00am</t>
  </si>
  <si>
    <t>35,76,90'8</t>
  </si>
  <si>
    <t>Aug 21 2021 - 2:00am</t>
  </si>
  <si>
    <t>48,54,81</t>
  </si>
  <si>
    <t>Aug 21 2021 - 10:00pm</t>
  </si>
  <si>
    <t>Aug 22 2021 - 12:00am</t>
  </si>
  <si>
    <t>90'15</t>
  </si>
  <si>
    <t>Aug 22 2021 - 2:00am</t>
  </si>
  <si>
    <t>Aug 22 2021 - 2:36am</t>
  </si>
  <si>
    <t>Aug 22 2021 - 5:00pm</t>
  </si>
  <si>
    <t>74,81</t>
  </si>
  <si>
    <t>Aug 22 2021 - 10:00pm</t>
  </si>
  <si>
    <t>Aug 23 2021 - 12:00am</t>
  </si>
  <si>
    <t>Aug 23 2021 - 2:00am</t>
  </si>
  <si>
    <t>20,76</t>
  </si>
  <si>
    <t>Aug 28 2021 - 12:00am</t>
  </si>
  <si>
    <t>45'6,89</t>
  </si>
  <si>
    <t>39,90'6</t>
  </si>
  <si>
    <t>Aug 28 2021 - 2:00am</t>
  </si>
  <si>
    <t>Aug 28 2021 - 2:06am</t>
  </si>
  <si>
    <t>39,82</t>
  </si>
  <si>
    <t>Aug 28 2021 - 10:00pm</t>
  </si>
  <si>
    <t>43,90'13</t>
  </si>
  <si>
    <t>Aug 29 2021 - 12:00am</t>
  </si>
  <si>
    <t>Aug 29 2021 - 2:00am</t>
  </si>
  <si>
    <t>Aug 29 2021 - 5:00pm</t>
  </si>
  <si>
    <t>19,70</t>
  </si>
  <si>
    <t>Aug 29 2021 - 11:00pm</t>
  </si>
  <si>
    <t>56,90'1</t>
  </si>
  <si>
    <t>Aug 30 2021 - 1:00am</t>
  </si>
  <si>
    <t>Sep 11 2021 - 12:00am</t>
  </si>
  <si>
    <t>44,90'6</t>
  </si>
  <si>
    <t>Sep 11 2021 - 2:00am</t>
  </si>
  <si>
    <t>Sep 11 2021 - 2:06am</t>
  </si>
  <si>
    <t>22,90'7</t>
  </si>
  <si>
    <t>Sep 11 2021 - 10:00pm</t>
  </si>
  <si>
    <t>61,80</t>
  </si>
  <si>
    <t>Sep 12 2021 - 12:00am</t>
  </si>
  <si>
    <t>31,33</t>
  </si>
  <si>
    <t>Sep 12 2021 - 2:00am</t>
  </si>
  <si>
    <t>29,72</t>
  </si>
  <si>
    <t>Sep 12 2021 - 10:00pm</t>
  </si>
  <si>
    <t>Sep 13 2021 - 12:00am</t>
  </si>
  <si>
    <t>16,43,90'1</t>
  </si>
  <si>
    <t>Sep 14 2021 - 2:00am</t>
  </si>
  <si>
    <t>32,89</t>
  </si>
  <si>
    <t>Sep 17 2021 - 1:00am</t>
  </si>
  <si>
    <t>37,40,45'1,53</t>
  </si>
  <si>
    <t>Sep 18 2021 - 2:00am</t>
  </si>
  <si>
    <t>23,35,47</t>
  </si>
  <si>
    <t>Sep 18 2021 - 10:00pm</t>
  </si>
  <si>
    <t>Sep 19 2021 - 12:00am</t>
  </si>
  <si>
    <t>2,38,61</t>
  </si>
  <si>
    <t>Sep 19 2021 - 2:00am</t>
  </si>
  <si>
    <t>21,90</t>
  </si>
  <si>
    <t>Sep 20 2021 - 12:00am</t>
  </si>
  <si>
    <t>Sep 20 2021 - 12:06am</t>
  </si>
  <si>
    <t>14,90'1</t>
  </si>
  <si>
    <t>Sep 20 2021 - 2:06am</t>
  </si>
  <si>
    <t>Sep 22 2021 - 2:00am</t>
  </si>
  <si>
    <t>Sep 23 2021 - 12:06am</t>
  </si>
  <si>
    <t>41,73</t>
  </si>
  <si>
    <t>Sep 24 2021 - 2:00am</t>
  </si>
  <si>
    <t>Sep 25 2021 - 1:00am</t>
  </si>
  <si>
    <t>Sep 25 2021 - 2:06am</t>
  </si>
  <si>
    <t>Sep 25 2021 - 10:00pm</t>
  </si>
  <si>
    <t>8,60</t>
  </si>
  <si>
    <t>Sep 26 2021 - 12:00am</t>
  </si>
  <si>
    <t>Sep 26 2021 - 2:00am</t>
  </si>
  <si>
    <t>Sep 26 2021 - 5:00pm</t>
  </si>
  <si>
    <t>24,39</t>
  </si>
  <si>
    <t>Sep 27 2021 - 12:06am</t>
  </si>
  <si>
    <t>Sep 28 2021 - 10:00pm</t>
  </si>
  <si>
    <t>52,56,79</t>
  </si>
  <si>
    <t>Sep 29 2021 - 12:00am</t>
  </si>
  <si>
    <t>8,36,69</t>
  </si>
  <si>
    <t>Sep 29 2021 - 2:00am</t>
  </si>
  <si>
    <t>Sep 29 2021 - 2:05am</t>
  </si>
  <si>
    <t>Sep 29 2021 - 10:00pm</t>
  </si>
  <si>
    <t>31,55,67</t>
  </si>
  <si>
    <t>Sep 30 2021 - 2:15am</t>
  </si>
  <si>
    <t>Oct 02 2021 - 12:00am</t>
  </si>
  <si>
    <t>37,58</t>
  </si>
  <si>
    <t>Oct 02 2021 - 2:00am</t>
  </si>
  <si>
    <t>41,43,87</t>
  </si>
  <si>
    <t>Oct 02 2021 - 10:00pm</t>
  </si>
  <si>
    <t>Oct 03 2021 - 12:06am</t>
  </si>
  <si>
    <t>Oct 03 2021 - 2:00am</t>
  </si>
  <si>
    <t>Oct 03 2021 - 5:00pm</t>
  </si>
  <si>
    <t>Oct 03 2021 - 10:00pm</t>
  </si>
  <si>
    <t>36,90'8</t>
  </si>
  <si>
    <t>Oct 04 2021 - 12:00am</t>
  </si>
  <si>
    <t>Oct 04 2021 - 2:06am</t>
  </si>
  <si>
    <t>Oct 09 2021 - 12:00am</t>
  </si>
  <si>
    <t>Oct 15 2021 - 1:00am</t>
  </si>
  <si>
    <t>Oct 16 2021 - 12:00am</t>
  </si>
  <si>
    <t>Oct 16 2021 - 2:00am</t>
  </si>
  <si>
    <t>Oct 16 2021 - 10:00pm</t>
  </si>
  <si>
    <t>Oct 17 2021 - 12:00am</t>
  </si>
  <si>
    <t>Oct 17 2021 - 12:05am</t>
  </si>
  <si>
    <t>Oct 17 2021 - 2:00am</t>
  </si>
  <si>
    <t>Oct 17 2021 - 5:00pm</t>
  </si>
  <si>
    <t>Oct 17 2021 - 10:00pm</t>
  </si>
  <si>
    <t>45'5,90'5</t>
  </si>
  <si>
    <t>Oct 19 2021 - 10:00pm</t>
  </si>
  <si>
    <t>Oct 20 2021 - 12:00am</t>
  </si>
  <si>
    <t>69,90'5</t>
  </si>
  <si>
    <t>Oct 20 2021 - 12:05am</t>
  </si>
  <si>
    <t>Oct 20 2021 - 2:05am</t>
  </si>
  <si>
    <t>Oct 21 2021 - 12:00am</t>
  </si>
  <si>
    <t>44,88</t>
  </si>
  <si>
    <t>Oct 21 2021 - 2:00am</t>
  </si>
  <si>
    <t>9,12,49</t>
  </si>
  <si>
    <t>Oct 21 2021 - 2:06am</t>
  </si>
  <si>
    <t>Oct 23 2021 - 2:00am</t>
  </si>
  <si>
    <t>50,52</t>
  </si>
  <si>
    <t>Oct 23 2021 - 10:00pm</t>
  </si>
  <si>
    <t>Oct 23 2021 - 10:06pm</t>
  </si>
  <si>
    <t>90'10</t>
  </si>
  <si>
    <t>Oct 24 2021 - 12:00am</t>
  </si>
  <si>
    <t>Oct 24 2021 - 2:00am</t>
  </si>
  <si>
    <t>Oct 24 2021 - 5:00pm</t>
  </si>
  <si>
    <t>45,47,56</t>
  </si>
  <si>
    <t>Oct 25 2021 - 12:00am</t>
  </si>
  <si>
    <t>10,29,32,45,70,74</t>
  </si>
  <si>
    <t>Oct 25 2021 - 12:06am</t>
  </si>
  <si>
    <t>32,90'5</t>
  </si>
  <si>
    <t>Oct 25 2021 - 2:00am</t>
  </si>
  <si>
    <t>Oct 29 2021 - 12:00am</t>
  </si>
  <si>
    <t>34,77</t>
  </si>
  <si>
    <t>Oct 30 2021 - 12:00am</t>
  </si>
  <si>
    <t>38,90'4</t>
  </si>
  <si>
    <t>Oct 30 2021 - 2:00am</t>
  </si>
  <si>
    <t>Oct 30 2021 - 10:00pm</t>
  </si>
  <si>
    <t>55,61</t>
  </si>
  <si>
    <t>4,28,87</t>
  </si>
  <si>
    <t>Oct 31 2021 - 1:06am</t>
  </si>
  <si>
    <t>Oct 31 2021 - 2:10am</t>
  </si>
  <si>
    <t>4,79</t>
  </si>
  <si>
    <t>Oct 31 2021 - 6:00pm</t>
  </si>
  <si>
    <t>Oct 31 2021 - 11:05pm</t>
  </si>
  <si>
    <t>45'1,90'7</t>
  </si>
  <si>
    <t>Nov 01 2021 - 1:05am</t>
  </si>
  <si>
    <t>Nov 04 2021 - 1:00am</t>
  </si>
  <si>
    <t>Nov 04 2021 - 3:00am</t>
  </si>
  <si>
    <t>Nov 05 2021 - 1:00am</t>
  </si>
  <si>
    <t>17,53,64</t>
  </si>
  <si>
    <t>Nov 05 2021 - 3:00am</t>
  </si>
  <si>
    <t>73,90'4</t>
  </si>
  <si>
    <t>Nov 06 2021 - 1:00am</t>
  </si>
  <si>
    <t>Nov 06 2021 - 3:00am</t>
  </si>
  <si>
    <t>Nov 06 2021 - 11:00pm</t>
  </si>
  <si>
    <t>21,52,72</t>
  </si>
  <si>
    <t>Nov 07 2021 - 1:00am</t>
  </si>
  <si>
    <t>Nov 07 2021 - 3:00am</t>
  </si>
  <si>
    <t>6,47,83</t>
  </si>
  <si>
    <t>Nov 07 2021 - 3:06am</t>
  </si>
  <si>
    <t>45,57,83</t>
  </si>
  <si>
    <t>24,54</t>
  </si>
  <si>
    <t>Nov 07 2021 - 11:00pm</t>
  </si>
  <si>
    <t>6,46,62,84</t>
  </si>
  <si>
    <t>12,21,44</t>
  </si>
  <si>
    <t>Nov 08 2021 - 1:06am</t>
  </si>
  <si>
    <t>Nov 21 2021 - 1:00am</t>
  </si>
  <si>
    <t>Nov 21 2021 - 3:00am</t>
  </si>
  <si>
    <t>20,89</t>
  </si>
  <si>
    <t>6,62</t>
  </si>
  <si>
    <t>Nov 21 2021 - 11:00pm</t>
  </si>
  <si>
    <t>16,50</t>
  </si>
  <si>
    <t>Nov 22 2021 - 1:15am</t>
  </si>
  <si>
    <t>10,27,59,85</t>
  </si>
  <si>
    <t>Nov 25 2021 - 1:00am</t>
  </si>
  <si>
    <t>Nov 25 2021 - 3:05am</t>
  </si>
  <si>
    <t>Nov 26 2021 - 1:00am</t>
  </si>
  <si>
    <t>30,79</t>
  </si>
  <si>
    <t>Nov 26 2021 - 3:05am</t>
  </si>
  <si>
    <t>4,12</t>
  </si>
  <si>
    <t>Nov 28 2021 - 1:00am</t>
  </si>
  <si>
    <t>29,42,82</t>
  </si>
  <si>
    <t>Nov 28 2021 - 3:05am</t>
  </si>
  <si>
    <t>Nov 29 2021 - 12:00am</t>
  </si>
  <si>
    <t>Nov 29 2021 - 2:05am</t>
  </si>
  <si>
    <t>25,80</t>
  </si>
  <si>
    <t>Dec 02 2021 - 3:00am</t>
  </si>
  <si>
    <t>90,90'5</t>
  </si>
  <si>
    <t>Dec 03 2021 - 3:00am</t>
  </si>
  <si>
    <t>Dec 05 2021 - 3:00am</t>
  </si>
  <si>
    <t>8,85</t>
  </si>
  <si>
    <t>Dec 06 2021 - 1:00am</t>
  </si>
  <si>
    <t>Dec 10 2021 - 3:00am</t>
  </si>
  <si>
    <t>37,78,86</t>
  </si>
  <si>
    <t>Dec 13 2021 - 2:15am</t>
  </si>
  <si>
    <t>Jan 07 2022 - 3:00am</t>
  </si>
  <si>
    <t>60,90'5</t>
  </si>
  <si>
    <t>Jan 08 2022 - 1:00am</t>
  </si>
  <si>
    <t>2,57</t>
  </si>
  <si>
    <t>Jan 08 2022 - 3:00am</t>
  </si>
  <si>
    <t>Jan 09 2022 - 1:06am</t>
  </si>
  <si>
    <t>Jan 09 2022 - 3:00am</t>
  </si>
  <si>
    <t>43,66</t>
  </si>
  <si>
    <t>Jan 10 2022 - 12:00am</t>
  </si>
  <si>
    <t>45,45'2,45'6</t>
  </si>
  <si>
    <t>Jan 11 2022 - 3:00am</t>
  </si>
  <si>
    <t>31,61,64,69,81</t>
  </si>
  <si>
    <t>Jan 13 2022 - 2:06am</t>
  </si>
  <si>
    <t>Jan 15 2022 - 1:00am</t>
  </si>
  <si>
    <t>16,45,68</t>
  </si>
  <si>
    <t>Jan 15 2022 - 3:00am</t>
  </si>
  <si>
    <t>4,23,43,67</t>
  </si>
  <si>
    <t>Jan 15 2022 - 11:00pm</t>
  </si>
  <si>
    <t>Jan 16 2022 - 1:00am</t>
  </si>
  <si>
    <t>27,45'4</t>
  </si>
  <si>
    <t>Jan 16 2022 - 3:00am</t>
  </si>
  <si>
    <t>Jan 16 2022 - 3:06am</t>
  </si>
  <si>
    <t>Jan 16 2022 - 6:00pm</t>
  </si>
  <si>
    <t>41,56,80</t>
  </si>
  <si>
    <t>Jan 16 2022 - 11:00pm</t>
  </si>
  <si>
    <t>20,37</t>
  </si>
  <si>
    <t>Jan 20 2022 - 3:00am</t>
  </si>
  <si>
    <t>Jan 21 2022 - 3:00am</t>
  </si>
  <si>
    <t>Jan 22 2022 - 3:00am</t>
  </si>
  <si>
    <t>68,80</t>
  </si>
  <si>
    <t>Jan 22 2022 - 11:00pm</t>
  </si>
  <si>
    <t>Jan 23 2022 - 1:00am</t>
  </si>
  <si>
    <t>2,58</t>
  </si>
  <si>
    <t>Jan 23 2022 - 3:00am</t>
  </si>
  <si>
    <t>70,90'5</t>
  </si>
  <si>
    <t>Jan 23 2022 - 3:06am</t>
  </si>
  <si>
    <t>90'2,90'7</t>
  </si>
  <si>
    <t>31,54</t>
  </si>
  <si>
    <t>Jan 23 2022 - 6:00pm</t>
  </si>
  <si>
    <t>78,90'7</t>
  </si>
  <si>
    <t>Jan 24 2022 - 1:00am</t>
  </si>
  <si>
    <t>45'2,54,76,86</t>
  </si>
  <si>
    <t>Jan 29 2022 - 3:00am</t>
  </si>
  <si>
    <t>57,80,88</t>
  </si>
  <si>
    <t>Feb 05 2022 - 11:00pm</t>
  </si>
  <si>
    <t>4,10,75</t>
  </si>
  <si>
    <t>Feb 06 2022 - 1:00am</t>
  </si>
  <si>
    <t>6,54,61</t>
  </si>
  <si>
    <t>Feb 06 2022 - 3:06am</t>
  </si>
  <si>
    <t>Feb 06 2022 - 10:00pm</t>
  </si>
  <si>
    <t>2,32</t>
  </si>
  <si>
    <t>Feb 07 2022 - 12:00am</t>
  </si>
  <si>
    <t>28,45'1</t>
  </si>
  <si>
    <t>Feb 07 2022 - 2:00am</t>
  </si>
  <si>
    <t>11,24,76,78</t>
  </si>
  <si>
    <t>47,65,90'4</t>
  </si>
  <si>
    <t>Feb 08 2022 - 3:05am</t>
  </si>
  <si>
    <t>Feb 10 2022 - 1:00am</t>
  </si>
  <si>
    <t>44,83,87</t>
  </si>
  <si>
    <t>Feb 12 2022 - 1:00am</t>
  </si>
  <si>
    <t>Feb 12 2022 - 3:00am</t>
  </si>
  <si>
    <t>Feb 12 2022 - 11:00pm</t>
  </si>
  <si>
    <t>6,45,70</t>
  </si>
  <si>
    <t>Feb 13 2022 - 1:00am</t>
  </si>
  <si>
    <t>84,90'5</t>
  </si>
  <si>
    <t>Feb 13 2022 - 3:00am</t>
  </si>
  <si>
    <t>10,41</t>
  </si>
  <si>
    <t>13,45'1,57</t>
  </si>
  <si>
    <t>Feb 13 2022 - 6:00pm</t>
  </si>
  <si>
    <t>24,45'2</t>
  </si>
  <si>
    <t>Feb 15 2022 - 3:00am</t>
  </si>
  <si>
    <t>15,41</t>
  </si>
  <si>
    <t>Feb 17 2022 - 1:00am</t>
  </si>
  <si>
    <t>11,32</t>
  </si>
  <si>
    <t>Feb 19 2022 - 1:00am</t>
  </si>
  <si>
    <t>Feb 19 2022 - 3:00am</t>
  </si>
  <si>
    <t>Feb 19 2022 - 3:06am</t>
  </si>
  <si>
    <t>Feb 19 2022 - 11:00pm</t>
  </si>
  <si>
    <t>59,90'3</t>
  </si>
  <si>
    <t>Feb 20 2022 - 1:00am</t>
  </si>
  <si>
    <t>72,77</t>
  </si>
  <si>
    <t>Feb 20 2022 - 3:00am</t>
  </si>
  <si>
    <t>18,90'4</t>
  </si>
  <si>
    <t>Feb 20 2022 - 10:00pm</t>
  </si>
  <si>
    <t>28,40,75</t>
  </si>
  <si>
    <t>Feb 21 2022 - 12:05am</t>
  </si>
  <si>
    <t>7,64,79,82</t>
  </si>
  <si>
    <t>Feb 21 2022 - 2:00am</t>
  </si>
  <si>
    <t>Feb 25 2022 - 1:00am</t>
  </si>
  <si>
    <t>27,45,71</t>
  </si>
  <si>
    <t>Feb 25 2022 - 3:05am</t>
  </si>
  <si>
    <t>Feb 26 2022 - 1:00am</t>
  </si>
  <si>
    <t>Feb 26 2022 - 3:00am</t>
  </si>
  <si>
    <t>62,90'2</t>
  </si>
  <si>
    <t>15,17,43</t>
  </si>
  <si>
    <t>Feb 26 2022 - 3:06am</t>
  </si>
  <si>
    <t>Feb 26 2022 - 11:06pm</t>
  </si>
  <si>
    <t>24,82</t>
  </si>
  <si>
    <t>Feb 27 2022 - 1:00am</t>
  </si>
  <si>
    <t>26,41</t>
  </si>
  <si>
    <t>50,67,78</t>
  </si>
  <si>
    <t>Feb 27 2022 - 3:00am</t>
  </si>
  <si>
    <t>Feb 28 2022 - 1:00am</t>
  </si>
  <si>
    <t>5,90'4</t>
  </si>
  <si>
    <t>Mar 02 2022 - 1:00am</t>
  </si>
  <si>
    <t>17,85</t>
  </si>
  <si>
    <t>Mar 02 2022 - 3:00am</t>
  </si>
  <si>
    <t>Mar 03 2022 - 1:00am</t>
  </si>
  <si>
    <t>11,30</t>
  </si>
  <si>
    <t>45'4,90'2</t>
  </si>
  <si>
    <t>Mar 03 2022 - 3:00am</t>
  </si>
  <si>
    <t>21,43</t>
  </si>
  <si>
    <t>48,69</t>
  </si>
  <si>
    <t>39,73,79</t>
  </si>
  <si>
    <t>37,78</t>
  </si>
  <si>
    <t>Mar 05 2022 - 1:00am</t>
  </si>
  <si>
    <t>Mar 05 2022 - 3:00am</t>
  </si>
  <si>
    <t>Mar 05 2022 - 11:00pm</t>
  </si>
  <si>
    <t>Mar 06 2022 - 1:06am</t>
  </si>
  <si>
    <t>38,49</t>
  </si>
  <si>
    <t>Mar 06 2022 - 3:00am</t>
  </si>
  <si>
    <t>7,43,78</t>
  </si>
  <si>
    <t>Mar 12 2022 - 1:00am</t>
  </si>
  <si>
    <t>Mar 12 2022 - 3:00am</t>
  </si>
  <si>
    <t>Mar 12 2022 - 3:06am</t>
  </si>
  <si>
    <t>19,41</t>
  </si>
  <si>
    <t>Mar 12 2022 - 11:00pm</t>
  </si>
  <si>
    <t>22,27,72</t>
  </si>
  <si>
    <t>Mar 13 2022 - 1:00am</t>
  </si>
  <si>
    <t>29,70</t>
  </si>
  <si>
    <t>Mar 13 2022 - 3:00am</t>
  </si>
  <si>
    <t>Mar 13 2022 - 6:00pm</t>
  </si>
  <si>
    <t>12,70,85</t>
  </si>
  <si>
    <t>Mar 13 2022 - 11:00pm</t>
  </si>
  <si>
    <t>41,90'6</t>
  </si>
  <si>
    <t>Mar 14 2022 - 1:00am</t>
  </si>
  <si>
    <t>41,70,85,90'3</t>
  </si>
  <si>
    <t>Mar 16 2022 - 3:06am</t>
  </si>
  <si>
    <t>48,64,90'1</t>
  </si>
  <si>
    <t>Mar 18 2022 - 3:05am</t>
  </si>
  <si>
    <t>Mar 19 2022 - 3:00am</t>
  </si>
  <si>
    <t>57,74</t>
  </si>
  <si>
    <t>78,80</t>
  </si>
  <si>
    <t>Mar 19 2022 - 11:00pm</t>
  </si>
  <si>
    <t>20,28,61</t>
  </si>
  <si>
    <t>Mar 20 2022 - 1:00am</t>
  </si>
  <si>
    <t>69,76</t>
  </si>
  <si>
    <t>Mar 20 2022 - 3:00am</t>
  </si>
  <si>
    <t>Mar 20 2022 - 11:00pm</t>
  </si>
  <si>
    <t>7,15,18</t>
  </si>
  <si>
    <t>Mar 21 2022 - 1:00am</t>
  </si>
  <si>
    <t>Mar 21 2022 - 3:00am</t>
  </si>
  <si>
    <t>40,45</t>
  </si>
  <si>
    <t>Mar 21 2022 - 3:06am</t>
  </si>
  <si>
    <t>Mar 26 2022 - 11:00pm</t>
  </si>
  <si>
    <t>Apr 02 2022 - 2:00am</t>
  </si>
  <si>
    <t>Apr 02 2022 - 11:00pm</t>
  </si>
  <si>
    <t>Apr 03 2022 - 1:00am</t>
  </si>
  <si>
    <t>Apr 03 2022 - 3:00am</t>
  </si>
  <si>
    <t>Apr 03 2022 - 5:00pm</t>
  </si>
  <si>
    <t>18,45</t>
  </si>
  <si>
    <t>Apr 03 2022 - 10:00pm</t>
  </si>
  <si>
    <t>Apr 04 2022 - 12:00am</t>
  </si>
  <si>
    <t>59,74</t>
  </si>
  <si>
    <t>42,51,75</t>
  </si>
  <si>
    <t>Apr 07 2022 - 12:00am</t>
  </si>
  <si>
    <t>30,90'10</t>
  </si>
  <si>
    <t>13,36</t>
  </si>
  <si>
    <t>Apr 07 2022 - 2:06am</t>
  </si>
  <si>
    <t>Jesus Rafael Lopez Valle</t>
  </si>
  <si>
    <t>Apr 08 2022 - 12:00am</t>
  </si>
  <si>
    <t>Apr 08 2022 - 2:00am</t>
  </si>
  <si>
    <t>43,72</t>
  </si>
  <si>
    <t>Apr 09 2022 - 12:00am</t>
  </si>
  <si>
    <t>12,42</t>
  </si>
  <si>
    <t>45'1,86</t>
  </si>
  <si>
    <t>Apr 09 2022 - 2:00am</t>
  </si>
  <si>
    <t>Apr 09 2022 - 10:00pm</t>
  </si>
  <si>
    <t>14,72</t>
  </si>
  <si>
    <t>Apr 10 2022 - 12:00am</t>
  </si>
  <si>
    <t>Apr 10 2022 - 12:06am</t>
  </si>
  <si>
    <t>Apr 10 2022 - 2:00am</t>
  </si>
  <si>
    <t>27,30,90'2</t>
  </si>
  <si>
    <t>Apr 11 2022 - 12:00am</t>
  </si>
  <si>
    <t>Apr 12 2022 - 2:00am</t>
  </si>
  <si>
    <t>Apr 14 2022 - 1:05am</t>
  </si>
  <si>
    <t>45'3,59,69</t>
  </si>
  <si>
    <t>Apr 15 2022 - 2:00am</t>
  </si>
  <si>
    <t>31,43</t>
  </si>
  <si>
    <t>Apr 16 2022 - 12:00am</t>
  </si>
  <si>
    <t>20,42,45,52</t>
  </si>
  <si>
    <t>34,81</t>
  </si>
  <si>
    <t>Apr 16 2022 - 2:00am</t>
  </si>
  <si>
    <t>23,65</t>
  </si>
  <si>
    <t>Apr 16 2022 - 2:06am</t>
  </si>
  <si>
    <t>7,10,84</t>
  </si>
  <si>
    <t>Apr 16 2022 - 10:00pm</t>
  </si>
  <si>
    <t>Apr 17 2022 - 12:00am</t>
  </si>
  <si>
    <t>58,67,71</t>
  </si>
  <si>
    <t>Apr 17 2022 - 2:00am</t>
  </si>
  <si>
    <t>Apr 17 2022 - 5:00pm</t>
  </si>
  <si>
    <t>Apr 20 2022 - 12:00am</t>
  </si>
  <si>
    <t>7,25</t>
  </si>
  <si>
    <t>Apr 20 2022 - 2:00am</t>
  </si>
  <si>
    <t>38,54</t>
  </si>
  <si>
    <t>Apr 21 2022 - 12:00am</t>
  </si>
  <si>
    <t>Apr 21 2022 - 2:00am</t>
  </si>
  <si>
    <t>8,66</t>
  </si>
  <si>
    <t>Apr 21 2022 - 2:06am</t>
  </si>
  <si>
    <t>Apr 22 2022 - 2:00am</t>
  </si>
  <si>
    <t>Apr 23 2022 - 12:00am</t>
  </si>
  <si>
    <t>Apr 23 2022 - 2:00am</t>
  </si>
  <si>
    <t>21,46</t>
  </si>
  <si>
    <t>Apr 23 2022 - 10:00pm</t>
  </si>
  <si>
    <t>17,71,75</t>
  </si>
  <si>
    <t>Apr 24 2022 - 12:00am</t>
  </si>
  <si>
    <t>Apr 24 2022 - 2:00am</t>
  </si>
  <si>
    <t>11,45,61</t>
  </si>
  <si>
    <t>Apr 24 2022 - 5:00pm</t>
  </si>
  <si>
    <t>8,45'1,59,90'7</t>
  </si>
  <si>
    <t>Apr 24 2022 - 10:00pm</t>
  </si>
  <si>
    <t>Apr 25 2022 - 12:00am</t>
  </si>
  <si>
    <t>Apr 25 2022 - 2:06am</t>
  </si>
  <si>
    <t>6,23</t>
  </si>
  <si>
    <t>77,90'3</t>
  </si>
  <si>
    <t>Apr 30 2022 - 12:00am</t>
  </si>
  <si>
    <t>Apr 30 2022 - 2:05am</t>
  </si>
  <si>
    <t>Apr 30 2022 - 10:00pm</t>
  </si>
  <si>
    <t>13,25,80,83</t>
  </si>
  <si>
    <t>May 01 2022 - 12:00am</t>
  </si>
  <si>
    <t>May 01 2022 - 12:06am</t>
  </si>
  <si>
    <t>17,80</t>
  </si>
  <si>
    <t>May 01 2022 - 2:00am</t>
  </si>
  <si>
    <t>May 01 2022 - 5:00pm</t>
  </si>
  <si>
    <t>65,70</t>
  </si>
  <si>
    <t>May 01 2022 - 9:00pm</t>
  </si>
  <si>
    <t>52,62,89</t>
  </si>
  <si>
    <t>May 02 2022 - 1:06am</t>
  </si>
  <si>
    <t>18,23,37,90'1</t>
  </si>
  <si>
    <t>14,26,33,57</t>
  </si>
  <si>
    <t>May 07 2022 - 10:45pm</t>
  </si>
  <si>
    <t>May 08 2022 - 1:06am</t>
  </si>
  <si>
    <t>18,90'6</t>
  </si>
  <si>
    <t>47,53</t>
  </si>
  <si>
    <t>May 08 2022 - 10:00pm</t>
  </si>
  <si>
    <t>37,90'1</t>
  </si>
  <si>
    <t>May 09 2022 - 12:15am</t>
  </si>
  <si>
    <t>12,51,87,89</t>
  </si>
  <si>
    <t>May 12 2022 - 12:00am</t>
  </si>
  <si>
    <t>25,90'4</t>
  </si>
  <si>
    <t>5,77</t>
  </si>
  <si>
    <t>May 12 2022 - 2:05am</t>
  </si>
  <si>
    <t>May 13 2022 - 12:00am</t>
  </si>
  <si>
    <t>May 13 2022 - 2:05am</t>
  </si>
  <si>
    <t>28,44</t>
  </si>
  <si>
    <t>May 14 2022 - 11:00pm</t>
  </si>
  <si>
    <t>42,58,73</t>
  </si>
  <si>
    <t>45'2,90'7</t>
  </si>
  <si>
    <t>May 15 2022 - 1:05am</t>
  </si>
  <si>
    <t>47,69,90'6</t>
  </si>
  <si>
    <t>52,90'3</t>
  </si>
  <si>
    <t>May 15 2022 - 11:00pm</t>
  </si>
  <si>
    <t>May 16 2022 - 1:05am</t>
  </si>
  <si>
    <t>May 19 2022 - 2:00am</t>
  </si>
  <si>
    <t>40,60,90</t>
  </si>
  <si>
    <t>May 20 2022 - 1:00am</t>
  </si>
  <si>
    <t>May 22 2022 - 1:00am</t>
  </si>
  <si>
    <t>54,59,74,81</t>
  </si>
  <si>
    <t>45,90'10</t>
  </si>
  <si>
    <t>May 25 2022 - 10:00pm</t>
  </si>
  <si>
    <t>incomplete</t>
  </si>
  <si>
    <t>May 28 2022 - 10:00pm</t>
  </si>
  <si>
    <t>Season</t>
  </si>
  <si>
    <t>C2022</t>
  </si>
  <si>
    <t>A2021</t>
  </si>
  <si>
    <t>C2021</t>
  </si>
  <si>
    <t>A2020</t>
  </si>
  <si>
    <t>C2020</t>
  </si>
  <si>
    <t>A2019</t>
  </si>
  <si>
    <t>C2019</t>
  </si>
  <si>
    <t>A2018</t>
  </si>
  <si>
    <t>C2018</t>
  </si>
  <si>
    <t>A2017</t>
  </si>
  <si>
    <t>C2017</t>
  </si>
  <si>
    <t>A2016</t>
  </si>
  <si>
    <t>C2016</t>
  </si>
  <si>
    <t>A2015</t>
  </si>
  <si>
    <t>C2015</t>
  </si>
  <si>
    <t>A2014</t>
  </si>
  <si>
    <t>C2014</t>
  </si>
  <si>
    <t>A2013</t>
  </si>
  <si>
    <t>C2013</t>
  </si>
  <si>
    <t>A2012</t>
  </si>
  <si>
    <t>Reference</t>
  </si>
  <si>
    <t>Prob_H</t>
  </si>
  <si>
    <t>Prob_D</t>
  </si>
  <si>
    <t>Prob_A</t>
  </si>
  <si>
    <t>Margin/3</t>
  </si>
  <si>
    <t>Margin</t>
  </si>
  <si>
    <t xml:space="preserve">Dec 03 2012 </t>
  </si>
  <si>
    <t xml:space="preserve">Jan 05 2013 </t>
  </si>
  <si>
    <t xml:space="preserve">Jan 06 2013 </t>
  </si>
  <si>
    <t xml:space="preserve">Jan 12 2013 </t>
  </si>
  <si>
    <t xml:space="preserve">Jan 13 2013 </t>
  </si>
  <si>
    <t xml:space="preserve">Jan 14 2013 </t>
  </si>
  <si>
    <t xml:space="preserve">Jan 19 2013 </t>
  </si>
  <si>
    <t xml:space="preserve">Jan 20 2013 </t>
  </si>
  <si>
    <t xml:space="preserve">Jan 26 2013 </t>
  </si>
  <si>
    <t xml:space="preserve">Jan 27 2013 </t>
  </si>
  <si>
    <t xml:space="preserve">Jan 28 2013 </t>
  </si>
  <si>
    <t xml:space="preserve">Apr 01 2013 </t>
  </si>
  <si>
    <t xml:space="preserve">Apr 06 2013 </t>
  </si>
  <si>
    <t xml:space="preserve">Apr 07 2013 </t>
  </si>
  <si>
    <t xml:space="preserve">Apr 13 2013 </t>
  </si>
  <si>
    <t xml:space="preserve">Apr 14 2013 </t>
  </si>
  <si>
    <t xml:space="preserve">Apr 20 2013 </t>
  </si>
  <si>
    <t xml:space="preserve">Apr 21 2013 </t>
  </si>
  <si>
    <t xml:space="preserve">Apr 27 2013 </t>
  </si>
  <si>
    <t xml:space="preserve">Apr 28 2013 </t>
  </si>
  <si>
    <t xml:space="preserve">Aug 01 2013 </t>
  </si>
  <si>
    <t xml:space="preserve">Aug 03 2013 </t>
  </si>
  <si>
    <t xml:space="preserve">Aug 04 2013 </t>
  </si>
  <si>
    <t xml:space="preserve">Aug 10 2013 </t>
  </si>
  <si>
    <t xml:space="preserve">Aug 11 2013 </t>
  </si>
  <si>
    <t xml:space="preserve">Aug 17 2013 </t>
  </si>
  <si>
    <t xml:space="preserve">Aug 18 2013 </t>
  </si>
  <si>
    <t xml:space="preserve">Aug 24 2013 </t>
  </si>
  <si>
    <t xml:space="preserve">Aug 25 2013 </t>
  </si>
  <si>
    <t xml:space="preserve">Aug 31 2013 </t>
  </si>
  <si>
    <t xml:space="preserve">Dec 01 2013 </t>
  </si>
  <si>
    <t xml:space="preserve">Dec 02 2013 </t>
  </si>
  <si>
    <t xml:space="preserve">Dec 06 2013 </t>
  </si>
  <si>
    <t xml:space="preserve">Dec 08 2013 </t>
  </si>
  <si>
    <t xml:space="preserve">Dec 09 2013 </t>
  </si>
  <si>
    <t xml:space="preserve">Dec 13 2013 </t>
  </si>
  <si>
    <t xml:space="preserve">Dec 16 2013 </t>
  </si>
  <si>
    <t xml:space="preserve">Jan 04 2014 </t>
  </si>
  <si>
    <t xml:space="preserve">Jan 05 2014 </t>
  </si>
  <si>
    <t xml:space="preserve">Jan 11 2014 </t>
  </si>
  <si>
    <t xml:space="preserve">Jan 12 2014 </t>
  </si>
  <si>
    <t xml:space="preserve">Jan 18 2014 </t>
  </si>
  <si>
    <t xml:space="preserve">Jan 19 2014 </t>
  </si>
  <si>
    <t xml:space="preserve">Jan 25 2014 </t>
  </si>
  <si>
    <t xml:space="preserve">Jan 26 2014 </t>
  </si>
  <si>
    <t xml:space="preserve">Apr 05 2014 </t>
  </si>
  <si>
    <t xml:space="preserve">Apr 06 2014 </t>
  </si>
  <si>
    <t xml:space="preserve">Apr 12 2014 </t>
  </si>
  <si>
    <t xml:space="preserve">Apr 13 2014 </t>
  </si>
  <si>
    <t xml:space="preserve">Apr 14 2014 </t>
  </si>
  <si>
    <t xml:space="preserve">Apr 19 2014 </t>
  </si>
  <si>
    <t xml:space="preserve">Apr 20 2014 </t>
  </si>
  <si>
    <t xml:space="preserve">Apr 26 2014 </t>
  </si>
  <si>
    <t xml:space="preserve">Apr 27 2014 </t>
  </si>
  <si>
    <t xml:space="preserve">Aug 02 2014 </t>
  </si>
  <si>
    <t xml:space="preserve">Aug 03 2014 </t>
  </si>
  <si>
    <t xml:space="preserve">Aug 09 2014 </t>
  </si>
  <si>
    <t xml:space="preserve">Aug 10 2014 </t>
  </si>
  <si>
    <t xml:space="preserve">Aug 15 2014 </t>
  </si>
  <si>
    <t xml:space="preserve">Aug 16 2014 </t>
  </si>
  <si>
    <t xml:space="preserve">Aug 17 2014 </t>
  </si>
  <si>
    <t xml:space="preserve">Aug 23 2014 </t>
  </si>
  <si>
    <t xml:space="preserve">Aug 24 2014 </t>
  </si>
  <si>
    <t xml:space="preserve">Aug 30 2014 </t>
  </si>
  <si>
    <t xml:space="preserve">Aug 31 2014 </t>
  </si>
  <si>
    <t xml:space="preserve">Dec 01 2014 </t>
  </si>
  <si>
    <t xml:space="preserve">Dec 05 2014 </t>
  </si>
  <si>
    <t xml:space="preserve">Dec 07 2014 </t>
  </si>
  <si>
    <t xml:space="preserve">Dec 08 2014 </t>
  </si>
  <si>
    <t xml:space="preserve">Dec 12 2014 </t>
  </si>
  <si>
    <t xml:space="preserve">Dec 15 2014 </t>
  </si>
  <si>
    <t xml:space="preserve">Jan 10 2015 </t>
  </si>
  <si>
    <t xml:space="preserve">Jan 11 2015 </t>
  </si>
  <si>
    <t xml:space="preserve">Jan 17 2015 </t>
  </si>
  <si>
    <t xml:space="preserve">Jan 18 2015 </t>
  </si>
  <si>
    <t xml:space="preserve">Jan 24 2015 </t>
  </si>
  <si>
    <t xml:space="preserve">Jan 25 2015 </t>
  </si>
  <si>
    <t xml:space="preserve">Jan 31 2015 </t>
  </si>
  <si>
    <t xml:space="preserve">Apr 04 2015 </t>
  </si>
  <si>
    <t xml:space="preserve">Apr 05 2015 </t>
  </si>
  <si>
    <t xml:space="preserve">Apr 11 2015 </t>
  </si>
  <si>
    <t xml:space="preserve">Apr 12 2015 </t>
  </si>
  <si>
    <t xml:space="preserve">Apr 18 2015 </t>
  </si>
  <si>
    <t xml:space="preserve">Apr 19 2015 </t>
  </si>
  <si>
    <t xml:space="preserve">Apr 25 2015 </t>
  </si>
  <si>
    <t xml:space="preserve">Apr 26 2015 </t>
  </si>
  <si>
    <t xml:space="preserve">Aug 01 2015 </t>
  </si>
  <si>
    <t xml:space="preserve">Aug 02 2015 </t>
  </si>
  <si>
    <t xml:space="preserve">Aug 08 2015 </t>
  </si>
  <si>
    <t xml:space="preserve">Aug 09 2015 </t>
  </si>
  <si>
    <t xml:space="preserve">Aug 10 2015 </t>
  </si>
  <si>
    <t xml:space="preserve">Aug 12 2015 </t>
  </si>
  <si>
    <t xml:space="preserve">Aug 13 2015 </t>
  </si>
  <si>
    <t xml:space="preserve">Aug 15 2015 </t>
  </si>
  <si>
    <t xml:space="preserve">Aug 16 2015 </t>
  </si>
  <si>
    <t xml:space="preserve">Aug 22 2015 </t>
  </si>
  <si>
    <t xml:space="preserve">Aug 23 2015 </t>
  </si>
  <si>
    <t xml:space="preserve">Aug 29 2015 </t>
  </si>
  <si>
    <t xml:space="preserve">Aug 30 2015 </t>
  </si>
  <si>
    <t xml:space="preserve">Dec 04 2015 </t>
  </si>
  <si>
    <t xml:space="preserve">Dec 06 2015 </t>
  </si>
  <si>
    <t xml:space="preserve">Dec 07 2015 </t>
  </si>
  <si>
    <t xml:space="preserve">Dec 11 2015 </t>
  </si>
  <si>
    <t xml:space="preserve">Dec 14 2015 </t>
  </si>
  <si>
    <t xml:space="preserve">Jan 09 2016 </t>
  </si>
  <si>
    <t xml:space="preserve">Jan 10 2016 </t>
  </si>
  <si>
    <t xml:space="preserve">Jan 16 2016 </t>
  </si>
  <si>
    <t xml:space="preserve">Jan 17 2016 </t>
  </si>
  <si>
    <t xml:space="preserve">Jan 23 2016 </t>
  </si>
  <si>
    <t xml:space="preserve">Jan 24 2016 </t>
  </si>
  <si>
    <t xml:space="preserve">Jan 30 2016 </t>
  </si>
  <si>
    <t xml:space="preserve">Jan 31 2016 </t>
  </si>
  <si>
    <t xml:space="preserve">Apr 02 2016 </t>
  </si>
  <si>
    <t xml:space="preserve">Apr 03 2016 </t>
  </si>
  <si>
    <t xml:space="preserve">Apr 04 2016 </t>
  </si>
  <si>
    <t xml:space="preserve">Apr 09 2016 </t>
  </si>
  <si>
    <t xml:space="preserve">Apr 10 2016 </t>
  </si>
  <si>
    <t xml:space="preserve">Apr 16 2016 </t>
  </si>
  <si>
    <t xml:space="preserve">Apr 17 2016 </t>
  </si>
  <si>
    <t xml:space="preserve">Apr 23 2016 </t>
  </si>
  <si>
    <t xml:space="preserve">Apr 24 2016 </t>
  </si>
  <si>
    <t xml:space="preserve">Apr 30 2016 </t>
  </si>
  <si>
    <t xml:space="preserve">Aug 06 2016 </t>
  </si>
  <si>
    <t xml:space="preserve">Aug 07 2016 </t>
  </si>
  <si>
    <t xml:space="preserve">Aug 13 2016 </t>
  </si>
  <si>
    <t xml:space="preserve">Aug 14 2016 </t>
  </si>
  <si>
    <t xml:space="preserve">Aug 20 2016 </t>
  </si>
  <si>
    <t xml:space="preserve">Aug 21 2016 </t>
  </si>
  <si>
    <t xml:space="preserve">Aug 27 2016 </t>
  </si>
  <si>
    <t xml:space="preserve">Aug 28 2016 </t>
  </si>
  <si>
    <t xml:space="preserve">Dec 01 2016 </t>
  </si>
  <si>
    <t xml:space="preserve">Dec 02 2016 </t>
  </si>
  <si>
    <t xml:space="preserve">Dec 04 2016 </t>
  </si>
  <si>
    <t xml:space="preserve">Dec 05 2016 </t>
  </si>
  <si>
    <t xml:space="preserve">Dec 23 2016 </t>
  </si>
  <si>
    <t xml:space="preserve">Dec 26 2016 </t>
  </si>
  <si>
    <t xml:space="preserve">Jan 07 2017 </t>
  </si>
  <si>
    <t xml:space="preserve">Jan 08 2017 </t>
  </si>
  <si>
    <t xml:space="preserve">Jan 09 2017 </t>
  </si>
  <si>
    <t xml:space="preserve">Jan 14 2017 </t>
  </si>
  <si>
    <t xml:space="preserve">Jan 15 2017 </t>
  </si>
  <si>
    <t xml:space="preserve">Jan 16 2017 </t>
  </si>
  <si>
    <t xml:space="preserve">Jan 21 2017 </t>
  </si>
  <si>
    <t xml:space="preserve">Jan 22 2017 </t>
  </si>
  <si>
    <t xml:space="preserve">Jan 23 2017 </t>
  </si>
  <si>
    <t xml:space="preserve">Jan 28 2017 </t>
  </si>
  <si>
    <t xml:space="preserve">Jan 29 2017 </t>
  </si>
  <si>
    <t xml:space="preserve">Jan 30 2017 </t>
  </si>
  <si>
    <t xml:space="preserve">Apr 01 2017 </t>
  </si>
  <si>
    <t xml:space="preserve">Apr 02 2017 </t>
  </si>
  <si>
    <t xml:space="preserve">Apr 08 2017 </t>
  </si>
  <si>
    <t xml:space="preserve">Apr 09 2017 </t>
  </si>
  <si>
    <t xml:space="preserve">Apr 12 2017 </t>
  </si>
  <si>
    <t xml:space="preserve">Apr 13 2017 </t>
  </si>
  <si>
    <t xml:space="preserve">Apr 14 2017 </t>
  </si>
  <si>
    <t xml:space="preserve">Apr 15 2017 </t>
  </si>
  <si>
    <t xml:space="preserve">Apr 16 2017 </t>
  </si>
  <si>
    <t xml:space="preserve">Apr 22 2017 </t>
  </si>
  <si>
    <t xml:space="preserve">Apr 23 2017 </t>
  </si>
  <si>
    <t xml:space="preserve">Apr 24 2017 </t>
  </si>
  <si>
    <t xml:space="preserve">Apr 29 2017 </t>
  </si>
  <si>
    <t xml:space="preserve">Apr 30 2017 </t>
  </si>
  <si>
    <t xml:space="preserve">Aug 05 2017 </t>
  </si>
  <si>
    <t xml:space="preserve">Aug 06 2017 </t>
  </si>
  <si>
    <t xml:space="preserve">Aug 12 2017 </t>
  </si>
  <si>
    <t xml:space="preserve">Aug 13 2017 </t>
  </si>
  <si>
    <t xml:space="preserve">Aug 19 2017 </t>
  </si>
  <si>
    <t xml:space="preserve">Aug 20 2017 </t>
  </si>
  <si>
    <t xml:space="preserve">Aug 23 2017 </t>
  </si>
  <si>
    <t xml:space="preserve">Aug 24 2017 </t>
  </si>
  <si>
    <t xml:space="preserve">Aug 26 2017 </t>
  </si>
  <si>
    <t xml:space="preserve">Aug 27 2017 </t>
  </si>
  <si>
    <t xml:space="preserve">Dec 01 2017 </t>
  </si>
  <si>
    <t xml:space="preserve">Dec 03 2017 </t>
  </si>
  <si>
    <t xml:space="preserve">Dec 04 2017 </t>
  </si>
  <si>
    <t xml:space="preserve">Dec 08 2017 </t>
  </si>
  <si>
    <t xml:space="preserve">Dec 11 2017 </t>
  </si>
  <si>
    <t xml:space="preserve">Jan 06 2018 </t>
  </si>
  <si>
    <t xml:space="preserve">Jan 07 2018 </t>
  </si>
  <si>
    <t xml:space="preserve">Jan 08 2018 </t>
  </si>
  <si>
    <t xml:space="preserve">Jan 13 2018 </t>
  </si>
  <si>
    <t xml:space="preserve">Jan 14 2018 </t>
  </si>
  <si>
    <t xml:space="preserve">Jan 15 2018 </t>
  </si>
  <si>
    <t xml:space="preserve">Jan 20 2018 </t>
  </si>
  <si>
    <t xml:space="preserve">Jan 21 2018 </t>
  </si>
  <si>
    <t xml:space="preserve">Jan 22 2018 </t>
  </si>
  <si>
    <t xml:space="preserve">Jan 27 2018 </t>
  </si>
  <si>
    <t xml:space="preserve">Jan 28 2018 </t>
  </si>
  <si>
    <t xml:space="preserve">Jan 29 2018 </t>
  </si>
  <si>
    <t xml:space="preserve">Apr 01 2018 </t>
  </si>
  <si>
    <t xml:space="preserve">Apr 07 2018 </t>
  </si>
  <si>
    <t xml:space="preserve">Apr 08 2018 </t>
  </si>
  <si>
    <t xml:space="preserve">Apr 14 2018 </t>
  </si>
  <si>
    <t xml:space="preserve">Apr 15 2018 </t>
  </si>
  <si>
    <t xml:space="preserve">Apr 21 2018 </t>
  </si>
  <si>
    <t xml:space="preserve">Apr 22 2018 </t>
  </si>
  <si>
    <t xml:space="preserve">Apr 28 2018 </t>
  </si>
  <si>
    <t xml:space="preserve">Apr 29 2018 </t>
  </si>
  <si>
    <t xml:space="preserve">Aug 04 2018 </t>
  </si>
  <si>
    <t xml:space="preserve">Aug 05 2018 </t>
  </si>
  <si>
    <t xml:space="preserve">Aug 06 2018 </t>
  </si>
  <si>
    <t xml:space="preserve">Aug 11 2018 </t>
  </si>
  <si>
    <t xml:space="preserve">Aug 12 2018 </t>
  </si>
  <si>
    <t xml:space="preserve">Aug 13 2018 </t>
  </si>
  <si>
    <t xml:space="preserve">Aug 18 2018 </t>
  </si>
  <si>
    <t xml:space="preserve">Aug 19 2018 </t>
  </si>
  <si>
    <t xml:space="preserve">Aug 22 2018 </t>
  </si>
  <si>
    <t xml:space="preserve">Aug 23 2018 </t>
  </si>
  <si>
    <t xml:space="preserve">Aug 25 2018 </t>
  </si>
  <si>
    <t xml:space="preserve">Aug 26 2018 </t>
  </si>
  <si>
    <t xml:space="preserve">Dec 02 2018 </t>
  </si>
  <si>
    <t xml:space="preserve">Dec 03 2018 </t>
  </si>
  <si>
    <t xml:space="preserve">Dec 06 2018 </t>
  </si>
  <si>
    <t xml:space="preserve">Dec 07 2018 </t>
  </si>
  <si>
    <t xml:space="preserve">Dec 09 2018 </t>
  </si>
  <si>
    <t xml:space="preserve">Dec 10 2018 </t>
  </si>
  <si>
    <t xml:space="preserve">Dec 14 2018 </t>
  </si>
  <si>
    <t xml:space="preserve">Dec 17 2018 </t>
  </si>
  <si>
    <t xml:space="preserve">Jan 05 2019 </t>
  </si>
  <si>
    <t xml:space="preserve">Jan 06 2019 </t>
  </si>
  <si>
    <t xml:space="preserve">Jan 12 2019 </t>
  </si>
  <si>
    <t xml:space="preserve">Jan 13 2019 </t>
  </si>
  <si>
    <t xml:space="preserve">Jan 14 2019 </t>
  </si>
  <si>
    <t xml:space="preserve">Jan 19 2019 </t>
  </si>
  <si>
    <t xml:space="preserve">Jan 20 2019 </t>
  </si>
  <si>
    <t xml:space="preserve">Jan 21 2019 </t>
  </si>
  <si>
    <t xml:space="preserve">Jan 26 2019 </t>
  </si>
  <si>
    <t xml:space="preserve">Jan 27 2019 </t>
  </si>
  <si>
    <t xml:space="preserve">Jan 28 2019 </t>
  </si>
  <si>
    <t xml:space="preserve">Apr 06 2019 </t>
  </si>
  <si>
    <t xml:space="preserve">Apr 07 2019 </t>
  </si>
  <si>
    <t xml:space="preserve">Apr 13 2019 </t>
  </si>
  <si>
    <t xml:space="preserve">Apr 14 2019 </t>
  </si>
  <si>
    <t xml:space="preserve">Apr 15 2019 </t>
  </si>
  <si>
    <t xml:space="preserve">Apr 20 2019 </t>
  </si>
  <si>
    <t xml:space="preserve">Apr 21 2019 </t>
  </si>
  <si>
    <t xml:space="preserve">Apr 27 2019 </t>
  </si>
  <si>
    <t xml:space="preserve">Apr 28 2019 </t>
  </si>
  <si>
    <t xml:space="preserve">Aug 03 2019 </t>
  </si>
  <si>
    <t xml:space="preserve">Aug 04 2019 </t>
  </si>
  <si>
    <t xml:space="preserve">Aug 05 2019 </t>
  </si>
  <si>
    <t xml:space="preserve">Aug 10 2019 </t>
  </si>
  <si>
    <t xml:space="preserve">Aug 11 2019 </t>
  </si>
  <si>
    <t xml:space="preserve">Aug 17 2019 </t>
  </si>
  <si>
    <t xml:space="preserve">Aug 18 2019 </t>
  </si>
  <si>
    <t xml:space="preserve">Aug 19 2019 </t>
  </si>
  <si>
    <t xml:space="preserve">Aug 24 2019 </t>
  </si>
  <si>
    <t xml:space="preserve">Aug 25 2019 </t>
  </si>
  <si>
    <t xml:space="preserve">Aug 28 2019 </t>
  </si>
  <si>
    <t xml:space="preserve">Aug 29 2019 </t>
  </si>
  <si>
    <t xml:space="preserve">Aug 30 2019 </t>
  </si>
  <si>
    <t xml:space="preserve">Aug 31 2019 </t>
  </si>
  <si>
    <t xml:space="preserve">Dec 01 2019 </t>
  </si>
  <si>
    <t xml:space="preserve">Dec 02 2019 </t>
  </si>
  <si>
    <t xml:space="preserve">Dec 05 2019 </t>
  </si>
  <si>
    <t xml:space="preserve">Dec 06 2019 </t>
  </si>
  <si>
    <t xml:space="preserve">Dec 08 2019 </t>
  </si>
  <si>
    <t xml:space="preserve">Dec 09 2019 </t>
  </si>
  <si>
    <t xml:space="preserve">Dec 27 2019 </t>
  </si>
  <si>
    <t xml:space="preserve">Dec 30 2019 </t>
  </si>
  <si>
    <t xml:space="preserve">Jan 11 2020 </t>
  </si>
  <si>
    <t xml:space="preserve">Jan 12 2020 </t>
  </si>
  <si>
    <t xml:space="preserve">Jan 17 2020 </t>
  </si>
  <si>
    <t xml:space="preserve">Jan 18 2020 </t>
  </si>
  <si>
    <t xml:space="preserve">Jan 19 2020 </t>
  </si>
  <si>
    <t xml:space="preserve">Jan 20 2020 </t>
  </si>
  <si>
    <t xml:space="preserve">Jan 25 2020 </t>
  </si>
  <si>
    <t xml:space="preserve">Jan 26 2020 </t>
  </si>
  <si>
    <t xml:space="preserve">Jan 27 2020 </t>
  </si>
  <si>
    <t xml:space="preserve">Aug 01 2020 </t>
  </si>
  <si>
    <t xml:space="preserve">Aug 02 2020 </t>
  </si>
  <si>
    <t xml:space="preserve">Aug 03 2020 </t>
  </si>
  <si>
    <t xml:space="preserve">Aug 04 2020 </t>
  </si>
  <si>
    <t xml:space="preserve">Aug 07 2020 </t>
  </si>
  <si>
    <t xml:space="preserve">Aug 08 2020 </t>
  </si>
  <si>
    <t xml:space="preserve">Aug 09 2020 </t>
  </si>
  <si>
    <t xml:space="preserve">Aug 10 2020 </t>
  </si>
  <si>
    <t xml:space="preserve">Aug 11 2020 </t>
  </si>
  <si>
    <t xml:space="preserve">Aug 12 2020 </t>
  </si>
  <si>
    <t xml:space="preserve">Aug 13 2020 </t>
  </si>
  <si>
    <t xml:space="preserve">Aug 14 2020 </t>
  </si>
  <si>
    <t xml:space="preserve">Aug 15 2020 </t>
  </si>
  <si>
    <t xml:space="preserve">Aug 16 2020 </t>
  </si>
  <si>
    <t xml:space="preserve">Aug 17 2020 </t>
  </si>
  <si>
    <t xml:space="preserve">Aug 18 2020 </t>
  </si>
  <si>
    <t xml:space="preserve">Aug 22 2020 </t>
  </si>
  <si>
    <t xml:space="preserve">Aug 23 2020 </t>
  </si>
  <si>
    <t xml:space="preserve">Aug 24 2020 </t>
  </si>
  <si>
    <t xml:space="preserve">Aug 25 2020 </t>
  </si>
  <si>
    <t xml:space="preserve">Aug 29 2020 </t>
  </si>
  <si>
    <t xml:space="preserve">Aug 30 2020 </t>
  </si>
  <si>
    <t xml:space="preserve">Aug 31 2020 </t>
  </si>
  <si>
    <t xml:space="preserve">Dec 03 2020 </t>
  </si>
  <si>
    <t xml:space="preserve">Dec 04 2020 </t>
  </si>
  <si>
    <t xml:space="preserve">Dec 06 2020 </t>
  </si>
  <si>
    <t xml:space="preserve">Dec 07 2020 </t>
  </si>
  <si>
    <t xml:space="preserve">Dec 11 2020 </t>
  </si>
  <si>
    <t xml:space="preserve">Dec 14 2020 </t>
  </si>
  <si>
    <t xml:space="preserve">Jan 09 2021 </t>
  </si>
  <si>
    <t xml:space="preserve">Jan 10 2021 </t>
  </si>
  <si>
    <t xml:space="preserve">Jan 11 2021 </t>
  </si>
  <si>
    <t xml:space="preserve">Jan 12 2021 </t>
  </si>
  <si>
    <t xml:space="preserve">Jan 16 2021 </t>
  </si>
  <si>
    <t xml:space="preserve">Jan 17 2021 </t>
  </si>
  <si>
    <t xml:space="preserve">Jan 18 2021 </t>
  </si>
  <si>
    <t xml:space="preserve">Jan 19 2021 </t>
  </si>
  <si>
    <t xml:space="preserve">Jan 22 2021 </t>
  </si>
  <si>
    <t xml:space="preserve">Jan 23 2021 </t>
  </si>
  <si>
    <t xml:space="preserve">Jan 24 2021 </t>
  </si>
  <si>
    <t xml:space="preserve">Jan 25 2021 </t>
  </si>
  <si>
    <t xml:space="preserve">Jan 26 2021 </t>
  </si>
  <si>
    <t xml:space="preserve">Jan 27 2021 </t>
  </si>
  <si>
    <t xml:space="preserve">Jan 29 2021 </t>
  </si>
  <si>
    <t xml:space="preserve">Jan 30 2021 </t>
  </si>
  <si>
    <t xml:space="preserve">Jan 31 2021 </t>
  </si>
  <si>
    <t xml:space="preserve">Apr 03 2021 </t>
  </si>
  <si>
    <t xml:space="preserve">Apr 04 2021 </t>
  </si>
  <si>
    <t xml:space="preserve">Apr 05 2021 </t>
  </si>
  <si>
    <t xml:space="preserve">Apr 10 2021 </t>
  </si>
  <si>
    <t xml:space="preserve">Apr 11 2021 </t>
  </si>
  <si>
    <t xml:space="preserve">Apr 12 2021 </t>
  </si>
  <si>
    <t xml:space="preserve">Apr 13 2021 </t>
  </si>
  <si>
    <t xml:space="preserve">Apr 15 2021 </t>
  </si>
  <si>
    <t xml:space="preserve">Apr 17 2021 </t>
  </si>
  <si>
    <t xml:space="preserve">Apr 18 2021 </t>
  </si>
  <si>
    <t xml:space="preserve">Apr 19 2021 </t>
  </si>
  <si>
    <t xml:space="preserve">Apr 20 2021 </t>
  </si>
  <si>
    <t xml:space="preserve">Apr 22 2021 </t>
  </si>
  <si>
    <t xml:space="preserve">Apr 24 2021 </t>
  </si>
  <si>
    <t xml:space="preserve">Apr 25 2021 </t>
  </si>
  <si>
    <t xml:space="preserve">Apr 26 2021 </t>
  </si>
  <si>
    <t xml:space="preserve">Apr 27 2021 </t>
  </si>
  <si>
    <t xml:space="preserve">Apr 30 2021 </t>
  </si>
  <si>
    <t xml:space="preserve">Aug 01 2021 </t>
  </si>
  <si>
    <t xml:space="preserve">Aug 03 2021 </t>
  </si>
  <si>
    <t xml:space="preserve">Aug 06 2021 </t>
  </si>
  <si>
    <t xml:space="preserve">Aug 07 2021 </t>
  </si>
  <si>
    <t xml:space="preserve">Aug 08 2021 </t>
  </si>
  <si>
    <t xml:space="preserve">Aug 10 2021 </t>
  </si>
  <si>
    <t xml:space="preserve">Aug 13 2021 </t>
  </si>
  <si>
    <t xml:space="preserve">Aug 14 2021 </t>
  </si>
  <si>
    <t xml:space="preserve">Aug 15 2021 </t>
  </si>
  <si>
    <t xml:space="preserve">Aug 16 2021 </t>
  </si>
  <si>
    <t xml:space="preserve">Aug 17 2021 </t>
  </si>
  <si>
    <t xml:space="preserve">Aug 18 2021 </t>
  </si>
  <si>
    <t xml:space="preserve">Aug 19 2021 </t>
  </si>
  <si>
    <t xml:space="preserve">Aug 21 2021 </t>
  </si>
  <si>
    <t xml:space="preserve">Aug 22 2021 </t>
  </si>
  <si>
    <t xml:space="preserve">Aug 23 2021 </t>
  </si>
  <si>
    <t xml:space="preserve">Aug 28 2021 </t>
  </si>
  <si>
    <t xml:space="preserve">Aug 29 2021 </t>
  </si>
  <si>
    <t xml:space="preserve">Aug 30 2021 </t>
  </si>
  <si>
    <t xml:space="preserve">Dec 02 2021 </t>
  </si>
  <si>
    <t xml:space="preserve">Dec 03 2021 </t>
  </si>
  <si>
    <t xml:space="preserve">Dec 05 2021 </t>
  </si>
  <si>
    <t xml:space="preserve">Dec 06 2021 </t>
  </si>
  <si>
    <t xml:space="preserve">Dec 10 2021 </t>
  </si>
  <si>
    <t xml:space="preserve">Dec 13 2021 </t>
  </si>
  <si>
    <t xml:space="preserve">Jan 07 2022 </t>
  </si>
  <si>
    <t xml:space="preserve">Jan 08 2022 </t>
  </si>
  <si>
    <t xml:space="preserve">Jan 09 2022 </t>
  </si>
  <si>
    <t xml:space="preserve">Jan 10 2022 </t>
  </si>
  <si>
    <t xml:space="preserve">Jan 11 2022 </t>
  </si>
  <si>
    <t xml:space="preserve">Jan 13 2022 </t>
  </si>
  <si>
    <t xml:space="preserve">Jan 15 2022 </t>
  </si>
  <si>
    <t xml:space="preserve">Jan 16 2022 </t>
  </si>
  <si>
    <t xml:space="preserve">Jan 20 2022 </t>
  </si>
  <si>
    <t xml:space="preserve">Jan 21 2022 </t>
  </si>
  <si>
    <t xml:space="preserve">Jan 22 2022 </t>
  </si>
  <si>
    <t xml:space="preserve">Jan 23 2022 </t>
  </si>
  <si>
    <t xml:space="preserve">Jan 24 2022 </t>
  </si>
  <si>
    <t xml:space="preserve">Jan 29 2022 </t>
  </si>
  <si>
    <t xml:space="preserve">Apr 02 2022 </t>
  </si>
  <si>
    <t xml:space="preserve">Apr 03 2022 </t>
  </si>
  <si>
    <t xml:space="preserve">Apr 04 2022 </t>
  </si>
  <si>
    <t xml:space="preserve">Apr 07 2022 </t>
  </si>
  <si>
    <t xml:space="preserve">Apr 08 2022 </t>
  </si>
  <si>
    <t xml:space="preserve">Apr 09 2022 </t>
  </si>
  <si>
    <t xml:space="preserve">Apr 10 2022 </t>
  </si>
  <si>
    <t xml:space="preserve">Apr 11 2022 </t>
  </si>
  <si>
    <t xml:space="preserve">Apr 12 2022 </t>
  </si>
  <si>
    <t xml:space="preserve">Apr 14 2022 </t>
  </si>
  <si>
    <t xml:space="preserve">Apr 15 2022 </t>
  </si>
  <si>
    <t xml:space="preserve">Apr 16 2022 </t>
  </si>
  <si>
    <t xml:space="preserve">Apr 17 2022 </t>
  </si>
  <si>
    <t xml:space="preserve">Apr 20 2022 </t>
  </si>
  <si>
    <t xml:space="preserve">Apr 21 2022 </t>
  </si>
  <si>
    <t xml:space="preserve">Apr 22 2022 </t>
  </si>
  <si>
    <t xml:space="preserve">Apr 23 2022 </t>
  </si>
  <si>
    <t xml:space="preserve">Apr 24 2022 </t>
  </si>
  <si>
    <t xml:space="preserve">Apr 25 2022 </t>
  </si>
  <si>
    <t xml:space="preserve">Apr 30 2022 </t>
  </si>
  <si>
    <t>Aug</t>
  </si>
  <si>
    <t xml:space="preserve"> </t>
  </si>
  <si>
    <t>ProbA</t>
  </si>
  <si>
    <t>Liga MX</t>
  </si>
  <si>
    <t>Fase Regular</t>
  </si>
  <si>
    <t>Liguilla</t>
  </si>
  <si>
    <t>Goles_H</t>
  </si>
  <si>
    <t>Goles_A</t>
  </si>
  <si>
    <t>Partidos</t>
  </si>
  <si>
    <t>GPP</t>
  </si>
  <si>
    <t>Finales de IDA</t>
  </si>
  <si>
    <t>BET365</t>
  </si>
  <si>
    <t>REALIDAD</t>
  </si>
  <si>
    <t>H</t>
  </si>
  <si>
    <t>D</t>
  </si>
  <si>
    <t>A</t>
  </si>
  <si>
    <t>Result</t>
  </si>
  <si>
    <t>(sin finales)</t>
  </si>
  <si>
    <t>AR</t>
  </si>
  <si>
    <t>HR</t>
  </si>
  <si>
    <t>AY</t>
  </si>
  <si>
    <t>HY</t>
  </si>
  <si>
    <t>AF</t>
  </si>
  <si>
    <t>HF</t>
  </si>
  <si>
    <t>ASM</t>
  </si>
  <si>
    <t>HSM</t>
  </si>
  <si>
    <t>AST</t>
  </si>
  <si>
    <t>HST</t>
  </si>
  <si>
    <t>AS</t>
  </si>
  <si>
    <t>HS</t>
  </si>
  <si>
    <t>HTAG</t>
  </si>
  <si>
    <t>HTHG</t>
  </si>
  <si>
    <t>FTAG</t>
  </si>
  <si>
    <t>FTHG</t>
  </si>
  <si>
    <t>xGoals</t>
  </si>
  <si>
    <t>xPAway</t>
  </si>
  <si>
    <t>xPHome</t>
  </si>
  <si>
    <t>ProbD</t>
  </si>
  <si>
    <t>ProbH</t>
  </si>
  <si>
    <t>OddA</t>
  </si>
  <si>
    <t>OddD</t>
  </si>
  <si>
    <t>OddH</t>
  </si>
  <si>
    <t>Escenario</t>
  </si>
  <si>
    <t>xGF</t>
  </si>
  <si>
    <t>xGC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</si>
</sst>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66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33" borderId="0" xfId="0" applyFill="1"/>
    <xf numFmtId="0" fontId="19" fillId="33" borderId="0" xfId="0" applyFont="1" applyFill="1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1" applyNumberFormat="1" applyFont="1"/>
    <xf numFmtId="0" fontId="0" fillId="34" borderId="0" xfId="0" applyFill="1"/>
    <xf numFmtId="0" fontId="0" fillId="35" borderId="0" xfId="0" applyFill="1"/>
    <xf numFmtId="14" fontId="0" fillId="35" borderId="0" xfId="0" applyNumberFormat="1" applyFill="1"/>
    <xf numFmtId="0" fontId="0" fillId="36" borderId="0" xfId="0" applyFill="1"/>
    <xf numFmtId="14" fontId="0" fillId="36" borderId="0" xfId="0" applyNumberFormat="1" applyFill="1"/>
    <xf numFmtId="3" fontId="0" fillId="36" borderId="0" xfId="0" applyNumberFormat="1" applyFill="1"/>
    <xf numFmtId="0" fontId="17" fillId="37" borderId="0" xfId="0" applyFont="1" applyFill="1"/>
    <xf numFmtId="14" fontId="17" fillId="37" borderId="0" xfId="0" applyNumberFormat="1" applyFont="1" applyFill="1"/>
    <xf numFmtId="0" fontId="17" fillId="38" borderId="0" xfId="0" applyFont="1" applyFill="1"/>
    <xf numFmtId="0" fontId="17" fillId="39" borderId="0" xfId="0" applyFont="1" applyFill="1"/>
    <xf numFmtId="0" fontId="0" fillId="40" borderId="0" xfId="0" applyFill="1"/>
    <xf numFmtId="0" fontId="20" fillId="0" borderId="10" xfId="0" applyFont="1" applyBorder="1" applyAlignment="1">
      <alignment horizontal="center" vertical="top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colors>
    <mruColors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La%20Cima%20del%20&#201;xito/Futbol/Articulos/Art&#237;culos/mexico-liga-mx-matches-A2019-to-C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2019-C2022"/>
      <sheetName val="C2022"/>
      <sheetName val="C2022_Tabla"/>
      <sheetName val="DifG_C2022"/>
      <sheetName val="DifG_A2021_C2022"/>
      <sheetName val="DifG_A2021_C2022_PAC_ATS"/>
      <sheetName val="Resumen"/>
      <sheetName val="Final"/>
      <sheetName val="Test_Cesar_Ramos"/>
      <sheetName val="Metron"/>
      <sheetName val="mexico-liga-mx-matches-A2019-t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Escenario</v>
          </cell>
        </row>
      </sheetData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V3362" totalsRowCount="1">
  <autoFilter ref="A1:BV3361" xr:uid="{00000000-0009-0000-0100-000001000000}">
    <filterColumn colId="3">
      <filters>
        <filter val="complete"/>
      </filters>
    </filterColumn>
    <filterColumn colId="8">
      <filters>
        <filter val="0.1"/>
        <filter val="0.12"/>
        <filter val="0.14"/>
        <filter val="0.16"/>
        <filter val="0.18"/>
        <filter val="0.2"/>
        <filter val="0.22"/>
        <filter val="0.24"/>
        <filter val="0.26"/>
        <filter val="0.28"/>
        <filter val="0.3"/>
        <filter val="0.32"/>
        <filter val="0.34"/>
        <filter val="0.36"/>
        <filter val="0.38"/>
        <filter val="0.4"/>
        <filter val="0.42"/>
        <filter val="0.44"/>
        <filter val="0.46"/>
        <filter val="0.48"/>
        <filter val="0.5"/>
        <filter val="0.52"/>
        <filter val="0.54"/>
        <filter val="0.56"/>
        <filter val="0.58"/>
        <filter val="0.6"/>
        <filter val="0.62"/>
        <filter val="0.64"/>
        <filter val="0.66"/>
        <filter val="0.68"/>
        <filter val="0.7"/>
        <filter val="0.72"/>
        <filter val="0.74"/>
        <filter val="0.76"/>
        <filter val="0.78"/>
        <filter val="0.8"/>
        <filter val="0.82"/>
      </filters>
    </filterColumn>
    <filterColumn colId="65">
      <filters>
        <filter val="1.16"/>
        <filter val="1.17"/>
        <filter val="1.2"/>
        <filter val="1.21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4"/>
        <filter val="1.36"/>
        <filter val="1.37"/>
        <filter val="1.42"/>
        <filter val="1.43"/>
        <filter val="1.57"/>
      </filters>
    </filterColumn>
  </autoFilter>
  <sortState xmlns:xlrd2="http://schemas.microsoft.com/office/spreadsheetml/2017/richdata2" ref="A3095:BV3357">
    <sortCondition ref="A1:A3361"/>
  </sortState>
  <tableColumns count="74">
    <tableColumn id="65" xr3:uid="{00000000-0010-0000-0000-000041000000}" name="Season"/>
    <tableColumn id="1" xr3:uid="{00000000-0010-0000-0000-000001000000}" name="timestamp"/>
    <tableColumn id="2" xr3:uid="{00000000-0010-0000-0000-000002000000}" name="date_GMT"/>
    <tableColumn id="3" xr3:uid="{00000000-0010-0000-0000-000003000000}" name="status" totalsRowFunction="count" totalsRowDxfId="17"/>
    <tableColumn id="4" xr3:uid="{00000000-0010-0000-0000-000004000000}" name="attendance"/>
    <tableColumn id="5" xr3:uid="{00000000-0010-0000-0000-000005000000}" name="home_team_name"/>
    <tableColumn id="6" xr3:uid="{00000000-0010-0000-0000-000006000000}" name="away_team_name"/>
    <tableColumn id="7" xr3:uid="{00000000-0010-0000-0000-000007000000}" name="referee"/>
    <tableColumn id="69" xr3:uid="{00000000-0010-0000-0000-000045000000}" name="Reference" totalsRowFunction="average" dataDxfId="16" totalsRowDxfId="15">
      <calculatedColumnFormula>MROUND(Table1[[#This Row],[Prob_H]]*100,2)/100</calculatedColumnFormula>
    </tableColumn>
    <tableColumn id="66" xr3:uid="{00000000-0010-0000-0000-000042000000}" name="Prob_H" totalsRowFunction="average" dataDxfId="14" totalsRowDxfId="13">
      <calculatedColumnFormula>1/Table1[[#This Row],[odds_ft_home_team_win]]-Table1[[#This Row],[Margin/3]]</calculatedColumnFormula>
    </tableColumn>
    <tableColumn id="67" xr3:uid="{00000000-0010-0000-0000-000043000000}" name="Prob_D" totalsRowFunction="average" dataDxfId="12" totalsRowDxfId="11">
      <calculatedColumnFormula>1/Table1[[#This Row],[odds_ft_draw]]-Table1[[#This Row],[Margin/3]]</calculatedColumnFormula>
    </tableColumn>
    <tableColumn id="68" xr3:uid="{00000000-0010-0000-0000-000044000000}" name="Prob_A" totalsRowFunction="average" dataDxfId="10" totalsRowDxfId="9">
      <calculatedColumnFormula>1/Table1[[#This Row],[odds_ft_away_team_win]]-Table1[[#This Row],[Margin/3]]</calculatedColumnFormula>
    </tableColumn>
    <tableColumn id="8" xr3:uid="{00000000-0010-0000-0000-000008000000}" name="Game Week"/>
    <tableColumn id="9" xr3:uid="{00000000-0010-0000-0000-000009000000}" name="Pre-Match PPG (Home)" totalsRowFunction="average"/>
    <tableColumn id="10" xr3:uid="{00000000-0010-0000-0000-00000A000000}" name="Pre-Match PPG (Away)"/>
    <tableColumn id="11" xr3:uid="{00000000-0010-0000-0000-00000B000000}" name="home_ppg"/>
    <tableColumn id="12" xr3:uid="{00000000-0010-0000-0000-00000C000000}" name="away_ppg"/>
    <tableColumn id="73" xr3:uid="{00000000-0010-0000-0000-000049000000}" name="Result" totalsRowFunction="count" dataDxfId="8">
      <calculatedColumnFormula array="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calculatedColumnFormula>
    </tableColumn>
    <tableColumn id="13" xr3:uid="{00000000-0010-0000-0000-00000D000000}" name="home_team_goal_count" totalsRowFunction="sum" totalsRowDxfId="7"/>
    <tableColumn id="14" xr3:uid="{00000000-0010-0000-0000-00000E000000}" name="away_team_goal_count" totalsRowFunction="sum" totalsRowDxfId="6"/>
    <tableColumn id="15" xr3:uid="{00000000-0010-0000-0000-00000F000000}" name="total_goal_count"/>
    <tableColumn id="16" xr3:uid="{00000000-0010-0000-0000-000010000000}" name="total_goals_at_half_time"/>
    <tableColumn id="17" xr3:uid="{00000000-0010-0000-0000-000011000000}" name="home_team_goal_count_half_time"/>
    <tableColumn id="18" xr3:uid="{00000000-0010-0000-0000-000012000000}" name="away_team_goal_count_half_time"/>
    <tableColumn id="19" xr3:uid="{00000000-0010-0000-0000-000013000000}" name="home_team_goal_timings"/>
    <tableColumn id="20" xr3:uid="{00000000-0010-0000-0000-000014000000}" name="away_team_goal_timings"/>
    <tableColumn id="21" xr3:uid="{00000000-0010-0000-0000-000015000000}" name="home_team_corner_count"/>
    <tableColumn id="22" xr3:uid="{00000000-0010-0000-0000-000016000000}" name="away_team_corner_count"/>
    <tableColumn id="23" xr3:uid="{00000000-0010-0000-0000-000017000000}" name="home_team_yellow_cards"/>
    <tableColumn id="24" xr3:uid="{00000000-0010-0000-0000-000018000000}" name="home_team_red_cards"/>
    <tableColumn id="25" xr3:uid="{00000000-0010-0000-0000-000019000000}" name="away_team_yellow_cards"/>
    <tableColumn id="26" xr3:uid="{00000000-0010-0000-0000-00001A000000}" name="away_team_red_cards"/>
    <tableColumn id="27" xr3:uid="{00000000-0010-0000-0000-00001B000000}" name="home_team_first_half_cards"/>
    <tableColumn id="28" xr3:uid="{00000000-0010-0000-0000-00001C000000}" name="home_team_second_half_cards"/>
    <tableColumn id="29" xr3:uid="{00000000-0010-0000-0000-00001D000000}" name="away_team_first_half_cards"/>
    <tableColumn id="30" xr3:uid="{00000000-0010-0000-0000-00001E000000}" name="away_team_second_half_cards"/>
    <tableColumn id="31" xr3:uid="{00000000-0010-0000-0000-00001F000000}" name="home_team_shots"/>
    <tableColumn id="32" xr3:uid="{00000000-0010-0000-0000-000020000000}" name="away_team_shots"/>
    <tableColumn id="33" xr3:uid="{00000000-0010-0000-0000-000021000000}" name="home_team_shots_on_target"/>
    <tableColumn id="34" xr3:uid="{00000000-0010-0000-0000-000022000000}" name="away_team_shots_on_target"/>
    <tableColumn id="35" xr3:uid="{00000000-0010-0000-0000-000023000000}" name="home_team_shots_off_target"/>
    <tableColumn id="36" xr3:uid="{00000000-0010-0000-0000-000024000000}" name="away_team_shots_off_target"/>
    <tableColumn id="37" xr3:uid="{00000000-0010-0000-0000-000025000000}" name="home_team_fouls"/>
    <tableColumn id="38" xr3:uid="{00000000-0010-0000-0000-000026000000}" name="away_team_fouls"/>
    <tableColumn id="39" xr3:uid="{00000000-0010-0000-0000-000027000000}" name="home_team_possession"/>
    <tableColumn id="40" xr3:uid="{00000000-0010-0000-0000-000028000000}" name="away_team_possession"/>
    <tableColumn id="41" xr3:uid="{00000000-0010-0000-0000-000029000000}" name="team_a_xg"/>
    <tableColumn id="42" xr3:uid="{00000000-0010-0000-0000-00002A000000}" name="team_b_xg"/>
    <tableColumn id="43" xr3:uid="{00000000-0010-0000-0000-00002B000000}" name="average_goals_per_match_pre_match"/>
    <tableColumn id="44" xr3:uid="{00000000-0010-0000-0000-00002C000000}" name="btts_percentage_pre_match"/>
    <tableColumn id="45" xr3:uid="{00000000-0010-0000-0000-00002D000000}" name="over_15_percentage_pre_match"/>
    <tableColumn id="46" xr3:uid="{00000000-0010-0000-0000-00002E000000}" name="over_25_percentage_pre_match"/>
    <tableColumn id="47" xr3:uid="{00000000-0010-0000-0000-00002F000000}" name="over_35_percentage_pre_match"/>
    <tableColumn id="48" xr3:uid="{00000000-0010-0000-0000-000030000000}" name="over_45_percentage_pre_match"/>
    <tableColumn id="49" xr3:uid="{00000000-0010-0000-0000-000031000000}" name="over_15_HT_FHG_percentage_pre_match"/>
    <tableColumn id="50" xr3:uid="{00000000-0010-0000-0000-000032000000}" name="over_05_HT_FHG_percentage_pre_match"/>
    <tableColumn id="51" xr3:uid="{00000000-0010-0000-0000-000033000000}" name="over_15_2HG_percentage_pre_match"/>
    <tableColumn id="52" xr3:uid="{00000000-0010-0000-0000-000034000000}" name="over_05_2HG_percentage_pre_match"/>
    <tableColumn id="53" xr3:uid="{00000000-0010-0000-0000-000035000000}" name="average_corners_per_match_pre_match"/>
    <tableColumn id="54" xr3:uid="{00000000-0010-0000-0000-000036000000}" name="average_cards_per_match_pre_match"/>
    <tableColumn id="55" xr3:uid="{00000000-0010-0000-0000-000037000000}" name="odds_ft_home_team_win" totalsRowFunction="average"/>
    <tableColumn id="56" xr3:uid="{00000000-0010-0000-0000-000038000000}" name="odds_ft_draw"/>
    <tableColumn id="57" xr3:uid="{00000000-0010-0000-0000-000039000000}" name="odds_ft_away_team_win"/>
    <tableColumn id="70" xr3:uid="{00000000-0010-0000-0000-000046000000}" name="Margin" totalsRowFunction="average" dataDxfId="5" totalsRowDxfId="4">
      <calculatedColumnFormula>1/Table1[[#This Row],[odds_ft_home_team_win]]+1/Table1[[#This Row],[odds_ft_draw]]+1/Table1[[#This Row],[odds_ft_away_team_win]]-1</calculatedColumnFormula>
    </tableColumn>
    <tableColumn id="71" xr3:uid="{00000000-0010-0000-0000-000047000000}" name="Margin/3" dataDxfId="3" totalsRowDxfId="2">
      <calculatedColumnFormula>Table1[[#This Row],[Margin]]/3</calculatedColumnFormula>
    </tableColumn>
    <tableColumn id="58" xr3:uid="{00000000-0010-0000-0000-00003A000000}" name="odds_ft_over15"/>
    <tableColumn id="59" xr3:uid="{00000000-0010-0000-0000-00003B000000}" name="odds_ft_over25"/>
    <tableColumn id="60" xr3:uid="{00000000-0010-0000-0000-00003C000000}" name="odds_ft_over35"/>
    <tableColumn id="61" xr3:uid="{00000000-0010-0000-0000-00003D000000}" name="odds_ft_over45"/>
    <tableColumn id="62" xr3:uid="{00000000-0010-0000-0000-00003E000000}" name="odds_btts_yes"/>
    <tableColumn id="63" xr3:uid="{00000000-0010-0000-0000-00003F000000}" name="odds_btts_no"/>
    <tableColumn id="64" xr3:uid="{00000000-0010-0000-0000-000040000000}" name="stadium_name"/>
    <tableColumn id="72" xr3:uid="{698EEC1D-85D2-4B41-8788-0FACE206E5FE}" name="xGF" totalsRowFunction="sum" dataDxfId="1">
      <calculatedColumnFormula>VLOOKUP(Table1[[#This Row],[Reference]],metron,11,FALSE)</calculatedColumnFormula>
    </tableColumn>
    <tableColumn id="74" xr3:uid="{C60E36D5-29F4-478D-B0F3-900E9A147BC4}" name="xGC" totalsRowFunction="sum" dataDxfId="0">
      <calculatedColumnFormula>VLOOKUP(Table1[[#This Row],[Reference]],metron,12,FALSE)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787B-AFDF-4E87-940D-9755EFC122C4}">
  <dimension ref="A1:Z45"/>
  <sheetViews>
    <sheetView workbookViewId="0">
      <selection activeCell="K24" sqref="K24:L24"/>
    </sheetView>
  </sheetViews>
  <sheetFormatPr defaultRowHeight="14.25" x14ac:dyDescent="0.45"/>
  <sheetData>
    <row r="1" spans="1:26" x14ac:dyDescent="0.45">
      <c r="A1" t="s">
        <v>5859</v>
      </c>
      <c r="B1" s="20" t="s">
        <v>5858</v>
      </c>
      <c r="C1" s="20" t="s">
        <v>5857</v>
      </c>
      <c r="D1" s="20" t="s">
        <v>5856</v>
      </c>
      <c r="E1" s="20" t="s">
        <v>5855</v>
      </c>
      <c r="F1" s="20" t="s">
        <v>5854</v>
      </c>
      <c r="G1" s="20" t="s">
        <v>5819</v>
      </c>
      <c r="H1" s="20" t="s">
        <v>5853</v>
      </c>
      <c r="I1" s="20" t="s">
        <v>5852</v>
      </c>
      <c r="J1" s="20" t="s">
        <v>5851</v>
      </c>
      <c r="K1" s="20" t="s">
        <v>5850</v>
      </c>
      <c r="L1" s="20" t="s">
        <v>5849</v>
      </c>
      <c r="M1" s="20" t="s">
        <v>5848</v>
      </c>
      <c r="N1" s="20" t="s">
        <v>5847</v>
      </c>
      <c r="O1" s="20" t="s">
        <v>5846</v>
      </c>
      <c r="P1" s="20" t="s">
        <v>5845</v>
      </c>
      <c r="Q1" s="20" t="s">
        <v>5844</v>
      </c>
      <c r="R1" s="20" t="s">
        <v>5843</v>
      </c>
      <c r="S1" s="20" t="s">
        <v>5842</v>
      </c>
      <c r="T1" s="20" t="s">
        <v>5841</v>
      </c>
      <c r="U1" s="20" t="s">
        <v>5840</v>
      </c>
      <c r="V1" s="20" t="s">
        <v>5839</v>
      </c>
      <c r="W1" s="20" t="s">
        <v>5838</v>
      </c>
      <c r="X1" s="20" t="s">
        <v>5837</v>
      </c>
      <c r="Y1" s="20" t="s">
        <v>5836</v>
      </c>
      <c r="Z1" s="20" t="s">
        <v>5835</v>
      </c>
    </row>
    <row r="2" spans="1:26" x14ac:dyDescent="0.45">
      <c r="A2" s="20">
        <v>0.92</v>
      </c>
      <c r="B2">
        <v>1.0511538461538461</v>
      </c>
      <c r="C2">
        <v>13.88461538461539</v>
      </c>
      <c r="D2">
        <v>31.474358974358971</v>
      </c>
      <c r="E2">
        <v>0.93226032751273036</v>
      </c>
      <c r="F2">
        <v>5.4322699378046999E-2</v>
      </c>
      <c r="G2">
        <v>1.3416973109222951E-2</v>
      </c>
      <c r="H2">
        <f t="shared" ref="H2:H45" si="0">E2*3+F2*1</f>
        <v>2.8511036819162383</v>
      </c>
      <c r="I2">
        <f t="shared" ref="I2:I45" si="1">F2*1+G2*3</f>
        <v>9.4573618705715845E-2</v>
      </c>
      <c r="J2">
        <f t="shared" ref="J2:J45" si="2">K2+L2</f>
        <v>4.3846153846153841</v>
      </c>
      <c r="K2">
        <v>3.8461538461538458</v>
      </c>
      <c r="L2">
        <v>0.53846153846153844</v>
      </c>
      <c r="M2">
        <v>1.615384615384615</v>
      </c>
      <c r="N2">
        <v>0.23076923076923081</v>
      </c>
      <c r="O2">
        <v>20.617647058823529</v>
      </c>
      <c r="P2">
        <v>6.9411764705882364</v>
      </c>
      <c r="Q2">
        <v>9.117647058823529</v>
      </c>
      <c r="R2">
        <v>2.5441176470588229</v>
      </c>
      <c r="S2">
        <f t="shared" ref="S2:S45" si="3">O2-Q2</f>
        <v>11.5</v>
      </c>
      <c r="T2">
        <f t="shared" ref="T2:T45" si="4">P2-R2</f>
        <v>4.397058823529413</v>
      </c>
      <c r="U2">
        <v>9.867647058823529</v>
      </c>
      <c r="V2">
        <v>13.455882352941179</v>
      </c>
      <c r="W2">
        <v>1.0735294117647061</v>
      </c>
      <c r="X2">
        <v>2.132352941176471</v>
      </c>
      <c r="Y2">
        <v>4.4117647058823532E-2</v>
      </c>
      <c r="Z2">
        <v>0.1470588235294118</v>
      </c>
    </row>
    <row r="3" spans="1:26" x14ac:dyDescent="0.45">
      <c r="A3" s="20">
        <v>0.9</v>
      </c>
      <c r="B3">
        <v>1.074013245033113</v>
      </c>
      <c r="C3">
        <v>10.53675496688742</v>
      </c>
      <c r="D3">
        <v>24.49006622516556</v>
      </c>
      <c r="E3">
        <v>0.90771536858891411</v>
      </c>
      <c r="F3">
        <v>7.3505457490917012E-2</v>
      </c>
      <c r="G3">
        <v>1.8779173920169E-2</v>
      </c>
      <c r="H3">
        <f t="shared" si="0"/>
        <v>2.7966515632576594</v>
      </c>
      <c r="I3">
        <f t="shared" si="1"/>
        <v>0.12984297925142402</v>
      </c>
      <c r="J3">
        <f t="shared" si="2"/>
        <v>4.0264900662251657</v>
      </c>
      <c r="K3">
        <v>3.3841059602649008</v>
      </c>
      <c r="L3">
        <v>0.64238410596026485</v>
      </c>
      <c r="M3">
        <v>1.582781456953642</v>
      </c>
      <c r="N3">
        <v>0.33774834437086088</v>
      </c>
      <c r="O3">
        <v>20.428571428571431</v>
      </c>
      <c r="P3">
        <v>7.5</v>
      </c>
      <c r="Q3">
        <v>8.6020408163265305</v>
      </c>
      <c r="R3">
        <v>2.6632653061224492</v>
      </c>
      <c r="S3">
        <f t="shared" si="3"/>
        <v>11.8265306122449</v>
      </c>
      <c r="T3">
        <f t="shared" si="4"/>
        <v>4.8367346938775508</v>
      </c>
      <c r="U3">
        <v>10.329896907216501</v>
      </c>
      <c r="V3">
        <v>11.896907216494849</v>
      </c>
      <c r="W3">
        <v>1.2653061224489801</v>
      </c>
      <c r="X3">
        <v>2.0612244897959182</v>
      </c>
      <c r="Y3">
        <v>5.1020408163265307E-2</v>
      </c>
      <c r="Z3">
        <v>5.1020408163265307E-2</v>
      </c>
    </row>
    <row r="4" spans="1:26" x14ac:dyDescent="0.45">
      <c r="A4" s="20">
        <v>0.88</v>
      </c>
      <c r="B4">
        <v>1.096624309392265</v>
      </c>
      <c r="C4">
        <v>9.1665745856353595</v>
      </c>
      <c r="D4">
        <v>20.928176795580111</v>
      </c>
      <c r="E4">
        <v>0.88799383339541604</v>
      </c>
      <c r="F4">
        <v>8.6773445525821072E-2</v>
      </c>
      <c r="G4">
        <v>2.523272107876293E-2</v>
      </c>
      <c r="H4">
        <f t="shared" si="0"/>
        <v>2.7507549457120692</v>
      </c>
      <c r="I4">
        <f t="shared" si="1"/>
        <v>0.16247160876210986</v>
      </c>
      <c r="J4">
        <f t="shared" si="2"/>
        <v>3.6850828729281768</v>
      </c>
      <c r="K4">
        <v>3.1491712707182322</v>
      </c>
      <c r="L4">
        <v>0.53591160220994472</v>
      </c>
      <c r="M4">
        <v>1.419889502762431</v>
      </c>
      <c r="N4">
        <v>0.22651933701657459</v>
      </c>
      <c r="O4">
        <v>19.949152542372879</v>
      </c>
      <c r="P4">
        <v>7.1355932203389827</v>
      </c>
      <c r="Q4">
        <v>8.4576271186440675</v>
      </c>
      <c r="R4">
        <v>2.3813559322033901</v>
      </c>
      <c r="S4">
        <f t="shared" si="3"/>
        <v>11.491525423728811</v>
      </c>
      <c r="T4">
        <f t="shared" si="4"/>
        <v>4.7542372881355925</v>
      </c>
      <c r="U4">
        <v>9.8608695652173921</v>
      </c>
      <c r="V4">
        <v>11.765217391304351</v>
      </c>
      <c r="W4">
        <v>0.94915254237288138</v>
      </c>
      <c r="X4">
        <v>1.906779661016949</v>
      </c>
      <c r="Y4">
        <v>2.542372881355932E-2</v>
      </c>
      <c r="Z4">
        <v>0.1101694915254237</v>
      </c>
    </row>
    <row r="5" spans="1:26" x14ac:dyDescent="0.45">
      <c r="A5" s="20">
        <v>0.86</v>
      </c>
      <c r="B5">
        <v>1.1186772334293951</v>
      </c>
      <c r="C5">
        <v>8.0240634005763685</v>
      </c>
      <c r="D5">
        <v>17.977521613832849</v>
      </c>
      <c r="E5">
        <v>0.86815896756662292</v>
      </c>
      <c r="F5">
        <v>0.1003071627228458</v>
      </c>
      <c r="G5">
        <v>3.1533869710531362E-2</v>
      </c>
      <c r="H5">
        <f t="shared" si="0"/>
        <v>2.7047840654227144</v>
      </c>
      <c r="I5">
        <f t="shared" si="1"/>
        <v>0.19490877185443989</v>
      </c>
      <c r="J5">
        <f t="shared" si="2"/>
        <v>3.5693641618497112</v>
      </c>
      <c r="K5">
        <v>3.0404624277456649</v>
      </c>
      <c r="L5">
        <v>0.52890173410404628</v>
      </c>
      <c r="M5">
        <v>1.2601156069364161</v>
      </c>
      <c r="N5">
        <v>0.23988439306358381</v>
      </c>
      <c r="O5">
        <v>19.301020408163261</v>
      </c>
      <c r="P5">
        <v>6.9693877551020407</v>
      </c>
      <c r="Q5">
        <v>8.4795918367346932</v>
      </c>
      <c r="R5">
        <v>2.6020408163265309</v>
      </c>
      <c r="S5">
        <f t="shared" si="3"/>
        <v>10.821428571428568</v>
      </c>
      <c r="T5">
        <f t="shared" si="4"/>
        <v>4.3673469387755102</v>
      </c>
      <c r="U5">
        <v>10.71354166666667</v>
      </c>
      <c r="V5">
        <v>12</v>
      </c>
      <c r="W5">
        <v>1.168367346938775</v>
      </c>
      <c r="X5">
        <v>1.918367346938775</v>
      </c>
      <c r="Y5">
        <v>3.5714285714285712E-2</v>
      </c>
      <c r="Z5">
        <v>8.673469387755102E-2</v>
      </c>
    </row>
    <row r="6" spans="1:26" x14ac:dyDescent="0.45">
      <c r="A6" s="20">
        <v>0.84</v>
      </c>
      <c r="B6">
        <v>1.1377694117647059</v>
      </c>
      <c r="C6">
        <v>7.3444705882352954</v>
      </c>
      <c r="D6">
        <v>16.139294117647061</v>
      </c>
      <c r="E6">
        <v>0.85214880274703253</v>
      </c>
      <c r="F6">
        <v>0.11086480613712781</v>
      </c>
      <c r="G6">
        <v>3.6986391115839637E-2</v>
      </c>
      <c r="H6">
        <f t="shared" si="0"/>
        <v>2.6673112143782256</v>
      </c>
      <c r="I6">
        <f t="shared" si="1"/>
        <v>0.22182397948464672</v>
      </c>
      <c r="J6">
        <f t="shared" si="2"/>
        <v>3.2447058823529407</v>
      </c>
      <c r="K6">
        <v>2.670588235294117</v>
      </c>
      <c r="L6">
        <v>0.57411764705882351</v>
      </c>
      <c r="M6">
        <v>1.2</v>
      </c>
      <c r="N6">
        <v>0.26117647058823529</v>
      </c>
      <c r="O6">
        <v>18.042372881355931</v>
      </c>
      <c r="P6">
        <v>7.148305084745763</v>
      </c>
      <c r="Q6">
        <v>8.0170212765957451</v>
      </c>
      <c r="R6">
        <v>2.6</v>
      </c>
      <c r="S6">
        <f t="shared" si="3"/>
        <v>10.025351604760186</v>
      </c>
      <c r="T6">
        <f t="shared" si="4"/>
        <v>4.5483050847457633</v>
      </c>
      <c r="U6">
        <v>11.306034482758619</v>
      </c>
      <c r="V6">
        <v>12.870689655172409</v>
      </c>
      <c r="W6">
        <v>1.203389830508474</v>
      </c>
      <c r="X6">
        <v>2.0338983050847461</v>
      </c>
      <c r="Y6">
        <v>5.0847457627118647E-2</v>
      </c>
      <c r="Z6">
        <v>0.1228813559322034</v>
      </c>
    </row>
    <row r="7" spans="1:26" x14ac:dyDescent="0.45">
      <c r="A7" s="20">
        <v>0.82</v>
      </c>
      <c r="B7">
        <v>1.1661072261072261</v>
      </c>
      <c r="C7">
        <v>6.680431235431235</v>
      </c>
      <c r="D7">
        <v>14.56131701631702</v>
      </c>
      <c r="E7">
        <v>0.8313099815887236</v>
      </c>
      <c r="F7">
        <v>0.1245744057601996</v>
      </c>
      <c r="G7">
        <v>4.4115612651076858E-2</v>
      </c>
      <c r="H7">
        <f t="shared" si="0"/>
        <v>2.6185043505263703</v>
      </c>
      <c r="I7">
        <f t="shared" si="1"/>
        <v>0.25692124371343017</v>
      </c>
      <c r="J7">
        <f t="shared" si="2"/>
        <v>3.3613053613053614</v>
      </c>
      <c r="K7">
        <v>2.7599067599067602</v>
      </c>
      <c r="L7">
        <v>0.60139860139860135</v>
      </c>
      <c r="M7">
        <v>1.2529137529137531</v>
      </c>
      <c r="N7">
        <v>0.25757575757575762</v>
      </c>
      <c r="O7">
        <v>18.014018691588781</v>
      </c>
      <c r="P7">
        <v>7.2266355140186924</v>
      </c>
      <c r="Q7">
        <v>8.040094339622641</v>
      </c>
      <c r="R7">
        <v>2.7216981132075468</v>
      </c>
      <c r="S7">
        <f t="shared" si="3"/>
        <v>9.97392435196614</v>
      </c>
      <c r="T7">
        <f t="shared" si="4"/>
        <v>4.504937400811146</v>
      </c>
      <c r="U7">
        <v>11.519323671497579</v>
      </c>
      <c r="V7">
        <v>12.93236714975845</v>
      </c>
      <c r="W7">
        <v>1.069767441860465</v>
      </c>
      <c r="X7">
        <v>1.8767441860465119</v>
      </c>
      <c r="Y7">
        <v>4.6511627906976737E-2</v>
      </c>
      <c r="Z7">
        <v>0.1372093023255814</v>
      </c>
    </row>
    <row r="8" spans="1:26" x14ac:dyDescent="0.45">
      <c r="A8" s="20">
        <v>0.8</v>
      </c>
      <c r="B8">
        <v>1.1959530026109659</v>
      </c>
      <c r="C8">
        <v>6.1744778067885111</v>
      </c>
      <c r="D8">
        <v>13.17467362924282</v>
      </c>
      <c r="E8">
        <v>0.81062608285786264</v>
      </c>
      <c r="F8">
        <v>0.13752176164536761</v>
      </c>
      <c r="G8">
        <v>5.1852155496769733E-2</v>
      </c>
      <c r="H8">
        <f t="shared" si="0"/>
        <v>2.5694000102189554</v>
      </c>
      <c r="I8">
        <f t="shared" si="1"/>
        <v>0.2930782281356768</v>
      </c>
      <c r="J8">
        <f t="shared" si="2"/>
        <v>3.2937336814621405</v>
      </c>
      <c r="K8">
        <v>2.6631853785900779</v>
      </c>
      <c r="L8">
        <v>0.63054830287206265</v>
      </c>
      <c r="M8">
        <v>1.2219321148825071</v>
      </c>
      <c r="N8">
        <v>0.28328981723237601</v>
      </c>
      <c r="O8">
        <v>17.784037558685451</v>
      </c>
      <c r="P8">
        <v>7.288732394366197</v>
      </c>
      <c r="Q8">
        <v>8.1981132075471699</v>
      </c>
      <c r="R8">
        <v>2.8844339622641511</v>
      </c>
      <c r="S8">
        <f t="shared" si="3"/>
        <v>9.5859243511382815</v>
      </c>
      <c r="T8">
        <f t="shared" si="4"/>
        <v>4.4042984321020455</v>
      </c>
      <c r="U8">
        <v>10.849642004773269</v>
      </c>
      <c r="V8">
        <v>12.6563245823389</v>
      </c>
      <c r="W8">
        <v>1.182669789227166</v>
      </c>
      <c r="X8">
        <v>1.8922716627634659</v>
      </c>
      <c r="Y8">
        <v>3.7470725995316159E-2</v>
      </c>
      <c r="Z8">
        <v>0.1334894613583138</v>
      </c>
    </row>
    <row r="9" spans="1:26" x14ac:dyDescent="0.45">
      <c r="A9" s="20">
        <v>0.78</v>
      </c>
      <c r="B9">
        <v>1.21885403050109</v>
      </c>
      <c r="C9">
        <v>5.628867102396514</v>
      </c>
      <c r="D9">
        <v>11.7369825708061</v>
      </c>
      <c r="E9">
        <v>0.7917678151699804</v>
      </c>
      <c r="F9">
        <v>0.1502287580944176</v>
      </c>
      <c r="G9">
        <v>5.8003426735602027E-2</v>
      </c>
      <c r="H9">
        <f t="shared" si="0"/>
        <v>2.5255322036043588</v>
      </c>
      <c r="I9">
        <f t="shared" si="1"/>
        <v>0.32423903830122369</v>
      </c>
      <c r="J9">
        <f t="shared" si="2"/>
        <v>3.1537622682660857</v>
      </c>
      <c r="K9">
        <v>2.5027262813522362</v>
      </c>
      <c r="L9">
        <v>0.65103598691384956</v>
      </c>
      <c r="M9">
        <v>1.1341330425299889</v>
      </c>
      <c r="N9">
        <v>0.28789531079607422</v>
      </c>
      <c r="O9">
        <v>17.435665914221222</v>
      </c>
      <c r="P9">
        <v>7.6794582392776523</v>
      </c>
      <c r="Q9">
        <v>7.8283752860411902</v>
      </c>
      <c r="R9">
        <v>3.0457665903890159</v>
      </c>
      <c r="S9">
        <f t="shared" si="3"/>
        <v>9.6072906281800314</v>
      </c>
      <c r="T9">
        <f t="shared" si="4"/>
        <v>4.6336916488886359</v>
      </c>
      <c r="U9">
        <v>11.490867579908681</v>
      </c>
      <c r="V9">
        <v>13.299086757990869</v>
      </c>
      <c r="W9">
        <v>1.213004484304933</v>
      </c>
      <c r="X9">
        <v>1.928251121076233</v>
      </c>
      <c r="Y9">
        <v>3.811659192825112E-2</v>
      </c>
      <c r="Z9">
        <v>0.11659192825112109</v>
      </c>
    </row>
    <row r="10" spans="1:26" x14ac:dyDescent="0.45">
      <c r="A10" s="20">
        <v>0.76</v>
      </c>
      <c r="B10">
        <v>1.2508144989339021</v>
      </c>
      <c r="C10">
        <v>5.3456823027718547</v>
      </c>
      <c r="D10">
        <v>10.748454157782509</v>
      </c>
      <c r="E10">
        <v>0.77205035947777712</v>
      </c>
      <c r="F10">
        <v>0.1607432496168324</v>
      </c>
      <c r="G10">
        <v>6.720639090539042E-2</v>
      </c>
      <c r="H10">
        <f t="shared" si="0"/>
        <v>2.4768943280501636</v>
      </c>
      <c r="I10">
        <f t="shared" si="1"/>
        <v>0.36236242233300364</v>
      </c>
      <c r="J10">
        <f t="shared" si="2"/>
        <v>3.1119402985074629</v>
      </c>
      <c r="K10">
        <v>2.3965884861407249</v>
      </c>
      <c r="L10">
        <v>0.71535181236673773</v>
      </c>
      <c r="M10">
        <v>1.0991471215351809</v>
      </c>
      <c r="N10">
        <v>0.31876332622601278</v>
      </c>
      <c r="O10">
        <v>17.525054466230941</v>
      </c>
      <c r="P10">
        <v>8.2832244008714593</v>
      </c>
      <c r="Q10">
        <v>7.5454545454545459</v>
      </c>
      <c r="R10">
        <v>3.108647450110865</v>
      </c>
      <c r="S10">
        <f t="shared" si="3"/>
        <v>9.9795999207763941</v>
      </c>
      <c r="T10">
        <f t="shared" si="4"/>
        <v>5.1745769507605939</v>
      </c>
      <c r="U10">
        <v>11.957964601769911</v>
      </c>
      <c r="V10">
        <v>13.559734513274339</v>
      </c>
      <c r="W10">
        <v>1.258695652173913</v>
      </c>
      <c r="X10">
        <v>1.991304347826087</v>
      </c>
      <c r="Y10">
        <v>5.434782608695652E-2</v>
      </c>
      <c r="Z10">
        <v>0.13043478260869559</v>
      </c>
    </row>
    <row r="11" spans="1:26" x14ac:dyDescent="0.45">
      <c r="A11" s="20">
        <v>0.74</v>
      </c>
      <c r="B11">
        <v>1.284605242255759</v>
      </c>
      <c r="C11">
        <v>5.0435266084193806</v>
      </c>
      <c r="D11">
        <v>9.784551231135822</v>
      </c>
      <c r="E11">
        <v>0.75130754511791942</v>
      </c>
      <c r="F11">
        <v>0.1722355074832464</v>
      </c>
      <c r="G11">
        <v>7.6456947398834255E-2</v>
      </c>
      <c r="H11">
        <f t="shared" si="0"/>
        <v>2.4261581428370045</v>
      </c>
      <c r="I11">
        <f t="shared" si="1"/>
        <v>0.40160634967974917</v>
      </c>
      <c r="J11">
        <f t="shared" si="2"/>
        <v>3.0158856235107225</v>
      </c>
      <c r="K11">
        <v>2.330420969023034</v>
      </c>
      <c r="L11">
        <v>0.68546465448768867</v>
      </c>
      <c r="M11">
        <v>1.0381254964257349</v>
      </c>
      <c r="N11">
        <v>0.28594122319301041</v>
      </c>
      <c r="O11">
        <v>17.085483870967739</v>
      </c>
      <c r="P11">
        <v>7.9661290322580642</v>
      </c>
      <c r="Q11">
        <v>7.6496710526315788</v>
      </c>
      <c r="R11">
        <v>3.0904605263157889</v>
      </c>
      <c r="S11">
        <f t="shared" si="3"/>
        <v>9.43581281833616</v>
      </c>
      <c r="T11">
        <f t="shared" si="4"/>
        <v>4.8756685059422757</v>
      </c>
      <c r="U11">
        <v>11.915309446254071</v>
      </c>
      <c r="V11">
        <v>13.643322475570031</v>
      </c>
      <c r="W11">
        <v>1.2971246006389781</v>
      </c>
      <c r="X11">
        <v>2.0255591054313098</v>
      </c>
      <c r="Y11">
        <v>5.5910543130990413E-2</v>
      </c>
      <c r="Z11">
        <v>0.11501597444089461</v>
      </c>
    </row>
    <row r="12" spans="1:26" x14ac:dyDescent="0.45">
      <c r="A12" s="20">
        <v>0.72</v>
      </c>
      <c r="B12">
        <v>1.3195676691729319</v>
      </c>
      <c r="C12">
        <v>4.7604015037593976</v>
      </c>
      <c r="D12">
        <v>8.9177293233082704</v>
      </c>
      <c r="E12">
        <v>0.73041023418330597</v>
      </c>
      <c r="F12">
        <v>0.1837328174052516</v>
      </c>
      <c r="G12">
        <v>8.5856948411442438E-2</v>
      </c>
      <c r="H12">
        <f t="shared" si="0"/>
        <v>2.3749635199551693</v>
      </c>
      <c r="I12">
        <f t="shared" si="1"/>
        <v>0.44130366263957893</v>
      </c>
      <c r="J12">
        <f t="shared" si="2"/>
        <v>2.9969924812030078</v>
      </c>
      <c r="K12">
        <v>2.2436090225563912</v>
      </c>
      <c r="L12">
        <v>0.75338345864661649</v>
      </c>
      <c r="M12">
        <v>1.018796992481203</v>
      </c>
      <c r="N12">
        <v>0.35112781954887218</v>
      </c>
      <c r="O12">
        <v>16.67069486404834</v>
      </c>
      <c r="P12">
        <v>8.2024169184290034</v>
      </c>
      <c r="Q12">
        <v>7.274390243902439</v>
      </c>
      <c r="R12">
        <v>3.282012195121951</v>
      </c>
      <c r="S12">
        <f t="shared" si="3"/>
        <v>9.3963046201459015</v>
      </c>
      <c r="T12">
        <f t="shared" si="4"/>
        <v>4.9204047233070529</v>
      </c>
      <c r="U12">
        <v>11.79352850539291</v>
      </c>
      <c r="V12">
        <v>13.348228043143299</v>
      </c>
      <c r="W12">
        <v>1.2705530642750369</v>
      </c>
      <c r="X12">
        <v>2.0822122571001489</v>
      </c>
      <c r="Y12">
        <v>5.6801195814648729E-2</v>
      </c>
      <c r="Z12">
        <v>0.12257100149476829</v>
      </c>
    </row>
    <row r="13" spans="1:26" x14ac:dyDescent="0.45">
      <c r="A13" s="20">
        <v>0.7</v>
      </c>
      <c r="B13">
        <v>1.35306068779501</v>
      </c>
      <c r="C13">
        <v>4.5349157113958194</v>
      </c>
      <c r="D13">
        <v>8.2886783546864464</v>
      </c>
      <c r="E13">
        <v>0.71156928001652708</v>
      </c>
      <c r="F13">
        <v>0.19416646959267911</v>
      </c>
      <c r="G13">
        <v>9.4264250390793697E-2</v>
      </c>
      <c r="H13">
        <f t="shared" si="0"/>
        <v>2.3288743096422602</v>
      </c>
      <c r="I13">
        <f t="shared" si="1"/>
        <v>0.47695922076506025</v>
      </c>
      <c r="J13">
        <f t="shared" si="2"/>
        <v>2.9925826028320968</v>
      </c>
      <c r="K13">
        <v>2.224544841537424</v>
      </c>
      <c r="L13">
        <v>0.76803776129467294</v>
      </c>
      <c r="M13">
        <v>0.96561024949426832</v>
      </c>
      <c r="N13">
        <v>0.34187457855697911</v>
      </c>
      <c r="O13">
        <v>16.100000000000001</v>
      </c>
      <c r="P13">
        <v>8.3493506493506491</v>
      </c>
      <c r="Q13">
        <v>7.2678100263852254</v>
      </c>
      <c r="R13">
        <v>3.2770448548812658</v>
      </c>
      <c r="S13">
        <f t="shared" si="3"/>
        <v>8.832189973614776</v>
      </c>
      <c r="T13">
        <f t="shared" si="4"/>
        <v>5.0723057944693828</v>
      </c>
      <c r="U13">
        <v>11.95872170439414</v>
      </c>
      <c r="V13">
        <v>13.450066577896139</v>
      </c>
      <c r="W13">
        <v>1.301526717557252</v>
      </c>
      <c r="X13">
        <v>1.9796437659033079</v>
      </c>
      <c r="Y13">
        <v>5.3435114503816793E-2</v>
      </c>
      <c r="Z13">
        <v>0.1183206106870229</v>
      </c>
    </row>
    <row r="14" spans="1:26" x14ac:dyDescent="0.45">
      <c r="A14" s="20">
        <v>0.68</v>
      </c>
      <c r="B14">
        <v>1.392400709219858</v>
      </c>
      <c r="C14">
        <v>4.317564420803782</v>
      </c>
      <c r="D14">
        <v>7.8322281323877077</v>
      </c>
      <c r="E14">
        <v>0.69156858517035646</v>
      </c>
      <c r="F14">
        <v>0.20621828738673781</v>
      </c>
      <c r="G14">
        <v>0.1022131274429058</v>
      </c>
      <c r="H14">
        <f t="shared" si="0"/>
        <v>2.2809240428978073</v>
      </c>
      <c r="I14">
        <f t="shared" si="1"/>
        <v>0.51285766971545521</v>
      </c>
      <c r="J14">
        <f t="shared" si="2"/>
        <v>2.9107565011820329</v>
      </c>
      <c r="K14">
        <v>2.1359338061465718</v>
      </c>
      <c r="L14">
        <v>0.77482269503546097</v>
      </c>
      <c r="M14">
        <v>0.93380614657210403</v>
      </c>
      <c r="N14">
        <v>0.33747044917257679</v>
      </c>
      <c r="O14">
        <v>15.783723522853959</v>
      </c>
      <c r="P14">
        <v>8.5830546265328866</v>
      </c>
      <c r="Q14">
        <v>6.7338618346545864</v>
      </c>
      <c r="R14">
        <v>3.2842582106455271</v>
      </c>
      <c r="S14">
        <f t="shared" si="3"/>
        <v>9.049861688199373</v>
      </c>
      <c r="T14">
        <f t="shared" si="4"/>
        <v>5.2987964158873595</v>
      </c>
      <c r="U14">
        <v>12.362500000000001</v>
      </c>
      <c r="V14">
        <v>13.904545454545451</v>
      </c>
      <c r="W14">
        <v>1.353005464480874</v>
      </c>
      <c r="X14">
        <v>2.0185792349726781</v>
      </c>
      <c r="Y14">
        <v>6.6666666666666666E-2</v>
      </c>
      <c r="Z14">
        <v>0.1213114754098361</v>
      </c>
    </row>
    <row r="15" spans="1:26" x14ac:dyDescent="0.45">
      <c r="A15" s="20">
        <v>0.66</v>
      </c>
      <c r="B15">
        <v>1.4290045248868779</v>
      </c>
      <c r="C15">
        <v>4.1162961744138213</v>
      </c>
      <c r="D15">
        <v>7.1827478403949003</v>
      </c>
      <c r="E15">
        <v>0.6716986292433289</v>
      </c>
      <c r="F15">
        <v>0.21604659544982141</v>
      </c>
      <c r="G15">
        <v>0.1122547753068497</v>
      </c>
      <c r="H15">
        <f t="shared" si="0"/>
        <v>2.2311424831798083</v>
      </c>
      <c r="I15">
        <f t="shared" si="1"/>
        <v>0.55281092137037047</v>
      </c>
      <c r="J15">
        <f t="shared" si="2"/>
        <v>2.9251336898395728</v>
      </c>
      <c r="K15">
        <v>2.089675030851502</v>
      </c>
      <c r="L15">
        <v>0.8354586589880707</v>
      </c>
      <c r="M15">
        <v>0.92472233648704238</v>
      </c>
      <c r="N15">
        <v>0.35252982311805842</v>
      </c>
      <c r="O15">
        <v>15.366666666666671</v>
      </c>
      <c r="P15">
        <v>8.5234848484848484</v>
      </c>
      <c r="Q15">
        <v>6.6873065015479876</v>
      </c>
      <c r="R15">
        <v>3.3490712074303399</v>
      </c>
      <c r="S15">
        <f t="shared" si="3"/>
        <v>8.679360165118684</v>
      </c>
      <c r="T15">
        <f t="shared" si="4"/>
        <v>5.1744136410545085</v>
      </c>
      <c r="U15">
        <v>12.62384615384615</v>
      </c>
      <c r="V15">
        <v>13.844615384615381</v>
      </c>
      <c r="W15">
        <v>1.369710467706013</v>
      </c>
      <c r="X15">
        <v>2.0920564216778019</v>
      </c>
      <c r="Y15">
        <v>7.126948775055679E-2</v>
      </c>
      <c r="Z15">
        <v>0.13214550853749071</v>
      </c>
    </row>
    <row r="16" spans="1:26" x14ac:dyDescent="0.45">
      <c r="A16" s="20">
        <v>0.64</v>
      </c>
      <c r="B16">
        <v>1.478892857142857</v>
      </c>
      <c r="C16">
        <v>3.9488705357142848</v>
      </c>
      <c r="D16">
        <v>6.6872098214285716</v>
      </c>
      <c r="E16">
        <v>0.64904859467326415</v>
      </c>
      <c r="F16">
        <v>0.22744531516392361</v>
      </c>
      <c r="G16">
        <v>0.12350609016281219</v>
      </c>
      <c r="H16">
        <f t="shared" si="0"/>
        <v>2.1745910991837163</v>
      </c>
      <c r="I16">
        <f t="shared" si="1"/>
        <v>0.59796358565236019</v>
      </c>
      <c r="J16">
        <f t="shared" si="2"/>
        <v>2.8343749999999996</v>
      </c>
      <c r="K16">
        <v>1.980803571428571</v>
      </c>
      <c r="L16">
        <v>0.85357142857142854</v>
      </c>
      <c r="M16">
        <v>0.8683035714285714</v>
      </c>
      <c r="N16">
        <v>0.36607142857142849</v>
      </c>
      <c r="O16">
        <v>15.03980099502488</v>
      </c>
      <c r="P16">
        <v>8.6326699834162515</v>
      </c>
      <c r="Q16">
        <v>6.5189234650967203</v>
      </c>
      <c r="R16">
        <v>3.4507989907485279</v>
      </c>
      <c r="S16">
        <f t="shared" si="3"/>
        <v>8.5208775299281605</v>
      </c>
      <c r="T16">
        <f t="shared" si="4"/>
        <v>5.181870992667724</v>
      </c>
      <c r="U16">
        <v>12.48566610455312</v>
      </c>
      <c r="V16">
        <v>13.573355817875211</v>
      </c>
      <c r="W16">
        <v>1.395273023634882</v>
      </c>
      <c r="X16">
        <v>2.0586797066014668</v>
      </c>
      <c r="Y16">
        <v>6.8459657701711488E-2</v>
      </c>
      <c r="Z16">
        <v>0.12713936430317849</v>
      </c>
    </row>
    <row r="17" spans="1:26" x14ac:dyDescent="0.45">
      <c r="A17" s="20">
        <v>0.62</v>
      </c>
      <c r="B17">
        <v>1.5204462962962959</v>
      </c>
      <c r="C17">
        <v>3.7750703703703712</v>
      </c>
      <c r="D17">
        <v>6.1839444444444451</v>
      </c>
      <c r="E17">
        <v>0.62870973174908784</v>
      </c>
      <c r="F17">
        <v>0.23730969568173441</v>
      </c>
      <c r="G17">
        <v>0.13398057256917759</v>
      </c>
      <c r="H17">
        <f t="shared" si="0"/>
        <v>2.1234388909289978</v>
      </c>
      <c r="I17">
        <f t="shared" si="1"/>
        <v>0.63925141338926716</v>
      </c>
      <c r="J17">
        <f t="shared" si="2"/>
        <v>2.7366666666666664</v>
      </c>
      <c r="K17">
        <v>1.8681481481481479</v>
      </c>
      <c r="L17">
        <v>0.86851851851851847</v>
      </c>
      <c r="M17">
        <v>0.81333333333333335</v>
      </c>
      <c r="N17">
        <v>0.38925925925925919</v>
      </c>
      <c r="O17">
        <v>14.53422724064926</v>
      </c>
      <c r="P17">
        <v>8.7882851093860275</v>
      </c>
      <c r="Q17">
        <v>6.3007953723788868</v>
      </c>
      <c r="R17">
        <v>3.681851048445409</v>
      </c>
      <c r="S17">
        <f t="shared" si="3"/>
        <v>8.2334318682703724</v>
      </c>
      <c r="T17">
        <f t="shared" si="4"/>
        <v>5.106434060940618</v>
      </c>
      <c r="U17">
        <v>12.32150615496017</v>
      </c>
      <c r="V17">
        <v>13.337436640115859</v>
      </c>
      <c r="W17">
        <v>1.346101231190151</v>
      </c>
      <c r="X17">
        <v>1.995212038303694</v>
      </c>
      <c r="Y17">
        <v>6.1559507523939808E-2</v>
      </c>
      <c r="Z17">
        <v>0.13201094391244869</v>
      </c>
    </row>
    <row r="18" spans="1:26" x14ac:dyDescent="0.45">
      <c r="A18" s="20">
        <v>0.6</v>
      </c>
      <c r="B18">
        <v>1.5671374327004819</v>
      </c>
      <c r="C18">
        <v>3.7180702748654011</v>
      </c>
      <c r="D18">
        <v>5.7927826579767636</v>
      </c>
      <c r="E18">
        <v>0.61072169959138134</v>
      </c>
      <c r="F18">
        <v>0.24281413016440859</v>
      </c>
      <c r="G18">
        <v>0.14646417024420991</v>
      </c>
      <c r="H18">
        <f t="shared" si="0"/>
        <v>2.0749792289385525</v>
      </c>
      <c r="I18">
        <f t="shared" si="1"/>
        <v>0.68220664089703831</v>
      </c>
      <c r="J18">
        <f t="shared" si="2"/>
        <v>2.7310090702947849</v>
      </c>
      <c r="K18">
        <v>1.841836734693878</v>
      </c>
      <c r="L18">
        <v>0.88917233560090703</v>
      </c>
      <c r="M18">
        <v>0.804822695035461</v>
      </c>
      <c r="N18">
        <v>0.38099290780141842</v>
      </c>
      <c r="O18">
        <v>14.25174825174825</v>
      </c>
      <c r="P18">
        <v>8.8316683316683324</v>
      </c>
      <c r="Q18">
        <v>6.2901265822784813</v>
      </c>
      <c r="R18">
        <v>3.6162025316455702</v>
      </c>
      <c r="S18">
        <f t="shared" si="3"/>
        <v>7.9616216694697686</v>
      </c>
      <c r="T18">
        <f t="shared" si="4"/>
        <v>5.2154658000227627</v>
      </c>
      <c r="U18">
        <v>12.444895886236671</v>
      </c>
      <c r="V18">
        <v>13.620619603859829</v>
      </c>
      <c r="W18">
        <v>1.406084017382907</v>
      </c>
      <c r="X18">
        <v>2.070980202800579</v>
      </c>
      <c r="Y18">
        <v>6.1323032351521013E-2</v>
      </c>
      <c r="Z18">
        <v>0.1313375181071946</v>
      </c>
    </row>
    <row r="19" spans="1:26" x14ac:dyDescent="0.45">
      <c r="A19" s="20">
        <v>0.57999999999999996</v>
      </c>
      <c r="B19">
        <v>1.6144316748423271</v>
      </c>
      <c r="C19">
        <v>3.614945106283578</v>
      </c>
      <c r="D19">
        <v>5.3694034104181263</v>
      </c>
      <c r="E19">
        <v>0.59116421130723862</v>
      </c>
      <c r="F19">
        <v>0.2495962804383148</v>
      </c>
      <c r="G19">
        <v>0.15923950825444649</v>
      </c>
      <c r="H19">
        <f t="shared" si="0"/>
        <v>2.0230889143600308</v>
      </c>
      <c r="I19">
        <f t="shared" si="1"/>
        <v>0.72731480520165426</v>
      </c>
      <c r="J19">
        <f t="shared" si="2"/>
        <v>2.6362999299229148</v>
      </c>
      <c r="K19">
        <v>1.7619715019855171</v>
      </c>
      <c r="L19">
        <v>0.87432842793739785</v>
      </c>
      <c r="M19">
        <v>0.78411214953271025</v>
      </c>
      <c r="N19">
        <v>0.38060747663551397</v>
      </c>
      <c r="O19">
        <v>14.215499378367181</v>
      </c>
      <c r="P19">
        <v>8.9523612261806136</v>
      </c>
      <c r="Q19">
        <v>6.3083121289228163</v>
      </c>
      <c r="R19">
        <v>3.7757524374735061</v>
      </c>
      <c r="S19">
        <f t="shared" si="3"/>
        <v>7.9071872494443642</v>
      </c>
      <c r="T19">
        <f t="shared" si="4"/>
        <v>5.1766087887071075</v>
      </c>
      <c r="U19">
        <v>12.634239592183521</v>
      </c>
      <c r="V19">
        <v>13.597706032285471</v>
      </c>
      <c r="W19">
        <v>1.365400161681487</v>
      </c>
      <c r="X19">
        <v>1.963621665319321</v>
      </c>
      <c r="Y19">
        <v>7.1544058205335492E-2</v>
      </c>
      <c r="Z19">
        <v>0.1216653193209378</v>
      </c>
    </row>
    <row r="20" spans="1:26" x14ac:dyDescent="0.45">
      <c r="A20" s="20">
        <v>0.56000000000000005</v>
      </c>
      <c r="B20">
        <v>1.6716146403029031</v>
      </c>
      <c r="C20">
        <v>3.547326461926799</v>
      </c>
      <c r="D20">
        <v>4.9940233487589394</v>
      </c>
      <c r="E20">
        <v>0.5706420723229807</v>
      </c>
      <c r="F20">
        <v>0.25538946860348338</v>
      </c>
      <c r="G20">
        <v>0.17396845907353611</v>
      </c>
      <c r="H20">
        <f t="shared" si="0"/>
        <v>1.9673156855724254</v>
      </c>
      <c r="I20">
        <f t="shared" si="1"/>
        <v>0.77729484582409181</v>
      </c>
      <c r="J20">
        <f t="shared" si="2"/>
        <v>2.6892488954344627</v>
      </c>
      <c r="K20">
        <v>1.7546812539448771</v>
      </c>
      <c r="L20">
        <v>0.93456764148958549</v>
      </c>
      <c r="M20">
        <v>0.77824531874605507</v>
      </c>
      <c r="N20">
        <v>0.41237113402061848</v>
      </c>
      <c r="O20">
        <v>13.77153558052435</v>
      </c>
      <c r="P20">
        <v>9.0445692883895124</v>
      </c>
      <c r="Q20">
        <v>6.0821292775665396</v>
      </c>
      <c r="R20">
        <v>3.8201520912547529</v>
      </c>
      <c r="S20">
        <f t="shared" si="3"/>
        <v>7.6894063029578108</v>
      </c>
      <c r="T20">
        <f t="shared" si="4"/>
        <v>5.224417197134759</v>
      </c>
      <c r="U20">
        <v>12.297605473204101</v>
      </c>
      <c r="V20">
        <v>13.310908399847969</v>
      </c>
      <c r="W20">
        <v>1.3713126843657819</v>
      </c>
      <c r="X20">
        <v>1.9516961651917399</v>
      </c>
      <c r="Y20">
        <v>6.6002949852507375E-2</v>
      </c>
      <c r="Z20">
        <v>0.1297935103244838</v>
      </c>
    </row>
    <row r="21" spans="1:26" x14ac:dyDescent="0.45">
      <c r="A21" s="20">
        <v>0.54</v>
      </c>
      <c r="B21">
        <v>1.724992902890774</v>
      </c>
      <c r="C21">
        <v>3.463970919162195</v>
      </c>
      <c r="D21">
        <v>4.6734566383936302</v>
      </c>
      <c r="E21">
        <v>0.55139013295517769</v>
      </c>
      <c r="F21">
        <v>0.2614956275712127</v>
      </c>
      <c r="G21">
        <v>0.18711423947360961</v>
      </c>
      <c r="H21">
        <f t="shared" si="0"/>
        <v>1.915666026436746</v>
      </c>
      <c r="I21">
        <f t="shared" si="1"/>
        <v>0.82283834599204153</v>
      </c>
      <c r="J21">
        <f t="shared" si="2"/>
        <v>2.6359702267612941</v>
      </c>
      <c r="K21">
        <v>1.684957590444867</v>
      </c>
      <c r="L21">
        <v>0.95101263631642718</v>
      </c>
      <c r="M21">
        <v>0.72650164445213783</v>
      </c>
      <c r="N21">
        <v>0.42097974727367138</v>
      </c>
      <c r="O21">
        <v>13.338806970509379</v>
      </c>
      <c r="P21">
        <v>9.2530160857908843</v>
      </c>
      <c r="Q21">
        <v>5.9915081521739131</v>
      </c>
      <c r="R21">
        <v>3.9772418478260869</v>
      </c>
      <c r="S21">
        <f t="shared" si="3"/>
        <v>7.3472988183354664</v>
      </c>
      <c r="T21">
        <f t="shared" si="4"/>
        <v>5.2757742379647974</v>
      </c>
      <c r="U21">
        <v>12.59428182437032</v>
      </c>
      <c r="V21">
        <v>13.577944179714089</v>
      </c>
      <c r="W21">
        <v>1.4276913099870301</v>
      </c>
      <c r="X21">
        <v>1.940985732814527</v>
      </c>
      <c r="Y21">
        <v>8.0739299610894946E-2</v>
      </c>
      <c r="Z21">
        <v>0.12743190661478601</v>
      </c>
    </row>
    <row r="22" spans="1:26" x14ac:dyDescent="0.45">
      <c r="A22" s="20">
        <v>0.52</v>
      </c>
      <c r="B22">
        <v>1.796224463450057</v>
      </c>
      <c r="C22">
        <v>3.4241963853477499</v>
      </c>
      <c r="D22">
        <v>4.4364235920606747</v>
      </c>
      <c r="E22">
        <v>0.53125484993151884</v>
      </c>
      <c r="F22">
        <v>0.26771846698975221</v>
      </c>
      <c r="G22">
        <v>0.2010266830787289</v>
      </c>
      <c r="H22">
        <f t="shared" si="0"/>
        <v>1.8614830167843088</v>
      </c>
      <c r="I22">
        <f t="shared" si="1"/>
        <v>0.87079851622593896</v>
      </c>
      <c r="J22">
        <f t="shared" si="2"/>
        <v>2.5967403582378576</v>
      </c>
      <c r="K22">
        <v>1.625948039373891</v>
      </c>
      <c r="L22">
        <v>0.97079231886396644</v>
      </c>
      <c r="M22">
        <v>0.71433182698515174</v>
      </c>
      <c r="N22">
        <v>0.43011620400258233</v>
      </c>
      <c r="O22">
        <v>13.39951055368614</v>
      </c>
      <c r="P22">
        <v>9.4252064851636579</v>
      </c>
      <c r="Q22">
        <v>5.7628422023992618</v>
      </c>
      <c r="R22">
        <v>3.9375576745616732</v>
      </c>
      <c r="S22">
        <f t="shared" si="3"/>
        <v>7.636668351286878</v>
      </c>
      <c r="T22">
        <f t="shared" si="4"/>
        <v>5.4876488106019847</v>
      </c>
      <c r="U22">
        <v>12.460420531849101</v>
      </c>
      <c r="V22">
        <v>13.44897959183673</v>
      </c>
      <c r="W22">
        <v>1.462202380952381</v>
      </c>
      <c r="X22">
        <v>2.01547619047619</v>
      </c>
      <c r="Y22">
        <v>7.7380952380952384E-2</v>
      </c>
      <c r="Z22">
        <v>0.13754093480202439</v>
      </c>
    </row>
    <row r="23" spans="1:26" x14ac:dyDescent="0.45">
      <c r="A23" s="20">
        <v>0.5</v>
      </c>
      <c r="B23">
        <v>1.8605839045142989</v>
      </c>
      <c r="C23">
        <v>3.3315303710706692</v>
      </c>
      <c r="D23">
        <v>4.0808056015126448</v>
      </c>
      <c r="E23">
        <v>0.50907955681527894</v>
      </c>
      <c r="F23">
        <v>0.27295506088546778</v>
      </c>
      <c r="G23">
        <v>0.2179653822992533</v>
      </c>
      <c r="H23">
        <f t="shared" si="0"/>
        <v>1.8001937313313046</v>
      </c>
      <c r="I23">
        <f t="shared" si="1"/>
        <v>0.9268512077832276</v>
      </c>
      <c r="J23">
        <f t="shared" si="2"/>
        <v>2.5202079886551649</v>
      </c>
      <c r="K23">
        <v>1.5342708579532029</v>
      </c>
      <c r="L23">
        <v>0.98593713070196176</v>
      </c>
      <c r="M23">
        <v>0.67513590167809023</v>
      </c>
      <c r="N23">
        <v>0.4286727337194185</v>
      </c>
      <c r="O23">
        <v>12.98669114272602</v>
      </c>
      <c r="P23">
        <v>9.4167049105094076</v>
      </c>
      <c r="Q23">
        <v>5.6645716945996272</v>
      </c>
      <c r="R23">
        <v>4.0242085661080074</v>
      </c>
      <c r="S23">
        <f t="shared" si="3"/>
        <v>7.3221194481263927</v>
      </c>
      <c r="T23">
        <f t="shared" si="4"/>
        <v>5.3924963444014002</v>
      </c>
      <c r="U23">
        <v>12.508162313432839</v>
      </c>
      <c r="V23">
        <v>13.36963619402985</v>
      </c>
      <c r="W23">
        <v>1.4438014689517029</v>
      </c>
      <c r="X23">
        <v>1.9410193634542621</v>
      </c>
      <c r="Y23">
        <v>8.4130870242599604E-2</v>
      </c>
      <c r="Z23">
        <v>0.1275317160026708</v>
      </c>
    </row>
    <row r="24" spans="1:26" x14ac:dyDescent="0.45">
      <c r="A24" s="20">
        <v>0.48</v>
      </c>
      <c r="B24">
        <v>1.9253145062269781</v>
      </c>
      <c r="C24">
        <v>3.2548745834064201</v>
      </c>
      <c r="D24">
        <v>3.810339589545694</v>
      </c>
      <c r="E24">
        <v>0.48867446905443013</v>
      </c>
      <c r="F24">
        <v>0.27796860999712752</v>
      </c>
      <c r="G24">
        <v>0.2333569209484424</v>
      </c>
      <c r="H24">
        <f t="shared" si="0"/>
        <v>1.743992017160418</v>
      </c>
      <c r="I24">
        <f t="shared" si="1"/>
        <v>0.97803937284245479</v>
      </c>
      <c r="J24">
        <f t="shared" si="2"/>
        <v>2.5271929824561399</v>
      </c>
      <c r="K24">
        <v>1.510877192982456</v>
      </c>
      <c r="L24">
        <v>1.0163157894736841</v>
      </c>
      <c r="M24">
        <v>0.67350877192982461</v>
      </c>
      <c r="N24">
        <v>0.4442105263157895</v>
      </c>
      <c r="O24">
        <v>12.80980392156863</v>
      </c>
      <c r="P24">
        <v>9.6872549019607845</v>
      </c>
      <c r="Q24">
        <v>5.6491169610129957</v>
      </c>
      <c r="R24">
        <v>4.1379540153282237</v>
      </c>
      <c r="S24">
        <f t="shared" si="3"/>
        <v>7.1606869605556343</v>
      </c>
      <c r="T24">
        <f t="shared" si="4"/>
        <v>5.5493008866325608</v>
      </c>
      <c r="U24">
        <v>12.9029029029029</v>
      </c>
      <c r="V24">
        <v>13.75508842175509</v>
      </c>
      <c r="W24">
        <v>1.5287356321839081</v>
      </c>
      <c r="X24">
        <v>1.9664750957854411</v>
      </c>
      <c r="Y24">
        <v>8.8441890166028103E-2</v>
      </c>
      <c r="Z24">
        <v>0.13409961685823751</v>
      </c>
    </row>
    <row r="25" spans="1:26" x14ac:dyDescent="0.45">
      <c r="A25" s="20">
        <v>0.46</v>
      </c>
      <c r="B25">
        <v>2.0140614875251268</v>
      </c>
      <c r="C25">
        <v>3.286818020574672</v>
      </c>
      <c r="D25">
        <v>3.6877298096251629</v>
      </c>
      <c r="E25">
        <v>0.47168580731743009</v>
      </c>
      <c r="F25">
        <v>0.28051981304630291</v>
      </c>
      <c r="G25">
        <v>0.24779437963626699</v>
      </c>
      <c r="H25">
        <f t="shared" si="0"/>
        <v>1.6955772349985931</v>
      </c>
      <c r="I25">
        <f t="shared" si="1"/>
        <v>1.0239029519551039</v>
      </c>
      <c r="J25">
        <f t="shared" si="2"/>
        <v>2.5405629139072849</v>
      </c>
      <c r="K25">
        <v>1.4888836329233679</v>
      </c>
      <c r="L25">
        <v>1.0516792809839171</v>
      </c>
      <c r="M25">
        <v>0.64581362346263005</v>
      </c>
      <c r="N25">
        <v>0.45364238410596031</v>
      </c>
      <c r="O25">
        <v>12.686892177589851</v>
      </c>
      <c r="P25">
        <v>9.8059196617336148</v>
      </c>
      <c r="Q25">
        <v>5.3198121263877027</v>
      </c>
      <c r="R25">
        <v>4.0954312553373189</v>
      </c>
      <c r="S25">
        <f t="shared" si="3"/>
        <v>7.3670800512021479</v>
      </c>
      <c r="T25">
        <f t="shared" si="4"/>
        <v>5.710488406396296</v>
      </c>
      <c r="U25">
        <v>13.0488908033599</v>
      </c>
      <c r="V25">
        <v>13.714839543398661</v>
      </c>
      <c r="W25">
        <v>1.567523459812322</v>
      </c>
      <c r="X25">
        <v>1.951040391676867</v>
      </c>
      <c r="Y25">
        <v>8.3027335781313744E-2</v>
      </c>
      <c r="Z25">
        <v>0.13117095063239501</v>
      </c>
    </row>
    <row r="26" spans="1:26" x14ac:dyDescent="0.45">
      <c r="A26" s="20">
        <v>0.44</v>
      </c>
      <c r="B26">
        <v>2.096608004778973</v>
      </c>
      <c r="C26">
        <v>3.2401427718040621</v>
      </c>
      <c r="D26">
        <v>3.4762070489844681</v>
      </c>
      <c r="E26">
        <v>0.45164496166452989</v>
      </c>
      <c r="F26">
        <v>0.28461108953696551</v>
      </c>
      <c r="G26">
        <v>0.26374394879850438</v>
      </c>
      <c r="H26">
        <f t="shared" si="0"/>
        <v>1.6395459745305552</v>
      </c>
      <c r="I26">
        <f t="shared" si="1"/>
        <v>1.0758429359324786</v>
      </c>
      <c r="J26">
        <f t="shared" si="2"/>
        <v>2.4807646356033461</v>
      </c>
      <c r="K26">
        <v>1.4140979689366791</v>
      </c>
      <c r="L26">
        <v>1.0666666666666671</v>
      </c>
      <c r="M26">
        <v>0.62712066905615294</v>
      </c>
      <c r="N26">
        <v>0.46009557945041818</v>
      </c>
      <c r="O26">
        <v>12.56969280146722</v>
      </c>
      <c r="P26">
        <v>9.8695552498853729</v>
      </c>
      <c r="Q26">
        <v>5.2754256787850897</v>
      </c>
      <c r="R26">
        <v>4.1279337321675103</v>
      </c>
      <c r="S26">
        <f t="shared" si="3"/>
        <v>7.2942671226821298</v>
      </c>
      <c r="T26">
        <f t="shared" si="4"/>
        <v>5.7416215177178627</v>
      </c>
      <c r="U26">
        <v>12.897246007868549</v>
      </c>
      <c r="V26">
        <v>13.507058551261281</v>
      </c>
      <c r="W26">
        <v>1.576522702104098</v>
      </c>
      <c r="X26">
        <v>1.917165005537099</v>
      </c>
      <c r="Y26">
        <v>8.4385382059800659E-2</v>
      </c>
      <c r="Z26">
        <v>0.1233665559246955</v>
      </c>
    </row>
    <row r="27" spans="1:26" x14ac:dyDescent="0.45">
      <c r="A27" s="20">
        <v>0.42</v>
      </c>
      <c r="B27">
        <v>2.1916590883885991</v>
      </c>
      <c r="C27">
        <v>3.2132943329266941</v>
      </c>
      <c r="D27">
        <v>3.2536406787179768</v>
      </c>
      <c r="E27">
        <v>0.43044124888361479</v>
      </c>
      <c r="F27">
        <v>0.28668685605219602</v>
      </c>
      <c r="G27">
        <v>0.28287189506418919</v>
      </c>
      <c r="H27">
        <f t="shared" si="0"/>
        <v>1.5780106027030405</v>
      </c>
      <c r="I27">
        <f t="shared" si="1"/>
        <v>1.1353025412447635</v>
      </c>
      <c r="J27">
        <f t="shared" si="2"/>
        <v>2.4884649511978703</v>
      </c>
      <c r="K27">
        <v>1.396960958296362</v>
      </c>
      <c r="L27">
        <v>1.091503992901508</v>
      </c>
      <c r="M27">
        <v>0.60765391014975045</v>
      </c>
      <c r="N27">
        <v>0.47276760953965608</v>
      </c>
      <c r="O27">
        <v>12.29504785684561</v>
      </c>
      <c r="P27">
        <v>10.047232625884311</v>
      </c>
      <c r="Q27">
        <v>5.2917192097519967</v>
      </c>
      <c r="R27">
        <v>4.2580916351408158</v>
      </c>
      <c r="S27">
        <f t="shared" si="3"/>
        <v>7.0033286470936131</v>
      </c>
      <c r="T27">
        <f t="shared" si="4"/>
        <v>5.789140990743495</v>
      </c>
      <c r="U27">
        <v>12.77041895895049</v>
      </c>
      <c r="V27">
        <v>13.411129919593741</v>
      </c>
      <c r="W27">
        <v>1.556141062018646</v>
      </c>
      <c r="X27">
        <v>1.9114308877178761</v>
      </c>
      <c r="Y27">
        <v>8.4920956627482766E-2</v>
      </c>
      <c r="Z27">
        <v>0.1323469801378192</v>
      </c>
    </row>
    <row r="28" spans="1:26" x14ac:dyDescent="0.45">
      <c r="A28" s="20">
        <v>0.4</v>
      </c>
      <c r="B28">
        <v>2.2742432524769391</v>
      </c>
      <c r="C28">
        <v>3.1838822457578861</v>
      </c>
      <c r="D28">
        <v>3.0282237786129138</v>
      </c>
      <c r="E28">
        <v>0.41053124991186069</v>
      </c>
      <c r="F28">
        <v>0.28656660659343319</v>
      </c>
      <c r="G28">
        <v>0.30290214349470601</v>
      </c>
      <c r="H28">
        <f t="shared" si="0"/>
        <v>1.5181603563290151</v>
      </c>
      <c r="I28">
        <f t="shared" si="1"/>
        <v>1.1952730370775513</v>
      </c>
      <c r="J28">
        <f t="shared" si="2"/>
        <v>2.4956155335383219</v>
      </c>
      <c r="K28">
        <v>1.344038264434575</v>
      </c>
      <c r="L28">
        <v>1.1515772691037469</v>
      </c>
      <c r="M28">
        <v>0.59936225942375587</v>
      </c>
      <c r="N28">
        <v>0.50723152260562576</v>
      </c>
      <c r="O28">
        <v>11.99278846153846</v>
      </c>
      <c r="P28">
        <v>10.0277534965035</v>
      </c>
      <c r="Q28">
        <v>5.2857459543338514</v>
      </c>
      <c r="R28">
        <v>4.4067834183107957</v>
      </c>
      <c r="S28">
        <f t="shared" si="3"/>
        <v>6.7070425072046085</v>
      </c>
      <c r="T28">
        <f t="shared" si="4"/>
        <v>5.6209700781927046</v>
      </c>
      <c r="U28">
        <v>13.04463690872752</v>
      </c>
      <c r="V28">
        <v>13.49811236953142</v>
      </c>
      <c r="W28">
        <v>1.5836526181353769</v>
      </c>
      <c r="X28">
        <v>1.8744146445295871</v>
      </c>
      <c r="Y28">
        <v>8.5994040017028525E-2</v>
      </c>
      <c r="Z28">
        <v>0.13452532992762881</v>
      </c>
    </row>
    <row r="29" spans="1:26" x14ac:dyDescent="0.45">
      <c r="A29" s="20">
        <v>0.38</v>
      </c>
      <c r="B29">
        <v>2.3897762148337591</v>
      </c>
      <c r="C29">
        <v>3.1919649403239561</v>
      </c>
      <c r="D29">
        <v>2.9007257033248082</v>
      </c>
      <c r="E29">
        <v>0.39201127992507417</v>
      </c>
      <c r="F29">
        <v>0.28812708966641548</v>
      </c>
      <c r="G29">
        <v>0.31986163040851018</v>
      </c>
      <c r="H29">
        <f t="shared" si="0"/>
        <v>1.464160929441638</v>
      </c>
      <c r="I29">
        <f t="shared" si="1"/>
        <v>1.2477119808919459</v>
      </c>
      <c r="J29">
        <f t="shared" si="2"/>
        <v>2.4900895140664963</v>
      </c>
      <c r="K29">
        <v>1.330562659846547</v>
      </c>
      <c r="L29">
        <v>1.1595268542199491</v>
      </c>
      <c r="M29">
        <v>0.59053607588191415</v>
      </c>
      <c r="N29">
        <v>0.50069274219332838</v>
      </c>
      <c r="O29">
        <v>11.79715236686391</v>
      </c>
      <c r="P29">
        <v>10.317122781065089</v>
      </c>
      <c r="Q29">
        <v>5.0637025966747622</v>
      </c>
      <c r="R29">
        <v>4.4674014571268454</v>
      </c>
      <c r="S29">
        <f t="shared" si="3"/>
        <v>6.7334497701891483</v>
      </c>
      <c r="T29">
        <f t="shared" si="4"/>
        <v>5.849721323938244</v>
      </c>
      <c r="U29">
        <v>12.89644194756554</v>
      </c>
      <c r="V29">
        <v>13.3434456928839</v>
      </c>
      <c r="W29">
        <v>1.6144382124117971</v>
      </c>
      <c r="X29">
        <v>1.9032024606477289</v>
      </c>
      <c r="Y29">
        <v>9.372172969060974E-2</v>
      </c>
      <c r="Z29">
        <v>0.11669983716301791</v>
      </c>
    </row>
    <row r="30" spans="1:26" x14ac:dyDescent="0.45">
      <c r="A30" s="20">
        <v>0.36</v>
      </c>
      <c r="B30">
        <v>2.5159028679334359</v>
      </c>
      <c r="C30">
        <v>3.1945355836185541</v>
      </c>
      <c r="D30">
        <v>2.7420049569219871</v>
      </c>
      <c r="E30">
        <v>0.37136650453968778</v>
      </c>
      <c r="F30">
        <v>0.28828694797820409</v>
      </c>
      <c r="G30">
        <v>0.34034654748210791</v>
      </c>
      <c r="H30">
        <f t="shared" si="0"/>
        <v>1.4023864615972674</v>
      </c>
      <c r="I30">
        <f t="shared" si="1"/>
        <v>1.3093265904245279</v>
      </c>
      <c r="J30">
        <f t="shared" si="2"/>
        <v>2.5110350525197691</v>
      </c>
      <c r="K30">
        <v>1.269326094653606</v>
      </c>
      <c r="L30">
        <v>1.2417089578661631</v>
      </c>
      <c r="M30">
        <v>0.56586402266288949</v>
      </c>
      <c r="N30">
        <v>0.55158168083097259</v>
      </c>
      <c r="O30">
        <v>11.49400826446281</v>
      </c>
      <c r="P30">
        <v>10.507231404958681</v>
      </c>
      <c r="Q30">
        <v>4.9238790406673623</v>
      </c>
      <c r="R30">
        <v>4.6296141814389991</v>
      </c>
      <c r="S30">
        <f t="shared" si="3"/>
        <v>6.5701292237954476</v>
      </c>
      <c r="T30">
        <f t="shared" si="4"/>
        <v>5.8776172235196817</v>
      </c>
      <c r="U30">
        <v>12.798739495798319</v>
      </c>
      <c r="V30">
        <v>12.98844537815126</v>
      </c>
      <c r="W30">
        <v>1.604928297313674</v>
      </c>
      <c r="X30">
        <v>1.791961219955565</v>
      </c>
      <c r="Y30">
        <v>8.887093516461321E-2</v>
      </c>
      <c r="Z30">
        <v>0.11694607150070691</v>
      </c>
    </row>
    <row r="31" spans="1:26" x14ac:dyDescent="0.45">
      <c r="A31" s="20">
        <v>0.34</v>
      </c>
      <c r="B31">
        <v>2.652192134107028</v>
      </c>
      <c r="C31">
        <v>3.1965219213410712</v>
      </c>
      <c r="D31">
        <v>2.585041102514507</v>
      </c>
      <c r="E31">
        <v>0.35017331082406528</v>
      </c>
      <c r="F31">
        <v>0.28772405298478532</v>
      </c>
      <c r="G31">
        <v>0.36210263619114952</v>
      </c>
      <c r="H31">
        <f t="shared" si="0"/>
        <v>1.3382439854569812</v>
      </c>
      <c r="I31">
        <f t="shared" si="1"/>
        <v>1.3740319615582339</v>
      </c>
      <c r="J31">
        <f t="shared" si="2"/>
        <v>2.5229727551184897</v>
      </c>
      <c r="K31">
        <v>1.228921489601805</v>
      </c>
      <c r="L31">
        <v>1.2940512655166849</v>
      </c>
      <c r="M31">
        <v>0.53240890035472432</v>
      </c>
      <c r="N31">
        <v>0.56514027732989358</v>
      </c>
      <c r="O31">
        <v>11.417888124439131</v>
      </c>
      <c r="P31">
        <v>10.76308704756207</v>
      </c>
      <c r="Q31">
        <v>4.8317672021824798</v>
      </c>
      <c r="R31">
        <v>4.6698999696877843</v>
      </c>
      <c r="S31">
        <f t="shared" si="3"/>
        <v>6.5861209222566508</v>
      </c>
      <c r="T31">
        <f t="shared" si="4"/>
        <v>6.093187077874286</v>
      </c>
      <c r="U31">
        <v>12.685679611650491</v>
      </c>
      <c r="V31">
        <v>13.02639563106796</v>
      </c>
      <c r="W31">
        <v>1.6481211768132831</v>
      </c>
      <c r="X31">
        <v>1.8572676958928049</v>
      </c>
      <c r="Y31">
        <v>9.641712787649287E-2</v>
      </c>
      <c r="Z31">
        <v>0.11302068161957469</v>
      </c>
    </row>
    <row r="32" spans="1:26" x14ac:dyDescent="0.45">
      <c r="A32" s="20">
        <v>0.32</v>
      </c>
      <c r="B32">
        <v>2.8137542662116042</v>
      </c>
      <c r="C32">
        <v>3.221462187892941</v>
      </c>
      <c r="D32">
        <v>2.4463112987246269</v>
      </c>
      <c r="E32">
        <v>0.32953677564488632</v>
      </c>
      <c r="F32">
        <v>0.28607072449215198</v>
      </c>
      <c r="G32">
        <v>0.38439249986296148</v>
      </c>
      <c r="H32">
        <f t="shared" si="0"/>
        <v>1.274681051426811</v>
      </c>
      <c r="I32">
        <f t="shared" si="1"/>
        <v>1.4392482240810365</v>
      </c>
      <c r="J32">
        <f t="shared" si="2"/>
        <v>2.5313454284174597</v>
      </c>
      <c r="K32">
        <v>1.210167055864918</v>
      </c>
      <c r="L32">
        <v>1.3211783725525419</v>
      </c>
      <c r="M32">
        <v>0.53135669362084459</v>
      </c>
      <c r="N32">
        <v>0.55633423180592989</v>
      </c>
      <c r="O32">
        <v>11.21109010712035</v>
      </c>
      <c r="P32">
        <v>11.01700787401575</v>
      </c>
      <c r="Q32">
        <v>4.6792332268370611</v>
      </c>
      <c r="R32">
        <v>4.7080804854679013</v>
      </c>
      <c r="S32">
        <f t="shared" si="3"/>
        <v>6.5318568802832893</v>
      </c>
      <c r="T32">
        <f t="shared" si="4"/>
        <v>6.3089273885478487</v>
      </c>
      <c r="U32">
        <v>12.72547770700637</v>
      </c>
      <c r="V32">
        <v>13.06847133757962</v>
      </c>
      <c r="W32">
        <v>1.6902356902356901</v>
      </c>
      <c r="X32">
        <v>1.8050198959289869</v>
      </c>
      <c r="Y32">
        <v>0.105907560453015</v>
      </c>
      <c r="Z32">
        <v>0.1141720232629324</v>
      </c>
    </row>
    <row r="33" spans="1:26" x14ac:dyDescent="0.45">
      <c r="A33" s="20">
        <v>0.3</v>
      </c>
      <c r="B33">
        <v>3.0016092544987152</v>
      </c>
      <c r="C33">
        <v>3.2395154241645239</v>
      </c>
      <c r="D33">
        <v>2.3430874035989722</v>
      </c>
      <c r="E33">
        <v>0.30929533291923228</v>
      </c>
      <c r="F33">
        <v>0.28635852396932021</v>
      </c>
      <c r="G33">
        <v>0.40434614311144751</v>
      </c>
      <c r="H33">
        <f t="shared" si="0"/>
        <v>1.2142445227270171</v>
      </c>
      <c r="I33">
        <f t="shared" si="1"/>
        <v>1.4993969533036628</v>
      </c>
      <c r="J33">
        <f t="shared" si="2"/>
        <v>2.5726407816919519</v>
      </c>
      <c r="K33">
        <v>1.1805091283106199</v>
      </c>
      <c r="L33">
        <v>1.3921316533813319</v>
      </c>
      <c r="M33">
        <v>0.5209673269873939</v>
      </c>
      <c r="N33">
        <v>0.61847182917417032</v>
      </c>
      <c r="O33">
        <v>11.149200710479571</v>
      </c>
      <c r="P33">
        <v>11.444049733570161</v>
      </c>
      <c r="Q33">
        <v>4.5257270693512304</v>
      </c>
      <c r="R33">
        <v>4.8465324384787474</v>
      </c>
      <c r="S33">
        <f t="shared" si="3"/>
        <v>6.6234736411283404</v>
      </c>
      <c r="T33">
        <f t="shared" si="4"/>
        <v>6.5975172950914134</v>
      </c>
      <c r="U33">
        <v>12.90081154192967</v>
      </c>
      <c r="V33">
        <v>13.00360685302074</v>
      </c>
      <c r="W33">
        <v>1.7502145922746779</v>
      </c>
      <c r="X33">
        <v>1.831402831402831</v>
      </c>
      <c r="Y33">
        <v>9.6525096525096526E-2</v>
      </c>
      <c r="Z33">
        <v>0.1244101244101244</v>
      </c>
    </row>
    <row r="34" spans="1:26" x14ac:dyDescent="0.45">
      <c r="A34" s="20">
        <v>0.28000000000000003</v>
      </c>
      <c r="B34">
        <v>3.189178560101491</v>
      </c>
      <c r="C34">
        <v>3.2624865207738658</v>
      </c>
      <c r="D34">
        <v>2.230090390104662</v>
      </c>
      <c r="E34">
        <v>0.28958672969178378</v>
      </c>
      <c r="F34">
        <v>0.28419312774798272</v>
      </c>
      <c r="G34">
        <v>0.42622014256023338</v>
      </c>
      <c r="H34">
        <f t="shared" si="0"/>
        <v>1.1529533168233341</v>
      </c>
      <c r="I34">
        <f t="shared" si="1"/>
        <v>1.5628535554286829</v>
      </c>
      <c r="J34">
        <f t="shared" si="2"/>
        <v>2.5445607358071678</v>
      </c>
      <c r="K34">
        <v>1.128766254360926</v>
      </c>
      <c r="L34">
        <v>1.415794481446242</v>
      </c>
      <c r="M34">
        <v>0.49635267998731369</v>
      </c>
      <c r="N34">
        <v>0.61084681255946716</v>
      </c>
      <c r="O34">
        <v>11.04442036836403</v>
      </c>
      <c r="P34">
        <v>11.38840736728061</v>
      </c>
      <c r="Q34">
        <v>4.5379574003276897</v>
      </c>
      <c r="R34">
        <v>4.8481703986892413</v>
      </c>
      <c r="S34">
        <f t="shared" si="3"/>
        <v>6.5064629680363399</v>
      </c>
      <c r="T34">
        <f t="shared" si="4"/>
        <v>6.540236968591369</v>
      </c>
      <c r="U34">
        <v>13.117582417582421</v>
      </c>
      <c r="V34">
        <v>13.28241758241758</v>
      </c>
      <c r="W34">
        <v>1.792592592592593</v>
      </c>
      <c r="X34">
        <v>1.806980433632998</v>
      </c>
      <c r="Y34">
        <v>0.1047065044949762</v>
      </c>
      <c r="Z34">
        <v>0.1073506081438392</v>
      </c>
    </row>
    <row r="35" spans="1:26" x14ac:dyDescent="0.45">
      <c r="A35" s="20">
        <v>0.26</v>
      </c>
      <c r="B35">
        <v>3.4010645278891718</v>
      </c>
      <c r="C35">
        <v>3.302860007291287</v>
      </c>
      <c r="D35">
        <v>2.126145461173897</v>
      </c>
      <c r="E35">
        <v>0.27000142511374792</v>
      </c>
      <c r="F35">
        <v>0.28052708208239618</v>
      </c>
      <c r="G35">
        <v>0.4494714928038559</v>
      </c>
      <c r="H35">
        <f t="shared" si="0"/>
        <v>1.0905313574236399</v>
      </c>
      <c r="I35">
        <f t="shared" si="1"/>
        <v>1.6289415604939639</v>
      </c>
      <c r="J35">
        <f t="shared" si="2"/>
        <v>2.569449507838133</v>
      </c>
      <c r="K35">
        <v>1.0936930368209989</v>
      </c>
      <c r="L35">
        <v>1.475756471017134</v>
      </c>
      <c r="M35">
        <v>0.50018228217280347</v>
      </c>
      <c r="N35">
        <v>0.65220561429092239</v>
      </c>
      <c r="O35">
        <v>10.905576679340941</v>
      </c>
      <c r="P35">
        <v>12.06463878326996</v>
      </c>
      <c r="Q35">
        <v>4.2920127795527154</v>
      </c>
      <c r="R35">
        <v>5.0095846645367406</v>
      </c>
      <c r="S35">
        <f t="shared" si="3"/>
        <v>6.6135638997882253</v>
      </c>
      <c r="T35">
        <f t="shared" si="4"/>
        <v>7.055054118733219</v>
      </c>
      <c r="U35">
        <v>12.94865211810013</v>
      </c>
      <c r="V35">
        <v>13.189345314505781</v>
      </c>
      <c r="W35">
        <v>1.771446078431373</v>
      </c>
      <c r="X35">
        <v>1.809436274509804</v>
      </c>
      <c r="Y35">
        <v>0.1060049019607843</v>
      </c>
      <c r="Z35">
        <v>9.6813725490196081E-2</v>
      </c>
    </row>
    <row r="36" spans="1:26" x14ac:dyDescent="0.45">
      <c r="A36" s="20">
        <v>0.24</v>
      </c>
      <c r="B36">
        <v>3.6656876899696038</v>
      </c>
      <c r="C36">
        <v>3.3774164133738598</v>
      </c>
      <c r="D36">
        <v>2.0077492401215808</v>
      </c>
      <c r="E36">
        <v>0.249316293600267</v>
      </c>
      <c r="F36">
        <v>0.2742195882054802</v>
      </c>
      <c r="G36">
        <v>0.47646411819425272</v>
      </c>
      <c r="H36">
        <f t="shared" si="0"/>
        <v>1.0221684690062811</v>
      </c>
      <c r="I36">
        <f t="shared" si="1"/>
        <v>1.7036119427882386</v>
      </c>
      <c r="J36">
        <f t="shared" si="2"/>
        <v>2.6014437689969609</v>
      </c>
      <c r="K36">
        <v>1.067249240121581</v>
      </c>
      <c r="L36">
        <v>1.53419452887538</v>
      </c>
      <c r="M36">
        <v>0.45589353612167299</v>
      </c>
      <c r="N36">
        <v>0.65133079847908748</v>
      </c>
      <c r="O36">
        <v>10.75886524822695</v>
      </c>
      <c r="P36">
        <v>12.46679561573179</v>
      </c>
      <c r="Q36">
        <v>4.1157347204161248</v>
      </c>
      <c r="R36">
        <v>5.1072821846553964</v>
      </c>
      <c r="S36">
        <f t="shared" si="3"/>
        <v>6.6431305278108255</v>
      </c>
      <c r="T36">
        <f t="shared" si="4"/>
        <v>7.3595134310763939</v>
      </c>
      <c r="U36">
        <v>13.11140235910878</v>
      </c>
      <c r="V36">
        <v>12.93184796854522</v>
      </c>
      <c r="W36">
        <v>1.8341677096370459</v>
      </c>
      <c r="X36">
        <v>1.7903629536921151</v>
      </c>
      <c r="Y36">
        <v>0.1095118898623279</v>
      </c>
      <c r="Z36">
        <v>9.3241551939924908E-2</v>
      </c>
    </row>
    <row r="37" spans="1:26" x14ac:dyDescent="0.45">
      <c r="A37" s="20">
        <v>0.22</v>
      </c>
      <c r="B37">
        <v>3.929547218628719</v>
      </c>
      <c r="C37">
        <v>3.4034476067270369</v>
      </c>
      <c r="D37">
        <v>1.909884864165589</v>
      </c>
      <c r="E37">
        <v>0.22894707442878379</v>
      </c>
      <c r="F37">
        <v>0.27038787133125369</v>
      </c>
      <c r="G37">
        <v>0.50066505423996255</v>
      </c>
      <c r="H37">
        <f t="shared" si="0"/>
        <v>0.95722909461760497</v>
      </c>
      <c r="I37">
        <f t="shared" si="1"/>
        <v>1.7723830340511415</v>
      </c>
      <c r="J37">
        <f t="shared" si="2"/>
        <v>2.7115135834411381</v>
      </c>
      <c r="K37">
        <v>1.0633893919793009</v>
      </c>
      <c r="L37">
        <v>1.648124191461837</v>
      </c>
      <c r="M37">
        <v>0.47218628719275552</v>
      </c>
      <c r="N37">
        <v>0.70181112548512292</v>
      </c>
      <c r="O37">
        <v>10.38488783943329</v>
      </c>
      <c r="P37">
        <v>12.349468713105081</v>
      </c>
      <c r="Q37">
        <v>4.0990453460620522</v>
      </c>
      <c r="R37">
        <v>5.2720763723150359</v>
      </c>
      <c r="S37">
        <f t="shared" si="3"/>
        <v>6.2858424933712378</v>
      </c>
      <c r="T37">
        <f t="shared" si="4"/>
        <v>7.0773923407900448</v>
      </c>
      <c r="U37">
        <v>13.235083532219569</v>
      </c>
      <c r="V37">
        <v>13.05131264916468</v>
      </c>
      <c r="W37">
        <v>1.834292289988493</v>
      </c>
      <c r="X37">
        <v>1.806674338319908</v>
      </c>
      <c r="Y37">
        <v>0.1196777905638665</v>
      </c>
      <c r="Z37">
        <v>0.1185270425776755</v>
      </c>
    </row>
    <row r="38" spans="1:26" x14ac:dyDescent="0.45">
      <c r="A38" s="20">
        <v>0.2</v>
      </c>
      <c r="B38">
        <v>4.2803473625140294</v>
      </c>
      <c r="C38">
        <v>3.524382716049383</v>
      </c>
      <c r="D38">
        <v>1.8171167227833891</v>
      </c>
      <c r="E38">
        <v>0.20968201945543249</v>
      </c>
      <c r="F38">
        <v>0.26135662226159051</v>
      </c>
      <c r="G38">
        <v>0.52896135828297708</v>
      </c>
      <c r="H38">
        <f t="shared" si="0"/>
        <v>0.89040268062788797</v>
      </c>
      <c r="I38">
        <f t="shared" si="1"/>
        <v>1.8482406971105219</v>
      </c>
      <c r="J38">
        <f t="shared" si="2"/>
        <v>2.7065095398428731</v>
      </c>
      <c r="K38">
        <v>1.0101010101010099</v>
      </c>
      <c r="L38">
        <v>1.696408529741863</v>
      </c>
      <c r="M38">
        <v>0.44044943820224719</v>
      </c>
      <c r="N38">
        <v>0.74606741573033708</v>
      </c>
      <c r="O38">
        <v>10.265072765072761</v>
      </c>
      <c r="P38">
        <v>13.023908523908521</v>
      </c>
      <c r="Q38">
        <v>4.0483193277310923</v>
      </c>
      <c r="R38">
        <v>5.60609243697479</v>
      </c>
      <c r="S38">
        <f t="shared" si="3"/>
        <v>6.2167534373416684</v>
      </c>
      <c r="T38">
        <f t="shared" si="4"/>
        <v>7.4178160869337306</v>
      </c>
      <c r="U38">
        <v>13.223628691983119</v>
      </c>
      <c r="V38">
        <v>12.78586497890295</v>
      </c>
      <c r="W38">
        <v>1.8442211055276381</v>
      </c>
      <c r="X38">
        <v>1.7989949748743721</v>
      </c>
      <c r="Y38">
        <v>0.12060301507537689</v>
      </c>
      <c r="Z38">
        <v>0.11658291457286429</v>
      </c>
    </row>
    <row r="39" spans="1:26" x14ac:dyDescent="0.45">
      <c r="A39" s="20">
        <v>0.18</v>
      </c>
      <c r="B39">
        <v>4.636454749439042</v>
      </c>
      <c r="C39">
        <v>3.564308152580403</v>
      </c>
      <c r="D39">
        <v>1.7329678384442779</v>
      </c>
      <c r="E39">
        <v>0.18988896318335879</v>
      </c>
      <c r="F39">
        <v>0.25677653071650519</v>
      </c>
      <c r="G39">
        <v>0.5533345061001359</v>
      </c>
      <c r="H39">
        <f t="shared" si="0"/>
        <v>0.82644342026658157</v>
      </c>
      <c r="I39">
        <f t="shared" si="1"/>
        <v>1.9167800490169129</v>
      </c>
      <c r="J39">
        <f t="shared" si="2"/>
        <v>2.731488406881077</v>
      </c>
      <c r="K39">
        <v>1.007479431563201</v>
      </c>
      <c r="L39">
        <v>1.724008975317876</v>
      </c>
      <c r="M39">
        <v>0.43829468960359008</v>
      </c>
      <c r="N39">
        <v>0.72700074794315628</v>
      </c>
      <c r="O39">
        <v>10.21282401091405</v>
      </c>
      <c r="P39">
        <v>13.16098226466576</v>
      </c>
      <c r="Q39">
        <v>4.0596393897364784</v>
      </c>
      <c r="R39">
        <v>5.7378640776699026</v>
      </c>
      <c r="S39">
        <f t="shared" si="3"/>
        <v>6.1531846211775711</v>
      </c>
      <c r="T39">
        <f t="shared" si="4"/>
        <v>7.4231181869958576</v>
      </c>
      <c r="U39">
        <v>13.193905817174519</v>
      </c>
      <c r="V39">
        <v>12.612188365650971</v>
      </c>
      <c r="W39">
        <v>1.8245614035087721</v>
      </c>
      <c r="X39">
        <v>1.808367071524966</v>
      </c>
      <c r="Y39">
        <v>9.041835357624832E-2</v>
      </c>
      <c r="Z39">
        <v>9.1767881241565458E-2</v>
      </c>
    </row>
    <row r="40" spans="1:26" x14ac:dyDescent="0.45">
      <c r="A40" s="20">
        <v>0.16</v>
      </c>
      <c r="B40">
        <v>5.0990701606086226</v>
      </c>
      <c r="C40">
        <v>3.6979374471682158</v>
      </c>
      <c r="D40">
        <v>1.653922231614539</v>
      </c>
      <c r="E40">
        <v>0.17185262542937091</v>
      </c>
      <c r="F40">
        <v>0.24755925845523899</v>
      </c>
      <c r="G40">
        <v>0.58058811611539007</v>
      </c>
      <c r="H40">
        <f t="shared" si="0"/>
        <v>0.76311713474335174</v>
      </c>
      <c r="I40">
        <f t="shared" si="1"/>
        <v>1.9893236068014093</v>
      </c>
      <c r="J40">
        <f t="shared" si="2"/>
        <v>2.7005076142131976</v>
      </c>
      <c r="K40">
        <v>0.94500846023688667</v>
      </c>
      <c r="L40">
        <v>1.755499153976311</v>
      </c>
      <c r="M40">
        <v>0.39086294416243661</v>
      </c>
      <c r="N40">
        <v>0.73434856175972929</v>
      </c>
      <c r="O40">
        <v>9.7729393468118193</v>
      </c>
      <c r="P40">
        <v>13.65163297045101</v>
      </c>
      <c r="Q40">
        <v>3.6898734177215191</v>
      </c>
      <c r="R40">
        <v>5.8623417721518987</v>
      </c>
      <c r="S40">
        <f t="shared" si="3"/>
        <v>6.0830659290903002</v>
      </c>
      <c r="T40">
        <f t="shared" si="4"/>
        <v>7.7892911982991109</v>
      </c>
      <c r="U40">
        <v>13.45945945945946</v>
      </c>
      <c r="V40">
        <v>12.694753577106519</v>
      </c>
      <c r="W40">
        <v>2.026073619631902</v>
      </c>
      <c r="X40">
        <v>1.8282208588957061</v>
      </c>
      <c r="Y40">
        <v>0.1088957055214724</v>
      </c>
      <c r="Z40">
        <v>0.1073619631901841</v>
      </c>
    </row>
    <row r="41" spans="1:26" x14ac:dyDescent="0.45">
      <c r="A41" s="20">
        <v>0.14000000000000001</v>
      </c>
      <c r="B41">
        <v>5.713836206896552</v>
      </c>
      <c r="C41">
        <v>3.8510431034482759</v>
      </c>
      <c r="D41">
        <v>1.5753163793103451</v>
      </c>
      <c r="E41">
        <v>0.1512223843396571</v>
      </c>
      <c r="F41">
        <v>0.23754495502418091</v>
      </c>
      <c r="G41">
        <v>0.611232660636162</v>
      </c>
      <c r="H41">
        <f t="shared" si="0"/>
        <v>0.69121210804315225</v>
      </c>
      <c r="I41">
        <f t="shared" si="1"/>
        <v>2.0712429369326668</v>
      </c>
      <c r="J41">
        <f t="shared" si="2"/>
        <v>2.8474137931034478</v>
      </c>
      <c r="K41">
        <v>0.90258620689655178</v>
      </c>
      <c r="L41">
        <v>1.944827586206896</v>
      </c>
      <c r="M41">
        <v>0.41587575496117341</v>
      </c>
      <c r="N41">
        <v>0.86540120793787745</v>
      </c>
      <c r="O41">
        <v>9.7325038880248833</v>
      </c>
      <c r="P41">
        <v>13.844479004665629</v>
      </c>
      <c r="Q41">
        <v>3.59375</v>
      </c>
      <c r="R41">
        <v>6.0671875000000002</v>
      </c>
      <c r="S41">
        <f t="shared" si="3"/>
        <v>6.1387538880248833</v>
      </c>
      <c r="T41">
        <f t="shared" si="4"/>
        <v>7.7772915046656292</v>
      </c>
      <c r="U41">
        <v>13.47310126582278</v>
      </c>
      <c r="V41">
        <v>12.289556962025321</v>
      </c>
      <c r="W41">
        <v>1.9738863287250381</v>
      </c>
      <c r="X41">
        <v>1.6943164362519201</v>
      </c>
      <c r="Y41">
        <v>0.13056835637480799</v>
      </c>
      <c r="Z41">
        <v>8.9093701996927802E-2</v>
      </c>
    </row>
    <row r="42" spans="1:26" x14ac:dyDescent="0.45">
      <c r="A42" s="20">
        <v>0.12</v>
      </c>
      <c r="B42">
        <v>6.4947530864197516</v>
      </c>
      <c r="C42">
        <v>4.0216419753086416</v>
      </c>
      <c r="D42">
        <v>1.4967479423868311</v>
      </c>
      <c r="E42">
        <v>0.12920974223354481</v>
      </c>
      <c r="F42">
        <v>0.2265204382008002</v>
      </c>
      <c r="G42">
        <v>0.64426981956565499</v>
      </c>
      <c r="H42">
        <f t="shared" si="0"/>
        <v>0.61414966490143463</v>
      </c>
      <c r="I42">
        <f t="shared" si="1"/>
        <v>2.1593298968977654</v>
      </c>
      <c r="J42">
        <f t="shared" si="2"/>
        <v>2.8168724279835393</v>
      </c>
      <c r="K42">
        <v>0.84567901234567899</v>
      </c>
      <c r="L42">
        <v>1.9711934156378601</v>
      </c>
      <c r="M42">
        <v>0.39197530864197527</v>
      </c>
      <c r="N42">
        <v>0.87448559670781889</v>
      </c>
      <c r="O42">
        <v>9.3168141592920346</v>
      </c>
      <c r="P42">
        <v>14.090265486725659</v>
      </c>
      <c r="Q42">
        <v>3.7295373665480431</v>
      </c>
      <c r="R42">
        <v>6.3665480427046264</v>
      </c>
      <c r="S42">
        <f t="shared" si="3"/>
        <v>5.5872767927439915</v>
      </c>
      <c r="T42">
        <f t="shared" si="4"/>
        <v>7.723717444021033</v>
      </c>
      <c r="U42">
        <v>13.760360360360361</v>
      </c>
      <c r="V42">
        <v>12.536936936936939</v>
      </c>
      <c r="W42">
        <v>2</v>
      </c>
      <c r="X42">
        <v>1.753086419753086</v>
      </c>
      <c r="Y42">
        <v>8.4656084656084651E-2</v>
      </c>
      <c r="Z42">
        <v>8.4656084656084651E-2</v>
      </c>
    </row>
    <row r="43" spans="1:26" x14ac:dyDescent="0.45">
      <c r="A43" s="20">
        <v>0.1</v>
      </c>
      <c r="B43">
        <v>7.4469987228607906</v>
      </c>
      <c r="C43">
        <v>4.3212681992337174</v>
      </c>
      <c r="D43">
        <v>1.416071519795657</v>
      </c>
      <c r="E43">
        <v>0.10887499881972081</v>
      </c>
      <c r="F43">
        <v>0.20916751001314099</v>
      </c>
      <c r="G43">
        <v>0.68195749116713811</v>
      </c>
      <c r="H43">
        <f t="shared" si="0"/>
        <v>0.53579250647230348</v>
      </c>
      <c r="I43">
        <f t="shared" si="1"/>
        <v>2.2550399835145551</v>
      </c>
      <c r="J43">
        <f t="shared" si="2"/>
        <v>2.9335887611749683</v>
      </c>
      <c r="K43">
        <v>0.86717752234993617</v>
      </c>
      <c r="L43">
        <v>2.0664112388250322</v>
      </c>
      <c r="M43">
        <v>0.39974457215836529</v>
      </c>
      <c r="N43">
        <v>0.90804597701149425</v>
      </c>
      <c r="O43">
        <v>9.2666666666666675</v>
      </c>
      <c r="P43">
        <v>14.422222222222221</v>
      </c>
      <c r="Q43">
        <v>3.5964125560538118</v>
      </c>
      <c r="R43">
        <v>6.2152466367713002</v>
      </c>
      <c r="S43">
        <f t="shared" si="3"/>
        <v>5.6702541106128557</v>
      </c>
      <c r="T43">
        <f t="shared" si="4"/>
        <v>8.2069755854509197</v>
      </c>
      <c r="U43">
        <v>13.77551020408163</v>
      </c>
      <c r="V43">
        <v>12.102040816326531</v>
      </c>
      <c r="W43">
        <v>1.971238938053097</v>
      </c>
      <c r="X43">
        <v>1.696902654867257</v>
      </c>
      <c r="Y43">
        <v>0.13938053097345129</v>
      </c>
      <c r="Z43">
        <v>9.0707964601769914E-2</v>
      </c>
    </row>
    <row r="44" spans="1:26" x14ac:dyDescent="0.45">
      <c r="A44" s="20">
        <v>0.08</v>
      </c>
      <c r="B44">
        <v>8.8529457364341084</v>
      </c>
      <c r="C44">
        <v>4.8263751937984489</v>
      </c>
      <c r="D44">
        <v>1.3416263565891471</v>
      </c>
      <c r="E44">
        <v>8.9583208331644695E-2</v>
      </c>
      <c r="F44">
        <v>0.1871562929526733</v>
      </c>
      <c r="G44">
        <v>0.7232604987156821</v>
      </c>
      <c r="H44">
        <f t="shared" si="0"/>
        <v>0.45590591794760738</v>
      </c>
      <c r="I44">
        <f t="shared" si="1"/>
        <v>2.3569377890997196</v>
      </c>
      <c r="J44">
        <f t="shared" si="2"/>
        <v>2.9953488372093027</v>
      </c>
      <c r="K44">
        <v>0.72868217054263562</v>
      </c>
      <c r="L44">
        <v>2.2666666666666671</v>
      </c>
      <c r="M44">
        <v>0.31987577639751552</v>
      </c>
      <c r="N44">
        <v>0.98913043478260865</v>
      </c>
      <c r="O44">
        <v>8.866323907455012</v>
      </c>
      <c r="P44">
        <v>14.655526992287919</v>
      </c>
      <c r="Q44">
        <v>3.467866323907455</v>
      </c>
      <c r="R44">
        <v>6.5861182519280206</v>
      </c>
      <c r="S44">
        <f t="shared" si="3"/>
        <v>5.3984575835475574</v>
      </c>
      <c r="T44">
        <f t="shared" si="4"/>
        <v>8.0694087403598989</v>
      </c>
      <c r="U44">
        <v>13.49081364829396</v>
      </c>
      <c r="V44">
        <v>11.619422572178481</v>
      </c>
      <c r="W44">
        <v>2.1246819338422389</v>
      </c>
      <c r="X44">
        <v>1.7022900763358779</v>
      </c>
      <c r="Y44">
        <v>9.9236641221374045E-2</v>
      </c>
      <c r="Z44">
        <v>7.8880407124681931E-2</v>
      </c>
    </row>
    <row r="45" spans="1:26" x14ac:dyDescent="0.45">
      <c r="A45" s="20">
        <v>0</v>
      </c>
      <c r="B45">
        <v>12.32234455958549</v>
      </c>
      <c r="C45">
        <v>5.9757642487046629</v>
      </c>
      <c r="D45">
        <v>1.231480569948187</v>
      </c>
      <c r="E45">
        <v>6.0348292743878318E-2</v>
      </c>
      <c r="F45">
        <v>0.14957254509420709</v>
      </c>
      <c r="G45">
        <v>0.79007916216191465</v>
      </c>
      <c r="H45">
        <f t="shared" si="0"/>
        <v>0.33061742332584204</v>
      </c>
      <c r="I45">
        <f t="shared" si="1"/>
        <v>2.5198100315799512</v>
      </c>
      <c r="J45">
        <f t="shared" si="2"/>
        <v>3.0880829015544045</v>
      </c>
      <c r="K45">
        <v>0.68264248704663211</v>
      </c>
      <c r="L45">
        <v>2.4054404145077721</v>
      </c>
      <c r="M45">
        <v>0.29663212435233161</v>
      </c>
      <c r="N45">
        <v>1.0479274611398961</v>
      </c>
      <c r="O45">
        <v>8.0515463917525771</v>
      </c>
      <c r="P45">
        <v>15.60824742268041</v>
      </c>
      <c r="Q45">
        <v>3.0206185567010309</v>
      </c>
      <c r="R45">
        <v>6.8845360824742272</v>
      </c>
      <c r="S45">
        <f t="shared" si="3"/>
        <v>5.0309278350515463</v>
      </c>
      <c r="T45">
        <f t="shared" si="4"/>
        <v>8.723711340206183</v>
      </c>
      <c r="U45">
        <v>13.86401673640167</v>
      </c>
      <c r="V45">
        <v>11.14225941422594</v>
      </c>
      <c r="W45">
        <v>2.1090534979423872</v>
      </c>
      <c r="X45">
        <v>1.5267489711934159</v>
      </c>
      <c r="Y45">
        <v>0.1008230452674897</v>
      </c>
      <c r="Z45">
        <v>6.584362139917696E-2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362"/>
  <sheetViews>
    <sheetView tabSelected="1" workbookViewId="0">
      <pane xSplit="7" topLeftCell="BO1" activePane="topRight" state="frozen"/>
      <selection pane="topRight" activeCell="BV1" sqref="BV1"/>
    </sheetView>
  </sheetViews>
  <sheetFormatPr defaultRowHeight="14.25" x14ac:dyDescent="0.45"/>
  <cols>
    <col min="1" max="1" width="8.73046875" bestFit="1" customWidth="1"/>
    <col min="2" max="2" width="10.86328125" hidden="1" customWidth="1"/>
    <col min="3" max="3" width="19.86328125" bestFit="1" customWidth="1"/>
    <col min="4" max="4" width="12.1328125" bestFit="1" customWidth="1"/>
    <col min="5" max="5" width="17.06640625" customWidth="1"/>
    <col min="6" max="6" width="18.796875" customWidth="1"/>
    <col min="7" max="7" width="18.3984375" customWidth="1"/>
    <col min="8" max="11" width="12.1328125" customWidth="1"/>
    <col min="12" max="12" width="12.796875" bestFit="1" customWidth="1"/>
    <col min="13" max="13" width="20.53125" customWidth="1"/>
    <col min="14" max="14" width="10.9296875" customWidth="1"/>
    <col min="15" max="15" width="10.59765625" customWidth="1"/>
    <col min="16" max="16" width="21.73046875" customWidth="1"/>
    <col min="17" max="17" width="11.19921875" bestFit="1" customWidth="1"/>
    <col min="18" max="18" width="11.19921875" customWidth="1"/>
    <col min="19" max="19" width="22.86328125" bestFit="1" customWidth="1"/>
    <col min="20" max="20" width="22.33203125" customWidth="1"/>
    <col min="21" max="21" width="16.73046875" bestFit="1" customWidth="1"/>
    <col min="22" max="22" width="23.265625" bestFit="1" customWidth="1"/>
    <col min="23" max="23" width="23.06640625" customWidth="1"/>
    <col min="24" max="24" width="22.73046875" customWidth="1"/>
    <col min="25" max="25" width="23.46484375" customWidth="1"/>
    <col min="26" max="26" width="23.1328125" customWidth="1"/>
    <col min="27" max="27" width="23.19921875" customWidth="1"/>
    <col min="28" max="28" width="20.6640625" customWidth="1"/>
    <col min="29" max="29" width="22.86328125" customWidth="1"/>
    <col min="30" max="30" width="20.33203125" customWidth="1"/>
    <col min="31" max="31" width="25.1328125" customWidth="1"/>
    <col min="32" max="32" width="27.46484375" customWidth="1"/>
    <col min="33" max="33" width="24.796875" customWidth="1"/>
    <col min="34" max="34" width="27.1328125" customWidth="1"/>
    <col min="35" max="35" width="17.1328125" customWidth="1"/>
    <col min="36" max="36" width="16.796875" customWidth="1"/>
    <col min="37" max="37" width="25.796875" customWidth="1"/>
    <col min="38" max="38" width="25.46484375" customWidth="1"/>
    <col min="39" max="39" width="26" customWidth="1"/>
    <col min="40" max="40" width="25.6640625" customWidth="1"/>
    <col min="41" max="41" width="16.796875" customWidth="1"/>
    <col min="42" max="42" width="16.46484375" customWidth="1"/>
    <col min="43" max="43" width="21.33203125" customWidth="1"/>
    <col min="44" max="44" width="21" customWidth="1"/>
    <col min="45" max="45" width="11.265625" customWidth="1"/>
    <col min="46" max="46" width="11.33203125" customWidth="1"/>
    <col min="47" max="47" width="32.59765625" customWidth="1"/>
    <col min="48" max="48" width="24.796875" customWidth="1"/>
    <col min="49" max="52" width="28.1328125" customWidth="1"/>
    <col min="53" max="54" width="34.265625" customWidth="1"/>
    <col min="55" max="56" width="32.46484375" customWidth="1"/>
    <col min="57" max="57" width="34.265625" customWidth="1"/>
    <col min="58" max="58" width="32.6640625" customWidth="1"/>
    <col min="59" max="59" width="22.73046875" customWidth="1"/>
    <col min="60" max="60" width="13.46484375" customWidth="1"/>
    <col min="61" max="61" width="24.06640625" bestFit="1" customWidth="1"/>
    <col min="62" max="62" width="14.9296875" customWidth="1"/>
    <col min="63" max="63" width="23.59765625" bestFit="1" customWidth="1"/>
    <col min="64" max="67" width="14.9296875" customWidth="1"/>
    <col min="68" max="68" width="13.796875" customWidth="1"/>
    <col min="69" max="69" width="13.265625" customWidth="1"/>
    <col min="70" max="70" width="14.265625" customWidth="1"/>
  </cols>
  <sheetData>
    <row r="1" spans="1:74" x14ac:dyDescent="0.45">
      <c r="A1" t="s">
        <v>5398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2" t="s">
        <v>5419</v>
      </c>
      <c r="J1" s="2" t="s">
        <v>5420</v>
      </c>
      <c r="K1" s="2" t="s">
        <v>5421</v>
      </c>
      <c r="L1" s="2" t="s">
        <v>5422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s="2" t="s">
        <v>5833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5424</v>
      </c>
      <c r="BM1" t="s">
        <v>5423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5860</v>
      </c>
      <c r="BV1" t="s">
        <v>5861</v>
      </c>
    </row>
    <row r="2" spans="1:74" hidden="1" x14ac:dyDescent="0.45">
      <c r="A2" t="s">
        <v>5418</v>
      </c>
      <c r="B2">
        <v>1342830600</v>
      </c>
      <c r="C2" s="3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66</v>
      </c>
      <c r="I2">
        <f>MROUND(Table1[[#This Row],[Prob_H]]*100,2)/100</f>
        <v>0.36</v>
      </c>
      <c r="J2">
        <f>1/Table1[[#This Row],[odds_ft_home_team_win]]-Table1[[#This Row],[Margin/3]]</f>
        <v>0.35651824620613204</v>
      </c>
      <c r="K2">
        <f>1/Table1[[#This Row],[odds_ft_draw]]-Table1[[#This Row],[Margin/3]]</f>
        <v>0.28829064760100737</v>
      </c>
      <c r="L2">
        <f>1/Table1[[#This Row],[odds_ft_away_team_win]]-Table1[[#This Row],[Margin/3]]</f>
        <v>0.35519110619286065</v>
      </c>
      <c r="M2">
        <v>1</v>
      </c>
      <c r="N2">
        <v>0</v>
      </c>
      <c r="O2">
        <v>0</v>
      </c>
      <c r="P2">
        <v>1.76</v>
      </c>
      <c r="Q2">
        <v>1.61</v>
      </c>
      <c r="R2" t="str" cm="1">
        <f t="array" ref="R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">
        <v>0</v>
      </c>
      <c r="T2">
        <v>4</v>
      </c>
      <c r="U2">
        <v>4</v>
      </c>
      <c r="V2">
        <v>4</v>
      </c>
      <c r="W2">
        <v>0</v>
      </c>
      <c r="X2">
        <v>4</v>
      </c>
      <c r="Z2" t="s">
        <v>69</v>
      </c>
      <c r="AA2">
        <v>-1</v>
      </c>
      <c r="AB2">
        <v>-1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1</v>
      </c>
      <c r="AK2">
        <v>-1</v>
      </c>
      <c r="AL2">
        <v>-1</v>
      </c>
      <c r="AM2">
        <v>-1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2.74</v>
      </c>
      <c r="BJ2">
        <v>3.37</v>
      </c>
      <c r="BK2">
        <v>2.75</v>
      </c>
      <c r="BL2">
        <f>1/Table1[[#This Row],[odds_ft_home_team_win]]+1/Table1[[#This Row],[odds_ft_draw]]+1/Table1[[#This Row],[odds_ft_away_team_win]]-1</f>
        <v>2.5335772330508988E-2</v>
      </c>
      <c r="BM2">
        <f>Table1[[#This Row],[Margin]]/3</f>
        <v>8.4452574435029959E-3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 t="s">
        <v>70</v>
      </c>
      <c r="BU2">
        <f>VLOOKUP(Table1[[#This Row],[Reference]],metron,11,FALSE)</f>
        <v>1.269326094653606</v>
      </c>
      <c r="BV2">
        <f>VLOOKUP(Table1[[#This Row],[Reference]],metron,12,FALSE)</f>
        <v>1.2417089578661631</v>
      </c>
    </row>
    <row r="3" spans="1:74" hidden="1" x14ac:dyDescent="0.45">
      <c r="A3" t="s">
        <v>5418</v>
      </c>
      <c r="B3">
        <v>1342838100</v>
      </c>
      <c r="C3" s="3" t="s">
        <v>71</v>
      </c>
      <c r="D3" t="s">
        <v>65</v>
      </c>
      <c r="E3" t="s">
        <v>66</v>
      </c>
      <c r="F3" t="s">
        <v>72</v>
      </c>
      <c r="G3" t="s">
        <v>73</v>
      </c>
      <c r="H3" t="s">
        <v>66</v>
      </c>
      <c r="I3">
        <f>MROUND(Table1[[#This Row],[Prob_H]]*100,2)/100</f>
        <v>0.48</v>
      </c>
      <c r="J3">
        <f>1/Table1[[#This Row],[odds_ft_home_team_win]]-Table1[[#This Row],[Margin/3]]</f>
        <v>0.47094005066141292</v>
      </c>
      <c r="K3">
        <f>1/Table1[[#This Row],[odds_ft_draw]]-Table1[[#This Row],[Margin/3]]</f>
        <v>0.28658879819870531</v>
      </c>
      <c r="L3">
        <f>1/Table1[[#This Row],[odds_ft_away_team_win]]-Table1[[#This Row],[Margin/3]]</f>
        <v>0.24247115113988174</v>
      </c>
      <c r="M3">
        <v>1</v>
      </c>
      <c r="N3">
        <v>0</v>
      </c>
      <c r="O3">
        <v>0</v>
      </c>
      <c r="P3">
        <v>1.95</v>
      </c>
      <c r="Q3">
        <v>1</v>
      </c>
      <c r="R3" t="str" cm="1">
        <f t="array" ref="R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">
        <v>2</v>
      </c>
      <c r="T3">
        <v>0</v>
      </c>
      <c r="U3">
        <v>2</v>
      </c>
      <c r="V3">
        <v>1</v>
      </c>
      <c r="W3">
        <v>1</v>
      </c>
      <c r="X3">
        <v>0</v>
      </c>
      <c r="Y3" t="s">
        <v>74</v>
      </c>
      <c r="AA3">
        <v>-1</v>
      </c>
      <c r="AB3">
        <v>-1</v>
      </c>
      <c r="AC3">
        <v>2</v>
      </c>
      <c r="AD3">
        <v>0</v>
      </c>
      <c r="AE3">
        <v>4</v>
      </c>
      <c r="AF3">
        <v>0</v>
      </c>
      <c r="AG3">
        <v>0</v>
      </c>
      <c r="AH3">
        <v>2</v>
      </c>
      <c r="AI3">
        <v>1</v>
      </c>
      <c r="AJ3">
        <v>3</v>
      </c>
      <c r="AK3">
        <v>-1</v>
      </c>
      <c r="AL3">
        <v>-1</v>
      </c>
      <c r="AM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2.09</v>
      </c>
      <c r="BJ3">
        <v>3.4</v>
      </c>
      <c r="BK3">
        <v>4</v>
      </c>
      <c r="BL3">
        <f>1/Table1[[#This Row],[odds_ft_home_team_win]]+1/Table1[[#This Row],[odds_ft_draw]]+1/Table1[[#This Row],[odds_ft_away_team_win]]-1</f>
        <v>2.2586546580354749E-2</v>
      </c>
      <c r="BM3">
        <f>Table1[[#This Row],[Margin]]/3</f>
        <v>7.5288488601182495E-3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 t="s">
        <v>75</v>
      </c>
      <c r="BU3">
        <f>VLOOKUP(Table1[[#This Row],[Reference]],metron,11,FALSE)</f>
        <v>1.510877192982456</v>
      </c>
      <c r="BV3">
        <f>VLOOKUP(Table1[[#This Row],[Reference]],metron,12,FALSE)</f>
        <v>1.0163157894736841</v>
      </c>
    </row>
    <row r="4" spans="1:74" hidden="1" x14ac:dyDescent="0.45">
      <c r="A4" t="s">
        <v>5418</v>
      </c>
      <c r="B4">
        <v>1342908000</v>
      </c>
      <c r="C4" s="3" t="s">
        <v>76</v>
      </c>
      <c r="D4" t="s">
        <v>65</v>
      </c>
      <c r="E4" t="s">
        <v>66</v>
      </c>
      <c r="F4" t="s">
        <v>77</v>
      </c>
      <c r="G4" t="s">
        <v>78</v>
      </c>
      <c r="H4" t="s">
        <v>66</v>
      </c>
      <c r="I4">
        <f>MROUND(Table1[[#This Row],[Prob_H]]*100,2)/100</f>
        <v>0.46</v>
      </c>
      <c r="J4">
        <f>1/Table1[[#This Row],[odds_ft_home_team_win]]-Table1[[#This Row],[Margin/3]]</f>
        <v>0.45261043699054038</v>
      </c>
      <c r="K4">
        <f>1/Table1[[#This Row],[odds_ft_draw]]-Table1[[#This Row],[Margin/3]]</f>
        <v>0.2816360163667509</v>
      </c>
      <c r="L4">
        <f>1/Table1[[#This Row],[odds_ft_away_team_win]]-Table1[[#This Row],[Margin/3]]</f>
        <v>0.26575354664270878</v>
      </c>
      <c r="M4">
        <v>1</v>
      </c>
      <c r="N4">
        <v>0</v>
      </c>
      <c r="O4">
        <v>0</v>
      </c>
      <c r="P4">
        <v>1.95</v>
      </c>
      <c r="Q4">
        <v>1.37</v>
      </c>
      <c r="R4" t="str" cm="1">
        <f t="array" ref="R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AA4">
        <v>-1</v>
      </c>
      <c r="AB4">
        <v>-1</v>
      </c>
      <c r="AC4">
        <v>3</v>
      </c>
      <c r="AD4">
        <v>0</v>
      </c>
      <c r="AE4">
        <v>1</v>
      </c>
      <c r="AF4">
        <v>0</v>
      </c>
      <c r="AG4">
        <v>1</v>
      </c>
      <c r="AH4">
        <v>2</v>
      </c>
      <c r="AI4">
        <v>1</v>
      </c>
      <c r="AJ4">
        <v>0</v>
      </c>
      <c r="AK4">
        <v>-1</v>
      </c>
      <c r="AL4">
        <v>-1</v>
      </c>
      <c r="AM4">
        <v>-1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2.17</v>
      </c>
      <c r="BJ4">
        <v>3.45</v>
      </c>
      <c r="BK4">
        <v>3.65</v>
      </c>
      <c r="BL4">
        <f>1/Table1[[#This Row],[odds_ft_home_team_win]]+1/Table1[[#This Row],[odds_ft_draw]]+1/Table1[[#This Row],[odds_ft_away_team_win]]-1</f>
        <v>2.465716829105169E-2</v>
      </c>
      <c r="BM4">
        <f>Table1[[#This Row],[Margin]]/3</f>
        <v>8.2190560970172299E-3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 t="s">
        <v>79</v>
      </c>
      <c r="BU4">
        <f>VLOOKUP(Table1[[#This Row],[Reference]],metron,11,FALSE)</f>
        <v>1.4888836329233679</v>
      </c>
      <c r="BV4">
        <f>VLOOKUP(Table1[[#This Row],[Reference]],metron,12,FALSE)</f>
        <v>1.0516792809839171</v>
      </c>
    </row>
    <row r="5" spans="1:74" hidden="1" x14ac:dyDescent="0.45">
      <c r="A5" t="s">
        <v>5418</v>
      </c>
      <c r="B5">
        <v>1342908000</v>
      </c>
      <c r="C5" s="3" t="s">
        <v>76</v>
      </c>
      <c r="D5" t="s">
        <v>65</v>
      </c>
      <c r="E5" t="s">
        <v>66</v>
      </c>
      <c r="F5" t="s">
        <v>80</v>
      </c>
      <c r="G5" t="s">
        <v>81</v>
      </c>
      <c r="H5" t="s">
        <v>66</v>
      </c>
      <c r="I5">
        <f>MROUND(Table1[[#This Row],[Prob_H]]*100,2)/100</f>
        <v>0.4</v>
      </c>
      <c r="J5">
        <f>1/Table1[[#This Row],[odds_ft_home_team_win]]-Table1[[#This Row],[Margin/3]]</f>
        <v>0.40508165571406463</v>
      </c>
      <c r="K5">
        <f>1/Table1[[#This Row],[odds_ft_draw]]-Table1[[#This Row],[Margin/3]]</f>
        <v>0.28859442026270721</v>
      </c>
      <c r="L5">
        <f>1/Table1[[#This Row],[odds_ft_away_team_win]]-Table1[[#This Row],[Margin/3]]</f>
        <v>0.30632392402322828</v>
      </c>
      <c r="M5">
        <v>1</v>
      </c>
      <c r="N5">
        <v>0</v>
      </c>
      <c r="O5">
        <v>0</v>
      </c>
      <c r="P5">
        <v>0.88</v>
      </c>
      <c r="Q5">
        <v>0.95</v>
      </c>
      <c r="R5" t="str" cm="1">
        <f t="array" ref="R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">
        <v>0</v>
      </c>
      <c r="T5">
        <v>2</v>
      </c>
      <c r="U5">
        <v>2</v>
      </c>
      <c r="V5">
        <v>1</v>
      </c>
      <c r="W5">
        <v>0</v>
      </c>
      <c r="X5">
        <v>1</v>
      </c>
      <c r="Z5" t="s">
        <v>82</v>
      </c>
      <c r="AA5">
        <v>-1</v>
      </c>
      <c r="AB5">
        <v>-1</v>
      </c>
      <c r="AC5">
        <v>4</v>
      </c>
      <c r="AD5">
        <v>1</v>
      </c>
      <c r="AE5">
        <v>3</v>
      </c>
      <c r="AF5">
        <v>1</v>
      </c>
      <c r="AG5">
        <v>1</v>
      </c>
      <c r="AH5">
        <v>4</v>
      </c>
      <c r="AI5">
        <v>2</v>
      </c>
      <c r="AJ5">
        <v>2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2.42</v>
      </c>
      <c r="BJ5">
        <v>3.37</v>
      </c>
      <c r="BK5">
        <v>3.18</v>
      </c>
      <c r="BL5">
        <f>1/Table1[[#This Row],[odds_ft_home_team_win]]+1/Table1[[#This Row],[odds_ft_draw]]+1/Table1[[#This Row],[odds_ft_away_team_win]]-1</f>
        <v>2.4424454345409519E-2</v>
      </c>
      <c r="BM5">
        <f>Table1[[#This Row],[Margin]]/3</f>
        <v>8.1414847818031735E-3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 t="s">
        <v>83</v>
      </c>
      <c r="BU5">
        <f>VLOOKUP(Table1[[#This Row],[Reference]],metron,11,FALSE)</f>
        <v>1.344038264434575</v>
      </c>
      <c r="BV5">
        <f>VLOOKUP(Table1[[#This Row],[Reference]],metron,12,FALSE)</f>
        <v>1.1515772691037469</v>
      </c>
    </row>
    <row r="6" spans="1:74" hidden="1" x14ac:dyDescent="0.45">
      <c r="A6" t="s">
        <v>5418</v>
      </c>
      <c r="B6">
        <v>1342915200</v>
      </c>
      <c r="C6" s="3" t="s">
        <v>84</v>
      </c>
      <c r="D6" t="s">
        <v>65</v>
      </c>
      <c r="E6" t="s">
        <v>66</v>
      </c>
      <c r="F6" t="s">
        <v>85</v>
      </c>
      <c r="G6" t="s">
        <v>86</v>
      </c>
      <c r="H6" t="s">
        <v>66</v>
      </c>
      <c r="I6">
        <f>MROUND(Table1[[#This Row],[Prob_H]]*100,2)/100</f>
        <v>0.46</v>
      </c>
      <c r="J6">
        <f>1/Table1[[#This Row],[odds_ft_home_team_win]]-Table1[[#This Row],[Margin/3]]</f>
        <v>0.45486566711570647</v>
      </c>
      <c r="K6">
        <f>1/Table1[[#This Row],[odds_ft_draw]]-Table1[[#This Row],[Margin/3]]</f>
        <v>0.27925902599182401</v>
      </c>
      <c r="L6">
        <f>1/Table1[[#This Row],[odds_ft_away_team_win]]-Table1[[#This Row],[Margin/3]]</f>
        <v>0.26587530689246958</v>
      </c>
      <c r="M6">
        <v>1</v>
      </c>
      <c r="N6">
        <v>0</v>
      </c>
      <c r="O6">
        <v>0</v>
      </c>
      <c r="P6">
        <v>1.8</v>
      </c>
      <c r="Q6">
        <v>1.86</v>
      </c>
      <c r="R6" t="str" cm="1">
        <f t="array" ref="R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AA6">
        <v>-1</v>
      </c>
      <c r="AB6">
        <v>-1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-1</v>
      </c>
      <c r="AL6">
        <v>-1</v>
      </c>
      <c r="AM6">
        <v>-1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2.16</v>
      </c>
      <c r="BJ6">
        <v>3.48</v>
      </c>
      <c r="BK6">
        <v>3.65</v>
      </c>
      <c r="BL6">
        <f>1/Table1[[#This Row],[odds_ft_home_team_win]]+1/Table1[[#This Row],[odds_ft_draw]]+1/Table1[[#This Row],[odds_ft_away_team_win]]-1</f>
        <v>2.4291887541769253E-2</v>
      </c>
      <c r="BM6">
        <f>Table1[[#This Row],[Margin]]/3</f>
        <v>8.0972958472564169E-3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 t="s">
        <v>87</v>
      </c>
      <c r="BU6">
        <f>VLOOKUP(Table1[[#This Row],[Reference]],metron,11,FALSE)</f>
        <v>1.4888836329233679</v>
      </c>
      <c r="BV6">
        <f>VLOOKUP(Table1[[#This Row],[Reference]],metron,12,FALSE)</f>
        <v>1.0516792809839171</v>
      </c>
    </row>
    <row r="7" spans="1:74" hidden="1" x14ac:dyDescent="0.45">
      <c r="A7" t="s">
        <v>5418</v>
      </c>
      <c r="B7">
        <v>1342915200</v>
      </c>
      <c r="C7" s="3" t="s">
        <v>84</v>
      </c>
      <c r="D7" t="s">
        <v>65</v>
      </c>
      <c r="E7" t="s">
        <v>66</v>
      </c>
      <c r="F7" t="s">
        <v>88</v>
      </c>
      <c r="G7" t="s">
        <v>89</v>
      </c>
      <c r="H7" t="s">
        <v>66</v>
      </c>
      <c r="I7">
        <f>MROUND(Table1[[#This Row],[Prob_H]]*100,2)/100</f>
        <v>0.6</v>
      </c>
      <c r="J7">
        <f>1/Table1[[#This Row],[odds_ft_home_team_win]]-Table1[[#This Row],[Margin/3]]</f>
        <v>0.5947168441805728</v>
      </c>
      <c r="K7">
        <f>1/Table1[[#This Row],[odds_ft_draw]]-Table1[[#This Row],[Margin/3]]</f>
        <v>0.24547176258838119</v>
      </c>
      <c r="L7">
        <f>1/Table1[[#This Row],[odds_ft_away_team_win]]-Table1[[#This Row],[Margin/3]]</f>
        <v>0.15981139323104604</v>
      </c>
      <c r="M7">
        <v>1</v>
      </c>
      <c r="N7">
        <v>0</v>
      </c>
      <c r="O7">
        <v>0</v>
      </c>
      <c r="P7">
        <v>1.84</v>
      </c>
      <c r="Q7">
        <v>1</v>
      </c>
      <c r="R7" t="str" cm="1">
        <f t="array" ref="R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">
        <v>2</v>
      </c>
      <c r="T7">
        <v>1</v>
      </c>
      <c r="U7">
        <v>3</v>
      </c>
      <c r="V7">
        <v>2</v>
      </c>
      <c r="W7">
        <v>1</v>
      </c>
      <c r="X7">
        <v>1</v>
      </c>
      <c r="Y7" t="s">
        <v>90</v>
      </c>
      <c r="Z7">
        <v>1</v>
      </c>
      <c r="AA7">
        <v>-1</v>
      </c>
      <c r="AB7">
        <v>-1</v>
      </c>
      <c r="AC7">
        <v>2</v>
      </c>
      <c r="AD7">
        <v>0</v>
      </c>
      <c r="AE7">
        <v>2</v>
      </c>
      <c r="AF7">
        <v>0</v>
      </c>
      <c r="AG7">
        <v>1</v>
      </c>
      <c r="AH7">
        <v>1</v>
      </c>
      <c r="AI7">
        <v>1</v>
      </c>
      <c r="AJ7">
        <v>1</v>
      </c>
      <c r="AK7">
        <v>-1</v>
      </c>
      <c r="AL7">
        <v>-1</v>
      </c>
      <c r="AM7">
        <v>-1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1.66</v>
      </c>
      <c r="BJ7">
        <v>3.95</v>
      </c>
      <c r="BK7">
        <v>5.97</v>
      </c>
      <c r="BL7">
        <f>1/Table1[[#This Row],[odds_ft_home_team_win]]+1/Table1[[#This Row],[odds_ft_draw]]+1/Table1[[#This Row],[odds_ft_away_team_win]]-1</f>
        <v>2.3078383120932244E-2</v>
      </c>
      <c r="BM7">
        <f>Table1[[#This Row],[Margin]]/3</f>
        <v>7.6927943736440811E-3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 t="s">
        <v>91</v>
      </c>
      <c r="BU7">
        <f>VLOOKUP(Table1[[#This Row],[Reference]],metron,11,FALSE)</f>
        <v>1.841836734693878</v>
      </c>
      <c r="BV7">
        <f>VLOOKUP(Table1[[#This Row],[Reference]],metron,12,FALSE)</f>
        <v>0.88917233560090703</v>
      </c>
    </row>
    <row r="8" spans="1:74" hidden="1" x14ac:dyDescent="0.45">
      <c r="A8" t="s">
        <v>5418</v>
      </c>
      <c r="B8">
        <v>1342922400</v>
      </c>
      <c r="C8" s="3" t="s">
        <v>92</v>
      </c>
      <c r="D8" t="s">
        <v>65</v>
      </c>
      <c r="E8" t="s">
        <v>66</v>
      </c>
      <c r="F8" t="s">
        <v>93</v>
      </c>
      <c r="G8" t="s">
        <v>94</v>
      </c>
      <c r="H8" t="s">
        <v>66</v>
      </c>
      <c r="I8">
        <f>MROUND(Table1[[#This Row],[Prob_H]]*100,2)/100</f>
        <v>0.4</v>
      </c>
      <c r="J8">
        <f>1/Table1[[#This Row],[odds_ft_home_team_win]]-Table1[[#This Row],[Margin/3]]</f>
        <v>0.3911928476197945</v>
      </c>
      <c r="K8">
        <f>1/Table1[[#This Row],[odds_ft_draw]]-Table1[[#This Row],[Margin/3]]</f>
        <v>0.29607089640028228</v>
      </c>
      <c r="L8">
        <f>1/Table1[[#This Row],[odds_ft_away_team_win]]-Table1[[#This Row],[Margin/3]]</f>
        <v>0.31273625597992311</v>
      </c>
      <c r="M8">
        <v>1</v>
      </c>
      <c r="N8">
        <v>0</v>
      </c>
      <c r="O8">
        <v>0</v>
      </c>
      <c r="P8">
        <v>1.39</v>
      </c>
      <c r="Q8">
        <v>1.33</v>
      </c>
      <c r="R8" t="str" cm="1">
        <f t="array" ref="R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">
        <v>1</v>
      </c>
      <c r="T8">
        <v>1</v>
      </c>
      <c r="U8">
        <v>2</v>
      </c>
      <c r="V8">
        <v>1</v>
      </c>
      <c r="W8">
        <v>0</v>
      </c>
      <c r="X8">
        <v>1</v>
      </c>
      <c r="Y8">
        <v>85</v>
      </c>
      <c r="Z8">
        <v>7</v>
      </c>
      <c r="AA8">
        <v>-1</v>
      </c>
      <c r="AB8">
        <v>-1</v>
      </c>
      <c r="AC8">
        <v>2</v>
      </c>
      <c r="AD8">
        <v>1</v>
      </c>
      <c r="AE8">
        <v>5</v>
      </c>
      <c r="AF8">
        <v>0</v>
      </c>
      <c r="AG8">
        <v>2</v>
      </c>
      <c r="AH8">
        <v>1</v>
      </c>
      <c r="AI8">
        <v>1</v>
      </c>
      <c r="AJ8">
        <v>4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2.5</v>
      </c>
      <c r="BJ8">
        <v>3.28</v>
      </c>
      <c r="BK8">
        <v>3.11</v>
      </c>
      <c r="BL8">
        <f>1/Table1[[#This Row],[odds_ft_home_team_win]]+1/Table1[[#This Row],[odds_ft_draw]]+1/Table1[[#This Row],[odds_ft_away_team_win]]-1</f>
        <v>2.64214571406165E-2</v>
      </c>
      <c r="BM8">
        <f>Table1[[#This Row],[Margin]]/3</f>
        <v>8.8071523802054994E-3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 t="s">
        <v>95</v>
      </c>
      <c r="BU8">
        <f>VLOOKUP(Table1[[#This Row],[Reference]],metron,11,FALSE)</f>
        <v>1.344038264434575</v>
      </c>
      <c r="BV8">
        <f>VLOOKUP(Table1[[#This Row],[Reference]],metron,12,FALSE)</f>
        <v>1.1515772691037469</v>
      </c>
    </row>
    <row r="9" spans="1:74" hidden="1" x14ac:dyDescent="0.45">
      <c r="A9" t="s">
        <v>5418</v>
      </c>
      <c r="B9">
        <v>1342976400</v>
      </c>
      <c r="C9" s="3" t="s">
        <v>96</v>
      </c>
      <c r="D9" t="s">
        <v>65</v>
      </c>
      <c r="E9" t="s">
        <v>66</v>
      </c>
      <c r="F9" t="s">
        <v>97</v>
      </c>
      <c r="G9" t="s">
        <v>98</v>
      </c>
      <c r="H9" t="s">
        <v>66</v>
      </c>
      <c r="I9">
        <f>MROUND(Table1[[#This Row],[Prob_H]]*100,2)/100</f>
        <v>0.38</v>
      </c>
      <c r="J9">
        <f>1/Table1[[#This Row],[odds_ft_home_team_win]]-Table1[[#This Row],[Margin/3]]</f>
        <v>0.37167810497126447</v>
      </c>
      <c r="K9">
        <f>1/Table1[[#This Row],[odds_ft_draw]]-Table1[[#This Row],[Margin/3]]</f>
        <v>0.29085116569392561</v>
      </c>
      <c r="L9">
        <f>1/Table1[[#This Row],[odds_ft_away_team_win]]-Table1[[#This Row],[Margin/3]]</f>
        <v>0.33747072933480987</v>
      </c>
      <c r="M9">
        <v>1</v>
      </c>
      <c r="N9">
        <v>0</v>
      </c>
      <c r="O9">
        <v>0</v>
      </c>
      <c r="P9">
        <v>1.65</v>
      </c>
      <c r="Q9">
        <v>1.1100000000000001</v>
      </c>
      <c r="R9" t="str" cm="1">
        <f t="array" ref="R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">
        <v>2</v>
      </c>
      <c r="T9">
        <v>1</v>
      </c>
      <c r="U9">
        <v>3</v>
      </c>
      <c r="V9">
        <v>2</v>
      </c>
      <c r="W9">
        <v>2</v>
      </c>
      <c r="X9">
        <v>0</v>
      </c>
      <c r="Y9" t="s">
        <v>99</v>
      </c>
      <c r="Z9">
        <v>67</v>
      </c>
      <c r="AA9">
        <v>-1</v>
      </c>
      <c r="AB9">
        <v>-1</v>
      </c>
      <c r="AC9">
        <v>1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1</v>
      </c>
      <c r="AK9">
        <v>-1</v>
      </c>
      <c r="AL9">
        <v>-1</v>
      </c>
      <c r="AM9">
        <v>-1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2.63</v>
      </c>
      <c r="BJ9">
        <v>3.34</v>
      </c>
      <c r="BK9">
        <v>2.89</v>
      </c>
      <c r="BL9">
        <f>1/Table1[[#This Row],[odds_ft_home_team_win]]+1/Table1[[#This Row],[odds_ft_draw]]+1/Table1[[#This Row],[odds_ft_away_team_win]]-1</f>
        <v>2.5650095732594469E-2</v>
      </c>
      <c r="BM9">
        <f>Table1[[#This Row],[Margin]]/3</f>
        <v>8.5500319108648224E-3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 t="s">
        <v>100</v>
      </c>
      <c r="BU9">
        <f>VLOOKUP(Table1[[#This Row],[Reference]],metron,11,FALSE)</f>
        <v>1.330562659846547</v>
      </c>
      <c r="BV9">
        <f>VLOOKUP(Table1[[#This Row],[Reference]],metron,12,FALSE)</f>
        <v>1.1595268542199491</v>
      </c>
    </row>
    <row r="10" spans="1:74" hidden="1" x14ac:dyDescent="0.45">
      <c r="A10" t="s">
        <v>5418</v>
      </c>
      <c r="B10">
        <v>1342998000</v>
      </c>
      <c r="C10" s="3" t="s">
        <v>101</v>
      </c>
      <c r="D10" t="s">
        <v>65</v>
      </c>
      <c r="E10" t="s">
        <v>66</v>
      </c>
      <c r="F10" t="s">
        <v>102</v>
      </c>
      <c r="G10" t="s">
        <v>103</v>
      </c>
      <c r="H10" t="s">
        <v>66</v>
      </c>
      <c r="I10">
        <f>MROUND(Table1[[#This Row],[Prob_H]]*100,2)/100</f>
        <v>0.36</v>
      </c>
      <c r="J10">
        <f>1/Table1[[#This Row],[odds_ft_home_team_win]]-Table1[[#This Row],[Margin/3]]</f>
        <v>0.36067043300380924</v>
      </c>
      <c r="K10">
        <f>1/Table1[[#This Row],[odds_ft_draw]]-Table1[[#This Row],[Margin/3]]</f>
        <v>0.286651993704372</v>
      </c>
      <c r="L10">
        <f>1/Table1[[#This Row],[odds_ft_away_team_win]]-Table1[[#This Row],[Margin/3]]</f>
        <v>0.35267757329181865</v>
      </c>
      <c r="M10">
        <v>1</v>
      </c>
      <c r="N10">
        <v>0</v>
      </c>
      <c r="O10">
        <v>0</v>
      </c>
      <c r="P10">
        <v>1.1200000000000001</v>
      </c>
      <c r="Q10">
        <v>0.53</v>
      </c>
      <c r="R10" t="str" cm="1">
        <f t="array" ref="R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AA10">
        <v>-1</v>
      </c>
      <c r="AB10">
        <v>-1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-1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2.71</v>
      </c>
      <c r="BJ10">
        <v>3.39</v>
      </c>
      <c r="BK10">
        <v>2.77</v>
      </c>
      <c r="BL10">
        <f>1/Table1[[#This Row],[odds_ft_home_team_win]]+1/Table1[[#This Row],[odds_ft_draw]]+1/Table1[[#This Row],[odds_ft_away_team_win]]-1</f>
        <v>2.4999771099273316E-2</v>
      </c>
      <c r="BM10">
        <f>Table1[[#This Row],[Margin]]/3</f>
        <v>8.3332570330911047E-3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 t="s">
        <v>104</v>
      </c>
      <c r="BU10">
        <f>VLOOKUP(Table1[[#This Row],[Reference]],metron,11,FALSE)</f>
        <v>1.269326094653606</v>
      </c>
      <c r="BV10">
        <f>VLOOKUP(Table1[[#This Row],[Reference]],metron,12,FALSE)</f>
        <v>1.2417089578661631</v>
      </c>
    </row>
    <row r="11" spans="1:74" hidden="1" x14ac:dyDescent="0.45">
      <c r="A11" t="s">
        <v>5417</v>
      </c>
      <c r="B11">
        <v>1357349400</v>
      </c>
      <c r="C11" s="3" t="s">
        <v>356</v>
      </c>
      <c r="D11" t="s">
        <v>65</v>
      </c>
      <c r="E11" t="s">
        <v>66</v>
      </c>
      <c r="F11" t="s">
        <v>78</v>
      </c>
      <c r="G11" t="s">
        <v>77</v>
      </c>
      <c r="H11" t="s">
        <v>66</v>
      </c>
      <c r="I11">
        <f>MROUND(Table1[[#This Row],[Prob_H]]*100,2)/100</f>
        <v>0.44</v>
      </c>
      <c r="J11">
        <f>1/Table1[[#This Row],[odds_ft_home_team_win]]-Table1[[#This Row],[Margin/3]]</f>
        <v>0.44460115733765754</v>
      </c>
      <c r="K11">
        <f>1/Table1[[#This Row],[odds_ft_draw]]-Table1[[#This Row],[Margin/3]]</f>
        <v>0.28679160783671337</v>
      </c>
      <c r="L11">
        <f>1/Table1[[#This Row],[odds_ft_away_team_win]]-Table1[[#This Row],[Margin/3]]</f>
        <v>0.2686072348256292</v>
      </c>
      <c r="M11">
        <v>1</v>
      </c>
      <c r="N11">
        <v>1.6</v>
      </c>
      <c r="O11">
        <v>1.22</v>
      </c>
      <c r="P11">
        <v>1.95</v>
      </c>
      <c r="Q11">
        <v>1.38</v>
      </c>
      <c r="R11" t="str" cm="1">
        <f t="array" ref="R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">
        <v>3</v>
      </c>
      <c r="T11">
        <v>3</v>
      </c>
      <c r="U11">
        <v>6</v>
      </c>
      <c r="V11">
        <v>4</v>
      </c>
      <c r="W11">
        <v>2</v>
      </c>
      <c r="X11">
        <v>2</v>
      </c>
      <c r="Y11" t="s">
        <v>357</v>
      </c>
      <c r="Z11" t="s">
        <v>358</v>
      </c>
      <c r="AA11">
        <v>-1</v>
      </c>
      <c r="AB11">
        <v>-1</v>
      </c>
      <c r="AC11">
        <v>5</v>
      </c>
      <c r="AD11">
        <v>0</v>
      </c>
      <c r="AE11">
        <v>4</v>
      </c>
      <c r="AF11">
        <v>1</v>
      </c>
      <c r="AG11">
        <v>1</v>
      </c>
      <c r="AH11">
        <v>4</v>
      </c>
      <c r="AI11">
        <v>0</v>
      </c>
      <c r="AJ11">
        <v>5</v>
      </c>
      <c r="AK11">
        <v>-1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0</v>
      </c>
      <c r="AV11">
        <v>0</v>
      </c>
      <c r="AW11">
        <v>2.2599999999999998</v>
      </c>
      <c r="AX11">
        <v>42</v>
      </c>
      <c r="AY11">
        <v>74</v>
      </c>
      <c r="AZ11">
        <v>32</v>
      </c>
      <c r="BA11">
        <v>11</v>
      </c>
      <c r="BB11">
        <v>5</v>
      </c>
      <c r="BC11">
        <v>31</v>
      </c>
      <c r="BD11">
        <v>69</v>
      </c>
      <c r="BE11">
        <v>32</v>
      </c>
      <c r="BF11">
        <v>85</v>
      </c>
      <c r="BG11">
        <v>0</v>
      </c>
      <c r="BH11">
        <v>6.18</v>
      </c>
      <c r="BI11">
        <v>2.2000000000000002</v>
      </c>
      <c r="BJ11">
        <v>3.37</v>
      </c>
      <c r="BK11">
        <v>3.59</v>
      </c>
      <c r="BL11">
        <f>1/Table1[[#This Row],[odds_ft_home_team_win]]+1/Table1[[#This Row],[odds_ft_draw]]+1/Table1[[#This Row],[odds_ft_away_team_win]]-1</f>
        <v>2.9832891623390978E-2</v>
      </c>
      <c r="BM11">
        <f>Table1[[#This Row],[Margin]]/3</f>
        <v>9.9442972077969927E-3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 t="s">
        <v>106</v>
      </c>
      <c r="BU11">
        <f>VLOOKUP(Table1[[#This Row],[Reference]],metron,11,FALSE)</f>
        <v>1.4140979689366791</v>
      </c>
      <c r="BV11">
        <f>VLOOKUP(Table1[[#This Row],[Reference]],metron,12,FALSE)</f>
        <v>1.0666666666666671</v>
      </c>
    </row>
    <row r="12" spans="1:74" hidden="1" x14ac:dyDescent="0.45">
      <c r="A12" t="s">
        <v>5417</v>
      </c>
      <c r="B12">
        <v>1357426800</v>
      </c>
      <c r="C12" s="3" t="s">
        <v>359</v>
      </c>
      <c r="D12" t="s">
        <v>65</v>
      </c>
      <c r="E12" t="s">
        <v>66</v>
      </c>
      <c r="F12" t="s">
        <v>86</v>
      </c>
      <c r="G12" t="s">
        <v>85</v>
      </c>
      <c r="H12" t="s">
        <v>66</v>
      </c>
      <c r="I12">
        <f>MROUND(Table1[[#This Row],[Prob_H]]*100,2)/100</f>
        <v>0.44</v>
      </c>
      <c r="J12">
        <f>1/Table1[[#This Row],[odds_ft_home_team_win]]-Table1[[#This Row],[Margin/3]]</f>
        <v>0.44808254751191035</v>
      </c>
      <c r="K12">
        <f>1/Table1[[#This Row],[odds_ft_draw]]-Table1[[#This Row],[Margin/3]]</f>
        <v>0.28006462560023981</v>
      </c>
      <c r="L12">
        <f>1/Table1[[#This Row],[odds_ft_away_team_win]]-Table1[[#This Row],[Margin/3]]</f>
        <v>0.27185282688784984</v>
      </c>
      <c r="M12">
        <v>1</v>
      </c>
      <c r="N12">
        <v>1.4</v>
      </c>
      <c r="O12">
        <v>1.1100000000000001</v>
      </c>
      <c r="P12">
        <v>1.86</v>
      </c>
      <c r="Q12">
        <v>0.8</v>
      </c>
      <c r="R12" t="str" cm="1">
        <f t="array" ref="R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">
        <v>2</v>
      </c>
      <c r="T12">
        <v>1</v>
      </c>
      <c r="U12">
        <v>3</v>
      </c>
      <c r="V12">
        <v>2</v>
      </c>
      <c r="W12">
        <v>1</v>
      </c>
      <c r="X12">
        <v>1</v>
      </c>
      <c r="Y12" t="s">
        <v>360</v>
      </c>
      <c r="Z12">
        <v>15</v>
      </c>
      <c r="AA12">
        <v>-1</v>
      </c>
      <c r="AB12">
        <v>-1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2</v>
      </c>
      <c r="AJ12">
        <v>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0</v>
      </c>
      <c r="AV12">
        <v>0</v>
      </c>
      <c r="AW12">
        <v>2.79</v>
      </c>
      <c r="AX12">
        <v>69</v>
      </c>
      <c r="AY12">
        <v>90</v>
      </c>
      <c r="AZ12">
        <v>42</v>
      </c>
      <c r="BA12">
        <v>26</v>
      </c>
      <c r="BB12">
        <v>16</v>
      </c>
      <c r="BC12">
        <v>32</v>
      </c>
      <c r="BD12">
        <v>69</v>
      </c>
      <c r="BE12">
        <v>63</v>
      </c>
      <c r="BF12">
        <v>79</v>
      </c>
      <c r="BG12">
        <v>0</v>
      </c>
      <c r="BH12">
        <v>4.32</v>
      </c>
      <c r="BI12">
        <v>2.1800000000000002</v>
      </c>
      <c r="BJ12">
        <v>3.44</v>
      </c>
      <c r="BK12">
        <v>3.54</v>
      </c>
      <c r="BL12">
        <f>1/Table1[[#This Row],[odds_ft_home_team_win]]+1/Table1[[#This Row],[odds_ft_draw]]+1/Table1[[#This Row],[odds_ft_away_team_win]]-1</f>
        <v>3.1899146455094618E-2</v>
      </c>
      <c r="BM12">
        <f>Table1[[#This Row],[Margin]]/3</f>
        <v>1.0633048818364873E-2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t="s">
        <v>113</v>
      </c>
      <c r="BU12">
        <f>VLOOKUP(Table1[[#This Row],[Reference]],metron,11,FALSE)</f>
        <v>1.4140979689366791</v>
      </c>
      <c r="BV12">
        <f>VLOOKUP(Table1[[#This Row],[Reference]],metron,12,FALSE)</f>
        <v>1.0666666666666671</v>
      </c>
    </row>
    <row r="13" spans="1:74" hidden="1" x14ac:dyDescent="0.45">
      <c r="A13" t="s">
        <v>5417</v>
      </c>
      <c r="B13">
        <v>1357434000</v>
      </c>
      <c r="C13" s="3" t="s">
        <v>361</v>
      </c>
      <c r="D13" t="s">
        <v>65</v>
      </c>
      <c r="E13" t="s">
        <v>66</v>
      </c>
      <c r="F13" t="s">
        <v>68</v>
      </c>
      <c r="G13" t="s">
        <v>67</v>
      </c>
      <c r="H13" t="s">
        <v>66</v>
      </c>
      <c r="I13">
        <f>MROUND(Table1[[#This Row],[Prob_H]]*100,2)/100</f>
        <v>0.54</v>
      </c>
      <c r="J13">
        <f>1/Table1[[#This Row],[odds_ft_home_team_win]]-Table1[[#This Row],[Margin/3]]</f>
        <v>0.54178218770047382</v>
      </c>
      <c r="K13">
        <f>1/Table1[[#This Row],[odds_ft_draw]]-Table1[[#This Row],[Margin/3]]</f>
        <v>0.25883777883091108</v>
      </c>
      <c r="L13">
        <f>1/Table1[[#This Row],[odds_ft_away_team_win]]-Table1[[#This Row],[Margin/3]]</f>
        <v>0.19938003346861527</v>
      </c>
      <c r="M13">
        <v>1</v>
      </c>
      <c r="N13">
        <v>1.63</v>
      </c>
      <c r="O13">
        <v>0.44</v>
      </c>
      <c r="P13">
        <v>1.56</v>
      </c>
      <c r="Q13">
        <v>0.53</v>
      </c>
      <c r="R13" t="str" cm="1">
        <f t="array" ref="R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">
        <v>3</v>
      </c>
      <c r="T13">
        <v>0</v>
      </c>
      <c r="U13">
        <v>3</v>
      </c>
      <c r="V13">
        <v>0</v>
      </c>
      <c r="W13">
        <v>0</v>
      </c>
      <c r="X13">
        <v>0</v>
      </c>
      <c r="Y13" t="s">
        <v>362</v>
      </c>
      <c r="AA13">
        <v>-1</v>
      </c>
      <c r="AB13">
        <v>-1</v>
      </c>
      <c r="AC13">
        <v>1</v>
      </c>
      <c r="AD13">
        <v>0</v>
      </c>
      <c r="AE13">
        <v>3</v>
      </c>
      <c r="AF13">
        <v>0</v>
      </c>
      <c r="AG13">
        <v>0</v>
      </c>
      <c r="AH13">
        <v>1</v>
      </c>
      <c r="AI13">
        <v>2</v>
      </c>
      <c r="AJ13">
        <v>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0</v>
      </c>
      <c r="AV13">
        <v>0</v>
      </c>
      <c r="AW13">
        <v>2.71</v>
      </c>
      <c r="AX13">
        <v>71</v>
      </c>
      <c r="AY13">
        <v>89</v>
      </c>
      <c r="AZ13">
        <v>47</v>
      </c>
      <c r="BA13">
        <v>24</v>
      </c>
      <c r="BB13">
        <v>18</v>
      </c>
      <c r="BC13">
        <v>35</v>
      </c>
      <c r="BD13">
        <v>76</v>
      </c>
      <c r="BE13">
        <v>42</v>
      </c>
      <c r="BF13">
        <v>71</v>
      </c>
      <c r="BG13">
        <v>0</v>
      </c>
      <c r="BH13">
        <v>4.66</v>
      </c>
      <c r="BI13">
        <v>1.81</v>
      </c>
      <c r="BJ13">
        <v>3.71</v>
      </c>
      <c r="BK13">
        <v>4.76</v>
      </c>
      <c r="BL13">
        <f>1/Table1[[#This Row],[odds_ft_home_team_win]]+1/Table1[[#This Row],[odds_ft_draw]]+1/Table1[[#This Row],[odds_ft_away_team_win]]-1</f>
        <v>3.2112000434490362E-2</v>
      </c>
      <c r="BM13">
        <f>Table1[[#This Row],[Margin]]/3</f>
        <v>1.070400014483012E-2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 t="s">
        <v>116</v>
      </c>
      <c r="BU13">
        <f>VLOOKUP(Table1[[#This Row],[Reference]],metron,11,FALSE)</f>
        <v>1.684957590444867</v>
      </c>
      <c r="BV13">
        <f>VLOOKUP(Table1[[#This Row],[Reference]],metron,12,FALSE)</f>
        <v>0.95101263631642718</v>
      </c>
    </row>
    <row r="14" spans="1:74" hidden="1" x14ac:dyDescent="0.45">
      <c r="A14" t="s">
        <v>5417</v>
      </c>
      <c r="B14">
        <v>1357434000</v>
      </c>
      <c r="C14" s="3" t="s">
        <v>361</v>
      </c>
      <c r="D14" t="s">
        <v>65</v>
      </c>
      <c r="E14" t="s">
        <v>66</v>
      </c>
      <c r="F14" t="s">
        <v>103</v>
      </c>
      <c r="G14" t="s">
        <v>102</v>
      </c>
      <c r="H14" t="s">
        <v>66</v>
      </c>
      <c r="I14">
        <f>MROUND(Table1[[#This Row],[Prob_H]]*100,2)/100</f>
        <v>0.5</v>
      </c>
      <c r="J14">
        <f>1/Table1[[#This Row],[odds_ft_home_team_win]]-Table1[[#This Row],[Margin/3]]</f>
        <v>0.50277850995039619</v>
      </c>
      <c r="K14">
        <f>1/Table1[[#This Row],[odds_ft_draw]]-Table1[[#This Row],[Margin/3]]</f>
        <v>0.27085687353437771</v>
      </c>
      <c r="L14">
        <f>1/Table1[[#This Row],[odds_ft_away_team_win]]-Table1[[#This Row],[Margin/3]]</f>
        <v>0.22636461651522607</v>
      </c>
      <c r="M14">
        <v>1</v>
      </c>
      <c r="N14">
        <v>1.78</v>
      </c>
      <c r="O14">
        <v>1.22</v>
      </c>
      <c r="P14">
        <v>1.88</v>
      </c>
      <c r="Q14">
        <v>0.82</v>
      </c>
      <c r="R14" t="str" cm="1">
        <f t="array" ref="R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">
        <v>2</v>
      </c>
      <c r="T14">
        <v>0</v>
      </c>
      <c r="U14">
        <v>2</v>
      </c>
      <c r="V14">
        <v>0</v>
      </c>
      <c r="W14">
        <v>0</v>
      </c>
      <c r="X14">
        <v>0</v>
      </c>
      <c r="Y14" t="s">
        <v>363</v>
      </c>
      <c r="AA14">
        <v>-1</v>
      </c>
      <c r="AB14">
        <v>-1</v>
      </c>
      <c r="AC14">
        <v>1</v>
      </c>
      <c r="AD14">
        <v>0</v>
      </c>
      <c r="AE14">
        <v>2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0</v>
      </c>
      <c r="AV14">
        <v>0</v>
      </c>
      <c r="AW14">
        <v>2.61</v>
      </c>
      <c r="AX14">
        <v>62</v>
      </c>
      <c r="AY14">
        <v>73</v>
      </c>
      <c r="AZ14">
        <v>56</v>
      </c>
      <c r="BA14">
        <v>28</v>
      </c>
      <c r="BB14">
        <v>11</v>
      </c>
      <c r="BC14">
        <v>11</v>
      </c>
      <c r="BD14">
        <v>62</v>
      </c>
      <c r="BE14">
        <v>56</v>
      </c>
      <c r="BF14">
        <v>89</v>
      </c>
      <c r="BG14">
        <v>0</v>
      </c>
      <c r="BH14">
        <v>4.66</v>
      </c>
      <c r="BI14">
        <v>1.95</v>
      </c>
      <c r="BJ14">
        <v>3.56</v>
      </c>
      <c r="BK14">
        <v>4.2300000000000004</v>
      </c>
      <c r="BL14">
        <f>1/Table1[[#This Row],[odds_ft_home_team_win]]+1/Table1[[#This Row],[odds_ft_draw]]+1/Table1[[#This Row],[odds_ft_away_team_win]]-1</f>
        <v>3.0126008610350086E-2</v>
      </c>
      <c r="BM14">
        <f>Table1[[#This Row],[Margin]]/3</f>
        <v>1.0042002870116695E-2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 t="s">
        <v>118</v>
      </c>
      <c r="BU14">
        <f>VLOOKUP(Table1[[#This Row],[Reference]],metron,11,FALSE)</f>
        <v>1.5342708579532029</v>
      </c>
      <c r="BV14">
        <f>VLOOKUP(Table1[[#This Row],[Reference]],metron,12,FALSE)</f>
        <v>0.98593713070196176</v>
      </c>
    </row>
    <row r="15" spans="1:74" hidden="1" x14ac:dyDescent="0.45">
      <c r="A15" t="s">
        <v>5417</v>
      </c>
      <c r="B15">
        <v>1357437900</v>
      </c>
      <c r="C15" s="3" t="s">
        <v>364</v>
      </c>
      <c r="D15" t="s">
        <v>65</v>
      </c>
      <c r="E15" t="s">
        <v>66</v>
      </c>
      <c r="F15" t="s">
        <v>81</v>
      </c>
      <c r="G15" t="s">
        <v>80</v>
      </c>
      <c r="H15" t="s">
        <v>66</v>
      </c>
      <c r="I15">
        <f>MROUND(Table1[[#This Row],[Prob_H]]*100,2)/100</f>
        <v>0.7</v>
      </c>
      <c r="J15">
        <f>1/Table1[[#This Row],[odds_ft_home_team_win]]-Table1[[#This Row],[Margin/3]]</f>
        <v>0.70348352037906769</v>
      </c>
      <c r="K15">
        <f>1/Table1[[#This Row],[odds_ft_draw]]-Table1[[#This Row],[Margin/3]]</f>
        <v>0.19495912296578133</v>
      </c>
      <c r="L15">
        <f>1/Table1[[#This Row],[odds_ft_away_team_win]]-Table1[[#This Row],[Margin/3]]</f>
        <v>0.1015573566551511</v>
      </c>
      <c r="M15">
        <v>1</v>
      </c>
      <c r="N15">
        <v>2.4500000000000002</v>
      </c>
      <c r="O15">
        <v>0.67</v>
      </c>
      <c r="P15">
        <v>1.95</v>
      </c>
      <c r="Q15">
        <v>0.94</v>
      </c>
      <c r="R15" t="str" cm="1">
        <f t="array" ref="R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">
        <v>2</v>
      </c>
      <c r="T15">
        <v>2</v>
      </c>
      <c r="U15">
        <v>4</v>
      </c>
      <c r="V15">
        <v>2</v>
      </c>
      <c r="W15">
        <v>1</v>
      </c>
      <c r="X15">
        <v>1</v>
      </c>
      <c r="Y15" t="s">
        <v>365</v>
      </c>
      <c r="Z15" t="s">
        <v>366</v>
      </c>
      <c r="AA15">
        <v>-1</v>
      </c>
      <c r="AB15">
        <v>-1</v>
      </c>
      <c r="AC15">
        <v>3</v>
      </c>
      <c r="AD15">
        <v>0</v>
      </c>
      <c r="AE15">
        <v>2</v>
      </c>
      <c r="AF15">
        <v>0</v>
      </c>
      <c r="AG15">
        <v>0</v>
      </c>
      <c r="AH15">
        <v>3</v>
      </c>
      <c r="AI15">
        <v>0</v>
      </c>
      <c r="AJ15">
        <v>2</v>
      </c>
      <c r="AK15">
        <v>-1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0</v>
      </c>
      <c r="AV15">
        <v>0</v>
      </c>
      <c r="AW15">
        <v>3.04</v>
      </c>
      <c r="AX15">
        <v>51</v>
      </c>
      <c r="AY15">
        <v>84</v>
      </c>
      <c r="AZ15">
        <v>70</v>
      </c>
      <c r="BA15">
        <v>40</v>
      </c>
      <c r="BB15">
        <v>21</v>
      </c>
      <c r="BC15">
        <v>44</v>
      </c>
      <c r="BD15">
        <v>65</v>
      </c>
      <c r="BE15">
        <v>59</v>
      </c>
      <c r="BF15">
        <v>79</v>
      </c>
      <c r="BG15">
        <v>0</v>
      </c>
      <c r="BH15">
        <v>5.17</v>
      </c>
      <c r="BI15">
        <v>1.4</v>
      </c>
      <c r="BJ15">
        <v>4.8600000000000003</v>
      </c>
      <c r="BK15">
        <v>8.9</v>
      </c>
      <c r="BL15">
        <f>1/Table1[[#This Row],[odds_ft_home_team_win]]+1/Table1[[#This Row],[odds_ft_draw]]+1/Table1[[#This Row],[odds_ft_away_team_win]]-1</f>
        <v>3.2406581719939931E-2</v>
      </c>
      <c r="BM15">
        <f>Table1[[#This Row],[Margin]]/3</f>
        <v>1.0802193906646643E-2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 t="s">
        <v>109</v>
      </c>
      <c r="BU15">
        <f>VLOOKUP(Table1[[#This Row],[Reference]],metron,11,FALSE)</f>
        <v>2.224544841537424</v>
      </c>
      <c r="BV15">
        <f>VLOOKUP(Table1[[#This Row],[Reference]],metron,12,FALSE)</f>
        <v>0.76803776129467294</v>
      </c>
    </row>
    <row r="16" spans="1:74" hidden="1" x14ac:dyDescent="0.45">
      <c r="A16" t="s">
        <v>5417</v>
      </c>
      <c r="B16">
        <v>1357441200</v>
      </c>
      <c r="C16" s="3" t="s">
        <v>367</v>
      </c>
      <c r="D16" t="s">
        <v>65</v>
      </c>
      <c r="E16" t="s">
        <v>66</v>
      </c>
      <c r="F16" t="s">
        <v>89</v>
      </c>
      <c r="G16" t="s">
        <v>88</v>
      </c>
      <c r="H16" t="s">
        <v>66</v>
      </c>
      <c r="I16">
        <f>MROUND(Table1[[#This Row],[Prob_H]]*100,2)/100</f>
        <v>0.32</v>
      </c>
      <c r="J16">
        <f>1/Table1[[#This Row],[odds_ft_home_team_win]]-Table1[[#This Row],[Margin/3]]</f>
        <v>0.32168354321257808</v>
      </c>
      <c r="K16">
        <f>1/Table1[[#This Row],[odds_ft_draw]]-Table1[[#This Row],[Margin/3]]</f>
        <v>0.28885882719610606</v>
      </c>
      <c r="L16">
        <f>1/Table1[[#This Row],[odds_ft_away_team_win]]-Table1[[#This Row],[Margin/3]]</f>
        <v>0.38945762959131563</v>
      </c>
      <c r="M16">
        <v>1</v>
      </c>
      <c r="N16">
        <v>0.67</v>
      </c>
      <c r="O16">
        <v>0.89</v>
      </c>
      <c r="P16">
        <v>0.82</v>
      </c>
      <c r="Q16">
        <v>1.1100000000000001</v>
      </c>
      <c r="R16" t="str" cm="1">
        <f t="array" ref="R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">
        <v>1</v>
      </c>
      <c r="T16">
        <v>1</v>
      </c>
      <c r="U16">
        <v>2</v>
      </c>
      <c r="V16">
        <v>1</v>
      </c>
      <c r="W16">
        <v>0</v>
      </c>
      <c r="X16">
        <v>1</v>
      </c>
      <c r="Y16">
        <v>66</v>
      </c>
      <c r="Z16">
        <v>27</v>
      </c>
      <c r="AA16">
        <v>-1</v>
      </c>
      <c r="AB16">
        <v>-1</v>
      </c>
      <c r="AC16">
        <v>5</v>
      </c>
      <c r="AD16">
        <v>1</v>
      </c>
      <c r="AE16">
        <v>2</v>
      </c>
      <c r="AF16">
        <v>1</v>
      </c>
      <c r="AG16">
        <v>1</v>
      </c>
      <c r="AH16">
        <v>5</v>
      </c>
      <c r="AI16">
        <v>1</v>
      </c>
      <c r="AJ16">
        <v>2</v>
      </c>
      <c r="AK16">
        <v>-1</v>
      </c>
      <c r="AL16">
        <v>-1</v>
      </c>
      <c r="AM16">
        <v>-1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0</v>
      </c>
      <c r="AW16">
        <v>2.34</v>
      </c>
      <c r="AX16">
        <v>44</v>
      </c>
      <c r="AY16">
        <v>73</v>
      </c>
      <c r="AZ16">
        <v>39</v>
      </c>
      <c r="BA16">
        <v>22</v>
      </c>
      <c r="BB16">
        <v>11</v>
      </c>
      <c r="BC16">
        <v>11</v>
      </c>
      <c r="BD16">
        <v>62</v>
      </c>
      <c r="BE16">
        <v>50</v>
      </c>
      <c r="BF16">
        <v>84</v>
      </c>
      <c r="BG16">
        <v>0</v>
      </c>
      <c r="BH16">
        <v>5.66</v>
      </c>
      <c r="BI16">
        <v>3.01</v>
      </c>
      <c r="BJ16">
        <v>3.34</v>
      </c>
      <c r="BK16">
        <v>2.5</v>
      </c>
      <c r="BL16">
        <f>1/Table1[[#This Row],[odds_ft_home_team_win]]+1/Table1[[#This Row],[odds_ft_draw]]+1/Table1[[#This Row],[odds_ft_away_team_win]]-1</f>
        <v>3.1627111226053106E-2</v>
      </c>
      <c r="BM16">
        <f>Table1[[#This Row],[Margin]]/3</f>
        <v>1.0542370408684368E-2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 t="s">
        <v>121</v>
      </c>
      <c r="BU16">
        <f>VLOOKUP(Table1[[#This Row],[Reference]],metron,11,FALSE)</f>
        <v>1.210167055864918</v>
      </c>
      <c r="BV16">
        <f>VLOOKUP(Table1[[#This Row],[Reference]],metron,12,FALSE)</f>
        <v>1.3211783725525419</v>
      </c>
    </row>
    <row r="17" spans="1:74" hidden="1" x14ac:dyDescent="0.45">
      <c r="A17" t="s">
        <v>5417</v>
      </c>
      <c r="B17">
        <v>1357495200</v>
      </c>
      <c r="C17" s="3" t="s">
        <v>368</v>
      </c>
      <c r="D17" t="s">
        <v>65</v>
      </c>
      <c r="E17" t="s">
        <v>66</v>
      </c>
      <c r="F17" t="s">
        <v>94</v>
      </c>
      <c r="G17" t="s">
        <v>93</v>
      </c>
      <c r="H17" t="s">
        <v>66</v>
      </c>
      <c r="I17">
        <f>MROUND(Table1[[#This Row],[Prob_H]]*100,2)/100</f>
        <v>0.54</v>
      </c>
      <c r="J17">
        <f>1/Table1[[#This Row],[odds_ft_home_team_win]]-Table1[[#This Row],[Margin/3]]</f>
        <v>0.5361065825358009</v>
      </c>
      <c r="K17">
        <f>1/Table1[[#This Row],[odds_ft_draw]]-Table1[[#This Row],[Margin/3]]</f>
        <v>0.26590158902675892</v>
      </c>
      <c r="L17">
        <f>1/Table1[[#This Row],[odds_ft_away_team_win]]-Table1[[#This Row],[Margin/3]]</f>
        <v>0.19799182843744031</v>
      </c>
      <c r="M17">
        <v>1</v>
      </c>
      <c r="N17">
        <v>1.67</v>
      </c>
      <c r="O17">
        <v>0.67</v>
      </c>
      <c r="P17">
        <v>1.56</v>
      </c>
      <c r="Q17">
        <v>1.1100000000000001</v>
      </c>
      <c r="R17" t="str" cm="1">
        <f t="array" ref="R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">
        <v>1</v>
      </c>
      <c r="T17">
        <v>1</v>
      </c>
      <c r="U17">
        <v>2</v>
      </c>
      <c r="V17">
        <v>1</v>
      </c>
      <c r="W17">
        <v>1</v>
      </c>
      <c r="X17">
        <v>0</v>
      </c>
      <c r="Y17">
        <v>36</v>
      </c>
      <c r="Z17">
        <v>80</v>
      </c>
      <c r="AA17">
        <v>-1</v>
      </c>
      <c r="AB17">
        <v>-1</v>
      </c>
      <c r="AC17">
        <v>1</v>
      </c>
      <c r="AD17">
        <v>0</v>
      </c>
      <c r="AE17">
        <v>2</v>
      </c>
      <c r="AF17">
        <v>0</v>
      </c>
      <c r="AG17">
        <v>0</v>
      </c>
      <c r="AH17">
        <v>1</v>
      </c>
      <c r="AI17">
        <v>2</v>
      </c>
      <c r="AJ17">
        <v>0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0</v>
      </c>
      <c r="AV17">
        <v>0</v>
      </c>
      <c r="AW17">
        <v>2.4500000000000002</v>
      </c>
      <c r="AX17">
        <v>50</v>
      </c>
      <c r="AY17">
        <v>73</v>
      </c>
      <c r="AZ17">
        <v>45</v>
      </c>
      <c r="BA17">
        <v>17</v>
      </c>
      <c r="BB17">
        <v>11</v>
      </c>
      <c r="BC17">
        <v>39</v>
      </c>
      <c r="BD17">
        <v>73</v>
      </c>
      <c r="BE17">
        <v>28</v>
      </c>
      <c r="BF17">
        <v>78</v>
      </c>
      <c r="BG17">
        <v>0</v>
      </c>
      <c r="BH17">
        <v>5.51</v>
      </c>
      <c r="BI17">
        <v>1.83</v>
      </c>
      <c r="BJ17">
        <v>3.62</v>
      </c>
      <c r="BK17">
        <v>4.8</v>
      </c>
      <c r="BL17">
        <f>1/Table1[[#This Row],[odds_ft_home_team_win]]+1/Table1[[#This Row],[odds_ft_draw]]+1/Table1[[#This Row],[odds_ft_away_team_win]]-1</f>
        <v>3.1024514687679083E-2</v>
      </c>
      <c r="BM17">
        <f>Table1[[#This Row],[Margin]]/3</f>
        <v>1.0341504895893028E-2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 t="s">
        <v>124</v>
      </c>
      <c r="BU17">
        <f>VLOOKUP(Table1[[#This Row],[Reference]],metron,11,FALSE)</f>
        <v>1.684957590444867</v>
      </c>
      <c r="BV17">
        <f>VLOOKUP(Table1[[#This Row],[Reference]],metron,12,FALSE)</f>
        <v>0.95101263631642718</v>
      </c>
    </row>
    <row r="18" spans="1:74" hidden="1" x14ac:dyDescent="0.45">
      <c r="A18" t="s">
        <v>5417</v>
      </c>
      <c r="B18">
        <v>1357509600</v>
      </c>
      <c r="C18" s="3" t="s">
        <v>369</v>
      </c>
      <c r="D18" t="s">
        <v>65</v>
      </c>
      <c r="E18" t="s">
        <v>66</v>
      </c>
      <c r="F18" t="s">
        <v>73</v>
      </c>
      <c r="G18" t="s">
        <v>72</v>
      </c>
      <c r="H18" t="s">
        <v>66</v>
      </c>
      <c r="I18">
        <f>MROUND(Table1[[#This Row],[Prob_H]]*100,2)/100</f>
        <v>0.32</v>
      </c>
      <c r="J18">
        <f>1/Table1[[#This Row],[odds_ft_home_team_win]]-Table1[[#This Row],[Margin/3]]</f>
        <v>0.31623890748711414</v>
      </c>
      <c r="K18">
        <f>1/Table1[[#This Row],[odds_ft_draw]]-Table1[[#This Row],[Margin/3]]</f>
        <v>0.2943195706466869</v>
      </c>
      <c r="L18">
        <f>1/Table1[[#This Row],[odds_ft_away_team_win]]-Table1[[#This Row],[Margin/3]]</f>
        <v>0.38944152186619913</v>
      </c>
      <c r="M18">
        <v>1</v>
      </c>
      <c r="N18">
        <v>0.78</v>
      </c>
      <c r="O18">
        <v>1.83</v>
      </c>
      <c r="P18">
        <v>0.88</v>
      </c>
      <c r="Q18">
        <v>1.45</v>
      </c>
      <c r="R18" t="str" cm="1">
        <f t="array" ref="R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">
        <v>1</v>
      </c>
      <c r="T18">
        <v>2</v>
      </c>
      <c r="U18">
        <v>3</v>
      </c>
      <c r="V18">
        <v>3</v>
      </c>
      <c r="W18">
        <v>1</v>
      </c>
      <c r="X18">
        <v>2</v>
      </c>
      <c r="Y18">
        <v>45</v>
      </c>
      <c r="Z18" t="s">
        <v>370</v>
      </c>
      <c r="AA18">
        <v>-1</v>
      </c>
      <c r="AB18">
        <v>-1</v>
      </c>
      <c r="AC18">
        <v>0</v>
      </c>
      <c r="AD18">
        <v>0</v>
      </c>
      <c r="AE18">
        <v>2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-1</v>
      </c>
      <c r="AL18">
        <v>-1</v>
      </c>
      <c r="AM18">
        <v>-1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0</v>
      </c>
      <c r="AV18">
        <v>0</v>
      </c>
      <c r="AW18">
        <v>2.2799999999999998</v>
      </c>
      <c r="AX18">
        <v>43</v>
      </c>
      <c r="AY18">
        <v>66</v>
      </c>
      <c r="AZ18">
        <v>33</v>
      </c>
      <c r="BA18">
        <v>24</v>
      </c>
      <c r="BB18">
        <v>6</v>
      </c>
      <c r="BC18">
        <v>24</v>
      </c>
      <c r="BD18">
        <v>78</v>
      </c>
      <c r="BE18">
        <v>36</v>
      </c>
      <c r="BF18">
        <v>67</v>
      </c>
      <c r="BG18">
        <v>0</v>
      </c>
      <c r="BH18">
        <v>6.42</v>
      </c>
      <c r="BI18">
        <v>3.06</v>
      </c>
      <c r="BJ18">
        <v>3.28</v>
      </c>
      <c r="BK18">
        <v>2.5</v>
      </c>
      <c r="BL18">
        <f>1/Table1[[#This Row],[odds_ft_home_team_win]]+1/Table1[[#This Row],[odds_ft_draw]]+1/Table1[[#This Row],[odds_ft_away_team_win]]-1</f>
        <v>3.1675434401402747E-2</v>
      </c>
      <c r="BM18">
        <f>Table1[[#This Row],[Margin]]/3</f>
        <v>1.0558478133800916E-2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 t="s">
        <v>126</v>
      </c>
      <c r="BU18">
        <f>VLOOKUP(Table1[[#This Row],[Reference]],metron,11,FALSE)</f>
        <v>1.210167055864918</v>
      </c>
      <c r="BV18">
        <f>VLOOKUP(Table1[[#This Row],[Reference]],metron,12,FALSE)</f>
        <v>1.3211783725525419</v>
      </c>
    </row>
    <row r="19" spans="1:74" hidden="1" x14ac:dyDescent="0.45">
      <c r="A19" t="s">
        <v>5417</v>
      </c>
      <c r="B19">
        <v>1357513200</v>
      </c>
      <c r="C19" s="3" t="s">
        <v>371</v>
      </c>
      <c r="D19" t="s">
        <v>65</v>
      </c>
      <c r="E19" t="s">
        <v>66</v>
      </c>
      <c r="F19" t="s">
        <v>98</v>
      </c>
      <c r="G19" t="s">
        <v>97</v>
      </c>
      <c r="H19" t="s">
        <v>66</v>
      </c>
      <c r="I19">
        <f>MROUND(Table1[[#This Row],[Prob_H]]*100,2)/100</f>
        <v>0.38</v>
      </c>
      <c r="J19">
        <f>1/Table1[[#This Row],[odds_ft_home_team_win]]-Table1[[#This Row],[Margin/3]]</f>
        <v>0.37768124135973213</v>
      </c>
      <c r="K19">
        <f>1/Table1[[#This Row],[odds_ft_draw]]-Table1[[#This Row],[Margin/3]]</f>
        <v>0.2885918048214931</v>
      </c>
      <c r="L19">
        <f>1/Table1[[#This Row],[odds_ft_away_team_win]]-Table1[[#This Row],[Margin/3]]</f>
        <v>0.33372695381877476</v>
      </c>
      <c r="M19">
        <v>1</v>
      </c>
      <c r="N19">
        <v>1</v>
      </c>
      <c r="O19">
        <v>1.67</v>
      </c>
      <c r="P19">
        <v>1.06</v>
      </c>
      <c r="Q19">
        <v>1.4</v>
      </c>
      <c r="R19" t="str" cm="1">
        <f t="array" ref="R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">
        <v>1</v>
      </c>
      <c r="T19">
        <v>1</v>
      </c>
      <c r="U19">
        <v>2</v>
      </c>
      <c r="V19">
        <v>0</v>
      </c>
      <c r="W19">
        <v>0</v>
      </c>
      <c r="X19">
        <v>0</v>
      </c>
      <c r="Y19">
        <v>86</v>
      </c>
      <c r="Z19">
        <v>84</v>
      </c>
      <c r="AA19">
        <v>-1</v>
      </c>
      <c r="AB19">
        <v>-1</v>
      </c>
      <c r="AC19">
        <v>2</v>
      </c>
      <c r="AD19">
        <v>1</v>
      </c>
      <c r="AE19">
        <v>2</v>
      </c>
      <c r="AF19">
        <v>0</v>
      </c>
      <c r="AG19">
        <v>1</v>
      </c>
      <c r="AH19">
        <v>2</v>
      </c>
      <c r="AI19">
        <v>0</v>
      </c>
      <c r="AJ19">
        <v>2</v>
      </c>
      <c r="AK19">
        <v>-1</v>
      </c>
      <c r="AL19">
        <v>-1</v>
      </c>
      <c r="AM19">
        <v>-1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0</v>
      </c>
      <c r="AV19">
        <v>0</v>
      </c>
      <c r="AW19">
        <v>2.38</v>
      </c>
      <c r="AX19">
        <v>59</v>
      </c>
      <c r="AY19">
        <v>86</v>
      </c>
      <c r="AZ19">
        <v>44</v>
      </c>
      <c r="BA19">
        <v>13</v>
      </c>
      <c r="BB19">
        <v>0</v>
      </c>
      <c r="BC19">
        <v>49</v>
      </c>
      <c r="BD19">
        <v>74</v>
      </c>
      <c r="BE19">
        <v>27</v>
      </c>
      <c r="BF19">
        <v>77</v>
      </c>
      <c r="BG19">
        <v>0</v>
      </c>
      <c r="BH19">
        <v>4.5999999999999996</v>
      </c>
      <c r="BI19">
        <v>2.58</v>
      </c>
      <c r="BJ19">
        <v>3.35</v>
      </c>
      <c r="BK19">
        <v>2.91</v>
      </c>
      <c r="BL19">
        <f>1/Table1[[#This Row],[odds_ft_home_team_win]]+1/Table1[[#This Row],[odds_ft_draw]]+1/Table1[[#This Row],[odds_ft_away_team_win]]-1</f>
        <v>2.9746973595222048E-2</v>
      </c>
      <c r="BM19">
        <f>Table1[[#This Row],[Margin]]/3</f>
        <v>9.9156578650740155E-3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t="s">
        <v>128</v>
      </c>
      <c r="BU19">
        <f>VLOOKUP(Table1[[#This Row],[Reference]],metron,11,FALSE)</f>
        <v>1.330562659846547</v>
      </c>
      <c r="BV19">
        <f>VLOOKUP(Table1[[#This Row],[Reference]],metron,12,FALSE)</f>
        <v>1.1595268542199491</v>
      </c>
    </row>
    <row r="20" spans="1:74" hidden="1" x14ac:dyDescent="0.45">
      <c r="A20" t="s">
        <v>5416</v>
      </c>
      <c r="B20">
        <v>1374280200</v>
      </c>
      <c r="C20" s="3" t="s">
        <v>604</v>
      </c>
      <c r="D20" t="s">
        <v>65</v>
      </c>
      <c r="E20" t="s">
        <v>66</v>
      </c>
      <c r="F20" t="s">
        <v>80</v>
      </c>
      <c r="G20" t="s">
        <v>78</v>
      </c>
      <c r="H20" t="s">
        <v>66</v>
      </c>
      <c r="I20">
        <f>MROUND(Table1[[#This Row],[Prob_H]]*100,2)/100</f>
        <v>0.34</v>
      </c>
      <c r="J20">
        <f>1/Table1[[#This Row],[odds_ft_home_team_win]]-Table1[[#This Row],[Margin/3]]</f>
        <v>0.34596058557356818</v>
      </c>
      <c r="K20">
        <f>1/Table1[[#This Row],[odds_ft_draw]]-Table1[[#This Row],[Margin/3]]</f>
        <v>0.29220350307794934</v>
      </c>
      <c r="L20">
        <f>1/Table1[[#This Row],[odds_ft_away_team_win]]-Table1[[#This Row],[Margin/3]]</f>
        <v>0.36183591134848253</v>
      </c>
      <c r="M20">
        <v>1</v>
      </c>
      <c r="N20">
        <v>0</v>
      </c>
      <c r="O20">
        <v>0</v>
      </c>
      <c r="P20">
        <v>1.61</v>
      </c>
      <c r="Q20">
        <v>0.94</v>
      </c>
      <c r="R20" t="str" cm="1">
        <f t="array" ref="R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">
        <v>1</v>
      </c>
      <c r="T20">
        <v>3</v>
      </c>
      <c r="U20">
        <v>4</v>
      </c>
      <c r="V20">
        <v>1</v>
      </c>
      <c r="W20">
        <v>0</v>
      </c>
      <c r="X20">
        <v>1</v>
      </c>
      <c r="Y20">
        <v>88</v>
      </c>
      <c r="Z20" t="s">
        <v>605</v>
      </c>
      <c r="AA20">
        <v>10</v>
      </c>
      <c r="AB20">
        <v>6</v>
      </c>
      <c r="AC20">
        <v>3</v>
      </c>
      <c r="AD20">
        <v>0</v>
      </c>
      <c r="AE20">
        <v>2</v>
      </c>
      <c r="AF20">
        <v>0</v>
      </c>
      <c r="AG20">
        <v>2</v>
      </c>
      <c r="AH20">
        <v>1</v>
      </c>
      <c r="AI20">
        <v>1</v>
      </c>
      <c r="AJ20">
        <v>1</v>
      </c>
      <c r="AK20">
        <v>28</v>
      </c>
      <c r="AL20">
        <v>7</v>
      </c>
      <c r="AM20">
        <v>9</v>
      </c>
      <c r="AN20">
        <v>3</v>
      </c>
      <c r="AO20">
        <v>19</v>
      </c>
      <c r="AP20">
        <v>4</v>
      </c>
      <c r="AQ20">
        <v>16</v>
      </c>
      <c r="AR20">
        <v>15</v>
      </c>
      <c r="AS20">
        <v>53</v>
      </c>
      <c r="AT20">
        <v>47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2.81</v>
      </c>
      <c r="BJ20">
        <v>3.31</v>
      </c>
      <c r="BK20">
        <v>2.69</v>
      </c>
      <c r="BL20">
        <f>1/Table1[[#This Row],[odds_ft_home_team_win]]+1/Table1[[#This Row],[odds_ft_draw]]+1/Table1[[#This Row],[odds_ft_away_team_win]]-1</f>
        <v>2.9733901642284843E-2</v>
      </c>
      <c r="BM20">
        <f>Table1[[#This Row],[Margin]]/3</f>
        <v>9.9113005474282811E-3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 t="s">
        <v>83</v>
      </c>
      <c r="BU20">
        <f>VLOOKUP(Table1[[#This Row],[Reference]],metron,11,FALSE)</f>
        <v>1.228921489601805</v>
      </c>
      <c r="BV20">
        <f>VLOOKUP(Table1[[#This Row],[Reference]],metron,12,FALSE)</f>
        <v>1.2940512655166849</v>
      </c>
    </row>
    <row r="21" spans="1:74" hidden="1" x14ac:dyDescent="0.45">
      <c r="A21" t="s">
        <v>5418</v>
      </c>
      <c r="B21">
        <v>1344040200</v>
      </c>
      <c r="C21" s="3" t="s">
        <v>132</v>
      </c>
      <c r="D21" t="s">
        <v>65</v>
      </c>
      <c r="E21" t="s">
        <v>66</v>
      </c>
      <c r="F21" t="s">
        <v>72</v>
      </c>
      <c r="G21" t="s">
        <v>94</v>
      </c>
      <c r="H21" t="s">
        <v>66</v>
      </c>
      <c r="I21" t="e">
        <f>MROUND(Table1[[#This Row],[Prob_H]]*100,2)/100</f>
        <v>#DIV/0!</v>
      </c>
      <c r="J21" t="e">
        <f>1/Table1[[#This Row],[odds_ft_home_team_win]]-Table1[[#This Row],[Margin/3]]</f>
        <v>#DIV/0!</v>
      </c>
      <c r="K21" t="e">
        <f>1/Table1[[#This Row],[odds_ft_draw]]-Table1[[#This Row],[Margin/3]]</f>
        <v>#DIV/0!</v>
      </c>
      <c r="L21" t="e">
        <f>1/Table1[[#This Row],[odds_ft_away_team_win]]-Table1[[#This Row],[Margin/3]]</f>
        <v>#DIV/0!</v>
      </c>
      <c r="M21">
        <v>3</v>
      </c>
      <c r="N21">
        <v>3</v>
      </c>
      <c r="O21">
        <v>1</v>
      </c>
      <c r="P21">
        <v>1.95</v>
      </c>
      <c r="Q21">
        <v>1.33</v>
      </c>
      <c r="R21" t="str" cm="1">
        <f t="array" ref="R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">
        <v>1</v>
      </c>
      <c r="T21">
        <v>0</v>
      </c>
      <c r="U21">
        <v>1</v>
      </c>
      <c r="V21">
        <v>1</v>
      </c>
      <c r="W21">
        <v>1</v>
      </c>
      <c r="X21">
        <v>0</v>
      </c>
      <c r="Y21">
        <v>45</v>
      </c>
      <c r="AA21">
        <v>-1</v>
      </c>
      <c r="AB21">
        <v>-1</v>
      </c>
      <c r="AC21">
        <v>4</v>
      </c>
      <c r="AD21">
        <v>0</v>
      </c>
      <c r="AE21">
        <v>2</v>
      </c>
      <c r="AF21">
        <v>0</v>
      </c>
      <c r="AG21">
        <v>2</v>
      </c>
      <c r="AH21">
        <v>2</v>
      </c>
      <c r="AI21">
        <v>2</v>
      </c>
      <c r="AJ21">
        <v>0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0</v>
      </c>
      <c r="AV21">
        <v>0</v>
      </c>
      <c r="AW21">
        <v>2</v>
      </c>
      <c r="AX21">
        <v>50</v>
      </c>
      <c r="AY21">
        <v>100</v>
      </c>
      <c r="AZ21">
        <v>0</v>
      </c>
      <c r="BA21">
        <v>0</v>
      </c>
      <c r="BB21">
        <v>0</v>
      </c>
      <c r="BC21">
        <v>0</v>
      </c>
      <c r="BD21">
        <v>100</v>
      </c>
      <c r="BE21">
        <v>0</v>
      </c>
      <c r="BF21">
        <v>100</v>
      </c>
      <c r="BG21">
        <v>0</v>
      </c>
      <c r="BH21">
        <v>7</v>
      </c>
      <c r="BI21">
        <v>0</v>
      </c>
      <c r="BJ21">
        <v>0</v>
      </c>
      <c r="BK21">
        <v>0</v>
      </c>
      <c r="BL21" t="e">
        <f>1/Table1[[#This Row],[odds_ft_home_team_win]]+1/Table1[[#This Row],[odds_ft_draw]]+1/Table1[[#This Row],[odds_ft_away_team_win]]-1</f>
        <v>#DIV/0!</v>
      </c>
      <c r="BM21" t="e">
        <f>Table1[[#This Row],[Margin]]/3</f>
        <v>#DIV/0!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 t="s">
        <v>75</v>
      </c>
      <c r="BU21" t="e">
        <f>VLOOKUP(Table1[[#This Row],[Reference]],metron,11,FALSE)</f>
        <v>#DIV/0!</v>
      </c>
      <c r="BV21" t="e">
        <f>VLOOKUP(Table1[[#This Row],[Reference]],metron,12,FALSE)</f>
        <v>#DIV/0!</v>
      </c>
    </row>
    <row r="22" spans="1:74" hidden="1" x14ac:dyDescent="0.45">
      <c r="A22" t="s">
        <v>5416</v>
      </c>
      <c r="B22">
        <v>1374287400</v>
      </c>
      <c r="C22" s="3" t="s">
        <v>606</v>
      </c>
      <c r="D22" t="s">
        <v>65</v>
      </c>
      <c r="E22" t="s">
        <v>66</v>
      </c>
      <c r="F22" t="s">
        <v>72</v>
      </c>
      <c r="G22" t="s">
        <v>93</v>
      </c>
      <c r="H22" t="s">
        <v>66</v>
      </c>
      <c r="I22">
        <f>MROUND(Table1[[#This Row],[Prob_H]]*100,2)/100</f>
        <v>0.52</v>
      </c>
      <c r="J22">
        <f>1/Table1[[#This Row],[odds_ft_home_team_win]]-Table1[[#This Row],[Margin/3]]</f>
        <v>0.52768412018991895</v>
      </c>
      <c r="K22">
        <f>1/Table1[[#This Row],[odds_ft_draw]]-Table1[[#This Row],[Margin/3]]</f>
        <v>0.27173985243283888</v>
      </c>
      <c r="L22">
        <f>1/Table1[[#This Row],[odds_ft_away_team_win]]-Table1[[#This Row],[Margin/3]]</f>
        <v>0.20057602737724212</v>
      </c>
      <c r="M22">
        <v>1</v>
      </c>
      <c r="N22">
        <v>0</v>
      </c>
      <c r="O22">
        <v>0</v>
      </c>
      <c r="P22">
        <v>2.11</v>
      </c>
      <c r="Q22">
        <v>1.06</v>
      </c>
      <c r="R22" t="str" cm="1">
        <f t="array" ref="R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">
        <v>3</v>
      </c>
      <c r="T22">
        <v>3</v>
      </c>
      <c r="U22">
        <v>6</v>
      </c>
      <c r="V22">
        <v>3</v>
      </c>
      <c r="W22">
        <v>2</v>
      </c>
      <c r="X22">
        <v>1</v>
      </c>
      <c r="Y22" t="s">
        <v>607</v>
      </c>
      <c r="Z22" t="s">
        <v>608</v>
      </c>
      <c r="AA22">
        <v>1</v>
      </c>
      <c r="AB22">
        <v>2</v>
      </c>
      <c r="AC22">
        <v>2</v>
      </c>
      <c r="AD22">
        <v>0</v>
      </c>
      <c r="AE22">
        <v>2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9</v>
      </c>
      <c r="AL22">
        <v>6</v>
      </c>
      <c r="AM22">
        <v>4</v>
      </c>
      <c r="AN22">
        <v>4</v>
      </c>
      <c r="AO22">
        <v>5</v>
      </c>
      <c r="AP22">
        <v>2</v>
      </c>
      <c r="AQ22">
        <v>18</v>
      </c>
      <c r="AR22">
        <v>17</v>
      </c>
      <c r="AS22">
        <v>50</v>
      </c>
      <c r="AT22">
        <v>50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1.86</v>
      </c>
      <c r="BJ22">
        <v>3.55</v>
      </c>
      <c r="BK22">
        <v>4.75</v>
      </c>
      <c r="BL22">
        <f>1/Table1[[#This Row],[odds_ft_home_team_win]]+1/Table1[[#This Row],[odds_ft_draw]]+1/Table1[[#This Row],[odds_ft_away_team_win]]-1</f>
        <v>2.9850865236694668E-2</v>
      </c>
      <c r="BM22">
        <f>Table1[[#This Row],[Margin]]/3</f>
        <v>9.950288412231556E-3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 t="s">
        <v>75</v>
      </c>
      <c r="BU22">
        <f>VLOOKUP(Table1[[#This Row],[Reference]],metron,11,FALSE)</f>
        <v>1.625948039373891</v>
      </c>
      <c r="BV22">
        <f>VLOOKUP(Table1[[#This Row],[Reference]],metron,12,FALSE)</f>
        <v>0.97079231886396644</v>
      </c>
    </row>
    <row r="23" spans="1:74" hidden="1" x14ac:dyDescent="0.45">
      <c r="A23" t="s">
        <v>5416</v>
      </c>
      <c r="B23">
        <v>1374357600</v>
      </c>
      <c r="C23" s="3" t="s">
        <v>609</v>
      </c>
      <c r="D23" t="s">
        <v>65</v>
      </c>
      <c r="E23" t="s">
        <v>66</v>
      </c>
      <c r="F23" t="s">
        <v>77</v>
      </c>
      <c r="G23" t="s">
        <v>85</v>
      </c>
      <c r="H23" t="s">
        <v>66</v>
      </c>
      <c r="I23">
        <f>MROUND(Table1[[#This Row],[Prob_H]]*100,2)/100</f>
        <v>0.48</v>
      </c>
      <c r="J23">
        <f>1/Table1[[#This Row],[odds_ft_home_team_win]]-Table1[[#This Row],[Margin/3]]</f>
        <v>0.48993343359097213</v>
      </c>
      <c r="K23">
        <f>1/Table1[[#This Row],[odds_ft_draw]]-Table1[[#This Row],[Margin/3]]</f>
        <v>0.27321955257114211</v>
      </c>
      <c r="L23">
        <f>1/Table1[[#This Row],[odds_ft_away_team_win]]-Table1[[#This Row],[Margin/3]]</f>
        <v>0.2368470138378857</v>
      </c>
      <c r="M23">
        <v>1</v>
      </c>
      <c r="N23">
        <v>0</v>
      </c>
      <c r="O23">
        <v>0</v>
      </c>
      <c r="P23">
        <v>2</v>
      </c>
      <c r="Q23">
        <v>1.06</v>
      </c>
      <c r="R23" t="str" cm="1">
        <f t="array" ref="R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53</v>
      </c>
      <c r="AA23">
        <v>1</v>
      </c>
      <c r="AB23">
        <v>8</v>
      </c>
      <c r="AC23">
        <v>0</v>
      </c>
      <c r="AD23">
        <v>1</v>
      </c>
      <c r="AE23">
        <v>4</v>
      </c>
      <c r="AF23">
        <v>0</v>
      </c>
      <c r="AG23">
        <v>0</v>
      </c>
      <c r="AH23">
        <v>1</v>
      </c>
      <c r="AI23">
        <v>1</v>
      </c>
      <c r="AJ23">
        <v>3</v>
      </c>
      <c r="AK23">
        <v>12</v>
      </c>
      <c r="AL23">
        <v>12</v>
      </c>
      <c r="AM23">
        <v>6</v>
      </c>
      <c r="AN23">
        <v>3</v>
      </c>
      <c r="AO23">
        <v>6</v>
      </c>
      <c r="AP23">
        <v>9</v>
      </c>
      <c r="AQ23">
        <v>12</v>
      </c>
      <c r="AR23">
        <v>14</v>
      </c>
      <c r="AS23">
        <v>52</v>
      </c>
      <c r="AT23">
        <v>48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>
        <v>3.53</v>
      </c>
      <c r="BK23">
        <v>4.05</v>
      </c>
      <c r="BL23">
        <f>1/Table1[[#This Row],[odds_ft_home_team_win]]+1/Table1[[#This Row],[odds_ft_draw]]+1/Table1[[#This Row],[odds_ft_away_team_win]]-1</f>
        <v>3.0199699227083654E-2</v>
      </c>
      <c r="BM23">
        <f>Table1[[#This Row],[Margin]]/3</f>
        <v>1.0066566409027885E-2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t="s">
        <v>79</v>
      </c>
      <c r="BU23">
        <f>VLOOKUP(Table1[[#This Row],[Reference]],metron,11,FALSE)</f>
        <v>1.510877192982456</v>
      </c>
      <c r="BV23">
        <f>VLOOKUP(Table1[[#This Row],[Reference]],metron,12,FALSE)</f>
        <v>1.0163157894736841</v>
      </c>
    </row>
    <row r="24" spans="1:74" hidden="1" x14ac:dyDescent="0.45">
      <c r="A24" t="s">
        <v>5416</v>
      </c>
      <c r="B24">
        <v>1374364800</v>
      </c>
      <c r="C24" s="3" t="s">
        <v>610</v>
      </c>
      <c r="D24" t="s">
        <v>65</v>
      </c>
      <c r="E24" t="s">
        <v>66</v>
      </c>
      <c r="F24" t="s">
        <v>611</v>
      </c>
      <c r="G24" t="s">
        <v>67</v>
      </c>
      <c r="H24" t="s">
        <v>66</v>
      </c>
      <c r="I24">
        <f>MROUND(Table1[[#This Row],[Prob_H]]*100,2)/100</f>
        <v>0.46</v>
      </c>
      <c r="J24">
        <f>1/Table1[[#This Row],[odds_ft_home_team_win]]-Table1[[#This Row],[Margin/3]]</f>
        <v>0.4638621152641817</v>
      </c>
      <c r="K24">
        <f>1/Table1[[#This Row],[odds_ft_draw]]-Table1[[#This Row],[Margin/3]]</f>
        <v>0.27811290401542799</v>
      </c>
      <c r="L24">
        <f>1/Table1[[#This Row],[odds_ft_away_team_win]]-Table1[[#This Row],[Margin/3]]</f>
        <v>0.25802498072039048</v>
      </c>
      <c r="M24">
        <v>1</v>
      </c>
      <c r="N24">
        <v>0</v>
      </c>
      <c r="O24">
        <v>0</v>
      </c>
      <c r="P24">
        <v>1.1200000000000001</v>
      </c>
      <c r="Q24">
        <v>1.06</v>
      </c>
      <c r="R24" t="str" cm="1">
        <f t="array" ref="R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">
        <v>2</v>
      </c>
      <c r="T24">
        <v>2</v>
      </c>
      <c r="U24">
        <v>4</v>
      </c>
      <c r="V24">
        <v>1</v>
      </c>
      <c r="W24">
        <v>0</v>
      </c>
      <c r="X24">
        <v>1</v>
      </c>
      <c r="Y24" t="s">
        <v>612</v>
      </c>
      <c r="Z24" t="s">
        <v>613</v>
      </c>
      <c r="AA24">
        <v>3</v>
      </c>
      <c r="AB24">
        <v>5</v>
      </c>
      <c r="AC24">
        <v>3</v>
      </c>
      <c r="AD24">
        <v>0</v>
      </c>
      <c r="AE24">
        <v>2</v>
      </c>
      <c r="AF24">
        <v>0</v>
      </c>
      <c r="AG24">
        <v>0</v>
      </c>
      <c r="AH24">
        <v>3</v>
      </c>
      <c r="AI24">
        <v>0</v>
      </c>
      <c r="AJ24">
        <v>2</v>
      </c>
      <c r="AK24">
        <v>9</v>
      </c>
      <c r="AL24">
        <v>6</v>
      </c>
      <c r="AM24">
        <v>4</v>
      </c>
      <c r="AN24">
        <v>3</v>
      </c>
      <c r="AO24">
        <v>5</v>
      </c>
      <c r="AP24">
        <v>3</v>
      </c>
      <c r="AQ24">
        <v>14</v>
      </c>
      <c r="AR24">
        <v>16</v>
      </c>
      <c r="AS24">
        <v>50</v>
      </c>
      <c r="AT24">
        <v>50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2.11</v>
      </c>
      <c r="BJ24">
        <v>3.47</v>
      </c>
      <c r="BK24">
        <v>3.73</v>
      </c>
      <c r="BL24">
        <f>1/Table1[[#This Row],[odds_ft_home_team_win]]+1/Table1[[#This Row],[odds_ft_draw]]+1/Table1[[#This Row],[odds_ft_away_team_win]]-1</f>
        <v>3.0214602074753572E-2</v>
      </c>
      <c r="BM24">
        <f>Table1[[#This Row],[Margin]]/3</f>
        <v>1.0071534024917858E-2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t="s">
        <v>614</v>
      </c>
      <c r="BU24">
        <f>VLOOKUP(Table1[[#This Row],[Reference]],metron,11,FALSE)</f>
        <v>1.4888836329233679</v>
      </c>
      <c r="BV24">
        <f>VLOOKUP(Table1[[#This Row],[Reference]],metron,12,FALSE)</f>
        <v>1.0516792809839171</v>
      </c>
    </row>
    <row r="25" spans="1:74" hidden="1" x14ac:dyDescent="0.45">
      <c r="A25" t="s">
        <v>5416</v>
      </c>
      <c r="B25">
        <v>1374368700</v>
      </c>
      <c r="C25" s="3" t="s">
        <v>615</v>
      </c>
      <c r="D25" t="s">
        <v>65</v>
      </c>
      <c r="E25" t="s">
        <v>66</v>
      </c>
      <c r="F25" t="s">
        <v>81</v>
      </c>
      <c r="G25" t="s">
        <v>102</v>
      </c>
      <c r="H25" t="s">
        <v>66</v>
      </c>
      <c r="I25">
        <f>MROUND(Table1[[#This Row],[Prob_H]]*100,2)/100</f>
        <v>0.54</v>
      </c>
      <c r="J25">
        <f>1/Table1[[#This Row],[odds_ft_home_team_win]]-Table1[[#This Row],[Margin/3]]</f>
        <v>0.53611648122262101</v>
      </c>
      <c r="K25">
        <f>1/Table1[[#This Row],[odds_ft_draw]]-Table1[[#This Row],[Margin/3]]</f>
        <v>0.25776490853623546</v>
      </c>
      <c r="L25">
        <f>1/Table1[[#This Row],[odds_ft_away_team_win]]-Table1[[#This Row],[Margin/3]]</f>
        <v>0.20611861024114356</v>
      </c>
      <c r="M25">
        <v>1</v>
      </c>
      <c r="N25">
        <v>0</v>
      </c>
      <c r="O25">
        <v>0</v>
      </c>
      <c r="P25">
        <v>1.83</v>
      </c>
      <c r="Q25">
        <v>0.53</v>
      </c>
      <c r="R25" t="str" cm="1">
        <f t="array" ref="R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">
        <v>1</v>
      </c>
      <c r="T25">
        <v>0</v>
      </c>
      <c r="U25">
        <v>1</v>
      </c>
      <c r="V25">
        <v>0</v>
      </c>
      <c r="W25">
        <v>0</v>
      </c>
      <c r="X25">
        <v>0</v>
      </c>
      <c r="Y25">
        <v>81</v>
      </c>
      <c r="AA25">
        <v>7</v>
      </c>
      <c r="AB25">
        <v>5</v>
      </c>
      <c r="AC25">
        <v>2</v>
      </c>
      <c r="AD25">
        <v>0</v>
      </c>
      <c r="AE25">
        <v>3</v>
      </c>
      <c r="AF25">
        <v>1</v>
      </c>
      <c r="AG25">
        <v>2</v>
      </c>
      <c r="AH25">
        <v>0</v>
      </c>
      <c r="AI25">
        <v>3</v>
      </c>
      <c r="AJ25">
        <v>1</v>
      </c>
      <c r="AK25">
        <v>25</v>
      </c>
      <c r="AL25">
        <v>10</v>
      </c>
      <c r="AM25">
        <v>12</v>
      </c>
      <c r="AN25">
        <v>3</v>
      </c>
      <c r="AO25">
        <v>13</v>
      </c>
      <c r="AP25">
        <v>7</v>
      </c>
      <c r="AQ25">
        <v>12</v>
      </c>
      <c r="AR25">
        <v>14</v>
      </c>
      <c r="AS25">
        <v>52</v>
      </c>
      <c r="AT25">
        <v>48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1.83</v>
      </c>
      <c r="BJ25">
        <v>3.73</v>
      </c>
      <c r="BK25">
        <v>4.62</v>
      </c>
      <c r="BL25">
        <f>1/Table1[[#This Row],[odds_ft_home_team_win]]+1/Table1[[#This Row],[odds_ft_draw]]+1/Table1[[#This Row],[odds_ft_away_team_win]]-1</f>
        <v>3.0994818627218645E-2</v>
      </c>
      <c r="BM25">
        <f>Table1[[#This Row],[Margin]]/3</f>
        <v>1.0331606209072882E-2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 t="s">
        <v>109</v>
      </c>
      <c r="BU25">
        <f>VLOOKUP(Table1[[#This Row],[Reference]],metron,11,FALSE)</f>
        <v>1.684957590444867</v>
      </c>
      <c r="BV25">
        <f>VLOOKUP(Table1[[#This Row],[Reference]],metron,12,FALSE)</f>
        <v>0.95101263631642718</v>
      </c>
    </row>
    <row r="26" spans="1:74" hidden="1" x14ac:dyDescent="0.45">
      <c r="A26" t="s">
        <v>5416</v>
      </c>
      <c r="B26">
        <v>1374426000</v>
      </c>
      <c r="C26" s="3" t="s">
        <v>616</v>
      </c>
      <c r="D26" t="s">
        <v>65</v>
      </c>
      <c r="E26" t="s">
        <v>66</v>
      </c>
      <c r="F26" t="s">
        <v>73</v>
      </c>
      <c r="G26" t="s">
        <v>94</v>
      </c>
      <c r="H26" t="s">
        <v>66</v>
      </c>
      <c r="I26">
        <f>MROUND(Table1[[#This Row],[Prob_H]]*100,2)/100</f>
        <v>0.34</v>
      </c>
      <c r="J26">
        <f>1/Table1[[#This Row],[odds_ft_home_team_win]]-Table1[[#This Row],[Margin/3]]</f>
        <v>0.33723506595847014</v>
      </c>
      <c r="K26">
        <f>1/Table1[[#This Row],[odds_ft_draw]]-Table1[[#This Row],[Margin/3]]</f>
        <v>0.29396421151740293</v>
      </c>
      <c r="L26">
        <f>1/Table1[[#This Row],[odds_ft_away_team_win]]-Table1[[#This Row],[Margin/3]]</f>
        <v>0.36880072252412671</v>
      </c>
      <c r="M26">
        <v>1</v>
      </c>
      <c r="N26">
        <v>0</v>
      </c>
      <c r="O26">
        <v>0</v>
      </c>
      <c r="P26">
        <v>1.29</v>
      </c>
      <c r="Q26">
        <v>1.06</v>
      </c>
      <c r="R26" t="str" cm="1">
        <f t="array" ref="R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">
        <v>1</v>
      </c>
      <c r="T26">
        <v>1</v>
      </c>
      <c r="U26">
        <v>2</v>
      </c>
      <c r="V26">
        <v>1</v>
      </c>
      <c r="W26">
        <v>0</v>
      </c>
      <c r="X26">
        <v>1</v>
      </c>
      <c r="Y26">
        <v>88</v>
      </c>
      <c r="Z26">
        <v>29</v>
      </c>
      <c r="AA26">
        <v>9</v>
      </c>
      <c r="AB26">
        <v>1</v>
      </c>
      <c r="AC26">
        <v>2</v>
      </c>
      <c r="AD26">
        <v>0</v>
      </c>
      <c r="AE26">
        <v>1</v>
      </c>
      <c r="AF26">
        <v>0</v>
      </c>
      <c r="AG26">
        <v>2</v>
      </c>
      <c r="AH26">
        <v>0</v>
      </c>
      <c r="AI26">
        <v>0</v>
      </c>
      <c r="AJ26">
        <v>1</v>
      </c>
      <c r="AK26">
        <v>15</v>
      </c>
      <c r="AL26">
        <v>4</v>
      </c>
      <c r="AM26">
        <v>7</v>
      </c>
      <c r="AN26">
        <v>2</v>
      </c>
      <c r="AO26">
        <v>8</v>
      </c>
      <c r="AP26">
        <v>2</v>
      </c>
      <c r="AQ26">
        <v>13</v>
      </c>
      <c r="AR26">
        <v>16</v>
      </c>
      <c r="AS26">
        <v>51</v>
      </c>
      <c r="AT26">
        <v>49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2.88</v>
      </c>
      <c r="BJ26">
        <v>3.29</v>
      </c>
      <c r="BK26">
        <v>2.64</v>
      </c>
      <c r="BL26">
        <f>1/Table1[[#This Row],[odds_ft_home_team_win]]+1/Table1[[#This Row],[odds_ft_draw]]+1/Table1[[#This Row],[odds_ft_away_team_win]]-1</f>
        <v>2.9961468791256163E-2</v>
      </c>
      <c r="BM26">
        <f>Table1[[#This Row],[Margin]]/3</f>
        <v>9.9871562637520537E-3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 t="s">
        <v>126</v>
      </c>
      <c r="BU26">
        <f>VLOOKUP(Table1[[#This Row],[Reference]],metron,11,FALSE)</f>
        <v>1.228921489601805</v>
      </c>
      <c r="BV26">
        <f>VLOOKUP(Table1[[#This Row],[Reference]],metron,12,FALSE)</f>
        <v>1.2940512655166849</v>
      </c>
    </row>
    <row r="27" spans="1:74" hidden="1" x14ac:dyDescent="0.45">
      <c r="A27" t="s">
        <v>5416</v>
      </c>
      <c r="B27">
        <v>1374426000</v>
      </c>
      <c r="C27" s="3" t="s">
        <v>616</v>
      </c>
      <c r="D27" t="s">
        <v>65</v>
      </c>
      <c r="E27" t="s">
        <v>66</v>
      </c>
      <c r="F27" t="s">
        <v>97</v>
      </c>
      <c r="G27" t="s">
        <v>103</v>
      </c>
      <c r="H27" t="s">
        <v>66</v>
      </c>
      <c r="I27">
        <f>MROUND(Table1[[#This Row],[Prob_H]]*100,2)/100</f>
        <v>0.44</v>
      </c>
      <c r="J27">
        <f>1/Table1[[#This Row],[odds_ft_home_team_win]]-Table1[[#This Row],[Margin/3]]</f>
        <v>0.44023443245642108</v>
      </c>
      <c r="K27">
        <f>1/Table1[[#This Row],[odds_ft_draw]]-Table1[[#This Row],[Margin/3]]</f>
        <v>0.28829144469253781</v>
      </c>
      <c r="L27">
        <f>1/Table1[[#This Row],[odds_ft_away_team_win]]-Table1[[#This Row],[Margin/3]]</f>
        <v>0.27147412285104111</v>
      </c>
      <c r="M27">
        <v>1</v>
      </c>
      <c r="N27">
        <v>0</v>
      </c>
      <c r="O27">
        <v>0</v>
      </c>
      <c r="P27">
        <v>2</v>
      </c>
      <c r="Q27">
        <v>1.35</v>
      </c>
      <c r="R27" t="str" cm="1">
        <f t="array" ref="R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Z27">
        <v>79</v>
      </c>
      <c r="AA27">
        <v>8</v>
      </c>
      <c r="AB27">
        <v>3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16</v>
      </c>
      <c r="AL27">
        <v>10</v>
      </c>
      <c r="AM27">
        <v>4</v>
      </c>
      <c r="AN27">
        <v>5</v>
      </c>
      <c r="AO27">
        <v>12</v>
      </c>
      <c r="AP27">
        <v>5</v>
      </c>
      <c r="AQ27">
        <v>14</v>
      </c>
      <c r="AR27">
        <v>13</v>
      </c>
      <c r="AS27">
        <v>47</v>
      </c>
      <c r="AT27">
        <v>53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2.2200000000000002</v>
      </c>
      <c r="BJ27">
        <v>3.35</v>
      </c>
      <c r="BK27">
        <v>3.55</v>
      </c>
      <c r="BL27">
        <f>1/Table1[[#This Row],[odds_ft_home_team_win]]+1/Table1[[#This Row],[odds_ft_draw]]+1/Table1[[#This Row],[odds_ft_away_team_win]]-1</f>
        <v>3.0648053982087919E-2</v>
      </c>
      <c r="BM27">
        <f>Table1[[#This Row],[Margin]]/3</f>
        <v>1.0216017994029306E-2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 t="s">
        <v>100</v>
      </c>
      <c r="BU27">
        <f>VLOOKUP(Table1[[#This Row],[Reference]],metron,11,FALSE)</f>
        <v>1.4140979689366791</v>
      </c>
      <c r="BV27">
        <f>VLOOKUP(Table1[[#This Row],[Reference]],metron,12,FALSE)</f>
        <v>1.0666666666666671</v>
      </c>
    </row>
    <row r="28" spans="1:74" hidden="1" x14ac:dyDescent="0.45">
      <c r="A28" t="s">
        <v>5416</v>
      </c>
      <c r="B28">
        <v>1383100200</v>
      </c>
      <c r="C28" s="3" t="s">
        <v>805</v>
      </c>
      <c r="D28" t="s">
        <v>65</v>
      </c>
      <c r="E28" t="s">
        <v>66</v>
      </c>
      <c r="F28" t="s">
        <v>68</v>
      </c>
      <c r="G28" t="s">
        <v>86</v>
      </c>
      <c r="H28" t="s">
        <v>66</v>
      </c>
      <c r="I28">
        <f>MROUND(Table1[[#This Row],[Prob_H]]*100,2)/100</f>
        <v>0.4</v>
      </c>
      <c r="J28">
        <f>1/Table1[[#This Row],[odds_ft_home_team_win]]-Table1[[#This Row],[Margin/3]]</f>
        <v>0.40503660318895579</v>
      </c>
      <c r="K28">
        <f>1/Table1[[#This Row],[odds_ft_draw]]-Table1[[#This Row],[Margin/3]]</f>
        <v>0.29039914415315654</v>
      </c>
      <c r="L28">
        <f>1/Table1[[#This Row],[odds_ft_away_team_win]]-Table1[[#This Row],[Margin/3]]</f>
        <v>0.30456425265788767</v>
      </c>
      <c r="M28">
        <v>1</v>
      </c>
      <c r="N28">
        <v>1.29</v>
      </c>
      <c r="O28">
        <v>2</v>
      </c>
      <c r="P28">
        <v>1.44</v>
      </c>
      <c r="Q28">
        <v>1.43</v>
      </c>
      <c r="R28" t="str" cm="1">
        <f t="array" ref="R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71</v>
      </c>
      <c r="AA28">
        <v>-1</v>
      </c>
      <c r="AB28">
        <v>-1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-1</v>
      </c>
      <c r="AL28">
        <v>-1</v>
      </c>
      <c r="AM28">
        <v>-1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0</v>
      </c>
      <c r="AV28">
        <v>0</v>
      </c>
      <c r="AW28">
        <v>3.15</v>
      </c>
      <c r="AX28">
        <v>79</v>
      </c>
      <c r="AY28">
        <v>79</v>
      </c>
      <c r="AZ28">
        <v>65</v>
      </c>
      <c r="BA28">
        <v>43</v>
      </c>
      <c r="BB28">
        <v>22</v>
      </c>
      <c r="BC28">
        <v>36</v>
      </c>
      <c r="BD28">
        <v>64</v>
      </c>
      <c r="BE28">
        <v>57</v>
      </c>
      <c r="BF28">
        <v>86</v>
      </c>
      <c r="BG28">
        <v>11.33</v>
      </c>
      <c r="BH28">
        <v>3.71</v>
      </c>
      <c r="BI28">
        <v>2.41</v>
      </c>
      <c r="BJ28">
        <v>3.33</v>
      </c>
      <c r="BK28">
        <v>3.18</v>
      </c>
      <c r="BL28">
        <f>1/Table1[[#This Row],[odds_ft_home_team_win]]+1/Table1[[#This Row],[odds_ft_draw]]+1/Table1[[#This Row],[odds_ft_away_team_win]]-1</f>
        <v>2.9703468441431236E-2</v>
      </c>
      <c r="BM28">
        <f>Table1[[#This Row],[Margin]]/3</f>
        <v>9.9011561471437446E-3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 t="s">
        <v>116</v>
      </c>
      <c r="BU28">
        <f>VLOOKUP(Table1[[#This Row],[Reference]],metron,11,FALSE)</f>
        <v>1.344038264434575</v>
      </c>
      <c r="BV28">
        <f>VLOOKUP(Table1[[#This Row],[Reference]],metron,12,FALSE)</f>
        <v>1.1515772691037469</v>
      </c>
    </row>
    <row r="29" spans="1:74" hidden="1" x14ac:dyDescent="0.45">
      <c r="A29" t="s">
        <v>5416</v>
      </c>
      <c r="B29">
        <v>1383181200</v>
      </c>
      <c r="C29" s="3" t="s">
        <v>806</v>
      </c>
      <c r="D29" t="s">
        <v>65</v>
      </c>
      <c r="E29" t="s">
        <v>66</v>
      </c>
      <c r="F29" t="s">
        <v>98</v>
      </c>
      <c r="G29" t="s">
        <v>88</v>
      </c>
      <c r="H29" t="s">
        <v>66</v>
      </c>
      <c r="I29">
        <f>MROUND(Table1[[#This Row],[Prob_H]]*100,2)/100</f>
        <v>0.42</v>
      </c>
      <c r="J29">
        <f>1/Table1[[#This Row],[odds_ft_home_team_win]]-Table1[[#This Row],[Margin/3]]</f>
        <v>0.42632533235753123</v>
      </c>
      <c r="K29">
        <f>1/Table1[[#This Row],[odds_ft_draw]]-Table1[[#This Row],[Margin/3]]</f>
        <v>0.28904530725489808</v>
      </c>
      <c r="L29">
        <f>1/Table1[[#This Row],[odds_ft_away_team_win]]-Table1[[#This Row],[Margin/3]]</f>
        <v>0.28462936038757075</v>
      </c>
      <c r="M29">
        <v>1</v>
      </c>
      <c r="N29">
        <v>0.86</v>
      </c>
      <c r="O29">
        <v>1.57</v>
      </c>
      <c r="P29">
        <v>1.18</v>
      </c>
      <c r="Q29">
        <v>1.19</v>
      </c>
      <c r="R29" t="str" cm="1">
        <f t="array" ref="R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">
        <v>0</v>
      </c>
      <c r="T29">
        <v>2</v>
      </c>
      <c r="U29">
        <v>2</v>
      </c>
      <c r="V29">
        <v>0</v>
      </c>
      <c r="W29">
        <v>0</v>
      </c>
      <c r="X29">
        <v>0</v>
      </c>
      <c r="Z29" t="s">
        <v>807</v>
      </c>
      <c r="AA29">
        <v>6</v>
      </c>
      <c r="AB29">
        <v>3</v>
      </c>
      <c r="AC29">
        <v>2</v>
      </c>
      <c r="AD29">
        <v>0</v>
      </c>
      <c r="AE29">
        <v>2</v>
      </c>
      <c r="AF29">
        <v>0</v>
      </c>
      <c r="AG29">
        <v>0</v>
      </c>
      <c r="AH29">
        <v>2</v>
      </c>
      <c r="AI29">
        <v>0</v>
      </c>
      <c r="AJ29">
        <v>2</v>
      </c>
      <c r="AK29">
        <v>8</v>
      </c>
      <c r="AL29">
        <v>5</v>
      </c>
      <c r="AM29">
        <v>4</v>
      </c>
      <c r="AN29">
        <v>2</v>
      </c>
      <c r="AO29">
        <v>4</v>
      </c>
      <c r="AP29">
        <v>3</v>
      </c>
      <c r="AQ29">
        <v>11</v>
      </c>
      <c r="AR29">
        <v>14</v>
      </c>
      <c r="AS29">
        <v>56</v>
      </c>
      <c r="AT29">
        <v>44</v>
      </c>
      <c r="AU29">
        <v>0</v>
      </c>
      <c r="AV29">
        <v>0</v>
      </c>
      <c r="AW29">
        <v>2.71</v>
      </c>
      <c r="AX29">
        <v>72</v>
      </c>
      <c r="AY29">
        <v>79</v>
      </c>
      <c r="AZ29">
        <v>43</v>
      </c>
      <c r="BA29">
        <v>43</v>
      </c>
      <c r="BB29">
        <v>7</v>
      </c>
      <c r="BC29">
        <v>29</v>
      </c>
      <c r="BD29">
        <v>71</v>
      </c>
      <c r="BE29">
        <v>43</v>
      </c>
      <c r="BF29">
        <v>93</v>
      </c>
      <c r="BG29">
        <v>10</v>
      </c>
      <c r="BH29">
        <v>3</v>
      </c>
      <c r="BI29">
        <v>2.29</v>
      </c>
      <c r="BJ29">
        <v>3.34</v>
      </c>
      <c r="BK29">
        <v>3.39</v>
      </c>
      <c r="BL29">
        <f>1/Table1[[#This Row],[odds_ft_home_team_win]]+1/Table1[[#This Row],[odds_ft_draw]]+1/Table1[[#This Row],[odds_ft_away_team_win]]-1</f>
        <v>3.1067671049677115E-2</v>
      </c>
      <c r="BM29">
        <f>Table1[[#This Row],[Margin]]/3</f>
        <v>1.0355890349892372E-2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 t="s">
        <v>128</v>
      </c>
      <c r="BU29">
        <f>VLOOKUP(Table1[[#This Row],[Reference]],metron,11,FALSE)</f>
        <v>1.396960958296362</v>
      </c>
      <c r="BV29">
        <f>VLOOKUP(Table1[[#This Row],[Reference]],metron,12,FALSE)</f>
        <v>1.091503992901508</v>
      </c>
    </row>
    <row r="30" spans="1:74" hidden="1" x14ac:dyDescent="0.45">
      <c r="A30" t="s">
        <v>5415</v>
      </c>
      <c r="B30">
        <v>1388799000</v>
      </c>
      <c r="C30" s="3" t="s">
        <v>863</v>
      </c>
      <c r="D30" t="s">
        <v>65</v>
      </c>
      <c r="E30" t="s">
        <v>66</v>
      </c>
      <c r="F30" t="s">
        <v>78</v>
      </c>
      <c r="G30" t="s">
        <v>80</v>
      </c>
      <c r="H30" t="s">
        <v>66</v>
      </c>
      <c r="I30">
        <f>MROUND(Table1[[#This Row],[Prob_H]]*100,2)/100</f>
        <v>0.54</v>
      </c>
      <c r="J30">
        <f>1/Table1[[#This Row],[odds_ft_home_team_win]]-Table1[[#This Row],[Margin/3]]</f>
        <v>0.5422782801696644</v>
      </c>
      <c r="K30">
        <f>1/Table1[[#This Row],[odds_ft_draw]]-Table1[[#This Row],[Margin/3]]</f>
        <v>0.27069096872885484</v>
      </c>
      <c r="L30">
        <f>1/Table1[[#This Row],[odds_ft_away_team_win]]-Table1[[#This Row],[Margin/3]]</f>
        <v>0.18703075110148076</v>
      </c>
      <c r="M30">
        <v>1</v>
      </c>
      <c r="N30">
        <v>1.89</v>
      </c>
      <c r="O30">
        <v>1.1100000000000001</v>
      </c>
      <c r="P30">
        <v>1.78</v>
      </c>
      <c r="Q30">
        <v>1</v>
      </c>
      <c r="R30" t="str" cm="1">
        <f t="array" ref="R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">
        <v>0</v>
      </c>
      <c r="T30">
        <v>1</v>
      </c>
      <c r="U30">
        <v>1</v>
      </c>
      <c r="V30">
        <v>1</v>
      </c>
      <c r="W30">
        <v>0</v>
      </c>
      <c r="X30">
        <v>1</v>
      </c>
      <c r="Z30">
        <v>16</v>
      </c>
      <c r="AA30">
        <v>7</v>
      </c>
      <c r="AB30">
        <v>3</v>
      </c>
      <c r="AC30">
        <v>3</v>
      </c>
      <c r="AD30">
        <v>0</v>
      </c>
      <c r="AE30">
        <v>5</v>
      </c>
      <c r="AF30">
        <v>1</v>
      </c>
      <c r="AG30">
        <v>1</v>
      </c>
      <c r="AH30">
        <v>2</v>
      </c>
      <c r="AI30">
        <v>0</v>
      </c>
      <c r="AJ30">
        <v>6</v>
      </c>
      <c r="AK30">
        <v>21</v>
      </c>
      <c r="AL30">
        <v>7</v>
      </c>
      <c r="AM30">
        <v>8</v>
      </c>
      <c r="AN30">
        <v>4</v>
      </c>
      <c r="AO30">
        <v>13</v>
      </c>
      <c r="AP30">
        <v>3</v>
      </c>
      <c r="AQ30">
        <v>12</v>
      </c>
      <c r="AR30">
        <v>15</v>
      </c>
      <c r="AS30">
        <v>65</v>
      </c>
      <c r="AT30">
        <v>35</v>
      </c>
      <c r="AU30">
        <v>0</v>
      </c>
      <c r="AV30">
        <v>0</v>
      </c>
      <c r="AW30">
        <v>3</v>
      </c>
      <c r="AX30">
        <v>50</v>
      </c>
      <c r="AY30">
        <v>78</v>
      </c>
      <c r="AZ30">
        <v>56</v>
      </c>
      <c r="BA30">
        <v>39</v>
      </c>
      <c r="BB30">
        <v>17</v>
      </c>
      <c r="BC30">
        <v>33</v>
      </c>
      <c r="BD30">
        <v>62</v>
      </c>
      <c r="BE30">
        <v>45</v>
      </c>
      <c r="BF30">
        <v>89</v>
      </c>
      <c r="BG30">
        <v>8.33</v>
      </c>
      <c r="BH30">
        <v>4.7699999999999996</v>
      </c>
      <c r="BI30">
        <v>1.81</v>
      </c>
      <c r="BJ30">
        <v>3.56</v>
      </c>
      <c r="BK30">
        <v>5.07</v>
      </c>
      <c r="BL30">
        <f>1/Table1[[#This Row],[odds_ft_home_team_win]]+1/Table1[[#This Row],[odds_ft_draw]]+1/Table1[[#This Row],[odds_ft_away_team_win]]-1</f>
        <v>3.0623723026918626E-2</v>
      </c>
      <c r="BM30">
        <f>Table1[[#This Row],[Margin]]/3</f>
        <v>1.0207907675639541E-2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 t="s">
        <v>106</v>
      </c>
      <c r="BU30">
        <f>VLOOKUP(Table1[[#This Row],[Reference]],metron,11,FALSE)</f>
        <v>1.684957590444867</v>
      </c>
      <c r="BV30">
        <f>VLOOKUP(Table1[[#This Row],[Reference]],metron,12,FALSE)</f>
        <v>0.95101263631642718</v>
      </c>
    </row>
    <row r="31" spans="1:74" hidden="1" x14ac:dyDescent="0.45">
      <c r="A31" t="s">
        <v>5415</v>
      </c>
      <c r="B31">
        <v>1388806200</v>
      </c>
      <c r="C31" s="3" t="s">
        <v>864</v>
      </c>
      <c r="D31" t="s">
        <v>65</v>
      </c>
      <c r="E31" t="s">
        <v>66</v>
      </c>
      <c r="F31" t="s">
        <v>88</v>
      </c>
      <c r="G31" t="s">
        <v>98</v>
      </c>
      <c r="H31" t="s">
        <v>66</v>
      </c>
      <c r="I31">
        <f>MROUND(Table1[[#This Row],[Prob_H]]*100,2)/100</f>
        <v>0.52</v>
      </c>
      <c r="J31">
        <f>1/Table1[[#This Row],[odds_ft_home_team_win]]-Table1[[#This Row],[Margin/3]]</f>
        <v>0.52750184467338179</v>
      </c>
      <c r="K31">
        <f>1/Table1[[#This Row],[odds_ft_draw]]-Table1[[#This Row],[Margin/3]]</f>
        <v>0.27076631247572575</v>
      </c>
      <c r="L31">
        <f>1/Table1[[#This Row],[odds_ft_away_team_win]]-Table1[[#This Row],[Margin/3]]</f>
        <v>0.20173184285089235</v>
      </c>
      <c r="M31">
        <v>1</v>
      </c>
      <c r="N31">
        <v>2.2999999999999998</v>
      </c>
      <c r="O31">
        <v>0.38</v>
      </c>
      <c r="P31">
        <v>2.19</v>
      </c>
      <c r="Q31">
        <v>0.76</v>
      </c>
      <c r="R31" t="str" cm="1">
        <f t="array" ref="R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">
        <v>1</v>
      </c>
      <c r="T31">
        <v>1</v>
      </c>
      <c r="U31">
        <v>2</v>
      </c>
      <c r="V31">
        <v>1</v>
      </c>
      <c r="W31">
        <v>0</v>
      </c>
      <c r="X31">
        <v>1</v>
      </c>
      <c r="Y31">
        <v>50</v>
      </c>
      <c r="Z31">
        <v>2</v>
      </c>
      <c r="AA31">
        <v>6</v>
      </c>
      <c r="AB31">
        <v>4</v>
      </c>
      <c r="AC31">
        <v>4</v>
      </c>
      <c r="AD31">
        <v>1</v>
      </c>
      <c r="AE31">
        <v>0</v>
      </c>
      <c r="AF31">
        <v>0</v>
      </c>
      <c r="AG31">
        <v>1</v>
      </c>
      <c r="AH31">
        <v>4</v>
      </c>
      <c r="AI31">
        <v>0</v>
      </c>
      <c r="AJ31">
        <v>0</v>
      </c>
      <c r="AK31">
        <v>12</v>
      </c>
      <c r="AL31">
        <v>12</v>
      </c>
      <c r="AM31">
        <v>5</v>
      </c>
      <c r="AN31">
        <v>3</v>
      </c>
      <c r="AO31">
        <v>7</v>
      </c>
      <c r="AP31">
        <v>9</v>
      </c>
      <c r="AQ31">
        <v>21</v>
      </c>
      <c r="AR31">
        <v>9</v>
      </c>
      <c r="AS31">
        <v>42</v>
      </c>
      <c r="AT31">
        <v>58</v>
      </c>
      <c r="AU31">
        <v>0</v>
      </c>
      <c r="AV31">
        <v>0</v>
      </c>
      <c r="AW31">
        <v>3.3</v>
      </c>
      <c r="AX31">
        <v>73</v>
      </c>
      <c r="AY31">
        <v>100</v>
      </c>
      <c r="AZ31">
        <v>65</v>
      </c>
      <c r="BA31">
        <v>43</v>
      </c>
      <c r="BB31">
        <v>17</v>
      </c>
      <c r="BC31">
        <v>23</v>
      </c>
      <c r="BD31">
        <v>79</v>
      </c>
      <c r="BE31">
        <v>60</v>
      </c>
      <c r="BF31">
        <v>89</v>
      </c>
      <c r="BG31">
        <v>10.64</v>
      </c>
      <c r="BH31">
        <v>4.1500000000000004</v>
      </c>
      <c r="BI31">
        <v>1.86</v>
      </c>
      <c r="BJ31">
        <v>3.56</v>
      </c>
      <c r="BK31">
        <v>4.72</v>
      </c>
      <c r="BL31">
        <f>1/Table1[[#This Row],[odds_ft_home_team_win]]+1/Table1[[#This Row],[odds_ft_draw]]+1/Table1[[#This Row],[odds_ft_away_team_win]]-1</f>
        <v>3.0397691786306025E-2</v>
      </c>
      <c r="BM31">
        <f>Table1[[#This Row],[Margin]]/3</f>
        <v>1.0132563928768675E-2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 t="s">
        <v>91</v>
      </c>
      <c r="BU31">
        <f>VLOOKUP(Table1[[#This Row],[Reference]],metron,11,FALSE)</f>
        <v>1.625948039373891</v>
      </c>
      <c r="BV31">
        <f>VLOOKUP(Table1[[#This Row],[Reference]],metron,12,FALSE)</f>
        <v>0.97079231886396644</v>
      </c>
    </row>
    <row r="32" spans="1:74" hidden="1" x14ac:dyDescent="0.45">
      <c r="A32" t="s">
        <v>5415</v>
      </c>
      <c r="B32">
        <v>1388876400</v>
      </c>
      <c r="C32" s="3" t="s">
        <v>865</v>
      </c>
      <c r="D32" t="s">
        <v>65</v>
      </c>
      <c r="E32" t="s">
        <v>66</v>
      </c>
      <c r="F32" t="s">
        <v>86</v>
      </c>
      <c r="G32" t="s">
        <v>68</v>
      </c>
      <c r="H32" t="s">
        <v>66</v>
      </c>
      <c r="I32">
        <f>MROUND(Table1[[#This Row],[Prob_H]]*100,2)/100</f>
        <v>0.5</v>
      </c>
      <c r="J32">
        <f>1/Table1[[#This Row],[odds_ft_home_team_win]]-Table1[[#This Row],[Margin/3]]</f>
        <v>0.50025536477582078</v>
      </c>
      <c r="K32">
        <f>1/Table1[[#This Row],[odds_ft_draw]]-Table1[[#This Row],[Margin/3]]</f>
        <v>0.27495156804345267</v>
      </c>
      <c r="L32">
        <f>1/Table1[[#This Row],[odds_ft_away_team_win]]-Table1[[#This Row],[Margin/3]]</f>
        <v>0.22479306718072642</v>
      </c>
      <c r="M32">
        <v>1</v>
      </c>
      <c r="N32">
        <v>2.36</v>
      </c>
      <c r="O32">
        <v>1.44</v>
      </c>
      <c r="P32">
        <v>1.9</v>
      </c>
      <c r="Q32">
        <v>1.22</v>
      </c>
      <c r="R32" t="str" cm="1">
        <f t="array" ref="R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">
        <v>3</v>
      </c>
      <c r="T32">
        <v>0</v>
      </c>
      <c r="U32">
        <v>3</v>
      </c>
      <c r="V32">
        <v>2</v>
      </c>
      <c r="W32">
        <v>2</v>
      </c>
      <c r="X32">
        <v>0</v>
      </c>
      <c r="Y32" t="s">
        <v>866</v>
      </c>
      <c r="AA32">
        <v>2</v>
      </c>
      <c r="AB32">
        <v>7</v>
      </c>
      <c r="AC32">
        <v>3</v>
      </c>
      <c r="AD32">
        <v>0</v>
      </c>
      <c r="AE32">
        <v>3</v>
      </c>
      <c r="AF32">
        <v>0</v>
      </c>
      <c r="AG32">
        <v>1</v>
      </c>
      <c r="AH32">
        <v>2</v>
      </c>
      <c r="AI32">
        <v>0</v>
      </c>
      <c r="AJ32">
        <v>3</v>
      </c>
      <c r="AK32">
        <v>9</v>
      </c>
      <c r="AL32">
        <v>3</v>
      </c>
      <c r="AM32">
        <v>6</v>
      </c>
      <c r="AN32">
        <v>3</v>
      </c>
      <c r="AO32">
        <v>3</v>
      </c>
      <c r="AP32">
        <v>0</v>
      </c>
      <c r="AQ32">
        <v>18</v>
      </c>
      <c r="AR32">
        <v>15</v>
      </c>
      <c r="AS32">
        <v>43</v>
      </c>
      <c r="AT32">
        <v>57</v>
      </c>
      <c r="AU32">
        <v>0</v>
      </c>
      <c r="AV32">
        <v>0</v>
      </c>
      <c r="AW32">
        <v>2.37</v>
      </c>
      <c r="AX32">
        <v>50</v>
      </c>
      <c r="AY32">
        <v>79</v>
      </c>
      <c r="AZ32">
        <v>39</v>
      </c>
      <c r="BA32">
        <v>24</v>
      </c>
      <c r="BB32">
        <v>0</v>
      </c>
      <c r="BC32">
        <v>19</v>
      </c>
      <c r="BD32">
        <v>66</v>
      </c>
      <c r="BE32">
        <v>44</v>
      </c>
      <c r="BF32">
        <v>85</v>
      </c>
      <c r="BG32">
        <v>9.52</v>
      </c>
      <c r="BH32">
        <v>4.6900000000000004</v>
      </c>
      <c r="BI32">
        <v>1.96</v>
      </c>
      <c r="BJ32">
        <v>3.51</v>
      </c>
      <c r="BK32">
        <v>4.26</v>
      </c>
      <c r="BL32">
        <f>1/Table1[[#This Row],[odds_ft_home_team_win]]+1/Table1[[#This Row],[odds_ft_draw]]+1/Table1[[#This Row],[odds_ft_away_team_win]]-1</f>
        <v>2.9846150570496777E-2</v>
      </c>
      <c r="BM32">
        <f>Table1[[#This Row],[Margin]]/3</f>
        <v>9.9487168568322595E-3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 t="s">
        <v>113</v>
      </c>
      <c r="BU32">
        <f>VLOOKUP(Table1[[#This Row],[Reference]],metron,11,FALSE)</f>
        <v>1.5342708579532029</v>
      </c>
      <c r="BV32">
        <f>VLOOKUP(Table1[[#This Row],[Reference]],metron,12,FALSE)</f>
        <v>0.98593713070196176</v>
      </c>
    </row>
    <row r="33" spans="1:74" hidden="1" x14ac:dyDescent="0.45">
      <c r="A33" t="s">
        <v>5415</v>
      </c>
      <c r="B33">
        <v>1388883600</v>
      </c>
      <c r="C33" s="3" t="s">
        <v>867</v>
      </c>
      <c r="D33" t="s">
        <v>65</v>
      </c>
      <c r="E33" t="s">
        <v>66</v>
      </c>
      <c r="F33" t="s">
        <v>85</v>
      </c>
      <c r="G33" t="s">
        <v>77</v>
      </c>
      <c r="H33" t="s">
        <v>66</v>
      </c>
      <c r="I33">
        <f>MROUND(Table1[[#This Row],[Prob_H]]*100,2)/100</f>
        <v>0.38</v>
      </c>
      <c r="J33">
        <f>1/Table1[[#This Row],[odds_ft_home_team_win]]-Table1[[#This Row],[Margin/3]]</f>
        <v>0.37768124135973213</v>
      </c>
      <c r="K33">
        <f>1/Table1[[#This Row],[odds_ft_draw]]-Table1[[#This Row],[Margin/3]]</f>
        <v>0.2885918048214931</v>
      </c>
      <c r="L33">
        <f>1/Table1[[#This Row],[odds_ft_away_team_win]]-Table1[[#This Row],[Margin/3]]</f>
        <v>0.33372695381877476</v>
      </c>
      <c r="M33">
        <v>1</v>
      </c>
      <c r="N33">
        <v>1.63</v>
      </c>
      <c r="O33">
        <v>1.33</v>
      </c>
      <c r="P33">
        <v>1.47</v>
      </c>
      <c r="Q33">
        <v>1.58</v>
      </c>
      <c r="R33" t="str" cm="1">
        <f t="array" ref="R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AA33">
        <v>8</v>
      </c>
      <c r="AB33">
        <v>2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11</v>
      </c>
      <c r="AL33">
        <v>7</v>
      </c>
      <c r="AM33">
        <v>7</v>
      </c>
      <c r="AN33">
        <v>4</v>
      </c>
      <c r="AO33">
        <v>4</v>
      </c>
      <c r="AP33">
        <v>3</v>
      </c>
      <c r="AQ33">
        <v>18</v>
      </c>
      <c r="AR33">
        <v>9</v>
      </c>
      <c r="AS33">
        <v>59</v>
      </c>
      <c r="AT33">
        <v>41</v>
      </c>
      <c r="AU33">
        <v>0</v>
      </c>
      <c r="AV33">
        <v>0</v>
      </c>
      <c r="AW33">
        <v>2.3199999999999998</v>
      </c>
      <c r="AX33">
        <v>65</v>
      </c>
      <c r="AY33">
        <v>71</v>
      </c>
      <c r="AZ33">
        <v>52</v>
      </c>
      <c r="BA33">
        <v>17</v>
      </c>
      <c r="BB33">
        <v>11</v>
      </c>
      <c r="BC33">
        <v>17</v>
      </c>
      <c r="BD33">
        <v>59</v>
      </c>
      <c r="BE33">
        <v>47</v>
      </c>
      <c r="BF33">
        <v>77</v>
      </c>
      <c r="BG33">
        <v>9.94</v>
      </c>
      <c r="BH33">
        <v>4.41</v>
      </c>
      <c r="BI33">
        <v>2.58</v>
      </c>
      <c r="BJ33">
        <v>3.35</v>
      </c>
      <c r="BK33">
        <v>2.91</v>
      </c>
      <c r="BL33">
        <f>1/Table1[[#This Row],[odds_ft_home_team_win]]+1/Table1[[#This Row],[odds_ft_draw]]+1/Table1[[#This Row],[odds_ft_away_team_win]]-1</f>
        <v>2.9746973595222048E-2</v>
      </c>
      <c r="BM33">
        <f>Table1[[#This Row],[Margin]]/3</f>
        <v>9.9156578650740155E-3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 t="s">
        <v>87</v>
      </c>
      <c r="BU33">
        <f>VLOOKUP(Table1[[#This Row],[Reference]],metron,11,FALSE)</f>
        <v>1.330562659846547</v>
      </c>
      <c r="BV33">
        <f>VLOOKUP(Table1[[#This Row],[Reference]],metron,12,FALSE)</f>
        <v>1.1595268542199491</v>
      </c>
    </row>
    <row r="34" spans="1:74" hidden="1" x14ac:dyDescent="0.45">
      <c r="A34" t="s">
        <v>5415</v>
      </c>
      <c r="B34">
        <v>1388883600</v>
      </c>
      <c r="C34" s="3" t="s">
        <v>867</v>
      </c>
      <c r="D34" t="s">
        <v>65</v>
      </c>
      <c r="E34" t="s">
        <v>66</v>
      </c>
      <c r="F34" t="s">
        <v>103</v>
      </c>
      <c r="G34" t="s">
        <v>97</v>
      </c>
      <c r="H34" t="s">
        <v>66</v>
      </c>
      <c r="I34">
        <f>MROUND(Table1[[#This Row],[Prob_H]]*100,2)/100</f>
        <v>0.4</v>
      </c>
      <c r="J34">
        <f>1/Table1[[#This Row],[odds_ft_home_team_win]]-Table1[[#This Row],[Margin/3]]</f>
        <v>0.39173688216919961</v>
      </c>
      <c r="K34">
        <f>1/Table1[[#This Row],[odds_ft_draw]]-Table1[[#This Row],[Margin/3]]</f>
        <v>0.29133527574349688</v>
      </c>
      <c r="L34">
        <f>1/Table1[[#This Row],[odds_ft_away_team_win]]-Table1[[#This Row],[Margin/3]]</f>
        <v>0.31692784208730346</v>
      </c>
      <c r="M34">
        <v>1</v>
      </c>
      <c r="N34">
        <v>1</v>
      </c>
      <c r="O34">
        <v>1.5</v>
      </c>
      <c r="P34">
        <v>1.2</v>
      </c>
      <c r="Q34">
        <v>1.33</v>
      </c>
      <c r="R34" t="str" cm="1">
        <f t="array" ref="R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4">
        <v>0</v>
      </c>
      <c r="T34">
        <v>1</v>
      </c>
      <c r="U34">
        <v>1</v>
      </c>
      <c r="V34">
        <v>0</v>
      </c>
      <c r="W34">
        <v>0</v>
      </c>
      <c r="X34">
        <v>0</v>
      </c>
      <c r="Z34">
        <v>75</v>
      </c>
      <c r="AA34">
        <v>6</v>
      </c>
      <c r="AB34">
        <v>7</v>
      </c>
      <c r="AC34">
        <v>2</v>
      </c>
      <c r="AD34">
        <v>0</v>
      </c>
      <c r="AE34">
        <v>5</v>
      </c>
      <c r="AF34">
        <v>0</v>
      </c>
      <c r="AG34">
        <v>1</v>
      </c>
      <c r="AH34">
        <v>1</v>
      </c>
      <c r="AI34">
        <v>3</v>
      </c>
      <c r="AJ34">
        <v>2</v>
      </c>
      <c r="AK34">
        <v>16</v>
      </c>
      <c r="AL34">
        <v>18</v>
      </c>
      <c r="AM34">
        <v>7</v>
      </c>
      <c r="AN34">
        <v>7</v>
      </c>
      <c r="AO34">
        <v>9</v>
      </c>
      <c r="AP34">
        <v>11</v>
      </c>
      <c r="AQ34">
        <v>12</v>
      </c>
      <c r="AR34">
        <v>15</v>
      </c>
      <c r="AS34">
        <v>56</v>
      </c>
      <c r="AT34">
        <v>44</v>
      </c>
      <c r="AU34">
        <v>0</v>
      </c>
      <c r="AV34">
        <v>0</v>
      </c>
      <c r="AW34">
        <v>2.09</v>
      </c>
      <c r="AX34">
        <v>60</v>
      </c>
      <c r="AY34">
        <v>70</v>
      </c>
      <c r="AZ34">
        <v>27</v>
      </c>
      <c r="BA34">
        <v>15</v>
      </c>
      <c r="BB34">
        <v>5</v>
      </c>
      <c r="BC34">
        <v>17</v>
      </c>
      <c r="BD34">
        <v>58</v>
      </c>
      <c r="BE34">
        <v>28</v>
      </c>
      <c r="BF34">
        <v>83</v>
      </c>
      <c r="BG34">
        <v>8.0299999999999994</v>
      </c>
      <c r="BH34">
        <v>3.28</v>
      </c>
      <c r="BI34">
        <v>2.4900000000000002</v>
      </c>
      <c r="BJ34">
        <v>3.32</v>
      </c>
      <c r="BK34">
        <v>3.06</v>
      </c>
      <c r="BL34">
        <f>1/Table1[[#This Row],[odds_ft_home_team_win]]+1/Table1[[#This Row],[odds_ft_draw]]+1/Table1[[#This Row],[odds_ft_away_team_win]]-1</f>
        <v>2.960863060083474E-2</v>
      </c>
      <c r="BM34">
        <f>Table1[[#This Row],[Margin]]/3</f>
        <v>9.86954353361158E-3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 t="s">
        <v>118</v>
      </c>
      <c r="BU34">
        <f>VLOOKUP(Table1[[#This Row],[Reference]],metron,11,FALSE)</f>
        <v>1.344038264434575</v>
      </c>
      <c r="BV34">
        <f>VLOOKUP(Table1[[#This Row],[Reference]],metron,12,FALSE)</f>
        <v>1.1515772691037469</v>
      </c>
    </row>
    <row r="35" spans="1:74" hidden="1" x14ac:dyDescent="0.45">
      <c r="A35" t="s">
        <v>5415</v>
      </c>
      <c r="B35">
        <v>1388890800</v>
      </c>
      <c r="C35" s="3" t="s">
        <v>868</v>
      </c>
      <c r="D35" t="s">
        <v>65</v>
      </c>
      <c r="E35" t="s">
        <v>66</v>
      </c>
      <c r="F35" t="s">
        <v>67</v>
      </c>
      <c r="G35" t="s">
        <v>611</v>
      </c>
      <c r="H35" t="s">
        <v>66</v>
      </c>
      <c r="I35">
        <f>MROUND(Table1[[#This Row],[Prob_H]]*100,2)/100</f>
        <v>0.48</v>
      </c>
      <c r="J35">
        <f>1/Table1[[#This Row],[odds_ft_home_team_win]]-Table1[[#This Row],[Margin/3]]</f>
        <v>0.48504863274051191</v>
      </c>
      <c r="K35">
        <f>1/Table1[[#This Row],[odds_ft_draw]]-Table1[[#This Row],[Margin/3]]</f>
        <v>0.27985420025378499</v>
      </c>
      <c r="L35">
        <f>1/Table1[[#This Row],[odds_ft_away_team_win]]-Table1[[#This Row],[Margin/3]]</f>
        <v>0.23509716700570313</v>
      </c>
      <c r="M35">
        <v>1</v>
      </c>
      <c r="N35">
        <v>2.13</v>
      </c>
      <c r="O35">
        <v>1.22</v>
      </c>
      <c r="P35">
        <v>1.76</v>
      </c>
      <c r="Q35">
        <v>1</v>
      </c>
      <c r="R35" t="str" cm="1">
        <f t="array" ref="R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5">
        <v>1</v>
      </c>
      <c r="T35">
        <v>1</v>
      </c>
      <c r="U35">
        <v>2</v>
      </c>
      <c r="V35">
        <v>2</v>
      </c>
      <c r="W35">
        <v>1</v>
      </c>
      <c r="X35">
        <v>1</v>
      </c>
      <c r="Y35">
        <v>21</v>
      </c>
      <c r="Z35">
        <v>43</v>
      </c>
      <c r="AA35">
        <v>8</v>
      </c>
      <c r="AB35">
        <v>6</v>
      </c>
      <c r="AC35">
        <v>1</v>
      </c>
      <c r="AD35">
        <v>0</v>
      </c>
      <c r="AE35">
        <v>2</v>
      </c>
      <c r="AF35">
        <v>0</v>
      </c>
      <c r="AG35">
        <v>0</v>
      </c>
      <c r="AH35">
        <v>1</v>
      </c>
      <c r="AI35">
        <v>0</v>
      </c>
      <c r="AJ35">
        <v>2</v>
      </c>
      <c r="AK35">
        <v>12</v>
      </c>
      <c r="AL35">
        <v>11</v>
      </c>
      <c r="AM35">
        <v>5</v>
      </c>
      <c r="AN35">
        <v>7</v>
      </c>
      <c r="AO35">
        <v>7</v>
      </c>
      <c r="AP35">
        <v>4</v>
      </c>
      <c r="AQ35">
        <v>7</v>
      </c>
      <c r="AR35">
        <v>13</v>
      </c>
      <c r="AS35">
        <v>55</v>
      </c>
      <c r="AT35">
        <v>45</v>
      </c>
      <c r="AU35">
        <v>0</v>
      </c>
      <c r="AV35">
        <v>0</v>
      </c>
      <c r="AW35">
        <v>3.19</v>
      </c>
      <c r="AX35">
        <v>66</v>
      </c>
      <c r="AY35">
        <v>89</v>
      </c>
      <c r="AZ35">
        <v>66</v>
      </c>
      <c r="BA35">
        <v>41</v>
      </c>
      <c r="BB35">
        <v>18</v>
      </c>
      <c r="BC35">
        <v>47</v>
      </c>
      <c r="BD35">
        <v>71</v>
      </c>
      <c r="BE35">
        <v>53</v>
      </c>
      <c r="BF35">
        <v>83</v>
      </c>
      <c r="BG35">
        <v>10.42</v>
      </c>
      <c r="BH35">
        <v>4.82</v>
      </c>
      <c r="BI35">
        <v>2.02</v>
      </c>
      <c r="BJ35">
        <v>3.45</v>
      </c>
      <c r="BK35">
        <v>4.08</v>
      </c>
      <c r="BL35">
        <f>1/Table1[[#This Row],[odds_ft_home_team_win]]+1/Table1[[#This Row],[odds_ft_draw]]+1/Table1[[#This Row],[odds_ft_away_team_win]]-1</f>
        <v>3.0002616629949408E-2</v>
      </c>
      <c r="BM35">
        <f>Table1[[#This Row],[Margin]]/3</f>
        <v>1.0000872209983136E-2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 t="s">
        <v>70</v>
      </c>
      <c r="BU35">
        <f>VLOOKUP(Table1[[#This Row],[Reference]],metron,11,FALSE)</f>
        <v>1.510877192982456</v>
      </c>
      <c r="BV35">
        <f>VLOOKUP(Table1[[#This Row],[Reference]],metron,12,FALSE)</f>
        <v>1.0163157894736841</v>
      </c>
    </row>
    <row r="36" spans="1:74" hidden="1" x14ac:dyDescent="0.45">
      <c r="A36" t="s">
        <v>5415</v>
      </c>
      <c r="B36">
        <v>1388890800</v>
      </c>
      <c r="C36" s="3" t="s">
        <v>868</v>
      </c>
      <c r="D36" t="s">
        <v>65</v>
      </c>
      <c r="E36" t="s">
        <v>66</v>
      </c>
      <c r="F36" t="s">
        <v>93</v>
      </c>
      <c r="G36" t="s">
        <v>72</v>
      </c>
      <c r="H36" t="s">
        <v>66</v>
      </c>
      <c r="I36">
        <f>MROUND(Table1[[#This Row],[Prob_H]]*100,2)/100</f>
        <v>0.38</v>
      </c>
      <c r="J36">
        <f>1/Table1[[#This Row],[odds_ft_home_team_win]]-Table1[[#This Row],[Margin/3]]</f>
        <v>0.38358729956326304</v>
      </c>
      <c r="K36">
        <f>1/Table1[[#This Row],[odds_ft_draw]]-Table1[[#This Row],[Margin/3]]</f>
        <v>0.29757881985399598</v>
      </c>
      <c r="L36">
        <f>1/Table1[[#This Row],[odds_ft_away_team_win]]-Table1[[#This Row],[Margin/3]]</f>
        <v>0.31883388058274093</v>
      </c>
      <c r="M36">
        <v>1</v>
      </c>
      <c r="N36">
        <v>0.88</v>
      </c>
      <c r="O36">
        <v>0.25</v>
      </c>
      <c r="P36">
        <v>0.88</v>
      </c>
      <c r="Q36">
        <v>0.44</v>
      </c>
      <c r="R36" t="str" cm="1">
        <f t="array" ref="R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AA36">
        <v>5</v>
      </c>
      <c r="AB36">
        <v>5</v>
      </c>
      <c r="AC36">
        <v>1</v>
      </c>
      <c r="AD36">
        <v>0</v>
      </c>
      <c r="AE36">
        <v>3</v>
      </c>
      <c r="AF36">
        <v>0</v>
      </c>
      <c r="AG36">
        <v>0</v>
      </c>
      <c r="AH36">
        <v>1</v>
      </c>
      <c r="AI36">
        <v>1</v>
      </c>
      <c r="AJ36">
        <v>2</v>
      </c>
      <c r="AK36">
        <v>5</v>
      </c>
      <c r="AL36">
        <v>5</v>
      </c>
      <c r="AM36">
        <v>3</v>
      </c>
      <c r="AN36">
        <v>3</v>
      </c>
      <c r="AO36">
        <v>2</v>
      </c>
      <c r="AP36">
        <v>2</v>
      </c>
      <c r="AQ36">
        <v>15</v>
      </c>
      <c r="AR36">
        <v>8</v>
      </c>
      <c r="AS36">
        <v>51</v>
      </c>
      <c r="AT36">
        <v>49</v>
      </c>
      <c r="AU36">
        <v>0</v>
      </c>
      <c r="AV36">
        <v>0</v>
      </c>
      <c r="AW36">
        <v>3.01</v>
      </c>
      <c r="AX36">
        <v>69</v>
      </c>
      <c r="AY36">
        <v>88</v>
      </c>
      <c r="AZ36">
        <v>63</v>
      </c>
      <c r="BA36">
        <v>38</v>
      </c>
      <c r="BB36">
        <v>13</v>
      </c>
      <c r="BC36">
        <v>38</v>
      </c>
      <c r="BD36">
        <v>75</v>
      </c>
      <c r="BE36">
        <v>57</v>
      </c>
      <c r="BF36">
        <v>88</v>
      </c>
      <c r="BG36">
        <v>10.31</v>
      </c>
      <c r="BH36">
        <v>7.38</v>
      </c>
      <c r="BI36">
        <v>2.54</v>
      </c>
      <c r="BJ36">
        <v>3.25</v>
      </c>
      <c r="BK36">
        <v>3.04</v>
      </c>
      <c r="BL36">
        <f>1/Table1[[#This Row],[odds_ft_home_team_win]]+1/Table1[[#This Row],[odds_ft_draw]]+1/Table1[[#This Row],[odds_ft_away_team_win]]-1</f>
        <v>3.0340463514935134E-2</v>
      </c>
      <c r="BM36">
        <f>Table1[[#This Row],[Margin]]/3</f>
        <v>1.0113487838311711E-2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 t="s">
        <v>95</v>
      </c>
      <c r="BU36">
        <f>VLOOKUP(Table1[[#This Row],[Reference]],metron,11,FALSE)</f>
        <v>1.330562659846547</v>
      </c>
      <c r="BV36">
        <f>VLOOKUP(Table1[[#This Row],[Reference]],metron,12,FALSE)</f>
        <v>1.1595268542199491</v>
      </c>
    </row>
    <row r="37" spans="1:74" hidden="1" x14ac:dyDescent="0.45">
      <c r="A37" t="s">
        <v>5415</v>
      </c>
      <c r="B37">
        <v>1388944800</v>
      </c>
      <c r="C37" s="3" t="s">
        <v>869</v>
      </c>
      <c r="D37" t="s">
        <v>65</v>
      </c>
      <c r="E37" t="s">
        <v>66</v>
      </c>
      <c r="F37" t="s">
        <v>94</v>
      </c>
      <c r="G37" t="s">
        <v>73</v>
      </c>
      <c r="H37" t="s">
        <v>66</v>
      </c>
      <c r="I37">
        <f>MROUND(Table1[[#This Row],[Prob_H]]*100,2)/100</f>
        <v>0.44</v>
      </c>
      <c r="J37">
        <f>1/Table1[[#This Row],[odds_ft_home_team_win]]-Table1[[#This Row],[Margin/3]]</f>
        <v>0.43832487583909663</v>
      </c>
      <c r="K37">
        <f>1/Table1[[#This Row],[odds_ft_draw]]-Table1[[#This Row],[Margin/3]]</f>
        <v>0.29477243134604181</v>
      </c>
      <c r="L37">
        <f>1/Table1[[#This Row],[odds_ft_away_team_win]]-Table1[[#This Row],[Margin/3]]</f>
        <v>0.26690269281486151</v>
      </c>
      <c r="M37">
        <v>1</v>
      </c>
      <c r="N37">
        <v>0.38</v>
      </c>
      <c r="O37">
        <v>0.63</v>
      </c>
      <c r="P37">
        <v>1</v>
      </c>
      <c r="Q37">
        <v>0.88</v>
      </c>
      <c r="R37" t="str" cm="1">
        <f t="array" ref="R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">
        <v>2</v>
      </c>
      <c r="T37">
        <v>2</v>
      </c>
      <c r="U37">
        <v>4</v>
      </c>
      <c r="V37">
        <v>2</v>
      </c>
      <c r="W37">
        <v>2</v>
      </c>
      <c r="X37">
        <v>0</v>
      </c>
      <c r="Y37" t="s">
        <v>870</v>
      </c>
      <c r="Z37" t="s">
        <v>871</v>
      </c>
      <c r="AA37">
        <v>3</v>
      </c>
      <c r="AB37">
        <v>5</v>
      </c>
      <c r="AC37">
        <v>3</v>
      </c>
      <c r="AD37">
        <v>0</v>
      </c>
      <c r="AE37">
        <v>6</v>
      </c>
      <c r="AF37">
        <v>0</v>
      </c>
      <c r="AG37">
        <v>1</v>
      </c>
      <c r="AH37">
        <v>2</v>
      </c>
      <c r="AI37">
        <v>4</v>
      </c>
      <c r="AJ37">
        <v>2</v>
      </c>
      <c r="AK37">
        <v>2</v>
      </c>
      <c r="AL37">
        <v>13</v>
      </c>
      <c r="AM37">
        <v>2</v>
      </c>
      <c r="AN37">
        <v>6</v>
      </c>
      <c r="AO37">
        <v>0</v>
      </c>
      <c r="AP37">
        <v>7</v>
      </c>
      <c r="AQ37">
        <v>16</v>
      </c>
      <c r="AR37">
        <v>17</v>
      </c>
      <c r="AS37">
        <v>49</v>
      </c>
      <c r="AT37">
        <v>51</v>
      </c>
      <c r="AU37">
        <v>0</v>
      </c>
      <c r="AV37">
        <v>0</v>
      </c>
      <c r="AW37">
        <v>2.63</v>
      </c>
      <c r="AX37">
        <v>51</v>
      </c>
      <c r="AY37">
        <v>63</v>
      </c>
      <c r="AZ37">
        <v>44</v>
      </c>
      <c r="BA37">
        <v>38</v>
      </c>
      <c r="BB37">
        <v>19</v>
      </c>
      <c r="BC37">
        <v>32</v>
      </c>
      <c r="BD37">
        <v>44</v>
      </c>
      <c r="BE37">
        <v>44</v>
      </c>
      <c r="BF37">
        <v>82</v>
      </c>
      <c r="BG37">
        <v>7.21</v>
      </c>
      <c r="BH37">
        <v>4.76</v>
      </c>
      <c r="BI37">
        <v>2.23</v>
      </c>
      <c r="BJ37">
        <v>3.28</v>
      </c>
      <c r="BK37">
        <v>3.61</v>
      </c>
      <c r="BL37">
        <f>1/Table1[[#This Row],[odds_ft_home_team_win]]+1/Table1[[#This Row],[odds_ft_draw]]+1/Table1[[#This Row],[odds_ft_away_team_win]]-1</f>
        <v>3.0316852303337916E-2</v>
      </c>
      <c r="BM37">
        <f>Table1[[#This Row],[Margin]]/3</f>
        <v>1.0105617434445971E-2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 t="s">
        <v>124</v>
      </c>
      <c r="BU37">
        <f>VLOOKUP(Table1[[#This Row],[Reference]],metron,11,FALSE)</f>
        <v>1.4140979689366791</v>
      </c>
      <c r="BV37">
        <f>VLOOKUP(Table1[[#This Row],[Reference]],metron,12,FALSE)</f>
        <v>1.0666666666666671</v>
      </c>
    </row>
    <row r="38" spans="1:74" hidden="1" x14ac:dyDescent="0.45">
      <c r="A38" t="s">
        <v>5418</v>
      </c>
      <c r="B38">
        <v>1345242600</v>
      </c>
      <c r="C38" s="3" t="s">
        <v>159</v>
      </c>
      <c r="D38" t="s">
        <v>65</v>
      </c>
      <c r="E38" t="s">
        <v>66</v>
      </c>
      <c r="F38" t="s">
        <v>72</v>
      </c>
      <c r="G38" t="s">
        <v>68</v>
      </c>
      <c r="H38" t="s">
        <v>66</v>
      </c>
      <c r="I38" t="e">
        <f>MROUND(Table1[[#This Row],[Prob_H]]*100,2)/100</f>
        <v>#DIV/0!</v>
      </c>
      <c r="J38" t="e">
        <f>1/Table1[[#This Row],[odds_ft_home_team_win]]-Table1[[#This Row],[Margin/3]]</f>
        <v>#DIV/0!</v>
      </c>
      <c r="K38" t="e">
        <f>1/Table1[[#This Row],[odds_ft_draw]]-Table1[[#This Row],[Margin/3]]</f>
        <v>#DIV/0!</v>
      </c>
      <c r="L38" t="e">
        <f>1/Table1[[#This Row],[odds_ft_away_team_win]]-Table1[[#This Row],[Margin/3]]</f>
        <v>#DIV/0!</v>
      </c>
      <c r="M38">
        <v>5</v>
      </c>
      <c r="N38">
        <v>3</v>
      </c>
      <c r="O38">
        <v>2</v>
      </c>
      <c r="P38">
        <v>1.95</v>
      </c>
      <c r="Q38">
        <v>1.61</v>
      </c>
      <c r="R38" t="str" cm="1">
        <f t="array" ref="R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">
        <v>2</v>
      </c>
      <c r="T38">
        <v>1</v>
      </c>
      <c r="U38">
        <v>3</v>
      </c>
      <c r="V38">
        <v>2</v>
      </c>
      <c r="W38">
        <v>2</v>
      </c>
      <c r="X38">
        <v>0</v>
      </c>
      <c r="Y38" t="s">
        <v>160</v>
      </c>
      <c r="Z38">
        <v>63</v>
      </c>
      <c r="AA38">
        <v>-1</v>
      </c>
      <c r="AB38">
        <v>-1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-1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0</v>
      </c>
      <c r="AV38">
        <v>0</v>
      </c>
      <c r="AW38">
        <v>1.75</v>
      </c>
      <c r="AX38">
        <v>0</v>
      </c>
      <c r="AY38">
        <v>50</v>
      </c>
      <c r="AZ38">
        <v>25</v>
      </c>
      <c r="BA38">
        <v>25</v>
      </c>
      <c r="BB38">
        <v>0</v>
      </c>
      <c r="BC38">
        <v>25</v>
      </c>
      <c r="BD38">
        <v>75</v>
      </c>
      <c r="BE38">
        <v>0</v>
      </c>
      <c r="BF38">
        <v>25</v>
      </c>
      <c r="BG38">
        <v>0</v>
      </c>
      <c r="BH38">
        <v>3.5</v>
      </c>
      <c r="BI38">
        <v>0</v>
      </c>
      <c r="BJ38">
        <v>0</v>
      </c>
      <c r="BK38">
        <v>0</v>
      </c>
      <c r="BL38" t="e">
        <f>1/Table1[[#This Row],[odds_ft_home_team_win]]+1/Table1[[#This Row],[odds_ft_draw]]+1/Table1[[#This Row],[odds_ft_away_team_win]]-1</f>
        <v>#DIV/0!</v>
      </c>
      <c r="BM38" t="e">
        <f>Table1[[#This Row],[Margin]]/3</f>
        <v>#DIV/0!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 t="s">
        <v>75</v>
      </c>
      <c r="BU38" t="e">
        <f>VLOOKUP(Table1[[#This Row],[Reference]],metron,11,FALSE)</f>
        <v>#DIV/0!</v>
      </c>
      <c r="BV38" t="e">
        <f>VLOOKUP(Table1[[#This Row],[Reference]],metron,12,FALSE)</f>
        <v>#DIV/0!</v>
      </c>
    </row>
    <row r="39" spans="1:74" hidden="1" x14ac:dyDescent="0.45">
      <c r="A39" t="s">
        <v>5415</v>
      </c>
      <c r="B39">
        <v>1388962800</v>
      </c>
      <c r="C39" s="3" t="s">
        <v>872</v>
      </c>
      <c r="D39" t="s">
        <v>65</v>
      </c>
      <c r="E39" t="s">
        <v>66</v>
      </c>
      <c r="F39" t="s">
        <v>102</v>
      </c>
      <c r="G39" t="s">
        <v>81</v>
      </c>
      <c r="H39" t="s">
        <v>66</v>
      </c>
      <c r="I39">
        <f>MROUND(Table1[[#This Row],[Prob_H]]*100,2)/100</f>
        <v>0.3</v>
      </c>
      <c r="J39">
        <f>1/Table1[[#This Row],[odds_ft_home_team_win]]-Table1[[#This Row],[Margin/3]]</f>
        <v>0.29490452001302397</v>
      </c>
      <c r="K39">
        <f>1/Table1[[#This Row],[odds_ft_draw]]-Table1[[#This Row],[Margin/3]]</f>
        <v>0.28588445939821666</v>
      </c>
      <c r="L39">
        <f>1/Table1[[#This Row],[odds_ft_away_team_win]]-Table1[[#This Row],[Margin/3]]</f>
        <v>0.41921102058875936</v>
      </c>
      <c r="M39">
        <v>1</v>
      </c>
      <c r="N39">
        <v>1.33</v>
      </c>
      <c r="O39">
        <v>1.55</v>
      </c>
      <c r="P39">
        <v>1.24</v>
      </c>
      <c r="Q39">
        <v>1.57</v>
      </c>
      <c r="R39" t="str" cm="1">
        <f t="array" ref="R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">
        <v>1</v>
      </c>
      <c r="T39">
        <v>1</v>
      </c>
      <c r="U39">
        <v>2</v>
      </c>
      <c r="V39">
        <v>1</v>
      </c>
      <c r="W39">
        <v>0</v>
      </c>
      <c r="X39">
        <v>1</v>
      </c>
      <c r="Y39">
        <v>46</v>
      </c>
      <c r="Z39">
        <v>35</v>
      </c>
      <c r="AA39">
        <v>4</v>
      </c>
      <c r="AB39">
        <v>6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17</v>
      </c>
      <c r="AL39">
        <v>18</v>
      </c>
      <c r="AM39">
        <v>5</v>
      </c>
      <c r="AN39">
        <v>7</v>
      </c>
      <c r="AO39">
        <v>12</v>
      </c>
      <c r="AP39">
        <v>11</v>
      </c>
      <c r="AQ39">
        <v>14</v>
      </c>
      <c r="AR39">
        <v>13</v>
      </c>
      <c r="AS39">
        <v>43</v>
      </c>
      <c r="AT39">
        <v>57</v>
      </c>
      <c r="AU39">
        <v>0</v>
      </c>
      <c r="AV39">
        <v>0</v>
      </c>
      <c r="AW39">
        <v>2.99</v>
      </c>
      <c r="AX39">
        <v>71</v>
      </c>
      <c r="AY39">
        <v>86</v>
      </c>
      <c r="AZ39">
        <v>46</v>
      </c>
      <c r="BA39">
        <v>36</v>
      </c>
      <c r="BB39">
        <v>16</v>
      </c>
      <c r="BC39">
        <v>35</v>
      </c>
      <c r="BD39">
        <v>70</v>
      </c>
      <c r="BE39">
        <v>52</v>
      </c>
      <c r="BF39">
        <v>91</v>
      </c>
      <c r="BG39">
        <v>10</v>
      </c>
      <c r="BH39">
        <v>4.62</v>
      </c>
      <c r="BI39">
        <v>3.28</v>
      </c>
      <c r="BJ39">
        <v>3.38</v>
      </c>
      <c r="BK39">
        <v>2.33</v>
      </c>
      <c r="BL39">
        <f>1/Table1[[#This Row],[odds_ft_home_team_win]]+1/Table1[[#This Row],[odds_ft_draw]]+1/Table1[[#This Row],[odds_ft_away_team_win]]-1</f>
        <v>2.9920586302391472E-2</v>
      </c>
      <c r="BM39">
        <f>Table1[[#This Row],[Margin]]/3</f>
        <v>9.973528767463824E-3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 t="s">
        <v>104</v>
      </c>
      <c r="BU39">
        <f>VLOOKUP(Table1[[#This Row],[Reference]],metron,11,FALSE)</f>
        <v>1.1805091283106199</v>
      </c>
      <c r="BV39">
        <f>VLOOKUP(Table1[[#This Row],[Reference]],metron,12,FALSE)</f>
        <v>1.3921316533813319</v>
      </c>
    </row>
    <row r="40" spans="1:74" hidden="1" x14ac:dyDescent="0.45">
      <c r="A40" t="s">
        <v>5414</v>
      </c>
      <c r="B40">
        <v>1405729800</v>
      </c>
      <c r="C40" s="3" t="s">
        <v>1110</v>
      </c>
      <c r="D40" t="s">
        <v>65</v>
      </c>
      <c r="E40" t="s">
        <v>66</v>
      </c>
      <c r="F40" t="s">
        <v>80</v>
      </c>
      <c r="G40" t="s">
        <v>94</v>
      </c>
      <c r="H40" t="s">
        <v>66</v>
      </c>
      <c r="I40">
        <f>MROUND(Table1[[#This Row],[Prob_H]]*100,2)/100</f>
        <v>0.38</v>
      </c>
      <c r="J40">
        <f>1/Table1[[#This Row],[odds_ft_home_team_win]]-Table1[[#This Row],[Margin/3]]</f>
        <v>0.37895388014934983</v>
      </c>
      <c r="K40">
        <f>1/Table1[[#This Row],[odds_ft_draw]]-Table1[[#This Row],[Margin/3]]</f>
        <v>0.30332844560804251</v>
      </c>
      <c r="L40">
        <f>1/Table1[[#This Row],[odds_ft_away_team_win]]-Table1[[#This Row],[Margin/3]]</f>
        <v>0.3177176742426075</v>
      </c>
      <c r="M40">
        <v>1</v>
      </c>
      <c r="N40">
        <v>0</v>
      </c>
      <c r="O40">
        <v>0</v>
      </c>
      <c r="P40">
        <v>1.8</v>
      </c>
      <c r="Q40">
        <v>1.22</v>
      </c>
      <c r="R40" t="str" cm="1">
        <f t="array" ref="R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">
        <v>1</v>
      </c>
      <c r="T40">
        <v>3</v>
      </c>
      <c r="U40">
        <v>4</v>
      </c>
      <c r="V40">
        <v>2</v>
      </c>
      <c r="W40">
        <v>0</v>
      </c>
      <c r="X40">
        <v>2</v>
      </c>
      <c r="Y40" t="s">
        <v>169</v>
      </c>
      <c r="Z40" t="s">
        <v>1111</v>
      </c>
      <c r="AA40">
        <v>-1</v>
      </c>
      <c r="AB40">
        <v>-1</v>
      </c>
      <c r="AC40">
        <v>5</v>
      </c>
      <c r="AD40">
        <v>1</v>
      </c>
      <c r="AE40">
        <v>1</v>
      </c>
      <c r="AF40">
        <v>0</v>
      </c>
      <c r="AG40">
        <v>1</v>
      </c>
      <c r="AH40">
        <v>5</v>
      </c>
      <c r="AI40">
        <v>0</v>
      </c>
      <c r="AJ40">
        <v>1</v>
      </c>
      <c r="AK40">
        <v>-1</v>
      </c>
      <c r="AL40">
        <v>-1</v>
      </c>
      <c r="AM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2.57</v>
      </c>
      <c r="BJ40">
        <v>3.19</v>
      </c>
      <c r="BK40">
        <v>3.05</v>
      </c>
      <c r="BL40">
        <f>1/Table1[[#This Row],[odds_ft_home_team_win]]+1/Table1[[#This Row],[odds_ft_draw]]+1/Table1[[#This Row],[odds_ft_away_team_win]]-1</f>
        <v>3.0453534649226732E-2</v>
      </c>
      <c r="BM40">
        <f>Table1[[#This Row],[Margin]]/3</f>
        <v>1.015117821640891E-2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 t="s">
        <v>83</v>
      </c>
      <c r="BU40">
        <f>VLOOKUP(Table1[[#This Row],[Reference]],metron,11,FALSE)</f>
        <v>1.330562659846547</v>
      </c>
      <c r="BV40">
        <f>VLOOKUP(Table1[[#This Row],[Reference]],metron,12,FALSE)</f>
        <v>1.1595268542199491</v>
      </c>
    </row>
    <row r="41" spans="1:74" hidden="1" x14ac:dyDescent="0.45">
      <c r="A41" t="s">
        <v>5414</v>
      </c>
      <c r="B41">
        <v>1405737000</v>
      </c>
      <c r="C41" s="3" t="s">
        <v>1112</v>
      </c>
      <c r="D41" t="s">
        <v>65</v>
      </c>
      <c r="E41" t="s">
        <v>66</v>
      </c>
      <c r="F41" t="s">
        <v>72</v>
      </c>
      <c r="G41" t="s">
        <v>73</v>
      </c>
      <c r="H41" t="s">
        <v>66</v>
      </c>
      <c r="I41">
        <f>MROUND(Table1[[#This Row],[Prob_H]]*100,2)/100</f>
        <v>0.57999999999999996</v>
      </c>
      <c r="J41">
        <f>1/Table1[[#This Row],[odds_ft_home_team_win]]-Table1[[#This Row],[Margin/3]]</f>
        <v>0.57752573278876174</v>
      </c>
      <c r="K41">
        <f>1/Table1[[#This Row],[odds_ft_draw]]-Table1[[#This Row],[Margin/3]]</f>
        <v>0.25524788547962535</v>
      </c>
      <c r="L41">
        <f>1/Table1[[#This Row],[odds_ft_away_team_win]]-Table1[[#This Row],[Margin/3]]</f>
        <v>0.16722638173161292</v>
      </c>
      <c r="M41">
        <v>1</v>
      </c>
      <c r="N41">
        <v>0</v>
      </c>
      <c r="O41">
        <v>0</v>
      </c>
      <c r="P41">
        <v>1.82</v>
      </c>
      <c r="Q41">
        <v>0.82</v>
      </c>
      <c r="R41" t="str" cm="1">
        <f t="array" ref="R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Z41">
        <v>8</v>
      </c>
      <c r="AA41">
        <v>13</v>
      </c>
      <c r="AB41">
        <v>2</v>
      </c>
      <c r="AC41">
        <v>3</v>
      </c>
      <c r="AD41">
        <v>0</v>
      </c>
      <c r="AE41">
        <v>2</v>
      </c>
      <c r="AF41">
        <v>1</v>
      </c>
      <c r="AG41">
        <v>0</v>
      </c>
      <c r="AH41">
        <v>3</v>
      </c>
      <c r="AI41">
        <v>0</v>
      </c>
      <c r="AJ41">
        <v>3</v>
      </c>
      <c r="AK41">
        <v>15</v>
      </c>
      <c r="AL41">
        <v>5</v>
      </c>
      <c r="AM41">
        <v>6</v>
      </c>
      <c r="AN41">
        <v>3</v>
      </c>
      <c r="AO41">
        <v>9</v>
      </c>
      <c r="AP41">
        <v>2</v>
      </c>
      <c r="AQ41">
        <v>10</v>
      </c>
      <c r="AR41">
        <v>9</v>
      </c>
      <c r="AS41">
        <v>50</v>
      </c>
      <c r="AT41">
        <v>50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1.7</v>
      </c>
      <c r="BJ41">
        <v>3.76</v>
      </c>
      <c r="BK41">
        <v>5.62</v>
      </c>
      <c r="BL41">
        <f>1/Table1[[#This Row],[odds_ft_home_team_win]]+1/Table1[[#This Row],[odds_ft_draw]]+1/Table1[[#This Row],[odds_ft_away_team_win]]-1</f>
        <v>3.2128683986655915E-2</v>
      </c>
      <c r="BM41">
        <f>Table1[[#This Row],[Margin]]/3</f>
        <v>1.0709561328885306E-2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 t="s">
        <v>75</v>
      </c>
      <c r="BU41">
        <f>VLOOKUP(Table1[[#This Row],[Reference]],metron,11,FALSE)</f>
        <v>1.7619715019855171</v>
      </c>
      <c r="BV41">
        <f>VLOOKUP(Table1[[#This Row],[Reference]],metron,12,FALSE)</f>
        <v>0.87432842793739785</v>
      </c>
    </row>
    <row r="42" spans="1:74" hidden="1" x14ac:dyDescent="0.45">
      <c r="A42" t="s">
        <v>5414</v>
      </c>
      <c r="B42">
        <v>1405807200</v>
      </c>
      <c r="C42" s="3" t="s">
        <v>1113</v>
      </c>
      <c r="D42" t="s">
        <v>65</v>
      </c>
      <c r="E42" t="s">
        <v>66</v>
      </c>
      <c r="F42" t="s">
        <v>77</v>
      </c>
      <c r="G42" t="s">
        <v>103</v>
      </c>
      <c r="H42" t="s">
        <v>66</v>
      </c>
      <c r="I42">
        <f>MROUND(Table1[[#This Row],[Prob_H]]*100,2)/100</f>
        <v>0.54</v>
      </c>
      <c r="J42">
        <f>1/Table1[[#This Row],[odds_ft_home_team_win]]-Table1[[#This Row],[Margin/3]]</f>
        <v>0.54222077649716161</v>
      </c>
      <c r="K42">
        <f>1/Table1[[#This Row],[odds_ft_draw]]-Table1[[#This Row],[Margin/3]]</f>
        <v>0.25927636762759887</v>
      </c>
      <c r="L42">
        <f>1/Table1[[#This Row],[odds_ft_away_team_win]]-Table1[[#This Row],[Margin/3]]</f>
        <v>0.19850285587523972</v>
      </c>
      <c r="M42">
        <v>1</v>
      </c>
      <c r="N42">
        <v>0</v>
      </c>
      <c r="O42">
        <v>0</v>
      </c>
      <c r="P42">
        <v>1.71</v>
      </c>
      <c r="Q42">
        <v>1.1499999999999999</v>
      </c>
      <c r="R42" t="str" cm="1">
        <f t="array" ref="R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">
        <v>0</v>
      </c>
      <c r="T42">
        <v>1</v>
      </c>
      <c r="U42">
        <v>1</v>
      </c>
      <c r="V42">
        <v>1</v>
      </c>
      <c r="W42">
        <v>0</v>
      </c>
      <c r="X42">
        <v>1</v>
      </c>
      <c r="Z42">
        <v>12</v>
      </c>
      <c r="AA42">
        <v>8</v>
      </c>
      <c r="AB42">
        <v>2</v>
      </c>
      <c r="AC42">
        <v>3</v>
      </c>
      <c r="AD42">
        <v>0</v>
      </c>
      <c r="AE42">
        <v>2</v>
      </c>
      <c r="AF42">
        <v>2</v>
      </c>
      <c r="AG42">
        <v>0</v>
      </c>
      <c r="AH42">
        <v>3</v>
      </c>
      <c r="AI42">
        <v>0</v>
      </c>
      <c r="AJ42">
        <v>4</v>
      </c>
      <c r="AK42">
        <v>13</v>
      </c>
      <c r="AL42">
        <v>6</v>
      </c>
      <c r="AM42">
        <v>5</v>
      </c>
      <c r="AN42">
        <v>3</v>
      </c>
      <c r="AO42">
        <v>8</v>
      </c>
      <c r="AP42">
        <v>3</v>
      </c>
      <c r="AQ42">
        <v>16</v>
      </c>
      <c r="AR42">
        <v>10</v>
      </c>
      <c r="AS42">
        <v>52</v>
      </c>
      <c r="AT42">
        <v>48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1.81</v>
      </c>
      <c r="BJ42">
        <v>3.71</v>
      </c>
      <c r="BK42">
        <v>4.79</v>
      </c>
      <c r="BL42">
        <f>1/Table1[[#This Row],[odds_ft_home_team_win]]+1/Table1[[#This Row],[odds_ft_draw]]+1/Table1[[#This Row],[odds_ft_away_team_win]]-1</f>
        <v>3.0796234044426996E-2</v>
      </c>
      <c r="BM42">
        <f>Table1[[#This Row],[Margin]]/3</f>
        <v>1.0265411348142331E-2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 t="s">
        <v>79</v>
      </c>
      <c r="BU42">
        <f>VLOOKUP(Table1[[#This Row],[Reference]],metron,11,FALSE)</f>
        <v>1.684957590444867</v>
      </c>
      <c r="BV42">
        <f>VLOOKUP(Table1[[#This Row],[Reference]],metron,12,FALSE)</f>
        <v>0.95101263631642718</v>
      </c>
    </row>
    <row r="43" spans="1:74" hidden="1" x14ac:dyDescent="0.45">
      <c r="A43" t="s">
        <v>5414</v>
      </c>
      <c r="B43">
        <v>1405807200</v>
      </c>
      <c r="C43" s="3" t="s">
        <v>1113</v>
      </c>
      <c r="D43" t="s">
        <v>65</v>
      </c>
      <c r="E43" t="s">
        <v>66</v>
      </c>
      <c r="F43" t="s">
        <v>611</v>
      </c>
      <c r="G43" t="s">
        <v>88</v>
      </c>
      <c r="H43" t="s">
        <v>66</v>
      </c>
      <c r="I43">
        <f>MROUND(Table1[[#This Row],[Prob_H]]*100,2)/100</f>
        <v>0.34</v>
      </c>
      <c r="J43">
        <f>1/Table1[[#This Row],[odds_ft_home_team_win]]-Table1[[#This Row],[Margin/3]]</f>
        <v>0.33720271776651606</v>
      </c>
      <c r="K43">
        <f>1/Table1[[#This Row],[odds_ft_draw]]-Table1[[#This Row],[Margin/3]]</f>
        <v>0.28671640058880421</v>
      </c>
      <c r="L43">
        <f>1/Table1[[#This Row],[odds_ft_away_team_win]]-Table1[[#This Row],[Margin/3]]</f>
        <v>0.37608088164467995</v>
      </c>
      <c r="M43">
        <v>1</v>
      </c>
      <c r="N43">
        <v>0</v>
      </c>
      <c r="O43">
        <v>0</v>
      </c>
      <c r="P43">
        <v>1.39</v>
      </c>
      <c r="Q43">
        <v>1.35</v>
      </c>
      <c r="R43" t="str" cm="1">
        <f t="array" ref="R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3">
        <v>0</v>
      </c>
      <c r="T43">
        <v>1</v>
      </c>
      <c r="U43">
        <v>1</v>
      </c>
      <c r="V43">
        <v>1</v>
      </c>
      <c r="W43">
        <v>0</v>
      </c>
      <c r="X43">
        <v>1</v>
      </c>
      <c r="Z43">
        <v>42</v>
      </c>
      <c r="AA43">
        <v>-1</v>
      </c>
      <c r="AB43">
        <v>-1</v>
      </c>
      <c r="AC43">
        <v>0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2.88</v>
      </c>
      <c r="BJ43">
        <v>3.37</v>
      </c>
      <c r="BK43">
        <v>2.59</v>
      </c>
      <c r="BL43">
        <f>1/Table1[[#This Row],[odds_ft_home_team_win]]+1/Table1[[#This Row],[odds_ft_draw]]+1/Table1[[#This Row],[odds_ft_away_team_win]]-1</f>
        <v>3.0058513367118511E-2</v>
      </c>
      <c r="BM43">
        <f>Table1[[#This Row],[Margin]]/3</f>
        <v>1.0019504455706171E-2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 t="s">
        <v>614</v>
      </c>
      <c r="BU43">
        <f>VLOOKUP(Table1[[#This Row],[Reference]],metron,11,FALSE)</f>
        <v>1.228921489601805</v>
      </c>
      <c r="BV43">
        <f>VLOOKUP(Table1[[#This Row],[Reference]],metron,12,FALSE)</f>
        <v>1.2940512655166849</v>
      </c>
    </row>
    <row r="44" spans="1:74" hidden="1" x14ac:dyDescent="0.45">
      <c r="A44" t="s">
        <v>5414</v>
      </c>
      <c r="B44">
        <v>1405814400</v>
      </c>
      <c r="C44" s="3" t="s">
        <v>1114</v>
      </c>
      <c r="D44" t="s">
        <v>65</v>
      </c>
      <c r="E44" t="s">
        <v>66</v>
      </c>
      <c r="F44" t="s">
        <v>85</v>
      </c>
      <c r="G44" t="s">
        <v>1115</v>
      </c>
      <c r="H44" t="s">
        <v>66</v>
      </c>
      <c r="I44">
        <f>MROUND(Table1[[#This Row],[Prob_H]]*100,2)/100</f>
        <v>0.48</v>
      </c>
      <c r="J44">
        <f>1/Table1[[#This Row],[odds_ft_home_team_win]]-Table1[[#This Row],[Margin/3]]</f>
        <v>0.48986789072995968</v>
      </c>
      <c r="K44">
        <f>1/Table1[[#This Row],[odds_ft_draw]]-Table1[[#This Row],[Margin/3]]</f>
        <v>0.27395879982086879</v>
      </c>
      <c r="L44">
        <f>1/Table1[[#This Row],[odds_ft_away_team_win]]-Table1[[#This Row],[Margin/3]]</f>
        <v>0.23617330944917156</v>
      </c>
      <c r="M44">
        <v>1</v>
      </c>
      <c r="N44">
        <v>0</v>
      </c>
      <c r="O44">
        <v>0</v>
      </c>
      <c r="P44">
        <v>1.89</v>
      </c>
      <c r="Q44">
        <v>0.94</v>
      </c>
      <c r="R44" t="str" cm="1">
        <f t="array" ref="R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">
        <v>3</v>
      </c>
      <c r="T44">
        <v>1</v>
      </c>
      <c r="U44">
        <v>4</v>
      </c>
      <c r="V44">
        <v>2</v>
      </c>
      <c r="W44">
        <v>1</v>
      </c>
      <c r="X44">
        <v>1</v>
      </c>
      <c r="Y44" t="s">
        <v>1116</v>
      </c>
      <c r="Z44">
        <v>21</v>
      </c>
      <c r="AA44">
        <v>5</v>
      </c>
      <c r="AB44">
        <v>3</v>
      </c>
      <c r="AC44">
        <v>2</v>
      </c>
      <c r="AD44">
        <v>0</v>
      </c>
      <c r="AE44">
        <v>1</v>
      </c>
      <c r="AF44">
        <v>0</v>
      </c>
      <c r="AG44">
        <v>0</v>
      </c>
      <c r="AH44">
        <v>2</v>
      </c>
      <c r="AI44">
        <v>1</v>
      </c>
      <c r="AJ44">
        <v>0</v>
      </c>
      <c r="AK44">
        <v>10</v>
      </c>
      <c r="AL44">
        <v>9</v>
      </c>
      <c r="AM44">
        <v>4</v>
      </c>
      <c r="AN44">
        <v>4</v>
      </c>
      <c r="AO44">
        <v>6</v>
      </c>
      <c r="AP44">
        <v>5</v>
      </c>
      <c r="AQ44">
        <v>15</v>
      </c>
      <c r="AR44">
        <v>11</v>
      </c>
      <c r="AS44">
        <v>56</v>
      </c>
      <c r="AT44">
        <v>44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</v>
      </c>
      <c r="BJ44">
        <v>3.52</v>
      </c>
      <c r="BK44">
        <v>4.0599999999999996</v>
      </c>
      <c r="BL44">
        <f>1/Table1[[#This Row],[odds_ft_home_team_win]]+1/Table1[[#This Row],[odds_ft_draw]]+1/Table1[[#This Row],[odds_ft_away_team_win]]-1</f>
        <v>3.0396327810120916E-2</v>
      </c>
      <c r="BM44">
        <f>Table1[[#This Row],[Margin]]/3</f>
        <v>1.0132109270040305E-2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 t="s">
        <v>87</v>
      </c>
      <c r="BU44">
        <f>VLOOKUP(Table1[[#This Row],[Reference]],metron,11,FALSE)</f>
        <v>1.510877192982456</v>
      </c>
      <c r="BV44">
        <f>VLOOKUP(Table1[[#This Row],[Reference]],metron,12,FALSE)</f>
        <v>1.0163157894736841</v>
      </c>
    </row>
    <row r="45" spans="1:74" hidden="1" x14ac:dyDescent="0.45">
      <c r="A45" t="s">
        <v>5414</v>
      </c>
      <c r="B45">
        <v>1405818360</v>
      </c>
      <c r="C45" s="3" t="s">
        <v>1117</v>
      </c>
      <c r="D45" t="s">
        <v>65</v>
      </c>
      <c r="E45" t="s">
        <v>66</v>
      </c>
      <c r="F45" t="s">
        <v>81</v>
      </c>
      <c r="G45" t="s">
        <v>86</v>
      </c>
      <c r="H45" t="s">
        <v>66</v>
      </c>
      <c r="I45">
        <f>MROUND(Table1[[#This Row],[Prob_H]]*100,2)/100</f>
        <v>0.46</v>
      </c>
      <c r="J45">
        <f>1/Table1[[#This Row],[odds_ft_home_team_win]]-Table1[[#This Row],[Margin/3]]</f>
        <v>0.45943437802573045</v>
      </c>
      <c r="K45">
        <f>1/Table1[[#This Row],[odds_ft_draw]]-Table1[[#This Row],[Margin/3]]</f>
        <v>0.2781352479909589</v>
      </c>
      <c r="L45">
        <f>1/Table1[[#This Row],[odds_ft_away_team_win]]-Table1[[#This Row],[Margin/3]]</f>
        <v>0.26243037398331065</v>
      </c>
      <c r="M45">
        <v>1</v>
      </c>
      <c r="N45">
        <v>0</v>
      </c>
      <c r="O45">
        <v>0</v>
      </c>
      <c r="P45">
        <v>1.65</v>
      </c>
      <c r="Q45">
        <v>1.33</v>
      </c>
      <c r="R45" t="str" cm="1">
        <f t="array" ref="R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">
        <v>1</v>
      </c>
      <c r="T45">
        <v>2</v>
      </c>
      <c r="U45">
        <v>3</v>
      </c>
      <c r="V45">
        <v>2</v>
      </c>
      <c r="W45">
        <v>0</v>
      </c>
      <c r="X45">
        <v>2</v>
      </c>
      <c r="Y45">
        <v>86</v>
      </c>
      <c r="Z45" t="s">
        <v>1118</v>
      </c>
      <c r="AA45">
        <v>6</v>
      </c>
      <c r="AB45">
        <v>5</v>
      </c>
      <c r="AC45">
        <v>3</v>
      </c>
      <c r="AD45">
        <v>0</v>
      </c>
      <c r="AE45">
        <v>5</v>
      </c>
      <c r="AF45">
        <v>0</v>
      </c>
      <c r="AG45">
        <v>1</v>
      </c>
      <c r="AH45">
        <v>2</v>
      </c>
      <c r="AI45">
        <v>4</v>
      </c>
      <c r="AJ45">
        <v>1</v>
      </c>
      <c r="AK45">
        <v>20</v>
      </c>
      <c r="AL45">
        <v>10</v>
      </c>
      <c r="AM45">
        <v>7</v>
      </c>
      <c r="AN45">
        <v>6</v>
      </c>
      <c r="AO45">
        <v>13</v>
      </c>
      <c r="AP45">
        <v>4</v>
      </c>
      <c r="AQ45">
        <v>11</v>
      </c>
      <c r="AR45">
        <v>13</v>
      </c>
      <c r="AS45">
        <v>60</v>
      </c>
      <c r="AT45">
        <v>40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2.13</v>
      </c>
      <c r="BJ45">
        <v>3.47</v>
      </c>
      <c r="BK45">
        <v>3.67</v>
      </c>
      <c r="BL45">
        <f>1/Table1[[#This Row],[odds_ft_home_team_win]]+1/Table1[[#This Row],[odds_ft_draw]]+1/Table1[[#This Row],[odds_ft_away_team_win]]-1</f>
        <v>3.0147570148160829E-2</v>
      </c>
      <c r="BM45">
        <f>Table1[[#This Row],[Margin]]/3</f>
        <v>1.0049190049386944E-2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 t="s">
        <v>109</v>
      </c>
      <c r="BU45">
        <f>VLOOKUP(Table1[[#This Row],[Reference]],metron,11,FALSE)</f>
        <v>1.4888836329233679</v>
      </c>
      <c r="BV45">
        <f>VLOOKUP(Table1[[#This Row],[Reference]],metron,12,FALSE)</f>
        <v>1.0516792809839171</v>
      </c>
    </row>
    <row r="46" spans="1:74" hidden="1" x14ac:dyDescent="0.45">
      <c r="A46" t="s">
        <v>5414</v>
      </c>
      <c r="B46">
        <v>1405821600</v>
      </c>
      <c r="C46" s="3" t="s">
        <v>1119</v>
      </c>
      <c r="D46" t="s">
        <v>65</v>
      </c>
      <c r="E46" t="s">
        <v>66</v>
      </c>
      <c r="F46" t="s">
        <v>93</v>
      </c>
      <c r="G46" t="s">
        <v>68</v>
      </c>
      <c r="H46" t="s">
        <v>66</v>
      </c>
      <c r="I46">
        <f>MROUND(Table1[[#This Row],[Prob_H]]*100,2)/100</f>
        <v>0.36</v>
      </c>
      <c r="J46">
        <f>1/Table1[[#This Row],[odds_ft_home_team_win]]-Table1[[#This Row],[Margin/3]]</f>
        <v>0.35630760472532619</v>
      </c>
      <c r="K46">
        <f>1/Table1[[#This Row],[odds_ft_draw]]-Table1[[#This Row],[Margin/3]]</f>
        <v>0.30646293462749152</v>
      </c>
      <c r="L46">
        <f>1/Table1[[#This Row],[odds_ft_away_team_win]]-Table1[[#This Row],[Margin/3]]</f>
        <v>0.33722946064718212</v>
      </c>
      <c r="M46">
        <v>1</v>
      </c>
      <c r="N46">
        <v>0</v>
      </c>
      <c r="O46">
        <v>0</v>
      </c>
      <c r="P46">
        <v>1.53</v>
      </c>
      <c r="Q46">
        <v>1.24</v>
      </c>
      <c r="R46" t="str" cm="1">
        <f t="array" ref="R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AA46">
        <v>5</v>
      </c>
      <c r="AB46">
        <v>3</v>
      </c>
      <c r="AC46">
        <v>1</v>
      </c>
      <c r="AD46">
        <v>0</v>
      </c>
      <c r="AE46">
        <v>2</v>
      </c>
      <c r="AF46">
        <v>1</v>
      </c>
      <c r="AG46">
        <v>0</v>
      </c>
      <c r="AH46">
        <v>1</v>
      </c>
      <c r="AI46">
        <v>1</v>
      </c>
      <c r="AJ46">
        <v>2</v>
      </c>
      <c r="AK46">
        <v>8</v>
      </c>
      <c r="AL46">
        <v>10</v>
      </c>
      <c r="AM46">
        <v>4</v>
      </c>
      <c r="AN46">
        <v>4</v>
      </c>
      <c r="AO46">
        <v>4</v>
      </c>
      <c r="AP46">
        <v>6</v>
      </c>
      <c r="AQ46">
        <v>14</v>
      </c>
      <c r="AR46">
        <v>13</v>
      </c>
      <c r="AS46">
        <v>47</v>
      </c>
      <c r="AT46">
        <v>53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2.73</v>
      </c>
      <c r="BJ46">
        <v>3.16</v>
      </c>
      <c r="BK46">
        <v>2.88</v>
      </c>
      <c r="BL46">
        <f>1/Table1[[#This Row],[odds_ft_home_team_win]]+1/Table1[[#This Row],[odds_ft_draw]]+1/Table1[[#This Row],[odds_ft_away_team_win]]-1</f>
        <v>2.9978284725120208E-2</v>
      </c>
      <c r="BM46">
        <f>Table1[[#This Row],[Margin]]/3</f>
        <v>9.9927615750400687E-3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 t="s">
        <v>95</v>
      </c>
      <c r="BU46">
        <f>VLOOKUP(Table1[[#This Row],[Reference]],metron,11,FALSE)</f>
        <v>1.269326094653606</v>
      </c>
      <c r="BV46">
        <f>VLOOKUP(Table1[[#This Row],[Reference]],metron,12,FALSE)</f>
        <v>1.2417089578661631</v>
      </c>
    </row>
    <row r="47" spans="1:74" hidden="1" x14ac:dyDescent="0.45">
      <c r="A47" t="s">
        <v>5414</v>
      </c>
      <c r="B47">
        <v>1405875600</v>
      </c>
      <c r="C47" s="3" t="s">
        <v>1120</v>
      </c>
      <c r="D47" t="s">
        <v>65</v>
      </c>
      <c r="E47" t="s">
        <v>66</v>
      </c>
      <c r="F47" t="s">
        <v>97</v>
      </c>
      <c r="G47" t="s">
        <v>78</v>
      </c>
      <c r="H47" t="s">
        <v>66</v>
      </c>
      <c r="I47">
        <f>MROUND(Table1[[#This Row],[Prob_H]]*100,2)/100</f>
        <v>0.48</v>
      </c>
      <c r="J47">
        <f>1/Table1[[#This Row],[odds_ft_home_team_win]]-Table1[[#This Row],[Margin/3]]</f>
        <v>0.47538801331378955</v>
      </c>
      <c r="K47">
        <f>1/Table1[[#This Row],[odds_ft_draw]]-Table1[[#This Row],[Margin/3]]</f>
        <v>0.28149630961427918</v>
      </c>
      <c r="L47">
        <f>1/Table1[[#This Row],[odds_ft_away_team_win]]-Table1[[#This Row],[Margin/3]]</f>
        <v>0.24311567707193132</v>
      </c>
      <c r="M47">
        <v>1</v>
      </c>
      <c r="N47">
        <v>0</v>
      </c>
      <c r="O47">
        <v>0</v>
      </c>
      <c r="P47">
        <v>2</v>
      </c>
      <c r="Q47">
        <v>0.59</v>
      </c>
      <c r="R47" t="str" cm="1">
        <f t="array" ref="R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AA47">
        <v>10</v>
      </c>
      <c r="AB47">
        <v>4</v>
      </c>
      <c r="AC47">
        <v>1</v>
      </c>
      <c r="AD47">
        <v>0</v>
      </c>
      <c r="AE47">
        <v>4</v>
      </c>
      <c r="AF47">
        <v>1</v>
      </c>
      <c r="AG47">
        <v>1</v>
      </c>
      <c r="AH47">
        <v>0</v>
      </c>
      <c r="AI47">
        <v>2</v>
      </c>
      <c r="AJ47">
        <v>3</v>
      </c>
      <c r="AK47">
        <v>20</v>
      </c>
      <c r="AL47">
        <v>12</v>
      </c>
      <c r="AM47">
        <v>11</v>
      </c>
      <c r="AN47">
        <v>4</v>
      </c>
      <c r="AO47">
        <v>9</v>
      </c>
      <c r="AP47">
        <v>8</v>
      </c>
      <c r="AQ47">
        <v>10</v>
      </c>
      <c r="AR47">
        <v>15</v>
      </c>
      <c r="AS47">
        <v>62</v>
      </c>
      <c r="AT47">
        <v>38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2.06</v>
      </c>
      <c r="BJ47">
        <v>3.43</v>
      </c>
      <c r="BK47">
        <v>3.95</v>
      </c>
      <c r="BL47">
        <f>1/Table1[[#This Row],[odds_ft_home_team_win]]+1/Table1[[#This Row],[odds_ft_draw]]+1/Table1[[#This Row],[odds_ft_away_team_win]]-1</f>
        <v>3.0146639670281861E-2</v>
      </c>
      <c r="BM47">
        <f>Table1[[#This Row],[Margin]]/3</f>
        <v>1.0048879890093954E-2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 t="s">
        <v>100</v>
      </c>
      <c r="BU47">
        <f>VLOOKUP(Table1[[#This Row],[Reference]],metron,11,FALSE)</f>
        <v>1.510877192982456</v>
      </c>
      <c r="BV47">
        <f>VLOOKUP(Table1[[#This Row],[Reference]],metron,12,FALSE)</f>
        <v>1.0163157894736841</v>
      </c>
    </row>
    <row r="48" spans="1:74" hidden="1" x14ac:dyDescent="0.45">
      <c r="A48" t="s">
        <v>5414</v>
      </c>
      <c r="B48">
        <v>1405893600</v>
      </c>
      <c r="C48" s="3" t="s">
        <v>1121</v>
      </c>
      <c r="D48" t="s">
        <v>65</v>
      </c>
      <c r="E48" t="s">
        <v>66</v>
      </c>
      <c r="F48" t="s">
        <v>98</v>
      </c>
      <c r="G48" t="s">
        <v>67</v>
      </c>
      <c r="H48" t="s">
        <v>66</v>
      </c>
      <c r="I48">
        <f>MROUND(Table1[[#This Row],[Prob_H]]*100,2)/100</f>
        <v>0.5</v>
      </c>
      <c r="J48">
        <f>1/Table1[[#This Row],[odds_ft_home_team_win]]-Table1[[#This Row],[Margin/3]]</f>
        <v>0.50281508614841952</v>
      </c>
      <c r="K48">
        <f>1/Table1[[#This Row],[odds_ft_draw]]-Table1[[#This Row],[Margin/3]]</f>
        <v>0.27570885904219239</v>
      </c>
      <c r="L48">
        <f>1/Table1[[#This Row],[odds_ft_away_team_win]]-Table1[[#This Row],[Margin/3]]</f>
        <v>0.22147605480938812</v>
      </c>
      <c r="M48">
        <v>1</v>
      </c>
      <c r="N48">
        <v>0</v>
      </c>
      <c r="O48">
        <v>0</v>
      </c>
      <c r="P48">
        <v>1.37</v>
      </c>
      <c r="Q48">
        <v>1.1100000000000001</v>
      </c>
      <c r="R48" t="str" cm="1">
        <f t="array" ref="R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">
        <v>1</v>
      </c>
      <c r="T48">
        <v>1</v>
      </c>
      <c r="U48">
        <v>2</v>
      </c>
      <c r="V48">
        <v>1</v>
      </c>
      <c r="W48">
        <v>1</v>
      </c>
      <c r="X48">
        <v>0</v>
      </c>
      <c r="Y48">
        <v>34</v>
      </c>
      <c r="Z48">
        <v>66</v>
      </c>
      <c r="AA48">
        <v>4</v>
      </c>
      <c r="AB48">
        <v>5</v>
      </c>
      <c r="AC48">
        <v>1</v>
      </c>
      <c r="AD48">
        <v>0</v>
      </c>
      <c r="AE48">
        <v>2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11</v>
      </c>
      <c r="AL48">
        <v>14</v>
      </c>
      <c r="AM48">
        <v>7</v>
      </c>
      <c r="AN48">
        <v>10</v>
      </c>
      <c r="AO48">
        <v>4</v>
      </c>
      <c r="AP48">
        <v>4</v>
      </c>
      <c r="AQ48">
        <v>11</v>
      </c>
      <c r="AR48">
        <v>8</v>
      </c>
      <c r="AS48">
        <v>49</v>
      </c>
      <c r="AT48">
        <v>51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1.95</v>
      </c>
      <c r="BJ48">
        <v>3.5</v>
      </c>
      <c r="BK48">
        <v>4.32</v>
      </c>
      <c r="BL48">
        <f>1/Table1[[#This Row],[odds_ft_home_team_win]]+1/Table1[[#This Row],[odds_ft_draw]]+1/Table1[[#This Row],[odds_ft_away_team_win]]-1</f>
        <v>3.0016280016279984E-2</v>
      </c>
      <c r="BM48">
        <f>Table1[[#This Row],[Margin]]/3</f>
        <v>1.0005426672093328E-2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 t="s">
        <v>128</v>
      </c>
      <c r="BU48">
        <f>VLOOKUP(Table1[[#This Row],[Reference]],metron,11,FALSE)</f>
        <v>1.5342708579532029</v>
      </c>
      <c r="BV48">
        <f>VLOOKUP(Table1[[#This Row],[Reference]],metron,12,FALSE)</f>
        <v>0.98593713070196176</v>
      </c>
    </row>
    <row r="49" spans="1:74" hidden="1" x14ac:dyDescent="0.45">
      <c r="A49" t="s">
        <v>5413</v>
      </c>
      <c r="B49">
        <v>1420855200</v>
      </c>
      <c r="C49" s="3" t="s">
        <v>1362</v>
      </c>
      <c r="D49" t="s">
        <v>65</v>
      </c>
      <c r="E49" t="s">
        <v>66</v>
      </c>
      <c r="F49" t="s">
        <v>88</v>
      </c>
      <c r="G49" t="s">
        <v>611</v>
      </c>
      <c r="H49" t="s">
        <v>66</v>
      </c>
      <c r="I49">
        <f>MROUND(Table1[[#This Row],[Prob_H]]*100,2)/100</f>
        <v>0.57999999999999996</v>
      </c>
      <c r="J49">
        <f>1/Table1[[#This Row],[odds_ft_home_team_win]]-Table1[[#This Row],[Margin/3]]</f>
        <v>0.58566576909482704</v>
      </c>
      <c r="K49">
        <f>1/Table1[[#This Row],[odds_ft_draw]]-Table1[[#This Row],[Margin/3]]</f>
        <v>0.24815963261961846</v>
      </c>
      <c r="L49">
        <f>1/Table1[[#This Row],[odds_ft_away_team_win]]-Table1[[#This Row],[Margin/3]]</f>
        <v>0.16617459828555431</v>
      </c>
      <c r="M49">
        <v>1</v>
      </c>
      <c r="N49">
        <v>1.5</v>
      </c>
      <c r="O49">
        <v>0.78</v>
      </c>
      <c r="P49">
        <v>1.6</v>
      </c>
      <c r="Q49">
        <v>1.06</v>
      </c>
      <c r="R49" t="str" cm="1">
        <f t="array" ref="R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">
        <v>1</v>
      </c>
      <c r="T49">
        <v>2</v>
      </c>
      <c r="U49">
        <v>3</v>
      </c>
      <c r="V49">
        <v>1</v>
      </c>
      <c r="W49">
        <v>1</v>
      </c>
      <c r="X49">
        <v>0</v>
      </c>
      <c r="Y49">
        <v>3</v>
      </c>
      <c r="Z49" t="s">
        <v>1363</v>
      </c>
      <c r="AA49">
        <v>6</v>
      </c>
      <c r="AB49">
        <v>7</v>
      </c>
      <c r="AC49">
        <v>0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9</v>
      </c>
      <c r="AL49">
        <v>9</v>
      </c>
      <c r="AM49">
        <v>3</v>
      </c>
      <c r="AN49">
        <v>4</v>
      </c>
      <c r="AO49">
        <v>6</v>
      </c>
      <c r="AP49">
        <v>5</v>
      </c>
      <c r="AQ49">
        <v>13</v>
      </c>
      <c r="AR49">
        <v>10</v>
      </c>
      <c r="AS49">
        <v>48</v>
      </c>
      <c r="AT49">
        <v>52</v>
      </c>
      <c r="AU49">
        <v>0</v>
      </c>
      <c r="AV49">
        <v>0</v>
      </c>
      <c r="AW49">
        <v>2.2400000000000002</v>
      </c>
      <c r="AX49">
        <v>49</v>
      </c>
      <c r="AY49">
        <v>67</v>
      </c>
      <c r="AZ49">
        <v>43</v>
      </c>
      <c r="BA49">
        <v>25</v>
      </c>
      <c r="BB49">
        <v>13</v>
      </c>
      <c r="BC49">
        <v>36</v>
      </c>
      <c r="BD49">
        <v>66</v>
      </c>
      <c r="BE49">
        <v>25</v>
      </c>
      <c r="BF49">
        <v>67</v>
      </c>
      <c r="BG49">
        <v>9.16</v>
      </c>
      <c r="BH49">
        <v>4.8099999999999996</v>
      </c>
      <c r="BI49">
        <v>1.68</v>
      </c>
      <c r="BJ49">
        <v>3.88</v>
      </c>
      <c r="BK49">
        <v>5.69</v>
      </c>
      <c r="BL49">
        <f>1/Table1[[#This Row],[odds_ft_home_team_win]]+1/Table1[[#This Row],[odds_ft_draw]]+1/Table1[[#This Row],[odds_ft_away_team_win]]-1</f>
        <v>2.8716978429804474E-2</v>
      </c>
      <c r="BM49">
        <f>Table1[[#This Row],[Margin]]/3</f>
        <v>9.5723261432681585E-3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 t="s">
        <v>91</v>
      </c>
      <c r="BU49">
        <f>VLOOKUP(Table1[[#This Row],[Reference]],metron,11,FALSE)</f>
        <v>1.7619715019855171</v>
      </c>
      <c r="BV49">
        <f>VLOOKUP(Table1[[#This Row],[Reference]],metron,12,FALSE)</f>
        <v>0.87432842793739785</v>
      </c>
    </row>
    <row r="50" spans="1:74" hidden="1" x14ac:dyDescent="0.45">
      <c r="A50" t="s">
        <v>5413</v>
      </c>
      <c r="B50">
        <v>1420860600</v>
      </c>
      <c r="C50" s="3" t="s">
        <v>1364</v>
      </c>
      <c r="D50" t="s">
        <v>65</v>
      </c>
      <c r="E50" t="s">
        <v>66</v>
      </c>
      <c r="F50" t="s">
        <v>78</v>
      </c>
      <c r="G50" t="s">
        <v>97</v>
      </c>
      <c r="H50" t="s">
        <v>66</v>
      </c>
      <c r="I50">
        <f>MROUND(Table1[[#This Row],[Prob_H]]*100,2)/100</f>
        <v>0.34</v>
      </c>
      <c r="J50">
        <f>1/Table1[[#This Row],[odds_ft_home_team_win]]-Table1[[#This Row],[Margin/3]]</f>
        <v>0.34078150065947727</v>
      </c>
      <c r="K50">
        <f>1/Table1[[#This Row],[odds_ft_draw]]-Table1[[#This Row],[Margin/3]]</f>
        <v>0.29478235645750894</v>
      </c>
      <c r="L50">
        <f>1/Table1[[#This Row],[odds_ft_away_team_win]]-Table1[[#This Row],[Margin/3]]</f>
        <v>0.36443614288301368</v>
      </c>
      <c r="M50">
        <v>1</v>
      </c>
      <c r="N50">
        <v>0.5</v>
      </c>
      <c r="O50">
        <v>1.3</v>
      </c>
      <c r="P50">
        <v>0.76</v>
      </c>
      <c r="Q50">
        <v>1</v>
      </c>
      <c r="R50" t="str" cm="1">
        <f t="array" ref="R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AA50">
        <v>5</v>
      </c>
      <c r="AB50">
        <v>3</v>
      </c>
      <c r="AC50">
        <v>2</v>
      </c>
      <c r="AD50">
        <v>0</v>
      </c>
      <c r="AE50">
        <v>2</v>
      </c>
      <c r="AF50">
        <v>0</v>
      </c>
      <c r="AG50">
        <v>0</v>
      </c>
      <c r="AH50">
        <v>2</v>
      </c>
      <c r="AI50">
        <v>0</v>
      </c>
      <c r="AJ50">
        <v>2</v>
      </c>
      <c r="AK50">
        <v>13</v>
      </c>
      <c r="AL50">
        <v>8</v>
      </c>
      <c r="AM50">
        <v>6</v>
      </c>
      <c r="AN50">
        <v>2</v>
      </c>
      <c r="AO50">
        <v>7</v>
      </c>
      <c r="AP50">
        <v>6</v>
      </c>
      <c r="AQ50">
        <v>6</v>
      </c>
      <c r="AR50">
        <v>10</v>
      </c>
      <c r="AS50">
        <v>43</v>
      </c>
      <c r="AT50">
        <v>57</v>
      </c>
      <c r="AU50">
        <v>0</v>
      </c>
      <c r="AV50">
        <v>0</v>
      </c>
      <c r="AW50">
        <v>2.27</v>
      </c>
      <c r="AX50">
        <v>50</v>
      </c>
      <c r="AY50">
        <v>67</v>
      </c>
      <c r="AZ50">
        <v>45</v>
      </c>
      <c r="BA50">
        <v>13</v>
      </c>
      <c r="BB50">
        <v>13</v>
      </c>
      <c r="BC50">
        <v>28</v>
      </c>
      <c r="BD50">
        <v>73</v>
      </c>
      <c r="BE50">
        <v>40</v>
      </c>
      <c r="BF50">
        <v>55</v>
      </c>
      <c r="BG50">
        <v>11.83</v>
      </c>
      <c r="BH50">
        <v>5.95</v>
      </c>
      <c r="BI50">
        <v>2.85</v>
      </c>
      <c r="BJ50">
        <v>3.28</v>
      </c>
      <c r="BK50">
        <v>2.67</v>
      </c>
      <c r="BL50">
        <f>1/Table1[[#This Row],[odds_ft_home_team_win]]+1/Table1[[#This Row],[odds_ft_draw]]+1/Table1[[#This Row],[odds_ft_away_team_win]]-1</f>
        <v>3.028707696893651E-2</v>
      </c>
      <c r="BM50">
        <f>Table1[[#This Row],[Margin]]/3</f>
        <v>1.0095692322978836E-2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 t="s">
        <v>106</v>
      </c>
      <c r="BU50">
        <f>VLOOKUP(Table1[[#This Row],[Reference]],metron,11,FALSE)</f>
        <v>1.228921489601805</v>
      </c>
      <c r="BV50">
        <f>VLOOKUP(Table1[[#This Row],[Reference]],metron,12,FALSE)</f>
        <v>1.2940512655166849</v>
      </c>
    </row>
    <row r="51" spans="1:74" hidden="1" x14ac:dyDescent="0.45">
      <c r="A51" t="s">
        <v>5413</v>
      </c>
      <c r="B51">
        <v>1420930800</v>
      </c>
      <c r="C51" s="3" t="s">
        <v>1365</v>
      </c>
      <c r="D51" t="s">
        <v>65</v>
      </c>
      <c r="E51" t="s">
        <v>66</v>
      </c>
      <c r="F51" t="s">
        <v>86</v>
      </c>
      <c r="G51" t="s">
        <v>81</v>
      </c>
      <c r="H51" t="s">
        <v>66</v>
      </c>
      <c r="I51">
        <f>MROUND(Table1[[#This Row],[Prob_H]]*100,2)/100</f>
        <v>0.52</v>
      </c>
      <c r="J51">
        <f>1/Table1[[#This Row],[odds_ft_home_team_win]]-Table1[[#This Row],[Margin/3]]</f>
        <v>0.51099245248678327</v>
      </c>
      <c r="K51">
        <f>1/Table1[[#This Row],[odds_ft_draw]]-Table1[[#This Row],[Margin/3]]</f>
        <v>0.27105799555794435</v>
      </c>
      <c r="L51">
        <f>1/Table1[[#This Row],[odds_ft_away_team_win]]-Table1[[#This Row],[Margin/3]]</f>
        <v>0.21794955195527227</v>
      </c>
      <c r="M51">
        <v>1</v>
      </c>
      <c r="N51">
        <v>2.09</v>
      </c>
      <c r="O51">
        <v>0.75</v>
      </c>
      <c r="P51">
        <v>2</v>
      </c>
      <c r="Q51">
        <v>0.59</v>
      </c>
      <c r="R51" t="str" cm="1">
        <f t="array" ref="R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">
        <v>3</v>
      </c>
      <c r="T51">
        <v>2</v>
      </c>
      <c r="U51">
        <v>5</v>
      </c>
      <c r="V51">
        <v>4</v>
      </c>
      <c r="W51">
        <v>2</v>
      </c>
      <c r="X51">
        <v>2</v>
      </c>
      <c r="Y51" t="s">
        <v>1366</v>
      </c>
      <c r="Z51" t="s">
        <v>1295</v>
      </c>
      <c r="AA51">
        <v>11</v>
      </c>
      <c r="AB51">
        <v>6</v>
      </c>
      <c r="AC51">
        <v>2</v>
      </c>
      <c r="AD51">
        <v>0</v>
      </c>
      <c r="AE51">
        <v>3</v>
      </c>
      <c r="AF51">
        <v>0</v>
      </c>
      <c r="AG51">
        <v>1</v>
      </c>
      <c r="AH51">
        <v>1</v>
      </c>
      <c r="AI51">
        <v>2</v>
      </c>
      <c r="AJ51">
        <v>1</v>
      </c>
      <c r="AK51">
        <v>9</v>
      </c>
      <c r="AL51">
        <v>6</v>
      </c>
      <c r="AM51">
        <v>4</v>
      </c>
      <c r="AN51">
        <v>2</v>
      </c>
      <c r="AO51">
        <v>5</v>
      </c>
      <c r="AP51">
        <v>4</v>
      </c>
      <c r="AQ51">
        <v>21</v>
      </c>
      <c r="AR51">
        <v>13</v>
      </c>
      <c r="AS51">
        <v>51</v>
      </c>
      <c r="AT51">
        <v>49</v>
      </c>
      <c r="AU51">
        <v>0</v>
      </c>
      <c r="AV51">
        <v>0</v>
      </c>
      <c r="AW51">
        <v>2.8</v>
      </c>
      <c r="AX51">
        <v>50</v>
      </c>
      <c r="AY51">
        <v>70</v>
      </c>
      <c r="AZ51">
        <v>54</v>
      </c>
      <c r="BA51">
        <v>30</v>
      </c>
      <c r="BB51">
        <v>30</v>
      </c>
      <c r="BC51">
        <v>28</v>
      </c>
      <c r="BD51">
        <v>72</v>
      </c>
      <c r="BE51">
        <v>54</v>
      </c>
      <c r="BF51">
        <v>81</v>
      </c>
      <c r="BG51">
        <v>11.18</v>
      </c>
      <c r="BH51">
        <v>5.93</v>
      </c>
      <c r="BI51">
        <v>1.92</v>
      </c>
      <c r="BJ51">
        <v>3.56</v>
      </c>
      <c r="BK51">
        <v>4.3899999999999997</v>
      </c>
      <c r="BL51">
        <f>1/Table1[[#This Row],[odds_ft_home_team_win]]+1/Table1[[#This Row],[odds_ft_draw]]+1/Table1[[#This Row],[odds_ft_away_team_win]]-1</f>
        <v>2.9522642539650201E-2</v>
      </c>
      <c r="BM51">
        <f>Table1[[#This Row],[Margin]]/3</f>
        <v>9.8408808465500677E-3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 t="s">
        <v>113</v>
      </c>
      <c r="BU51">
        <f>VLOOKUP(Table1[[#This Row],[Reference]],metron,11,FALSE)</f>
        <v>1.625948039373891</v>
      </c>
      <c r="BV51">
        <f>VLOOKUP(Table1[[#This Row],[Reference]],metron,12,FALSE)</f>
        <v>0.97079231886396644</v>
      </c>
    </row>
    <row r="52" spans="1:74" hidden="1" x14ac:dyDescent="0.45">
      <c r="A52" t="s">
        <v>5413</v>
      </c>
      <c r="B52">
        <v>1420930800</v>
      </c>
      <c r="C52" s="3" t="s">
        <v>1365</v>
      </c>
      <c r="D52" t="s">
        <v>65</v>
      </c>
      <c r="E52" t="s">
        <v>66</v>
      </c>
      <c r="F52" t="s">
        <v>73</v>
      </c>
      <c r="G52" t="s">
        <v>72</v>
      </c>
      <c r="H52" t="s">
        <v>66</v>
      </c>
      <c r="I52">
        <f>MROUND(Table1[[#This Row],[Prob_H]]*100,2)/100</f>
        <v>0.38</v>
      </c>
      <c r="J52">
        <f>1/Table1[[#This Row],[odds_ft_home_team_win]]-Table1[[#This Row],[Margin/3]]</f>
        <v>0.38358729956326304</v>
      </c>
      <c r="K52">
        <f>1/Table1[[#This Row],[odds_ft_draw]]-Table1[[#This Row],[Margin/3]]</f>
        <v>0.29757881985399598</v>
      </c>
      <c r="L52">
        <f>1/Table1[[#This Row],[odds_ft_away_team_win]]-Table1[[#This Row],[Margin/3]]</f>
        <v>0.31883388058274093</v>
      </c>
      <c r="M52">
        <v>1</v>
      </c>
      <c r="N52">
        <v>1</v>
      </c>
      <c r="O52">
        <v>0.75</v>
      </c>
      <c r="P52">
        <v>1.29</v>
      </c>
      <c r="Q52">
        <v>0.82</v>
      </c>
      <c r="R52" t="str" cm="1">
        <f t="array" ref="R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">
        <v>2</v>
      </c>
      <c r="T52">
        <v>1</v>
      </c>
      <c r="U52">
        <v>3</v>
      </c>
      <c r="V52">
        <v>1</v>
      </c>
      <c r="W52">
        <v>1</v>
      </c>
      <c r="X52">
        <v>0</v>
      </c>
      <c r="Y52" t="s">
        <v>1367</v>
      </c>
      <c r="Z52">
        <v>60</v>
      </c>
      <c r="AA52">
        <v>3</v>
      </c>
      <c r="AB52">
        <v>7</v>
      </c>
      <c r="AC52">
        <v>3</v>
      </c>
      <c r="AD52">
        <v>0</v>
      </c>
      <c r="AE52">
        <v>1</v>
      </c>
      <c r="AF52">
        <v>0</v>
      </c>
      <c r="AG52">
        <v>3</v>
      </c>
      <c r="AH52">
        <v>0</v>
      </c>
      <c r="AI52">
        <v>1</v>
      </c>
      <c r="AJ52">
        <v>0</v>
      </c>
      <c r="AK52">
        <v>8</v>
      </c>
      <c r="AL52">
        <v>12</v>
      </c>
      <c r="AM52">
        <v>5</v>
      </c>
      <c r="AN52">
        <v>4</v>
      </c>
      <c r="AO52">
        <v>3</v>
      </c>
      <c r="AP52">
        <v>8</v>
      </c>
      <c r="AQ52">
        <v>17</v>
      </c>
      <c r="AR52">
        <v>10</v>
      </c>
      <c r="AS52">
        <v>46</v>
      </c>
      <c r="AT52">
        <v>54</v>
      </c>
      <c r="AU52">
        <v>0</v>
      </c>
      <c r="AV52">
        <v>0</v>
      </c>
      <c r="AW52">
        <v>2.57</v>
      </c>
      <c r="AX52">
        <v>77</v>
      </c>
      <c r="AY52">
        <v>82</v>
      </c>
      <c r="AZ52">
        <v>35</v>
      </c>
      <c r="BA52">
        <v>23</v>
      </c>
      <c r="BB52">
        <v>18</v>
      </c>
      <c r="BC52">
        <v>30</v>
      </c>
      <c r="BD52">
        <v>83</v>
      </c>
      <c r="BE52">
        <v>41</v>
      </c>
      <c r="BF52">
        <v>70</v>
      </c>
      <c r="BG52">
        <v>8.14</v>
      </c>
      <c r="BH52">
        <v>4.8499999999999996</v>
      </c>
      <c r="BI52">
        <v>2.54</v>
      </c>
      <c r="BJ52">
        <v>3.25</v>
      </c>
      <c r="BK52">
        <v>3.04</v>
      </c>
      <c r="BL52">
        <f>1/Table1[[#This Row],[odds_ft_home_team_win]]+1/Table1[[#This Row],[odds_ft_draw]]+1/Table1[[#This Row],[odds_ft_away_team_win]]-1</f>
        <v>3.0340463514935134E-2</v>
      </c>
      <c r="BM52">
        <f>Table1[[#This Row],[Margin]]/3</f>
        <v>1.0113487838311711E-2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 t="s">
        <v>126</v>
      </c>
      <c r="BU52">
        <f>VLOOKUP(Table1[[#This Row],[Reference]],metron,11,FALSE)</f>
        <v>1.330562659846547</v>
      </c>
      <c r="BV52">
        <f>VLOOKUP(Table1[[#This Row],[Reference]],metron,12,FALSE)</f>
        <v>1.1595268542199491</v>
      </c>
    </row>
    <row r="53" spans="1:74" hidden="1" x14ac:dyDescent="0.45">
      <c r="A53" t="s">
        <v>5413</v>
      </c>
      <c r="B53">
        <v>1420938000</v>
      </c>
      <c r="C53" s="3" t="s">
        <v>1368</v>
      </c>
      <c r="D53" t="s">
        <v>65</v>
      </c>
      <c r="E53" t="s">
        <v>66</v>
      </c>
      <c r="F53" t="s">
        <v>68</v>
      </c>
      <c r="G53" t="s">
        <v>93</v>
      </c>
      <c r="H53" t="s">
        <v>66</v>
      </c>
      <c r="I53">
        <f>MROUND(Table1[[#This Row],[Prob_H]]*100,2)/100</f>
        <v>0.52</v>
      </c>
      <c r="J53">
        <f>1/Table1[[#This Row],[odds_ft_home_team_win]]-Table1[[#This Row],[Margin/3]]</f>
        <v>0.51607790130356446</v>
      </c>
      <c r="K53">
        <f>1/Table1[[#This Row],[odds_ft_draw]]-Table1[[#This Row],[Margin/3]]</f>
        <v>0.27629506311927854</v>
      </c>
      <c r="L53">
        <f>1/Table1[[#This Row],[odds_ft_away_team_win]]-Table1[[#This Row],[Margin/3]]</f>
        <v>0.20762703557715698</v>
      </c>
      <c r="M53">
        <v>1</v>
      </c>
      <c r="N53">
        <v>1.91</v>
      </c>
      <c r="O53">
        <v>1.78</v>
      </c>
      <c r="P53">
        <v>2</v>
      </c>
      <c r="Q53">
        <v>1.79</v>
      </c>
      <c r="R53" t="str" cm="1">
        <f t="array" ref="R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Z53">
        <v>80</v>
      </c>
      <c r="AA53">
        <v>3</v>
      </c>
      <c r="AB53">
        <v>2</v>
      </c>
      <c r="AC53">
        <v>1</v>
      </c>
      <c r="AD53">
        <v>1</v>
      </c>
      <c r="AE53">
        <v>2</v>
      </c>
      <c r="AF53">
        <v>0</v>
      </c>
      <c r="AG53">
        <v>1</v>
      </c>
      <c r="AH53">
        <v>1</v>
      </c>
      <c r="AI53">
        <v>2</v>
      </c>
      <c r="AJ53">
        <v>0</v>
      </c>
      <c r="AK53">
        <v>13</v>
      </c>
      <c r="AL53">
        <v>3</v>
      </c>
      <c r="AM53">
        <v>5</v>
      </c>
      <c r="AN53">
        <v>3</v>
      </c>
      <c r="AO53">
        <v>8</v>
      </c>
      <c r="AP53">
        <v>0</v>
      </c>
      <c r="AQ53">
        <v>16</v>
      </c>
      <c r="AR53">
        <v>18</v>
      </c>
      <c r="AS53">
        <v>61</v>
      </c>
      <c r="AT53">
        <v>39</v>
      </c>
      <c r="AU53">
        <v>0</v>
      </c>
      <c r="AV53">
        <v>0</v>
      </c>
      <c r="AW53">
        <v>2.12</v>
      </c>
      <c r="AX53">
        <v>40</v>
      </c>
      <c r="AY53">
        <v>61</v>
      </c>
      <c r="AZ53">
        <v>31</v>
      </c>
      <c r="BA53">
        <v>16</v>
      </c>
      <c r="BB53">
        <v>5</v>
      </c>
      <c r="BC53">
        <v>29</v>
      </c>
      <c r="BD53">
        <v>71</v>
      </c>
      <c r="BE53">
        <v>26</v>
      </c>
      <c r="BF53">
        <v>67</v>
      </c>
      <c r="BG53">
        <v>9.77</v>
      </c>
      <c r="BH53">
        <v>5.12</v>
      </c>
      <c r="BI53">
        <v>1.9</v>
      </c>
      <c r="BJ53">
        <v>3.49</v>
      </c>
      <c r="BK53">
        <v>4.59</v>
      </c>
      <c r="BL53">
        <f>1/Table1[[#This Row],[odds_ft_home_team_win]]+1/Table1[[#This Row],[odds_ft_draw]]+1/Table1[[#This Row],[odds_ft_away_team_win]]-1</f>
        <v>3.0713664510359173E-2</v>
      </c>
      <c r="BM53">
        <f>Table1[[#This Row],[Margin]]/3</f>
        <v>1.0237888170119724E-2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 t="s">
        <v>116</v>
      </c>
      <c r="BU53">
        <f>VLOOKUP(Table1[[#This Row],[Reference]],metron,11,FALSE)</f>
        <v>1.625948039373891</v>
      </c>
      <c r="BV53">
        <f>VLOOKUP(Table1[[#This Row],[Reference]],metron,12,FALSE)</f>
        <v>0.97079231886396644</v>
      </c>
    </row>
    <row r="54" spans="1:74" hidden="1" x14ac:dyDescent="0.45">
      <c r="A54" t="s">
        <v>5413</v>
      </c>
      <c r="B54">
        <v>1420945200</v>
      </c>
      <c r="C54" s="3" t="s">
        <v>1369</v>
      </c>
      <c r="D54" t="s">
        <v>65</v>
      </c>
      <c r="E54" t="s">
        <v>66</v>
      </c>
      <c r="F54" t="s">
        <v>103</v>
      </c>
      <c r="G54" t="s">
        <v>77</v>
      </c>
      <c r="H54" t="s">
        <v>66</v>
      </c>
      <c r="I54">
        <f>MROUND(Table1[[#This Row],[Prob_H]]*100,2)/100</f>
        <v>0.4</v>
      </c>
      <c r="J54">
        <f>1/Table1[[#This Row],[odds_ft_home_team_win]]-Table1[[#This Row],[Margin/3]]</f>
        <v>0.39137550343147814</v>
      </c>
      <c r="K54">
        <f>1/Table1[[#This Row],[odds_ft_draw]]-Table1[[#This Row],[Margin/3]]</f>
        <v>0.29936660094848122</v>
      </c>
      <c r="L54">
        <f>1/Table1[[#This Row],[odds_ft_away_team_win]]-Table1[[#This Row],[Margin/3]]</f>
        <v>0.30925789562004075</v>
      </c>
      <c r="M54">
        <v>1</v>
      </c>
      <c r="N54">
        <v>1.67</v>
      </c>
      <c r="O54">
        <v>0.63</v>
      </c>
      <c r="P54">
        <v>1.9</v>
      </c>
      <c r="Q54">
        <v>1</v>
      </c>
      <c r="R54" t="str" cm="1">
        <f t="array" ref="R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Z54">
        <v>9</v>
      </c>
      <c r="AA54">
        <v>4</v>
      </c>
      <c r="AB54">
        <v>4</v>
      </c>
      <c r="AC54">
        <v>2</v>
      </c>
      <c r="AD54">
        <v>0</v>
      </c>
      <c r="AE54">
        <v>2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8</v>
      </c>
      <c r="AL54">
        <v>12</v>
      </c>
      <c r="AM54">
        <v>2</v>
      </c>
      <c r="AN54">
        <v>6</v>
      </c>
      <c r="AO54">
        <v>6</v>
      </c>
      <c r="AP54">
        <v>6</v>
      </c>
      <c r="AQ54">
        <v>15</v>
      </c>
      <c r="AR54">
        <v>14</v>
      </c>
      <c r="AS54">
        <v>47</v>
      </c>
      <c r="AT54">
        <v>53</v>
      </c>
      <c r="AU54">
        <v>0</v>
      </c>
      <c r="AV54">
        <v>0</v>
      </c>
      <c r="AW54">
        <v>1.86</v>
      </c>
      <c r="AX54">
        <v>47</v>
      </c>
      <c r="AY54">
        <v>59</v>
      </c>
      <c r="AZ54">
        <v>29</v>
      </c>
      <c r="BA54">
        <v>18</v>
      </c>
      <c r="BB54">
        <v>6</v>
      </c>
      <c r="BC54">
        <v>11</v>
      </c>
      <c r="BD54">
        <v>53</v>
      </c>
      <c r="BE54">
        <v>41</v>
      </c>
      <c r="BF54">
        <v>64</v>
      </c>
      <c r="BG54">
        <v>10.91</v>
      </c>
      <c r="BH54">
        <v>4.1900000000000004</v>
      </c>
      <c r="BI54">
        <v>2.4900000000000002</v>
      </c>
      <c r="BJ54">
        <v>3.23</v>
      </c>
      <c r="BK54">
        <v>3.13</v>
      </c>
      <c r="BL54">
        <f>1/Table1[[#This Row],[odds_ft_home_team_win]]+1/Table1[[#This Row],[odds_ft_draw]]+1/Table1[[#This Row],[odds_ft_away_team_win]]-1</f>
        <v>3.0692766813999128E-2</v>
      </c>
      <c r="BM54">
        <f>Table1[[#This Row],[Margin]]/3</f>
        <v>1.0230922271333043E-2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 t="s">
        <v>118</v>
      </c>
      <c r="BU54">
        <f>VLOOKUP(Table1[[#This Row],[Reference]],metron,11,FALSE)</f>
        <v>1.344038264434575</v>
      </c>
      <c r="BV54">
        <f>VLOOKUP(Table1[[#This Row],[Reference]],metron,12,FALSE)</f>
        <v>1.1515772691037469</v>
      </c>
    </row>
    <row r="55" spans="1:74" hidden="1" x14ac:dyDescent="0.45">
      <c r="A55" t="s">
        <v>5413</v>
      </c>
      <c r="B55">
        <v>1420945200</v>
      </c>
      <c r="C55" s="3" t="s">
        <v>1369</v>
      </c>
      <c r="D55" t="s">
        <v>65</v>
      </c>
      <c r="E55" t="s">
        <v>66</v>
      </c>
      <c r="F55" t="s">
        <v>67</v>
      </c>
      <c r="G55" t="s">
        <v>98</v>
      </c>
      <c r="H55" t="s">
        <v>66</v>
      </c>
      <c r="I55">
        <f>MROUND(Table1[[#This Row],[Prob_H]]*100,2)/100</f>
        <v>0.42</v>
      </c>
      <c r="J55">
        <f>1/Table1[[#This Row],[odds_ft_home_team_win]]-Table1[[#This Row],[Margin/3]]</f>
        <v>0.41530254757632351</v>
      </c>
      <c r="K55">
        <f>1/Table1[[#This Row],[odds_ft_draw]]-Table1[[#This Row],[Margin/3]]</f>
        <v>0.29372200046386149</v>
      </c>
      <c r="L55">
        <f>1/Table1[[#This Row],[odds_ft_away_team_win]]-Table1[[#This Row],[Margin/3]]</f>
        <v>0.29097545195981495</v>
      </c>
      <c r="M55">
        <v>1</v>
      </c>
      <c r="N55">
        <v>1.89</v>
      </c>
      <c r="O55">
        <v>1</v>
      </c>
      <c r="P55">
        <v>1.67</v>
      </c>
      <c r="Q55">
        <v>1.1100000000000001</v>
      </c>
      <c r="R55" t="str" cm="1">
        <f t="array" ref="R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5">
        <v>2</v>
      </c>
      <c r="T55">
        <v>1</v>
      </c>
      <c r="U55">
        <v>3</v>
      </c>
      <c r="V55">
        <v>0</v>
      </c>
      <c r="W55">
        <v>0</v>
      </c>
      <c r="X55">
        <v>0</v>
      </c>
      <c r="Y55" t="s">
        <v>1370</v>
      </c>
      <c r="Z55">
        <v>74</v>
      </c>
      <c r="AA55">
        <v>5</v>
      </c>
      <c r="AB55">
        <v>6</v>
      </c>
      <c r="AC55">
        <v>2</v>
      </c>
      <c r="AD55">
        <v>0</v>
      </c>
      <c r="AE55">
        <v>3</v>
      </c>
      <c r="AF55">
        <v>0</v>
      </c>
      <c r="AG55">
        <v>1</v>
      </c>
      <c r="AH55">
        <v>1</v>
      </c>
      <c r="AI55">
        <v>1</v>
      </c>
      <c r="AJ55">
        <v>2</v>
      </c>
      <c r="AK55">
        <v>12</v>
      </c>
      <c r="AL55">
        <v>20</v>
      </c>
      <c r="AM55">
        <v>3</v>
      </c>
      <c r="AN55">
        <v>6</v>
      </c>
      <c r="AO55">
        <v>9</v>
      </c>
      <c r="AP55">
        <v>14</v>
      </c>
      <c r="AQ55">
        <v>11</v>
      </c>
      <c r="AR55">
        <v>15</v>
      </c>
      <c r="AS55">
        <v>48</v>
      </c>
      <c r="AT55">
        <v>52</v>
      </c>
      <c r="AU55">
        <v>0</v>
      </c>
      <c r="AV55">
        <v>0</v>
      </c>
      <c r="AW55">
        <v>2</v>
      </c>
      <c r="AX55">
        <v>53</v>
      </c>
      <c r="AY55">
        <v>64</v>
      </c>
      <c r="AZ55">
        <v>42</v>
      </c>
      <c r="BA55">
        <v>12</v>
      </c>
      <c r="BB55">
        <v>6</v>
      </c>
      <c r="BC55">
        <v>29</v>
      </c>
      <c r="BD55">
        <v>59</v>
      </c>
      <c r="BE55">
        <v>29</v>
      </c>
      <c r="BF55">
        <v>65</v>
      </c>
      <c r="BG55">
        <v>10.84</v>
      </c>
      <c r="BH55">
        <v>4.63</v>
      </c>
      <c r="BI55">
        <v>2.35</v>
      </c>
      <c r="BJ55">
        <v>3.29</v>
      </c>
      <c r="BK55">
        <v>3.32</v>
      </c>
      <c r="BL55">
        <f>1/Table1[[#This Row],[odds_ft_home_team_win]]+1/Table1[[#This Row],[odds_ft_draw]]+1/Table1[[#This Row],[odds_ft_away_team_win]]-1</f>
        <v>3.0688101951880542E-2</v>
      </c>
      <c r="BM55">
        <f>Table1[[#This Row],[Margin]]/3</f>
        <v>1.0229367317293514E-2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 t="s">
        <v>70</v>
      </c>
      <c r="BU55">
        <f>VLOOKUP(Table1[[#This Row],[Reference]],metron,11,FALSE)</f>
        <v>1.396960958296362</v>
      </c>
      <c r="BV55">
        <f>VLOOKUP(Table1[[#This Row],[Reference]],metron,12,FALSE)</f>
        <v>1.091503992901508</v>
      </c>
    </row>
    <row r="56" spans="1:74" hidden="1" x14ac:dyDescent="0.45">
      <c r="A56" t="s">
        <v>5413</v>
      </c>
      <c r="B56">
        <v>1420999200</v>
      </c>
      <c r="C56" s="3" t="s">
        <v>1371</v>
      </c>
      <c r="D56" t="s">
        <v>65</v>
      </c>
      <c r="E56" t="s">
        <v>66</v>
      </c>
      <c r="F56" t="s">
        <v>94</v>
      </c>
      <c r="G56" t="s">
        <v>80</v>
      </c>
      <c r="H56" t="s">
        <v>66</v>
      </c>
      <c r="I56">
        <f>MROUND(Table1[[#This Row],[Prob_H]]*100,2)/100</f>
        <v>0.5</v>
      </c>
      <c r="J56">
        <f>1/Table1[[#This Row],[odds_ft_home_team_win]]-Table1[[#This Row],[Margin/3]]</f>
        <v>0.50500164513590562</v>
      </c>
      <c r="K56">
        <f>1/Table1[[#This Row],[odds_ft_draw]]-Table1[[#This Row],[Margin/3]]</f>
        <v>0.28023540202873698</v>
      </c>
      <c r="L56">
        <f>1/Table1[[#This Row],[odds_ft_away_team_win]]-Table1[[#This Row],[Margin/3]]</f>
        <v>0.21476295283535754</v>
      </c>
      <c r="M56">
        <v>1</v>
      </c>
      <c r="N56">
        <v>1.22</v>
      </c>
      <c r="O56">
        <v>1.1299999999999999</v>
      </c>
      <c r="P56">
        <v>1.5</v>
      </c>
      <c r="Q56">
        <v>1.05</v>
      </c>
      <c r="R56" t="str" cm="1">
        <f t="array" ref="R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6">
        <v>1</v>
      </c>
      <c r="T56">
        <v>1</v>
      </c>
      <c r="U56">
        <v>2</v>
      </c>
      <c r="V56">
        <v>1</v>
      </c>
      <c r="W56">
        <v>1</v>
      </c>
      <c r="X56">
        <v>0</v>
      </c>
      <c r="Y56">
        <v>18</v>
      </c>
      <c r="Z56">
        <v>51</v>
      </c>
      <c r="AA56">
        <v>6</v>
      </c>
      <c r="AB56">
        <v>3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10</v>
      </c>
      <c r="AL56">
        <v>11</v>
      </c>
      <c r="AM56">
        <v>3</v>
      </c>
      <c r="AN56">
        <v>4</v>
      </c>
      <c r="AO56">
        <v>7</v>
      </c>
      <c r="AP56">
        <v>7</v>
      </c>
      <c r="AQ56">
        <v>13</v>
      </c>
      <c r="AR56">
        <v>14</v>
      </c>
      <c r="AS56">
        <v>51</v>
      </c>
      <c r="AT56">
        <v>49</v>
      </c>
      <c r="AU56">
        <v>0</v>
      </c>
      <c r="AV56">
        <v>0</v>
      </c>
      <c r="AW56">
        <v>2.67</v>
      </c>
      <c r="AX56">
        <v>66</v>
      </c>
      <c r="AY56">
        <v>66</v>
      </c>
      <c r="AZ56">
        <v>54</v>
      </c>
      <c r="BA56">
        <v>29</v>
      </c>
      <c r="BB56">
        <v>18</v>
      </c>
      <c r="BC56">
        <v>36</v>
      </c>
      <c r="BD56">
        <v>48</v>
      </c>
      <c r="BE56">
        <v>42</v>
      </c>
      <c r="BF56">
        <v>89</v>
      </c>
      <c r="BG56">
        <v>10.19</v>
      </c>
      <c r="BH56">
        <v>4.63</v>
      </c>
      <c r="BI56">
        <v>1.94</v>
      </c>
      <c r="BJ56">
        <v>3.44</v>
      </c>
      <c r="BK56">
        <v>4.4400000000000004</v>
      </c>
      <c r="BL56">
        <f>1/Table1[[#This Row],[odds_ft_home_team_win]]+1/Table1[[#This Row],[odds_ft_draw]]+1/Table1[[#This Row],[odds_ft_away_team_win]]-1</f>
        <v>3.138681716960301E-2</v>
      </c>
      <c r="BM56">
        <f>Table1[[#This Row],[Margin]]/3</f>
        <v>1.0462272389867669E-2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 t="s">
        <v>124</v>
      </c>
      <c r="BU56">
        <f>VLOOKUP(Table1[[#This Row],[Reference]],metron,11,FALSE)</f>
        <v>1.5342708579532029</v>
      </c>
      <c r="BV56">
        <f>VLOOKUP(Table1[[#This Row],[Reference]],metron,12,FALSE)</f>
        <v>0.98593713070196176</v>
      </c>
    </row>
    <row r="57" spans="1:74" hidden="1" x14ac:dyDescent="0.45">
      <c r="A57" t="s">
        <v>5418</v>
      </c>
      <c r="B57">
        <v>1346466600</v>
      </c>
      <c r="C57" s="3" t="s">
        <v>182</v>
      </c>
      <c r="D57" t="s">
        <v>65</v>
      </c>
      <c r="E57" t="s">
        <v>66</v>
      </c>
      <c r="F57" t="s">
        <v>78</v>
      </c>
      <c r="G57" t="s">
        <v>94</v>
      </c>
      <c r="H57" t="s">
        <v>66</v>
      </c>
      <c r="I57" t="e">
        <f>MROUND(Table1[[#This Row],[Prob_H]]*100,2)/100</f>
        <v>#DIV/0!</v>
      </c>
      <c r="J57" t="e">
        <f>1/Table1[[#This Row],[odds_ft_home_team_win]]-Table1[[#This Row],[Margin/3]]</f>
        <v>#DIV/0!</v>
      </c>
      <c r="K57" t="e">
        <f>1/Table1[[#This Row],[odds_ft_draw]]-Table1[[#This Row],[Margin/3]]</f>
        <v>#DIV/0!</v>
      </c>
      <c r="L57" t="e">
        <f>1/Table1[[#This Row],[odds_ft_away_team_win]]-Table1[[#This Row],[Margin/3]]</f>
        <v>#DIV/0!</v>
      </c>
      <c r="M57">
        <v>7</v>
      </c>
      <c r="N57">
        <v>2.33</v>
      </c>
      <c r="O57">
        <v>1.33</v>
      </c>
      <c r="P57">
        <v>1.95</v>
      </c>
      <c r="Q57">
        <v>1.33</v>
      </c>
      <c r="R57" t="str" cm="1">
        <f t="array" ref="R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Z57">
        <v>70</v>
      </c>
      <c r="AA57">
        <v>-1</v>
      </c>
      <c r="AB57">
        <v>-1</v>
      </c>
      <c r="AC57">
        <v>1</v>
      </c>
      <c r="AD57">
        <v>0</v>
      </c>
      <c r="AE57">
        <v>2</v>
      </c>
      <c r="AF57">
        <v>0</v>
      </c>
      <c r="AG57">
        <v>0</v>
      </c>
      <c r="AH57">
        <v>1</v>
      </c>
      <c r="AI57">
        <v>1</v>
      </c>
      <c r="AJ57">
        <v>1</v>
      </c>
      <c r="AK57">
        <v>-1</v>
      </c>
      <c r="AL57">
        <v>-1</v>
      </c>
      <c r="AM57">
        <v>-1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0</v>
      </c>
      <c r="AV57">
        <v>0</v>
      </c>
      <c r="AW57">
        <v>2.67</v>
      </c>
      <c r="AX57">
        <v>50</v>
      </c>
      <c r="AY57">
        <v>67</v>
      </c>
      <c r="AZ57">
        <v>50</v>
      </c>
      <c r="BA57">
        <v>17</v>
      </c>
      <c r="BB57">
        <v>17</v>
      </c>
      <c r="BC57">
        <v>34</v>
      </c>
      <c r="BD57">
        <v>100</v>
      </c>
      <c r="BE57">
        <v>33</v>
      </c>
      <c r="BF57">
        <v>67</v>
      </c>
      <c r="BG57">
        <v>0</v>
      </c>
      <c r="BH57">
        <v>6</v>
      </c>
      <c r="BI57">
        <v>0</v>
      </c>
      <c r="BJ57">
        <v>0</v>
      </c>
      <c r="BK57">
        <v>0</v>
      </c>
      <c r="BL57" t="e">
        <f>1/Table1[[#This Row],[odds_ft_home_team_win]]+1/Table1[[#This Row],[odds_ft_draw]]+1/Table1[[#This Row],[odds_ft_away_team_win]]-1</f>
        <v>#DIV/0!</v>
      </c>
      <c r="BM57" t="e">
        <f>Table1[[#This Row],[Margin]]/3</f>
        <v>#DIV/0!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 t="s">
        <v>106</v>
      </c>
      <c r="BU57" t="e">
        <f>VLOOKUP(Table1[[#This Row],[Reference]],metron,11,FALSE)</f>
        <v>#DIV/0!</v>
      </c>
      <c r="BV57" t="e">
        <f>VLOOKUP(Table1[[#This Row],[Reference]],metron,12,FALSE)</f>
        <v>#DIV/0!</v>
      </c>
    </row>
    <row r="58" spans="1:74" hidden="1" x14ac:dyDescent="0.45">
      <c r="A58" t="s">
        <v>5413</v>
      </c>
      <c r="B58">
        <v>1421017200</v>
      </c>
      <c r="C58" s="3" t="s">
        <v>1372</v>
      </c>
      <c r="D58" t="s">
        <v>65</v>
      </c>
      <c r="E58" t="s">
        <v>66</v>
      </c>
      <c r="F58" t="s">
        <v>1115</v>
      </c>
      <c r="G58" t="s">
        <v>85</v>
      </c>
      <c r="H58" t="s">
        <v>66</v>
      </c>
      <c r="I58">
        <f>MROUND(Table1[[#This Row],[Prob_H]]*100,2)/100</f>
        <v>0.32</v>
      </c>
      <c r="J58">
        <f>1/Table1[[#This Row],[odds_ft_home_team_win]]-Table1[[#This Row],[Margin/3]]</f>
        <v>0.31545846308019038</v>
      </c>
      <c r="K58">
        <f>1/Table1[[#This Row],[odds_ft_draw]]-Table1[[#This Row],[Margin/3]]</f>
        <v>0.30419097286242047</v>
      </c>
      <c r="L58">
        <f>1/Table1[[#This Row],[odds_ft_away_team_win]]-Table1[[#This Row],[Margin/3]]</f>
        <v>0.38035056405738904</v>
      </c>
      <c r="M58">
        <v>1</v>
      </c>
      <c r="N58">
        <v>1.25</v>
      </c>
      <c r="O58">
        <v>1.3</v>
      </c>
      <c r="P58">
        <v>1.1200000000000001</v>
      </c>
      <c r="Q58">
        <v>1</v>
      </c>
      <c r="R58" t="str" cm="1">
        <f t="array" ref="R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68</v>
      </c>
      <c r="AA58">
        <v>2</v>
      </c>
      <c r="AB58">
        <v>3</v>
      </c>
      <c r="AC58">
        <v>2</v>
      </c>
      <c r="AD58">
        <v>0</v>
      </c>
      <c r="AE58">
        <v>2</v>
      </c>
      <c r="AF58">
        <v>0</v>
      </c>
      <c r="AG58">
        <v>0</v>
      </c>
      <c r="AH58">
        <v>2</v>
      </c>
      <c r="AI58">
        <v>1</v>
      </c>
      <c r="AJ58">
        <v>1</v>
      </c>
      <c r="AK58">
        <v>8</v>
      </c>
      <c r="AL58">
        <v>6</v>
      </c>
      <c r="AM58">
        <v>3</v>
      </c>
      <c r="AN58">
        <v>2</v>
      </c>
      <c r="AO58">
        <v>5</v>
      </c>
      <c r="AP58">
        <v>4</v>
      </c>
      <c r="AQ58">
        <v>8</v>
      </c>
      <c r="AR58">
        <v>14</v>
      </c>
      <c r="AS58">
        <v>50</v>
      </c>
      <c r="AT58">
        <v>50</v>
      </c>
      <c r="AU58">
        <v>0</v>
      </c>
      <c r="AV58">
        <v>0</v>
      </c>
      <c r="AW58">
        <v>1.78</v>
      </c>
      <c r="AX58">
        <v>39</v>
      </c>
      <c r="AY58">
        <v>49</v>
      </c>
      <c r="AZ58">
        <v>27</v>
      </c>
      <c r="BA58">
        <v>10</v>
      </c>
      <c r="BB58">
        <v>5</v>
      </c>
      <c r="BC58">
        <v>5</v>
      </c>
      <c r="BD58">
        <v>43</v>
      </c>
      <c r="BE58">
        <v>33</v>
      </c>
      <c r="BF58">
        <v>78</v>
      </c>
      <c r="BG58">
        <v>10.51</v>
      </c>
      <c r="BH58">
        <v>4.43</v>
      </c>
      <c r="BI58">
        <v>3.07</v>
      </c>
      <c r="BJ58">
        <v>3.18</v>
      </c>
      <c r="BK58">
        <v>2.56</v>
      </c>
      <c r="BL58">
        <f>1/Table1[[#This Row],[odds_ft_home_team_win]]+1/Table1[[#This Row],[odds_ft_draw]]+1/Table1[[#This Row],[odds_ft_away_team_win]]-1</f>
        <v>3.0823307827832824E-2</v>
      </c>
      <c r="BM58">
        <f>Table1[[#This Row],[Margin]]/3</f>
        <v>1.0274435942610941E-2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 t="s">
        <v>95</v>
      </c>
      <c r="BU58">
        <f>VLOOKUP(Table1[[#This Row],[Reference]],metron,11,FALSE)</f>
        <v>1.210167055864918</v>
      </c>
      <c r="BV58">
        <f>VLOOKUP(Table1[[#This Row],[Reference]],metron,12,FALSE)</f>
        <v>1.3211783725525419</v>
      </c>
    </row>
    <row r="59" spans="1:74" hidden="1" x14ac:dyDescent="0.45">
      <c r="A59" t="s">
        <v>5412</v>
      </c>
      <c r="B59">
        <v>1437784200</v>
      </c>
      <c r="C59" s="3" t="s">
        <v>1632</v>
      </c>
      <c r="D59" t="s">
        <v>65</v>
      </c>
      <c r="E59" t="s">
        <v>66</v>
      </c>
      <c r="F59" t="s">
        <v>611</v>
      </c>
      <c r="G59" t="s">
        <v>98</v>
      </c>
      <c r="H59" t="s">
        <v>66</v>
      </c>
      <c r="I59">
        <f>MROUND(Table1[[#This Row],[Prob_H]]*100,2)/100</f>
        <v>0.42</v>
      </c>
      <c r="J59">
        <f>1/Table1[[#This Row],[odds_ft_home_team_win]]-Table1[[#This Row],[Margin/3]]</f>
        <v>0.41190795488705406</v>
      </c>
      <c r="K59">
        <f>1/Table1[[#This Row],[odds_ft_draw]]-Table1[[#This Row],[Margin/3]]</f>
        <v>0.30742734407732936</v>
      </c>
      <c r="L59">
        <f>1/Table1[[#This Row],[odds_ft_away_team_win]]-Table1[[#This Row],[Margin/3]]</f>
        <v>0.28066470103561658</v>
      </c>
      <c r="M59">
        <v>1</v>
      </c>
      <c r="N59">
        <v>0</v>
      </c>
      <c r="O59">
        <v>0</v>
      </c>
      <c r="P59">
        <v>1.61</v>
      </c>
      <c r="Q59">
        <v>1.22</v>
      </c>
      <c r="R59" t="str" cm="1">
        <f t="array" ref="R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">
        <v>2</v>
      </c>
      <c r="T59">
        <v>0</v>
      </c>
      <c r="U59">
        <v>2</v>
      </c>
      <c r="V59">
        <v>0</v>
      </c>
      <c r="W59">
        <v>0</v>
      </c>
      <c r="X59">
        <v>0</v>
      </c>
      <c r="Y59" t="s">
        <v>1633</v>
      </c>
      <c r="AA59">
        <v>4</v>
      </c>
      <c r="AB59">
        <v>4</v>
      </c>
      <c r="AC59">
        <v>2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12</v>
      </c>
      <c r="AL59">
        <v>9</v>
      </c>
      <c r="AM59">
        <v>7</v>
      </c>
      <c r="AN59">
        <v>7</v>
      </c>
      <c r="AO59">
        <v>5</v>
      </c>
      <c r="AP59">
        <v>2</v>
      </c>
      <c r="AQ59">
        <v>13</v>
      </c>
      <c r="AR59">
        <v>19</v>
      </c>
      <c r="AS59">
        <v>51</v>
      </c>
      <c r="AT59">
        <v>49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2.37</v>
      </c>
      <c r="BJ59">
        <v>3.15</v>
      </c>
      <c r="BK59">
        <v>3.44</v>
      </c>
      <c r="BL59">
        <f>1/Table1[[#This Row],[odds_ft_home_team_win]]+1/Table1[[#This Row],[odds_ft_draw]]+1/Table1[[#This Row],[odds_ft_away_team_win]]-1</f>
        <v>3.0098920148964314E-2</v>
      </c>
      <c r="BM59">
        <f>Table1[[#This Row],[Margin]]/3</f>
        <v>1.0032973382988105E-2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 t="s">
        <v>614</v>
      </c>
      <c r="BU59">
        <f>VLOOKUP(Table1[[#This Row],[Reference]],metron,11,FALSE)</f>
        <v>1.396960958296362</v>
      </c>
      <c r="BV59">
        <f>VLOOKUP(Table1[[#This Row],[Reference]],metron,12,FALSE)</f>
        <v>1.091503992901508</v>
      </c>
    </row>
    <row r="60" spans="1:74" hidden="1" x14ac:dyDescent="0.45">
      <c r="A60" t="s">
        <v>5412</v>
      </c>
      <c r="B60">
        <v>1437861600</v>
      </c>
      <c r="C60" s="3" t="s">
        <v>1634</v>
      </c>
      <c r="D60" t="s">
        <v>65</v>
      </c>
      <c r="E60" t="s">
        <v>66</v>
      </c>
      <c r="F60" t="s">
        <v>77</v>
      </c>
      <c r="G60" t="s">
        <v>78</v>
      </c>
      <c r="H60" t="s">
        <v>66</v>
      </c>
      <c r="I60">
        <f>MROUND(Table1[[#This Row],[Prob_H]]*100,2)/100</f>
        <v>0.6</v>
      </c>
      <c r="J60">
        <f>1/Table1[[#This Row],[odds_ft_home_team_win]]-Table1[[#This Row],[Margin/3]]</f>
        <v>0.5999413132415895</v>
      </c>
      <c r="K60">
        <f>1/Table1[[#This Row],[odds_ft_draw]]-Table1[[#This Row],[Margin/3]]</f>
        <v>0.24858314849715135</v>
      </c>
      <c r="L60">
        <f>1/Table1[[#This Row],[odds_ft_away_team_win]]-Table1[[#This Row],[Margin/3]]</f>
        <v>0.15147553826125906</v>
      </c>
      <c r="M60">
        <v>1</v>
      </c>
      <c r="N60">
        <v>0</v>
      </c>
      <c r="O60">
        <v>0</v>
      </c>
      <c r="P60">
        <v>1.24</v>
      </c>
      <c r="Q60">
        <v>1.44</v>
      </c>
      <c r="R60" t="str" cm="1">
        <f t="array" ref="R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0">
        <v>0</v>
      </c>
      <c r="T60">
        <v>3</v>
      </c>
      <c r="U60">
        <v>3</v>
      </c>
      <c r="V60">
        <v>2</v>
      </c>
      <c r="W60">
        <v>0</v>
      </c>
      <c r="X60">
        <v>2</v>
      </c>
      <c r="Z60" t="s">
        <v>1635</v>
      </c>
      <c r="AA60">
        <v>8</v>
      </c>
      <c r="AB60">
        <v>3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13</v>
      </c>
      <c r="AL60">
        <v>0</v>
      </c>
      <c r="AM60">
        <v>7</v>
      </c>
      <c r="AN60">
        <v>0</v>
      </c>
      <c r="AO60">
        <v>6</v>
      </c>
      <c r="AP60">
        <v>0</v>
      </c>
      <c r="AQ60">
        <v>8</v>
      </c>
      <c r="AR60">
        <v>9</v>
      </c>
      <c r="AS60">
        <v>50</v>
      </c>
      <c r="AT60">
        <v>50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1.64</v>
      </c>
      <c r="BJ60">
        <v>3.87</v>
      </c>
      <c r="BK60">
        <v>6.2</v>
      </c>
      <c r="BL60">
        <f>1/Table1[[#This Row],[odds_ft_home_team_win]]+1/Table1[[#This Row],[odds_ft_draw]]+1/Table1[[#This Row],[odds_ft_away_team_win]]-1</f>
        <v>2.9444352958158282E-2</v>
      </c>
      <c r="BM60">
        <f>Table1[[#This Row],[Margin]]/3</f>
        <v>9.814784319386094E-3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 t="s">
        <v>79</v>
      </c>
      <c r="BU60">
        <f>VLOOKUP(Table1[[#This Row],[Reference]],metron,11,FALSE)</f>
        <v>1.841836734693878</v>
      </c>
      <c r="BV60">
        <f>VLOOKUP(Table1[[#This Row],[Reference]],metron,12,FALSE)</f>
        <v>0.88917233560090703</v>
      </c>
    </row>
    <row r="61" spans="1:74" hidden="1" x14ac:dyDescent="0.45">
      <c r="A61" t="s">
        <v>5412</v>
      </c>
      <c r="B61">
        <v>1437868800</v>
      </c>
      <c r="C61" s="3" t="s">
        <v>1636</v>
      </c>
      <c r="D61" t="s">
        <v>65</v>
      </c>
      <c r="E61" t="s">
        <v>66</v>
      </c>
      <c r="F61" t="s">
        <v>68</v>
      </c>
      <c r="G61" t="s">
        <v>97</v>
      </c>
      <c r="H61" t="s">
        <v>66</v>
      </c>
      <c r="I61">
        <f>MROUND(Table1[[#This Row],[Prob_H]]*100,2)/100</f>
        <v>0.52</v>
      </c>
      <c r="J61">
        <f>1/Table1[[#This Row],[odds_ft_home_team_win]]-Table1[[#This Row],[Margin/3]]</f>
        <v>0.51093959646591225</v>
      </c>
      <c r="K61">
        <f>1/Table1[[#This Row],[odds_ft_draw]]-Table1[[#This Row],[Margin/3]]</f>
        <v>0.28250392395129237</v>
      </c>
      <c r="L61">
        <f>1/Table1[[#This Row],[odds_ft_away_team_win]]-Table1[[#This Row],[Margin/3]]</f>
        <v>0.20655647958279535</v>
      </c>
      <c r="M61">
        <v>1</v>
      </c>
      <c r="N61">
        <v>0</v>
      </c>
      <c r="O61">
        <v>0</v>
      </c>
      <c r="P61">
        <v>1.76</v>
      </c>
      <c r="Q61">
        <v>1.47</v>
      </c>
      <c r="R61" t="str" cm="1">
        <f t="array" ref="R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1">
        <v>0</v>
      </c>
      <c r="T61">
        <v>1</v>
      </c>
      <c r="U61">
        <v>1</v>
      </c>
      <c r="V61">
        <v>1</v>
      </c>
      <c r="W61">
        <v>0</v>
      </c>
      <c r="X61">
        <v>1</v>
      </c>
      <c r="Z61">
        <v>7</v>
      </c>
      <c r="AA61">
        <v>4</v>
      </c>
      <c r="AB61">
        <v>2</v>
      </c>
      <c r="AC61">
        <v>3</v>
      </c>
      <c r="AD61">
        <v>0</v>
      </c>
      <c r="AE61">
        <v>1</v>
      </c>
      <c r="AF61">
        <v>0</v>
      </c>
      <c r="AG61">
        <v>1</v>
      </c>
      <c r="AH61">
        <v>2</v>
      </c>
      <c r="AI61">
        <v>1</v>
      </c>
      <c r="AJ61">
        <v>0</v>
      </c>
      <c r="AK61">
        <v>11</v>
      </c>
      <c r="AL61">
        <v>9</v>
      </c>
      <c r="AM61">
        <v>5</v>
      </c>
      <c r="AN61">
        <v>5</v>
      </c>
      <c r="AO61">
        <v>6</v>
      </c>
      <c r="AP61">
        <v>4</v>
      </c>
      <c r="AQ61">
        <v>11</v>
      </c>
      <c r="AR61">
        <v>11</v>
      </c>
      <c r="AS61">
        <v>63</v>
      </c>
      <c r="AT61">
        <v>37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1.92</v>
      </c>
      <c r="BJ61">
        <v>3.42</v>
      </c>
      <c r="BK61">
        <v>4.62</v>
      </c>
      <c r="BL61">
        <f>1/Table1[[#This Row],[odds_ft_home_team_win]]+1/Table1[[#This Row],[odds_ft_draw]]+1/Table1[[#This Row],[odds_ft_away_team_win]]-1</f>
        <v>2.9681210602263253E-2</v>
      </c>
      <c r="BM61">
        <f>Table1[[#This Row],[Margin]]/3</f>
        <v>9.8937368674210848E-3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 t="s">
        <v>116</v>
      </c>
      <c r="BU61">
        <f>VLOOKUP(Table1[[#This Row],[Reference]],metron,11,FALSE)</f>
        <v>1.625948039373891</v>
      </c>
      <c r="BV61">
        <f>VLOOKUP(Table1[[#This Row],[Reference]],metron,12,FALSE)</f>
        <v>0.97079231886396644</v>
      </c>
    </row>
    <row r="62" spans="1:74" hidden="1" x14ac:dyDescent="0.45">
      <c r="A62" t="s">
        <v>5412</v>
      </c>
      <c r="B62">
        <v>1437872760</v>
      </c>
      <c r="C62" s="3" t="s">
        <v>1637</v>
      </c>
      <c r="D62" t="s">
        <v>65</v>
      </c>
      <c r="E62" t="s">
        <v>66</v>
      </c>
      <c r="F62" t="s">
        <v>103</v>
      </c>
      <c r="G62" t="s">
        <v>72</v>
      </c>
      <c r="H62" t="s">
        <v>66</v>
      </c>
      <c r="I62">
        <f>MROUND(Table1[[#This Row],[Prob_H]]*100,2)/100</f>
        <v>0.44</v>
      </c>
      <c r="J62">
        <f>1/Table1[[#This Row],[odds_ft_home_team_win]]-Table1[[#This Row],[Margin/3]]</f>
        <v>0.44029295895874015</v>
      </c>
      <c r="K62">
        <f>1/Table1[[#This Row],[odds_ft_draw]]-Table1[[#This Row],[Margin/3]]</f>
        <v>0.28657841355280012</v>
      </c>
      <c r="L62">
        <f>1/Table1[[#This Row],[odds_ft_away_team_win]]-Table1[[#This Row],[Margin/3]]</f>
        <v>0.27312862748845973</v>
      </c>
      <c r="M62">
        <v>1</v>
      </c>
      <c r="N62">
        <v>0</v>
      </c>
      <c r="O62">
        <v>0</v>
      </c>
      <c r="P62">
        <v>2</v>
      </c>
      <c r="Q62">
        <v>1.24</v>
      </c>
      <c r="R62" t="str" cm="1">
        <f t="array" ref="R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">
        <v>2</v>
      </c>
      <c r="T62">
        <v>1</v>
      </c>
      <c r="U62">
        <v>3</v>
      </c>
      <c r="V62">
        <v>1</v>
      </c>
      <c r="W62">
        <v>1</v>
      </c>
      <c r="X62">
        <v>0</v>
      </c>
      <c r="Y62" t="s">
        <v>1638</v>
      </c>
      <c r="Z62">
        <v>63</v>
      </c>
      <c r="AA62">
        <v>6</v>
      </c>
      <c r="AB62">
        <v>2</v>
      </c>
      <c r="AC62">
        <v>1</v>
      </c>
      <c r="AD62">
        <v>0</v>
      </c>
      <c r="AE62">
        <v>2</v>
      </c>
      <c r="AF62">
        <v>1</v>
      </c>
      <c r="AG62">
        <v>0</v>
      </c>
      <c r="AH62">
        <v>1</v>
      </c>
      <c r="AI62">
        <v>1</v>
      </c>
      <c r="AJ62">
        <v>2</v>
      </c>
      <c r="AK62">
        <v>15</v>
      </c>
      <c r="AL62">
        <v>6</v>
      </c>
      <c r="AM62">
        <v>6</v>
      </c>
      <c r="AN62">
        <v>2</v>
      </c>
      <c r="AO62">
        <v>9</v>
      </c>
      <c r="AP62">
        <v>4</v>
      </c>
      <c r="AQ62">
        <v>5</v>
      </c>
      <c r="AR62">
        <v>15</v>
      </c>
      <c r="AS62">
        <v>63</v>
      </c>
      <c r="AT62">
        <v>37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2.2200000000000002</v>
      </c>
      <c r="BJ62">
        <v>3.37</v>
      </c>
      <c r="BK62">
        <v>3.53</v>
      </c>
      <c r="BL62">
        <f>1/Table1[[#This Row],[odds_ft_home_team_win]]+1/Table1[[#This Row],[odds_ft_draw]]+1/Table1[[#This Row],[odds_ft_away_team_win]]-1</f>
        <v>3.0472474475130795E-2</v>
      </c>
      <c r="BM62">
        <f>Table1[[#This Row],[Margin]]/3</f>
        <v>1.0157491491710266E-2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 t="s">
        <v>118</v>
      </c>
      <c r="BU62">
        <f>VLOOKUP(Table1[[#This Row],[Reference]],metron,11,FALSE)</f>
        <v>1.4140979689366791</v>
      </c>
      <c r="BV62">
        <f>VLOOKUP(Table1[[#This Row],[Reference]],metron,12,FALSE)</f>
        <v>1.0666666666666671</v>
      </c>
    </row>
    <row r="63" spans="1:74" hidden="1" x14ac:dyDescent="0.45">
      <c r="A63" t="s">
        <v>5412</v>
      </c>
      <c r="B63">
        <v>1437874200</v>
      </c>
      <c r="C63" s="3" t="s">
        <v>1639</v>
      </c>
      <c r="D63" t="s">
        <v>65</v>
      </c>
      <c r="E63" t="s">
        <v>66</v>
      </c>
      <c r="F63" t="s">
        <v>93</v>
      </c>
      <c r="G63" t="s">
        <v>80</v>
      </c>
      <c r="H63" t="s">
        <v>66</v>
      </c>
      <c r="I63">
        <f>MROUND(Table1[[#This Row],[Prob_H]]*100,2)/100</f>
        <v>0.44</v>
      </c>
      <c r="J63">
        <f>1/Table1[[#This Row],[odds_ft_home_team_win]]-Table1[[#This Row],[Margin/3]]</f>
        <v>0.44222913799313213</v>
      </c>
      <c r="K63">
        <f>1/Table1[[#This Row],[odds_ft_draw]]-Table1[[#This Row],[Margin/3]]</f>
        <v>0.29555084776384349</v>
      </c>
      <c r="L63">
        <f>1/Table1[[#This Row],[odds_ft_away_team_win]]-Table1[[#This Row],[Margin/3]]</f>
        <v>0.26222001424302427</v>
      </c>
      <c r="M63">
        <v>1</v>
      </c>
      <c r="N63">
        <v>0</v>
      </c>
      <c r="O63">
        <v>0</v>
      </c>
      <c r="P63">
        <v>0.71</v>
      </c>
      <c r="Q63">
        <v>0.76</v>
      </c>
      <c r="R63" t="str" cm="1">
        <f t="array" ref="R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3">
        <v>0</v>
      </c>
      <c r="T63">
        <v>2</v>
      </c>
      <c r="U63">
        <v>2</v>
      </c>
      <c r="V63">
        <v>1</v>
      </c>
      <c r="W63">
        <v>0</v>
      </c>
      <c r="X63">
        <v>1</v>
      </c>
      <c r="Z63" t="s">
        <v>1640</v>
      </c>
      <c r="AA63">
        <v>10</v>
      </c>
      <c r="AB63">
        <v>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22</v>
      </c>
      <c r="AL63">
        <v>7</v>
      </c>
      <c r="AM63">
        <v>11</v>
      </c>
      <c r="AN63">
        <v>4</v>
      </c>
      <c r="AO63">
        <v>11</v>
      </c>
      <c r="AP63">
        <v>3</v>
      </c>
      <c r="AQ63">
        <v>16</v>
      </c>
      <c r="AR63">
        <v>16</v>
      </c>
      <c r="AS63">
        <v>56</v>
      </c>
      <c r="AT63">
        <v>44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2.21</v>
      </c>
      <c r="BJ63">
        <v>3.27</v>
      </c>
      <c r="BK63">
        <v>3.67</v>
      </c>
      <c r="BL63">
        <f>1/Table1[[#This Row],[odds_ft_home_team_win]]+1/Table1[[#This Row],[odds_ft_draw]]+1/Table1[[#This Row],[odds_ft_away_team_win]]-1</f>
        <v>3.0778649369019861E-2</v>
      </c>
      <c r="BM63">
        <f>Table1[[#This Row],[Margin]]/3</f>
        <v>1.0259549789673287E-2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 t="s">
        <v>95</v>
      </c>
      <c r="BU63">
        <f>VLOOKUP(Table1[[#This Row],[Reference]],metron,11,FALSE)</f>
        <v>1.4140979689366791</v>
      </c>
      <c r="BV63">
        <f>VLOOKUP(Table1[[#This Row],[Reference]],metron,12,FALSE)</f>
        <v>1.0666666666666671</v>
      </c>
    </row>
    <row r="64" spans="1:74" hidden="1" x14ac:dyDescent="0.45">
      <c r="A64" t="s">
        <v>5412</v>
      </c>
      <c r="B64">
        <v>1437876000</v>
      </c>
      <c r="C64" s="3" t="s">
        <v>1641</v>
      </c>
      <c r="D64" t="s">
        <v>65</v>
      </c>
      <c r="E64" t="s">
        <v>66</v>
      </c>
      <c r="F64" t="s">
        <v>88</v>
      </c>
      <c r="G64" t="s">
        <v>81</v>
      </c>
      <c r="H64" t="s">
        <v>66</v>
      </c>
      <c r="I64">
        <f>MROUND(Table1[[#This Row],[Prob_H]]*100,2)/100</f>
        <v>0.46</v>
      </c>
      <c r="J64">
        <f>1/Table1[[#This Row],[odds_ft_home_team_win]]-Table1[[#This Row],[Margin/3]]</f>
        <v>0.45726779801342871</v>
      </c>
      <c r="K64">
        <f>1/Table1[[#This Row],[odds_ft_draw]]-Table1[[#This Row],[Margin/3]]</f>
        <v>0.26622117230991243</v>
      </c>
      <c r="L64">
        <f>1/Table1[[#This Row],[odds_ft_away_team_win]]-Table1[[#This Row],[Margin/3]]</f>
        <v>0.27651102967665875</v>
      </c>
      <c r="M64">
        <v>1</v>
      </c>
      <c r="N64">
        <v>0</v>
      </c>
      <c r="O64">
        <v>0</v>
      </c>
      <c r="P64">
        <v>1.06</v>
      </c>
      <c r="Q64">
        <v>1.2</v>
      </c>
      <c r="R64" t="str" cm="1">
        <f t="array" ref="R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4">
        <v>1</v>
      </c>
      <c r="T64">
        <v>3</v>
      </c>
      <c r="U64">
        <v>4</v>
      </c>
      <c r="V64">
        <v>1</v>
      </c>
      <c r="W64">
        <v>0</v>
      </c>
      <c r="X64">
        <v>1</v>
      </c>
      <c r="Y64">
        <v>80</v>
      </c>
      <c r="Z64" t="s">
        <v>1642</v>
      </c>
      <c r="AA64">
        <v>4</v>
      </c>
      <c r="AB64">
        <v>9</v>
      </c>
      <c r="AC64">
        <v>2</v>
      </c>
      <c r="AD64">
        <v>3</v>
      </c>
      <c r="AE64">
        <v>1</v>
      </c>
      <c r="AF64">
        <v>0</v>
      </c>
      <c r="AG64">
        <v>3</v>
      </c>
      <c r="AH64">
        <v>2</v>
      </c>
      <c r="AI64">
        <v>1</v>
      </c>
      <c r="AJ64">
        <v>0</v>
      </c>
      <c r="AK64">
        <v>10</v>
      </c>
      <c r="AL64">
        <v>16</v>
      </c>
      <c r="AM64">
        <v>6</v>
      </c>
      <c r="AN64">
        <v>7</v>
      </c>
      <c r="AO64">
        <v>4</v>
      </c>
      <c r="AP64">
        <v>9</v>
      </c>
      <c r="AQ64">
        <v>7</v>
      </c>
      <c r="AR64">
        <v>14</v>
      </c>
      <c r="AS64">
        <v>43</v>
      </c>
      <c r="AT64">
        <v>57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2.14</v>
      </c>
      <c r="BJ64">
        <v>3.62</v>
      </c>
      <c r="BK64">
        <v>3.49</v>
      </c>
      <c r="BL64">
        <f>1/Table1[[#This Row],[odds_ft_home_team_win]]+1/Table1[[#This Row],[odds_ft_draw]]+1/Table1[[#This Row],[odds_ft_away_team_win]]-1</f>
        <v>3.0065764838218545E-2</v>
      </c>
      <c r="BM64">
        <f>Table1[[#This Row],[Margin]]/3</f>
        <v>1.0021921612739515E-2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 t="s">
        <v>91</v>
      </c>
      <c r="BU64">
        <f>VLOOKUP(Table1[[#This Row],[Reference]],metron,11,FALSE)</f>
        <v>1.4888836329233679</v>
      </c>
      <c r="BV64">
        <f>VLOOKUP(Table1[[#This Row],[Reference]],metron,12,FALSE)</f>
        <v>1.0516792809839171</v>
      </c>
    </row>
    <row r="65" spans="1:74" hidden="1" x14ac:dyDescent="0.45">
      <c r="A65" t="s">
        <v>5412</v>
      </c>
      <c r="B65">
        <v>1437876000</v>
      </c>
      <c r="C65" s="3" t="s">
        <v>1641</v>
      </c>
      <c r="D65" t="s">
        <v>65</v>
      </c>
      <c r="E65" t="s">
        <v>66</v>
      </c>
      <c r="F65" t="s">
        <v>1643</v>
      </c>
      <c r="G65" t="s">
        <v>67</v>
      </c>
      <c r="H65" t="s">
        <v>66</v>
      </c>
      <c r="I65">
        <f>MROUND(Table1[[#This Row],[Prob_H]]*100,2)/100</f>
        <v>0.4</v>
      </c>
      <c r="J65">
        <f>1/Table1[[#This Row],[odds_ft_home_team_win]]-Table1[[#This Row],[Margin/3]]</f>
        <v>0.39140868473150869</v>
      </c>
      <c r="K65">
        <f>1/Table1[[#This Row],[odds_ft_draw]]-Table1[[#This Row],[Margin/3]]</f>
        <v>0.3013287387794763</v>
      </c>
      <c r="L65">
        <f>1/Table1[[#This Row],[odds_ft_away_team_win]]-Table1[[#This Row],[Margin/3]]</f>
        <v>0.30726257648901495</v>
      </c>
      <c r="M65">
        <v>1</v>
      </c>
      <c r="N65">
        <v>0</v>
      </c>
      <c r="O65">
        <v>0</v>
      </c>
      <c r="P65">
        <v>1.29</v>
      </c>
      <c r="Q65">
        <v>0.72</v>
      </c>
      <c r="R65" t="str" cm="1">
        <f t="array" ref="R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AA65">
        <v>6</v>
      </c>
      <c r="AB65">
        <v>8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10</v>
      </c>
      <c r="AL65">
        <v>12</v>
      </c>
      <c r="AM65">
        <v>6</v>
      </c>
      <c r="AN65">
        <v>7</v>
      </c>
      <c r="AO65">
        <v>4</v>
      </c>
      <c r="AP65">
        <v>5</v>
      </c>
      <c r="AQ65">
        <v>9</v>
      </c>
      <c r="AR65">
        <v>19</v>
      </c>
      <c r="AS65">
        <v>48</v>
      </c>
      <c r="AT65">
        <v>52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2.4900000000000002</v>
      </c>
      <c r="BJ65">
        <v>3.21</v>
      </c>
      <c r="BK65">
        <v>3.15</v>
      </c>
      <c r="BL65">
        <f>1/Table1[[#This Row],[odds_ft_home_team_win]]+1/Table1[[#This Row],[odds_ft_draw]]+1/Table1[[#This Row],[odds_ft_away_team_win]]-1</f>
        <v>3.0593222913907425E-2</v>
      </c>
      <c r="BM65">
        <f>Table1[[#This Row],[Margin]]/3</f>
        <v>1.0197740971302474E-2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 t="s">
        <v>1644</v>
      </c>
      <c r="BU65">
        <f>VLOOKUP(Table1[[#This Row],[Reference]],metron,11,FALSE)</f>
        <v>1.344038264434575</v>
      </c>
      <c r="BV65">
        <f>VLOOKUP(Table1[[#This Row],[Reference]],metron,12,FALSE)</f>
        <v>1.1515772691037469</v>
      </c>
    </row>
    <row r="66" spans="1:74" hidden="1" x14ac:dyDescent="0.45">
      <c r="A66" t="s">
        <v>5412</v>
      </c>
      <c r="B66">
        <v>1437930000</v>
      </c>
      <c r="C66" s="3" t="s">
        <v>1645</v>
      </c>
      <c r="D66" t="s">
        <v>65</v>
      </c>
      <c r="E66" t="s">
        <v>66</v>
      </c>
      <c r="F66" t="s">
        <v>94</v>
      </c>
      <c r="G66" t="s">
        <v>85</v>
      </c>
      <c r="H66" t="s">
        <v>66</v>
      </c>
      <c r="I66">
        <f>MROUND(Table1[[#This Row],[Prob_H]]*100,2)/100</f>
        <v>0.38</v>
      </c>
      <c r="J66">
        <f>1/Table1[[#This Row],[odds_ft_home_team_win]]-Table1[[#This Row],[Margin/3]]</f>
        <v>0.3745782375919362</v>
      </c>
      <c r="K66">
        <f>1/Table1[[#This Row],[odds_ft_draw]]-Table1[[#This Row],[Margin/3]]</f>
        <v>0.29299315600685466</v>
      </c>
      <c r="L66">
        <f>1/Table1[[#This Row],[odds_ft_away_team_win]]-Table1[[#This Row],[Margin/3]]</f>
        <v>0.33242860640120914</v>
      </c>
      <c r="M66">
        <v>1</v>
      </c>
      <c r="N66">
        <v>0</v>
      </c>
      <c r="O66">
        <v>0</v>
      </c>
      <c r="P66">
        <v>2</v>
      </c>
      <c r="Q66">
        <v>1.3</v>
      </c>
      <c r="R66" t="str" cm="1">
        <f t="array" ref="R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">
        <v>3</v>
      </c>
      <c r="T66">
        <v>0</v>
      </c>
      <c r="U66">
        <v>3</v>
      </c>
      <c r="V66">
        <v>3</v>
      </c>
      <c r="W66">
        <v>3</v>
      </c>
      <c r="X66">
        <v>0</v>
      </c>
      <c r="Y66" t="s">
        <v>1646</v>
      </c>
      <c r="AA66">
        <v>7</v>
      </c>
      <c r="AB66">
        <v>5</v>
      </c>
      <c r="AC66">
        <v>1</v>
      </c>
      <c r="AD66">
        <v>0</v>
      </c>
      <c r="AE66">
        <v>2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6</v>
      </c>
      <c r="AL66">
        <v>13</v>
      </c>
      <c r="AM66">
        <v>2</v>
      </c>
      <c r="AN66">
        <v>5</v>
      </c>
      <c r="AO66">
        <v>4</v>
      </c>
      <c r="AP66">
        <v>8</v>
      </c>
      <c r="AQ66">
        <v>9</v>
      </c>
      <c r="AR66">
        <v>16</v>
      </c>
      <c r="AS66">
        <v>47</v>
      </c>
      <c r="AT66">
        <v>53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2.6</v>
      </c>
      <c r="BJ66">
        <v>3.3</v>
      </c>
      <c r="BK66">
        <v>2.92</v>
      </c>
      <c r="BL66">
        <f>1/Table1[[#This Row],[odds_ft_home_team_win]]+1/Table1[[#This Row],[odds_ft_draw]]+1/Table1[[#This Row],[odds_ft_away_team_win]]-1</f>
        <v>3.0111441070345135E-2</v>
      </c>
      <c r="BM66">
        <f>Table1[[#This Row],[Margin]]/3</f>
        <v>1.0037147023448378E-2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 t="s">
        <v>124</v>
      </c>
      <c r="BU66">
        <f>VLOOKUP(Table1[[#This Row],[Reference]],metron,11,FALSE)</f>
        <v>1.330562659846547</v>
      </c>
      <c r="BV66">
        <f>VLOOKUP(Table1[[#This Row],[Reference]],metron,12,FALSE)</f>
        <v>1.1595268542199491</v>
      </c>
    </row>
    <row r="67" spans="1:74" hidden="1" x14ac:dyDescent="0.45">
      <c r="A67" t="s">
        <v>5412</v>
      </c>
      <c r="B67">
        <v>1437948000</v>
      </c>
      <c r="C67" s="3" t="s">
        <v>1647</v>
      </c>
      <c r="D67" t="s">
        <v>65</v>
      </c>
      <c r="E67" t="s">
        <v>66</v>
      </c>
      <c r="F67" t="s">
        <v>73</v>
      </c>
      <c r="G67" t="s">
        <v>86</v>
      </c>
      <c r="H67" t="s">
        <v>66</v>
      </c>
      <c r="I67">
        <f>MROUND(Table1[[#This Row],[Prob_H]]*100,2)/100</f>
        <v>0.28000000000000003</v>
      </c>
      <c r="J67">
        <f>1/Table1[[#This Row],[odds_ft_home_team_win]]-Table1[[#This Row],[Margin/3]]</f>
        <v>0.27321142733341003</v>
      </c>
      <c r="K67">
        <f>1/Table1[[#This Row],[odds_ft_draw]]-Table1[[#This Row],[Margin/3]]</f>
        <v>0.28843277103980719</v>
      </c>
      <c r="L67">
        <f>1/Table1[[#This Row],[odds_ft_away_team_win]]-Table1[[#This Row],[Margin/3]]</f>
        <v>0.43835580162678267</v>
      </c>
      <c r="M67">
        <v>1</v>
      </c>
      <c r="N67">
        <v>0</v>
      </c>
      <c r="O67">
        <v>0</v>
      </c>
      <c r="P67">
        <v>2</v>
      </c>
      <c r="Q67">
        <v>1.71</v>
      </c>
      <c r="R67" t="str" cm="1">
        <f t="array" ref="R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">
        <v>4</v>
      </c>
      <c r="T67">
        <v>2</v>
      </c>
      <c r="U67">
        <v>6</v>
      </c>
      <c r="V67">
        <v>4</v>
      </c>
      <c r="W67">
        <v>3</v>
      </c>
      <c r="X67">
        <v>1</v>
      </c>
      <c r="Y67" t="s">
        <v>1648</v>
      </c>
      <c r="Z67" t="s">
        <v>1649</v>
      </c>
      <c r="AA67">
        <v>2</v>
      </c>
      <c r="AB67">
        <v>10</v>
      </c>
      <c r="AC67">
        <v>3</v>
      </c>
      <c r="AD67">
        <v>0</v>
      </c>
      <c r="AE67">
        <v>2</v>
      </c>
      <c r="AF67">
        <v>0</v>
      </c>
      <c r="AG67">
        <v>1</v>
      </c>
      <c r="AH67">
        <v>2</v>
      </c>
      <c r="AI67">
        <v>1</v>
      </c>
      <c r="AJ67">
        <v>1</v>
      </c>
      <c r="AK67">
        <v>5</v>
      </c>
      <c r="AL67">
        <v>14</v>
      </c>
      <c r="AM67">
        <v>3</v>
      </c>
      <c r="AN67">
        <v>8</v>
      </c>
      <c r="AO67">
        <v>2</v>
      </c>
      <c r="AP67">
        <v>6</v>
      </c>
      <c r="AQ67">
        <v>13</v>
      </c>
      <c r="AR67">
        <v>13</v>
      </c>
      <c r="AS67">
        <v>44</v>
      </c>
      <c r="AT67">
        <v>56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3.53</v>
      </c>
      <c r="BJ67">
        <v>3.35</v>
      </c>
      <c r="BK67">
        <v>2.23</v>
      </c>
      <c r="BL67">
        <f>1/Table1[[#This Row],[odds_ft_home_team_win]]+1/Table1[[#This Row],[odds_ft_draw]]+1/Table1[[#This Row],[odds_ft_away_team_win]]-1</f>
        <v>3.0224074940279788E-2</v>
      </c>
      <c r="BM67">
        <f>Table1[[#This Row],[Margin]]/3</f>
        <v>1.0074691646759929E-2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 t="s">
        <v>1292</v>
      </c>
      <c r="BU67">
        <f>VLOOKUP(Table1[[#This Row],[Reference]],metron,11,FALSE)</f>
        <v>1.128766254360926</v>
      </c>
      <c r="BV67">
        <f>VLOOKUP(Table1[[#This Row],[Reference]],metron,12,FALSE)</f>
        <v>1.415794481446242</v>
      </c>
    </row>
    <row r="68" spans="1:74" hidden="1" x14ac:dyDescent="0.45">
      <c r="A68" t="s">
        <v>5411</v>
      </c>
      <c r="B68">
        <v>1452303000</v>
      </c>
      <c r="C68" s="3" t="s">
        <v>1933</v>
      </c>
      <c r="D68" t="s">
        <v>65</v>
      </c>
      <c r="E68" t="s">
        <v>66</v>
      </c>
      <c r="F68" t="s">
        <v>80</v>
      </c>
      <c r="G68" t="s">
        <v>93</v>
      </c>
      <c r="H68" t="s">
        <v>66</v>
      </c>
      <c r="I68">
        <f>MROUND(Table1[[#This Row],[Prob_H]]*100,2)/100</f>
        <v>0.42</v>
      </c>
      <c r="J68">
        <f>1/Table1[[#This Row],[odds_ft_home_team_win]]-Table1[[#This Row],[Margin/3]]</f>
        <v>0.4225713376178945</v>
      </c>
      <c r="K68">
        <f>1/Table1[[#This Row],[odds_ft_draw]]-Table1[[#This Row],[Margin/3]]</f>
        <v>0.28827275990378415</v>
      </c>
      <c r="L68">
        <f>1/Table1[[#This Row],[odds_ft_away_team_win]]-Table1[[#This Row],[Margin/3]]</f>
        <v>0.2891559024783214</v>
      </c>
      <c r="M68">
        <v>1</v>
      </c>
      <c r="N68">
        <v>1.63</v>
      </c>
      <c r="O68">
        <v>1.38</v>
      </c>
      <c r="P68">
        <v>1.65</v>
      </c>
      <c r="Q68">
        <v>1.1200000000000001</v>
      </c>
      <c r="R68" t="str" cm="1">
        <f t="array" ref="R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">
        <v>1</v>
      </c>
      <c r="T68">
        <v>3</v>
      </c>
      <c r="U68">
        <v>4</v>
      </c>
      <c r="V68">
        <v>3</v>
      </c>
      <c r="W68">
        <v>1</v>
      </c>
      <c r="X68">
        <v>2</v>
      </c>
      <c r="Y68">
        <v>21</v>
      </c>
      <c r="Z68" t="s">
        <v>1934</v>
      </c>
      <c r="AA68">
        <v>3</v>
      </c>
      <c r="AB68">
        <v>3</v>
      </c>
      <c r="AC68">
        <v>2</v>
      </c>
      <c r="AD68">
        <v>0</v>
      </c>
      <c r="AE68">
        <v>2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13</v>
      </c>
      <c r="AL68">
        <v>8</v>
      </c>
      <c r="AM68">
        <v>2</v>
      </c>
      <c r="AN68">
        <v>4</v>
      </c>
      <c r="AO68">
        <v>11</v>
      </c>
      <c r="AP68">
        <v>4</v>
      </c>
      <c r="AQ68">
        <v>17</v>
      </c>
      <c r="AR68">
        <v>17</v>
      </c>
      <c r="AS68">
        <v>58</v>
      </c>
      <c r="AT68">
        <v>42</v>
      </c>
      <c r="AU68">
        <v>0</v>
      </c>
      <c r="AV68">
        <v>0</v>
      </c>
      <c r="AW68">
        <v>2.76</v>
      </c>
      <c r="AX68">
        <v>57</v>
      </c>
      <c r="AY68">
        <v>82</v>
      </c>
      <c r="AZ68">
        <v>57</v>
      </c>
      <c r="BA68">
        <v>25</v>
      </c>
      <c r="BB68">
        <v>13</v>
      </c>
      <c r="BC68">
        <v>44</v>
      </c>
      <c r="BD68">
        <v>75</v>
      </c>
      <c r="BE68">
        <v>50</v>
      </c>
      <c r="BF68">
        <v>75</v>
      </c>
      <c r="BG68">
        <v>9.26</v>
      </c>
      <c r="BH68">
        <v>4.88</v>
      </c>
      <c r="BI68">
        <v>2.3199999999999998</v>
      </c>
      <c r="BJ68">
        <v>3.37</v>
      </c>
      <c r="BK68">
        <v>3.36</v>
      </c>
      <c r="BL68">
        <f>1/Table1[[#This Row],[odds_ft_home_team_win]]+1/Table1[[#This Row],[odds_ft_draw]]+1/Table1[[#This Row],[odds_ft_away_team_win]]-1</f>
        <v>2.5389435422178641E-2</v>
      </c>
      <c r="BM68">
        <f>Table1[[#This Row],[Margin]]/3</f>
        <v>8.4631451407262137E-3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 t="s">
        <v>83</v>
      </c>
      <c r="BU68">
        <f>VLOOKUP(Table1[[#This Row],[Reference]],metron,11,FALSE)</f>
        <v>1.396960958296362</v>
      </c>
      <c r="BV68">
        <f>VLOOKUP(Table1[[#This Row],[Reference]],metron,12,FALSE)</f>
        <v>1.091503992901508</v>
      </c>
    </row>
    <row r="69" spans="1:74" hidden="1" x14ac:dyDescent="0.45">
      <c r="A69" t="s">
        <v>5411</v>
      </c>
      <c r="B69">
        <v>1452310200</v>
      </c>
      <c r="C69" s="3" t="s">
        <v>1935</v>
      </c>
      <c r="D69" t="s">
        <v>65</v>
      </c>
      <c r="E69" t="s">
        <v>66</v>
      </c>
      <c r="F69" t="s">
        <v>72</v>
      </c>
      <c r="G69" t="s">
        <v>103</v>
      </c>
      <c r="H69" t="s">
        <v>66</v>
      </c>
      <c r="I69">
        <f>MROUND(Table1[[#This Row],[Prob_H]]*100,2)/100</f>
        <v>0.44</v>
      </c>
      <c r="J69">
        <f>1/Table1[[#This Row],[odds_ft_home_team_win]]-Table1[[#This Row],[Margin/3]]</f>
        <v>0.44809471855174371</v>
      </c>
      <c r="K69">
        <f>1/Table1[[#This Row],[odds_ft_draw]]-Table1[[#This Row],[Margin/3]]</f>
        <v>0.26544631672525965</v>
      </c>
      <c r="L69">
        <f>1/Table1[[#This Row],[odds_ft_away_team_win]]-Table1[[#This Row],[Margin/3]]</f>
        <v>0.28645896472299676</v>
      </c>
      <c r="M69">
        <v>1</v>
      </c>
      <c r="N69">
        <v>0.88</v>
      </c>
      <c r="O69">
        <v>1.25</v>
      </c>
      <c r="P69">
        <v>0.76</v>
      </c>
      <c r="Q69">
        <v>1.1499999999999999</v>
      </c>
      <c r="R69" t="str" cm="1">
        <f t="array" ref="R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">
        <v>1</v>
      </c>
      <c r="T69">
        <v>1</v>
      </c>
      <c r="U69">
        <v>2</v>
      </c>
      <c r="V69">
        <v>2</v>
      </c>
      <c r="W69">
        <v>1</v>
      </c>
      <c r="X69">
        <v>1</v>
      </c>
      <c r="Y69">
        <v>20</v>
      </c>
      <c r="Z69">
        <v>43</v>
      </c>
      <c r="AA69">
        <v>4</v>
      </c>
      <c r="AB69">
        <v>9</v>
      </c>
      <c r="AC69">
        <v>2</v>
      </c>
      <c r="AD69">
        <v>0</v>
      </c>
      <c r="AE69">
        <v>3</v>
      </c>
      <c r="AF69">
        <v>1</v>
      </c>
      <c r="AG69">
        <v>2</v>
      </c>
      <c r="AH69">
        <v>0</v>
      </c>
      <c r="AI69">
        <v>0</v>
      </c>
      <c r="AJ69">
        <v>4</v>
      </c>
      <c r="AK69">
        <v>12</v>
      </c>
      <c r="AL69">
        <v>7</v>
      </c>
      <c r="AM69">
        <v>6</v>
      </c>
      <c r="AN69">
        <v>4</v>
      </c>
      <c r="AO69">
        <v>6</v>
      </c>
      <c r="AP69">
        <v>3</v>
      </c>
      <c r="AQ69">
        <v>14</v>
      </c>
      <c r="AR69">
        <v>13</v>
      </c>
      <c r="AS69">
        <v>47</v>
      </c>
      <c r="AT69">
        <v>53</v>
      </c>
      <c r="AU69">
        <v>0</v>
      </c>
      <c r="AV69">
        <v>0</v>
      </c>
      <c r="AW69">
        <v>3.57</v>
      </c>
      <c r="AX69">
        <v>82</v>
      </c>
      <c r="AY69">
        <v>94</v>
      </c>
      <c r="AZ69">
        <v>76</v>
      </c>
      <c r="BA69">
        <v>32</v>
      </c>
      <c r="BB69">
        <v>25</v>
      </c>
      <c r="BC69">
        <v>57</v>
      </c>
      <c r="BD69">
        <v>69</v>
      </c>
      <c r="BE69">
        <v>57</v>
      </c>
      <c r="BF69">
        <v>94</v>
      </c>
      <c r="BG69">
        <v>11.26</v>
      </c>
      <c r="BH69">
        <v>5.51</v>
      </c>
      <c r="BI69">
        <v>2.19</v>
      </c>
      <c r="BJ69">
        <v>3.65</v>
      </c>
      <c r="BK69">
        <v>3.39</v>
      </c>
      <c r="BL69">
        <f>1/Table1[[#This Row],[odds_ft_home_team_win]]+1/Table1[[#This Row],[odds_ft_draw]]+1/Table1[[#This Row],[odds_ft_away_team_win]]-1</f>
        <v>2.55788580433991E-2</v>
      </c>
      <c r="BM69">
        <f>Table1[[#This Row],[Margin]]/3</f>
        <v>8.5262860144663666E-3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 t="s">
        <v>75</v>
      </c>
      <c r="BU69">
        <f>VLOOKUP(Table1[[#This Row],[Reference]],metron,11,FALSE)</f>
        <v>1.4140979689366791</v>
      </c>
      <c r="BV69">
        <f>VLOOKUP(Table1[[#This Row],[Reference]],metron,12,FALSE)</f>
        <v>1.0666666666666671</v>
      </c>
    </row>
    <row r="70" spans="1:74" hidden="1" x14ac:dyDescent="0.45">
      <c r="A70" t="s">
        <v>5411</v>
      </c>
      <c r="B70">
        <v>1452380400</v>
      </c>
      <c r="C70" s="3" t="s">
        <v>1936</v>
      </c>
      <c r="D70" t="s">
        <v>65</v>
      </c>
      <c r="E70" t="s">
        <v>66</v>
      </c>
      <c r="F70" t="s">
        <v>86</v>
      </c>
      <c r="G70" t="s">
        <v>73</v>
      </c>
      <c r="H70" t="s">
        <v>66</v>
      </c>
      <c r="I70">
        <f>MROUND(Table1[[#This Row],[Prob_H]]*100,2)/100</f>
        <v>0.62</v>
      </c>
      <c r="J70">
        <f>1/Table1[[#This Row],[odds_ft_home_team_win]]-Table1[[#This Row],[Margin/3]]</f>
        <v>0.61225661972990397</v>
      </c>
      <c r="K70">
        <f>1/Table1[[#This Row],[odds_ft_draw]]-Table1[[#This Row],[Margin/3]]</f>
        <v>0.22478346712062786</v>
      </c>
      <c r="L70">
        <f>1/Table1[[#This Row],[odds_ft_away_team_win]]-Table1[[#This Row],[Margin/3]]</f>
        <v>0.16295991314946814</v>
      </c>
      <c r="M70">
        <v>1</v>
      </c>
      <c r="N70">
        <v>1.3</v>
      </c>
      <c r="O70">
        <v>0.67</v>
      </c>
      <c r="P70">
        <v>1.62</v>
      </c>
      <c r="Q70">
        <v>0.78</v>
      </c>
      <c r="R70" t="str" cm="1">
        <f t="array" ref="R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AA70">
        <v>-1</v>
      </c>
      <c r="AB70">
        <v>-1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0</v>
      </c>
      <c r="AV70">
        <v>0</v>
      </c>
      <c r="AW70">
        <v>2.2799999999999998</v>
      </c>
      <c r="AX70">
        <v>52</v>
      </c>
      <c r="AY70">
        <v>62</v>
      </c>
      <c r="AZ70">
        <v>46</v>
      </c>
      <c r="BA70">
        <v>20</v>
      </c>
      <c r="BB70">
        <v>5</v>
      </c>
      <c r="BC70">
        <v>36</v>
      </c>
      <c r="BD70">
        <v>74</v>
      </c>
      <c r="BE70">
        <v>26</v>
      </c>
      <c r="BF70">
        <v>68</v>
      </c>
      <c r="BG70">
        <v>11.86</v>
      </c>
      <c r="BH70">
        <v>5.4</v>
      </c>
      <c r="BI70">
        <v>1.61</v>
      </c>
      <c r="BJ70">
        <v>4.28</v>
      </c>
      <c r="BK70">
        <v>5.82</v>
      </c>
      <c r="BL70">
        <f>1/Table1[[#This Row],[odds_ft_home_team_win]]+1/Table1[[#This Row],[odds_ft_draw]]+1/Table1[[#This Row],[odds_ft_away_team_win]]-1</f>
        <v>2.6584178077368792E-2</v>
      </c>
      <c r="BM70">
        <f>Table1[[#This Row],[Margin]]/3</f>
        <v>8.8613926924562634E-3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 t="s">
        <v>113</v>
      </c>
      <c r="BU70">
        <f>VLOOKUP(Table1[[#This Row],[Reference]],metron,11,FALSE)</f>
        <v>1.8681481481481479</v>
      </c>
      <c r="BV70">
        <f>VLOOKUP(Table1[[#This Row],[Reference]],metron,12,FALSE)</f>
        <v>0.86851851851851847</v>
      </c>
    </row>
    <row r="71" spans="1:74" hidden="1" x14ac:dyDescent="0.45">
      <c r="A71" t="s">
        <v>5411</v>
      </c>
      <c r="B71">
        <v>1452387600</v>
      </c>
      <c r="C71" s="3" t="s">
        <v>1937</v>
      </c>
      <c r="D71" t="s">
        <v>65</v>
      </c>
      <c r="E71" t="s">
        <v>66</v>
      </c>
      <c r="F71" t="s">
        <v>85</v>
      </c>
      <c r="G71" t="s">
        <v>94</v>
      </c>
      <c r="H71" t="s">
        <v>66</v>
      </c>
      <c r="I71">
        <f>MROUND(Table1[[#This Row],[Prob_H]]*100,2)/100</f>
        <v>0.42</v>
      </c>
      <c r="J71">
        <f>1/Table1[[#This Row],[odds_ft_home_team_win]]-Table1[[#This Row],[Margin/3]]</f>
        <v>0.4117110102827074</v>
      </c>
      <c r="K71">
        <f>1/Table1[[#This Row],[odds_ft_draw]]-Table1[[#This Row],[Margin/3]]</f>
        <v>0.27725722877010234</v>
      </c>
      <c r="L71">
        <f>1/Table1[[#This Row],[odds_ft_away_team_win]]-Table1[[#This Row],[Margin/3]]</f>
        <v>0.31103176094719043</v>
      </c>
      <c r="M71">
        <v>1</v>
      </c>
      <c r="N71">
        <v>2</v>
      </c>
      <c r="O71">
        <v>1.42</v>
      </c>
      <c r="P71">
        <v>2.0499999999999998</v>
      </c>
      <c r="Q71">
        <v>1.3</v>
      </c>
      <c r="R71" t="str" cm="1">
        <f t="array" ref="R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63</v>
      </c>
      <c r="AA71">
        <v>5</v>
      </c>
      <c r="AB71">
        <v>7</v>
      </c>
      <c r="AC71">
        <v>2</v>
      </c>
      <c r="AD71">
        <v>0</v>
      </c>
      <c r="AE71">
        <v>2</v>
      </c>
      <c r="AF71">
        <v>0</v>
      </c>
      <c r="AG71">
        <v>1</v>
      </c>
      <c r="AH71">
        <v>1</v>
      </c>
      <c r="AI71">
        <v>2</v>
      </c>
      <c r="AJ71">
        <v>0</v>
      </c>
      <c r="AK71">
        <v>14</v>
      </c>
      <c r="AL71">
        <v>5</v>
      </c>
      <c r="AM71">
        <v>5</v>
      </c>
      <c r="AN71">
        <v>2</v>
      </c>
      <c r="AO71">
        <v>9</v>
      </c>
      <c r="AP71">
        <v>3</v>
      </c>
      <c r="AQ71">
        <v>17</v>
      </c>
      <c r="AR71">
        <v>10</v>
      </c>
      <c r="AS71">
        <v>53</v>
      </c>
      <c r="AT71">
        <v>47</v>
      </c>
      <c r="AU71">
        <v>0</v>
      </c>
      <c r="AV71">
        <v>0</v>
      </c>
      <c r="AW71">
        <v>3.46</v>
      </c>
      <c r="AX71">
        <v>82</v>
      </c>
      <c r="AY71">
        <v>96</v>
      </c>
      <c r="AZ71">
        <v>73</v>
      </c>
      <c r="BA71">
        <v>42</v>
      </c>
      <c r="BB71">
        <v>15</v>
      </c>
      <c r="BC71">
        <v>44</v>
      </c>
      <c r="BD71">
        <v>90</v>
      </c>
      <c r="BE71">
        <v>57</v>
      </c>
      <c r="BF71">
        <v>92</v>
      </c>
      <c r="BG71">
        <v>10</v>
      </c>
      <c r="BH71">
        <v>5.96</v>
      </c>
      <c r="BI71">
        <v>2.38</v>
      </c>
      <c r="BJ71">
        <v>3.5</v>
      </c>
      <c r="BK71">
        <v>3.13</v>
      </c>
      <c r="BL71">
        <f>1/Table1[[#This Row],[odds_ft_home_team_win]]+1/Table1[[#This Row],[odds_ft_draw]]+1/Table1[[#This Row],[odds_ft_away_team_win]]-1</f>
        <v>2.5371170832550138E-2</v>
      </c>
      <c r="BM71">
        <f>Table1[[#This Row],[Margin]]/3</f>
        <v>8.45705694418338E-3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 t="s">
        <v>1684</v>
      </c>
      <c r="BU71">
        <f>VLOOKUP(Table1[[#This Row],[Reference]],metron,11,FALSE)</f>
        <v>1.396960958296362</v>
      </c>
      <c r="BV71">
        <f>VLOOKUP(Table1[[#This Row],[Reference]],metron,12,FALSE)</f>
        <v>1.091503992901508</v>
      </c>
    </row>
    <row r="72" spans="1:74" hidden="1" x14ac:dyDescent="0.45">
      <c r="A72" t="s">
        <v>5418</v>
      </c>
      <c r="B72">
        <v>1347814800</v>
      </c>
      <c r="C72" s="3" t="s">
        <v>202</v>
      </c>
      <c r="D72" t="s">
        <v>65</v>
      </c>
      <c r="E72" t="s">
        <v>66</v>
      </c>
      <c r="F72" t="s">
        <v>94</v>
      </c>
      <c r="G72" t="s">
        <v>89</v>
      </c>
      <c r="H72" t="s">
        <v>66</v>
      </c>
      <c r="I72" t="e">
        <f>MROUND(Table1[[#This Row],[Prob_H]]*100,2)/100</f>
        <v>#DIV/0!</v>
      </c>
      <c r="J72" t="e">
        <f>1/Table1[[#This Row],[odds_ft_home_team_win]]-Table1[[#This Row],[Margin/3]]</f>
        <v>#DIV/0!</v>
      </c>
      <c r="K72" t="e">
        <f>1/Table1[[#This Row],[odds_ft_draw]]-Table1[[#This Row],[Margin/3]]</f>
        <v>#DIV/0!</v>
      </c>
      <c r="L72" t="e">
        <f>1/Table1[[#This Row],[odds_ft_away_team_win]]-Table1[[#This Row],[Margin/3]]</f>
        <v>#DIV/0!</v>
      </c>
      <c r="M72">
        <v>8</v>
      </c>
      <c r="N72">
        <v>1</v>
      </c>
      <c r="O72">
        <v>0.33</v>
      </c>
      <c r="P72">
        <v>1.56</v>
      </c>
      <c r="Q72">
        <v>1</v>
      </c>
      <c r="R72" t="str" cm="1">
        <f t="array" ref="R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Z72">
        <v>56</v>
      </c>
      <c r="AA72">
        <v>-1</v>
      </c>
      <c r="AB72">
        <v>-1</v>
      </c>
      <c r="AC72">
        <v>5</v>
      </c>
      <c r="AD72">
        <v>0</v>
      </c>
      <c r="AE72">
        <v>2</v>
      </c>
      <c r="AF72">
        <v>0</v>
      </c>
      <c r="AG72">
        <v>1</v>
      </c>
      <c r="AH72">
        <v>4</v>
      </c>
      <c r="AI72">
        <v>0</v>
      </c>
      <c r="AJ72">
        <v>2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0</v>
      </c>
      <c r="AV72">
        <v>0</v>
      </c>
      <c r="AW72">
        <v>2.83</v>
      </c>
      <c r="AX72">
        <v>50</v>
      </c>
      <c r="AY72">
        <v>67</v>
      </c>
      <c r="AZ72">
        <v>67</v>
      </c>
      <c r="BA72">
        <v>17</v>
      </c>
      <c r="BB72">
        <v>17</v>
      </c>
      <c r="BC72">
        <v>67</v>
      </c>
      <c r="BD72">
        <v>84</v>
      </c>
      <c r="BE72">
        <v>17</v>
      </c>
      <c r="BF72">
        <v>84</v>
      </c>
      <c r="BG72">
        <v>0</v>
      </c>
      <c r="BH72">
        <v>5.83</v>
      </c>
      <c r="BI72">
        <v>0</v>
      </c>
      <c r="BJ72">
        <v>0</v>
      </c>
      <c r="BK72">
        <v>0</v>
      </c>
      <c r="BL72" t="e">
        <f>1/Table1[[#This Row],[odds_ft_home_team_win]]+1/Table1[[#This Row],[odds_ft_draw]]+1/Table1[[#This Row],[odds_ft_away_team_win]]-1</f>
        <v>#DIV/0!</v>
      </c>
      <c r="BM72" t="e">
        <f>Table1[[#This Row],[Margin]]/3</f>
        <v>#DIV/0!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 t="s">
        <v>124</v>
      </c>
      <c r="BU72" t="e">
        <f>VLOOKUP(Table1[[#This Row],[Reference]],metron,11,FALSE)</f>
        <v>#DIV/0!</v>
      </c>
      <c r="BV72" t="e">
        <f>VLOOKUP(Table1[[#This Row],[Reference]],metron,12,FALSE)</f>
        <v>#DIV/0!</v>
      </c>
    </row>
    <row r="73" spans="1:74" hidden="1" x14ac:dyDescent="0.45">
      <c r="A73" t="s">
        <v>5411</v>
      </c>
      <c r="B73">
        <v>1452391560</v>
      </c>
      <c r="C73" s="3" t="s">
        <v>1938</v>
      </c>
      <c r="D73" t="s">
        <v>65</v>
      </c>
      <c r="E73" t="s">
        <v>66</v>
      </c>
      <c r="F73" t="s">
        <v>81</v>
      </c>
      <c r="G73" t="s">
        <v>88</v>
      </c>
      <c r="H73" t="s">
        <v>66</v>
      </c>
      <c r="I73">
        <f>MROUND(Table1[[#This Row],[Prob_H]]*100,2)/100</f>
        <v>0.5</v>
      </c>
      <c r="J73">
        <f>1/Table1[[#This Row],[odds_ft_home_team_win]]-Table1[[#This Row],[Margin/3]]</f>
        <v>0.49924745032963752</v>
      </c>
      <c r="K73">
        <f>1/Table1[[#This Row],[odds_ft_draw]]-Table1[[#This Row],[Margin/3]]</f>
        <v>0.2520499037983347</v>
      </c>
      <c r="L73">
        <f>1/Table1[[#This Row],[odds_ft_away_team_win]]-Table1[[#This Row],[Margin/3]]</f>
        <v>0.24870264587202787</v>
      </c>
      <c r="M73">
        <v>1</v>
      </c>
      <c r="N73">
        <v>2.67</v>
      </c>
      <c r="O73">
        <v>1.88</v>
      </c>
      <c r="P73">
        <v>2.2000000000000002</v>
      </c>
      <c r="Q73">
        <v>1.44</v>
      </c>
      <c r="R73" t="str" cm="1">
        <f t="array" ref="R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3">
        <v>2</v>
      </c>
      <c r="T73">
        <v>0</v>
      </c>
      <c r="U73">
        <v>2</v>
      </c>
      <c r="V73">
        <v>0</v>
      </c>
      <c r="W73">
        <v>0</v>
      </c>
      <c r="X73">
        <v>0</v>
      </c>
      <c r="Y73" t="s">
        <v>1939</v>
      </c>
      <c r="AA73">
        <v>6</v>
      </c>
      <c r="AB73">
        <v>5</v>
      </c>
      <c r="AC73">
        <v>4</v>
      </c>
      <c r="AD73">
        <v>0</v>
      </c>
      <c r="AE73">
        <v>3</v>
      </c>
      <c r="AF73">
        <v>1</v>
      </c>
      <c r="AG73">
        <v>3</v>
      </c>
      <c r="AH73">
        <v>1</v>
      </c>
      <c r="AI73">
        <v>2</v>
      </c>
      <c r="AJ73">
        <v>2</v>
      </c>
      <c r="AK73">
        <v>15</v>
      </c>
      <c r="AL73">
        <v>12</v>
      </c>
      <c r="AM73">
        <v>6</v>
      </c>
      <c r="AN73">
        <v>9</v>
      </c>
      <c r="AO73">
        <v>9</v>
      </c>
      <c r="AP73">
        <v>3</v>
      </c>
      <c r="AQ73">
        <v>16</v>
      </c>
      <c r="AR73">
        <v>14</v>
      </c>
      <c r="AS73">
        <v>58</v>
      </c>
      <c r="AT73">
        <v>42</v>
      </c>
      <c r="AU73">
        <v>0</v>
      </c>
      <c r="AV73">
        <v>0</v>
      </c>
      <c r="AW73">
        <v>2.75</v>
      </c>
      <c r="AX73">
        <v>59</v>
      </c>
      <c r="AY73">
        <v>82</v>
      </c>
      <c r="AZ73">
        <v>76</v>
      </c>
      <c r="BA73">
        <v>18</v>
      </c>
      <c r="BB73">
        <v>6</v>
      </c>
      <c r="BC73">
        <v>35</v>
      </c>
      <c r="BD73">
        <v>82</v>
      </c>
      <c r="BE73">
        <v>47</v>
      </c>
      <c r="BF73">
        <v>83</v>
      </c>
      <c r="BG73">
        <v>8.75</v>
      </c>
      <c r="BH73">
        <v>5.19</v>
      </c>
      <c r="BI73">
        <v>1.97</v>
      </c>
      <c r="BJ73">
        <v>3.84</v>
      </c>
      <c r="BK73">
        <v>3.89</v>
      </c>
      <c r="BL73">
        <f>1/Table1[[#This Row],[odds_ft_home_team_win]]+1/Table1[[#This Row],[odds_ft_draw]]+1/Table1[[#This Row],[odds_ft_away_team_win]]-1</f>
        <v>2.5100288604996024E-2</v>
      </c>
      <c r="BM73">
        <f>Table1[[#This Row],[Margin]]/3</f>
        <v>8.3667628683320085E-3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 t="s">
        <v>109</v>
      </c>
      <c r="BU73">
        <f>VLOOKUP(Table1[[#This Row],[Reference]],metron,11,FALSE)</f>
        <v>1.5342708579532029</v>
      </c>
      <c r="BV73">
        <f>VLOOKUP(Table1[[#This Row],[Reference]],metron,12,FALSE)</f>
        <v>0.98593713070196176</v>
      </c>
    </row>
    <row r="74" spans="1:74" hidden="1" x14ac:dyDescent="0.45">
      <c r="A74" t="s">
        <v>5411</v>
      </c>
      <c r="B74">
        <v>1452393000</v>
      </c>
      <c r="C74" s="3" t="s">
        <v>1940</v>
      </c>
      <c r="D74" t="s">
        <v>65</v>
      </c>
      <c r="E74" t="s">
        <v>66</v>
      </c>
      <c r="F74" t="s">
        <v>78</v>
      </c>
      <c r="G74" t="s">
        <v>77</v>
      </c>
      <c r="H74" t="s">
        <v>66</v>
      </c>
      <c r="I74">
        <f>MROUND(Table1[[#This Row],[Prob_H]]*100,2)/100</f>
        <v>0.36</v>
      </c>
      <c r="J74">
        <f>1/Table1[[#This Row],[odds_ft_home_team_win]]-Table1[[#This Row],[Margin/3]]</f>
        <v>0.35650499312319001</v>
      </c>
      <c r="K74">
        <f>1/Table1[[#This Row],[odds_ft_draw]]-Table1[[#This Row],[Margin/3]]</f>
        <v>0.29094268707834542</v>
      </c>
      <c r="L74">
        <f>1/Table1[[#This Row],[odds_ft_away_team_win]]-Table1[[#This Row],[Margin/3]]</f>
        <v>0.35255231979846474</v>
      </c>
      <c r="M74">
        <v>1</v>
      </c>
      <c r="N74">
        <v>0.88</v>
      </c>
      <c r="O74">
        <v>1.38</v>
      </c>
      <c r="P74">
        <v>1.44</v>
      </c>
      <c r="Q74">
        <v>1.24</v>
      </c>
      <c r="R74" t="str" cm="1">
        <f t="array" ref="R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">
        <v>2</v>
      </c>
      <c r="T74">
        <v>2</v>
      </c>
      <c r="U74">
        <v>4</v>
      </c>
      <c r="V74">
        <v>2</v>
      </c>
      <c r="W74">
        <v>1</v>
      </c>
      <c r="X74">
        <v>1</v>
      </c>
      <c r="Y74" t="s">
        <v>1941</v>
      </c>
      <c r="Z74" t="s">
        <v>1942</v>
      </c>
      <c r="AA74">
        <v>9</v>
      </c>
      <c r="AB74">
        <v>3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15</v>
      </c>
      <c r="AL74">
        <v>7</v>
      </c>
      <c r="AM74">
        <v>5</v>
      </c>
      <c r="AN74">
        <v>3</v>
      </c>
      <c r="AO74">
        <v>10</v>
      </c>
      <c r="AP74">
        <v>4</v>
      </c>
      <c r="AQ74">
        <v>11</v>
      </c>
      <c r="AR74">
        <v>10</v>
      </c>
      <c r="AS74">
        <v>56</v>
      </c>
      <c r="AT74">
        <v>44</v>
      </c>
      <c r="AU74">
        <v>0</v>
      </c>
      <c r="AV74">
        <v>0</v>
      </c>
      <c r="AW74">
        <v>2.94</v>
      </c>
      <c r="AX74">
        <v>63</v>
      </c>
      <c r="AY74">
        <v>75</v>
      </c>
      <c r="AZ74">
        <v>69</v>
      </c>
      <c r="BA74">
        <v>26</v>
      </c>
      <c r="BB74">
        <v>13</v>
      </c>
      <c r="BC74">
        <v>44</v>
      </c>
      <c r="BD74">
        <v>69</v>
      </c>
      <c r="BE74">
        <v>38</v>
      </c>
      <c r="BF74">
        <v>75</v>
      </c>
      <c r="BG74">
        <v>9.3800000000000008</v>
      </c>
      <c r="BH74">
        <v>3.63</v>
      </c>
      <c r="BI74">
        <v>2.74</v>
      </c>
      <c r="BJ74">
        <v>3.34</v>
      </c>
      <c r="BK74">
        <v>2.77</v>
      </c>
      <c r="BL74">
        <f>1/Table1[[#This Row],[odds_ft_home_team_win]]+1/Table1[[#This Row],[odds_ft_draw]]+1/Table1[[#This Row],[odds_ft_away_team_win]]-1</f>
        <v>2.5375531579335142E-2</v>
      </c>
      <c r="BM74">
        <f>Table1[[#This Row],[Margin]]/3</f>
        <v>8.458510526445048E-3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 t="s">
        <v>106</v>
      </c>
      <c r="BU74">
        <f>VLOOKUP(Table1[[#This Row],[Reference]],metron,11,FALSE)</f>
        <v>1.269326094653606</v>
      </c>
      <c r="BV74">
        <f>VLOOKUP(Table1[[#This Row],[Reference]],metron,12,FALSE)</f>
        <v>1.2417089578661631</v>
      </c>
    </row>
    <row r="75" spans="1:74" hidden="1" x14ac:dyDescent="0.45">
      <c r="A75" t="s">
        <v>5418</v>
      </c>
      <c r="B75">
        <v>1348281300</v>
      </c>
      <c r="C75" s="3" t="s">
        <v>208</v>
      </c>
      <c r="D75" t="s">
        <v>65</v>
      </c>
      <c r="E75" t="s">
        <v>66</v>
      </c>
      <c r="F75" t="s">
        <v>78</v>
      </c>
      <c r="G75" t="s">
        <v>68</v>
      </c>
      <c r="H75" t="s">
        <v>66</v>
      </c>
      <c r="I75" t="e">
        <f>MROUND(Table1[[#This Row],[Prob_H]]*100,2)/100</f>
        <v>#DIV/0!</v>
      </c>
      <c r="J75" t="e">
        <f>1/Table1[[#This Row],[odds_ft_home_team_win]]-Table1[[#This Row],[Margin/3]]</f>
        <v>#DIV/0!</v>
      </c>
      <c r="K75" t="e">
        <f>1/Table1[[#This Row],[odds_ft_draw]]-Table1[[#This Row],[Margin/3]]</f>
        <v>#DIV/0!</v>
      </c>
      <c r="L75" t="e">
        <f>1/Table1[[#This Row],[odds_ft_away_team_win]]-Table1[[#This Row],[Margin/3]]</f>
        <v>#DIV/0!</v>
      </c>
      <c r="M75">
        <v>9</v>
      </c>
      <c r="N75">
        <v>1.75</v>
      </c>
      <c r="O75">
        <v>1</v>
      </c>
      <c r="P75">
        <v>1.95</v>
      </c>
      <c r="Q75">
        <v>1.61</v>
      </c>
      <c r="R75" t="str" cm="1">
        <f t="array" ref="R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">
        <v>1</v>
      </c>
      <c r="T75">
        <v>1</v>
      </c>
      <c r="U75">
        <v>2</v>
      </c>
      <c r="V75">
        <v>0</v>
      </c>
      <c r="W75">
        <v>0</v>
      </c>
      <c r="X75">
        <v>0</v>
      </c>
      <c r="Y75">
        <v>72</v>
      </c>
      <c r="Z75">
        <v>66</v>
      </c>
      <c r="AA75">
        <v>-1</v>
      </c>
      <c r="AB75">
        <v>-1</v>
      </c>
      <c r="AC75">
        <v>3</v>
      </c>
      <c r="AD75">
        <v>0</v>
      </c>
      <c r="AE75">
        <v>2</v>
      </c>
      <c r="AF75">
        <v>0</v>
      </c>
      <c r="AG75">
        <v>1</v>
      </c>
      <c r="AH75">
        <v>2</v>
      </c>
      <c r="AI75">
        <v>2</v>
      </c>
      <c r="AJ75">
        <v>0</v>
      </c>
      <c r="AK75">
        <v>-1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0</v>
      </c>
      <c r="AV75">
        <v>0</v>
      </c>
      <c r="AW75">
        <v>2.75</v>
      </c>
      <c r="AX75">
        <v>38</v>
      </c>
      <c r="AY75">
        <v>63</v>
      </c>
      <c r="AZ75">
        <v>63</v>
      </c>
      <c r="BA75">
        <v>38</v>
      </c>
      <c r="BB75">
        <v>13</v>
      </c>
      <c r="BC75">
        <v>63</v>
      </c>
      <c r="BD75">
        <v>75</v>
      </c>
      <c r="BE75">
        <v>13</v>
      </c>
      <c r="BF75">
        <v>63</v>
      </c>
      <c r="BG75">
        <v>0</v>
      </c>
      <c r="BH75">
        <v>2.75</v>
      </c>
      <c r="BI75">
        <v>0</v>
      </c>
      <c r="BJ75">
        <v>0</v>
      </c>
      <c r="BK75">
        <v>0</v>
      </c>
      <c r="BL75" t="e">
        <f>1/Table1[[#This Row],[odds_ft_home_team_win]]+1/Table1[[#This Row],[odds_ft_draw]]+1/Table1[[#This Row],[odds_ft_away_team_win]]-1</f>
        <v>#DIV/0!</v>
      </c>
      <c r="BM75" t="e">
        <f>Table1[[#This Row],[Margin]]/3</f>
        <v>#DIV/0!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 t="s">
        <v>106</v>
      </c>
      <c r="BU75" t="e">
        <f>VLOOKUP(Table1[[#This Row],[Reference]],metron,11,FALSE)</f>
        <v>#DIV/0!</v>
      </c>
      <c r="BV75" t="e">
        <f>VLOOKUP(Table1[[#This Row],[Reference]],metron,12,FALSE)</f>
        <v>#DIV/0!</v>
      </c>
    </row>
    <row r="76" spans="1:74" hidden="1" x14ac:dyDescent="0.45">
      <c r="A76" t="s">
        <v>5411</v>
      </c>
      <c r="B76">
        <v>1452394800</v>
      </c>
      <c r="C76" s="3" t="s">
        <v>1943</v>
      </c>
      <c r="D76" t="s">
        <v>65</v>
      </c>
      <c r="E76" t="s">
        <v>66</v>
      </c>
      <c r="F76" t="s">
        <v>67</v>
      </c>
      <c r="G76" t="s">
        <v>1643</v>
      </c>
      <c r="H76" t="s">
        <v>66</v>
      </c>
      <c r="I76">
        <f>MROUND(Table1[[#This Row],[Prob_H]]*100,2)/100</f>
        <v>0.54</v>
      </c>
      <c r="J76">
        <f>1/Table1[[#This Row],[odds_ft_home_team_win]]-Table1[[#This Row],[Margin/3]]</f>
        <v>0.53234447778588445</v>
      </c>
      <c r="K76">
        <f>1/Table1[[#This Row],[odds_ft_draw]]-Table1[[#This Row],[Margin/3]]</f>
        <v>0.26881224749465149</v>
      </c>
      <c r="L76">
        <f>1/Table1[[#This Row],[odds_ft_away_team_win]]-Table1[[#This Row],[Margin/3]]</f>
        <v>0.19884327471946406</v>
      </c>
      <c r="M76">
        <v>1</v>
      </c>
      <c r="N76">
        <v>2.2200000000000002</v>
      </c>
      <c r="O76">
        <v>0.63</v>
      </c>
      <c r="P76">
        <v>1.56</v>
      </c>
      <c r="Q76">
        <v>0.41</v>
      </c>
      <c r="R76" t="str" cm="1">
        <f t="array" ref="R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87</v>
      </c>
      <c r="AA76">
        <v>2</v>
      </c>
      <c r="AB76">
        <v>3</v>
      </c>
      <c r="AC76">
        <v>3</v>
      </c>
      <c r="AD76">
        <v>0</v>
      </c>
      <c r="AE76">
        <v>4</v>
      </c>
      <c r="AF76">
        <v>0</v>
      </c>
      <c r="AG76">
        <v>3</v>
      </c>
      <c r="AH76">
        <v>0</v>
      </c>
      <c r="AI76">
        <v>3</v>
      </c>
      <c r="AJ76">
        <v>1</v>
      </c>
      <c r="AK76">
        <v>15</v>
      </c>
      <c r="AL76">
        <v>5</v>
      </c>
      <c r="AM76">
        <v>6</v>
      </c>
      <c r="AN76">
        <v>0</v>
      </c>
      <c r="AO76">
        <v>9</v>
      </c>
      <c r="AP76">
        <v>5</v>
      </c>
      <c r="AQ76">
        <v>13</v>
      </c>
      <c r="AR76">
        <v>23</v>
      </c>
      <c r="AS76">
        <v>61</v>
      </c>
      <c r="AT76">
        <v>39</v>
      </c>
      <c r="AU76">
        <v>0</v>
      </c>
      <c r="AV76">
        <v>0</v>
      </c>
      <c r="AW76">
        <v>3.18</v>
      </c>
      <c r="AX76">
        <v>59</v>
      </c>
      <c r="AY76">
        <v>84</v>
      </c>
      <c r="AZ76">
        <v>65</v>
      </c>
      <c r="BA76">
        <v>41</v>
      </c>
      <c r="BB76">
        <v>18</v>
      </c>
      <c r="BC76">
        <v>41</v>
      </c>
      <c r="BD76">
        <v>95</v>
      </c>
      <c r="BE76">
        <v>47</v>
      </c>
      <c r="BF76">
        <v>84</v>
      </c>
      <c r="BG76">
        <v>12.33</v>
      </c>
      <c r="BH76">
        <v>5.22</v>
      </c>
      <c r="BI76">
        <v>1.85</v>
      </c>
      <c r="BJ76">
        <v>3.61</v>
      </c>
      <c r="BK76">
        <v>4.83</v>
      </c>
      <c r="BL76">
        <f>1/Table1[[#This Row],[odds_ft_home_team_win]]+1/Table1[[#This Row],[odds_ft_draw]]+1/Table1[[#This Row],[odds_ft_away_team_win]]-1</f>
        <v>2.4588188263968025E-2</v>
      </c>
      <c r="BM76">
        <f>Table1[[#This Row],[Margin]]/3</f>
        <v>8.1960627546560083E-3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 t="s">
        <v>70</v>
      </c>
      <c r="BU76">
        <f>VLOOKUP(Table1[[#This Row],[Reference]],metron,11,FALSE)</f>
        <v>1.684957590444867</v>
      </c>
      <c r="BV76">
        <f>VLOOKUP(Table1[[#This Row],[Reference]],metron,12,FALSE)</f>
        <v>0.95101263631642718</v>
      </c>
    </row>
    <row r="77" spans="1:74" hidden="1" x14ac:dyDescent="0.45">
      <c r="A77" t="s">
        <v>5411</v>
      </c>
      <c r="B77">
        <v>1452448800</v>
      </c>
      <c r="C77" s="3" t="s">
        <v>1944</v>
      </c>
      <c r="D77" t="s">
        <v>65</v>
      </c>
      <c r="E77" t="s">
        <v>66</v>
      </c>
      <c r="F77" t="s">
        <v>97</v>
      </c>
      <c r="G77" t="s">
        <v>68</v>
      </c>
      <c r="H77" t="s">
        <v>66</v>
      </c>
      <c r="I77">
        <f>MROUND(Table1[[#This Row],[Prob_H]]*100,2)/100</f>
        <v>0.34</v>
      </c>
      <c r="J77">
        <f>1/Table1[[#This Row],[odds_ft_home_team_win]]-Table1[[#This Row],[Margin/3]]</f>
        <v>0.34502399662465061</v>
      </c>
      <c r="K77">
        <f>1/Table1[[#This Row],[odds_ft_draw]]-Table1[[#This Row],[Margin/3]]</f>
        <v>0.29017456885185378</v>
      </c>
      <c r="L77">
        <f>1/Table1[[#This Row],[odds_ft_away_team_win]]-Table1[[#This Row],[Margin/3]]</f>
        <v>0.36480143452349556</v>
      </c>
      <c r="M77">
        <v>1</v>
      </c>
      <c r="N77">
        <v>1.73</v>
      </c>
      <c r="O77">
        <v>1.73</v>
      </c>
      <c r="P77">
        <v>1.63</v>
      </c>
      <c r="Q77">
        <v>1.48</v>
      </c>
      <c r="R77" t="str" cm="1">
        <f t="array" ref="R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 t="s">
        <v>169</v>
      </c>
      <c r="AA77">
        <v>7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11</v>
      </c>
      <c r="AL77">
        <v>4</v>
      </c>
      <c r="AM77">
        <v>3</v>
      </c>
      <c r="AN77">
        <v>2</v>
      </c>
      <c r="AO77">
        <v>8</v>
      </c>
      <c r="AP77">
        <v>2</v>
      </c>
      <c r="AQ77">
        <v>11</v>
      </c>
      <c r="AR77">
        <v>13</v>
      </c>
      <c r="AS77">
        <v>42</v>
      </c>
      <c r="AT77">
        <v>58</v>
      </c>
      <c r="AU77">
        <v>0</v>
      </c>
      <c r="AV77">
        <v>0</v>
      </c>
      <c r="AW77">
        <v>2.68</v>
      </c>
      <c r="AX77">
        <v>55</v>
      </c>
      <c r="AY77">
        <v>64</v>
      </c>
      <c r="AZ77">
        <v>50</v>
      </c>
      <c r="BA77">
        <v>37</v>
      </c>
      <c r="BB77">
        <v>18</v>
      </c>
      <c r="BC77">
        <v>23</v>
      </c>
      <c r="BD77">
        <v>55</v>
      </c>
      <c r="BE77">
        <v>55</v>
      </c>
      <c r="BF77">
        <v>87</v>
      </c>
      <c r="BG77">
        <v>8.81</v>
      </c>
      <c r="BH77">
        <v>6</v>
      </c>
      <c r="BI77">
        <v>2.83</v>
      </c>
      <c r="BJ77">
        <v>3.35</v>
      </c>
      <c r="BK77">
        <v>2.68</v>
      </c>
      <c r="BL77">
        <f>1/Table1[[#This Row],[odds_ft_home_team_win]]+1/Table1[[#This Row],[odds_ft_draw]]+1/Table1[[#This Row],[odds_ft_away_team_win]]-1</f>
        <v>2.4998681504140086E-2</v>
      </c>
      <c r="BM77">
        <f>Table1[[#This Row],[Margin]]/3</f>
        <v>8.3328938347133619E-3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 t="s">
        <v>100</v>
      </c>
      <c r="BU77">
        <f>VLOOKUP(Table1[[#This Row],[Reference]],metron,11,FALSE)</f>
        <v>1.228921489601805</v>
      </c>
      <c r="BV77">
        <f>VLOOKUP(Table1[[#This Row],[Reference]],metron,12,FALSE)</f>
        <v>1.2940512655166849</v>
      </c>
    </row>
    <row r="78" spans="1:74" hidden="1" x14ac:dyDescent="0.45">
      <c r="A78" t="s">
        <v>5411</v>
      </c>
      <c r="B78">
        <v>1452466800</v>
      </c>
      <c r="C78" s="3" t="s">
        <v>1945</v>
      </c>
      <c r="D78" t="s">
        <v>65</v>
      </c>
      <c r="E78" t="s">
        <v>66</v>
      </c>
      <c r="F78" t="s">
        <v>98</v>
      </c>
      <c r="G78" t="s">
        <v>611</v>
      </c>
      <c r="H78" t="s">
        <v>66</v>
      </c>
      <c r="I78">
        <f>MROUND(Table1[[#This Row],[Prob_H]]*100,2)/100</f>
        <v>0.48</v>
      </c>
      <c r="J78">
        <f>1/Table1[[#This Row],[odds_ft_home_team_win]]-Table1[[#This Row],[Margin/3]]</f>
        <v>0.4892019959402597</v>
      </c>
      <c r="K78">
        <f>1/Table1[[#This Row],[odds_ft_draw]]-Table1[[#This Row],[Margin/3]]</f>
        <v>0.27987399616966019</v>
      </c>
      <c r="L78">
        <f>1/Table1[[#This Row],[odds_ft_away_team_win]]-Table1[[#This Row],[Margin/3]]</f>
        <v>0.23092400789007994</v>
      </c>
      <c r="M78">
        <v>1</v>
      </c>
      <c r="N78">
        <v>1.75</v>
      </c>
      <c r="O78">
        <v>1.22</v>
      </c>
      <c r="P78">
        <v>1.56</v>
      </c>
      <c r="Q78">
        <v>0.83</v>
      </c>
      <c r="R78" t="str" cm="1">
        <f t="array" ref="R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8">
        <v>2</v>
      </c>
      <c r="T78">
        <v>2</v>
      </c>
      <c r="U78">
        <v>4</v>
      </c>
      <c r="V78">
        <v>2</v>
      </c>
      <c r="W78">
        <v>1</v>
      </c>
      <c r="X78">
        <v>1</v>
      </c>
      <c r="Y78" t="s">
        <v>1946</v>
      </c>
      <c r="Z78" t="s">
        <v>759</v>
      </c>
      <c r="AA78">
        <v>9</v>
      </c>
      <c r="AB78">
        <v>3</v>
      </c>
      <c r="AC78">
        <v>2</v>
      </c>
      <c r="AD78">
        <v>0</v>
      </c>
      <c r="AE78">
        <v>1</v>
      </c>
      <c r="AF78">
        <v>1</v>
      </c>
      <c r="AG78">
        <v>2</v>
      </c>
      <c r="AH78">
        <v>0</v>
      </c>
      <c r="AI78">
        <v>2</v>
      </c>
      <c r="AJ78">
        <v>0</v>
      </c>
      <c r="AK78">
        <v>12</v>
      </c>
      <c r="AL78">
        <v>5</v>
      </c>
      <c r="AM78">
        <v>8</v>
      </c>
      <c r="AN78">
        <v>4</v>
      </c>
      <c r="AO78">
        <v>4</v>
      </c>
      <c r="AP78">
        <v>1</v>
      </c>
      <c r="AQ78">
        <v>12</v>
      </c>
      <c r="AR78">
        <v>9</v>
      </c>
      <c r="AS78">
        <v>60</v>
      </c>
      <c r="AT78">
        <v>40</v>
      </c>
      <c r="AU78">
        <v>0</v>
      </c>
      <c r="AV78">
        <v>0</v>
      </c>
      <c r="AW78">
        <v>2.97</v>
      </c>
      <c r="AX78">
        <v>60</v>
      </c>
      <c r="AY78">
        <v>78</v>
      </c>
      <c r="AZ78">
        <v>60</v>
      </c>
      <c r="BA78">
        <v>29</v>
      </c>
      <c r="BB78">
        <v>18</v>
      </c>
      <c r="BC78">
        <v>48</v>
      </c>
      <c r="BD78">
        <v>78</v>
      </c>
      <c r="BE78">
        <v>42</v>
      </c>
      <c r="BF78">
        <v>71</v>
      </c>
      <c r="BG78">
        <v>10.029999999999999</v>
      </c>
      <c r="BH78">
        <v>5.64</v>
      </c>
      <c r="BI78">
        <v>2.0099999999999998</v>
      </c>
      <c r="BJ78">
        <v>3.47</v>
      </c>
      <c r="BK78">
        <v>4.18</v>
      </c>
      <c r="BL78">
        <f>1/Table1[[#This Row],[odds_ft_home_team_win]]+1/Table1[[#This Row],[odds_ft_draw]]+1/Table1[[#This Row],[odds_ft_away_team_win]]-1</f>
        <v>2.4931325612056909E-2</v>
      </c>
      <c r="BM78">
        <f>Table1[[#This Row],[Margin]]/3</f>
        <v>8.3104418706856364E-3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 t="s">
        <v>128</v>
      </c>
      <c r="BU78">
        <f>VLOOKUP(Table1[[#This Row],[Reference]],metron,11,FALSE)</f>
        <v>1.510877192982456</v>
      </c>
      <c r="BV78">
        <f>VLOOKUP(Table1[[#This Row],[Reference]],metron,12,FALSE)</f>
        <v>1.0163157894736841</v>
      </c>
    </row>
    <row r="79" spans="1:74" hidden="1" x14ac:dyDescent="0.45">
      <c r="A79" t="s">
        <v>5410</v>
      </c>
      <c r="B79">
        <v>1468634400</v>
      </c>
      <c r="C79" s="3" t="s">
        <v>2210</v>
      </c>
      <c r="D79" t="s">
        <v>65</v>
      </c>
      <c r="E79" t="s">
        <v>66</v>
      </c>
      <c r="F79" t="s">
        <v>72</v>
      </c>
      <c r="G79" t="s">
        <v>78</v>
      </c>
      <c r="H79" t="s">
        <v>66</v>
      </c>
      <c r="I79">
        <f>MROUND(Table1[[#This Row],[Prob_H]]*100,2)/100</f>
        <v>0.46</v>
      </c>
      <c r="J79">
        <f>1/Table1[[#This Row],[odds_ft_home_team_win]]-Table1[[#This Row],[Margin/3]]</f>
        <v>0.4586400737917472</v>
      </c>
      <c r="K79">
        <f>1/Table1[[#This Row],[odds_ft_draw]]-Table1[[#This Row],[Margin/3]]</f>
        <v>0.27067996310412645</v>
      </c>
      <c r="L79">
        <f>1/Table1[[#This Row],[odds_ft_away_team_win]]-Table1[[#This Row],[Margin/3]]</f>
        <v>0.27067996310412645</v>
      </c>
      <c r="M79">
        <v>1</v>
      </c>
      <c r="N79">
        <v>0</v>
      </c>
      <c r="O79">
        <v>0</v>
      </c>
      <c r="P79">
        <v>2.2000000000000002</v>
      </c>
      <c r="Q79">
        <v>1.22</v>
      </c>
      <c r="R79" t="str" cm="1">
        <f t="array" ref="R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">
        <v>2</v>
      </c>
      <c r="T79">
        <v>0</v>
      </c>
      <c r="U79">
        <v>2</v>
      </c>
      <c r="V79">
        <v>1</v>
      </c>
      <c r="W79">
        <v>1</v>
      </c>
      <c r="X79">
        <v>0</v>
      </c>
      <c r="Y79" t="s">
        <v>2211</v>
      </c>
      <c r="AA79">
        <v>5</v>
      </c>
      <c r="AB79">
        <v>5</v>
      </c>
      <c r="AC79">
        <v>2</v>
      </c>
      <c r="AD79">
        <v>0</v>
      </c>
      <c r="AE79">
        <v>3</v>
      </c>
      <c r="AF79">
        <v>0</v>
      </c>
      <c r="AG79">
        <v>1</v>
      </c>
      <c r="AH79">
        <v>1</v>
      </c>
      <c r="AI79">
        <v>1</v>
      </c>
      <c r="AJ79">
        <v>2</v>
      </c>
      <c r="AK79">
        <v>12</v>
      </c>
      <c r="AL79">
        <v>8</v>
      </c>
      <c r="AM79">
        <v>5</v>
      </c>
      <c r="AN79">
        <v>5</v>
      </c>
      <c r="AO79">
        <v>7</v>
      </c>
      <c r="AP79">
        <v>3</v>
      </c>
      <c r="AQ79">
        <v>15</v>
      </c>
      <c r="AR79">
        <v>6</v>
      </c>
      <c r="AS79">
        <v>46</v>
      </c>
      <c r="AT79">
        <v>54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2.14</v>
      </c>
      <c r="BJ79">
        <v>3.58</v>
      </c>
      <c r="BK79">
        <v>3.58</v>
      </c>
      <c r="BL79">
        <f>1/Table1[[#This Row],[odds_ft_home_team_win]]+1/Table1[[#This Row],[odds_ft_draw]]+1/Table1[[#This Row],[odds_ft_away_team_win]]-1</f>
        <v>2.5948937503263103E-2</v>
      </c>
      <c r="BM79">
        <f>Table1[[#This Row],[Margin]]/3</f>
        <v>8.6496458344210349E-3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 t="s">
        <v>75</v>
      </c>
      <c r="BU79">
        <f>VLOOKUP(Table1[[#This Row],[Reference]],metron,11,FALSE)</f>
        <v>1.4888836329233679</v>
      </c>
      <c r="BV79">
        <f>VLOOKUP(Table1[[#This Row],[Reference]],metron,12,FALSE)</f>
        <v>1.0516792809839171</v>
      </c>
    </row>
    <row r="80" spans="1:74" hidden="1" x14ac:dyDescent="0.45">
      <c r="A80" t="s">
        <v>5410</v>
      </c>
      <c r="B80">
        <v>1468706400</v>
      </c>
      <c r="C80" s="3" t="s">
        <v>2212</v>
      </c>
      <c r="D80" t="s">
        <v>65</v>
      </c>
      <c r="E80" t="s">
        <v>66</v>
      </c>
      <c r="F80" t="s">
        <v>80</v>
      </c>
      <c r="G80" t="s">
        <v>611</v>
      </c>
      <c r="H80" t="s">
        <v>66</v>
      </c>
      <c r="I80">
        <f>MROUND(Table1[[#This Row],[Prob_H]]*100,2)/100</f>
        <v>0.48</v>
      </c>
      <c r="J80">
        <f>1/Table1[[#This Row],[odds_ft_home_team_win]]-Table1[[#This Row],[Margin/3]]</f>
        <v>0.47487678055335303</v>
      </c>
      <c r="K80">
        <f>1/Table1[[#This Row],[odds_ft_draw]]-Table1[[#This Row],[Margin/3]]</f>
        <v>0.27427086881995416</v>
      </c>
      <c r="L80">
        <f>1/Table1[[#This Row],[odds_ft_away_team_win]]-Table1[[#This Row],[Margin/3]]</f>
        <v>0.25085235062669287</v>
      </c>
      <c r="M80">
        <v>1</v>
      </c>
      <c r="N80">
        <v>0</v>
      </c>
      <c r="O80">
        <v>0</v>
      </c>
      <c r="P80">
        <v>1.35</v>
      </c>
      <c r="Q80">
        <v>0.28999999999999998</v>
      </c>
      <c r="R80" t="str" cm="1">
        <f t="array" ref="R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">
        <v>2</v>
      </c>
      <c r="T80">
        <v>0</v>
      </c>
      <c r="U80">
        <v>2</v>
      </c>
      <c r="V80">
        <v>0</v>
      </c>
      <c r="W80">
        <v>0</v>
      </c>
      <c r="X80">
        <v>0</v>
      </c>
      <c r="Y80" t="s">
        <v>2213</v>
      </c>
      <c r="AA80">
        <v>4</v>
      </c>
      <c r="AB80">
        <v>2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10</v>
      </c>
      <c r="AL80">
        <v>12</v>
      </c>
      <c r="AM80">
        <v>4</v>
      </c>
      <c r="AN80">
        <v>4</v>
      </c>
      <c r="AO80">
        <v>6</v>
      </c>
      <c r="AP80">
        <v>8</v>
      </c>
      <c r="AQ80">
        <v>18</v>
      </c>
      <c r="AR80">
        <v>14</v>
      </c>
      <c r="AS80">
        <v>45</v>
      </c>
      <c r="AT80">
        <v>55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2.0699999999999998</v>
      </c>
      <c r="BJ80">
        <v>3.54</v>
      </c>
      <c r="BK80">
        <v>3.86</v>
      </c>
      <c r="BL80">
        <f>1/Table1[[#This Row],[odds_ft_home_team_win]]+1/Table1[[#This Row],[odds_ft_draw]]+1/Table1[[#This Row],[odds_ft_away_team_win]]-1</f>
        <v>2.4645020658781602E-2</v>
      </c>
      <c r="BM80">
        <f>Table1[[#This Row],[Margin]]/3</f>
        <v>8.2150068862605341E-3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 t="s">
        <v>83</v>
      </c>
      <c r="BU80">
        <f>VLOOKUP(Table1[[#This Row],[Reference]],metron,11,FALSE)</f>
        <v>1.510877192982456</v>
      </c>
      <c r="BV80">
        <f>VLOOKUP(Table1[[#This Row],[Reference]],metron,12,FALSE)</f>
        <v>1.0163157894736841</v>
      </c>
    </row>
    <row r="81" spans="1:74" hidden="1" x14ac:dyDescent="0.45">
      <c r="A81" t="s">
        <v>5410</v>
      </c>
      <c r="B81">
        <v>1468713600</v>
      </c>
      <c r="C81" s="3" t="s">
        <v>2214</v>
      </c>
      <c r="D81" t="s">
        <v>65</v>
      </c>
      <c r="E81" t="s">
        <v>66</v>
      </c>
      <c r="F81" t="s">
        <v>85</v>
      </c>
      <c r="G81" t="s">
        <v>73</v>
      </c>
      <c r="H81" t="s">
        <v>66</v>
      </c>
      <c r="I81">
        <f>MROUND(Table1[[#This Row],[Prob_H]]*100,2)/100</f>
        <v>0.64</v>
      </c>
      <c r="J81">
        <f>1/Table1[[#This Row],[odds_ft_home_team_win]]-Table1[[#This Row],[Margin/3]]</f>
        <v>0.63645673323092677</v>
      </c>
      <c r="K81">
        <f>1/Table1[[#This Row],[odds_ft_draw]]-Table1[[#This Row],[Margin/3]]</f>
        <v>0.21351766513056838</v>
      </c>
      <c r="L81">
        <f>1/Table1[[#This Row],[odds_ft_away_team_win]]-Table1[[#This Row],[Margin/3]]</f>
        <v>0.1500256016385049</v>
      </c>
      <c r="M81">
        <v>1</v>
      </c>
      <c r="N81">
        <v>0</v>
      </c>
      <c r="O81">
        <v>0</v>
      </c>
      <c r="P81">
        <v>1.89</v>
      </c>
      <c r="Q81">
        <v>1.06</v>
      </c>
      <c r="R81" t="str" cm="1">
        <f t="array" ref="R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">
        <v>1</v>
      </c>
      <c r="T81">
        <v>1</v>
      </c>
      <c r="U81">
        <v>2</v>
      </c>
      <c r="V81">
        <v>1</v>
      </c>
      <c r="W81">
        <v>1</v>
      </c>
      <c r="X81">
        <v>0</v>
      </c>
      <c r="Y81">
        <v>9</v>
      </c>
      <c r="Z81">
        <v>72</v>
      </c>
      <c r="AA81">
        <v>8</v>
      </c>
      <c r="AB81">
        <v>3</v>
      </c>
      <c r="AC81">
        <v>2</v>
      </c>
      <c r="AD81">
        <v>1</v>
      </c>
      <c r="AE81">
        <v>1</v>
      </c>
      <c r="AF81">
        <v>0</v>
      </c>
      <c r="AG81">
        <v>1</v>
      </c>
      <c r="AH81">
        <v>2</v>
      </c>
      <c r="AI81">
        <v>1</v>
      </c>
      <c r="AJ81">
        <v>0</v>
      </c>
      <c r="AK81">
        <v>7</v>
      </c>
      <c r="AL81">
        <v>4</v>
      </c>
      <c r="AM81">
        <v>5</v>
      </c>
      <c r="AN81">
        <v>2</v>
      </c>
      <c r="AO81">
        <v>2</v>
      </c>
      <c r="AP81">
        <v>2</v>
      </c>
      <c r="AQ81">
        <v>11</v>
      </c>
      <c r="AR81">
        <v>13</v>
      </c>
      <c r="AS81">
        <v>48</v>
      </c>
      <c r="AT81">
        <v>52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1.55</v>
      </c>
      <c r="BJ81">
        <v>4.5</v>
      </c>
      <c r="BK81">
        <v>6.3</v>
      </c>
      <c r="BL81">
        <f>1/Table1[[#This Row],[odds_ft_home_team_win]]+1/Table1[[#This Row],[odds_ft_draw]]+1/Table1[[#This Row],[odds_ft_away_team_win]]-1</f>
        <v>2.6113671274961447E-2</v>
      </c>
      <c r="BM81">
        <f>Table1[[#This Row],[Margin]]/3</f>
        <v>8.7045570916538164E-3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 t="s">
        <v>1684</v>
      </c>
      <c r="BU81">
        <f>VLOOKUP(Table1[[#This Row],[Reference]],metron,11,FALSE)</f>
        <v>1.980803571428571</v>
      </c>
      <c r="BV81">
        <f>VLOOKUP(Table1[[#This Row],[Reference]],metron,12,FALSE)</f>
        <v>0.85357142857142854</v>
      </c>
    </row>
    <row r="82" spans="1:74" hidden="1" x14ac:dyDescent="0.45">
      <c r="A82" t="s">
        <v>5418</v>
      </c>
      <c r="B82">
        <v>1348437600</v>
      </c>
      <c r="C82" s="3" t="s">
        <v>215</v>
      </c>
      <c r="D82" t="s">
        <v>65</v>
      </c>
      <c r="E82" t="s">
        <v>66</v>
      </c>
      <c r="F82" t="s">
        <v>98</v>
      </c>
      <c r="G82" t="s">
        <v>94</v>
      </c>
      <c r="H82" t="s">
        <v>66</v>
      </c>
      <c r="I82" t="e">
        <f>MROUND(Table1[[#This Row],[Prob_H]]*100,2)/100</f>
        <v>#DIV/0!</v>
      </c>
      <c r="J82" t="e">
        <f>1/Table1[[#This Row],[odds_ft_home_team_win]]-Table1[[#This Row],[Margin/3]]</f>
        <v>#DIV/0!</v>
      </c>
      <c r="K82" t="e">
        <f>1/Table1[[#This Row],[odds_ft_draw]]-Table1[[#This Row],[Margin/3]]</f>
        <v>#DIV/0!</v>
      </c>
      <c r="L82" t="e">
        <f>1/Table1[[#This Row],[odds_ft_away_team_win]]-Table1[[#This Row],[Margin/3]]</f>
        <v>#DIV/0!</v>
      </c>
      <c r="M82">
        <v>9</v>
      </c>
      <c r="N82">
        <v>0.5</v>
      </c>
      <c r="O82">
        <v>1.75</v>
      </c>
      <c r="P82">
        <v>1.06</v>
      </c>
      <c r="Q82">
        <v>1.33</v>
      </c>
      <c r="R82" t="str" cm="1">
        <f t="array" ref="R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AA82">
        <v>-1</v>
      </c>
      <c r="AB82">
        <v>-1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2</v>
      </c>
      <c r="AI82">
        <v>0</v>
      </c>
      <c r="AJ82">
        <v>0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0</v>
      </c>
      <c r="AV82">
        <v>0</v>
      </c>
      <c r="AW82">
        <v>1.88</v>
      </c>
      <c r="AX82">
        <v>63</v>
      </c>
      <c r="AY82">
        <v>63</v>
      </c>
      <c r="AZ82">
        <v>25</v>
      </c>
      <c r="BA82">
        <v>0</v>
      </c>
      <c r="BB82">
        <v>0</v>
      </c>
      <c r="BC82">
        <v>0</v>
      </c>
      <c r="BD82">
        <v>75</v>
      </c>
      <c r="BE82">
        <v>25</v>
      </c>
      <c r="BF82">
        <v>88</v>
      </c>
      <c r="BG82">
        <v>0</v>
      </c>
      <c r="BH82">
        <v>4.75</v>
      </c>
      <c r="BI82">
        <v>0</v>
      </c>
      <c r="BJ82">
        <v>0</v>
      </c>
      <c r="BK82">
        <v>0</v>
      </c>
      <c r="BL82" t="e">
        <f>1/Table1[[#This Row],[odds_ft_home_team_win]]+1/Table1[[#This Row],[odds_ft_draw]]+1/Table1[[#This Row],[odds_ft_away_team_win]]-1</f>
        <v>#DIV/0!</v>
      </c>
      <c r="BM82" t="e">
        <f>Table1[[#This Row],[Margin]]/3</f>
        <v>#DIV/0!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 t="s">
        <v>128</v>
      </c>
      <c r="BU82" t="e">
        <f>VLOOKUP(Table1[[#This Row],[Reference]],metron,11,FALSE)</f>
        <v>#DIV/0!</v>
      </c>
      <c r="BV82" t="e">
        <f>VLOOKUP(Table1[[#This Row],[Reference]],metron,12,FALSE)</f>
        <v>#DIV/0!</v>
      </c>
    </row>
    <row r="83" spans="1:74" hidden="1" x14ac:dyDescent="0.45">
      <c r="A83" t="s">
        <v>5410</v>
      </c>
      <c r="B83">
        <v>1468713600</v>
      </c>
      <c r="C83" s="3" t="s">
        <v>2214</v>
      </c>
      <c r="D83" t="s">
        <v>65</v>
      </c>
      <c r="E83" t="s">
        <v>66</v>
      </c>
      <c r="F83" t="s">
        <v>93</v>
      </c>
      <c r="G83" t="s">
        <v>97</v>
      </c>
      <c r="H83" t="s">
        <v>66</v>
      </c>
      <c r="I83">
        <f>MROUND(Table1[[#This Row],[Prob_H]]*100,2)/100</f>
        <v>0.38</v>
      </c>
      <c r="J83">
        <f>1/Table1[[#This Row],[odds_ft_home_team_win]]-Table1[[#This Row],[Margin/3]]</f>
        <v>0.37301051575600203</v>
      </c>
      <c r="K83">
        <f>1/Table1[[#This Row],[odds_ft_draw]]-Table1[[#This Row],[Margin/3]]</f>
        <v>0.294361429473328</v>
      </c>
      <c r="L83">
        <f>1/Table1[[#This Row],[odds_ft_away_team_win]]-Table1[[#This Row],[Margin/3]]</f>
        <v>0.33262805477066998</v>
      </c>
      <c r="M83">
        <v>1</v>
      </c>
      <c r="N83">
        <v>0</v>
      </c>
      <c r="O83">
        <v>0</v>
      </c>
      <c r="P83">
        <v>1.89</v>
      </c>
      <c r="Q83">
        <v>1.58</v>
      </c>
      <c r="R83" t="str" cm="1">
        <f t="array" ref="R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3">
        <v>1</v>
      </c>
      <c r="T83">
        <v>1</v>
      </c>
      <c r="U83">
        <v>2</v>
      </c>
      <c r="V83">
        <v>0</v>
      </c>
      <c r="W83">
        <v>0</v>
      </c>
      <c r="X83">
        <v>0</v>
      </c>
      <c r="Y83">
        <v>54</v>
      </c>
      <c r="Z83">
        <v>85</v>
      </c>
      <c r="AA83">
        <v>6</v>
      </c>
      <c r="AB83">
        <v>6</v>
      </c>
      <c r="AC83">
        <v>0</v>
      </c>
      <c r="AD83">
        <v>1</v>
      </c>
      <c r="AE83">
        <v>2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11</v>
      </c>
      <c r="AL83">
        <v>6</v>
      </c>
      <c r="AM83">
        <v>5</v>
      </c>
      <c r="AN83">
        <v>3</v>
      </c>
      <c r="AO83">
        <v>6</v>
      </c>
      <c r="AP83">
        <v>3</v>
      </c>
      <c r="AQ83">
        <v>15</v>
      </c>
      <c r="AR83">
        <v>15</v>
      </c>
      <c r="AS83">
        <v>45</v>
      </c>
      <c r="AT83">
        <v>55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2.62</v>
      </c>
      <c r="BJ83">
        <v>3.3</v>
      </c>
      <c r="BK83">
        <v>2.93</v>
      </c>
      <c r="BL83">
        <f>1/Table1[[#This Row],[odds_ft_home_team_win]]+1/Table1[[#This Row],[odds_ft_draw]]+1/Table1[[#This Row],[odds_ft_away_team_win]]-1</f>
        <v>2.6006620670925074E-2</v>
      </c>
      <c r="BM83">
        <f>Table1[[#This Row],[Margin]]/3</f>
        <v>8.6688735569750239E-3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 t="s">
        <v>95</v>
      </c>
      <c r="BU83">
        <f>VLOOKUP(Table1[[#This Row],[Reference]],metron,11,FALSE)</f>
        <v>1.330562659846547</v>
      </c>
      <c r="BV83">
        <f>VLOOKUP(Table1[[#This Row],[Reference]],metron,12,FALSE)</f>
        <v>1.1595268542199491</v>
      </c>
    </row>
    <row r="84" spans="1:74" hidden="1" x14ac:dyDescent="0.45">
      <c r="A84" t="s">
        <v>5410</v>
      </c>
      <c r="B84">
        <v>1468713960</v>
      </c>
      <c r="C84" s="3" t="s">
        <v>2215</v>
      </c>
      <c r="D84" t="s">
        <v>65</v>
      </c>
      <c r="E84" t="s">
        <v>66</v>
      </c>
      <c r="F84" t="s">
        <v>103</v>
      </c>
      <c r="G84" t="s">
        <v>81</v>
      </c>
      <c r="H84" t="s">
        <v>66</v>
      </c>
      <c r="I84">
        <f>MROUND(Table1[[#This Row],[Prob_H]]*100,2)/100</f>
        <v>0.48</v>
      </c>
      <c r="J84">
        <f>1/Table1[[#This Row],[odds_ft_home_team_win]]-Table1[[#This Row],[Margin/3]]</f>
        <v>0.47472472472472477</v>
      </c>
      <c r="K84">
        <f>1/Table1[[#This Row],[odds_ft_draw]]-Table1[[#This Row],[Margin/3]]</f>
        <v>0.26190320755538143</v>
      </c>
      <c r="L84">
        <f>1/Table1[[#This Row],[odds_ft_away_team_win]]-Table1[[#This Row],[Margin/3]]</f>
        <v>0.2633720677198938</v>
      </c>
      <c r="M84">
        <v>1</v>
      </c>
      <c r="N84">
        <v>0</v>
      </c>
      <c r="O84">
        <v>0</v>
      </c>
      <c r="P84">
        <v>2</v>
      </c>
      <c r="Q84">
        <v>1.21</v>
      </c>
      <c r="R84" t="str" cm="1">
        <f t="array" ref="R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">
        <v>5</v>
      </c>
      <c r="T84">
        <v>1</v>
      </c>
      <c r="U84">
        <v>6</v>
      </c>
      <c r="V84">
        <v>3</v>
      </c>
      <c r="W84">
        <v>2</v>
      </c>
      <c r="X84">
        <v>1</v>
      </c>
      <c r="Y84" t="s">
        <v>2216</v>
      </c>
      <c r="Z84">
        <v>25</v>
      </c>
      <c r="AA84">
        <v>-1</v>
      </c>
      <c r="AB84">
        <v>-1</v>
      </c>
      <c r="AC84">
        <v>1</v>
      </c>
      <c r="AD84">
        <v>0</v>
      </c>
      <c r="AE84">
        <v>5</v>
      </c>
      <c r="AF84">
        <v>1</v>
      </c>
      <c r="AG84">
        <v>0</v>
      </c>
      <c r="AH84">
        <v>1</v>
      </c>
      <c r="AI84">
        <v>1</v>
      </c>
      <c r="AJ84">
        <v>5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2.0699999999999998</v>
      </c>
      <c r="BJ84">
        <v>3.7</v>
      </c>
      <c r="BK84">
        <v>3.68</v>
      </c>
      <c r="BL84">
        <f>1/Table1[[#This Row],[odds_ft_home_team_win]]+1/Table1[[#This Row],[odds_ft_draw]]+1/Table1[[#This Row],[odds_ft_away_team_win]]-1</f>
        <v>2.5101188144666331E-2</v>
      </c>
      <c r="BM84">
        <f>Table1[[#This Row],[Margin]]/3</f>
        <v>8.3670627148887764E-3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 t="s">
        <v>118</v>
      </c>
      <c r="BU84">
        <f>VLOOKUP(Table1[[#This Row],[Reference]],metron,11,FALSE)</f>
        <v>1.510877192982456</v>
      </c>
      <c r="BV84">
        <f>VLOOKUP(Table1[[#This Row],[Reference]],metron,12,FALSE)</f>
        <v>1.0163157894736841</v>
      </c>
    </row>
    <row r="85" spans="1:74" hidden="1" x14ac:dyDescent="0.45">
      <c r="A85" t="s">
        <v>5410</v>
      </c>
      <c r="B85">
        <v>1468720800</v>
      </c>
      <c r="C85" s="3" t="s">
        <v>2217</v>
      </c>
      <c r="D85" t="s">
        <v>65</v>
      </c>
      <c r="E85" t="s">
        <v>66</v>
      </c>
      <c r="F85" t="s">
        <v>2218</v>
      </c>
      <c r="G85" t="s">
        <v>77</v>
      </c>
      <c r="H85" t="s">
        <v>66</v>
      </c>
      <c r="I85">
        <f>MROUND(Table1[[#This Row],[Prob_H]]*100,2)/100</f>
        <v>0.28000000000000003</v>
      </c>
      <c r="J85">
        <f>1/Table1[[#This Row],[odds_ft_home_team_win]]-Table1[[#This Row],[Margin/3]]</f>
        <v>0.28124017032623955</v>
      </c>
      <c r="K85">
        <f>1/Table1[[#This Row],[odds_ft_draw]]-Table1[[#This Row],[Margin/3]]</f>
        <v>0.28293028736684456</v>
      </c>
      <c r="L85">
        <f>1/Table1[[#This Row],[odds_ft_away_team_win]]-Table1[[#This Row],[Margin/3]]</f>
        <v>0.43582954230691584</v>
      </c>
      <c r="M85">
        <v>1</v>
      </c>
      <c r="N85">
        <v>0</v>
      </c>
      <c r="O85">
        <v>0</v>
      </c>
      <c r="P85">
        <v>1.63</v>
      </c>
      <c r="Q85">
        <v>1</v>
      </c>
      <c r="R85" t="str" cm="1">
        <f t="array" ref="R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AA85">
        <v>3</v>
      </c>
      <c r="AB85">
        <v>7</v>
      </c>
      <c r="AC85">
        <v>2</v>
      </c>
      <c r="AD85">
        <v>0</v>
      </c>
      <c r="AE85">
        <v>1</v>
      </c>
      <c r="AF85">
        <v>0</v>
      </c>
      <c r="AG85">
        <v>0</v>
      </c>
      <c r="AH85">
        <v>2</v>
      </c>
      <c r="AI85">
        <v>0</v>
      </c>
      <c r="AJ85">
        <v>1</v>
      </c>
      <c r="AK85">
        <v>8</v>
      </c>
      <c r="AL85">
        <v>15</v>
      </c>
      <c r="AM85">
        <v>7</v>
      </c>
      <c r="AN85">
        <v>7</v>
      </c>
      <c r="AO85">
        <v>1</v>
      </c>
      <c r="AP85">
        <v>8</v>
      </c>
      <c r="AQ85">
        <v>11</v>
      </c>
      <c r="AR85">
        <v>12</v>
      </c>
      <c r="AS85">
        <v>46</v>
      </c>
      <c r="AT85">
        <v>54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3.45</v>
      </c>
      <c r="BJ85">
        <v>3.43</v>
      </c>
      <c r="BK85">
        <v>2.25</v>
      </c>
      <c r="BL85">
        <f>1/Table1[[#This Row],[odds_ft_home_team_win]]+1/Table1[[#This Row],[odds_ft_draw]]+1/Table1[[#This Row],[odds_ft_away_team_win]]-1</f>
        <v>2.5844706412585738E-2</v>
      </c>
      <c r="BM85">
        <f>Table1[[#This Row],[Margin]]/3</f>
        <v>8.6149021375285795E-3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t="s">
        <v>2219</v>
      </c>
      <c r="BU85">
        <f>VLOOKUP(Table1[[#This Row],[Reference]],metron,11,FALSE)</f>
        <v>1.128766254360926</v>
      </c>
      <c r="BV85">
        <f>VLOOKUP(Table1[[#This Row],[Reference]],metron,12,FALSE)</f>
        <v>1.415794481446242</v>
      </c>
    </row>
    <row r="86" spans="1:74" hidden="1" x14ac:dyDescent="0.45">
      <c r="A86" t="s">
        <v>5410</v>
      </c>
      <c r="B86">
        <v>1468720800</v>
      </c>
      <c r="C86" s="3" t="s">
        <v>2217</v>
      </c>
      <c r="D86" t="s">
        <v>65</v>
      </c>
      <c r="E86" t="s">
        <v>66</v>
      </c>
      <c r="F86" t="s">
        <v>86</v>
      </c>
      <c r="G86" t="s">
        <v>67</v>
      </c>
      <c r="H86" t="s">
        <v>66</v>
      </c>
      <c r="I86">
        <f>MROUND(Table1[[#This Row],[Prob_H]]*100,2)/100</f>
        <v>0.68</v>
      </c>
      <c r="J86">
        <f>1/Table1[[#This Row],[odds_ft_home_team_win]]-Table1[[#This Row],[Margin/3]]</f>
        <v>0.68058201996496004</v>
      </c>
      <c r="K86">
        <f>1/Table1[[#This Row],[odds_ft_draw]]-Table1[[#This Row],[Margin/3]]</f>
        <v>0.19335599734873776</v>
      </c>
      <c r="L86">
        <f>1/Table1[[#This Row],[odds_ft_away_team_win]]-Table1[[#This Row],[Margin/3]]</f>
        <v>0.12606198268630203</v>
      </c>
      <c r="M86">
        <v>1</v>
      </c>
      <c r="N86">
        <v>0</v>
      </c>
      <c r="O86">
        <v>0</v>
      </c>
      <c r="P86">
        <v>1.85</v>
      </c>
      <c r="Q86">
        <v>0.53</v>
      </c>
      <c r="R86" t="str" cm="1">
        <f t="array" ref="R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">
        <v>2</v>
      </c>
      <c r="T86">
        <v>0</v>
      </c>
      <c r="U86">
        <v>2</v>
      </c>
      <c r="V86">
        <v>0</v>
      </c>
      <c r="W86">
        <v>0</v>
      </c>
      <c r="X86">
        <v>0</v>
      </c>
      <c r="Y86" t="s">
        <v>1252</v>
      </c>
      <c r="AA86">
        <v>4</v>
      </c>
      <c r="AB86">
        <v>9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13</v>
      </c>
      <c r="AL86">
        <v>15</v>
      </c>
      <c r="AM86">
        <v>6</v>
      </c>
      <c r="AN86">
        <v>9</v>
      </c>
      <c r="AO86">
        <v>7</v>
      </c>
      <c r="AP86">
        <v>6</v>
      </c>
      <c r="AQ86">
        <v>9</v>
      </c>
      <c r="AR86">
        <v>5</v>
      </c>
      <c r="AS86">
        <v>48</v>
      </c>
      <c r="AT86">
        <v>52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1.45</v>
      </c>
      <c r="BJ86">
        <v>4.9400000000000004</v>
      </c>
      <c r="BK86">
        <v>7.4</v>
      </c>
      <c r="BL86">
        <f>1/Table1[[#This Row],[odds_ft_home_team_win]]+1/Table1[[#This Row],[odds_ft_draw]]+1/Table1[[#This Row],[odds_ft_away_team_win]]-1</f>
        <v>2.7219457346499221E-2</v>
      </c>
      <c r="BM86">
        <f>Table1[[#This Row],[Margin]]/3</f>
        <v>9.0731524488330741E-3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 t="s">
        <v>113</v>
      </c>
      <c r="BU86">
        <f>VLOOKUP(Table1[[#This Row],[Reference]],metron,11,FALSE)</f>
        <v>2.1359338061465718</v>
      </c>
      <c r="BV86">
        <f>VLOOKUP(Table1[[#This Row],[Reference]],metron,12,FALSE)</f>
        <v>0.77482269503546097</v>
      </c>
    </row>
    <row r="87" spans="1:74" hidden="1" x14ac:dyDescent="0.45">
      <c r="A87" t="s">
        <v>5410</v>
      </c>
      <c r="B87">
        <v>1468796400</v>
      </c>
      <c r="C87" s="3" t="s">
        <v>2221</v>
      </c>
      <c r="D87" t="s">
        <v>65</v>
      </c>
      <c r="E87" t="s">
        <v>66</v>
      </c>
      <c r="F87" t="s">
        <v>88</v>
      </c>
      <c r="G87" t="s">
        <v>68</v>
      </c>
      <c r="H87" t="s">
        <v>66</v>
      </c>
      <c r="I87">
        <f>MROUND(Table1[[#This Row],[Prob_H]]*100,2)/100</f>
        <v>0.34</v>
      </c>
      <c r="J87">
        <f>1/Table1[[#This Row],[odds_ft_home_team_win]]-Table1[[#This Row],[Margin/3]]</f>
        <v>0.3327536841286578</v>
      </c>
      <c r="K87">
        <f>1/Table1[[#This Row],[odds_ft_draw]]-Table1[[#This Row],[Margin/3]]</f>
        <v>0.28819266084552314</v>
      </c>
      <c r="L87">
        <f>1/Table1[[#This Row],[odds_ft_away_team_win]]-Table1[[#This Row],[Margin/3]]</f>
        <v>0.37905365502581895</v>
      </c>
      <c r="M87">
        <v>1</v>
      </c>
      <c r="N87">
        <v>0</v>
      </c>
      <c r="O87">
        <v>0</v>
      </c>
      <c r="P87">
        <v>1.67</v>
      </c>
      <c r="Q87">
        <v>1.7</v>
      </c>
      <c r="R87" t="str" cm="1">
        <f t="array" ref="R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AA87">
        <v>8</v>
      </c>
      <c r="AB87">
        <v>8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8</v>
      </c>
      <c r="AL87">
        <v>8</v>
      </c>
      <c r="AM87">
        <v>2</v>
      </c>
      <c r="AN87">
        <v>6</v>
      </c>
      <c r="AO87">
        <v>6</v>
      </c>
      <c r="AP87">
        <v>2</v>
      </c>
      <c r="AQ87">
        <v>12</v>
      </c>
      <c r="AR87">
        <v>15</v>
      </c>
      <c r="AS87">
        <v>47</v>
      </c>
      <c r="AT87">
        <v>53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2.93</v>
      </c>
      <c r="BJ87">
        <v>3.37</v>
      </c>
      <c r="BK87">
        <v>2.58</v>
      </c>
      <c r="BL87">
        <f>1/Table1[[#This Row],[odds_ft_home_team_win]]+1/Table1[[#This Row],[odds_ft_draw]]+1/Table1[[#This Row],[odds_ft_away_team_win]]-1</f>
        <v>2.5629732596961663E-2</v>
      </c>
      <c r="BM87">
        <f>Table1[[#This Row],[Margin]]/3</f>
        <v>8.543244198987221E-3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 t="s">
        <v>91</v>
      </c>
      <c r="BU87">
        <f>VLOOKUP(Table1[[#This Row],[Reference]],metron,11,FALSE)</f>
        <v>1.228921489601805</v>
      </c>
      <c r="BV87">
        <f>VLOOKUP(Table1[[#This Row],[Reference]],metron,12,FALSE)</f>
        <v>1.2940512655166849</v>
      </c>
    </row>
    <row r="88" spans="1:74" hidden="1" x14ac:dyDescent="0.45">
      <c r="A88" t="s">
        <v>5409</v>
      </c>
      <c r="B88">
        <v>1483758000</v>
      </c>
      <c r="C88" s="3" t="s">
        <v>2479</v>
      </c>
      <c r="D88" t="s">
        <v>65</v>
      </c>
      <c r="E88" t="s">
        <v>66</v>
      </c>
      <c r="F88" t="s">
        <v>611</v>
      </c>
      <c r="G88" t="s">
        <v>80</v>
      </c>
      <c r="H88" t="s">
        <v>66</v>
      </c>
      <c r="I88">
        <f>MROUND(Table1[[#This Row],[Prob_H]]*100,2)/100</f>
        <v>0.4</v>
      </c>
      <c r="J88">
        <f>1/Table1[[#This Row],[odds_ft_home_team_win]]-Table1[[#This Row],[Margin/3]]</f>
        <v>0.39684051758355166</v>
      </c>
      <c r="K88">
        <f>1/Table1[[#This Row],[odds_ft_draw]]-Table1[[#This Row],[Margin/3]]</f>
        <v>0.2843798788071234</v>
      </c>
      <c r="L88">
        <f>1/Table1[[#This Row],[odds_ft_away_team_win]]-Table1[[#This Row],[Margin/3]]</f>
        <v>0.318779603609325</v>
      </c>
      <c r="M88">
        <v>1</v>
      </c>
      <c r="N88">
        <v>1.1100000000000001</v>
      </c>
      <c r="O88">
        <v>0.89</v>
      </c>
      <c r="P88">
        <v>1.65</v>
      </c>
      <c r="Q88">
        <v>0.94</v>
      </c>
      <c r="R88" t="str" cm="1">
        <f t="array" ref="R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51</v>
      </c>
      <c r="AA88">
        <v>7</v>
      </c>
      <c r="AB88">
        <v>4</v>
      </c>
      <c r="AC88">
        <v>2</v>
      </c>
      <c r="AD88">
        <v>0</v>
      </c>
      <c r="AE88">
        <v>3</v>
      </c>
      <c r="AF88">
        <v>0</v>
      </c>
      <c r="AG88">
        <v>1</v>
      </c>
      <c r="AH88">
        <v>1</v>
      </c>
      <c r="AI88">
        <v>2</v>
      </c>
      <c r="AJ88">
        <v>1</v>
      </c>
      <c r="AK88">
        <v>9</v>
      </c>
      <c r="AL88">
        <v>8</v>
      </c>
      <c r="AM88">
        <v>5</v>
      </c>
      <c r="AN88">
        <v>3</v>
      </c>
      <c r="AO88">
        <v>4</v>
      </c>
      <c r="AP88">
        <v>5</v>
      </c>
      <c r="AQ88">
        <v>18</v>
      </c>
      <c r="AR88">
        <v>17</v>
      </c>
      <c r="AS88">
        <v>48</v>
      </c>
      <c r="AT88">
        <v>52</v>
      </c>
      <c r="AU88">
        <v>0</v>
      </c>
      <c r="AV88">
        <v>0</v>
      </c>
      <c r="AW88">
        <v>3.17</v>
      </c>
      <c r="AX88">
        <v>73</v>
      </c>
      <c r="AY88">
        <v>84</v>
      </c>
      <c r="AZ88">
        <v>73</v>
      </c>
      <c r="BA88">
        <v>39</v>
      </c>
      <c r="BB88">
        <v>22</v>
      </c>
      <c r="BC88">
        <v>44</v>
      </c>
      <c r="BD88">
        <v>78</v>
      </c>
      <c r="BE88">
        <v>50</v>
      </c>
      <c r="BF88">
        <v>95</v>
      </c>
      <c r="BG88">
        <v>8.7799999999999994</v>
      </c>
      <c r="BH88">
        <v>6.56</v>
      </c>
      <c r="BI88">
        <v>2.4700000000000002</v>
      </c>
      <c r="BJ88">
        <v>3.42</v>
      </c>
      <c r="BK88">
        <v>3.06</v>
      </c>
      <c r="BL88">
        <f>1/Table1[[#This Row],[odds_ft_home_team_win]]+1/Table1[[#This Row],[odds_ft_draw]]+1/Table1[[#This Row],[odds_ft_away_team_win]]-1</f>
        <v>2.4053346034770051E-2</v>
      </c>
      <c r="BM88">
        <f>Table1[[#This Row],[Margin]]/3</f>
        <v>8.0177820115900165E-3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 t="s">
        <v>614</v>
      </c>
      <c r="BU88">
        <f>VLOOKUP(Table1[[#This Row],[Reference]],metron,11,FALSE)</f>
        <v>1.344038264434575</v>
      </c>
      <c r="BV88">
        <f>VLOOKUP(Table1[[#This Row],[Reference]],metron,12,FALSE)</f>
        <v>1.1515772691037469</v>
      </c>
    </row>
    <row r="89" spans="1:74" hidden="1" x14ac:dyDescent="0.45">
      <c r="A89" t="s">
        <v>5409</v>
      </c>
      <c r="B89">
        <v>1483830000</v>
      </c>
      <c r="C89" s="3" t="s">
        <v>2480</v>
      </c>
      <c r="D89" t="s">
        <v>65</v>
      </c>
      <c r="E89" t="s">
        <v>66</v>
      </c>
      <c r="F89" t="s">
        <v>77</v>
      </c>
      <c r="G89" t="s">
        <v>2218</v>
      </c>
      <c r="H89" t="s">
        <v>66</v>
      </c>
      <c r="I89">
        <f>MROUND(Table1[[#This Row],[Prob_H]]*100,2)/100</f>
        <v>0.48</v>
      </c>
      <c r="J89">
        <f>1/Table1[[#This Row],[odds_ft_home_team_win]]-Table1[[#This Row],[Margin/3]]</f>
        <v>0.48662864889353069</v>
      </c>
      <c r="K89">
        <f>1/Table1[[#This Row],[odds_ft_draw]]-Table1[[#This Row],[Margin/3]]</f>
        <v>0.27729342965732134</v>
      </c>
      <c r="L89">
        <f>1/Table1[[#This Row],[odds_ft_away_team_win]]-Table1[[#This Row],[Margin/3]]</f>
        <v>0.2360779214491481</v>
      </c>
      <c r="M89">
        <v>1</v>
      </c>
      <c r="N89">
        <v>1.1100000000000001</v>
      </c>
      <c r="O89">
        <v>1</v>
      </c>
      <c r="P89">
        <v>1.35</v>
      </c>
      <c r="Q89">
        <v>1.1100000000000001</v>
      </c>
      <c r="R89" t="str" cm="1">
        <f t="array" ref="R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9">
        <v>1</v>
      </c>
      <c r="T89">
        <v>0</v>
      </c>
      <c r="U89">
        <v>1</v>
      </c>
      <c r="V89">
        <v>1</v>
      </c>
      <c r="W89">
        <v>1</v>
      </c>
      <c r="X89">
        <v>0</v>
      </c>
      <c r="Y89">
        <v>19</v>
      </c>
      <c r="AA89">
        <v>10</v>
      </c>
      <c r="AB89">
        <v>4</v>
      </c>
      <c r="AC89">
        <v>2</v>
      </c>
      <c r="AD89">
        <v>0</v>
      </c>
      <c r="AE89">
        <v>2</v>
      </c>
      <c r="AF89">
        <v>0</v>
      </c>
      <c r="AG89">
        <v>2</v>
      </c>
      <c r="AH89">
        <v>0</v>
      </c>
      <c r="AI89">
        <v>2</v>
      </c>
      <c r="AJ89">
        <v>0</v>
      </c>
      <c r="AK89">
        <v>12</v>
      </c>
      <c r="AL89">
        <v>5</v>
      </c>
      <c r="AM89">
        <v>4</v>
      </c>
      <c r="AN89">
        <v>0</v>
      </c>
      <c r="AO89">
        <v>8</v>
      </c>
      <c r="AP89">
        <v>5</v>
      </c>
      <c r="AQ89">
        <v>-1</v>
      </c>
      <c r="AR89">
        <v>-1</v>
      </c>
      <c r="AS89">
        <v>-1</v>
      </c>
      <c r="AT89">
        <v>-1</v>
      </c>
      <c r="AU89">
        <v>0</v>
      </c>
      <c r="AV89">
        <v>0</v>
      </c>
      <c r="AW89">
        <v>2.8</v>
      </c>
      <c r="AX89">
        <v>62</v>
      </c>
      <c r="AY89">
        <v>71</v>
      </c>
      <c r="AZ89">
        <v>57</v>
      </c>
      <c r="BA89">
        <v>27</v>
      </c>
      <c r="BB89">
        <v>17</v>
      </c>
      <c r="BC89">
        <v>37</v>
      </c>
      <c r="BD89">
        <v>62</v>
      </c>
      <c r="BE89">
        <v>51</v>
      </c>
      <c r="BF89">
        <v>67</v>
      </c>
      <c r="BG89">
        <v>8.98</v>
      </c>
      <c r="BH89">
        <v>6.14</v>
      </c>
      <c r="BI89">
        <v>2.02</v>
      </c>
      <c r="BJ89">
        <v>3.5</v>
      </c>
      <c r="BK89">
        <v>4.09</v>
      </c>
      <c r="BL89">
        <f>1/Table1[[#This Row],[odds_ft_home_team_win]]+1/Table1[[#This Row],[odds_ft_draw]]+1/Table1[[#This Row],[odds_ft_away_team_win]]-1</f>
        <v>2.5262568170893118E-2</v>
      </c>
      <c r="BM89">
        <f>Table1[[#This Row],[Margin]]/3</f>
        <v>8.4208560569643733E-3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 t="s">
        <v>79</v>
      </c>
      <c r="BU89">
        <f>VLOOKUP(Table1[[#This Row],[Reference]],metron,11,FALSE)</f>
        <v>1.510877192982456</v>
      </c>
      <c r="BV89">
        <f>VLOOKUP(Table1[[#This Row],[Reference]],metron,12,FALSE)</f>
        <v>1.0163157894736841</v>
      </c>
    </row>
    <row r="90" spans="1:74" hidden="1" x14ac:dyDescent="0.45">
      <c r="A90" t="s">
        <v>5409</v>
      </c>
      <c r="B90">
        <v>1483837200</v>
      </c>
      <c r="C90" s="3" t="s">
        <v>2481</v>
      </c>
      <c r="D90" t="s">
        <v>65</v>
      </c>
      <c r="E90" t="s">
        <v>66</v>
      </c>
      <c r="F90" t="s">
        <v>68</v>
      </c>
      <c r="G90" t="s">
        <v>88</v>
      </c>
      <c r="H90" t="s">
        <v>66</v>
      </c>
      <c r="I90">
        <f>MROUND(Table1[[#This Row],[Prob_H]]*100,2)/100</f>
        <v>0.62</v>
      </c>
      <c r="J90">
        <f>1/Table1[[#This Row],[odds_ft_home_team_win]]-Table1[[#This Row],[Margin/3]]</f>
        <v>0.61712490890098914</v>
      </c>
      <c r="K90">
        <f>1/Table1[[#This Row],[odds_ft_draw]]-Table1[[#This Row],[Margin/3]]</f>
        <v>0.23425565950631602</v>
      </c>
      <c r="L90">
        <f>1/Table1[[#This Row],[odds_ft_away_team_win]]-Table1[[#This Row],[Margin/3]]</f>
        <v>0.14861943159269494</v>
      </c>
      <c r="M90">
        <v>1</v>
      </c>
      <c r="N90">
        <v>1.67</v>
      </c>
      <c r="O90">
        <v>0.56000000000000005</v>
      </c>
      <c r="P90">
        <v>1.78</v>
      </c>
      <c r="Q90">
        <v>0.83</v>
      </c>
      <c r="R90" t="str" cm="1">
        <f t="array" ref="R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AA90">
        <v>3</v>
      </c>
      <c r="AB90">
        <v>6</v>
      </c>
      <c r="AC90">
        <v>0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2</v>
      </c>
      <c r="AJ90">
        <v>0</v>
      </c>
      <c r="AK90">
        <v>7</v>
      </c>
      <c r="AL90">
        <v>12</v>
      </c>
      <c r="AM90">
        <v>3</v>
      </c>
      <c r="AN90">
        <v>4</v>
      </c>
      <c r="AO90">
        <v>4</v>
      </c>
      <c r="AP90">
        <v>8</v>
      </c>
      <c r="AQ90">
        <v>9</v>
      </c>
      <c r="AR90">
        <v>13</v>
      </c>
      <c r="AS90">
        <v>59</v>
      </c>
      <c r="AT90">
        <v>41</v>
      </c>
      <c r="AU90">
        <v>0</v>
      </c>
      <c r="AV90">
        <v>0</v>
      </c>
      <c r="AW90">
        <v>2.77</v>
      </c>
      <c r="AX90">
        <v>63</v>
      </c>
      <c r="AY90">
        <v>82</v>
      </c>
      <c r="AZ90">
        <v>55</v>
      </c>
      <c r="BA90">
        <v>25</v>
      </c>
      <c r="BB90">
        <v>14</v>
      </c>
      <c r="BC90">
        <v>29</v>
      </c>
      <c r="BD90">
        <v>64</v>
      </c>
      <c r="BE90">
        <v>51</v>
      </c>
      <c r="BF90">
        <v>81</v>
      </c>
      <c r="BG90">
        <v>11.09</v>
      </c>
      <c r="BH90">
        <v>5.33</v>
      </c>
      <c r="BI90">
        <v>1.6</v>
      </c>
      <c r="BJ90">
        <v>4.13</v>
      </c>
      <c r="BK90">
        <v>6.39</v>
      </c>
      <c r="BL90">
        <f>1/Table1[[#This Row],[odds_ft_home_team_win]]+1/Table1[[#This Row],[odds_ft_draw]]+1/Table1[[#This Row],[odds_ft_away_team_win]]-1</f>
        <v>2.3625273297032567E-2</v>
      </c>
      <c r="BM90">
        <f>Table1[[#This Row],[Margin]]/3</f>
        <v>7.8750910990108558E-3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 t="s">
        <v>116</v>
      </c>
      <c r="BU90">
        <f>VLOOKUP(Table1[[#This Row],[Reference]],metron,11,FALSE)</f>
        <v>1.8681481481481479</v>
      </c>
      <c r="BV90">
        <f>VLOOKUP(Table1[[#This Row],[Reference]],metron,12,FALSE)</f>
        <v>0.86851851851851847</v>
      </c>
    </row>
    <row r="91" spans="1:74" hidden="1" x14ac:dyDescent="0.45">
      <c r="A91" t="s">
        <v>5409</v>
      </c>
      <c r="B91">
        <v>1483837500</v>
      </c>
      <c r="C91" s="3" t="s">
        <v>2482</v>
      </c>
      <c r="D91" t="s">
        <v>65</v>
      </c>
      <c r="E91" t="s">
        <v>66</v>
      </c>
      <c r="F91" t="s">
        <v>78</v>
      </c>
      <c r="G91" t="s">
        <v>72</v>
      </c>
      <c r="H91" t="s">
        <v>66</v>
      </c>
      <c r="I91">
        <f>MROUND(Table1[[#This Row],[Prob_H]]*100,2)/100</f>
        <v>0.38</v>
      </c>
      <c r="J91">
        <f>1/Table1[[#This Row],[odds_ft_home_team_win]]-Table1[[#This Row],[Margin/3]]</f>
        <v>0.38864916705028907</v>
      </c>
      <c r="K91">
        <f>1/Table1[[#This Row],[odds_ft_draw]]-Table1[[#This Row],[Margin/3]]</f>
        <v>0.28507890218970161</v>
      </c>
      <c r="L91">
        <f>1/Table1[[#This Row],[odds_ft_away_team_win]]-Table1[[#This Row],[Margin/3]]</f>
        <v>0.32627193076000932</v>
      </c>
      <c r="M91">
        <v>1</v>
      </c>
      <c r="N91">
        <v>1.22</v>
      </c>
      <c r="O91">
        <v>1.2</v>
      </c>
      <c r="P91">
        <v>1.39</v>
      </c>
      <c r="Q91">
        <v>1.3</v>
      </c>
      <c r="R91" t="str" cm="1">
        <f t="array" ref="R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">
        <v>2</v>
      </c>
      <c r="T91">
        <v>0</v>
      </c>
      <c r="U91">
        <v>2</v>
      </c>
      <c r="V91">
        <v>1</v>
      </c>
      <c r="W91">
        <v>1</v>
      </c>
      <c r="X91">
        <v>0</v>
      </c>
      <c r="Y91" t="s">
        <v>2483</v>
      </c>
      <c r="AA91">
        <v>2</v>
      </c>
      <c r="AB91">
        <v>8</v>
      </c>
      <c r="AC91">
        <v>3</v>
      </c>
      <c r="AD91">
        <v>0</v>
      </c>
      <c r="AE91">
        <v>2</v>
      </c>
      <c r="AF91">
        <v>0</v>
      </c>
      <c r="AG91">
        <v>0</v>
      </c>
      <c r="AH91">
        <v>3</v>
      </c>
      <c r="AI91">
        <v>2</v>
      </c>
      <c r="AJ91">
        <v>0</v>
      </c>
      <c r="AK91">
        <v>9</v>
      </c>
      <c r="AL91">
        <v>14</v>
      </c>
      <c r="AM91">
        <v>5</v>
      </c>
      <c r="AN91">
        <v>4</v>
      </c>
      <c r="AO91">
        <v>4</v>
      </c>
      <c r="AP91">
        <v>10</v>
      </c>
      <c r="AQ91">
        <v>13</v>
      </c>
      <c r="AR91">
        <v>15</v>
      </c>
      <c r="AS91">
        <v>48</v>
      </c>
      <c r="AT91">
        <v>52</v>
      </c>
      <c r="AU91">
        <v>0</v>
      </c>
      <c r="AV91">
        <v>0</v>
      </c>
      <c r="AW91">
        <v>3.2</v>
      </c>
      <c r="AX91">
        <v>75</v>
      </c>
      <c r="AY91">
        <v>85</v>
      </c>
      <c r="AZ91">
        <v>69</v>
      </c>
      <c r="BA91">
        <v>38</v>
      </c>
      <c r="BB91">
        <v>27</v>
      </c>
      <c r="BC91">
        <v>47</v>
      </c>
      <c r="BD91">
        <v>74</v>
      </c>
      <c r="BE91">
        <v>55</v>
      </c>
      <c r="BF91">
        <v>90</v>
      </c>
      <c r="BG91">
        <v>8.83</v>
      </c>
      <c r="BH91">
        <v>4.6900000000000004</v>
      </c>
      <c r="BI91">
        <v>2.52</v>
      </c>
      <c r="BJ91">
        <v>3.41</v>
      </c>
      <c r="BK91">
        <v>2.99</v>
      </c>
      <c r="BL91">
        <f>1/Table1[[#This Row],[odds_ft_home_team_win]]+1/Table1[[#This Row],[odds_ft_draw]]+1/Table1[[#This Row],[odds_ft_away_team_win]]-1</f>
        <v>2.452868932532315E-2</v>
      </c>
      <c r="BM91">
        <f>Table1[[#This Row],[Margin]]/3</f>
        <v>8.176229775107716E-3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 t="s">
        <v>106</v>
      </c>
      <c r="BU91">
        <f>VLOOKUP(Table1[[#This Row],[Reference]],metron,11,FALSE)</f>
        <v>1.330562659846547</v>
      </c>
      <c r="BV91">
        <f>VLOOKUP(Table1[[#This Row],[Reference]],metron,12,FALSE)</f>
        <v>1.1595268542199491</v>
      </c>
    </row>
    <row r="92" spans="1:74" hidden="1" x14ac:dyDescent="0.45">
      <c r="A92" t="s">
        <v>5409</v>
      </c>
      <c r="B92">
        <v>1483837560</v>
      </c>
      <c r="C92" s="3" t="s">
        <v>2484</v>
      </c>
      <c r="D92" t="s">
        <v>65</v>
      </c>
      <c r="E92" t="s">
        <v>66</v>
      </c>
      <c r="F92" t="s">
        <v>81</v>
      </c>
      <c r="G92" t="s">
        <v>103</v>
      </c>
      <c r="H92" t="s">
        <v>66</v>
      </c>
      <c r="I92">
        <f>MROUND(Table1[[#This Row],[Prob_H]]*100,2)/100</f>
        <v>0.4</v>
      </c>
      <c r="J92">
        <f>1/Table1[[#This Row],[odds_ft_home_team_win]]-Table1[[#This Row],[Margin/3]]</f>
        <v>0.39008536216280587</v>
      </c>
      <c r="K92">
        <f>1/Table1[[#This Row],[odds_ft_draw]]-Table1[[#This Row],[Margin/3]]</f>
        <v>0.27576989675172292</v>
      </c>
      <c r="L92">
        <f>1/Table1[[#This Row],[odds_ft_away_team_win]]-Table1[[#This Row],[Margin/3]]</f>
        <v>0.33414474108547132</v>
      </c>
      <c r="M92">
        <v>1</v>
      </c>
      <c r="N92">
        <v>1.8</v>
      </c>
      <c r="O92">
        <v>1.1100000000000001</v>
      </c>
      <c r="P92">
        <v>1.37</v>
      </c>
      <c r="Q92">
        <v>1.1100000000000001</v>
      </c>
      <c r="R92" t="str" cm="1">
        <f t="array" ref="R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">
        <v>2</v>
      </c>
      <c r="T92">
        <v>4</v>
      </c>
      <c r="U92">
        <v>6</v>
      </c>
      <c r="V92">
        <v>4</v>
      </c>
      <c r="W92">
        <v>2</v>
      </c>
      <c r="X92">
        <v>2</v>
      </c>
      <c r="Y92" t="s">
        <v>2485</v>
      </c>
      <c r="Z92" t="s">
        <v>2486</v>
      </c>
      <c r="AA92">
        <v>3</v>
      </c>
      <c r="AB92">
        <v>0</v>
      </c>
      <c r="AC92">
        <v>3</v>
      </c>
      <c r="AD92">
        <v>0</v>
      </c>
      <c r="AE92">
        <v>3</v>
      </c>
      <c r="AF92">
        <v>0</v>
      </c>
      <c r="AG92">
        <v>2</v>
      </c>
      <c r="AH92">
        <v>1</v>
      </c>
      <c r="AI92">
        <v>1</v>
      </c>
      <c r="AJ92">
        <v>2</v>
      </c>
      <c r="AK92">
        <v>12</v>
      </c>
      <c r="AL92">
        <v>16</v>
      </c>
      <c r="AM92">
        <v>5</v>
      </c>
      <c r="AN92">
        <v>9</v>
      </c>
      <c r="AO92">
        <v>7</v>
      </c>
      <c r="AP92">
        <v>7</v>
      </c>
      <c r="AQ92">
        <v>20</v>
      </c>
      <c r="AR92">
        <v>11</v>
      </c>
      <c r="AS92">
        <v>49</v>
      </c>
      <c r="AT92">
        <v>51</v>
      </c>
      <c r="AU92">
        <v>0</v>
      </c>
      <c r="AV92">
        <v>0</v>
      </c>
      <c r="AW92">
        <v>2.86</v>
      </c>
      <c r="AX92">
        <v>59</v>
      </c>
      <c r="AY92">
        <v>80</v>
      </c>
      <c r="AZ92">
        <v>58</v>
      </c>
      <c r="BA92">
        <v>26</v>
      </c>
      <c r="BB92">
        <v>21</v>
      </c>
      <c r="BC92">
        <v>42</v>
      </c>
      <c r="BD92">
        <v>69</v>
      </c>
      <c r="BE92">
        <v>38</v>
      </c>
      <c r="BF92">
        <v>90</v>
      </c>
      <c r="BG92">
        <v>11.78</v>
      </c>
      <c r="BH92">
        <v>4.24</v>
      </c>
      <c r="BI92">
        <v>2.5099999999999998</v>
      </c>
      <c r="BJ92">
        <v>3.52</v>
      </c>
      <c r="BK92">
        <v>2.92</v>
      </c>
      <c r="BL92">
        <f>1/Table1[[#This Row],[odds_ft_home_team_win]]+1/Table1[[#This Row],[odds_ft_draw]]+1/Table1[[#This Row],[odds_ft_away_team_win]]-1</f>
        <v>2.4963037017558642E-2</v>
      </c>
      <c r="BM92">
        <f>Table1[[#This Row],[Margin]]/3</f>
        <v>8.3210123391862147E-3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 t="s">
        <v>109</v>
      </c>
      <c r="BU92">
        <f>VLOOKUP(Table1[[#This Row],[Reference]],metron,11,FALSE)</f>
        <v>1.344038264434575</v>
      </c>
      <c r="BV92">
        <f>VLOOKUP(Table1[[#This Row],[Reference]],metron,12,FALSE)</f>
        <v>1.1515772691037469</v>
      </c>
    </row>
    <row r="93" spans="1:74" hidden="1" x14ac:dyDescent="0.45">
      <c r="A93" t="s">
        <v>5409</v>
      </c>
      <c r="B93">
        <v>1483898400</v>
      </c>
      <c r="C93" s="3" t="s">
        <v>2489</v>
      </c>
      <c r="D93" t="s">
        <v>65</v>
      </c>
      <c r="E93" t="s">
        <v>66</v>
      </c>
      <c r="F93" t="s">
        <v>97</v>
      </c>
      <c r="G93" t="s">
        <v>93</v>
      </c>
      <c r="H93" t="s">
        <v>66</v>
      </c>
      <c r="I93">
        <f>MROUND(Table1[[#This Row],[Prob_H]]*100,2)/100</f>
        <v>0.52</v>
      </c>
      <c r="J93">
        <f>1/Table1[[#This Row],[odds_ft_home_team_win]]-Table1[[#This Row],[Margin/3]]</f>
        <v>0.52880359338879745</v>
      </c>
      <c r="K93">
        <f>1/Table1[[#This Row],[odds_ft_draw]]-Table1[[#This Row],[Margin/3]]</f>
        <v>0.2658944595119217</v>
      </c>
      <c r="L93">
        <f>1/Table1[[#This Row],[odds_ft_away_team_win]]-Table1[[#This Row],[Margin/3]]</f>
        <v>0.20530194709928082</v>
      </c>
      <c r="M93">
        <v>1</v>
      </c>
      <c r="N93">
        <v>1.5</v>
      </c>
      <c r="O93">
        <v>0.33</v>
      </c>
      <c r="P93">
        <v>1.37</v>
      </c>
      <c r="Q93">
        <v>0.78</v>
      </c>
      <c r="R93" t="str" cm="1">
        <f t="array" ref="R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">
        <v>4</v>
      </c>
      <c r="T93">
        <v>1</v>
      </c>
      <c r="U93">
        <v>5</v>
      </c>
      <c r="V93">
        <v>2</v>
      </c>
      <c r="W93">
        <v>1</v>
      </c>
      <c r="X93">
        <v>1</v>
      </c>
      <c r="Y93" t="s">
        <v>2490</v>
      </c>
      <c r="Z93">
        <v>1</v>
      </c>
      <c r="AA93">
        <v>5</v>
      </c>
      <c r="AB93">
        <v>4</v>
      </c>
      <c r="AC93">
        <v>3</v>
      </c>
      <c r="AD93">
        <v>0</v>
      </c>
      <c r="AE93">
        <v>2</v>
      </c>
      <c r="AF93">
        <v>1</v>
      </c>
      <c r="AG93">
        <v>1</v>
      </c>
      <c r="AH93">
        <v>2</v>
      </c>
      <c r="AI93">
        <v>2</v>
      </c>
      <c r="AJ93">
        <v>1</v>
      </c>
      <c r="AK93">
        <v>12</v>
      </c>
      <c r="AL93">
        <v>9</v>
      </c>
      <c r="AM93">
        <v>6</v>
      </c>
      <c r="AN93">
        <v>6</v>
      </c>
      <c r="AO93">
        <v>6</v>
      </c>
      <c r="AP93">
        <v>3</v>
      </c>
      <c r="AQ93">
        <v>18</v>
      </c>
      <c r="AR93">
        <v>6</v>
      </c>
      <c r="AS93">
        <v>57</v>
      </c>
      <c r="AT93">
        <v>43</v>
      </c>
      <c r="AU93">
        <v>0</v>
      </c>
      <c r="AV93">
        <v>0</v>
      </c>
      <c r="AW93">
        <v>2.63</v>
      </c>
      <c r="AX93">
        <v>60</v>
      </c>
      <c r="AY93">
        <v>71</v>
      </c>
      <c r="AZ93">
        <v>53</v>
      </c>
      <c r="BA93">
        <v>35</v>
      </c>
      <c r="BB93">
        <v>17</v>
      </c>
      <c r="BC93">
        <v>47</v>
      </c>
      <c r="BD93">
        <v>77</v>
      </c>
      <c r="BE93">
        <v>47</v>
      </c>
      <c r="BF93">
        <v>71</v>
      </c>
      <c r="BG93">
        <v>10.5</v>
      </c>
      <c r="BH93">
        <v>4.49</v>
      </c>
      <c r="BI93">
        <v>1.86</v>
      </c>
      <c r="BJ93">
        <v>3.64</v>
      </c>
      <c r="BK93">
        <v>4.67</v>
      </c>
      <c r="BL93">
        <f>1/Table1[[#This Row],[odds_ft_home_team_win]]+1/Table1[[#This Row],[odds_ft_draw]]+1/Table1[[#This Row],[odds_ft_away_team_win]]-1</f>
        <v>2.6492445640059037E-2</v>
      </c>
      <c r="BM93">
        <f>Table1[[#This Row],[Margin]]/3</f>
        <v>8.8308152133530129E-3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 t="s">
        <v>2262</v>
      </c>
      <c r="BU93">
        <f>VLOOKUP(Table1[[#This Row],[Reference]],metron,11,FALSE)</f>
        <v>1.625948039373891</v>
      </c>
      <c r="BV93">
        <f>VLOOKUP(Table1[[#This Row],[Reference]],metron,12,FALSE)</f>
        <v>0.97079231886396644</v>
      </c>
    </row>
    <row r="94" spans="1:74" hidden="1" x14ac:dyDescent="0.45">
      <c r="A94" t="s">
        <v>5409</v>
      </c>
      <c r="B94">
        <v>1483920000</v>
      </c>
      <c r="C94" s="3" t="s">
        <v>2491</v>
      </c>
      <c r="D94" t="s">
        <v>65</v>
      </c>
      <c r="E94" t="s">
        <v>66</v>
      </c>
      <c r="F94" t="s">
        <v>73</v>
      </c>
      <c r="G94" t="s">
        <v>85</v>
      </c>
      <c r="H94" t="s">
        <v>66</v>
      </c>
      <c r="I94">
        <f>MROUND(Table1[[#This Row],[Prob_H]]*100,2)/100</f>
        <v>0.32</v>
      </c>
      <c r="J94">
        <f>1/Table1[[#This Row],[odds_ft_home_team_win]]-Table1[[#This Row],[Margin/3]]</f>
        <v>0.31821517757416018</v>
      </c>
      <c r="K94">
        <f>1/Table1[[#This Row],[odds_ft_draw]]-Table1[[#This Row],[Margin/3]]</f>
        <v>0.26842610220255264</v>
      </c>
      <c r="L94">
        <f>1/Table1[[#This Row],[odds_ft_away_team_win]]-Table1[[#This Row],[Margin/3]]</f>
        <v>0.41335872022328729</v>
      </c>
      <c r="M94">
        <v>1</v>
      </c>
      <c r="N94">
        <v>1.1100000000000001</v>
      </c>
      <c r="O94">
        <v>1.22</v>
      </c>
      <c r="P94">
        <v>1.06</v>
      </c>
      <c r="Q94">
        <v>1</v>
      </c>
      <c r="R94" t="str" cm="1">
        <f t="array" ref="R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">
        <v>2</v>
      </c>
      <c r="T94">
        <v>3</v>
      </c>
      <c r="U94">
        <v>5</v>
      </c>
      <c r="V94">
        <v>3</v>
      </c>
      <c r="W94">
        <v>2</v>
      </c>
      <c r="X94">
        <v>1</v>
      </c>
      <c r="Y94" t="s">
        <v>2492</v>
      </c>
      <c r="Z94" t="s">
        <v>2493</v>
      </c>
      <c r="AA94">
        <v>8</v>
      </c>
      <c r="AB94">
        <v>4</v>
      </c>
      <c r="AC94">
        <v>2</v>
      </c>
      <c r="AD94">
        <v>0</v>
      </c>
      <c r="AE94">
        <v>2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8</v>
      </c>
      <c r="AL94">
        <v>15</v>
      </c>
      <c r="AM94">
        <v>4</v>
      </c>
      <c r="AN94">
        <v>8</v>
      </c>
      <c r="AO94">
        <v>4</v>
      </c>
      <c r="AP94">
        <v>7</v>
      </c>
      <c r="AQ94">
        <v>15</v>
      </c>
      <c r="AR94">
        <v>14</v>
      </c>
      <c r="AS94">
        <v>47</v>
      </c>
      <c r="AT94">
        <v>53</v>
      </c>
      <c r="AU94">
        <v>0</v>
      </c>
      <c r="AV94">
        <v>0</v>
      </c>
      <c r="AW94">
        <v>3.11</v>
      </c>
      <c r="AX94">
        <v>62</v>
      </c>
      <c r="AY94">
        <v>84</v>
      </c>
      <c r="AZ94">
        <v>56</v>
      </c>
      <c r="BA94">
        <v>39</v>
      </c>
      <c r="BB94">
        <v>22</v>
      </c>
      <c r="BC94">
        <v>39</v>
      </c>
      <c r="BD94">
        <v>73</v>
      </c>
      <c r="BE94">
        <v>50</v>
      </c>
      <c r="BF94">
        <v>95</v>
      </c>
      <c r="BG94">
        <v>14.77</v>
      </c>
      <c r="BH94">
        <v>6.11</v>
      </c>
      <c r="BI94">
        <v>3.06</v>
      </c>
      <c r="BJ94">
        <v>3.61</v>
      </c>
      <c r="BK94">
        <v>2.37</v>
      </c>
      <c r="BL94">
        <f>1/Table1[[#This Row],[odds_ft_home_team_win]]+1/Table1[[#This Row],[odds_ft_draw]]+1/Table1[[#This Row],[odds_ft_away_team_win]]-1</f>
        <v>2.5746624140264629E-2</v>
      </c>
      <c r="BM94">
        <f>Table1[[#This Row],[Margin]]/3</f>
        <v>8.5822080467548769E-3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 t="s">
        <v>126</v>
      </c>
      <c r="BU94">
        <f>VLOOKUP(Table1[[#This Row],[Reference]],metron,11,FALSE)</f>
        <v>1.210167055864918</v>
      </c>
      <c r="BV94">
        <f>VLOOKUP(Table1[[#This Row],[Reference]],metron,12,FALSE)</f>
        <v>1.3211783725525419</v>
      </c>
    </row>
    <row r="95" spans="1:74" hidden="1" x14ac:dyDescent="0.45">
      <c r="A95" t="s">
        <v>5409</v>
      </c>
      <c r="B95">
        <v>1486519200</v>
      </c>
      <c r="C95" s="3" t="s">
        <v>2543</v>
      </c>
      <c r="D95" t="s">
        <v>65</v>
      </c>
      <c r="E95" t="s">
        <v>66</v>
      </c>
      <c r="F95" t="s">
        <v>67</v>
      </c>
      <c r="G95" t="s">
        <v>86</v>
      </c>
      <c r="H95" t="s">
        <v>66</v>
      </c>
      <c r="I95">
        <f>MROUND(Table1[[#This Row],[Prob_H]]*100,2)/100</f>
        <v>0.24</v>
      </c>
      <c r="J95">
        <f>1/Table1[[#This Row],[odds_ft_home_team_win]]-Table1[[#This Row],[Margin/3]]</f>
        <v>0.24205225650014092</v>
      </c>
      <c r="K95">
        <f>1/Table1[[#This Row],[odds_ft_draw]]-Table1[[#This Row],[Margin/3]]</f>
        <v>0.27632597498438571</v>
      </c>
      <c r="L95">
        <f>1/Table1[[#This Row],[odds_ft_away_team_win]]-Table1[[#This Row],[Margin/3]]</f>
        <v>0.48162176851547334</v>
      </c>
      <c r="M95">
        <v>1</v>
      </c>
      <c r="N95">
        <v>1.1000000000000001</v>
      </c>
      <c r="O95">
        <v>1.43</v>
      </c>
      <c r="P95">
        <v>1.1200000000000001</v>
      </c>
      <c r="Q95">
        <v>1.25</v>
      </c>
      <c r="R95" t="str" cm="1">
        <f t="array" ref="R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">
        <v>2</v>
      </c>
      <c r="T95">
        <v>0</v>
      </c>
      <c r="U95">
        <v>2</v>
      </c>
      <c r="V95">
        <v>0</v>
      </c>
      <c r="W95">
        <v>0</v>
      </c>
      <c r="X95">
        <v>0</v>
      </c>
      <c r="Y95" t="s">
        <v>2544</v>
      </c>
      <c r="AA95">
        <v>4</v>
      </c>
      <c r="AB95">
        <v>6</v>
      </c>
      <c r="AC95">
        <v>2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12</v>
      </c>
      <c r="AL95">
        <v>17</v>
      </c>
      <c r="AM95">
        <v>5</v>
      </c>
      <c r="AN95">
        <v>3</v>
      </c>
      <c r="AO95">
        <v>7</v>
      </c>
      <c r="AP95">
        <v>14</v>
      </c>
      <c r="AQ95">
        <v>10</v>
      </c>
      <c r="AR95">
        <v>13</v>
      </c>
      <c r="AS95">
        <v>48</v>
      </c>
      <c r="AT95">
        <v>52</v>
      </c>
      <c r="AU95">
        <v>0</v>
      </c>
      <c r="AV95">
        <v>0</v>
      </c>
      <c r="AW95">
        <v>2.93</v>
      </c>
      <c r="AX95">
        <v>63</v>
      </c>
      <c r="AY95">
        <v>82</v>
      </c>
      <c r="AZ95">
        <v>47</v>
      </c>
      <c r="BA95">
        <v>28</v>
      </c>
      <c r="BB95">
        <v>20</v>
      </c>
      <c r="BC95">
        <v>44</v>
      </c>
      <c r="BD95">
        <v>77</v>
      </c>
      <c r="BE95">
        <v>52</v>
      </c>
      <c r="BF95">
        <v>75</v>
      </c>
      <c r="BG95">
        <v>12.23</v>
      </c>
      <c r="BH95">
        <v>5.34</v>
      </c>
      <c r="BI95">
        <v>3.99</v>
      </c>
      <c r="BJ95">
        <v>3.51</v>
      </c>
      <c r="BK95">
        <v>2.04</v>
      </c>
      <c r="BL95">
        <f>1/Table1[[#This Row],[odds_ft_home_team_win]]+1/Table1[[#This Row],[odds_ft_draw]]+1/Table1[[#This Row],[odds_ft_away_team_win]]-1</f>
        <v>2.572292974769752E-2</v>
      </c>
      <c r="BM95">
        <f>Table1[[#This Row],[Margin]]/3</f>
        <v>8.5743099158991729E-3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 t="s">
        <v>70</v>
      </c>
      <c r="BU95">
        <f>VLOOKUP(Table1[[#This Row],[Reference]],metron,11,FALSE)</f>
        <v>1.067249240121581</v>
      </c>
      <c r="BV95">
        <f>VLOOKUP(Table1[[#This Row],[Reference]],metron,12,FALSE)</f>
        <v>1.53419452887538</v>
      </c>
    </row>
    <row r="96" spans="1:74" hidden="1" x14ac:dyDescent="0.45">
      <c r="A96" t="s">
        <v>5408</v>
      </c>
      <c r="B96">
        <v>1500681600</v>
      </c>
      <c r="C96" s="3" t="s">
        <v>2734</v>
      </c>
      <c r="D96" t="s">
        <v>65</v>
      </c>
      <c r="E96" t="s">
        <v>66</v>
      </c>
      <c r="F96" t="s">
        <v>78</v>
      </c>
      <c r="G96" t="s">
        <v>85</v>
      </c>
      <c r="H96" t="s">
        <v>66</v>
      </c>
      <c r="I96">
        <f>MROUND(Table1[[#This Row],[Prob_H]]*100,2)/100</f>
        <v>0.28000000000000003</v>
      </c>
      <c r="J96">
        <f>1/Table1[[#This Row],[odds_ft_home_team_win]]-Table1[[#This Row],[Margin/3]]</f>
        <v>0.28298186667363934</v>
      </c>
      <c r="K96">
        <f>1/Table1[[#This Row],[odds_ft_draw]]-Table1[[#This Row],[Margin/3]]</f>
        <v>0.2771509628835519</v>
      </c>
      <c r="L96">
        <f>1/Table1[[#This Row],[odds_ft_away_team_win]]-Table1[[#This Row],[Margin/3]]</f>
        <v>0.43986717044280882</v>
      </c>
      <c r="M96">
        <v>1</v>
      </c>
      <c r="N96">
        <v>0</v>
      </c>
      <c r="O96">
        <v>0</v>
      </c>
      <c r="P96">
        <v>1.5</v>
      </c>
      <c r="Q96">
        <v>1.62</v>
      </c>
      <c r="R96" t="str" cm="1">
        <f t="array" ref="R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AA96">
        <v>7</v>
      </c>
      <c r="AB96">
        <v>8</v>
      </c>
      <c r="AC96">
        <v>2</v>
      </c>
      <c r="AD96">
        <v>0</v>
      </c>
      <c r="AE96">
        <v>2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5</v>
      </c>
      <c r="AL96">
        <v>10</v>
      </c>
      <c r="AM96">
        <v>4</v>
      </c>
      <c r="AN96">
        <v>5</v>
      </c>
      <c r="AO96">
        <v>1</v>
      </c>
      <c r="AP96">
        <v>5</v>
      </c>
      <c r="AQ96">
        <v>11</v>
      </c>
      <c r="AR96">
        <v>19</v>
      </c>
      <c r="AS96">
        <v>49</v>
      </c>
      <c r="AT96">
        <v>51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3.43</v>
      </c>
      <c r="BJ96">
        <v>3.5</v>
      </c>
      <c r="BK96">
        <v>2.23</v>
      </c>
      <c r="BL96">
        <f>1/Table1[[#This Row],[odds_ft_home_team_win]]+1/Table1[[#This Row],[odds_ft_draw]]+1/Table1[[#This Row],[odds_ft_away_team_win]]-1</f>
        <v>2.5689968492201398E-2</v>
      </c>
      <c r="BM96">
        <f>Table1[[#This Row],[Margin]]/3</f>
        <v>8.5633228307337994E-3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 t="s">
        <v>106</v>
      </c>
      <c r="BU96">
        <f>VLOOKUP(Table1[[#This Row],[Reference]],metron,11,FALSE)</f>
        <v>1.128766254360926</v>
      </c>
      <c r="BV96">
        <f>VLOOKUP(Table1[[#This Row],[Reference]],metron,12,FALSE)</f>
        <v>1.415794481446242</v>
      </c>
    </row>
    <row r="97" spans="1:74" hidden="1" x14ac:dyDescent="0.45">
      <c r="A97" t="s">
        <v>5408</v>
      </c>
      <c r="B97">
        <v>1500688800</v>
      </c>
      <c r="C97" s="3" t="s">
        <v>2735</v>
      </c>
      <c r="D97" t="s">
        <v>65</v>
      </c>
      <c r="E97" t="s">
        <v>66</v>
      </c>
      <c r="F97" t="s">
        <v>72</v>
      </c>
      <c r="G97" t="s">
        <v>77</v>
      </c>
      <c r="H97" t="s">
        <v>66</v>
      </c>
      <c r="I97">
        <f>MROUND(Table1[[#This Row],[Prob_H]]*100,2)/100</f>
        <v>0.42</v>
      </c>
      <c r="J97">
        <f>1/Table1[[#This Row],[odds_ft_home_team_win]]-Table1[[#This Row],[Margin/3]]</f>
        <v>0.42646994820907869</v>
      </c>
      <c r="K97">
        <f>1/Table1[[#This Row],[odds_ft_draw]]-Table1[[#This Row],[Margin/3]]</f>
        <v>0.29198763981372677</v>
      </c>
      <c r="L97">
        <f>1/Table1[[#This Row],[odds_ft_away_team_win]]-Table1[[#This Row],[Margin/3]]</f>
        <v>0.2815424119771946</v>
      </c>
      <c r="M97">
        <v>1</v>
      </c>
      <c r="N97">
        <v>0</v>
      </c>
      <c r="O97">
        <v>0</v>
      </c>
      <c r="P97">
        <v>1.84</v>
      </c>
      <c r="Q97">
        <v>1.39</v>
      </c>
      <c r="R97" t="str" cm="1">
        <f t="array" ref="R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">
        <v>0</v>
      </c>
      <c r="T97">
        <v>2</v>
      </c>
      <c r="U97">
        <v>2</v>
      </c>
      <c r="V97">
        <v>1</v>
      </c>
      <c r="W97">
        <v>0</v>
      </c>
      <c r="X97">
        <v>1</v>
      </c>
      <c r="Z97" t="s">
        <v>2736</v>
      </c>
      <c r="AA97">
        <v>4</v>
      </c>
      <c r="AB97">
        <v>6</v>
      </c>
      <c r="AC97">
        <v>4</v>
      </c>
      <c r="AD97">
        <v>0</v>
      </c>
      <c r="AE97">
        <v>3</v>
      </c>
      <c r="AF97">
        <v>0</v>
      </c>
      <c r="AG97">
        <v>1</v>
      </c>
      <c r="AH97">
        <v>3</v>
      </c>
      <c r="AI97">
        <v>2</v>
      </c>
      <c r="AJ97">
        <v>1</v>
      </c>
      <c r="AK97">
        <v>10</v>
      </c>
      <c r="AL97">
        <v>7</v>
      </c>
      <c r="AM97">
        <v>2</v>
      </c>
      <c r="AN97">
        <v>3</v>
      </c>
      <c r="AO97">
        <v>8</v>
      </c>
      <c r="AP97">
        <v>4</v>
      </c>
      <c r="AQ97">
        <v>-1</v>
      </c>
      <c r="AR97">
        <v>-1</v>
      </c>
      <c r="AS97">
        <v>-1</v>
      </c>
      <c r="AT97">
        <v>-1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2.2999999999999998</v>
      </c>
      <c r="BJ97">
        <v>3.33</v>
      </c>
      <c r="BK97">
        <v>3.45</v>
      </c>
      <c r="BL97">
        <f>1/Table1[[#This Row],[odds_ft_home_team_win]]+1/Table1[[#This Row],[odds_ft_draw]]+1/Table1[[#This Row],[odds_ft_away_team_win]]-1</f>
        <v>2.4937981459720593E-2</v>
      </c>
      <c r="BM97">
        <f>Table1[[#This Row],[Margin]]/3</f>
        <v>8.312660486573531E-3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 t="s">
        <v>75</v>
      </c>
      <c r="BU97">
        <f>VLOOKUP(Table1[[#This Row],[Reference]],metron,11,FALSE)</f>
        <v>1.396960958296362</v>
      </c>
      <c r="BV97">
        <f>VLOOKUP(Table1[[#This Row],[Reference]],metron,12,FALSE)</f>
        <v>1.091503992901508</v>
      </c>
    </row>
    <row r="98" spans="1:74" hidden="1" x14ac:dyDescent="0.45">
      <c r="A98" t="s">
        <v>5408</v>
      </c>
      <c r="B98">
        <v>1500760800</v>
      </c>
      <c r="C98" s="3" t="s">
        <v>2737</v>
      </c>
      <c r="D98" t="s">
        <v>65</v>
      </c>
      <c r="E98" t="s">
        <v>66</v>
      </c>
      <c r="F98" t="s">
        <v>2738</v>
      </c>
      <c r="G98" t="s">
        <v>88</v>
      </c>
      <c r="H98" t="s">
        <v>66</v>
      </c>
      <c r="I98">
        <f>MROUND(Table1[[#This Row],[Prob_H]]*100,2)/100</f>
        <v>0.3</v>
      </c>
      <c r="J98">
        <f>1/Table1[[#This Row],[odds_ft_home_team_win]]-Table1[[#This Row],[Margin/3]]</f>
        <v>0.3011711871131606</v>
      </c>
      <c r="K98">
        <f>1/Table1[[#This Row],[odds_ft_draw]]-Table1[[#This Row],[Margin/3]]</f>
        <v>0.27247254029784074</v>
      </c>
      <c r="L98">
        <f>1/Table1[[#This Row],[odds_ft_away_team_win]]-Table1[[#This Row],[Margin/3]]</f>
        <v>0.42635627258899855</v>
      </c>
      <c r="M98">
        <v>1</v>
      </c>
      <c r="N98">
        <v>0</v>
      </c>
      <c r="O98">
        <v>0</v>
      </c>
      <c r="P98">
        <v>1.06</v>
      </c>
      <c r="Q98">
        <v>1.1000000000000001</v>
      </c>
      <c r="R98" t="str" cm="1">
        <f t="array" ref="R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">
        <v>2</v>
      </c>
      <c r="T98">
        <v>2</v>
      </c>
      <c r="U98">
        <v>4</v>
      </c>
      <c r="V98">
        <v>4</v>
      </c>
      <c r="W98">
        <v>2</v>
      </c>
      <c r="X98">
        <v>2</v>
      </c>
      <c r="Y98" t="s">
        <v>160</v>
      </c>
      <c r="Z98" t="s">
        <v>2739</v>
      </c>
      <c r="AA98">
        <v>5</v>
      </c>
      <c r="AB98">
        <v>3</v>
      </c>
      <c r="AC98">
        <v>1</v>
      </c>
      <c r="AD98">
        <v>0</v>
      </c>
      <c r="AE98">
        <v>4</v>
      </c>
      <c r="AF98">
        <v>0</v>
      </c>
      <c r="AG98">
        <v>0</v>
      </c>
      <c r="AH98">
        <v>1</v>
      </c>
      <c r="AI98">
        <v>2</v>
      </c>
      <c r="AJ98">
        <v>2</v>
      </c>
      <c r="AK98">
        <v>9</v>
      </c>
      <c r="AL98">
        <v>11</v>
      </c>
      <c r="AM98">
        <v>4</v>
      </c>
      <c r="AN98">
        <v>6</v>
      </c>
      <c r="AO98">
        <v>5</v>
      </c>
      <c r="AP98">
        <v>5</v>
      </c>
      <c r="AQ98">
        <v>15</v>
      </c>
      <c r="AR98">
        <v>18</v>
      </c>
      <c r="AS98">
        <v>60</v>
      </c>
      <c r="AT98">
        <v>40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3.23</v>
      </c>
      <c r="BJ98">
        <v>3.56</v>
      </c>
      <c r="BK98">
        <v>2.2999999999999998</v>
      </c>
      <c r="BL98">
        <f>1/Table1[[#This Row],[odds_ft_home_team_win]]+1/Table1[[#This Row],[odds_ft_draw]]+1/Table1[[#This Row],[odds_ft_away_team_win]]-1</f>
        <v>2.5279008319960994E-2</v>
      </c>
      <c r="BM98">
        <f>Table1[[#This Row],[Margin]]/3</f>
        <v>8.4263361066536646E-3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 t="s">
        <v>1292</v>
      </c>
      <c r="BU98">
        <f>VLOOKUP(Table1[[#This Row],[Reference]],metron,11,FALSE)</f>
        <v>1.1805091283106199</v>
      </c>
      <c r="BV98">
        <f>VLOOKUP(Table1[[#This Row],[Reference]],metron,12,FALSE)</f>
        <v>1.3921316533813319</v>
      </c>
    </row>
    <row r="99" spans="1:74" hidden="1" x14ac:dyDescent="0.45">
      <c r="A99" t="s">
        <v>5408</v>
      </c>
      <c r="B99">
        <v>1500760800</v>
      </c>
      <c r="C99" s="3" t="s">
        <v>2737</v>
      </c>
      <c r="D99" t="s">
        <v>65</v>
      </c>
      <c r="E99" t="s">
        <v>66</v>
      </c>
      <c r="F99" t="s">
        <v>86</v>
      </c>
      <c r="G99" t="s">
        <v>80</v>
      </c>
      <c r="H99" t="s">
        <v>66</v>
      </c>
      <c r="I99">
        <f>MROUND(Table1[[#This Row],[Prob_H]]*100,2)/100</f>
        <v>0.54</v>
      </c>
      <c r="J99">
        <f>1/Table1[[#This Row],[odds_ft_home_team_win]]-Table1[[#This Row],[Margin/3]]</f>
        <v>0.54427645395726265</v>
      </c>
      <c r="K99">
        <f>1/Table1[[#This Row],[odds_ft_draw]]-Table1[[#This Row],[Margin/3]]</f>
        <v>0.25774771292046933</v>
      </c>
      <c r="L99">
        <f>1/Table1[[#This Row],[odds_ft_away_team_win]]-Table1[[#This Row],[Margin/3]]</f>
        <v>0.19797583312226802</v>
      </c>
      <c r="M99">
        <v>1</v>
      </c>
      <c r="N99">
        <v>0</v>
      </c>
      <c r="O99">
        <v>0</v>
      </c>
      <c r="P99">
        <v>1.76</v>
      </c>
      <c r="Q99">
        <v>1.24</v>
      </c>
      <c r="R99" t="str" cm="1">
        <f t="array" ref="R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Z99">
        <v>87</v>
      </c>
      <c r="AA99">
        <v>4</v>
      </c>
      <c r="AB99">
        <v>4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6</v>
      </c>
      <c r="AL99">
        <v>6</v>
      </c>
      <c r="AM99">
        <v>0</v>
      </c>
      <c r="AN99">
        <v>2</v>
      </c>
      <c r="AO99">
        <v>6</v>
      </c>
      <c r="AP99">
        <v>4</v>
      </c>
      <c r="AQ99">
        <v>9</v>
      </c>
      <c r="AR99">
        <v>12</v>
      </c>
      <c r="AS99">
        <v>59</v>
      </c>
      <c r="AT99">
        <v>41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1.81</v>
      </c>
      <c r="BJ99">
        <v>3.76</v>
      </c>
      <c r="BK99">
        <v>4.8499999999999996</v>
      </c>
      <c r="BL99">
        <f>1/Table1[[#This Row],[odds_ft_home_team_win]]+1/Table1[[#This Row],[odds_ft_draw]]+1/Table1[[#This Row],[odds_ft_away_team_win]]-1</f>
        <v>2.4629201664123856E-2</v>
      </c>
      <c r="BM99">
        <f>Table1[[#This Row],[Margin]]/3</f>
        <v>8.2097338880412849E-3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 t="s">
        <v>113</v>
      </c>
      <c r="BU99">
        <f>VLOOKUP(Table1[[#This Row],[Reference]],metron,11,FALSE)</f>
        <v>1.684957590444867</v>
      </c>
      <c r="BV99">
        <f>VLOOKUP(Table1[[#This Row],[Reference]],metron,12,FALSE)</f>
        <v>0.95101263631642718</v>
      </c>
    </row>
    <row r="100" spans="1:74" hidden="1" x14ac:dyDescent="0.45">
      <c r="A100" t="s">
        <v>5408</v>
      </c>
      <c r="B100">
        <v>1500768000</v>
      </c>
      <c r="C100" s="3" t="s">
        <v>2740</v>
      </c>
      <c r="D100" t="s">
        <v>65</v>
      </c>
      <c r="E100" t="s">
        <v>66</v>
      </c>
      <c r="F100" t="s">
        <v>68</v>
      </c>
      <c r="G100" t="s">
        <v>73</v>
      </c>
      <c r="H100" t="s">
        <v>66</v>
      </c>
      <c r="I100">
        <f>MROUND(Table1[[#This Row],[Prob_H]]*100,2)/100</f>
        <v>0.68</v>
      </c>
      <c r="J100">
        <f>1/Table1[[#This Row],[odds_ft_home_team_win]]-Table1[[#This Row],[Margin/3]]</f>
        <v>0.6725831174540795</v>
      </c>
      <c r="K100">
        <f>1/Table1[[#This Row],[odds_ft_draw]]-Table1[[#This Row],[Margin/3]]</f>
        <v>0.21404049863271504</v>
      </c>
      <c r="L100">
        <f>1/Table1[[#This Row],[odds_ft_away_team_win]]-Table1[[#This Row],[Margin/3]]</f>
        <v>0.11337638391320551</v>
      </c>
      <c r="M100">
        <v>1</v>
      </c>
      <c r="N100">
        <v>0</v>
      </c>
      <c r="O100">
        <v>0</v>
      </c>
      <c r="P100">
        <v>2.4300000000000002</v>
      </c>
      <c r="Q100">
        <v>0.76</v>
      </c>
      <c r="R100" t="str" cm="1">
        <f t="array" ref="R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">
        <v>5</v>
      </c>
      <c r="T100">
        <v>0</v>
      </c>
      <c r="U100">
        <v>5</v>
      </c>
      <c r="V100">
        <v>3</v>
      </c>
      <c r="W100">
        <v>3</v>
      </c>
      <c r="X100">
        <v>0</v>
      </c>
      <c r="Y100" t="s">
        <v>2741</v>
      </c>
      <c r="AA100">
        <v>5</v>
      </c>
      <c r="AB100">
        <v>2</v>
      </c>
      <c r="AC100">
        <v>0</v>
      </c>
      <c r="AD100">
        <v>0</v>
      </c>
      <c r="AE100">
        <v>3</v>
      </c>
      <c r="AF100">
        <v>1</v>
      </c>
      <c r="AG100">
        <v>0</v>
      </c>
      <c r="AH100">
        <v>0</v>
      </c>
      <c r="AI100">
        <v>3</v>
      </c>
      <c r="AJ100">
        <v>1</v>
      </c>
      <c r="AK100">
        <v>11</v>
      </c>
      <c r="AL100">
        <v>9</v>
      </c>
      <c r="AM100">
        <v>6</v>
      </c>
      <c r="AN100">
        <v>0</v>
      </c>
      <c r="AO100">
        <v>5</v>
      </c>
      <c r="AP100">
        <v>9</v>
      </c>
      <c r="AQ100">
        <v>6</v>
      </c>
      <c r="AR100">
        <v>11</v>
      </c>
      <c r="AS100">
        <v>53</v>
      </c>
      <c r="AT100">
        <v>47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1.47</v>
      </c>
      <c r="BJ100">
        <v>4.51</v>
      </c>
      <c r="BK100">
        <v>8.26</v>
      </c>
      <c r="BL100">
        <f>1/Table1[[#This Row],[odds_ft_home_team_win]]+1/Table1[[#This Row],[odds_ft_draw]]+1/Table1[[#This Row],[odds_ft_away_team_win]]-1</f>
        <v>2.3066974168373777E-2</v>
      </c>
      <c r="BM100">
        <f>Table1[[#This Row],[Margin]]/3</f>
        <v>7.688991389457926E-3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 t="s">
        <v>116</v>
      </c>
      <c r="BU100">
        <f>VLOOKUP(Table1[[#This Row],[Reference]],metron,11,FALSE)</f>
        <v>2.1359338061465718</v>
      </c>
      <c r="BV100">
        <f>VLOOKUP(Table1[[#This Row],[Reference]],metron,12,FALSE)</f>
        <v>0.77482269503546097</v>
      </c>
    </row>
    <row r="101" spans="1:74" hidden="1" x14ac:dyDescent="0.45">
      <c r="A101" t="s">
        <v>5408</v>
      </c>
      <c r="B101">
        <v>1500768360</v>
      </c>
      <c r="C101" s="3" t="s">
        <v>2742</v>
      </c>
      <c r="D101" t="s">
        <v>65</v>
      </c>
      <c r="E101" t="s">
        <v>66</v>
      </c>
      <c r="F101" t="s">
        <v>81</v>
      </c>
      <c r="G101" t="s">
        <v>93</v>
      </c>
      <c r="H101" t="s">
        <v>66</v>
      </c>
      <c r="I101">
        <f>MROUND(Table1[[#This Row],[Prob_H]]*100,2)/100</f>
        <v>0.54</v>
      </c>
      <c r="J101">
        <f>1/Table1[[#This Row],[odds_ft_home_team_win]]-Table1[[#This Row],[Margin/3]]</f>
        <v>0.54981096313982447</v>
      </c>
      <c r="K101">
        <f>1/Table1[[#This Row],[odds_ft_draw]]-Table1[[#This Row],[Margin/3]]</f>
        <v>0.25156841192939627</v>
      </c>
      <c r="L101">
        <f>1/Table1[[#This Row],[odds_ft_away_team_win]]-Table1[[#This Row],[Margin/3]]</f>
        <v>0.19862062493077934</v>
      </c>
      <c r="M101">
        <v>1</v>
      </c>
      <c r="N101">
        <v>0</v>
      </c>
      <c r="O101">
        <v>0</v>
      </c>
      <c r="P101">
        <v>1.44</v>
      </c>
      <c r="Q101">
        <v>0.83</v>
      </c>
      <c r="R101" t="str" cm="1">
        <f t="array" ref="R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">
        <v>0</v>
      </c>
      <c r="T101">
        <v>3</v>
      </c>
      <c r="U101">
        <v>3</v>
      </c>
      <c r="V101">
        <v>1</v>
      </c>
      <c r="W101">
        <v>0</v>
      </c>
      <c r="X101">
        <v>1</v>
      </c>
      <c r="Z101" t="s">
        <v>2743</v>
      </c>
      <c r="AA101">
        <v>8</v>
      </c>
      <c r="AB101">
        <v>1</v>
      </c>
      <c r="AC101">
        <v>4</v>
      </c>
      <c r="AD101">
        <v>1</v>
      </c>
      <c r="AE101">
        <v>1</v>
      </c>
      <c r="AF101">
        <v>0</v>
      </c>
      <c r="AG101">
        <v>1</v>
      </c>
      <c r="AH101">
        <v>4</v>
      </c>
      <c r="AI101">
        <v>1</v>
      </c>
      <c r="AJ101">
        <v>0</v>
      </c>
      <c r="AK101">
        <v>8</v>
      </c>
      <c r="AL101">
        <v>8</v>
      </c>
      <c r="AM101">
        <v>3</v>
      </c>
      <c r="AN101">
        <v>5</v>
      </c>
      <c r="AO101">
        <v>5</v>
      </c>
      <c r="AP101">
        <v>3</v>
      </c>
      <c r="AQ101">
        <v>16</v>
      </c>
      <c r="AR101">
        <v>10</v>
      </c>
      <c r="AS101">
        <v>50</v>
      </c>
      <c r="AT101">
        <v>50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1.79</v>
      </c>
      <c r="BJ101">
        <v>3.84</v>
      </c>
      <c r="BK101">
        <v>4.82</v>
      </c>
      <c r="BL101">
        <f>1/Table1[[#This Row],[odds_ft_home_team_win]]+1/Table1[[#This Row],[odds_ft_draw]]+1/Table1[[#This Row],[odds_ft_away_team_win]]-1</f>
        <v>2.6544764211811289E-2</v>
      </c>
      <c r="BM101">
        <f>Table1[[#This Row],[Margin]]/3</f>
        <v>8.8482547372704303E-3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 t="s">
        <v>109</v>
      </c>
      <c r="BU101">
        <f>VLOOKUP(Table1[[#This Row],[Reference]],metron,11,FALSE)</f>
        <v>1.684957590444867</v>
      </c>
      <c r="BV101">
        <f>VLOOKUP(Table1[[#This Row],[Reference]],metron,12,FALSE)</f>
        <v>0.95101263631642718</v>
      </c>
    </row>
    <row r="102" spans="1:74" hidden="1" x14ac:dyDescent="0.45">
      <c r="A102" t="s">
        <v>5408</v>
      </c>
      <c r="B102">
        <v>1500775560</v>
      </c>
      <c r="C102" s="3" t="s">
        <v>2744</v>
      </c>
      <c r="D102" t="s">
        <v>65</v>
      </c>
      <c r="E102" t="s">
        <v>66</v>
      </c>
      <c r="F102" t="s">
        <v>98</v>
      </c>
      <c r="G102" t="s">
        <v>97</v>
      </c>
      <c r="H102" t="s">
        <v>66</v>
      </c>
      <c r="I102">
        <f>MROUND(Table1[[#This Row],[Prob_H]]*100,2)/100</f>
        <v>0.42</v>
      </c>
      <c r="J102">
        <f>1/Table1[[#This Row],[odds_ft_home_team_win]]-Table1[[#This Row],[Margin/3]]</f>
        <v>0.4225678382216646</v>
      </c>
      <c r="K102">
        <f>1/Table1[[#This Row],[odds_ft_draw]]-Table1[[#This Row],[Margin/3]]</f>
        <v>0.29004081814961102</v>
      </c>
      <c r="L102">
        <f>1/Table1[[#This Row],[odds_ft_away_team_win]]-Table1[[#This Row],[Margin/3]]</f>
        <v>0.28739134362872437</v>
      </c>
      <c r="M102">
        <v>1</v>
      </c>
      <c r="N102">
        <v>0</v>
      </c>
      <c r="O102">
        <v>0</v>
      </c>
      <c r="P102">
        <v>0.59</v>
      </c>
      <c r="Q102">
        <v>1.29</v>
      </c>
      <c r="R102" t="str" cm="1">
        <f t="array" ref="R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AA102">
        <v>6</v>
      </c>
      <c r="AB102">
        <v>3</v>
      </c>
      <c r="AC102">
        <v>3</v>
      </c>
      <c r="AD102">
        <v>0</v>
      </c>
      <c r="AE102">
        <v>2</v>
      </c>
      <c r="AF102">
        <v>1</v>
      </c>
      <c r="AG102">
        <v>1</v>
      </c>
      <c r="AH102">
        <v>2</v>
      </c>
      <c r="AI102">
        <v>1</v>
      </c>
      <c r="AJ102">
        <v>2</v>
      </c>
      <c r="AK102">
        <v>10</v>
      </c>
      <c r="AL102">
        <v>11</v>
      </c>
      <c r="AM102">
        <v>5</v>
      </c>
      <c r="AN102">
        <v>5</v>
      </c>
      <c r="AO102">
        <v>5</v>
      </c>
      <c r="AP102">
        <v>6</v>
      </c>
      <c r="AQ102">
        <v>17</v>
      </c>
      <c r="AR102">
        <v>11</v>
      </c>
      <c r="AS102">
        <v>51</v>
      </c>
      <c r="AT102">
        <v>49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2.3199999999999998</v>
      </c>
      <c r="BJ102">
        <v>3.35</v>
      </c>
      <c r="BK102">
        <v>3.38</v>
      </c>
      <c r="BL102">
        <f>1/Table1[[#This Row],[odds_ft_home_team_win]]+1/Table1[[#This Row],[odds_ft_draw]]+1/Table1[[#This Row],[odds_ft_away_team_win]]-1</f>
        <v>2.5399933610868342E-2</v>
      </c>
      <c r="BM102">
        <f>Table1[[#This Row],[Margin]]/3</f>
        <v>8.4666445369561139E-3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 t="s">
        <v>2745</v>
      </c>
      <c r="BU102">
        <f>VLOOKUP(Table1[[#This Row],[Reference]],metron,11,FALSE)</f>
        <v>1.396960958296362</v>
      </c>
      <c r="BV102">
        <f>VLOOKUP(Table1[[#This Row],[Reference]],metron,12,FALSE)</f>
        <v>1.091503992901508</v>
      </c>
    </row>
    <row r="103" spans="1:74" hidden="1" x14ac:dyDescent="0.45">
      <c r="A103" t="s">
        <v>5408</v>
      </c>
      <c r="B103">
        <v>1500829200</v>
      </c>
      <c r="C103" s="3" t="s">
        <v>2746</v>
      </c>
      <c r="D103" t="s">
        <v>65</v>
      </c>
      <c r="E103" t="s">
        <v>66</v>
      </c>
      <c r="F103" t="s">
        <v>94</v>
      </c>
      <c r="G103" t="s">
        <v>103</v>
      </c>
      <c r="H103" t="s">
        <v>66</v>
      </c>
      <c r="I103">
        <f>MROUND(Table1[[#This Row],[Prob_H]]*100,2)/100</f>
        <v>0.38</v>
      </c>
      <c r="J103">
        <f>1/Table1[[#This Row],[odds_ft_home_team_win]]-Table1[[#This Row],[Margin/3]]</f>
        <v>0.37636412030875693</v>
      </c>
      <c r="K103">
        <f>1/Table1[[#This Row],[odds_ft_draw]]-Table1[[#This Row],[Margin/3]]</f>
        <v>0.28586638275219589</v>
      </c>
      <c r="L103">
        <f>1/Table1[[#This Row],[odds_ft_away_team_win]]-Table1[[#This Row],[Margin/3]]</f>
        <v>0.33776949693904706</v>
      </c>
      <c r="M103">
        <v>1</v>
      </c>
      <c r="N103">
        <v>0</v>
      </c>
      <c r="O103">
        <v>0</v>
      </c>
      <c r="P103">
        <v>1.28</v>
      </c>
      <c r="Q103">
        <v>0.88</v>
      </c>
      <c r="R103" t="str" cm="1">
        <f t="array" ref="R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30</v>
      </c>
      <c r="AA103">
        <v>4</v>
      </c>
      <c r="AB103">
        <v>7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7</v>
      </c>
      <c r="AL103">
        <v>3</v>
      </c>
      <c r="AM103">
        <v>3</v>
      </c>
      <c r="AN103">
        <v>3</v>
      </c>
      <c r="AO103">
        <v>4</v>
      </c>
      <c r="AP103">
        <v>0</v>
      </c>
      <c r="AQ103">
        <v>13</v>
      </c>
      <c r="AR103">
        <v>11</v>
      </c>
      <c r="AS103">
        <v>42</v>
      </c>
      <c r="AT103">
        <v>58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2.6</v>
      </c>
      <c r="BJ103">
        <v>3.4</v>
      </c>
      <c r="BK103">
        <v>2.89</v>
      </c>
      <c r="BL103">
        <f>1/Table1[[#This Row],[odds_ft_home_team_win]]+1/Table1[[#This Row],[odds_ft_draw]]+1/Table1[[#This Row],[odds_ft_away_team_win]]-1</f>
        <v>2.4753792919882889E-2</v>
      </c>
      <c r="BM103">
        <f>Table1[[#This Row],[Margin]]/3</f>
        <v>8.251264306627629E-3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 t="s">
        <v>124</v>
      </c>
      <c r="BU103">
        <f>VLOOKUP(Table1[[#This Row],[Reference]],metron,11,FALSE)</f>
        <v>1.330562659846547</v>
      </c>
      <c r="BV103">
        <f>VLOOKUP(Table1[[#This Row],[Reference]],metron,12,FALSE)</f>
        <v>1.1595268542199491</v>
      </c>
    </row>
    <row r="104" spans="1:74" hidden="1" x14ac:dyDescent="0.45">
      <c r="A104" t="s">
        <v>5408</v>
      </c>
      <c r="B104">
        <v>1500853740</v>
      </c>
      <c r="C104" s="3" t="s">
        <v>2747</v>
      </c>
      <c r="D104" t="s">
        <v>65</v>
      </c>
      <c r="E104" t="s">
        <v>66</v>
      </c>
      <c r="F104" t="s">
        <v>611</v>
      </c>
      <c r="G104" t="s">
        <v>2218</v>
      </c>
      <c r="H104" t="s">
        <v>66</v>
      </c>
      <c r="I104">
        <f>MROUND(Table1[[#This Row],[Prob_H]]*100,2)/100</f>
        <v>0.4</v>
      </c>
      <c r="J104">
        <f>1/Table1[[#This Row],[odds_ft_home_team_win]]-Table1[[#This Row],[Margin/3]]</f>
        <v>0.40462913906018333</v>
      </c>
      <c r="K104">
        <f>1/Table1[[#This Row],[odds_ft_draw]]-Table1[[#This Row],[Margin/3]]</f>
        <v>0.29721639611783235</v>
      </c>
      <c r="L104">
        <f>1/Table1[[#This Row],[odds_ft_away_team_win]]-Table1[[#This Row],[Margin/3]]</f>
        <v>0.29815446482198427</v>
      </c>
      <c r="M104">
        <v>1</v>
      </c>
      <c r="N104">
        <v>0</v>
      </c>
      <c r="O104">
        <v>0</v>
      </c>
      <c r="P104">
        <v>1.06</v>
      </c>
      <c r="Q104">
        <v>1.35</v>
      </c>
      <c r="R104" t="str" cm="1">
        <f t="array" ref="R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">
        <v>0</v>
      </c>
      <c r="T104">
        <v>2</v>
      </c>
      <c r="U104">
        <v>2</v>
      </c>
      <c r="V104">
        <v>2</v>
      </c>
      <c r="W104">
        <v>0</v>
      </c>
      <c r="X104">
        <v>2</v>
      </c>
      <c r="Z104" t="s">
        <v>2748</v>
      </c>
      <c r="AA104">
        <v>7</v>
      </c>
      <c r="AB104">
        <v>1</v>
      </c>
      <c r="AC104">
        <v>2</v>
      </c>
      <c r="AD104">
        <v>1</v>
      </c>
      <c r="AE104">
        <v>1</v>
      </c>
      <c r="AF104">
        <v>0</v>
      </c>
      <c r="AG104">
        <v>1</v>
      </c>
      <c r="AH104">
        <v>2</v>
      </c>
      <c r="AI104">
        <v>1</v>
      </c>
      <c r="AJ104">
        <v>0</v>
      </c>
      <c r="AK104">
        <v>11</v>
      </c>
      <c r="AL104">
        <v>9</v>
      </c>
      <c r="AM104">
        <v>4</v>
      </c>
      <c r="AN104">
        <v>6</v>
      </c>
      <c r="AO104">
        <v>7</v>
      </c>
      <c r="AP104">
        <v>3</v>
      </c>
      <c r="AQ104">
        <v>10</v>
      </c>
      <c r="AR104">
        <v>9</v>
      </c>
      <c r="AS104">
        <v>56</v>
      </c>
      <c r="AT104">
        <v>44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2.42</v>
      </c>
      <c r="BJ104">
        <v>3.27</v>
      </c>
      <c r="BK104">
        <v>3.26</v>
      </c>
      <c r="BL104">
        <f>1/Table1[[#This Row],[odds_ft_home_team_win]]+1/Table1[[#This Row],[odds_ft_draw]]+1/Table1[[#This Row],[odds_ft_away_team_win]]-1</f>
        <v>2.5782004307053352E-2</v>
      </c>
      <c r="BM104">
        <f>Table1[[#This Row],[Margin]]/3</f>
        <v>8.5940014356844507E-3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t="s">
        <v>614</v>
      </c>
      <c r="BU104">
        <f>VLOOKUP(Table1[[#This Row],[Reference]],metron,11,FALSE)</f>
        <v>1.344038264434575</v>
      </c>
      <c r="BV104">
        <f>VLOOKUP(Table1[[#This Row],[Reference]],metron,12,FALSE)</f>
        <v>1.1515772691037469</v>
      </c>
    </row>
    <row r="105" spans="1:74" hidden="1" x14ac:dyDescent="0.45">
      <c r="A105" t="s">
        <v>5407</v>
      </c>
      <c r="B105">
        <v>1515200400</v>
      </c>
      <c r="C105" s="3" t="s">
        <v>2998</v>
      </c>
      <c r="D105" t="s">
        <v>65</v>
      </c>
      <c r="E105" t="s">
        <v>66</v>
      </c>
      <c r="F105" t="s">
        <v>73</v>
      </c>
      <c r="G105" t="s">
        <v>68</v>
      </c>
      <c r="H105" t="s">
        <v>66</v>
      </c>
      <c r="I105">
        <f>MROUND(Table1[[#This Row],[Prob_H]]*100,2)/100</f>
        <v>0.24</v>
      </c>
      <c r="J105">
        <f>1/Table1[[#This Row],[odds_ft_home_team_win]]-Table1[[#This Row],[Margin/3]]</f>
        <v>0.23807418635004851</v>
      </c>
      <c r="K105">
        <f>1/Table1[[#This Row],[odds_ft_draw]]-Table1[[#This Row],[Margin/3]]</f>
        <v>0.28938781524988427</v>
      </c>
      <c r="L105">
        <f>1/Table1[[#This Row],[odds_ft_away_team_win]]-Table1[[#This Row],[Margin/3]]</f>
        <v>0.47253799840006738</v>
      </c>
      <c r="M105">
        <v>1</v>
      </c>
      <c r="N105">
        <v>1.1100000000000001</v>
      </c>
      <c r="O105">
        <v>1.42</v>
      </c>
      <c r="P105">
        <v>1.53</v>
      </c>
      <c r="Q105">
        <v>1.1399999999999999</v>
      </c>
      <c r="R105" t="str" cm="1">
        <f t="array" ref="R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">
        <v>2</v>
      </c>
      <c r="T105">
        <v>1</v>
      </c>
      <c r="U105">
        <v>3</v>
      </c>
      <c r="V105">
        <v>2</v>
      </c>
      <c r="W105">
        <v>1</v>
      </c>
      <c r="X105">
        <v>1</v>
      </c>
      <c r="Y105" t="s">
        <v>1147</v>
      </c>
      <c r="Z105">
        <v>44</v>
      </c>
      <c r="AA105">
        <v>4</v>
      </c>
      <c r="AB105">
        <v>7</v>
      </c>
      <c r="AC105">
        <v>0</v>
      </c>
      <c r="AD105">
        <v>0</v>
      </c>
      <c r="AE105">
        <v>3</v>
      </c>
      <c r="AF105">
        <v>0</v>
      </c>
      <c r="AG105">
        <v>0</v>
      </c>
      <c r="AH105">
        <v>0</v>
      </c>
      <c r="AI105">
        <v>0</v>
      </c>
      <c r="AJ105">
        <v>3</v>
      </c>
      <c r="AK105">
        <v>11</v>
      </c>
      <c r="AL105">
        <v>14</v>
      </c>
      <c r="AM105">
        <v>5</v>
      </c>
      <c r="AN105">
        <v>5</v>
      </c>
      <c r="AO105">
        <v>6</v>
      </c>
      <c r="AP105">
        <v>9</v>
      </c>
      <c r="AQ105">
        <v>7</v>
      </c>
      <c r="AR105">
        <v>8</v>
      </c>
      <c r="AS105">
        <v>33</v>
      </c>
      <c r="AT105">
        <v>67</v>
      </c>
      <c r="AU105">
        <v>0</v>
      </c>
      <c r="AV105">
        <v>0</v>
      </c>
      <c r="AW105">
        <v>2.25</v>
      </c>
      <c r="AX105">
        <v>56</v>
      </c>
      <c r="AY105">
        <v>71</v>
      </c>
      <c r="AZ105">
        <v>38</v>
      </c>
      <c r="BA105">
        <v>14</v>
      </c>
      <c r="BB105">
        <v>4</v>
      </c>
      <c r="BC105">
        <v>36</v>
      </c>
      <c r="BD105">
        <v>63</v>
      </c>
      <c r="BE105">
        <v>33</v>
      </c>
      <c r="BF105">
        <v>75</v>
      </c>
      <c r="BG105">
        <v>12.51</v>
      </c>
      <c r="BH105">
        <v>4.6100000000000003</v>
      </c>
      <c r="BI105">
        <v>4.0599999999999996</v>
      </c>
      <c r="BJ105">
        <v>3.36</v>
      </c>
      <c r="BK105">
        <v>2.08</v>
      </c>
      <c r="BL105">
        <f>1/Table1[[#This Row],[odds_ft_home_team_win]]+1/Table1[[#This Row],[odds_ft_draw]]+1/Table1[[#This Row],[odds_ft_away_team_win]]-1</f>
        <v>2.4693697107490031E-2</v>
      </c>
      <c r="BM105">
        <f>Table1[[#This Row],[Margin]]/3</f>
        <v>8.2312323691633438E-3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 t="s">
        <v>126</v>
      </c>
      <c r="BU105">
        <f>VLOOKUP(Table1[[#This Row],[Reference]],metron,11,FALSE)</f>
        <v>1.067249240121581</v>
      </c>
      <c r="BV105">
        <f>VLOOKUP(Table1[[#This Row],[Reference]],metron,12,FALSE)</f>
        <v>1.53419452887538</v>
      </c>
    </row>
    <row r="106" spans="1:74" hidden="1" x14ac:dyDescent="0.45">
      <c r="A106" t="s">
        <v>5407</v>
      </c>
      <c r="B106">
        <v>1515207600</v>
      </c>
      <c r="C106" s="3" t="s">
        <v>2999</v>
      </c>
      <c r="D106" t="s">
        <v>65</v>
      </c>
      <c r="E106" t="s">
        <v>66</v>
      </c>
      <c r="F106" t="s">
        <v>93</v>
      </c>
      <c r="G106" t="s">
        <v>81</v>
      </c>
      <c r="H106" t="s">
        <v>66</v>
      </c>
      <c r="I106">
        <f>MROUND(Table1[[#This Row],[Prob_H]]*100,2)/100</f>
        <v>0.34</v>
      </c>
      <c r="J106">
        <f>1/Table1[[#This Row],[odds_ft_home_team_win]]-Table1[[#This Row],[Margin/3]]</f>
        <v>0.34540523220918001</v>
      </c>
      <c r="K106">
        <f>1/Table1[[#This Row],[odds_ft_draw]]-Table1[[#This Row],[Margin/3]]</f>
        <v>0.27940466358889648</v>
      </c>
      <c r="L106">
        <f>1/Table1[[#This Row],[odds_ft_away_team_win]]-Table1[[#This Row],[Margin/3]]</f>
        <v>0.37519010420192334</v>
      </c>
      <c r="M106">
        <v>1</v>
      </c>
      <c r="N106">
        <v>1.33</v>
      </c>
      <c r="O106">
        <v>1.56</v>
      </c>
      <c r="P106">
        <v>1.56</v>
      </c>
      <c r="Q106">
        <v>1.33</v>
      </c>
      <c r="R106" t="str" cm="1">
        <f t="array" ref="R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">
        <v>1</v>
      </c>
      <c r="T106">
        <v>2</v>
      </c>
      <c r="U106">
        <v>3</v>
      </c>
      <c r="V106">
        <v>3</v>
      </c>
      <c r="W106">
        <v>1</v>
      </c>
      <c r="X106">
        <v>2</v>
      </c>
      <c r="Y106">
        <v>45</v>
      </c>
      <c r="Z106" t="s">
        <v>3000</v>
      </c>
      <c r="AA106">
        <v>5</v>
      </c>
      <c r="AB106">
        <v>4</v>
      </c>
      <c r="AC106">
        <v>1</v>
      </c>
      <c r="AD106">
        <v>0</v>
      </c>
      <c r="AE106">
        <v>3</v>
      </c>
      <c r="AF106">
        <v>0</v>
      </c>
      <c r="AG106">
        <v>0</v>
      </c>
      <c r="AH106">
        <v>1</v>
      </c>
      <c r="AI106">
        <v>0</v>
      </c>
      <c r="AJ106">
        <v>3</v>
      </c>
      <c r="AK106">
        <v>13</v>
      </c>
      <c r="AL106">
        <v>7</v>
      </c>
      <c r="AM106">
        <v>6</v>
      </c>
      <c r="AN106">
        <v>5</v>
      </c>
      <c r="AO106">
        <v>7</v>
      </c>
      <c r="AP106">
        <v>2</v>
      </c>
      <c r="AQ106">
        <v>8</v>
      </c>
      <c r="AR106">
        <v>12</v>
      </c>
      <c r="AS106">
        <v>53</v>
      </c>
      <c r="AT106">
        <v>47</v>
      </c>
      <c r="AU106">
        <v>0</v>
      </c>
      <c r="AV106">
        <v>0</v>
      </c>
      <c r="AW106">
        <v>2.11</v>
      </c>
      <c r="AX106">
        <v>50</v>
      </c>
      <c r="AY106">
        <v>73</v>
      </c>
      <c r="AZ106">
        <v>39</v>
      </c>
      <c r="BA106">
        <v>6</v>
      </c>
      <c r="BB106">
        <v>0</v>
      </c>
      <c r="BC106">
        <v>33</v>
      </c>
      <c r="BD106">
        <v>67</v>
      </c>
      <c r="BE106">
        <v>33</v>
      </c>
      <c r="BF106">
        <v>62</v>
      </c>
      <c r="BG106">
        <v>9.89</v>
      </c>
      <c r="BH106">
        <v>4.33</v>
      </c>
      <c r="BI106">
        <v>2.83</v>
      </c>
      <c r="BJ106">
        <v>3.48</v>
      </c>
      <c r="BK106">
        <v>2.61</v>
      </c>
      <c r="BL106">
        <f>1/Table1[[#This Row],[odds_ft_home_team_win]]+1/Table1[[#This Row],[odds_ft_draw]]+1/Table1[[#This Row],[odds_ft_away_team_win]]-1</f>
        <v>2.3854974750551872E-2</v>
      </c>
      <c r="BM106">
        <f>Table1[[#This Row],[Margin]]/3</f>
        <v>7.9516582501839572E-3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 t="s">
        <v>95</v>
      </c>
      <c r="BU106">
        <f>VLOOKUP(Table1[[#This Row],[Reference]],metron,11,FALSE)</f>
        <v>1.228921489601805</v>
      </c>
      <c r="BV106">
        <f>VLOOKUP(Table1[[#This Row],[Reference]],metron,12,FALSE)</f>
        <v>1.2940512655166849</v>
      </c>
    </row>
    <row r="107" spans="1:74" hidden="1" x14ac:dyDescent="0.45">
      <c r="A107" t="s">
        <v>5407</v>
      </c>
      <c r="B107">
        <v>1515279600</v>
      </c>
      <c r="C107" s="3" t="s">
        <v>3001</v>
      </c>
      <c r="D107" t="s">
        <v>65</v>
      </c>
      <c r="E107" t="s">
        <v>66</v>
      </c>
      <c r="F107" t="s">
        <v>77</v>
      </c>
      <c r="G107" t="s">
        <v>72</v>
      </c>
      <c r="H107" t="s">
        <v>66</v>
      </c>
      <c r="I107">
        <f>MROUND(Table1[[#This Row],[Prob_H]]*100,2)/100</f>
        <v>0.48</v>
      </c>
      <c r="J107">
        <f>1/Table1[[#This Row],[odds_ft_home_team_win]]-Table1[[#This Row],[Margin/3]]</f>
        <v>0.47917061652620063</v>
      </c>
      <c r="K107">
        <f>1/Table1[[#This Row],[odds_ft_draw]]-Table1[[#This Row],[Margin/3]]</f>
        <v>0.28376339929613353</v>
      </c>
      <c r="L107">
        <f>1/Table1[[#This Row],[odds_ft_away_team_win]]-Table1[[#This Row],[Margin/3]]</f>
        <v>0.23706598417766575</v>
      </c>
      <c r="M107">
        <v>1</v>
      </c>
      <c r="N107">
        <v>1.44</v>
      </c>
      <c r="O107">
        <v>1.1100000000000001</v>
      </c>
      <c r="P107">
        <v>1.44</v>
      </c>
      <c r="Q107">
        <v>0.95</v>
      </c>
      <c r="R107" t="str" cm="1">
        <f t="array" ref="R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AA107">
        <v>8</v>
      </c>
      <c r="AB107">
        <v>4</v>
      </c>
      <c r="AC107">
        <v>2</v>
      </c>
      <c r="AD107">
        <v>0</v>
      </c>
      <c r="AE107">
        <v>4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12</v>
      </c>
      <c r="AL107">
        <v>5</v>
      </c>
      <c r="AM107">
        <v>5</v>
      </c>
      <c r="AN107">
        <v>3</v>
      </c>
      <c r="AO107">
        <v>7</v>
      </c>
      <c r="AP107">
        <v>2</v>
      </c>
      <c r="AQ107">
        <v>10</v>
      </c>
      <c r="AR107">
        <v>20</v>
      </c>
      <c r="AS107">
        <v>56</v>
      </c>
      <c r="AT107">
        <v>44</v>
      </c>
      <c r="AU107">
        <v>0</v>
      </c>
      <c r="AV107">
        <v>0</v>
      </c>
      <c r="AW107">
        <v>2.34</v>
      </c>
      <c r="AX107">
        <v>62</v>
      </c>
      <c r="AY107">
        <v>73</v>
      </c>
      <c r="AZ107">
        <v>50</v>
      </c>
      <c r="BA107">
        <v>22</v>
      </c>
      <c r="BB107">
        <v>0</v>
      </c>
      <c r="BC107">
        <v>39</v>
      </c>
      <c r="BD107">
        <v>62</v>
      </c>
      <c r="BE107">
        <v>45</v>
      </c>
      <c r="BF107">
        <v>78</v>
      </c>
      <c r="BG107">
        <v>9.2200000000000006</v>
      </c>
      <c r="BH107">
        <v>6.22</v>
      </c>
      <c r="BI107">
        <v>2.0499999999999998</v>
      </c>
      <c r="BJ107">
        <v>3.42</v>
      </c>
      <c r="BK107">
        <v>4.07</v>
      </c>
      <c r="BL107">
        <f>1/Table1[[#This Row],[odds_ft_home_team_win]]+1/Table1[[#This Row],[odds_ft_draw]]+1/Table1[[#This Row],[odds_ft_away_team_win]]-1</f>
        <v>2.5902784567739756E-2</v>
      </c>
      <c r="BM107">
        <f>Table1[[#This Row],[Margin]]/3</f>
        <v>8.6342615225799193E-3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 t="s">
        <v>79</v>
      </c>
      <c r="BU107">
        <f>VLOOKUP(Table1[[#This Row],[Reference]],metron,11,FALSE)</f>
        <v>1.510877192982456</v>
      </c>
      <c r="BV107">
        <f>VLOOKUP(Table1[[#This Row],[Reference]],metron,12,FALSE)</f>
        <v>1.0163157894736841</v>
      </c>
    </row>
    <row r="108" spans="1:74" hidden="1" x14ac:dyDescent="0.45">
      <c r="A108" t="s">
        <v>5407</v>
      </c>
      <c r="B108">
        <v>1515286800</v>
      </c>
      <c r="C108" s="3" t="s">
        <v>3002</v>
      </c>
      <c r="D108" t="s">
        <v>65</v>
      </c>
      <c r="E108" t="s">
        <v>66</v>
      </c>
      <c r="F108" t="s">
        <v>85</v>
      </c>
      <c r="G108" t="s">
        <v>78</v>
      </c>
      <c r="H108" t="s">
        <v>66</v>
      </c>
      <c r="I108">
        <f>MROUND(Table1[[#This Row],[Prob_H]]*100,2)/100</f>
        <v>0.64</v>
      </c>
      <c r="J108">
        <f>1/Table1[[#This Row],[odds_ft_home_team_win]]-Table1[[#This Row],[Margin/3]]</f>
        <v>0.63206632039814614</v>
      </c>
      <c r="K108">
        <f>1/Table1[[#This Row],[odds_ft_draw]]-Table1[[#This Row],[Margin/3]]</f>
        <v>0.2203984775376428</v>
      </c>
      <c r="L108">
        <f>1/Table1[[#This Row],[odds_ft_away_team_win]]-Table1[[#This Row],[Margin/3]]</f>
        <v>0.147535202064211</v>
      </c>
      <c r="M108">
        <v>1</v>
      </c>
      <c r="N108">
        <v>2.58</v>
      </c>
      <c r="O108">
        <v>1.73</v>
      </c>
      <c r="P108">
        <v>2.19</v>
      </c>
      <c r="Q108">
        <v>1.4</v>
      </c>
      <c r="R108" t="str" cm="1">
        <f t="array" ref="R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0</v>
      </c>
      <c r="Y108">
        <v>25</v>
      </c>
      <c r="Z108" t="s">
        <v>1586</v>
      </c>
      <c r="AA108">
        <v>5</v>
      </c>
      <c r="AB108">
        <v>4</v>
      </c>
      <c r="AC108">
        <v>2</v>
      </c>
      <c r="AD108">
        <v>0</v>
      </c>
      <c r="AE108">
        <v>3</v>
      </c>
      <c r="AF108">
        <v>0</v>
      </c>
      <c r="AG108">
        <v>0</v>
      </c>
      <c r="AH108">
        <v>2</v>
      </c>
      <c r="AI108">
        <v>1</v>
      </c>
      <c r="AJ108">
        <v>2</v>
      </c>
      <c r="AK108">
        <v>14</v>
      </c>
      <c r="AL108">
        <v>10</v>
      </c>
      <c r="AM108">
        <v>6</v>
      </c>
      <c r="AN108">
        <v>4</v>
      </c>
      <c r="AO108">
        <v>8</v>
      </c>
      <c r="AP108">
        <v>6</v>
      </c>
      <c r="AQ108">
        <v>25</v>
      </c>
      <c r="AR108">
        <v>11</v>
      </c>
      <c r="AS108">
        <v>41</v>
      </c>
      <c r="AT108">
        <v>59</v>
      </c>
      <c r="AU108">
        <v>0</v>
      </c>
      <c r="AV108">
        <v>0</v>
      </c>
      <c r="AW108">
        <v>2.83</v>
      </c>
      <c r="AX108">
        <v>62</v>
      </c>
      <c r="AY108">
        <v>83</v>
      </c>
      <c r="AZ108">
        <v>62</v>
      </c>
      <c r="BA108">
        <v>26</v>
      </c>
      <c r="BB108">
        <v>13</v>
      </c>
      <c r="BC108">
        <v>52</v>
      </c>
      <c r="BD108">
        <v>69</v>
      </c>
      <c r="BE108">
        <v>35</v>
      </c>
      <c r="BF108">
        <v>70</v>
      </c>
      <c r="BG108">
        <v>9.31</v>
      </c>
      <c r="BH108">
        <v>4.3600000000000003</v>
      </c>
      <c r="BI108">
        <v>1.56</v>
      </c>
      <c r="BJ108">
        <v>4.3600000000000003</v>
      </c>
      <c r="BK108">
        <v>6.39</v>
      </c>
      <c r="BL108">
        <f>1/Table1[[#This Row],[odds_ft_home_team_win]]+1/Table1[[#This Row],[odds_ft_draw]]+1/Table1[[#This Row],[odds_ft_away_team_win]]-1</f>
        <v>2.6877961882484369E-2</v>
      </c>
      <c r="BM108">
        <f>Table1[[#This Row],[Margin]]/3</f>
        <v>8.9593206274947903E-3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 t="s">
        <v>1684</v>
      </c>
      <c r="BU108">
        <f>VLOOKUP(Table1[[#This Row],[Reference]],metron,11,FALSE)</f>
        <v>1.980803571428571</v>
      </c>
      <c r="BV108">
        <f>VLOOKUP(Table1[[#This Row],[Reference]],metron,12,FALSE)</f>
        <v>0.85357142857142854</v>
      </c>
    </row>
    <row r="109" spans="1:74" hidden="1" x14ac:dyDescent="0.45">
      <c r="A109" t="s">
        <v>5407</v>
      </c>
      <c r="B109">
        <v>1515287160</v>
      </c>
      <c r="C109" s="3" t="s">
        <v>3003</v>
      </c>
      <c r="D109" t="s">
        <v>65</v>
      </c>
      <c r="E109" t="s">
        <v>66</v>
      </c>
      <c r="F109" t="s">
        <v>103</v>
      </c>
      <c r="G109" t="s">
        <v>94</v>
      </c>
      <c r="H109" t="s">
        <v>66</v>
      </c>
      <c r="I109">
        <f>MROUND(Table1[[#This Row],[Prob_H]]*100,2)/100</f>
        <v>0.54</v>
      </c>
      <c r="J109">
        <f>1/Table1[[#This Row],[odds_ft_home_team_win]]-Table1[[#This Row],[Margin/3]]</f>
        <v>0.53749514502166706</v>
      </c>
      <c r="K109">
        <f>1/Table1[[#This Row],[odds_ft_draw]]-Table1[[#This Row],[Margin/3]]</f>
        <v>0.2591435723352814</v>
      </c>
      <c r="L109">
        <f>1/Table1[[#This Row],[odds_ft_away_team_win]]-Table1[[#This Row],[Margin/3]]</f>
        <v>0.20336128264305167</v>
      </c>
      <c r="M109">
        <v>1</v>
      </c>
      <c r="N109">
        <v>1.56</v>
      </c>
      <c r="O109">
        <v>0.33</v>
      </c>
      <c r="P109">
        <v>1.59</v>
      </c>
      <c r="Q109">
        <v>0.78</v>
      </c>
      <c r="R109" t="str" cm="1">
        <f t="array" ref="R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9">
        <v>2</v>
      </c>
      <c r="T109">
        <v>3</v>
      </c>
      <c r="U109">
        <v>5</v>
      </c>
      <c r="V109">
        <v>3</v>
      </c>
      <c r="W109">
        <v>2</v>
      </c>
      <c r="X109">
        <v>1</v>
      </c>
      <c r="Y109" t="s">
        <v>3004</v>
      </c>
      <c r="Z109" t="s">
        <v>3005</v>
      </c>
      <c r="AA109">
        <v>10</v>
      </c>
      <c r="AB109">
        <v>6</v>
      </c>
      <c r="AC109">
        <v>2</v>
      </c>
      <c r="AD109">
        <v>0</v>
      </c>
      <c r="AE109">
        <v>3</v>
      </c>
      <c r="AF109">
        <v>0</v>
      </c>
      <c r="AG109">
        <v>0</v>
      </c>
      <c r="AH109">
        <v>2</v>
      </c>
      <c r="AI109">
        <v>2</v>
      </c>
      <c r="AJ109">
        <v>1</v>
      </c>
      <c r="AK109">
        <v>15</v>
      </c>
      <c r="AL109">
        <v>17</v>
      </c>
      <c r="AM109">
        <v>5</v>
      </c>
      <c r="AN109">
        <v>8</v>
      </c>
      <c r="AO109">
        <v>10</v>
      </c>
      <c r="AP109">
        <v>9</v>
      </c>
      <c r="AQ109">
        <v>22</v>
      </c>
      <c r="AR109">
        <v>24</v>
      </c>
      <c r="AS109">
        <v>52</v>
      </c>
      <c r="AT109">
        <v>48</v>
      </c>
      <c r="AU109">
        <v>0</v>
      </c>
      <c r="AV109">
        <v>0</v>
      </c>
      <c r="AW109">
        <v>2.39</v>
      </c>
      <c r="AX109">
        <v>50</v>
      </c>
      <c r="AY109">
        <v>73</v>
      </c>
      <c r="AZ109">
        <v>50</v>
      </c>
      <c r="BA109">
        <v>22</v>
      </c>
      <c r="BB109">
        <v>6</v>
      </c>
      <c r="BC109">
        <v>39</v>
      </c>
      <c r="BD109">
        <v>78</v>
      </c>
      <c r="BE109">
        <v>28</v>
      </c>
      <c r="BF109">
        <v>78</v>
      </c>
      <c r="BG109">
        <v>7.88</v>
      </c>
      <c r="BH109">
        <v>5.22</v>
      </c>
      <c r="BI109">
        <v>1.83</v>
      </c>
      <c r="BJ109">
        <v>3.73</v>
      </c>
      <c r="BK109">
        <v>4.71</v>
      </c>
      <c r="BL109">
        <f>1/Table1[[#This Row],[odds_ft_home_team_win]]+1/Table1[[#This Row],[odds_ft_draw]]+1/Table1[[#This Row],[odds_ft_away_team_win]]-1</f>
        <v>2.6858827230080706E-2</v>
      </c>
      <c r="BM109">
        <f>Table1[[#This Row],[Margin]]/3</f>
        <v>8.9529424100269015E-3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 t="s">
        <v>118</v>
      </c>
      <c r="BU109">
        <f>VLOOKUP(Table1[[#This Row],[Reference]],metron,11,FALSE)</f>
        <v>1.684957590444867</v>
      </c>
      <c r="BV109">
        <f>VLOOKUP(Table1[[#This Row],[Reference]],metron,12,FALSE)</f>
        <v>0.95101263631642718</v>
      </c>
    </row>
    <row r="110" spans="1:74" hidden="1" x14ac:dyDescent="0.45">
      <c r="A110" t="s">
        <v>5407</v>
      </c>
      <c r="B110">
        <v>1515294000</v>
      </c>
      <c r="C110" s="3" t="s">
        <v>3006</v>
      </c>
      <c r="D110" t="s">
        <v>65</v>
      </c>
      <c r="E110" t="s">
        <v>66</v>
      </c>
      <c r="F110" t="s">
        <v>2218</v>
      </c>
      <c r="G110" t="s">
        <v>611</v>
      </c>
      <c r="H110" t="s">
        <v>66</v>
      </c>
      <c r="I110">
        <f>MROUND(Table1[[#This Row],[Prob_H]]*100,2)/100</f>
        <v>0.54</v>
      </c>
      <c r="J110">
        <f>1/Table1[[#This Row],[odds_ft_home_team_win]]-Table1[[#This Row],[Margin/3]]</f>
        <v>0.54127582173835032</v>
      </c>
      <c r="K110">
        <f>1/Table1[[#This Row],[odds_ft_draw]]-Table1[[#This Row],[Margin/3]]</f>
        <v>0.27272414869229533</v>
      </c>
      <c r="L110">
        <f>1/Table1[[#This Row],[odds_ft_away_team_win]]-Table1[[#This Row],[Margin/3]]</f>
        <v>0.18600002956935432</v>
      </c>
      <c r="M110">
        <v>1</v>
      </c>
      <c r="N110">
        <v>1.67</v>
      </c>
      <c r="O110">
        <v>0.44</v>
      </c>
      <c r="P110">
        <v>1.35</v>
      </c>
      <c r="Q110">
        <v>0.82</v>
      </c>
      <c r="R110" t="str" cm="1">
        <f t="array" ref="R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AA110">
        <v>1</v>
      </c>
      <c r="AB110">
        <v>4</v>
      </c>
      <c r="AC110">
        <v>3</v>
      </c>
      <c r="AD110">
        <v>0</v>
      </c>
      <c r="AE110">
        <v>2</v>
      </c>
      <c r="AF110">
        <v>0</v>
      </c>
      <c r="AG110">
        <v>1</v>
      </c>
      <c r="AH110">
        <v>2</v>
      </c>
      <c r="AI110">
        <v>0</v>
      </c>
      <c r="AJ110">
        <v>2</v>
      </c>
      <c r="AK110">
        <v>8</v>
      </c>
      <c r="AL110">
        <v>6</v>
      </c>
      <c r="AM110">
        <v>2</v>
      </c>
      <c r="AN110">
        <v>2</v>
      </c>
      <c r="AO110">
        <v>6</v>
      </c>
      <c r="AP110">
        <v>4</v>
      </c>
      <c r="AQ110">
        <v>16</v>
      </c>
      <c r="AR110">
        <v>22</v>
      </c>
      <c r="AS110">
        <v>55</v>
      </c>
      <c r="AT110">
        <v>45</v>
      </c>
      <c r="AU110">
        <v>0</v>
      </c>
      <c r="AV110">
        <v>0</v>
      </c>
      <c r="AW110">
        <v>2.5</v>
      </c>
      <c r="AX110">
        <v>39</v>
      </c>
      <c r="AY110">
        <v>62</v>
      </c>
      <c r="AZ110">
        <v>39</v>
      </c>
      <c r="BA110">
        <v>22</v>
      </c>
      <c r="BB110">
        <v>22</v>
      </c>
      <c r="BC110">
        <v>28</v>
      </c>
      <c r="BD110">
        <v>62</v>
      </c>
      <c r="BE110">
        <v>39</v>
      </c>
      <c r="BF110">
        <v>73</v>
      </c>
      <c r="BG110">
        <v>8.11</v>
      </c>
      <c r="BH110">
        <v>5.44</v>
      </c>
      <c r="BI110">
        <v>1.82</v>
      </c>
      <c r="BJ110">
        <v>3.56</v>
      </c>
      <c r="BK110">
        <v>5.15</v>
      </c>
      <c r="BL110">
        <f>1/Table1[[#This Row],[odds_ft_home_team_win]]+1/Table1[[#This Row],[odds_ft_draw]]+1/Table1[[#This Row],[odds_ft_away_team_win]]-1</f>
        <v>2.4524183136597211E-2</v>
      </c>
      <c r="BM110">
        <f>Table1[[#This Row],[Margin]]/3</f>
        <v>8.1747277121990702E-3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 t="s">
        <v>2219</v>
      </c>
      <c r="BU110">
        <f>VLOOKUP(Table1[[#This Row],[Reference]],metron,11,FALSE)</f>
        <v>1.684957590444867</v>
      </c>
      <c r="BV110">
        <f>VLOOKUP(Table1[[#This Row],[Reference]],metron,12,FALSE)</f>
        <v>0.95101263631642718</v>
      </c>
    </row>
    <row r="111" spans="1:74" hidden="1" x14ac:dyDescent="0.45">
      <c r="A111" t="s">
        <v>5407</v>
      </c>
      <c r="B111">
        <v>1515348000</v>
      </c>
      <c r="C111" s="3" t="s">
        <v>3007</v>
      </c>
      <c r="D111" t="s">
        <v>65</v>
      </c>
      <c r="E111" t="s">
        <v>66</v>
      </c>
      <c r="F111" t="s">
        <v>97</v>
      </c>
      <c r="G111" t="s">
        <v>98</v>
      </c>
      <c r="H111" t="s">
        <v>66</v>
      </c>
      <c r="I111">
        <f>MROUND(Table1[[#This Row],[Prob_H]]*100,2)/100</f>
        <v>0.44</v>
      </c>
      <c r="J111">
        <f>1/Table1[[#This Row],[odds_ft_home_team_win]]-Table1[[#This Row],[Margin/3]]</f>
        <v>0.442248964177199</v>
      </c>
      <c r="K111">
        <f>1/Table1[[#This Row],[odds_ft_draw]]-Table1[[#This Row],[Margin/3]]</f>
        <v>0.28505364569155794</v>
      </c>
      <c r="L111">
        <f>1/Table1[[#This Row],[odds_ft_away_team_win]]-Table1[[#This Row],[Margin/3]]</f>
        <v>0.272697390131243</v>
      </c>
      <c r="M111">
        <v>1</v>
      </c>
      <c r="N111">
        <v>2.27</v>
      </c>
      <c r="O111">
        <v>1.38</v>
      </c>
      <c r="P111">
        <v>2.2400000000000002</v>
      </c>
      <c r="Q111">
        <v>1.35</v>
      </c>
      <c r="R111" t="str" cm="1">
        <f t="array" ref="R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0</v>
      </c>
      <c r="Y111">
        <v>23</v>
      </c>
      <c r="Z111">
        <v>52</v>
      </c>
      <c r="AA111">
        <v>5</v>
      </c>
      <c r="AB111">
        <v>5</v>
      </c>
      <c r="AC111">
        <v>3</v>
      </c>
      <c r="AD111">
        <v>0</v>
      </c>
      <c r="AE111">
        <v>1</v>
      </c>
      <c r="AF111">
        <v>0</v>
      </c>
      <c r="AG111">
        <v>2</v>
      </c>
      <c r="AH111">
        <v>1</v>
      </c>
      <c r="AI111">
        <v>1</v>
      </c>
      <c r="AJ111">
        <v>0</v>
      </c>
      <c r="AK111">
        <v>10</v>
      </c>
      <c r="AL111">
        <v>12</v>
      </c>
      <c r="AM111">
        <v>6</v>
      </c>
      <c r="AN111">
        <v>3</v>
      </c>
      <c r="AO111">
        <v>4</v>
      </c>
      <c r="AP111">
        <v>9</v>
      </c>
      <c r="AQ111">
        <v>16</v>
      </c>
      <c r="AR111">
        <v>16</v>
      </c>
      <c r="AS111">
        <v>42</v>
      </c>
      <c r="AT111">
        <v>58</v>
      </c>
      <c r="AU111">
        <v>0</v>
      </c>
      <c r="AV111">
        <v>0</v>
      </c>
      <c r="AW111">
        <v>3.09</v>
      </c>
      <c r="AX111">
        <v>79</v>
      </c>
      <c r="AY111">
        <v>85</v>
      </c>
      <c r="AZ111">
        <v>66</v>
      </c>
      <c r="BA111">
        <v>42</v>
      </c>
      <c r="BB111">
        <v>22</v>
      </c>
      <c r="BC111">
        <v>42</v>
      </c>
      <c r="BD111">
        <v>68</v>
      </c>
      <c r="BE111">
        <v>57</v>
      </c>
      <c r="BF111">
        <v>91</v>
      </c>
      <c r="BG111">
        <v>13.84</v>
      </c>
      <c r="BH111">
        <v>4.0599999999999996</v>
      </c>
      <c r="BI111">
        <v>2.2200000000000002</v>
      </c>
      <c r="BJ111">
        <v>3.41</v>
      </c>
      <c r="BK111">
        <v>3.56</v>
      </c>
      <c r="BL111">
        <f>1/Table1[[#This Row],[odds_ft_home_team_win]]+1/Table1[[#This Row],[odds_ft_draw]]+1/Table1[[#This Row],[odds_ft_away_team_win]]-1</f>
        <v>2.460445881975426E-2</v>
      </c>
      <c r="BM111">
        <f>Table1[[#This Row],[Margin]]/3</f>
        <v>8.2014862732514206E-3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 t="s">
        <v>100</v>
      </c>
      <c r="BU111">
        <f>VLOOKUP(Table1[[#This Row],[Reference]],metron,11,FALSE)</f>
        <v>1.4140979689366791</v>
      </c>
      <c r="BV111">
        <f>VLOOKUP(Table1[[#This Row],[Reference]],metron,12,FALSE)</f>
        <v>1.0666666666666671</v>
      </c>
    </row>
    <row r="112" spans="1:74" hidden="1" x14ac:dyDescent="0.45">
      <c r="A112" t="s">
        <v>5407</v>
      </c>
      <c r="B112">
        <v>1515369600</v>
      </c>
      <c r="C112" s="3" t="s">
        <v>3008</v>
      </c>
      <c r="D112" t="s">
        <v>65</v>
      </c>
      <c r="E112" t="s">
        <v>66</v>
      </c>
      <c r="F112" t="s">
        <v>80</v>
      </c>
      <c r="G112" t="s">
        <v>86</v>
      </c>
      <c r="H112" t="s">
        <v>66</v>
      </c>
      <c r="I112">
        <f>MROUND(Table1[[#This Row],[Prob_H]]*100,2)/100</f>
        <v>0.32</v>
      </c>
      <c r="J112">
        <f>1/Table1[[#This Row],[odds_ft_home_team_win]]-Table1[[#This Row],[Margin/3]]</f>
        <v>0.3162764904077599</v>
      </c>
      <c r="K112">
        <f>1/Table1[[#This Row],[odds_ft_draw]]-Table1[[#This Row],[Margin/3]]</f>
        <v>0.29371596935781286</v>
      </c>
      <c r="L112">
        <f>1/Table1[[#This Row],[odds_ft_away_team_win]]-Table1[[#This Row],[Margin/3]]</f>
        <v>0.3900075402344273</v>
      </c>
      <c r="M112">
        <v>1</v>
      </c>
      <c r="N112">
        <v>0.67</v>
      </c>
      <c r="O112">
        <v>1.67</v>
      </c>
      <c r="P112">
        <v>0.76</v>
      </c>
      <c r="Q112">
        <v>1.48</v>
      </c>
      <c r="R112" t="str" cm="1">
        <f t="array" ref="R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">
        <v>0</v>
      </c>
      <c r="T112">
        <v>1</v>
      </c>
      <c r="U112">
        <v>1</v>
      </c>
      <c r="V112">
        <v>1</v>
      </c>
      <c r="W112">
        <v>0</v>
      </c>
      <c r="X112">
        <v>1</v>
      </c>
      <c r="Z112">
        <v>44</v>
      </c>
      <c r="AA112">
        <v>7</v>
      </c>
      <c r="AB112">
        <v>3</v>
      </c>
      <c r="AC112">
        <v>3</v>
      </c>
      <c r="AD112">
        <v>0</v>
      </c>
      <c r="AE112">
        <v>2</v>
      </c>
      <c r="AF112">
        <v>0</v>
      </c>
      <c r="AG112">
        <v>2</v>
      </c>
      <c r="AH112">
        <v>1</v>
      </c>
      <c r="AI112">
        <v>0</v>
      </c>
      <c r="AJ112">
        <v>2</v>
      </c>
      <c r="AK112">
        <v>10</v>
      </c>
      <c r="AL112">
        <v>10</v>
      </c>
      <c r="AM112">
        <v>2</v>
      </c>
      <c r="AN112">
        <v>4</v>
      </c>
      <c r="AO112">
        <v>8</v>
      </c>
      <c r="AP112">
        <v>6</v>
      </c>
      <c r="AQ112">
        <v>21</v>
      </c>
      <c r="AR112">
        <v>19</v>
      </c>
      <c r="AS112">
        <v>49</v>
      </c>
      <c r="AT112">
        <v>51</v>
      </c>
      <c r="AU112">
        <v>0</v>
      </c>
      <c r="AV112">
        <v>0</v>
      </c>
      <c r="AW112">
        <v>2.83</v>
      </c>
      <c r="AX112">
        <v>66</v>
      </c>
      <c r="AY112">
        <v>88</v>
      </c>
      <c r="AZ112">
        <v>66</v>
      </c>
      <c r="BA112">
        <v>31</v>
      </c>
      <c r="BB112">
        <v>4</v>
      </c>
      <c r="BC112">
        <v>45</v>
      </c>
      <c r="BD112">
        <v>74</v>
      </c>
      <c r="BE112">
        <v>41</v>
      </c>
      <c r="BF112">
        <v>81</v>
      </c>
      <c r="BG112">
        <v>8.9499999999999993</v>
      </c>
      <c r="BH112">
        <v>7.58</v>
      </c>
      <c r="BI112">
        <v>3.08</v>
      </c>
      <c r="BJ112">
        <v>3.31</v>
      </c>
      <c r="BK112">
        <v>2.5099999999999998</v>
      </c>
      <c r="BL112">
        <f>1/Table1[[#This Row],[odds_ft_home_team_win]]+1/Table1[[#This Row],[odds_ft_draw]]+1/Table1[[#This Row],[odds_ft_away_team_win]]-1</f>
        <v>2.5196502802694365E-2</v>
      </c>
      <c r="BM112">
        <f>Table1[[#This Row],[Margin]]/3</f>
        <v>8.3988342675647889E-3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 t="s">
        <v>83</v>
      </c>
      <c r="BU112">
        <f>VLOOKUP(Table1[[#This Row],[Reference]],metron,11,FALSE)</f>
        <v>1.210167055864918</v>
      </c>
      <c r="BV112">
        <f>VLOOKUP(Table1[[#This Row],[Reference]],metron,12,FALSE)</f>
        <v>1.3211783725525419</v>
      </c>
    </row>
    <row r="113" spans="1:74" hidden="1" x14ac:dyDescent="0.45">
      <c r="A113" t="s">
        <v>5407</v>
      </c>
      <c r="B113">
        <v>1515369600</v>
      </c>
      <c r="C113" s="3" t="s">
        <v>3008</v>
      </c>
      <c r="D113" t="s">
        <v>65</v>
      </c>
      <c r="E113" t="s">
        <v>66</v>
      </c>
      <c r="F113" t="s">
        <v>88</v>
      </c>
      <c r="G113" t="s">
        <v>2738</v>
      </c>
      <c r="H113" t="s">
        <v>66</v>
      </c>
      <c r="I113">
        <f>MROUND(Table1[[#This Row],[Prob_H]]*100,2)/100</f>
        <v>0.54</v>
      </c>
      <c r="J113">
        <f>1/Table1[[#This Row],[odds_ft_home_team_win]]-Table1[[#This Row],[Margin/3]]</f>
        <v>0.54452841496297344</v>
      </c>
      <c r="K113">
        <f>1/Table1[[#This Row],[odds_ft_draw]]-Table1[[#This Row],[Margin/3]]</f>
        <v>0.25245889378433617</v>
      </c>
      <c r="L113">
        <f>1/Table1[[#This Row],[odds_ft_away_team_win]]-Table1[[#This Row],[Margin/3]]</f>
        <v>0.20301269125269059</v>
      </c>
      <c r="M113">
        <v>1</v>
      </c>
      <c r="N113">
        <v>0.89</v>
      </c>
      <c r="O113">
        <v>1.44</v>
      </c>
      <c r="P113">
        <v>1.8</v>
      </c>
      <c r="Q113">
        <v>0.82</v>
      </c>
      <c r="R113" t="str" cm="1">
        <f t="array" ref="R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">
        <v>4</v>
      </c>
      <c r="T113">
        <v>2</v>
      </c>
      <c r="U113">
        <v>6</v>
      </c>
      <c r="V113">
        <v>4</v>
      </c>
      <c r="W113">
        <v>3</v>
      </c>
      <c r="X113">
        <v>1</v>
      </c>
      <c r="Y113" t="s">
        <v>3009</v>
      </c>
      <c r="Z113" t="s">
        <v>3010</v>
      </c>
      <c r="AA113">
        <v>7</v>
      </c>
      <c r="AB113">
        <v>9</v>
      </c>
      <c r="AC113">
        <v>2</v>
      </c>
      <c r="AD113">
        <v>0</v>
      </c>
      <c r="AE113">
        <v>4</v>
      </c>
      <c r="AF113">
        <v>0</v>
      </c>
      <c r="AG113">
        <v>1</v>
      </c>
      <c r="AH113">
        <v>1</v>
      </c>
      <c r="AI113">
        <v>2</v>
      </c>
      <c r="AJ113">
        <v>2</v>
      </c>
      <c r="AK113">
        <v>11</v>
      </c>
      <c r="AL113">
        <v>17</v>
      </c>
      <c r="AM113">
        <v>6</v>
      </c>
      <c r="AN113">
        <v>6</v>
      </c>
      <c r="AO113">
        <v>5</v>
      </c>
      <c r="AP113">
        <v>11</v>
      </c>
      <c r="AQ113">
        <v>16</v>
      </c>
      <c r="AR113">
        <v>10</v>
      </c>
      <c r="AS113">
        <v>42</v>
      </c>
      <c r="AT113">
        <v>58</v>
      </c>
      <c r="AU113">
        <v>0</v>
      </c>
      <c r="AV113">
        <v>0</v>
      </c>
      <c r="AW113">
        <v>2.61</v>
      </c>
      <c r="AX113">
        <v>50</v>
      </c>
      <c r="AY113">
        <v>67</v>
      </c>
      <c r="AZ113">
        <v>45</v>
      </c>
      <c r="BA113">
        <v>39</v>
      </c>
      <c r="BB113">
        <v>22</v>
      </c>
      <c r="BC113">
        <v>22</v>
      </c>
      <c r="BD113">
        <v>56</v>
      </c>
      <c r="BE113">
        <v>50</v>
      </c>
      <c r="BF113">
        <v>89</v>
      </c>
      <c r="BG113">
        <v>13.22</v>
      </c>
      <c r="BH113">
        <v>5.1100000000000003</v>
      </c>
      <c r="BI113">
        <v>1.81</v>
      </c>
      <c r="BJ113">
        <v>3.84</v>
      </c>
      <c r="BK113">
        <v>4.74</v>
      </c>
      <c r="BL113">
        <f>1/Table1[[#This Row],[odds_ft_home_team_win]]+1/Table1[[#This Row],[odds_ft_draw]]+1/Table1[[#This Row],[odds_ft_away_team_win]]-1</f>
        <v>2.3873318646991493E-2</v>
      </c>
      <c r="BM113">
        <f>Table1[[#This Row],[Margin]]/3</f>
        <v>7.957772882330497E-3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 t="s">
        <v>91</v>
      </c>
      <c r="BU113">
        <f>VLOOKUP(Table1[[#This Row],[Reference]],metron,11,FALSE)</f>
        <v>1.684957590444867</v>
      </c>
      <c r="BV113">
        <f>VLOOKUP(Table1[[#This Row],[Reference]],metron,12,FALSE)</f>
        <v>0.95101263631642718</v>
      </c>
    </row>
    <row r="114" spans="1:74" hidden="1" x14ac:dyDescent="0.45">
      <c r="A114" t="s">
        <v>5406</v>
      </c>
      <c r="B114">
        <v>1532131200</v>
      </c>
      <c r="C114" s="3" t="s">
        <v>3251</v>
      </c>
      <c r="D114" t="s">
        <v>65</v>
      </c>
      <c r="E114" t="s">
        <v>66</v>
      </c>
      <c r="F114" t="s">
        <v>611</v>
      </c>
      <c r="G114" t="s">
        <v>94</v>
      </c>
      <c r="H114" t="s">
        <v>66</v>
      </c>
      <c r="I114">
        <f>MROUND(Table1[[#This Row],[Prob_H]]*100,2)/100</f>
        <v>0.34</v>
      </c>
      <c r="J114">
        <f>1/Table1[[#This Row],[odds_ft_home_team_win]]-Table1[[#This Row],[Margin/3]]</f>
        <v>0.34370785351177507</v>
      </c>
      <c r="K114">
        <f>1/Table1[[#This Row],[odds_ft_draw]]-Table1[[#This Row],[Margin/3]]</f>
        <v>0.29079780060172217</v>
      </c>
      <c r="L114">
        <f>1/Table1[[#This Row],[odds_ft_away_team_win]]-Table1[[#This Row],[Margin/3]]</f>
        <v>0.36549434588650281</v>
      </c>
      <c r="M114">
        <v>1</v>
      </c>
      <c r="N114">
        <v>0</v>
      </c>
      <c r="O114">
        <v>0</v>
      </c>
      <c r="P114">
        <v>0.47</v>
      </c>
      <c r="Q114">
        <v>1.21</v>
      </c>
      <c r="R114" t="str" cm="1">
        <f t="array" ref="R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">
        <v>0</v>
      </c>
      <c r="T114">
        <v>2</v>
      </c>
      <c r="U114">
        <v>2</v>
      </c>
      <c r="V114">
        <v>2</v>
      </c>
      <c r="W114">
        <v>0</v>
      </c>
      <c r="X114">
        <v>2</v>
      </c>
      <c r="Z114" t="s">
        <v>3252</v>
      </c>
      <c r="AA114">
        <v>2</v>
      </c>
      <c r="AB114">
        <v>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8</v>
      </c>
      <c r="AL114">
        <v>9</v>
      </c>
      <c r="AM114">
        <v>2</v>
      </c>
      <c r="AN114">
        <v>5</v>
      </c>
      <c r="AO114">
        <v>6</v>
      </c>
      <c r="AP114">
        <v>4</v>
      </c>
      <c r="AQ114">
        <v>13</v>
      </c>
      <c r="AR114">
        <v>10</v>
      </c>
      <c r="AS114">
        <v>50</v>
      </c>
      <c r="AT114">
        <v>50</v>
      </c>
      <c r="AU114">
        <v>1.18</v>
      </c>
      <c r="AV114">
        <v>1.46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2.7</v>
      </c>
      <c r="BJ114">
        <v>3.15</v>
      </c>
      <c r="BK114">
        <v>2.5499999999999998</v>
      </c>
      <c r="BL114">
        <f>1/Table1[[#This Row],[odds_ft_home_team_win]]+1/Table1[[#This Row],[odds_ft_draw]]+1/Table1[[#This Row],[odds_ft_away_team_win]]-1</f>
        <v>7.9987550575785882E-2</v>
      </c>
      <c r="BM114">
        <f>Table1[[#This Row],[Margin]]/3</f>
        <v>2.6662516858595293E-2</v>
      </c>
      <c r="BN114">
        <v>1.38</v>
      </c>
      <c r="BO114">
        <v>2.2000000000000002</v>
      </c>
      <c r="BP114">
        <v>4.0999999999999996</v>
      </c>
      <c r="BQ114">
        <v>0</v>
      </c>
      <c r="BR114">
        <v>2</v>
      </c>
      <c r="BS114">
        <v>1.83</v>
      </c>
      <c r="BT114" t="s">
        <v>614</v>
      </c>
      <c r="BU114">
        <f>VLOOKUP(Table1[[#This Row],[Reference]],metron,11,FALSE)</f>
        <v>1.228921489601805</v>
      </c>
      <c r="BV114">
        <f>VLOOKUP(Table1[[#This Row],[Reference]],metron,12,FALSE)</f>
        <v>1.2940512655166849</v>
      </c>
    </row>
    <row r="115" spans="1:74" hidden="1" x14ac:dyDescent="0.45">
      <c r="A115" t="s">
        <v>5406</v>
      </c>
      <c r="B115">
        <v>1532138400</v>
      </c>
      <c r="C115" s="3" t="s">
        <v>3253</v>
      </c>
      <c r="D115" t="s">
        <v>65</v>
      </c>
      <c r="E115" t="s">
        <v>66</v>
      </c>
      <c r="F115" t="s">
        <v>93</v>
      </c>
      <c r="G115" t="s">
        <v>80</v>
      </c>
      <c r="H115" t="s">
        <v>66</v>
      </c>
      <c r="I115">
        <f>MROUND(Table1[[#This Row],[Prob_H]]*100,2)/100</f>
        <v>0.42</v>
      </c>
      <c r="J115">
        <f>1/Table1[[#This Row],[odds_ft_home_team_win]]-Table1[[#This Row],[Margin/3]]</f>
        <v>0.41390932773641875</v>
      </c>
      <c r="K115">
        <f>1/Table1[[#This Row],[odds_ft_draw]]-Table1[[#This Row],[Margin/3]]</f>
        <v>0.3010243091910228</v>
      </c>
      <c r="L115">
        <f>1/Table1[[#This Row],[odds_ft_away_team_win]]-Table1[[#This Row],[Margin/3]]</f>
        <v>0.2850663630725585</v>
      </c>
      <c r="M115">
        <v>1</v>
      </c>
      <c r="N115">
        <v>0</v>
      </c>
      <c r="O115">
        <v>0</v>
      </c>
      <c r="P115">
        <v>1.06</v>
      </c>
      <c r="Q115">
        <v>0.61</v>
      </c>
      <c r="R115" t="str" cm="1">
        <f t="array" ref="R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AA115">
        <v>4</v>
      </c>
      <c r="AB115">
        <v>6</v>
      </c>
      <c r="AC115">
        <v>2</v>
      </c>
      <c r="AD115">
        <v>0</v>
      </c>
      <c r="AE115">
        <v>2</v>
      </c>
      <c r="AF115">
        <v>0</v>
      </c>
      <c r="AG115">
        <v>0</v>
      </c>
      <c r="AH115">
        <v>2</v>
      </c>
      <c r="AI115">
        <v>1</v>
      </c>
      <c r="AJ115">
        <v>1</v>
      </c>
      <c r="AK115">
        <v>14</v>
      </c>
      <c r="AL115">
        <v>6</v>
      </c>
      <c r="AM115">
        <v>3</v>
      </c>
      <c r="AN115">
        <v>0</v>
      </c>
      <c r="AO115">
        <v>11</v>
      </c>
      <c r="AP115">
        <v>6</v>
      </c>
      <c r="AQ115">
        <v>16</v>
      </c>
      <c r="AR115">
        <v>14</v>
      </c>
      <c r="AS115">
        <v>56</v>
      </c>
      <c r="AT115">
        <v>44</v>
      </c>
      <c r="AU115">
        <v>1.58</v>
      </c>
      <c r="AV115">
        <v>0.73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2.34</v>
      </c>
      <c r="BJ115">
        <v>3.18</v>
      </c>
      <c r="BK115">
        <v>3.35</v>
      </c>
      <c r="BL115">
        <f>1/Table1[[#This Row],[odds_ft_home_team_win]]+1/Table1[[#This Row],[odds_ft_draw]]+1/Table1[[#This Row],[odds_ft_away_team_win]]-1</f>
        <v>4.0323298842025901E-2</v>
      </c>
      <c r="BM115">
        <f>Table1[[#This Row],[Margin]]/3</f>
        <v>1.3441099614008634E-2</v>
      </c>
      <c r="BN115">
        <v>1.49</v>
      </c>
      <c r="BO115">
        <v>2.5</v>
      </c>
      <c r="BP115">
        <v>4.9000000000000004</v>
      </c>
      <c r="BQ115">
        <v>0</v>
      </c>
      <c r="BR115">
        <v>2.2000000000000002</v>
      </c>
      <c r="BS115">
        <v>1.69</v>
      </c>
      <c r="BT115" t="s">
        <v>95</v>
      </c>
      <c r="BU115">
        <f>VLOOKUP(Table1[[#This Row],[Reference]],metron,11,FALSE)</f>
        <v>1.396960958296362</v>
      </c>
      <c r="BV115">
        <f>VLOOKUP(Table1[[#This Row],[Reference]],metron,12,FALSE)</f>
        <v>1.091503992901508</v>
      </c>
    </row>
    <row r="116" spans="1:74" x14ac:dyDescent="0.45">
      <c r="A116" t="s">
        <v>5406</v>
      </c>
      <c r="B116">
        <v>1532210400</v>
      </c>
      <c r="C116" s="3" t="s">
        <v>3254</v>
      </c>
      <c r="D116" t="s">
        <v>65</v>
      </c>
      <c r="E116" t="s">
        <v>66</v>
      </c>
      <c r="F116" t="s">
        <v>77</v>
      </c>
      <c r="G116" t="s">
        <v>73</v>
      </c>
      <c r="H116" t="s">
        <v>66</v>
      </c>
      <c r="I116">
        <f>MROUND(Table1[[#This Row],[Prob_H]]*100,2)/100</f>
        <v>0.56000000000000005</v>
      </c>
      <c r="J116">
        <f>1/Table1[[#This Row],[odds_ft_home_team_win]]-Table1[[#This Row],[Margin/3]]</f>
        <v>0.55402479521402348</v>
      </c>
      <c r="K116">
        <f>1/Table1[[#This Row],[odds_ft_draw]]-Table1[[#This Row],[Margin/3]]</f>
        <v>0.2613250706961171</v>
      </c>
      <c r="L116">
        <f>1/Table1[[#This Row],[odds_ft_away_team_win]]-Table1[[#This Row],[Margin/3]]</f>
        <v>0.18465013408985931</v>
      </c>
      <c r="M116">
        <v>1</v>
      </c>
      <c r="N116">
        <v>0</v>
      </c>
      <c r="O116">
        <v>0</v>
      </c>
      <c r="P116">
        <v>2.29</v>
      </c>
      <c r="Q116">
        <v>1.24</v>
      </c>
      <c r="R116" t="str" cm="1">
        <f t="array" ref="R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6">
        <v>3</v>
      </c>
      <c r="T116">
        <v>0</v>
      </c>
      <c r="U116">
        <v>3</v>
      </c>
      <c r="V116">
        <v>0</v>
      </c>
      <c r="W116">
        <v>0</v>
      </c>
      <c r="X116">
        <v>0</v>
      </c>
      <c r="Y116" t="s">
        <v>3255</v>
      </c>
      <c r="AA116">
        <v>7</v>
      </c>
      <c r="AB116">
        <v>3</v>
      </c>
      <c r="AC116">
        <v>2</v>
      </c>
      <c r="AD116">
        <v>0</v>
      </c>
      <c r="AE116">
        <v>3</v>
      </c>
      <c r="AF116">
        <v>0</v>
      </c>
      <c r="AG116">
        <v>1</v>
      </c>
      <c r="AH116">
        <v>1</v>
      </c>
      <c r="AI116">
        <v>2</v>
      </c>
      <c r="AJ116">
        <v>1</v>
      </c>
      <c r="AK116">
        <v>11</v>
      </c>
      <c r="AL116">
        <v>6</v>
      </c>
      <c r="AM116">
        <v>8</v>
      </c>
      <c r="AN116">
        <v>0</v>
      </c>
      <c r="AO116">
        <v>3</v>
      </c>
      <c r="AP116">
        <v>6</v>
      </c>
      <c r="AQ116">
        <v>17</v>
      </c>
      <c r="AR116">
        <v>12</v>
      </c>
      <c r="AS116">
        <v>54</v>
      </c>
      <c r="AT116">
        <v>46</v>
      </c>
      <c r="AU116">
        <v>1.56</v>
      </c>
      <c r="AV116">
        <v>0.53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1.76</v>
      </c>
      <c r="BJ116">
        <v>3.63</v>
      </c>
      <c r="BK116">
        <v>5.03</v>
      </c>
      <c r="BL116">
        <f>1/Table1[[#This Row],[odds_ft_home_team_win]]+1/Table1[[#This Row],[odds_ft_draw]]+1/Table1[[#This Row],[odds_ft_away_team_win]]-1</f>
        <v>4.2471068903384257E-2</v>
      </c>
      <c r="BM116">
        <f>Table1[[#This Row],[Margin]]/3</f>
        <v>1.4157022967794752E-2</v>
      </c>
      <c r="BN116">
        <v>1.32</v>
      </c>
      <c r="BO116">
        <v>2</v>
      </c>
      <c r="BP116">
        <v>3.6</v>
      </c>
      <c r="BQ116">
        <v>0</v>
      </c>
      <c r="BR116">
        <v>2.0499999999999998</v>
      </c>
      <c r="BS116">
        <v>1.8</v>
      </c>
      <c r="BT116" t="s">
        <v>113</v>
      </c>
      <c r="BU116">
        <f>VLOOKUP(Table1[[#This Row],[Reference]],metron,11,FALSE)</f>
        <v>1.7546812539448771</v>
      </c>
      <c r="BV116">
        <f>VLOOKUP(Table1[[#This Row],[Reference]],metron,12,FALSE)</f>
        <v>0.93456764148958549</v>
      </c>
    </row>
    <row r="117" spans="1:74" x14ac:dyDescent="0.45">
      <c r="A117" t="s">
        <v>5406</v>
      </c>
      <c r="B117">
        <v>1532217600</v>
      </c>
      <c r="C117" s="3" t="s">
        <v>3256</v>
      </c>
      <c r="D117" t="s">
        <v>65</v>
      </c>
      <c r="E117" t="s">
        <v>66</v>
      </c>
      <c r="F117" t="s">
        <v>103</v>
      </c>
      <c r="G117" t="s">
        <v>85</v>
      </c>
      <c r="H117" t="s">
        <v>66</v>
      </c>
      <c r="I117">
        <f>MROUND(Table1[[#This Row],[Prob_H]]*100,2)/100</f>
        <v>0.32</v>
      </c>
      <c r="J117">
        <f>1/Table1[[#This Row],[odds_ft_home_team_win]]-Table1[[#This Row],[Margin/3]]</f>
        <v>0.32036431816329108</v>
      </c>
      <c r="K117">
        <f>1/Table1[[#This Row],[odds_ft_draw]]-Table1[[#This Row],[Margin/3]]</f>
        <v>0.27856703498669755</v>
      </c>
      <c r="L117">
        <f>1/Table1[[#This Row],[odds_ft_away_team_win]]-Table1[[#This Row],[Margin/3]]</f>
        <v>0.40106864685001153</v>
      </c>
      <c r="M117">
        <v>1</v>
      </c>
      <c r="N117">
        <v>0</v>
      </c>
      <c r="O117">
        <v>0</v>
      </c>
      <c r="P117">
        <v>2.2200000000000002</v>
      </c>
      <c r="Q117">
        <v>1.29</v>
      </c>
      <c r="R117" t="str" cm="1">
        <f t="array" ref="R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Z117">
        <v>64</v>
      </c>
      <c r="AA117">
        <v>7</v>
      </c>
      <c r="AB117">
        <v>2</v>
      </c>
      <c r="AC117">
        <v>3</v>
      </c>
      <c r="AD117">
        <v>0</v>
      </c>
      <c r="AE117">
        <v>2</v>
      </c>
      <c r="AF117">
        <v>0</v>
      </c>
      <c r="AG117">
        <v>1</v>
      </c>
      <c r="AH117">
        <v>2</v>
      </c>
      <c r="AI117">
        <v>1</v>
      </c>
      <c r="AJ117">
        <v>1</v>
      </c>
      <c r="AK117">
        <v>7</v>
      </c>
      <c r="AL117">
        <v>5</v>
      </c>
      <c r="AM117">
        <v>3</v>
      </c>
      <c r="AN117">
        <v>4</v>
      </c>
      <c r="AO117">
        <v>4</v>
      </c>
      <c r="AP117">
        <v>1</v>
      </c>
      <c r="AQ117">
        <v>14</v>
      </c>
      <c r="AR117">
        <v>16</v>
      </c>
      <c r="AS117">
        <v>53</v>
      </c>
      <c r="AT117">
        <v>47</v>
      </c>
      <c r="AU117">
        <v>1</v>
      </c>
      <c r="AV117">
        <v>0.78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2.9</v>
      </c>
      <c r="BJ117">
        <v>3.3</v>
      </c>
      <c r="BK117">
        <v>2.35</v>
      </c>
      <c r="BL117">
        <f>1/Table1[[#This Row],[odds_ft_home_team_win]]+1/Table1[[#This Row],[odds_ft_draw]]+1/Table1[[#This Row],[odds_ft_away_team_win]]-1</f>
        <v>7.3389804130816527E-2</v>
      </c>
      <c r="BM117">
        <f>Table1[[#This Row],[Margin]]/3</f>
        <v>2.4463268043605508E-2</v>
      </c>
      <c r="BN117">
        <v>1.3</v>
      </c>
      <c r="BO117">
        <v>1.95</v>
      </c>
      <c r="BP117">
        <v>3.4</v>
      </c>
      <c r="BQ117">
        <v>0</v>
      </c>
      <c r="BR117">
        <v>1.77</v>
      </c>
      <c r="BS117">
        <v>2.0499999999999998</v>
      </c>
      <c r="BT117" t="s">
        <v>118</v>
      </c>
      <c r="BU117">
        <f>VLOOKUP(Table1[[#This Row],[Reference]],metron,11,FALSE)</f>
        <v>1.210167055864918</v>
      </c>
      <c r="BV117">
        <f>VLOOKUP(Table1[[#This Row],[Reference]],metron,12,FALSE)</f>
        <v>1.3211783725525419</v>
      </c>
    </row>
    <row r="118" spans="1:74" x14ac:dyDescent="0.45">
      <c r="A118" t="s">
        <v>5406</v>
      </c>
      <c r="B118">
        <v>1532224800</v>
      </c>
      <c r="C118" s="3" t="s">
        <v>3257</v>
      </c>
      <c r="D118" t="s">
        <v>65</v>
      </c>
      <c r="E118" t="s">
        <v>66</v>
      </c>
      <c r="F118" t="s">
        <v>68</v>
      </c>
      <c r="G118" t="s">
        <v>81</v>
      </c>
      <c r="H118" t="s">
        <v>66</v>
      </c>
      <c r="I118">
        <f>MROUND(Table1[[#This Row],[Prob_H]]*100,2)/100</f>
        <v>0.62</v>
      </c>
      <c r="J118">
        <f>1/Table1[[#This Row],[odds_ft_home_team_win]]-Table1[[#This Row],[Margin/3]]</f>
        <v>0.61893384968185661</v>
      </c>
      <c r="K118">
        <f>1/Table1[[#This Row],[odds_ft_draw]]-Table1[[#This Row],[Margin/3]]</f>
        <v>0.22468594176366691</v>
      </c>
      <c r="L118">
        <f>1/Table1[[#This Row],[odds_ft_away_team_win]]-Table1[[#This Row],[Margin/3]]</f>
        <v>0.15638020855447654</v>
      </c>
      <c r="M118">
        <v>1</v>
      </c>
      <c r="N118">
        <v>0</v>
      </c>
      <c r="O118">
        <v>0</v>
      </c>
      <c r="P118">
        <v>2.19</v>
      </c>
      <c r="Q118">
        <v>1.85</v>
      </c>
      <c r="R118" t="str" cm="1">
        <f t="array" ref="R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">
        <v>2</v>
      </c>
      <c r="T118">
        <v>0</v>
      </c>
      <c r="U118">
        <v>2</v>
      </c>
      <c r="V118">
        <v>1</v>
      </c>
      <c r="W118">
        <v>1</v>
      </c>
      <c r="X118">
        <v>0</v>
      </c>
      <c r="Y118" t="s">
        <v>767</v>
      </c>
      <c r="AA118">
        <v>4</v>
      </c>
      <c r="AB118">
        <v>2</v>
      </c>
      <c r="AC118">
        <v>4</v>
      </c>
      <c r="AD118">
        <v>0</v>
      </c>
      <c r="AE118">
        <v>0</v>
      </c>
      <c r="AF118">
        <v>0</v>
      </c>
      <c r="AG118">
        <v>1</v>
      </c>
      <c r="AH118">
        <v>3</v>
      </c>
      <c r="AI118">
        <v>0</v>
      </c>
      <c r="AJ118">
        <v>0</v>
      </c>
      <c r="AK118">
        <v>5</v>
      </c>
      <c r="AL118">
        <v>9</v>
      </c>
      <c r="AM118">
        <v>3</v>
      </c>
      <c r="AN118">
        <v>5</v>
      </c>
      <c r="AO118">
        <v>2</v>
      </c>
      <c r="AP118">
        <v>4</v>
      </c>
      <c r="AQ118">
        <v>17</v>
      </c>
      <c r="AR118">
        <v>10</v>
      </c>
      <c r="AS118">
        <v>57</v>
      </c>
      <c r="AT118">
        <v>43</v>
      </c>
      <c r="AU118">
        <v>0.75</v>
      </c>
      <c r="AV118">
        <v>1.1000000000000001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1.58</v>
      </c>
      <c r="BJ118">
        <v>4.1900000000000004</v>
      </c>
      <c r="BK118">
        <v>5.87</v>
      </c>
      <c r="BL118">
        <f>1/Table1[[#This Row],[odds_ft_home_team_win]]+1/Table1[[#This Row],[odds_ft_draw]]+1/Table1[[#This Row],[odds_ft_away_team_win]]-1</f>
        <v>4.1932628169619734E-2</v>
      </c>
      <c r="BM118">
        <f>Table1[[#This Row],[Margin]]/3</f>
        <v>1.3977542723206579E-2</v>
      </c>
      <c r="BN118">
        <v>1.24</v>
      </c>
      <c r="BO118">
        <v>1.77</v>
      </c>
      <c r="BP118">
        <v>2.95</v>
      </c>
      <c r="BQ118">
        <v>0</v>
      </c>
      <c r="BR118">
        <v>1.91</v>
      </c>
      <c r="BS118">
        <v>1.91</v>
      </c>
      <c r="BT118" t="s">
        <v>116</v>
      </c>
      <c r="BU118">
        <f>VLOOKUP(Table1[[#This Row],[Reference]],metron,11,FALSE)</f>
        <v>1.8681481481481479</v>
      </c>
      <c r="BV118">
        <f>VLOOKUP(Table1[[#This Row],[Reference]],metron,12,FALSE)</f>
        <v>0.86851851851851847</v>
      </c>
    </row>
    <row r="119" spans="1:74" hidden="1" x14ac:dyDescent="0.45">
      <c r="A119" t="s">
        <v>5406</v>
      </c>
      <c r="B119">
        <v>1532224800</v>
      </c>
      <c r="C119" s="3" t="s">
        <v>3257</v>
      </c>
      <c r="D119" t="s">
        <v>65</v>
      </c>
      <c r="E119" t="s">
        <v>66</v>
      </c>
      <c r="F119" t="s">
        <v>72</v>
      </c>
      <c r="G119" t="s">
        <v>98</v>
      </c>
      <c r="H119" t="s">
        <v>66</v>
      </c>
      <c r="I119">
        <f>MROUND(Table1[[#This Row],[Prob_H]]*100,2)/100</f>
        <v>0.46</v>
      </c>
      <c r="J119">
        <f>1/Table1[[#This Row],[odds_ft_home_team_win]]-Table1[[#This Row],[Margin/3]]</f>
        <v>0.46938377193868008</v>
      </c>
      <c r="K119">
        <f>1/Table1[[#This Row],[odds_ft_draw]]-Table1[[#This Row],[Margin/3]]</f>
        <v>0.28659228479936683</v>
      </c>
      <c r="L119">
        <f>1/Table1[[#This Row],[odds_ft_away_team_win]]-Table1[[#This Row],[Margin/3]]</f>
        <v>0.24402394326195315</v>
      </c>
      <c r="M119">
        <v>1</v>
      </c>
      <c r="N119">
        <v>0</v>
      </c>
      <c r="O119">
        <v>0</v>
      </c>
      <c r="P119">
        <v>1.72</v>
      </c>
      <c r="Q119">
        <v>1.24</v>
      </c>
      <c r="R119" t="str" cm="1">
        <f t="array" ref="R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">
        <v>2</v>
      </c>
      <c r="T119">
        <v>1</v>
      </c>
      <c r="U119">
        <v>3</v>
      </c>
      <c r="V119">
        <v>0</v>
      </c>
      <c r="W119">
        <v>0</v>
      </c>
      <c r="X119">
        <v>0</v>
      </c>
      <c r="Y119" t="s">
        <v>3258</v>
      </c>
      <c r="Z119">
        <v>59</v>
      </c>
      <c r="AA119">
        <v>7</v>
      </c>
      <c r="AB119">
        <v>2</v>
      </c>
      <c r="AC119">
        <v>3</v>
      </c>
      <c r="AD119">
        <v>0</v>
      </c>
      <c r="AE119">
        <v>1</v>
      </c>
      <c r="AF119">
        <v>1</v>
      </c>
      <c r="AG119">
        <v>1</v>
      </c>
      <c r="AH119">
        <v>2</v>
      </c>
      <c r="AI119">
        <v>1</v>
      </c>
      <c r="AJ119">
        <v>1</v>
      </c>
      <c r="AK119">
        <v>17</v>
      </c>
      <c r="AL119">
        <v>15</v>
      </c>
      <c r="AM119">
        <v>7</v>
      </c>
      <c r="AN119">
        <v>5</v>
      </c>
      <c r="AO119">
        <v>10</v>
      </c>
      <c r="AP119">
        <v>10</v>
      </c>
      <c r="AQ119">
        <v>19</v>
      </c>
      <c r="AR119">
        <v>20</v>
      </c>
      <c r="AS119">
        <v>53</v>
      </c>
      <c r="AT119">
        <v>47</v>
      </c>
      <c r="AU119">
        <v>1.87</v>
      </c>
      <c r="AV119">
        <v>1.5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2.0699999999999998</v>
      </c>
      <c r="BJ119">
        <v>3.33</v>
      </c>
      <c r="BK119">
        <v>3.88</v>
      </c>
      <c r="BL119">
        <f>1/Table1[[#This Row],[odds_ft_home_team_win]]+1/Table1[[#This Row],[odds_ft_draw]]+1/Table1[[#This Row],[odds_ft_away_team_win]]-1</f>
        <v>4.1124046502800438E-2</v>
      </c>
      <c r="BM119">
        <f>Table1[[#This Row],[Margin]]/3</f>
        <v>1.3708015500933479E-2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 t="s">
        <v>75</v>
      </c>
      <c r="BU119">
        <f>VLOOKUP(Table1[[#This Row],[Reference]],metron,11,FALSE)</f>
        <v>1.4888836329233679</v>
      </c>
      <c r="BV119">
        <f>VLOOKUP(Table1[[#This Row],[Reference]],metron,12,FALSE)</f>
        <v>1.0516792809839171</v>
      </c>
    </row>
    <row r="120" spans="1:74" hidden="1" x14ac:dyDescent="0.45">
      <c r="A120" t="s">
        <v>5418</v>
      </c>
      <c r="B120">
        <v>1350777600</v>
      </c>
      <c r="C120" s="3" t="s">
        <v>275</v>
      </c>
      <c r="D120" t="s">
        <v>65</v>
      </c>
      <c r="E120" t="s">
        <v>66</v>
      </c>
      <c r="F120" t="s">
        <v>68</v>
      </c>
      <c r="G120" t="s">
        <v>94</v>
      </c>
      <c r="H120" t="s">
        <v>66</v>
      </c>
      <c r="I120" t="e">
        <f>MROUND(Table1[[#This Row],[Prob_H]]*100,2)/100</f>
        <v>#DIV/0!</v>
      </c>
      <c r="J120" t="e">
        <f>1/Table1[[#This Row],[odds_ft_home_team_win]]-Table1[[#This Row],[Margin/3]]</f>
        <v>#DIV/0!</v>
      </c>
      <c r="K120" t="e">
        <f>1/Table1[[#This Row],[odds_ft_draw]]-Table1[[#This Row],[Margin/3]]</f>
        <v>#DIV/0!</v>
      </c>
      <c r="L120" t="e">
        <f>1/Table1[[#This Row],[odds_ft_away_team_win]]-Table1[[#This Row],[Margin/3]]</f>
        <v>#DIV/0!</v>
      </c>
      <c r="M120">
        <v>14</v>
      </c>
      <c r="N120">
        <v>1.5</v>
      </c>
      <c r="O120">
        <v>1.33</v>
      </c>
      <c r="P120">
        <v>1.56</v>
      </c>
      <c r="Q120">
        <v>1.33</v>
      </c>
      <c r="R120" t="str" cm="1">
        <f t="array" ref="R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">
        <v>5</v>
      </c>
      <c r="T120">
        <v>0</v>
      </c>
      <c r="U120">
        <v>5</v>
      </c>
      <c r="V120">
        <v>3</v>
      </c>
      <c r="W120">
        <v>3</v>
      </c>
      <c r="X120">
        <v>0</v>
      </c>
      <c r="Y120" t="s">
        <v>276</v>
      </c>
      <c r="AA120">
        <v>-1</v>
      </c>
      <c r="AB120">
        <v>-1</v>
      </c>
      <c r="AC120">
        <v>3</v>
      </c>
      <c r="AD120">
        <v>0</v>
      </c>
      <c r="AE120">
        <v>2</v>
      </c>
      <c r="AF120">
        <v>0</v>
      </c>
      <c r="AG120">
        <v>2</v>
      </c>
      <c r="AH120">
        <v>1</v>
      </c>
      <c r="AI120">
        <v>2</v>
      </c>
      <c r="AJ120">
        <v>0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0</v>
      </c>
      <c r="AV120">
        <v>0</v>
      </c>
      <c r="AW120">
        <v>2</v>
      </c>
      <c r="AX120">
        <v>59</v>
      </c>
      <c r="AY120">
        <v>67</v>
      </c>
      <c r="AZ120">
        <v>42</v>
      </c>
      <c r="BA120">
        <v>9</v>
      </c>
      <c r="BB120">
        <v>0</v>
      </c>
      <c r="BC120">
        <v>17</v>
      </c>
      <c r="BD120">
        <v>59</v>
      </c>
      <c r="BE120">
        <v>34</v>
      </c>
      <c r="BF120">
        <v>67</v>
      </c>
      <c r="BG120">
        <v>0</v>
      </c>
      <c r="BH120">
        <v>4.5</v>
      </c>
      <c r="BI120">
        <v>0</v>
      </c>
      <c r="BJ120">
        <v>0</v>
      </c>
      <c r="BK120">
        <v>0</v>
      </c>
      <c r="BL120" t="e">
        <f>1/Table1[[#This Row],[odds_ft_home_team_win]]+1/Table1[[#This Row],[odds_ft_draw]]+1/Table1[[#This Row],[odds_ft_away_team_win]]-1</f>
        <v>#DIV/0!</v>
      </c>
      <c r="BM120" t="e">
        <f>Table1[[#This Row],[Margin]]/3</f>
        <v>#DIV/0!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 t="s">
        <v>116</v>
      </c>
      <c r="BU120" t="e">
        <f>VLOOKUP(Table1[[#This Row],[Reference]],metron,11,FALSE)</f>
        <v>#DIV/0!</v>
      </c>
      <c r="BV120" t="e">
        <f>VLOOKUP(Table1[[#This Row],[Reference]],metron,12,FALSE)</f>
        <v>#DIV/0!</v>
      </c>
    </row>
    <row r="121" spans="1:74" x14ac:dyDescent="0.45">
      <c r="A121" t="s">
        <v>5406</v>
      </c>
      <c r="B121">
        <v>1532278800</v>
      </c>
      <c r="C121" s="3" t="s">
        <v>3259</v>
      </c>
      <c r="D121" t="s">
        <v>65</v>
      </c>
      <c r="E121" t="s">
        <v>66</v>
      </c>
      <c r="F121" t="s">
        <v>97</v>
      </c>
      <c r="G121" t="s">
        <v>78</v>
      </c>
      <c r="H121" t="s">
        <v>66</v>
      </c>
      <c r="I121">
        <f>MROUND(Table1[[#This Row],[Prob_H]]*100,2)/100</f>
        <v>0.57999999999999996</v>
      </c>
      <c r="J121">
        <f>1/Table1[[#This Row],[odds_ft_home_team_win]]-Table1[[#This Row],[Margin/3]]</f>
        <v>0.57733558535184371</v>
      </c>
      <c r="K121">
        <f>1/Table1[[#This Row],[odds_ft_draw]]-Table1[[#This Row],[Margin/3]]</f>
        <v>0.24162554375944917</v>
      </c>
      <c r="L121">
        <f>1/Table1[[#This Row],[odds_ft_away_team_win]]-Table1[[#This Row],[Margin/3]]</f>
        <v>0.18103887088870718</v>
      </c>
      <c r="M121">
        <v>1</v>
      </c>
      <c r="N121">
        <v>0</v>
      </c>
      <c r="O121">
        <v>0</v>
      </c>
      <c r="P121">
        <v>2.17</v>
      </c>
      <c r="Q121">
        <v>1.1200000000000001</v>
      </c>
      <c r="R121" t="str" cm="1">
        <f t="array" ref="R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">
        <v>2</v>
      </c>
      <c r="T121">
        <v>0</v>
      </c>
      <c r="U121">
        <v>2</v>
      </c>
      <c r="V121">
        <v>0</v>
      </c>
      <c r="W121">
        <v>0</v>
      </c>
      <c r="X121">
        <v>0</v>
      </c>
      <c r="Y121" t="s">
        <v>268</v>
      </c>
      <c r="AA121">
        <v>10</v>
      </c>
      <c r="AB121">
        <v>4</v>
      </c>
      <c r="AC121">
        <v>1</v>
      </c>
      <c r="AD121">
        <v>0</v>
      </c>
      <c r="AE121">
        <v>4</v>
      </c>
      <c r="AF121">
        <v>1</v>
      </c>
      <c r="AG121">
        <v>1</v>
      </c>
      <c r="AH121">
        <v>0</v>
      </c>
      <c r="AI121">
        <v>2</v>
      </c>
      <c r="AJ121">
        <v>3</v>
      </c>
      <c r="AK121">
        <v>19</v>
      </c>
      <c r="AL121">
        <v>6</v>
      </c>
      <c r="AM121">
        <v>7</v>
      </c>
      <c r="AN121">
        <v>2</v>
      </c>
      <c r="AO121">
        <v>12</v>
      </c>
      <c r="AP121">
        <v>4</v>
      </c>
      <c r="AQ121">
        <v>18</v>
      </c>
      <c r="AR121">
        <v>15</v>
      </c>
      <c r="AS121">
        <v>54</v>
      </c>
      <c r="AT121">
        <v>46</v>
      </c>
      <c r="AU121">
        <v>1.96</v>
      </c>
      <c r="AV121">
        <v>0.73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1.7</v>
      </c>
      <c r="BJ121">
        <v>3.96</v>
      </c>
      <c r="BK121">
        <v>5.21</v>
      </c>
      <c r="BL121">
        <f>1/Table1[[#This Row],[odds_ft_home_team_win]]+1/Table1[[#This Row],[odds_ft_draw]]+1/Table1[[#This Row],[odds_ft_away_team_win]]-1</f>
        <v>3.2699126297410119E-2</v>
      </c>
      <c r="BM121">
        <f>Table1[[#This Row],[Margin]]/3</f>
        <v>1.0899708765803373E-2</v>
      </c>
      <c r="BN121">
        <v>1.25</v>
      </c>
      <c r="BO121">
        <v>1.8</v>
      </c>
      <c r="BP121">
        <v>3.05</v>
      </c>
      <c r="BQ121">
        <v>0</v>
      </c>
      <c r="BR121">
        <v>1.95</v>
      </c>
      <c r="BS121">
        <v>1.87</v>
      </c>
      <c r="BT121" t="s">
        <v>100</v>
      </c>
      <c r="BU121">
        <f>VLOOKUP(Table1[[#This Row],[Reference]],metron,11,FALSE)</f>
        <v>1.7619715019855171</v>
      </c>
      <c r="BV121">
        <f>VLOOKUP(Table1[[#This Row],[Reference]],metron,12,FALSE)</f>
        <v>0.87432842793739785</v>
      </c>
    </row>
    <row r="122" spans="1:74" x14ac:dyDescent="0.45">
      <c r="A122" t="s">
        <v>5406</v>
      </c>
      <c r="B122">
        <v>1532300400</v>
      </c>
      <c r="C122" s="3" t="s">
        <v>3260</v>
      </c>
      <c r="D122" t="s">
        <v>65</v>
      </c>
      <c r="E122" t="s">
        <v>66</v>
      </c>
      <c r="F122" t="s">
        <v>88</v>
      </c>
      <c r="G122" t="s">
        <v>2738</v>
      </c>
      <c r="H122" t="s">
        <v>66</v>
      </c>
      <c r="I122">
        <f>MROUND(Table1[[#This Row],[Prob_H]]*100,2)/100</f>
        <v>0.56000000000000005</v>
      </c>
      <c r="J122">
        <f>1/Table1[[#This Row],[odds_ft_home_team_win]]-Table1[[#This Row],[Margin/3]]</f>
        <v>0.56698127341356575</v>
      </c>
      <c r="K122">
        <f>1/Table1[[#This Row],[odds_ft_draw]]-Table1[[#This Row],[Margin/3]]</f>
        <v>0.2395731577486809</v>
      </c>
      <c r="L122">
        <f>1/Table1[[#This Row],[odds_ft_away_team_win]]-Table1[[#This Row],[Margin/3]]</f>
        <v>0.1934455688377533</v>
      </c>
      <c r="M122">
        <v>1</v>
      </c>
      <c r="N122">
        <v>0</v>
      </c>
      <c r="O122">
        <v>0</v>
      </c>
      <c r="P122">
        <v>2.11</v>
      </c>
      <c r="Q122">
        <v>0.88</v>
      </c>
      <c r="R122" t="str" cm="1">
        <f t="array" ref="R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">
        <v>2</v>
      </c>
      <c r="T122">
        <v>1</v>
      </c>
      <c r="U122">
        <v>3</v>
      </c>
      <c r="V122">
        <v>1</v>
      </c>
      <c r="W122">
        <v>0</v>
      </c>
      <c r="X122">
        <v>1</v>
      </c>
      <c r="Y122" t="s">
        <v>3261</v>
      </c>
      <c r="Z122">
        <v>8</v>
      </c>
      <c r="AA122">
        <v>5</v>
      </c>
      <c r="AB122">
        <v>5</v>
      </c>
      <c r="AC122">
        <v>2</v>
      </c>
      <c r="AD122">
        <v>0</v>
      </c>
      <c r="AE122">
        <v>1</v>
      </c>
      <c r="AF122">
        <v>0</v>
      </c>
      <c r="AG122">
        <v>0</v>
      </c>
      <c r="AH122">
        <v>2</v>
      </c>
      <c r="AI122">
        <v>1</v>
      </c>
      <c r="AJ122">
        <v>0</v>
      </c>
      <c r="AK122">
        <v>11</v>
      </c>
      <c r="AL122">
        <v>13</v>
      </c>
      <c r="AM122">
        <v>4</v>
      </c>
      <c r="AN122">
        <v>5</v>
      </c>
      <c r="AO122">
        <v>7</v>
      </c>
      <c r="AP122">
        <v>8</v>
      </c>
      <c r="AQ122">
        <v>14</v>
      </c>
      <c r="AR122">
        <v>9</v>
      </c>
      <c r="AS122">
        <v>46</v>
      </c>
      <c r="AT122">
        <v>54</v>
      </c>
      <c r="AU122">
        <v>1.24</v>
      </c>
      <c r="AV122">
        <v>1.39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1.73</v>
      </c>
      <c r="BJ122">
        <v>3.99</v>
      </c>
      <c r="BK122">
        <v>4.8899999999999997</v>
      </c>
      <c r="BL122">
        <f>1/Table1[[#This Row],[odds_ft_home_team_win]]+1/Table1[[#This Row],[odds_ft_draw]]+1/Table1[[#This Row],[odds_ft_away_team_win]]-1</f>
        <v>3.3160226002077575E-2</v>
      </c>
      <c r="BM122">
        <f>Table1[[#This Row],[Margin]]/3</f>
        <v>1.1053408667359191E-2</v>
      </c>
      <c r="BN122">
        <v>1.21</v>
      </c>
      <c r="BO122">
        <v>1.69</v>
      </c>
      <c r="BP122">
        <v>2.7</v>
      </c>
      <c r="BQ122">
        <v>0</v>
      </c>
      <c r="BR122">
        <v>1.69</v>
      </c>
      <c r="BS122">
        <v>2.15</v>
      </c>
      <c r="BT122" t="s">
        <v>91</v>
      </c>
      <c r="BU122">
        <f>VLOOKUP(Table1[[#This Row],[Reference]],metron,11,FALSE)</f>
        <v>1.7546812539448771</v>
      </c>
      <c r="BV122">
        <f>VLOOKUP(Table1[[#This Row],[Reference]],metron,12,FALSE)</f>
        <v>0.93456764148958549</v>
      </c>
    </row>
    <row r="123" spans="1:74" hidden="1" x14ac:dyDescent="0.45">
      <c r="A123" t="s">
        <v>5406</v>
      </c>
      <c r="B123">
        <v>1532307600</v>
      </c>
      <c r="C123" s="3" t="s">
        <v>3262</v>
      </c>
      <c r="D123" t="s">
        <v>65</v>
      </c>
      <c r="E123" t="s">
        <v>66</v>
      </c>
      <c r="F123" t="s">
        <v>2218</v>
      </c>
      <c r="G123" t="s">
        <v>86</v>
      </c>
      <c r="H123" t="s">
        <v>66</v>
      </c>
      <c r="I123">
        <f>MROUND(Table1[[#This Row],[Prob_H]]*100,2)/100</f>
        <v>0.34</v>
      </c>
      <c r="J123">
        <f>1/Table1[[#This Row],[odds_ft_home_team_win]]-Table1[[#This Row],[Margin/3]]</f>
        <v>0.34567901234567905</v>
      </c>
      <c r="K123">
        <f>1/Table1[[#This Row],[odds_ft_draw]]-Table1[[#This Row],[Margin/3]]</f>
        <v>0.30864197530864201</v>
      </c>
      <c r="L123">
        <f>1/Table1[[#This Row],[odds_ft_away_team_win]]-Table1[[#This Row],[Margin/3]]</f>
        <v>0.34567901234567905</v>
      </c>
      <c r="M123">
        <v>1</v>
      </c>
      <c r="N123">
        <v>0</v>
      </c>
      <c r="O123">
        <v>0</v>
      </c>
      <c r="P123">
        <v>1.61</v>
      </c>
      <c r="Q123">
        <v>1.5</v>
      </c>
      <c r="R123" t="str" cm="1">
        <f t="array" ref="R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">
        <v>2</v>
      </c>
      <c r="T123">
        <v>1</v>
      </c>
      <c r="U123">
        <v>3</v>
      </c>
      <c r="V123">
        <v>1</v>
      </c>
      <c r="W123">
        <v>1</v>
      </c>
      <c r="X123">
        <v>0</v>
      </c>
      <c r="Y123" t="s">
        <v>194</v>
      </c>
      <c r="Z123">
        <v>72</v>
      </c>
      <c r="AA123">
        <v>5</v>
      </c>
      <c r="AB123">
        <v>7</v>
      </c>
      <c r="AC123">
        <v>3</v>
      </c>
      <c r="AD123">
        <v>0</v>
      </c>
      <c r="AE123">
        <v>2</v>
      </c>
      <c r="AF123">
        <v>0</v>
      </c>
      <c r="AG123">
        <v>0</v>
      </c>
      <c r="AH123">
        <v>3</v>
      </c>
      <c r="AI123">
        <v>1</v>
      </c>
      <c r="AJ123">
        <v>1</v>
      </c>
      <c r="AK123">
        <v>11</v>
      </c>
      <c r="AL123">
        <v>14</v>
      </c>
      <c r="AM123">
        <v>4</v>
      </c>
      <c r="AN123">
        <v>4</v>
      </c>
      <c r="AO123">
        <v>7</v>
      </c>
      <c r="AP123">
        <v>10</v>
      </c>
      <c r="AQ123">
        <v>7</v>
      </c>
      <c r="AR123">
        <v>13</v>
      </c>
      <c r="AS123">
        <v>51</v>
      </c>
      <c r="AT123">
        <v>49</v>
      </c>
      <c r="AU123">
        <v>1.17</v>
      </c>
      <c r="AV123">
        <v>1.49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2.7</v>
      </c>
      <c r="BJ123">
        <v>3</v>
      </c>
      <c r="BK123">
        <v>2.7</v>
      </c>
      <c r="BL123">
        <f>1/Table1[[#This Row],[odds_ft_home_team_win]]+1/Table1[[#This Row],[odds_ft_draw]]+1/Table1[[#This Row],[odds_ft_away_team_win]]-1</f>
        <v>7.4074074074073959E-2</v>
      </c>
      <c r="BM123">
        <f>Table1[[#This Row],[Margin]]/3</f>
        <v>2.4691358024691318E-2</v>
      </c>
      <c r="BN123">
        <v>1.47</v>
      </c>
      <c r="BO123">
        <v>2.4</v>
      </c>
      <c r="BP123">
        <v>4.7</v>
      </c>
      <c r="BQ123">
        <v>0</v>
      </c>
      <c r="BR123">
        <v>2.1</v>
      </c>
      <c r="BS123">
        <v>1.71</v>
      </c>
      <c r="BT123" t="s">
        <v>2219</v>
      </c>
      <c r="BU123">
        <f>VLOOKUP(Table1[[#This Row],[Reference]],metron,11,FALSE)</f>
        <v>1.228921489601805</v>
      </c>
      <c r="BV123">
        <f>VLOOKUP(Table1[[#This Row],[Reference]],metron,12,FALSE)</f>
        <v>1.2940512655166849</v>
      </c>
    </row>
    <row r="124" spans="1:74" x14ac:dyDescent="0.45">
      <c r="A124" t="s">
        <v>5405</v>
      </c>
      <c r="B124">
        <v>1546650000</v>
      </c>
      <c r="C124" s="3" t="s">
        <v>3523</v>
      </c>
      <c r="D124" t="s">
        <v>65</v>
      </c>
      <c r="E124" t="s">
        <v>66</v>
      </c>
      <c r="F124" t="s">
        <v>78</v>
      </c>
      <c r="G124" t="s">
        <v>97</v>
      </c>
      <c r="H124" t="s">
        <v>66</v>
      </c>
      <c r="I124">
        <f>MROUND(Table1[[#This Row],[Prob_H]]*100,2)/100</f>
        <v>0.32</v>
      </c>
      <c r="J124">
        <f>1/Table1[[#This Row],[odds_ft_home_team_win]]-Table1[[#This Row],[Margin/3]]</f>
        <v>0.32590500279490936</v>
      </c>
      <c r="K124">
        <f>1/Table1[[#This Row],[odds_ft_draw]]-Table1[[#This Row],[Margin/3]]</f>
        <v>0.27353527249902038</v>
      </c>
      <c r="L124">
        <f>1/Table1[[#This Row],[odds_ft_away_team_win]]-Table1[[#This Row],[Margin/3]]</f>
        <v>0.40055972470607026</v>
      </c>
      <c r="M124">
        <v>1</v>
      </c>
      <c r="N124">
        <v>1.38</v>
      </c>
      <c r="O124">
        <v>0.78</v>
      </c>
      <c r="P124">
        <v>1.1200000000000001</v>
      </c>
      <c r="Q124">
        <v>0.72</v>
      </c>
      <c r="R124" t="str" cm="1">
        <f t="array" ref="R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">
        <v>1</v>
      </c>
      <c r="T124">
        <v>3</v>
      </c>
      <c r="U124">
        <v>4</v>
      </c>
      <c r="V124">
        <v>3</v>
      </c>
      <c r="W124">
        <v>1</v>
      </c>
      <c r="X124">
        <v>2</v>
      </c>
      <c r="Y124">
        <v>16</v>
      </c>
      <c r="Z124" t="s">
        <v>3524</v>
      </c>
      <c r="AA124">
        <v>8</v>
      </c>
      <c r="AB124">
        <v>5</v>
      </c>
      <c r="AC124">
        <v>2</v>
      </c>
      <c r="AD124">
        <v>0</v>
      </c>
      <c r="AE124">
        <v>2</v>
      </c>
      <c r="AF124">
        <v>0</v>
      </c>
      <c r="AG124">
        <v>0</v>
      </c>
      <c r="AH124">
        <v>2</v>
      </c>
      <c r="AI124">
        <v>1</v>
      </c>
      <c r="AJ124">
        <v>1</v>
      </c>
      <c r="AK124">
        <v>19</v>
      </c>
      <c r="AL124">
        <v>23</v>
      </c>
      <c r="AM124">
        <v>9</v>
      </c>
      <c r="AN124">
        <v>8</v>
      </c>
      <c r="AO124">
        <v>10</v>
      </c>
      <c r="AP124">
        <v>15</v>
      </c>
      <c r="AQ124">
        <v>14</v>
      </c>
      <c r="AR124">
        <v>11</v>
      </c>
      <c r="AS124">
        <v>58</v>
      </c>
      <c r="AT124">
        <v>42</v>
      </c>
      <c r="AU124">
        <v>2.12</v>
      </c>
      <c r="AV124">
        <v>2.34</v>
      </c>
      <c r="AW124">
        <v>2.7</v>
      </c>
      <c r="AX124">
        <v>59</v>
      </c>
      <c r="AY124">
        <v>89</v>
      </c>
      <c r="AZ124">
        <v>47</v>
      </c>
      <c r="BA124">
        <v>24</v>
      </c>
      <c r="BB124">
        <v>18</v>
      </c>
      <c r="BC124">
        <v>22</v>
      </c>
      <c r="BD124">
        <v>64</v>
      </c>
      <c r="BE124">
        <v>60</v>
      </c>
      <c r="BF124">
        <v>78</v>
      </c>
      <c r="BG124">
        <v>11.32</v>
      </c>
      <c r="BH124">
        <v>5.92</v>
      </c>
      <c r="BI124">
        <v>2.85</v>
      </c>
      <c r="BJ124">
        <v>3.35</v>
      </c>
      <c r="BK124">
        <v>2.35</v>
      </c>
      <c r="BL124">
        <f>1/Table1[[#This Row],[odds_ft_home_team_win]]+1/Table1[[#This Row],[odds_ft_draw]]+1/Table1[[#This Row],[odds_ft_away_team_win]]-1</f>
        <v>7.4916570562640228E-2</v>
      </c>
      <c r="BM124">
        <f>Table1[[#This Row],[Margin]]/3</f>
        <v>2.4972190187546744E-2</v>
      </c>
      <c r="BN124">
        <v>1.28</v>
      </c>
      <c r="BO124">
        <v>1.87</v>
      </c>
      <c r="BP124">
        <v>3.2</v>
      </c>
      <c r="BQ124">
        <v>0</v>
      </c>
      <c r="BR124">
        <v>1.77</v>
      </c>
      <c r="BS124">
        <v>2.0499999999999998</v>
      </c>
      <c r="BT124" t="s">
        <v>106</v>
      </c>
      <c r="BU124">
        <f>VLOOKUP(Table1[[#This Row],[Reference]],metron,11,FALSE)</f>
        <v>1.210167055864918</v>
      </c>
      <c r="BV124">
        <f>VLOOKUP(Table1[[#This Row],[Reference]],metron,12,FALSE)</f>
        <v>1.3211783725525419</v>
      </c>
    </row>
    <row r="125" spans="1:74" x14ac:dyDescent="0.45">
      <c r="A125" t="s">
        <v>5405</v>
      </c>
      <c r="B125">
        <v>1546657200</v>
      </c>
      <c r="C125" s="3" t="s">
        <v>3525</v>
      </c>
      <c r="D125" t="s">
        <v>65</v>
      </c>
      <c r="E125" t="s">
        <v>66</v>
      </c>
      <c r="F125" t="s">
        <v>73</v>
      </c>
      <c r="G125" t="s">
        <v>77</v>
      </c>
      <c r="H125" t="s">
        <v>66</v>
      </c>
      <c r="I125">
        <f>MROUND(Table1[[#This Row],[Prob_H]]*100,2)/100</f>
        <v>0.28000000000000003</v>
      </c>
      <c r="J125">
        <f>1/Table1[[#This Row],[odds_ft_home_team_win]]-Table1[[#This Row],[Margin/3]]</f>
        <v>0.27147944294768317</v>
      </c>
      <c r="K125">
        <f>1/Table1[[#This Row],[odds_ft_draw]]-Table1[[#This Row],[Margin/3]]</f>
        <v>0.29043229772143347</v>
      </c>
      <c r="L125">
        <f>1/Table1[[#This Row],[odds_ft_away_team_win]]-Table1[[#This Row],[Margin/3]]</f>
        <v>0.43808825933088347</v>
      </c>
      <c r="M125">
        <v>1</v>
      </c>
      <c r="N125">
        <v>1.5</v>
      </c>
      <c r="O125">
        <v>1.36</v>
      </c>
      <c r="P125">
        <v>1.35</v>
      </c>
      <c r="Q125">
        <v>1.38</v>
      </c>
      <c r="R125" t="str" cm="1">
        <f t="array" ref="R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">
        <v>1</v>
      </c>
      <c r="T125">
        <v>1</v>
      </c>
      <c r="U125">
        <v>2</v>
      </c>
      <c r="V125">
        <v>2</v>
      </c>
      <c r="W125">
        <v>1</v>
      </c>
      <c r="X125">
        <v>1</v>
      </c>
      <c r="Y125">
        <v>29</v>
      </c>
      <c r="Z125">
        <v>25</v>
      </c>
      <c r="AA125">
        <v>5</v>
      </c>
      <c r="AB125">
        <v>3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12</v>
      </c>
      <c r="AL125">
        <v>12</v>
      </c>
      <c r="AM125">
        <v>4</v>
      </c>
      <c r="AN125">
        <v>4</v>
      </c>
      <c r="AO125">
        <v>8</v>
      </c>
      <c r="AP125">
        <v>8</v>
      </c>
      <c r="AQ125">
        <v>10</v>
      </c>
      <c r="AR125">
        <v>14</v>
      </c>
      <c r="AS125">
        <v>45</v>
      </c>
      <c r="AT125">
        <v>55</v>
      </c>
      <c r="AU125">
        <v>1.2</v>
      </c>
      <c r="AV125">
        <v>1.4</v>
      </c>
      <c r="AW125">
        <v>2.46</v>
      </c>
      <c r="AX125">
        <v>56</v>
      </c>
      <c r="AY125">
        <v>81</v>
      </c>
      <c r="AZ125">
        <v>47</v>
      </c>
      <c r="BA125">
        <v>24</v>
      </c>
      <c r="BB125">
        <v>7</v>
      </c>
      <c r="BC125">
        <v>24</v>
      </c>
      <c r="BD125">
        <v>60</v>
      </c>
      <c r="BE125">
        <v>54</v>
      </c>
      <c r="BF125">
        <v>74</v>
      </c>
      <c r="BG125">
        <v>9.32</v>
      </c>
      <c r="BH125">
        <v>4.8099999999999996</v>
      </c>
      <c r="BI125">
        <v>3.35</v>
      </c>
      <c r="BJ125">
        <v>3.15</v>
      </c>
      <c r="BK125">
        <v>2.15</v>
      </c>
      <c r="BL125">
        <f>1/Table1[[#This Row],[odds_ft_home_team_win]]+1/Table1[[#This Row],[odds_ft_draw]]+1/Table1[[#This Row],[odds_ft_away_team_win]]-1</f>
        <v>8.108405921665196E-2</v>
      </c>
      <c r="BM125">
        <f>Table1[[#This Row],[Margin]]/3</f>
        <v>2.7028019738883986E-2</v>
      </c>
      <c r="BN125">
        <v>1.43</v>
      </c>
      <c r="BO125">
        <v>2.2999999999999998</v>
      </c>
      <c r="BP125">
        <v>4.3499999999999996</v>
      </c>
      <c r="BQ125">
        <v>0</v>
      </c>
      <c r="BR125">
        <v>2.0499999999999998</v>
      </c>
      <c r="BS125">
        <v>1.77</v>
      </c>
      <c r="BT125" t="s">
        <v>126</v>
      </c>
      <c r="BU125">
        <f>VLOOKUP(Table1[[#This Row],[Reference]],metron,11,FALSE)</f>
        <v>1.128766254360926</v>
      </c>
      <c r="BV125">
        <f>VLOOKUP(Table1[[#This Row],[Reference]],metron,12,FALSE)</f>
        <v>1.415794481446242</v>
      </c>
    </row>
    <row r="126" spans="1:74" hidden="1" x14ac:dyDescent="0.45">
      <c r="A126" t="s">
        <v>5405</v>
      </c>
      <c r="B126">
        <v>1546729200</v>
      </c>
      <c r="C126" s="3" t="s">
        <v>3526</v>
      </c>
      <c r="D126" t="s">
        <v>65</v>
      </c>
      <c r="E126" t="s">
        <v>66</v>
      </c>
      <c r="F126" t="s">
        <v>80</v>
      </c>
      <c r="G126" t="s">
        <v>93</v>
      </c>
      <c r="H126" t="s">
        <v>66</v>
      </c>
      <c r="I126">
        <f>MROUND(Table1[[#This Row],[Prob_H]]*100,2)/100</f>
        <v>0.4</v>
      </c>
      <c r="J126">
        <f>1/Table1[[#This Row],[odds_ft_home_team_win]]-Table1[[#This Row],[Margin/3]]</f>
        <v>0.40020477738897575</v>
      </c>
      <c r="K126">
        <f>1/Table1[[#This Row],[odds_ft_draw]]-Table1[[#This Row],[Margin/3]]</f>
        <v>0.29725350765664904</v>
      </c>
      <c r="L126">
        <f>1/Table1[[#This Row],[odds_ft_away_team_win]]-Table1[[#This Row],[Margin/3]]</f>
        <v>0.30254171495437515</v>
      </c>
      <c r="M126">
        <v>1</v>
      </c>
      <c r="N126">
        <v>1.78</v>
      </c>
      <c r="O126">
        <v>0.25</v>
      </c>
      <c r="P126">
        <v>1.5</v>
      </c>
      <c r="Q126">
        <v>0.71</v>
      </c>
      <c r="R126" t="str" cm="1">
        <f t="array" ref="R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">
        <v>1</v>
      </c>
      <c r="T126">
        <v>2</v>
      </c>
      <c r="U126">
        <v>3</v>
      </c>
      <c r="V126">
        <v>2</v>
      </c>
      <c r="W126">
        <v>1</v>
      </c>
      <c r="X126">
        <v>1</v>
      </c>
      <c r="Y126">
        <v>40</v>
      </c>
      <c r="Z126" t="s">
        <v>886</v>
      </c>
      <c r="AA126">
        <v>2</v>
      </c>
      <c r="AB126">
        <v>3</v>
      </c>
      <c r="AC126">
        <v>2</v>
      </c>
      <c r="AD126">
        <v>0</v>
      </c>
      <c r="AE126">
        <v>3</v>
      </c>
      <c r="AF126">
        <v>0</v>
      </c>
      <c r="AG126">
        <v>0</v>
      </c>
      <c r="AH126">
        <v>2</v>
      </c>
      <c r="AI126">
        <v>3</v>
      </c>
      <c r="AJ126">
        <v>0</v>
      </c>
      <c r="AK126">
        <v>16</v>
      </c>
      <c r="AL126">
        <v>18</v>
      </c>
      <c r="AM126">
        <v>7</v>
      </c>
      <c r="AN126">
        <v>7</v>
      </c>
      <c r="AO126">
        <v>9</v>
      </c>
      <c r="AP126">
        <v>11</v>
      </c>
      <c r="AQ126">
        <v>16</v>
      </c>
      <c r="AR126">
        <v>18</v>
      </c>
      <c r="AS126">
        <v>52</v>
      </c>
      <c r="AT126">
        <v>48</v>
      </c>
      <c r="AU126">
        <v>1.81</v>
      </c>
      <c r="AV126">
        <v>1.89</v>
      </c>
      <c r="AW126">
        <v>2.33</v>
      </c>
      <c r="AX126">
        <v>36</v>
      </c>
      <c r="AY126">
        <v>78</v>
      </c>
      <c r="AZ126">
        <v>37</v>
      </c>
      <c r="BA126">
        <v>25</v>
      </c>
      <c r="BB126">
        <v>0</v>
      </c>
      <c r="BC126">
        <v>7</v>
      </c>
      <c r="BD126">
        <v>72</v>
      </c>
      <c r="BE126">
        <v>42</v>
      </c>
      <c r="BF126">
        <v>89</v>
      </c>
      <c r="BG126">
        <v>9.94</v>
      </c>
      <c r="BH126">
        <v>4.05</v>
      </c>
      <c r="BI126">
        <v>2.35</v>
      </c>
      <c r="BJ126">
        <v>3.1</v>
      </c>
      <c r="BK126">
        <v>3.05</v>
      </c>
      <c r="BL126">
        <f>1/Table1[[#This Row],[odds_ft_home_team_win]]+1/Table1[[#This Row],[odds_ft_draw]]+1/Table1[[#This Row],[odds_ft_away_team_win]]-1</f>
        <v>7.5981412513923763E-2</v>
      </c>
      <c r="BM126">
        <f>Table1[[#This Row],[Margin]]/3</f>
        <v>2.5327137504641255E-2</v>
      </c>
      <c r="BN126">
        <v>1.39</v>
      </c>
      <c r="BO126">
        <v>2.2000000000000002</v>
      </c>
      <c r="BP126">
        <v>4.1500000000000004</v>
      </c>
      <c r="BQ126">
        <v>0</v>
      </c>
      <c r="BR126">
        <v>2</v>
      </c>
      <c r="BS126">
        <v>1.83</v>
      </c>
      <c r="BT126" t="s">
        <v>83</v>
      </c>
      <c r="BU126">
        <f>VLOOKUP(Table1[[#This Row],[Reference]],metron,11,FALSE)</f>
        <v>1.344038264434575</v>
      </c>
      <c r="BV126">
        <f>VLOOKUP(Table1[[#This Row],[Reference]],metron,12,FALSE)</f>
        <v>1.1515772691037469</v>
      </c>
    </row>
    <row r="127" spans="1:74" x14ac:dyDescent="0.45">
      <c r="A127" t="s">
        <v>5405</v>
      </c>
      <c r="B127">
        <v>1546729560</v>
      </c>
      <c r="C127" s="3" t="s">
        <v>3527</v>
      </c>
      <c r="D127" t="s">
        <v>65</v>
      </c>
      <c r="E127" t="s">
        <v>66</v>
      </c>
      <c r="F127" t="s">
        <v>85</v>
      </c>
      <c r="G127" t="s">
        <v>103</v>
      </c>
      <c r="H127" t="s">
        <v>66</v>
      </c>
      <c r="I127">
        <f>MROUND(Table1[[#This Row],[Prob_H]]*100,2)/100</f>
        <v>0.54</v>
      </c>
      <c r="J127">
        <f>1/Table1[[#This Row],[odds_ft_home_team_win]]-Table1[[#This Row],[Margin/3]]</f>
        <v>0.54980842911877392</v>
      </c>
      <c r="K127">
        <f>1/Table1[[#This Row],[odds_ft_draw]]-Table1[[#This Row],[Margin/3]]</f>
        <v>0.25287356321839083</v>
      </c>
      <c r="L127">
        <f>1/Table1[[#This Row],[odds_ft_away_team_win]]-Table1[[#This Row],[Margin/3]]</f>
        <v>0.19731800766283525</v>
      </c>
      <c r="M127">
        <v>1</v>
      </c>
      <c r="N127">
        <v>2.5</v>
      </c>
      <c r="O127">
        <v>1.1299999999999999</v>
      </c>
      <c r="P127">
        <v>2.29</v>
      </c>
      <c r="Q127">
        <v>0.78</v>
      </c>
      <c r="R127" t="str" cm="1">
        <f t="array" ref="R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">
        <v>5</v>
      </c>
      <c r="T127">
        <v>0</v>
      </c>
      <c r="U127">
        <v>5</v>
      </c>
      <c r="V127">
        <v>1</v>
      </c>
      <c r="W127">
        <v>1</v>
      </c>
      <c r="X127">
        <v>0</v>
      </c>
      <c r="Y127" t="s">
        <v>3528</v>
      </c>
      <c r="AA127">
        <v>3</v>
      </c>
      <c r="AB127">
        <v>5</v>
      </c>
      <c r="AC127">
        <v>1</v>
      </c>
      <c r="AD127">
        <v>0</v>
      </c>
      <c r="AE127">
        <v>3</v>
      </c>
      <c r="AF127">
        <v>0</v>
      </c>
      <c r="AG127">
        <v>0</v>
      </c>
      <c r="AH127">
        <v>1</v>
      </c>
      <c r="AI127">
        <v>0</v>
      </c>
      <c r="AJ127">
        <v>3</v>
      </c>
      <c r="AK127">
        <v>12</v>
      </c>
      <c r="AL127">
        <v>11</v>
      </c>
      <c r="AM127">
        <v>8</v>
      </c>
      <c r="AN127">
        <v>3</v>
      </c>
      <c r="AO127">
        <v>4</v>
      </c>
      <c r="AP127">
        <v>8</v>
      </c>
      <c r="AQ127">
        <v>13</v>
      </c>
      <c r="AR127">
        <v>14</v>
      </c>
      <c r="AS127">
        <v>43</v>
      </c>
      <c r="AT127">
        <v>57</v>
      </c>
      <c r="AU127">
        <v>1.59</v>
      </c>
      <c r="AV127">
        <v>1.25</v>
      </c>
      <c r="AW127">
        <v>2.4</v>
      </c>
      <c r="AX127">
        <v>50</v>
      </c>
      <c r="AY127">
        <v>60</v>
      </c>
      <c r="AZ127">
        <v>49</v>
      </c>
      <c r="BA127">
        <v>28</v>
      </c>
      <c r="BB127">
        <v>12</v>
      </c>
      <c r="BC127">
        <v>23</v>
      </c>
      <c r="BD127">
        <v>65</v>
      </c>
      <c r="BE127">
        <v>27</v>
      </c>
      <c r="BF127">
        <v>78</v>
      </c>
      <c r="BG127">
        <v>10.7</v>
      </c>
      <c r="BH127">
        <v>4.0999999999999996</v>
      </c>
      <c r="BI127">
        <v>1.74</v>
      </c>
      <c r="BJ127">
        <v>3.6</v>
      </c>
      <c r="BK127">
        <v>4.5</v>
      </c>
      <c r="BL127">
        <f>1/Table1[[#This Row],[odds_ft_home_team_win]]+1/Table1[[#This Row],[odds_ft_draw]]+1/Table1[[#This Row],[odds_ft_away_team_win]]-1</f>
        <v>7.4712643678160884E-2</v>
      </c>
      <c r="BM127">
        <f>Table1[[#This Row],[Margin]]/3</f>
        <v>2.4904214559386961E-2</v>
      </c>
      <c r="BN127">
        <v>1.29</v>
      </c>
      <c r="BO127">
        <v>1.91</v>
      </c>
      <c r="BP127">
        <v>3.3</v>
      </c>
      <c r="BQ127">
        <v>0</v>
      </c>
      <c r="BR127">
        <v>1.91</v>
      </c>
      <c r="BS127">
        <v>1.91</v>
      </c>
      <c r="BT127" t="s">
        <v>1684</v>
      </c>
      <c r="BU127">
        <f>VLOOKUP(Table1[[#This Row],[Reference]],metron,11,FALSE)</f>
        <v>1.684957590444867</v>
      </c>
      <c r="BV127">
        <f>VLOOKUP(Table1[[#This Row],[Reference]],metron,12,FALSE)</f>
        <v>0.95101263631642718</v>
      </c>
    </row>
    <row r="128" spans="1:74" hidden="1" x14ac:dyDescent="0.45">
      <c r="A128" t="s">
        <v>5405</v>
      </c>
      <c r="B128">
        <v>1546736760</v>
      </c>
      <c r="C128" s="3" t="s">
        <v>3529</v>
      </c>
      <c r="D128" t="s">
        <v>65</v>
      </c>
      <c r="E128" t="s">
        <v>66</v>
      </c>
      <c r="F128" t="s">
        <v>81</v>
      </c>
      <c r="G128" t="s">
        <v>68</v>
      </c>
      <c r="H128" t="s">
        <v>66</v>
      </c>
      <c r="I128">
        <f>MROUND(Table1[[#This Row],[Prob_H]]*100,2)/100</f>
        <v>0.3</v>
      </c>
      <c r="J128">
        <f>1/Table1[[#This Row],[odds_ft_home_team_win]]-Table1[[#This Row],[Margin/3]]</f>
        <v>0.29763945472220366</v>
      </c>
      <c r="K128">
        <f>1/Table1[[#This Row],[odds_ft_draw]]-Table1[[#This Row],[Margin/3]]</f>
        <v>0.29251912702123078</v>
      </c>
      <c r="L128">
        <f>1/Table1[[#This Row],[odds_ft_away_team_win]]-Table1[[#This Row],[Margin/3]]</f>
        <v>0.40984141825656556</v>
      </c>
      <c r="M128">
        <v>1</v>
      </c>
      <c r="N128">
        <v>0.75</v>
      </c>
      <c r="O128">
        <v>1.33</v>
      </c>
      <c r="P128">
        <v>1.6</v>
      </c>
      <c r="Q128">
        <v>1.52</v>
      </c>
      <c r="R128" t="str" cm="1">
        <f t="array" ref="R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8">
        <v>2</v>
      </c>
      <c r="T128">
        <v>2</v>
      </c>
      <c r="U128">
        <v>4</v>
      </c>
      <c r="V128">
        <v>2</v>
      </c>
      <c r="W128">
        <v>1</v>
      </c>
      <c r="X128">
        <v>1</v>
      </c>
      <c r="Y128" t="s">
        <v>3530</v>
      </c>
      <c r="Z128" t="s">
        <v>3531</v>
      </c>
      <c r="AA128">
        <v>0</v>
      </c>
      <c r="AB128">
        <v>5</v>
      </c>
      <c r="AC128">
        <v>3</v>
      </c>
      <c r="AD128">
        <v>0</v>
      </c>
      <c r="AE128">
        <v>2</v>
      </c>
      <c r="AF128">
        <v>0</v>
      </c>
      <c r="AG128">
        <v>1</v>
      </c>
      <c r="AH128">
        <v>2</v>
      </c>
      <c r="AI128">
        <v>0</v>
      </c>
      <c r="AJ128">
        <v>2</v>
      </c>
      <c r="AK128">
        <v>14</v>
      </c>
      <c r="AL128">
        <v>12</v>
      </c>
      <c r="AM128">
        <v>4</v>
      </c>
      <c r="AN128">
        <v>5</v>
      </c>
      <c r="AO128">
        <v>10</v>
      </c>
      <c r="AP128">
        <v>7</v>
      </c>
      <c r="AQ128">
        <v>11</v>
      </c>
      <c r="AR128">
        <v>16</v>
      </c>
      <c r="AS128">
        <v>43</v>
      </c>
      <c r="AT128">
        <v>57</v>
      </c>
      <c r="AU128">
        <v>1.4</v>
      </c>
      <c r="AV128">
        <v>1.3</v>
      </c>
      <c r="AW128">
        <v>2.59</v>
      </c>
      <c r="AX128">
        <v>41</v>
      </c>
      <c r="AY128">
        <v>77</v>
      </c>
      <c r="AZ128">
        <v>42</v>
      </c>
      <c r="BA128">
        <v>29</v>
      </c>
      <c r="BB128">
        <v>6</v>
      </c>
      <c r="BC128">
        <v>25</v>
      </c>
      <c r="BD128">
        <v>42</v>
      </c>
      <c r="BE128">
        <v>59</v>
      </c>
      <c r="BF128">
        <v>100</v>
      </c>
      <c r="BG128">
        <v>11.03</v>
      </c>
      <c r="BH128">
        <v>5.77</v>
      </c>
      <c r="BI128">
        <v>3.1</v>
      </c>
      <c r="BJ128">
        <v>3.15</v>
      </c>
      <c r="BK128">
        <v>2.2999999999999998</v>
      </c>
      <c r="BL128">
        <f>1/Table1[[#This Row],[odds_ft_home_team_win]]+1/Table1[[#This Row],[odds_ft_draw]]+1/Table1[[#This Row],[odds_ft_away_team_win]]-1</f>
        <v>7.4823571317260029E-2</v>
      </c>
      <c r="BM128">
        <f>Table1[[#This Row],[Margin]]/3</f>
        <v>2.4941190439086675E-2</v>
      </c>
      <c r="BN128">
        <v>1.35</v>
      </c>
      <c r="BO128">
        <v>2.1</v>
      </c>
      <c r="BP128">
        <v>3.8</v>
      </c>
      <c r="BQ128">
        <v>0</v>
      </c>
      <c r="BR128">
        <v>1.91</v>
      </c>
      <c r="BS128">
        <v>1.91</v>
      </c>
      <c r="BT128" t="s">
        <v>109</v>
      </c>
      <c r="BU128">
        <f>VLOOKUP(Table1[[#This Row],[Reference]],metron,11,FALSE)</f>
        <v>1.1805091283106199</v>
      </c>
      <c r="BV128">
        <f>VLOOKUP(Table1[[#This Row],[Reference]],metron,12,FALSE)</f>
        <v>1.3921316533813319</v>
      </c>
    </row>
    <row r="129" spans="1:74" x14ac:dyDescent="0.45">
      <c r="A129" t="s">
        <v>5405</v>
      </c>
      <c r="B129">
        <v>1546743600</v>
      </c>
      <c r="C129" s="3" t="s">
        <v>3532</v>
      </c>
      <c r="D129" t="s">
        <v>65</v>
      </c>
      <c r="E129" t="s">
        <v>66</v>
      </c>
      <c r="F129" t="s">
        <v>98</v>
      </c>
      <c r="G129" t="s">
        <v>72</v>
      </c>
      <c r="H129" t="s">
        <v>66</v>
      </c>
      <c r="I129">
        <f>MROUND(Table1[[#This Row],[Prob_H]]*100,2)/100</f>
        <v>0.46</v>
      </c>
      <c r="J129">
        <f>1/Table1[[#This Row],[odds_ft_home_team_win]]-Table1[[#This Row],[Margin/3]]</f>
        <v>0.45273027051196063</v>
      </c>
      <c r="K129">
        <f>1/Table1[[#This Row],[odds_ft_draw]]-Table1[[#This Row],[Margin/3]]</f>
        <v>0.28903979432148447</v>
      </c>
      <c r="L129">
        <f>1/Table1[[#This Row],[odds_ft_away_team_win]]-Table1[[#This Row],[Margin/3]]</f>
        <v>0.2582299351665549</v>
      </c>
      <c r="M129">
        <v>1</v>
      </c>
      <c r="N129">
        <v>0.5</v>
      </c>
      <c r="O129">
        <v>0.5</v>
      </c>
      <c r="P129">
        <v>1</v>
      </c>
      <c r="Q129">
        <v>0.78</v>
      </c>
      <c r="R129" t="str" cm="1">
        <f t="array" ref="R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">
        <v>2</v>
      </c>
      <c r="T129">
        <v>0</v>
      </c>
      <c r="U129">
        <v>2</v>
      </c>
      <c r="V129">
        <v>0</v>
      </c>
      <c r="W129">
        <v>0</v>
      </c>
      <c r="X129">
        <v>0</v>
      </c>
      <c r="Y129" t="s">
        <v>2388</v>
      </c>
      <c r="AA129">
        <v>3</v>
      </c>
      <c r="AB129">
        <v>7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12</v>
      </c>
      <c r="AL129">
        <v>9</v>
      </c>
      <c r="AM129">
        <v>4</v>
      </c>
      <c r="AN129">
        <v>5</v>
      </c>
      <c r="AO129">
        <v>8</v>
      </c>
      <c r="AP129">
        <v>4</v>
      </c>
      <c r="AQ129">
        <v>9</v>
      </c>
      <c r="AR129">
        <v>9</v>
      </c>
      <c r="AS129">
        <v>42</v>
      </c>
      <c r="AT129">
        <v>58</v>
      </c>
      <c r="AU129">
        <v>1.36</v>
      </c>
      <c r="AV129">
        <v>1.25</v>
      </c>
      <c r="AW129">
        <v>2.13</v>
      </c>
      <c r="AX129">
        <v>38</v>
      </c>
      <c r="AY129">
        <v>57</v>
      </c>
      <c r="AZ129">
        <v>50</v>
      </c>
      <c r="BA129">
        <v>13</v>
      </c>
      <c r="BB129">
        <v>0</v>
      </c>
      <c r="BC129">
        <v>32</v>
      </c>
      <c r="BD129">
        <v>63</v>
      </c>
      <c r="BE129">
        <v>25</v>
      </c>
      <c r="BF129">
        <v>82</v>
      </c>
      <c r="BG129">
        <v>11.63</v>
      </c>
      <c r="BH129">
        <v>4.38</v>
      </c>
      <c r="BI129">
        <v>2.1</v>
      </c>
      <c r="BJ129">
        <v>3.2</v>
      </c>
      <c r="BK129">
        <v>3.55</v>
      </c>
      <c r="BL129">
        <f>1/Table1[[#This Row],[odds_ft_home_team_win]]+1/Table1[[#This Row],[odds_ft_draw]]+1/Table1[[#This Row],[odds_ft_away_team_win]]-1</f>
        <v>7.0380617035546544E-2</v>
      </c>
      <c r="BM129">
        <f>Table1[[#This Row],[Margin]]/3</f>
        <v>2.3460205678515516E-2</v>
      </c>
      <c r="BN129">
        <v>1.42</v>
      </c>
      <c r="BO129">
        <v>2.25</v>
      </c>
      <c r="BP129">
        <v>4.3</v>
      </c>
      <c r="BQ129">
        <v>0</v>
      </c>
      <c r="BR129">
        <v>2.0499999999999998</v>
      </c>
      <c r="BS129">
        <v>1.77</v>
      </c>
      <c r="BT129" t="s">
        <v>2745</v>
      </c>
      <c r="BU129">
        <f>VLOOKUP(Table1[[#This Row],[Reference]],metron,11,FALSE)</f>
        <v>1.4888836329233679</v>
      </c>
      <c r="BV129">
        <f>VLOOKUP(Table1[[#This Row],[Reference]],metron,12,FALSE)</f>
        <v>1.0516792809839171</v>
      </c>
    </row>
    <row r="130" spans="1:74" x14ac:dyDescent="0.45">
      <c r="A130" t="s">
        <v>5405</v>
      </c>
      <c r="B130">
        <v>1546797600</v>
      </c>
      <c r="C130" s="3" t="s">
        <v>3533</v>
      </c>
      <c r="D130" t="s">
        <v>65</v>
      </c>
      <c r="E130" t="s">
        <v>66</v>
      </c>
      <c r="F130" t="s">
        <v>94</v>
      </c>
      <c r="G130" t="s">
        <v>611</v>
      </c>
      <c r="H130" t="s">
        <v>66</v>
      </c>
      <c r="I130">
        <f>MROUND(Table1[[#This Row],[Prob_H]]*100,2)/100</f>
        <v>0.66</v>
      </c>
      <c r="J130">
        <f>1/Table1[[#This Row],[odds_ft_home_team_win]]-Table1[[#This Row],[Margin/3]]</f>
        <v>0.65484720085848847</v>
      </c>
      <c r="K130">
        <f>1/Table1[[#This Row],[odds_ft_draw]]-Table1[[#This Row],[Margin/3]]</f>
        <v>0.21553894743663782</v>
      </c>
      <c r="L130">
        <f>1/Table1[[#This Row],[odds_ft_away_team_win]]-Table1[[#This Row],[Margin/3]]</f>
        <v>0.12961385170487358</v>
      </c>
      <c r="M130">
        <v>1</v>
      </c>
      <c r="N130">
        <v>1.4</v>
      </c>
      <c r="O130">
        <v>0.5</v>
      </c>
      <c r="P130">
        <v>1.47</v>
      </c>
      <c r="Q130">
        <v>0.35</v>
      </c>
      <c r="R130" t="str" cm="1">
        <f t="array" ref="R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AA130">
        <v>5</v>
      </c>
      <c r="AB130">
        <v>4</v>
      </c>
      <c r="AC130">
        <v>0</v>
      </c>
      <c r="AD130">
        <v>0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18</v>
      </c>
      <c r="AL130">
        <v>10</v>
      </c>
      <c r="AM130">
        <v>6</v>
      </c>
      <c r="AN130">
        <v>2</v>
      </c>
      <c r="AO130">
        <v>12</v>
      </c>
      <c r="AP130">
        <v>8</v>
      </c>
      <c r="AQ130">
        <v>8</v>
      </c>
      <c r="AR130">
        <v>18</v>
      </c>
      <c r="AS130">
        <v>55</v>
      </c>
      <c r="AT130">
        <v>45</v>
      </c>
      <c r="AU130">
        <v>1.86</v>
      </c>
      <c r="AV130">
        <v>0.94</v>
      </c>
      <c r="AW130">
        <v>3.68</v>
      </c>
      <c r="AX130">
        <v>72</v>
      </c>
      <c r="AY130">
        <v>90</v>
      </c>
      <c r="AZ130">
        <v>62</v>
      </c>
      <c r="BA130">
        <v>50</v>
      </c>
      <c r="BB130">
        <v>34</v>
      </c>
      <c r="BC130">
        <v>28</v>
      </c>
      <c r="BD130">
        <v>78</v>
      </c>
      <c r="BE130">
        <v>62</v>
      </c>
      <c r="BF130">
        <v>90</v>
      </c>
      <c r="BG130">
        <v>10.130000000000001</v>
      </c>
      <c r="BH130">
        <v>4.4000000000000004</v>
      </c>
      <c r="BI130">
        <v>1.47</v>
      </c>
      <c r="BJ130">
        <v>4.1500000000000004</v>
      </c>
      <c r="BK130">
        <v>6.45</v>
      </c>
      <c r="BL130">
        <f>1/Table1[[#This Row],[odds_ft_home_team_win]]+1/Table1[[#This Row],[odds_ft_draw]]+1/Table1[[#This Row],[odds_ft_away_team_win]]-1</f>
        <v>7.6274723955146673E-2</v>
      </c>
      <c r="BM130">
        <f>Table1[[#This Row],[Margin]]/3</f>
        <v>2.542490798504889E-2</v>
      </c>
      <c r="BN130">
        <v>1.21</v>
      </c>
      <c r="BO130">
        <v>1.69</v>
      </c>
      <c r="BP130">
        <v>2.7</v>
      </c>
      <c r="BQ130">
        <v>0</v>
      </c>
      <c r="BR130">
        <v>1.83</v>
      </c>
      <c r="BS130">
        <v>1.95</v>
      </c>
      <c r="BT130" t="s">
        <v>124</v>
      </c>
      <c r="BU130">
        <f>VLOOKUP(Table1[[#This Row],[Reference]],metron,11,FALSE)</f>
        <v>2.089675030851502</v>
      </c>
      <c r="BV130">
        <f>VLOOKUP(Table1[[#This Row],[Reference]],metron,12,FALSE)</f>
        <v>0.8354586589880707</v>
      </c>
    </row>
    <row r="131" spans="1:74" x14ac:dyDescent="0.45">
      <c r="A131" t="s">
        <v>5405</v>
      </c>
      <c r="B131">
        <v>1546812000</v>
      </c>
      <c r="C131" s="3" t="s">
        <v>3534</v>
      </c>
      <c r="D131" t="s">
        <v>65</v>
      </c>
      <c r="E131" t="s">
        <v>66</v>
      </c>
      <c r="F131" t="s">
        <v>2738</v>
      </c>
      <c r="G131" t="s">
        <v>88</v>
      </c>
      <c r="H131" t="s">
        <v>66</v>
      </c>
      <c r="I131">
        <f>MROUND(Table1[[#This Row],[Prob_H]]*100,2)/100</f>
        <v>0.32</v>
      </c>
      <c r="J131">
        <f>1/Table1[[#This Row],[odds_ft_home_team_win]]-Table1[[#This Row],[Margin/3]]</f>
        <v>0.32579847053531258</v>
      </c>
      <c r="K131">
        <f>1/Table1[[#This Row],[odds_ft_draw]]-Table1[[#This Row],[Margin/3]]</f>
        <v>0.28261358524516417</v>
      </c>
      <c r="L131">
        <f>1/Table1[[#This Row],[odds_ft_away_team_win]]-Table1[[#This Row],[Margin/3]]</f>
        <v>0.39158794421952314</v>
      </c>
      <c r="M131">
        <v>1</v>
      </c>
      <c r="N131">
        <v>1.75</v>
      </c>
      <c r="O131">
        <v>1</v>
      </c>
      <c r="P131">
        <v>1.41</v>
      </c>
      <c r="Q131">
        <v>0.78</v>
      </c>
      <c r="R131" t="str" cm="1">
        <f t="array" ref="R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">
        <v>2</v>
      </c>
      <c r="T131">
        <v>0</v>
      </c>
      <c r="U131">
        <v>2</v>
      </c>
      <c r="V131">
        <v>0</v>
      </c>
      <c r="W131">
        <v>0</v>
      </c>
      <c r="X131">
        <v>0</v>
      </c>
      <c r="Y131" t="s">
        <v>3535</v>
      </c>
      <c r="AA131">
        <v>2</v>
      </c>
      <c r="AB131">
        <v>4</v>
      </c>
      <c r="AC131">
        <v>1</v>
      </c>
      <c r="AD131">
        <v>0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2</v>
      </c>
      <c r="AK131">
        <v>16</v>
      </c>
      <c r="AL131">
        <v>16</v>
      </c>
      <c r="AM131">
        <v>7</v>
      </c>
      <c r="AN131">
        <v>4</v>
      </c>
      <c r="AO131">
        <v>9</v>
      </c>
      <c r="AP131">
        <v>12</v>
      </c>
      <c r="AQ131">
        <v>13</v>
      </c>
      <c r="AR131">
        <v>9</v>
      </c>
      <c r="AS131">
        <v>54</v>
      </c>
      <c r="AT131">
        <v>46</v>
      </c>
      <c r="AU131">
        <v>1.68</v>
      </c>
      <c r="AV131">
        <v>1.6</v>
      </c>
      <c r="AW131">
        <v>2.4700000000000002</v>
      </c>
      <c r="AX131">
        <v>64</v>
      </c>
      <c r="AY131">
        <v>83</v>
      </c>
      <c r="AZ131">
        <v>47</v>
      </c>
      <c r="BA131">
        <v>24</v>
      </c>
      <c r="BB131">
        <v>0</v>
      </c>
      <c r="BC131">
        <v>11</v>
      </c>
      <c r="BD131">
        <v>78</v>
      </c>
      <c r="BE131">
        <v>36</v>
      </c>
      <c r="BF131">
        <v>89</v>
      </c>
      <c r="BG131">
        <v>10.3</v>
      </c>
      <c r="BH131">
        <v>3.82</v>
      </c>
      <c r="BI131">
        <v>2.85</v>
      </c>
      <c r="BJ131">
        <v>3.25</v>
      </c>
      <c r="BK131">
        <v>2.4</v>
      </c>
      <c r="BL131">
        <f>1/Table1[[#This Row],[odds_ft_home_team_win]]+1/Table1[[#This Row],[odds_ft_draw]]+1/Table1[[#This Row],[odds_ft_away_team_win]]-1</f>
        <v>7.5236167341430571E-2</v>
      </c>
      <c r="BM131">
        <f>Table1[[#This Row],[Margin]]/3</f>
        <v>2.5078722447143525E-2</v>
      </c>
      <c r="BN131">
        <v>1.26</v>
      </c>
      <c r="BO131">
        <v>1.83</v>
      </c>
      <c r="BP131">
        <v>3.1</v>
      </c>
      <c r="BQ131">
        <v>0</v>
      </c>
      <c r="BR131">
        <v>1.71</v>
      </c>
      <c r="BS131">
        <v>2.1</v>
      </c>
      <c r="BT131" t="s">
        <v>1292</v>
      </c>
      <c r="BU131">
        <f>VLOOKUP(Table1[[#This Row],[Reference]],metron,11,FALSE)</f>
        <v>1.210167055864918</v>
      </c>
      <c r="BV131">
        <f>VLOOKUP(Table1[[#This Row],[Reference]],metron,12,FALSE)</f>
        <v>1.3211783725525419</v>
      </c>
    </row>
    <row r="132" spans="1:74" hidden="1" x14ac:dyDescent="0.45">
      <c r="A132" t="s">
        <v>5405</v>
      </c>
      <c r="B132">
        <v>1551840600</v>
      </c>
      <c r="C132" s="3" t="s">
        <v>3648</v>
      </c>
      <c r="D132" t="s">
        <v>65</v>
      </c>
      <c r="E132" t="s">
        <v>66</v>
      </c>
      <c r="F132" t="s">
        <v>86</v>
      </c>
      <c r="G132" t="s">
        <v>2218</v>
      </c>
      <c r="H132" t="s">
        <v>66</v>
      </c>
      <c r="I132">
        <f>MROUND(Table1[[#This Row],[Prob_H]]*100,2)/100</f>
        <v>0.6</v>
      </c>
      <c r="J132">
        <f>1/Table1[[#This Row],[odds_ft_home_team_win]]-Table1[[#This Row],[Margin/3]]</f>
        <v>0.5912421590954493</v>
      </c>
      <c r="K132">
        <f>1/Table1[[#This Row],[odds_ft_draw]]-Table1[[#This Row],[Margin/3]]</f>
        <v>0.24062487514483202</v>
      </c>
      <c r="L132">
        <f>1/Table1[[#This Row],[odds_ft_away_team_win]]-Table1[[#This Row],[Margin/3]]</f>
        <v>0.16813296575971876</v>
      </c>
      <c r="M132">
        <v>1</v>
      </c>
      <c r="N132">
        <v>2.27</v>
      </c>
      <c r="O132">
        <v>0.57999999999999996</v>
      </c>
      <c r="P132">
        <v>2.14</v>
      </c>
      <c r="Q132">
        <v>0.94</v>
      </c>
      <c r="R132" t="str" cm="1">
        <f t="array" ref="R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">
        <v>1</v>
      </c>
      <c r="T132">
        <v>3</v>
      </c>
      <c r="U132">
        <v>4</v>
      </c>
      <c r="V132">
        <v>1</v>
      </c>
      <c r="W132">
        <v>1</v>
      </c>
      <c r="X132">
        <v>0</v>
      </c>
      <c r="Y132">
        <v>5</v>
      </c>
      <c r="Z132" t="s">
        <v>3649</v>
      </c>
      <c r="AA132">
        <v>5</v>
      </c>
      <c r="AB132">
        <v>1</v>
      </c>
      <c r="AC132">
        <v>4</v>
      </c>
      <c r="AD132">
        <v>0</v>
      </c>
      <c r="AE132">
        <v>4</v>
      </c>
      <c r="AF132">
        <v>0</v>
      </c>
      <c r="AG132">
        <v>1</v>
      </c>
      <c r="AH132">
        <v>3</v>
      </c>
      <c r="AI132">
        <v>1</v>
      </c>
      <c r="AJ132">
        <v>3</v>
      </c>
      <c r="AK132">
        <v>25</v>
      </c>
      <c r="AL132">
        <v>10</v>
      </c>
      <c r="AM132">
        <v>8</v>
      </c>
      <c r="AN132">
        <v>7</v>
      </c>
      <c r="AO132">
        <v>17</v>
      </c>
      <c r="AP132">
        <v>3</v>
      </c>
      <c r="AQ132">
        <v>12</v>
      </c>
      <c r="AR132">
        <v>23</v>
      </c>
      <c r="AS132">
        <v>59</v>
      </c>
      <c r="AT132">
        <v>41</v>
      </c>
      <c r="AU132">
        <v>2.46</v>
      </c>
      <c r="AV132">
        <v>1.29</v>
      </c>
      <c r="AW132">
        <v>3.48</v>
      </c>
      <c r="AX132">
        <v>57</v>
      </c>
      <c r="AY132">
        <v>80</v>
      </c>
      <c r="AZ132">
        <v>70</v>
      </c>
      <c r="BA132">
        <v>39</v>
      </c>
      <c r="BB132">
        <v>35</v>
      </c>
      <c r="BC132">
        <v>40</v>
      </c>
      <c r="BD132">
        <v>85</v>
      </c>
      <c r="BE132">
        <v>64</v>
      </c>
      <c r="BF132">
        <v>81</v>
      </c>
      <c r="BG132">
        <v>9.5</v>
      </c>
      <c r="BH132">
        <v>3.26</v>
      </c>
      <c r="BI132">
        <v>1.62</v>
      </c>
      <c r="BJ132">
        <v>3.75</v>
      </c>
      <c r="BK132">
        <v>5.15</v>
      </c>
      <c r="BL132">
        <f>1/Table1[[#This Row],[odds_ft_home_team_win]]+1/Table1[[#This Row],[odds_ft_draw]]+1/Table1[[#This Row],[odds_ft_away_team_win]]-1</f>
        <v>7.8125374565503947E-2</v>
      </c>
      <c r="BM132">
        <f>Table1[[#This Row],[Margin]]/3</f>
        <v>2.604179152183465E-2</v>
      </c>
      <c r="BN132">
        <v>1.23</v>
      </c>
      <c r="BO132">
        <v>1.74</v>
      </c>
      <c r="BP132">
        <v>2.9</v>
      </c>
      <c r="BQ132">
        <v>0</v>
      </c>
      <c r="BR132">
        <v>1.74</v>
      </c>
      <c r="BS132">
        <v>2</v>
      </c>
      <c r="BT132" t="s">
        <v>113</v>
      </c>
      <c r="BU132">
        <f>VLOOKUP(Table1[[#This Row],[Reference]],metron,11,FALSE)</f>
        <v>1.841836734693878</v>
      </c>
      <c r="BV132">
        <f>VLOOKUP(Table1[[#This Row],[Reference]],metron,12,FALSE)</f>
        <v>0.88917233560090703</v>
      </c>
    </row>
    <row r="133" spans="1:74" hidden="1" x14ac:dyDescent="0.45">
      <c r="A133" t="s">
        <v>5404</v>
      </c>
      <c r="B133">
        <v>1563580800</v>
      </c>
      <c r="C133" s="3" t="s">
        <v>3783</v>
      </c>
      <c r="D133" t="s">
        <v>65</v>
      </c>
      <c r="E133" t="s">
        <v>66</v>
      </c>
      <c r="F133" t="s">
        <v>73</v>
      </c>
      <c r="G133" t="s">
        <v>72</v>
      </c>
      <c r="H133" t="s">
        <v>3784</v>
      </c>
      <c r="I133">
        <f>MROUND(Table1[[#This Row],[Prob_H]]*100,2)/100</f>
        <v>0.38</v>
      </c>
      <c r="J133">
        <f>1/Table1[[#This Row],[odds_ft_home_team_win]]-Table1[[#This Row],[Margin/3]]</f>
        <v>0.37551405395208454</v>
      </c>
      <c r="K133">
        <f>1/Table1[[#This Row],[odds_ft_draw]]-Table1[[#This Row],[Margin/3]]</f>
        <v>0.29809469911337483</v>
      </c>
      <c r="L133">
        <f>1/Table1[[#This Row],[odds_ft_away_team_win]]-Table1[[#This Row],[Margin/3]]</f>
        <v>0.32639124693454064</v>
      </c>
      <c r="M133">
        <v>1</v>
      </c>
      <c r="N133">
        <v>0</v>
      </c>
      <c r="O133">
        <v>0</v>
      </c>
      <c r="P133">
        <v>1.1399999999999999</v>
      </c>
      <c r="Q133">
        <v>0.77</v>
      </c>
      <c r="R133" t="str" cm="1">
        <f t="array" ref="R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3">
        <v>1</v>
      </c>
      <c r="T133">
        <v>3</v>
      </c>
      <c r="U133">
        <v>4</v>
      </c>
      <c r="V133">
        <v>2</v>
      </c>
      <c r="W133">
        <v>1</v>
      </c>
      <c r="X133">
        <v>1</v>
      </c>
      <c r="Y133">
        <v>15</v>
      </c>
      <c r="Z133" t="s">
        <v>3785</v>
      </c>
      <c r="AA133">
        <v>7</v>
      </c>
      <c r="AB133">
        <v>4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8</v>
      </c>
      <c r="AL133">
        <v>11</v>
      </c>
      <c r="AM133">
        <v>5</v>
      </c>
      <c r="AN133">
        <v>6</v>
      </c>
      <c r="AO133">
        <v>3</v>
      </c>
      <c r="AP133">
        <v>5</v>
      </c>
      <c r="AQ133">
        <v>15</v>
      </c>
      <c r="AR133">
        <v>14</v>
      </c>
      <c r="AS133">
        <v>56</v>
      </c>
      <c r="AT133">
        <v>44</v>
      </c>
      <c r="AU133">
        <v>1.25</v>
      </c>
      <c r="AV133">
        <v>1.26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2.5</v>
      </c>
      <c r="BJ133">
        <v>3.1</v>
      </c>
      <c r="BK133">
        <v>2.85</v>
      </c>
      <c r="BL133">
        <f>1/Table1[[#This Row],[odds_ft_home_team_win]]+1/Table1[[#This Row],[odds_ft_draw]]+1/Table1[[#This Row],[odds_ft_away_team_win]]-1</f>
        <v>7.3457838143746512E-2</v>
      </c>
      <c r="BM133">
        <f>Table1[[#This Row],[Margin]]/3</f>
        <v>2.4485946047915503E-2</v>
      </c>
      <c r="BN133">
        <v>1.47</v>
      </c>
      <c r="BO133">
        <v>2.4</v>
      </c>
      <c r="BP133">
        <v>4.7</v>
      </c>
      <c r="BQ133">
        <v>9.5</v>
      </c>
      <c r="BR133">
        <v>2.0499999999999998</v>
      </c>
      <c r="BS133">
        <v>1.71</v>
      </c>
      <c r="BT133" t="s">
        <v>3786</v>
      </c>
      <c r="BU133">
        <f>VLOOKUP(Table1[[#This Row],[Reference]],metron,11,FALSE)</f>
        <v>1.330562659846547</v>
      </c>
      <c r="BV133">
        <f>VLOOKUP(Table1[[#This Row],[Reference]],metron,12,FALSE)</f>
        <v>1.1595268542199491</v>
      </c>
    </row>
    <row r="134" spans="1:74" hidden="1" x14ac:dyDescent="0.45">
      <c r="A134" t="s">
        <v>5404</v>
      </c>
      <c r="B134">
        <v>1563590700</v>
      </c>
      <c r="C134" s="3" t="s">
        <v>3787</v>
      </c>
      <c r="D134" t="s">
        <v>65</v>
      </c>
      <c r="E134" t="s">
        <v>66</v>
      </c>
      <c r="F134" t="s">
        <v>93</v>
      </c>
      <c r="G134" t="s">
        <v>3788</v>
      </c>
      <c r="H134" t="s">
        <v>3789</v>
      </c>
      <c r="I134">
        <f>MROUND(Table1[[#This Row],[Prob_H]]*100,2)/100</f>
        <v>0.54</v>
      </c>
      <c r="J134">
        <f>1/Table1[[#This Row],[odds_ft_home_team_win]]-Table1[[#This Row],[Margin/3]]</f>
        <v>0.5394561015028414</v>
      </c>
      <c r="K134">
        <f>1/Table1[[#This Row],[odds_ft_draw]]-Table1[[#This Row],[Margin/3]]</f>
        <v>0.25617449093548239</v>
      </c>
      <c r="L134">
        <f>1/Table1[[#This Row],[odds_ft_away_team_win]]-Table1[[#This Row],[Margin/3]]</f>
        <v>0.20436940756167638</v>
      </c>
      <c r="M134">
        <v>1</v>
      </c>
      <c r="N134">
        <v>0</v>
      </c>
      <c r="O134">
        <v>0</v>
      </c>
      <c r="P134">
        <v>0.93</v>
      </c>
      <c r="Q134">
        <v>0.86</v>
      </c>
      <c r="R134" t="str" cm="1">
        <f t="array" ref="R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50</v>
      </c>
      <c r="AA134">
        <v>5</v>
      </c>
      <c r="AB134">
        <v>7</v>
      </c>
      <c r="AC134">
        <v>3</v>
      </c>
      <c r="AD134">
        <v>0</v>
      </c>
      <c r="AE134">
        <v>3</v>
      </c>
      <c r="AF134">
        <v>0</v>
      </c>
      <c r="AG134">
        <v>2</v>
      </c>
      <c r="AH134">
        <v>1</v>
      </c>
      <c r="AI134">
        <v>1</v>
      </c>
      <c r="AJ134">
        <v>2</v>
      </c>
      <c r="AK134">
        <v>8</v>
      </c>
      <c r="AL134">
        <v>9</v>
      </c>
      <c r="AM134">
        <v>6</v>
      </c>
      <c r="AN134">
        <v>3</v>
      </c>
      <c r="AO134">
        <v>2</v>
      </c>
      <c r="AP134">
        <v>6</v>
      </c>
      <c r="AQ134">
        <v>17</v>
      </c>
      <c r="AR134">
        <v>14</v>
      </c>
      <c r="AS134">
        <v>58</v>
      </c>
      <c r="AT134">
        <v>42</v>
      </c>
      <c r="AU134">
        <v>1.22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1.77</v>
      </c>
      <c r="BJ134">
        <v>3.55</v>
      </c>
      <c r="BK134">
        <v>4.3499999999999996</v>
      </c>
      <c r="BL134">
        <f>1/Table1[[#This Row],[odds_ft_home_team_win]]+1/Table1[[#This Row],[odds_ft_draw]]+1/Table1[[#This Row],[odds_ft_away_team_win]]-1</f>
        <v>7.654694972876408E-2</v>
      </c>
      <c r="BM134">
        <f>Table1[[#This Row],[Margin]]/3</f>
        <v>2.5515649909588028E-2</v>
      </c>
      <c r="BN134">
        <v>1.35</v>
      </c>
      <c r="BO134">
        <v>2.1</v>
      </c>
      <c r="BP134">
        <v>3.8</v>
      </c>
      <c r="BQ134">
        <v>7.25</v>
      </c>
      <c r="BR134">
        <v>1.95</v>
      </c>
      <c r="BS134">
        <v>1.77</v>
      </c>
      <c r="BT134" t="s">
        <v>3790</v>
      </c>
      <c r="BU134">
        <f>VLOOKUP(Table1[[#This Row],[Reference]],metron,11,FALSE)</f>
        <v>1.684957590444867</v>
      </c>
      <c r="BV134">
        <f>VLOOKUP(Table1[[#This Row],[Reference]],metron,12,FALSE)</f>
        <v>0.95101263631642718</v>
      </c>
    </row>
    <row r="135" spans="1:74" x14ac:dyDescent="0.45">
      <c r="A135" t="s">
        <v>5404</v>
      </c>
      <c r="B135">
        <v>1563660000</v>
      </c>
      <c r="C135" s="3" t="s">
        <v>3791</v>
      </c>
      <c r="D135" t="s">
        <v>65</v>
      </c>
      <c r="E135" t="s">
        <v>66</v>
      </c>
      <c r="F135" t="s">
        <v>3792</v>
      </c>
      <c r="G135" t="s">
        <v>94</v>
      </c>
      <c r="H135" t="s">
        <v>3793</v>
      </c>
      <c r="I135">
        <f>MROUND(Table1[[#This Row],[Prob_H]]*100,2)/100</f>
        <v>0.4</v>
      </c>
      <c r="J135">
        <f>1/Table1[[#This Row],[odds_ft_home_team_win]]-Table1[[#This Row],[Margin/3]]</f>
        <v>0.39838328376420346</v>
      </c>
      <c r="K135">
        <f>1/Table1[[#This Row],[odds_ft_draw]]-Table1[[#This Row],[Margin/3]]</f>
        <v>0.29543201403187674</v>
      </c>
      <c r="L135">
        <f>1/Table1[[#This Row],[odds_ft_away_team_win]]-Table1[[#This Row],[Margin/3]]</f>
        <v>0.30618470220391975</v>
      </c>
      <c r="M135">
        <v>1</v>
      </c>
      <c r="N135">
        <v>0</v>
      </c>
      <c r="O135">
        <v>0</v>
      </c>
      <c r="P135">
        <v>0.86</v>
      </c>
      <c r="Q135">
        <v>0.79</v>
      </c>
      <c r="R135" t="str" cm="1">
        <f t="array" ref="R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5">
        <v>0</v>
      </c>
      <c r="T135">
        <v>2</v>
      </c>
      <c r="U135">
        <v>2</v>
      </c>
      <c r="V135">
        <v>0</v>
      </c>
      <c r="W135">
        <v>0</v>
      </c>
      <c r="X135">
        <v>0</v>
      </c>
      <c r="Z135" t="s">
        <v>3794</v>
      </c>
      <c r="AA135">
        <v>3</v>
      </c>
      <c r="AB135">
        <v>5</v>
      </c>
      <c r="AC135">
        <v>0</v>
      </c>
      <c r="AD135">
        <v>0</v>
      </c>
      <c r="AE135">
        <v>3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7</v>
      </c>
      <c r="AL135">
        <v>15</v>
      </c>
      <c r="AM135">
        <v>3</v>
      </c>
      <c r="AN135">
        <v>7</v>
      </c>
      <c r="AO135">
        <v>4</v>
      </c>
      <c r="AP135">
        <v>8</v>
      </c>
      <c r="AQ135">
        <v>12</v>
      </c>
      <c r="AR135">
        <v>13</v>
      </c>
      <c r="AS135">
        <v>53</v>
      </c>
      <c r="AT135">
        <v>47</v>
      </c>
      <c r="AU135">
        <v>0.82</v>
      </c>
      <c r="AV135">
        <v>1.6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2.35</v>
      </c>
      <c r="BJ135">
        <v>3.1</v>
      </c>
      <c r="BK135">
        <v>3</v>
      </c>
      <c r="BL135">
        <f>1/Table1[[#This Row],[odds_ft_home_team_win]]+1/Table1[[#This Row],[odds_ft_draw]]+1/Table1[[#This Row],[odds_ft_away_team_win]]-1</f>
        <v>8.1445893388240709E-2</v>
      </c>
      <c r="BM135">
        <f>Table1[[#This Row],[Margin]]/3</f>
        <v>2.714863112941357E-2</v>
      </c>
      <c r="BN135">
        <v>1.36</v>
      </c>
      <c r="BO135">
        <v>2.1</v>
      </c>
      <c r="BP135">
        <v>3.85</v>
      </c>
      <c r="BQ135">
        <v>7.5</v>
      </c>
      <c r="BR135">
        <v>1.83</v>
      </c>
      <c r="BS135">
        <v>1.91</v>
      </c>
      <c r="BT135" t="s">
        <v>3795</v>
      </c>
      <c r="BU135">
        <f>VLOOKUP(Table1[[#This Row],[Reference]],metron,11,FALSE)</f>
        <v>1.344038264434575</v>
      </c>
      <c r="BV135">
        <f>VLOOKUP(Table1[[#This Row],[Reference]],metron,12,FALSE)</f>
        <v>1.1515772691037469</v>
      </c>
    </row>
    <row r="136" spans="1:74" x14ac:dyDescent="0.45">
      <c r="A136" t="s">
        <v>5404</v>
      </c>
      <c r="B136">
        <v>1563660000</v>
      </c>
      <c r="C136" s="3" t="s">
        <v>3791</v>
      </c>
      <c r="D136" t="s">
        <v>65</v>
      </c>
      <c r="E136" t="s">
        <v>66</v>
      </c>
      <c r="F136" t="s">
        <v>103</v>
      </c>
      <c r="G136" t="s">
        <v>81</v>
      </c>
      <c r="H136" t="s">
        <v>3796</v>
      </c>
      <c r="I136">
        <f>MROUND(Table1[[#This Row],[Prob_H]]*100,2)/100</f>
        <v>0.38</v>
      </c>
      <c r="J136">
        <f>1/Table1[[#This Row],[odds_ft_home_team_win]]-Table1[[#This Row],[Margin/3]]</f>
        <v>0.38248289918510248</v>
      </c>
      <c r="K136">
        <f>1/Table1[[#This Row],[odds_ft_draw]]-Table1[[#This Row],[Margin/3]]</f>
        <v>0.27282709656554721</v>
      </c>
      <c r="L136">
        <f>1/Table1[[#This Row],[odds_ft_away_team_win]]-Table1[[#This Row],[Margin/3]]</f>
        <v>0.34469000424935042</v>
      </c>
      <c r="M136">
        <v>1</v>
      </c>
      <c r="N136">
        <v>0</v>
      </c>
      <c r="O136">
        <v>0</v>
      </c>
      <c r="P136">
        <v>1.64</v>
      </c>
      <c r="Q136">
        <v>1.53</v>
      </c>
      <c r="R136" t="str" cm="1">
        <f t="array" ref="R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">
        <v>1</v>
      </c>
      <c r="T136">
        <v>3</v>
      </c>
      <c r="U136">
        <v>4</v>
      </c>
      <c r="V136">
        <v>2</v>
      </c>
      <c r="W136">
        <v>0</v>
      </c>
      <c r="X136">
        <v>2</v>
      </c>
      <c r="Y136">
        <v>80</v>
      </c>
      <c r="Z136" t="s">
        <v>3797</v>
      </c>
      <c r="AA136">
        <v>6</v>
      </c>
      <c r="AB136">
        <v>2</v>
      </c>
      <c r="AC136">
        <v>1</v>
      </c>
      <c r="AD136">
        <v>0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2</v>
      </c>
      <c r="AK136">
        <v>21</v>
      </c>
      <c r="AL136">
        <v>11</v>
      </c>
      <c r="AM136">
        <v>9</v>
      </c>
      <c r="AN136">
        <v>6</v>
      </c>
      <c r="AO136">
        <v>12</v>
      </c>
      <c r="AP136">
        <v>5</v>
      </c>
      <c r="AQ136">
        <v>16</v>
      </c>
      <c r="AR136">
        <v>11</v>
      </c>
      <c r="AS136">
        <v>48</v>
      </c>
      <c r="AT136">
        <v>52</v>
      </c>
      <c r="AU136">
        <v>2.38</v>
      </c>
      <c r="AV136">
        <v>1.31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2.4500000000000002</v>
      </c>
      <c r="BJ136">
        <v>3.35</v>
      </c>
      <c r="BK136">
        <v>2.7</v>
      </c>
      <c r="BL136">
        <f>1/Table1[[#This Row],[odds_ft_home_team_win]]+1/Table1[[#This Row],[odds_ft_draw]]+1/Table1[[#This Row],[odds_ft_away_team_win]]-1</f>
        <v>7.7041098363059834E-2</v>
      </c>
      <c r="BM136">
        <f>Table1[[#This Row],[Margin]]/3</f>
        <v>2.5680366121019944E-2</v>
      </c>
      <c r="BN136">
        <v>1.24</v>
      </c>
      <c r="BO136">
        <v>1.77</v>
      </c>
      <c r="BP136">
        <v>2.95</v>
      </c>
      <c r="BQ136">
        <v>5.55</v>
      </c>
      <c r="BR136">
        <v>1.62</v>
      </c>
      <c r="BS136">
        <v>2.15</v>
      </c>
      <c r="BT136" t="s">
        <v>3798</v>
      </c>
      <c r="BU136">
        <f>VLOOKUP(Table1[[#This Row],[Reference]],metron,11,FALSE)</f>
        <v>1.330562659846547</v>
      </c>
      <c r="BV136">
        <f>VLOOKUP(Table1[[#This Row],[Reference]],metron,12,FALSE)</f>
        <v>1.1595268542199491</v>
      </c>
    </row>
    <row r="137" spans="1:74" hidden="1" x14ac:dyDescent="0.45">
      <c r="A137" t="s">
        <v>5404</v>
      </c>
      <c r="B137">
        <v>1563667500</v>
      </c>
      <c r="C137" s="3" t="s">
        <v>3799</v>
      </c>
      <c r="D137" t="s">
        <v>65</v>
      </c>
      <c r="E137" t="s">
        <v>66</v>
      </c>
      <c r="F137" t="s">
        <v>86</v>
      </c>
      <c r="G137" t="s">
        <v>85</v>
      </c>
      <c r="H137" t="s">
        <v>3800</v>
      </c>
      <c r="I137">
        <f>MROUND(Table1[[#This Row],[Prob_H]]*100,2)/100</f>
        <v>0.46</v>
      </c>
      <c r="J137">
        <f>1/Table1[[#This Row],[odds_ft_home_team_win]]-Table1[[#This Row],[Margin/3]]</f>
        <v>0.45019033254327373</v>
      </c>
      <c r="K137">
        <f>1/Table1[[#This Row],[odds_ft_draw]]-Table1[[#This Row],[Margin/3]]</f>
        <v>0.28169216404510528</v>
      </c>
      <c r="L137">
        <f>1/Table1[[#This Row],[odds_ft_away_team_win]]-Table1[[#This Row],[Margin/3]]</f>
        <v>0.26811750341162111</v>
      </c>
      <c r="M137">
        <v>1</v>
      </c>
      <c r="N137">
        <v>0</v>
      </c>
      <c r="O137">
        <v>0</v>
      </c>
      <c r="P137">
        <v>1.76</v>
      </c>
      <c r="Q137">
        <v>0.94</v>
      </c>
      <c r="R137" t="str" cm="1">
        <f t="array" ref="R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">
        <v>4</v>
      </c>
      <c r="T137">
        <v>2</v>
      </c>
      <c r="U137">
        <v>6</v>
      </c>
      <c r="V137">
        <v>4</v>
      </c>
      <c r="W137">
        <v>2</v>
      </c>
      <c r="X137">
        <v>2</v>
      </c>
      <c r="Y137" t="s">
        <v>3801</v>
      </c>
      <c r="Z137" t="s">
        <v>3127</v>
      </c>
      <c r="AA137">
        <v>7</v>
      </c>
      <c r="AB137">
        <v>3</v>
      </c>
      <c r="AC137">
        <v>2</v>
      </c>
      <c r="AD137">
        <v>0</v>
      </c>
      <c r="AE137">
        <v>3</v>
      </c>
      <c r="AF137">
        <v>0</v>
      </c>
      <c r="AG137">
        <v>0</v>
      </c>
      <c r="AH137">
        <v>2</v>
      </c>
      <c r="AI137">
        <v>0</v>
      </c>
      <c r="AJ137">
        <v>3</v>
      </c>
      <c r="AK137">
        <v>15</v>
      </c>
      <c r="AL137">
        <v>10</v>
      </c>
      <c r="AM137">
        <v>8</v>
      </c>
      <c r="AN137">
        <v>8</v>
      </c>
      <c r="AO137">
        <v>7</v>
      </c>
      <c r="AP137">
        <v>2</v>
      </c>
      <c r="AQ137">
        <v>9</v>
      </c>
      <c r="AR137">
        <v>14</v>
      </c>
      <c r="AS137">
        <v>44</v>
      </c>
      <c r="AT137">
        <v>56</v>
      </c>
      <c r="AU137">
        <v>1.72</v>
      </c>
      <c r="AV137">
        <v>1.46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2.1</v>
      </c>
      <c r="BJ137">
        <v>3.25</v>
      </c>
      <c r="BK137">
        <v>3.4</v>
      </c>
      <c r="BL137">
        <f>1/Table1[[#This Row],[odds_ft_home_team_win]]+1/Table1[[#This Row],[odds_ft_draw]]+1/Table1[[#This Row],[odds_ft_away_team_win]]-1</f>
        <v>7.8000430941607357E-2</v>
      </c>
      <c r="BM137">
        <f>Table1[[#This Row],[Margin]]/3</f>
        <v>2.6000143647202451E-2</v>
      </c>
      <c r="BN137">
        <v>1.38</v>
      </c>
      <c r="BO137">
        <v>2.2000000000000002</v>
      </c>
      <c r="BP137">
        <v>4.0999999999999996</v>
      </c>
      <c r="BQ137">
        <v>8</v>
      </c>
      <c r="BR137">
        <v>1.91</v>
      </c>
      <c r="BS137">
        <v>1.8</v>
      </c>
      <c r="BT137" t="s">
        <v>3802</v>
      </c>
      <c r="BU137">
        <f>VLOOKUP(Table1[[#This Row],[Reference]],metron,11,FALSE)</f>
        <v>1.4888836329233679</v>
      </c>
      <c r="BV137">
        <f>VLOOKUP(Table1[[#This Row],[Reference]],metron,12,FALSE)</f>
        <v>1.0516792809839171</v>
      </c>
    </row>
    <row r="138" spans="1:74" x14ac:dyDescent="0.45">
      <c r="A138" t="s">
        <v>5404</v>
      </c>
      <c r="B138">
        <v>1563674400</v>
      </c>
      <c r="C138" s="3" t="s">
        <v>3803</v>
      </c>
      <c r="D138" t="s">
        <v>65</v>
      </c>
      <c r="E138" t="s">
        <v>66</v>
      </c>
      <c r="F138" t="s">
        <v>68</v>
      </c>
      <c r="G138" t="s">
        <v>78</v>
      </c>
      <c r="H138" t="s">
        <v>3804</v>
      </c>
      <c r="I138">
        <f>MROUND(Table1[[#This Row],[Prob_H]]*100,2)/100</f>
        <v>0.7</v>
      </c>
      <c r="J138">
        <f>1/Table1[[#This Row],[odds_ft_home_team_win]]-Table1[[#This Row],[Margin/3]]</f>
        <v>0.69850800104357635</v>
      </c>
      <c r="K138">
        <f>1/Table1[[#This Row],[odds_ft_draw]]-Table1[[#This Row],[Margin/3]]</f>
        <v>0.19858942100775148</v>
      </c>
      <c r="L138">
        <f>1/Table1[[#This Row],[odds_ft_away_team_win]]-Table1[[#This Row],[Margin/3]]</f>
        <v>0.10290257794867212</v>
      </c>
      <c r="M138">
        <v>1</v>
      </c>
      <c r="N138">
        <v>0</v>
      </c>
      <c r="O138">
        <v>0</v>
      </c>
      <c r="P138">
        <v>1.93</v>
      </c>
      <c r="Q138">
        <v>1.5</v>
      </c>
      <c r="R138" t="str" cm="1">
        <f t="array" ref="R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">
        <v>4</v>
      </c>
      <c r="T138">
        <v>2</v>
      </c>
      <c r="U138">
        <v>6</v>
      </c>
      <c r="V138">
        <v>3</v>
      </c>
      <c r="W138">
        <v>3</v>
      </c>
      <c r="X138">
        <v>0</v>
      </c>
      <c r="Y138" t="s">
        <v>3805</v>
      </c>
      <c r="Z138" t="s">
        <v>3806</v>
      </c>
      <c r="AA138">
        <v>1</v>
      </c>
      <c r="AB138">
        <v>2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15</v>
      </c>
      <c r="AL138">
        <v>8</v>
      </c>
      <c r="AM138">
        <v>8</v>
      </c>
      <c r="AN138">
        <v>4</v>
      </c>
      <c r="AO138">
        <v>7</v>
      </c>
      <c r="AP138">
        <v>4</v>
      </c>
      <c r="AQ138">
        <v>13</v>
      </c>
      <c r="AR138">
        <v>15</v>
      </c>
      <c r="AS138">
        <v>64</v>
      </c>
      <c r="AT138">
        <v>36</v>
      </c>
      <c r="AU138">
        <v>1.82</v>
      </c>
      <c r="AV138">
        <v>0.92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1.38</v>
      </c>
      <c r="BJ138">
        <v>4.45</v>
      </c>
      <c r="BK138">
        <v>7.75</v>
      </c>
      <c r="BL138">
        <f>1/Table1[[#This Row],[odds_ft_home_team_win]]+1/Table1[[#This Row],[odds_ft_draw]]+1/Table1[[#This Row],[odds_ft_away_team_win]]-1</f>
        <v>7.8389040347532024E-2</v>
      </c>
      <c r="BM138">
        <f>Table1[[#This Row],[Margin]]/3</f>
        <v>2.6129680115844007E-2</v>
      </c>
      <c r="BN138">
        <v>1.24</v>
      </c>
      <c r="BO138">
        <v>1.77</v>
      </c>
      <c r="BP138">
        <v>2.95</v>
      </c>
      <c r="BQ138">
        <v>5.55</v>
      </c>
      <c r="BR138">
        <v>2</v>
      </c>
      <c r="BS138">
        <v>1.74</v>
      </c>
      <c r="BT138" t="s">
        <v>3807</v>
      </c>
      <c r="BU138">
        <f>VLOOKUP(Table1[[#This Row],[Reference]],metron,11,FALSE)</f>
        <v>2.224544841537424</v>
      </c>
      <c r="BV138">
        <f>VLOOKUP(Table1[[#This Row],[Reference]],metron,12,FALSE)</f>
        <v>0.76803776129467294</v>
      </c>
    </row>
    <row r="139" spans="1:74" hidden="1" x14ac:dyDescent="0.45">
      <c r="A139" t="s">
        <v>5404</v>
      </c>
      <c r="B139">
        <v>1563674400</v>
      </c>
      <c r="C139" s="3" t="s">
        <v>3803</v>
      </c>
      <c r="D139" t="s">
        <v>65</v>
      </c>
      <c r="E139" t="s">
        <v>66</v>
      </c>
      <c r="F139" t="s">
        <v>2218</v>
      </c>
      <c r="G139" t="s">
        <v>77</v>
      </c>
      <c r="H139" t="s">
        <v>3808</v>
      </c>
      <c r="I139">
        <f>MROUND(Table1[[#This Row],[Prob_H]]*100,2)/100</f>
        <v>0.28000000000000003</v>
      </c>
      <c r="J139">
        <f>1/Table1[[#This Row],[odds_ft_home_team_win]]-Table1[[#This Row],[Margin/3]]</f>
        <v>0.28769841269841273</v>
      </c>
      <c r="K139">
        <f>1/Table1[[#This Row],[odds_ft_draw]]-Table1[[#This Row],[Margin/3]]</f>
        <v>0.29265873015873017</v>
      </c>
      <c r="L139">
        <f>1/Table1[[#This Row],[odds_ft_away_team_win]]-Table1[[#This Row],[Margin/3]]</f>
        <v>0.41964285714285715</v>
      </c>
      <c r="M139">
        <v>1</v>
      </c>
      <c r="N139">
        <v>0</v>
      </c>
      <c r="O139">
        <v>0</v>
      </c>
      <c r="P139">
        <v>1.31</v>
      </c>
      <c r="Q139">
        <v>1.21</v>
      </c>
      <c r="R139" t="str" cm="1">
        <f t="array" ref="R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AA139">
        <v>4</v>
      </c>
      <c r="AB139">
        <v>4</v>
      </c>
      <c r="AC139">
        <v>2</v>
      </c>
      <c r="AD139">
        <v>0</v>
      </c>
      <c r="AE139">
        <v>1</v>
      </c>
      <c r="AF139">
        <v>1</v>
      </c>
      <c r="AG139">
        <v>0</v>
      </c>
      <c r="AH139">
        <v>2</v>
      </c>
      <c r="AI139">
        <v>0</v>
      </c>
      <c r="AJ139">
        <v>2</v>
      </c>
      <c r="AK139">
        <v>5</v>
      </c>
      <c r="AL139">
        <v>11</v>
      </c>
      <c r="AM139">
        <v>2</v>
      </c>
      <c r="AN139">
        <v>6</v>
      </c>
      <c r="AO139">
        <v>3</v>
      </c>
      <c r="AP139">
        <v>5</v>
      </c>
      <c r="AQ139">
        <v>24</v>
      </c>
      <c r="AR139">
        <v>16</v>
      </c>
      <c r="AS139">
        <v>34</v>
      </c>
      <c r="AT139">
        <v>66</v>
      </c>
      <c r="AU139">
        <v>0.67</v>
      </c>
      <c r="AV139">
        <v>1.49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3.2</v>
      </c>
      <c r="BJ139">
        <v>3.15</v>
      </c>
      <c r="BK139">
        <v>2.25</v>
      </c>
      <c r="BL139">
        <f>1/Table1[[#This Row],[odds_ft_home_team_win]]+1/Table1[[#This Row],[odds_ft_draw]]+1/Table1[[#This Row],[odds_ft_away_team_win]]-1</f>
        <v>7.4404761904761862E-2</v>
      </c>
      <c r="BM139">
        <f>Table1[[#This Row],[Margin]]/3</f>
        <v>2.4801587301587286E-2</v>
      </c>
      <c r="BN139">
        <v>1.39</v>
      </c>
      <c r="BO139">
        <v>2.2000000000000002</v>
      </c>
      <c r="BP139">
        <v>4.1500000000000004</v>
      </c>
      <c r="BQ139">
        <v>8.25</v>
      </c>
      <c r="BR139">
        <v>1.91</v>
      </c>
      <c r="BS139">
        <v>1.8</v>
      </c>
      <c r="BT139" t="s">
        <v>3809</v>
      </c>
      <c r="BU139">
        <f>VLOOKUP(Table1[[#This Row],[Reference]],metron,11,FALSE)</f>
        <v>1.128766254360926</v>
      </c>
      <c r="BV139">
        <f>VLOOKUP(Table1[[#This Row],[Reference]],metron,12,FALSE)</f>
        <v>1.415794481446242</v>
      </c>
    </row>
    <row r="140" spans="1:74" x14ac:dyDescent="0.45">
      <c r="A140" t="s">
        <v>5404</v>
      </c>
      <c r="B140">
        <v>1563728400</v>
      </c>
      <c r="C140" s="3" t="s">
        <v>3810</v>
      </c>
      <c r="D140" t="s">
        <v>65</v>
      </c>
      <c r="E140" t="s">
        <v>66</v>
      </c>
      <c r="F140" t="s">
        <v>97</v>
      </c>
      <c r="G140" t="s">
        <v>80</v>
      </c>
      <c r="H140" t="s">
        <v>3811</v>
      </c>
      <c r="I140">
        <f>MROUND(Table1[[#This Row],[Prob_H]]*100,2)/100</f>
        <v>0.62</v>
      </c>
      <c r="J140">
        <f>1/Table1[[#This Row],[odds_ft_home_team_win]]-Table1[[#This Row],[Margin/3]]</f>
        <v>0.61238464671191117</v>
      </c>
      <c r="K140">
        <f>1/Table1[[#This Row],[odds_ft_draw]]-Table1[[#This Row],[Margin/3]]</f>
        <v>0.23518223129293528</v>
      </c>
      <c r="L140">
        <f>1/Table1[[#This Row],[odds_ft_away_team_win]]-Table1[[#This Row],[Margin/3]]</f>
        <v>0.15243312199515344</v>
      </c>
      <c r="M140">
        <v>1</v>
      </c>
      <c r="N140">
        <v>0</v>
      </c>
      <c r="O140">
        <v>0</v>
      </c>
      <c r="P140">
        <v>1.07</v>
      </c>
      <c r="Q140">
        <v>1.5</v>
      </c>
      <c r="R140" t="str" cm="1">
        <f t="array" ref="R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">
        <v>0</v>
      </c>
      <c r="T140">
        <v>2</v>
      </c>
      <c r="U140">
        <v>2</v>
      </c>
      <c r="V140">
        <v>0</v>
      </c>
      <c r="W140">
        <v>0</v>
      </c>
      <c r="X140">
        <v>0</v>
      </c>
      <c r="Z140" t="s">
        <v>3812</v>
      </c>
      <c r="AA140">
        <v>5</v>
      </c>
      <c r="AB140">
        <v>5</v>
      </c>
      <c r="AC140">
        <v>3</v>
      </c>
      <c r="AD140">
        <v>1</v>
      </c>
      <c r="AE140">
        <v>0</v>
      </c>
      <c r="AF140">
        <v>0</v>
      </c>
      <c r="AG140">
        <v>1</v>
      </c>
      <c r="AH140">
        <v>3</v>
      </c>
      <c r="AI140">
        <v>0</v>
      </c>
      <c r="AJ140">
        <v>0</v>
      </c>
      <c r="AK140">
        <v>10</v>
      </c>
      <c r="AL140">
        <v>15</v>
      </c>
      <c r="AM140">
        <v>3</v>
      </c>
      <c r="AN140">
        <v>10</v>
      </c>
      <c r="AO140">
        <v>7</v>
      </c>
      <c r="AP140">
        <v>5</v>
      </c>
      <c r="AQ140">
        <v>16</v>
      </c>
      <c r="AR140">
        <v>12</v>
      </c>
      <c r="AS140">
        <v>45</v>
      </c>
      <c r="AT140">
        <v>55</v>
      </c>
      <c r="AU140">
        <v>1.22</v>
      </c>
      <c r="AV140">
        <v>1.84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1.57</v>
      </c>
      <c r="BJ140">
        <v>3.85</v>
      </c>
      <c r="BK140">
        <v>5.65</v>
      </c>
      <c r="BL140">
        <f>1/Table1[[#This Row],[odds_ft_home_team_win]]+1/Table1[[#This Row],[odds_ft_draw]]+1/Table1[[#This Row],[odds_ft_away_team_win]]-1</f>
        <v>7.3674085341973283E-2</v>
      </c>
      <c r="BM140">
        <f>Table1[[#This Row],[Margin]]/3</f>
        <v>2.4558028447324427E-2</v>
      </c>
      <c r="BN140">
        <v>1.28</v>
      </c>
      <c r="BO140">
        <v>1.91</v>
      </c>
      <c r="BP140">
        <v>3.25</v>
      </c>
      <c r="BQ140">
        <v>6.25</v>
      </c>
      <c r="BR140">
        <v>1.91</v>
      </c>
      <c r="BS140">
        <v>1.83</v>
      </c>
      <c r="BT140" t="s">
        <v>3813</v>
      </c>
      <c r="BU140">
        <f>VLOOKUP(Table1[[#This Row],[Reference]],metron,11,FALSE)</f>
        <v>1.8681481481481479</v>
      </c>
      <c r="BV140">
        <f>VLOOKUP(Table1[[#This Row],[Reference]],metron,12,FALSE)</f>
        <v>0.86851851851851847</v>
      </c>
    </row>
    <row r="141" spans="1:74" x14ac:dyDescent="0.45">
      <c r="A141" t="s">
        <v>5404</v>
      </c>
      <c r="B141">
        <v>1563752700</v>
      </c>
      <c r="C141" s="3" t="s">
        <v>3814</v>
      </c>
      <c r="D141" t="s">
        <v>65</v>
      </c>
      <c r="E141" t="s">
        <v>66</v>
      </c>
      <c r="F141" t="s">
        <v>88</v>
      </c>
      <c r="G141" t="s">
        <v>98</v>
      </c>
      <c r="H141" t="s">
        <v>3815</v>
      </c>
      <c r="I141">
        <f>MROUND(Table1[[#This Row],[Prob_H]]*100,2)/100</f>
        <v>0.48</v>
      </c>
      <c r="J141">
        <f>1/Table1[[#This Row],[odds_ft_home_team_win]]-Table1[[#This Row],[Margin/3]]</f>
        <v>0.48828557063851191</v>
      </c>
      <c r="K141">
        <f>1/Table1[[#This Row],[odds_ft_draw]]-Table1[[#This Row],[Margin/3]]</f>
        <v>0.26958270487682257</v>
      </c>
      <c r="L141">
        <f>1/Table1[[#This Row],[odds_ft_away_team_win]]-Table1[[#This Row],[Margin/3]]</f>
        <v>0.24213172448466566</v>
      </c>
      <c r="M141">
        <v>1</v>
      </c>
      <c r="N141">
        <v>0</v>
      </c>
      <c r="O141">
        <v>0</v>
      </c>
      <c r="P141">
        <v>2.6</v>
      </c>
      <c r="Q141">
        <v>1.21</v>
      </c>
      <c r="R141" t="str" cm="1">
        <f t="array" ref="R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">
        <v>3</v>
      </c>
      <c r="T141">
        <v>0</v>
      </c>
      <c r="U141">
        <v>3</v>
      </c>
      <c r="V141">
        <v>1</v>
      </c>
      <c r="W141">
        <v>1</v>
      </c>
      <c r="X141">
        <v>0</v>
      </c>
      <c r="Y141" t="s">
        <v>3816</v>
      </c>
      <c r="AA141">
        <v>6</v>
      </c>
      <c r="AB141">
        <v>8</v>
      </c>
      <c r="AC141">
        <v>2</v>
      </c>
      <c r="AD141">
        <v>0</v>
      </c>
      <c r="AE141">
        <v>1</v>
      </c>
      <c r="AF141">
        <v>0</v>
      </c>
      <c r="AG141">
        <v>0</v>
      </c>
      <c r="AH141">
        <v>2</v>
      </c>
      <c r="AI141">
        <v>1</v>
      </c>
      <c r="AJ141">
        <v>0</v>
      </c>
      <c r="AK141">
        <v>14</v>
      </c>
      <c r="AL141">
        <v>10</v>
      </c>
      <c r="AM141">
        <v>6</v>
      </c>
      <c r="AN141">
        <v>6</v>
      </c>
      <c r="AO141">
        <v>8</v>
      </c>
      <c r="AP141">
        <v>4</v>
      </c>
      <c r="AQ141">
        <v>10</v>
      </c>
      <c r="AR141">
        <v>18</v>
      </c>
      <c r="AS141">
        <v>49</v>
      </c>
      <c r="AT141">
        <v>51</v>
      </c>
      <c r="AU141">
        <v>1.53</v>
      </c>
      <c r="AV141">
        <v>1.35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1.95</v>
      </c>
      <c r="BJ141">
        <v>3.4</v>
      </c>
      <c r="BK141">
        <v>3.75</v>
      </c>
      <c r="BL141">
        <f>1/Table1[[#This Row],[odds_ft_home_team_win]]+1/Table1[[#This Row],[odds_ft_draw]]+1/Table1[[#This Row],[odds_ft_away_team_win]]-1</f>
        <v>7.3604826546002977E-2</v>
      </c>
      <c r="BM141">
        <f>Table1[[#This Row],[Margin]]/3</f>
        <v>2.4534942182000991E-2</v>
      </c>
      <c r="BN141">
        <v>1.37</v>
      </c>
      <c r="BO141">
        <v>2.15</v>
      </c>
      <c r="BP141">
        <v>3.95</v>
      </c>
      <c r="BQ141">
        <v>7.75</v>
      </c>
      <c r="BR141">
        <v>1.95</v>
      </c>
      <c r="BS141">
        <v>1.77</v>
      </c>
      <c r="BT141" t="s">
        <v>3817</v>
      </c>
      <c r="BU141">
        <f>VLOOKUP(Table1[[#This Row],[Reference]],metron,11,FALSE)</f>
        <v>1.510877192982456</v>
      </c>
      <c r="BV141">
        <f>VLOOKUP(Table1[[#This Row],[Reference]],metron,12,FALSE)</f>
        <v>1.0163157894736841</v>
      </c>
    </row>
    <row r="142" spans="1:74" x14ac:dyDescent="0.45">
      <c r="A142" t="s">
        <v>5403</v>
      </c>
      <c r="B142">
        <v>1578711600</v>
      </c>
      <c r="C142" s="3" t="s">
        <v>4120</v>
      </c>
      <c r="D142" t="s">
        <v>65</v>
      </c>
      <c r="E142" t="s">
        <v>66</v>
      </c>
      <c r="F142" t="s">
        <v>78</v>
      </c>
      <c r="G142" t="s">
        <v>97</v>
      </c>
      <c r="H142" t="s">
        <v>3815</v>
      </c>
      <c r="I142">
        <f>MROUND(Table1[[#This Row],[Prob_H]]*100,2)/100</f>
        <v>0.52</v>
      </c>
      <c r="J142">
        <f>1/Table1[[#This Row],[odds_ft_home_team_win]]-Table1[[#This Row],[Margin/3]]</f>
        <v>0.52008943630072946</v>
      </c>
      <c r="K142">
        <f>1/Table1[[#This Row],[odds_ft_draw]]-Table1[[#This Row],[Margin/3]]</f>
        <v>0.25935563458332128</v>
      </c>
      <c r="L142">
        <f>1/Table1[[#This Row],[odds_ft_away_team_win]]-Table1[[#This Row],[Margin/3]]</f>
        <v>0.22055492911594915</v>
      </c>
      <c r="M142">
        <v>1</v>
      </c>
      <c r="N142">
        <v>1.82</v>
      </c>
      <c r="O142">
        <v>0.67</v>
      </c>
      <c r="P142">
        <v>1.5</v>
      </c>
      <c r="Q142">
        <v>0.86</v>
      </c>
      <c r="R142" t="str" cm="1">
        <f t="array" ref="R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2">
        <v>0</v>
      </c>
      <c r="T142">
        <v>1</v>
      </c>
      <c r="U142">
        <v>1</v>
      </c>
      <c r="V142">
        <v>1</v>
      </c>
      <c r="W142">
        <v>0</v>
      </c>
      <c r="X142">
        <v>1</v>
      </c>
      <c r="Z142">
        <v>38</v>
      </c>
      <c r="AA142">
        <v>15</v>
      </c>
      <c r="AB142">
        <v>4</v>
      </c>
      <c r="AC142">
        <v>2</v>
      </c>
      <c r="AD142">
        <v>0</v>
      </c>
      <c r="AE142">
        <v>1</v>
      </c>
      <c r="AF142">
        <v>0</v>
      </c>
      <c r="AG142">
        <v>2</v>
      </c>
      <c r="AH142">
        <v>0</v>
      </c>
      <c r="AI142">
        <v>1</v>
      </c>
      <c r="AJ142">
        <v>0</v>
      </c>
      <c r="AK142">
        <v>14</v>
      </c>
      <c r="AL142">
        <v>10</v>
      </c>
      <c r="AM142">
        <v>6</v>
      </c>
      <c r="AN142">
        <v>7</v>
      </c>
      <c r="AO142">
        <v>8</v>
      </c>
      <c r="AP142">
        <v>3</v>
      </c>
      <c r="AQ142">
        <v>15</v>
      </c>
      <c r="AR142">
        <v>14</v>
      </c>
      <c r="AS142">
        <v>75</v>
      </c>
      <c r="AT142">
        <v>25</v>
      </c>
      <c r="AU142">
        <v>1.96</v>
      </c>
      <c r="AV142">
        <v>1.31</v>
      </c>
      <c r="AW142">
        <v>2.65</v>
      </c>
      <c r="AX142">
        <v>45</v>
      </c>
      <c r="AY142">
        <v>71</v>
      </c>
      <c r="AZ142">
        <v>34</v>
      </c>
      <c r="BA142">
        <v>28</v>
      </c>
      <c r="BB142">
        <v>18</v>
      </c>
      <c r="BC142">
        <v>28</v>
      </c>
      <c r="BD142">
        <v>65</v>
      </c>
      <c r="BE142">
        <v>40</v>
      </c>
      <c r="BF142">
        <v>85</v>
      </c>
      <c r="BG142">
        <v>8.44</v>
      </c>
      <c r="BH142">
        <v>4.78</v>
      </c>
      <c r="BI142">
        <v>1.83</v>
      </c>
      <c r="BJ142">
        <v>3.5</v>
      </c>
      <c r="BK142">
        <v>4.05</v>
      </c>
      <c r="BL142">
        <f>1/Table1[[#This Row],[odds_ft_home_team_win]]+1/Table1[[#This Row],[odds_ft_draw]]+1/Table1[[#This Row],[odds_ft_away_team_win]]-1</f>
        <v>7.9075953392893306E-2</v>
      </c>
      <c r="BM142">
        <f>Table1[[#This Row],[Margin]]/3</f>
        <v>2.6358651130964434E-2</v>
      </c>
      <c r="BN142">
        <v>1.28</v>
      </c>
      <c r="BO142">
        <v>1.87</v>
      </c>
      <c r="BP142">
        <v>3.2</v>
      </c>
      <c r="BQ142">
        <v>6.15</v>
      </c>
      <c r="BR142">
        <v>1.77</v>
      </c>
      <c r="BS142">
        <v>2</v>
      </c>
      <c r="BT142" t="s">
        <v>3820</v>
      </c>
      <c r="BU142">
        <f>VLOOKUP(Table1[[#This Row],[Reference]],metron,11,FALSE)</f>
        <v>1.625948039373891</v>
      </c>
      <c r="BV142">
        <f>VLOOKUP(Table1[[#This Row],[Reference]],metron,12,FALSE)</f>
        <v>0.97079231886396644</v>
      </c>
    </row>
    <row r="143" spans="1:74" x14ac:dyDescent="0.45">
      <c r="A143" t="s">
        <v>5403</v>
      </c>
      <c r="B143">
        <v>1578712200</v>
      </c>
      <c r="C143" s="3" t="s">
        <v>4121</v>
      </c>
      <c r="D143" t="s">
        <v>65</v>
      </c>
      <c r="E143" t="s">
        <v>66</v>
      </c>
      <c r="F143" t="s">
        <v>72</v>
      </c>
      <c r="G143" t="s">
        <v>88</v>
      </c>
      <c r="H143" t="s">
        <v>3839</v>
      </c>
      <c r="I143">
        <f>MROUND(Table1[[#This Row],[Prob_H]]*100,2)/100</f>
        <v>0.36</v>
      </c>
      <c r="J143">
        <f>1/Table1[[#This Row],[odds_ft_home_team_win]]-Table1[[#This Row],[Margin/3]]</f>
        <v>0.36481955100880931</v>
      </c>
      <c r="K143">
        <f>1/Table1[[#This Row],[odds_ft_draw]]-Table1[[#This Row],[Margin/3]]</f>
        <v>0.26251776072747934</v>
      </c>
      <c r="L143">
        <f>1/Table1[[#This Row],[odds_ft_away_team_win]]-Table1[[#This Row],[Margin/3]]</f>
        <v>0.37266268826371124</v>
      </c>
      <c r="M143">
        <v>1</v>
      </c>
      <c r="N143">
        <v>1.67</v>
      </c>
      <c r="O143">
        <v>1.2</v>
      </c>
      <c r="P143">
        <v>1.53</v>
      </c>
      <c r="Q143">
        <v>1.07</v>
      </c>
      <c r="R143" t="str" cm="1">
        <f t="array" ref="R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">
        <v>2</v>
      </c>
      <c r="T143">
        <v>1</v>
      </c>
      <c r="U143">
        <v>3</v>
      </c>
      <c r="V143">
        <v>1</v>
      </c>
      <c r="W143">
        <v>1</v>
      </c>
      <c r="X143">
        <v>0</v>
      </c>
      <c r="Y143" t="s">
        <v>4122</v>
      </c>
      <c r="Z143">
        <v>50</v>
      </c>
      <c r="AA143">
        <v>2</v>
      </c>
      <c r="AB143">
        <v>4</v>
      </c>
      <c r="AC143">
        <v>0</v>
      </c>
      <c r="AD143">
        <v>0</v>
      </c>
      <c r="AE143">
        <v>4</v>
      </c>
      <c r="AF143">
        <v>0</v>
      </c>
      <c r="AG143">
        <v>0</v>
      </c>
      <c r="AH143">
        <v>0</v>
      </c>
      <c r="AI143">
        <v>2</v>
      </c>
      <c r="AJ143">
        <v>2</v>
      </c>
      <c r="AK143">
        <v>5</v>
      </c>
      <c r="AL143">
        <v>13</v>
      </c>
      <c r="AM143">
        <v>4</v>
      </c>
      <c r="AN143">
        <v>6</v>
      </c>
      <c r="AO143">
        <v>1</v>
      </c>
      <c r="AP143">
        <v>7</v>
      </c>
      <c r="AQ143">
        <v>20</v>
      </c>
      <c r="AR143">
        <v>14</v>
      </c>
      <c r="AS143">
        <v>42</v>
      </c>
      <c r="AT143">
        <v>58</v>
      </c>
      <c r="AU143">
        <v>0.82</v>
      </c>
      <c r="AV143">
        <v>1.56</v>
      </c>
      <c r="AW143">
        <v>3.51</v>
      </c>
      <c r="AX143">
        <v>69</v>
      </c>
      <c r="AY143">
        <v>95</v>
      </c>
      <c r="AZ143">
        <v>73</v>
      </c>
      <c r="BA143">
        <v>52</v>
      </c>
      <c r="BB143">
        <v>21</v>
      </c>
      <c r="BC143">
        <v>47</v>
      </c>
      <c r="BD143">
        <v>85</v>
      </c>
      <c r="BE143">
        <v>69</v>
      </c>
      <c r="BF143">
        <v>90</v>
      </c>
      <c r="BG143">
        <v>9.6</v>
      </c>
      <c r="BH143">
        <v>6.22</v>
      </c>
      <c r="BI143">
        <v>2.5499999999999998</v>
      </c>
      <c r="BJ143">
        <v>3.45</v>
      </c>
      <c r="BK143">
        <v>2.5</v>
      </c>
      <c r="BL143">
        <f>1/Table1[[#This Row],[odds_ft_home_team_win]]+1/Table1[[#This Row],[odds_ft_draw]]+1/Table1[[#This Row],[odds_ft_away_team_win]]-1</f>
        <v>8.2011935208866404E-2</v>
      </c>
      <c r="BM143">
        <f>Table1[[#This Row],[Margin]]/3</f>
        <v>2.73373117362888E-2</v>
      </c>
      <c r="BN143">
        <v>1.21</v>
      </c>
      <c r="BO143">
        <v>1.69</v>
      </c>
      <c r="BP143">
        <v>2.75</v>
      </c>
      <c r="BQ143">
        <v>5</v>
      </c>
      <c r="BR143">
        <v>1.57</v>
      </c>
      <c r="BS143">
        <v>2.25</v>
      </c>
      <c r="BT143" t="s">
        <v>3829</v>
      </c>
      <c r="BU143">
        <f>VLOOKUP(Table1[[#This Row],[Reference]],metron,11,FALSE)</f>
        <v>1.269326094653606</v>
      </c>
      <c r="BV143">
        <f>VLOOKUP(Table1[[#This Row],[Reference]],metron,12,FALSE)</f>
        <v>1.2417089578661631</v>
      </c>
    </row>
    <row r="144" spans="1:74" x14ac:dyDescent="0.45">
      <c r="A144" t="s">
        <v>5403</v>
      </c>
      <c r="B144">
        <v>1578783600</v>
      </c>
      <c r="C144" s="3" t="s">
        <v>4123</v>
      </c>
      <c r="D144" t="s">
        <v>65</v>
      </c>
      <c r="E144" t="s">
        <v>66</v>
      </c>
      <c r="F144" t="s">
        <v>77</v>
      </c>
      <c r="G144" t="s">
        <v>93</v>
      </c>
      <c r="H144" t="s">
        <v>3822</v>
      </c>
      <c r="I144">
        <f>MROUND(Table1[[#This Row],[Prob_H]]*100,2)/100</f>
        <v>0.57999999999999996</v>
      </c>
      <c r="J144">
        <f>1/Table1[[#This Row],[odds_ft_home_team_win]]-Table1[[#This Row],[Margin/3]]</f>
        <v>0.58255872818979615</v>
      </c>
      <c r="K144">
        <f>1/Table1[[#This Row],[odds_ft_draw]]-Table1[[#This Row],[Margin/3]]</f>
        <v>0.24676839239946033</v>
      </c>
      <c r="L144">
        <f>1/Table1[[#This Row],[odds_ft_away_team_win]]-Table1[[#This Row],[Margin/3]]</f>
        <v>0.17067287941074349</v>
      </c>
      <c r="M144">
        <v>1</v>
      </c>
      <c r="N144">
        <v>1.78</v>
      </c>
      <c r="O144">
        <v>1.22</v>
      </c>
      <c r="P144">
        <v>2</v>
      </c>
      <c r="Q144">
        <v>1.21</v>
      </c>
      <c r="R144" t="str" cm="1">
        <f t="array" ref="R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">
        <v>1</v>
      </c>
      <c r="T144">
        <v>2</v>
      </c>
      <c r="U144">
        <v>3</v>
      </c>
      <c r="V144">
        <v>2</v>
      </c>
      <c r="W144">
        <v>1</v>
      </c>
      <c r="X144">
        <v>1</v>
      </c>
      <c r="Y144">
        <v>16</v>
      </c>
      <c r="Z144" t="s">
        <v>3450</v>
      </c>
      <c r="AA144">
        <v>2</v>
      </c>
      <c r="AB144">
        <v>5</v>
      </c>
      <c r="AC144">
        <v>0</v>
      </c>
      <c r="AD144">
        <v>1</v>
      </c>
      <c r="AE144">
        <v>1</v>
      </c>
      <c r="AF144">
        <v>0</v>
      </c>
      <c r="AG144">
        <v>1</v>
      </c>
      <c r="AH144">
        <v>0</v>
      </c>
      <c r="AI144">
        <v>0</v>
      </c>
      <c r="AJ144">
        <v>1</v>
      </c>
      <c r="AK144">
        <v>10</v>
      </c>
      <c r="AL144">
        <v>10</v>
      </c>
      <c r="AM144">
        <v>4</v>
      </c>
      <c r="AN144">
        <v>5</v>
      </c>
      <c r="AO144">
        <v>6</v>
      </c>
      <c r="AP144">
        <v>5</v>
      </c>
      <c r="AQ144">
        <v>6</v>
      </c>
      <c r="AR144">
        <v>9</v>
      </c>
      <c r="AS144">
        <v>33</v>
      </c>
      <c r="AT144">
        <v>67</v>
      </c>
      <c r="AU144">
        <v>1.1000000000000001</v>
      </c>
      <c r="AV144">
        <v>1.3</v>
      </c>
      <c r="AW144">
        <v>2.84</v>
      </c>
      <c r="AX144">
        <v>67</v>
      </c>
      <c r="AY144">
        <v>78</v>
      </c>
      <c r="AZ144">
        <v>39</v>
      </c>
      <c r="BA144">
        <v>33</v>
      </c>
      <c r="BB144">
        <v>17</v>
      </c>
      <c r="BC144">
        <v>44</v>
      </c>
      <c r="BD144">
        <v>56</v>
      </c>
      <c r="BE144">
        <v>61</v>
      </c>
      <c r="BF144">
        <v>89</v>
      </c>
      <c r="BG144">
        <v>9.11</v>
      </c>
      <c r="BH144">
        <v>4.33</v>
      </c>
      <c r="BI144">
        <v>1.65</v>
      </c>
      <c r="BJ144">
        <v>3.7</v>
      </c>
      <c r="BK144">
        <v>5.15</v>
      </c>
      <c r="BL144">
        <f>1/Table1[[#This Row],[odds_ft_home_team_win]]+1/Table1[[#This Row],[odds_ft_draw]]+1/Table1[[#This Row],[odds_ft_away_team_win]]-1</f>
        <v>7.0505633612429675E-2</v>
      </c>
      <c r="BM144">
        <f>Table1[[#This Row],[Margin]]/3</f>
        <v>2.350187787080989E-2</v>
      </c>
      <c r="BN144">
        <v>1.34</v>
      </c>
      <c r="BO144">
        <v>2.0499999999999998</v>
      </c>
      <c r="BP144">
        <v>3.7</v>
      </c>
      <c r="BQ144">
        <v>7</v>
      </c>
      <c r="BR144">
        <v>2</v>
      </c>
      <c r="BS144">
        <v>1.74</v>
      </c>
      <c r="BT144" t="s">
        <v>3802</v>
      </c>
      <c r="BU144">
        <f>VLOOKUP(Table1[[#This Row],[Reference]],metron,11,FALSE)</f>
        <v>1.7619715019855171</v>
      </c>
      <c r="BV144">
        <f>VLOOKUP(Table1[[#This Row],[Reference]],metron,12,FALSE)</f>
        <v>0.87432842793739785</v>
      </c>
    </row>
    <row r="145" spans="1:74" x14ac:dyDescent="0.45">
      <c r="A145" t="s">
        <v>5403</v>
      </c>
      <c r="B145">
        <v>1578790800</v>
      </c>
      <c r="C145" s="3" t="s">
        <v>4124</v>
      </c>
      <c r="D145" t="s">
        <v>65</v>
      </c>
      <c r="E145" t="s">
        <v>66</v>
      </c>
      <c r="F145" t="s">
        <v>98</v>
      </c>
      <c r="G145" t="s">
        <v>3788</v>
      </c>
      <c r="H145" t="s">
        <v>3831</v>
      </c>
      <c r="I145">
        <f>MROUND(Table1[[#This Row],[Prob_H]]*100,2)/100</f>
        <v>0.56000000000000005</v>
      </c>
      <c r="J145">
        <f>1/Table1[[#This Row],[odds_ft_home_team_win]]-Table1[[#This Row],[Margin/3]]</f>
        <v>0.56061871851345535</v>
      </c>
      <c r="K145">
        <f>1/Table1[[#This Row],[odds_ft_draw]]-Table1[[#This Row],[Margin/3]]</f>
        <v>0.26153768259031412</v>
      </c>
      <c r="L145">
        <f>1/Table1[[#This Row],[odds_ft_away_team_win]]-Table1[[#This Row],[Margin/3]]</f>
        <v>0.17784359889623047</v>
      </c>
      <c r="M145">
        <v>1</v>
      </c>
      <c r="N145">
        <v>1.78</v>
      </c>
      <c r="O145">
        <v>0.56000000000000005</v>
      </c>
      <c r="P145">
        <v>1.71</v>
      </c>
      <c r="Q145">
        <v>0.86</v>
      </c>
      <c r="R145" t="str" cm="1">
        <f t="array" ref="R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">
        <v>2</v>
      </c>
      <c r="T145">
        <v>0</v>
      </c>
      <c r="U145">
        <v>2</v>
      </c>
      <c r="V145">
        <v>2</v>
      </c>
      <c r="W145">
        <v>2</v>
      </c>
      <c r="X145">
        <v>0</v>
      </c>
      <c r="Y145" t="s">
        <v>4125</v>
      </c>
      <c r="AA145">
        <v>10</v>
      </c>
      <c r="AB145">
        <v>1</v>
      </c>
      <c r="AC145">
        <v>3</v>
      </c>
      <c r="AD145">
        <v>0</v>
      </c>
      <c r="AE145">
        <v>2</v>
      </c>
      <c r="AF145">
        <v>0</v>
      </c>
      <c r="AG145">
        <v>2</v>
      </c>
      <c r="AH145">
        <v>1</v>
      </c>
      <c r="AI145">
        <v>2</v>
      </c>
      <c r="AJ145">
        <v>0</v>
      </c>
      <c r="AK145">
        <v>22</v>
      </c>
      <c r="AL145">
        <v>4</v>
      </c>
      <c r="AM145">
        <v>6</v>
      </c>
      <c r="AN145">
        <v>0</v>
      </c>
      <c r="AO145">
        <v>16</v>
      </c>
      <c r="AP145">
        <v>4</v>
      </c>
      <c r="AQ145">
        <v>11</v>
      </c>
      <c r="AR145">
        <v>15</v>
      </c>
      <c r="AS145">
        <v>58</v>
      </c>
      <c r="AT145">
        <v>42</v>
      </c>
      <c r="AU145">
        <v>2.2000000000000002</v>
      </c>
      <c r="AV145">
        <v>0.42</v>
      </c>
      <c r="AW145">
        <v>2.78</v>
      </c>
      <c r="AX145">
        <v>50</v>
      </c>
      <c r="AY145">
        <v>73</v>
      </c>
      <c r="AZ145">
        <v>50</v>
      </c>
      <c r="BA145">
        <v>28</v>
      </c>
      <c r="BB145">
        <v>17</v>
      </c>
      <c r="BC145">
        <v>22</v>
      </c>
      <c r="BD145">
        <v>67</v>
      </c>
      <c r="BE145">
        <v>50</v>
      </c>
      <c r="BF145">
        <v>89</v>
      </c>
      <c r="BG145">
        <v>8.2200000000000006</v>
      </c>
      <c r="BH145">
        <v>5.44</v>
      </c>
      <c r="BI145">
        <v>1.71</v>
      </c>
      <c r="BJ145">
        <v>3.5</v>
      </c>
      <c r="BK145">
        <v>4.95</v>
      </c>
      <c r="BL145">
        <f>1/Table1[[#This Row],[odds_ft_home_team_win]]+1/Table1[[#This Row],[odds_ft_draw]]+1/Table1[[#This Row],[odds_ft_away_team_win]]-1</f>
        <v>7.2529809371914666E-2</v>
      </c>
      <c r="BM145">
        <f>Table1[[#This Row],[Margin]]/3</f>
        <v>2.4176603123971557E-2</v>
      </c>
      <c r="BN145">
        <v>1.32</v>
      </c>
      <c r="BO145">
        <v>2</v>
      </c>
      <c r="BP145">
        <v>3.6</v>
      </c>
      <c r="BQ145">
        <v>6.95</v>
      </c>
      <c r="BR145">
        <v>1.91</v>
      </c>
      <c r="BS145">
        <v>1.83</v>
      </c>
      <c r="BT145" t="s">
        <v>3841</v>
      </c>
      <c r="BU145">
        <f>VLOOKUP(Table1[[#This Row],[Reference]],metron,11,FALSE)</f>
        <v>1.7546812539448771</v>
      </c>
      <c r="BV145">
        <f>VLOOKUP(Table1[[#This Row],[Reference]],metron,12,FALSE)</f>
        <v>0.93456764148958549</v>
      </c>
    </row>
    <row r="146" spans="1:74" x14ac:dyDescent="0.45">
      <c r="A146" t="s">
        <v>5403</v>
      </c>
      <c r="B146">
        <v>1578790800</v>
      </c>
      <c r="C146" s="3" t="s">
        <v>4124</v>
      </c>
      <c r="D146" t="s">
        <v>65</v>
      </c>
      <c r="E146" t="s">
        <v>66</v>
      </c>
      <c r="F146" t="s">
        <v>81</v>
      </c>
      <c r="G146" t="s">
        <v>80</v>
      </c>
      <c r="H146" t="s">
        <v>3819</v>
      </c>
      <c r="I146">
        <f>MROUND(Table1[[#This Row],[Prob_H]]*100,2)/100</f>
        <v>0.56000000000000005</v>
      </c>
      <c r="J146">
        <f>1/Table1[[#This Row],[odds_ft_home_team_win]]-Table1[[#This Row],[Margin/3]]</f>
        <v>0.56020741577657118</v>
      </c>
      <c r="K146">
        <f>1/Table1[[#This Row],[odds_ft_draw]]-Table1[[#This Row],[Margin/3]]</f>
        <v>0.23182235054940079</v>
      </c>
      <c r="L146">
        <f>1/Table1[[#This Row],[odds_ft_away_team_win]]-Table1[[#This Row],[Margin/3]]</f>
        <v>0.20797023367402806</v>
      </c>
      <c r="M146">
        <v>1</v>
      </c>
      <c r="N146">
        <v>1.7</v>
      </c>
      <c r="O146">
        <v>1.4</v>
      </c>
      <c r="P146">
        <v>2.13</v>
      </c>
      <c r="Q146">
        <v>1.5</v>
      </c>
      <c r="R146" t="str" cm="1">
        <f t="array" ref="R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">
        <v>3</v>
      </c>
      <c r="T146">
        <v>1</v>
      </c>
      <c r="U146">
        <v>4</v>
      </c>
      <c r="V146">
        <v>3</v>
      </c>
      <c r="W146">
        <v>2</v>
      </c>
      <c r="X146">
        <v>1</v>
      </c>
      <c r="Y146" t="s">
        <v>4126</v>
      </c>
      <c r="Z146">
        <v>6</v>
      </c>
      <c r="AA146">
        <v>3</v>
      </c>
      <c r="AB146">
        <v>5</v>
      </c>
      <c r="AC146">
        <v>1</v>
      </c>
      <c r="AD146">
        <v>0</v>
      </c>
      <c r="AE146">
        <v>2</v>
      </c>
      <c r="AF146">
        <v>0</v>
      </c>
      <c r="AG146">
        <v>0</v>
      </c>
      <c r="AH146">
        <v>1</v>
      </c>
      <c r="AI146">
        <v>1</v>
      </c>
      <c r="AJ146">
        <v>1</v>
      </c>
      <c r="AK146">
        <v>11</v>
      </c>
      <c r="AL146">
        <v>5</v>
      </c>
      <c r="AM146">
        <v>7</v>
      </c>
      <c r="AN146">
        <v>3</v>
      </c>
      <c r="AO146">
        <v>4</v>
      </c>
      <c r="AP146">
        <v>2</v>
      </c>
      <c r="AQ146">
        <v>13</v>
      </c>
      <c r="AR146">
        <v>20</v>
      </c>
      <c r="AS146">
        <v>60</v>
      </c>
      <c r="AT146">
        <v>40</v>
      </c>
      <c r="AU146">
        <v>1.52</v>
      </c>
      <c r="AV146">
        <v>0.74</v>
      </c>
      <c r="AW146">
        <v>3.05</v>
      </c>
      <c r="AX146">
        <v>55</v>
      </c>
      <c r="AY146">
        <v>90</v>
      </c>
      <c r="AZ146">
        <v>50</v>
      </c>
      <c r="BA146">
        <v>40</v>
      </c>
      <c r="BB146">
        <v>20</v>
      </c>
      <c r="BC146">
        <v>40</v>
      </c>
      <c r="BD146">
        <v>70</v>
      </c>
      <c r="BE146">
        <v>65</v>
      </c>
      <c r="BF146">
        <v>80</v>
      </c>
      <c r="BG146">
        <v>12</v>
      </c>
      <c r="BH146">
        <v>4.8</v>
      </c>
      <c r="BI146">
        <v>1.71</v>
      </c>
      <c r="BJ146">
        <v>3.9</v>
      </c>
      <c r="BK146">
        <v>4.3</v>
      </c>
      <c r="BL146">
        <f>1/Table1[[#This Row],[odds_ft_home_team_win]]+1/Table1[[#This Row],[odds_ft_draw]]+1/Table1[[#This Row],[odds_ft_away_team_win]]-1</f>
        <v>7.3763717582566946E-2</v>
      </c>
      <c r="BM146">
        <f>Table1[[#This Row],[Margin]]/3</f>
        <v>2.4587905860855647E-2</v>
      </c>
      <c r="BN146">
        <v>1.2</v>
      </c>
      <c r="BO146">
        <v>1.67</v>
      </c>
      <c r="BP146">
        <v>2.65</v>
      </c>
      <c r="BQ146">
        <v>4.8499999999999996</v>
      </c>
      <c r="BR146">
        <v>1.65</v>
      </c>
      <c r="BS146">
        <v>2.15</v>
      </c>
      <c r="BT146" t="s">
        <v>109</v>
      </c>
      <c r="BU146">
        <f>VLOOKUP(Table1[[#This Row],[Reference]],metron,11,FALSE)</f>
        <v>1.7546812539448771</v>
      </c>
      <c r="BV146">
        <f>VLOOKUP(Table1[[#This Row],[Reference]],metron,12,FALSE)</f>
        <v>0.93456764148958549</v>
      </c>
    </row>
    <row r="147" spans="1:74" x14ac:dyDescent="0.45">
      <c r="A147" t="s">
        <v>5403</v>
      </c>
      <c r="B147">
        <v>1578798300</v>
      </c>
      <c r="C147" s="3" t="s">
        <v>4127</v>
      </c>
      <c r="D147" t="s">
        <v>65</v>
      </c>
      <c r="E147" t="s">
        <v>66</v>
      </c>
      <c r="F147" t="s">
        <v>68</v>
      </c>
      <c r="G147" t="s">
        <v>3792</v>
      </c>
      <c r="H147" t="s">
        <v>4128</v>
      </c>
      <c r="I147">
        <f>MROUND(Table1[[#This Row],[Prob_H]]*100,2)/100</f>
        <v>0.68</v>
      </c>
      <c r="J147">
        <f>1/Table1[[#This Row],[odds_ft_home_team_win]]-Table1[[#This Row],[Margin/3]]</f>
        <v>0.67323550289898448</v>
      </c>
      <c r="K147">
        <f>1/Table1[[#This Row],[odds_ft_draw]]-Table1[[#This Row],[Margin/3]]</f>
        <v>0.21489865901997182</v>
      </c>
      <c r="L147">
        <f>1/Table1[[#This Row],[odds_ft_away_team_win]]-Table1[[#This Row],[Margin/3]]</f>
        <v>0.11186583808104372</v>
      </c>
      <c r="M147">
        <v>1</v>
      </c>
      <c r="N147">
        <v>1.6</v>
      </c>
      <c r="O147">
        <v>1.67</v>
      </c>
      <c r="P147">
        <v>1.93</v>
      </c>
      <c r="Q147">
        <v>1.5</v>
      </c>
      <c r="R147" t="str" cm="1">
        <f t="array" ref="R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AA147">
        <v>4</v>
      </c>
      <c r="AB147">
        <v>6</v>
      </c>
      <c r="AC147">
        <v>0</v>
      </c>
      <c r="AD147">
        <v>0</v>
      </c>
      <c r="AE147">
        <v>2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14</v>
      </c>
      <c r="AL147">
        <v>5</v>
      </c>
      <c r="AM147">
        <v>4</v>
      </c>
      <c r="AN147">
        <v>0</v>
      </c>
      <c r="AO147">
        <v>10</v>
      </c>
      <c r="AP147">
        <v>5</v>
      </c>
      <c r="AQ147">
        <v>9</v>
      </c>
      <c r="AR147">
        <v>15</v>
      </c>
      <c r="AS147">
        <v>64</v>
      </c>
      <c r="AT147">
        <v>36</v>
      </c>
      <c r="AU147">
        <v>1.58</v>
      </c>
      <c r="AV147">
        <v>0.57999999999999996</v>
      </c>
      <c r="AW147">
        <v>3.12</v>
      </c>
      <c r="AX147">
        <v>69</v>
      </c>
      <c r="AY147">
        <v>85</v>
      </c>
      <c r="AZ147">
        <v>65</v>
      </c>
      <c r="BA147">
        <v>42</v>
      </c>
      <c r="BB147">
        <v>16</v>
      </c>
      <c r="BC147">
        <v>48</v>
      </c>
      <c r="BD147">
        <v>80</v>
      </c>
      <c r="BE147">
        <v>49</v>
      </c>
      <c r="BF147">
        <v>90</v>
      </c>
      <c r="BG147">
        <v>8.01</v>
      </c>
      <c r="BH147">
        <v>2.79</v>
      </c>
      <c r="BI147">
        <v>1.43</v>
      </c>
      <c r="BJ147">
        <v>4.1500000000000004</v>
      </c>
      <c r="BK147">
        <v>7.25</v>
      </c>
      <c r="BL147">
        <f>1/Table1[[#This Row],[odds_ft_home_team_win]]+1/Table1[[#This Row],[odds_ft_draw]]+1/Table1[[#This Row],[odds_ft_away_team_win]]-1</f>
        <v>7.8195589205144689E-2</v>
      </c>
      <c r="BM147">
        <f>Table1[[#This Row],[Margin]]/3</f>
        <v>2.6065196401714896E-2</v>
      </c>
      <c r="BN147">
        <v>1.25</v>
      </c>
      <c r="BO147">
        <v>1.8</v>
      </c>
      <c r="BP147">
        <v>3.05</v>
      </c>
      <c r="BQ147">
        <v>5.7</v>
      </c>
      <c r="BR147">
        <v>1.95</v>
      </c>
      <c r="BS147">
        <v>1.8</v>
      </c>
      <c r="BT147" t="s">
        <v>3807</v>
      </c>
      <c r="BU147">
        <f>VLOOKUP(Table1[[#This Row],[Reference]],metron,11,FALSE)</f>
        <v>2.1359338061465718</v>
      </c>
      <c r="BV147">
        <f>VLOOKUP(Table1[[#This Row],[Reference]],metron,12,FALSE)</f>
        <v>0.77482269503546097</v>
      </c>
    </row>
    <row r="148" spans="1:74" x14ac:dyDescent="0.45">
      <c r="A148" t="s">
        <v>5403</v>
      </c>
      <c r="B148">
        <v>1578852000</v>
      </c>
      <c r="C148" s="3" t="s">
        <v>4129</v>
      </c>
      <c r="D148" t="s">
        <v>65</v>
      </c>
      <c r="E148" t="s">
        <v>66</v>
      </c>
      <c r="F148" t="s">
        <v>94</v>
      </c>
      <c r="G148" t="s">
        <v>103</v>
      </c>
      <c r="H148" t="s">
        <v>3796</v>
      </c>
      <c r="I148">
        <f>MROUND(Table1[[#This Row],[Prob_H]]*100,2)/100</f>
        <v>0.4</v>
      </c>
      <c r="J148">
        <f>1/Table1[[#This Row],[odds_ft_home_team_win]]-Table1[[#This Row],[Margin/3]]</f>
        <v>0.40762995295051307</v>
      </c>
      <c r="K148">
        <f>1/Table1[[#This Row],[odds_ft_draw]]-Table1[[#This Row],[Margin/3]]</f>
        <v>0.28053965194716857</v>
      </c>
      <c r="L148">
        <f>1/Table1[[#This Row],[odds_ft_away_team_win]]-Table1[[#This Row],[Margin/3]]</f>
        <v>0.31183039510231847</v>
      </c>
      <c r="M148">
        <v>1</v>
      </c>
      <c r="N148">
        <v>1.89</v>
      </c>
      <c r="O148">
        <v>1.44</v>
      </c>
      <c r="P148">
        <v>1.93</v>
      </c>
      <c r="Q148">
        <v>1.1399999999999999</v>
      </c>
      <c r="R148" t="str" cm="1">
        <f t="array" ref="R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">
        <v>2</v>
      </c>
      <c r="T148">
        <v>1</v>
      </c>
      <c r="U148">
        <v>3</v>
      </c>
      <c r="V148">
        <v>1</v>
      </c>
      <c r="W148">
        <v>1</v>
      </c>
      <c r="X148">
        <v>0</v>
      </c>
      <c r="Y148" t="s">
        <v>4130</v>
      </c>
      <c r="Z148">
        <v>90</v>
      </c>
      <c r="AA148">
        <v>2</v>
      </c>
      <c r="AB148">
        <v>5</v>
      </c>
      <c r="AC148">
        <v>1</v>
      </c>
      <c r="AD148">
        <v>0</v>
      </c>
      <c r="AE148">
        <v>2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11</v>
      </c>
      <c r="AL148">
        <v>17</v>
      </c>
      <c r="AM148">
        <v>6</v>
      </c>
      <c r="AN148">
        <v>6</v>
      </c>
      <c r="AO148">
        <v>5</v>
      </c>
      <c r="AP148">
        <v>11</v>
      </c>
      <c r="AQ148">
        <v>13</v>
      </c>
      <c r="AR148">
        <v>15</v>
      </c>
      <c r="AS148">
        <v>42</v>
      </c>
      <c r="AT148">
        <v>58</v>
      </c>
      <c r="AU148">
        <v>1.3</v>
      </c>
      <c r="AV148">
        <v>1.93</v>
      </c>
      <c r="AW148">
        <v>2.95</v>
      </c>
      <c r="AX148">
        <v>62</v>
      </c>
      <c r="AY148">
        <v>89</v>
      </c>
      <c r="AZ148">
        <v>50</v>
      </c>
      <c r="BA148">
        <v>28</v>
      </c>
      <c r="BB148">
        <v>17</v>
      </c>
      <c r="BC148">
        <v>33</v>
      </c>
      <c r="BD148">
        <v>56</v>
      </c>
      <c r="BE148">
        <v>67</v>
      </c>
      <c r="BF148">
        <v>95</v>
      </c>
      <c r="BG148">
        <v>10</v>
      </c>
      <c r="BH148">
        <v>4.55</v>
      </c>
      <c r="BI148">
        <v>2.2999999999999998</v>
      </c>
      <c r="BJ148">
        <v>3.25</v>
      </c>
      <c r="BK148">
        <v>2.95</v>
      </c>
      <c r="BL148">
        <f>1/Table1[[#This Row],[odds_ft_home_team_win]]+1/Table1[[#This Row],[odds_ft_draw]]+1/Table1[[#This Row],[odds_ft_away_team_win]]-1</f>
        <v>8.1457967235417428E-2</v>
      </c>
      <c r="BM148">
        <f>Table1[[#This Row],[Margin]]/3</f>
        <v>2.7152655745139143E-2</v>
      </c>
      <c r="BN148">
        <v>1.29</v>
      </c>
      <c r="BO148">
        <v>1.91</v>
      </c>
      <c r="BP148">
        <v>3.3</v>
      </c>
      <c r="BQ148">
        <v>6.35</v>
      </c>
      <c r="BR148">
        <v>1.71</v>
      </c>
      <c r="BS148">
        <v>2.0499999999999998</v>
      </c>
      <c r="BT148" t="s">
        <v>3833</v>
      </c>
      <c r="BU148">
        <f>VLOOKUP(Table1[[#This Row],[Reference]],metron,11,FALSE)</f>
        <v>1.344038264434575</v>
      </c>
      <c r="BV148">
        <f>VLOOKUP(Table1[[#This Row],[Reference]],metron,12,FALSE)</f>
        <v>1.1515772691037469</v>
      </c>
    </row>
    <row r="149" spans="1:74" x14ac:dyDescent="0.45">
      <c r="A149" t="s">
        <v>5403</v>
      </c>
      <c r="B149">
        <v>1580869800</v>
      </c>
      <c r="C149" s="3" t="s">
        <v>4179</v>
      </c>
      <c r="D149" t="s">
        <v>65</v>
      </c>
      <c r="E149" t="s">
        <v>66</v>
      </c>
      <c r="F149" t="s">
        <v>73</v>
      </c>
      <c r="G149" t="s">
        <v>86</v>
      </c>
      <c r="H149" t="s">
        <v>3831</v>
      </c>
      <c r="I149">
        <f>MROUND(Table1[[#This Row],[Prob_H]]*100,2)/100</f>
        <v>0.26</v>
      </c>
      <c r="J149">
        <f>1/Table1[[#This Row],[odds_ft_home_team_win]]-Table1[[#This Row],[Margin/3]]</f>
        <v>0.26224167113291746</v>
      </c>
      <c r="K149">
        <f>1/Table1[[#This Row],[odds_ft_draw]]-Table1[[#This Row],[Margin/3]]</f>
        <v>0.30025545112816576</v>
      </c>
      <c r="L149">
        <f>1/Table1[[#This Row],[odds_ft_away_team_win]]-Table1[[#This Row],[Margin/3]]</f>
        <v>0.43750287773891677</v>
      </c>
      <c r="M149">
        <v>1</v>
      </c>
      <c r="N149">
        <v>1.1000000000000001</v>
      </c>
      <c r="O149">
        <v>1.31</v>
      </c>
      <c r="P149">
        <v>1.1399999999999999</v>
      </c>
      <c r="Q149">
        <v>1.59</v>
      </c>
      <c r="R149" t="str" cm="1">
        <f t="array" ref="R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Z149">
        <v>79</v>
      </c>
      <c r="AA149">
        <v>7</v>
      </c>
      <c r="AB149">
        <v>7</v>
      </c>
      <c r="AC149">
        <v>2</v>
      </c>
      <c r="AD149">
        <v>0</v>
      </c>
      <c r="AE149">
        <v>1</v>
      </c>
      <c r="AF149">
        <v>0</v>
      </c>
      <c r="AG149">
        <v>1</v>
      </c>
      <c r="AH149">
        <v>1</v>
      </c>
      <c r="AI149">
        <v>0</v>
      </c>
      <c r="AJ149">
        <v>1</v>
      </c>
      <c r="AK149">
        <v>12</v>
      </c>
      <c r="AL149">
        <v>24</v>
      </c>
      <c r="AM149">
        <v>5</v>
      </c>
      <c r="AN149">
        <v>11</v>
      </c>
      <c r="AO149">
        <v>7</v>
      </c>
      <c r="AP149">
        <v>13</v>
      </c>
      <c r="AQ149">
        <v>15</v>
      </c>
      <c r="AR149">
        <v>12</v>
      </c>
      <c r="AS149">
        <v>44</v>
      </c>
      <c r="AT149">
        <v>56</v>
      </c>
      <c r="AU149">
        <v>1.42</v>
      </c>
      <c r="AV149">
        <v>2.61</v>
      </c>
      <c r="AW149">
        <v>2.74</v>
      </c>
      <c r="AX149">
        <v>53</v>
      </c>
      <c r="AY149">
        <v>75</v>
      </c>
      <c r="AZ149">
        <v>53</v>
      </c>
      <c r="BA149">
        <v>31</v>
      </c>
      <c r="BB149">
        <v>12</v>
      </c>
      <c r="BC149">
        <v>41</v>
      </c>
      <c r="BD149">
        <v>66</v>
      </c>
      <c r="BE149">
        <v>44</v>
      </c>
      <c r="BF149">
        <v>83</v>
      </c>
      <c r="BG149">
        <v>9.64</v>
      </c>
      <c r="BH149">
        <v>5.47</v>
      </c>
      <c r="BI149">
        <v>3.45</v>
      </c>
      <c r="BJ149">
        <v>3.05</v>
      </c>
      <c r="BK149">
        <v>2.15</v>
      </c>
      <c r="BL149">
        <f>1/Table1[[#This Row],[odds_ft_home_team_win]]+1/Table1[[#This Row],[odds_ft_draw]]+1/Table1[[#This Row],[odds_ft_away_team_win]]-1</f>
        <v>8.2840203992551986E-2</v>
      </c>
      <c r="BM149">
        <f>Table1[[#This Row],[Margin]]/3</f>
        <v>2.7613401330850662E-2</v>
      </c>
      <c r="BN149">
        <v>1.34</v>
      </c>
      <c r="BO149">
        <v>2.0499999999999998</v>
      </c>
      <c r="BP149">
        <v>3.75</v>
      </c>
      <c r="BQ149">
        <v>7.25</v>
      </c>
      <c r="BR149">
        <v>1.8</v>
      </c>
      <c r="BS149">
        <v>1.91</v>
      </c>
      <c r="BT149" t="s">
        <v>3786</v>
      </c>
      <c r="BU149">
        <f>VLOOKUP(Table1[[#This Row],[Reference]],metron,11,FALSE)</f>
        <v>1.0936930368209989</v>
      </c>
      <c r="BV149">
        <f>VLOOKUP(Table1[[#This Row],[Reference]],metron,12,FALSE)</f>
        <v>1.475756471017134</v>
      </c>
    </row>
    <row r="150" spans="1:74" hidden="1" x14ac:dyDescent="0.45">
      <c r="A150" t="s">
        <v>5403</v>
      </c>
      <c r="B150">
        <v>1580956200</v>
      </c>
      <c r="C150" s="3" t="s">
        <v>4180</v>
      </c>
      <c r="D150" t="s">
        <v>65</v>
      </c>
      <c r="E150" t="s">
        <v>66</v>
      </c>
      <c r="F150" t="s">
        <v>2218</v>
      </c>
      <c r="G150" t="s">
        <v>85</v>
      </c>
      <c r="H150" t="s">
        <v>4181</v>
      </c>
      <c r="I150">
        <f>MROUND(Table1[[#This Row],[Prob_H]]*100,2)/100</f>
        <v>0.28000000000000003</v>
      </c>
      <c r="J150">
        <f>1/Table1[[#This Row],[odds_ft_home_team_win]]-Table1[[#This Row],[Margin/3]]</f>
        <v>0.28858869129046966</v>
      </c>
      <c r="K150">
        <f>1/Table1[[#This Row],[odds_ft_draw]]-Table1[[#This Row],[Margin/3]]</f>
        <v>0.2702063383492932</v>
      </c>
      <c r="L150">
        <f>1/Table1[[#This Row],[odds_ft_away_team_win]]-Table1[[#This Row],[Margin/3]]</f>
        <v>0.44120497036023709</v>
      </c>
      <c r="M150">
        <v>1</v>
      </c>
      <c r="N150">
        <v>1.54</v>
      </c>
      <c r="O150">
        <v>1.08</v>
      </c>
      <c r="P150">
        <v>1.31</v>
      </c>
      <c r="Q150">
        <v>0.94</v>
      </c>
      <c r="R150" t="str" cm="1">
        <f t="array" ref="R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0">
        <v>2</v>
      </c>
      <c r="T150">
        <v>2</v>
      </c>
      <c r="U150">
        <v>4</v>
      </c>
      <c r="V150">
        <v>2</v>
      </c>
      <c r="W150">
        <v>1</v>
      </c>
      <c r="X150">
        <v>1</v>
      </c>
      <c r="Y150" t="s">
        <v>4182</v>
      </c>
      <c r="Z150" t="s">
        <v>1496</v>
      </c>
      <c r="AA150">
        <v>1</v>
      </c>
      <c r="AB150">
        <v>4</v>
      </c>
      <c r="AC150">
        <v>0</v>
      </c>
      <c r="AD150">
        <v>0</v>
      </c>
      <c r="AE150">
        <v>3</v>
      </c>
      <c r="AF150">
        <v>0</v>
      </c>
      <c r="AG150">
        <v>0</v>
      </c>
      <c r="AH150">
        <v>0</v>
      </c>
      <c r="AI150">
        <v>1</v>
      </c>
      <c r="AJ150">
        <v>2</v>
      </c>
      <c r="AK150">
        <v>14</v>
      </c>
      <c r="AL150">
        <v>12</v>
      </c>
      <c r="AM150">
        <v>4</v>
      </c>
      <c r="AN150">
        <v>3</v>
      </c>
      <c r="AO150">
        <v>10</v>
      </c>
      <c r="AP150">
        <v>9</v>
      </c>
      <c r="AQ150">
        <v>17</v>
      </c>
      <c r="AR150">
        <v>15</v>
      </c>
      <c r="AS150">
        <v>46</v>
      </c>
      <c r="AT150">
        <v>54</v>
      </c>
      <c r="AU150">
        <v>1.4</v>
      </c>
      <c r="AV150">
        <v>1.19</v>
      </c>
      <c r="AW150">
        <v>2.73</v>
      </c>
      <c r="AX150">
        <v>50</v>
      </c>
      <c r="AY150">
        <v>70</v>
      </c>
      <c r="AZ150">
        <v>50</v>
      </c>
      <c r="BA150">
        <v>27</v>
      </c>
      <c r="BB150">
        <v>19</v>
      </c>
      <c r="BC150">
        <v>27</v>
      </c>
      <c r="BD150">
        <v>62</v>
      </c>
      <c r="BE150">
        <v>43</v>
      </c>
      <c r="BF150">
        <v>77</v>
      </c>
      <c r="BG150">
        <v>10.16</v>
      </c>
      <c r="BH150">
        <v>5.77</v>
      </c>
      <c r="BI150">
        <v>3.2</v>
      </c>
      <c r="BJ150">
        <v>3.4</v>
      </c>
      <c r="BK150">
        <v>2.15</v>
      </c>
      <c r="BL150">
        <f>1/Table1[[#This Row],[odds_ft_home_team_win]]+1/Table1[[#This Row],[odds_ft_draw]]+1/Table1[[#This Row],[odds_ft_away_team_win]]-1</f>
        <v>7.1733926128590975E-2</v>
      </c>
      <c r="BM150">
        <f>Table1[[#This Row],[Margin]]/3</f>
        <v>2.3911308709530326E-2</v>
      </c>
      <c r="BN150">
        <v>1.22</v>
      </c>
      <c r="BO150">
        <v>1.71</v>
      </c>
      <c r="BP150">
        <v>2.8</v>
      </c>
      <c r="BQ150">
        <v>5.15</v>
      </c>
      <c r="BR150">
        <v>1.59</v>
      </c>
      <c r="BS150">
        <v>2.25</v>
      </c>
      <c r="BT150" t="s">
        <v>3809</v>
      </c>
      <c r="BU150">
        <f>VLOOKUP(Table1[[#This Row],[Reference]],metron,11,FALSE)</f>
        <v>1.128766254360926</v>
      </c>
      <c r="BV150">
        <f>VLOOKUP(Table1[[#This Row],[Reference]],metron,12,FALSE)</f>
        <v>1.415794481446242</v>
      </c>
    </row>
    <row r="151" spans="1:74" x14ac:dyDescent="0.45">
      <c r="A151" t="s">
        <v>5402</v>
      </c>
      <c r="B151">
        <v>1595637000</v>
      </c>
      <c r="C151" s="3" t="s">
        <v>4333</v>
      </c>
      <c r="D151" t="s">
        <v>65</v>
      </c>
      <c r="E151" t="s">
        <v>66</v>
      </c>
      <c r="F151" t="s">
        <v>2218</v>
      </c>
      <c r="G151" t="s">
        <v>68</v>
      </c>
      <c r="H151" t="s">
        <v>3831</v>
      </c>
      <c r="I151">
        <f>MROUND(Table1[[#This Row],[Prob_H]]*100,2)/100</f>
        <v>0.22</v>
      </c>
      <c r="J151">
        <f>1/Table1[[#This Row],[odds_ft_home_team_win]]-Table1[[#This Row],[Margin/3]]</f>
        <v>0.22040478853146456</v>
      </c>
      <c r="K151">
        <f>1/Table1[[#This Row],[odds_ft_draw]]-Table1[[#This Row],[Margin/3]]</f>
        <v>0.27953265253737736</v>
      </c>
      <c r="L151">
        <f>1/Table1[[#This Row],[odds_ft_away_team_win]]-Table1[[#This Row],[Margin/3]]</f>
        <v>0.50006255893115803</v>
      </c>
      <c r="M151">
        <v>1</v>
      </c>
      <c r="N151">
        <v>0</v>
      </c>
      <c r="O151">
        <v>0</v>
      </c>
      <c r="P151">
        <v>1.29</v>
      </c>
      <c r="Q151">
        <v>1.47</v>
      </c>
      <c r="R151" t="str" cm="1">
        <f t="array" ref="R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1">
        <v>0</v>
      </c>
      <c r="T151">
        <v>3</v>
      </c>
      <c r="U151">
        <v>3</v>
      </c>
      <c r="V151">
        <v>2</v>
      </c>
      <c r="W151">
        <v>0</v>
      </c>
      <c r="X151">
        <v>2</v>
      </c>
      <c r="Z151" t="s">
        <v>4334</v>
      </c>
      <c r="AA151">
        <v>4</v>
      </c>
      <c r="AB151">
        <v>6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7</v>
      </c>
      <c r="AL151">
        <v>11</v>
      </c>
      <c r="AM151">
        <v>2</v>
      </c>
      <c r="AN151">
        <v>6</v>
      </c>
      <c r="AO151">
        <v>5</v>
      </c>
      <c r="AP151">
        <v>5</v>
      </c>
      <c r="AQ151">
        <v>14</v>
      </c>
      <c r="AR151">
        <v>17</v>
      </c>
      <c r="AS151">
        <v>40</v>
      </c>
      <c r="AT151">
        <v>60</v>
      </c>
      <c r="AU151">
        <v>0.79</v>
      </c>
      <c r="AV151">
        <v>1.39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4.0999999999999996</v>
      </c>
      <c r="BJ151">
        <v>3.3</v>
      </c>
      <c r="BK151">
        <v>1.91</v>
      </c>
      <c r="BL151">
        <f>1/Table1[[#This Row],[odds_ft_home_team_win]]+1/Table1[[#This Row],[odds_ft_draw]]+1/Table1[[#This Row],[odds_ft_away_team_win]]-1</f>
        <v>7.0492951478777099E-2</v>
      </c>
      <c r="BM151">
        <f>Table1[[#This Row],[Margin]]/3</f>
        <v>2.3497650492925699E-2</v>
      </c>
      <c r="BN151">
        <v>1.36</v>
      </c>
      <c r="BO151">
        <v>2.15</v>
      </c>
      <c r="BP151">
        <v>3.9</v>
      </c>
      <c r="BQ151">
        <v>7.5</v>
      </c>
      <c r="BR151">
        <v>1.95</v>
      </c>
      <c r="BS151">
        <v>1.8</v>
      </c>
      <c r="BT151" t="s">
        <v>3809</v>
      </c>
      <c r="BU151">
        <f>VLOOKUP(Table1[[#This Row],[Reference]],metron,11,FALSE)</f>
        <v>1.0633893919793009</v>
      </c>
      <c r="BV151">
        <f>VLOOKUP(Table1[[#This Row],[Reference]],metron,12,FALSE)</f>
        <v>1.648124191461837</v>
      </c>
    </row>
    <row r="152" spans="1:74" hidden="1" x14ac:dyDescent="0.45">
      <c r="A152" t="s">
        <v>5402</v>
      </c>
      <c r="B152">
        <v>1595721600</v>
      </c>
      <c r="C152" s="3" t="s">
        <v>4335</v>
      </c>
      <c r="D152" t="s">
        <v>65</v>
      </c>
      <c r="E152" t="s">
        <v>66</v>
      </c>
      <c r="F152" t="s">
        <v>98</v>
      </c>
      <c r="G152" t="s">
        <v>81</v>
      </c>
      <c r="H152" t="s">
        <v>3815</v>
      </c>
      <c r="I152">
        <f>MROUND(Table1[[#This Row],[Prob_H]]*100,2)/100</f>
        <v>0.34</v>
      </c>
      <c r="J152">
        <f>1/Table1[[#This Row],[odds_ft_home_team_win]]-Table1[[#This Row],[Margin/3]]</f>
        <v>0.33008211223517669</v>
      </c>
      <c r="K152">
        <f>1/Table1[[#This Row],[odds_ft_draw]]-Table1[[#This Row],[Margin/3]]</f>
        <v>0.27144671777888668</v>
      </c>
      <c r="L152">
        <f>1/Table1[[#This Row],[odds_ft_away_team_win]]-Table1[[#This Row],[Margin/3]]</f>
        <v>0.39847116998593657</v>
      </c>
      <c r="M152">
        <v>1</v>
      </c>
      <c r="N152">
        <v>0</v>
      </c>
      <c r="O152">
        <v>0</v>
      </c>
      <c r="P152">
        <v>1.6</v>
      </c>
      <c r="Q152">
        <v>1.5</v>
      </c>
      <c r="R152" t="str" cm="1">
        <f t="array" ref="R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AA152">
        <v>0</v>
      </c>
      <c r="AB152">
        <v>5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1</v>
      </c>
      <c r="AK152">
        <v>10</v>
      </c>
      <c r="AL152">
        <v>15</v>
      </c>
      <c r="AM152">
        <v>3</v>
      </c>
      <c r="AN152">
        <v>6</v>
      </c>
      <c r="AO152">
        <v>7</v>
      </c>
      <c r="AP152">
        <v>9</v>
      </c>
      <c r="AQ152">
        <v>14</v>
      </c>
      <c r="AR152">
        <v>13</v>
      </c>
      <c r="AS152">
        <v>42</v>
      </c>
      <c r="AT152">
        <v>58</v>
      </c>
      <c r="AU152">
        <v>1.01</v>
      </c>
      <c r="AV152">
        <v>1.66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2.8</v>
      </c>
      <c r="BJ152">
        <v>3.35</v>
      </c>
      <c r="BK152">
        <v>2.35</v>
      </c>
      <c r="BL152">
        <f>1/Table1[[#This Row],[odds_ft_home_team_win]]+1/Table1[[#This Row],[odds_ft_draw]]+1/Table1[[#This Row],[odds_ft_away_team_win]]-1</f>
        <v>8.1182234723041313E-2</v>
      </c>
      <c r="BM152">
        <f>Table1[[#This Row],[Margin]]/3</f>
        <v>2.7060744907680439E-2</v>
      </c>
      <c r="BN152">
        <v>1.22</v>
      </c>
      <c r="BO152">
        <v>1.71</v>
      </c>
      <c r="BP152">
        <v>2.8</v>
      </c>
      <c r="BQ152">
        <v>5.15</v>
      </c>
      <c r="BR152">
        <v>1.59</v>
      </c>
      <c r="BS152">
        <v>2.25</v>
      </c>
      <c r="BT152" t="s">
        <v>3841</v>
      </c>
      <c r="BU152">
        <f>VLOOKUP(Table1[[#This Row],[Reference]],metron,11,FALSE)</f>
        <v>1.228921489601805</v>
      </c>
      <c r="BV152">
        <f>VLOOKUP(Table1[[#This Row],[Reference]],metron,12,FALSE)</f>
        <v>1.2940512655166849</v>
      </c>
    </row>
    <row r="153" spans="1:74" x14ac:dyDescent="0.45">
      <c r="A153" t="s">
        <v>5402</v>
      </c>
      <c r="B153">
        <v>1595728800</v>
      </c>
      <c r="C153" s="3" t="s">
        <v>4336</v>
      </c>
      <c r="D153" t="s">
        <v>65</v>
      </c>
      <c r="E153" t="s">
        <v>66</v>
      </c>
      <c r="F153" t="s">
        <v>77</v>
      </c>
      <c r="G153" t="s">
        <v>88</v>
      </c>
      <c r="H153" t="s">
        <v>3822</v>
      </c>
      <c r="I153">
        <f>MROUND(Table1[[#This Row],[Prob_H]]*100,2)/100</f>
        <v>0.52</v>
      </c>
      <c r="J153">
        <f>1/Table1[[#This Row],[odds_ft_home_team_win]]-Table1[[#This Row],[Margin/3]]</f>
        <v>0.52315378254369749</v>
      </c>
      <c r="K153">
        <f>1/Table1[[#This Row],[odds_ft_draw]]-Table1[[#This Row],[Margin/3]]</f>
        <v>0.24697596538227376</v>
      </c>
      <c r="L153">
        <f>1/Table1[[#This Row],[odds_ft_away_team_win]]-Table1[[#This Row],[Margin/3]]</f>
        <v>0.22987025207402881</v>
      </c>
      <c r="M153">
        <v>1</v>
      </c>
      <c r="N153">
        <v>0</v>
      </c>
      <c r="O153">
        <v>0</v>
      </c>
      <c r="P153">
        <v>2.1800000000000002</v>
      </c>
      <c r="Q153">
        <v>0.8</v>
      </c>
      <c r="R153" t="str" cm="1">
        <f t="array" ref="R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">
        <v>2</v>
      </c>
      <c r="T153">
        <v>0</v>
      </c>
      <c r="U153">
        <v>2</v>
      </c>
      <c r="V153">
        <v>1</v>
      </c>
      <c r="W153">
        <v>1</v>
      </c>
      <c r="X153">
        <v>0</v>
      </c>
      <c r="Y153" t="s">
        <v>4337</v>
      </c>
      <c r="AA153">
        <v>10</v>
      </c>
      <c r="AB153">
        <v>4</v>
      </c>
      <c r="AC153">
        <v>1</v>
      </c>
      <c r="AD153">
        <v>1</v>
      </c>
      <c r="AE153">
        <v>2</v>
      </c>
      <c r="AF153">
        <v>1</v>
      </c>
      <c r="AG153">
        <v>0</v>
      </c>
      <c r="AH153">
        <v>2</v>
      </c>
      <c r="AI153">
        <v>2</v>
      </c>
      <c r="AJ153">
        <v>1</v>
      </c>
      <c r="AK153">
        <v>18</v>
      </c>
      <c r="AL153">
        <v>7</v>
      </c>
      <c r="AM153">
        <v>4</v>
      </c>
      <c r="AN153">
        <v>0</v>
      </c>
      <c r="AO153">
        <v>14</v>
      </c>
      <c r="AP153">
        <v>7</v>
      </c>
      <c r="AQ153">
        <v>15</v>
      </c>
      <c r="AR153">
        <v>5</v>
      </c>
      <c r="AS153">
        <v>67</v>
      </c>
      <c r="AT153">
        <v>33</v>
      </c>
      <c r="AU153">
        <v>1.79</v>
      </c>
      <c r="AV153">
        <v>0.64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1.83</v>
      </c>
      <c r="BJ153">
        <v>3.7</v>
      </c>
      <c r="BK153">
        <v>3.95</v>
      </c>
      <c r="BL153">
        <f>1/Table1[[#This Row],[odds_ft_home_team_win]]+1/Table1[[#This Row],[odds_ft_draw]]+1/Table1[[#This Row],[odds_ft_away_team_win]]-1</f>
        <v>6.9882914663989437E-2</v>
      </c>
      <c r="BM153">
        <f>Table1[[#This Row],[Margin]]/3</f>
        <v>2.329430488799648E-2</v>
      </c>
      <c r="BN153">
        <v>1.21</v>
      </c>
      <c r="BO153">
        <v>1.67</v>
      </c>
      <c r="BP153">
        <v>2.7</v>
      </c>
      <c r="BQ153">
        <v>4.9000000000000004</v>
      </c>
      <c r="BR153">
        <v>1.62</v>
      </c>
      <c r="BS153">
        <v>2.2000000000000002</v>
      </c>
      <c r="BT153" t="s">
        <v>3833</v>
      </c>
      <c r="BU153">
        <f>VLOOKUP(Table1[[#This Row],[Reference]],metron,11,FALSE)</f>
        <v>1.625948039373891</v>
      </c>
      <c r="BV153">
        <f>VLOOKUP(Table1[[#This Row],[Reference]],metron,12,FALSE)</f>
        <v>0.97079231886396644</v>
      </c>
    </row>
    <row r="154" spans="1:74" x14ac:dyDescent="0.45">
      <c r="A154" t="s">
        <v>5402</v>
      </c>
      <c r="B154">
        <v>1595728800</v>
      </c>
      <c r="C154" s="3" t="s">
        <v>4336</v>
      </c>
      <c r="D154" t="s">
        <v>65</v>
      </c>
      <c r="E154" t="s">
        <v>66</v>
      </c>
      <c r="F154" t="s">
        <v>72</v>
      </c>
      <c r="G154" t="s">
        <v>93</v>
      </c>
      <c r="H154" t="s">
        <v>3800</v>
      </c>
      <c r="I154">
        <f>MROUND(Table1[[#This Row],[Prob_H]]*100,2)/100</f>
        <v>0.54</v>
      </c>
      <c r="J154">
        <f>1/Table1[[#This Row],[odds_ft_home_team_win]]-Table1[[#This Row],[Margin/3]]</f>
        <v>0.53094622862064722</v>
      </c>
      <c r="K154">
        <f>1/Table1[[#This Row],[odds_ft_draw]]-Table1[[#This Row],[Margin/3]]</f>
        <v>0.26110495877937734</v>
      </c>
      <c r="L154">
        <f>1/Table1[[#This Row],[odds_ft_away_team_win]]-Table1[[#This Row],[Margin/3]]</f>
        <v>0.20794881259997536</v>
      </c>
      <c r="M154">
        <v>1</v>
      </c>
      <c r="N154">
        <v>0</v>
      </c>
      <c r="O154">
        <v>0</v>
      </c>
      <c r="P154">
        <v>1.59</v>
      </c>
      <c r="Q154">
        <v>1.06</v>
      </c>
      <c r="R154" t="str" cm="1">
        <f t="array" ref="R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">
        <v>3</v>
      </c>
      <c r="T154">
        <v>1</v>
      </c>
      <c r="U154">
        <v>4</v>
      </c>
      <c r="V154">
        <v>2</v>
      </c>
      <c r="W154">
        <v>1</v>
      </c>
      <c r="X154">
        <v>1</v>
      </c>
      <c r="Y154" t="s">
        <v>4338</v>
      </c>
      <c r="Z154">
        <v>21</v>
      </c>
      <c r="AA154">
        <v>1</v>
      </c>
      <c r="AB154">
        <v>6</v>
      </c>
      <c r="AC154">
        <v>2</v>
      </c>
      <c r="AD154">
        <v>0</v>
      </c>
      <c r="AE154">
        <v>3</v>
      </c>
      <c r="AF154">
        <v>1</v>
      </c>
      <c r="AG154">
        <v>0</v>
      </c>
      <c r="AH154">
        <v>2</v>
      </c>
      <c r="AI154">
        <v>1</v>
      </c>
      <c r="AJ154">
        <v>3</v>
      </c>
      <c r="AK154">
        <v>12</v>
      </c>
      <c r="AL154">
        <v>7</v>
      </c>
      <c r="AM154">
        <v>4</v>
      </c>
      <c r="AN154">
        <v>2</v>
      </c>
      <c r="AO154">
        <v>8</v>
      </c>
      <c r="AP154">
        <v>5</v>
      </c>
      <c r="AQ154">
        <v>12</v>
      </c>
      <c r="AR154">
        <v>12</v>
      </c>
      <c r="AS154">
        <v>56</v>
      </c>
      <c r="AT154">
        <v>44</v>
      </c>
      <c r="AU154">
        <v>1.38</v>
      </c>
      <c r="AV154">
        <v>0.87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1.8</v>
      </c>
      <c r="BJ154">
        <v>3.5</v>
      </c>
      <c r="BK154">
        <v>4.3</v>
      </c>
      <c r="BL154">
        <f>1/Table1[[#This Row],[odds_ft_home_team_win]]+1/Table1[[#This Row],[odds_ft_draw]]+1/Table1[[#This Row],[odds_ft_away_team_win]]-1</f>
        <v>7.382798080472508E-2</v>
      </c>
      <c r="BM154">
        <f>Table1[[#This Row],[Margin]]/3</f>
        <v>2.460932693490836E-2</v>
      </c>
      <c r="BN154">
        <v>1.32</v>
      </c>
      <c r="BO154">
        <v>2</v>
      </c>
      <c r="BP154">
        <v>3.55</v>
      </c>
      <c r="BQ154">
        <v>6.95</v>
      </c>
      <c r="BR154">
        <v>1.87</v>
      </c>
      <c r="BS154">
        <v>1.83</v>
      </c>
      <c r="BT154" t="s">
        <v>3829</v>
      </c>
      <c r="BU154">
        <f>VLOOKUP(Table1[[#This Row],[Reference]],metron,11,FALSE)</f>
        <v>1.684957590444867</v>
      </c>
      <c r="BV154">
        <f>VLOOKUP(Table1[[#This Row],[Reference]],metron,12,FALSE)</f>
        <v>0.95101263631642718</v>
      </c>
    </row>
    <row r="155" spans="1:74" x14ac:dyDescent="0.45">
      <c r="A155" t="s">
        <v>5402</v>
      </c>
      <c r="B155">
        <v>1595782800</v>
      </c>
      <c r="C155" s="3" t="s">
        <v>4339</v>
      </c>
      <c r="D155" t="s">
        <v>65</v>
      </c>
      <c r="E155" t="s">
        <v>66</v>
      </c>
      <c r="F155" t="s">
        <v>94</v>
      </c>
      <c r="G155" t="s">
        <v>80</v>
      </c>
      <c r="H155" t="s">
        <v>3819</v>
      </c>
      <c r="I155">
        <f>MROUND(Table1[[#This Row],[Prob_H]]*100,2)/100</f>
        <v>0.48</v>
      </c>
      <c r="J155">
        <f>1/Table1[[#This Row],[odds_ft_home_team_win]]-Table1[[#This Row],[Margin/3]]</f>
        <v>0.47338935574229685</v>
      </c>
      <c r="K155">
        <f>1/Table1[[#This Row],[odds_ft_draw]]-Table1[[#This Row],[Margin/3]]</f>
        <v>0.26750700280112039</v>
      </c>
      <c r="L155">
        <f>1/Table1[[#This Row],[odds_ft_away_team_win]]-Table1[[#This Row],[Margin/3]]</f>
        <v>0.25910364145658255</v>
      </c>
      <c r="M155">
        <v>1</v>
      </c>
      <c r="N155">
        <v>0</v>
      </c>
      <c r="O155">
        <v>0</v>
      </c>
      <c r="P155">
        <v>1.65</v>
      </c>
      <c r="Q155">
        <v>0.17</v>
      </c>
      <c r="R155" t="str" cm="1">
        <f t="array" ref="R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">
        <v>3</v>
      </c>
      <c r="T155">
        <v>2</v>
      </c>
      <c r="U155">
        <v>5</v>
      </c>
      <c r="V155">
        <v>1</v>
      </c>
      <c r="W155">
        <v>1</v>
      </c>
      <c r="X155">
        <v>0</v>
      </c>
      <c r="Y155" t="s">
        <v>4340</v>
      </c>
      <c r="Z155" t="s">
        <v>4341</v>
      </c>
      <c r="AA155">
        <v>4</v>
      </c>
      <c r="AB155">
        <v>4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11</v>
      </c>
      <c r="AL155">
        <v>9</v>
      </c>
      <c r="AM155">
        <v>5</v>
      </c>
      <c r="AN155">
        <v>7</v>
      </c>
      <c r="AO155">
        <v>6</v>
      </c>
      <c r="AP155">
        <v>2</v>
      </c>
      <c r="AQ155">
        <v>16</v>
      </c>
      <c r="AR155">
        <v>10</v>
      </c>
      <c r="AS155">
        <v>54</v>
      </c>
      <c r="AT155">
        <v>46</v>
      </c>
      <c r="AU155">
        <v>1.37</v>
      </c>
      <c r="AV155">
        <v>1.31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>
        <v>3.4</v>
      </c>
      <c r="BK155">
        <v>3.5</v>
      </c>
      <c r="BL155">
        <f>1/Table1[[#This Row],[odds_ft_home_team_win]]+1/Table1[[#This Row],[odds_ft_draw]]+1/Table1[[#This Row],[odds_ft_away_team_win]]-1</f>
        <v>7.9831932773109404E-2</v>
      </c>
      <c r="BM155">
        <f>Table1[[#This Row],[Margin]]/3</f>
        <v>2.6610644257703136E-2</v>
      </c>
      <c r="BN155">
        <v>1.26</v>
      </c>
      <c r="BO155">
        <v>1.83</v>
      </c>
      <c r="BP155">
        <v>3.15</v>
      </c>
      <c r="BQ155">
        <v>5.9</v>
      </c>
      <c r="BR155">
        <v>1.69</v>
      </c>
      <c r="BS155">
        <v>2.0499999999999998</v>
      </c>
      <c r="BT155" t="s">
        <v>3833</v>
      </c>
      <c r="BU155">
        <f>VLOOKUP(Table1[[#This Row],[Reference]],metron,11,FALSE)</f>
        <v>1.510877192982456</v>
      </c>
      <c r="BV155">
        <f>VLOOKUP(Table1[[#This Row],[Reference]],metron,12,FALSE)</f>
        <v>1.0163157894736841</v>
      </c>
    </row>
    <row r="156" spans="1:74" x14ac:dyDescent="0.45">
      <c r="A156" t="s">
        <v>5402</v>
      </c>
      <c r="B156">
        <v>1595890800</v>
      </c>
      <c r="C156" s="3" t="s">
        <v>4342</v>
      </c>
      <c r="D156" t="s">
        <v>65</v>
      </c>
      <c r="E156" t="s">
        <v>66</v>
      </c>
      <c r="F156" t="s">
        <v>3792</v>
      </c>
      <c r="G156" t="s">
        <v>3788</v>
      </c>
      <c r="H156" t="s">
        <v>4190</v>
      </c>
      <c r="I156">
        <f>MROUND(Table1[[#This Row],[Prob_H]]*100,2)/100</f>
        <v>0.56000000000000005</v>
      </c>
      <c r="J156">
        <f>1/Table1[[#This Row],[odds_ft_home_team_win]]-Table1[[#This Row],[Margin/3]]</f>
        <v>0.56043274631149231</v>
      </c>
      <c r="K156">
        <f>1/Table1[[#This Row],[odds_ft_draw]]-Table1[[#This Row],[Margin/3]]</f>
        <v>0.26975507173288893</v>
      </c>
      <c r="L156">
        <f>1/Table1[[#This Row],[odds_ft_away_team_win]]-Table1[[#This Row],[Margin/3]]</f>
        <v>0.16981218195561881</v>
      </c>
      <c r="M156">
        <v>1</v>
      </c>
      <c r="N156">
        <v>0</v>
      </c>
      <c r="O156">
        <v>0</v>
      </c>
      <c r="P156">
        <v>1</v>
      </c>
      <c r="Q156">
        <v>0.59</v>
      </c>
      <c r="R156" t="str" cm="1">
        <f t="array" ref="R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6">
        <v>1</v>
      </c>
      <c r="T156">
        <v>1</v>
      </c>
      <c r="U156">
        <v>2</v>
      </c>
      <c r="V156">
        <v>1</v>
      </c>
      <c r="W156">
        <v>1</v>
      </c>
      <c r="X156">
        <v>0</v>
      </c>
      <c r="Y156">
        <v>9</v>
      </c>
      <c r="Z156">
        <v>71</v>
      </c>
      <c r="AA156">
        <v>2</v>
      </c>
      <c r="AB156">
        <v>8</v>
      </c>
      <c r="AC156">
        <v>2</v>
      </c>
      <c r="AD156">
        <v>0</v>
      </c>
      <c r="AE156">
        <v>3</v>
      </c>
      <c r="AF156">
        <v>0</v>
      </c>
      <c r="AG156">
        <v>1</v>
      </c>
      <c r="AH156">
        <v>1</v>
      </c>
      <c r="AI156">
        <v>1</v>
      </c>
      <c r="AJ156">
        <v>2</v>
      </c>
      <c r="AK156">
        <v>7</v>
      </c>
      <c r="AL156">
        <v>12</v>
      </c>
      <c r="AM156">
        <v>4</v>
      </c>
      <c r="AN156">
        <v>6</v>
      </c>
      <c r="AO156">
        <v>3</v>
      </c>
      <c r="AP156">
        <v>6</v>
      </c>
      <c r="AQ156">
        <v>22</v>
      </c>
      <c r="AR156">
        <v>13</v>
      </c>
      <c r="AS156">
        <v>39</v>
      </c>
      <c r="AT156">
        <v>61</v>
      </c>
      <c r="AU156">
        <v>1.1299999999999999</v>
      </c>
      <c r="AV156">
        <v>1.71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1.71</v>
      </c>
      <c r="BJ156">
        <v>3.4</v>
      </c>
      <c r="BK156">
        <v>5.15</v>
      </c>
      <c r="BL156">
        <f>1/Table1[[#This Row],[odds_ft_home_team_win]]+1/Table1[[#This Row],[odds_ft_draw]]+1/Table1[[#This Row],[odds_ft_away_team_win]]-1</f>
        <v>7.3087725977803775E-2</v>
      </c>
      <c r="BM156">
        <f>Table1[[#This Row],[Margin]]/3</f>
        <v>2.4362575325934593E-2</v>
      </c>
      <c r="BN156">
        <v>1.32</v>
      </c>
      <c r="BO156">
        <v>2</v>
      </c>
      <c r="BP156">
        <v>3.55</v>
      </c>
      <c r="BQ156">
        <v>6.85</v>
      </c>
      <c r="BR156">
        <v>1.87</v>
      </c>
      <c r="BS156">
        <v>1.87</v>
      </c>
      <c r="BT156" t="s">
        <v>3795</v>
      </c>
      <c r="BU156">
        <f>VLOOKUP(Table1[[#This Row],[Reference]],metron,11,FALSE)</f>
        <v>1.7546812539448771</v>
      </c>
      <c r="BV156">
        <f>VLOOKUP(Table1[[#This Row],[Reference]],metron,12,FALSE)</f>
        <v>0.93456764148958549</v>
      </c>
    </row>
    <row r="157" spans="1:74" x14ac:dyDescent="0.45">
      <c r="A157" t="s">
        <v>5402</v>
      </c>
      <c r="B157">
        <v>1595898000</v>
      </c>
      <c r="C157" s="3" t="s">
        <v>4343</v>
      </c>
      <c r="D157" t="s">
        <v>65</v>
      </c>
      <c r="E157" t="s">
        <v>66</v>
      </c>
      <c r="F157" t="s">
        <v>103</v>
      </c>
      <c r="G157" t="s">
        <v>86</v>
      </c>
      <c r="H157" t="s">
        <v>4163</v>
      </c>
      <c r="I157">
        <f>MROUND(Table1[[#This Row],[Prob_H]]*100,2)/100</f>
        <v>0.36</v>
      </c>
      <c r="J157">
        <f>1/Table1[[#This Row],[odds_ft_home_team_win]]-Table1[[#This Row],[Margin/3]]</f>
        <v>0.35979075955491052</v>
      </c>
      <c r="K157">
        <f>1/Table1[[#This Row],[odds_ft_draw]]-Table1[[#This Row],[Margin/3]]</f>
        <v>0.28767537493952594</v>
      </c>
      <c r="L157">
        <f>1/Table1[[#This Row],[odds_ft_away_team_win]]-Table1[[#This Row],[Margin/3]]</f>
        <v>0.3525338655055637</v>
      </c>
      <c r="M157">
        <v>1</v>
      </c>
      <c r="N157">
        <v>0</v>
      </c>
      <c r="O157">
        <v>0</v>
      </c>
      <c r="P157">
        <v>1.43</v>
      </c>
      <c r="Q157">
        <v>1.63</v>
      </c>
      <c r="R157" t="str" cm="1">
        <f t="array" ref="R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7">
        <v>1</v>
      </c>
      <c r="T157">
        <v>2</v>
      </c>
      <c r="U157">
        <v>3</v>
      </c>
      <c r="V157">
        <v>0</v>
      </c>
      <c r="W157">
        <v>0</v>
      </c>
      <c r="X157">
        <v>0</v>
      </c>
      <c r="Y157" t="s">
        <v>1586</v>
      </c>
      <c r="Z157" t="s">
        <v>4344</v>
      </c>
      <c r="AA157">
        <v>4</v>
      </c>
      <c r="AB157">
        <v>4</v>
      </c>
      <c r="AC157">
        <v>4</v>
      </c>
      <c r="AD157">
        <v>1</v>
      </c>
      <c r="AE157">
        <v>1</v>
      </c>
      <c r="AF157">
        <v>1</v>
      </c>
      <c r="AG157">
        <v>2</v>
      </c>
      <c r="AH157">
        <v>3</v>
      </c>
      <c r="AI157">
        <v>1</v>
      </c>
      <c r="AJ157">
        <v>1</v>
      </c>
      <c r="AK157">
        <v>11</v>
      </c>
      <c r="AL157">
        <v>12</v>
      </c>
      <c r="AM157">
        <v>4</v>
      </c>
      <c r="AN157">
        <v>5</v>
      </c>
      <c r="AO157">
        <v>7</v>
      </c>
      <c r="AP157">
        <v>7</v>
      </c>
      <c r="AQ157">
        <v>18</v>
      </c>
      <c r="AR157">
        <v>14</v>
      </c>
      <c r="AS157">
        <v>52</v>
      </c>
      <c r="AT157">
        <v>48</v>
      </c>
      <c r="AU157">
        <v>1.26</v>
      </c>
      <c r="AV157">
        <v>1.3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2.6</v>
      </c>
      <c r="BJ157">
        <v>3.2</v>
      </c>
      <c r="BK157">
        <v>2.65</v>
      </c>
      <c r="BL157">
        <f>1/Table1[[#This Row],[odds_ft_home_team_win]]+1/Table1[[#This Row],[odds_ft_draw]]+1/Table1[[#This Row],[odds_ft_away_team_win]]-1</f>
        <v>7.4473875181422233E-2</v>
      </c>
      <c r="BM157">
        <f>Table1[[#This Row],[Margin]]/3</f>
        <v>2.4824625060474077E-2</v>
      </c>
      <c r="BN157">
        <v>1.25</v>
      </c>
      <c r="BO157">
        <v>1.8</v>
      </c>
      <c r="BP157">
        <v>3</v>
      </c>
      <c r="BQ157">
        <v>5.6</v>
      </c>
      <c r="BR157">
        <v>1.62</v>
      </c>
      <c r="BS157">
        <v>2.15</v>
      </c>
      <c r="BT157" t="s">
        <v>3798</v>
      </c>
      <c r="BU157">
        <f>VLOOKUP(Table1[[#This Row],[Reference]],metron,11,FALSE)</f>
        <v>1.269326094653606</v>
      </c>
      <c r="BV157">
        <f>VLOOKUP(Table1[[#This Row],[Reference]],metron,12,FALSE)</f>
        <v>1.2417089578661631</v>
      </c>
    </row>
    <row r="158" spans="1:74" x14ac:dyDescent="0.45">
      <c r="A158" t="s">
        <v>5402</v>
      </c>
      <c r="B158">
        <v>1595980800</v>
      </c>
      <c r="C158" s="3" t="s">
        <v>4349</v>
      </c>
      <c r="D158" t="s">
        <v>65</v>
      </c>
      <c r="E158" t="s">
        <v>66</v>
      </c>
      <c r="F158" t="s">
        <v>85</v>
      </c>
      <c r="G158" t="s">
        <v>97</v>
      </c>
      <c r="H158" t="s">
        <v>3889</v>
      </c>
      <c r="I158">
        <f>MROUND(Table1[[#This Row],[Prob_H]]*100,2)/100</f>
        <v>0.68</v>
      </c>
      <c r="J158">
        <f>1/Table1[[#This Row],[odds_ft_home_team_win]]-Table1[[#This Row],[Margin/3]]</f>
        <v>0.68771390842698144</v>
      </c>
      <c r="K158">
        <f>1/Table1[[#This Row],[odds_ft_draw]]-Table1[[#This Row],[Margin/3]]</f>
        <v>0.18848195758212735</v>
      </c>
      <c r="L158">
        <f>1/Table1[[#This Row],[odds_ft_away_team_win]]-Table1[[#This Row],[Margin/3]]</f>
        <v>0.12380413399089123</v>
      </c>
      <c r="M158">
        <v>1</v>
      </c>
      <c r="N158">
        <v>0</v>
      </c>
      <c r="O158">
        <v>0</v>
      </c>
      <c r="P158">
        <v>1.79</v>
      </c>
      <c r="Q158">
        <v>0.55000000000000004</v>
      </c>
      <c r="R158" t="str" cm="1">
        <f t="array" ref="R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8">
        <v>3</v>
      </c>
      <c r="T158">
        <v>1</v>
      </c>
      <c r="U158">
        <v>4</v>
      </c>
      <c r="V158">
        <v>2</v>
      </c>
      <c r="W158">
        <v>2</v>
      </c>
      <c r="X158">
        <v>0</v>
      </c>
      <c r="Y158" t="s">
        <v>4350</v>
      </c>
      <c r="Z158">
        <v>46</v>
      </c>
      <c r="AA158">
        <v>2</v>
      </c>
      <c r="AB158">
        <v>2</v>
      </c>
      <c r="AC158">
        <v>4</v>
      </c>
      <c r="AD158">
        <v>0</v>
      </c>
      <c r="AE158">
        <v>2</v>
      </c>
      <c r="AF158">
        <v>0</v>
      </c>
      <c r="AG158">
        <v>3</v>
      </c>
      <c r="AH158">
        <v>1</v>
      </c>
      <c r="AI158">
        <v>1</v>
      </c>
      <c r="AJ158">
        <v>1</v>
      </c>
      <c r="AK158">
        <v>21</v>
      </c>
      <c r="AL158">
        <v>12</v>
      </c>
      <c r="AM158">
        <v>7</v>
      </c>
      <c r="AN158">
        <v>6</v>
      </c>
      <c r="AO158">
        <v>14</v>
      </c>
      <c r="AP158">
        <v>6</v>
      </c>
      <c r="AQ158">
        <v>11</v>
      </c>
      <c r="AR158">
        <v>14</v>
      </c>
      <c r="AS158">
        <v>47</v>
      </c>
      <c r="AT158">
        <v>53</v>
      </c>
      <c r="AU158">
        <v>2.11</v>
      </c>
      <c r="AV158">
        <v>1.55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1.4</v>
      </c>
      <c r="BJ158">
        <v>4.6500000000000004</v>
      </c>
      <c r="BK158">
        <v>6.65</v>
      </c>
      <c r="BL158">
        <f>1/Table1[[#This Row],[odds_ft_home_team_win]]+1/Table1[[#This Row],[odds_ft_draw]]+1/Table1[[#This Row],[odds_ft_away_team_win]]-1</f>
        <v>7.9715417576198488E-2</v>
      </c>
      <c r="BM158">
        <f>Table1[[#This Row],[Margin]]/3</f>
        <v>2.6571805858732828E-2</v>
      </c>
      <c r="BN158">
        <v>1.17</v>
      </c>
      <c r="BO158">
        <v>1.56</v>
      </c>
      <c r="BP158">
        <v>2.4</v>
      </c>
      <c r="BQ158">
        <v>4.25</v>
      </c>
      <c r="BR158">
        <v>1.71</v>
      </c>
      <c r="BS158">
        <v>2.0499999999999998</v>
      </c>
      <c r="BT158" t="s">
        <v>3856</v>
      </c>
      <c r="BU158">
        <f>VLOOKUP(Table1[[#This Row],[Reference]],metron,11,FALSE)</f>
        <v>2.1359338061465718</v>
      </c>
      <c r="BV158">
        <f>VLOOKUP(Table1[[#This Row],[Reference]],metron,12,FALSE)</f>
        <v>0.77482269503546097</v>
      </c>
    </row>
    <row r="159" spans="1:74" hidden="1" x14ac:dyDescent="0.45">
      <c r="A159" t="s">
        <v>5401</v>
      </c>
      <c r="B159">
        <v>1610155800</v>
      </c>
      <c r="C159" s="3" t="s">
        <v>4603</v>
      </c>
      <c r="D159" t="s">
        <v>65</v>
      </c>
      <c r="E159" t="s">
        <v>66</v>
      </c>
      <c r="F159" t="s">
        <v>73</v>
      </c>
      <c r="G159" t="s">
        <v>98</v>
      </c>
      <c r="H159" t="s">
        <v>4138</v>
      </c>
      <c r="I159">
        <f>MROUND(Table1[[#This Row],[Prob_H]]*100,2)/100</f>
        <v>0.34</v>
      </c>
      <c r="J159">
        <f>1/Table1[[#This Row],[odds_ft_home_team_win]]-Table1[[#This Row],[Margin/3]]</f>
        <v>0.33211233211233215</v>
      </c>
      <c r="K159">
        <f>1/Table1[[#This Row],[odds_ft_draw]]-Table1[[#This Row],[Margin/3]]</f>
        <v>0.30830280830280832</v>
      </c>
      <c r="L159">
        <f>1/Table1[[#This Row],[odds_ft_away_team_win]]-Table1[[#This Row],[Margin/3]]</f>
        <v>0.35958485958485958</v>
      </c>
      <c r="M159">
        <v>1</v>
      </c>
      <c r="N159">
        <v>1.22</v>
      </c>
      <c r="O159">
        <v>1.4</v>
      </c>
      <c r="P159">
        <v>1.5</v>
      </c>
      <c r="Q159">
        <v>1.35</v>
      </c>
      <c r="R159" t="str" cm="1">
        <f t="array" ref="R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">
        <v>1</v>
      </c>
      <c r="T159">
        <v>1</v>
      </c>
      <c r="U159">
        <v>2</v>
      </c>
      <c r="V159">
        <v>1</v>
      </c>
      <c r="W159">
        <v>1</v>
      </c>
      <c r="X159">
        <v>0</v>
      </c>
      <c r="Y159">
        <v>38</v>
      </c>
      <c r="Z159">
        <v>47</v>
      </c>
      <c r="AA159">
        <v>2</v>
      </c>
      <c r="AB159">
        <v>5</v>
      </c>
      <c r="AC159">
        <v>2</v>
      </c>
      <c r="AD159">
        <v>0</v>
      </c>
      <c r="AE159">
        <v>1</v>
      </c>
      <c r="AF159">
        <v>0</v>
      </c>
      <c r="AG159">
        <v>0</v>
      </c>
      <c r="AH159">
        <v>2</v>
      </c>
      <c r="AI159">
        <v>0</v>
      </c>
      <c r="AJ159">
        <v>1</v>
      </c>
      <c r="AK159">
        <v>11</v>
      </c>
      <c r="AL159">
        <v>11</v>
      </c>
      <c r="AM159">
        <v>4</v>
      </c>
      <c r="AN159">
        <v>7</v>
      </c>
      <c r="AO159">
        <v>7</v>
      </c>
      <c r="AP159">
        <v>4</v>
      </c>
      <c r="AQ159">
        <v>7</v>
      </c>
      <c r="AR159">
        <v>5</v>
      </c>
      <c r="AS159">
        <v>46</v>
      </c>
      <c r="AT159">
        <v>54</v>
      </c>
      <c r="AU159">
        <v>1.1399999999999999</v>
      </c>
      <c r="AV159">
        <v>1.47</v>
      </c>
      <c r="AW159">
        <v>2.61</v>
      </c>
      <c r="AX159">
        <v>54</v>
      </c>
      <c r="AY159">
        <v>69</v>
      </c>
      <c r="AZ159">
        <v>48</v>
      </c>
      <c r="BA159">
        <v>27</v>
      </c>
      <c r="BB159">
        <v>17</v>
      </c>
      <c r="BC159">
        <v>33</v>
      </c>
      <c r="BD159">
        <v>64</v>
      </c>
      <c r="BE159">
        <v>48</v>
      </c>
      <c r="BF159">
        <v>69</v>
      </c>
      <c r="BG159">
        <v>10.039999999999999</v>
      </c>
      <c r="BH159">
        <v>4.4800000000000004</v>
      </c>
      <c r="BI159">
        <v>2.8</v>
      </c>
      <c r="BJ159">
        <v>3</v>
      </c>
      <c r="BK159">
        <v>2.6</v>
      </c>
      <c r="BL159">
        <f>1/Table1[[#This Row],[odds_ft_home_team_win]]+1/Table1[[#This Row],[odds_ft_draw]]+1/Table1[[#This Row],[odds_ft_away_team_win]]-1</f>
        <v>7.5091575091575047E-2</v>
      </c>
      <c r="BM159">
        <f>Table1[[#This Row],[Margin]]/3</f>
        <v>2.5030525030525014E-2</v>
      </c>
      <c r="BN159">
        <v>1.45</v>
      </c>
      <c r="BO159">
        <v>2.2000000000000002</v>
      </c>
      <c r="BP159">
        <v>3.7</v>
      </c>
      <c r="BQ159">
        <v>6.25</v>
      </c>
      <c r="BR159">
        <v>1.95</v>
      </c>
      <c r="BS159">
        <v>1.8</v>
      </c>
      <c r="BT159" t="s">
        <v>3786</v>
      </c>
      <c r="BU159">
        <f>VLOOKUP(Table1[[#This Row],[Reference]],metron,11,FALSE)</f>
        <v>1.228921489601805</v>
      </c>
      <c r="BV159">
        <f>VLOOKUP(Table1[[#This Row],[Reference]],metron,12,FALSE)</f>
        <v>1.2940512655166849</v>
      </c>
    </row>
    <row r="160" spans="1:74" x14ac:dyDescent="0.45">
      <c r="A160" t="s">
        <v>5401</v>
      </c>
      <c r="B160">
        <v>1610161560</v>
      </c>
      <c r="C160" s="3" t="s">
        <v>4604</v>
      </c>
      <c r="D160" t="s">
        <v>65</v>
      </c>
      <c r="E160" t="s">
        <v>66</v>
      </c>
      <c r="F160" t="s">
        <v>72</v>
      </c>
      <c r="G160" t="s">
        <v>94</v>
      </c>
      <c r="H160" t="s">
        <v>4190</v>
      </c>
      <c r="I160">
        <f>MROUND(Table1[[#This Row],[Prob_H]]*100,2)/100</f>
        <v>0.48</v>
      </c>
      <c r="J160">
        <f>1/Table1[[#This Row],[odds_ft_home_team_win]]-Table1[[#This Row],[Margin/3]]</f>
        <v>0.48865137906233802</v>
      </c>
      <c r="K160">
        <f>1/Table1[[#This Row],[odds_ft_draw]]-Table1[[#This Row],[Margin/3]]</f>
        <v>0.26154515195611083</v>
      </c>
      <c r="L160">
        <f>1/Table1[[#This Row],[odds_ft_away_team_win]]-Table1[[#This Row],[Margin/3]]</f>
        <v>0.24980346898155115</v>
      </c>
      <c r="M160">
        <v>1</v>
      </c>
      <c r="N160">
        <v>1.56</v>
      </c>
      <c r="O160">
        <v>1.45</v>
      </c>
      <c r="P160">
        <v>1.59</v>
      </c>
      <c r="Q160">
        <v>1.25</v>
      </c>
      <c r="R160" t="str" cm="1">
        <f t="array" ref="R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AA160">
        <v>5</v>
      </c>
      <c r="AB160">
        <v>7</v>
      </c>
      <c r="AC160">
        <v>2</v>
      </c>
      <c r="AD160">
        <v>0</v>
      </c>
      <c r="AE160">
        <v>0</v>
      </c>
      <c r="AF160">
        <v>0</v>
      </c>
      <c r="AG160">
        <v>0</v>
      </c>
      <c r="AH160">
        <v>2</v>
      </c>
      <c r="AI160">
        <v>0</v>
      </c>
      <c r="AJ160">
        <v>0</v>
      </c>
      <c r="AK160">
        <v>14</v>
      </c>
      <c r="AL160">
        <v>14</v>
      </c>
      <c r="AM160">
        <v>4</v>
      </c>
      <c r="AN160">
        <v>4</v>
      </c>
      <c r="AO160">
        <v>10</v>
      </c>
      <c r="AP160">
        <v>10</v>
      </c>
      <c r="AQ160">
        <v>16</v>
      </c>
      <c r="AR160">
        <v>8</v>
      </c>
      <c r="AS160">
        <v>61</v>
      </c>
      <c r="AT160">
        <v>39</v>
      </c>
      <c r="AU160">
        <v>1.51</v>
      </c>
      <c r="AV160">
        <v>1.36</v>
      </c>
      <c r="AW160">
        <v>2.1800000000000002</v>
      </c>
      <c r="AX160">
        <v>50</v>
      </c>
      <c r="AY160">
        <v>75</v>
      </c>
      <c r="AZ160">
        <v>45</v>
      </c>
      <c r="BA160">
        <v>15</v>
      </c>
      <c r="BB160">
        <v>0</v>
      </c>
      <c r="BC160">
        <v>30</v>
      </c>
      <c r="BD160">
        <v>76</v>
      </c>
      <c r="BE160">
        <v>34</v>
      </c>
      <c r="BF160">
        <v>70</v>
      </c>
      <c r="BG160">
        <v>8.36</v>
      </c>
      <c r="BH160">
        <v>4.8</v>
      </c>
      <c r="BI160">
        <v>1.95</v>
      </c>
      <c r="BJ160">
        <v>3.5</v>
      </c>
      <c r="BK160">
        <v>3.65</v>
      </c>
      <c r="BL160">
        <f>1/Table1[[#This Row],[odds_ft_home_team_win]]+1/Table1[[#This Row],[odds_ft_draw]]+1/Table1[[#This Row],[odds_ft_away_team_win]]-1</f>
        <v>7.2507401274524597E-2</v>
      </c>
      <c r="BM160">
        <f>Table1[[#This Row],[Margin]]/3</f>
        <v>2.4169133758174866E-2</v>
      </c>
      <c r="BN160">
        <v>1.36</v>
      </c>
      <c r="BO160">
        <v>2</v>
      </c>
      <c r="BP160">
        <v>3.2</v>
      </c>
      <c r="BQ160">
        <v>5.5</v>
      </c>
      <c r="BR160">
        <v>1.87</v>
      </c>
      <c r="BS160">
        <v>1.87</v>
      </c>
      <c r="BT160" t="s">
        <v>3829</v>
      </c>
      <c r="BU160">
        <f>VLOOKUP(Table1[[#This Row],[Reference]],metron,11,FALSE)</f>
        <v>1.510877192982456</v>
      </c>
      <c r="BV160">
        <f>VLOOKUP(Table1[[#This Row],[Reference]],metron,12,FALSE)</f>
        <v>1.0163157894736841</v>
      </c>
    </row>
    <row r="161" spans="1:74" x14ac:dyDescent="0.45">
      <c r="A161" t="s">
        <v>5401</v>
      </c>
      <c r="B161">
        <v>1610233200</v>
      </c>
      <c r="C161" s="3" t="s">
        <v>4608</v>
      </c>
      <c r="D161" t="s">
        <v>65</v>
      </c>
      <c r="E161" t="s">
        <v>66</v>
      </c>
      <c r="F161" t="s">
        <v>93</v>
      </c>
      <c r="G161" t="s">
        <v>85</v>
      </c>
      <c r="H161" t="s">
        <v>3819</v>
      </c>
      <c r="I161">
        <f>MROUND(Table1[[#This Row],[Prob_H]]*100,2)/100</f>
        <v>0.28000000000000003</v>
      </c>
      <c r="J161">
        <f>1/Table1[[#This Row],[odds_ft_home_team_win]]-Table1[[#This Row],[Margin/3]]</f>
        <v>0.27556893404127819</v>
      </c>
      <c r="K161">
        <f>1/Table1[[#This Row],[odds_ft_draw]]-Table1[[#This Row],[Margin/3]]</f>
        <v>0.27117911841353459</v>
      </c>
      <c r="L161">
        <f>1/Table1[[#This Row],[odds_ft_away_team_win]]-Table1[[#This Row],[Margin/3]]</f>
        <v>0.45325194754518722</v>
      </c>
      <c r="M161">
        <v>1</v>
      </c>
      <c r="N161">
        <v>0.88</v>
      </c>
      <c r="O161">
        <v>1.56</v>
      </c>
      <c r="P161">
        <v>1.21</v>
      </c>
      <c r="Q161">
        <v>1.39</v>
      </c>
      <c r="R161" t="str" cm="1">
        <f t="array" ref="R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">
        <v>0</v>
      </c>
      <c r="T161">
        <v>2</v>
      </c>
      <c r="U161">
        <v>2</v>
      </c>
      <c r="V161">
        <v>2</v>
      </c>
      <c r="W161">
        <v>0</v>
      </c>
      <c r="X161">
        <v>2</v>
      </c>
      <c r="Z161" t="s">
        <v>4609</v>
      </c>
      <c r="AA161">
        <v>8</v>
      </c>
      <c r="AB161">
        <v>8</v>
      </c>
      <c r="AC161">
        <v>2</v>
      </c>
      <c r="AD161">
        <v>1</v>
      </c>
      <c r="AE161">
        <v>2</v>
      </c>
      <c r="AF161">
        <v>0</v>
      </c>
      <c r="AG161">
        <v>2</v>
      </c>
      <c r="AH161">
        <v>1</v>
      </c>
      <c r="AI161">
        <v>0</v>
      </c>
      <c r="AJ161">
        <v>2</v>
      </c>
      <c r="AK161">
        <v>9</v>
      </c>
      <c r="AL161">
        <v>15</v>
      </c>
      <c r="AM161">
        <v>6</v>
      </c>
      <c r="AN161">
        <v>4</v>
      </c>
      <c r="AO161">
        <v>3</v>
      </c>
      <c r="AP161">
        <v>11</v>
      </c>
      <c r="AQ161">
        <v>9</v>
      </c>
      <c r="AR161">
        <v>17</v>
      </c>
      <c r="AS161">
        <v>52</v>
      </c>
      <c r="AT161">
        <v>48</v>
      </c>
      <c r="AU161">
        <v>1.41</v>
      </c>
      <c r="AV161">
        <v>1.47</v>
      </c>
      <c r="AW161">
        <v>2.21</v>
      </c>
      <c r="AX161">
        <v>64</v>
      </c>
      <c r="AY161">
        <v>64</v>
      </c>
      <c r="AZ161">
        <v>46</v>
      </c>
      <c r="BA161">
        <v>11</v>
      </c>
      <c r="BB161">
        <v>0</v>
      </c>
      <c r="BC161">
        <v>29</v>
      </c>
      <c r="BD161">
        <v>64</v>
      </c>
      <c r="BE161">
        <v>29</v>
      </c>
      <c r="BF161">
        <v>82</v>
      </c>
      <c r="BG161">
        <v>8.99</v>
      </c>
      <c r="BH161">
        <v>4.96</v>
      </c>
      <c r="BI161">
        <v>3.35</v>
      </c>
      <c r="BJ161">
        <v>3.4</v>
      </c>
      <c r="BK161">
        <v>2.1</v>
      </c>
      <c r="BL161">
        <f>1/Table1[[#This Row],[odds_ft_home_team_win]]+1/Table1[[#This Row],[odds_ft_draw]]+1/Table1[[#This Row],[odds_ft_away_team_win]]-1</f>
        <v>6.8815585935866785E-2</v>
      </c>
      <c r="BM161">
        <f>Table1[[#This Row],[Margin]]/3</f>
        <v>2.293852864528893E-2</v>
      </c>
      <c r="BN161">
        <v>1.26</v>
      </c>
      <c r="BO161">
        <v>1.8</v>
      </c>
      <c r="BP161">
        <v>2.75</v>
      </c>
      <c r="BQ161">
        <v>4.6500000000000004</v>
      </c>
      <c r="BR161">
        <v>1.67</v>
      </c>
      <c r="BS161">
        <v>2.15</v>
      </c>
      <c r="BT161" t="s">
        <v>3790</v>
      </c>
      <c r="BU161">
        <f>VLOOKUP(Table1[[#This Row],[Reference]],metron,11,FALSE)</f>
        <v>1.128766254360926</v>
      </c>
      <c r="BV161">
        <f>VLOOKUP(Table1[[#This Row],[Reference]],metron,12,FALSE)</f>
        <v>1.415794481446242</v>
      </c>
    </row>
    <row r="162" spans="1:74" x14ac:dyDescent="0.45">
      <c r="A162" t="s">
        <v>5401</v>
      </c>
      <c r="B162">
        <v>1610240400</v>
      </c>
      <c r="C162" s="3" t="s">
        <v>4610</v>
      </c>
      <c r="D162" t="s">
        <v>65</v>
      </c>
      <c r="E162" t="s">
        <v>66</v>
      </c>
      <c r="F162" t="s">
        <v>68</v>
      </c>
      <c r="G162" t="s">
        <v>81</v>
      </c>
      <c r="H162" t="s">
        <v>4128</v>
      </c>
      <c r="I162">
        <f>MROUND(Table1[[#This Row],[Prob_H]]*100,2)/100</f>
        <v>0.46</v>
      </c>
      <c r="J162">
        <f>1/Table1[[#This Row],[odds_ft_home_team_win]]-Table1[[#This Row],[Margin/3]]</f>
        <v>0.45325194754518722</v>
      </c>
      <c r="K162">
        <f>1/Table1[[#This Row],[odds_ft_draw]]-Table1[[#This Row],[Margin/3]]</f>
        <v>0.27556893404127819</v>
      </c>
      <c r="L162">
        <f>1/Table1[[#This Row],[odds_ft_away_team_win]]-Table1[[#This Row],[Margin/3]]</f>
        <v>0.27117911841353459</v>
      </c>
      <c r="M162">
        <v>1</v>
      </c>
      <c r="N162">
        <v>1.73</v>
      </c>
      <c r="O162">
        <v>1.67</v>
      </c>
      <c r="P162">
        <v>1.53</v>
      </c>
      <c r="Q162">
        <v>1.5</v>
      </c>
      <c r="R162" t="str" cm="1">
        <f t="array" ref="R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">
        <v>2</v>
      </c>
      <c r="T162">
        <v>0</v>
      </c>
      <c r="U162">
        <v>2</v>
      </c>
      <c r="V162">
        <v>1</v>
      </c>
      <c r="W162">
        <v>1</v>
      </c>
      <c r="X162">
        <v>0</v>
      </c>
      <c r="Y162" t="s">
        <v>4611</v>
      </c>
      <c r="AA162">
        <v>5</v>
      </c>
      <c r="AB162">
        <v>1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1</v>
      </c>
      <c r="AK162">
        <v>21</v>
      </c>
      <c r="AL162">
        <v>9</v>
      </c>
      <c r="AM162">
        <v>6</v>
      </c>
      <c r="AN162">
        <v>3</v>
      </c>
      <c r="AO162">
        <v>15</v>
      </c>
      <c r="AP162">
        <v>6</v>
      </c>
      <c r="AQ162">
        <v>18</v>
      </c>
      <c r="AR162">
        <v>9</v>
      </c>
      <c r="AS162">
        <v>39</v>
      </c>
      <c r="AT162">
        <v>61</v>
      </c>
      <c r="AU162">
        <v>2.09</v>
      </c>
      <c r="AV162">
        <v>1.07</v>
      </c>
      <c r="AW162">
        <v>2.4500000000000002</v>
      </c>
      <c r="AX162">
        <v>62</v>
      </c>
      <c r="AY162">
        <v>88</v>
      </c>
      <c r="AZ162">
        <v>44</v>
      </c>
      <c r="BA162">
        <v>18</v>
      </c>
      <c r="BB162">
        <v>4</v>
      </c>
      <c r="BC162">
        <v>18</v>
      </c>
      <c r="BD162">
        <v>57</v>
      </c>
      <c r="BE162">
        <v>49</v>
      </c>
      <c r="BF162">
        <v>88</v>
      </c>
      <c r="BG162">
        <v>9.02</v>
      </c>
      <c r="BH162">
        <v>4.5999999999999996</v>
      </c>
      <c r="BI162">
        <v>2.1</v>
      </c>
      <c r="BJ162">
        <v>3.35</v>
      </c>
      <c r="BK162">
        <v>3.4</v>
      </c>
      <c r="BL162">
        <f>1/Table1[[#This Row],[odds_ft_home_team_win]]+1/Table1[[#This Row],[odds_ft_draw]]+1/Table1[[#This Row],[odds_ft_away_team_win]]-1</f>
        <v>6.8815585935866785E-2</v>
      </c>
      <c r="BM162">
        <f>Table1[[#This Row],[Margin]]/3</f>
        <v>2.293852864528893E-2</v>
      </c>
      <c r="BN162">
        <v>1.37</v>
      </c>
      <c r="BO162">
        <v>2.0499999999999998</v>
      </c>
      <c r="BP162">
        <v>3.25</v>
      </c>
      <c r="BQ162">
        <v>5.75</v>
      </c>
      <c r="BR162">
        <v>1.87</v>
      </c>
      <c r="BS162">
        <v>1.91</v>
      </c>
      <c r="BT162" t="s">
        <v>3807</v>
      </c>
      <c r="BU162">
        <f>VLOOKUP(Table1[[#This Row],[Reference]],metron,11,FALSE)</f>
        <v>1.4888836329233679</v>
      </c>
      <c r="BV162">
        <f>VLOOKUP(Table1[[#This Row],[Reference]],metron,12,FALSE)</f>
        <v>1.0516792809839171</v>
      </c>
    </row>
    <row r="163" spans="1:74" x14ac:dyDescent="0.45">
      <c r="A163" t="s">
        <v>5401</v>
      </c>
      <c r="B163">
        <v>1610247600</v>
      </c>
      <c r="C163" s="3" t="s">
        <v>4612</v>
      </c>
      <c r="D163" t="s">
        <v>65</v>
      </c>
      <c r="E163" t="s">
        <v>66</v>
      </c>
      <c r="F163" t="s">
        <v>86</v>
      </c>
      <c r="G163" t="s">
        <v>3792</v>
      </c>
      <c r="H163" t="s">
        <v>3889</v>
      </c>
      <c r="I163">
        <f>MROUND(Table1[[#This Row],[Prob_H]]*100,2)/100</f>
        <v>0.6</v>
      </c>
      <c r="J163">
        <f>1/Table1[[#This Row],[odds_ft_home_team_win]]-Table1[[#This Row],[Margin/3]]</f>
        <v>0.59844985931942452</v>
      </c>
      <c r="K163">
        <f>1/Table1[[#This Row],[odds_ft_draw]]-Table1[[#This Row],[Margin/3]]</f>
        <v>0.23374210330732073</v>
      </c>
      <c r="L163">
        <f>1/Table1[[#This Row],[odds_ft_away_team_win]]-Table1[[#This Row],[Margin/3]]</f>
        <v>0.16780803737325475</v>
      </c>
      <c r="M163">
        <v>1</v>
      </c>
      <c r="N163">
        <v>2</v>
      </c>
      <c r="O163">
        <v>0.38</v>
      </c>
      <c r="P163">
        <v>2.37</v>
      </c>
      <c r="Q163">
        <v>0.35</v>
      </c>
      <c r="R163" t="str" cm="1">
        <f t="array" ref="R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">
        <v>2</v>
      </c>
      <c r="T163">
        <v>1</v>
      </c>
      <c r="U163">
        <v>3</v>
      </c>
      <c r="V163">
        <v>1</v>
      </c>
      <c r="W163">
        <v>1</v>
      </c>
      <c r="X163">
        <v>0</v>
      </c>
      <c r="Y163" t="s">
        <v>4613</v>
      </c>
      <c r="Z163">
        <v>79</v>
      </c>
      <c r="AA163">
        <v>5</v>
      </c>
      <c r="AB163">
        <v>5</v>
      </c>
      <c r="AC163">
        <v>1</v>
      </c>
      <c r="AD163">
        <v>0</v>
      </c>
      <c r="AE163">
        <v>2</v>
      </c>
      <c r="AF163">
        <v>0</v>
      </c>
      <c r="AG163">
        <v>1</v>
      </c>
      <c r="AH163">
        <v>0</v>
      </c>
      <c r="AI163">
        <v>1</v>
      </c>
      <c r="AJ163">
        <v>1</v>
      </c>
      <c r="AK163">
        <v>13</v>
      </c>
      <c r="AL163">
        <v>13</v>
      </c>
      <c r="AM163">
        <v>6</v>
      </c>
      <c r="AN163">
        <v>8</v>
      </c>
      <c r="AO163">
        <v>7</v>
      </c>
      <c r="AP163">
        <v>5</v>
      </c>
      <c r="AQ163">
        <v>11</v>
      </c>
      <c r="AR163">
        <v>12</v>
      </c>
      <c r="AS163">
        <v>54</v>
      </c>
      <c r="AT163">
        <v>46</v>
      </c>
      <c r="AU163">
        <v>1.49</v>
      </c>
      <c r="AV163">
        <v>1.76</v>
      </c>
      <c r="AW163">
        <v>3.05</v>
      </c>
      <c r="AX163">
        <v>60</v>
      </c>
      <c r="AY163">
        <v>84</v>
      </c>
      <c r="AZ163">
        <v>73</v>
      </c>
      <c r="BA163">
        <v>43</v>
      </c>
      <c r="BB163">
        <v>7</v>
      </c>
      <c r="BC163">
        <v>39</v>
      </c>
      <c r="BD163">
        <v>78</v>
      </c>
      <c r="BE163">
        <v>62</v>
      </c>
      <c r="BF163">
        <v>84</v>
      </c>
      <c r="BG163">
        <v>8.6999999999999993</v>
      </c>
      <c r="BH163">
        <v>4.6500000000000004</v>
      </c>
      <c r="BI163">
        <v>1.61</v>
      </c>
      <c r="BJ163">
        <v>3.9</v>
      </c>
      <c r="BK163">
        <v>5.25</v>
      </c>
      <c r="BL163">
        <f>1/Table1[[#This Row],[odds_ft_home_team_win]]+1/Table1[[#This Row],[odds_ft_draw]]+1/Table1[[#This Row],[odds_ft_away_team_win]]-1</f>
        <v>6.8004459308807164E-2</v>
      </c>
      <c r="BM163">
        <f>Table1[[#This Row],[Margin]]/3</f>
        <v>2.2668153102935722E-2</v>
      </c>
      <c r="BN163">
        <v>1.27</v>
      </c>
      <c r="BO163">
        <v>1.77</v>
      </c>
      <c r="BP163">
        <v>2.75</v>
      </c>
      <c r="BQ163">
        <v>4.5</v>
      </c>
      <c r="BR163">
        <v>1.8</v>
      </c>
      <c r="BS163">
        <v>1.95</v>
      </c>
      <c r="BT163" t="s">
        <v>3802</v>
      </c>
      <c r="BU163">
        <f>VLOOKUP(Table1[[#This Row],[Reference]],metron,11,FALSE)</f>
        <v>1.841836734693878</v>
      </c>
      <c r="BV163">
        <f>VLOOKUP(Table1[[#This Row],[Reference]],metron,12,FALSE)</f>
        <v>0.88917233560090703</v>
      </c>
    </row>
    <row r="164" spans="1:74" hidden="1" x14ac:dyDescent="0.45">
      <c r="A164" t="s">
        <v>5401</v>
      </c>
      <c r="B164">
        <v>1610301600</v>
      </c>
      <c r="C164" s="3" t="s">
        <v>4614</v>
      </c>
      <c r="D164" t="s">
        <v>65</v>
      </c>
      <c r="E164" t="s">
        <v>66</v>
      </c>
      <c r="F164" t="s">
        <v>97</v>
      </c>
      <c r="G164" t="s">
        <v>80</v>
      </c>
      <c r="H164" t="s">
        <v>4181</v>
      </c>
      <c r="I164">
        <f>MROUND(Table1[[#This Row],[Prob_H]]*100,2)/100</f>
        <v>0.44</v>
      </c>
      <c r="J164">
        <f>1/Table1[[#This Row],[odds_ft_home_team_win]]-Table1[[#This Row],[Margin/3]]</f>
        <v>0.43045566138937486</v>
      </c>
      <c r="K164">
        <f>1/Table1[[#This Row],[odds_ft_draw]]-Table1[[#This Row],[Margin/3]]</f>
        <v>0.26576527930768845</v>
      </c>
      <c r="L164">
        <f>1/Table1[[#This Row],[odds_ft_away_team_win]]-Table1[[#This Row],[Margin/3]]</f>
        <v>0.30377905930293675</v>
      </c>
      <c r="M164">
        <v>1</v>
      </c>
      <c r="N164">
        <v>2</v>
      </c>
      <c r="O164">
        <v>0.22</v>
      </c>
      <c r="P164">
        <v>2</v>
      </c>
      <c r="Q164">
        <v>0.17</v>
      </c>
      <c r="R164" t="str" cm="1">
        <f t="array" ref="R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">
        <v>3</v>
      </c>
      <c r="T164">
        <v>1</v>
      </c>
      <c r="U164">
        <v>4</v>
      </c>
      <c r="V164">
        <v>3</v>
      </c>
      <c r="W164">
        <v>2</v>
      </c>
      <c r="X164">
        <v>1</v>
      </c>
      <c r="Y164" t="s">
        <v>4615</v>
      </c>
      <c r="Z164">
        <v>24</v>
      </c>
      <c r="AA164">
        <v>2</v>
      </c>
      <c r="AB164">
        <v>8</v>
      </c>
      <c r="AC164">
        <v>1</v>
      </c>
      <c r="AD164">
        <v>0</v>
      </c>
      <c r="AE164">
        <v>5</v>
      </c>
      <c r="AF164">
        <v>0</v>
      </c>
      <c r="AG164">
        <v>1</v>
      </c>
      <c r="AH164">
        <v>0</v>
      </c>
      <c r="AI164">
        <v>1</v>
      </c>
      <c r="AJ164">
        <v>4</v>
      </c>
      <c r="AK164">
        <v>11</v>
      </c>
      <c r="AL164">
        <v>15</v>
      </c>
      <c r="AM164">
        <v>5</v>
      </c>
      <c r="AN164">
        <v>5</v>
      </c>
      <c r="AO164">
        <v>6</v>
      </c>
      <c r="AP164">
        <v>10</v>
      </c>
      <c r="AQ164">
        <v>15</v>
      </c>
      <c r="AR164">
        <v>16</v>
      </c>
      <c r="AS164">
        <v>44</v>
      </c>
      <c r="AT164">
        <v>56</v>
      </c>
      <c r="AU164">
        <v>1.22</v>
      </c>
      <c r="AV164">
        <v>1.64</v>
      </c>
      <c r="AW164">
        <v>2.83</v>
      </c>
      <c r="AX164">
        <v>53</v>
      </c>
      <c r="AY164">
        <v>71</v>
      </c>
      <c r="AZ164">
        <v>53</v>
      </c>
      <c r="BA164">
        <v>30</v>
      </c>
      <c r="BB164">
        <v>24</v>
      </c>
      <c r="BC164">
        <v>36</v>
      </c>
      <c r="BD164">
        <v>77</v>
      </c>
      <c r="BE164">
        <v>47</v>
      </c>
      <c r="BF164">
        <v>83</v>
      </c>
      <c r="BG164">
        <v>9.24</v>
      </c>
      <c r="BH164">
        <v>4.66</v>
      </c>
      <c r="BI164">
        <v>2.2000000000000002</v>
      </c>
      <c r="BJ164">
        <v>3.45</v>
      </c>
      <c r="BK164">
        <v>3.05</v>
      </c>
      <c r="BL164">
        <f>1/Table1[[#This Row],[odds_ft_home_team_win]]+1/Table1[[#This Row],[odds_ft_draw]]+1/Table1[[#This Row],[odds_ft_away_team_win]]-1</f>
        <v>7.226937946823897E-2</v>
      </c>
      <c r="BM164">
        <f>Table1[[#This Row],[Margin]]/3</f>
        <v>2.4089793156079658E-2</v>
      </c>
      <c r="BN164">
        <v>1.33</v>
      </c>
      <c r="BO164">
        <v>1.91</v>
      </c>
      <c r="BP164">
        <v>3</v>
      </c>
      <c r="BQ164">
        <v>5</v>
      </c>
      <c r="BR164">
        <v>1.77</v>
      </c>
      <c r="BS164">
        <v>2</v>
      </c>
      <c r="BT164" t="s">
        <v>3813</v>
      </c>
      <c r="BU164">
        <f>VLOOKUP(Table1[[#This Row],[Reference]],metron,11,FALSE)</f>
        <v>1.4140979689366791</v>
      </c>
      <c r="BV164">
        <f>VLOOKUP(Table1[[#This Row],[Reference]],metron,12,FALSE)</f>
        <v>1.0666666666666671</v>
      </c>
    </row>
    <row r="165" spans="1:74" x14ac:dyDescent="0.45">
      <c r="A165" t="s">
        <v>5401</v>
      </c>
      <c r="B165">
        <v>1610327160</v>
      </c>
      <c r="C165" s="3" t="s">
        <v>4616</v>
      </c>
      <c r="D165" t="s">
        <v>65</v>
      </c>
      <c r="E165" t="s">
        <v>66</v>
      </c>
      <c r="F165" t="s">
        <v>88</v>
      </c>
      <c r="G165" t="s">
        <v>77</v>
      </c>
      <c r="H165" t="s">
        <v>4163</v>
      </c>
      <c r="I165">
        <f>MROUND(Table1[[#This Row],[Prob_H]]*100,2)/100</f>
        <v>0.38</v>
      </c>
      <c r="J165">
        <f>1/Table1[[#This Row],[odds_ft_home_team_win]]-Table1[[#This Row],[Margin/3]]</f>
        <v>0.37094586262177826</v>
      </c>
      <c r="K165">
        <f>1/Table1[[#This Row],[odds_ft_draw]]-Table1[[#This Row],[Margin/3]]</f>
        <v>0.27290664693550371</v>
      </c>
      <c r="L165">
        <f>1/Table1[[#This Row],[odds_ft_away_team_win]]-Table1[[#This Row],[Margin/3]]</f>
        <v>0.35614749044271793</v>
      </c>
      <c r="M165">
        <v>1</v>
      </c>
      <c r="N165">
        <v>1.89</v>
      </c>
      <c r="O165">
        <v>1.45</v>
      </c>
      <c r="P165">
        <v>2.09</v>
      </c>
      <c r="Q165">
        <v>1.77</v>
      </c>
      <c r="R165" t="str" cm="1">
        <f t="array" ref="R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61</v>
      </c>
      <c r="AA165">
        <v>1</v>
      </c>
      <c r="AB165">
        <v>2</v>
      </c>
      <c r="AC165">
        <v>2</v>
      </c>
      <c r="AD165">
        <v>0</v>
      </c>
      <c r="AE165">
        <v>2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10</v>
      </c>
      <c r="AL165">
        <v>11</v>
      </c>
      <c r="AM165">
        <v>5</v>
      </c>
      <c r="AN165">
        <v>3</v>
      </c>
      <c r="AO165">
        <v>5</v>
      </c>
      <c r="AP165">
        <v>8</v>
      </c>
      <c r="AQ165">
        <v>16</v>
      </c>
      <c r="AR165">
        <v>20</v>
      </c>
      <c r="AS165">
        <v>50</v>
      </c>
      <c r="AT165">
        <v>50</v>
      </c>
      <c r="AU165">
        <v>1.39</v>
      </c>
      <c r="AV165">
        <v>1.21</v>
      </c>
      <c r="AW165">
        <v>2.54</v>
      </c>
      <c r="AX165">
        <v>45</v>
      </c>
      <c r="AY165">
        <v>81</v>
      </c>
      <c r="AZ165">
        <v>51</v>
      </c>
      <c r="BA165">
        <v>24</v>
      </c>
      <c r="BB165">
        <v>5</v>
      </c>
      <c r="BC165">
        <v>36</v>
      </c>
      <c r="BD165">
        <v>76</v>
      </c>
      <c r="BE165">
        <v>35</v>
      </c>
      <c r="BF165">
        <v>79</v>
      </c>
      <c r="BG165">
        <v>14.36</v>
      </c>
      <c r="BH165">
        <v>2.78</v>
      </c>
      <c r="BI165">
        <v>2.5499999999999998</v>
      </c>
      <c r="BJ165">
        <v>3.4</v>
      </c>
      <c r="BK165">
        <v>2.65</v>
      </c>
      <c r="BL165">
        <f>1/Table1[[#This Row],[odds_ft_home_team_win]]+1/Table1[[#This Row],[odds_ft_draw]]+1/Table1[[#This Row],[odds_ft_away_team_win]]-1</f>
        <v>6.3633000369959447E-2</v>
      </c>
      <c r="BM165">
        <f>Table1[[#This Row],[Margin]]/3</f>
        <v>2.1211000123319817E-2</v>
      </c>
      <c r="BN165">
        <v>1.3</v>
      </c>
      <c r="BO165">
        <v>1.83</v>
      </c>
      <c r="BP165">
        <v>2.9</v>
      </c>
      <c r="BQ165">
        <v>5</v>
      </c>
      <c r="BR165">
        <v>1.67</v>
      </c>
      <c r="BS165">
        <v>2.1</v>
      </c>
      <c r="BT165" t="s">
        <v>3817</v>
      </c>
      <c r="BU165">
        <f>VLOOKUP(Table1[[#This Row],[Reference]],metron,11,FALSE)</f>
        <v>1.330562659846547</v>
      </c>
      <c r="BV165">
        <f>VLOOKUP(Table1[[#This Row],[Reference]],metron,12,FALSE)</f>
        <v>1.1595268542199491</v>
      </c>
    </row>
    <row r="166" spans="1:74" x14ac:dyDescent="0.45">
      <c r="A166" t="s">
        <v>5401</v>
      </c>
      <c r="B166">
        <v>1610420400</v>
      </c>
      <c r="C166" s="3" t="s">
        <v>4617</v>
      </c>
      <c r="D166" t="s">
        <v>65</v>
      </c>
      <c r="E166" t="s">
        <v>66</v>
      </c>
      <c r="F166" t="s">
        <v>103</v>
      </c>
      <c r="G166" t="s">
        <v>3788</v>
      </c>
      <c r="H166" t="s">
        <v>4618</v>
      </c>
      <c r="I166">
        <f>MROUND(Table1[[#This Row],[Prob_H]]*100,2)/100</f>
        <v>0.64</v>
      </c>
      <c r="J166">
        <f>1/Table1[[#This Row],[odds_ft_home_team_win]]-Table1[[#This Row],[Margin/3]]</f>
        <v>0.63594554819720384</v>
      </c>
      <c r="K166">
        <f>1/Table1[[#This Row],[odds_ft_draw]]-Table1[[#This Row],[Margin/3]]</f>
        <v>0.22369389256806471</v>
      </c>
      <c r="L166">
        <f>1/Table1[[#This Row],[odds_ft_away_team_win]]-Table1[[#This Row],[Margin/3]]</f>
        <v>0.14036055923473137</v>
      </c>
      <c r="M166">
        <v>1</v>
      </c>
      <c r="N166">
        <v>1.2</v>
      </c>
      <c r="O166">
        <v>0.75</v>
      </c>
      <c r="P166">
        <v>1.43</v>
      </c>
      <c r="Q166">
        <v>0.59</v>
      </c>
      <c r="R166" t="str" cm="1">
        <f t="array" ref="R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6">
        <v>1</v>
      </c>
      <c r="T166">
        <v>1</v>
      </c>
      <c r="U166">
        <v>2</v>
      </c>
      <c r="V166">
        <v>1</v>
      </c>
      <c r="W166">
        <v>0</v>
      </c>
      <c r="X166">
        <v>1</v>
      </c>
      <c r="Y166" t="s">
        <v>624</v>
      </c>
      <c r="Z166">
        <v>41</v>
      </c>
      <c r="AA166">
        <v>6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22</v>
      </c>
      <c r="AL166">
        <v>8</v>
      </c>
      <c r="AM166">
        <v>6</v>
      </c>
      <c r="AN166">
        <v>3</v>
      </c>
      <c r="AO166">
        <v>16</v>
      </c>
      <c r="AP166">
        <v>5</v>
      </c>
      <c r="AQ166">
        <v>16</v>
      </c>
      <c r="AR166">
        <v>5</v>
      </c>
      <c r="AS166">
        <v>72</v>
      </c>
      <c r="AT166">
        <v>28</v>
      </c>
      <c r="AU166">
        <v>2.4300000000000002</v>
      </c>
      <c r="AV166">
        <v>0.86</v>
      </c>
      <c r="AW166">
        <v>2.54</v>
      </c>
      <c r="AX166">
        <v>69</v>
      </c>
      <c r="AY166">
        <v>69</v>
      </c>
      <c r="AZ166">
        <v>40</v>
      </c>
      <c r="BA166">
        <v>23</v>
      </c>
      <c r="BB166">
        <v>18</v>
      </c>
      <c r="BC166">
        <v>34</v>
      </c>
      <c r="BD166">
        <v>62</v>
      </c>
      <c r="BE166">
        <v>40</v>
      </c>
      <c r="BF166">
        <v>80</v>
      </c>
      <c r="BG166">
        <v>9.8000000000000007</v>
      </c>
      <c r="BH166">
        <v>5.5</v>
      </c>
      <c r="BI166">
        <v>1.51</v>
      </c>
      <c r="BJ166">
        <v>4</v>
      </c>
      <c r="BK166">
        <v>6</v>
      </c>
      <c r="BL166">
        <f>1/Table1[[#This Row],[odds_ft_home_team_win]]+1/Table1[[#This Row],[odds_ft_draw]]+1/Table1[[#This Row],[odds_ft_away_team_win]]-1</f>
        <v>7.8918322295805865E-2</v>
      </c>
      <c r="BM166">
        <f>Table1[[#This Row],[Margin]]/3</f>
        <v>2.6306107431935288E-2</v>
      </c>
      <c r="BN166">
        <v>1.37</v>
      </c>
      <c r="BO166">
        <v>2</v>
      </c>
      <c r="BP166">
        <v>3.35</v>
      </c>
      <c r="BQ166">
        <v>5.75</v>
      </c>
      <c r="BR166">
        <v>2.0499999999999998</v>
      </c>
      <c r="BS166">
        <v>1.71</v>
      </c>
      <c r="BT166" t="s">
        <v>3798</v>
      </c>
      <c r="BU166">
        <f>VLOOKUP(Table1[[#This Row],[Reference]],metron,11,FALSE)</f>
        <v>1.980803571428571</v>
      </c>
      <c r="BV166">
        <f>VLOOKUP(Table1[[#This Row],[Reference]],metron,12,FALSE)</f>
        <v>0.85357142857142854</v>
      </c>
    </row>
    <row r="167" spans="1:74" hidden="1" x14ac:dyDescent="0.45">
      <c r="A167" t="s">
        <v>5400</v>
      </c>
      <c r="B167">
        <v>1627005600</v>
      </c>
      <c r="C167" s="3" t="s">
        <v>4867</v>
      </c>
      <c r="D167" t="s">
        <v>65</v>
      </c>
      <c r="E167" t="s">
        <v>66</v>
      </c>
      <c r="F167" t="s">
        <v>80</v>
      </c>
      <c r="G167" t="s">
        <v>86</v>
      </c>
      <c r="H167" t="s">
        <v>3811</v>
      </c>
      <c r="I167">
        <f>MROUND(Table1[[#This Row],[Prob_H]]*100,2)/100</f>
        <v>0.24</v>
      </c>
      <c r="J167">
        <f>1/Table1[[#This Row],[odds_ft_home_team_win]]-Table1[[#This Row],[Margin/3]]</f>
        <v>0.24343434343434339</v>
      </c>
      <c r="K167">
        <f>1/Table1[[#This Row],[odds_ft_draw]]-Table1[[#This Row],[Margin/3]]</f>
        <v>0.27979797979797977</v>
      </c>
      <c r="L167">
        <f>1/Table1[[#This Row],[odds_ft_away_team_win]]-Table1[[#This Row],[Margin/3]]</f>
        <v>0.47676767676767673</v>
      </c>
      <c r="M167">
        <v>1</v>
      </c>
      <c r="N167">
        <v>0</v>
      </c>
      <c r="O167">
        <v>0</v>
      </c>
      <c r="P167">
        <v>1.24</v>
      </c>
      <c r="Q167">
        <v>1.53</v>
      </c>
      <c r="R167" t="str" cm="1">
        <f t="array" ref="R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AA167">
        <v>0</v>
      </c>
      <c r="AB167">
        <v>8</v>
      </c>
      <c r="AC167">
        <v>2</v>
      </c>
      <c r="AD167">
        <v>0</v>
      </c>
      <c r="AE167">
        <v>2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5</v>
      </c>
      <c r="AL167">
        <v>17</v>
      </c>
      <c r="AM167">
        <v>2</v>
      </c>
      <c r="AN167">
        <v>4</v>
      </c>
      <c r="AO167">
        <v>3</v>
      </c>
      <c r="AP167">
        <v>13</v>
      </c>
      <c r="AQ167">
        <v>11</v>
      </c>
      <c r="AR167">
        <v>16</v>
      </c>
      <c r="AS167">
        <v>43</v>
      </c>
      <c r="AT167">
        <v>57</v>
      </c>
      <c r="AU167">
        <v>0.61</v>
      </c>
      <c r="AV167">
        <v>1.7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3.75</v>
      </c>
      <c r="BJ167">
        <v>3.3</v>
      </c>
      <c r="BK167">
        <v>2</v>
      </c>
      <c r="BL167">
        <f>1/Table1[[#This Row],[odds_ft_home_team_win]]+1/Table1[[#This Row],[odds_ft_draw]]+1/Table1[[#This Row],[odds_ft_away_team_win]]-1</f>
        <v>6.9696969696969813E-2</v>
      </c>
      <c r="BM167">
        <f>Table1[[#This Row],[Margin]]/3</f>
        <v>2.3232323232323271E-2</v>
      </c>
      <c r="BN167">
        <v>1.48</v>
      </c>
      <c r="BO167">
        <v>2.2999999999999998</v>
      </c>
      <c r="BP167">
        <v>4.05</v>
      </c>
      <c r="BQ167">
        <v>8</v>
      </c>
      <c r="BR167">
        <v>2.1</v>
      </c>
      <c r="BS167">
        <v>1.69</v>
      </c>
      <c r="BT167" t="s">
        <v>3847</v>
      </c>
      <c r="BU167">
        <f>VLOOKUP(Table1[[#This Row],[Reference]],metron,11,FALSE)</f>
        <v>1.067249240121581</v>
      </c>
      <c r="BV167">
        <f>VLOOKUP(Table1[[#This Row],[Reference]],metron,12,FALSE)</f>
        <v>1.53419452887538</v>
      </c>
    </row>
    <row r="168" spans="1:74" hidden="1" x14ac:dyDescent="0.45">
      <c r="A168" t="s">
        <v>5400</v>
      </c>
      <c r="B168">
        <v>1627084800</v>
      </c>
      <c r="C168" s="3" t="s">
        <v>4868</v>
      </c>
      <c r="D168" t="s">
        <v>65</v>
      </c>
      <c r="E168" t="s">
        <v>66</v>
      </c>
      <c r="F168" t="s">
        <v>2218</v>
      </c>
      <c r="G168" t="s">
        <v>88</v>
      </c>
      <c r="H168" t="s">
        <v>3808</v>
      </c>
      <c r="I168">
        <f>MROUND(Table1[[#This Row],[Prob_H]]*100,2)/100</f>
        <v>0.36</v>
      </c>
      <c r="J168">
        <f>1/Table1[[#This Row],[odds_ft_home_team_win]]-Table1[[#This Row],[Margin/3]]</f>
        <v>0.35329939103524011</v>
      </c>
      <c r="K168">
        <f>1/Table1[[#This Row],[odds_ft_draw]]-Table1[[#This Row],[Margin/3]]</f>
        <v>0.29340121792951979</v>
      </c>
      <c r="L168">
        <f>1/Table1[[#This Row],[odds_ft_away_team_win]]-Table1[[#This Row],[Margin/3]]</f>
        <v>0.35329939103524011</v>
      </c>
      <c r="M168">
        <v>1</v>
      </c>
      <c r="N168">
        <v>0</v>
      </c>
      <c r="O168">
        <v>0</v>
      </c>
      <c r="P168">
        <v>1.24</v>
      </c>
      <c r="Q168">
        <v>1.1100000000000001</v>
      </c>
      <c r="R168" t="str" cm="1">
        <f t="array" ref="R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">
        <v>0</v>
      </c>
      <c r="T168">
        <v>3</v>
      </c>
      <c r="U168">
        <v>3</v>
      </c>
      <c r="V168">
        <v>2</v>
      </c>
      <c r="W168">
        <v>0</v>
      </c>
      <c r="X168">
        <v>2</v>
      </c>
      <c r="Z168" t="s">
        <v>4869</v>
      </c>
      <c r="AA168">
        <v>6</v>
      </c>
      <c r="AB168">
        <v>7</v>
      </c>
      <c r="AC168">
        <v>2</v>
      </c>
      <c r="AD168">
        <v>0</v>
      </c>
      <c r="AE168">
        <v>2</v>
      </c>
      <c r="AF168">
        <v>0</v>
      </c>
      <c r="AG168">
        <v>2</v>
      </c>
      <c r="AH168">
        <v>0</v>
      </c>
      <c r="AI168">
        <v>1</v>
      </c>
      <c r="AJ168">
        <v>1</v>
      </c>
      <c r="AK168">
        <v>23</v>
      </c>
      <c r="AL168">
        <v>15</v>
      </c>
      <c r="AM168">
        <v>7</v>
      </c>
      <c r="AN168">
        <v>6</v>
      </c>
      <c r="AO168">
        <v>16</v>
      </c>
      <c r="AP168">
        <v>9</v>
      </c>
      <c r="AQ168">
        <v>13</v>
      </c>
      <c r="AR168">
        <v>16</v>
      </c>
      <c r="AS168">
        <v>54</v>
      </c>
      <c r="AT168">
        <v>46</v>
      </c>
      <c r="AU168">
        <v>2.27</v>
      </c>
      <c r="AV168">
        <v>1.62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2.65</v>
      </c>
      <c r="BJ168">
        <v>3.15</v>
      </c>
      <c r="BK168">
        <v>2.65</v>
      </c>
      <c r="BL168">
        <f>1/Table1[[#This Row],[odds_ft_home_team_win]]+1/Table1[[#This Row],[odds_ft_draw]]+1/Table1[[#This Row],[odds_ft_away_team_win]]-1</f>
        <v>7.2177298592392969E-2</v>
      </c>
      <c r="BM168">
        <f>Table1[[#This Row],[Margin]]/3</f>
        <v>2.4059099530797656E-2</v>
      </c>
      <c r="BN168">
        <v>1.45</v>
      </c>
      <c r="BO168">
        <v>2.25</v>
      </c>
      <c r="BP168">
        <v>3.8</v>
      </c>
      <c r="BQ168">
        <v>7.5</v>
      </c>
      <c r="BR168">
        <v>1.91</v>
      </c>
      <c r="BS168">
        <v>1.87</v>
      </c>
      <c r="BT168" t="s">
        <v>3809</v>
      </c>
      <c r="BU168">
        <f>VLOOKUP(Table1[[#This Row],[Reference]],metron,11,FALSE)</f>
        <v>1.269326094653606</v>
      </c>
      <c r="BV168">
        <f>VLOOKUP(Table1[[#This Row],[Reference]],metron,12,FALSE)</f>
        <v>1.2417089578661631</v>
      </c>
    </row>
    <row r="169" spans="1:74" x14ac:dyDescent="0.45">
      <c r="A169" t="s">
        <v>5400</v>
      </c>
      <c r="B169">
        <v>1627092000</v>
      </c>
      <c r="C169" s="3" t="s">
        <v>4870</v>
      </c>
      <c r="D169" t="s">
        <v>65</v>
      </c>
      <c r="E169" t="s">
        <v>66</v>
      </c>
      <c r="F169" t="s">
        <v>3788</v>
      </c>
      <c r="G169" t="s">
        <v>97</v>
      </c>
      <c r="H169" t="s">
        <v>3815</v>
      </c>
      <c r="I169">
        <f>MROUND(Table1[[#This Row],[Prob_H]]*100,2)/100</f>
        <v>0.36</v>
      </c>
      <c r="J169">
        <f>1/Table1[[#This Row],[odds_ft_home_team_win]]-Table1[[#This Row],[Margin/3]]</f>
        <v>0.36316908897554057</v>
      </c>
      <c r="K169">
        <f>1/Table1[[#This Row],[odds_ft_draw]]-Table1[[#This Row],[Margin/3]]</f>
        <v>0.3011343495214463</v>
      </c>
      <c r="L169">
        <f>1/Table1[[#This Row],[odds_ft_away_team_win]]-Table1[[#This Row],[Margin/3]]</f>
        <v>0.33569656150301314</v>
      </c>
      <c r="M169">
        <v>1</v>
      </c>
      <c r="N169">
        <v>0</v>
      </c>
      <c r="O169">
        <v>0</v>
      </c>
      <c r="P169">
        <v>0.88</v>
      </c>
      <c r="Q169">
        <v>1.29</v>
      </c>
      <c r="R169" t="str" cm="1">
        <f t="array" ref="R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">
        <v>1</v>
      </c>
      <c r="T169">
        <v>3</v>
      </c>
      <c r="U169">
        <v>4</v>
      </c>
      <c r="V169">
        <v>2</v>
      </c>
      <c r="W169">
        <v>1</v>
      </c>
      <c r="X169">
        <v>1</v>
      </c>
      <c r="Y169">
        <v>35</v>
      </c>
      <c r="Z169" t="s">
        <v>4871</v>
      </c>
      <c r="AA169">
        <v>9</v>
      </c>
      <c r="AB169">
        <v>8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8</v>
      </c>
      <c r="AL169">
        <v>17</v>
      </c>
      <c r="AM169">
        <v>2</v>
      </c>
      <c r="AN169">
        <v>6</v>
      </c>
      <c r="AO169">
        <v>6</v>
      </c>
      <c r="AP169">
        <v>11</v>
      </c>
      <c r="AQ169">
        <v>8</v>
      </c>
      <c r="AR169">
        <v>7</v>
      </c>
      <c r="AS169">
        <v>40</v>
      </c>
      <c r="AT169">
        <v>60</v>
      </c>
      <c r="AU169">
        <v>1.02</v>
      </c>
      <c r="AV169">
        <v>1.8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2.6</v>
      </c>
      <c r="BJ169">
        <v>3.1</v>
      </c>
      <c r="BK169">
        <v>2.8</v>
      </c>
      <c r="BL169">
        <f>1/Table1[[#This Row],[odds_ft_home_team_win]]+1/Table1[[#This Row],[odds_ft_draw]]+1/Table1[[#This Row],[odds_ft_away_team_win]]-1</f>
        <v>6.4338886919532046E-2</v>
      </c>
      <c r="BM169">
        <f>Table1[[#This Row],[Margin]]/3</f>
        <v>2.1446295639844015E-2</v>
      </c>
      <c r="BN169">
        <v>1.43</v>
      </c>
      <c r="BO169">
        <v>2.15</v>
      </c>
      <c r="BP169">
        <v>3.65</v>
      </c>
      <c r="BQ169">
        <v>7</v>
      </c>
      <c r="BR169">
        <v>1.91</v>
      </c>
      <c r="BS169">
        <v>1.83</v>
      </c>
      <c r="BT169" t="s">
        <v>3860</v>
      </c>
      <c r="BU169">
        <f>VLOOKUP(Table1[[#This Row],[Reference]],metron,11,FALSE)</f>
        <v>1.269326094653606</v>
      </c>
      <c r="BV169">
        <f>VLOOKUP(Table1[[#This Row],[Reference]],metron,12,FALSE)</f>
        <v>1.2417089578661631</v>
      </c>
    </row>
    <row r="170" spans="1:74" x14ac:dyDescent="0.45">
      <c r="A170" t="s">
        <v>5400</v>
      </c>
      <c r="B170">
        <v>1627160400</v>
      </c>
      <c r="C170" s="3" t="s">
        <v>4872</v>
      </c>
      <c r="D170" t="s">
        <v>65</v>
      </c>
      <c r="E170" t="s">
        <v>66</v>
      </c>
      <c r="F170" t="s">
        <v>103</v>
      </c>
      <c r="G170" t="s">
        <v>81</v>
      </c>
      <c r="H170" t="s">
        <v>3889</v>
      </c>
      <c r="I170">
        <f>MROUND(Table1[[#This Row],[Prob_H]]*100,2)/100</f>
        <v>0.44</v>
      </c>
      <c r="J170">
        <f>1/Table1[[#This Row],[odds_ft_home_team_win]]-Table1[[#This Row],[Margin/3]]</f>
        <v>0.44134426258688669</v>
      </c>
      <c r="K170">
        <f>1/Table1[[#This Row],[odds_ft_draw]]-Table1[[#This Row],[Margin/3]]</f>
        <v>0.2747354462036864</v>
      </c>
      <c r="L170">
        <f>1/Table1[[#This Row],[odds_ft_away_team_win]]-Table1[[#This Row],[Margin/3]]</f>
        <v>0.28392029120942697</v>
      </c>
      <c r="M170">
        <v>1</v>
      </c>
      <c r="N170">
        <v>0</v>
      </c>
      <c r="O170">
        <v>0</v>
      </c>
      <c r="P170">
        <v>1.89</v>
      </c>
      <c r="Q170">
        <v>1.4</v>
      </c>
      <c r="R170" t="str" cm="1">
        <f t="array" ref="R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0</v>
      </c>
      <c r="Y170" t="s">
        <v>4873</v>
      </c>
      <c r="AA170">
        <v>3</v>
      </c>
      <c r="AB170">
        <v>3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19</v>
      </c>
      <c r="AL170">
        <v>9</v>
      </c>
      <c r="AM170">
        <v>9</v>
      </c>
      <c r="AN170">
        <v>2</v>
      </c>
      <c r="AO170">
        <v>10</v>
      </c>
      <c r="AP170">
        <v>7</v>
      </c>
      <c r="AQ170">
        <v>9</v>
      </c>
      <c r="AR170">
        <v>16</v>
      </c>
      <c r="AS170">
        <v>42</v>
      </c>
      <c r="AT170">
        <v>58</v>
      </c>
      <c r="AU170">
        <v>2.12</v>
      </c>
      <c r="AV170">
        <v>0.99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2.15</v>
      </c>
      <c r="BJ170">
        <v>3.35</v>
      </c>
      <c r="BK170">
        <v>3.25</v>
      </c>
      <c r="BL170">
        <f>1/Table1[[#This Row],[odds_ft_home_team_win]]+1/Table1[[#This Row],[odds_ft_draw]]+1/Table1[[#This Row],[odds_ft_away_team_win]]-1</f>
        <v>7.1316049448642227E-2</v>
      </c>
      <c r="BM170">
        <f>Table1[[#This Row],[Margin]]/3</f>
        <v>2.3772016482880742E-2</v>
      </c>
      <c r="BN170">
        <v>1.29</v>
      </c>
      <c r="BO170">
        <v>1.8</v>
      </c>
      <c r="BP170">
        <v>2.9</v>
      </c>
      <c r="BQ170">
        <v>5.25</v>
      </c>
      <c r="BR170">
        <v>1.69</v>
      </c>
      <c r="BS170">
        <v>2.1</v>
      </c>
      <c r="BT170" t="s">
        <v>3798</v>
      </c>
      <c r="BU170">
        <f>VLOOKUP(Table1[[#This Row],[Reference]],metron,11,FALSE)</f>
        <v>1.4140979689366791</v>
      </c>
      <c r="BV170">
        <f>VLOOKUP(Table1[[#This Row],[Reference]],metron,12,FALSE)</f>
        <v>1.0666666666666671</v>
      </c>
    </row>
    <row r="171" spans="1:74" x14ac:dyDescent="0.45">
      <c r="A171" t="s">
        <v>5400</v>
      </c>
      <c r="B171">
        <v>1627178400</v>
      </c>
      <c r="C171" s="3" t="s">
        <v>4874</v>
      </c>
      <c r="D171" t="s">
        <v>65</v>
      </c>
      <c r="E171" t="s">
        <v>66</v>
      </c>
      <c r="F171" t="s">
        <v>98</v>
      </c>
      <c r="G171" t="s">
        <v>3792</v>
      </c>
      <c r="H171" t="s">
        <v>3831</v>
      </c>
      <c r="I171">
        <f>MROUND(Table1[[#This Row],[Prob_H]]*100,2)/100</f>
        <v>0.56000000000000005</v>
      </c>
      <c r="J171">
        <f>1/Table1[[#This Row],[odds_ft_home_team_win]]-Table1[[#This Row],[Margin/3]]</f>
        <v>0.56166560191327985</v>
      </c>
      <c r="K171">
        <f>1/Table1[[#This Row],[odds_ft_draw]]-Table1[[#This Row],[Margin/3]]</f>
        <v>0.27098792733467658</v>
      </c>
      <c r="L171">
        <f>1/Table1[[#This Row],[odds_ft_away_team_win]]-Table1[[#This Row],[Margin/3]]</f>
        <v>0.16734647075204348</v>
      </c>
      <c r="M171">
        <v>1</v>
      </c>
      <c r="N171">
        <v>0</v>
      </c>
      <c r="O171">
        <v>0</v>
      </c>
      <c r="P171">
        <v>1.47</v>
      </c>
      <c r="Q171">
        <v>1.25</v>
      </c>
      <c r="R171" t="str" cm="1">
        <f t="array" ref="R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">
        <v>1</v>
      </c>
      <c r="T171">
        <v>2</v>
      </c>
      <c r="U171">
        <v>3</v>
      </c>
      <c r="V171">
        <v>1</v>
      </c>
      <c r="W171">
        <v>0</v>
      </c>
      <c r="X171">
        <v>1</v>
      </c>
      <c r="Y171">
        <v>78</v>
      </c>
      <c r="Z171" t="s">
        <v>4875</v>
      </c>
      <c r="AA171">
        <v>7</v>
      </c>
      <c r="AB171">
        <v>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17</v>
      </c>
      <c r="AL171">
        <v>9</v>
      </c>
      <c r="AM171">
        <v>9</v>
      </c>
      <c r="AN171">
        <v>5</v>
      </c>
      <c r="AO171">
        <v>8</v>
      </c>
      <c r="AP171">
        <v>4</v>
      </c>
      <c r="AQ171">
        <v>14</v>
      </c>
      <c r="AR171">
        <v>19</v>
      </c>
      <c r="AS171">
        <v>69</v>
      </c>
      <c r="AT171">
        <v>31</v>
      </c>
      <c r="AU171">
        <v>2.11</v>
      </c>
      <c r="AV171">
        <v>1.1200000000000001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1.71</v>
      </c>
      <c r="BJ171">
        <v>3.4</v>
      </c>
      <c r="BK171">
        <v>5.25</v>
      </c>
      <c r="BL171">
        <f>1/Table1[[#This Row],[odds_ft_home_team_win]]+1/Table1[[#This Row],[odds_ft_draw]]+1/Table1[[#This Row],[odds_ft_away_team_win]]-1</f>
        <v>6.9389159172440928E-2</v>
      </c>
      <c r="BM171">
        <f>Table1[[#This Row],[Margin]]/3</f>
        <v>2.3129719724146975E-2</v>
      </c>
      <c r="BN171">
        <v>1.43</v>
      </c>
      <c r="BO171">
        <v>2.2000000000000002</v>
      </c>
      <c r="BP171">
        <v>3.85</v>
      </c>
      <c r="BQ171">
        <v>7.25</v>
      </c>
      <c r="BR171">
        <v>2.1</v>
      </c>
      <c r="BS171">
        <v>1.71</v>
      </c>
      <c r="BT171" t="s">
        <v>3841</v>
      </c>
      <c r="BU171">
        <f>VLOOKUP(Table1[[#This Row],[Reference]],metron,11,FALSE)</f>
        <v>1.7546812539448771</v>
      </c>
      <c r="BV171">
        <f>VLOOKUP(Table1[[#This Row],[Reference]],metron,12,FALSE)</f>
        <v>0.93456764148958549</v>
      </c>
    </row>
    <row r="172" spans="1:74" x14ac:dyDescent="0.45">
      <c r="A172" t="s">
        <v>5400</v>
      </c>
      <c r="B172">
        <v>1627232400</v>
      </c>
      <c r="C172" s="3" t="s">
        <v>4876</v>
      </c>
      <c r="D172" t="s">
        <v>65</v>
      </c>
      <c r="E172" t="s">
        <v>66</v>
      </c>
      <c r="F172" t="s">
        <v>94</v>
      </c>
      <c r="G172" t="s">
        <v>93</v>
      </c>
      <c r="H172" t="s">
        <v>3784</v>
      </c>
      <c r="I172">
        <f>MROUND(Table1[[#This Row],[Prob_H]]*100,2)/100</f>
        <v>0.26</v>
      </c>
      <c r="J172">
        <f>1/Table1[[#This Row],[odds_ft_home_team_win]]-Table1[[#This Row],[Margin/3]]</f>
        <v>0.26190248108056324</v>
      </c>
      <c r="K172">
        <f>1/Table1[[#This Row],[odds_ft_draw]]-Table1[[#This Row],[Margin/3]]</f>
        <v>0.29562218603314494</v>
      </c>
      <c r="L172">
        <f>1/Table1[[#This Row],[odds_ft_away_team_win]]-Table1[[#This Row],[Margin/3]]</f>
        <v>0.44247533288629176</v>
      </c>
      <c r="M172">
        <v>1</v>
      </c>
      <c r="N172">
        <v>0</v>
      </c>
      <c r="O172">
        <v>0</v>
      </c>
      <c r="P172">
        <v>1.58</v>
      </c>
      <c r="Q172">
        <v>1.68</v>
      </c>
      <c r="R172" t="str" cm="1">
        <f t="array" ref="R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AA172">
        <v>2</v>
      </c>
      <c r="AB172">
        <v>7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11</v>
      </c>
      <c r="AL172">
        <v>22</v>
      </c>
      <c r="AM172">
        <v>4</v>
      </c>
      <c r="AN172">
        <v>8</v>
      </c>
      <c r="AO172">
        <v>7</v>
      </c>
      <c r="AP172">
        <v>14</v>
      </c>
      <c r="AQ172">
        <v>10</v>
      </c>
      <c r="AR172">
        <v>11</v>
      </c>
      <c r="AS172">
        <v>43</v>
      </c>
      <c r="AT172">
        <v>57</v>
      </c>
      <c r="AU172">
        <v>1.1100000000000001</v>
      </c>
      <c r="AV172">
        <v>2.41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3.65</v>
      </c>
      <c r="BJ172">
        <v>3.25</v>
      </c>
      <c r="BK172">
        <v>2.2000000000000002</v>
      </c>
      <c r="BL172">
        <f>1/Table1[[#This Row],[odds_ft_home_team_win]]+1/Table1[[#This Row],[odds_ft_draw]]+1/Table1[[#This Row],[odds_ft_away_team_win]]-1</f>
        <v>3.6210364977488307E-2</v>
      </c>
      <c r="BM172">
        <f>Table1[[#This Row],[Margin]]/3</f>
        <v>1.2070121659162769E-2</v>
      </c>
      <c r="BN172">
        <v>1.42</v>
      </c>
      <c r="BO172">
        <v>2.2200000000000002</v>
      </c>
      <c r="BP172">
        <v>4.2</v>
      </c>
      <c r="BQ172">
        <v>8.5</v>
      </c>
      <c r="BR172">
        <v>2.1</v>
      </c>
      <c r="BS172">
        <v>1.69</v>
      </c>
      <c r="BT172" t="s">
        <v>3833</v>
      </c>
      <c r="BU172">
        <f>VLOOKUP(Table1[[#This Row],[Reference]],metron,11,FALSE)</f>
        <v>1.0936930368209989</v>
      </c>
      <c r="BV172">
        <f>VLOOKUP(Table1[[#This Row],[Reference]],metron,12,FALSE)</f>
        <v>1.475756471017134</v>
      </c>
    </row>
    <row r="173" spans="1:74" hidden="1" x14ac:dyDescent="0.45">
      <c r="A173" t="s">
        <v>5400</v>
      </c>
      <c r="B173">
        <v>1627257960</v>
      </c>
      <c r="C173" s="3" t="s">
        <v>4877</v>
      </c>
      <c r="D173" t="s">
        <v>65</v>
      </c>
      <c r="E173" t="s">
        <v>66</v>
      </c>
      <c r="F173" t="s">
        <v>85</v>
      </c>
      <c r="G173" t="s">
        <v>73</v>
      </c>
      <c r="H173" t="s">
        <v>3819</v>
      </c>
      <c r="I173">
        <f>MROUND(Table1[[#This Row],[Prob_H]]*100,2)/100</f>
        <v>0.56000000000000005</v>
      </c>
      <c r="J173">
        <f>1/Table1[[#This Row],[odds_ft_home_team_win]]-Table1[[#This Row],[Margin/3]]</f>
        <v>0.56257707761467157</v>
      </c>
      <c r="K173">
        <f>1/Table1[[#This Row],[odds_ft_draw]]-Table1[[#This Row],[Margin/3]]</f>
        <v>0.25555953375502255</v>
      </c>
      <c r="L173">
        <f>1/Table1[[#This Row],[odds_ft_away_team_win]]-Table1[[#This Row],[Margin/3]]</f>
        <v>0.18186338863030593</v>
      </c>
      <c r="M173">
        <v>1</v>
      </c>
      <c r="N173">
        <v>0</v>
      </c>
      <c r="O173">
        <v>0</v>
      </c>
      <c r="P173">
        <v>1.79</v>
      </c>
      <c r="Q173">
        <v>1.42</v>
      </c>
      <c r="R173" t="str" cm="1">
        <f t="array" ref="R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3">
        <v>1</v>
      </c>
      <c r="T173">
        <v>1</v>
      </c>
      <c r="U173">
        <v>2</v>
      </c>
      <c r="V173">
        <v>0</v>
      </c>
      <c r="W173">
        <v>0</v>
      </c>
      <c r="X173">
        <v>0</v>
      </c>
      <c r="Y173">
        <v>88</v>
      </c>
      <c r="Z173">
        <v>90</v>
      </c>
      <c r="AA173">
        <v>9</v>
      </c>
      <c r="AB173">
        <v>4</v>
      </c>
      <c r="AC173">
        <v>2</v>
      </c>
      <c r="AD173">
        <v>1</v>
      </c>
      <c r="AE173">
        <v>2</v>
      </c>
      <c r="AF173">
        <v>2</v>
      </c>
      <c r="AG173">
        <v>0</v>
      </c>
      <c r="AH173">
        <v>3</v>
      </c>
      <c r="AI173">
        <v>1</v>
      </c>
      <c r="AJ173">
        <v>3</v>
      </c>
      <c r="AK173">
        <v>17</v>
      </c>
      <c r="AL173">
        <v>9</v>
      </c>
      <c r="AM173">
        <v>5</v>
      </c>
      <c r="AN173">
        <v>4</v>
      </c>
      <c r="AO173">
        <v>12</v>
      </c>
      <c r="AP173">
        <v>5</v>
      </c>
      <c r="AQ173">
        <v>11</v>
      </c>
      <c r="AR173">
        <v>9</v>
      </c>
      <c r="AS173">
        <v>53</v>
      </c>
      <c r="AT173">
        <v>47</v>
      </c>
      <c r="AU173">
        <v>1.88</v>
      </c>
      <c r="AV173">
        <v>1.1200000000000001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1.71</v>
      </c>
      <c r="BJ173">
        <v>3.6</v>
      </c>
      <c r="BK173">
        <v>4.9000000000000004</v>
      </c>
      <c r="BL173">
        <f>1/Table1[[#This Row],[odds_ft_home_team_win]]+1/Table1[[#This Row],[odds_ft_draw]]+1/Table1[[#This Row],[odds_ft_away_team_win]]-1</f>
        <v>6.6654732068265776E-2</v>
      </c>
      <c r="BM173">
        <f>Table1[[#This Row],[Margin]]/3</f>
        <v>2.2218244022755258E-2</v>
      </c>
      <c r="BN173">
        <v>1.33</v>
      </c>
      <c r="BO173">
        <v>1.95</v>
      </c>
      <c r="BP173">
        <v>3.2</v>
      </c>
      <c r="BQ173">
        <v>6</v>
      </c>
      <c r="BR173">
        <v>1.91</v>
      </c>
      <c r="BS173">
        <v>1.83</v>
      </c>
      <c r="BT173" t="s">
        <v>4878</v>
      </c>
      <c r="BU173">
        <f>VLOOKUP(Table1[[#This Row],[Reference]],metron,11,FALSE)</f>
        <v>1.7546812539448771</v>
      </c>
      <c r="BV173">
        <f>VLOOKUP(Table1[[#This Row],[Reference]],metron,12,FALSE)</f>
        <v>0.93456764148958549</v>
      </c>
    </row>
    <row r="174" spans="1:74" x14ac:dyDescent="0.45">
      <c r="A174" t="s">
        <v>5400</v>
      </c>
      <c r="B174">
        <v>1627265160</v>
      </c>
      <c r="C174" s="3" t="s">
        <v>4879</v>
      </c>
      <c r="D174" t="s">
        <v>65</v>
      </c>
      <c r="E174" t="s">
        <v>66</v>
      </c>
      <c r="F174" t="s">
        <v>72</v>
      </c>
      <c r="G174" t="s">
        <v>68</v>
      </c>
      <c r="H174" t="s">
        <v>3839</v>
      </c>
      <c r="I174">
        <f>MROUND(Table1[[#This Row],[Prob_H]]*100,2)/100</f>
        <v>0.4</v>
      </c>
      <c r="J174">
        <f>1/Table1[[#This Row],[odds_ft_home_team_win]]-Table1[[#This Row],[Margin/3]]</f>
        <v>0.40174349881796695</v>
      </c>
      <c r="K174">
        <f>1/Table1[[#This Row],[odds_ft_draw]]-Table1[[#This Row],[Margin/3]]</f>
        <v>0.28871158392434992</v>
      </c>
      <c r="L174">
        <f>1/Table1[[#This Row],[odds_ft_away_team_win]]-Table1[[#This Row],[Margin/3]]</f>
        <v>0.30954491725768324</v>
      </c>
      <c r="M174">
        <v>1</v>
      </c>
      <c r="N174">
        <v>0</v>
      </c>
      <c r="O174">
        <v>0</v>
      </c>
      <c r="P174">
        <v>1.35</v>
      </c>
      <c r="Q174">
        <v>1.48</v>
      </c>
      <c r="R174" t="str" cm="1">
        <f t="array" ref="R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4">
        <v>1</v>
      </c>
      <c r="T174">
        <v>2</v>
      </c>
      <c r="U174">
        <v>3</v>
      </c>
      <c r="V174">
        <v>1</v>
      </c>
      <c r="W174">
        <v>0</v>
      </c>
      <c r="X174">
        <v>1</v>
      </c>
      <c r="Y174">
        <v>74</v>
      </c>
      <c r="Z174" t="s">
        <v>4880</v>
      </c>
      <c r="AA174">
        <v>3</v>
      </c>
      <c r="AB174">
        <v>1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11</v>
      </c>
      <c r="AL174">
        <v>6</v>
      </c>
      <c r="AM174">
        <v>5</v>
      </c>
      <c r="AN174">
        <v>4</v>
      </c>
      <c r="AO174">
        <v>6</v>
      </c>
      <c r="AP174">
        <v>2</v>
      </c>
      <c r="AQ174">
        <v>11</v>
      </c>
      <c r="AR174">
        <v>8</v>
      </c>
      <c r="AS174">
        <v>52</v>
      </c>
      <c r="AT174">
        <v>48</v>
      </c>
      <c r="AU174">
        <v>1.41</v>
      </c>
      <c r="AV174">
        <v>0.82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2.35</v>
      </c>
      <c r="BJ174">
        <v>3.2</v>
      </c>
      <c r="BK174">
        <v>3</v>
      </c>
      <c r="BL174">
        <f>1/Table1[[#This Row],[odds_ft_home_team_win]]+1/Table1[[#This Row],[odds_ft_draw]]+1/Table1[[#This Row],[odds_ft_away_team_win]]-1</f>
        <v>7.1365248226950229E-2</v>
      </c>
      <c r="BM174">
        <f>Table1[[#This Row],[Margin]]/3</f>
        <v>2.3788416075650076E-2</v>
      </c>
      <c r="BN174">
        <v>1.36</v>
      </c>
      <c r="BO174">
        <v>2</v>
      </c>
      <c r="BP174">
        <v>3.3</v>
      </c>
      <c r="BQ174">
        <v>6.25</v>
      </c>
      <c r="BR174">
        <v>1.8</v>
      </c>
      <c r="BS174">
        <v>1.95</v>
      </c>
      <c r="BT174" t="s">
        <v>3829</v>
      </c>
      <c r="BU174">
        <f>VLOOKUP(Table1[[#This Row],[Reference]],metron,11,FALSE)</f>
        <v>1.344038264434575</v>
      </c>
      <c r="BV174">
        <f>VLOOKUP(Table1[[#This Row],[Reference]],metron,12,FALSE)</f>
        <v>1.1515772691037469</v>
      </c>
    </row>
    <row r="175" spans="1:74" x14ac:dyDescent="0.45">
      <c r="A175" t="s">
        <v>5400</v>
      </c>
      <c r="B175">
        <v>1627347600</v>
      </c>
      <c r="C175" s="3" t="s">
        <v>4881</v>
      </c>
      <c r="D175" t="s">
        <v>65</v>
      </c>
      <c r="E175" t="s">
        <v>66</v>
      </c>
      <c r="F175" t="s">
        <v>77</v>
      </c>
      <c r="G175" t="s">
        <v>4346</v>
      </c>
      <c r="H175" t="s">
        <v>3793</v>
      </c>
      <c r="I175">
        <f>MROUND(Table1[[#This Row],[Prob_H]]*100,2)/100</f>
        <v>0.64</v>
      </c>
      <c r="J175">
        <f>1/Table1[[#This Row],[odds_ft_home_team_win]]-Table1[[#This Row],[Margin/3]]</f>
        <v>0.64698972469481919</v>
      </c>
      <c r="K175">
        <f>1/Table1[[#This Row],[odds_ft_draw]]-Table1[[#This Row],[Margin/3]]</f>
        <v>0.229013342059529</v>
      </c>
      <c r="L175">
        <f>1/Table1[[#This Row],[odds_ft_away_team_win]]-Table1[[#This Row],[Margin/3]]</f>
        <v>0.12399693324565186</v>
      </c>
      <c r="M175">
        <v>1</v>
      </c>
      <c r="N175">
        <v>0</v>
      </c>
      <c r="O175">
        <v>0</v>
      </c>
      <c r="P175">
        <v>1.25</v>
      </c>
      <c r="Q175">
        <v>0.72</v>
      </c>
      <c r="R175" t="str" cm="1">
        <f t="array" ref="R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">
        <v>0</v>
      </c>
      <c r="T175">
        <v>2</v>
      </c>
      <c r="U175">
        <v>2</v>
      </c>
      <c r="V175">
        <v>1</v>
      </c>
      <c r="W175">
        <v>0</v>
      </c>
      <c r="X175">
        <v>1</v>
      </c>
      <c r="Z175" t="s">
        <v>238</v>
      </c>
      <c r="AA175">
        <v>4</v>
      </c>
      <c r="AB175">
        <v>3</v>
      </c>
      <c r="AC175">
        <v>1</v>
      </c>
      <c r="AD175">
        <v>0</v>
      </c>
      <c r="AE175">
        <v>2</v>
      </c>
      <c r="AF175">
        <v>0</v>
      </c>
      <c r="AG175">
        <v>1</v>
      </c>
      <c r="AH175">
        <v>0</v>
      </c>
      <c r="AI175">
        <v>0</v>
      </c>
      <c r="AJ175">
        <v>2</v>
      </c>
      <c r="AK175">
        <v>10</v>
      </c>
      <c r="AL175">
        <v>7</v>
      </c>
      <c r="AM175">
        <v>7</v>
      </c>
      <c r="AN175">
        <v>3</v>
      </c>
      <c r="AO175">
        <v>3</v>
      </c>
      <c r="AP175">
        <v>4</v>
      </c>
      <c r="AQ175">
        <v>12</v>
      </c>
      <c r="AR175">
        <v>10</v>
      </c>
      <c r="AS175">
        <v>62</v>
      </c>
      <c r="AT175">
        <v>38</v>
      </c>
      <c r="AU175">
        <v>1.57</v>
      </c>
      <c r="AV175">
        <v>0.89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1.49</v>
      </c>
      <c r="BJ175">
        <v>3.95</v>
      </c>
      <c r="BK175">
        <v>6.75</v>
      </c>
      <c r="BL175">
        <f>1/Table1[[#This Row],[odds_ft_home_team_win]]+1/Table1[[#This Row],[odds_ft_draw]]+1/Table1[[#This Row],[odds_ft_away_team_win]]-1</f>
        <v>7.2453644707488829E-2</v>
      </c>
      <c r="BM175">
        <f>Table1[[#This Row],[Margin]]/3</f>
        <v>2.4151214902496276E-2</v>
      </c>
      <c r="BN175">
        <v>1.36</v>
      </c>
      <c r="BO175">
        <v>1.95</v>
      </c>
      <c r="BP175">
        <v>3.35</v>
      </c>
      <c r="BQ175">
        <v>6.5</v>
      </c>
      <c r="BR175">
        <v>2.0499999999999998</v>
      </c>
      <c r="BS175">
        <v>1.71</v>
      </c>
      <c r="BT175" t="s">
        <v>3802</v>
      </c>
      <c r="BU175">
        <f>VLOOKUP(Table1[[#This Row],[Reference]],metron,11,FALSE)</f>
        <v>1.980803571428571</v>
      </c>
      <c r="BV175">
        <f>VLOOKUP(Table1[[#This Row],[Reference]],metron,12,FALSE)</f>
        <v>0.85357142857142854</v>
      </c>
    </row>
    <row r="176" spans="1:74" hidden="1" x14ac:dyDescent="0.45">
      <c r="A176" t="s">
        <v>5399</v>
      </c>
      <c r="B176">
        <v>1641524400</v>
      </c>
      <c r="C176" s="3" t="s">
        <v>5126</v>
      </c>
      <c r="D176" t="s">
        <v>65</v>
      </c>
      <c r="E176" t="s">
        <v>66</v>
      </c>
      <c r="F176" t="s">
        <v>3792</v>
      </c>
      <c r="G176" t="s">
        <v>103</v>
      </c>
      <c r="H176" t="s">
        <v>3839</v>
      </c>
      <c r="I176">
        <f>MROUND(Table1[[#This Row],[Prob_H]]*100,2)/100</f>
        <v>0.4</v>
      </c>
      <c r="J176">
        <f>1/Table1[[#This Row],[odds_ft_home_team_win]]-Table1[[#This Row],[Margin/3]]</f>
        <v>0.40047395532517466</v>
      </c>
      <c r="K176">
        <f>1/Table1[[#This Row],[odds_ft_draw]]-Table1[[#This Row],[Margin/3]]</f>
        <v>0.29780982104048698</v>
      </c>
      <c r="L176">
        <f>1/Table1[[#This Row],[odds_ft_away_team_win]]-Table1[[#This Row],[Margin/3]]</f>
        <v>0.30171622363433831</v>
      </c>
      <c r="M176">
        <v>1</v>
      </c>
      <c r="N176">
        <v>0.75</v>
      </c>
      <c r="O176">
        <v>0.88</v>
      </c>
      <c r="P176">
        <v>1.1100000000000001</v>
      </c>
      <c r="Q176">
        <v>1.42</v>
      </c>
      <c r="R176" t="str" cm="1">
        <f t="array" ref="R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">
        <v>0</v>
      </c>
      <c r="T176">
        <v>2</v>
      </c>
      <c r="U176">
        <v>2</v>
      </c>
      <c r="V176">
        <v>0</v>
      </c>
      <c r="W176">
        <v>0</v>
      </c>
      <c r="X176">
        <v>0</v>
      </c>
      <c r="Z176" t="s">
        <v>5127</v>
      </c>
      <c r="AA176">
        <v>2</v>
      </c>
      <c r="AB176">
        <v>11</v>
      </c>
      <c r="AC176">
        <v>4</v>
      </c>
      <c r="AD176">
        <v>0</v>
      </c>
      <c r="AE176">
        <v>2</v>
      </c>
      <c r="AF176">
        <v>0</v>
      </c>
      <c r="AG176">
        <v>2</v>
      </c>
      <c r="AH176">
        <v>2</v>
      </c>
      <c r="AI176">
        <v>1</v>
      </c>
      <c r="AJ176">
        <v>1</v>
      </c>
      <c r="AK176">
        <v>10</v>
      </c>
      <c r="AL176">
        <v>16</v>
      </c>
      <c r="AM176">
        <v>0</v>
      </c>
      <c r="AN176">
        <v>5</v>
      </c>
      <c r="AO176">
        <v>10</v>
      </c>
      <c r="AP176">
        <v>11</v>
      </c>
      <c r="AQ176">
        <v>13</v>
      </c>
      <c r="AR176">
        <v>13</v>
      </c>
      <c r="AS176">
        <v>47</v>
      </c>
      <c r="AT176">
        <v>53</v>
      </c>
      <c r="AU176">
        <v>0.97</v>
      </c>
      <c r="AV176">
        <v>1.79</v>
      </c>
      <c r="AW176">
        <v>2.88</v>
      </c>
      <c r="AX176">
        <v>57</v>
      </c>
      <c r="AY176">
        <v>82</v>
      </c>
      <c r="AZ176">
        <v>51</v>
      </c>
      <c r="BA176">
        <v>25</v>
      </c>
      <c r="BB176">
        <v>19</v>
      </c>
      <c r="BC176">
        <v>38</v>
      </c>
      <c r="BD176">
        <v>82</v>
      </c>
      <c r="BE176">
        <v>25</v>
      </c>
      <c r="BF176">
        <v>94</v>
      </c>
      <c r="BG176">
        <v>9.5</v>
      </c>
      <c r="BH176">
        <v>4.63</v>
      </c>
      <c r="BI176">
        <v>2.42</v>
      </c>
      <c r="BJ176">
        <v>3.22</v>
      </c>
      <c r="BK176">
        <v>3.18</v>
      </c>
      <c r="BL176">
        <f>1/Table1[[#This Row],[odds_ft_home_team_win]]+1/Table1[[#This Row],[odds_ft_draw]]+1/Table1[[#This Row],[odds_ft_away_team_win]]-1</f>
        <v>3.8247555512079368E-2</v>
      </c>
      <c r="BM176">
        <f>Table1[[#This Row],[Margin]]/3</f>
        <v>1.2749185170693123E-2</v>
      </c>
      <c r="BN176">
        <v>1.4</v>
      </c>
      <c r="BO176">
        <v>2.2000000000000002</v>
      </c>
      <c r="BP176">
        <v>4.33</v>
      </c>
      <c r="BQ176">
        <v>7.5</v>
      </c>
      <c r="BR176">
        <v>1.91</v>
      </c>
      <c r="BS176">
        <v>1.8</v>
      </c>
      <c r="BT176" t="s">
        <v>3795</v>
      </c>
      <c r="BU176">
        <f>VLOOKUP(Table1[[#This Row],[Reference]],metron,11,FALSE)</f>
        <v>1.344038264434575</v>
      </c>
      <c r="BV176">
        <f>VLOOKUP(Table1[[#This Row],[Reference]],metron,12,FALSE)</f>
        <v>1.1515772691037469</v>
      </c>
    </row>
    <row r="177" spans="1:74" x14ac:dyDescent="0.45">
      <c r="A177" t="s">
        <v>5399</v>
      </c>
      <c r="B177">
        <v>1641603600</v>
      </c>
      <c r="C177" s="3" t="s">
        <v>5128</v>
      </c>
      <c r="D177" t="s">
        <v>65</v>
      </c>
      <c r="E177" t="s">
        <v>66</v>
      </c>
      <c r="F177" t="s">
        <v>3788</v>
      </c>
      <c r="G177" t="s">
        <v>2218</v>
      </c>
      <c r="H177" t="s">
        <v>3784</v>
      </c>
      <c r="I177">
        <f>MROUND(Table1[[#This Row],[Prob_H]]*100,2)/100</f>
        <v>0.38</v>
      </c>
      <c r="J177">
        <f>1/Table1[[#This Row],[odds_ft_home_team_win]]-Table1[[#This Row],[Margin/3]]</f>
        <v>0.37551405395208454</v>
      </c>
      <c r="K177">
        <f>1/Table1[[#This Row],[odds_ft_draw]]-Table1[[#This Row],[Margin/3]]</f>
        <v>0.29809469911337483</v>
      </c>
      <c r="L177">
        <f>1/Table1[[#This Row],[odds_ft_away_team_win]]-Table1[[#This Row],[Margin/3]]</f>
        <v>0.32639124693454064</v>
      </c>
      <c r="M177">
        <v>1</v>
      </c>
      <c r="N177">
        <v>1.38</v>
      </c>
      <c r="O177">
        <v>0.89</v>
      </c>
      <c r="P177">
        <v>0.88</v>
      </c>
      <c r="Q177">
        <v>1.28</v>
      </c>
      <c r="R177" t="str" cm="1">
        <f t="array" ref="R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">
        <v>2</v>
      </c>
      <c r="T177">
        <v>1</v>
      </c>
      <c r="U177">
        <v>3</v>
      </c>
      <c r="V177">
        <v>1</v>
      </c>
      <c r="W177">
        <v>1</v>
      </c>
      <c r="X177">
        <v>0</v>
      </c>
      <c r="Y177" t="s">
        <v>5129</v>
      </c>
      <c r="Z177">
        <v>47</v>
      </c>
      <c r="AA177">
        <v>1</v>
      </c>
      <c r="AB177">
        <v>10</v>
      </c>
      <c r="AC177">
        <v>6</v>
      </c>
      <c r="AD177">
        <v>0</v>
      </c>
      <c r="AE177">
        <v>4</v>
      </c>
      <c r="AF177">
        <v>1</v>
      </c>
      <c r="AG177">
        <v>1</v>
      </c>
      <c r="AH177">
        <v>5</v>
      </c>
      <c r="AI177">
        <v>2</v>
      </c>
      <c r="AJ177">
        <v>3</v>
      </c>
      <c r="AK177">
        <v>12</v>
      </c>
      <c r="AL177">
        <v>15</v>
      </c>
      <c r="AM177">
        <v>4</v>
      </c>
      <c r="AN177">
        <v>6</v>
      </c>
      <c r="AO177">
        <v>8</v>
      </c>
      <c r="AP177">
        <v>9</v>
      </c>
      <c r="AQ177">
        <v>22</v>
      </c>
      <c r="AR177">
        <v>16</v>
      </c>
      <c r="AS177">
        <v>36</v>
      </c>
      <c r="AT177">
        <v>64</v>
      </c>
      <c r="AU177">
        <v>1.24</v>
      </c>
      <c r="AV177">
        <v>1.67</v>
      </c>
      <c r="AW177">
        <v>2.19</v>
      </c>
      <c r="AX177">
        <v>48</v>
      </c>
      <c r="AY177">
        <v>71</v>
      </c>
      <c r="AZ177">
        <v>47</v>
      </c>
      <c r="BA177">
        <v>13</v>
      </c>
      <c r="BB177">
        <v>0</v>
      </c>
      <c r="BC177">
        <v>37</v>
      </c>
      <c r="BD177">
        <v>71</v>
      </c>
      <c r="BE177">
        <v>35</v>
      </c>
      <c r="BF177">
        <v>64</v>
      </c>
      <c r="BG177">
        <v>8.17</v>
      </c>
      <c r="BH177">
        <v>4.8099999999999996</v>
      </c>
      <c r="BI177">
        <v>2.5</v>
      </c>
      <c r="BJ177">
        <v>3.1</v>
      </c>
      <c r="BK177">
        <v>2.85</v>
      </c>
      <c r="BL177">
        <f>1/Table1[[#This Row],[odds_ft_home_team_win]]+1/Table1[[#This Row],[odds_ft_draw]]+1/Table1[[#This Row],[odds_ft_away_team_win]]-1</f>
        <v>7.3457838143746512E-2</v>
      </c>
      <c r="BM177">
        <f>Table1[[#This Row],[Margin]]/3</f>
        <v>2.4485946047915503E-2</v>
      </c>
      <c r="BN177">
        <v>1.42</v>
      </c>
      <c r="BO177">
        <v>2.2200000000000002</v>
      </c>
      <c r="BP177">
        <v>4.5</v>
      </c>
      <c r="BQ177">
        <v>7.5</v>
      </c>
      <c r="BR177">
        <v>2</v>
      </c>
      <c r="BS177">
        <v>1.8</v>
      </c>
      <c r="BT177" t="s">
        <v>3860</v>
      </c>
      <c r="BU177">
        <f>VLOOKUP(Table1[[#This Row],[Reference]],metron,11,FALSE)</f>
        <v>1.330562659846547</v>
      </c>
      <c r="BV177">
        <f>VLOOKUP(Table1[[#This Row],[Reference]],metron,12,FALSE)</f>
        <v>1.1595268542199491</v>
      </c>
    </row>
    <row r="178" spans="1:74" x14ac:dyDescent="0.45">
      <c r="A178" t="s">
        <v>5399</v>
      </c>
      <c r="B178">
        <v>1641610800</v>
      </c>
      <c r="C178" s="3" t="s">
        <v>5130</v>
      </c>
      <c r="D178" t="s">
        <v>65</v>
      </c>
      <c r="E178" t="s">
        <v>66</v>
      </c>
      <c r="F178" t="s">
        <v>73</v>
      </c>
      <c r="G178" t="s">
        <v>86</v>
      </c>
      <c r="H178" t="s">
        <v>3819</v>
      </c>
      <c r="I178">
        <f>MROUND(Table1[[#This Row],[Prob_H]]*100,2)/100</f>
        <v>0.3</v>
      </c>
      <c r="J178">
        <f>1/Table1[[#This Row],[odds_ft_home_team_win]]-Table1[[#This Row],[Margin/3]]</f>
        <v>0.30954491725768324</v>
      </c>
      <c r="K178">
        <f>1/Table1[[#This Row],[odds_ft_draw]]-Table1[[#This Row],[Margin/3]]</f>
        <v>0.28871158392434992</v>
      </c>
      <c r="L178">
        <f>1/Table1[[#This Row],[odds_ft_away_team_win]]-Table1[[#This Row],[Margin/3]]</f>
        <v>0.40174349881796695</v>
      </c>
      <c r="M178">
        <v>1</v>
      </c>
      <c r="N178">
        <v>1.45</v>
      </c>
      <c r="O178">
        <v>1.44</v>
      </c>
      <c r="P178">
        <v>1.38</v>
      </c>
      <c r="Q178">
        <v>1.53</v>
      </c>
      <c r="R178" t="str" cm="1">
        <f t="array" ref="R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">
        <v>1</v>
      </c>
      <c r="T178">
        <v>1</v>
      </c>
      <c r="U178">
        <v>2</v>
      </c>
      <c r="V178">
        <v>2</v>
      </c>
      <c r="W178">
        <v>1</v>
      </c>
      <c r="X178">
        <v>1</v>
      </c>
      <c r="Y178">
        <v>45</v>
      </c>
      <c r="Z178">
        <v>1</v>
      </c>
      <c r="AA178">
        <v>12</v>
      </c>
      <c r="AB178">
        <v>3</v>
      </c>
      <c r="AC178">
        <v>4</v>
      </c>
      <c r="AD178">
        <v>0</v>
      </c>
      <c r="AE178">
        <v>2</v>
      </c>
      <c r="AF178">
        <v>1</v>
      </c>
      <c r="AG178">
        <v>1</v>
      </c>
      <c r="AH178">
        <v>3</v>
      </c>
      <c r="AI178">
        <v>3</v>
      </c>
      <c r="AJ178">
        <v>0</v>
      </c>
      <c r="AK178">
        <v>26</v>
      </c>
      <c r="AL178">
        <v>9</v>
      </c>
      <c r="AM178">
        <v>4</v>
      </c>
      <c r="AN178">
        <v>4</v>
      </c>
      <c r="AO178">
        <v>22</v>
      </c>
      <c r="AP178">
        <v>5</v>
      </c>
      <c r="AQ178">
        <v>16</v>
      </c>
      <c r="AR178">
        <v>8</v>
      </c>
      <c r="AS178">
        <v>68</v>
      </c>
      <c r="AT178">
        <v>32</v>
      </c>
      <c r="AU178">
        <v>2.31</v>
      </c>
      <c r="AV178">
        <v>1.1100000000000001</v>
      </c>
      <c r="AW178">
        <v>2.0299999999999998</v>
      </c>
      <c r="AX178">
        <v>56</v>
      </c>
      <c r="AY178">
        <v>65</v>
      </c>
      <c r="AZ178">
        <v>35</v>
      </c>
      <c r="BA178">
        <v>15</v>
      </c>
      <c r="BB178">
        <v>0</v>
      </c>
      <c r="BC178">
        <v>40</v>
      </c>
      <c r="BD178">
        <v>56</v>
      </c>
      <c r="BE178">
        <v>24</v>
      </c>
      <c r="BF178">
        <v>74</v>
      </c>
      <c r="BG178">
        <v>8.91</v>
      </c>
      <c r="BH178">
        <v>5.14</v>
      </c>
      <c r="BI178">
        <v>3</v>
      </c>
      <c r="BJ178">
        <v>3.2</v>
      </c>
      <c r="BK178">
        <v>2.35</v>
      </c>
      <c r="BL178">
        <f>1/Table1[[#This Row],[odds_ft_home_team_win]]+1/Table1[[#This Row],[odds_ft_draw]]+1/Table1[[#This Row],[odds_ft_away_team_win]]-1</f>
        <v>7.1365248226950229E-2</v>
      </c>
      <c r="BM178">
        <f>Table1[[#This Row],[Margin]]/3</f>
        <v>2.3788416075650076E-2</v>
      </c>
      <c r="BN178">
        <v>1.42</v>
      </c>
      <c r="BO178">
        <v>2.25</v>
      </c>
      <c r="BP178">
        <v>4.33</v>
      </c>
      <c r="BQ178">
        <v>7.5</v>
      </c>
      <c r="BR178">
        <v>1.91</v>
      </c>
      <c r="BS178">
        <v>1.8</v>
      </c>
      <c r="BT178" t="s">
        <v>3786</v>
      </c>
      <c r="BU178">
        <f>VLOOKUP(Table1[[#This Row],[Reference]],metron,11,FALSE)</f>
        <v>1.1805091283106199</v>
      </c>
      <c r="BV178">
        <f>VLOOKUP(Table1[[#This Row],[Reference]],metron,12,FALSE)</f>
        <v>1.3921316533813319</v>
      </c>
    </row>
    <row r="179" spans="1:74" x14ac:dyDescent="0.45">
      <c r="A179" t="s">
        <v>5399</v>
      </c>
      <c r="B179">
        <v>1641690360</v>
      </c>
      <c r="C179" s="3" t="s">
        <v>5131</v>
      </c>
      <c r="D179" t="s">
        <v>65</v>
      </c>
      <c r="E179" t="s">
        <v>66</v>
      </c>
      <c r="F179" t="s">
        <v>85</v>
      </c>
      <c r="G179" t="s">
        <v>80</v>
      </c>
      <c r="H179" t="s">
        <v>4639</v>
      </c>
      <c r="I179">
        <f>MROUND(Table1[[#This Row],[Prob_H]]*100,2)/100</f>
        <v>0.64</v>
      </c>
      <c r="J179">
        <f>1/Table1[[#This Row],[odds_ft_home_team_win]]-Table1[[#This Row],[Margin/3]]</f>
        <v>0.6365528824545218</v>
      </c>
      <c r="K179">
        <f>1/Table1[[#This Row],[odds_ft_draw]]-Table1[[#This Row],[Margin/3]]</f>
        <v>0.22962647552811488</v>
      </c>
      <c r="L179">
        <f>1/Table1[[#This Row],[odds_ft_away_team_win]]-Table1[[#This Row],[Margin/3]]</f>
        <v>0.13382064201736338</v>
      </c>
      <c r="M179">
        <v>1</v>
      </c>
      <c r="N179">
        <v>1.67</v>
      </c>
      <c r="O179">
        <v>0.44</v>
      </c>
      <c r="P179">
        <v>1.79</v>
      </c>
      <c r="Q179">
        <v>0.65</v>
      </c>
      <c r="R179" t="str" cm="1">
        <f t="array" ref="R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AA179">
        <v>9</v>
      </c>
      <c r="AB179">
        <v>1</v>
      </c>
      <c r="AC179">
        <v>1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1</v>
      </c>
      <c r="AK179">
        <v>26</v>
      </c>
      <c r="AL179">
        <v>10</v>
      </c>
      <c r="AM179">
        <v>9</v>
      </c>
      <c r="AN179">
        <v>4</v>
      </c>
      <c r="AO179">
        <v>17</v>
      </c>
      <c r="AP179">
        <v>6</v>
      </c>
      <c r="AQ179">
        <v>10</v>
      </c>
      <c r="AR179">
        <v>17</v>
      </c>
      <c r="AS179">
        <v>62</v>
      </c>
      <c r="AT179">
        <v>38</v>
      </c>
      <c r="AU179">
        <v>2.71</v>
      </c>
      <c r="AV179">
        <v>1.1200000000000001</v>
      </c>
      <c r="AW179">
        <v>1.62</v>
      </c>
      <c r="AX179">
        <v>28</v>
      </c>
      <c r="AY179">
        <v>62</v>
      </c>
      <c r="AZ179">
        <v>17</v>
      </c>
      <c r="BA179">
        <v>6</v>
      </c>
      <c r="BB179">
        <v>0</v>
      </c>
      <c r="BC179">
        <v>0</v>
      </c>
      <c r="BD179">
        <v>50</v>
      </c>
      <c r="BE179">
        <v>33</v>
      </c>
      <c r="BF179">
        <v>73</v>
      </c>
      <c r="BG179">
        <v>9.11</v>
      </c>
      <c r="BH179">
        <v>5.22</v>
      </c>
      <c r="BI179">
        <v>1.5</v>
      </c>
      <c r="BJ179">
        <v>3.85</v>
      </c>
      <c r="BK179">
        <v>6.1</v>
      </c>
      <c r="BL179">
        <f>1/Table1[[#This Row],[odds_ft_home_team_win]]+1/Table1[[#This Row],[odds_ft_draw]]+1/Table1[[#This Row],[odds_ft_away_team_win]]-1</f>
        <v>9.0341352636434502E-2</v>
      </c>
      <c r="BM179">
        <f>Table1[[#This Row],[Margin]]/3</f>
        <v>3.0113784212144834E-2</v>
      </c>
      <c r="BN179">
        <v>1.36</v>
      </c>
      <c r="BO179">
        <v>2.0499999999999998</v>
      </c>
      <c r="BP179">
        <v>3.75</v>
      </c>
      <c r="BQ179">
        <v>6.5</v>
      </c>
      <c r="BR179">
        <v>2.1</v>
      </c>
      <c r="BS179">
        <v>1.67</v>
      </c>
      <c r="BT179" t="s">
        <v>4878</v>
      </c>
      <c r="BU179">
        <f>VLOOKUP(Table1[[#This Row],[Reference]],metron,11,FALSE)</f>
        <v>1.980803571428571</v>
      </c>
      <c r="BV179">
        <f>VLOOKUP(Table1[[#This Row],[Reference]],metron,12,FALSE)</f>
        <v>0.85357142857142854</v>
      </c>
    </row>
    <row r="180" spans="1:74" x14ac:dyDescent="0.45">
      <c r="A180" t="s">
        <v>5399</v>
      </c>
      <c r="B180">
        <v>1641697200</v>
      </c>
      <c r="C180" s="3" t="s">
        <v>5132</v>
      </c>
      <c r="D180" t="s">
        <v>65</v>
      </c>
      <c r="E180" t="s">
        <v>66</v>
      </c>
      <c r="F180" t="s">
        <v>77</v>
      </c>
      <c r="G180" t="s">
        <v>72</v>
      </c>
      <c r="H180" t="s">
        <v>66</v>
      </c>
      <c r="I180">
        <f>MROUND(Table1[[#This Row],[Prob_H]]*100,2)/100</f>
        <v>0.64</v>
      </c>
      <c r="J180">
        <f>1/Table1[[#This Row],[odds_ft_home_team_win]]-Table1[[#This Row],[Margin/3]]</f>
        <v>0.64209720648479041</v>
      </c>
      <c r="K180">
        <f>1/Table1[[#This Row],[odds_ft_draw]]-Table1[[#This Row],[Margin/3]]</f>
        <v>0.23069652662773465</v>
      </c>
      <c r="L180">
        <f>1/Table1[[#This Row],[odds_ft_away_team_win]]-Table1[[#This Row],[Margin/3]]</f>
        <v>0.12720626688747494</v>
      </c>
      <c r="M180">
        <v>1</v>
      </c>
      <c r="N180">
        <v>1.33</v>
      </c>
      <c r="O180">
        <v>0.63</v>
      </c>
      <c r="P180">
        <v>1.25</v>
      </c>
      <c r="Q180">
        <v>0.53</v>
      </c>
      <c r="R180" t="str" cm="1">
        <f t="array" ref="R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">
        <v>2</v>
      </c>
      <c r="T180">
        <v>0</v>
      </c>
      <c r="U180">
        <v>2</v>
      </c>
      <c r="V180">
        <v>1</v>
      </c>
      <c r="W180">
        <v>1</v>
      </c>
      <c r="X180">
        <v>0</v>
      </c>
      <c r="Y180" t="s">
        <v>5133</v>
      </c>
      <c r="AA180">
        <v>4</v>
      </c>
      <c r="AB180">
        <v>4</v>
      </c>
      <c r="AC180">
        <v>2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9</v>
      </c>
      <c r="AL180">
        <v>14</v>
      </c>
      <c r="AM180">
        <v>3</v>
      </c>
      <c r="AN180">
        <v>4</v>
      </c>
      <c r="AO180">
        <v>6</v>
      </c>
      <c r="AP180">
        <v>10</v>
      </c>
      <c r="AQ180">
        <v>13</v>
      </c>
      <c r="AR180">
        <v>10</v>
      </c>
      <c r="AS180">
        <v>43</v>
      </c>
      <c r="AT180">
        <v>57</v>
      </c>
      <c r="AU180">
        <v>0.99</v>
      </c>
      <c r="AV180">
        <v>1.46</v>
      </c>
      <c r="AW180">
        <v>2.72</v>
      </c>
      <c r="AX180">
        <v>60</v>
      </c>
      <c r="AY180">
        <v>95</v>
      </c>
      <c r="AZ180">
        <v>42</v>
      </c>
      <c r="BA180">
        <v>24</v>
      </c>
      <c r="BB180">
        <v>12</v>
      </c>
      <c r="BC180">
        <v>29</v>
      </c>
      <c r="BD180">
        <v>82</v>
      </c>
      <c r="BE180">
        <v>42</v>
      </c>
      <c r="BF180">
        <v>83</v>
      </c>
      <c r="BG180">
        <v>7.22</v>
      </c>
      <c r="BH180">
        <v>4.8600000000000003</v>
      </c>
      <c r="BI180">
        <v>1.49</v>
      </c>
      <c r="BJ180">
        <v>3.85</v>
      </c>
      <c r="BK180">
        <v>6.4</v>
      </c>
      <c r="BL180">
        <f>1/Table1[[#This Row],[odds_ft_home_team_win]]+1/Table1[[#This Row],[odds_ft_draw]]+1/Table1[[#This Row],[odds_ft_away_team_win]]-1</f>
        <v>8.7131199337575183E-2</v>
      </c>
      <c r="BM180">
        <f>Table1[[#This Row],[Margin]]/3</f>
        <v>2.9043733112525061E-2</v>
      </c>
      <c r="BN180">
        <v>1.3</v>
      </c>
      <c r="BO180">
        <v>2.04</v>
      </c>
      <c r="BP180">
        <v>3.5</v>
      </c>
      <c r="BQ180">
        <v>6.5</v>
      </c>
      <c r="BR180">
        <v>2</v>
      </c>
      <c r="BS180">
        <v>1.73</v>
      </c>
      <c r="BT180" t="s">
        <v>3802</v>
      </c>
      <c r="BU180">
        <f>VLOOKUP(Table1[[#This Row],[Reference]],metron,11,FALSE)</f>
        <v>1.980803571428571</v>
      </c>
      <c r="BV180">
        <f>VLOOKUP(Table1[[#This Row],[Reference]],metron,12,FALSE)</f>
        <v>0.85357142857142854</v>
      </c>
    </row>
    <row r="181" spans="1:74" hidden="1" x14ac:dyDescent="0.45">
      <c r="A181" t="s">
        <v>5399</v>
      </c>
      <c r="B181">
        <v>1641772800</v>
      </c>
      <c r="C181" s="3" t="s">
        <v>5134</v>
      </c>
      <c r="D181" t="s">
        <v>65</v>
      </c>
      <c r="E181" t="s">
        <v>66</v>
      </c>
      <c r="F181" t="s">
        <v>98</v>
      </c>
      <c r="G181" t="s">
        <v>4346</v>
      </c>
      <c r="H181" t="s">
        <v>3800</v>
      </c>
      <c r="I181">
        <f>MROUND(Table1[[#This Row],[Prob_H]]*100,2)/100</f>
        <v>0.52</v>
      </c>
      <c r="J181">
        <f>1/Table1[[#This Row],[odds_ft_home_team_win]]-Table1[[#This Row],[Margin/3]]</f>
        <v>0.52377946127946129</v>
      </c>
      <c r="K181">
        <f>1/Table1[[#This Row],[odds_ft_draw]]-Table1[[#This Row],[Margin/3]]</f>
        <v>0.28072390572390571</v>
      </c>
      <c r="L181">
        <f>1/Table1[[#This Row],[odds_ft_away_team_win]]-Table1[[#This Row],[Margin/3]]</f>
        <v>0.19549663299663297</v>
      </c>
      <c r="M181">
        <v>1</v>
      </c>
      <c r="N181">
        <v>1.38</v>
      </c>
      <c r="O181">
        <v>0.63</v>
      </c>
      <c r="P181">
        <v>1.47</v>
      </c>
      <c r="Q181">
        <v>0.72</v>
      </c>
      <c r="R181" t="str" cm="1">
        <f t="array" ref="R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">
        <v>3</v>
      </c>
      <c r="T181">
        <v>0</v>
      </c>
      <c r="U181">
        <v>3</v>
      </c>
      <c r="V181">
        <v>3</v>
      </c>
      <c r="W181">
        <v>3</v>
      </c>
      <c r="X181">
        <v>0</v>
      </c>
      <c r="Y181" t="s">
        <v>5135</v>
      </c>
      <c r="AA181">
        <v>3</v>
      </c>
      <c r="AB181">
        <v>4</v>
      </c>
      <c r="AC181">
        <v>1</v>
      </c>
      <c r="AD181">
        <v>0</v>
      </c>
      <c r="AE181">
        <v>2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14</v>
      </c>
      <c r="AL181">
        <v>9</v>
      </c>
      <c r="AM181">
        <v>9</v>
      </c>
      <c r="AN181">
        <v>2</v>
      </c>
      <c r="AO181">
        <v>5</v>
      </c>
      <c r="AP181">
        <v>7</v>
      </c>
      <c r="AQ181">
        <v>17</v>
      </c>
      <c r="AR181">
        <v>12</v>
      </c>
      <c r="AS181">
        <v>61</v>
      </c>
      <c r="AT181">
        <v>39</v>
      </c>
      <c r="AU181">
        <v>1.99</v>
      </c>
      <c r="AV181">
        <v>1</v>
      </c>
      <c r="AW181">
        <v>2.2599999999999998</v>
      </c>
      <c r="AX181">
        <v>38</v>
      </c>
      <c r="AY181">
        <v>75</v>
      </c>
      <c r="AZ181">
        <v>44</v>
      </c>
      <c r="BA181">
        <v>13</v>
      </c>
      <c r="BB181">
        <v>0</v>
      </c>
      <c r="BC181">
        <v>13</v>
      </c>
      <c r="BD181">
        <v>82</v>
      </c>
      <c r="BE181">
        <v>44</v>
      </c>
      <c r="BF181">
        <v>76</v>
      </c>
      <c r="BG181">
        <v>7.76</v>
      </c>
      <c r="BH181">
        <v>5.01</v>
      </c>
      <c r="BI181">
        <v>1.8</v>
      </c>
      <c r="BJ181">
        <v>3.2</v>
      </c>
      <c r="BK181">
        <v>4.4000000000000004</v>
      </c>
      <c r="BL181">
        <f>1/Table1[[#This Row],[odds_ft_home_team_win]]+1/Table1[[#This Row],[odds_ft_draw]]+1/Table1[[#This Row],[odds_ft_away_team_win]]-1</f>
        <v>9.5328282828282873E-2</v>
      </c>
      <c r="BM181">
        <f>Table1[[#This Row],[Margin]]/3</f>
        <v>3.1776094276094291E-2</v>
      </c>
      <c r="BN181">
        <v>0</v>
      </c>
      <c r="BO181">
        <v>2.29</v>
      </c>
      <c r="BP181">
        <v>0</v>
      </c>
      <c r="BQ181">
        <v>0</v>
      </c>
      <c r="BR181">
        <v>0</v>
      </c>
      <c r="BS181">
        <v>0</v>
      </c>
      <c r="BT181" t="s">
        <v>3841</v>
      </c>
      <c r="BU181">
        <f>VLOOKUP(Table1[[#This Row],[Reference]],metron,11,FALSE)</f>
        <v>1.625948039373891</v>
      </c>
      <c r="BV181">
        <f>VLOOKUP(Table1[[#This Row],[Reference]],metron,12,FALSE)</f>
        <v>0.97079231886396644</v>
      </c>
    </row>
    <row r="182" spans="1:74" x14ac:dyDescent="0.45">
      <c r="A182" t="s">
        <v>5399</v>
      </c>
      <c r="B182">
        <v>1641870000</v>
      </c>
      <c r="C182" s="3" t="s">
        <v>5136</v>
      </c>
      <c r="D182" t="s">
        <v>65</v>
      </c>
      <c r="E182" t="s">
        <v>66</v>
      </c>
      <c r="F182" t="s">
        <v>94</v>
      </c>
      <c r="G182" t="s">
        <v>97</v>
      </c>
      <c r="H182" t="s">
        <v>3793</v>
      </c>
      <c r="I182">
        <f>MROUND(Table1[[#This Row],[Prob_H]]*100,2)/100</f>
        <v>0.54</v>
      </c>
      <c r="J182">
        <f>1/Table1[[#This Row],[odds_ft_home_team_win]]-Table1[[#This Row],[Margin/3]]</f>
        <v>0.54553850525717529</v>
      </c>
      <c r="K182">
        <f>1/Table1[[#This Row],[odds_ft_draw]]-Table1[[#This Row],[Margin/3]]</f>
        <v>0.24715828360329636</v>
      </c>
      <c r="L182">
        <f>1/Table1[[#This Row],[odds_ft_away_team_win]]-Table1[[#This Row],[Margin/3]]</f>
        <v>0.20730321113952824</v>
      </c>
      <c r="M182">
        <v>1</v>
      </c>
      <c r="N182">
        <v>1.45</v>
      </c>
      <c r="O182">
        <v>1.22</v>
      </c>
      <c r="P182">
        <v>1.58</v>
      </c>
      <c r="Q182">
        <v>1.29</v>
      </c>
      <c r="R182" t="str" cm="1">
        <f t="array" ref="R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">
        <v>5</v>
      </c>
      <c r="T182">
        <v>0</v>
      </c>
      <c r="U182">
        <v>5</v>
      </c>
      <c r="V182">
        <v>1</v>
      </c>
      <c r="W182">
        <v>1</v>
      </c>
      <c r="X182">
        <v>0</v>
      </c>
      <c r="Y182" t="s">
        <v>5137</v>
      </c>
      <c r="AA182">
        <v>7</v>
      </c>
      <c r="AB182">
        <v>2</v>
      </c>
      <c r="AC182">
        <v>3</v>
      </c>
      <c r="AD182">
        <v>0</v>
      </c>
      <c r="AE182">
        <v>2</v>
      </c>
      <c r="AF182">
        <v>0</v>
      </c>
      <c r="AG182">
        <v>0</v>
      </c>
      <c r="AH182">
        <v>3</v>
      </c>
      <c r="AI182">
        <v>1</v>
      </c>
      <c r="AJ182">
        <v>1</v>
      </c>
      <c r="AK182">
        <v>28</v>
      </c>
      <c r="AL182">
        <v>5</v>
      </c>
      <c r="AM182">
        <v>14</v>
      </c>
      <c r="AN182">
        <v>3</v>
      </c>
      <c r="AO182">
        <v>14</v>
      </c>
      <c r="AP182">
        <v>2</v>
      </c>
      <c r="AQ182">
        <v>16</v>
      </c>
      <c r="AR182">
        <v>12</v>
      </c>
      <c r="AS182">
        <v>45</v>
      </c>
      <c r="AT182">
        <v>55</v>
      </c>
      <c r="AU182">
        <v>3.01</v>
      </c>
      <c r="AV182">
        <v>0.7</v>
      </c>
      <c r="AW182">
        <v>2.2200000000000002</v>
      </c>
      <c r="AX182">
        <v>30</v>
      </c>
      <c r="AY182">
        <v>62</v>
      </c>
      <c r="AZ182">
        <v>40</v>
      </c>
      <c r="BA182">
        <v>30</v>
      </c>
      <c r="BB182">
        <v>5</v>
      </c>
      <c r="BC182">
        <v>26</v>
      </c>
      <c r="BD182">
        <v>62</v>
      </c>
      <c r="BE182">
        <v>29</v>
      </c>
      <c r="BF182">
        <v>72</v>
      </c>
      <c r="BG182">
        <v>8.94</v>
      </c>
      <c r="BH182">
        <v>4.78</v>
      </c>
      <c r="BI182">
        <v>1.7</v>
      </c>
      <c r="BJ182">
        <v>3.45</v>
      </c>
      <c r="BK182">
        <v>4</v>
      </c>
      <c r="BL182">
        <f>1/Table1[[#This Row],[odds_ft_home_team_win]]+1/Table1[[#This Row],[odds_ft_draw]]+1/Table1[[#This Row],[odds_ft_away_team_win]]-1</f>
        <v>0.12809036658141526</v>
      </c>
      <c r="BM182">
        <f>Table1[[#This Row],[Margin]]/3</f>
        <v>4.2696788860471756E-2</v>
      </c>
      <c r="BN182">
        <v>1.36</v>
      </c>
      <c r="BO182">
        <v>1.78</v>
      </c>
      <c r="BP182">
        <v>4</v>
      </c>
      <c r="BQ182">
        <v>7</v>
      </c>
      <c r="BR182">
        <v>1.91</v>
      </c>
      <c r="BS182">
        <v>1.8</v>
      </c>
      <c r="BT182" t="s">
        <v>3833</v>
      </c>
      <c r="BU182">
        <f>VLOOKUP(Table1[[#This Row],[Reference]],metron,11,FALSE)</f>
        <v>1.684957590444867</v>
      </c>
      <c r="BV182">
        <f>VLOOKUP(Table1[[#This Row],[Reference]],metron,12,FALSE)</f>
        <v>0.95101263631642718</v>
      </c>
    </row>
    <row r="183" spans="1:74" hidden="1" x14ac:dyDescent="0.45">
      <c r="A183" t="s">
        <v>5399</v>
      </c>
      <c r="B183">
        <v>1642039560</v>
      </c>
      <c r="C183" s="3" t="s">
        <v>5138</v>
      </c>
      <c r="D183" t="s">
        <v>65</v>
      </c>
      <c r="E183" t="s">
        <v>66</v>
      </c>
      <c r="F183" t="s">
        <v>88</v>
      </c>
      <c r="G183" t="s">
        <v>68</v>
      </c>
      <c r="H183" t="s">
        <v>3796</v>
      </c>
      <c r="I183">
        <f>MROUND(Table1[[#This Row],[Prob_H]]*100,2)/100</f>
        <v>0.46</v>
      </c>
      <c r="J183">
        <f>1/Table1[[#This Row],[odds_ft_home_team_win]]-Table1[[#This Row],[Margin/3]]</f>
        <v>0.46258901570578476</v>
      </c>
      <c r="K183">
        <f>1/Table1[[#This Row],[odds_ft_draw]]-Table1[[#This Row],[Margin/3]]</f>
        <v>0.27090039996097937</v>
      </c>
      <c r="L183">
        <f>1/Table1[[#This Row],[odds_ft_away_team_win]]-Table1[[#This Row],[Margin/3]]</f>
        <v>0.26651058433323577</v>
      </c>
      <c r="M183">
        <v>1</v>
      </c>
      <c r="N183">
        <v>1.64</v>
      </c>
      <c r="O183">
        <v>1.1000000000000001</v>
      </c>
      <c r="P183">
        <v>1.58</v>
      </c>
      <c r="Q183">
        <v>1.48</v>
      </c>
      <c r="R183" t="str" cm="1">
        <f t="array" ref="R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">
        <v>1</v>
      </c>
      <c r="T183">
        <v>1</v>
      </c>
      <c r="U183">
        <v>2</v>
      </c>
      <c r="V183">
        <v>0</v>
      </c>
      <c r="W183">
        <v>0</v>
      </c>
      <c r="X183">
        <v>0</v>
      </c>
      <c r="Y183">
        <v>50</v>
      </c>
      <c r="Z183" t="s">
        <v>343</v>
      </c>
      <c r="AA183">
        <v>3</v>
      </c>
      <c r="AB183">
        <v>4</v>
      </c>
      <c r="AC183">
        <v>3</v>
      </c>
      <c r="AD183">
        <v>0</v>
      </c>
      <c r="AE183">
        <v>3</v>
      </c>
      <c r="AF183">
        <v>0</v>
      </c>
      <c r="AG183">
        <v>1</v>
      </c>
      <c r="AH183">
        <v>2</v>
      </c>
      <c r="AI183">
        <v>1</v>
      </c>
      <c r="AJ183">
        <v>2</v>
      </c>
      <c r="AK183">
        <v>10</v>
      </c>
      <c r="AL183">
        <v>16</v>
      </c>
      <c r="AM183">
        <v>6</v>
      </c>
      <c r="AN183">
        <v>5</v>
      </c>
      <c r="AO183">
        <v>4</v>
      </c>
      <c r="AP183">
        <v>11</v>
      </c>
      <c r="AQ183">
        <v>11</v>
      </c>
      <c r="AR183">
        <v>10</v>
      </c>
      <c r="AS183">
        <v>43</v>
      </c>
      <c r="AT183">
        <v>57</v>
      </c>
      <c r="AU183">
        <v>1.3</v>
      </c>
      <c r="AV183">
        <v>1.6</v>
      </c>
      <c r="AW183">
        <v>2.2599999999999998</v>
      </c>
      <c r="AX183">
        <v>58</v>
      </c>
      <c r="AY183">
        <v>82</v>
      </c>
      <c r="AZ183">
        <v>44</v>
      </c>
      <c r="BA183">
        <v>10</v>
      </c>
      <c r="BB183">
        <v>0</v>
      </c>
      <c r="BC183">
        <v>25</v>
      </c>
      <c r="BD183">
        <v>58</v>
      </c>
      <c r="BE183">
        <v>48</v>
      </c>
      <c r="BF183">
        <v>82</v>
      </c>
      <c r="BG183">
        <v>10.81</v>
      </c>
      <c r="BH183">
        <v>3.67</v>
      </c>
      <c r="BI183">
        <v>2.04</v>
      </c>
      <c r="BJ183">
        <v>3.35</v>
      </c>
      <c r="BK183">
        <v>3.4</v>
      </c>
      <c r="BL183">
        <f>1/Table1[[#This Row],[odds_ft_home_team_win]]+1/Table1[[#This Row],[odds_ft_draw]]+1/Table1[[#This Row],[odds_ft_away_team_win]]-1</f>
        <v>8.2821188176763316E-2</v>
      </c>
      <c r="BM183">
        <f>Table1[[#This Row],[Margin]]/3</f>
        <v>2.7607062725587772E-2</v>
      </c>
      <c r="BN183">
        <v>1.4</v>
      </c>
      <c r="BO183">
        <v>2.15</v>
      </c>
      <c r="BP183">
        <v>4.2</v>
      </c>
      <c r="BQ183">
        <v>8</v>
      </c>
      <c r="BR183">
        <v>1.91</v>
      </c>
      <c r="BS183">
        <v>1.8</v>
      </c>
      <c r="BT183" t="s">
        <v>3817</v>
      </c>
      <c r="BU183">
        <f>VLOOKUP(Table1[[#This Row],[Reference]],metron,11,FALSE)</f>
        <v>1.4888836329233679</v>
      </c>
      <c r="BV183">
        <f>VLOOKUP(Table1[[#This Row],[Reference]],metron,12,FALSE)</f>
        <v>1.0516792809839171</v>
      </c>
    </row>
    <row r="184" spans="1:74" x14ac:dyDescent="0.45">
      <c r="A184" t="s">
        <v>5399</v>
      </c>
      <c r="B184">
        <v>1642647600</v>
      </c>
      <c r="C184" s="3" t="s">
        <v>5152</v>
      </c>
      <c r="D184" t="s">
        <v>65</v>
      </c>
      <c r="E184" t="s">
        <v>66</v>
      </c>
      <c r="F184" t="s">
        <v>81</v>
      </c>
      <c r="G184" t="s">
        <v>93</v>
      </c>
      <c r="H184" t="s">
        <v>3822</v>
      </c>
      <c r="I184">
        <f>MROUND(Table1[[#This Row],[Prob_H]]*100,2)/100</f>
        <v>0.42</v>
      </c>
      <c r="J184">
        <f>1/Table1[[#This Row],[odds_ft_home_team_win]]-Table1[[#This Row],[Margin/3]]</f>
        <v>0.42129629629629628</v>
      </c>
      <c r="K184">
        <f>1/Table1[[#This Row],[odds_ft_draw]]-Table1[[#This Row],[Margin/3]]</f>
        <v>0.28935185185185186</v>
      </c>
      <c r="L184">
        <f>1/Table1[[#This Row],[odds_ft_away_team_win]]-Table1[[#This Row],[Margin/3]]</f>
        <v>0.28935185185185186</v>
      </c>
      <c r="M184">
        <v>1</v>
      </c>
      <c r="N184">
        <v>1.91</v>
      </c>
      <c r="O184">
        <v>1.73</v>
      </c>
      <c r="P184">
        <v>1.55</v>
      </c>
      <c r="Q184">
        <v>1.68</v>
      </c>
      <c r="R184" t="str" cm="1">
        <f t="array" ref="R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4">
        <v>1</v>
      </c>
      <c r="T184">
        <v>1</v>
      </c>
      <c r="U184">
        <v>2</v>
      </c>
      <c r="V184">
        <v>1</v>
      </c>
      <c r="W184">
        <v>1</v>
      </c>
      <c r="X184">
        <v>0</v>
      </c>
      <c r="Y184">
        <v>22</v>
      </c>
      <c r="Z184">
        <v>50</v>
      </c>
      <c r="AA184">
        <v>4</v>
      </c>
      <c r="AB184">
        <v>3</v>
      </c>
      <c r="AC184">
        <v>5</v>
      </c>
      <c r="AD184">
        <v>0</v>
      </c>
      <c r="AE184">
        <v>3</v>
      </c>
      <c r="AF184">
        <v>0</v>
      </c>
      <c r="AG184">
        <v>3</v>
      </c>
      <c r="AH184">
        <v>2</v>
      </c>
      <c r="AI184">
        <v>1</v>
      </c>
      <c r="AJ184">
        <v>2</v>
      </c>
      <c r="AK184">
        <v>10</v>
      </c>
      <c r="AL184">
        <v>6</v>
      </c>
      <c r="AM184">
        <v>5</v>
      </c>
      <c r="AN184">
        <v>4</v>
      </c>
      <c r="AO184">
        <v>5</v>
      </c>
      <c r="AP184">
        <v>2</v>
      </c>
      <c r="AQ184">
        <v>17</v>
      </c>
      <c r="AR184">
        <v>18</v>
      </c>
      <c r="AS184">
        <v>59</v>
      </c>
      <c r="AT184">
        <v>41</v>
      </c>
      <c r="AU184">
        <v>1.29</v>
      </c>
      <c r="AV184">
        <v>1.06</v>
      </c>
      <c r="AW184">
        <v>2.3199999999999998</v>
      </c>
      <c r="AX184">
        <v>46</v>
      </c>
      <c r="AY184">
        <v>64</v>
      </c>
      <c r="AZ184">
        <v>41</v>
      </c>
      <c r="BA184">
        <v>14</v>
      </c>
      <c r="BB184">
        <v>14</v>
      </c>
      <c r="BC184">
        <v>27</v>
      </c>
      <c r="BD184">
        <v>82</v>
      </c>
      <c r="BE184">
        <v>32</v>
      </c>
      <c r="BF184">
        <v>64</v>
      </c>
      <c r="BG184">
        <v>10.28</v>
      </c>
      <c r="BH184">
        <v>4.09</v>
      </c>
      <c r="BI184">
        <v>2.25</v>
      </c>
      <c r="BJ184">
        <v>3.2</v>
      </c>
      <c r="BK184">
        <v>3.2</v>
      </c>
      <c r="BL184">
        <f>1/Table1[[#This Row],[odds_ft_home_team_win]]+1/Table1[[#This Row],[odds_ft_draw]]+1/Table1[[#This Row],[odds_ft_away_team_win]]-1</f>
        <v>6.944444444444442E-2</v>
      </c>
      <c r="BM184">
        <f>Table1[[#This Row],[Margin]]/3</f>
        <v>2.314814814814814E-2</v>
      </c>
      <c r="BN184">
        <v>1.42</v>
      </c>
      <c r="BO184">
        <v>2.33</v>
      </c>
      <c r="BP184">
        <v>4.2</v>
      </c>
      <c r="BQ184">
        <v>8.1</v>
      </c>
      <c r="BR184">
        <v>1.91</v>
      </c>
      <c r="BS184">
        <v>1.8</v>
      </c>
      <c r="BT184" t="s">
        <v>109</v>
      </c>
      <c r="BU184">
        <f>VLOOKUP(Table1[[#This Row],[Reference]],metron,11,FALSE)</f>
        <v>1.396960958296362</v>
      </c>
      <c r="BV184">
        <f>VLOOKUP(Table1[[#This Row],[Reference]],metron,12,FALSE)</f>
        <v>1.091503992901508</v>
      </c>
    </row>
    <row r="185" spans="1:74" hidden="1" x14ac:dyDescent="0.45">
      <c r="A185" t="s">
        <v>5418</v>
      </c>
      <c r="B185">
        <v>1343435400</v>
      </c>
      <c r="C185" s="3" t="s">
        <v>105</v>
      </c>
      <c r="D185" t="s">
        <v>65</v>
      </c>
      <c r="E185" t="s">
        <v>66</v>
      </c>
      <c r="F185" t="s">
        <v>78</v>
      </c>
      <c r="G185" t="s">
        <v>85</v>
      </c>
      <c r="H185" t="s">
        <v>66</v>
      </c>
      <c r="I185">
        <f>MROUND(Table1[[#This Row],[Prob_H]]*100,2)/100</f>
        <v>0.38</v>
      </c>
      <c r="J185">
        <f>1/Table1[[#This Row],[odds_ft_home_team_win]]-Table1[[#This Row],[Margin/3]]</f>
        <v>0.38350127705149711</v>
      </c>
      <c r="K185">
        <f>1/Table1[[#This Row],[odds_ft_draw]]-Table1[[#This Row],[Margin/3]]</f>
        <v>0.28305562161473169</v>
      </c>
      <c r="L185">
        <f>1/Table1[[#This Row],[odds_ft_away_team_win]]-Table1[[#This Row],[Margin/3]]</f>
        <v>0.33344310133377114</v>
      </c>
      <c r="M185">
        <v>2</v>
      </c>
      <c r="N185">
        <v>0</v>
      </c>
      <c r="O185">
        <v>0</v>
      </c>
      <c r="P185">
        <v>1.95</v>
      </c>
      <c r="Q185">
        <v>0.8</v>
      </c>
      <c r="R185" t="str" cm="1">
        <f t="array" ref="R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24</v>
      </c>
      <c r="AA185">
        <v>-1</v>
      </c>
      <c r="AB185">
        <v>-1</v>
      </c>
      <c r="AC185">
        <v>4</v>
      </c>
      <c r="AD185">
        <v>0</v>
      </c>
      <c r="AE185">
        <v>2</v>
      </c>
      <c r="AF185">
        <v>0</v>
      </c>
      <c r="AG185">
        <v>1</v>
      </c>
      <c r="AH185">
        <v>3</v>
      </c>
      <c r="AI185">
        <v>1</v>
      </c>
      <c r="AJ185">
        <v>1</v>
      </c>
      <c r="AK185">
        <v>-1</v>
      </c>
      <c r="AL185">
        <v>-1</v>
      </c>
      <c r="AM185">
        <v>-1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2.54</v>
      </c>
      <c r="BJ185">
        <v>3.41</v>
      </c>
      <c r="BK185">
        <v>2.91</v>
      </c>
      <c r="BL185">
        <f>1/Table1[[#This Row],[odds_ft_home_team_win]]+1/Table1[[#This Row],[odds_ft_draw]]+1/Table1[[#This Row],[odds_ft_away_team_win]]-1</f>
        <v>3.0598531050233024E-2</v>
      </c>
      <c r="BM185">
        <f>Table1[[#This Row],[Margin]]/3</f>
        <v>1.0199510350077675E-2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 t="s">
        <v>106</v>
      </c>
      <c r="BU185">
        <f>VLOOKUP(Table1[[#This Row],[Reference]],metron,11,FALSE)</f>
        <v>1.330562659846547</v>
      </c>
      <c r="BV185">
        <f>VLOOKUP(Table1[[#This Row],[Reference]],metron,12,FALSE)</f>
        <v>1.1595268542199491</v>
      </c>
    </row>
    <row r="186" spans="1:74" hidden="1" x14ac:dyDescent="0.45">
      <c r="A186" t="s">
        <v>5418</v>
      </c>
      <c r="B186">
        <v>1343442600</v>
      </c>
      <c r="C186" s="3" t="s">
        <v>107</v>
      </c>
      <c r="D186" t="s">
        <v>65</v>
      </c>
      <c r="E186" t="s">
        <v>66</v>
      </c>
      <c r="F186" t="s">
        <v>81</v>
      </c>
      <c r="G186" t="s">
        <v>72</v>
      </c>
      <c r="H186" t="s">
        <v>66</v>
      </c>
      <c r="I186">
        <f>MROUND(Table1[[#This Row],[Prob_H]]*100,2)/100</f>
        <v>0.46</v>
      </c>
      <c r="J186">
        <f>1/Table1[[#This Row],[odds_ft_home_team_win]]-Table1[[#This Row],[Margin/3]]</f>
        <v>0.46889467920043587</v>
      </c>
      <c r="K186">
        <f>1/Table1[[#This Row],[odds_ft_draw]]-Table1[[#This Row],[Margin/3]]</f>
        <v>0.29254058330428234</v>
      </c>
      <c r="L186">
        <f>1/Table1[[#This Row],[odds_ft_away_team_win]]-Table1[[#This Row],[Margin/3]]</f>
        <v>0.2385647374952819</v>
      </c>
      <c r="M186">
        <v>2</v>
      </c>
      <c r="N186">
        <v>0</v>
      </c>
      <c r="O186">
        <v>0</v>
      </c>
      <c r="P186">
        <v>1.95</v>
      </c>
      <c r="Q186">
        <v>1.45</v>
      </c>
      <c r="R186" t="str" cm="1">
        <f t="array" ref="R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">
        <v>4</v>
      </c>
      <c r="T186">
        <v>0</v>
      </c>
      <c r="U186">
        <v>4</v>
      </c>
      <c r="V186">
        <v>1</v>
      </c>
      <c r="W186">
        <v>1</v>
      </c>
      <c r="X186">
        <v>0</v>
      </c>
      <c r="Y186" t="s">
        <v>108</v>
      </c>
      <c r="AA186">
        <v>-1</v>
      </c>
      <c r="AB186">
        <v>-1</v>
      </c>
      <c r="AC186">
        <v>2</v>
      </c>
      <c r="AD186">
        <v>0</v>
      </c>
      <c r="AE186">
        <v>5</v>
      </c>
      <c r="AF186">
        <v>1</v>
      </c>
      <c r="AG186">
        <v>1</v>
      </c>
      <c r="AH186">
        <v>1</v>
      </c>
      <c r="AI186">
        <v>1</v>
      </c>
      <c r="AJ186">
        <v>5</v>
      </c>
      <c r="AK186">
        <v>-1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2.09</v>
      </c>
      <c r="BJ186">
        <v>3.31</v>
      </c>
      <c r="BK186">
        <v>4.03</v>
      </c>
      <c r="BL186">
        <f>1/Table1[[#This Row],[odds_ft_home_team_win]]+1/Table1[[#This Row],[odds_ft_draw]]+1/Table1[[#This Row],[odds_ft_away_team_win]]-1</f>
        <v>2.8722660963285795E-2</v>
      </c>
      <c r="BM186">
        <f>Table1[[#This Row],[Margin]]/3</f>
        <v>9.5742203210952646E-3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 t="s">
        <v>109</v>
      </c>
      <c r="BU186">
        <f>VLOOKUP(Table1[[#This Row],[Reference]],metron,11,FALSE)</f>
        <v>1.4888836329233679</v>
      </c>
      <c r="BV186">
        <f>VLOOKUP(Table1[[#This Row],[Reference]],metron,12,FALSE)</f>
        <v>1.0516792809839171</v>
      </c>
    </row>
    <row r="187" spans="1:74" hidden="1" x14ac:dyDescent="0.45">
      <c r="A187" t="s">
        <v>5418</v>
      </c>
      <c r="B187">
        <v>1343512800</v>
      </c>
      <c r="C187" s="3" t="s">
        <v>110</v>
      </c>
      <c r="D187" t="s">
        <v>65</v>
      </c>
      <c r="E187" t="s">
        <v>66</v>
      </c>
      <c r="F187" t="s">
        <v>86</v>
      </c>
      <c r="G187" t="s">
        <v>67</v>
      </c>
      <c r="H187" t="s">
        <v>66</v>
      </c>
      <c r="I187">
        <f>MROUND(Table1[[#This Row],[Prob_H]]*100,2)/100</f>
        <v>0.54</v>
      </c>
      <c r="J187">
        <f>1/Table1[[#This Row],[odds_ft_home_team_win]]-Table1[[#This Row],[Margin/3]]</f>
        <v>0.54923495871256622</v>
      </c>
      <c r="K187">
        <f>1/Table1[[#This Row],[odds_ft_draw]]-Table1[[#This Row],[Margin/3]]</f>
        <v>0.25442798357953456</v>
      </c>
      <c r="L187">
        <f>1/Table1[[#This Row],[odds_ft_away_team_win]]-Table1[[#This Row],[Margin/3]]</f>
        <v>0.19633705770789922</v>
      </c>
      <c r="M187">
        <v>2</v>
      </c>
      <c r="N187">
        <v>0</v>
      </c>
      <c r="O187">
        <v>0</v>
      </c>
      <c r="P187">
        <v>1.86</v>
      </c>
      <c r="Q187">
        <v>0.53</v>
      </c>
      <c r="R187" t="str" cm="1">
        <f t="array" ref="R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">
        <v>4</v>
      </c>
      <c r="T187">
        <v>2</v>
      </c>
      <c r="U187">
        <v>6</v>
      </c>
      <c r="V187">
        <v>2</v>
      </c>
      <c r="W187">
        <v>1</v>
      </c>
      <c r="X187">
        <v>1</v>
      </c>
      <c r="Y187" t="s">
        <v>111</v>
      </c>
      <c r="Z187" t="s">
        <v>112</v>
      </c>
      <c r="AA187">
        <v>-1</v>
      </c>
      <c r="AB187">
        <v>-1</v>
      </c>
      <c r="AC187">
        <v>2</v>
      </c>
      <c r="AD187">
        <v>0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-1</v>
      </c>
      <c r="AL187">
        <v>-1</v>
      </c>
      <c r="AM187">
        <v>-1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1.79</v>
      </c>
      <c r="BJ187">
        <v>3.79</v>
      </c>
      <c r="BK187">
        <v>4.8600000000000003</v>
      </c>
      <c r="BL187">
        <f>1/Table1[[#This Row],[odds_ft_home_team_win]]+1/Table1[[#This Row],[odds_ft_draw]]+1/Table1[[#This Row],[odds_ft_away_team_win]]-1</f>
        <v>2.8272777493586254E-2</v>
      </c>
      <c r="BM187">
        <f>Table1[[#This Row],[Margin]]/3</f>
        <v>9.4242591645287508E-3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 t="s">
        <v>113</v>
      </c>
      <c r="BU187">
        <f>VLOOKUP(Table1[[#This Row],[Reference]],metron,11,FALSE)</f>
        <v>1.684957590444867</v>
      </c>
      <c r="BV187">
        <f>VLOOKUP(Table1[[#This Row],[Reference]],metron,12,FALSE)</f>
        <v>0.95101263631642718</v>
      </c>
    </row>
    <row r="188" spans="1:74" hidden="1" x14ac:dyDescent="0.45">
      <c r="A188" t="s">
        <v>5418</v>
      </c>
      <c r="B188">
        <v>1343520000</v>
      </c>
      <c r="C188" s="3" t="s">
        <v>114</v>
      </c>
      <c r="D188" t="s">
        <v>65</v>
      </c>
      <c r="E188" t="s">
        <v>66</v>
      </c>
      <c r="F188" t="s">
        <v>68</v>
      </c>
      <c r="G188" t="s">
        <v>102</v>
      </c>
      <c r="H188" t="s">
        <v>66</v>
      </c>
      <c r="I188">
        <f>MROUND(Table1[[#This Row],[Prob_H]]*100,2)/100</f>
        <v>0.66</v>
      </c>
      <c r="J188">
        <f>1/Table1[[#This Row],[odds_ft_home_team_win]]-Table1[[#This Row],[Margin/3]]</f>
        <v>0.65281127441959164</v>
      </c>
      <c r="K188">
        <f>1/Table1[[#This Row],[odds_ft_draw]]-Table1[[#This Row],[Margin/3]]</f>
        <v>0.22311775832533626</v>
      </c>
      <c r="L188">
        <f>1/Table1[[#This Row],[odds_ft_away_team_win]]-Table1[[#This Row],[Margin/3]]</f>
        <v>0.12407096725507204</v>
      </c>
      <c r="M188">
        <v>2</v>
      </c>
      <c r="N188">
        <v>0</v>
      </c>
      <c r="O188">
        <v>0</v>
      </c>
      <c r="P188">
        <v>1.56</v>
      </c>
      <c r="Q188">
        <v>0.82</v>
      </c>
      <c r="R188" t="str" cm="1">
        <f t="array" ref="R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">
        <v>2</v>
      </c>
      <c r="T188">
        <v>1</v>
      </c>
      <c r="U188">
        <v>3</v>
      </c>
      <c r="V188">
        <v>0</v>
      </c>
      <c r="W188">
        <v>0</v>
      </c>
      <c r="X188">
        <v>0</v>
      </c>
      <c r="Y188" t="s">
        <v>115</v>
      </c>
      <c r="Z188">
        <v>50</v>
      </c>
      <c r="AA188">
        <v>-1</v>
      </c>
      <c r="AB188">
        <v>-1</v>
      </c>
      <c r="AC188">
        <v>1</v>
      </c>
      <c r="AD188">
        <v>0</v>
      </c>
      <c r="AE188">
        <v>3</v>
      </c>
      <c r="AF188">
        <v>0</v>
      </c>
      <c r="AG188">
        <v>1</v>
      </c>
      <c r="AH188">
        <v>0</v>
      </c>
      <c r="AI188">
        <v>1</v>
      </c>
      <c r="AJ188">
        <v>2</v>
      </c>
      <c r="AK188">
        <v>-1</v>
      </c>
      <c r="AL188">
        <v>-1</v>
      </c>
      <c r="AM188">
        <v>-1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1.51</v>
      </c>
      <c r="BJ188">
        <v>4.3</v>
      </c>
      <c r="BK188">
        <v>7.49</v>
      </c>
      <c r="BL188">
        <f>1/Table1[[#This Row],[odds_ft_home_team_win]]+1/Table1[[#This Row],[odds_ft_draw]]+1/Table1[[#This Row],[odds_ft_away_team_win]]-1</f>
        <v>2.8321143628642353E-2</v>
      </c>
      <c r="BM188">
        <f>Table1[[#This Row],[Margin]]/3</f>
        <v>9.4403812095474517E-3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 t="s">
        <v>116</v>
      </c>
      <c r="BU188">
        <f>VLOOKUP(Table1[[#This Row],[Reference]],metron,11,FALSE)</f>
        <v>2.089675030851502</v>
      </c>
      <c r="BV188">
        <f>VLOOKUP(Table1[[#This Row],[Reference]],metron,12,FALSE)</f>
        <v>0.8354586589880707</v>
      </c>
    </row>
    <row r="189" spans="1:74" hidden="1" x14ac:dyDescent="0.45">
      <c r="A189" t="s">
        <v>5418</v>
      </c>
      <c r="B189">
        <v>1343520000</v>
      </c>
      <c r="C189" s="3" t="s">
        <v>114</v>
      </c>
      <c r="D189" t="s">
        <v>65</v>
      </c>
      <c r="E189" t="s">
        <v>66</v>
      </c>
      <c r="F189" t="s">
        <v>103</v>
      </c>
      <c r="G189" t="s">
        <v>93</v>
      </c>
      <c r="H189" t="s">
        <v>66</v>
      </c>
      <c r="I189">
        <f>MROUND(Table1[[#This Row],[Prob_H]]*100,2)/100</f>
        <v>0.5</v>
      </c>
      <c r="J189">
        <f>1/Table1[[#This Row],[odds_ft_home_team_win]]-Table1[[#This Row],[Margin/3]]</f>
        <v>0.49000626784595031</v>
      </c>
      <c r="K189">
        <f>1/Table1[[#This Row],[odds_ft_draw]]-Table1[[#This Row],[Margin/3]]</f>
        <v>0.27902360888641276</v>
      </c>
      <c r="L189">
        <f>1/Table1[[#This Row],[odds_ft_away_team_win]]-Table1[[#This Row],[Margin/3]]</f>
        <v>0.23097012326763705</v>
      </c>
      <c r="M189">
        <v>2</v>
      </c>
      <c r="N189">
        <v>0</v>
      </c>
      <c r="O189">
        <v>0</v>
      </c>
      <c r="P189">
        <v>1.88</v>
      </c>
      <c r="Q189">
        <v>1.1100000000000001</v>
      </c>
      <c r="R189" t="str" cm="1">
        <f t="array" ref="R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9">
        <v>0</v>
      </c>
      <c r="T189">
        <v>3</v>
      </c>
      <c r="U189">
        <v>3</v>
      </c>
      <c r="V189">
        <v>0</v>
      </c>
      <c r="W189">
        <v>0</v>
      </c>
      <c r="X189">
        <v>0</v>
      </c>
      <c r="Z189" t="s">
        <v>117</v>
      </c>
      <c r="AA189">
        <v>-1</v>
      </c>
      <c r="AB189">
        <v>-1</v>
      </c>
      <c r="AC189">
        <v>1</v>
      </c>
      <c r="AD189">
        <v>2</v>
      </c>
      <c r="AE189">
        <v>3</v>
      </c>
      <c r="AF189">
        <v>0</v>
      </c>
      <c r="AG189">
        <v>1</v>
      </c>
      <c r="AH189">
        <v>2</v>
      </c>
      <c r="AI189">
        <v>2</v>
      </c>
      <c r="AJ189">
        <v>1</v>
      </c>
      <c r="AK189">
        <v>-1</v>
      </c>
      <c r="AL189">
        <v>-1</v>
      </c>
      <c r="AM189">
        <v>-1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2</v>
      </c>
      <c r="BJ189">
        <v>3.46</v>
      </c>
      <c r="BK189">
        <v>4.1500000000000004</v>
      </c>
      <c r="BL189">
        <f>1/Table1[[#This Row],[odds_ft_home_team_win]]+1/Table1[[#This Row],[odds_ft_draw]]+1/Table1[[#This Row],[odds_ft_away_team_win]]-1</f>
        <v>2.9981196462149029E-2</v>
      </c>
      <c r="BM189">
        <f>Table1[[#This Row],[Margin]]/3</f>
        <v>9.9937321540496758E-3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 t="s">
        <v>118</v>
      </c>
      <c r="BU189">
        <f>VLOOKUP(Table1[[#This Row],[Reference]],metron,11,FALSE)</f>
        <v>1.5342708579532029</v>
      </c>
      <c r="BV189">
        <f>VLOOKUP(Table1[[#This Row],[Reference]],metron,12,FALSE)</f>
        <v>0.98593713070196176</v>
      </c>
    </row>
    <row r="190" spans="1:74" hidden="1" x14ac:dyDescent="0.45">
      <c r="A190" t="s">
        <v>5418</v>
      </c>
      <c r="B190">
        <v>1343527200</v>
      </c>
      <c r="C190" s="3" t="s">
        <v>119</v>
      </c>
      <c r="D190" t="s">
        <v>65</v>
      </c>
      <c r="E190" t="s">
        <v>66</v>
      </c>
      <c r="F190" t="s">
        <v>89</v>
      </c>
      <c r="G190" t="s">
        <v>77</v>
      </c>
      <c r="H190" t="s">
        <v>66</v>
      </c>
      <c r="I190">
        <f>MROUND(Table1[[#This Row],[Prob_H]]*100,2)/100</f>
        <v>0.3</v>
      </c>
      <c r="J190">
        <f>1/Table1[[#This Row],[odds_ft_home_team_win]]-Table1[[#This Row],[Margin/3]]</f>
        <v>0.29524448793870656</v>
      </c>
      <c r="K190">
        <f>1/Table1[[#This Row],[odds_ft_draw]]-Table1[[#This Row],[Margin/3]]</f>
        <v>0.30286643915821876</v>
      </c>
      <c r="L190">
        <f>1/Table1[[#This Row],[odds_ft_away_team_win]]-Table1[[#This Row],[Margin/3]]</f>
        <v>0.40188907290307468</v>
      </c>
      <c r="M190">
        <v>2</v>
      </c>
      <c r="N190">
        <v>0</v>
      </c>
      <c r="O190">
        <v>0</v>
      </c>
      <c r="P190">
        <v>0.82</v>
      </c>
      <c r="Q190">
        <v>1.38</v>
      </c>
      <c r="R190" t="str" cm="1">
        <f t="array" ref="R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">
        <v>1</v>
      </c>
      <c r="T190">
        <v>2</v>
      </c>
      <c r="U190">
        <v>3</v>
      </c>
      <c r="V190">
        <v>1</v>
      </c>
      <c r="W190">
        <v>0</v>
      </c>
      <c r="X190">
        <v>1</v>
      </c>
      <c r="Y190">
        <v>54</v>
      </c>
      <c r="Z190" t="s">
        <v>120</v>
      </c>
      <c r="AA190">
        <v>-1</v>
      </c>
      <c r="AB190">
        <v>-1</v>
      </c>
      <c r="AC190">
        <v>2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0</v>
      </c>
      <c r="AK190">
        <v>-1</v>
      </c>
      <c r="AL190">
        <v>-1</v>
      </c>
      <c r="AM190">
        <v>-1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3.28</v>
      </c>
      <c r="BJ190">
        <v>3.2</v>
      </c>
      <c r="BK190">
        <v>2.4300000000000002</v>
      </c>
      <c r="BL190">
        <f>1/Table1[[#This Row],[odds_ft_home_team_win]]+1/Table1[[#This Row],[odds_ft_draw]]+1/Table1[[#This Row],[odds_ft_away_team_win]]-1</f>
        <v>2.8900682525343724E-2</v>
      </c>
      <c r="BM190">
        <f>Table1[[#This Row],[Margin]]/3</f>
        <v>9.6335608417812413E-3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121</v>
      </c>
      <c r="BU190">
        <f>VLOOKUP(Table1[[#This Row],[Reference]],metron,11,FALSE)</f>
        <v>1.1805091283106199</v>
      </c>
      <c r="BV190">
        <f>VLOOKUP(Table1[[#This Row],[Reference]],metron,12,FALSE)</f>
        <v>1.3921316533813319</v>
      </c>
    </row>
    <row r="191" spans="1:74" hidden="1" x14ac:dyDescent="0.45">
      <c r="A191" t="s">
        <v>5418</v>
      </c>
      <c r="B191">
        <v>1343581200</v>
      </c>
      <c r="C191" s="3" t="s">
        <v>122</v>
      </c>
      <c r="D191" t="s">
        <v>65</v>
      </c>
      <c r="E191" t="s">
        <v>66</v>
      </c>
      <c r="F191" t="s">
        <v>94</v>
      </c>
      <c r="G191" t="s">
        <v>80</v>
      </c>
      <c r="H191" t="s">
        <v>66</v>
      </c>
      <c r="I191">
        <f>MROUND(Table1[[#This Row],[Prob_H]]*100,2)/100</f>
        <v>0.6</v>
      </c>
      <c r="J191">
        <f>1/Table1[[#This Row],[odds_ft_home_team_win]]-Table1[[#This Row],[Margin/3]]</f>
        <v>0.603831660127221</v>
      </c>
      <c r="K191">
        <f>1/Table1[[#This Row],[odds_ft_draw]]-Table1[[#This Row],[Margin/3]]</f>
        <v>0.24608920331520842</v>
      </c>
      <c r="L191">
        <f>1/Table1[[#This Row],[odds_ft_away_team_win]]-Table1[[#This Row],[Margin/3]]</f>
        <v>0.15007913655757049</v>
      </c>
      <c r="M191">
        <v>2</v>
      </c>
      <c r="N191">
        <v>0</v>
      </c>
      <c r="O191">
        <v>0</v>
      </c>
      <c r="P191">
        <v>1.56</v>
      </c>
      <c r="Q191">
        <v>0.94</v>
      </c>
      <c r="R191" t="str" cm="1">
        <f t="array" ref="R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">
        <v>3</v>
      </c>
      <c r="T191">
        <v>0</v>
      </c>
      <c r="U191">
        <v>3</v>
      </c>
      <c r="V191">
        <v>2</v>
      </c>
      <c r="W191">
        <v>2</v>
      </c>
      <c r="X191">
        <v>0</v>
      </c>
      <c r="Y191" t="s">
        <v>123</v>
      </c>
      <c r="AA191">
        <v>-1</v>
      </c>
      <c r="AB191">
        <v>-1</v>
      </c>
      <c r="AC191">
        <v>3</v>
      </c>
      <c r="AD191">
        <v>0</v>
      </c>
      <c r="AE191">
        <v>2</v>
      </c>
      <c r="AF191">
        <v>0</v>
      </c>
      <c r="AG191">
        <v>0</v>
      </c>
      <c r="AH191">
        <v>3</v>
      </c>
      <c r="AI191">
        <v>1</v>
      </c>
      <c r="AJ191">
        <v>1</v>
      </c>
      <c r="AK191">
        <v>-1</v>
      </c>
      <c r="AL191">
        <v>-1</v>
      </c>
      <c r="AM191">
        <v>-1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1.63</v>
      </c>
      <c r="BJ191">
        <v>3.91</v>
      </c>
      <c r="BK191">
        <v>6.26</v>
      </c>
      <c r="BL191">
        <f>1/Table1[[#This Row],[odds_ft_home_team_win]]+1/Table1[[#This Row],[odds_ft_draw]]+1/Table1[[#This Row],[odds_ft_away_team_win]]-1</f>
        <v>2.899581716434918E-2</v>
      </c>
      <c r="BM191">
        <f>Table1[[#This Row],[Margin]]/3</f>
        <v>9.665272388116394E-3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 t="s">
        <v>124</v>
      </c>
      <c r="BU191">
        <f>VLOOKUP(Table1[[#This Row],[Reference]],metron,11,FALSE)</f>
        <v>1.841836734693878</v>
      </c>
      <c r="BV191">
        <f>VLOOKUP(Table1[[#This Row],[Reference]],metron,12,FALSE)</f>
        <v>0.88917233560090703</v>
      </c>
    </row>
    <row r="192" spans="1:74" hidden="1" x14ac:dyDescent="0.45">
      <c r="A192" t="s">
        <v>5418</v>
      </c>
      <c r="B192">
        <v>1343581200</v>
      </c>
      <c r="C192" s="3" t="s">
        <v>122</v>
      </c>
      <c r="D192" t="s">
        <v>65</v>
      </c>
      <c r="E192" t="s">
        <v>66</v>
      </c>
      <c r="F192" t="s">
        <v>73</v>
      </c>
      <c r="G192" t="s">
        <v>97</v>
      </c>
      <c r="H192" t="s">
        <v>66</v>
      </c>
      <c r="I192">
        <f>MROUND(Table1[[#This Row],[Prob_H]]*100,2)/100</f>
        <v>0.38</v>
      </c>
      <c r="J192">
        <f>1/Table1[[#This Row],[odds_ft_home_team_win]]-Table1[[#This Row],[Margin/3]]</f>
        <v>0.37169641056208141</v>
      </c>
      <c r="K192">
        <f>1/Table1[[#This Row],[odds_ft_draw]]-Table1[[#This Row],[Margin/3]]</f>
        <v>0.28241468206781778</v>
      </c>
      <c r="L192">
        <f>1/Table1[[#This Row],[odds_ft_away_team_win]]-Table1[[#This Row],[Margin/3]]</f>
        <v>0.34588890737010081</v>
      </c>
      <c r="M192">
        <v>2</v>
      </c>
      <c r="N192">
        <v>0</v>
      </c>
      <c r="O192">
        <v>0</v>
      </c>
      <c r="P192">
        <v>0.88</v>
      </c>
      <c r="Q192">
        <v>1.4</v>
      </c>
      <c r="R192" t="str" cm="1">
        <f t="array" ref="R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">
        <v>1</v>
      </c>
      <c r="T192">
        <v>3</v>
      </c>
      <c r="U192">
        <v>4</v>
      </c>
      <c r="V192">
        <v>3</v>
      </c>
      <c r="W192">
        <v>1</v>
      </c>
      <c r="X192">
        <v>2</v>
      </c>
      <c r="Y192">
        <v>33</v>
      </c>
      <c r="Z192" t="s">
        <v>125</v>
      </c>
      <c r="AA192">
        <v>-1</v>
      </c>
      <c r="AB192">
        <v>-1</v>
      </c>
      <c r="AC192">
        <v>2</v>
      </c>
      <c r="AD192">
        <v>1</v>
      </c>
      <c r="AE192">
        <v>2</v>
      </c>
      <c r="AF192">
        <v>0</v>
      </c>
      <c r="AG192">
        <v>1</v>
      </c>
      <c r="AH192">
        <v>2</v>
      </c>
      <c r="AI192">
        <v>2</v>
      </c>
      <c r="AJ192">
        <v>0</v>
      </c>
      <c r="AK192">
        <v>-1</v>
      </c>
      <c r="AL192">
        <v>-1</v>
      </c>
      <c r="AM192">
        <v>-1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2.62</v>
      </c>
      <c r="BJ192">
        <v>3.42</v>
      </c>
      <c r="BK192">
        <v>2.81</v>
      </c>
      <c r="BL192">
        <f>1/Table1[[#This Row],[odds_ft_home_team_win]]+1/Table1[[#This Row],[odds_ft_draw]]+1/Table1[[#This Row],[odds_ft_away_team_win]]-1</f>
        <v>2.994893625268702E-2</v>
      </c>
      <c r="BM192">
        <f>Table1[[#This Row],[Margin]]/3</f>
        <v>9.9829787508956738E-3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 t="s">
        <v>126</v>
      </c>
      <c r="BU192">
        <f>VLOOKUP(Table1[[#This Row],[Reference]],metron,11,FALSE)</f>
        <v>1.330562659846547</v>
      </c>
      <c r="BV192">
        <f>VLOOKUP(Table1[[#This Row],[Reference]],metron,12,FALSE)</f>
        <v>1.1595268542199491</v>
      </c>
    </row>
    <row r="193" spans="1:74" hidden="1" x14ac:dyDescent="0.45">
      <c r="A193" t="s">
        <v>5418</v>
      </c>
      <c r="B193">
        <v>1343599200</v>
      </c>
      <c r="C193" s="3" t="s">
        <v>127</v>
      </c>
      <c r="D193" t="s">
        <v>65</v>
      </c>
      <c r="E193" t="s">
        <v>66</v>
      </c>
      <c r="F193" t="s">
        <v>98</v>
      </c>
      <c r="G193" t="s">
        <v>88</v>
      </c>
      <c r="H193" t="s">
        <v>66</v>
      </c>
      <c r="I193">
        <f>MROUND(Table1[[#This Row],[Prob_H]]*100,2)/100</f>
        <v>0.42</v>
      </c>
      <c r="J193">
        <f>1/Table1[[#This Row],[odds_ft_home_team_win]]-Table1[[#This Row],[Margin/3]]</f>
        <v>0.42662324399693896</v>
      </c>
      <c r="K193">
        <f>1/Table1[[#This Row],[odds_ft_draw]]-Table1[[#This Row],[Margin/3]]</f>
        <v>0.28492727202697848</v>
      </c>
      <c r="L193">
        <f>1/Table1[[#This Row],[odds_ft_away_team_win]]-Table1[[#This Row],[Margin/3]]</f>
        <v>0.2884494839760825</v>
      </c>
      <c r="M193">
        <v>2</v>
      </c>
      <c r="N193">
        <v>0</v>
      </c>
      <c r="O193">
        <v>0</v>
      </c>
      <c r="P193">
        <v>1.06</v>
      </c>
      <c r="Q193">
        <v>1.1100000000000001</v>
      </c>
      <c r="R193" t="str" cm="1">
        <f t="array" ref="R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">
        <v>0</v>
      </c>
      <c r="T193">
        <v>1</v>
      </c>
      <c r="U193">
        <v>1</v>
      </c>
      <c r="V193">
        <v>0</v>
      </c>
      <c r="W193">
        <v>0</v>
      </c>
      <c r="X193">
        <v>0</v>
      </c>
      <c r="Z193">
        <v>89</v>
      </c>
      <c r="AA193">
        <v>-1</v>
      </c>
      <c r="AB193">
        <v>-1</v>
      </c>
      <c r="AC193">
        <v>1</v>
      </c>
      <c r="AD193">
        <v>0</v>
      </c>
      <c r="AE193">
        <v>4</v>
      </c>
      <c r="AF193">
        <v>0</v>
      </c>
      <c r="AG193">
        <v>1</v>
      </c>
      <c r="AH193">
        <v>0</v>
      </c>
      <c r="AI193">
        <v>1</v>
      </c>
      <c r="AJ193">
        <v>3</v>
      </c>
      <c r="AK193">
        <v>-1</v>
      </c>
      <c r="AL193">
        <v>-1</v>
      </c>
      <c r="AM193">
        <v>-1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2.29</v>
      </c>
      <c r="BJ193">
        <v>3.39</v>
      </c>
      <c r="BK193">
        <v>3.35</v>
      </c>
      <c r="BL193">
        <f>1/Table1[[#This Row],[odds_ft_home_team_win]]+1/Table1[[#This Row],[odds_ft_draw]]+1/Table1[[#This Row],[odds_ft_away_team_win]]-1</f>
        <v>3.0173936131453916E-2</v>
      </c>
      <c r="BM193">
        <f>Table1[[#This Row],[Margin]]/3</f>
        <v>1.0057978710484639E-2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 t="s">
        <v>128</v>
      </c>
      <c r="BU193">
        <f>VLOOKUP(Table1[[#This Row],[Reference]],metron,11,FALSE)</f>
        <v>1.396960958296362</v>
      </c>
      <c r="BV193">
        <f>VLOOKUP(Table1[[#This Row],[Reference]],metron,12,FALSE)</f>
        <v>1.091503992901508</v>
      </c>
    </row>
    <row r="194" spans="1:74" hidden="1" x14ac:dyDescent="0.45">
      <c r="A194" t="s">
        <v>5417</v>
      </c>
      <c r="B194">
        <v>1358704800</v>
      </c>
      <c r="C194" s="3" t="s">
        <v>393</v>
      </c>
      <c r="D194" t="s">
        <v>65</v>
      </c>
      <c r="E194" t="s">
        <v>66</v>
      </c>
      <c r="F194" t="s">
        <v>94</v>
      </c>
      <c r="G194" t="s">
        <v>72</v>
      </c>
      <c r="H194" t="s">
        <v>66</v>
      </c>
      <c r="I194" t="e">
        <f>MROUND(Table1[[#This Row],[Prob_H]]*100,2)/100</f>
        <v>#DIV/0!</v>
      </c>
      <c r="J194" t="e">
        <f>1/Table1[[#This Row],[odds_ft_home_team_win]]-Table1[[#This Row],[Margin/3]]</f>
        <v>#DIV/0!</v>
      </c>
      <c r="K194" t="e">
        <f>1/Table1[[#This Row],[odds_ft_draw]]-Table1[[#This Row],[Margin/3]]</f>
        <v>#DIV/0!</v>
      </c>
      <c r="L194" t="e">
        <f>1/Table1[[#This Row],[odds_ft_away_team_win]]-Table1[[#This Row],[Margin/3]]</f>
        <v>#DIV/0!</v>
      </c>
      <c r="M194">
        <v>3</v>
      </c>
      <c r="N194">
        <v>1.6</v>
      </c>
      <c r="O194">
        <v>1.92</v>
      </c>
      <c r="P194">
        <v>1.56</v>
      </c>
      <c r="Q194">
        <v>1.45</v>
      </c>
      <c r="R194" t="str" cm="1">
        <f t="array" ref="R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">
        <v>1</v>
      </c>
      <c r="T194">
        <v>2</v>
      </c>
      <c r="U194">
        <v>3</v>
      </c>
      <c r="V194">
        <v>1</v>
      </c>
      <c r="W194">
        <v>0</v>
      </c>
      <c r="X194">
        <v>1</v>
      </c>
      <c r="Y194">
        <v>88</v>
      </c>
      <c r="Z194" t="s">
        <v>395</v>
      </c>
      <c r="AA194">
        <v>-1</v>
      </c>
      <c r="AB194">
        <v>-1</v>
      </c>
      <c r="AC194">
        <v>2</v>
      </c>
      <c r="AD194">
        <v>0</v>
      </c>
      <c r="AE194">
        <v>2</v>
      </c>
      <c r="AF194">
        <v>0</v>
      </c>
      <c r="AG194">
        <v>2</v>
      </c>
      <c r="AH194">
        <v>0</v>
      </c>
      <c r="AI194">
        <v>1</v>
      </c>
      <c r="AJ194">
        <v>1</v>
      </c>
      <c r="AK194">
        <v>-1</v>
      </c>
      <c r="AL194">
        <v>-1</v>
      </c>
      <c r="AM194">
        <v>-1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0</v>
      </c>
      <c r="AV194">
        <v>0</v>
      </c>
      <c r="AW194">
        <v>2.44</v>
      </c>
      <c r="AX194">
        <v>48</v>
      </c>
      <c r="AY194">
        <v>69</v>
      </c>
      <c r="AZ194">
        <v>44</v>
      </c>
      <c r="BA194">
        <v>22</v>
      </c>
      <c r="BB194">
        <v>10</v>
      </c>
      <c r="BC194">
        <v>36</v>
      </c>
      <c r="BD194">
        <v>65</v>
      </c>
      <c r="BE194">
        <v>38</v>
      </c>
      <c r="BF194">
        <v>76</v>
      </c>
      <c r="BG194">
        <v>0</v>
      </c>
      <c r="BH194">
        <v>5.4</v>
      </c>
      <c r="BI194">
        <v>0</v>
      </c>
      <c r="BJ194">
        <v>0</v>
      </c>
      <c r="BK194">
        <v>0</v>
      </c>
      <c r="BL194" t="e">
        <f>1/Table1[[#This Row],[odds_ft_home_team_win]]+1/Table1[[#This Row],[odds_ft_draw]]+1/Table1[[#This Row],[odds_ft_away_team_win]]-1</f>
        <v>#DIV/0!</v>
      </c>
      <c r="BM194" t="e">
        <f>Table1[[#This Row],[Margin]]/3</f>
        <v>#DIV/0!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 t="s">
        <v>124</v>
      </c>
      <c r="BU194" t="e">
        <f>VLOOKUP(Table1[[#This Row],[Reference]],metron,11,FALSE)</f>
        <v>#DIV/0!</v>
      </c>
      <c r="BV194" t="e">
        <f>VLOOKUP(Table1[[#This Row],[Reference]],metron,12,FALSE)</f>
        <v>#DIV/0!</v>
      </c>
    </row>
    <row r="195" spans="1:74" hidden="1" x14ac:dyDescent="0.45">
      <c r="A195" t="s">
        <v>5417</v>
      </c>
      <c r="B195">
        <v>1357954200</v>
      </c>
      <c r="C195" s="3" t="s">
        <v>372</v>
      </c>
      <c r="D195" t="s">
        <v>65</v>
      </c>
      <c r="E195" t="s">
        <v>66</v>
      </c>
      <c r="F195" t="s">
        <v>67</v>
      </c>
      <c r="G195" t="s">
        <v>86</v>
      </c>
      <c r="H195" t="s">
        <v>66</v>
      </c>
      <c r="I195">
        <f>MROUND(Table1[[#This Row],[Prob_H]]*100,2)/100</f>
        <v>0.34</v>
      </c>
      <c r="J195">
        <f>1/Table1[[#This Row],[odds_ft_home_team_win]]-Table1[[#This Row],[Margin/3]]</f>
        <v>0.3325369318107394</v>
      </c>
      <c r="K195">
        <f>1/Table1[[#This Row],[odds_ft_draw]]-Table1[[#This Row],[Margin/3]]</f>
        <v>0.27578546410036758</v>
      </c>
      <c r="L195">
        <f>1/Table1[[#This Row],[odds_ft_away_team_win]]-Table1[[#This Row],[Margin/3]]</f>
        <v>0.39167760408889307</v>
      </c>
      <c r="M195">
        <v>2</v>
      </c>
      <c r="N195">
        <v>2.25</v>
      </c>
      <c r="O195">
        <v>2.09</v>
      </c>
      <c r="P195">
        <v>1.76</v>
      </c>
      <c r="Q195">
        <v>1.86</v>
      </c>
      <c r="R195" t="str" cm="1">
        <f t="array" ref="R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">
        <v>0</v>
      </c>
      <c r="T195">
        <v>2</v>
      </c>
      <c r="U195">
        <v>2</v>
      </c>
      <c r="V195">
        <v>0</v>
      </c>
      <c r="W195">
        <v>0</v>
      </c>
      <c r="X195">
        <v>0</v>
      </c>
      <c r="Z195" t="s">
        <v>373</v>
      </c>
      <c r="AA195">
        <v>-1</v>
      </c>
      <c r="AB195">
        <v>-1</v>
      </c>
      <c r="AC195">
        <v>3</v>
      </c>
      <c r="AD195">
        <v>0</v>
      </c>
      <c r="AE195">
        <v>2</v>
      </c>
      <c r="AF195">
        <v>0</v>
      </c>
      <c r="AG195">
        <v>0</v>
      </c>
      <c r="AH195">
        <v>3</v>
      </c>
      <c r="AI195">
        <v>0</v>
      </c>
      <c r="AJ195">
        <v>2</v>
      </c>
      <c r="AK195">
        <v>-1</v>
      </c>
      <c r="AL195">
        <v>-1</v>
      </c>
      <c r="AM195">
        <v>-1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0</v>
      </c>
      <c r="AV195">
        <v>0</v>
      </c>
      <c r="AW195">
        <v>2.4700000000000002</v>
      </c>
      <c r="AX195">
        <v>40</v>
      </c>
      <c r="AY195">
        <v>81</v>
      </c>
      <c r="AZ195">
        <v>50</v>
      </c>
      <c r="BA195">
        <v>22</v>
      </c>
      <c r="BB195">
        <v>0</v>
      </c>
      <c r="BC195">
        <v>33</v>
      </c>
      <c r="BD195">
        <v>51</v>
      </c>
      <c r="BE195">
        <v>50</v>
      </c>
      <c r="BF195">
        <v>74</v>
      </c>
      <c r="BG195">
        <v>0</v>
      </c>
      <c r="BH195">
        <v>4.91</v>
      </c>
      <c r="BI195">
        <v>2.92</v>
      </c>
      <c r="BJ195">
        <v>3.5</v>
      </c>
      <c r="BK195">
        <v>2.4900000000000002</v>
      </c>
      <c r="BL195">
        <f>1/Table1[[#This Row],[odds_ft_home_team_win]]+1/Table1[[#This Row],[odds_ft_draw]]+1/Table1[[#This Row],[odds_ft_away_team_win]]-1</f>
        <v>2.978646484175429E-2</v>
      </c>
      <c r="BM195">
        <f>Table1[[#This Row],[Margin]]/3</f>
        <v>9.928821613918096E-3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 t="s">
        <v>70</v>
      </c>
      <c r="BU195">
        <f>VLOOKUP(Table1[[#This Row],[Reference]],metron,11,FALSE)</f>
        <v>1.228921489601805</v>
      </c>
      <c r="BV195">
        <f>VLOOKUP(Table1[[#This Row],[Reference]],metron,12,FALSE)</f>
        <v>1.2940512655166849</v>
      </c>
    </row>
    <row r="196" spans="1:74" hidden="1" x14ac:dyDescent="0.45">
      <c r="A196" t="s">
        <v>5417</v>
      </c>
      <c r="B196">
        <v>1357961400</v>
      </c>
      <c r="C196" s="3" t="s">
        <v>374</v>
      </c>
      <c r="D196" t="s">
        <v>65</v>
      </c>
      <c r="E196" t="s">
        <v>66</v>
      </c>
      <c r="F196" t="s">
        <v>88</v>
      </c>
      <c r="G196" t="s">
        <v>98</v>
      </c>
      <c r="H196" t="s">
        <v>66</v>
      </c>
      <c r="I196">
        <f>MROUND(Table1[[#This Row],[Prob_H]]*100,2)/100</f>
        <v>0.48</v>
      </c>
      <c r="J196">
        <f>1/Table1[[#This Row],[odds_ft_home_team_win]]-Table1[[#This Row],[Margin/3]]</f>
        <v>0.47925330439985786</v>
      </c>
      <c r="K196">
        <f>1/Table1[[#This Row],[odds_ft_draw]]-Table1[[#This Row],[Margin/3]]</f>
        <v>0.27395751086877024</v>
      </c>
      <c r="L196">
        <f>1/Table1[[#This Row],[odds_ft_away_team_win]]-Table1[[#This Row],[Margin/3]]</f>
        <v>0.24678918473137196</v>
      </c>
      <c r="M196">
        <v>2</v>
      </c>
      <c r="N196">
        <v>1.88</v>
      </c>
      <c r="O196">
        <v>1.44</v>
      </c>
      <c r="P196">
        <v>1.84</v>
      </c>
      <c r="Q196">
        <v>1.1100000000000001</v>
      </c>
      <c r="R196" t="str" cm="1">
        <f t="array" ref="R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">
        <v>2</v>
      </c>
      <c r="T196">
        <v>0</v>
      </c>
      <c r="U196">
        <v>2</v>
      </c>
      <c r="V196">
        <v>1</v>
      </c>
      <c r="W196">
        <v>1</v>
      </c>
      <c r="X196">
        <v>0</v>
      </c>
      <c r="Y196" t="s">
        <v>375</v>
      </c>
      <c r="AA196">
        <v>-1</v>
      </c>
      <c r="AB196">
        <v>-1</v>
      </c>
      <c r="AC196">
        <v>4</v>
      </c>
      <c r="AD196">
        <v>0</v>
      </c>
      <c r="AE196">
        <v>3</v>
      </c>
      <c r="AF196">
        <v>0</v>
      </c>
      <c r="AG196">
        <v>2</v>
      </c>
      <c r="AH196">
        <v>2</v>
      </c>
      <c r="AI196">
        <v>1</v>
      </c>
      <c r="AJ196">
        <v>2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0</v>
      </c>
      <c r="AV196">
        <v>0</v>
      </c>
      <c r="AW196">
        <v>2.67</v>
      </c>
      <c r="AX196">
        <v>72</v>
      </c>
      <c r="AY196">
        <v>72</v>
      </c>
      <c r="AZ196">
        <v>72</v>
      </c>
      <c r="BA196">
        <v>36</v>
      </c>
      <c r="BB196">
        <v>0</v>
      </c>
      <c r="BC196">
        <v>48</v>
      </c>
      <c r="BD196">
        <v>61</v>
      </c>
      <c r="BE196">
        <v>42</v>
      </c>
      <c r="BF196">
        <v>82</v>
      </c>
      <c r="BG196">
        <v>0</v>
      </c>
      <c r="BH196">
        <v>3.66</v>
      </c>
      <c r="BI196">
        <v>2.04</v>
      </c>
      <c r="BJ196">
        <v>3.51</v>
      </c>
      <c r="BK196">
        <v>3.88</v>
      </c>
      <c r="BL196">
        <f>1/Table1[[#This Row],[odds_ft_home_team_win]]+1/Table1[[#This Row],[odds_ft_draw]]+1/Table1[[#This Row],[odds_ft_away_team_win]]-1</f>
        <v>3.2828322094544005E-2</v>
      </c>
      <c r="BM196">
        <f>Table1[[#This Row],[Margin]]/3</f>
        <v>1.0942774031514668E-2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 t="s">
        <v>91</v>
      </c>
      <c r="BU196">
        <f>VLOOKUP(Table1[[#This Row],[Reference]],metron,11,FALSE)</f>
        <v>1.510877192982456</v>
      </c>
      <c r="BV196">
        <f>VLOOKUP(Table1[[#This Row],[Reference]],metron,12,FALSE)</f>
        <v>1.0163157894736841</v>
      </c>
    </row>
    <row r="197" spans="1:74" hidden="1" x14ac:dyDescent="0.45">
      <c r="A197" t="s">
        <v>5417</v>
      </c>
      <c r="B197">
        <v>1358031600</v>
      </c>
      <c r="C197" s="3" t="s">
        <v>376</v>
      </c>
      <c r="D197" t="s">
        <v>65</v>
      </c>
      <c r="E197" t="s">
        <v>66</v>
      </c>
      <c r="F197" t="s">
        <v>77</v>
      </c>
      <c r="G197" t="s">
        <v>89</v>
      </c>
      <c r="H197" t="s">
        <v>66</v>
      </c>
      <c r="I197">
        <f>MROUND(Table1[[#This Row],[Prob_H]]*100,2)/100</f>
        <v>0.6</v>
      </c>
      <c r="J197">
        <f>1/Table1[[#This Row],[odds_ft_home_team_win]]-Table1[[#This Row],[Margin/3]]</f>
        <v>0.59215110247384051</v>
      </c>
      <c r="K197">
        <f>1/Table1[[#This Row],[odds_ft_draw]]-Table1[[#This Row],[Margin/3]]</f>
        <v>0.24419439012827499</v>
      </c>
      <c r="L197">
        <f>1/Table1[[#This Row],[odds_ft_away_team_win]]-Table1[[#This Row],[Margin/3]]</f>
        <v>0.16365450739788445</v>
      </c>
      <c r="M197">
        <v>2</v>
      </c>
      <c r="N197">
        <v>1.8</v>
      </c>
      <c r="O197">
        <v>1.1299999999999999</v>
      </c>
      <c r="P197">
        <v>1.95</v>
      </c>
      <c r="Q197">
        <v>1</v>
      </c>
      <c r="R197" t="str" cm="1">
        <f t="array" ref="R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">
        <v>2</v>
      </c>
      <c r="T197">
        <v>1</v>
      </c>
      <c r="U197">
        <v>3</v>
      </c>
      <c r="V197">
        <v>0</v>
      </c>
      <c r="W197">
        <v>0</v>
      </c>
      <c r="X197">
        <v>0</v>
      </c>
      <c r="Y197" t="s">
        <v>377</v>
      </c>
      <c r="Z197">
        <v>47</v>
      </c>
      <c r="AA197">
        <v>-1</v>
      </c>
      <c r="AB197">
        <v>-1</v>
      </c>
      <c r="AC197">
        <v>2</v>
      </c>
      <c r="AD197">
        <v>0</v>
      </c>
      <c r="AE197">
        <v>3</v>
      </c>
      <c r="AF197">
        <v>0</v>
      </c>
      <c r="AG197">
        <v>0</v>
      </c>
      <c r="AH197">
        <v>2</v>
      </c>
      <c r="AI197">
        <v>2</v>
      </c>
      <c r="AJ197">
        <v>1</v>
      </c>
      <c r="AK197">
        <v>-1</v>
      </c>
      <c r="AL197">
        <v>-1</v>
      </c>
      <c r="AM197">
        <v>-1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0</v>
      </c>
      <c r="AV197">
        <v>0</v>
      </c>
      <c r="AW197">
        <v>2.4</v>
      </c>
      <c r="AX197">
        <v>49</v>
      </c>
      <c r="AY197">
        <v>65</v>
      </c>
      <c r="AZ197">
        <v>45</v>
      </c>
      <c r="BA197">
        <v>29</v>
      </c>
      <c r="BB197">
        <v>18</v>
      </c>
      <c r="BC197">
        <v>34</v>
      </c>
      <c r="BD197">
        <v>67</v>
      </c>
      <c r="BE197">
        <v>39</v>
      </c>
      <c r="BF197">
        <v>67</v>
      </c>
      <c r="BG197">
        <v>0</v>
      </c>
      <c r="BH197">
        <v>5.63</v>
      </c>
      <c r="BI197">
        <v>1.66</v>
      </c>
      <c r="BJ197">
        <v>3.93</v>
      </c>
      <c r="BK197">
        <v>5.75</v>
      </c>
      <c r="BL197">
        <f>1/Table1[[#This Row],[odds_ft_home_team_win]]+1/Table1[[#This Row],[odds_ft_draw]]+1/Table1[[#This Row],[odds_ft_away_team_win]]-1</f>
        <v>3.0775608241129238E-2</v>
      </c>
      <c r="BM197">
        <f>Table1[[#This Row],[Margin]]/3</f>
        <v>1.0258536080376413E-2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 t="s">
        <v>79</v>
      </c>
      <c r="BU197">
        <f>VLOOKUP(Table1[[#This Row],[Reference]],metron,11,FALSE)</f>
        <v>1.841836734693878</v>
      </c>
      <c r="BV197">
        <f>VLOOKUP(Table1[[#This Row],[Reference]],metron,12,FALSE)</f>
        <v>0.88917233560090703</v>
      </c>
    </row>
    <row r="198" spans="1:74" hidden="1" x14ac:dyDescent="0.45">
      <c r="A198" t="s">
        <v>5417</v>
      </c>
      <c r="B198">
        <v>1358031600</v>
      </c>
      <c r="C198" s="3" t="s">
        <v>376</v>
      </c>
      <c r="D198" t="s">
        <v>65</v>
      </c>
      <c r="E198" t="s">
        <v>66</v>
      </c>
      <c r="F198" t="s">
        <v>80</v>
      </c>
      <c r="G198" t="s">
        <v>94</v>
      </c>
      <c r="H198" t="s">
        <v>66</v>
      </c>
      <c r="I198">
        <f>MROUND(Table1[[#This Row],[Prob_H]]*100,2)/100</f>
        <v>0.28000000000000003</v>
      </c>
      <c r="J198">
        <f>1/Table1[[#This Row],[odds_ft_home_team_win]]-Table1[[#This Row],[Margin/3]]</f>
        <v>0.27822775028077995</v>
      </c>
      <c r="K198">
        <f>1/Table1[[#This Row],[odds_ft_draw]]-Table1[[#This Row],[Margin/3]]</f>
        <v>0.28329844420524347</v>
      </c>
      <c r="L198">
        <f>1/Table1[[#This Row],[odds_ft_away_team_win]]-Table1[[#This Row],[Margin/3]]</f>
        <v>0.43847380551397674</v>
      </c>
      <c r="M198">
        <v>2</v>
      </c>
      <c r="N198">
        <v>0.13</v>
      </c>
      <c r="O198">
        <v>1</v>
      </c>
      <c r="P198">
        <v>0.88</v>
      </c>
      <c r="Q198">
        <v>1.33</v>
      </c>
      <c r="R198" t="str" cm="1">
        <f t="array" ref="R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">
        <v>2</v>
      </c>
      <c r="T198">
        <v>1</v>
      </c>
      <c r="U198">
        <v>3</v>
      </c>
      <c r="V198">
        <v>0</v>
      </c>
      <c r="W198">
        <v>0</v>
      </c>
      <c r="X198">
        <v>0</v>
      </c>
      <c r="Y198" t="s">
        <v>378</v>
      </c>
      <c r="Z198">
        <v>53</v>
      </c>
      <c r="AA198">
        <v>-1</v>
      </c>
      <c r="AB198">
        <v>-1</v>
      </c>
      <c r="AC198">
        <v>0</v>
      </c>
      <c r="AD198">
        <v>0</v>
      </c>
      <c r="AE198">
        <v>4</v>
      </c>
      <c r="AF198">
        <v>1</v>
      </c>
      <c r="AG198">
        <v>0</v>
      </c>
      <c r="AH198">
        <v>0</v>
      </c>
      <c r="AI198">
        <v>4</v>
      </c>
      <c r="AJ198">
        <v>1</v>
      </c>
      <c r="AK198">
        <v>-1</v>
      </c>
      <c r="AL198">
        <v>-1</v>
      </c>
      <c r="AM198">
        <v>-1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0</v>
      </c>
      <c r="AV198">
        <v>0</v>
      </c>
      <c r="AW198">
        <v>2.0699999999999998</v>
      </c>
      <c r="AX198">
        <v>32</v>
      </c>
      <c r="AY198">
        <v>57</v>
      </c>
      <c r="AZ198">
        <v>38</v>
      </c>
      <c r="BA198">
        <v>13</v>
      </c>
      <c r="BB198">
        <v>7</v>
      </c>
      <c r="BC198">
        <v>26</v>
      </c>
      <c r="BD198">
        <v>69</v>
      </c>
      <c r="BE198">
        <v>19</v>
      </c>
      <c r="BF198">
        <v>69</v>
      </c>
      <c r="BG198">
        <v>0</v>
      </c>
      <c r="BH198">
        <v>5.88</v>
      </c>
      <c r="BI198">
        <v>3.47</v>
      </c>
      <c r="BJ198">
        <v>3.41</v>
      </c>
      <c r="BK198">
        <v>2.23</v>
      </c>
      <c r="BL198">
        <f>1/Table1[[#This Row],[odds_ft_home_team_win]]+1/Table1[[#This Row],[odds_ft_draw]]+1/Table1[[#This Row],[odds_ft_away_team_win]]-1</f>
        <v>2.9870063278697678E-2</v>
      </c>
      <c r="BM198">
        <f>Table1[[#This Row],[Margin]]/3</f>
        <v>9.9566877595658933E-3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 t="s">
        <v>83</v>
      </c>
      <c r="BU198">
        <f>VLOOKUP(Table1[[#This Row],[Reference]],metron,11,FALSE)</f>
        <v>1.128766254360926</v>
      </c>
      <c r="BV198">
        <f>VLOOKUP(Table1[[#This Row],[Reference]],metron,12,FALSE)</f>
        <v>1.415794481446242</v>
      </c>
    </row>
    <row r="199" spans="1:74" hidden="1" x14ac:dyDescent="0.45">
      <c r="A199" t="s">
        <v>5417</v>
      </c>
      <c r="B199">
        <v>1358038800</v>
      </c>
      <c r="C199" s="3" t="s">
        <v>379</v>
      </c>
      <c r="D199" t="s">
        <v>65</v>
      </c>
      <c r="E199" t="s">
        <v>66</v>
      </c>
      <c r="F199" t="s">
        <v>85</v>
      </c>
      <c r="G199" t="s">
        <v>78</v>
      </c>
      <c r="H199" t="s">
        <v>66</v>
      </c>
      <c r="I199">
        <f>MROUND(Table1[[#This Row],[Prob_H]]*100,2)/100</f>
        <v>0.46</v>
      </c>
      <c r="J199">
        <f>1/Table1[[#This Row],[odds_ft_home_team_win]]-Table1[[#This Row],[Margin/3]]</f>
        <v>0.45732123711120631</v>
      </c>
      <c r="K199">
        <f>1/Table1[[#This Row],[odds_ft_draw]]-Table1[[#This Row],[Margin/3]]</f>
        <v>0.27331763646520807</v>
      </c>
      <c r="L199">
        <f>1/Table1[[#This Row],[odds_ft_away_team_win]]-Table1[[#This Row],[Margin/3]]</f>
        <v>0.26936112642358556</v>
      </c>
      <c r="M199">
        <v>2</v>
      </c>
      <c r="N199">
        <v>1.4</v>
      </c>
      <c r="O199">
        <v>1.56</v>
      </c>
      <c r="P199">
        <v>1.8</v>
      </c>
      <c r="Q199">
        <v>1.37</v>
      </c>
      <c r="R199" t="str" cm="1">
        <f t="array" ref="R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0</v>
      </c>
      <c r="Y199">
        <v>7</v>
      </c>
      <c r="AA199">
        <v>-1</v>
      </c>
      <c r="AB199">
        <v>-1</v>
      </c>
      <c r="AC199">
        <v>1</v>
      </c>
      <c r="AD199">
        <v>0</v>
      </c>
      <c r="AE199">
        <v>1</v>
      </c>
      <c r="AF199">
        <v>1</v>
      </c>
      <c r="AG199">
        <v>1</v>
      </c>
      <c r="AH199">
        <v>0</v>
      </c>
      <c r="AI199">
        <v>1</v>
      </c>
      <c r="AJ199">
        <v>1</v>
      </c>
      <c r="AK199">
        <v>-1</v>
      </c>
      <c r="AL199">
        <v>-1</v>
      </c>
      <c r="AM199">
        <v>-1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0</v>
      </c>
      <c r="AV199">
        <v>0</v>
      </c>
      <c r="AW199">
        <v>2.5299999999999998</v>
      </c>
      <c r="AX199">
        <v>74</v>
      </c>
      <c r="AY199">
        <v>74</v>
      </c>
      <c r="AZ199">
        <v>48</v>
      </c>
      <c r="BA199">
        <v>32</v>
      </c>
      <c r="BB199">
        <v>16</v>
      </c>
      <c r="BC199">
        <v>37</v>
      </c>
      <c r="BD199">
        <v>63</v>
      </c>
      <c r="BE199">
        <v>38</v>
      </c>
      <c r="BF199">
        <v>74</v>
      </c>
      <c r="BG199">
        <v>0</v>
      </c>
      <c r="BH199">
        <v>4.91</v>
      </c>
      <c r="BI199">
        <v>2.14</v>
      </c>
      <c r="BJ199">
        <v>3.53</v>
      </c>
      <c r="BK199">
        <v>3.58</v>
      </c>
      <c r="BL199">
        <f>1/Table1[[#This Row],[odds_ft_home_team_win]]+1/Table1[[#This Row],[odds_ft_draw]]+1/Table1[[#This Row],[odds_ft_away_team_win]]-1</f>
        <v>2.9905447544885666E-2</v>
      </c>
      <c r="BM199">
        <f>Table1[[#This Row],[Margin]]/3</f>
        <v>9.9684825149618881E-3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 t="s">
        <v>87</v>
      </c>
      <c r="BU199">
        <f>VLOOKUP(Table1[[#This Row],[Reference]],metron,11,FALSE)</f>
        <v>1.4888836329233679</v>
      </c>
      <c r="BV199">
        <f>VLOOKUP(Table1[[#This Row],[Reference]],metron,12,FALSE)</f>
        <v>1.0516792809839171</v>
      </c>
    </row>
    <row r="200" spans="1:74" hidden="1" x14ac:dyDescent="0.45">
      <c r="A200" t="s">
        <v>5417</v>
      </c>
      <c r="B200">
        <v>1358038800</v>
      </c>
      <c r="C200" s="3" t="s">
        <v>379</v>
      </c>
      <c r="D200" t="s">
        <v>65</v>
      </c>
      <c r="E200" t="s">
        <v>66</v>
      </c>
      <c r="F200" t="s">
        <v>72</v>
      </c>
      <c r="G200" t="s">
        <v>81</v>
      </c>
      <c r="H200" t="s">
        <v>66</v>
      </c>
      <c r="I200">
        <f>MROUND(Table1[[#This Row],[Prob_H]]*100,2)/100</f>
        <v>0.4</v>
      </c>
      <c r="J200">
        <f>1/Table1[[#This Row],[odds_ft_home_team_win]]-Table1[[#This Row],[Margin/3]]</f>
        <v>0.40490191123285674</v>
      </c>
      <c r="K200">
        <f>1/Table1[[#This Row],[odds_ft_draw]]-Table1[[#This Row],[Margin/3]]</f>
        <v>0.28150934140113032</v>
      </c>
      <c r="L200">
        <f>1/Table1[[#This Row],[odds_ft_away_team_win]]-Table1[[#This Row],[Margin/3]]</f>
        <v>0.31358874736601289</v>
      </c>
      <c r="M200">
        <v>2</v>
      </c>
      <c r="N200">
        <v>2.27</v>
      </c>
      <c r="O200">
        <v>1.2</v>
      </c>
      <c r="P200">
        <v>1.95</v>
      </c>
      <c r="Q200">
        <v>0.95</v>
      </c>
      <c r="R200" t="str" cm="1">
        <f t="array" ref="R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0</v>
      </c>
      <c r="Y200">
        <v>6</v>
      </c>
      <c r="AA200">
        <v>-1</v>
      </c>
      <c r="AB200">
        <v>-1</v>
      </c>
      <c r="AC200">
        <v>4</v>
      </c>
      <c r="AD200">
        <v>1</v>
      </c>
      <c r="AE200">
        <v>3</v>
      </c>
      <c r="AF200">
        <v>1</v>
      </c>
      <c r="AG200">
        <v>4</v>
      </c>
      <c r="AH200">
        <v>1</v>
      </c>
      <c r="AI200">
        <v>2</v>
      </c>
      <c r="AJ200">
        <v>2</v>
      </c>
      <c r="AK200">
        <v>-1</v>
      </c>
      <c r="AL200">
        <v>-1</v>
      </c>
      <c r="AM200">
        <v>-1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0</v>
      </c>
      <c r="AV200">
        <v>0</v>
      </c>
      <c r="AW200">
        <v>2.4</v>
      </c>
      <c r="AX200">
        <v>58</v>
      </c>
      <c r="AY200">
        <v>87</v>
      </c>
      <c r="AZ200">
        <v>43</v>
      </c>
      <c r="BA200">
        <v>10</v>
      </c>
      <c r="BB200">
        <v>5</v>
      </c>
      <c r="BC200">
        <v>24</v>
      </c>
      <c r="BD200">
        <v>77</v>
      </c>
      <c r="BE200">
        <v>39</v>
      </c>
      <c r="BF200">
        <v>82</v>
      </c>
      <c r="BG200">
        <v>0</v>
      </c>
      <c r="BH200">
        <v>4.74</v>
      </c>
      <c r="BI200">
        <v>2.41</v>
      </c>
      <c r="BJ200">
        <v>3.43</v>
      </c>
      <c r="BK200">
        <v>3.09</v>
      </c>
      <c r="BL200">
        <f>1/Table1[[#This Row],[odds_ft_home_team_win]]+1/Table1[[#This Row],[odds_ft_draw]]+1/Table1[[#This Row],[odds_ft_away_team_win]]-1</f>
        <v>3.0107544309728507E-2</v>
      </c>
      <c r="BM200">
        <f>Table1[[#This Row],[Margin]]/3</f>
        <v>1.0035848103242836E-2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 t="s">
        <v>75</v>
      </c>
      <c r="BU200">
        <f>VLOOKUP(Table1[[#This Row],[Reference]],metron,11,FALSE)</f>
        <v>1.344038264434575</v>
      </c>
      <c r="BV200">
        <f>VLOOKUP(Table1[[#This Row],[Reference]],metron,12,FALSE)</f>
        <v>1.1515772691037469</v>
      </c>
    </row>
    <row r="201" spans="1:74" hidden="1" x14ac:dyDescent="0.45">
      <c r="A201" t="s">
        <v>5417</v>
      </c>
      <c r="B201">
        <v>1358046000</v>
      </c>
      <c r="C201" s="3" t="s">
        <v>380</v>
      </c>
      <c r="D201" t="s">
        <v>65</v>
      </c>
      <c r="E201" t="s">
        <v>66</v>
      </c>
      <c r="F201" t="s">
        <v>93</v>
      </c>
      <c r="G201" t="s">
        <v>103</v>
      </c>
      <c r="H201" t="s">
        <v>66</v>
      </c>
      <c r="I201">
        <f>MROUND(Table1[[#This Row],[Prob_H]]*100,2)/100</f>
        <v>0.38</v>
      </c>
      <c r="J201">
        <f>1/Table1[[#This Row],[odds_ft_home_team_win]]-Table1[[#This Row],[Margin/3]]</f>
        <v>0.38643669213471782</v>
      </c>
      <c r="K201">
        <f>1/Table1[[#This Row],[odds_ft_draw]]-Table1[[#This Row],[Margin/3]]</f>
        <v>0.29172609893469864</v>
      </c>
      <c r="L201">
        <f>1/Table1[[#This Row],[odds_ft_away_team_win]]-Table1[[#This Row],[Margin/3]]</f>
        <v>0.32183720893058348</v>
      </c>
      <c r="M201">
        <v>2</v>
      </c>
      <c r="N201">
        <v>0.75</v>
      </c>
      <c r="O201">
        <v>0.63</v>
      </c>
      <c r="P201">
        <v>1.39</v>
      </c>
      <c r="Q201">
        <v>0.53</v>
      </c>
      <c r="R201" t="str" cm="1">
        <f t="array" ref="R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">
        <v>2</v>
      </c>
      <c r="T201">
        <v>0</v>
      </c>
      <c r="U201">
        <v>2</v>
      </c>
      <c r="V201">
        <v>1</v>
      </c>
      <c r="W201">
        <v>1</v>
      </c>
      <c r="X201">
        <v>0</v>
      </c>
      <c r="Y201" t="s">
        <v>381</v>
      </c>
      <c r="AA201">
        <v>-1</v>
      </c>
      <c r="AB201">
        <v>-1</v>
      </c>
      <c r="AC201">
        <v>3</v>
      </c>
      <c r="AD201">
        <v>1</v>
      </c>
      <c r="AE201">
        <v>4</v>
      </c>
      <c r="AF201">
        <v>1</v>
      </c>
      <c r="AG201">
        <v>1</v>
      </c>
      <c r="AH201">
        <v>3</v>
      </c>
      <c r="AI201">
        <v>3</v>
      </c>
      <c r="AJ201">
        <v>2</v>
      </c>
      <c r="AK201">
        <v>-1</v>
      </c>
      <c r="AL201">
        <v>-1</v>
      </c>
      <c r="AM201">
        <v>-1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0</v>
      </c>
      <c r="AV201">
        <v>0</v>
      </c>
      <c r="AW201">
        <v>1.94</v>
      </c>
      <c r="AX201">
        <v>44</v>
      </c>
      <c r="AY201">
        <v>57</v>
      </c>
      <c r="AZ201">
        <v>26</v>
      </c>
      <c r="BA201">
        <v>26</v>
      </c>
      <c r="BB201">
        <v>7</v>
      </c>
      <c r="BC201">
        <v>13</v>
      </c>
      <c r="BD201">
        <v>63</v>
      </c>
      <c r="BE201">
        <v>19</v>
      </c>
      <c r="BF201">
        <v>75</v>
      </c>
      <c r="BG201">
        <v>0</v>
      </c>
      <c r="BH201">
        <v>5.01</v>
      </c>
      <c r="BI201">
        <v>2.52</v>
      </c>
      <c r="BJ201">
        <v>3.31</v>
      </c>
      <c r="BK201">
        <v>3.01</v>
      </c>
      <c r="BL201">
        <f>1/Table1[[#This Row],[odds_ft_home_team_win]]+1/Table1[[#This Row],[odds_ft_draw]]+1/Table1[[#This Row],[odds_ft_away_team_win]]-1</f>
        <v>3.1166114072036954E-2</v>
      </c>
      <c r="BM201">
        <f>Table1[[#This Row],[Margin]]/3</f>
        <v>1.0388704690678985E-2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 t="s">
        <v>95</v>
      </c>
      <c r="BU201">
        <f>VLOOKUP(Table1[[#This Row],[Reference]],metron,11,FALSE)</f>
        <v>1.330562659846547</v>
      </c>
      <c r="BV201">
        <f>VLOOKUP(Table1[[#This Row],[Reference]],metron,12,FALSE)</f>
        <v>1.1595268542199491</v>
      </c>
    </row>
    <row r="202" spans="1:74" hidden="1" x14ac:dyDescent="0.45">
      <c r="A202" t="s">
        <v>5417</v>
      </c>
      <c r="B202">
        <v>1358100000</v>
      </c>
      <c r="C202" s="3" t="s">
        <v>382</v>
      </c>
      <c r="D202" t="s">
        <v>65</v>
      </c>
      <c r="E202" t="s">
        <v>66</v>
      </c>
      <c r="F202" t="s">
        <v>97</v>
      </c>
      <c r="G202" t="s">
        <v>73</v>
      </c>
      <c r="H202" t="s">
        <v>66</v>
      </c>
      <c r="I202">
        <f>MROUND(Table1[[#This Row],[Prob_H]]*100,2)/100</f>
        <v>0.57999999999999996</v>
      </c>
      <c r="J202">
        <f>1/Table1[[#This Row],[odds_ft_home_team_win]]-Table1[[#This Row],[Margin/3]]</f>
        <v>0.5707771158931193</v>
      </c>
      <c r="K202">
        <f>1/Table1[[#This Row],[odds_ft_draw]]-Table1[[#This Row],[Margin/3]]</f>
        <v>0.25116187176795185</v>
      </c>
      <c r="L202">
        <f>1/Table1[[#This Row],[odds_ft_away_team_win]]-Table1[[#This Row],[Margin/3]]</f>
        <v>0.17806101233892885</v>
      </c>
      <c r="M202">
        <v>2</v>
      </c>
      <c r="N202">
        <v>2.09</v>
      </c>
      <c r="O202">
        <v>0.75</v>
      </c>
      <c r="P202">
        <v>1.65</v>
      </c>
      <c r="Q202">
        <v>1</v>
      </c>
      <c r="R202" t="str" cm="1">
        <f t="array" ref="R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">
        <v>1</v>
      </c>
      <c r="T202">
        <v>1</v>
      </c>
      <c r="U202">
        <v>2</v>
      </c>
      <c r="V202">
        <v>0</v>
      </c>
      <c r="W202">
        <v>0</v>
      </c>
      <c r="X202">
        <v>0</v>
      </c>
      <c r="Y202">
        <v>88</v>
      </c>
      <c r="Z202">
        <v>62</v>
      </c>
      <c r="AA202">
        <v>-1</v>
      </c>
      <c r="AB202">
        <v>-1</v>
      </c>
      <c r="AC202">
        <v>1</v>
      </c>
      <c r="AD202">
        <v>0</v>
      </c>
      <c r="AE202">
        <v>2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-1</v>
      </c>
      <c r="AL202">
        <v>-1</v>
      </c>
      <c r="AM202">
        <v>-1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0</v>
      </c>
      <c r="AV202">
        <v>0</v>
      </c>
      <c r="AW202">
        <v>2.76</v>
      </c>
      <c r="AX202">
        <v>64</v>
      </c>
      <c r="AY202">
        <v>87</v>
      </c>
      <c r="AZ202">
        <v>59</v>
      </c>
      <c r="BA202">
        <v>26</v>
      </c>
      <c r="BB202">
        <v>9</v>
      </c>
      <c r="BC202">
        <v>42</v>
      </c>
      <c r="BD202">
        <v>60</v>
      </c>
      <c r="BE202">
        <v>43</v>
      </c>
      <c r="BF202">
        <v>91</v>
      </c>
      <c r="BG202">
        <v>0</v>
      </c>
      <c r="BH202">
        <v>4.5199999999999996</v>
      </c>
      <c r="BI202">
        <v>1.72</v>
      </c>
      <c r="BJ202">
        <v>3.82</v>
      </c>
      <c r="BK202">
        <v>5.3</v>
      </c>
      <c r="BL202">
        <f>1/Table1[[#This Row],[odds_ft_home_team_win]]+1/Table1[[#This Row],[odds_ft_draw]]+1/Table1[[#This Row],[odds_ft_away_team_win]]-1</f>
        <v>3.1854698832270101E-2</v>
      </c>
      <c r="BM202">
        <f>Table1[[#This Row],[Margin]]/3</f>
        <v>1.0618232944090034E-2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 t="s">
        <v>100</v>
      </c>
      <c r="BU202">
        <f>VLOOKUP(Table1[[#This Row],[Reference]],metron,11,FALSE)</f>
        <v>1.7619715019855171</v>
      </c>
      <c r="BV202">
        <f>VLOOKUP(Table1[[#This Row],[Reference]],metron,12,FALSE)</f>
        <v>0.87432842793739785</v>
      </c>
    </row>
    <row r="203" spans="1:74" hidden="1" x14ac:dyDescent="0.45">
      <c r="A203" t="s">
        <v>5417</v>
      </c>
      <c r="B203">
        <v>1358121600</v>
      </c>
      <c r="C203" s="3" t="s">
        <v>383</v>
      </c>
      <c r="D203" t="s">
        <v>65</v>
      </c>
      <c r="E203" t="s">
        <v>66</v>
      </c>
      <c r="F203" t="s">
        <v>102</v>
      </c>
      <c r="G203" t="s">
        <v>68</v>
      </c>
      <c r="H203" t="s">
        <v>66</v>
      </c>
      <c r="I203">
        <f>MROUND(Table1[[#This Row],[Prob_H]]*100,2)/100</f>
        <v>0.32</v>
      </c>
      <c r="J203">
        <f>1/Table1[[#This Row],[odds_ft_home_team_win]]-Table1[[#This Row],[Margin/3]]</f>
        <v>0.31033416711166067</v>
      </c>
      <c r="K203">
        <f>1/Table1[[#This Row],[odds_ft_draw]]-Table1[[#This Row],[Margin/3]]</f>
        <v>0.27967641906260832</v>
      </c>
      <c r="L203">
        <f>1/Table1[[#This Row],[odds_ft_away_team_win]]-Table1[[#This Row],[Margin/3]]</f>
        <v>0.40998941382573095</v>
      </c>
      <c r="M203">
        <v>2</v>
      </c>
      <c r="N203">
        <v>1.1299999999999999</v>
      </c>
      <c r="O203">
        <v>0.89</v>
      </c>
      <c r="P203">
        <v>1.1200000000000001</v>
      </c>
      <c r="Q203">
        <v>1.61</v>
      </c>
      <c r="R203" t="str" cm="1">
        <f t="array" ref="R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">
        <v>1</v>
      </c>
      <c r="T203">
        <v>3</v>
      </c>
      <c r="U203">
        <v>4</v>
      </c>
      <c r="V203">
        <v>2</v>
      </c>
      <c r="W203">
        <v>1</v>
      </c>
      <c r="X203">
        <v>1</v>
      </c>
      <c r="Y203">
        <v>39</v>
      </c>
      <c r="Z203" t="s">
        <v>384</v>
      </c>
      <c r="AA203">
        <v>-1</v>
      </c>
      <c r="AB203">
        <v>-1</v>
      </c>
      <c r="AC203">
        <v>3</v>
      </c>
      <c r="AD203">
        <v>1</v>
      </c>
      <c r="AE203">
        <v>3</v>
      </c>
      <c r="AF203">
        <v>0</v>
      </c>
      <c r="AG203">
        <v>1</v>
      </c>
      <c r="AH203">
        <v>3</v>
      </c>
      <c r="AI203">
        <v>1</v>
      </c>
      <c r="AJ203">
        <v>2</v>
      </c>
      <c r="AK203">
        <v>-1</v>
      </c>
      <c r="AL203">
        <v>-1</v>
      </c>
      <c r="AM203">
        <v>-1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0</v>
      </c>
      <c r="AV203">
        <v>0</v>
      </c>
      <c r="AW203">
        <v>2.68</v>
      </c>
      <c r="AX203">
        <v>60</v>
      </c>
      <c r="AY203">
        <v>71</v>
      </c>
      <c r="AZ203">
        <v>60</v>
      </c>
      <c r="BA203">
        <v>43</v>
      </c>
      <c r="BB203">
        <v>7</v>
      </c>
      <c r="BC203">
        <v>47</v>
      </c>
      <c r="BD203">
        <v>66</v>
      </c>
      <c r="BE203">
        <v>43</v>
      </c>
      <c r="BF203">
        <v>71</v>
      </c>
      <c r="BG203">
        <v>0</v>
      </c>
      <c r="BH203">
        <v>5.21</v>
      </c>
      <c r="BI203">
        <v>3.12</v>
      </c>
      <c r="BJ203">
        <v>3.45</v>
      </c>
      <c r="BK203">
        <v>2.38</v>
      </c>
      <c r="BL203">
        <f>1/Table1[[#This Row],[odds_ft_home_team_win]]+1/Table1[[#This Row],[odds_ft_draw]]+1/Table1[[#This Row],[odds_ft_away_team_win]]-1</f>
        <v>3.0535960203479373E-2</v>
      </c>
      <c r="BM203">
        <f>Table1[[#This Row],[Margin]]/3</f>
        <v>1.017865340115979E-2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 t="s">
        <v>104</v>
      </c>
      <c r="BU203">
        <f>VLOOKUP(Table1[[#This Row],[Reference]],metron,11,FALSE)</f>
        <v>1.210167055864918</v>
      </c>
      <c r="BV203">
        <f>VLOOKUP(Table1[[#This Row],[Reference]],metron,12,FALSE)</f>
        <v>1.3211783725525419</v>
      </c>
    </row>
    <row r="204" spans="1:74" hidden="1" x14ac:dyDescent="0.45">
      <c r="A204" t="s">
        <v>5416</v>
      </c>
      <c r="B204">
        <v>1374885000</v>
      </c>
      <c r="C204" s="3" t="s">
        <v>617</v>
      </c>
      <c r="D204" t="s">
        <v>65</v>
      </c>
      <c r="E204" t="s">
        <v>66</v>
      </c>
      <c r="F204" t="s">
        <v>78</v>
      </c>
      <c r="G204" t="s">
        <v>97</v>
      </c>
      <c r="H204" t="s">
        <v>66</v>
      </c>
      <c r="I204">
        <f>MROUND(Table1[[#This Row],[Prob_H]]*100,2)/100</f>
        <v>0.52</v>
      </c>
      <c r="J204">
        <f>1/Table1[[#This Row],[odds_ft_home_team_win]]-Table1[[#This Row],[Margin/3]]</f>
        <v>0.5221730873128142</v>
      </c>
      <c r="K204">
        <f>1/Table1[[#This Row],[odds_ft_draw]]-Table1[[#This Row],[Margin/3]]</f>
        <v>0.27434910278670199</v>
      </c>
      <c r="L204">
        <f>1/Table1[[#This Row],[odds_ft_away_team_win]]-Table1[[#This Row],[Margin/3]]</f>
        <v>0.20347780990048372</v>
      </c>
      <c r="M204">
        <v>2</v>
      </c>
      <c r="N204">
        <v>0</v>
      </c>
      <c r="O204">
        <v>0</v>
      </c>
      <c r="P204">
        <v>1.78</v>
      </c>
      <c r="Q204">
        <v>1.33</v>
      </c>
      <c r="R204" t="str" cm="1">
        <f t="array" ref="R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">
        <v>3</v>
      </c>
      <c r="T204">
        <v>4</v>
      </c>
      <c r="U204">
        <v>7</v>
      </c>
      <c r="V204">
        <v>3</v>
      </c>
      <c r="W204">
        <v>2</v>
      </c>
      <c r="X204">
        <v>1</v>
      </c>
      <c r="Y204" t="s">
        <v>618</v>
      </c>
      <c r="Z204" t="s">
        <v>619</v>
      </c>
      <c r="AA204">
        <v>3</v>
      </c>
      <c r="AB204">
        <v>5</v>
      </c>
      <c r="AC204">
        <v>3</v>
      </c>
      <c r="AD204">
        <v>1</v>
      </c>
      <c r="AE204">
        <v>1</v>
      </c>
      <c r="AF204">
        <v>0</v>
      </c>
      <c r="AG204">
        <v>2</v>
      </c>
      <c r="AH204">
        <v>2</v>
      </c>
      <c r="AI204">
        <v>1</v>
      </c>
      <c r="AJ204">
        <v>0</v>
      </c>
      <c r="AK204">
        <v>10</v>
      </c>
      <c r="AL204">
        <v>17</v>
      </c>
      <c r="AM204">
        <v>5</v>
      </c>
      <c r="AN204">
        <v>10</v>
      </c>
      <c r="AO204">
        <v>5</v>
      </c>
      <c r="AP204">
        <v>7</v>
      </c>
      <c r="AQ204">
        <v>8</v>
      </c>
      <c r="AR204">
        <v>13</v>
      </c>
      <c r="AS204">
        <v>51</v>
      </c>
      <c r="AT204">
        <v>49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1.88</v>
      </c>
      <c r="BJ204">
        <v>3.52</v>
      </c>
      <c r="BK204">
        <v>4.6900000000000004</v>
      </c>
      <c r="BL204">
        <f>1/Table1[[#This Row],[odds_ft_home_team_win]]+1/Table1[[#This Row],[odds_ft_draw]]+1/Table1[[#This Row],[odds_ft_away_team_win]]-1</f>
        <v>2.9225418912621315E-2</v>
      </c>
      <c r="BM204">
        <f>Table1[[#This Row],[Margin]]/3</f>
        <v>9.7418063042071044E-3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 t="s">
        <v>106</v>
      </c>
      <c r="BU204">
        <f>VLOOKUP(Table1[[#This Row],[Reference]],metron,11,FALSE)</f>
        <v>1.625948039373891</v>
      </c>
      <c r="BV204">
        <f>VLOOKUP(Table1[[#This Row],[Reference]],metron,12,FALSE)</f>
        <v>0.97079231886396644</v>
      </c>
    </row>
    <row r="205" spans="1:74" hidden="1" x14ac:dyDescent="0.45">
      <c r="A205" t="s">
        <v>5416</v>
      </c>
      <c r="B205">
        <v>1374892200</v>
      </c>
      <c r="C205" s="3" t="s">
        <v>620</v>
      </c>
      <c r="D205" t="s">
        <v>65</v>
      </c>
      <c r="E205" t="s">
        <v>66</v>
      </c>
      <c r="F205" t="s">
        <v>88</v>
      </c>
      <c r="G205" t="s">
        <v>77</v>
      </c>
      <c r="H205" t="s">
        <v>66</v>
      </c>
      <c r="I205">
        <f>MROUND(Table1[[#This Row],[Prob_H]]*100,2)/100</f>
        <v>0.42</v>
      </c>
      <c r="J205">
        <f>1/Table1[[#This Row],[odds_ft_home_team_win]]-Table1[[#This Row],[Margin/3]]</f>
        <v>0.41213220193420708</v>
      </c>
      <c r="K205">
        <f>1/Table1[[#This Row],[odds_ft_draw]]-Table1[[#This Row],[Margin/3]]</f>
        <v>0.28517652440162805</v>
      </c>
      <c r="L205">
        <f>1/Table1[[#This Row],[odds_ft_away_team_win]]-Table1[[#This Row],[Margin/3]]</f>
        <v>0.30269127366416493</v>
      </c>
      <c r="M205">
        <v>2</v>
      </c>
      <c r="N205">
        <v>0</v>
      </c>
      <c r="O205">
        <v>0</v>
      </c>
      <c r="P205">
        <v>2.19</v>
      </c>
      <c r="Q205">
        <v>1.58</v>
      </c>
      <c r="R205" t="str" cm="1">
        <f t="array" ref="R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">
        <v>3</v>
      </c>
      <c r="T205">
        <v>2</v>
      </c>
      <c r="U205">
        <v>5</v>
      </c>
      <c r="V205">
        <v>3</v>
      </c>
      <c r="W205">
        <v>3</v>
      </c>
      <c r="X205">
        <v>0</v>
      </c>
      <c r="Y205" t="s">
        <v>621</v>
      </c>
      <c r="Z205" t="s">
        <v>622</v>
      </c>
      <c r="AA205">
        <v>2</v>
      </c>
      <c r="AB205">
        <v>9</v>
      </c>
      <c r="AC205">
        <v>4</v>
      </c>
      <c r="AD205">
        <v>1</v>
      </c>
      <c r="AE205">
        <v>1</v>
      </c>
      <c r="AF205">
        <v>0</v>
      </c>
      <c r="AG205">
        <v>1</v>
      </c>
      <c r="AH205">
        <v>4</v>
      </c>
      <c r="AI205">
        <v>0</v>
      </c>
      <c r="AJ205">
        <v>1</v>
      </c>
      <c r="AK205">
        <v>6</v>
      </c>
      <c r="AL205">
        <v>17</v>
      </c>
      <c r="AM205">
        <v>2</v>
      </c>
      <c r="AN205">
        <v>8</v>
      </c>
      <c r="AO205">
        <v>4</v>
      </c>
      <c r="AP205">
        <v>9</v>
      </c>
      <c r="AQ205">
        <v>17</v>
      </c>
      <c r="AR205">
        <v>4</v>
      </c>
      <c r="AS205">
        <v>53</v>
      </c>
      <c r="AT205">
        <v>47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2.37</v>
      </c>
      <c r="BJ205">
        <v>3.39</v>
      </c>
      <c r="BK205">
        <v>3.2</v>
      </c>
      <c r="BL205">
        <f>1/Table1[[#This Row],[odds_ft_home_team_win]]+1/Table1[[#This Row],[odds_ft_draw]]+1/Table1[[#This Row],[odds_ft_away_team_win]]-1</f>
        <v>2.9426179007505215E-2</v>
      </c>
      <c r="BM205">
        <f>Table1[[#This Row],[Margin]]/3</f>
        <v>9.8087263358350718E-3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 t="s">
        <v>91</v>
      </c>
      <c r="BU205">
        <f>VLOOKUP(Table1[[#This Row],[Reference]],metron,11,FALSE)</f>
        <v>1.396960958296362</v>
      </c>
      <c r="BV205">
        <f>VLOOKUP(Table1[[#This Row],[Reference]],metron,12,FALSE)</f>
        <v>1.091503992901508</v>
      </c>
    </row>
    <row r="206" spans="1:74" hidden="1" x14ac:dyDescent="0.45">
      <c r="A206" t="s">
        <v>5416</v>
      </c>
      <c r="B206">
        <v>1374969600</v>
      </c>
      <c r="C206" s="3" t="s">
        <v>623</v>
      </c>
      <c r="D206" t="s">
        <v>65</v>
      </c>
      <c r="E206" t="s">
        <v>66</v>
      </c>
      <c r="F206" t="s">
        <v>85</v>
      </c>
      <c r="G206" t="s">
        <v>73</v>
      </c>
      <c r="H206" t="s">
        <v>66</v>
      </c>
      <c r="I206">
        <f>MROUND(Table1[[#This Row],[Prob_H]]*100,2)/100</f>
        <v>0.6</v>
      </c>
      <c r="J206">
        <f>1/Table1[[#This Row],[odds_ft_home_team_win]]-Table1[[#This Row],[Margin/3]]</f>
        <v>0.60760239509387759</v>
      </c>
      <c r="K206">
        <f>1/Table1[[#This Row],[odds_ft_draw]]-Table1[[#This Row],[Margin/3]]</f>
        <v>0.24607292017991853</v>
      </c>
      <c r="L206">
        <f>1/Table1[[#This Row],[odds_ft_away_team_win]]-Table1[[#This Row],[Margin/3]]</f>
        <v>0.14632468472620369</v>
      </c>
      <c r="M206">
        <v>2</v>
      </c>
      <c r="N206">
        <v>0</v>
      </c>
      <c r="O206">
        <v>0</v>
      </c>
      <c r="P206">
        <v>1.47</v>
      </c>
      <c r="Q206">
        <v>0.88</v>
      </c>
      <c r="R206" t="str" cm="1">
        <f t="array" ref="R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">
        <v>1</v>
      </c>
      <c r="T206">
        <v>1</v>
      </c>
      <c r="U206">
        <v>2</v>
      </c>
      <c r="V206">
        <v>0</v>
      </c>
      <c r="W206">
        <v>0</v>
      </c>
      <c r="X206">
        <v>0</v>
      </c>
      <c r="Y206" t="s">
        <v>624</v>
      </c>
      <c r="Z206">
        <v>78</v>
      </c>
      <c r="AA206">
        <v>14</v>
      </c>
      <c r="AB206">
        <v>1</v>
      </c>
      <c r="AC206">
        <v>2</v>
      </c>
      <c r="AD206">
        <v>0</v>
      </c>
      <c r="AE206">
        <v>3</v>
      </c>
      <c r="AF206">
        <v>1</v>
      </c>
      <c r="AG206">
        <v>0</v>
      </c>
      <c r="AH206">
        <v>2</v>
      </c>
      <c r="AI206">
        <v>1</v>
      </c>
      <c r="AJ206">
        <v>3</v>
      </c>
      <c r="AK206">
        <v>13</v>
      </c>
      <c r="AL206">
        <v>10</v>
      </c>
      <c r="AM206">
        <v>7</v>
      </c>
      <c r="AN206">
        <v>6</v>
      </c>
      <c r="AO206">
        <v>6</v>
      </c>
      <c r="AP206">
        <v>4</v>
      </c>
      <c r="AQ206">
        <v>14</v>
      </c>
      <c r="AR206">
        <v>8</v>
      </c>
      <c r="AS206">
        <v>48</v>
      </c>
      <c r="AT206">
        <v>52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1.62</v>
      </c>
      <c r="BJ206">
        <v>3.91</v>
      </c>
      <c r="BK206">
        <v>6.41</v>
      </c>
      <c r="BL206">
        <f>1/Table1[[#This Row],[odds_ft_home_team_win]]+1/Table1[[#This Row],[odds_ft_draw]]+1/Table1[[#This Row],[odds_ft_away_team_win]]-1</f>
        <v>2.9044666570218869E-2</v>
      </c>
      <c r="BM206">
        <f>Table1[[#This Row],[Margin]]/3</f>
        <v>9.6815555234062902E-3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 t="s">
        <v>87</v>
      </c>
      <c r="BU206">
        <f>VLOOKUP(Table1[[#This Row],[Reference]],metron,11,FALSE)</f>
        <v>1.841836734693878</v>
      </c>
      <c r="BV206">
        <f>VLOOKUP(Table1[[#This Row],[Reference]],metron,12,FALSE)</f>
        <v>0.88917233560090703</v>
      </c>
    </row>
    <row r="207" spans="1:74" hidden="1" x14ac:dyDescent="0.45">
      <c r="A207" t="s">
        <v>5416</v>
      </c>
      <c r="B207">
        <v>1374969600</v>
      </c>
      <c r="C207" s="3" t="s">
        <v>623</v>
      </c>
      <c r="D207" t="s">
        <v>65</v>
      </c>
      <c r="E207" t="s">
        <v>66</v>
      </c>
      <c r="F207" t="s">
        <v>103</v>
      </c>
      <c r="G207" t="s">
        <v>68</v>
      </c>
      <c r="H207" t="s">
        <v>66</v>
      </c>
      <c r="I207">
        <f>MROUND(Table1[[#This Row],[Prob_H]]*100,2)/100</f>
        <v>0.38</v>
      </c>
      <c r="J207">
        <f>1/Table1[[#This Row],[odds_ft_home_team_win]]-Table1[[#This Row],[Margin/3]]</f>
        <v>0.3808830757236798</v>
      </c>
      <c r="K207">
        <f>1/Table1[[#This Row],[odds_ft_draw]]-Table1[[#This Row],[Margin/3]]</f>
        <v>0.29328837875398284</v>
      </c>
      <c r="L207">
        <f>1/Table1[[#This Row],[odds_ft_away_team_win]]-Table1[[#This Row],[Margin/3]]</f>
        <v>0.32582854552233753</v>
      </c>
      <c r="M207">
        <v>2</v>
      </c>
      <c r="N207">
        <v>0</v>
      </c>
      <c r="O207">
        <v>0</v>
      </c>
      <c r="P207">
        <v>1.2</v>
      </c>
      <c r="Q207">
        <v>1.22</v>
      </c>
      <c r="R207" t="str" cm="1">
        <f t="array" ref="R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7">
        <v>2</v>
      </c>
      <c r="T207">
        <v>1</v>
      </c>
      <c r="U207">
        <v>3</v>
      </c>
      <c r="V207">
        <v>2</v>
      </c>
      <c r="W207">
        <v>1</v>
      </c>
      <c r="X207">
        <v>1</v>
      </c>
      <c r="Y207" t="s">
        <v>625</v>
      </c>
      <c r="Z207">
        <v>37</v>
      </c>
      <c r="AA207">
        <v>2</v>
      </c>
      <c r="AB207">
        <v>5</v>
      </c>
      <c r="AC207">
        <v>2</v>
      </c>
      <c r="AD207">
        <v>0</v>
      </c>
      <c r="AE207">
        <v>2</v>
      </c>
      <c r="AF207">
        <v>0</v>
      </c>
      <c r="AG207">
        <v>0</v>
      </c>
      <c r="AH207">
        <v>2</v>
      </c>
      <c r="AI207">
        <v>0</v>
      </c>
      <c r="AJ207">
        <v>2</v>
      </c>
      <c r="AK207">
        <v>6</v>
      </c>
      <c r="AL207">
        <v>19</v>
      </c>
      <c r="AM207">
        <v>3</v>
      </c>
      <c r="AN207">
        <v>5</v>
      </c>
      <c r="AO207">
        <v>3</v>
      </c>
      <c r="AP207">
        <v>14</v>
      </c>
      <c r="AQ207">
        <v>11</v>
      </c>
      <c r="AR207">
        <v>15</v>
      </c>
      <c r="AS207">
        <v>52</v>
      </c>
      <c r="AT207">
        <v>48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2.56</v>
      </c>
      <c r="BJ207">
        <v>3.3</v>
      </c>
      <c r="BK207">
        <v>2.98</v>
      </c>
      <c r="BL207">
        <f>1/Table1[[#This Row],[odds_ft_home_team_win]]+1/Table1[[#This Row],[odds_ft_draw]]+1/Table1[[#This Row],[odds_ft_away_team_win]]-1</f>
        <v>2.9225772828960661E-2</v>
      </c>
      <c r="BM207">
        <f>Table1[[#This Row],[Margin]]/3</f>
        <v>9.7419242763202209E-3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 t="s">
        <v>118</v>
      </c>
      <c r="BU207">
        <f>VLOOKUP(Table1[[#This Row],[Reference]],metron,11,FALSE)</f>
        <v>1.330562659846547</v>
      </c>
      <c r="BV207">
        <f>VLOOKUP(Table1[[#This Row],[Reference]],metron,12,FALSE)</f>
        <v>1.1595268542199491</v>
      </c>
    </row>
    <row r="208" spans="1:74" hidden="1" x14ac:dyDescent="0.45">
      <c r="A208" t="s">
        <v>5417</v>
      </c>
      <c r="B208">
        <v>1359853200</v>
      </c>
      <c r="C208" s="3" t="s">
        <v>417</v>
      </c>
      <c r="D208" t="s">
        <v>65</v>
      </c>
      <c r="E208" t="s">
        <v>66</v>
      </c>
      <c r="F208" t="s">
        <v>68</v>
      </c>
      <c r="G208" t="s">
        <v>72</v>
      </c>
      <c r="H208" t="s">
        <v>66</v>
      </c>
      <c r="I208" t="e">
        <f>MROUND(Table1[[#This Row],[Prob_H]]*100,2)/100</f>
        <v>#DIV/0!</v>
      </c>
      <c r="J208" t="e">
        <f>1/Table1[[#This Row],[odds_ft_home_team_win]]-Table1[[#This Row],[Margin/3]]</f>
        <v>#DIV/0!</v>
      </c>
      <c r="K208" t="e">
        <f>1/Table1[[#This Row],[odds_ft_draw]]-Table1[[#This Row],[Margin/3]]</f>
        <v>#DIV/0!</v>
      </c>
      <c r="L208" t="e">
        <f>1/Table1[[#This Row],[odds_ft_away_team_win]]-Table1[[#This Row],[Margin/3]]</f>
        <v>#DIV/0!</v>
      </c>
      <c r="M208">
        <v>5</v>
      </c>
      <c r="N208">
        <v>1.9</v>
      </c>
      <c r="O208">
        <v>2</v>
      </c>
      <c r="P208">
        <v>1.56</v>
      </c>
      <c r="Q208">
        <v>1.45</v>
      </c>
      <c r="R208" t="str" cm="1">
        <f t="array" ref="R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">
        <v>2</v>
      </c>
      <c r="T208">
        <v>2</v>
      </c>
      <c r="U208">
        <v>4</v>
      </c>
      <c r="V208">
        <v>1</v>
      </c>
      <c r="W208">
        <v>0</v>
      </c>
      <c r="X208">
        <v>1</v>
      </c>
      <c r="Y208" t="s">
        <v>418</v>
      </c>
      <c r="Z208" t="s">
        <v>419</v>
      </c>
      <c r="AA208">
        <v>-1</v>
      </c>
      <c r="AB208">
        <v>-1</v>
      </c>
      <c r="AC208">
        <v>1</v>
      </c>
      <c r="AD208">
        <v>0</v>
      </c>
      <c r="AE208">
        <v>2</v>
      </c>
      <c r="AF208">
        <v>0</v>
      </c>
      <c r="AG208">
        <v>0</v>
      </c>
      <c r="AH208">
        <v>1</v>
      </c>
      <c r="AI208">
        <v>0</v>
      </c>
      <c r="AJ208">
        <v>2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0</v>
      </c>
      <c r="AV208">
        <v>0</v>
      </c>
      <c r="AW208">
        <v>2.4700000000000002</v>
      </c>
      <c r="AX208">
        <v>50</v>
      </c>
      <c r="AY208">
        <v>80</v>
      </c>
      <c r="AZ208">
        <v>47</v>
      </c>
      <c r="BA208">
        <v>21</v>
      </c>
      <c r="BB208">
        <v>5</v>
      </c>
      <c r="BC208">
        <v>25</v>
      </c>
      <c r="BD208">
        <v>66</v>
      </c>
      <c r="BE208">
        <v>50</v>
      </c>
      <c r="BF208">
        <v>67</v>
      </c>
      <c r="BG208">
        <v>0</v>
      </c>
      <c r="BH208">
        <v>5.0999999999999996</v>
      </c>
      <c r="BI208">
        <v>0</v>
      </c>
      <c r="BJ208">
        <v>0</v>
      </c>
      <c r="BK208">
        <v>0</v>
      </c>
      <c r="BL208" t="e">
        <f>1/Table1[[#This Row],[odds_ft_home_team_win]]+1/Table1[[#This Row],[odds_ft_draw]]+1/Table1[[#This Row],[odds_ft_away_team_win]]-1</f>
        <v>#DIV/0!</v>
      </c>
      <c r="BM208" t="e">
        <f>Table1[[#This Row],[Margin]]/3</f>
        <v>#DIV/0!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 t="s">
        <v>116</v>
      </c>
      <c r="BU208" t="e">
        <f>VLOOKUP(Table1[[#This Row],[Reference]],metron,11,FALSE)</f>
        <v>#DIV/0!</v>
      </c>
      <c r="BV208" t="e">
        <f>VLOOKUP(Table1[[#This Row],[Reference]],metron,12,FALSE)</f>
        <v>#DIV/0!</v>
      </c>
    </row>
    <row r="209" spans="1:74" hidden="1" x14ac:dyDescent="0.45">
      <c r="A209" t="s">
        <v>5416</v>
      </c>
      <c r="B209">
        <v>1374969600</v>
      </c>
      <c r="C209" s="3" t="s">
        <v>623</v>
      </c>
      <c r="D209" t="s">
        <v>65</v>
      </c>
      <c r="E209" t="s">
        <v>66</v>
      </c>
      <c r="F209" t="s">
        <v>102</v>
      </c>
      <c r="G209" t="s">
        <v>611</v>
      </c>
      <c r="H209" t="s">
        <v>66</v>
      </c>
      <c r="I209">
        <f>MROUND(Table1[[#This Row],[Prob_H]]*100,2)/100</f>
        <v>0.46</v>
      </c>
      <c r="J209">
        <f>1/Table1[[#This Row],[odds_ft_home_team_win]]-Table1[[#This Row],[Margin/3]]</f>
        <v>0.45955985625054191</v>
      </c>
      <c r="K209">
        <f>1/Table1[[#This Row],[odds_ft_draw]]-Table1[[#This Row],[Margin/3]]</f>
        <v>0.28858375086199167</v>
      </c>
      <c r="L209">
        <f>1/Table1[[#This Row],[odds_ft_away_team_win]]-Table1[[#This Row],[Margin/3]]</f>
        <v>0.25185639288746642</v>
      </c>
      <c r="M209">
        <v>2</v>
      </c>
      <c r="N209">
        <v>0</v>
      </c>
      <c r="O209">
        <v>0</v>
      </c>
      <c r="P209">
        <v>1.24</v>
      </c>
      <c r="Q209">
        <v>1</v>
      </c>
      <c r="R209" t="str" cm="1">
        <f t="array" ref="R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9">
        <v>2</v>
      </c>
      <c r="T209">
        <v>4</v>
      </c>
      <c r="U209">
        <v>6</v>
      </c>
      <c r="V209">
        <v>3</v>
      </c>
      <c r="W209">
        <v>1</v>
      </c>
      <c r="X209">
        <v>2</v>
      </c>
      <c r="Y209" t="s">
        <v>626</v>
      </c>
      <c r="Z209" t="s">
        <v>627</v>
      </c>
      <c r="AA209">
        <v>5</v>
      </c>
      <c r="AB209">
        <v>5</v>
      </c>
      <c r="AC209">
        <v>2</v>
      </c>
      <c r="AD209">
        <v>1</v>
      </c>
      <c r="AE209">
        <v>3</v>
      </c>
      <c r="AF209">
        <v>0</v>
      </c>
      <c r="AG209">
        <v>1</v>
      </c>
      <c r="AH209">
        <v>2</v>
      </c>
      <c r="AI209">
        <v>1</v>
      </c>
      <c r="AJ209">
        <v>2</v>
      </c>
      <c r="AK209">
        <v>7</v>
      </c>
      <c r="AL209">
        <v>12</v>
      </c>
      <c r="AM209">
        <v>4</v>
      </c>
      <c r="AN209">
        <v>6</v>
      </c>
      <c r="AO209">
        <v>3</v>
      </c>
      <c r="AP209">
        <v>6</v>
      </c>
      <c r="AQ209">
        <v>18</v>
      </c>
      <c r="AR209">
        <v>10</v>
      </c>
      <c r="AS209">
        <v>48</v>
      </c>
      <c r="AT209">
        <v>52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2.13</v>
      </c>
      <c r="BJ209">
        <v>3.35</v>
      </c>
      <c r="BK209">
        <v>3.82</v>
      </c>
      <c r="BL209">
        <f>1/Table1[[#This Row],[odds_ft_home_team_win]]+1/Table1[[#This Row],[odds_ft_draw]]+1/Table1[[#This Row],[odds_ft_away_team_win]]-1</f>
        <v>2.9771135473726451E-2</v>
      </c>
      <c r="BM209">
        <f>Table1[[#This Row],[Margin]]/3</f>
        <v>9.9237118245754843E-3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 t="s">
        <v>104</v>
      </c>
      <c r="BU209">
        <f>VLOOKUP(Table1[[#This Row],[Reference]],metron,11,FALSE)</f>
        <v>1.4888836329233679</v>
      </c>
      <c r="BV209">
        <f>VLOOKUP(Table1[[#This Row],[Reference]],metron,12,FALSE)</f>
        <v>1.0516792809839171</v>
      </c>
    </row>
    <row r="210" spans="1:74" hidden="1" x14ac:dyDescent="0.45">
      <c r="A210" t="s">
        <v>5416</v>
      </c>
      <c r="B210">
        <v>1374976800</v>
      </c>
      <c r="C210" s="3" t="s">
        <v>628</v>
      </c>
      <c r="D210" t="s">
        <v>65</v>
      </c>
      <c r="E210" t="s">
        <v>66</v>
      </c>
      <c r="F210" t="s">
        <v>67</v>
      </c>
      <c r="G210" t="s">
        <v>98</v>
      </c>
      <c r="H210" t="s">
        <v>66</v>
      </c>
      <c r="I210">
        <f>MROUND(Table1[[#This Row],[Prob_H]]*100,2)/100</f>
        <v>0.4</v>
      </c>
      <c r="J210">
        <f>1/Table1[[#This Row],[odds_ft_home_team_win]]-Table1[[#This Row],[Margin/3]]</f>
        <v>0.3900054479718687</v>
      </c>
      <c r="K210">
        <f>1/Table1[[#This Row],[odds_ft_draw]]-Table1[[#This Row],[Margin/3]]</f>
        <v>0.29212025159724631</v>
      </c>
      <c r="L210">
        <f>1/Table1[[#This Row],[odds_ft_away_team_win]]-Table1[[#This Row],[Margin/3]]</f>
        <v>0.3178743004308851</v>
      </c>
      <c r="M210">
        <v>2</v>
      </c>
      <c r="N210">
        <v>0</v>
      </c>
      <c r="O210">
        <v>0</v>
      </c>
      <c r="P210">
        <v>1.76</v>
      </c>
      <c r="Q210">
        <v>0.76</v>
      </c>
      <c r="R210" t="str" cm="1">
        <f t="array" ref="R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0">
        <v>1</v>
      </c>
      <c r="T210">
        <v>1</v>
      </c>
      <c r="U210">
        <v>2</v>
      </c>
      <c r="V210">
        <v>1</v>
      </c>
      <c r="W210">
        <v>1</v>
      </c>
      <c r="X210">
        <v>0</v>
      </c>
      <c r="Y210">
        <v>18</v>
      </c>
      <c r="Z210" t="s">
        <v>184</v>
      </c>
      <c r="AA210">
        <v>3</v>
      </c>
      <c r="AB210">
        <v>8</v>
      </c>
      <c r="AC210">
        <v>0</v>
      </c>
      <c r="AD210">
        <v>0</v>
      </c>
      <c r="AE210">
        <v>3</v>
      </c>
      <c r="AF210">
        <v>0</v>
      </c>
      <c r="AG210">
        <v>0</v>
      </c>
      <c r="AH210">
        <v>0</v>
      </c>
      <c r="AI210">
        <v>0</v>
      </c>
      <c r="AJ210">
        <v>3</v>
      </c>
      <c r="AK210">
        <v>7</v>
      </c>
      <c r="AL210">
        <v>12</v>
      </c>
      <c r="AM210">
        <v>4</v>
      </c>
      <c r="AN210">
        <v>9</v>
      </c>
      <c r="AO210">
        <v>3</v>
      </c>
      <c r="AP210">
        <v>3</v>
      </c>
      <c r="AQ210">
        <v>11</v>
      </c>
      <c r="AR210">
        <v>13</v>
      </c>
      <c r="AS210">
        <v>51</v>
      </c>
      <c r="AT210">
        <v>49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2.5</v>
      </c>
      <c r="BJ210">
        <v>3.31</v>
      </c>
      <c r="BK210">
        <v>3.05</v>
      </c>
      <c r="BL210">
        <f>1/Table1[[#This Row],[odds_ft_home_team_win]]+1/Table1[[#This Row],[odds_ft_draw]]+1/Table1[[#This Row],[odds_ft_away_team_win]]-1</f>
        <v>2.9983656084394017E-2</v>
      </c>
      <c r="BM210">
        <f>Table1[[#This Row],[Margin]]/3</f>
        <v>9.9945520281313396E-3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 t="s">
        <v>70</v>
      </c>
      <c r="BU210">
        <f>VLOOKUP(Table1[[#This Row],[Reference]],metron,11,FALSE)</f>
        <v>1.344038264434575</v>
      </c>
      <c r="BV210">
        <f>VLOOKUP(Table1[[#This Row],[Reference]],metron,12,FALSE)</f>
        <v>1.1515772691037469</v>
      </c>
    </row>
    <row r="211" spans="1:74" hidden="1" x14ac:dyDescent="0.45">
      <c r="A211" t="s">
        <v>5416</v>
      </c>
      <c r="B211">
        <v>1374976800</v>
      </c>
      <c r="C211" s="3" t="s">
        <v>628</v>
      </c>
      <c r="D211" t="s">
        <v>65</v>
      </c>
      <c r="E211" t="s">
        <v>66</v>
      </c>
      <c r="F211" t="s">
        <v>93</v>
      </c>
      <c r="G211" t="s">
        <v>81</v>
      </c>
      <c r="H211" t="s">
        <v>66</v>
      </c>
      <c r="I211">
        <f>MROUND(Table1[[#This Row],[Prob_H]]*100,2)/100</f>
        <v>0.4</v>
      </c>
      <c r="J211">
        <f>1/Table1[[#This Row],[odds_ft_home_team_win]]-Table1[[#This Row],[Margin/3]]</f>
        <v>0.39005743711626067</v>
      </c>
      <c r="K211">
        <f>1/Table1[[#This Row],[odds_ft_draw]]-Table1[[#This Row],[Margin/3]]</f>
        <v>0.29308774014656369</v>
      </c>
      <c r="L211">
        <f>1/Table1[[#This Row],[odds_ft_away_team_win]]-Table1[[#This Row],[Margin/3]]</f>
        <v>0.31685482273717569</v>
      </c>
      <c r="M211">
        <v>2</v>
      </c>
      <c r="N211">
        <v>0</v>
      </c>
      <c r="O211">
        <v>0</v>
      </c>
      <c r="P211">
        <v>0.88</v>
      </c>
      <c r="Q211">
        <v>1.57</v>
      </c>
      <c r="R211" t="str" cm="1">
        <f t="array" ref="R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">
        <v>1</v>
      </c>
      <c r="T211">
        <v>2</v>
      </c>
      <c r="U211">
        <v>3</v>
      </c>
      <c r="V211">
        <v>2</v>
      </c>
      <c r="W211">
        <v>1</v>
      </c>
      <c r="X211">
        <v>1</v>
      </c>
      <c r="Y211">
        <v>5</v>
      </c>
      <c r="Z211" t="s">
        <v>629</v>
      </c>
      <c r="AA211">
        <v>1</v>
      </c>
      <c r="AB211">
        <v>4</v>
      </c>
      <c r="AC211">
        <v>3</v>
      </c>
      <c r="AD211">
        <v>0</v>
      </c>
      <c r="AE211">
        <v>4</v>
      </c>
      <c r="AF211">
        <v>0</v>
      </c>
      <c r="AG211">
        <v>1</v>
      </c>
      <c r="AH211">
        <v>2</v>
      </c>
      <c r="AI211">
        <v>1</v>
      </c>
      <c r="AJ211">
        <v>3</v>
      </c>
      <c r="AK211">
        <v>11</v>
      </c>
      <c r="AL211">
        <v>12</v>
      </c>
      <c r="AM211">
        <v>6</v>
      </c>
      <c r="AN211">
        <v>6</v>
      </c>
      <c r="AO211">
        <v>5</v>
      </c>
      <c r="AP211">
        <v>6</v>
      </c>
      <c r="AQ211">
        <v>14</v>
      </c>
      <c r="AR211">
        <v>8</v>
      </c>
      <c r="AS211">
        <v>48</v>
      </c>
      <c r="AT211">
        <v>52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2.5</v>
      </c>
      <c r="BJ211">
        <v>3.3</v>
      </c>
      <c r="BK211">
        <v>3.06</v>
      </c>
      <c r="BL211">
        <f>1/Table1[[#This Row],[odds_ft_home_team_win]]+1/Table1[[#This Row],[odds_ft_draw]]+1/Table1[[#This Row],[odds_ft_away_team_win]]-1</f>
        <v>2.9827688651218098E-2</v>
      </c>
      <c r="BM211">
        <f>Table1[[#This Row],[Margin]]/3</f>
        <v>9.9425628837393667E-3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t="s">
        <v>95</v>
      </c>
      <c r="BU211">
        <f>VLOOKUP(Table1[[#This Row],[Reference]],metron,11,FALSE)</f>
        <v>1.344038264434575</v>
      </c>
      <c r="BV211">
        <f>VLOOKUP(Table1[[#This Row],[Reference]],metron,12,FALSE)</f>
        <v>1.1515772691037469</v>
      </c>
    </row>
    <row r="212" spans="1:74" hidden="1" x14ac:dyDescent="0.45">
      <c r="A212" t="s">
        <v>5416</v>
      </c>
      <c r="B212">
        <v>1375030800</v>
      </c>
      <c r="C212" s="3" t="s">
        <v>630</v>
      </c>
      <c r="D212" t="s">
        <v>65</v>
      </c>
      <c r="E212" t="s">
        <v>66</v>
      </c>
      <c r="F212" t="s">
        <v>94</v>
      </c>
      <c r="G212" t="s">
        <v>80</v>
      </c>
      <c r="H212" t="s">
        <v>66</v>
      </c>
      <c r="I212">
        <f>MROUND(Table1[[#This Row],[Prob_H]]*100,2)/100</f>
        <v>0.6</v>
      </c>
      <c r="J212">
        <f>1/Table1[[#This Row],[odds_ft_home_team_win]]-Table1[[#This Row],[Margin/3]]</f>
        <v>0.59613020578100639</v>
      </c>
      <c r="K212">
        <f>1/Table1[[#This Row],[odds_ft_draw]]-Table1[[#This Row],[Margin/3]]</f>
        <v>0.25532158911032077</v>
      </c>
      <c r="L212">
        <f>1/Table1[[#This Row],[odds_ft_away_team_win]]-Table1[[#This Row],[Margin/3]]</f>
        <v>0.14854820510867292</v>
      </c>
      <c r="M212">
        <v>2</v>
      </c>
      <c r="N212">
        <v>0</v>
      </c>
      <c r="O212">
        <v>0</v>
      </c>
      <c r="P212">
        <v>1</v>
      </c>
      <c r="Q212">
        <v>1</v>
      </c>
      <c r="R212" t="str" cm="1">
        <f t="array" ref="R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">
        <v>0</v>
      </c>
      <c r="T212">
        <v>3</v>
      </c>
      <c r="U212">
        <v>3</v>
      </c>
      <c r="V212">
        <v>1</v>
      </c>
      <c r="W212">
        <v>0</v>
      </c>
      <c r="X212">
        <v>1</v>
      </c>
      <c r="Z212" t="s">
        <v>631</v>
      </c>
      <c r="AA212">
        <v>4</v>
      </c>
      <c r="AB212">
        <v>5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6</v>
      </c>
      <c r="AL212">
        <v>7</v>
      </c>
      <c r="AM212">
        <v>2</v>
      </c>
      <c r="AN212">
        <v>3</v>
      </c>
      <c r="AO212">
        <v>4</v>
      </c>
      <c r="AP212">
        <v>4</v>
      </c>
      <c r="AQ212">
        <v>6</v>
      </c>
      <c r="AR212">
        <v>8</v>
      </c>
      <c r="AS212">
        <v>48</v>
      </c>
      <c r="AT212">
        <v>52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1.65</v>
      </c>
      <c r="BJ212">
        <v>3.77</v>
      </c>
      <c r="BK212">
        <v>6.31</v>
      </c>
      <c r="BL212">
        <f>1/Table1[[#This Row],[odds_ft_home_team_win]]+1/Table1[[#This Row],[odds_ft_draw]]+1/Table1[[#This Row],[odds_ft_away_team_win]]-1</f>
        <v>2.9791200838799048E-2</v>
      </c>
      <c r="BM212">
        <f>Table1[[#This Row],[Margin]]/3</f>
        <v>9.9304002795996826E-3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t="s">
        <v>124</v>
      </c>
      <c r="BU212">
        <f>VLOOKUP(Table1[[#This Row],[Reference]],metron,11,FALSE)</f>
        <v>1.841836734693878</v>
      </c>
      <c r="BV212">
        <f>VLOOKUP(Table1[[#This Row],[Reference]],metron,12,FALSE)</f>
        <v>0.88917233560090703</v>
      </c>
    </row>
    <row r="213" spans="1:74" hidden="1" x14ac:dyDescent="0.45">
      <c r="A213" t="s">
        <v>5416</v>
      </c>
      <c r="B213">
        <v>1380675600</v>
      </c>
      <c r="C213" s="3" t="s">
        <v>764</v>
      </c>
      <c r="D213" t="s">
        <v>65</v>
      </c>
      <c r="E213" t="s">
        <v>66</v>
      </c>
      <c r="F213" t="s">
        <v>86</v>
      </c>
      <c r="G213" t="s">
        <v>72</v>
      </c>
      <c r="H213" t="s">
        <v>66</v>
      </c>
      <c r="I213">
        <f>MROUND(Table1[[#This Row],[Prob_H]]*100,2)/100</f>
        <v>0.66</v>
      </c>
      <c r="J213">
        <f>1/Table1[[#This Row],[odds_ft_home_team_win]]-Table1[[#This Row],[Margin/3]]</f>
        <v>0.65230568098615338</v>
      </c>
      <c r="K213">
        <f>1/Table1[[#This Row],[odds_ft_draw]]-Table1[[#This Row],[Margin/3]]</f>
        <v>0.21836452764011929</v>
      </c>
      <c r="L213">
        <f>1/Table1[[#This Row],[odds_ft_away_team_win]]-Table1[[#This Row],[Margin/3]]</f>
        <v>0.12932979137372735</v>
      </c>
      <c r="M213">
        <v>2</v>
      </c>
      <c r="N213">
        <v>3</v>
      </c>
      <c r="O213">
        <v>0.2</v>
      </c>
      <c r="P213">
        <v>1.9</v>
      </c>
      <c r="Q213">
        <v>0.44</v>
      </c>
      <c r="R213" t="str" cm="1">
        <f t="array" ref="R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">
        <v>2</v>
      </c>
      <c r="T213">
        <v>0</v>
      </c>
      <c r="U213">
        <v>2</v>
      </c>
      <c r="V213">
        <v>2</v>
      </c>
      <c r="W213">
        <v>2</v>
      </c>
      <c r="X213">
        <v>0</v>
      </c>
      <c r="Y213" t="s">
        <v>765</v>
      </c>
      <c r="AA213">
        <v>5</v>
      </c>
      <c r="AB213">
        <v>6</v>
      </c>
      <c r="AC213">
        <v>2</v>
      </c>
      <c r="AD213">
        <v>0</v>
      </c>
      <c r="AE213">
        <v>2</v>
      </c>
      <c r="AF213">
        <v>0</v>
      </c>
      <c r="AG213">
        <v>0</v>
      </c>
      <c r="AH213">
        <v>2</v>
      </c>
      <c r="AI213">
        <v>1</v>
      </c>
      <c r="AJ213">
        <v>1</v>
      </c>
      <c r="AK213">
        <v>12</v>
      </c>
      <c r="AL213">
        <v>8</v>
      </c>
      <c r="AM213">
        <v>6</v>
      </c>
      <c r="AN213">
        <v>3</v>
      </c>
      <c r="AO213">
        <v>6</v>
      </c>
      <c r="AP213">
        <v>5</v>
      </c>
      <c r="AQ213">
        <v>11</v>
      </c>
      <c r="AR213">
        <v>11</v>
      </c>
      <c r="AS213">
        <v>52</v>
      </c>
      <c r="AT213">
        <v>48</v>
      </c>
      <c r="AU213">
        <v>0</v>
      </c>
      <c r="AV213">
        <v>0</v>
      </c>
      <c r="AW213">
        <v>3.1</v>
      </c>
      <c r="AX213">
        <v>65</v>
      </c>
      <c r="AY213">
        <v>88</v>
      </c>
      <c r="AZ213">
        <v>78</v>
      </c>
      <c r="BA213">
        <v>45</v>
      </c>
      <c r="BB213">
        <v>0</v>
      </c>
      <c r="BC213">
        <v>20</v>
      </c>
      <c r="BD213">
        <v>65</v>
      </c>
      <c r="BE213">
        <v>78</v>
      </c>
      <c r="BF213">
        <v>100</v>
      </c>
      <c r="BG213">
        <v>13.6</v>
      </c>
      <c r="BH213">
        <v>5.2</v>
      </c>
      <c r="BI213">
        <v>1.51</v>
      </c>
      <c r="BJ213">
        <v>4.38</v>
      </c>
      <c r="BK213">
        <v>7.18</v>
      </c>
      <c r="BL213">
        <f>1/Table1[[#This Row],[odds_ft_home_team_win]]+1/Table1[[#This Row],[odds_ft_draw]]+1/Table1[[#This Row],[odds_ft_away_team_win]]-1</f>
        <v>2.9837923928957233E-2</v>
      </c>
      <c r="BM213">
        <f>Table1[[#This Row],[Margin]]/3</f>
        <v>9.9459746429857443E-3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 t="s">
        <v>113</v>
      </c>
      <c r="BU213">
        <f>VLOOKUP(Table1[[#This Row],[Reference]],metron,11,FALSE)</f>
        <v>2.089675030851502</v>
      </c>
      <c r="BV213">
        <f>VLOOKUP(Table1[[#This Row],[Reference]],metron,12,FALSE)</f>
        <v>0.8354586589880707</v>
      </c>
    </row>
    <row r="214" spans="1:74" hidden="1" x14ac:dyDescent="0.45">
      <c r="A214" t="s">
        <v>5415</v>
      </c>
      <c r="B214">
        <v>1389403800</v>
      </c>
      <c r="C214" s="3" t="s">
        <v>873</v>
      </c>
      <c r="D214" t="s">
        <v>65</v>
      </c>
      <c r="E214" t="s">
        <v>66</v>
      </c>
      <c r="F214" t="s">
        <v>80</v>
      </c>
      <c r="G214" t="s">
        <v>94</v>
      </c>
      <c r="H214" t="s">
        <v>66</v>
      </c>
      <c r="I214">
        <f>MROUND(Table1[[#This Row],[Prob_H]]*100,2)/100</f>
        <v>0.38</v>
      </c>
      <c r="J214">
        <f>1/Table1[[#This Row],[odds_ft_home_team_win]]-Table1[[#This Row],[Margin/3]]</f>
        <v>0.38814837221211723</v>
      </c>
      <c r="K214">
        <f>1/Table1[[#This Row],[odds_ft_draw]]-Table1[[#This Row],[Margin/3]]</f>
        <v>0.29743430540243287</v>
      </c>
      <c r="L214">
        <f>1/Table1[[#This Row],[odds_ft_away_team_win]]-Table1[[#This Row],[Margin/3]]</f>
        <v>0.31441732238544984</v>
      </c>
      <c r="M214">
        <v>2</v>
      </c>
      <c r="N214">
        <v>1.6</v>
      </c>
      <c r="O214">
        <v>0.89</v>
      </c>
      <c r="P214">
        <v>1.61</v>
      </c>
      <c r="Q214">
        <v>1.06</v>
      </c>
      <c r="R214" t="str" cm="1">
        <f t="array" ref="R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86</v>
      </c>
      <c r="AA214">
        <v>5</v>
      </c>
      <c r="AB214">
        <v>1</v>
      </c>
      <c r="AC214">
        <v>2</v>
      </c>
      <c r="AD214">
        <v>0</v>
      </c>
      <c r="AE214">
        <v>2</v>
      </c>
      <c r="AF214">
        <v>0</v>
      </c>
      <c r="AG214">
        <v>1</v>
      </c>
      <c r="AH214">
        <v>1</v>
      </c>
      <c r="AI214">
        <v>0</v>
      </c>
      <c r="AJ214">
        <v>2</v>
      </c>
      <c r="AK214">
        <v>13</v>
      </c>
      <c r="AL214">
        <v>4</v>
      </c>
      <c r="AM214">
        <v>5</v>
      </c>
      <c r="AN214">
        <v>2</v>
      </c>
      <c r="AO214">
        <v>8</v>
      </c>
      <c r="AP214">
        <v>2</v>
      </c>
      <c r="AQ214">
        <v>14</v>
      </c>
      <c r="AR214">
        <v>11</v>
      </c>
      <c r="AS214">
        <v>62</v>
      </c>
      <c r="AT214">
        <v>38</v>
      </c>
      <c r="AU214">
        <v>0</v>
      </c>
      <c r="AV214">
        <v>0</v>
      </c>
      <c r="AW214">
        <v>1.96</v>
      </c>
      <c r="AX214">
        <v>42</v>
      </c>
      <c r="AY214">
        <v>57</v>
      </c>
      <c r="AZ214">
        <v>20</v>
      </c>
      <c r="BA214">
        <v>20</v>
      </c>
      <c r="BB214">
        <v>10</v>
      </c>
      <c r="BC214">
        <v>10</v>
      </c>
      <c r="BD214">
        <v>57</v>
      </c>
      <c r="BE214">
        <v>26</v>
      </c>
      <c r="BF214">
        <v>74</v>
      </c>
      <c r="BG214">
        <v>8.24</v>
      </c>
      <c r="BH214">
        <v>4.7699999999999996</v>
      </c>
      <c r="BI214">
        <v>2.5099999999999998</v>
      </c>
      <c r="BJ214">
        <v>3.25</v>
      </c>
      <c r="BK214">
        <v>3.08</v>
      </c>
      <c r="BL214">
        <f>1/Table1[[#This Row],[odds_ft_home_team_win]]+1/Table1[[#This Row],[odds_ft_draw]]+1/Table1[[#This Row],[odds_ft_away_team_win]]-1</f>
        <v>3.0774006869624504E-2</v>
      </c>
      <c r="BM214">
        <f>Table1[[#This Row],[Margin]]/3</f>
        <v>1.0258002289874835E-2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 t="s">
        <v>83</v>
      </c>
      <c r="BU214">
        <f>VLOOKUP(Table1[[#This Row],[Reference]],metron,11,FALSE)</f>
        <v>1.330562659846547</v>
      </c>
      <c r="BV214">
        <f>VLOOKUP(Table1[[#This Row],[Reference]],metron,12,FALSE)</f>
        <v>1.1595268542199491</v>
      </c>
    </row>
    <row r="215" spans="1:74" hidden="1" x14ac:dyDescent="0.45">
      <c r="A215" t="s">
        <v>5415</v>
      </c>
      <c r="B215">
        <v>1389411780</v>
      </c>
      <c r="C215" s="3" t="s">
        <v>874</v>
      </c>
      <c r="D215" t="s">
        <v>65</v>
      </c>
      <c r="E215" t="s">
        <v>66</v>
      </c>
      <c r="F215" t="s">
        <v>72</v>
      </c>
      <c r="G215" t="s">
        <v>86</v>
      </c>
      <c r="H215" t="s">
        <v>66</v>
      </c>
      <c r="I215">
        <f>MROUND(Table1[[#This Row],[Prob_H]]*100,2)/100</f>
        <v>0.36</v>
      </c>
      <c r="J215">
        <f>1/Table1[[#This Row],[odds_ft_home_team_win]]-Table1[[#This Row],[Margin/3]]</f>
        <v>0.35612246532637182</v>
      </c>
      <c r="K215">
        <f>1/Table1[[#This Row],[odds_ft_draw]]-Table1[[#This Row],[Margin/3]]</f>
        <v>0.29563249657952234</v>
      </c>
      <c r="L215">
        <f>1/Table1[[#This Row],[odds_ft_away_team_win]]-Table1[[#This Row],[Margin/3]]</f>
        <v>0.3482450380941059</v>
      </c>
      <c r="M215">
        <v>2</v>
      </c>
      <c r="N215">
        <v>2.11</v>
      </c>
      <c r="O215">
        <v>1.33</v>
      </c>
      <c r="P215">
        <v>2.11</v>
      </c>
      <c r="Q215">
        <v>1.43</v>
      </c>
      <c r="R215" t="str" cm="1">
        <f t="array" ref="R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87</v>
      </c>
      <c r="AA215">
        <v>13</v>
      </c>
      <c r="AB215">
        <v>3</v>
      </c>
      <c r="AC215">
        <v>4</v>
      </c>
      <c r="AD215">
        <v>1</v>
      </c>
      <c r="AE215">
        <v>6</v>
      </c>
      <c r="AF215">
        <v>0</v>
      </c>
      <c r="AG215">
        <v>0</v>
      </c>
      <c r="AH215">
        <v>5</v>
      </c>
      <c r="AI215">
        <v>1</v>
      </c>
      <c r="AJ215">
        <v>5</v>
      </c>
      <c r="AK215">
        <v>16</v>
      </c>
      <c r="AL215">
        <v>10</v>
      </c>
      <c r="AM215">
        <v>8</v>
      </c>
      <c r="AN215">
        <v>4</v>
      </c>
      <c r="AO215">
        <v>8</v>
      </c>
      <c r="AP215">
        <v>6</v>
      </c>
      <c r="AQ215">
        <v>18</v>
      </c>
      <c r="AR215">
        <v>21</v>
      </c>
      <c r="AS215">
        <v>61</v>
      </c>
      <c r="AT215">
        <v>39</v>
      </c>
      <c r="AU215">
        <v>0</v>
      </c>
      <c r="AV215">
        <v>0</v>
      </c>
      <c r="AW215">
        <v>2.36</v>
      </c>
      <c r="AX215">
        <v>46</v>
      </c>
      <c r="AY215">
        <v>62</v>
      </c>
      <c r="AZ215">
        <v>38</v>
      </c>
      <c r="BA215">
        <v>24</v>
      </c>
      <c r="BB215">
        <v>20</v>
      </c>
      <c r="BC215">
        <v>29</v>
      </c>
      <c r="BD215">
        <v>51</v>
      </c>
      <c r="BE215">
        <v>33</v>
      </c>
      <c r="BF215">
        <v>81</v>
      </c>
      <c r="BG215">
        <v>10.130000000000001</v>
      </c>
      <c r="BH215">
        <v>4.1100000000000003</v>
      </c>
      <c r="BI215">
        <v>2.73</v>
      </c>
      <c r="BJ215">
        <v>3.27</v>
      </c>
      <c r="BK215">
        <v>2.79</v>
      </c>
      <c r="BL215">
        <f>1/Table1[[#This Row],[odds_ft_home_team_win]]+1/Table1[[#This Row],[odds_ft_draw]]+1/Table1[[#This Row],[odds_ft_away_team_win]]-1</f>
        <v>3.053370292198343E-2</v>
      </c>
      <c r="BM215">
        <f>Table1[[#This Row],[Margin]]/3</f>
        <v>1.0177900973994477E-2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75</v>
      </c>
      <c r="BU215">
        <f>VLOOKUP(Table1[[#This Row],[Reference]],metron,11,FALSE)</f>
        <v>1.269326094653606</v>
      </c>
      <c r="BV215">
        <f>VLOOKUP(Table1[[#This Row],[Reference]],metron,12,FALSE)</f>
        <v>1.2417089578661631</v>
      </c>
    </row>
    <row r="216" spans="1:74" hidden="1" x14ac:dyDescent="0.45">
      <c r="A216" t="s">
        <v>5415</v>
      </c>
      <c r="B216">
        <v>1389481200</v>
      </c>
      <c r="C216" s="3" t="s">
        <v>875</v>
      </c>
      <c r="D216" t="s">
        <v>65</v>
      </c>
      <c r="E216" t="s">
        <v>66</v>
      </c>
      <c r="F216" t="s">
        <v>611</v>
      </c>
      <c r="G216" t="s">
        <v>102</v>
      </c>
      <c r="H216" t="s">
        <v>66</v>
      </c>
      <c r="I216">
        <f>MROUND(Table1[[#This Row],[Prob_H]]*100,2)/100</f>
        <v>0.46</v>
      </c>
      <c r="J216">
        <f>1/Table1[[#This Row],[odds_ft_home_team_win]]-Table1[[#This Row],[Margin/3]]</f>
        <v>0.45252945790918259</v>
      </c>
      <c r="K216">
        <f>1/Table1[[#This Row],[odds_ft_draw]]-Table1[[#This Row],[Margin/3]]</f>
        <v>0.28542448311190016</v>
      </c>
      <c r="L216">
        <f>1/Table1[[#This Row],[odds_ft_away_team_win]]-Table1[[#This Row],[Margin/3]]</f>
        <v>0.26204605897891725</v>
      </c>
      <c r="M216">
        <v>2</v>
      </c>
      <c r="N216">
        <v>1.1299999999999999</v>
      </c>
      <c r="O216">
        <v>0</v>
      </c>
      <c r="P216">
        <v>1.1200000000000001</v>
      </c>
      <c r="Q216">
        <v>0.53</v>
      </c>
      <c r="R216" t="str" cm="1">
        <f t="array" ref="R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">
        <v>2</v>
      </c>
      <c r="T216">
        <v>1</v>
      </c>
      <c r="U216">
        <v>3</v>
      </c>
      <c r="V216">
        <v>1</v>
      </c>
      <c r="W216">
        <v>0</v>
      </c>
      <c r="X216">
        <v>1</v>
      </c>
      <c r="Y216" t="s">
        <v>876</v>
      </c>
      <c r="Z216">
        <v>35</v>
      </c>
      <c r="AA216">
        <v>1</v>
      </c>
      <c r="AB216">
        <v>6</v>
      </c>
      <c r="AC216">
        <v>5</v>
      </c>
      <c r="AD216">
        <v>1</v>
      </c>
      <c r="AE216">
        <v>3</v>
      </c>
      <c r="AF216">
        <v>0</v>
      </c>
      <c r="AG216">
        <v>3</v>
      </c>
      <c r="AH216">
        <v>3</v>
      </c>
      <c r="AI216">
        <v>2</v>
      </c>
      <c r="AJ216">
        <v>1</v>
      </c>
      <c r="AK216">
        <v>6</v>
      </c>
      <c r="AL216">
        <v>14</v>
      </c>
      <c r="AM216">
        <v>3</v>
      </c>
      <c r="AN216">
        <v>3</v>
      </c>
      <c r="AO216">
        <v>3</v>
      </c>
      <c r="AP216">
        <v>11</v>
      </c>
      <c r="AQ216">
        <v>13</v>
      </c>
      <c r="AR216">
        <v>19</v>
      </c>
      <c r="AS216">
        <v>41</v>
      </c>
      <c r="AT216">
        <v>59</v>
      </c>
      <c r="AU216">
        <v>0</v>
      </c>
      <c r="AV216">
        <v>0</v>
      </c>
      <c r="AW216">
        <v>2.44</v>
      </c>
      <c r="AX216">
        <v>38</v>
      </c>
      <c r="AY216">
        <v>44</v>
      </c>
      <c r="AZ216">
        <v>38</v>
      </c>
      <c r="BA216">
        <v>32</v>
      </c>
      <c r="BB216">
        <v>19</v>
      </c>
      <c r="BC216">
        <v>26</v>
      </c>
      <c r="BD216">
        <v>57</v>
      </c>
      <c r="BE216">
        <v>32</v>
      </c>
      <c r="BF216">
        <v>82</v>
      </c>
      <c r="BG216">
        <v>10.27</v>
      </c>
      <c r="BH216">
        <v>4.88</v>
      </c>
      <c r="BI216">
        <v>2.16</v>
      </c>
      <c r="BJ216">
        <v>3.38</v>
      </c>
      <c r="BK216">
        <v>3.67</v>
      </c>
      <c r="BL216">
        <f>1/Table1[[#This Row],[odds_ft_home_team_win]]+1/Table1[[#This Row],[odds_ft_draw]]+1/Table1[[#This Row],[odds_ft_away_team_win]]-1</f>
        <v>3.1300515161341025E-2</v>
      </c>
      <c r="BM216">
        <f>Table1[[#This Row],[Margin]]/3</f>
        <v>1.0433505053780342E-2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 t="s">
        <v>614</v>
      </c>
      <c r="BU216">
        <f>VLOOKUP(Table1[[#This Row],[Reference]],metron,11,FALSE)</f>
        <v>1.4888836329233679</v>
      </c>
      <c r="BV216">
        <f>VLOOKUP(Table1[[#This Row],[Reference]],metron,12,FALSE)</f>
        <v>1.0516792809839171</v>
      </c>
    </row>
    <row r="217" spans="1:74" hidden="1" x14ac:dyDescent="0.45">
      <c r="A217" t="s">
        <v>5415</v>
      </c>
      <c r="B217">
        <v>1389481200</v>
      </c>
      <c r="C217" s="3" t="s">
        <v>875</v>
      </c>
      <c r="D217" t="s">
        <v>65</v>
      </c>
      <c r="E217" t="s">
        <v>66</v>
      </c>
      <c r="F217" t="s">
        <v>77</v>
      </c>
      <c r="G217" t="s">
        <v>88</v>
      </c>
      <c r="H217" t="s">
        <v>66</v>
      </c>
      <c r="I217">
        <f>MROUND(Table1[[#This Row],[Prob_H]]*100,2)/100</f>
        <v>0.5</v>
      </c>
      <c r="J217">
        <f>1/Table1[[#This Row],[odds_ft_home_team_win]]-Table1[[#This Row],[Margin/3]]</f>
        <v>0.49994234982128444</v>
      </c>
      <c r="K217">
        <f>1/Table1[[#This Row],[odds_ft_draw]]-Table1[[#This Row],[Margin/3]]</f>
        <v>0.27222414389484606</v>
      </c>
      <c r="L217">
        <f>1/Table1[[#This Row],[odds_ft_away_team_win]]-Table1[[#This Row],[Margin/3]]</f>
        <v>0.22783350628386947</v>
      </c>
      <c r="M217">
        <v>2</v>
      </c>
      <c r="N217">
        <v>1.8</v>
      </c>
      <c r="O217">
        <v>1.55</v>
      </c>
      <c r="P217">
        <v>2</v>
      </c>
      <c r="Q217">
        <v>1.19</v>
      </c>
      <c r="R217" t="str" cm="1">
        <f t="array" ref="R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">
        <v>2</v>
      </c>
      <c r="T217">
        <v>1</v>
      </c>
      <c r="U217">
        <v>3</v>
      </c>
      <c r="V217">
        <v>1</v>
      </c>
      <c r="W217">
        <v>0</v>
      </c>
      <c r="X217">
        <v>1</v>
      </c>
      <c r="Y217" t="s">
        <v>877</v>
      </c>
      <c r="Z217">
        <v>26</v>
      </c>
      <c r="AA217">
        <v>13</v>
      </c>
      <c r="AB217">
        <v>3</v>
      </c>
      <c r="AC217">
        <v>4</v>
      </c>
      <c r="AD217">
        <v>1</v>
      </c>
      <c r="AE217">
        <v>4</v>
      </c>
      <c r="AF217">
        <v>1</v>
      </c>
      <c r="AG217">
        <v>1</v>
      </c>
      <c r="AH217">
        <v>4</v>
      </c>
      <c r="AI217">
        <v>2</v>
      </c>
      <c r="AJ217">
        <v>3</v>
      </c>
      <c r="AK217">
        <v>11</v>
      </c>
      <c r="AL217">
        <v>8</v>
      </c>
      <c r="AM217">
        <v>4</v>
      </c>
      <c r="AN217">
        <v>0</v>
      </c>
      <c r="AO217">
        <v>7</v>
      </c>
      <c r="AP217">
        <v>8</v>
      </c>
      <c r="AQ217">
        <v>19</v>
      </c>
      <c r="AR217">
        <v>10</v>
      </c>
      <c r="AS217">
        <v>62</v>
      </c>
      <c r="AT217">
        <v>38</v>
      </c>
      <c r="AU217">
        <v>0</v>
      </c>
      <c r="AV217">
        <v>0</v>
      </c>
      <c r="AW217">
        <v>2.35</v>
      </c>
      <c r="AX217">
        <v>61</v>
      </c>
      <c r="AY217">
        <v>71</v>
      </c>
      <c r="AZ217">
        <v>33</v>
      </c>
      <c r="BA217">
        <v>28</v>
      </c>
      <c r="BB217">
        <v>5</v>
      </c>
      <c r="BC217">
        <v>14</v>
      </c>
      <c r="BD217">
        <v>67</v>
      </c>
      <c r="BE217">
        <v>47</v>
      </c>
      <c r="BF217">
        <v>85</v>
      </c>
      <c r="BG217">
        <v>10.199999999999999</v>
      </c>
      <c r="BH217">
        <v>4.25</v>
      </c>
      <c r="BI217">
        <v>1.96</v>
      </c>
      <c r="BJ217">
        <v>3.54</v>
      </c>
      <c r="BK217">
        <v>4.2</v>
      </c>
      <c r="BL217">
        <f>1/Table1[[#This Row],[odds_ft_home_team_win]]+1/Table1[[#This Row],[odds_ft_draw]]+1/Table1[[#This Row],[odds_ft_away_team_win]]-1</f>
        <v>3.078519543410585E-2</v>
      </c>
      <c r="BM217">
        <f>Table1[[#This Row],[Margin]]/3</f>
        <v>1.0261731811368616E-2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 t="s">
        <v>79</v>
      </c>
      <c r="BU217">
        <f>VLOOKUP(Table1[[#This Row],[Reference]],metron,11,FALSE)</f>
        <v>1.5342708579532029</v>
      </c>
      <c r="BV217">
        <f>VLOOKUP(Table1[[#This Row],[Reference]],metron,12,FALSE)</f>
        <v>0.98593713070196176</v>
      </c>
    </row>
    <row r="218" spans="1:74" hidden="1" x14ac:dyDescent="0.45">
      <c r="A218" t="s">
        <v>5415</v>
      </c>
      <c r="B218">
        <v>1389488400</v>
      </c>
      <c r="C218" s="3" t="s">
        <v>878</v>
      </c>
      <c r="D218" t="s">
        <v>65</v>
      </c>
      <c r="E218" t="s">
        <v>66</v>
      </c>
      <c r="F218" t="s">
        <v>68</v>
      </c>
      <c r="G218" t="s">
        <v>103</v>
      </c>
      <c r="H218" t="s">
        <v>66</v>
      </c>
      <c r="I218">
        <f>MROUND(Table1[[#This Row],[Prob_H]]*100,2)/100</f>
        <v>0.54</v>
      </c>
      <c r="J218">
        <f>1/Table1[[#This Row],[odds_ft_home_team_win]]-Table1[[#This Row],[Margin/3]]</f>
        <v>0.53344944936905825</v>
      </c>
      <c r="K218">
        <f>1/Table1[[#This Row],[odds_ft_draw]]-Table1[[#This Row],[Margin/3]]</f>
        <v>0.2716613293445635</v>
      </c>
      <c r="L218">
        <f>1/Table1[[#This Row],[odds_ft_away_team_win]]-Table1[[#This Row],[Margin/3]]</f>
        <v>0.19488922128637831</v>
      </c>
      <c r="M218">
        <v>2</v>
      </c>
      <c r="N218">
        <v>1.4</v>
      </c>
      <c r="O218">
        <v>1</v>
      </c>
      <c r="P218">
        <v>1.44</v>
      </c>
      <c r="Q218">
        <v>1.35</v>
      </c>
      <c r="R218" t="str" cm="1">
        <f t="array" ref="R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AA218">
        <v>5</v>
      </c>
      <c r="AB218">
        <v>1</v>
      </c>
      <c r="AC218">
        <v>3</v>
      </c>
      <c r="AD218">
        <v>0</v>
      </c>
      <c r="AE218">
        <v>3</v>
      </c>
      <c r="AF218">
        <v>0</v>
      </c>
      <c r="AG218">
        <v>2</v>
      </c>
      <c r="AH218">
        <v>1</v>
      </c>
      <c r="AI218">
        <v>2</v>
      </c>
      <c r="AJ218">
        <v>1</v>
      </c>
      <c r="AK218">
        <v>12</v>
      </c>
      <c r="AL218">
        <v>4</v>
      </c>
      <c r="AM218">
        <v>4</v>
      </c>
      <c r="AN218">
        <v>2</v>
      </c>
      <c r="AO218">
        <v>8</v>
      </c>
      <c r="AP218">
        <v>2</v>
      </c>
      <c r="AQ218">
        <v>15</v>
      </c>
      <c r="AR218">
        <v>16</v>
      </c>
      <c r="AS218">
        <v>61</v>
      </c>
      <c r="AT218">
        <v>39</v>
      </c>
      <c r="AU218">
        <v>0</v>
      </c>
      <c r="AV218">
        <v>0</v>
      </c>
      <c r="AW218">
        <v>2.72</v>
      </c>
      <c r="AX218">
        <v>74</v>
      </c>
      <c r="AY218">
        <v>74</v>
      </c>
      <c r="AZ218">
        <v>52</v>
      </c>
      <c r="BA218">
        <v>36</v>
      </c>
      <c r="BB218">
        <v>11</v>
      </c>
      <c r="BC218">
        <v>37</v>
      </c>
      <c r="BD218">
        <v>63</v>
      </c>
      <c r="BE218">
        <v>36</v>
      </c>
      <c r="BF218">
        <v>90</v>
      </c>
      <c r="BG218">
        <v>10.029999999999999</v>
      </c>
      <c r="BH218">
        <v>3.8</v>
      </c>
      <c r="BI218">
        <v>1.84</v>
      </c>
      <c r="BJ218">
        <v>3.55</v>
      </c>
      <c r="BK218">
        <v>4.88</v>
      </c>
      <c r="BL218">
        <f>1/Table1[[#This Row],[odds_ft_home_team_win]]+1/Table1[[#This Row],[odds_ft_draw]]+1/Table1[[#This Row],[odds_ft_away_team_win]]-1</f>
        <v>3.008643450152082E-2</v>
      </c>
      <c r="BM218">
        <f>Table1[[#This Row],[Margin]]/3</f>
        <v>1.002881150050694E-2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 t="s">
        <v>116</v>
      </c>
      <c r="BU218">
        <f>VLOOKUP(Table1[[#This Row],[Reference]],metron,11,FALSE)</f>
        <v>1.684957590444867</v>
      </c>
      <c r="BV218">
        <f>VLOOKUP(Table1[[#This Row],[Reference]],metron,12,FALSE)</f>
        <v>0.95101263631642718</v>
      </c>
    </row>
    <row r="219" spans="1:74" hidden="1" x14ac:dyDescent="0.45">
      <c r="A219" t="s">
        <v>5415</v>
      </c>
      <c r="B219">
        <v>1389492360</v>
      </c>
      <c r="C219" s="3" t="s">
        <v>879</v>
      </c>
      <c r="D219" t="s">
        <v>65</v>
      </c>
      <c r="E219" t="s">
        <v>66</v>
      </c>
      <c r="F219" t="s">
        <v>81</v>
      </c>
      <c r="G219" t="s">
        <v>93</v>
      </c>
      <c r="H219" t="s">
        <v>66</v>
      </c>
      <c r="I219">
        <f>MROUND(Table1[[#This Row],[Prob_H]]*100,2)/100</f>
        <v>0.6</v>
      </c>
      <c r="J219">
        <f>1/Table1[[#This Row],[odds_ft_home_team_win]]-Table1[[#This Row],[Margin/3]]</f>
        <v>0.60747361078295137</v>
      </c>
      <c r="K219">
        <f>1/Table1[[#This Row],[odds_ft_draw]]-Table1[[#This Row],[Margin/3]]</f>
        <v>0.24335421712769273</v>
      </c>
      <c r="L219">
        <f>1/Table1[[#This Row],[odds_ft_away_team_win]]-Table1[[#This Row],[Margin/3]]</f>
        <v>0.14917217208935585</v>
      </c>
      <c r="M219">
        <v>2</v>
      </c>
      <c r="N219">
        <v>2.25</v>
      </c>
      <c r="O219">
        <v>0.56000000000000005</v>
      </c>
      <c r="P219">
        <v>1.83</v>
      </c>
      <c r="Q219">
        <v>1.06</v>
      </c>
      <c r="R219" t="str" cm="1">
        <f t="array" ref="R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">
        <v>3</v>
      </c>
      <c r="T219">
        <v>1</v>
      </c>
      <c r="U219">
        <v>4</v>
      </c>
      <c r="V219">
        <v>2</v>
      </c>
      <c r="W219">
        <v>2</v>
      </c>
      <c r="X219">
        <v>0</v>
      </c>
      <c r="Y219" t="s">
        <v>880</v>
      </c>
      <c r="Z219">
        <v>79</v>
      </c>
      <c r="AA219">
        <v>-1</v>
      </c>
      <c r="AB219">
        <v>-1</v>
      </c>
      <c r="AC219">
        <v>1</v>
      </c>
      <c r="AD219">
        <v>0</v>
      </c>
      <c r="AE219">
        <v>4</v>
      </c>
      <c r="AF219">
        <v>0</v>
      </c>
      <c r="AG219">
        <v>0</v>
      </c>
      <c r="AH219">
        <v>1</v>
      </c>
      <c r="AI219">
        <v>1</v>
      </c>
      <c r="AJ219">
        <v>3</v>
      </c>
      <c r="AK219">
        <v>-1</v>
      </c>
      <c r="AL219">
        <v>-1</v>
      </c>
      <c r="AM219">
        <v>-1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0</v>
      </c>
      <c r="AV219">
        <v>0</v>
      </c>
      <c r="AW219">
        <v>2.64</v>
      </c>
      <c r="AX219">
        <v>47</v>
      </c>
      <c r="AY219">
        <v>82</v>
      </c>
      <c r="AZ219">
        <v>46</v>
      </c>
      <c r="BA219">
        <v>31</v>
      </c>
      <c r="BB219">
        <v>10</v>
      </c>
      <c r="BC219">
        <v>28</v>
      </c>
      <c r="BD219">
        <v>75</v>
      </c>
      <c r="BE219">
        <v>47</v>
      </c>
      <c r="BF219">
        <v>77</v>
      </c>
      <c r="BG219">
        <v>12.32</v>
      </c>
      <c r="BH219">
        <v>4.8899999999999997</v>
      </c>
      <c r="BI219">
        <v>1.62</v>
      </c>
      <c r="BJ219">
        <v>3.95</v>
      </c>
      <c r="BK219">
        <v>6.29</v>
      </c>
      <c r="BL219">
        <f>1/Table1[[#This Row],[odds_ft_home_team_win]]+1/Table1[[#This Row],[odds_ft_draw]]+1/Table1[[#This Row],[odds_ft_away_team_win]]-1</f>
        <v>2.9431019502997646E-2</v>
      </c>
      <c r="BM219">
        <f>Table1[[#This Row],[Margin]]/3</f>
        <v>9.8103398343325487E-3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 t="s">
        <v>109</v>
      </c>
      <c r="BU219">
        <f>VLOOKUP(Table1[[#This Row],[Reference]],metron,11,FALSE)</f>
        <v>1.841836734693878</v>
      </c>
      <c r="BV219">
        <f>VLOOKUP(Table1[[#This Row],[Reference]],metron,12,FALSE)</f>
        <v>0.88917233560090703</v>
      </c>
    </row>
    <row r="220" spans="1:74" hidden="1" x14ac:dyDescent="0.45">
      <c r="A220" t="s">
        <v>5415</v>
      </c>
      <c r="B220">
        <v>1389549600</v>
      </c>
      <c r="C220" s="3" t="s">
        <v>881</v>
      </c>
      <c r="D220" t="s">
        <v>65</v>
      </c>
      <c r="E220" t="s">
        <v>66</v>
      </c>
      <c r="F220" t="s">
        <v>73</v>
      </c>
      <c r="G220" t="s">
        <v>85</v>
      </c>
      <c r="H220" t="s">
        <v>66</v>
      </c>
      <c r="I220">
        <f>MROUND(Table1[[#This Row],[Prob_H]]*100,2)/100</f>
        <v>0.34</v>
      </c>
      <c r="J220">
        <f>1/Table1[[#This Row],[odds_ft_home_team_win]]-Table1[[#This Row],[Margin/3]]</f>
        <v>0.34565541910525971</v>
      </c>
      <c r="K220">
        <f>1/Table1[[#This Row],[odds_ft_draw]]-Table1[[#This Row],[Margin/3]]</f>
        <v>0.29281383601456629</v>
      </c>
      <c r="L220">
        <f>1/Table1[[#This Row],[odds_ft_away_team_win]]-Table1[[#This Row],[Margin/3]]</f>
        <v>0.36153074488017406</v>
      </c>
      <c r="M220">
        <v>2</v>
      </c>
      <c r="N220">
        <v>1.56</v>
      </c>
      <c r="O220">
        <v>0.78</v>
      </c>
      <c r="P220">
        <v>1.29</v>
      </c>
      <c r="Q220">
        <v>1.06</v>
      </c>
      <c r="R220" t="str" cm="1">
        <f t="array" ref="R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">
        <v>1</v>
      </c>
      <c r="T220">
        <v>1</v>
      </c>
      <c r="U220">
        <v>2</v>
      </c>
      <c r="V220">
        <v>2</v>
      </c>
      <c r="W220">
        <v>1</v>
      </c>
      <c r="X220">
        <v>1</v>
      </c>
      <c r="Y220">
        <v>38</v>
      </c>
      <c r="Z220">
        <v>3</v>
      </c>
      <c r="AA220">
        <v>9</v>
      </c>
      <c r="AB220">
        <v>5</v>
      </c>
      <c r="AC220">
        <v>1</v>
      </c>
      <c r="AD220">
        <v>0</v>
      </c>
      <c r="AE220">
        <v>3</v>
      </c>
      <c r="AF220">
        <v>0</v>
      </c>
      <c r="AG220">
        <v>0</v>
      </c>
      <c r="AH220">
        <v>1</v>
      </c>
      <c r="AI220">
        <v>3</v>
      </c>
      <c r="AJ220">
        <v>0</v>
      </c>
      <c r="AK220">
        <v>11</v>
      </c>
      <c r="AL220">
        <v>6</v>
      </c>
      <c r="AM220">
        <v>8</v>
      </c>
      <c r="AN220">
        <v>3</v>
      </c>
      <c r="AO220">
        <v>3</v>
      </c>
      <c r="AP220">
        <v>3</v>
      </c>
      <c r="AQ220">
        <v>9</v>
      </c>
      <c r="AR220">
        <v>20</v>
      </c>
      <c r="AS220">
        <v>58</v>
      </c>
      <c r="AT220">
        <v>42</v>
      </c>
      <c r="AU220">
        <v>0</v>
      </c>
      <c r="AV220">
        <v>0</v>
      </c>
      <c r="AW220">
        <v>2.61</v>
      </c>
      <c r="AX220">
        <v>62</v>
      </c>
      <c r="AY220">
        <v>78</v>
      </c>
      <c r="AZ220">
        <v>45</v>
      </c>
      <c r="BA220">
        <v>28</v>
      </c>
      <c r="BB220">
        <v>11</v>
      </c>
      <c r="BC220">
        <v>17</v>
      </c>
      <c r="BD220">
        <v>62</v>
      </c>
      <c r="BE220">
        <v>39</v>
      </c>
      <c r="BF220">
        <v>95</v>
      </c>
      <c r="BG220">
        <v>10.33</v>
      </c>
      <c r="BH220">
        <v>4.4400000000000004</v>
      </c>
      <c r="BI220">
        <v>2.81</v>
      </c>
      <c r="BJ220">
        <v>3.3</v>
      </c>
      <c r="BK220">
        <v>2.69</v>
      </c>
      <c r="BL220">
        <f>1/Table1[[#This Row],[odds_ft_home_team_win]]+1/Table1[[#This Row],[odds_ft_draw]]+1/Table1[[#This Row],[odds_ft_away_team_win]]-1</f>
        <v>3.0649401047210256E-2</v>
      </c>
      <c r="BM220">
        <f>Table1[[#This Row],[Margin]]/3</f>
        <v>1.0216467015736752E-2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 t="s">
        <v>126</v>
      </c>
      <c r="BU220">
        <f>VLOOKUP(Table1[[#This Row],[Reference]],metron,11,FALSE)</f>
        <v>1.228921489601805</v>
      </c>
      <c r="BV220">
        <f>VLOOKUP(Table1[[#This Row],[Reference]],metron,12,FALSE)</f>
        <v>1.2940512655166849</v>
      </c>
    </row>
    <row r="221" spans="1:74" hidden="1" x14ac:dyDescent="0.45">
      <c r="A221" t="s">
        <v>5415</v>
      </c>
      <c r="B221">
        <v>1389549600</v>
      </c>
      <c r="C221" s="3" t="s">
        <v>881</v>
      </c>
      <c r="D221" t="s">
        <v>65</v>
      </c>
      <c r="E221" t="s">
        <v>66</v>
      </c>
      <c r="F221" t="s">
        <v>97</v>
      </c>
      <c r="G221" t="s">
        <v>78</v>
      </c>
      <c r="H221" t="s">
        <v>66</v>
      </c>
      <c r="I221">
        <f>MROUND(Table1[[#This Row],[Prob_H]]*100,2)/100</f>
        <v>0.44</v>
      </c>
      <c r="J221">
        <f>1/Table1[[#This Row],[odds_ft_home_team_win]]-Table1[[#This Row],[Margin/3]]</f>
        <v>0.44026532585854616</v>
      </c>
      <c r="K221">
        <f>1/Table1[[#This Row],[odds_ft_draw]]-Table1[[#This Row],[Margin/3]]</f>
        <v>0.28743392302714338</v>
      </c>
      <c r="L221">
        <f>1/Table1[[#This Row],[odds_ft_away_team_win]]-Table1[[#This Row],[Margin/3]]</f>
        <v>0.27230075111431046</v>
      </c>
      <c r="M221">
        <v>2</v>
      </c>
      <c r="N221">
        <v>1.73</v>
      </c>
      <c r="O221">
        <v>1.1000000000000001</v>
      </c>
      <c r="P221">
        <v>2</v>
      </c>
      <c r="Q221">
        <v>0.94</v>
      </c>
      <c r="R221" t="str" cm="1">
        <f t="array" ref="R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1">
        <v>2</v>
      </c>
      <c r="T221">
        <v>2</v>
      </c>
      <c r="U221">
        <v>4</v>
      </c>
      <c r="V221">
        <v>3</v>
      </c>
      <c r="W221">
        <v>1</v>
      </c>
      <c r="X221">
        <v>2</v>
      </c>
      <c r="Y221" t="s">
        <v>882</v>
      </c>
      <c r="Z221" t="s">
        <v>883</v>
      </c>
      <c r="AA221">
        <v>3</v>
      </c>
      <c r="AB221">
        <v>1</v>
      </c>
      <c r="AC221">
        <v>1</v>
      </c>
      <c r="AD221">
        <v>0</v>
      </c>
      <c r="AE221">
        <v>3</v>
      </c>
      <c r="AF221">
        <v>0</v>
      </c>
      <c r="AG221">
        <v>1</v>
      </c>
      <c r="AH221">
        <v>0</v>
      </c>
      <c r="AI221">
        <v>0</v>
      </c>
      <c r="AJ221">
        <v>3</v>
      </c>
      <c r="AK221">
        <v>6</v>
      </c>
      <c r="AL221">
        <v>8</v>
      </c>
      <c r="AM221">
        <v>3</v>
      </c>
      <c r="AN221">
        <v>2</v>
      </c>
      <c r="AO221">
        <v>3</v>
      </c>
      <c r="AP221">
        <v>6</v>
      </c>
      <c r="AQ221">
        <v>9</v>
      </c>
      <c r="AR221">
        <v>19</v>
      </c>
      <c r="AS221">
        <v>55</v>
      </c>
      <c r="AT221">
        <v>45</v>
      </c>
      <c r="AU221">
        <v>0</v>
      </c>
      <c r="AV221">
        <v>0</v>
      </c>
      <c r="AW221">
        <v>2.76</v>
      </c>
      <c r="AX221">
        <v>53</v>
      </c>
      <c r="AY221">
        <v>67</v>
      </c>
      <c r="AZ221">
        <v>62</v>
      </c>
      <c r="BA221">
        <v>43</v>
      </c>
      <c r="BB221">
        <v>5</v>
      </c>
      <c r="BC221">
        <v>28</v>
      </c>
      <c r="BD221">
        <v>52</v>
      </c>
      <c r="BE221">
        <v>53</v>
      </c>
      <c r="BF221">
        <v>81</v>
      </c>
      <c r="BG221">
        <v>8.7100000000000009</v>
      </c>
      <c r="BH221">
        <v>4.37</v>
      </c>
      <c r="BI221">
        <v>2.2200000000000002</v>
      </c>
      <c r="BJ221">
        <v>3.36</v>
      </c>
      <c r="BK221">
        <v>3.54</v>
      </c>
      <c r="BL221">
        <f>1/Table1[[#This Row],[odds_ft_home_team_win]]+1/Table1[[#This Row],[odds_ft_draw]]+1/Table1[[#This Row],[odds_ft_away_team_win]]-1</f>
        <v>3.0555373775712713E-2</v>
      </c>
      <c r="BM221">
        <f>Table1[[#This Row],[Margin]]/3</f>
        <v>1.0185124591904238E-2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 t="s">
        <v>100</v>
      </c>
      <c r="BU221">
        <f>VLOOKUP(Table1[[#This Row],[Reference]],metron,11,FALSE)</f>
        <v>1.4140979689366791</v>
      </c>
      <c r="BV221">
        <f>VLOOKUP(Table1[[#This Row],[Reference]],metron,12,FALSE)</f>
        <v>1.0666666666666671</v>
      </c>
    </row>
    <row r="222" spans="1:74" hidden="1" x14ac:dyDescent="0.45">
      <c r="A222" t="s">
        <v>5415</v>
      </c>
      <c r="B222">
        <v>1389567600</v>
      </c>
      <c r="C222" s="3" t="s">
        <v>884</v>
      </c>
      <c r="D222" t="s">
        <v>65</v>
      </c>
      <c r="E222" t="s">
        <v>66</v>
      </c>
      <c r="F222" t="s">
        <v>98</v>
      </c>
      <c r="G222" t="s">
        <v>67</v>
      </c>
      <c r="H222" t="s">
        <v>66</v>
      </c>
      <c r="I222">
        <f>MROUND(Table1[[#This Row],[Prob_H]]*100,2)/100</f>
        <v>0.44</v>
      </c>
      <c r="J222">
        <f>1/Table1[[#This Row],[odds_ft_home_team_win]]-Table1[[#This Row],[Margin/3]]</f>
        <v>0.43245670552241772</v>
      </c>
      <c r="K222">
        <f>1/Table1[[#This Row],[odds_ft_draw]]-Table1[[#This Row],[Margin/3]]</f>
        <v>0.28938002702101345</v>
      </c>
      <c r="L222">
        <f>1/Table1[[#This Row],[odds_ft_away_team_win]]-Table1[[#This Row],[Margin/3]]</f>
        <v>0.27816326745656883</v>
      </c>
      <c r="M222">
        <v>2</v>
      </c>
      <c r="N222">
        <v>1</v>
      </c>
      <c r="O222">
        <v>0.89</v>
      </c>
      <c r="P222">
        <v>1.18</v>
      </c>
      <c r="Q222">
        <v>1.06</v>
      </c>
      <c r="R222" t="str" cm="1">
        <f t="array" ref="R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59</v>
      </c>
      <c r="AA222">
        <v>3</v>
      </c>
      <c r="AB222">
        <v>8</v>
      </c>
      <c r="AC222">
        <v>1</v>
      </c>
      <c r="AD222">
        <v>0</v>
      </c>
      <c r="AE222">
        <v>2</v>
      </c>
      <c r="AF222">
        <v>0</v>
      </c>
      <c r="AG222">
        <v>1</v>
      </c>
      <c r="AH222">
        <v>0</v>
      </c>
      <c r="AI222">
        <v>1</v>
      </c>
      <c r="AJ222">
        <v>1</v>
      </c>
      <c r="AK222">
        <v>7</v>
      </c>
      <c r="AL222">
        <v>10</v>
      </c>
      <c r="AM222">
        <v>3</v>
      </c>
      <c r="AN222">
        <v>5</v>
      </c>
      <c r="AO222">
        <v>4</v>
      </c>
      <c r="AP222">
        <v>5</v>
      </c>
      <c r="AQ222">
        <v>9</v>
      </c>
      <c r="AR222">
        <v>6</v>
      </c>
      <c r="AS222">
        <v>50</v>
      </c>
      <c r="AT222">
        <v>50</v>
      </c>
      <c r="AU222">
        <v>0</v>
      </c>
      <c r="AV222">
        <v>0</v>
      </c>
      <c r="AW222">
        <v>2.56</v>
      </c>
      <c r="AX222">
        <v>61</v>
      </c>
      <c r="AY222">
        <v>78</v>
      </c>
      <c r="AZ222">
        <v>39</v>
      </c>
      <c r="BA222">
        <v>33</v>
      </c>
      <c r="BB222">
        <v>6</v>
      </c>
      <c r="BC222">
        <v>28</v>
      </c>
      <c r="BD222">
        <v>73</v>
      </c>
      <c r="BE222">
        <v>45</v>
      </c>
      <c r="BF222">
        <v>84</v>
      </c>
      <c r="BG222">
        <v>8.77</v>
      </c>
      <c r="BH222">
        <v>4.78</v>
      </c>
      <c r="BI222">
        <v>2.2599999999999998</v>
      </c>
      <c r="BJ222">
        <v>3.34</v>
      </c>
      <c r="BK222">
        <v>3.47</v>
      </c>
      <c r="BL222">
        <f>1/Table1[[#This Row],[odds_ft_home_team_win]]+1/Table1[[#This Row],[odds_ft_draw]]+1/Table1[[#This Row],[odds_ft_away_team_win]]-1</f>
        <v>3.006351175133104E-2</v>
      </c>
      <c r="BM222">
        <f>Table1[[#This Row],[Margin]]/3</f>
        <v>1.0021170583777014E-2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 t="s">
        <v>128</v>
      </c>
      <c r="BU222">
        <f>VLOOKUP(Table1[[#This Row],[Reference]],metron,11,FALSE)</f>
        <v>1.4140979689366791</v>
      </c>
      <c r="BV222">
        <f>VLOOKUP(Table1[[#This Row],[Reference]],metron,12,FALSE)</f>
        <v>1.0666666666666671</v>
      </c>
    </row>
    <row r="223" spans="1:74" hidden="1" x14ac:dyDescent="0.45">
      <c r="A223" t="s">
        <v>5414</v>
      </c>
      <c r="B223">
        <v>1406334600</v>
      </c>
      <c r="C223" s="3" t="s">
        <v>1122</v>
      </c>
      <c r="D223" t="s">
        <v>65</v>
      </c>
      <c r="E223" t="s">
        <v>66</v>
      </c>
      <c r="F223" t="s">
        <v>78</v>
      </c>
      <c r="G223" t="s">
        <v>93</v>
      </c>
      <c r="H223" t="s">
        <v>66</v>
      </c>
      <c r="I223">
        <f>MROUND(Table1[[#This Row],[Prob_H]]*100,2)/100</f>
        <v>0.56000000000000005</v>
      </c>
      <c r="J223">
        <f>1/Table1[[#This Row],[odds_ft_home_team_win]]-Table1[[#This Row],[Margin/3]]</f>
        <v>0.56166056166056166</v>
      </c>
      <c r="K223">
        <f>1/Table1[[#This Row],[odds_ft_draw]]-Table1[[#This Row],[Margin/3]]</f>
        <v>0.26495726495726496</v>
      </c>
      <c r="L223">
        <f>1/Table1[[#This Row],[odds_ft_away_team_win]]-Table1[[#This Row],[Margin/3]]</f>
        <v>0.1733821733821734</v>
      </c>
      <c r="M223">
        <v>2</v>
      </c>
      <c r="N223">
        <v>0</v>
      </c>
      <c r="O223">
        <v>0</v>
      </c>
      <c r="P223">
        <v>0.76</v>
      </c>
      <c r="Q223">
        <v>1.79</v>
      </c>
      <c r="R223" t="str" cm="1">
        <f t="array" ref="R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3">
        <v>0</v>
      </c>
      <c r="T223">
        <v>2</v>
      </c>
      <c r="U223">
        <v>2</v>
      </c>
      <c r="V223">
        <v>0</v>
      </c>
      <c r="W223">
        <v>0</v>
      </c>
      <c r="X223">
        <v>0</v>
      </c>
      <c r="Z223" t="s">
        <v>1123</v>
      </c>
      <c r="AA223">
        <v>4</v>
      </c>
      <c r="AB223">
        <v>3</v>
      </c>
      <c r="AC223">
        <v>3</v>
      </c>
      <c r="AD223">
        <v>0</v>
      </c>
      <c r="AE223">
        <v>2</v>
      </c>
      <c r="AF223">
        <v>0</v>
      </c>
      <c r="AG223">
        <v>1</v>
      </c>
      <c r="AH223">
        <v>2</v>
      </c>
      <c r="AI223">
        <v>0</v>
      </c>
      <c r="AJ223">
        <v>2</v>
      </c>
      <c r="AK223">
        <v>9</v>
      </c>
      <c r="AL223">
        <v>6</v>
      </c>
      <c r="AM223">
        <v>4</v>
      </c>
      <c r="AN223">
        <v>2</v>
      </c>
      <c r="AO223">
        <v>5</v>
      </c>
      <c r="AP223">
        <v>4</v>
      </c>
      <c r="AQ223">
        <v>20</v>
      </c>
      <c r="AR223">
        <v>15</v>
      </c>
      <c r="AS223">
        <v>62</v>
      </c>
      <c r="AT223">
        <v>38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1.75</v>
      </c>
      <c r="BJ223">
        <v>3.64</v>
      </c>
      <c r="BK223">
        <v>5.46</v>
      </c>
      <c r="BL223">
        <f>1/Table1[[#This Row],[odds_ft_home_team_win]]+1/Table1[[#This Row],[odds_ft_draw]]+1/Table1[[#This Row],[odds_ft_away_team_win]]-1</f>
        <v>2.93040293040292E-2</v>
      </c>
      <c r="BM223">
        <f>Table1[[#This Row],[Margin]]/3</f>
        <v>9.7680097680097333E-3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 t="s">
        <v>106</v>
      </c>
      <c r="BU223">
        <f>VLOOKUP(Table1[[#This Row],[Reference]],metron,11,FALSE)</f>
        <v>1.7546812539448771</v>
      </c>
      <c r="BV223">
        <f>VLOOKUP(Table1[[#This Row],[Reference]],metron,12,FALSE)</f>
        <v>0.93456764148958549</v>
      </c>
    </row>
    <row r="224" spans="1:74" hidden="1" x14ac:dyDescent="0.45">
      <c r="A224" t="s">
        <v>5414</v>
      </c>
      <c r="B224">
        <v>1406341800</v>
      </c>
      <c r="C224" s="3" t="s">
        <v>1124</v>
      </c>
      <c r="D224" t="s">
        <v>65</v>
      </c>
      <c r="E224" t="s">
        <v>66</v>
      </c>
      <c r="F224" t="s">
        <v>88</v>
      </c>
      <c r="G224" t="s">
        <v>77</v>
      </c>
      <c r="H224" t="s">
        <v>66</v>
      </c>
      <c r="I224">
        <f>MROUND(Table1[[#This Row],[Prob_H]]*100,2)/100</f>
        <v>0.42</v>
      </c>
      <c r="J224">
        <f>1/Table1[[#This Row],[odds_ft_home_team_win]]-Table1[[#This Row],[Margin/3]]</f>
        <v>0.42466316473073734</v>
      </c>
      <c r="K224">
        <f>1/Table1[[#This Row],[odds_ft_draw]]-Table1[[#This Row],[Margin/3]]</f>
        <v>0.28057823045368979</v>
      </c>
      <c r="L224">
        <f>1/Table1[[#This Row],[odds_ft_away_team_win]]-Table1[[#This Row],[Margin/3]]</f>
        <v>0.29475860481557292</v>
      </c>
      <c r="M224">
        <v>2</v>
      </c>
      <c r="N224">
        <v>0</v>
      </c>
      <c r="O224">
        <v>0</v>
      </c>
      <c r="P224">
        <v>1.6</v>
      </c>
      <c r="Q224">
        <v>1</v>
      </c>
      <c r="R224" t="str" cm="1">
        <f t="array" ref="R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4">
        <v>1</v>
      </c>
      <c r="T224">
        <v>1</v>
      </c>
      <c r="U224">
        <v>2</v>
      </c>
      <c r="V224">
        <v>1</v>
      </c>
      <c r="W224">
        <v>0</v>
      </c>
      <c r="X224">
        <v>1</v>
      </c>
      <c r="Y224">
        <v>69</v>
      </c>
      <c r="Z224">
        <v>13</v>
      </c>
      <c r="AA224">
        <v>6</v>
      </c>
      <c r="AB224">
        <v>3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1</v>
      </c>
      <c r="AI224">
        <v>0</v>
      </c>
      <c r="AJ224">
        <v>0</v>
      </c>
      <c r="AK224">
        <v>14</v>
      </c>
      <c r="AL224">
        <v>9</v>
      </c>
      <c r="AM224">
        <v>3</v>
      </c>
      <c r="AN224">
        <v>2</v>
      </c>
      <c r="AO224">
        <v>11</v>
      </c>
      <c r="AP224">
        <v>7</v>
      </c>
      <c r="AQ224">
        <v>13</v>
      </c>
      <c r="AR224">
        <v>4</v>
      </c>
      <c r="AS224">
        <v>55</v>
      </c>
      <c r="AT224">
        <v>45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2.2999999999999998</v>
      </c>
      <c r="BJ224">
        <v>3.44</v>
      </c>
      <c r="BK224">
        <v>3.28</v>
      </c>
      <c r="BL224">
        <f>1/Table1[[#This Row],[odds_ft_home_team_win]]+1/Table1[[#This Row],[odds_ft_draw]]+1/Table1[[#This Row],[odds_ft_away_team_win]]-1</f>
        <v>3.0358331894744683E-2</v>
      </c>
      <c r="BM224">
        <f>Table1[[#This Row],[Margin]]/3</f>
        <v>1.0119443964914895E-2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 t="s">
        <v>91</v>
      </c>
      <c r="BU224">
        <f>VLOOKUP(Table1[[#This Row],[Reference]],metron,11,FALSE)</f>
        <v>1.396960958296362</v>
      </c>
      <c r="BV224">
        <f>VLOOKUP(Table1[[#This Row],[Reference]],metron,12,FALSE)</f>
        <v>1.091503992901508</v>
      </c>
    </row>
    <row r="225" spans="1:74" hidden="1" x14ac:dyDescent="0.45">
      <c r="A225" t="s">
        <v>5414</v>
      </c>
      <c r="B225">
        <v>1406412000</v>
      </c>
      <c r="C225" s="3" t="s">
        <v>1125</v>
      </c>
      <c r="D225" t="s">
        <v>65</v>
      </c>
      <c r="E225" t="s">
        <v>66</v>
      </c>
      <c r="F225" t="s">
        <v>73</v>
      </c>
      <c r="G225" t="s">
        <v>611</v>
      </c>
      <c r="H225" t="s">
        <v>66</v>
      </c>
      <c r="I225">
        <f>MROUND(Table1[[#This Row],[Prob_H]]*100,2)/100</f>
        <v>0.46</v>
      </c>
      <c r="J225">
        <f>1/Table1[[#This Row],[odds_ft_home_team_win]]-Table1[[#This Row],[Margin/3]]</f>
        <v>0.45758800142604844</v>
      </c>
      <c r="K225">
        <f>1/Table1[[#This Row],[odds_ft_draw]]-Table1[[#This Row],[Margin/3]]</f>
        <v>0.28615626996556071</v>
      </c>
      <c r="L225">
        <f>1/Table1[[#This Row],[odds_ft_away_team_win]]-Table1[[#This Row],[Margin/3]]</f>
        <v>0.25625572860839085</v>
      </c>
      <c r="M225">
        <v>2</v>
      </c>
      <c r="N225">
        <v>0</v>
      </c>
      <c r="O225">
        <v>0</v>
      </c>
      <c r="P225">
        <v>1.29</v>
      </c>
      <c r="Q225">
        <v>1.06</v>
      </c>
      <c r="R225" t="str" cm="1">
        <f t="array" ref="R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AA225">
        <v>5</v>
      </c>
      <c r="AB225">
        <v>4</v>
      </c>
      <c r="AC225">
        <v>3</v>
      </c>
      <c r="AD225">
        <v>0</v>
      </c>
      <c r="AE225">
        <v>2</v>
      </c>
      <c r="AF225">
        <v>0</v>
      </c>
      <c r="AG225">
        <v>1</v>
      </c>
      <c r="AH225">
        <v>2</v>
      </c>
      <c r="AI225">
        <v>0</v>
      </c>
      <c r="AJ225">
        <v>2</v>
      </c>
      <c r="AK225">
        <v>7</v>
      </c>
      <c r="AL225">
        <v>10</v>
      </c>
      <c r="AM225">
        <v>3</v>
      </c>
      <c r="AN225">
        <v>5</v>
      </c>
      <c r="AO225">
        <v>4</v>
      </c>
      <c r="AP225">
        <v>5</v>
      </c>
      <c r="AQ225">
        <v>13</v>
      </c>
      <c r="AR225">
        <v>18</v>
      </c>
      <c r="AS225">
        <v>61</v>
      </c>
      <c r="AT225">
        <v>39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2.14</v>
      </c>
      <c r="BJ225">
        <v>3.38</v>
      </c>
      <c r="BK225">
        <v>3.76</v>
      </c>
      <c r="BL225">
        <f>1/Table1[[#This Row],[odds_ft_home_team_win]]+1/Table1[[#This Row],[odds_ft_draw]]+1/Table1[[#This Row],[odds_ft_away_team_win]]-1</f>
        <v>2.910515460035934E-2</v>
      </c>
      <c r="BM225">
        <f>Table1[[#This Row],[Margin]]/3</f>
        <v>9.7017182001197799E-3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 t="s">
        <v>126</v>
      </c>
      <c r="BU225">
        <f>VLOOKUP(Table1[[#This Row],[Reference]],metron,11,FALSE)</f>
        <v>1.4888836329233679</v>
      </c>
      <c r="BV225">
        <f>VLOOKUP(Table1[[#This Row],[Reference]],metron,12,FALSE)</f>
        <v>1.0516792809839171</v>
      </c>
    </row>
    <row r="226" spans="1:74" hidden="1" x14ac:dyDescent="0.45">
      <c r="A226" t="s">
        <v>5414</v>
      </c>
      <c r="B226">
        <v>1406412000</v>
      </c>
      <c r="C226" s="3" t="s">
        <v>1125</v>
      </c>
      <c r="D226" t="s">
        <v>65</v>
      </c>
      <c r="E226" t="s">
        <v>66</v>
      </c>
      <c r="F226" t="s">
        <v>86</v>
      </c>
      <c r="G226" t="s">
        <v>72</v>
      </c>
      <c r="H226" t="s">
        <v>66</v>
      </c>
      <c r="I226">
        <f>MROUND(Table1[[#This Row],[Prob_H]]*100,2)/100</f>
        <v>0.57999999999999996</v>
      </c>
      <c r="J226">
        <f>1/Table1[[#This Row],[odds_ft_home_team_win]]-Table1[[#This Row],[Margin/3]]</f>
        <v>0.57840581609201802</v>
      </c>
      <c r="K226">
        <f>1/Table1[[#This Row],[odds_ft_draw]]-Table1[[#This Row],[Margin/3]]</f>
        <v>0.24658077838462741</v>
      </c>
      <c r="L226">
        <f>1/Table1[[#This Row],[odds_ft_away_team_win]]-Table1[[#This Row],[Margin/3]]</f>
        <v>0.17501340552335434</v>
      </c>
      <c r="M226">
        <v>2</v>
      </c>
      <c r="N226">
        <v>0</v>
      </c>
      <c r="O226">
        <v>0</v>
      </c>
      <c r="P226">
        <v>2</v>
      </c>
      <c r="Q226">
        <v>0.82</v>
      </c>
      <c r="R226" t="str" cm="1">
        <f t="array" ref="R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">
        <v>2</v>
      </c>
      <c r="T226">
        <v>1</v>
      </c>
      <c r="U226">
        <v>3</v>
      </c>
      <c r="V226">
        <v>1</v>
      </c>
      <c r="W226">
        <v>0</v>
      </c>
      <c r="X226">
        <v>1</v>
      </c>
      <c r="Y226" t="s">
        <v>1126</v>
      </c>
      <c r="Z226">
        <v>35</v>
      </c>
      <c r="AA226">
        <v>6</v>
      </c>
      <c r="AB226">
        <v>1</v>
      </c>
      <c r="AC226">
        <v>3</v>
      </c>
      <c r="AD226">
        <v>0</v>
      </c>
      <c r="AE226">
        <v>3</v>
      </c>
      <c r="AF226">
        <v>0</v>
      </c>
      <c r="AG226">
        <v>1</v>
      </c>
      <c r="AH226">
        <v>2</v>
      </c>
      <c r="AI226">
        <v>1</v>
      </c>
      <c r="AJ226">
        <v>2</v>
      </c>
      <c r="AK226">
        <v>19</v>
      </c>
      <c r="AL226">
        <v>5</v>
      </c>
      <c r="AM226">
        <v>7</v>
      </c>
      <c r="AN226">
        <v>3</v>
      </c>
      <c r="AO226">
        <v>12</v>
      </c>
      <c r="AP226">
        <v>2</v>
      </c>
      <c r="AQ226">
        <v>18</v>
      </c>
      <c r="AR226">
        <v>9</v>
      </c>
      <c r="AS226">
        <v>58</v>
      </c>
      <c r="AT226">
        <v>42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1.7</v>
      </c>
      <c r="BJ226">
        <v>3.9</v>
      </c>
      <c r="BK226">
        <v>5.41</v>
      </c>
      <c r="BL226">
        <f>1/Table1[[#This Row],[odds_ft_home_team_win]]+1/Table1[[#This Row],[odds_ft_draw]]+1/Table1[[#This Row],[odds_ft_away_team_win]]-1</f>
        <v>2.948843407688706E-2</v>
      </c>
      <c r="BM226">
        <f>Table1[[#This Row],[Margin]]/3</f>
        <v>9.8294780256290206E-3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t="s">
        <v>113</v>
      </c>
      <c r="BU226">
        <f>VLOOKUP(Table1[[#This Row],[Reference]],metron,11,FALSE)</f>
        <v>1.7619715019855171</v>
      </c>
      <c r="BV226">
        <f>VLOOKUP(Table1[[#This Row],[Reference]],metron,12,FALSE)</f>
        <v>0.87432842793739785</v>
      </c>
    </row>
    <row r="227" spans="1:74" hidden="1" x14ac:dyDescent="0.45">
      <c r="A227" t="s">
        <v>5414</v>
      </c>
      <c r="B227">
        <v>1406419200</v>
      </c>
      <c r="C227" s="3" t="s">
        <v>1127</v>
      </c>
      <c r="D227" t="s">
        <v>65</v>
      </c>
      <c r="E227" t="s">
        <v>66</v>
      </c>
      <c r="F227" t="s">
        <v>68</v>
      </c>
      <c r="G227" t="s">
        <v>81</v>
      </c>
      <c r="H227" t="s">
        <v>66</v>
      </c>
      <c r="I227">
        <f>MROUND(Table1[[#This Row],[Prob_H]]*100,2)/100</f>
        <v>0.46</v>
      </c>
      <c r="J227">
        <f>1/Table1[[#This Row],[odds_ft_home_team_win]]-Table1[[#This Row],[Margin/3]]</f>
        <v>0.45297325020371509</v>
      </c>
      <c r="K227">
        <f>1/Table1[[#This Row],[odds_ft_draw]]-Table1[[#This Row],[Margin/3]]</f>
        <v>0.28674619228526255</v>
      </c>
      <c r="L227">
        <f>1/Table1[[#This Row],[odds_ft_away_team_win]]-Table1[[#This Row],[Margin/3]]</f>
        <v>0.26028055751102241</v>
      </c>
      <c r="M227">
        <v>2</v>
      </c>
      <c r="N227">
        <v>0</v>
      </c>
      <c r="O227">
        <v>0</v>
      </c>
      <c r="P227">
        <v>2</v>
      </c>
      <c r="Q227">
        <v>0.59</v>
      </c>
      <c r="R227" t="str" cm="1">
        <f t="array" ref="R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">
        <v>4</v>
      </c>
      <c r="T227">
        <v>2</v>
      </c>
      <c r="U227">
        <v>6</v>
      </c>
      <c r="V227">
        <v>4</v>
      </c>
      <c r="W227">
        <v>3</v>
      </c>
      <c r="X227">
        <v>1</v>
      </c>
      <c r="Y227" t="s">
        <v>1128</v>
      </c>
      <c r="Z227" t="s">
        <v>1129</v>
      </c>
      <c r="AA227">
        <v>2</v>
      </c>
      <c r="AB227">
        <v>4</v>
      </c>
      <c r="AC227">
        <v>1</v>
      </c>
      <c r="AD227">
        <v>0</v>
      </c>
      <c r="AE227">
        <v>4</v>
      </c>
      <c r="AF227">
        <v>0</v>
      </c>
      <c r="AG227">
        <v>0</v>
      </c>
      <c r="AH227">
        <v>1</v>
      </c>
      <c r="AI227">
        <v>0</v>
      </c>
      <c r="AJ227">
        <v>4</v>
      </c>
      <c r="AK227">
        <v>8</v>
      </c>
      <c r="AL227">
        <v>6</v>
      </c>
      <c r="AM227">
        <v>5</v>
      </c>
      <c r="AN227">
        <v>2</v>
      </c>
      <c r="AO227">
        <v>3</v>
      </c>
      <c r="AP227">
        <v>4</v>
      </c>
      <c r="AQ227">
        <v>12</v>
      </c>
      <c r="AR227">
        <v>17</v>
      </c>
      <c r="AS227">
        <v>46</v>
      </c>
      <c r="AT227">
        <v>54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2.16</v>
      </c>
      <c r="BJ227">
        <v>3.37</v>
      </c>
      <c r="BK227">
        <v>3.7</v>
      </c>
      <c r="BL227">
        <f>1/Table1[[#This Row],[odds_ft_home_team_win]]+1/Table1[[#This Row],[odds_ft_draw]]+1/Table1[[#This Row],[odds_ft_away_team_win]]-1</f>
        <v>2.996913827774339E-2</v>
      </c>
      <c r="BM227">
        <f>Table1[[#This Row],[Margin]]/3</f>
        <v>9.9897127592477961E-3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 t="s">
        <v>116</v>
      </c>
      <c r="BU227">
        <f>VLOOKUP(Table1[[#This Row],[Reference]],metron,11,FALSE)</f>
        <v>1.4888836329233679</v>
      </c>
      <c r="BV227">
        <f>VLOOKUP(Table1[[#This Row],[Reference]],metron,12,FALSE)</f>
        <v>1.0516792809839171</v>
      </c>
    </row>
    <row r="228" spans="1:74" hidden="1" x14ac:dyDescent="0.45">
      <c r="A228" t="s">
        <v>5414</v>
      </c>
      <c r="B228">
        <v>1406423160</v>
      </c>
      <c r="C228" s="3" t="s">
        <v>1130</v>
      </c>
      <c r="D228" t="s">
        <v>65</v>
      </c>
      <c r="E228" t="s">
        <v>66</v>
      </c>
      <c r="F228" t="s">
        <v>103</v>
      </c>
      <c r="G228" t="s">
        <v>85</v>
      </c>
      <c r="H228" t="s">
        <v>66</v>
      </c>
      <c r="I228">
        <f>MROUND(Table1[[#This Row],[Prob_H]]*100,2)/100</f>
        <v>0.38</v>
      </c>
      <c r="J228">
        <f>1/Table1[[#This Row],[odds_ft_home_team_win]]-Table1[[#This Row],[Margin/3]]</f>
        <v>0.38341555276994138</v>
      </c>
      <c r="K228">
        <f>1/Table1[[#This Row],[odds_ft_draw]]-Table1[[#This Row],[Margin/3]]</f>
        <v>0.2855727535340471</v>
      </c>
      <c r="L228">
        <f>1/Table1[[#This Row],[odds_ft_away_team_win]]-Table1[[#This Row],[Margin/3]]</f>
        <v>0.33101169369601163</v>
      </c>
      <c r="M228">
        <v>2</v>
      </c>
      <c r="N228">
        <v>0</v>
      </c>
      <c r="O228">
        <v>0</v>
      </c>
      <c r="P228">
        <v>1.9</v>
      </c>
      <c r="Q228">
        <v>1</v>
      </c>
      <c r="R228" t="str" cm="1">
        <f t="array" ref="R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">
        <v>0</v>
      </c>
      <c r="T228">
        <v>1</v>
      </c>
      <c r="U228">
        <v>1</v>
      </c>
      <c r="V228">
        <v>0</v>
      </c>
      <c r="W228">
        <v>0</v>
      </c>
      <c r="X228">
        <v>0</v>
      </c>
      <c r="Z228">
        <v>90</v>
      </c>
      <c r="AA228">
        <v>8</v>
      </c>
      <c r="AB228">
        <v>5</v>
      </c>
      <c r="AC228">
        <v>1</v>
      </c>
      <c r="AD228">
        <v>0</v>
      </c>
      <c r="AE228">
        <v>4</v>
      </c>
      <c r="AF228">
        <v>0</v>
      </c>
      <c r="AG228">
        <v>0</v>
      </c>
      <c r="AH228">
        <v>1</v>
      </c>
      <c r="AI228">
        <v>0</v>
      </c>
      <c r="AJ228">
        <v>4</v>
      </c>
      <c r="AK228">
        <v>14</v>
      </c>
      <c r="AL228">
        <v>7</v>
      </c>
      <c r="AM228">
        <v>4</v>
      </c>
      <c r="AN228">
        <v>4</v>
      </c>
      <c r="AO228">
        <v>10</v>
      </c>
      <c r="AP228">
        <v>3</v>
      </c>
      <c r="AQ228">
        <v>5</v>
      </c>
      <c r="AR228">
        <v>15</v>
      </c>
      <c r="AS228">
        <v>58</v>
      </c>
      <c r="AT228">
        <v>42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2.54</v>
      </c>
      <c r="BJ228">
        <v>3.38</v>
      </c>
      <c r="BK228">
        <v>2.93</v>
      </c>
      <c r="BL228">
        <f>1/Table1[[#This Row],[odds_ft_home_team_win]]+1/Table1[[#This Row],[odds_ft_draw]]+1/Table1[[#This Row],[odds_ft_away_team_win]]-1</f>
        <v>3.0855703894900222E-2</v>
      </c>
      <c r="BM228">
        <f>Table1[[#This Row],[Margin]]/3</f>
        <v>1.0285234631633408E-2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t="s">
        <v>118</v>
      </c>
      <c r="BU228">
        <f>VLOOKUP(Table1[[#This Row],[Reference]],metron,11,FALSE)</f>
        <v>1.330562659846547</v>
      </c>
      <c r="BV228">
        <f>VLOOKUP(Table1[[#This Row],[Reference]],metron,12,FALSE)</f>
        <v>1.1595268542199491</v>
      </c>
    </row>
    <row r="229" spans="1:74" hidden="1" x14ac:dyDescent="0.45">
      <c r="A229" t="s">
        <v>5417</v>
      </c>
      <c r="B229">
        <v>1361124000</v>
      </c>
      <c r="C229" s="3" t="s">
        <v>449</v>
      </c>
      <c r="D229" t="s">
        <v>65</v>
      </c>
      <c r="E229" t="s">
        <v>66</v>
      </c>
      <c r="F229" t="s">
        <v>94</v>
      </c>
      <c r="G229" t="s">
        <v>78</v>
      </c>
      <c r="H229" t="s">
        <v>66</v>
      </c>
      <c r="I229" t="e">
        <f>MROUND(Table1[[#This Row],[Prob_H]]*100,2)/100</f>
        <v>#DIV/0!</v>
      </c>
      <c r="J229" t="e">
        <f>1/Table1[[#This Row],[odds_ft_home_team_win]]-Table1[[#This Row],[Margin/3]]</f>
        <v>#DIV/0!</v>
      </c>
      <c r="K229" t="e">
        <f>1/Table1[[#This Row],[odds_ft_draw]]-Table1[[#This Row],[Margin/3]]</f>
        <v>#DIV/0!</v>
      </c>
      <c r="L229" t="e">
        <f>1/Table1[[#This Row],[odds_ft_away_team_win]]-Table1[[#This Row],[Margin/3]]</f>
        <v>#DIV/0!</v>
      </c>
      <c r="M229">
        <v>7</v>
      </c>
      <c r="N229">
        <v>1.42</v>
      </c>
      <c r="O229">
        <v>1.42</v>
      </c>
      <c r="P229">
        <v>1.56</v>
      </c>
      <c r="Q229">
        <v>1.37</v>
      </c>
      <c r="R229" t="str" cm="1">
        <f t="array" ref="R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65</v>
      </c>
      <c r="AA229">
        <v>-1</v>
      </c>
      <c r="AB229">
        <v>-1</v>
      </c>
      <c r="AC229">
        <v>1</v>
      </c>
      <c r="AD229">
        <v>0</v>
      </c>
      <c r="AE229">
        <v>2</v>
      </c>
      <c r="AF229">
        <v>0</v>
      </c>
      <c r="AG229">
        <v>0</v>
      </c>
      <c r="AH229">
        <v>1</v>
      </c>
      <c r="AI229">
        <v>0</v>
      </c>
      <c r="AJ229">
        <v>2</v>
      </c>
      <c r="AK229">
        <v>-1</v>
      </c>
      <c r="AL229">
        <v>-1</v>
      </c>
      <c r="AM229">
        <v>-1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0</v>
      </c>
      <c r="AV229">
        <v>0</v>
      </c>
      <c r="AW229">
        <v>2.46</v>
      </c>
      <c r="AX229">
        <v>63</v>
      </c>
      <c r="AY229">
        <v>67</v>
      </c>
      <c r="AZ229">
        <v>54</v>
      </c>
      <c r="BA229">
        <v>25</v>
      </c>
      <c r="BB229">
        <v>13</v>
      </c>
      <c r="BC229">
        <v>42</v>
      </c>
      <c r="BD229">
        <v>63</v>
      </c>
      <c r="BE229">
        <v>38</v>
      </c>
      <c r="BF229">
        <v>75</v>
      </c>
      <c r="BG229">
        <v>0</v>
      </c>
      <c r="BH229">
        <v>5.5</v>
      </c>
      <c r="BI229">
        <v>0</v>
      </c>
      <c r="BJ229">
        <v>0</v>
      </c>
      <c r="BK229">
        <v>0</v>
      </c>
      <c r="BL229" t="e">
        <f>1/Table1[[#This Row],[odds_ft_home_team_win]]+1/Table1[[#This Row],[odds_ft_draw]]+1/Table1[[#This Row],[odds_ft_away_team_win]]-1</f>
        <v>#DIV/0!</v>
      </c>
      <c r="BM229" t="e">
        <f>Table1[[#This Row],[Margin]]/3</f>
        <v>#DIV/0!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 t="s">
        <v>124</v>
      </c>
      <c r="BU229" t="e">
        <f>VLOOKUP(Table1[[#This Row],[Reference]],metron,11,FALSE)</f>
        <v>#DIV/0!</v>
      </c>
      <c r="BV229" t="e">
        <f>VLOOKUP(Table1[[#This Row],[Reference]],metron,12,FALSE)</f>
        <v>#DIV/0!</v>
      </c>
    </row>
    <row r="230" spans="1:74" hidden="1" x14ac:dyDescent="0.45">
      <c r="A230" t="s">
        <v>5414</v>
      </c>
      <c r="B230">
        <v>1406426400</v>
      </c>
      <c r="C230" s="3" t="s">
        <v>1131</v>
      </c>
      <c r="D230" t="s">
        <v>65</v>
      </c>
      <c r="E230" t="s">
        <v>66</v>
      </c>
      <c r="F230" t="s">
        <v>67</v>
      </c>
      <c r="G230" t="s">
        <v>97</v>
      </c>
      <c r="H230" t="s">
        <v>66</v>
      </c>
      <c r="I230">
        <f>MROUND(Table1[[#This Row],[Prob_H]]*100,2)/100</f>
        <v>0.36</v>
      </c>
      <c r="J230">
        <f>1/Table1[[#This Row],[odds_ft_home_team_win]]-Table1[[#This Row],[Margin/3]]</f>
        <v>0.35755792175613121</v>
      </c>
      <c r="K230">
        <f>1/Table1[[#This Row],[odds_ft_draw]]-Table1[[#This Row],[Margin/3]]</f>
        <v>0.29665932919027055</v>
      </c>
      <c r="L230">
        <f>1/Table1[[#This Row],[odds_ft_away_team_win]]-Table1[[#This Row],[Margin/3]]</f>
        <v>0.34578274905359829</v>
      </c>
      <c r="M230">
        <v>2</v>
      </c>
      <c r="N230">
        <v>0</v>
      </c>
      <c r="O230">
        <v>0</v>
      </c>
      <c r="P230">
        <v>1.67</v>
      </c>
      <c r="Q230">
        <v>1</v>
      </c>
      <c r="R230" t="str" cm="1">
        <f t="array" ref="R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">
        <v>2</v>
      </c>
      <c r="T230">
        <v>1</v>
      </c>
      <c r="U230">
        <v>3</v>
      </c>
      <c r="V230">
        <v>1</v>
      </c>
      <c r="W230">
        <v>1</v>
      </c>
      <c r="X230">
        <v>0</v>
      </c>
      <c r="Y230" t="s">
        <v>1132</v>
      </c>
      <c r="Z230">
        <v>84</v>
      </c>
      <c r="AA230">
        <v>4</v>
      </c>
      <c r="AB230">
        <v>9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2</v>
      </c>
      <c r="AK230">
        <v>9</v>
      </c>
      <c r="AL230">
        <v>20</v>
      </c>
      <c r="AM230">
        <v>7</v>
      </c>
      <c r="AN230">
        <v>8</v>
      </c>
      <c r="AO230">
        <v>2</v>
      </c>
      <c r="AP230">
        <v>12</v>
      </c>
      <c r="AQ230">
        <v>8</v>
      </c>
      <c r="AR230">
        <v>13</v>
      </c>
      <c r="AS230">
        <v>35</v>
      </c>
      <c r="AT230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2.72</v>
      </c>
      <c r="BJ230">
        <v>3.26</v>
      </c>
      <c r="BK230">
        <v>2.81</v>
      </c>
      <c r="BL230">
        <f>1/Table1[[#This Row],[odds_ft_home_team_win]]+1/Table1[[#This Row],[odds_ft_draw]]+1/Table1[[#This Row],[odds_ft_away_team_win]]-1</f>
        <v>3.0267411202194561E-2</v>
      </c>
      <c r="BM230">
        <f>Table1[[#This Row],[Margin]]/3</f>
        <v>1.0089137067398187E-2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 t="s">
        <v>70</v>
      </c>
      <c r="BU230">
        <f>VLOOKUP(Table1[[#This Row],[Reference]],metron,11,FALSE)</f>
        <v>1.269326094653606</v>
      </c>
      <c r="BV230">
        <f>VLOOKUP(Table1[[#This Row],[Reference]],metron,12,FALSE)</f>
        <v>1.2417089578661631</v>
      </c>
    </row>
    <row r="231" spans="1:74" hidden="1" x14ac:dyDescent="0.45">
      <c r="A231" t="s">
        <v>5414</v>
      </c>
      <c r="B231">
        <v>1406498400</v>
      </c>
      <c r="C231" s="3" t="s">
        <v>1134</v>
      </c>
      <c r="D231" t="s">
        <v>65</v>
      </c>
      <c r="E231" t="s">
        <v>66</v>
      </c>
      <c r="F231" t="s">
        <v>1115</v>
      </c>
      <c r="G231" t="s">
        <v>80</v>
      </c>
      <c r="H231" t="s">
        <v>66</v>
      </c>
      <c r="I231">
        <f>MROUND(Table1[[#This Row],[Prob_H]]*100,2)/100</f>
        <v>0.38</v>
      </c>
      <c r="J231">
        <f>1/Table1[[#This Row],[odds_ft_home_team_win]]-Table1[[#This Row],[Margin/3]]</f>
        <v>0.3778015309435398</v>
      </c>
      <c r="K231">
        <f>1/Table1[[#This Row],[odds_ft_draw]]-Table1[[#This Row],[Margin/3]]</f>
        <v>0.29415599949988863</v>
      </c>
      <c r="L231">
        <f>1/Table1[[#This Row],[odds_ft_away_team_win]]-Table1[[#This Row],[Margin/3]]</f>
        <v>0.32804246955657146</v>
      </c>
      <c r="M231">
        <v>2</v>
      </c>
      <c r="N231">
        <v>0</v>
      </c>
      <c r="O231">
        <v>0</v>
      </c>
      <c r="P231">
        <v>1.1200000000000001</v>
      </c>
      <c r="Q231">
        <v>1.05</v>
      </c>
      <c r="R231" t="str" cm="1">
        <f t="array" ref="R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0</v>
      </c>
      <c r="Z231">
        <v>59</v>
      </c>
      <c r="AA231">
        <v>8</v>
      </c>
      <c r="AB231">
        <v>3</v>
      </c>
      <c r="AC231">
        <v>1</v>
      </c>
      <c r="AD231">
        <v>0</v>
      </c>
      <c r="AE231">
        <v>3</v>
      </c>
      <c r="AF231">
        <v>0</v>
      </c>
      <c r="AG231">
        <v>1</v>
      </c>
      <c r="AH231">
        <v>0</v>
      </c>
      <c r="AI231">
        <v>0</v>
      </c>
      <c r="AJ231">
        <v>3</v>
      </c>
      <c r="AK231">
        <v>9</v>
      </c>
      <c r="AL231">
        <v>6</v>
      </c>
      <c r="AM231">
        <v>0</v>
      </c>
      <c r="AN231">
        <v>3</v>
      </c>
      <c r="AO231">
        <v>9</v>
      </c>
      <c r="AP231">
        <v>3</v>
      </c>
      <c r="AQ231">
        <v>10</v>
      </c>
      <c r="AR231">
        <v>19</v>
      </c>
      <c r="AS231">
        <v>53</v>
      </c>
      <c r="AT231">
        <v>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2.58</v>
      </c>
      <c r="BJ231">
        <v>3.29</v>
      </c>
      <c r="BK231">
        <v>2.96</v>
      </c>
      <c r="BL231">
        <f>1/Table1[[#This Row],[odds_ft_home_team_win]]+1/Table1[[#This Row],[odds_ft_draw]]+1/Table1[[#This Row],[odds_ft_away_team_win]]-1</f>
        <v>2.938610484379911E-2</v>
      </c>
      <c r="BM231">
        <f>Table1[[#This Row],[Margin]]/3</f>
        <v>9.79536828126637E-3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 t="s">
        <v>95</v>
      </c>
      <c r="BU231">
        <f>VLOOKUP(Table1[[#This Row],[Reference]],metron,11,FALSE)</f>
        <v>1.330562659846547</v>
      </c>
      <c r="BV231">
        <f>VLOOKUP(Table1[[#This Row],[Reference]],metron,12,FALSE)</f>
        <v>1.1595268542199491</v>
      </c>
    </row>
    <row r="232" spans="1:74" hidden="1" x14ac:dyDescent="0.45">
      <c r="A232" t="s">
        <v>5413</v>
      </c>
      <c r="B232">
        <v>1421458200</v>
      </c>
      <c r="C232" s="3" t="s">
        <v>1373</v>
      </c>
      <c r="D232" t="s">
        <v>65</v>
      </c>
      <c r="E232" t="s">
        <v>66</v>
      </c>
      <c r="F232" t="s">
        <v>80</v>
      </c>
      <c r="G232" t="s">
        <v>1115</v>
      </c>
      <c r="H232" t="s">
        <v>66</v>
      </c>
      <c r="I232">
        <f>MROUND(Table1[[#This Row],[Prob_H]]*100,2)/100</f>
        <v>0.48</v>
      </c>
      <c r="J232">
        <f>1/Table1[[#This Row],[odds_ft_home_team_win]]-Table1[[#This Row],[Margin/3]]</f>
        <v>0.4851957417964019</v>
      </c>
      <c r="K232">
        <f>1/Table1[[#This Row],[odds_ft_draw]]-Table1[[#This Row],[Margin/3]]</f>
        <v>0.2931765398762099</v>
      </c>
      <c r="L232">
        <f>1/Table1[[#This Row],[odds_ft_away_team_win]]-Table1[[#This Row],[Margin/3]]</f>
        <v>0.22162771832738831</v>
      </c>
      <c r="M232">
        <v>2</v>
      </c>
      <c r="N232">
        <v>1.33</v>
      </c>
      <c r="O232">
        <v>0.78</v>
      </c>
      <c r="P232">
        <v>1.8</v>
      </c>
      <c r="Q232">
        <v>0.94</v>
      </c>
      <c r="R232" t="str" cm="1">
        <f t="array" ref="R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 t="s">
        <v>624</v>
      </c>
      <c r="AA232">
        <v>8</v>
      </c>
      <c r="AB232">
        <v>4</v>
      </c>
      <c r="AC232">
        <v>2</v>
      </c>
      <c r="AD232">
        <v>0</v>
      </c>
      <c r="AE232">
        <v>4</v>
      </c>
      <c r="AF232">
        <v>0</v>
      </c>
      <c r="AG232">
        <v>0</v>
      </c>
      <c r="AH232">
        <v>2</v>
      </c>
      <c r="AI232">
        <v>1</v>
      </c>
      <c r="AJ232">
        <v>3</v>
      </c>
      <c r="AK232">
        <v>8</v>
      </c>
      <c r="AL232">
        <v>6</v>
      </c>
      <c r="AM232">
        <v>4</v>
      </c>
      <c r="AN232">
        <v>3</v>
      </c>
      <c r="AO232">
        <v>4</v>
      </c>
      <c r="AP232">
        <v>3</v>
      </c>
      <c r="AQ232">
        <v>22</v>
      </c>
      <c r="AR232">
        <v>15</v>
      </c>
      <c r="AS232">
        <v>61</v>
      </c>
      <c r="AT232">
        <v>39</v>
      </c>
      <c r="AU232">
        <v>0</v>
      </c>
      <c r="AV232">
        <v>0</v>
      </c>
      <c r="AW232">
        <v>2.06</v>
      </c>
      <c r="AX232">
        <v>50</v>
      </c>
      <c r="AY232">
        <v>67</v>
      </c>
      <c r="AZ232">
        <v>28</v>
      </c>
      <c r="BA232">
        <v>17</v>
      </c>
      <c r="BB232">
        <v>6</v>
      </c>
      <c r="BC232">
        <v>28</v>
      </c>
      <c r="BD232">
        <v>67</v>
      </c>
      <c r="BE232">
        <v>39</v>
      </c>
      <c r="BF232">
        <v>67</v>
      </c>
      <c r="BG232">
        <v>8.51</v>
      </c>
      <c r="BH232">
        <v>5.44</v>
      </c>
      <c r="BI232">
        <v>2.02</v>
      </c>
      <c r="BJ232">
        <v>3.3</v>
      </c>
      <c r="BK232">
        <v>4.32</v>
      </c>
      <c r="BL232">
        <f>1/Table1[[#This Row],[odds_ft_home_team_win]]+1/Table1[[#This Row],[odds_ft_draw]]+1/Table1[[#This Row],[odds_ft_away_team_win]]-1</f>
        <v>2.9561289462279428E-2</v>
      </c>
      <c r="BM232">
        <f>Table1[[#This Row],[Margin]]/3</f>
        <v>9.8537631540931425E-3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 t="s">
        <v>83</v>
      </c>
      <c r="BU232">
        <f>VLOOKUP(Table1[[#This Row],[Reference]],metron,11,FALSE)</f>
        <v>1.510877192982456</v>
      </c>
      <c r="BV232">
        <f>VLOOKUP(Table1[[#This Row],[Reference]],metron,12,FALSE)</f>
        <v>1.0163157894736841</v>
      </c>
    </row>
    <row r="233" spans="1:74" hidden="1" x14ac:dyDescent="0.45">
      <c r="A233" t="s">
        <v>5413</v>
      </c>
      <c r="B233">
        <v>1421461800</v>
      </c>
      <c r="C233" s="3" t="s">
        <v>1374</v>
      </c>
      <c r="D233" t="s">
        <v>65</v>
      </c>
      <c r="E233" t="s">
        <v>66</v>
      </c>
      <c r="F233" t="s">
        <v>611</v>
      </c>
      <c r="G233" t="s">
        <v>73</v>
      </c>
      <c r="H233" t="s">
        <v>66</v>
      </c>
      <c r="I233">
        <f>MROUND(Table1[[#This Row],[Prob_H]]*100,2)/100</f>
        <v>0.4</v>
      </c>
      <c r="J233">
        <f>1/Table1[[#This Row],[odds_ft_home_team_win]]-Table1[[#This Row],[Margin/3]]</f>
        <v>0.40188907290307468</v>
      </c>
      <c r="K233">
        <f>1/Table1[[#This Row],[odds_ft_draw]]-Table1[[#This Row],[Margin/3]]</f>
        <v>0.30286643915821876</v>
      </c>
      <c r="L233">
        <f>1/Table1[[#This Row],[odds_ft_away_team_win]]-Table1[[#This Row],[Margin/3]]</f>
        <v>0.29524448793870656</v>
      </c>
      <c r="M233">
        <v>2</v>
      </c>
      <c r="N233">
        <v>1</v>
      </c>
      <c r="O233">
        <v>0.88</v>
      </c>
      <c r="P233">
        <v>1.39</v>
      </c>
      <c r="Q233">
        <v>0.82</v>
      </c>
      <c r="R233" t="str" cm="1">
        <f t="array" ref="R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">
        <v>3</v>
      </c>
      <c r="T233">
        <v>1</v>
      </c>
      <c r="U233">
        <v>4</v>
      </c>
      <c r="V233">
        <v>1</v>
      </c>
      <c r="W233">
        <v>1</v>
      </c>
      <c r="X233">
        <v>0</v>
      </c>
      <c r="Y233" t="s">
        <v>1375</v>
      </c>
      <c r="Z233">
        <v>78</v>
      </c>
      <c r="AA233">
        <v>5</v>
      </c>
      <c r="AB233">
        <v>7</v>
      </c>
      <c r="AC233">
        <v>2</v>
      </c>
      <c r="AD233">
        <v>0</v>
      </c>
      <c r="AE233">
        <v>2</v>
      </c>
      <c r="AF233">
        <v>0</v>
      </c>
      <c r="AG233">
        <v>0</v>
      </c>
      <c r="AH233">
        <v>2</v>
      </c>
      <c r="AI233">
        <v>1</v>
      </c>
      <c r="AJ233">
        <v>1</v>
      </c>
      <c r="AK233">
        <v>7</v>
      </c>
      <c r="AL233">
        <v>10</v>
      </c>
      <c r="AM233">
        <v>4</v>
      </c>
      <c r="AN233">
        <v>8</v>
      </c>
      <c r="AO233">
        <v>3</v>
      </c>
      <c r="AP233">
        <v>2</v>
      </c>
      <c r="AQ233">
        <v>14</v>
      </c>
      <c r="AR233">
        <v>19</v>
      </c>
      <c r="AS233">
        <v>43</v>
      </c>
      <c r="AT233">
        <v>57</v>
      </c>
      <c r="AU233">
        <v>0</v>
      </c>
      <c r="AV233">
        <v>0</v>
      </c>
      <c r="AW233">
        <v>1.38</v>
      </c>
      <c r="AX233">
        <v>38</v>
      </c>
      <c r="AY233">
        <v>38</v>
      </c>
      <c r="AZ233">
        <v>19</v>
      </c>
      <c r="BA233">
        <v>0</v>
      </c>
      <c r="BB233">
        <v>0</v>
      </c>
      <c r="BC233">
        <v>13</v>
      </c>
      <c r="BD233">
        <v>63</v>
      </c>
      <c r="BE233">
        <v>19</v>
      </c>
      <c r="BF233">
        <v>44</v>
      </c>
      <c r="BG233">
        <v>6.3</v>
      </c>
      <c r="BH233">
        <v>5.13</v>
      </c>
      <c r="BI233">
        <v>2.4300000000000002</v>
      </c>
      <c r="BJ233">
        <v>3.2</v>
      </c>
      <c r="BK233">
        <v>3.28</v>
      </c>
      <c r="BL233">
        <f>1/Table1[[#This Row],[odds_ft_home_team_win]]+1/Table1[[#This Row],[odds_ft_draw]]+1/Table1[[#This Row],[odds_ft_away_team_win]]-1</f>
        <v>2.8900682525343724E-2</v>
      </c>
      <c r="BM233">
        <f>Table1[[#This Row],[Margin]]/3</f>
        <v>9.6335608417812413E-3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 t="s">
        <v>614</v>
      </c>
      <c r="BU233">
        <f>VLOOKUP(Table1[[#This Row],[Reference]],metron,11,FALSE)</f>
        <v>1.344038264434575</v>
      </c>
      <c r="BV233">
        <f>VLOOKUP(Table1[[#This Row],[Reference]],metron,12,FALSE)</f>
        <v>1.1515772691037469</v>
      </c>
    </row>
    <row r="234" spans="1:74" hidden="1" x14ac:dyDescent="0.45">
      <c r="A234" t="s">
        <v>5413</v>
      </c>
      <c r="B234">
        <v>1421465400</v>
      </c>
      <c r="C234" s="3" t="s">
        <v>1376</v>
      </c>
      <c r="D234" t="s">
        <v>65</v>
      </c>
      <c r="E234" t="s">
        <v>66</v>
      </c>
      <c r="F234" t="s">
        <v>72</v>
      </c>
      <c r="G234" t="s">
        <v>86</v>
      </c>
      <c r="H234" t="s">
        <v>66</v>
      </c>
      <c r="I234">
        <f>MROUND(Table1[[#This Row],[Prob_H]]*100,2)/100</f>
        <v>0.26</v>
      </c>
      <c r="J234">
        <f>1/Table1[[#This Row],[odds_ft_home_team_win]]-Table1[[#This Row],[Margin/3]]</f>
        <v>0.25979489664800304</v>
      </c>
      <c r="K234">
        <f>1/Table1[[#This Row],[odds_ft_draw]]-Table1[[#This Row],[Margin/3]]</f>
        <v>0.28698902271677218</v>
      </c>
      <c r="L234">
        <f>1/Table1[[#This Row],[odds_ft_away_team_win]]-Table1[[#This Row],[Margin/3]]</f>
        <v>0.45321608063522473</v>
      </c>
      <c r="M234">
        <v>2</v>
      </c>
      <c r="N234">
        <v>1.67</v>
      </c>
      <c r="O234">
        <v>1.5</v>
      </c>
      <c r="P234">
        <v>1.82</v>
      </c>
      <c r="Q234">
        <v>1.33</v>
      </c>
      <c r="R234" t="str" cm="1">
        <f t="array" ref="R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">
        <v>1</v>
      </c>
      <c r="T234">
        <v>0</v>
      </c>
      <c r="U234">
        <v>1</v>
      </c>
      <c r="V234">
        <v>1</v>
      </c>
      <c r="W234">
        <v>1</v>
      </c>
      <c r="X234">
        <v>0</v>
      </c>
      <c r="Y234">
        <v>42</v>
      </c>
      <c r="AA234">
        <v>5</v>
      </c>
      <c r="AB234">
        <v>6</v>
      </c>
      <c r="AC234">
        <v>1</v>
      </c>
      <c r="AD234">
        <v>0</v>
      </c>
      <c r="AE234">
        <v>4</v>
      </c>
      <c r="AF234">
        <v>0</v>
      </c>
      <c r="AG234">
        <v>0</v>
      </c>
      <c r="AH234">
        <v>1</v>
      </c>
      <c r="AI234">
        <v>1</v>
      </c>
      <c r="AJ234">
        <v>3</v>
      </c>
      <c r="AK234">
        <v>13</v>
      </c>
      <c r="AL234">
        <v>15</v>
      </c>
      <c r="AM234">
        <v>6</v>
      </c>
      <c r="AN234">
        <v>5</v>
      </c>
      <c r="AO234">
        <v>7</v>
      </c>
      <c r="AP234">
        <v>10</v>
      </c>
      <c r="AQ234">
        <v>8</v>
      </c>
      <c r="AR234">
        <v>27</v>
      </c>
      <c r="AS234">
        <v>48</v>
      </c>
      <c r="AT234">
        <v>52</v>
      </c>
      <c r="AU234">
        <v>0</v>
      </c>
      <c r="AV234">
        <v>0</v>
      </c>
      <c r="AW234">
        <v>2.56</v>
      </c>
      <c r="AX234">
        <v>50</v>
      </c>
      <c r="AY234">
        <v>67</v>
      </c>
      <c r="AZ234">
        <v>51</v>
      </c>
      <c r="BA234">
        <v>32</v>
      </c>
      <c r="BB234">
        <v>20</v>
      </c>
      <c r="BC234">
        <v>28</v>
      </c>
      <c r="BD234">
        <v>73</v>
      </c>
      <c r="BE234">
        <v>43</v>
      </c>
      <c r="BF234">
        <v>70</v>
      </c>
      <c r="BG234">
        <v>10.31</v>
      </c>
      <c r="BH234">
        <v>6.5</v>
      </c>
      <c r="BI234">
        <v>3.71</v>
      </c>
      <c r="BJ234">
        <v>3.37</v>
      </c>
      <c r="BK234">
        <v>2.16</v>
      </c>
      <c r="BL234">
        <f>1/Table1[[#This Row],[odds_ft_home_team_win]]+1/Table1[[#This Row],[odds_ft_draw]]+1/Table1[[#This Row],[odds_ft_away_team_win]]-1</f>
        <v>2.9240646983214491E-2</v>
      </c>
      <c r="BM234">
        <f>Table1[[#This Row],[Margin]]/3</f>
        <v>9.7468823277381631E-3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t="s">
        <v>75</v>
      </c>
      <c r="BU234">
        <f>VLOOKUP(Table1[[#This Row],[Reference]],metron,11,FALSE)</f>
        <v>1.0936930368209989</v>
      </c>
      <c r="BV234">
        <f>VLOOKUP(Table1[[#This Row],[Reference]],metron,12,FALSE)</f>
        <v>1.475756471017134</v>
      </c>
    </row>
    <row r="235" spans="1:74" hidden="1" x14ac:dyDescent="0.45">
      <c r="A235" t="s">
        <v>5413</v>
      </c>
      <c r="B235">
        <v>1421535600</v>
      </c>
      <c r="C235" s="3" t="s">
        <v>1377</v>
      </c>
      <c r="D235" t="s">
        <v>65</v>
      </c>
      <c r="E235" t="s">
        <v>66</v>
      </c>
      <c r="F235" t="s">
        <v>77</v>
      </c>
      <c r="G235" t="s">
        <v>88</v>
      </c>
      <c r="H235" t="s">
        <v>66</v>
      </c>
      <c r="I235">
        <f>MROUND(Table1[[#This Row],[Prob_H]]*100,2)/100</f>
        <v>0.46</v>
      </c>
      <c r="J235">
        <f>1/Table1[[#This Row],[odds_ft_home_team_win]]-Table1[[#This Row],[Margin/3]]</f>
        <v>0.46812401482541555</v>
      </c>
      <c r="K235">
        <f>1/Table1[[#This Row],[odds_ft_draw]]-Table1[[#This Row],[Margin/3]]</f>
        <v>0.28905631290867484</v>
      </c>
      <c r="L235">
        <f>1/Table1[[#This Row],[odds_ft_away_team_win]]-Table1[[#This Row],[Margin/3]]</f>
        <v>0.24281967226590967</v>
      </c>
      <c r="M235">
        <v>2</v>
      </c>
      <c r="N235">
        <v>1.78</v>
      </c>
      <c r="O235">
        <v>1.22</v>
      </c>
      <c r="P235">
        <v>1.71</v>
      </c>
      <c r="Q235">
        <v>1.35</v>
      </c>
      <c r="R235" t="str" cm="1">
        <f t="array" ref="R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54</v>
      </c>
      <c r="AA235">
        <v>7</v>
      </c>
      <c r="AB235">
        <v>4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9</v>
      </c>
      <c r="AL235">
        <v>8</v>
      </c>
      <c r="AM235">
        <v>5</v>
      </c>
      <c r="AN235">
        <v>0</v>
      </c>
      <c r="AO235">
        <v>4</v>
      </c>
      <c r="AP235">
        <v>8</v>
      </c>
      <c r="AQ235">
        <v>9</v>
      </c>
      <c r="AR235">
        <v>11</v>
      </c>
      <c r="AS235">
        <v>45</v>
      </c>
      <c r="AT235">
        <v>55</v>
      </c>
      <c r="AU235">
        <v>0</v>
      </c>
      <c r="AV235">
        <v>0</v>
      </c>
      <c r="AW235">
        <v>2.2200000000000002</v>
      </c>
      <c r="AX235">
        <v>45</v>
      </c>
      <c r="AY235">
        <v>62</v>
      </c>
      <c r="AZ235">
        <v>33</v>
      </c>
      <c r="BA235">
        <v>22</v>
      </c>
      <c r="BB235">
        <v>11</v>
      </c>
      <c r="BC235">
        <v>28</v>
      </c>
      <c r="BD235">
        <v>78</v>
      </c>
      <c r="BE235">
        <v>33</v>
      </c>
      <c r="BF235">
        <v>62</v>
      </c>
      <c r="BG235">
        <v>10.49</v>
      </c>
      <c r="BH235">
        <v>5</v>
      </c>
      <c r="BI235">
        <v>2.09</v>
      </c>
      <c r="BJ235">
        <v>3.34</v>
      </c>
      <c r="BK235">
        <v>3.95</v>
      </c>
      <c r="BL235">
        <f>1/Table1[[#This Row],[odds_ft_home_team_win]]+1/Table1[[#This Row],[odds_ft_draw]]+1/Table1[[#This Row],[odds_ft_away_team_win]]-1</f>
        <v>3.1034654088346825E-2</v>
      </c>
      <c r="BM235">
        <f>Table1[[#This Row],[Margin]]/3</f>
        <v>1.0344884696115608E-2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79</v>
      </c>
      <c r="BU235">
        <f>VLOOKUP(Table1[[#This Row],[Reference]],metron,11,FALSE)</f>
        <v>1.4888836329233679</v>
      </c>
      <c r="BV235">
        <f>VLOOKUP(Table1[[#This Row],[Reference]],metron,12,FALSE)</f>
        <v>1.0516792809839171</v>
      </c>
    </row>
    <row r="236" spans="1:74" hidden="1" x14ac:dyDescent="0.45">
      <c r="A236" t="s">
        <v>5413</v>
      </c>
      <c r="B236">
        <v>1421542800</v>
      </c>
      <c r="C236" s="3" t="s">
        <v>1378</v>
      </c>
      <c r="D236" t="s">
        <v>65</v>
      </c>
      <c r="E236" t="s">
        <v>66</v>
      </c>
      <c r="F236" t="s">
        <v>85</v>
      </c>
      <c r="G236" t="s">
        <v>103</v>
      </c>
      <c r="H236" t="s">
        <v>66</v>
      </c>
      <c r="I236">
        <f>MROUND(Table1[[#This Row],[Prob_H]]*100,2)/100</f>
        <v>0.46</v>
      </c>
      <c r="J236">
        <f>1/Table1[[#This Row],[odds_ft_home_team_win]]-Table1[[#This Row],[Margin/3]]</f>
        <v>0.45926663610544677</v>
      </c>
      <c r="K236">
        <f>1/Table1[[#This Row],[odds_ft_draw]]-Table1[[#This Row],[Margin/3]]</f>
        <v>0.29842504333897135</v>
      </c>
      <c r="L236">
        <f>1/Table1[[#This Row],[odds_ft_away_team_win]]-Table1[[#This Row],[Margin/3]]</f>
        <v>0.24230832055558191</v>
      </c>
      <c r="M236">
        <v>2</v>
      </c>
      <c r="N236">
        <v>1.64</v>
      </c>
      <c r="O236">
        <v>1.2</v>
      </c>
      <c r="P236">
        <v>1.89</v>
      </c>
      <c r="Q236">
        <v>1.1499999999999999</v>
      </c>
      <c r="R236" t="str" cm="1">
        <f t="array" ref="R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87</v>
      </c>
      <c r="AA236">
        <v>12</v>
      </c>
      <c r="AB236">
        <v>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14</v>
      </c>
      <c r="AL236">
        <v>6</v>
      </c>
      <c r="AM236">
        <v>8</v>
      </c>
      <c r="AN236">
        <v>3</v>
      </c>
      <c r="AO236">
        <v>6</v>
      </c>
      <c r="AP236">
        <v>3</v>
      </c>
      <c r="AQ236">
        <v>14</v>
      </c>
      <c r="AR236">
        <v>8</v>
      </c>
      <c r="AS236">
        <v>54</v>
      </c>
      <c r="AT236">
        <v>46</v>
      </c>
      <c r="AU236">
        <v>0</v>
      </c>
      <c r="AV236">
        <v>0</v>
      </c>
      <c r="AW236">
        <v>2.2799999999999998</v>
      </c>
      <c r="AX236">
        <v>58</v>
      </c>
      <c r="AY236">
        <v>72</v>
      </c>
      <c r="AZ236">
        <v>48</v>
      </c>
      <c r="BA236">
        <v>14</v>
      </c>
      <c r="BB236">
        <v>0</v>
      </c>
      <c r="BC236">
        <v>33</v>
      </c>
      <c r="BD236">
        <v>77</v>
      </c>
      <c r="BE236">
        <v>38</v>
      </c>
      <c r="BF236">
        <v>76</v>
      </c>
      <c r="BG236">
        <v>9.16</v>
      </c>
      <c r="BH236">
        <v>5.75</v>
      </c>
      <c r="BI236">
        <v>2.13</v>
      </c>
      <c r="BJ236">
        <v>3.24</v>
      </c>
      <c r="BK236">
        <v>3.96</v>
      </c>
      <c r="BL236">
        <f>1/Table1[[#This Row],[odds_ft_home_team_win]]+1/Table1[[#This Row],[odds_ft_draw]]+1/Table1[[#This Row],[odds_ft_away_team_win]]-1</f>
        <v>3.0650795909011874E-2</v>
      </c>
      <c r="BM236">
        <f>Table1[[#This Row],[Margin]]/3</f>
        <v>1.0216931969670625E-2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 t="s">
        <v>87</v>
      </c>
      <c r="BU236">
        <f>VLOOKUP(Table1[[#This Row],[Reference]],metron,11,FALSE)</f>
        <v>1.4888836329233679</v>
      </c>
      <c r="BV236">
        <f>VLOOKUP(Table1[[#This Row],[Reference]],metron,12,FALSE)</f>
        <v>1.0516792809839171</v>
      </c>
    </row>
    <row r="237" spans="1:74" hidden="1" x14ac:dyDescent="0.45">
      <c r="A237" t="s">
        <v>5413</v>
      </c>
      <c r="B237">
        <v>1421546760</v>
      </c>
      <c r="C237" s="3" t="s">
        <v>1379</v>
      </c>
      <c r="D237" t="s">
        <v>65</v>
      </c>
      <c r="E237" t="s">
        <v>66</v>
      </c>
      <c r="F237" t="s">
        <v>81</v>
      </c>
      <c r="G237" t="s">
        <v>68</v>
      </c>
      <c r="H237" t="s">
        <v>66</v>
      </c>
      <c r="I237">
        <f>MROUND(Table1[[#This Row],[Prob_H]]*100,2)/100</f>
        <v>0.44</v>
      </c>
      <c r="J237">
        <f>1/Table1[[#This Row],[odds_ft_home_team_win]]-Table1[[#This Row],[Margin/3]]</f>
        <v>0.44456469456469455</v>
      </c>
      <c r="K237">
        <f>1/Table1[[#This Row],[odds_ft_draw]]-Table1[[#This Row],[Margin/3]]</f>
        <v>0.28763828763828764</v>
      </c>
      <c r="L237">
        <f>1/Table1[[#This Row],[odds_ft_away_team_win]]-Table1[[#This Row],[Margin/3]]</f>
        <v>0.26779701779701781</v>
      </c>
      <c r="M237">
        <v>2</v>
      </c>
      <c r="N237">
        <v>1.78</v>
      </c>
      <c r="O237">
        <v>1.42</v>
      </c>
      <c r="P237">
        <v>1.65</v>
      </c>
      <c r="Q237">
        <v>1.24</v>
      </c>
      <c r="R237" t="str" cm="1">
        <f t="array" ref="R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Z237">
        <v>68</v>
      </c>
      <c r="AA237">
        <v>6</v>
      </c>
      <c r="AB237">
        <v>5</v>
      </c>
      <c r="AC237">
        <v>1</v>
      </c>
      <c r="AD237">
        <v>0</v>
      </c>
      <c r="AE237">
        <v>2</v>
      </c>
      <c r="AF237">
        <v>0</v>
      </c>
      <c r="AG237">
        <v>0</v>
      </c>
      <c r="AH237">
        <v>1</v>
      </c>
      <c r="AI237">
        <v>2</v>
      </c>
      <c r="AJ237">
        <v>0</v>
      </c>
      <c r="AK237">
        <v>17</v>
      </c>
      <c r="AL237">
        <v>19</v>
      </c>
      <c r="AM237">
        <v>9</v>
      </c>
      <c r="AN237">
        <v>7</v>
      </c>
      <c r="AO237">
        <v>8</v>
      </c>
      <c r="AP237">
        <v>12</v>
      </c>
      <c r="AQ237">
        <v>6</v>
      </c>
      <c r="AR237">
        <v>12</v>
      </c>
      <c r="AS237">
        <v>53</v>
      </c>
      <c r="AT237">
        <v>47</v>
      </c>
      <c r="AU237">
        <v>0</v>
      </c>
      <c r="AV237">
        <v>0</v>
      </c>
      <c r="AW237">
        <v>2.77</v>
      </c>
      <c r="AX237">
        <v>63</v>
      </c>
      <c r="AY237">
        <v>78</v>
      </c>
      <c r="AZ237">
        <v>66</v>
      </c>
      <c r="BA237">
        <v>39</v>
      </c>
      <c r="BB237">
        <v>9</v>
      </c>
      <c r="BC237">
        <v>43</v>
      </c>
      <c r="BD237">
        <v>68</v>
      </c>
      <c r="BE237">
        <v>51</v>
      </c>
      <c r="BF237">
        <v>74</v>
      </c>
      <c r="BG237">
        <v>11.69</v>
      </c>
      <c r="BH237">
        <v>5.86</v>
      </c>
      <c r="BI237">
        <v>2.2000000000000002</v>
      </c>
      <c r="BJ237">
        <v>3.36</v>
      </c>
      <c r="BK237">
        <v>3.6</v>
      </c>
      <c r="BL237">
        <f>1/Table1[[#This Row],[odds_ft_home_team_win]]+1/Table1[[#This Row],[odds_ft_draw]]+1/Table1[[#This Row],[odds_ft_away_team_win]]-1</f>
        <v>2.9942279942279937E-2</v>
      </c>
      <c r="BM237">
        <f>Table1[[#This Row],[Margin]]/3</f>
        <v>9.9807599807599789E-3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 t="s">
        <v>109</v>
      </c>
      <c r="BU237">
        <f>VLOOKUP(Table1[[#This Row],[Reference]],metron,11,FALSE)</f>
        <v>1.4140979689366791</v>
      </c>
      <c r="BV237">
        <f>VLOOKUP(Table1[[#This Row],[Reference]],metron,12,FALSE)</f>
        <v>1.0666666666666671</v>
      </c>
    </row>
    <row r="238" spans="1:74" hidden="1" x14ac:dyDescent="0.45">
      <c r="A238" t="s">
        <v>5417</v>
      </c>
      <c r="B238">
        <v>1361674800</v>
      </c>
      <c r="C238" s="3" t="s">
        <v>460</v>
      </c>
      <c r="D238" t="s">
        <v>65</v>
      </c>
      <c r="E238" t="s">
        <v>66</v>
      </c>
      <c r="F238" t="s">
        <v>89</v>
      </c>
      <c r="G238" t="s">
        <v>94</v>
      </c>
      <c r="H238" t="s">
        <v>66</v>
      </c>
      <c r="I238" t="e">
        <f>MROUND(Table1[[#This Row],[Prob_H]]*100,2)/100</f>
        <v>#DIV/0!</v>
      </c>
      <c r="J238" t="e">
        <f>1/Table1[[#This Row],[odds_ft_home_team_win]]-Table1[[#This Row],[Margin/3]]</f>
        <v>#DIV/0!</v>
      </c>
      <c r="K238" t="e">
        <f>1/Table1[[#This Row],[odds_ft_draw]]-Table1[[#This Row],[Margin/3]]</f>
        <v>#DIV/0!</v>
      </c>
      <c r="L238" t="e">
        <f>1/Table1[[#This Row],[odds_ft_away_team_win]]-Table1[[#This Row],[Margin/3]]</f>
        <v>#DIV/0!</v>
      </c>
      <c r="M238">
        <v>8</v>
      </c>
      <c r="N238">
        <v>0.57999999999999996</v>
      </c>
      <c r="O238">
        <v>1.0900000000000001</v>
      </c>
      <c r="P238">
        <v>0.82</v>
      </c>
      <c r="Q238">
        <v>1.33</v>
      </c>
      <c r="R238" t="str" cm="1">
        <f t="array" ref="R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">
        <v>0</v>
      </c>
      <c r="T238">
        <v>2</v>
      </c>
      <c r="U238">
        <v>2</v>
      </c>
      <c r="V238">
        <v>0</v>
      </c>
      <c r="W238">
        <v>0</v>
      </c>
      <c r="X238">
        <v>0</v>
      </c>
      <c r="Z238" t="s">
        <v>462</v>
      </c>
      <c r="AA238">
        <v>-1</v>
      </c>
      <c r="AB238">
        <v>-1</v>
      </c>
      <c r="AC238">
        <v>2</v>
      </c>
      <c r="AD238">
        <v>0</v>
      </c>
      <c r="AE238">
        <v>1</v>
      </c>
      <c r="AF238">
        <v>0</v>
      </c>
      <c r="AG238">
        <v>2</v>
      </c>
      <c r="AH238">
        <v>0</v>
      </c>
      <c r="AI238">
        <v>1</v>
      </c>
      <c r="AJ238">
        <v>0</v>
      </c>
      <c r="AK238">
        <v>-1</v>
      </c>
      <c r="AL238">
        <v>-1</v>
      </c>
      <c r="AM238">
        <v>-1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0</v>
      </c>
      <c r="AV238">
        <v>0</v>
      </c>
      <c r="AW238">
        <v>2.2200000000000002</v>
      </c>
      <c r="AX238">
        <v>52</v>
      </c>
      <c r="AY238">
        <v>70</v>
      </c>
      <c r="AZ238">
        <v>44</v>
      </c>
      <c r="BA238">
        <v>13</v>
      </c>
      <c r="BB238">
        <v>5</v>
      </c>
      <c r="BC238">
        <v>27</v>
      </c>
      <c r="BD238">
        <v>70</v>
      </c>
      <c r="BE238">
        <v>35</v>
      </c>
      <c r="BF238">
        <v>69</v>
      </c>
      <c r="BG238">
        <v>0</v>
      </c>
      <c r="BH238">
        <v>5.54</v>
      </c>
      <c r="BI238">
        <v>0</v>
      </c>
      <c r="BJ238">
        <v>0</v>
      </c>
      <c r="BK238">
        <v>0</v>
      </c>
      <c r="BL238" t="e">
        <f>1/Table1[[#This Row],[odds_ft_home_team_win]]+1/Table1[[#This Row],[odds_ft_draw]]+1/Table1[[#This Row],[odds_ft_away_team_win]]-1</f>
        <v>#DIV/0!</v>
      </c>
      <c r="BM238" t="e">
        <f>Table1[[#This Row],[Margin]]/3</f>
        <v>#DIV/0!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 t="s">
        <v>121</v>
      </c>
      <c r="BU238" t="e">
        <f>VLOOKUP(Table1[[#This Row],[Reference]],metron,11,FALSE)</f>
        <v>#DIV/0!</v>
      </c>
      <c r="BV238" t="e">
        <f>VLOOKUP(Table1[[#This Row],[Reference]],metron,12,FALSE)</f>
        <v>#DIV/0!</v>
      </c>
    </row>
    <row r="239" spans="1:74" hidden="1" x14ac:dyDescent="0.45">
      <c r="A239" t="s">
        <v>5413</v>
      </c>
      <c r="B239">
        <v>1421550000</v>
      </c>
      <c r="C239" s="3" t="s">
        <v>1380</v>
      </c>
      <c r="D239" t="s">
        <v>65</v>
      </c>
      <c r="E239" t="s">
        <v>66</v>
      </c>
      <c r="F239" t="s">
        <v>93</v>
      </c>
      <c r="G239" t="s">
        <v>78</v>
      </c>
      <c r="H239" t="s">
        <v>66</v>
      </c>
      <c r="I239">
        <f>MROUND(Table1[[#This Row],[Prob_H]]*100,2)/100</f>
        <v>0.5</v>
      </c>
      <c r="J239">
        <f>1/Table1[[#This Row],[odds_ft_home_team_win]]-Table1[[#This Row],[Margin/3]]</f>
        <v>0.49218252635943499</v>
      </c>
      <c r="K239">
        <f>1/Table1[[#This Row],[odds_ft_draw]]-Table1[[#This Row],[Margin/3]]</f>
        <v>0.29087478282247314</v>
      </c>
      <c r="L239">
        <f>1/Table1[[#This Row],[odds_ft_away_team_win]]-Table1[[#This Row],[Margin/3]]</f>
        <v>0.21694269081809192</v>
      </c>
      <c r="M239">
        <v>2</v>
      </c>
      <c r="N239">
        <v>1.8</v>
      </c>
      <c r="O239">
        <v>0.67</v>
      </c>
      <c r="P239">
        <v>1.53</v>
      </c>
      <c r="Q239">
        <v>0.59</v>
      </c>
      <c r="R239" t="str" cm="1">
        <f t="array" ref="R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9">
        <v>2</v>
      </c>
      <c r="T239">
        <v>1</v>
      </c>
      <c r="U239">
        <v>3</v>
      </c>
      <c r="V239">
        <v>1</v>
      </c>
      <c r="W239">
        <v>0</v>
      </c>
      <c r="X239">
        <v>1</v>
      </c>
      <c r="Y239" t="s">
        <v>1381</v>
      </c>
      <c r="Z239">
        <v>38</v>
      </c>
      <c r="AA239">
        <v>6</v>
      </c>
      <c r="AB239">
        <v>2</v>
      </c>
      <c r="AC239">
        <v>1</v>
      </c>
      <c r="AD239">
        <v>0</v>
      </c>
      <c r="AE239">
        <v>3</v>
      </c>
      <c r="AF239">
        <v>0</v>
      </c>
      <c r="AG239">
        <v>0</v>
      </c>
      <c r="AH239">
        <v>1</v>
      </c>
      <c r="AI239">
        <v>0</v>
      </c>
      <c r="AJ239">
        <v>3</v>
      </c>
      <c r="AK239">
        <v>10</v>
      </c>
      <c r="AL239">
        <v>8</v>
      </c>
      <c r="AM239">
        <v>4</v>
      </c>
      <c r="AN239">
        <v>0</v>
      </c>
      <c r="AO239">
        <v>6</v>
      </c>
      <c r="AP239">
        <v>8</v>
      </c>
      <c r="AQ239">
        <v>13</v>
      </c>
      <c r="AR239">
        <v>17</v>
      </c>
      <c r="AS239">
        <v>54</v>
      </c>
      <c r="AT239">
        <v>46</v>
      </c>
      <c r="AU239">
        <v>0</v>
      </c>
      <c r="AV239">
        <v>0</v>
      </c>
      <c r="AW239">
        <v>2.81</v>
      </c>
      <c r="AX239">
        <v>64</v>
      </c>
      <c r="AY239">
        <v>85</v>
      </c>
      <c r="AZ239">
        <v>54</v>
      </c>
      <c r="BA239">
        <v>33</v>
      </c>
      <c r="BB239">
        <v>16</v>
      </c>
      <c r="BC239">
        <v>21</v>
      </c>
      <c r="BD239">
        <v>74</v>
      </c>
      <c r="BE239">
        <v>54</v>
      </c>
      <c r="BF239">
        <v>90</v>
      </c>
      <c r="BG239">
        <v>12.3</v>
      </c>
      <c r="BH239">
        <v>5.01</v>
      </c>
      <c r="BI239">
        <v>1.99</v>
      </c>
      <c r="BJ239">
        <v>3.32</v>
      </c>
      <c r="BK239">
        <v>4.4000000000000004</v>
      </c>
      <c r="BL239">
        <f>1/Table1[[#This Row],[odds_ft_home_team_win]]+1/Table1[[#This Row],[odds_ft_draw]]+1/Table1[[#This Row],[odds_ft_away_team_win]]-1</f>
        <v>3.0990109363906004E-2</v>
      </c>
      <c r="BM239">
        <f>Table1[[#This Row],[Margin]]/3</f>
        <v>1.0330036454635335E-2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t="s">
        <v>1038</v>
      </c>
      <c r="BU239">
        <f>VLOOKUP(Table1[[#This Row],[Reference]],metron,11,FALSE)</f>
        <v>1.5342708579532029</v>
      </c>
      <c r="BV239">
        <f>VLOOKUP(Table1[[#This Row],[Reference]],metron,12,FALSE)</f>
        <v>0.98593713070196176</v>
      </c>
    </row>
    <row r="240" spans="1:74" hidden="1" x14ac:dyDescent="0.45">
      <c r="A240" t="s">
        <v>5413</v>
      </c>
      <c r="B240">
        <v>1421604000</v>
      </c>
      <c r="C240" s="3" t="s">
        <v>1382</v>
      </c>
      <c r="D240" t="s">
        <v>65</v>
      </c>
      <c r="E240" t="s">
        <v>66</v>
      </c>
      <c r="F240" t="s">
        <v>97</v>
      </c>
      <c r="G240" t="s">
        <v>67</v>
      </c>
      <c r="H240" t="s">
        <v>66</v>
      </c>
      <c r="I240">
        <f>MROUND(Table1[[#This Row],[Prob_H]]*100,2)/100</f>
        <v>0.48</v>
      </c>
      <c r="J240">
        <f>1/Table1[[#This Row],[odds_ft_home_team_win]]-Table1[[#This Row],[Margin/3]]</f>
        <v>0.48489987345653535</v>
      </c>
      <c r="K240">
        <f>1/Table1[[#This Row],[odds_ft_draw]]-Table1[[#This Row],[Margin/3]]</f>
        <v>0.28658627355055066</v>
      </c>
      <c r="L240">
        <f>1/Table1[[#This Row],[odds_ft_away_team_win]]-Table1[[#This Row],[Margin/3]]</f>
        <v>0.22851385299291382</v>
      </c>
      <c r="M240">
        <v>2</v>
      </c>
      <c r="N240">
        <v>1.82</v>
      </c>
      <c r="O240">
        <v>1.3</v>
      </c>
      <c r="P240">
        <v>2</v>
      </c>
      <c r="Q240">
        <v>1.1100000000000001</v>
      </c>
      <c r="R240" t="str" cm="1">
        <f t="array" ref="R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">
        <v>3</v>
      </c>
      <c r="T240">
        <v>0</v>
      </c>
      <c r="U240">
        <v>3</v>
      </c>
      <c r="V240">
        <v>1</v>
      </c>
      <c r="W240">
        <v>1</v>
      </c>
      <c r="X240">
        <v>0</v>
      </c>
      <c r="Y240" t="s">
        <v>1383</v>
      </c>
      <c r="AA240">
        <v>6</v>
      </c>
      <c r="AB240">
        <v>4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19</v>
      </c>
      <c r="AL240">
        <v>8</v>
      </c>
      <c r="AM240">
        <v>9</v>
      </c>
      <c r="AN240">
        <v>3</v>
      </c>
      <c r="AO240">
        <v>10</v>
      </c>
      <c r="AP240">
        <v>5</v>
      </c>
      <c r="AQ240">
        <v>3</v>
      </c>
      <c r="AR240">
        <v>7</v>
      </c>
      <c r="AS240">
        <v>53</v>
      </c>
      <c r="AT240">
        <v>47</v>
      </c>
      <c r="AU240">
        <v>0</v>
      </c>
      <c r="AV240">
        <v>0</v>
      </c>
      <c r="AW240">
        <v>2.68</v>
      </c>
      <c r="AX240">
        <v>72</v>
      </c>
      <c r="AY240">
        <v>87</v>
      </c>
      <c r="AZ240">
        <v>53</v>
      </c>
      <c r="BA240">
        <v>24</v>
      </c>
      <c r="BB240">
        <v>10</v>
      </c>
      <c r="BC240">
        <v>38</v>
      </c>
      <c r="BD240">
        <v>77</v>
      </c>
      <c r="BE240">
        <v>48</v>
      </c>
      <c r="BF240">
        <v>77</v>
      </c>
      <c r="BG240">
        <v>9.51</v>
      </c>
      <c r="BH240">
        <v>4.6900000000000004</v>
      </c>
      <c r="BI240">
        <v>2.02</v>
      </c>
      <c r="BJ240">
        <v>3.37</v>
      </c>
      <c r="BK240">
        <v>4.1900000000000004</v>
      </c>
      <c r="BL240">
        <f>1/Table1[[#This Row],[odds_ft_home_team_win]]+1/Table1[[#This Row],[odds_ft_draw]]+1/Table1[[#This Row],[odds_ft_away_team_win]]-1</f>
        <v>3.0448894481879041E-2</v>
      </c>
      <c r="BM240">
        <f>Table1[[#This Row],[Margin]]/3</f>
        <v>1.014963149395968E-2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 t="s">
        <v>100</v>
      </c>
      <c r="BU240">
        <f>VLOOKUP(Table1[[#This Row],[Reference]],metron,11,FALSE)</f>
        <v>1.510877192982456</v>
      </c>
      <c r="BV240">
        <f>VLOOKUP(Table1[[#This Row],[Reference]],metron,12,FALSE)</f>
        <v>1.0163157894736841</v>
      </c>
    </row>
    <row r="241" spans="1:74" hidden="1" x14ac:dyDescent="0.45">
      <c r="A241" t="s">
        <v>5412</v>
      </c>
      <c r="B241">
        <v>1438389000</v>
      </c>
      <c r="C241" s="3" t="s">
        <v>1650</v>
      </c>
      <c r="D241" t="s">
        <v>65</v>
      </c>
      <c r="E241" t="s">
        <v>66</v>
      </c>
      <c r="F241" t="s">
        <v>80</v>
      </c>
      <c r="G241" t="s">
        <v>103</v>
      </c>
      <c r="H241" t="s">
        <v>66</v>
      </c>
      <c r="I241">
        <f>MROUND(Table1[[#This Row],[Prob_H]]*100,2)/100</f>
        <v>0.42</v>
      </c>
      <c r="J241">
        <f>1/Table1[[#This Row],[odds_ft_home_team_win]]-Table1[[#This Row],[Margin/3]]</f>
        <v>0.41567288009428693</v>
      </c>
      <c r="K241">
        <f>1/Table1[[#This Row],[odds_ft_draw]]-Table1[[#This Row],[Margin/3]]</f>
        <v>0.28168615470504305</v>
      </c>
      <c r="L241">
        <f>1/Table1[[#This Row],[odds_ft_away_team_win]]-Table1[[#This Row],[Margin/3]]</f>
        <v>0.30264096520066991</v>
      </c>
      <c r="M241">
        <v>2</v>
      </c>
      <c r="N241">
        <v>0</v>
      </c>
      <c r="O241">
        <v>0</v>
      </c>
      <c r="P241">
        <v>1.65</v>
      </c>
      <c r="Q241">
        <v>1.1499999999999999</v>
      </c>
      <c r="R241" t="str" cm="1">
        <f t="array" ref="R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">
        <v>1</v>
      </c>
      <c r="T241">
        <v>2</v>
      </c>
      <c r="U241">
        <v>3</v>
      </c>
      <c r="V241">
        <v>2</v>
      </c>
      <c r="W241">
        <v>1</v>
      </c>
      <c r="X241">
        <v>1</v>
      </c>
      <c r="Y241">
        <v>15</v>
      </c>
      <c r="Z241" t="s">
        <v>1651</v>
      </c>
      <c r="AA241">
        <v>7</v>
      </c>
      <c r="AB241">
        <v>6</v>
      </c>
      <c r="AC241">
        <v>2</v>
      </c>
      <c r="AD241">
        <v>0</v>
      </c>
      <c r="AE241">
        <v>3</v>
      </c>
      <c r="AF241">
        <v>0</v>
      </c>
      <c r="AG241">
        <v>0</v>
      </c>
      <c r="AH241">
        <v>2</v>
      </c>
      <c r="AI241">
        <v>1</v>
      </c>
      <c r="AJ241">
        <v>2</v>
      </c>
      <c r="AK241">
        <v>10</v>
      </c>
      <c r="AL241">
        <v>12</v>
      </c>
      <c r="AM241">
        <v>4</v>
      </c>
      <c r="AN241">
        <v>8</v>
      </c>
      <c r="AO241">
        <v>6</v>
      </c>
      <c r="AP241">
        <v>4</v>
      </c>
      <c r="AQ241">
        <v>12</v>
      </c>
      <c r="AR241">
        <v>17</v>
      </c>
      <c r="AS241">
        <v>47</v>
      </c>
      <c r="AT241">
        <v>53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2.35</v>
      </c>
      <c r="BJ241">
        <v>3.43</v>
      </c>
      <c r="BK241">
        <v>3.2</v>
      </c>
      <c r="BL241">
        <f>1/Table1[[#This Row],[odds_ft_home_team_win]]+1/Table1[[#This Row],[odds_ft_draw]]+1/Table1[[#This Row],[odds_ft_away_team_win]]-1</f>
        <v>2.9577104397990217E-2</v>
      </c>
      <c r="BM241">
        <f>Table1[[#This Row],[Margin]]/3</f>
        <v>9.8590347993300718E-3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 t="s">
        <v>83</v>
      </c>
      <c r="BU241">
        <f>VLOOKUP(Table1[[#This Row],[Reference]],metron,11,FALSE)</f>
        <v>1.396960958296362</v>
      </c>
      <c r="BV241">
        <f>VLOOKUP(Table1[[#This Row],[Reference]],metron,12,FALSE)</f>
        <v>1.091503992901508</v>
      </c>
    </row>
    <row r="242" spans="1:74" hidden="1" x14ac:dyDescent="0.45">
      <c r="A242" t="s">
        <v>5412</v>
      </c>
      <c r="B242">
        <v>1438396200</v>
      </c>
      <c r="C242" s="3" t="s">
        <v>1652</v>
      </c>
      <c r="D242" t="s">
        <v>65</v>
      </c>
      <c r="E242" t="s">
        <v>66</v>
      </c>
      <c r="F242" t="s">
        <v>72</v>
      </c>
      <c r="G242" t="s">
        <v>1643</v>
      </c>
      <c r="H242" t="s">
        <v>66</v>
      </c>
      <c r="I242">
        <f>MROUND(Table1[[#This Row],[Prob_H]]*100,2)/100</f>
        <v>0.46</v>
      </c>
      <c r="J242">
        <f>1/Table1[[#This Row],[odds_ft_home_team_win]]-Table1[[#This Row],[Margin/3]]</f>
        <v>0.45949098686207102</v>
      </c>
      <c r="K242">
        <f>1/Table1[[#This Row],[odds_ft_draw]]-Table1[[#This Row],[Margin/3]]</f>
        <v>0.28240507960566708</v>
      </c>
      <c r="L242">
        <f>1/Table1[[#This Row],[odds_ft_away_team_win]]-Table1[[#This Row],[Margin/3]]</f>
        <v>0.25810393353226196</v>
      </c>
      <c r="M242">
        <v>2</v>
      </c>
      <c r="N242">
        <v>0</v>
      </c>
      <c r="O242">
        <v>0</v>
      </c>
      <c r="P242">
        <v>0.76</v>
      </c>
      <c r="Q242">
        <v>0.41</v>
      </c>
      <c r="R242" t="str" cm="1">
        <f t="array" ref="R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">
        <v>1</v>
      </c>
      <c r="T242">
        <v>2</v>
      </c>
      <c r="U242">
        <v>3</v>
      </c>
      <c r="V242">
        <v>1</v>
      </c>
      <c r="W242">
        <v>1</v>
      </c>
      <c r="X242">
        <v>0</v>
      </c>
      <c r="Y242">
        <v>23</v>
      </c>
      <c r="Z242" t="s">
        <v>1653</v>
      </c>
      <c r="AA242">
        <v>9</v>
      </c>
      <c r="AB242">
        <v>6</v>
      </c>
      <c r="AC242">
        <v>1</v>
      </c>
      <c r="AD242">
        <v>0</v>
      </c>
      <c r="AE242">
        <v>3</v>
      </c>
      <c r="AF242">
        <v>0</v>
      </c>
      <c r="AG242">
        <v>1</v>
      </c>
      <c r="AH242">
        <v>0</v>
      </c>
      <c r="AI242">
        <v>1</v>
      </c>
      <c r="AJ242">
        <v>2</v>
      </c>
      <c r="AK242">
        <v>12</v>
      </c>
      <c r="AL242">
        <v>8</v>
      </c>
      <c r="AM242">
        <v>4</v>
      </c>
      <c r="AN242">
        <v>3</v>
      </c>
      <c r="AO242">
        <v>8</v>
      </c>
      <c r="AP242">
        <v>5</v>
      </c>
      <c r="AQ242">
        <v>13</v>
      </c>
      <c r="AR242">
        <v>17</v>
      </c>
      <c r="AS242">
        <v>53</v>
      </c>
      <c r="AT242">
        <v>47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2.13</v>
      </c>
      <c r="BJ242">
        <v>3.42</v>
      </c>
      <c r="BK242">
        <v>3.73</v>
      </c>
      <c r="BL242">
        <f>1/Table1[[#This Row],[odds_ft_home_team_win]]+1/Table1[[#This Row],[odds_ft_draw]]+1/Table1[[#This Row],[odds_ft_away_team_win]]-1</f>
        <v>2.9977743639139076E-2</v>
      </c>
      <c r="BM242">
        <f>Table1[[#This Row],[Margin]]/3</f>
        <v>9.9925812130463587E-3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 t="s">
        <v>75</v>
      </c>
      <c r="BU242">
        <f>VLOOKUP(Table1[[#This Row],[Reference]],metron,11,FALSE)</f>
        <v>1.4888836329233679</v>
      </c>
      <c r="BV242">
        <f>VLOOKUP(Table1[[#This Row],[Reference]],metron,12,FALSE)</f>
        <v>1.0516792809839171</v>
      </c>
    </row>
    <row r="243" spans="1:74" hidden="1" x14ac:dyDescent="0.45">
      <c r="A243" t="s">
        <v>5412</v>
      </c>
      <c r="B243">
        <v>1438466400</v>
      </c>
      <c r="C243" s="3" t="s">
        <v>1654</v>
      </c>
      <c r="D243" t="s">
        <v>65</v>
      </c>
      <c r="E243" t="s">
        <v>66</v>
      </c>
      <c r="F243" t="s">
        <v>86</v>
      </c>
      <c r="G243" t="s">
        <v>93</v>
      </c>
      <c r="H243" t="s">
        <v>66</v>
      </c>
      <c r="I243">
        <f>MROUND(Table1[[#This Row],[Prob_H]]*100,2)/100</f>
        <v>0.6</v>
      </c>
      <c r="J243">
        <f>1/Table1[[#This Row],[odds_ft_home_team_win]]-Table1[[#This Row],[Margin/3]]</f>
        <v>0.60707933743899178</v>
      </c>
      <c r="K243">
        <f>1/Table1[[#This Row],[odds_ft_draw]]-Table1[[#This Row],[Margin/3]]</f>
        <v>0.24489742763803443</v>
      </c>
      <c r="L243">
        <f>1/Table1[[#This Row],[odds_ft_away_team_win]]-Table1[[#This Row],[Margin/3]]</f>
        <v>0.1480232349229737</v>
      </c>
      <c r="M243">
        <v>2</v>
      </c>
      <c r="N243">
        <v>0</v>
      </c>
      <c r="O243">
        <v>0</v>
      </c>
      <c r="P243">
        <v>1.62</v>
      </c>
      <c r="Q243">
        <v>1.1200000000000001</v>
      </c>
      <c r="R243" t="str" cm="1">
        <f t="array" ref="R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">
        <v>1</v>
      </c>
      <c r="T243">
        <v>3</v>
      </c>
      <c r="U243">
        <v>4</v>
      </c>
      <c r="V243">
        <v>2</v>
      </c>
      <c r="W243">
        <v>1</v>
      </c>
      <c r="X243">
        <v>1</v>
      </c>
      <c r="Y243">
        <v>40</v>
      </c>
      <c r="Z243" t="s">
        <v>1655</v>
      </c>
      <c r="AA243">
        <v>10</v>
      </c>
      <c r="AB243">
        <v>2</v>
      </c>
      <c r="AC243">
        <v>4</v>
      </c>
      <c r="AD243">
        <v>1</v>
      </c>
      <c r="AE243">
        <v>3</v>
      </c>
      <c r="AF243">
        <v>0</v>
      </c>
      <c r="AG243">
        <v>0</v>
      </c>
      <c r="AH243">
        <v>5</v>
      </c>
      <c r="AI243">
        <v>0</v>
      </c>
      <c r="AJ243">
        <v>3</v>
      </c>
      <c r="AK243">
        <v>22</v>
      </c>
      <c r="AL243">
        <v>8</v>
      </c>
      <c r="AM243">
        <v>7</v>
      </c>
      <c r="AN243">
        <v>3</v>
      </c>
      <c r="AO243">
        <v>15</v>
      </c>
      <c r="AP243">
        <v>5</v>
      </c>
      <c r="AQ243">
        <v>14</v>
      </c>
      <c r="AR243">
        <v>22</v>
      </c>
      <c r="AS243">
        <v>56</v>
      </c>
      <c r="AT243">
        <v>44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1.62</v>
      </c>
      <c r="BJ243">
        <v>3.92</v>
      </c>
      <c r="BK243">
        <v>6.32</v>
      </c>
      <c r="BL243">
        <f>1/Table1[[#This Row],[odds_ft_home_team_win]]+1/Table1[[#This Row],[odds_ft_draw]]+1/Table1[[#This Row],[odds_ft_away_team_win]]-1</f>
        <v>3.0613839534876286E-2</v>
      </c>
      <c r="BM243">
        <f>Table1[[#This Row],[Margin]]/3</f>
        <v>1.0204613178292096E-2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 t="s">
        <v>113</v>
      </c>
      <c r="BU243">
        <f>VLOOKUP(Table1[[#This Row],[Reference]],metron,11,FALSE)</f>
        <v>1.841836734693878</v>
      </c>
      <c r="BV243">
        <f>VLOOKUP(Table1[[#This Row],[Reference]],metron,12,FALSE)</f>
        <v>0.88917233560090703</v>
      </c>
    </row>
    <row r="244" spans="1:74" hidden="1" x14ac:dyDescent="0.45">
      <c r="A244" t="s">
        <v>5412</v>
      </c>
      <c r="B244">
        <v>1438477560</v>
      </c>
      <c r="C244" s="3" t="s">
        <v>1656</v>
      </c>
      <c r="D244" t="s">
        <v>65</v>
      </c>
      <c r="E244" t="s">
        <v>66</v>
      </c>
      <c r="F244" t="s">
        <v>81</v>
      </c>
      <c r="G244" t="s">
        <v>611</v>
      </c>
      <c r="H244" t="s">
        <v>66</v>
      </c>
      <c r="I244">
        <f>MROUND(Table1[[#This Row],[Prob_H]]*100,2)/100</f>
        <v>0.54</v>
      </c>
      <c r="J244">
        <f>1/Table1[[#This Row],[odds_ft_home_team_win]]-Table1[[#This Row],[Margin/3]]</f>
        <v>0.54217052183983716</v>
      </c>
      <c r="K244">
        <f>1/Table1[[#This Row],[odds_ft_draw]]-Table1[[#This Row],[Margin/3]]</f>
        <v>0.25850153829560857</v>
      </c>
      <c r="L244">
        <f>1/Table1[[#This Row],[odds_ft_away_team_win]]-Table1[[#This Row],[Margin/3]]</f>
        <v>0.19932793986455427</v>
      </c>
      <c r="M244">
        <v>2</v>
      </c>
      <c r="N244">
        <v>0</v>
      </c>
      <c r="O244">
        <v>0</v>
      </c>
      <c r="P244">
        <v>2.2000000000000002</v>
      </c>
      <c r="Q244">
        <v>0.83</v>
      </c>
      <c r="R244" t="str" cm="1">
        <f t="array" ref="R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">
        <v>4</v>
      </c>
      <c r="T244">
        <v>1</v>
      </c>
      <c r="U244">
        <v>5</v>
      </c>
      <c r="V244">
        <v>1</v>
      </c>
      <c r="W244">
        <v>0</v>
      </c>
      <c r="X244">
        <v>1</v>
      </c>
      <c r="Y244" t="s">
        <v>1657</v>
      </c>
      <c r="Z244">
        <v>20</v>
      </c>
      <c r="AA244">
        <v>4</v>
      </c>
      <c r="AB244">
        <v>3</v>
      </c>
      <c r="AC244">
        <v>1</v>
      </c>
      <c r="AD244">
        <v>0</v>
      </c>
      <c r="AE244">
        <v>4</v>
      </c>
      <c r="AF244">
        <v>1</v>
      </c>
      <c r="AG244">
        <v>1</v>
      </c>
      <c r="AH244">
        <v>0</v>
      </c>
      <c r="AI244">
        <v>1</v>
      </c>
      <c r="AJ244">
        <v>4</v>
      </c>
      <c r="AK244">
        <v>16</v>
      </c>
      <c r="AL244">
        <v>9</v>
      </c>
      <c r="AM244">
        <v>8</v>
      </c>
      <c r="AN244">
        <v>3</v>
      </c>
      <c r="AO244">
        <v>8</v>
      </c>
      <c r="AP244">
        <v>6</v>
      </c>
      <c r="AQ244">
        <v>8</v>
      </c>
      <c r="AR244">
        <v>11</v>
      </c>
      <c r="AS244">
        <v>56</v>
      </c>
      <c r="AT244">
        <v>44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1.81</v>
      </c>
      <c r="BJ244">
        <v>3.72</v>
      </c>
      <c r="BK244">
        <v>4.7699999999999996</v>
      </c>
      <c r="BL244">
        <f>1/Table1[[#This Row],[odds_ft_home_team_win]]+1/Table1[[#This Row],[odds_ft_draw]]+1/Table1[[#This Row],[odds_ft_away_team_win]]-1</f>
        <v>3.0946998016400107E-2</v>
      </c>
      <c r="BM244">
        <f>Table1[[#This Row],[Margin]]/3</f>
        <v>1.0315666005466703E-2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t="s">
        <v>109</v>
      </c>
      <c r="BU244">
        <f>VLOOKUP(Table1[[#This Row],[Reference]],metron,11,FALSE)</f>
        <v>1.684957590444867</v>
      </c>
      <c r="BV244">
        <f>VLOOKUP(Table1[[#This Row],[Reference]],metron,12,FALSE)</f>
        <v>0.95101263631642718</v>
      </c>
    </row>
    <row r="245" spans="1:74" hidden="1" x14ac:dyDescent="0.45">
      <c r="A245" t="s">
        <v>5417</v>
      </c>
      <c r="B245">
        <v>1362272400</v>
      </c>
      <c r="C245" s="3" t="s">
        <v>471</v>
      </c>
      <c r="D245" t="s">
        <v>65</v>
      </c>
      <c r="E245" t="s">
        <v>66</v>
      </c>
      <c r="F245" t="s">
        <v>68</v>
      </c>
      <c r="G245" t="s">
        <v>78</v>
      </c>
      <c r="H245" t="s">
        <v>66</v>
      </c>
      <c r="I245" t="e">
        <f>MROUND(Table1[[#This Row],[Prob_H]]*100,2)/100</f>
        <v>#DIV/0!</v>
      </c>
      <c r="J245" t="e">
        <f>1/Table1[[#This Row],[odds_ft_home_team_win]]-Table1[[#This Row],[Margin/3]]</f>
        <v>#DIV/0!</v>
      </c>
      <c r="K245" t="e">
        <f>1/Table1[[#This Row],[odds_ft_draw]]-Table1[[#This Row],[Margin/3]]</f>
        <v>#DIV/0!</v>
      </c>
      <c r="L245" t="e">
        <f>1/Table1[[#This Row],[odds_ft_away_team_win]]-Table1[[#This Row],[Margin/3]]</f>
        <v>#DIV/0!</v>
      </c>
      <c r="M245">
        <v>9</v>
      </c>
      <c r="N245">
        <v>1.75</v>
      </c>
      <c r="O245">
        <v>1.31</v>
      </c>
      <c r="P245">
        <v>1.56</v>
      </c>
      <c r="Q245">
        <v>1.37</v>
      </c>
      <c r="R245" t="str" cm="1">
        <f t="array" ref="R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0</v>
      </c>
      <c r="Y245">
        <v>27</v>
      </c>
      <c r="Z245">
        <v>90</v>
      </c>
      <c r="AA245">
        <v>-1</v>
      </c>
      <c r="AB245">
        <v>-1</v>
      </c>
      <c r="AC245">
        <v>0</v>
      </c>
      <c r="AD245">
        <v>0</v>
      </c>
      <c r="AE245">
        <v>2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0</v>
      </c>
      <c r="AV245">
        <v>0</v>
      </c>
      <c r="AW245">
        <v>2.52</v>
      </c>
      <c r="AX245">
        <v>64</v>
      </c>
      <c r="AY245">
        <v>76</v>
      </c>
      <c r="AZ245">
        <v>52</v>
      </c>
      <c r="BA245">
        <v>28</v>
      </c>
      <c r="BB245">
        <v>8</v>
      </c>
      <c r="BC245">
        <v>36</v>
      </c>
      <c r="BD245">
        <v>65</v>
      </c>
      <c r="BE245">
        <v>44</v>
      </c>
      <c r="BF245">
        <v>68</v>
      </c>
      <c r="BG245">
        <v>0</v>
      </c>
      <c r="BH245">
        <v>5.13</v>
      </c>
      <c r="BI245">
        <v>0</v>
      </c>
      <c r="BJ245">
        <v>0</v>
      </c>
      <c r="BK245">
        <v>0</v>
      </c>
      <c r="BL245" t="e">
        <f>1/Table1[[#This Row],[odds_ft_home_team_win]]+1/Table1[[#This Row],[odds_ft_draw]]+1/Table1[[#This Row],[odds_ft_away_team_win]]-1</f>
        <v>#DIV/0!</v>
      </c>
      <c r="BM245" t="e">
        <f>Table1[[#This Row],[Margin]]/3</f>
        <v>#DIV/0!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 t="s">
        <v>116</v>
      </c>
      <c r="BU245" t="e">
        <f>VLOOKUP(Table1[[#This Row],[Reference]],metron,11,FALSE)</f>
        <v>#DIV/0!</v>
      </c>
      <c r="BV245" t="e">
        <f>VLOOKUP(Table1[[#This Row],[Reference]],metron,12,FALSE)</f>
        <v>#DIV/0!</v>
      </c>
    </row>
    <row r="246" spans="1:74" hidden="1" x14ac:dyDescent="0.45">
      <c r="A246" t="s">
        <v>5412</v>
      </c>
      <c r="B246">
        <v>1438480800</v>
      </c>
      <c r="C246" s="3" t="s">
        <v>1659</v>
      </c>
      <c r="D246" t="s">
        <v>65</v>
      </c>
      <c r="E246" t="s">
        <v>66</v>
      </c>
      <c r="F246" t="s">
        <v>67</v>
      </c>
      <c r="G246" t="s">
        <v>88</v>
      </c>
      <c r="H246" t="s">
        <v>66</v>
      </c>
      <c r="I246">
        <f>MROUND(Table1[[#This Row],[Prob_H]]*100,2)/100</f>
        <v>0.42</v>
      </c>
      <c r="J246">
        <f>1/Table1[[#This Row],[odds_ft_home_team_win]]-Table1[[#This Row],[Margin/3]]</f>
        <v>0.41347061843880845</v>
      </c>
      <c r="K246">
        <f>1/Table1[[#This Row],[odds_ft_draw]]-Table1[[#This Row],[Margin/3]]</f>
        <v>0.27627475616888464</v>
      </c>
      <c r="L246">
        <f>1/Table1[[#This Row],[odds_ft_away_team_win]]-Table1[[#This Row],[Margin/3]]</f>
        <v>0.31025462539230686</v>
      </c>
      <c r="M246">
        <v>2</v>
      </c>
      <c r="N246">
        <v>0</v>
      </c>
      <c r="O246">
        <v>0</v>
      </c>
      <c r="P246">
        <v>1.56</v>
      </c>
      <c r="Q246">
        <v>1.44</v>
      </c>
      <c r="R246" t="str" cm="1">
        <f t="array" ref="R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">
        <v>2</v>
      </c>
      <c r="T246">
        <v>1</v>
      </c>
      <c r="U246">
        <v>3</v>
      </c>
      <c r="V246">
        <v>1</v>
      </c>
      <c r="W246">
        <v>0</v>
      </c>
      <c r="X246">
        <v>1</v>
      </c>
      <c r="Y246" t="s">
        <v>1660</v>
      </c>
      <c r="Z246">
        <v>23</v>
      </c>
      <c r="AA246">
        <v>10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13</v>
      </c>
      <c r="AL246">
        <v>9</v>
      </c>
      <c r="AM246">
        <v>4</v>
      </c>
      <c r="AN246">
        <v>4</v>
      </c>
      <c r="AO246">
        <v>9</v>
      </c>
      <c r="AP246">
        <v>5</v>
      </c>
      <c r="AQ246">
        <v>13</v>
      </c>
      <c r="AR246">
        <v>11</v>
      </c>
      <c r="AS246">
        <v>54</v>
      </c>
      <c r="AT246">
        <v>46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2.36</v>
      </c>
      <c r="BJ246">
        <v>3.49</v>
      </c>
      <c r="BK246">
        <v>3.12</v>
      </c>
      <c r="BL246">
        <f>1/Table1[[#This Row],[odds_ft_home_team_win]]+1/Table1[[#This Row],[odds_ft_draw]]+1/Table1[[#This Row],[odds_ft_away_team_win]]-1</f>
        <v>3.0774585361540874E-2</v>
      </c>
      <c r="BM246">
        <f>Table1[[#This Row],[Margin]]/3</f>
        <v>1.0258195120513625E-2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 t="s">
        <v>70</v>
      </c>
      <c r="BU246">
        <f>VLOOKUP(Table1[[#This Row],[Reference]],metron,11,FALSE)</f>
        <v>1.396960958296362</v>
      </c>
      <c r="BV246">
        <f>VLOOKUP(Table1[[#This Row],[Reference]],metron,12,FALSE)</f>
        <v>1.091503992901508</v>
      </c>
    </row>
    <row r="247" spans="1:74" hidden="1" x14ac:dyDescent="0.45">
      <c r="A247" t="s">
        <v>5412</v>
      </c>
      <c r="B247">
        <v>1438534800</v>
      </c>
      <c r="C247" s="3" t="s">
        <v>1661</v>
      </c>
      <c r="D247" t="s">
        <v>65</v>
      </c>
      <c r="E247" t="s">
        <v>66</v>
      </c>
      <c r="F247" t="s">
        <v>97</v>
      </c>
      <c r="G247" t="s">
        <v>94</v>
      </c>
      <c r="H247" t="s">
        <v>66</v>
      </c>
      <c r="I247">
        <f>MROUND(Table1[[#This Row],[Prob_H]]*100,2)/100</f>
        <v>0.46</v>
      </c>
      <c r="J247">
        <f>1/Table1[[#This Row],[odds_ft_home_team_win]]-Table1[[#This Row],[Margin/3]]</f>
        <v>0.4661094480435119</v>
      </c>
      <c r="K247">
        <f>1/Table1[[#This Row],[odds_ft_draw]]-Table1[[#This Row],[Margin/3]]</f>
        <v>0.28490422259049886</v>
      </c>
      <c r="L247">
        <f>1/Table1[[#This Row],[odds_ft_away_team_win]]-Table1[[#This Row],[Margin/3]]</f>
        <v>0.24898632936598916</v>
      </c>
      <c r="M247">
        <v>2</v>
      </c>
      <c r="N247">
        <v>0</v>
      </c>
      <c r="O247">
        <v>0</v>
      </c>
      <c r="P247">
        <v>1.63</v>
      </c>
      <c r="Q247">
        <v>1.3</v>
      </c>
      <c r="R247" t="str" cm="1">
        <f t="array" ref="R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7">
        <v>2</v>
      </c>
      <c r="T247">
        <v>1</v>
      </c>
      <c r="U247">
        <v>3</v>
      </c>
      <c r="V247">
        <v>1</v>
      </c>
      <c r="W247">
        <v>1</v>
      </c>
      <c r="X247">
        <v>0</v>
      </c>
      <c r="Y247" t="s">
        <v>1603</v>
      </c>
      <c r="Z247">
        <v>72</v>
      </c>
      <c r="AA247">
        <v>2</v>
      </c>
      <c r="AB247">
        <v>5</v>
      </c>
      <c r="AC247">
        <v>3</v>
      </c>
      <c r="AD247">
        <v>0</v>
      </c>
      <c r="AE247">
        <v>1</v>
      </c>
      <c r="AF247">
        <v>0</v>
      </c>
      <c r="AG247">
        <v>0</v>
      </c>
      <c r="AH247">
        <v>3</v>
      </c>
      <c r="AI247">
        <v>0</v>
      </c>
      <c r="AJ247">
        <v>1</v>
      </c>
      <c r="AK247">
        <v>14</v>
      </c>
      <c r="AL247">
        <v>8</v>
      </c>
      <c r="AM247">
        <v>8</v>
      </c>
      <c r="AN247">
        <v>2</v>
      </c>
      <c r="AO247">
        <v>6</v>
      </c>
      <c r="AP247">
        <v>6</v>
      </c>
      <c r="AQ247">
        <v>20</v>
      </c>
      <c r="AR247">
        <v>13</v>
      </c>
      <c r="AS247">
        <v>54</v>
      </c>
      <c r="AT247">
        <v>46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2.1</v>
      </c>
      <c r="BJ247">
        <v>3.39</v>
      </c>
      <c r="BK247">
        <v>3.86</v>
      </c>
      <c r="BL247">
        <f>1/Table1[[#This Row],[odds_ft_home_team_win]]+1/Table1[[#This Row],[odds_ft_draw]]+1/Table1[[#This Row],[odds_ft_away_team_win]]-1</f>
        <v>3.0243084440892742E-2</v>
      </c>
      <c r="BM247">
        <f>Table1[[#This Row],[Margin]]/3</f>
        <v>1.0081028146964247E-2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 t="s">
        <v>100</v>
      </c>
      <c r="BU247">
        <f>VLOOKUP(Table1[[#This Row],[Reference]],metron,11,FALSE)</f>
        <v>1.4888836329233679</v>
      </c>
      <c r="BV247">
        <f>VLOOKUP(Table1[[#This Row],[Reference]],metron,12,FALSE)</f>
        <v>1.0516792809839171</v>
      </c>
    </row>
    <row r="248" spans="1:74" hidden="1" x14ac:dyDescent="0.45">
      <c r="A248" t="s">
        <v>5417</v>
      </c>
      <c r="B248">
        <v>1362333600</v>
      </c>
      <c r="C248" s="3" t="s">
        <v>475</v>
      </c>
      <c r="D248" t="s">
        <v>65</v>
      </c>
      <c r="E248" t="s">
        <v>66</v>
      </c>
      <c r="F248" t="s">
        <v>94</v>
      </c>
      <c r="G248" t="s">
        <v>98</v>
      </c>
      <c r="H248" t="s">
        <v>66</v>
      </c>
      <c r="I248" t="e">
        <f>MROUND(Table1[[#This Row],[Prob_H]]*100,2)/100</f>
        <v>#DIV/0!</v>
      </c>
      <c r="J248" t="e">
        <f>1/Table1[[#This Row],[odds_ft_home_team_win]]-Table1[[#This Row],[Margin/3]]</f>
        <v>#DIV/0!</v>
      </c>
      <c r="K248" t="e">
        <f>1/Table1[[#This Row],[odds_ft_draw]]-Table1[[#This Row],[Margin/3]]</f>
        <v>#DIV/0!</v>
      </c>
      <c r="L248" t="e">
        <f>1/Table1[[#This Row],[odds_ft_away_team_win]]-Table1[[#This Row],[Margin/3]]</f>
        <v>#DIV/0!</v>
      </c>
      <c r="M248">
        <v>9</v>
      </c>
      <c r="N248">
        <v>1.54</v>
      </c>
      <c r="O248">
        <v>1.38</v>
      </c>
      <c r="P248">
        <v>1.56</v>
      </c>
      <c r="Q248">
        <v>1.1100000000000001</v>
      </c>
      <c r="R248" t="str" cm="1">
        <f t="array" ref="R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">
        <v>1</v>
      </c>
      <c r="T248">
        <v>1</v>
      </c>
      <c r="U248">
        <v>2</v>
      </c>
      <c r="V248">
        <v>2</v>
      </c>
      <c r="W248">
        <v>1</v>
      </c>
      <c r="X248">
        <v>1</v>
      </c>
      <c r="Y248">
        <v>26</v>
      </c>
      <c r="Z248">
        <v>40</v>
      </c>
      <c r="AA248">
        <v>-1</v>
      </c>
      <c r="AB248">
        <v>-1</v>
      </c>
      <c r="AC248">
        <v>0</v>
      </c>
      <c r="AD248">
        <v>0</v>
      </c>
      <c r="AE248">
        <v>2</v>
      </c>
      <c r="AF248">
        <v>0</v>
      </c>
      <c r="AG248">
        <v>0</v>
      </c>
      <c r="AH248">
        <v>0</v>
      </c>
      <c r="AI248">
        <v>0</v>
      </c>
      <c r="AJ248">
        <v>2</v>
      </c>
      <c r="AK248">
        <v>-1</v>
      </c>
      <c r="AL248">
        <v>-1</v>
      </c>
      <c r="AM248">
        <v>-1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0</v>
      </c>
      <c r="AV248">
        <v>0</v>
      </c>
      <c r="AW248">
        <v>2.19</v>
      </c>
      <c r="AX248">
        <v>50</v>
      </c>
      <c r="AY248">
        <v>58</v>
      </c>
      <c r="AZ248">
        <v>42</v>
      </c>
      <c r="BA248">
        <v>19</v>
      </c>
      <c r="BB248">
        <v>8</v>
      </c>
      <c r="BC248">
        <v>27</v>
      </c>
      <c r="BD248">
        <v>43</v>
      </c>
      <c r="BE248">
        <v>35</v>
      </c>
      <c r="BF248">
        <v>89</v>
      </c>
      <c r="BG248">
        <v>0</v>
      </c>
      <c r="BH248">
        <v>4</v>
      </c>
      <c r="BI248">
        <v>0</v>
      </c>
      <c r="BJ248">
        <v>0</v>
      </c>
      <c r="BK248">
        <v>0</v>
      </c>
      <c r="BL248" t="e">
        <f>1/Table1[[#This Row],[odds_ft_home_team_win]]+1/Table1[[#This Row],[odds_ft_draw]]+1/Table1[[#This Row],[odds_ft_away_team_win]]-1</f>
        <v>#DIV/0!</v>
      </c>
      <c r="BM248" t="e">
        <f>Table1[[#This Row],[Margin]]/3</f>
        <v>#DIV/0!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 t="s">
        <v>124</v>
      </c>
      <c r="BU248" t="e">
        <f>VLOOKUP(Table1[[#This Row],[Reference]],metron,11,FALSE)</f>
        <v>#DIV/0!</v>
      </c>
      <c r="BV248" t="e">
        <f>VLOOKUP(Table1[[#This Row],[Reference]],metron,12,FALSE)</f>
        <v>#DIV/0!</v>
      </c>
    </row>
    <row r="249" spans="1:74" hidden="1" x14ac:dyDescent="0.45">
      <c r="A249" t="s">
        <v>5412</v>
      </c>
      <c r="B249">
        <v>1438552800</v>
      </c>
      <c r="C249" s="3" t="s">
        <v>1662</v>
      </c>
      <c r="D249" t="s">
        <v>65</v>
      </c>
      <c r="E249" t="s">
        <v>66</v>
      </c>
      <c r="F249" t="s">
        <v>98</v>
      </c>
      <c r="G249" t="s">
        <v>77</v>
      </c>
      <c r="H249" t="s">
        <v>66</v>
      </c>
      <c r="I249">
        <f>MROUND(Table1[[#This Row],[Prob_H]]*100,2)/100</f>
        <v>0.38</v>
      </c>
      <c r="J249">
        <f>1/Table1[[#This Row],[odds_ft_home_team_win]]-Table1[[#This Row],[Margin/3]]</f>
        <v>0.38829567424621175</v>
      </c>
      <c r="K249">
        <f>1/Table1[[#This Row],[odds_ft_draw]]-Table1[[#This Row],[Margin/3]]</f>
        <v>0.30734961720453713</v>
      </c>
      <c r="L249">
        <f>1/Table1[[#This Row],[odds_ft_away_team_win]]-Table1[[#This Row],[Margin/3]]</f>
        <v>0.30435470854925112</v>
      </c>
      <c r="M249">
        <v>2</v>
      </c>
      <c r="N249">
        <v>0</v>
      </c>
      <c r="O249">
        <v>0</v>
      </c>
      <c r="P249">
        <v>1.56</v>
      </c>
      <c r="Q249">
        <v>1.24</v>
      </c>
      <c r="R249" t="str" cm="1">
        <f t="array" ref="R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Z249">
        <v>68</v>
      </c>
      <c r="AA249">
        <v>7</v>
      </c>
      <c r="AB249">
        <v>3</v>
      </c>
      <c r="AC249">
        <v>1</v>
      </c>
      <c r="AD249">
        <v>1</v>
      </c>
      <c r="AE249">
        <v>2</v>
      </c>
      <c r="AF249">
        <v>0</v>
      </c>
      <c r="AG249">
        <v>0</v>
      </c>
      <c r="AH249">
        <v>2</v>
      </c>
      <c r="AI249">
        <v>1</v>
      </c>
      <c r="AJ249">
        <v>1</v>
      </c>
      <c r="AK249">
        <v>11</v>
      </c>
      <c r="AL249">
        <v>12</v>
      </c>
      <c r="AM249">
        <v>4</v>
      </c>
      <c r="AN249">
        <v>6</v>
      </c>
      <c r="AO249">
        <v>7</v>
      </c>
      <c r="AP249">
        <v>6</v>
      </c>
      <c r="AQ249">
        <v>12</v>
      </c>
      <c r="AR249">
        <v>6</v>
      </c>
      <c r="AS249">
        <v>49</v>
      </c>
      <c r="AT249">
        <v>51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2.5099999999999998</v>
      </c>
      <c r="BJ249">
        <v>3.15</v>
      </c>
      <c r="BK249">
        <v>3.18</v>
      </c>
      <c r="BL249">
        <f>1/Table1[[#This Row],[odds_ft_home_team_win]]+1/Table1[[#This Row],[odds_ft_draw]]+1/Table1[[#This Row],[odds_ft_away_team_win]]-1</f>
        <v>3.0332100767340942E-2</v>
      </c>
      <c r="BM249">
        <f>Table1[[#This Row],[Margin]]/3</f>
        <v>1.0110700255780314E-2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 t="s">
        <v>128</v>
      </c>
      <c r="BU249">
        <f>VLOOKUP(Table1[[#This Row],[Reference]],metron,11,FALSE)</f>
        <v>1.330562659846547</v>
      </c>
      <c r="BV249">
        <f>VLOOKUP(Table1[[#This Row],[Reference]],metron,12,FALSE)</f>
        <v>1.1595268542199491</v>
      </c>
    </row>
    <row r="250" spans="1:74" hidden="1" x14ac:dyDescent="0.45">
      <c r="A250" t="s">
        <v>5412</v>
      </c>
      <c r="B250">
        <v>1444440600</v>
      </c>
      <c r="C250" s="3" t="s">
        <v>1819</v>
      </c>
      <c r="D250" t="s">
        <v>65</v>
      </c>
      <c r="E250" t="s">
        <v>66</v>
      </c>
      <c r="F250" t="s">
        <v>85</v>
      </c>
      <c r="G250" t="s">
        <v>73</v>
      </c>
      <c r="H250" t="s">
        <v>66</v>
      </c>
      <c r="I250">
        <f>MROUND(Table1[[#This Row],[Prob_H]]*100,2)/100</f>
        <v>0.54</v>
      </c>
      <c r="J250">
        <f>1/Table1[[#This Row],[odds_ft_home_team_win]]-Table1[[#This Row],[Margin/3]]</f>
        <v>0.54974828089353234</v>
      </c>
      <c r="K250">
        <f>1/Table1[[#This Row],[odds_ft_draw]]-Table1[[#This Row],[Margin/3]]</f>
        <v>0.25082932275669706</v>
      </c>
      <c r="L250">
        <f>1/Table1[[#This Row],[odds_ft_away_team_win]]-Table1[[#This Row],[Margin/3]]</f>
        <v>0.19942239634977071</v>
      </c>
      <c r="M250">
        <v>2</v>
      </c>
      <c r="N250">
        <v>1.8</v>
      </c>
      <c r="O250">
        <v>0.75</v>
      </c>
      <c r="P250">
        <v>2.0499999999999998</v>
      </c>
      <c r="Q250">
        <v>0.78</v>
      </c>
      <c r="R250" t="str" cm="1">
        <f t="array" ref="R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">
        <v>1</v>
      </c>
      <c r="T250">
        <v>1</v>
      </c>
      <c r="U250">
        <v>2</v>
      </c>
      <c r="V250">
        <v>1</v>
      </c>
      <c r="W250">
        <v>1</v>
      </c>
      <c r="X250">
        <v>0</v>
      </c>
      <c r="Y250">
        <v>45</v>
      </c>
      <c r="Z250">
        <v>90</v>
      </c>
      <c r="AA250">
        <v>7</v>
      </c>
      <c r="AB250">
        <v>10</v>
      </c>
      <c r="AC250">
        <v>3</v>
      </c>
      <c r="AD250">
        <v>0</v>
      </c>
      <c r="AE250">
        <v>1</v>
      </c>
      <c r="AF250">
        <v>0</v>
      </c>
      <c r="AG250">
        <v>0</v>
      </c>
      <c r="AH250">
        <v>3</v>
      </c>
      <c r="AI250">
        <v>0</v>
      </c>
      <c r="AJ250">
        <v>1</v>
      </c>
      <c r="AK250">
        <v>13</v>
      </c>
      <c r="AL250">
        <v>13</v>
      </c>
      <c r="AM250">
        <v>4</v>
      </c>
      <c r="AN250">
        <v>8</v>
      </c>
      <c r="AO250">
        <v>9</v>
      </c>
      <c r="AP250">
        <v>5</v>
      </c>
      <c r="AQ250">
        <v>17</v>
      </c>
      <c r="AR250">
        <v>12</v>
      </c>
      <c r="AS250">
        <v>46</v>
      </c>
      <c r="AT250">
        <v>54</v>
      </c>
      <c r="AU250">
        <v>0</v>
      </c>
      <c r="AV250">
        <v>0</v>
      </c>
      <c r="AW250">
        <v>2.9</v>
      </c>
      <c r="AX250">
        <v>65</v>
      </c>
      <c r="AY250">
        <v>75</v>
      </c>
      <c r="AZ250">
        <v>55</v>
      </c>
      <c r="BA250">
        <v>30</v>
      </c>
      <c r="BB250">
        <v>10</v>
      </c>
      <c r="BC250">
        <v>43</v>
      </c>
      <c r="BD250">
        <v>78</v>
      </c>
      <c r="BE250">
        <v>43</v>
      </c>
      <c r="BF250">
        <v>88</v>
      </c>
      <c r="BG250">
        <v>10.35</v>
      </c>
      <c r="BH250">
        <v>4.6500000000000004</v>
      </c>
      <c r="BI250">
        <v>1.79</v>
      </c>
      <c r="BJ250">
        <v>3.85</v>
      </c>
      <c r="BK250">
        <v>4.8</v>
      </c>
      <c r="BL250">
        <f>1/Table1[[#This Row],[odds_ft_home_team_win]]+1/Table1[[#This Row],[odds_ft_draw]]+1/Table1[[#This Row],[odds_ft_away_team_win]]-1</f>
        <v>2.6732810950687913E-2</v>
      </c>
      <c r="BM250">
        <f>Table1[[#This Row],[Margin]]/3</f>
        <v>8.9109369835626371E-3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 t="s">
        <v>1684</v>
      </c>
      <c r="BU250">
        <f>VLOOKUP(Table1[[#This Row],[Reference]],metron,11,FALSE)</f>
        <v>1.684957590444867</v>
      </c>
      <c r="BV250">
        <f>VLOOKUP(Table1[[#This Row],[Reference]],metron,12,FALSE)</f>
        <v>0.95101263631642718</v>
      </c>
    </row>
    <row r="251" spans="1:74" hidden="1" x14ac:dyDescent="0.45">
      <c r="A251" t="s">
        <v>5411</v>
      </c>
      <c r="B251">
        <v>1452907800</v>
      </c>
      <c r="C251" s="3" t="s">
        <v>1947</v>
      </c>
      <c r="D251" t="s">
        <v>65</v>
      </c>
      <c r="E251" t="s">
        <v>66</v>
      </c>
      <c r="F251" t="s">
        <v>611</v>
      </c>
      <c r="G251" t="s">
        <v>81</v>
      </c>
      <c r="H251" t="s">
        <v>66</v>
      </c>
      <c r="I251">
        <f>MROUND(Table1[[#This Row],[Prob_H]]*100,2)/100</f>
        <v>0.36</v>
      </c>
      <c r="J251">
        <f>1/Table1[[#This Row],[odds_ft_home_team_win]]-Table1[[#This Row],[Margin/3]]</f>
        <v>0.35261879854354256</v>
      </c>
      <c r="K251">
        <f>1/Table1[[#This Row],[odds_ft_draw]]-Table1[[#This Row],[Margin/3]]</f>
        <v>0.27409384392484748</v>
      </c>
      <c r="L251">
        <f>1/Table1[[#This Row],[odds_ft_away_team_win]]-Table1[[#This Row],[Margin/3]]</f>
        <v>0.37328735753160985</v>
      </c>
      <c r="M251">
        <v>2</v>
      </c>
      <c r="N251">
        <v>1.9</v>
      </c>
      <c r="O251">
        <v>0.9</v>
      </c>
      <c r="P251">
        <v>1.61</v>
      </c>
      <c r="Q251">
        <v>1.2</v>
      </c>
      <c r="R251" t="str" cm="1">
        <f t="array" ref="R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1">
        <v>1</v>
      </c>
      <c r="T251">
        <v>3</v>
      </c>
      <c r="U251">
        <v>4</v>
      </c>
      <c r="V251">
        <v>1</v>
      </c>
      <c r="W251">
        <v>0</v>
      </c>
      <c r="X251">
        <v>1</v>
      </c>
      <c r="Y251">
        <v>62</v>
      </c>
      <c r="Z251" t="s">
        <v>1948</v>
      </c>
      <c r="AA251">
        <v>6</v>
      </c>
      <c r="AB251">
        <v>0</v>
      </c>
      <c r="AC251">
        <v>2</v>
      </c>
      <c r="AD251">
        <v>1</v>
      </c>
      <c r="AE251">
        <v>2</v>
      </c>
      <c r="AF251">
        <v>0</v>
      </c>
      <c r="AG251">
        <v>0</v>
      </c>
      <c r="AH251">
        <v>3</v>
      </c>
      <c r="AI251">
        <v>0</v>
      </c>
      <c r="AJ251">
        <v>2</v>
      </c>
      <c r="AK251">
        <v>10</v>
      </c>
      <c r="AL251">
        <v>7</v>
      </c>
      <c r="AM251">
        <v>3</v>
      </c>
      <c r="AN251">
        <v>3</v>
      </c>
      <c r="AO251">
        <v>7</v>
      </c>
      <c r="AP251">
        <v>4</v>
      </c>
      <c r="AQ251">
        <v>13</v>
      </c>
      <c r="AR251">
        <v>16</v>
      </c>
      <c r="AS251">
        <v>55</v>
      </c>
      <c r="AT251">
        <v>45</v>
      </c>
      <c r="AU251">
        <v>0</v>
      </c>
      <c r="AV251">
        <v>0</v>
      </c>
      <c r="AW251">
        <v>3.6</v>
      </c>
      <c r="AX251">
        <v>60</v>
      </c>
      <c r="AY251">
        <v>85</v>
      </c>
      <c r="AZ251">
        <v>75</v>
      </c>
      <c r="BA251">
        <v>50</v>
      </c>
      <c r="BB251">
        <v>25</v>
      </c>
      <c r="BC251">
        <v>50</v>
      </c>
      <c r="BD251">
        <v>90</v>
      </c>
      <c r="BE251">
        <v>50</v>
      </c>
      <c r="BF251">
        <v>85</v>
      </c>
      <c r="BG251">
        <v>9.14</v>
      </c>
      <c r="BH251">
        <v>4.3</v>
      </c>
      <c r="BI251">
        <v>2.77</v>
      </c>
      <c r="BJ251">
        <v>3.54</v>
      </c>
      <c r="BK251">
        <v>2.62</v>
      </c>
      <c r="BL251">
        <f>1/Table1[[#This Row],[odds_ft_home_team_win]]+1/Table1[[#This Row],[odds_ft_draw]]+1/Table1[[#This Row],[odds_ft_away_team_win]]-1</f>
        <v>2.517609534410159E-2</v>
      </c>
      <c r="BM251">
        <f>Table1[[#This Row],[Margin]]/3</f>
        <v>8.3920317813671961E-3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t="s">
        <v>614</v>
      </c>
      <c r="BU251">
        <f>VLOOKUP(Table1[[#This Row],[Reference]],metron,11,FALSE)</f>
        <v>1.269326094653606</v>
      </c>
      <c r="BV251">
        <f>VLOOKUP(Table1[[#This Row],[Reference]],metron,12,FALSE)</f>
        <v>1.2417089578661631</v>
      </c>
    </row>
    <row r="252" spans="1:74" hidden="1" x14ac:dyDescent="0.45">
      <c r="A252" t="s">
        <v>5411</v>
      </c>
      <c r="B252">
        <v>1452915000</v>
      </c>
      <c r="C252" s="3" t="s">
        <v>1949</v>
      </c>
      <c r="D252" t="s">
        <v>65</v>
      </c>
      <c r="E252" t="s">
        <v>66</v>
      </c>
      <c r="F252" t="s">
        <v>88</v>
      </c>
      <c r="G252" t="s">
        <v>67</v>
      </c>
      <c r="H252" t="s">
        <v>66</v>
      </c>
      <c r="I252">
        <f>MROUND(Table1[[#This Row],[Prob_H]]*100,2)/100</f>
        <v>0.5</v>
      </c>
      <c r="J252">
        <f>1/Table1[[#This Row],[odds_ft_home_team_win]]-Table1[[#This Row],[Margin/3]]</f>
        <v>0.49159084642955614</v>
      </c>
      <c r="K252">
        <f>1/Table1[[#This Row],[odds_ft_draw]]-Table1[[#This Row],[Margin/3]]</f>
        <v>0.26040805073063139</v>
      </c>
      <c r="L252">
        <f>1/Table1[[#This Row],[odds_ft_away_team_win]]-Table1[[#This Row],[Margin/3]]</f>
        <v>0.24800110283981255</v>
      </c>
      <c r="M252">
        <v>2</v>
      </c>
      <c r="N252">
        <v>0.22</v>
      </c>
      <c r="O252">
        <v>0.9</v>
      </c>
      <c r="P252">
        <v>1.06</v>
      </c>
      <c r="Q252">
        <v>0.72</v>
      </c>
      <c r="R252" t="str" cm="1">
        <f t="array" ref="R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">
        <v>1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60</v>
      </c>
      <c r="AA252">
        <v>4</v>
      </c>
      <c r="AB252">
        <v>0</v>
      </c>
      <c r="AC252">
        <v>3</v>
      </c>
      <c r="AD252">
        <v>0</v>
      </c>
      <c r="AE252">
        <v>4</v>
      </c>
      <c r="AF252">
        <v>0</v>
      </c>
      <c r="AG252">
        <v>1</v>
      </c>
      <c r="AH252">
        <v>2</v>
      </c>
      <c r="AI252">
        <v>1</v>
      </c>
      <c r="AJ252">
        <v>3</v>
      </c>
      <c r="AK252">
        <v>12</v>
      </c>
      <c r="AL252">
        <v>5</v>
      </c>
      <c r="AM252">
        <v>7</v>
      </c>
      <c r="AN252">
        <v>4</v>
      </c>
      <c r="AO252">
        <v>5</v>
      </c>
      <c r="AP252">
        <v>1</v>
      </c>
      <c r="AQ252">
        <v>8</v>
      </c>
      <c r="AR252">
        <v>16</v>
      </c>
      <c r="AS252">
        <v>45</v>
      </c>
      <c r="AT252">
        <v>55</v>
      </c>
      <c r="AU252">
        <v>0</v>
      </c>
      <c r="AV252">
        <v>0</v>
      </c>
      <c r="AW252">
        <v>3.1</v>
      </c>
      <c r="AX252">
        <v>73</v>
      </c>
      <c r="AY252">
        <v>84</v>
      </c>
      <c r="AZ252">
        <v>57</v>
      </c>
      <c r="BA252">
        <v>37</v>
      </c>
      <c r="BB252">
        <v>31</v>
      </c>
      <c r="BC252">
        <v>42</v>
      </c>
      <c r="BD252">
        <v>74</v>
      </c>
      <c r="BE252">
        <v>52</v>
      </c>
      <c r="BF252">
        <v>90</v>
      </c>
      <c r="BG252">
        <v>9.8699999999999992</v>
      </c>
      <c r="BH252">
        <v>6.41</v>
      </c>
      <c r="BI252">
        <v>2</v>
      </c>
      <c r="BJ252">
        <v>3.72</v>
      </c>
      <c r="BK252">
        <v>3.9</v>
      </c>
      <c r="BL252">
        <f>1/Table1[[#This Row],[odds_ft_home_team_win]]+1/Table1[[#This Row],[odds_ft_draw]]+1/Table1[[#This Row],[odds_ft_away_team_win]]-1</f>
        <v>2.522746071133164E-2</v>
      </c>
      <c r="BM252">
        <f>Table1[[#This Row],[Margin]]/3</f>
        <v>8.4091535704438804E-3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 t="s">
        <v>91</v>
      </c>
      <c r="BU252">
        <f>VLOOKUP(Table1[[#This Row],[Reference]],metron,11,FALSE)</f>
        <v>1.5342708579532029</v>
      </c>
      <c r="BV252">
        <f>VLOOKUP(Table1[[#This Row],[Reference]],metron,12,FALSE)</f>
        <v>0.98593713070196176</v>
      </c>
    </row>
    <row r="253" spans="1:74" hidden="1" x14ac:dyDescent="0.45">
      <c r="A253" t="s">
        <v>5411</v>
      </c>
      <c r="B253">
        <v>1452985200</v>
      </c>
      <c r="C253" s="3" t="s">
        <v>1950</v>
      </c>
      <c r="D253" t="s">
        <v>65</v>
      </c>
      <c r="E253" t="s">
        <v>66</v>
      </c>
      <c r="F253" t="s">
        <v>77</v>
      </c>
      <c r="G253" t="s">
        <v>98</v>
      </c>
      <c r="H253" t="s">
        <v>66</v>
      </c>
      <c r="I253">
        <f>MROUND(Table1[[#This Row],[Prob_H]]*100,2)/100</f>
        <v>0.56000000000000005</v>
      </c>
      <c r="J253">
        <f>1/Table1[[#This Row],[odds_ft_home_team_win]]-Table1[[#This Row],[Margin/3]]</f>
        <v>0.56619885269151793</v>
      </c>
      <c r="K253">
        <f>1/Table1[[#This Row],[odds_ft_draw]]-Table1[[#This Row],[Margin/3]]</f>
        <v>0.25815287568002376</v>
      </c>
      <c r="L253">
        <f>1/Table1[[#This Row],[odds_ft_away_team_win]]-Table1[[#This Row],[Margin/3]]</f>
        <v>0.17564827162845836</v>
      </c>
      <c r="M253">
        <v>2</v>
      </c>
      <c r="N253">
        <v>1</v>
      </c>
      <c r="O253">
        <v>0.78</v>
      </c>
      <c r="P253">
        <v>1.24</v>
      </c>
      <c r="Q253">
        <v>1.22</v>
      </c>
      <c r="R253" t="str" cm="1">
        <f t="array" ref="R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">
        <v>1</v>
      </c>
      <c r="T253">
        <v>1</v>
      </c>
      <c r="U253">
        <v>2</v>
      </c>
      <c r="V253">
        <v>2</v>
      </c>
      <c r="W253">
        <v>1</v>
      </c>
      <c r="X253">
        <v>1</v>
      </c>
      <c r="Y253">
        <v>43</v>
      </c>
      <c r="Z253">
        <v>6</v>
      </c>
      <c r="AA253">
        <v>8</v>
      </c>
      <c r="AB253">
        <v>3</v>
      </c>
      <c r="AC253">
        <v>2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15</v>
      </c>
      <c r="AL253">
        <v>11</v>
      </c>
      <c r="AM253">
        <v>8</v>
      </c>
      <c r="AN253">
        <v>5</v>
      </c>
      <c r="AO253">
        <v>7</v>
      </c>
      <c r="AP253">
        <v>6</v>
      </c>
      <c r="AQ253">
        <v>14</v>
      </c>
      <c r="AR253">
        <v>11</v>
      </c>
      <c r="AS253">
        <v>40</v>
      </c>
      <c r="AT253">
        <v>60</v>
      </c>
      <c r="AU253">
        <v>0</v>
      </c>
      <c r="AV253">
        <v>0</v>
      </c>
      <c r="AW253">
        <v>2.5</v>
      </c>
      <c r="AX253">
        <v>62</v>
      </c>
      <c r="AY253">
        <v>84</v>
      </c>
      <c r="AZ253">
        <v>50</v>
      </c>
      <c r="BA253">
        <v>17</v>
      </c>
      <c r="BB253">
        <v>0</v>
      </c>
      <c r="BC253">
        <v>44</v>
      </c>
      <c r="BD253">
        <v>78</v>
      </c>
      <c r="BE253">
        <v>28</v>
      </c>
      <c r="BF253">
        <v>84</v>
      </c>
      <c r="BG253">
        <v>9.34</v>
      </c>
      <c r="BH253">
        <v>4.8899999999999997</v>
      </c>
      <c r="BI253">
        <v>1.74</v>
      </c>
      <c r="BJ253">
        <v>3.75</v>
      </c>
      <c r="BK253">
        <v>5.43</v>
      </c>
      <c r="BL253">
        <f>1/Table1[[#This Row],[odds_ft_home_team_win]]+1/Table1[[#This Row],[odds_ft_draw]]+1/Table1[[#This Row],[odds_ft_away_team_win]]-1</f>
        <v>2.5541372959928754E-2</v>
      </c>
      <c r="BM253">
        <f>Table1[[#This Row],[Margin]]/3</f>
        <v>8.5137909866429187E-3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 t="s">
        <v>79</v>
      </c>
      <c r="BU253">
        <f>VLOOKUP(Table1[[#This Row],[Reference]],metron,11,FALSE)</f>
        <v>1.7546812539448771</v>
      </c>
      <c r="BV253">
        <f>VLOOKUP(Table1[[#This Row],[Reference]],metron,12,FALSE)</f>
        <v>0.93456764148958549</v>
      </c>
    </row>
    <row r="254" spans="1:74" hidden="1" x14ac:dyDescent="0.45">
      <c r="A254" t="s">
        <v>5411</v>
      </c>
      <c r="B254">
        <v>1452996360</v>
      </c>
      <c r="C254" s="3" t="s">
        <v>1952</v>
      </c>
      <c r="D254" t="s">
        <v>65</v>
      </c>
      <c r="E254" t="s">
        <v>66</v>
      </c>
      <c r="F254" t="s">
        <v>103</v>
      </c>
      <c r="G254" t="s">
        <v>80</v>
      </c>
      <c r="H254" t="s">
        <v>66</v>
      </c>
      <c r="I254">
        <f>MROUND(Table1[[#This Row],[Prob_H]]*100,2)/100</f>
        <v>0.48</v>
      </c>
      <c r="J254">
        <f>1/Table1[[#This Row],[odds_ft_home_team_win]]-Table1[[#This Row],[Margin/3]]</f>
        <v>0.48908172209439332</v>
      </c>
      <c r="K254">
        <f>1/Table1[[#This Row],[odds_ft_draw]]-Table1[[#This Row],[Margin/3]]</f>
        <v>0.26554188702317399</v>
      </c>
      <c r="L254">
        <f>1/Table1[[#This Row],[odds_ft_away_team_win]]-Table1[[#This Row],[Margin/3]]</f>
        <v>0.24537639088243271</v>
      </c>
      <c r="M254">
        <v>2</v>
      </c>
      <c r="N254">
        <v>1.22</v>
      </c>
      <c r="O254">
        <v>1</v>
      </c>
      <c r="P254">
        <v>2</v>
      </c>
      <c r="Q254">
        <v>0.76</v>
      </c>
      <c r="R254" t="str" cm="1">
        <f t="array" ref="R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">
        <v>1</v>
      </c>
      <c r="T254">
        <v>0</v>
      </c>
      <c r="U254">
        <v>1</v>
      </c>
      <c r="V254">
        <v>1</v>
      </c>
      <c r="W254">
        <v>1</v>
      </c>
      <c r="X254">
        <v>0</v>
      </c>
      <c r="Y254">
        <v>45</v>
      </c>
      <c r="AA254">
        <v>9</v>
      </c>
      <c r="AB254">
        <v>3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14</v>
      </c>
      <c r="AL254">
        <v>10</v>
      </c>
      <c r="AM254">
        <v>7</v>
      </c>
      <c r="AN254">
        <v>5</v>
      </c>
      <c r="AO254">
        <v>7</v>
      </c>
      <c r="AP254">
        <v>5</v>
      </c>
      <c r="AQ254">
        <v>15</v>
      </c>
      <c r="AR254">
        <v>16</v>
      </c>
      <c r="AS254">
        <v>47</v>
      </c>
      <c r="AT254">
        <v>53</v>
      </c>
      <c r="AU254">
        <v>0</v>
      </c>
      <c r="AV254">
        <v>0</v>
      </c>
      <c r="AW254">
        <v>3.06</v>
      </c>
      <c r="AX254">
        <v>67</v>
      </c>
      <c r="AY254">
        <v>84</v>
      </c>
      <c r="AZ254">
        <v>62</v>
      </c>
      <c r="BA254">
        <v>28</v>
      </c>
      <c r="BB254">
        <v>22</v>
      </c>
      <c r="BC254">
        <v>28</v>
      </c>
      <c r="BD254">
        <v>73</v>
      </c>
      <c r="BE254">
        <v>61</v>
      </c>
      <c r="BF254">
        <v>84</v>
      </c>
      <c r="BG254">
        <v>13.64</v>
      </c>
      <c r="BH254">
        <v>4.78</v>
      </c>
      <c r="BI254">
        <v>2.0099999999999998</v>
      </c>
      <c r="BJ254">
        <v>3.65</v>
      </c>
      <c r="BK254">
        <v>3.94</v>
      </c>
      <c r="BL254">
        <f>1/Table1[[#This Row],[odds_ft_home_team_win]]+1/Table1[[#This Row],[odds_ft_draw]]+1/Table1[[#This Row],[odds_ft_away_team_win]]-1</f>
        <v>2.5292147149656108E-2</v>
      </c>
      <c r="BM254">
        <f>Table1[[#This Row],[Margin]]/3</f>
        <v>8.4307157165520365E-3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 t="s">
        <v>118</v>
      </c>
      <c r="BU254">
        <f>VLOOKUP(Table1[[#This Row],[Reference]],metron,11,FALSE)</f>
        <v>1.510877192982456</v>
      </c>
      <c r="BV254">
        <f>VLOOKUP(Table1[[#This Row],[Reference]],metron,12,FALSE)</f>
        <v>1.0163157894736841</v>
      </c>
    </row>
    <row r="255" spans="1:74" hidden="1" x14ac:dyDescent="0.45">
      <c r="A255" t="s">
        <v>5411</v>
      </c>
      <c r="B255">
        <v>1452997800</v>
      </c>
      <c r="C255" s="3" t="s">
        <v>1953</v>
      </c>
      <c r="D255" t="s">
        <v>65</v>
      </c>
      <c r="E255" t="s">
        <v>66</v>
      </c>
      <c r="F255" t="s">
        <v>93</v>
      </c>
      <c r="G255" t="s">
        <v>86</v>
      </c>
      <c r="H255" t="s">
        <v>66</v>
      </c>
      <c r="I255">
        <f>MROUND(Table1[[#This Row],[Prob_H]]*100,2)/100</f>
        <v>0.34</v>
      </c>
      <c r="J255">
        <f>1/Table1[[#This Row],[odds_ft_home_team_win]]-Table1[[#This Row],[Margin/3]]</f>
        <v>0.33893295627989511</v>
      </c>
      <c r="K255">
        <f>1/Table1[[#This Row],[odds_ft_draw]]-Table1[[#This Row],[Margin/3]]</f>
        <v>0.28325592356204604</v>
      </c>
      <c r="L255">
        <f>1/Table1[[#This Row],[odds_ft_away_team_win]]-Table1[[#This Row],[Margin/3]]</f>
        <v>0.37781112015805901</v>
      </c>
      <c r="M255">
        <v>2</v>
      </c>
      <c r="N255">
        <v>0.67</v>
      </c>
      <c r="O255">
        <v>1.91</v>
      </c>
      <c r="P255">
        <v>0.71</v>
      </c>
      <c r="Q255">
        <v>1.71</v>
      </c>
      <c r="R255" t="str" cm="1">
        <f t="array" ref="R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">
        <v>0</v>
      </c>
      <c r="T255">
        <v>3</v>
      </c>
      <c r="U255">
        <v>3</v>
      </c>
      <c r="V255">
        <v>1</v>
      </c>
      <c r="W255">
        <v>0</v>
      </c>
      <c r="X255">
        <v>1</v>
      </c>
      <c r="Z255" t="s">
        <v>1954</v>
      </c>
      <c r="AA255">
        <v>4</v>
      </c>
      <c r="AB255">
        <v>6</v>
      </c>
      <c r="AC255">
        <v>1</v>
      </c>
      <c r="AD255">
        <v>0</v>
      </c>
      <c r="AE255">
        <v>1</v>
      </c>
      <c r="AF255">
        <v>1</v>
      </c>
      <c r="AG255">
        <v>0</v>
      </c>
      <c r="AH255">
        <v>1</v>
      </c>
      <c r="AI255">
        <v>0</v>
      </c>
      <c r="AJ255">
        <v>2</v>
      </c>
      <c r="AK255">
        <v>7</v>
      </c>
      <c r="AL255">
        <v>6</v>
      </c>
      <c r="AM255">
        <v>0</v>
      </c>
      <c r="AN255">
        <v>2</v>
      </c>
      <c r="AO255">
        <v>7</v>
      </c>
      <c r="AP255">
        <v>4</v>
      </c>
      <c r="AQ255">
        <v>14</v>
      </c>
      <c r="AR255">
        <v>15</v>
      </c>
      <c r="AS255">
        <v>43</v>
      </c>
      <c r="AT255">
        <v>57</v>
      </c>
      <c r="AU255">
        <v>0</v>
      </c>
      <c r="AV255">
        <v>0</v>
      </c>
      <c r="AW255">
        <v>2.97</v>
      </c>
      <c r="AX255">
        <v>45</v>
      </c>
      <c r="AY255">
        <v>84</v>
      </c>
      <c r="AZ255">
        <v>65</v>
      </c>
      <c r="BA255">
        <v>25</v>
      </c>
      <c r="BB255">
        <v>20</v>
      </c>
      <c r="BC255">
        <v>51</v>
      </c>
      <c r="BD255">
        <v>75</v>
      </c>
      <c r="BE255">
        <v>42</v>
      </c>
      <c r="BF255">
        <v>96</v>
      </c>
      <c r="BG255">
        <v>10.31</v>
      </c>
      <c r="BH255">
        <v>6.2</v>
      </c>
      <c r="BI255">
        <v>2.88</v>
      </c>
      <c r="BJ255">
        <v>3.43</v>
      </c>
      <c r="BK255">
        <v>2.59</v>
      </c>
      <c r="BL255">
        <f>1/Table1[[#This Row],[odds_ft_home_team_win]]+1/Table1[[#This Row],[odds_ft_draw]]+1/Table1[[#This Row],[odds_ft_away_team_win]]-1</f>
        <v>2.4867797826981342E-2</v>
      </c>
      <c r="BM255">
        <f>Table1[[#This Row],[Margin]]/3</f>
        <v>8.2892659423271144E-3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95</v>
      </c>
      <c r="BU255">
        <f>VLOOKUP(Table1[[#This Row],[Reference]],metron,11,FALSE)</f>
        <v>1.228921489601805</v>
      </c>
      <c r="BV255">
        <f>VLOOKUP(Table1[[#This Row],[Reference]],metron,12,FALSE)</f>
        <v>1.2940512655166849</v>
      </c>
    </row>
    <row r="256" spans="1:74" hidden="1" x14ac:dyDescent="0.45">
      <c r="A256" t="s">
        <v>5411</v>
      </c>
      <c r="B256">
        <v>1452999600</v>
      </c>
      <c r="C256" s="3" t="s">
        <v>1955</v>
      </c>
      <c r="D256" t="s">
        <v>65</v>
      </c>
      <c r="E256" t="s">
        <v>66</v>
      </c>
      <c r="F256" t="s">
        <v>1643</v>
      </c>
      <c r="G256" t="s">
        <v>72</v>
      </c>
      <c r="H256" t="s">
        <v>66</v>
      </c>
      <c r="I256">
        <f>MROUND(Table1[[#This Row],[Prob_H]]*100,2)/100</f>
        <v>0.36</v>
      </c>
      <c r="J256">
        <f>1/Table1[[#This Row],[odds_ft_home_team_win]]-Table1[[#This Row],[Margin/3]]</f>
        <v>0.35118653382564013</v>
      </c>
      <c r="K256">
        <f>1/Table1[[#This Row],[odds_ft_draw]]-Table1[[#This Row],[Margin/3]]</f>
        <v>0.2855919506686363</v>
      </c>
      <c r="L256">
        <f>1/Table1[[#This Row],[odds_ft_away_team_win]]-Table1[[#This Row],[Margin/3]]</f>
        <v>0.36322151550572357</v>
      </c>
      <c r="M256">
        <v>2</v>
      </c>
      <c r="N256">
        <v>1.1100000000000001</v>
      </c>
      <c r="O256">
        <v>1</v>
      </c>
      <c r="P256">
        <v>1.29</v>
      </c>
      <c r="Q256">
        <v>1.24</v>
      </c>
      <c r="R256" t="str" cm="1">
        <f t="array" ref="R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1</v>
      </c>
      <c r="Z256">
        <v>7</v>
      </c>
      <c r="AA256">
        <v>8</v>
      </c>
      <c r="AB256">
        <v>3</v>
      </c>
      <c r="AC256">
        <v>3</v>
      </c>
      <c r="AD256">
        <v>0</v>
      </c>
      <c r="AE256">
        <v>1</v>
      </c>
      <c r="AF256">
        <v>0</v>
      </c>
      <c r="AG256">
        <v>2</v>
      </c>
      <c r="AH256">
        <v>1</v>
      </c>
      <c r="AI256">
        <v>1</v>
      </c>
      <c r="AJ256">
        <v>0</v>
      </c>
      <c r="AK256">
        <v>8</v>
      </c>
      <c r="AL256">
        <v>8</v>
      </c>
      <c r="AM256">
        <v>4</v>
      </c>
      <c r="AN256">
        <v>5</v>
      </c>
      <c r="AO256">
        <v>4</v>
      </c>
      <c r="AP256">
        <v>3</v>
      </c>
      <c r="AQ256">
        <v>24</v>
      </c>
      <c r="AR256">
        <v>15</v>
      </c>
      <c r="AS256">
        <v>57</v>
      </c>
      <c r="AT256">
        <v>43</v>
      </c>
      <c r="AU256">
        <v>0</v>
      </c>
      <c r="AV256">
        <v>0</v>
      </c>
      <c r="AW256">
        <v>2.56</v>
      </c>
      <c r="AX256">
        <v>73</v>
      </c>
      <c r="AY256">
        <v>73</v>
      </c>
      <c r="AZ256">
        <v>67</v>
      </c>
      <c r="BA256">
        <v>22</v>
      </c>
      <c r="BB256">
        <v>11</v>
      </c>
      <c r="BC256">
        <v>22</v>
      </c>
      <c r="BD256">
        <v>50</v>
      </c>
      <c r="BE256">
        <v>56</v>
      </c>
      <c r="BF256">
        <v>84</v>
      </c>
      <c r="BG256">
        <v>7.34</v>
      </c>
      <c r="BH256">
        <v>4.4400000000000004</v>
      </c>
      <c r="BI256">
        <v>2.78</v>
      </c>
      <c r="BJ256">
        <v>3.4</v>
      </c>
      <c r="BK256">
        <v>2.69</v>
      </c>
      <c r="BL256">
        <f>1/Table1[[#This Row],[odds_ft_home_team_win]]+1/Table1[[#This Row],[odds_ft_draw]]+1/Table1[[#This Row],[odds_ft_away_team_win]]-1</f>
        <v>2.5577089170561784E-2</v>
      </c>
      <c r="BM256">
        <f>Table1[[#This Row],[Margin]]/3</f>
        <v>8.525696390187262E-3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1644</v>
      </c>
      <c r="BU256">
        <f>VLOOKUP(Table1[[#This Row],[Reference]],metron,11,FALSE)</f>
        <v>1.269326094653606</v>
      </c>
      <c r="BV256">
        <f>VLOOKUP(Table1[[#This Row],[Reference]],metron,12,FALSE)</f>
        <v>1.2417089578661631</v>
      </c>
    </row>
    <row r="257" spans="1:74" hidden="1" x14ac:dyDescent="0.45">
      <c r="A257" t="s">
        <v>5411</v>
      </c>
      <c r="B257">
        <v>1453053600</v>
      </c>
      <c r="C257" s="3" t="s">
        <v>1956</v>
      </c>
      <c r="D257" t="s">
        <v>65</v>
      </c>
      <c r="E257" t="s">
        <v>66</v>
      </c>
      <c r="F257" t="s">
        <v>94</v>
      </c>
      <c r="G257" t="s">
        <v>97</v>
      </c>
      <c r="H257" t="s">
        <v>66</v>
      </c>
      <c r="I257">
        <f>MROUND(Table1[[#This Row],[Prob_H]]*100,2)/100</f>
        <v>0.42</v>
      </c>
      <c r="J257">
        <f>1/Table1[[#This Row],[odds_ft_home_team_win]]-Table1[[#This Row],[Margin/3]]</f>
        <v>0.42837402090419158</v>
      </c>
      <c r="K257">
        <f>1/Table1[[#This Row],[odds_ft_draw]]-Table1[[#This Row],[Margin/3]]</f>
        <v>0.28494793016157732</v>
      </c>
      <c r="L257">
        <f>1/Table1[[#This Row],[odds_ft_away_team_win]]-Table1[[#This Row],[Margin/3]]</f>
        <v>0.2866780489342311</v>
      </c>
      <c r="M257">
        <v>2</v>
      </c>
      <c r="N257">
        <v>2.4500000000000002</v>
      </c>
      <c r="O257">
        <v>1.8</v>
      </c>
      <c r="P257">
        <v>2</v>
      </c>
      <c r="Q257">
        <v>1.47</v>
      </c>
      <c r="R257" t="str" cm="1">
        <f t="array" ref="R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">
        <v>3</v>
      </c>
      <c r="T257">
        <v>2</v>
      </c>
      <c r="U257">
        <v>5</v>
      </c>
      <c r="V257">
        <v>1</v>
      </c>
      <c r="W257">
        <v>1</v>
      </c>
      <c r="X257">
        <v>0</v>
      </c>
      <c r="Y257" t="s">
        <v>1957</v>
      </c>
      <c r="Z257" t="s">
        <v>1958</v>
      </c>
      <c r="AA257">
        <v>6</v>
      </c>
      <c r="AB257">
        <v>6</v>
      </c>
      <c r="AC257">
        <v>1</v>
      </c>
      <c r="AD257">
        <v>0</v>
      </c>
      <c r="AE257">
        <v>4</v>
      </c>
      <c r="AF257">
        <v>0</v>
      </c>
      <c r="AG257">
        <v>0</v>
      </c>
      <c r="AH257">
        <v>1</v>
      </c>
      <c r="AI257">
        <v>1</v>
      </c>
      <c r="AJ257">
        <v>3</v>
      </c>
      <c r="AK257">
        <v>10</v>
      </c>
      <c r="AL257">
        <v>11</v>
      </c>
      <c r="AM257">
        <v>6</v>
      </c>
      <c r="AN257">
        <v>3</v>
      </c>
      <c r="AO257">
        <v>4</v>
      </c>
      <c r="AP257">
        <v>8</v>
      </c>
      <c r="AQ257">
        <v>13</v>
      </c>
      <c r="AR257">
        <v>21</v>
      </c>
      <c r="AS257">
        <v>48</v>
      </c>
      <c r="AT257">
        <v>52</v>
      </c>
      <c r="AU257">
        <v>0</v>
      </c>
      <c r="AV257">
        <v>0</v>
      </c>
      <c r="AW257">
        <v>2.85</v>
      </c>
      <c r="AX257">
        <v>48</v>
      </c>
      <c r="AY257">
        <v>67</v>
      </c>
      <c r="AZ257">
        <v>62</v>
      </c>
      <c r="BA257">
        <v>33</v>
      </c>
      <c r="BB257">
        <v>24</v>
      </c>
      <c r="BC257">
        <v>48</v>
      </c>
      <c r="BD257">
        <v>86</v>
      </c>
      <c r="BE257">
        <v>38</v>
      </c>
      <c r="BF257">
        <v>62</v>
      </c>
      <c r="BG257">
        <v>7.9</v>
      </c>
      <c r="BH257">
        <v>4.55</v>
      </c>
      <c r="BI257">
        <v>2.29</v>
      </c>
      <c r="BJ257">
        <v>3.41</v>
      </c>
      <c r="BK257">
        <v>3.39</v>
      </c>
      <c r="BL257">
        <f>1/Table1[[#This Row],[odds_ft_home_team_win]]+1/Table1[[#This Row],[odds_ft_draw]]+1/Table1[[#This Row],[odds_ft_away_team_win]]-1</f>
        <v>2.4921605409696124E-2</v>
      </c>
      <c r="BM257">
        <f>Table1[[#This Row],[Margin]]/3</f>
        <v>8.3072018032320418E-3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124</v>
      </c>
      <c r="BU257">
        <f>VLOOKUP(Table1[[#This Row],[Reference]],metron,11,FALSE)</f>
        <v>1.396960958296362</v>
      </c>
      <c r="BV257">
        <f>VLOOKUP(Table1[[#This Row],[Reference]],metron,12,FALSE)</f>
        <v>1.091503992901508</v>
      </c>
    </row>
    <row r="258" spans="1:74" hidden="1" x14ac:dyDescent="0.45">
      <c r="A258" t="s">
        <v>5411</v>
      </c>
      <c r="B258">
        <v>1453071600</v>
      </c>
      <c r="C258" s="3" t="s">
        <v>1959</v>
      </c>
      <c r="D258" t="s">
        <v>65</v>
      </c>
      <c r="E258" t="s">
        <v>66</v>
      </c>
      <c r="F258" t="s">
        <v>73</v>
      </c>
      <c r="G258" t="s">
        <v>85</v>
      </c>
      <c r="H258" t="s">
        <v>66</v>
      </c>
      <c r="I258">
        <f>MROUND(Table1[[#This Row],[Prob_H]]*100,2)/100</f>
        <v>0.36</v>
      </c>
      <c r="J258">
        <f>1/Table1[[#This Row],[odds_ft_home_team_win]]-Table1[[#This Row],[Margin/3]]</f>
        <v>0.3689506400297507</v>
      </c>
      <c r="K258">
        <f>1/Table1[[#This Row],[odds_ft_draw]]-Table1[[#This Row],[Margin/3]]</f>
        <v>0.28484728142852228</v>
      </c>
      <c r="L258">
        <f>1/Table1[[#This Row],[odds_ft_away_team_win]]-Table1[[#This Row],[Margin/3]]</f>
        <v>0.34620207854172713</v>
      </c>
      <c r="M258">
        <v>2</v>
      </c>
      <c r="N258">
        <v>2.2000000000000002</v>
      </c>
      <c r="O258">
        <v>0.78</v>
      </c>
      <c r="P258">
        <v>2</v>
      </c>
      <c r="Q258">
        <v>1.3</v>
      </c>
      <c r="R258" t="str" cm="1">
        <f t="array" ref="R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">
        <v>1</v>
      </c>
      <c r="T258">
        <v>3</v>
      </c>
      <c r="U258">
        <v>4</v>
      </c>
      <c r="V258">
        <v>2</v>
      </c>
      <c r="W258">
        <v>1</v>
      </c>
      <c r="X258">
        <v>1</v>
      </c>
      <c r="Y258">
        <v>16</v>
      </c>
      <c r="Z258" t="s">
        <v>1960</v>
      </c>
      <c r="AA258">
        <v>3</v>
      </c>
      <c r="AB258">
        <v>7</v>
      </c>
      <c r="AC258">
        <v>3</v>
      </c>
      <c r="AD258">
        <v>0</v>
      </c>
      <c r="AE258">
        <v>0</v>
      </c>
      <c r="AF258">
        <v>0</v>
      </c>
      <c r="AG258">
        <v>1</v>
      </c>
      <c r="AH258">
        <v>2</v>
      </c>
      <c r="AI258">
        <v>0</v>
      </c>
      <c r="AJ258">
        <v>0</v>
      </c>
      <c r="AK258">
        <v>5</v>
      </c>
      <c r="AL258">
        <v>15</v>
      </c>
      <c r="AM258">
        <v>2</v>
      </c>
      <c r="AN258">
        <v>5</v>
      </c>
      <c r="AO258">
        <v>3</v>
      </c>
      <c r="AP258">
        <v>10</v>
      </c>
      <c r="AQ258">
        <v>7</v>
      </c>
      <c r="AR258">
        <v>17</v>
      </c>
      <c r="AS258">
        <v>62</v>
      </c>
      <c r="AT258">
        <v>38</v>
      </c>
      <c r="AU258">
        <v>0</v>
      </c>
      <c r="AV258">
        <v>0</v>
      </c>
      <c r="AW258">
        <v>3.49</v>
      </c>
      <c r="AX258">
        <v>74</v>
      </c>
      <c r="AY258">
        <v>85</v>
      </c>
      <c r="AZ258">
        <v>85</v>
      </c>
      <c r="BA258">
        <v>53</v>
      </c>
      <c r="BB258">
        <v>21</v>
      </c>
      <c r="BC258">
        <v>69</v>
      </c>
      <c r="BD258">
        <v>90</v>
      </c>
      <c r="BE258">
        <v>53</v>
      </c>
      <c r="BF258">
        <v>80</v>
      </c>
      <c r="BG258">
        <v>9.74</v>
      </c>
      <c r="BH258">
        <v>6.02</v>
      </c>
      <c r="BI258">
        <v>2.65</v>
      </c>
      <c r="BJ258">
        <v>3.41</v>
      </c>
      <c r="BK258">
        <v>2.82</v>
      </c>
      <c r="BL258">
        <f>1/Table1[[#This Row],[odds_ft_home_team_win]]+1/Table1[[#This Row],[odds_ft_draw]]+1/Table1[[#This Row],[odds_ft_away_team_win]]-1</f>
        <v>2.522355160886125E-2</v>
      </c>
      <c r="BM258">
        <f>Table1[[#This Row],[Margin]]/3</f>
        <v>8.4078505362870839E-3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 t="s">
        <v>126</v>
      </c>
      <c r="BU258">
        <f>VLOOKUP(Table1[[#This Row],[Reference]],metron,11,FALSE)</f>
        <v>1.269326094653606</v>
      </c>
      <c r="BV258">
        <f>VLOOKUP(Table1[[#This Row],[Reference]],metron,12,FALSE)</f>
        <v>1.2417089578661631</v>
      </c>
    </row>
    <row r="259" spans="1:74" hidden="1" x14ac:dyDescent="0.45">
      <c r="A259" t="s">
        <v>5410</v>
      </c>
      <c r="B259">
        <v>1469239200</v>
      </c>
      <c r="C259" s="3" t="s">
        <v>2222</v>
      </c>
      <c r="D259" t="s">
        <v>65</v>
      </c>
      <c r="E259" t="s">
        <v>66</v>
      </c>
      <c r="F259" t="s">
        <v>611</v>
      </c>
      <c r="G259" t="s">
        <v>88</v>
      </c>
      <c r="H259" t="s">
        <v>66</v>
      </c>
      <c r="I259">
        <f>MROUND(Table1[[#This Row],[Prob_H]]*100,2)/100</f>
        <v>0.36</v>
      </c>
      <c r="J259">
        <f>1/Table1[[#This Row],[odds_ft_home_team_win]]-Table1[[#This Row],[Margin/3]]</f>
        <v>0.35636850516131818</v>
      </c>
      <c r="K259">
        <f>1/Table1[[#This Row],[odds_ft_draw]]-Table1[[#This Row],[Margin/3]]</f>
        <v>0.28726298967736363</v>
      </c>
      <c r="L259">
        <f>1/Table1[[#This Row],[odds_ft_away_team_win]]-Table1[[#This Row],[Margin/3]]</f>
        <v>0.35636850516131818</v>
      </c>
      <c r="M259">
        <v>2</v>
      </c>
      <c r="N259">
        <v>0</v>
      </c>
      <c r="O259">
        <v>0</v>
      </c>
      <c r="P259">
        <v>1.65</v>
      </c>
      <c r="Q259">
        <v>0.83</v>
      </c>
      <c r="R259" t="str" cm="1">
        <f t="array" ref="R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">
        <v>2</v>
      </c>
      <c r="T259">
        <v>0</v>
      </c>
      <c r="U259">
        <v>2</v>
      </c>
      <c r="V259">
        <v>1</v>
      </c>
      <c r="W259">
        <v>1</v>
      </c>
      <c r="X259">
        <v>0</v>
      </c>
      <c r="Y259" t="s">
        <v>2223</v>
      </c>
      <c r="AA259">
        <v>6</v>
      </c>
      <c r="AB259">
        <v>9</v>
      </c>
      <c r="AC259">
        <v>4</v>
      </c>
      <c r="AD259">
        <v>0</v>
      </c>
      <c r="AE259">
        <v>6</v>
      </c>
      <c r="AF259">
        <v>0</v>
      </c>
      <c r="AG259">
        <v>3</v>
      </c>
      <c r="AH259">
        <v>1</v>
      </c>
      <c r="AI259">
        <v>2</v>
      </c>
      <c r="AJ259">
        <v>4</v>
      </c>
      <c r="AK259">
        <v>8</v>
      </c>
      <c r="AL259">
        <v>13</v>
      </c>
      <c r="AM259">
        <v>5</v>
      </c>
      <c r="AN259">
        <v>6</v>
      </c>
      <c r="AO259">
        <v>3</v>
      </c>
      <c r="AP259">
        <v>7</v>
      </c>
      <c r="AQ259">
        <v>18</v>
      </c>
      <c r="AR259">
        <v>12</v>
      </c>
      <c r="AS259">
        <v>47</v>
      </c>
      <c r="AT259">
        <v>53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2.74</v>
      </c>
      <c r="BJ259">
        <v>3.38</v>
      </c>
      <c r="BK259">
        <v>2.74</v>
      </c>
      <c r="BL259">
        <f>1/Table1[[#This Row],[odds_ft_home_team_win]]+1/Table1[[#This Row],[odds_ft_draw]]+1/Table1[[#This Row],[odds_ft_away_team_win]]-1</f>
        <v>2.57849954649505E-2</v>
      </c>
      <c r="BM259">
        <f>Table1[[#This Row],[Margin]]/3</f>
        <v>8.5949984883168327E-3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 t="s">
        <v>614</v>
      </c>
      <c r="BU259">
        <f>VLOOKUP(Table1[[#This Row],[Reference]],metron,11,FALSE)</f>
        <v>1.269326094653606</v>
      </c>
      <c r="BV259">
        <f>VLOOKUP(Table1[[#This Row],[Reference]],metron,12,FALSE)</f>
        <v>1.2417089578661631</v>
      </c>
    </row>
    <row r="260" spans="1:74" hidden="1" x14ac:dyDescent="0.45">
      <c r="A260" t="s">
        <v>5410</v>
      </c>
      <c r="B260">
        <v>1469311200</v>
      </c>
      <c r="C260" s="3" t="s">
        <v>2224</v>
      </c>
      <c r="D260" t="s">
        <v>65</v>
      </c>
      <c r="E260" t="s">
        <v>66</v>
      </c>
      <c r="F260" t="s">
        <v>67</v>
      </c>
      <c r="G260" t="s">
        <v>103</v>
      </c>
      <c r="H260" t="s">
        <v>66</v>
      </c>
      <c r="I260">
        <f>MROUND(Table1[[#This Row],[Prob_H]]*100,2)/100</f>
        <v>0.3</v>
      </c>
      <c r="J260">
        <f>1/Table1[[#This Row],[odds_ft_home_team_win]]-Table1[[#This Row],[Margin/3]]</f>
        <v>0.29659625195779399</v>
      </c>
      <c r="K260">
        <f>1/Table1[[#This Row],[odds_ft_draw]]-Table1[[#This Row],[Margin/3]]</f>
        <v>0.27500432215747617</v>
      </c>
      <c r="L260">
        <f>1/Table1[[#This Row],[odds_ft_away_team_win]]-Table1[[#This Row],[Margin/3]]</f>
        <v>0.42839942588472979</v>
      </c>
      <c r="M260">
        <v>2</v>
      </c>
      <c r="N260">
        <v>0</v>
      </c>
      <c r="O260">
        <v>0</v>
      </c>
      <c r="P260">
        <v>1.1200000000000001</v>
      </c>
      <c r="Q260">
        <v>1.1100000000000001</v>
      </c>
      <c r="R260" t="str" cm="1">
        <f t="array" ref="R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0">
        <v>0</v>
      </c>
      <c r="T260">
        <v>2</v>
      </c>
      <c r="U260">
        <v>2</v>
      </c>
      <c r="V260">
        <v>0</v>
      </c>
      <c r="W260">
        <v>0</v>
      </c>
      <c r="X260">
        <v>0</v>
      </c>
      <c r="Z260" t="s">
        <v>2225</v>
      </c>
      <c r="AA260">
        <v>4</v>
      </c>
      <c r="AB260">
        <v>10</v>
      </c>
      <c r="AC260">
        <v>2</v>
      </c>
      <c r="AD260">
        <v>0</v>
      </c>
      <c r="AE260">
        <v>2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9</v>
      </c>
      <c r="AL260">
        <v>11</v>
      </c>
      <c r="AM260">
        <v>4</v>
      </c>
      <c r="AN260">
        <v>6</v>
      </c>
      <c r="AO260">
        <v>5</v>
      </c>
      <c r="AP260">
        <v>5</v>
      </c>
      <c r="AQ260">
        <v>11</v>
      </c>
      <c r="AR260">
        <v>14</v>
      </c>
      <c r="AS260">
        <v>39</v>
      </c>
      <c r="AT260">
        <v>61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3.28</v>
      </c>
      <c r="BJ260">
        <v>3.53</v>
      </c>
      <c r="BK260">
        <v>2.29</v>
      </c>
      <c r="BL260">
        <f>1/Table1[[#This Row],[odds_ft_home_team_win]]+1/Table1[[#This Row],[odds_ft_draw]]+1/Table1[[#This Row],[odds_ft_away_team_win]]-1</f>
        <v>2.484539046808143E-2</v>
      </c>
      <c r="BM260">
        <f>Table1[[#This Row],[Margin]]/3</f>
        <v>8.2817968226938099E-3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 t="s">
        <v>70</v>
      </c>
      <c r="BU260">
        <f>VLOOKUP(Table1[[#This Row],[Reference]],metron,11,FALSE)</f>
        <v>1.1805091283106199</v>
      </c>
      <c r="BV260">
        <f>VLOOKUP(Table1[[#This Row],[Reference]],metron,12,FALSE)</f>
        <v>1.3921316533813319</v>
      </c>
    </row>
    <row r="261" spans="1:74" hidden="1" x14ac:dyDescent="0.45">
      <c r="A261" t="s">
        <v>5410</v>
      </c>
      <c r="B261">
        <v>1469311200</v>
      </c>
      <c r="C261" s="3" t="s">
        <v>2224</v>
      </c>
      <c r="D261" t="s">
        <v>65</v>
      </c>
      <c r="E261" t="s">
        <v>66</v>
      </c>
      <c r="F261" t="s">
        <v>77</v>
      </c>
      <c r="G261" t="s">
        <v>94</v>
      </c>
      <c r="H261" t="s">
        <v>66</v>
      </c>
      <c r="I261">
        <f>MROUND(Table1[[#This Row],[Prob_H]]*100,2)/100</f>
        <v>0.48</v>
      </c>
      <c r="J261">
        <f>1/Table1[[#This Row],[odds_ft_home_team_win]]-Table1[[#This Row],[Margin/3]]</f>
        <v>0.48947658473621025</v>
      </c>
      <c r="K261">
        <f>1/Table1[[#This Row],[odds_ft_draw]]-Table1[[#This Row],[Margin/3]]</f>
        <v>0.27525026590543489</v>
      </c>
      <c r="L261">
        <f>1/Table1[[#This Row],[odds_ft_away_team_win]]-Table1[[#This Row],[Margin/3]]</f>
        <v>0.23527314935835492</v>
      </c>
      <c r="M261">
        <v>2</v>
      </c>
      <c r="N261">
        <v>0</v>
      </c>
      <c r="O261">
        <v>0</v>
      </c>
      <c r="P261">
        <v>1.35</v>
      </c>
      <c r="Q261">
        <v>0.83</v>
      </c>
      <c r="R261" t="str" cm="1">
        <f t="array" ref="R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AA261">
        <v>7</v>
      </c>
      <c r="AB261">
        <v>2</v>
      </c>
      <c r="AC261">
        <v>1</v>
      </c>
      <c r="AD261">
        <v>0</v>
      </c>
      <c r="AE261">
        <v>3</v>
      </c>
      <c r="AF261">
        <v>0</v>
      </c>
      <c r="AG261">
        <v>0</v>
      </c>
      <c r="AH261">
        <v>1</v>
      </c>
      <c r="AI261">
        <v>1</v>
      </c>
      <c r="AJ261">
        <v>2</v>
      </c>
      <c r="AK261">
        <v>10</v>
      </c>
      <c r="AL261">
        <v>6</v>
      </c>
      <c r="AM261">
        <v>5</v>
      </c>
      <c r="AN261">
        <v>4</v>
      </c>
      <c r="AO261">
        <v>5</v>
      </c>
      <c r="AP261">
        <v>2</v>
      </c>
      <c r="AQ261">
        <v>14</v>
      </c>
      <c r="AR261">
        <v>16</v>
      </c>
      <c r="AS261">
        <v>53</v>
      </c>
      <c r="AT261">
        <v>47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2.0099999999999998</v>
      </c>
      <c r="BJ261">
        <v>3.53</v>
      </c>
      <c r="BK261">
        <v>4.1100000000000003</v>
      </c>
      <c r="BL261">
        <f>1/Table1[[#This Row],[odds_ft_home_team_win]]+1/Table1[[#This Row],[odds_ft_draw]]+1/Table1[[#This Row],[odds_ft_away_team_win]]-1</f>
        <v>2.4107559224205266E-2</v>
      </c>
      <c r="BM261">
        <f>Table1[[#This Row],[Margin]]/3</f>
        <v>8.0358530747350887E-3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 t="s">
        <v>79</v>
      </c>
      <c r="BU261">
        <f>VLOOKUP(Table1[[#This Row],[Reference]],metron,11,FALSE)</f>
        <v>1.510877192982456</v>
      </c>
      <c r="BV261">
        <f>VLOOKUP(Table1[[#This Row],[Reference]],metron,12,FALSE)</f>
        <v>1.0163157894736841</v>
      </c>
    </row>
    <row r="262" spans="1:74" hidden="1" x14ac:dyDescent="0.45">
      <c r="A262" t="s">
        <v>5410</v>
      </c>
      <c r="B262">
        <v>1469318400</v>
      </c>
      <c r="C262" s="3" t="s">
        <v>2226</v>
      </c>
      <c r="D262" t="s">
        <v>65</v>
      </c>
      <c r="E262" t="s">
        <v>66</v>
      </c>
      <c r="F262" t="s">
        <v>68</v>
      </c>
      <c r="G262" t="s">
        <v>93</v>
      </c>
      <c r="H262" t="s">
        <v>66</v>
      </c>
      <c r="I262">
        <f>MROUND(Table1[[#This Row],[Prob_H]]*100,2)/100</f>
        <v>0.62</v>
      </c>
      <c r="J262">
        <f>1/Table1[[#This Row],[odds_ft_home_team_win]]-Table1[[#This Row],[Margin/3]]</f>
        <v>0.62873018975310591</v>
      </c>
      <c r="K262">
        <f>1/Table1[[#This Row],[odds_ft_draw]]-Table1[[#This Row],[Margin/3]]</f>
        <v>0.23045099908074373</v>
      </c>
      <c r="L262">
        <f>1/Table1[[#This Row],[odds_ft_away_team_win]]-Table1[[#This Row],[Margin/3]]</f>
        <v>0.14081881116615041</v>
      </c>
      <c r="M262">
        <v>2</v>
      </c>
      <c r="N262">
        <v>0</v>
      </c>
      <c r="O262">
        <v>0</v>
      </c>
      <c r="P262">
        <v>1.78</v>
      </c>
      <c r="Q262">
        <v>0.78</v>
      </c>
      <c r="R262" t="str" cm="1">
        <f t="array" ref="R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AA262">
        <v>7</v>
      </c>
      <c r="AB262">
        <v>4</v>
      </c>
      <c r="AC262">
        <v>1</v>
      </c>
      <c r="AD262">
        <v>1</v>
      </c>
      <c r="AE262">
        <v>2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12</v>
      </c>
      <c r="AL262">
        <v>13</v>
      </c>
      <c r="AM262">
        <v>8</v>
      </c>
      <c r="AN262">
        <v>6</v>
      </c>
      <c r="AO262">
        <v>4</v>
      </c>
      <c r="AP262">
        <v>7</v>
      </c>
      <c r="AQ262">
        <v>8</v>
      </c>
      <c r="AR262">
        <v>13</v>
      </c>
      <c r="AS262">
        <v>58</v>
      </c>
      <c r="AT262">
        <v>42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1.57</v>
      </c>
      <c r="BJ262">
        <v>4.1900000000000004</v>
      </c>
      <c r="BK262">
        <v>6.71</v>
      </c>
      <c r="BL262">
        <f>1/Table1[[#This Row],[odds_ft_home_team_win]]+1/Table1[[#This Row],[odds_ft_draw]]+1/Table1[[#This Row],[odds_ft_away_team_win]]-1</f>
        <v>2.4637456218389309E-2</v>
      </c>
      <c r="BM262">
        <f>Table1[[#This Row],[Margin]]/3</f>
        <v>8.212485406129769E-3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t="s">
        <v>116</v>
      </c>
      <c r="BU262">
        <f>VLOOKUP(Table1[[#This Row],[Reference]],metron,11,FALSE)</f>
        <v>1.8681481481481479</v>
      </c>
      <c r="BV262">
        <f>VLOOKUP(Table1[[#This Row],[Reference]],metron,12,FALSE)</f>
        <v>0.86851851851851847</v>
      </c>
    </row>
    <row r="263" spans="1:74" hidden="1" x14ac:dyDescent="0.45">
      <c r="A263" t="s">
        <v>5410</v>
      </c>
      <c r="B263">
        <v>1469318400</v>
      </c>
      <c r="C263" s="3" t="s">
        <v>2226</v>
      </c>
      <c r="D263" t="s">
        <v>65</v>
      </c>
      <c r="E263" t="s">
        <v>66</v>
      </c>
      <c r="F263" t="s">
        <v>78</v>
      </c>
      <c r="G263" t="s">
        <v>80</v>
      </c>
      <c r="H263" t="s">
        <v>66</v>
      </c>
      <c r="I263">
        <f>MROUND(Table1[[#This Row],[Prob_H]]*100,2)/100</f>
        <v>0.4</v>
      </c>
      <c r="J263">
        <f>1/Table1[[#This Row],[odds_ft_home_team_win]]-Table1[[#This Row],[Margin/3]]</f>
        <v>0.40799857378106713</v>
      </c>
      <c r="K263">
        <f>1/Table1[[#This Row],[odds_ft_draw]]-Table1[[#This Row],[Margin/3]]</f>
        <v>0.28718989528008093</v>
      </c>
      <c r="L263">
        <f>1/Table1[[#This Row],[odds_ft_away_team_win]]-Table1[[#This Row],[Margin/3]]</f>
        <v>0.30481153093885188</v>
      </c>
      <c r="M263">
        <v>2</v>
      </c>
      <c r="N263">
        <v>0</v>
      </c>
      <c r="O263">
        <v>0</v>
      </c>
      <c r="P263">
        <v>1.39</v>
      </c>
      <c r="Q263">
        <v>0.94</v>
      </c>
      <c r="R263" t="str" cm="1">
        <f t="array" ref="R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">
        <v>2</v>
      </c>
      <c r="T263">
        <v>2</v>
      </c>
      <c r="U263">
        <v>4</v>
      </c>
      <c r="V263">
        <v>1</v>
      </c>
      <c r="W263">
        <v>1</v>
      </c>
      <c r="X263">
        <v>0</v>
      </c>
      <c r="Y263" t="s">
        <v>2227</v>
      </c>
      <c r="Z263" t="s">
        <v>2228</v>
      </c>
      <c r="AA263">
        <v>4</v>
      </c>
      <c r="AB263">
        <v>9</v>
      </c>
      <c r="AC263">
        <v>1</v>
      </c>
      <c r="AD263">
        <v>0</v>
      </c>
      <c r="AE263">
        <v>2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8</v>
      </c>
      <c r="AL263">
        <v>11</v>
      </c>
      <c r="AM263">
        <v>4</v>
      </c>
      <c r="AN263">
        <v>4</v>
      </c>
      <c r="AO263">
        <v>4</v>
      </c>
      <c r="AP263">
        <v>7</v>
      </c>
      <c r="AQ263">
        <v>15</v>
      </c>
      <c r="AR263">
        <v>15</v>
      </c>
      <c r="AS263">
        <v>57</v>
      </c>
      <c r="AT263">
        <v>43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2.4</v>
      </c>
      <c r="BJ263">
        <v>3.38</v>
      </c>
      <c r="BK263">
        <v>3.19</v>
      </c>
      <c r="BL263">
        <f>1/Table1[[#This Row],[odds_ft_home_team_win]]+1/Table1[[#This Row],[odds_ft_draw]]+1/Table1[[#This Row],[odds_ft_away_team_win]]-1</f>
        <v>2.6004278656798663E-2</v>
      </c>
      <c r="BM263">
        <f>Table1[[#This Row],[Margin]]/3</f>
        <v>8.6680928855995543E-3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 t="s">
        <v>106</v>
      </c>
      <c r="BU263">
        <f>VLOOKUP(Table1[[#This Row],[Reference]],metron,11,FALSE)</f>
        <v>1.344038264434575</v>
      </c>
      <c r="BV263">
        <f>VLOOKUP(Table1[[#This Row],[Reference]],metron,12,FALSE)</f>
        <v>1.1515772691037469</v>
      </c>
    </row>
    <row r="264" spans="1:74" hidden="1" x14ac:dyDescent="0.45">
      <c r="A264" t="s">
        <v>5410</v>
      </c>
      <c r="B264">
        <v>1469318760</v>
      </c>
      <c r="C264" s="3" t="s">
        <v>2229</v>
      </c>
      <c r="D264" t="s">
        <v>65</v>
      </c>
      <c r="E264" t="s">
        <v>66</v>
      </c>
      <c r="F264" t="s">
        <v>81</v>
      </c>
      <c r="G264" t="s">
        <v>2218</v>
      </c>
      <c r="H264" t="s">
        <v>66</v>
      </c>
      <c r="I264">
        <f>MROUND(Table1[[#This Row],[Prob_H]]*100,2)/100</f>
        <v>0.62</v>
      </c>
      <c r="J264">
        <f>1/Table1[[#This Row],[odds_ft_home_team_win]]-Table1[[#This Row],[Margin/3]]</f>
        <v>0.62868616635899532</v>
      </c>
      <c r="K264">
        <f>1/Table1[[#This Row],[odds_ft_draw]]-Table1[[#This Row],[Margin/3]]</f>
        <v>0.21696871642498486</v>
      </c>
      <c r="L264">
        <f>1/Table1[[#This Row],[odds_ft_away_team_win]]-Table1[[#This Row],[Margin/3]]</f>
        <v>0.15434511721601982</v>
      </c>
      <c r="M264">
        <v>2</v>
      </c>
      <c r="N264">
        <v>0</v>
      </c>
      <c r="O264">
        <v>0</v>
      </c>
      <c r="P264">
        <v>1.37</v>
      </c>
      <c r="Q264">
        <v>1.1100000000000001</v>
      </c>
      <c r="R264" t="str" cm="1">
        <f t="array" ref="R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AA264">
        <v>3</v>
      </c>
      <c r="AB264">
        <v>5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17</v>
      </c>
      <c r="AL264">
        <v>10</v>
      </c>
      <c r="AM264">
        <v>7</v>
      </c>
      <c r="AN264">
        <v>6</v>
      </c>
      <c r="AO264">
        <v>10</v>
      </c>
      <c r="AP264">
        <v>4</v>
      </c>
      <c r="AQ264">
        <v>17</v>
      </c>
      <c r="AR264">
        <v>27</v>
      </c>
      <c r="AS264">
        <v>48</v>
      </c>
      <c r="AT264">
        <v>52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1.57</v>
      </c>
      <c r="BJ264">
        <v>4.4400000000000004</v>
      </c>
      <c r="BK264">
        <v>6.15</v>
      </c>
      <c r="BL264">
        <f>1/Table1[[#This Row],[odds_ft_home_team_win]]+1/Table1[[#This Row],[odds_ft_draw]]+1/Table1[[#This Row],[odds_ft_away_team_win]]-1</f>
        <v>2.4769526400721054E-2</v>
      </c>
      <c r="BM264">
        <f>Table1[[#This Row],[Margin]]/3</f>
        <v>8.2565088002403506E-3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 t="s">
        <v>109</v>
      </c>
      <c r="BU264">
        <f>VLOOKUP(Table1[[#This Row],[Reference]],metron,11,FALSE)</f>
        <v>1.8681481481481479</v>
      </c>
      <c r="BV264">
        <f>VLOOKUP(Table1[[#This Row],[Reference]],metron,12,FALSE)</f>
        <v>0.86851851851851847</v>
      </c>
    </row>
    <row r="265" spans="1:74" hidden="1" x14ac:dyDescent="0.45">
      <c r="A265" t="s">
        <v>5410</v>
      </c>
      <c r="B265">
        <v>1469325600</v>
      </c>
      <c r="C265" s="3" t="s">
        <v>2230</v>
      </c>
      <c r="D265" t="s">
        <v>65</v>
      </c>
      <c r="E265" t="s">
        <v>66</v>
      </c>
      <c r="F265" t="s">
        <v>98</v>
      </c>
      <c r="G265" t="s">
        <v>85</v>
      </c>
      <c r="H265" t="s">
        <v>66</v>
      </c>
      <c r="I265">
        <f>MROUND(Table1[[#This Row],[Prob_H]]*100,2)/100</f>
        <v>0.42</v>
      </c>
      <c r="J265">
        <f>1/Table1[[#This Row],[odds_ft_home_team_win]]-Table1[[#This Row],[Margin/3]]</f>
        <v>0.41335590612136497</v>
      </c>
      <c r="K265">
        <f>1/Table1[[#This Row],[odds_ft_draw]]-Table1[[#This Row],[Margin/3]]</f>
        <v>0.28467010981613217</v>
      </c>
      <c r="L265">
        <f>1/Table1[[#This Row],[odds_ft_away_team_win]]-Table1[[#This Row],[Margin/3]]</f>
        <v>0.30197398406250292</v>
      </c>
      <c r="M265">
        <v>2</v>
      </c>
      <c r="N265">
        <v>0</v>
      </c>
      <c r="O265">
        <v>0</v>
      </c>
      <c r="P265">
        <v>1.86</v>
      </c>
      <c r="Q265">
        <v>1</v>
      </c>
      <c r="R265" t="str" cm="1">
        <f t="array" ref="R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67</v>
      </c>
      <c r="AA265">
        <v>3</v>
      </c>
      <c r="AB265">
        <v>6</v>
      </c>
      <c r="AC265">
        <v>2</v>
      </c>
      <c r="AD265">
        <v>0</v>
      </c>
      <c r="AE265">
        <v>2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16</v>
      </c>
      <c r="AL265">
        <v>10</v>
      </c>
      <c r="AM265">
        <v>9</v>
      </c>
      <c r="AN265">
        <v>7</v>
      </c>
      <c r="AO265">
        <v>7</v>
      </c>
      <c r="AP265">
        <v>3</v>
      </c>
      <c r="AQ265">
        <v>7</v>
      </c>
      <c r="AR265">
        <v>7</v>
      </c>
      <c r="AS265">
        <v>48</v>
      </c>
      <c r="AT265">
        <v>52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2.37</v>
      </c>
      <c r="BJ265">
        <v>3.41</v>
      </c>
      <c r="BK265">
        <v>3.22</v>
      </c>
      <c r="BL265">
        <f>1/Table1[[#This Row],[odds_ft_home_team_win]]+1/Table1[[#This Row],[odds_ft_draw]]+1/Table1[[#This Row],[odds_ft_away_team_win]]-1</f>
        <v>2.5755066446031538E-2</v>
      </c>
      <c r="BM265">
        <f>Table1[[#This Row],[Margin]]/3</f>
        <v>8.5850221486771794E-3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t="s">
        <v>128</v>
      </c>
      <c r="BU265">
        <f>VLOOKUP(Table1[[#This Row],[Reference]],metron,11,FALSE)</f>
        <v>1.396960958296362</v>
      </c>
      <c r="BV265">
        <f>VLOOKUP(Table1[[#This Row],[Reference]],metron,12,FALSE)</f>
        <v>1.091503992901508</v>
      </c>
    </row>
    <row r="266" spans="1:74" hidden="1" x14ac:dyDescent="0.45">
      <c r="A266" t="s">
        <v>5410</v>
      </c>
      <c r="B266">
        <v>1469325600</v>
      </c>
      <c r="C266" s="3" t="s">
        <v>2230</v>
      </c>
      <c r="D266" t="s">
        <v>65</v>
      </c>
      <c r="E266" t="s">
        <v>66</v>
      </c>
      <c r="F266" t="s">
        <v>86</v>
      </c>
      <c r="G266" t="s">
        <v>97</v>
      </c>
      <c r="H266" t="s">
        <v>66</v>
      </c>
      <c r="I266">
        <f>MROUND(Table1[[#This Row],[Prob_H]]*100,2)/100</f>
        <v>0.62</v>
      </c>
      <c r="J266">
        <f>1/Table1[[#This Row],[odds_ft_home_team_win]]-Table1[[#This Row],[Margin/3]]</f>
        <v>0.61616330436378408</v>
      </c>
      <c r="K266">
        <f>1/Table1[[#This Row],[odds_ft_draw]]-Table1[[#This Row],[Margin/3]]</f>
        <v>0.22318186584870292</v>
      </c>
      <c r="L266">
        <f>1/Table1[[#This Row],[odds_ft_away_team_win]]-Table1[[#This Row],[Margin/3]]</f>
        <v>0.16065482978751291</v>
      </c>
      <c r="M266">
        <v>2</v>
      </c>
      <c r="N266">
        <v>3</v>
      </c>
      <c r="O266">
        <v>1</v>
      </c>
      <c r="P266">
        <v>1.85</v>
      </c>
      <c r="Q266">
        <v>1.58</v>
      </c>
      <c r="R266" t="str" cm="1">
        <f t="array" ref="R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6">
        <v>3</v>
      </c>
      <c r="T266">
        <v>1</v>
      </c>
      <c r="U266">
        <v>4</v>
      </c>
      <c r="V266">
        <v>2</v>
      </c>
      <c r="W266">
        <v>1</v>
      </c>
      <c r="X266">
        <v>1</v>
      </c>
      <c r="Y266" t="s">
        <v>2231</v>
      </c>
      <c r="Z266">
        <v>28</v>
      </c>
      <c r="AA266">
        <v>5</v>
      </c>
      <c r="AB266">
        <v>5</v>
      </c>
      <c r="AC266">
        <v>3</v>
      </c>
      <c r="AD266">
        <v>0</v>
      </c>
      <c r="AE266">
        <v>1</v>
      </c>
      <c r="AF266">
        <v>0</v>
      </c>
      <c r="AG266">
        <v>1</v>
      </c>
      <c r="AH266">
        <v>2</v>
      </c>
      <c r="AI266">
        <v>1</v>
      </c>
      <c r="AJ266">
        <v>0</v>
      </c>
      <c r="AK266">
        <v>11</v>
      </c>
      <c r="AL266">
        <v>7</v>
      </c>
      <c r="AM266">
        <v>3</v>
      </c>
      <c r="AN266">
        <v>3</v>
      </c>
      <c r="AO266">
        <v>8</v>
      </c>
      <c r="AP266">
        <v>4</v>
      </c>
      <c r="AQ266">
        <v>13</v>
      </c>
      <c r="AR266">
        <v>12</v>
      </c>
      <c r="AS266">
        <v>53</v>
      </c>
      <c r="AT266">
        <v>47</v>
      </c>
      <c r="AU266">
        <v>0</v>
      </c>
      <c r="AV266">
        <v>0</v>
      </c>
      <c r="AW266">
        <v>2</v>
      </c>
      <c r="AX266">
        <v>50</v>
      </c>
      <c r="AY266">
        <v>100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100</v>
      </c>
      <c r="BF266">
        <v>100</v>
      </c>
      <c r="BG266">
        <v>10</v>
      </c>
      <c r="BH266">
        <v>2</v>
      </c>
      <c r="BI266">
        <v>1.6</v>
      </c>
      <c r="BJ266">
        <v>4.3099999999999996</v>
      </c>
      <c r="BK266">
        <v>5.9</v>
      </c>
      <c r="BL266">
        <f>1/Table1[[#This Row],[odds_ft_home_team_win]]+1/Table1[[#This Row],[odds_ft_draw]]+1/Table1[[#This Row],[odds_ft_away_team_win]]-1</f>
        <v>2.6510086908647645E-2</v>
      </c>
      <c r="BM266">
        <f>Table1[[#This Row],[Margin]]/3</f>
        <v>8.8366956362158824E-3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113</v>
      </c>
      <c r="BU266">
        <f>VLOOKUP(Table1[[#This Row],[Reference]],metron,11,FALSE)</f>
        <v>1.8681481481481479</v>
      </c>
      <c r="BV266">
        <f>VLOOKUP(Table1[[#This Row],[Reference]],metron,12,FALSE)</f>
        <v>0.86851851851851847</v>
      </c>
    </row>
    <row r="267" spans="1:74" hidden="1" x14ac:dyDescent="0.45">
      <c r="A267" t="s">
        <v>5410</v>
      </c>
      <c r="B267">
        <v>1469401200</v>
      </c>
      <c r="C267" s="3" t="s">
        <v>2232</v>
      </c>
      <c r="D267" t="s">
        <v>65</v>
      </c>
      <c r="E267" t="s">
        <v>66</v>
      </c>
      <c r="F267" t="s">
        <v>73</v>
      </c>
      <c r="G267" t="s">
        <v>72</v>
      </c>
      <c r="H267" t="s">
        <v>66</v>
      </c>
      <c r="I267">
        <f>MROUND(Table1[[#This Row],[Prob_H]]*100,2)/100</f>
        <v>0.4</v>
      </c>
      <c r="J267">
        <f>1/Table1[[#This Row],[odds_ft_home_team_win]]-Table1[[#This Row],[Margin/3]]</f>
        <v>0.39338261197524871</v>
      </c>
      <c r="K267">
        <f>1/Table1[[#This Row],[odds_ft_draw]]-Table1[[#This Row],[Margin/3]]</f>
        <v>0.28589383333126106</v>
      </c>
      <c r="L267">
        <f>1/Table1[[#This Row],[odds_ft_away_team_win]]-Table1[[#This Row],[Margin/3]]</f>
        <v>0.32072355469349018</v>
      </c>
      <c r="M267">
        <v>2</v>
      </c>
      <c r="N267">
        <v>0</v>
      </c>
      <c r="O267">
        <v>0</v>
      </c>
      <c r="P267">
        <v>1.06</v>
      </c>
      <c r="Q267">
        <v>1.3</v>
      </c>
      <c r="R267" t="str" cm="1">
        <f t="array" ref="R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7">
        <v>3</v>
      </c>
      <c r="T267">
        <v>2</v>
      </c>
      <c r="U267">
        <v>5</v>
      </c>
      <c r="V267">
        <v>4</v>
      </c>
      <c r="W267">
        <v>3</v>
      </c>
      <c r="X267">
        <v>1</v>
      </c>
      <c r="Y267" t="s">
        <v>2233</v>
      </c>
      <c r="Z267" t="s">
        <v>2234</v>
      </c>
      <c r="AA267">
        <v>3</v>
      </c>
      <c r="AB267">
        <v>6</v>
      </c>
      <c r="AC267">
        <v>1</v>
      </c>
      <c r="AD267">
        <v>0</v>
      </c>
      <c r="AE267">
        <v>2</v>
      </c>
      <c r="AF267">
        <v>0</v>
      </c>
      <c r="AG267">
        <v>1</v>
      </c>
      <c r="AH267">
        <v>0</v>
      </c>
      <c r="AI267">
        <v>2</v>
      </c>
      <c r="AJ267">
        <v>0</v>
      </c>
      <c r="AK267">
        <v>8</v>
      </c>
      <c r="AL267">
        <v>9</v>
      </c>
      <c r="AM267">
        <v>3</v>
      </c>
      <c r="AN267">
        <v>2</v>
      </c>
      <c r="AO267">
        <v>5</v>
      </c>
      <c r="AP267">
        <v>7</v>
      </c>
      <c r="AQ267">
        <v>12</v>
      </c>
      <c r="AR267">
        <v>11</v>
      </c>
      <c r="AS267">
        <v>43</v>
      </c>
      <c r="AT267">
        <v>57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2.4900000000000002</v>
      </c>
      <c r="BJ267">
        <v>3.4</v>
      </c>
      <c r="BK267">
        <v>3.04</v>
      </c>
      <c r="BL267">
        <f>1/Table1[[#This Row],[odds_ft_home_team_win]]+1/Table1[[#This Row],[odds_ft_draw]]+1/Table1[[#This Row],[odds_ft_away_team_win]]-1</f>
        <v>2.4671441182687381E-2</v>
      </c>
      <c r="BM267">
        <f>Table1[[#This Row],[Margin]]/3</f>
        <v>8.2238137275624599E-3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126</v>
      </c>
      <c r="BU267">
        <f>VLOOKUP(Table1[[#This Row],[Reference]],metron,11,FALSE)</f>
        <v>1.344038264434575</v>
      </c>
      <c r="BV267">
        <f>VLOOKUP(Table1[[#This Row],[Reference]],metron,12,FALSE)</f>
        <v>1.1515772691037469</v>
      </c>
    </row>
    <row r="268" spans="1:74" hidden="1" x14ac:dyDescent="0.45">
      <c r="A268" t="s">
        <v>5409</v>
      </c>
      <c r="B268">
        <v>1484362800</v>
      </c>
      <c r="C268" s="3" t="s">
        <v>2494</v>
      </c>
      <c r="D268" t="s">
        <v>65</v>
      </c>
      <c r="E268" t="s">
        <v>66</v>
      </c>
      <c r="F268" t="s">
        <v>72</v>
      </c>
      <c r="G268" t="s">
        <v>73</v>
      </c>
      <c r="H268" t="s">
        <v>66</v>
      </c>
      <c r="I268">
        <f>MROUND(Table1[[#This Row],[Prob_H]]*100,2)/100</f>
        <v>0.57999999999999996</v>
      </c>
      <c r="J268">
        <f>1/Table1[[#This Row],[odds_ft_home_team_win]]-Table1[[#This Row],[Margin/3]]</f>
        <v>0.58276331313316065</v>
      </c>
      <c r="K268">
        <f>1/Table1[[#This Row],[odds_ft_draw]]-Table1[[#This Row],[Margin/3]]</f>
        <v>0.23857208927704718</v>
      </c>
      <c r="L268">
        <f>1/Table1[[#This Row],[odds_ft_away_team_win]]-Table1[[#This Row],[Margin/3]]</f>
        <v>0.17866459758979214</v>
      </c>
      <c r="M268">
        <v>2</v>
      </c>
      <c r="N268">
        <v>2.67</v>
      </c>
      <c r="O268">
        <v>1.25</v>
      </c>
      <c r="P268">
        <v>2.2000000000000002</v>
      </c>
      <c r="Q268">
        <v>1.06</v>
      </c>
      <c r="R268" t="str" cm="1">
        <f t="array" ref="R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">
        <v>6</v>
      </c>
      <c r="T268">
        <v>2</v>
      </c>
      <c r="U268">
        <v>8</v>
      </c>
      <c r="V268">
        <v>3</v>
      </c>
      <c r="W268">
        <v>2</v>
      </c>
      <c r="X268">
        <v>1</v>
      </c>
      <c r="Y268" t="s">
        <v>2495</v>
      </c>
      <c r="Z268" t="s">
        <v>2496</v>
      </c>
      <c r="AA268">
        <v>3</v>
      </c>
      <c r="AB268">
        <v>3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0</v>
      </c>
      <c r="AI268">
        <v>0</v>
      </c>
      <c r="AJ268">
        <v>2</v>
      </c>
      <c r="AK268">
        <v>13</v>
      </c>
      <c r="AL268">
        <v>10</v>
      </c>
      <c r="AM268">
        <v>10</v>
      </c>
      <c r="AN268">
        <v>4</v>
      </c>
      <c r="AO268">
        <v>3</v>
      </c>
      <c r="AP268">
        <v>6</v>
      </c>
      <c r="AQ268">
        <v>-1</v>
      </c>
      <c r="AR268">
        <v>-1</v>
      </c>
      <c r="AS268">
        <v>-1</v>
      </c>
      <c r="AT268">
        <v>-1</v>
      </c>
      <c r="AU268">
        <v>0</v>
      </c>
      <c r="AV268">
        <v>0</v>
      </c>
      <c r="AW268">
        <v>2.92</v>
      </c>
      <c r="AX268">
        <v>55</v>
      </c>
      <c r="AY268">
        <v>84</v>
      </c>
      <c r="AZ268">
        <v>61</v>
      </c>
      <c r="BA268">
        <v>30</v>
      </c>
      <c r="BB268">
        <v>18</v>
      </c>
      <c r="BC268">
        <v>36</v>
      </c>
      <c r="BD268">
        <v>100</v>
      </c>
      <c r="BE268">
        <v>37</v>
      </c>
      <c r="BF268">
        <v>84</v>
      </c>
      <c r="BG268">
        <v>8.86</v>
      </c>
      <c r="BH268">
        <v>5.42</v>
      </c>
      <c r="BI268">
        <v>1.69</v>
      </c>
      <c r="BJ268">
        <v>4.04</v>
      </c>
      <c r="BK268">
        <v>5.33</v>
      </c>
      <c r="BL268">
        <f>1/Table1[[#This Row],[odds_ft_home_team_win]]+1/Table1[[#This Row],[odds_ft_draw]]+1/Table1[[#This Row],[odds_ft_away_team_win]]-1</f>
        <v>2.6857989594601062E-2</v>
      </c>
      <c r="BM268">
        <f>Table1[[#This Row],[Margin]]/3</f>
        <v>8.9526631982003533E-3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 t="s">
        <v>75</v>
      </c>
      <c r="BU268">
        <f>VLOOKUP(Table1[[#This Row],[Reference]],metron,11,FALSE)</f>
        <v>1.7619715019855171</v>
      </c>
      <c r="BV268">
        <f>VLOOKUP(Table1[[#This Row],[Reference]],metron,12,FALSE)</f>
        <v>0.87432842793739785</v>
      </c>
    </row>
    <row r="269" spans="1:74" hidden="1" x14ac:dyDescent="0.45">
      <c r="A269" t="s">
        <v>5409</v>
      </c>
      <c r="B269">
        <v>1484434800</v>
      </c>
      <c r="C269" s="3" t="s">
        <v>2497</v>
      </c>
      <c r="D269" t="s">
        <v>65</v>
      </c>
      <c r="E269" t="s">
        <v>66</v>
      </c>
      <c r="F269" t="s">
        <v>80</v>
      </c>
      <c r="G269" t="s">
        <v>78</v>
      </c>
      <c r="H269" t="s">
        <v>66</v>
      </c>
      <c r="I269">
        <f>MROUND(Table1[[#This Row],[Prob_H]]*100,2)/100</f>
        <v>0.46</v>
      </c>
      <c r="J269">
        <f>1/Table1[[#This Row],[odds_ft_home_team_win]]-Table1[[#This Row],[Margin/3]]</f>
        <v>0.46332231837841376</v>
      </c>
      <c r="K269">
        <f>1/Table1[[#This Row],[odds_ft_draw]]-Table1[[#This Row],[Margin/3]]</f>
        <v>0.27331434601593707</v>
      </c>
      <c r="L269">
        <f>1/Table1[[#This Row],[odds_ft_away_team_win]]-Table1[[#This Row],[Margin/3]]</f>
        <v>0.26336333560564923</v>
      </c>
      <c r="M269">
        <v>2</v>
      </c>
      <c r="N269">
        <v>1.5</v>
      </c>
      <c r="O269">
        <v>1.1299999999999999</v>
      </c>
      <c r="P269">
        <v>1.35</v>
      </c>
      <c r="Q269">
        <v>1.22</v>
      </c>
      <c r="R269" t="str" cm="1">
        <f t="array" ref="R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AA269">
        <v>3</v>
      </c>
      <c r="AB269">
        <v>7</v>
      </c>
      <c r="AC269">
        <v>3</v>
      </c>
      <c r="AD269">
        <v>1</v>
      </c>
      <c r="AE269">
        <v>4</v>
      </c>
      <c r="AF269">
        <v>0</v>
      </c>
      <c r="AG269">
        <v>3</v>
      </c>
      <c r="AH269">
        <v>1</v>
      </c>
      <c r="AI269">
        <v>1</v>
      </c>
      <c r="AJ269">
        <v>3</v>
      </c>
      <c r="AK269">
        <v>6</v>
      </c>
      <c r="AL269">
        <v>18</v>
      </c>
      <c r="AM269">
        <v>4</v>
      </c>
      <c r="AN269">
        <v>4</v>
      </c>
      <c r="AO269">
        <v>2</v>
      </c>
      <c r="AP269">
        <v>14</v>
      </c>
      <c r="AQ269">
        <v>19</v>
      </c>
      <c r="AR269">
        <v>17</v>
      </c>
      <c r="AS269">
        <v>35</v>
      </c>
      <c r="AT269">
        <v>65</v>
      </c>
      <c r="AU269">
        <v>0</v>
      </c>
      <c r="AV269">
        <v>0</v>
      </c>
      <c r="AW269">
        <v>2.82</v>
      </c>
      <c r="AX269">
        <v>76</v>
      </c>
      <c r="AY269">
        <v>88</v>
      </c>
      <c r="AZ269">
        <v>51</v>
      </c>
      <c r="BA269">
        <v>32</v>
      </c>
      <c r="BB269">
        <v>13</v>
      </c>
      <c r="BC269">
        <v>32</v>
      </c>
      <c r="BD269">
        <v>69</v>
      </c>
      <c r="BE269">
        <v>63</v>
      </c>
      <c r="BF269">
        <v>94</v>
      </c>
      <c r="BG269">
        <v>8.2799999999999994</v>
      </c>
      <c r="BH269">
        <v>4.76</v>
      </c>
      <c r="BI269">
        <v>2.12</v>
      </c>
      <c r="BJ269">
        <v>3.55</v>
      </c>
      <c r="BK269">
        <v>3.68</v>
      </c>
      <c r="BL269">
        <f>1/Table1[[#This Row],[odds_ft_home_team_win]]+1/Table1[[#This Row],[odds_ft_draw]]+1/Table1[[#This Row],[odds_ft_away_team_win]]-1</f>
        <v>2.512738448740004E-2</v>
      </c>
      <c r="BM269">
        <f>Table1[[#This Row],[Margin]]/3</f>
        <v>8.375794829133346E-3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t="s">
        <v>83</v>
      </c>
      <c r="BU269">
        <f>VLOOKUP(Table1[[#This Row],[Reference]],metron,11,FALSE)</f>
        <v>1.4888836329233679</v>
      </c>
      <c r="BV269">
        <f>VLOOKUP(Table1[[#This Row],[Reference]],metron,12,FALSE)</f>
        <v>1.0516792809839171</v>
      </c>
    </row>
    <row r="270" spans="1:74" hidden="1" x14ac:dyDescent="0.45">
      <c r="A270" t="s">
        <v>5409</v>
      </c>
      <c r="B270">
        <v>1484442000</v>
      </c>
      <c r="C270" s="3" t="s">
        <v>2498</v>
      </c>
      <c r="D270" t="s">
        <v>65</v>
      </c>
      <c r="E270" t="s">
        <v>66</v>
      </c>
      <c r="F270" t="s">
        <v>93</v>
      </c>
      <c r="G270" t="s">
        <v>68</v>
      </c>
      <c r="H270" t="s">
        <v>66</v>
      </c>
      <c r="I270">
        <f>MROUND(Table1[[#This Row],[Prob_H]]*100,2)/100</f>
        <v>0.32</v>
      </c>
      <c r="J270">
        <f>1/Table1[[#This Row],[odds_ft_home_team_win]]-Table1[[#This Row],[Margin/3]]</f>
        <v>0.31945532809886928</v>
      </c>
      <c r="K270">
        <f>1/Table1[[#This Row],[odds_ft_draw]]-Table1[[#This Row],[Margin/3]]</f>
        <v>0.29370127926523049</v>
      </c>
      <c r="L270">
        <f>1/Table1[[#This Row],[odds_ft_away_team_win]]-Table1[[#This Row],[Margin/3]]</f>
        <v>0.38684339263590034</v>
      </c>
      <c r="M270">
        <v>2</v>
      </c>
      <c r="N270">
        <v>2</v>
      </c>
      <c r="O270">
        <v>2</v>
      </c>
      <c r="P270">
        <v>1.89</v>
      </c>
      <c r="Q270">
        <v>1.7</v>
      </c>
      <c r="R270" t="str" cm="1">
        <f t="array" ref="R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">
        <v>2</v>
      </c>
      <c r="T270">
        <v>0</v>
      </c>
      <c r="U270">
        <v>2</v>
      </c>
      <c r="V270">
        <v>1</v>
      </c>
      <c r="W270">
        <v>1</v>
      </c>
      <c r="X270">
        <v>0</v>
      </c>
      <c r="Y270" t="s">
        <v>2499</v>
      </c>
      <c r="AA270">
        <v>3</v>
      </c>
      <c r="AB270">
        <v>7</v>
      </c>
      <c r="AC270">
        <v>1</v>
      </c>
      <c r="AD270">
        <v>0</v>
      </c>
      <c r="AE270">
        <v>3</v>
      </c>
      <c r="AF270">
        <v>0</v>
      </c>
      <c r="AG270">
        <v>1</v>
      </c>
      <c r="AH270">
        <v>0</v>
      </c>
      <c r="AI270">
        <v>0</v>
      </c>
      <c r="AJ270">
        <v>3</v>
      </c>
      <c r="AK270">
        <v>11</v>
      </c>
      <c r="AL270">
        <v>14</v>
      </c>
      <c r="AM270">
        <v>6</v>
      </c>
      <c r="AN270">
        <v>3</v>
      </c>
      <c r="AO270">
        <v>5</v>
      </c>
      <c r="AP270">
        <v>11</v>
      </c>
      <c r="AQ270">
        <v>12</v>
      </c>
      <c r="AR270">
        <v>14</v>
      </c>
      <c r="AS270">
        <v>43</v>
      </c>
      <c r="AT270">
        <v>57</v>
      </c>
      <c r="AU270">
        <v>0</v>
      </c>
      <c r="AV270">
        <v>0</v>
      </c>
      <c r="AW270">
        <v>2.2400000000000002</v>
      </c>
      <c r="AX270">
        <v>56</v>
      </c>
      <c r="AY270">
        <v>65</v>
      </c>
      <c r="AZ270">
        <v>37</v>
      </c>
      <c r="BA270">
        <v>26</v>
      </c>
      <c r="BB270">
        <v>11</v>
      </c>
      <c r="BC270">
        <v>31</v>
      </c>
      <c r="BD270">
        <v>57</v>
      </c>
      <c r="BE270">
        <v>39</v>
      </c>
      <c r="BF270">
        <v>76</v>
      </c>
      <c r="BG270">
        <v>10.050000000000001</v>
      </c>
      <c r="BH270">
        <v>4.97</v>
      </c>
      <c r="BI270">
        <v>3.05</v>
      </c>
      <c r="BJ270">
        <v>3.31</v>
      </c>
      <c r="BK270">
        <v>2.5299999999999998</v>
      </c>
      <c r="BL270">
        <f>1/Table1[[#This Row],[odds_ft_home_team_win]]+1/Table1[[#This Row],[odds_ft_draw]]+1/Table1[[#This Row],[odds_ft_away_team_win]]-1</f>
        <v>2.5240573080441475E-2</v>
      </c>
      <c r="BM270">
        <f>Table1[[#This Row],[Margin]]/3</f>
        <v>8.413524360147159E-3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 t="s">
        <v>95</v>
      </c>
      <c r="BU270">
        <f>VLOOKUP(Table1[[#This Row],[Reference]],metron,11,FALSE)</f>
        <v>1.210167055864918</v>
      </c>
      <c r="BV270">
        <f>VLOOKUP(Table1[[#This Row],[Reference]],metron,12,FALSE)</f>
        <v>1.3211783725525419</v>
      </c>
    </row>
    <row r="271" spans="1:74" hidden="1" x14ac:dyDescent="0.45">
      <c r="A271" t="s">
        <v>5409</v>
      </c>
      <c r="B271">
        <v>1484442000</v>
      </c>
      <c r="C271" s="3" t="s">
        <v>2498</v>
      </c>
      <c r="D271" t="s">
        <v>65</v>
      </c>
      <c r="E271" t="s">
        <v>66</v>
      </c>
      <c r="F271" t="s">
        <v>85</v>
      </c>
      <c r="G271" t="s">
        <v>98</v>
      </c>
      <c r="H271" t="s">
        <v>66</v>
      </c>
      <c r="I271">
        <f>MROUND(Table1[[#This Row],[Prob_H]]*100,2)/100</f>
        <v>0.5</v>
      </c>
      <c r="J271">
        <f>1/Table1[[#This Row],[odds_ft_home_team_win]]-Table1[[#This Row],[Margin/3]]</f>
        <v>0.50931360313844742</v>
      </c>
      <c r="K271">
        <f>1/Table1[[#This Row],[odds_ft_draw]]-Table1[[#This Row],[Margin/3]]</f>
        <v>0.26365845214523825</v>
      </c>
      <c r="L271">
        <f>1/Table1[[#This Row],[odds_ft_away_team_win]]-Table1[[#This Row],[Margin/3]]</f>
        <v>0.22702794471631421</v>
      </c>
      <c r="M271">
        <v>2</v>
      </c>
      <c r="N271">
        <v>1.75</v>
      </c>
      <c r="O271">
        <v>1.56</v>
      </c>
      <c r="P271">
        <v>1.89</v>
      </c>
      <c r="Q271">
        <v>1.24</v>
      </c>
      <c r="R271" t="str" cm="1">
        <f t="array" ref="R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1">
        <v>2</v>
      </c>
      <c r="T271">
        <v>2</v>
      </c>
      <c r="U271">
        <v>4</v>
      </c>
      <c r="V271">
        <v>2</v>
      </c>
      <c r="W271">
        <v>0</v>
      </c>
      <c r="X271">
        <v>2</v>
      </c>
      <c r="Y271" t="s">
        <v>2500</v>
      </c>
      <c r="Z271" t="s">
        <v>2501</v>
      </c>
      <c r="AA271">
        <v>9</v>
      </c>
      <c r="AB271">
        <v>2</v>
      </c>
      <c r="AC271">
        <v>1</v>
      </c>
      <c r="AD271">
        <v>0</v>
      </c>
      <c r="AE271">
        <v>2</v>
      </c>
      <c r="AF271">
        <v>2</v>
      </c>
      <c r="AG271">
        <v>1</v>
      </c>
      <c r="AH271">
        <v>0</v>
      </c>
      <c r="AI271">
        <v>1</v>
      </c>
      <c r="AJ271">
        <v>3</v>
      </c>
      <c r="AK271">
        <v>31</v>
      </c>
      <c r="AL271">
        <v>5</v>
      </c>
      <c r="AM271">
        <v>11</v>
      </c>
      <c r="AN271">
        <v>4</v>
      </c>
      <c r="AO271">
        <v>20</v>
      </c>
      <c r="AP271">
        <v>1</v>
      </c>
      <c r="AQ271">
        <v>16</v>
      </c>
      <c r="AR271">
        <v>8</v>
      </c>
      <c r="AS271">
        <v>58</v>
      </c>
      <c r="AT271">
        <v>42</v>
      </c>
      <c r="AU271">
        <v>0</v>
      </c>
      <c r="AV271">
        <v>0</v>
      </c>
      <c r="AW271">
        <v>2.4300000000000002</v>
      </c>
      <c r="AX271">
        <v>54</v>
      </c>
      <c r="AY271">
        <v>78</v>
      </c>
      <c r="AZ271">
        <v>36</v>
      </c>
      <c r="BA271">
        <v>18</v>
      </c>
      <c r="BB271">
        <v>7</v>
      </c>
      <c r="BC271">
        <v>47</v>
      </c>
      <c r="BD271">
        <v>83</v>
      </c>
      <c r="BE271">
        <v>19</v>
      </c>
      <c r="BF271">
        <v>64</v>
      </c>
      <c r="BG271">
        <v>13.01</v>
      </c>
      <c r="BH271">
        <v>6.42</v>
      </c>
      <c r="BI271">
        <v>1.93</v>
      </c>
      <c r="BJ271">
        <v>3.67</v>
      </c>
      <c r="BK271">
        <v>4.24</v>
      </c>
      <c r="BL271">
        <f>1/Table1[[#This Row],[odds_ft_home_team_win]]+1/Table1[[#This Row],[odds_ft_draw]]+1/Table1[[#This Row],[odds_ft_away_team_win]]-1</f>
        <v>2.6463335662378018E-2</v>
      </c>
      <c r="BM271">
        <f>Table1[[#This Row],[Margin]]/3</f>
        <v>8.8211118874593399E-3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t="s">
        <v>1684</v>
      </c>
      <c r="BU271">
        <f>VLOOKUP(Table1[[#This Row],[Reference]],metron,11,FALSE)</f>
        <v>1.5342708579532029</v>
      </c>
      <c r="BV271">
        <f>VLOOKUP(Table1[[#This Row],[Reference]],metron,12,FALSE)</f>
        <v>0.98593713070196176</v>
      </c>
    </row>
    <row r="272" spans="1:74" hidden="1" x14ac:dyDescent="0.45">
      <c r="A272" t="s">
        <v>5409</v>
      </c>
      <c r="B272">
        <v>1484442360</v>
      </c>
      <c r="C272" s="3" t="s">
        <v>2502</v>
      </c>
      <c r="D272" t="s">
        <v>65</v>
      </c>
      <c r="E272" t="s">
        <v>66</v>
      </c>
      <c r="F272" t="s">
        <v>103</v>
      </c>
      <c r="G272" t="s">
        <v>67</v>
      </c>
      <c r="H272" t="s">
        <v>66</v>
      </c>
      <c r="I272">
        <f>MROUND(Table1[[#This Row],[Prob_H]]*100,2)/100</f>
        <v>0.72</v>
      </c>
      <c r="J272">
        <f>1/Table1[[#This Row],[odds_ft_home_team_win]]-Table1[[#This Row],[Margin/3]]</f>
        <v>0.7168634408958755</v>
      </c>
      <c r="K272">
        <f>1/Table1[[#This Row],[odds_ft_draw]]-Table1[[#This Row],[Margin/3]]</f>
        <v>0.18126167656065173</v>
      </c>
      <c r="L272">
        <f>1/Table1[[#This Row],[odds_ft_away_team_win]]-Table1[[#This Row],[Margin/3]]</f>
        <v>0.1018748825434727</v>
      </c>
      <c r="M272">
        <v>2</v>
      </c>
      <c r="N272">
        <v>2.2000000000000002</v>
      </c>
      <c r="O272">
        <v>0.13</v>
      </c>
      <c r="P272">
        <v>2</v>
      </c>
      <c r="Q272">
        <v>0.53</v>
      </c>
      <c r="R272" t="str" cm="1">
        <f t="array" ref="R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0</v>
      </c>
      <c r="Y272">
        <v>42</v>
      </c>
      <c r="AA272">
        <v>7</v>
      </c>
      <c r="AB272">
        <v>6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17</v>
      </c>
      <c r="AL272">
        <v>14</v>
      </c>
      <c r="AM272">
        <v>8</v>
      </c>
      <c r="AN272">
        <v>8</v>
      </c>
      <c r="AO272">
        <v>9</v>
      </c>
      <c r="AP272">
        <v>6</v>
      </c>
      <c r="AQ272">
        <v>15</v>
      </c>
      <c r="AR272">
        <v>9</v>
      </c>
      <c r="AS272">
        <v>53</v>
      </c>
      <c r="AT272">
        <v>47</v>
      </c>
      <c r="AU272">
        <v>0</v>
      </c>
      <c r="AV272">
        <v>0</v>
      </c>
      <c r="AW272">
        <v>2.54</v>
      </c>
      <c r="AX272">
        <v>32</v>
      </c>
      <c r="AY272">
        <v>72</v>
      </c>
      <c r="AZ272">
        <v>37</v>
      </c>
      <c r="BA272">
        <v>27</v>
      </c>
      <c r="BB272">
        <v>22</v>
      </c>
      <c r="BC272">
        <v>33</v>
      </c>
      <c r="BD272">
        <v>64</v>
      </c>
      <c r="BE272">
        <v>49</v>
      </c>
      <c r="BF272">
        <v>78</v>
      </c>
      <c r="BG272">
        <v>8.2200000000000006</v>
      </c>
      <c r="BH272">
        <v>2.9</v>
      </c>
      <c r="BI272">
        <v>1.38</v>
      </c>
      <c r="BJ272">
        <v>5.29</v>
      </c>
      <c r="BK272">
        <v>9.1199999999999992</v>
      </c>
      <c r="BL272">
        <f>1/Table1[[#This Row],[odds_ft_home_team_win]]+1/Table1[[#This Row],[odds_ft_draw]]+1/Table1[[#This Row],[odds_ft_away_team_win]]-1</f>
        <v>2.3322720790634577E-2</v>
      </c>
      <c r="BM272">
        <f>Table1[[#This Row],[Margin]]/3</f>
        <v>7.7742402635448586E-3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 t="s">
        <v>118</v>
      </c>
      <c r="BU272">
        <f>VLOOKUP(Table1[[#This Row],[Reference]],metron,11,FALSE)</f>
        <v>2.2436090225563912</v>
      </c>
      <c r="BV272">
        <f>VLOOKUP(Table1[[#This Row],[Reference]],metron,12,FALSE)</f>
        <v>0.75338345864661649</v>
      </c>
    </row>
    <row r="273" spans="1:74" hidden="1" x14ac:dyDescent="0.45">
      <c r="A273" t="s">
        <v>5409</v>
      </c>
      <c r="B273">
        <v>1484449200</v>
      </c>
      <c r="C273" s="3" t="s">
        <v>2503</v>
      </c>
      <c r="D273" t="s">
        <v>65</v>
      </c>
      <c r="E273" t="s">
        <v>66</v>
      </c>
      <c r="F273" t="s">
        <v>2218</v>
      </c>
      <c r="G273" t="s">
        <v>81</v>
      </c>
      <c r="H273" t="s">
        <v>66</v>
      </c>
      <c r="I273">
        <f>MROUND(Table1[[#This Row],[Prob_H]]*100,2)/100</f>
        <v>0.4</v>
      </c>
      <c r="J273">
        <f>1/Table1[[#This Row],[odds_ft_home_team_win]]-Table1[[#This Row],[Margin/3]]</f>
        <v>0.39004791443093911</v>
      </c>
      <c r="K273">
        <f>1/Table1[[#This Row],[odds_ft_draw]]-Table1[[#This Row],[Margin/3]]</f>
        <v>0.27817449121834531</v>
      </c>
      <c r="L273">
        <f>1/Table1[[#This Row],[odds_ft_away_team_win]]-Table1[[#This Row],[Margin/3]]</f>
        <v>0.33177759435071574</v>
      </c>
      <c r="M273">
        <v>2</v>
      </c>
      <c r="N273">
        <v>2</v>
      </c>
      <c r="O273">
        <v>1</v>
      </c>
      <c r="P273">
        <v>1.63</v>
      </c>
      <c r="Q273">
        <v>1.21</v>
      </c>
      <c r="R273" t="str" cm="1">
        <f t="array" ref="R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Z273">
        <v>85</v>
      </c>
      <c r="AA273">
        <v>3</v>
      </c>
      <c r="AB273">
        <v>8</v>
      </c>
      <c r="AC273">
        <v>3</v>
      </c>
      <c r="AD273">
        <v>0</v>
      </c>
      <c r="AE273">
        <v>2</v>
      </c>
      <c r="AF273">
        <v>0</v>
      </c>
      <c r="AG273">
        <v>2</v>
      </c>
      <c r="AH273">
        <v>1</v>
      </c>
      <c r="AI273">
        <v>1</v>
      </c>
      <c r="AJ273">
        <v>1</v>
      </c>
      <c r="AK273">
        <v>15</v>
      </c>
      <c r="AL273">
        <v>14</v>
      </c>
      <c r="AM273">
        <v>7</v>
      </c>
      <c r="AN273">
        <v>7</v>
      </c>
      <c r="AO273">
        <v>8</v>
      </c>
      <c r="AP273">
        <v>7</v>
      </c>
      <c r="AQ273">
        <v>23</v>
      </c>
      <c r="AR273">
        <v>12</v>
      </c>
      <c r="AS273">
        <v>44</v>
      </c>
      <c r="AT273">
        <v>56</v>
      </c>
      <c r="AU273">
        <v>0</v>
      </c>
      <c r="AV273">
        <v>0</v>
      </c>
      <c r="AW273">
        <v>3.09</v>
      </c>
      <c r="AX273">
        <v>77</v>
      </c>
      <c r="AY273">
        <v>86</v>
      </c>
      <c r="AZ273">
        <v>58</v>
      </c>
      <c r="BA273">
        <v>43</v>
      </c>
      <c r="BB273">
        <v>23</v>
      </c>
      <c r="BC273">
        <v>57</v>
      </c>
      <c r="BD273">
        <v>81</v>
      </c>
      <c r="BE273">
        <v>48</v>
      </c>
      <c r="BF273">
        <v>76</v>
      </c>
      <c r="BG273">
        <v>10.1</v>
      </c>
      <c r="BH273">
        <v>4.7300000000000004</v>
      </c>
      <c r="BI273">
        <v>2.5099999999999998</v>
      </c>
      <c r="BJ273">
        <v>3.49</v>
      </c>
      <c r="BK273">
        <v>2.94</v>
      </c>
      <c r="BL273">
        <f>1/Table1[[#This Row],[odds_ft_home_team_win]]+1/Table1[[#This Row],[odds_ft_draw]]+1/Table1[[#This Row],[odds_ft_away_team_win]]-1</f>
        <v>2.5075380213158915E-2</v>
      </c>
      <c r="BM273">
        <f>Table1[[#This Row],[Margin]]/3</f>
        <v>8.3584600710529724E-3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2219</v>
      </c>
      <c r="BU273">
        <f>VLOOKUP(Table1[[#This Row],[Reference]],metron,11,FALSE)</f>
        <v>1.344038264434575</v>
      </c>
      <c r="BV273">
        <f>VLOOKUP(Table1[[#This Row],[Reference]],metron,12,FALSE)</f>
        <v>1.1515772691037469</v>
      </c>
    </row>
    <row r="274" spans="1:74" hidden="1" x14ac:dyDescent="0.45">
      <c r="A274" t="s">
        <v>5409</v>
      </c>
      <c r="B274">
        <v>1484503200</v>
      </c>
      <c r="C274" s="3" t="s">
        <v>2504</v>
      </c>
      <c r="D274" t="s">
        <v>65</v>
      </c>
      <c r="E274" t="s">
        <v>66</v>
      </c>
      <c r="F274" t="s">
        <v>94</v>
      </c>
      <c r="G274" t="s">
        <v>77</v>
      </c>
      <c r="H274" t="s">
        <v>66</v>
      </c>
      <c r="I274">
        <f>MROUND(Table1[[#This Row],[Prob_H]]*100,2)/100</f>
        <v>0.36</v>
      </c>
      <c r="J274">
        <f>1/Table1[[#This Row],[odds_ft_home_team_win]]-Table1[[#This Row],[Margin/3]]</f>
        <v>0.36608102350839045</v>
      </c>
      <c r="K274">
        <f>1/Table1[[#This Row],[odds_ft_draw]]-Table1[[#This Row],[Margin/3]]</f>
        <v>0.28394684912111134</v>
      </c>
      <c r="L274">
        <f>1/Table1[[#This Row],[odds_ft_away_team_win]]-Table1[[#This Row],[Margin/3]]</f>
        <v>0.34997212737049826</v>
      </c>
      <c r="M274">
        <v>2</v>
      </c>
      <c r="N274">
        <v>2.2200000000000002</v>
      </c>
      <c r="O274">
        <v>1.1299999999999999</v>
      </c>
      <c r="P274">
        <v>1.72</v>
      </c>
      <c r="Q274">
        <v>1</v>
      </c>
      <c r="R274" t="str" cm="1">
        <f t="array" ref="R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64</v>
      </c>
      <c r="AA274">
        <v>2</v>
      </c>
      <c r="AB274">
        <v>4</v>
      </c>
      <c r="AC274">
        <v>4</v>
      </c>
      <c r="AD274">
        <v>1</v>
      </c>
      <c r="AE274">
        <v>1</v>
      </c>
      <c r="AF274">
        <v>1</v>
      </c>
      <c r="AG274">
        <v>2</v>
      </c>
      <c r="AH274">
        <v>3</v>
      </c>
      <c r="AI274">
        <v>2</v>
      </c>
      <c r="AJ274">
        <v>0</v>
      </c>
      <c r="AK274">
        <v>8</v>
      </c>
      <c r="AL274">
        <v>10</v>
      </c>
      <c r="AM274">
        <v>6</v>
      </c>
      <c r="AN274">
        <v>3</v>
      </c>
      <c r="AO274">
        <v>2</v>
      </c>
      <c r="AP274">
        <v>7</v>
      </c>
      <c r="AQ274">
        <v>23</v>
      </c>
      <c r="AR274">
        <v>17</v>
      </c>
      <c r="AS274">
        <v>50</v>
      </c>
      <c r="AT274">
        <v>50</v>
      </c>
      <c r="AU274">
        <v>0</v>
      </c>
      <c r="AV274">
        <v>0</v>
      </c>
      <c r="AW274">
        <v>2.4300000000000002</v>
      </c>
      <c r="AX274">
        <v>53</v>
      </c>
      <c r="AY274">
        <v>65</v>
      </c>
      <c r="AZ274">
        <v>35</v>
      </c>
      <c r="BA274">
        <v>29</v>
      </c>
      <c r="BB274">
        <v>18</v>
      </c>
      <c r="BC274">
        <v>35</v>
      </c>
      <c r="BD274">
        <v>53</v>
      </c>
      <c r="BE274">
        <v>47</v>
      </c>
      <c r="BF274">
        <v>75</v>
      </c>
      <c r="BG274">
        <v>8.83</v>
      </c>
      <c r="BH274">
        <v>4.32</v>
      </c>
      <c r="BI274">
        <v>2.67</v>
      </c>
      <c r="BJ274">
        <v>3.42</v>
      </c>
      <c r="BK274">
        <v>2.79</v>
      </c>
      <c r="BL274">
        <f>1/Table1[[#This Row],[odds_ft_home_team_win]]+1/Table1[[#This Row],[odds_ft_draw]]+1/Table1[[#This Row],[odds_ft_away_team_win]]-1</f>
        <v>2.5352435092806269E-2</v>
      </c>
      <c r="BM274">
        <f>Table1[[#This Row],[Margin]]/3</f>
        <v>8.4508116976020897E-3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t="s">
        <v>124</v>
      </c>
      <c r="BU274">
        <f>VLOOKUP(Table1[[#This Row],[Reference]],metron,11,FALSE)</f>
        <v>1.269326094653606</v>
      </c>
      <c r="BV274">
        <f>VLOOKUP(Table1[[#This Row],[Reference]],metron,12,FALSE)</f>
        <v>1.2417089578661631</v>
      </c>
    </row>
    <row r="275" spans="1:74" hidden="1" x14ac:dyDescent="0.45">
      <c r="A275" t="s">
        <v>5409</v>
      </c>
      <c r="B275">
        <v>1484517600</v>
      </c>
      <c r="C275" s="3" t="s">
        <v>2505</v>
      </c>
      <c r="D275" t="s">
        <v>65</v>
      </c>
      <c r="E275" t="s">
        <v>66</v>
      </c>
      <c r="F275" t="s">
        <v>97</v>
      </c>
      <c r="G275" t="s">
        <v>86</v>
      </c>
      <c r="H275" t="s">
        <v>66</v>
      </c>
      <c r="I275">
        <f>MROUND(Table1[[#This Row],[Prob_H]]*100,2)/100</f>
        <v>0.36</v>
      </c>
      <c r="J275">
        <f>1/Table1[[#This Row],[odds_ft_home_team_win]]-Table1[[#This Row],[Margin/3]]</f>
        <v>0.35914952061410643</v>
      </c>
      <c r="K275">
        <f>1/Table1[[#This Row],[odds_ft_draw]]-Table1[[#This Row],[Margin/3]]</f>
        <v>0.28304765129495019</v>
      </c>
      <c r="L275">
        <f>1/Table1[[#This Row],[odds_ft_away_team_win]]-Table1[[#This Row],[Margin/3]]</f>
        <v>0.35780282809094333</v>
      </c>
      <c r="M275">
        <v>2</v>
      </c>
      <c r="N275">
        <v>1.67</v>
      </c>
      <c r="O275">
        <v>1.55</v>
      </c>
      <c r="P275">
        <v>1.37</v>
      </c>
      <c r="Q275">
        <v>1.25</v>
      </c>
      <c r="R275" t="str" cm="1">
        <f t="array" ref="R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5">
        <v>2</v>
      </c>
      <c r="T275">
        <v>1</v>
      </c>
      <c r="U275">
        <v>3</v>
      </c>
      <c r="V275">
        <v>3</v>
      </c>
      <c r="W275">
        <v>2</v>
      </c>
      <c r="X275">
        <v>1</v>
      </c>
      <c r="Y275" t="s">
        <v>2506</v>
      </c>
      <c r="Z275">
        <v>23</v>
      </c>
      <c r="AA275">
        <v>5</v>
      </c>
      <c r="AB275">
        <v>3</v>
      </c>
      <c r="AC275">
        <v>5</v>
      </c>
      <c r="AD275">
        <v>0</v>
      </c>
      <c r="AE275">
        <v>4</v>
      </c>
      <c r="AF275">
        <v>0</v>
      </c>
      <c r="AG275">
        <v>1</v>
      </c>
      <c r="AH275">
        <v>4</v>
      </c>
      <c r="AI275">
        <v>1</v>
      </c>
      <c r="AJ275">
        <v>3</v>
      </c>
      <c r="AK275">
        <v>15</v>
      </c>
      <c r="AL275">
        <v>13</v>
      </c>
      <c r="AM275">
        <v>6</v>
      </c>
      <c r="AN275">
        <v>3</v>
      </c>
      <c r="AO275">
        <v>9</v>
      </c>
      <c r="AP275">
        <v>10</v>
      </c>
      <c r="AQ275">
        <v>15</v>
      </c>
      <c r="AR275">
        <v>15</v>
      </c>
      <c r="AS275">
        <v>51</v>
      </c>
      <c r="AT275">
        <v>49</v>
      </c>
      <c r="AU275">
        <v>0</v>
      </c>
      <c r="AV275">
        <v>0</v>
      </c>
      <c r="AW275">
        <v>2.92</v>
      </c>
      <c r="AX275">
        <v>79</v>
      </c>
      <c r="AY275">
        <v>85</v>
      </c>
      <c r="AZ275">
        <v>46</v>
      </c>
      <c r="BA275">
        <v>29</v>
      </c>
      <c r="BB275">
        <v>19</v>
      </c>
      <c r="BC275">
        <v>50</v>
      </c>
      <c r="BD275">
        <v>71</v>
      </c>
      <c r="BE275">
        <v>54</v>
      </c>
      <c r="BF275">
        <v>80</v>
      </c>
      <c r="BG275">
        <v>13.47</v>
      </c>
      <c r="BH275">
        <v>6.17</v>
      </c>
      <c r="BI275">
        <v>2.72</v>
      </c>
      <c r="BJ275">
        <v>3.43</v>
      </c>
      <c r="BK275">
        <v>2.73</v>
      </c>
      <c r="BL275">
        <f>1/Table1[[#This Row],[odds_ft_home_team_win]]+1/Table1[[#This Row],[odds_ft_draw]]+1/Table1[[#This Row],[odds_ft_away_team_win]]-1</f>
        <v>2.5492614628268795E-2</v>
      </c>
      <c r="BM275">
        <f>Table1[[#This Row],[Margin]]/3</f>
        <v>8.497538209422931E-3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100</v>
      </c>
      <c r="BU275">
        <f>VLOOKUP(Table1[[#This Row],[Reference]],metron,11,FALSE)</f>
        <v>1.269326094653606</v>
      </c>
      <c r="BV275">
        <f>VLOOKUP(Table1[[#This Row],[Reference]],metron,12,FALSE)</f>
        <v>1.2417089578661631</v>
      </c>
    </row>
    <row r="276" spans="1:74" hidden="1" x14ac:dyDescent="0.45">
      <c r="A276" t="s">
        <v>5409</v>
      </c>
      <c r="B276">
        <v>1484524800</v>
      </c>
      <c r="C276" s="3" t="s">
        <v>2507</v>
      </c>
      <c r="D276" t="s">
        <v>65</v>
      </c>
      <c r="E276" t="s">
        <v>66</v>
      </c>
      <c r="F276" t="s">
        <v>88</v>
      </c>
      <c r="G276" t="s">
        <v>611</v>
      </c>
      <c r="H276" t="s">
        <v>66</v>
      </c>
      <c r="I276">
        <f>MROUND(Table1[[#This Row],[Prob_H]]*100,2)/100</f>
        <v>0.62</v>
      </c>
      <c r="J276">
        <f>1/Table1[[#This Row],[odds_ft_home_team_win]]-Table1[[#This Row],[Margin/3]]</f>
        <v>0.61630050798071212</v>
      </c>
      <c r="K276">
        <f>1/Table1[[#This Row],[odds_ft_draw]]-Table1[[#This Row],[Margin/3]]</f>
        <v>0.23110866145793038</v>
      </c>
      <c r="L276">
        <f>1/Table1[[#This Row],[odds_ft_away_team_win]]-Table1[[#This Row],[Margin/3]]</f>
        <v>0.1525908305613573</v>
      </c>
      <c r="M276">
        <v>2</v>
      </c>
      <c r="N276">
        <v>1.38</v>
      </c>
      <c r="O276">
        <v>0.25</v>
      </c>
      <c r="P276">
        <v>1.67</v>
      </c>
      <c r="Q276">
        <v>0.28999999999999998</v>
      </c>
      <c r="R276" t="str" cm="1">
        <f t="array" ref="R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">
        <v>2</v>
      </c>
      <c r="T276">
        <v>1</v>
      </c>
      <c r="U276">
        <v>3</v>
      </c>
      <c r="V276">
        <v>2</v>
      </c>
      <c r="W276">
        <v>1</v>
      </c>
      <c r="X276">
        <v>1</v>
      </c>
      <c r="Y276" t="s">
        <v>2508</v>
      </c>
      <c r="Z276">
        <v>16</v>
      </c>
      <c r="AA276">
        <v>9</v>
      </c>
      <c r="AB276">
        <v>3</v>
      </c>
      <c r="AC276">
        <v>3</v>
      </c>
      <c r="AD276">
        <v>0</v>
      </c>
      <c r="AE276">
        <v>1</v>
      </c>
      <c r="AF276">
        <v>1</v>
      </c>
      <c r="AG276">
        <v>0</v>
      </c>
      <c r="AH276">
        <v>3</v>
      </c>
      <c r="AI276">
        <v>0</v>
      </c>
      <c r="AJ276">
        <v>2</v>
      </c>
      <c r="AK276">
        <v>11</v>
      </c>
      <c r="AL276">
        <v>8</v>
      </c>
      <c r="AM276">
        <v>5</v>
      </c>
      <c r="AN276">
        <v>2</v>
      </c>
      <c r="AO276">
        <v>6</v>
      </c>
      <c r="AP276">
        <v>6</v>
      </c>
      <c r="AQ276">
        <v>-1</v>
      </c>
      <c r="AR276">
        <v>-1</v>
      </c>
      <c r="AS276">
        <v>-1</v>
      </c>
      <c r="AT276">
        <v>-1</v>
      </c>
      <c r="AU276">
        <v>0</v>
      </c>
      <c r="AV276">
        <v>0</v>
      </c>
      <c r="AW276">
        <v>3.13</v>
      </c>
      <c r="AX276">
        <v>57</v>
      </c>
      <c r="AY276">
        <v>76</v>
      </c>
      <c r="AZ276">
        <v>50</v>
      </c>
      <c r="BA276">
        <v>44</v>
      </c>
      <c r="BB276">
        <v>26</v>
      </c>
      <c r="BC276">
        <v>38</v>
      </c>
      <c r="BD276">
        <v>63</v>
      </c>
      <c r="BE276">
        <v>57</v>
      </c>
      <c r="BF276">
        <v>88</v>
      </c>
      <c r="BG276">
        <v>12.25</v>
      </c>
      <c r="BH276">
        <v>5.76</v>
      </c>
      <c r="BI276">
        <v>1.6</v>
      </c>
      <c r="BJ276">
        <v>4.17</v>
      </c>
      <c r="BK276">
        <v>6.2</v>
      </c>
      <c r="BL276">
        <f>1/Table1[[#This Row],[odds_ft_home_team_win]]+1/Table1[[#This Row],[odds_ft_draw]]+1/Table1[[#This Row],[odds_ft_away_team_win]]-1</f>
        <v>2.6098476057863529E-2</v>
      </c>
      <c r="BM276">
        <f>Table1[[#This Row],[Margin]]/3</f>
        <v>8.6994920192878435E-3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t="s">
        <v>91</v>
      </c>
      <c r="BU276">
        <f>VLOOKUP(Table1[[#This Row],[Reference]],metron,11,FALSE)</f>
        <v>1.8681481481481479</v>
      </c>
      <c r="BV276">
        <f>VLOOKUP(Table1[[#This Row],[Reference]],metron,12,FALSE)</f>
        <v>0.86851851851851847</v>
      </c>
    </row>
    <row r="277" spans="1:74" hidden="1" x14ac:dyDescent="0.45">
      <c r="A277" t="s">
        <v>5408</v>
      </c>
      <c r="B277">
        <v>1501286400</v>
      </c>
      <c r="C277" s="3" t="s">
        <v>2749</v>
      </c>
      <c r="D277" t="s">
        <v>65</v>
      </c>
      <c r="E277" t="s">
        <v>66</v>
      </c>
      <c r="F277" t="s">
        <v>73</v>
      </c>
      <c r="G277" t="s">
        <v>78</v>
      </c>
      <c r="H277" t="s">
        <v>66</v>
      </c>
      <c r="I277">
        <f>MROUND(Table1[[#This Row],[Prob_H]]*100,2)/100</f>
        <v>0.42</v>
      </c>
      <c r="J277">
        <f>1/Table1[[#This Row],[odds_ft_home_team_win]]-Table1[[#This Row],[Margin/3]]</f>
        <v>0.42652986072226678</v>
      </c>
      <c r="K277">
        <f>1/Table1[[#This Row],[odds_ft_draw]]-Table1[[#This Row],[Margin/3]]</f>
        <v>0.28760524019229505</v>
      </c>
      <c r="L277">
        <f>1/Table1[[#This Row],[odds_ft_away_team_win]]-Table1[[#This Row],[Margin/3]]</f>
        <v>0.28586489908543811</v>
      </c>
      <c r="M277">
        <v>2</v>
      </c>
      <c r="N277">
        <v>0</v>
      </c>
      <c r="O277">
        <v>0</v>
      </c>
      <c r="P277">
        <v>1.53</v>
      </c>
      <c r="Q277">
        <v>1.4</v>
      </c>
      <c r="R277" t="str" cm="1">
        <f t="array" ref="R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7">
        <v>1</v>
      </c>
      <c r="T277">
        <v>1</v>
      </c>
      <c r="U277">
        <v>2</v>
      </c>
      <c r="V277">
        <v>2</v>
      </c>
      <c r="W277">
        <v>1</v>
      </c>
      <c r="X277">
        <v>1</v>
      </c>
      <c r="Y277">
        <v>9</v>
      </c>
      <c r="Z277" t="s">
        <v>699</v>
      </c>
      <c r="AA277">
        <v>8</v>
      </c>
      <c r="AB277">
        <v>3</v>
      </c>
      <c r="AC277">
        <v>3</v>
      </c>
      <c r="AD277">
        <v>0</v>
      </c>
      <c r="AE277">
        <v>3</v>
      </c>
      <c r="AF277">
        <v>0</v>
      </c>
      <c r="AG277">
        <v>1</v>
      </c>
      <c r="AH277">
        <v>2</v>
      </c>
      <c r="AI277">
        <v>0</v>
      </c>
      <c r="AJ277">
        <v>3</v>
      </c>
      <c r="AK277">
        <v>8</v>
      </c>
      <c r="AL277">
        <v>7</v>
      </c>
      <c r="AM277">
        <v>2</v>
      </c>
      <c r="AN277">
        <v>3</v>
      </c>
      <c r="AO277">
        <v>6</v>
      </c>
      <c r="AP277">
        <v>4</v>
      </c>
      <c r="AQ277">
        <v>14</v>
      </c>
      <c r="AR277">
        <v>14</v>
      </c>
      <c r="AS277">
        <v>48</v>
      </c>
      <c r="AT277">
        <v>52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2.2999999999999998</v>
      </c>
      <c r="BJ277">
        <v>3.38</v>
      </c>
      <c r="BK277">
        <v>3.4</v>
      </c>
      <c r="BL277">
        <f>1/Table1[[#This Row],[odds_ft_home_team_win]]+1/Table1[[#This Row],[odds_ft_draw]]+1/Table1[[#This Row],[odds_ft_away_team_win]]-1</f>
        <v>2.4758243920156353E-2</v>
      </c>
      <c r="BM277">
        <f>Table1[[#This Row],[Margin]]/3</f>
        <v>8.2527479733854516E-3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t="s">
        <v>126</v>
      </c>
      <c r="BU277">
        <f>VLOOKUP(Table1[[#This Row],[Reference]],metron,11,FALSE)</f>
        <v>1.396960958296362</v>
      </c>
      <c r="BV277">
        <f>VLOOKUP(Table1[[#This Row],[Reference]],metron,12,FALSE)</f>
        <v>1.091503992901508</v>
      </c>
    </row>
    <row r="278" spans="1:74" hidden="1" x14ac:dyDescent="0.45">
      <c r="A278" t="s">
        <v>5408</v>
      </c>
      <c r="B278">
        <v>1501293600</v>
      </c>
      <c r="C278" s="3" t="s">
        <v>2750</v>
      </c>
      <c r="D278" t="s">
        <v>65</v>
      </c>
      <c r="E278" t="s">
        <v>66</v>
      </c>
      <c r="F278" t="s">
        <v>93</v>
      </c>
      <c r="G278" t="s">
        <v>94</v>
      </c>
      <c r="H278" t="s">
        <v>66</v>
      </c>
      <c r="I278">
        <f>MROUND(Table1[[#This Row],[Prob_H]]*100,2)/100</f>
        <v>0.42</v>
      </c>
      <c r="J278">
        <f>1/Table1[[#This Row],[odds_ft_home_team_win]]-Table1[[#This Row],[Margin/3]]</f>
        <v>0.41709920723747357</v>
      </c>
      <c r="K278">
        <f>1/Table1[[#This Row],[odds_ft_draw]]-Table1[[#This Row],[Margin/3]]</f>
        <v>0.28830319738836691</v>
      </c>
      <c r="L278">
        <f>1/Table1[[#This Row],[odds_ft_away_team_win]]-Table1[[#This Row],[Margin/3]]</f>
        <v>0.29459759537415958</v>
      </c>
      <c r="M278">
        <v>2</v>
      </c>
      <c r="N278">
        <v>0</v>
      </c>
      <c r="O278">
        <v>0</v>
      </c>
      <c r="P278">
        <v>1.56</v>
      </c>
      <c r="Q278">
        <v>0.78</v>
      </c>
      <c r="R278" t="str" cm="1">
        <f t="array" ref="R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">
        <v>2</v>
      </c>
      <c r="T278">
        <v>1</v>
      </c>
      <c r="U278">
        <v>3</v>
      </c>
      <c r="V278">
        <v>2</v>
      </c>
      <c r="W278">
        <v>1</v>
      </c>
      <c r="X278">
        <v>1</v>
      </c>
      <c r="Y278" t="s">
        <v>2751</v>
      </c>
      <c r="Z278">
        <v>2</v>
      </c>
      <c r="AA278">
        <v>4</v>
      </c>
      <c r="AB278">
        <v>4</v>
      </c>
      <c r="AC278">
        <v>1</v>
      </c>
      <c r="AD278">
        <v>0</v>
      </c>
      <c r="AE278">
        <v>5</v>
      </c>
      <c r="AF278">
        <v>0</v>
      </c>
      <c r="AG278">
        <v>1</v>
      </c>
      <c r="AH278">
        <v>0</v>
      </c>
      <c r="AI278">
        <v>1</v>
      </c>
      <c r="AJ278">
        <v>4</v>
      </c>
      <c r="AK278">
        <v>10</v>
      </c>
      <c r="AL278">
        <v>7</v>
      </c>
      <c r="AM278">
        <v>4</v>
      </c>
      <c r="AN278">
        <v>2</v>
      </c>
      <c r="AO278">
        <v>6</v>
      </c>
      <c r="AP278">
        <v>5</v>
      </c>
      <c r="AQ278">
        <v>14</v>
      </c>
      <c r="AR278">
        <v>16</v>
      </c>
      <c r="AS278">
        <v>53</v>
      </c>
      <c r="AT278">
        <v>47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2.35</v>
      </c>
      <c r="BJ278">
        <v>3.37</v>
      </c>
      <c r="BK278">
        <v>3.3</v>
      </c>
      <c r="BL278">
        <f>1/Table1[[#This Row],[odds_ft_home_team_win]]+1/Table1[[#This Row],[odds_ft_draw]]+1/Table1[[#This Row],[odds_ft_away_team_win]]-1</f>
        <v>2.529812296843037E-2</v>
      </c>
      <c r="BM278">
        <f>Table1[[#This Row],[Margin]]/3</f>
        <v>8.4327076561434566E-3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 t="s">
        <v>95</v>
      </c>
      <c r="BU278">
        <f>VLOOKUP(Table1[[#This Row],[Reference]],metron,11,FALSE)</f>
        <v>1.396960958296362</v>
      </c>
      <c r="BV278">
        <f>VLOOKUP(Table1[[#This Row],[Reference]],metron,12,FALSE)</f>
        <v>1.091503992901508</v>
      </c>
    </row>
    <row r="279" spans="1:74" hidden="1" x14ac:dyDescent="0.45">
      <c r="A279" t="s">
        <v>5408</v>
      </c>
      <c r="B279">
        <v>1501365600</v>
      </c>
      <c r="C279" s="3" t="s">
        <v>2752</v>
      </c>
      <c r="D279" t="s">
        <v>65</v>
      </c>
      <c r="E279" t="s">
        <v>66</v>
      </c>
      <c r="F279" t="s">
        <v>80</v>
      </c>
      <c r="G279" t="s">
        <v>2738</v>
      </c>
      <c r="H279" t="s">
        <v>66</v>
      </c>
      <c r="I279">
        <f>MROUND(Table1[[#This Row],[Prob_H]]*100,2)/100</f>
        <v>0.52</v>
      </c>
      <c r="J279">
        <f>1/Table1[[#This Row],[odds_ft_home_team_win]]-Table1[[#This Row],[Margin/3]]</f>
        <v>0.52639999320333652</v>
      </c>
      <c r="K279">
        <f>1/Table1[[#This Row],[odds_ft_draw]]-Table1[[#This Row],[Margin/3]]</f>
        <v>0.25973714965987488</v>
      </c>
      <c r="L279">
        <f>1/Table1[[#This Row],[odds_ft_away_team_win]]-Table1[[#This Row],[Margin/3]]</f>
        <v>0.21386285713678876</v>
      </c>
      <c r="M279">
        <v>2</v>
      </c>
      <c r="N279">
        <v>0</v>
      </c>
      <c r="O279">
        <v>0</v>
      </c>
      <c r="P279">
        <v>0.76</v>
      </c>
      <c r="Q279">
        <v>0.82</v>
      </c>
      <c r="R279" t="str" cm="1">
        <f t="array" ref="R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">
        <v>0</v>
      </c>
      <c r="T279">
        <v>4</v>
      </c>
      <c r="U279">
        <v>4</v>
      </c>
      <c r="V279">
        <v>1</v>
      </c>
      <c r="W279">
        <v>0</v>
      </c>
      <c r="X279">
        <v>1</v>
      </c>
      <c r="Z279" t="s">
        <v>2753</v>
      </c>
      <c r="AA279">
        <v>6</v>
      </c>
      <c r="AB279">
        <v>2</v>
      </c>
      <c r="AC279">
        <v>2</v>
      </c>
      <c r="AD279">
        <v>0</v>
      </c>
      <c r="AE279">
        <v>3</v>
      </c>
      <c r="AF279">
        <v>0</v>
      </c>
      <c r="AG279">
        <v>1</v>
      </c>
      <c r="AH279">
        <v>1</v>
      </c>
      <c r="AI279">
        <v>1</v>
      </c>
      <c r="AJ279">
        <v>2</v>
      </c>
      <c r="AK279">
        <v>7</v>
      </c>
      <c r="AL279">
        <v>14</v>
      </c>
      <c r="AM279">
        <v>2</v>
      </c>
      <c r="AN279">
        <v>9</v>
      </c>
      <c r="AO279">
        <v>5</v>
      </c>
      <c r="AP279">
        <v>5</v>
      </c>
      <c r="AQ279">
        <v>12</v>
      </c>
      <c r="AR279">
        <v>16</v>
      </c>
      <c r="AS279">
        <v>54</v>
      </c>
      <c r="AT279">
        <v>46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1.87</v>
      </c>
      <c r="BJ279">
        <v>3.73</v>
      </c>
      <c r="BK279">
        <v>4.5</v>
      </c>
      <c r="BL279">
        <f>1/Table1[[#This Row],[odds_ft_home_team_win]]+1/Table1[[#This Row],[odds_ft_draw]]+1/Table1[[#This Row],[odds_ft_away_team_win]]-1</f>
        <v>2.5078095256300337E-2</v>
      </c>
      <c r="BM279">
        <f>Table1[[#This Row],[Margin]]/3</f>
        <v>8.3593650854334456E-3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 t="s">
        <v>83</v>
      </c>
      <c r="BU279">
        <f>VLOOKUP(Table1[[#This Row],[Reference]],metron,11,FALSE)</f>
        <v>1.625948039373891</v>
      </c>
      <c r="BV279">
        <f>VLOOKUP(Table1[[#This Row],[Reference]],metron,12,FALSE)</f>
        <v>0.97079231886396644</v>
      </c>
    </row>
    <row r="280" spans="1:74" hidden="1" x14ac:dyDescent="0.45">
      <c r="A280" t="s">
        <v>5408</v>
      </c>
      <c r="B280">
        <v>1501365600</v>
      </c>
      <c r="C280" s="3" t="s">
        <v>2752</v>
      </c>
      <c r="D280" t="s">
        <v>65</v>
      </c>
      <c r="E280" t="s">
        <v>66</v>
      </c>
      <c r="F280" t="s">
        <v>77</v>
      </c>
      <c r="G280" t="s">
        <v>98</v>
      </c>
      <c r="H280" t="s">
        <v>66</v>
      </c>
      <c r="I280">
        <f>MROUND(Table1[[#This Row],[Prob_H]]*100,2)/100</f>
        <v>0.48</v>
      </c>
      <c r="J280">
        <f>1/Table1[[#This Row],[odds_ft_home_team_win]]-Table1[[#This Row],[Margin/3]]</f>
        <v>0.47253839855313701</v>
      </c>
      <c r="K280">
        <f>1/Table1[[#This Row],[odds_ft_draw]]-Table1[[#This Row],[Margin/3]]</f>
        <v>0.29297398706101474</v>
      </c>
      <c r="L280">
        <f>1/Table1[[#This Row],[odds_ft_away_team_win]]-Table1[[#This Row],[Margin/3]]</f>
        <v>0.23448761438584806</v>
      </c>
      <c r="M280">
        <v>2</v>
      </c>
      <c r="N280">
        <v>0</v>
      </c>
      <c r="O280">
        <v>0</v>
      </c>
      <c r="P280">
        <v>1.44</v>
      </c>
      <c r="Q280">
        <v>1.35</v>
      </c>
      <c r="R280" t="str" cm="1">
        <f t="array" ref="R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0</v>
      </c>
      <c r="Y280">
        <v>31</v>
      </c>
      <c r="Z280">
        <v>64</v>
      </c>
      <c r="AA280">
        <v>3</v>
      </c>
      <c r="AB280">
        <v>7</v>
      </c>
      <c r="AC280">
        <v>4</v>
      </c>
      <c r="AD280">
        <v>1</v>
      </c>
      <c r="AE280">
        <v>2</v>
      </c>
      <c r="AF280">
        <v>1</v>
      </c>
      <c r="AG280">
        <v>1</v>
      </c>
      <c r="AH280">
        <v>4</v>
      </c>
      <c r="AI280">
        <v>1</v>
      </c>
      <c r="AJ280">
        <v>2</v>
      </c>
      <c r="AK280">
        <v>7</v>
      </c>
      <c r="AL280">
        <v>4</v>
      </c>
      <c r="AM280">
        <v>2</v>
      </c>
      <c r="AN280">
        <v>3</v>
      </c>
      <c r="AO280">
        <v>5</v>
      </c>
      <c r="AP280">
        <v>1</v>
      </c>
      <c r="AQ280">
        <v>17</v>
      </c>
      <c r="AR280">
        <v>13</v>
      </c>
      <c r="AS280">
        <v>49</v>
      </c>
      <c r="AT280">
        <v>51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2.08</v>
      </c>
      <c r="BJ280">
        <v>3.32</v>
      </c>
      <c r="BK280">
        <v>4.12</v>
      </c>
      <c r="BL280">
        <f>1/Table1[[#This Row],[odds_ft_home_team_win]]+1/Table1[[#This Row],[odds_ft_draw]]+1/Table1[[#This Row],[odds_ft_away_team_win]]-1</f>
        <v>2.4692496648281104E-2</v>
      </c>
      <c r="BM280">
        <f>Table1[[#This Row],[Margin]]/3</f>
        <v>8.2308322160937007E-3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t="s">
        <v>79</v>
      </c>
      <c r="BU280">
        <f>VLOOKUP(Table1[[#This Row],[Reference]],metron,11,FALSE)</f>
        <v>1.510877192982456</v>
      </c>
      <c r="BV280">
        <f>VLOOKUP(Table1[[#This Row],[Reference]],metron,12,FALSE)</f>
        <v>1.0163157894736841</v>
      </c>
    </row>
    <row r="281" spans="1:74" hidden="1" x14ac:dyDescent="0.45">
      <c r="A281" t="s">
        <v>5408</v>
      </c>
      <c r="B281">
        <v>1501372800</v>
      </c>
      <c r="C281" s="3" t="s">
        <v>2754</v>
      </c>
      <c r="D281" t="s">
        <v>65</v>
      </c>
      <c r="E281" t="s">
        <v>66</v>
      </c>
      <c r="F281" t="s">
        <v>85</v>
      </c>
      <c r="G281" t="s">
        <v>611</v>
      </c>
      <c r="H281" t="s">
        <v>66</v>
      </c>
      <c r="I281">
        <f>MROUND(Table1[[#This Row],[Prob_H]]*100,2)/100</f>
        <v>0.74</v>
      </c>
      <c r="J281">
        <f>1/Table1[[#This Row],[odds_ft_home_team_win]]-Table1[[#This Row],[Margin/3]]</f>
        <v>0.73687301050485121</v>
      </c>
      <c r="K281">
        <f>1/Table1[[#This Row],[odds_ft_draw]]-Table1[[#This Row],[Margin/3]]</f>
        <v>0.17242253560661522</v>
      </c>
      <c r="L281">
        <f>1/Table1[[#This Row],[odds_ft_away_team_win]]-Table1[[#This Row],[Margin/3]]</f>
        <v>9.0704453888533501E-2</v>
      </c>
      <c r="M281">
        <v>2</v>
      </c>
      <c r="N281">
        <v>0</v>
      </c>
      <c r="O281">
        <v>0</v>
      </c>
      <c r="P281">
        <v>2.19</v>
      </c>
      <c r="Q281">
        <v>0.82</v>
      </c>
      <c r="R281" t="str" cm="1">
        <f t="array" ref="R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1</v>
      </c>
      <c r="AA281">
        <v>5</v>
      </c>
      <c r="AB281">
        <v>4</v>
      </c>
      <c r="AC281">
        <v>1</v>
      </c>
      <c r="AD281">
        <v>1</v>
      </c>
      <c r="AE281">
        <v>3</v>
      </c>
      <c r="AF281">
        <v>0</v>
      </c>
      <c r="AG281">
        <v>1</v>
      </c>
      <c r="AH281">
        <v>1</v>
      </c>
      <c r="AI281">
        <v>2</v>
      </c>
      <c r="AJ281">
        <v>1</v>
      </c>
      <c r="AK281">
        <v>9</v>
      </c>
      <c r="AL281">
        <v>4</v>
      </c>
      <c r="AM281">
        <v>4</v>
      </c>
      <c r="AN281">
        <v>0</v>
      </c>
      <c r="AO281">
        <v>5</v>
      </c>
      <c r="AP281">
        <v>4</v>
      </c>
      <c r="AQ281">
        <v>12</v>
      </c>
      <c r="AR281">
        <v>19</v>
      </c>
      <c r="AS281">
        <v>46</v>
      </c>
      <c r="AT281">
        <v>54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1.34</v>
      </c>
      <c r="BJ281">
        <v>5.5</v>
      </c>
      <c r="BK281">
        <v>9.99</v>
      </c>
      <c r="BL281">
        <f>1/Table1[[#This Row],[odds_ft_home_team_win]]+1/Table1[[#This Row],[odds_ft_draw]]+1/Table1[[#This Row],[odds_ft_away_team_win]]-1</f>
        <v>2.8186938634699787E-2</v>
      </c>
      <c r="BM281">
        <f>Table1[[#This Row],[Margin]]/3</f>
        <v>9.3956462115665964E-3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 t="s">
        <v>1684</v>
      </c>
      <c r="BU281">
        <f>VLOOKUP(Table1[[#This Row],[Reference]],metron,11,FALSE)</f>
        <v>2.330420969023034</v>
      </c>
      <c r="BV281">
        <f>VLOOKUP(Table1[[#This Row],[Reference]],metron,12,FALSE)</f>
        <v>0.68546465448768867</v>
      </c>
    </row>
    <row r="282" spans="1:74" hidden="1" x14ac:dyDescent="0.45">
      <c r="A282" t="s">
        <v>5408</v>
      </c>
      <c r="B282">
        <v>1501373160</v>
      </c>
      <c r="C282" s="3" t="s">
        <v>2755</v>
      </c>
      <c r="D282" t="s">
        <v>65</v>
      </c>
      <c r="E282" t="s">
        <v>66</v>
      </c>
      <c r="F282" t="s">
        <v>103</v>
      </c>
      <c r="G282" t="s">
        <v>86</v>
      </c>
      <c r="H282" t="s">
        <v>66</v>
      </c>
      <c r="I282">
        <f>MROUND(Table1[[#This Row],[Prob_H]]*100,2)/100</f>
        <v>0.5</v>
      </c>
      <c r="J282">
        <f>1/Table1[[#This Row],[odds_ft_home_team_win]]-Table1[[#This Row],[Margin/3]]</f>
        <v>0.5017724164633619</v>
      </c>
      <c r="K282">
        <f>1/Table1[[#This Row],[odds_ft_draw]]-Table1[[#This Row],[Margin/3]]</f>
        <v>0.27246721123520329</v>
      </c>
      <c r="L282">
        <f>1/Table1[[#This Row],[odds_ft_away_team_win]]-Table1[[#This Row],[Margin/3]]</f>
        <v>0.22576037230143486</v>
      </c>
      <c r="M282">
        <v>2</v>
      </c>
      <c r="N282">
        <v>0</v>
      </c>
      <c r="O282">
        <v>0</v>
      </c>
      <c r="P282">
        <v>1.59</v>
      </c>
      <c r="Q282">
        <v>1.48</v>
      </c>
      <c r="R282" t="str" cm="1">
        <f t="array" ref="R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">
        <v>0</v>
      </c>
      <c r="T282">
        <v>2</v>
      </c>
      <c r="U282">
        <v>2</v>
      </c>
      <c r="V282">
        <v>1</v>
      </c>
      <c r="W282">
        <v>0</v>
      </c>
      <c r="X282">
        <v>1</v>
      </c>
      <c r="Z282" t="s">
        <v>2756</v>
      </c>
      <c r="AA282">
        <v>6</v>
      </c>
      <c r="AB282">
        <v>1</v>
      </c>
      <c r="AC282">
        <v>5</v>
      </c>
      <c r="AD282">
        <v>0</v>
      </c>
      <c r="AE282">
        <v>4</v>
      </c>
      <c r="AF282">
        <v>1</v>
      </c>
      <c r="AG282">
        <v>1</v>
      </c>
      <c r="AH282">
        <v>4</v>
      </c>
      <c r="AI282">
        <v>2</v>
      </c>
      <c r="AJ282">
        <v>3</v>
      </c>
      <c r="AK282">
        <v>10</v>
      </c>
      <c r="AL282">
        <v>7</v>
      </c>
      <c r="AM282">
        <v>5</v>
      </c>
      <c r="AN282">
        <v>4</v>
      </c>
      <c r="AO282">
        <v>5</v>
      </c>
      <c r="AP282">
        <v>3</v>
      </c>
      <c r="AQ282">
        <v>14</v>
      </c>
      <c r="AR282">
        <v>15</v>
      </c>
      <c r="AS282">
        <v>58</v>
      </c>
      <c r="AT282">
        <v>42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1.96</v>
      </c>
      <c r="BJ282">
        <v>3.56</v>
      </c>
      <c r="BK282">
        <v>4.2699999999999996</v>
      </c>
      <c r="BL282">
        <f>1/Table1[[#This Row],[odds_ft_home_team_win]]+1/Table1[[#This Row],[odds_ft_draw]]+1/Table1[[#This Row],[odds_ft_away_team_win]]-1</f>
        <v>2.5294995507873397E-2</v>
      </c>
      <c r="BM282">
        <f>Table1[[#This Row],[Margin]]/3</f>
        <v>8.4316651692911328E-3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 t="s">
        <v>118</v>
      </c>
      <c r="BU282">
        <f>VLOOKUP(Table1[[#This Row],[Reference]],metron,11,FALSE)</f>
        <v>1.5342708579532029</v>
      </c>
      <c r="BV282">
        <f>VLOOKUP(Table1[[#This Row],[Reference]],metron,12,FALSE)</f>
        <v>0.98593713070196176</v>
      </c>
    </row>
    <row r="283" spans="1:74" hidden="1" x14ac:dyDescent="0.45">
      <c r="A283" t="s">
        <v>5408</v>
      </c>
      <c r="B283">
        <v>1501380000</v>
      </c>
      <c r="C283" s="3" t="s">
        <v>2757</v>
      </c>
      <c r="D283" t="s">
        <v>65</v>
      </c>
      <c r="E283" t="s">
        <v>66</v>
      </c>
      <c r="F283" t="s">
        <v>2218</v>
      </c>
      <c r="G283" t="s">
        <v>72</v>
      </c>
      <c r="H283" t="s">
        <v>66</v>
      </c>
      <c r="I283">
        <f>MROUND(Table1[[#This Row],[Prob_H]]*100,2)/100</f>
        <v>0.38</v>
      </c>
      <c r="J283">
        <f>1/Table1[[#This Row],[odds_ft_home_team_win]]-Table1[[#This Row],[Margin/3]]</f>
        <v>0.38230309425112002</v>
      </c>
      <c r="K283">
        <f>1/Table1[[#This Row],[odds_ft_draw]]-Table1[[#This Row],[Margin/3]]</f>
        <v>0.29379289787649765</v>
      </c>
      <c r="L283">
        <f>1/Table1[[#This Row],[odds_ft_away_team_win]]-Table1[[#This Row],[Margin/3]]</f>
        <v>0.32390400787238249</v>
      </c>
      <c r="M283">
        <v>2</v>
      </c>
      <c r="N283">
        <v>0</v>
      </c>
      <c r="O283">
        <v>0</v>
      </c>
      <c r="P283">
        <v>1.35</v>
      </c>
      <c r="Q283">
        <v>0.95</v>
      </c>
      <c r="R283" t="str" cm="1">
        <f t="array" ref="R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">
        <v>1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21</v>
      </c>
      <c r="AA283">
        <v>6</v>
      </c>
      <c r="AB283">
        <v>5</v>
      </c>
      <c r="AC283">
        <v>1</v>
      </c>
      <c r="AD283">
        <v>1</v>
      </c>
      <c r="AE283">
        <v>2</v>
      </c>
      <c r="AF283">
        <v>1</v>
      </c>
      <c r="AG283">
        <v>1</v>
      </c>
      <c r="AH283">
        <v>1</v>
      </c>
      <c r="AI283">
        <v>0</v>
      </c>
      <c r="AJ283">
        <v>3</v>
      </c>
      <c r="AK283">
        <v>6</v>
      </c>
      <c r="AL283">
        <v>5</v>
      </c>
      <c r="AM283">
        <v>2</v>
      </c>
      <c r="AN283">
        <v>0</v>
      </c>
      <c r="AO283">
        <v>4</v>
      </c>
      <c r="AP283">
        <v>5</v>
      </c>
      <c r="AQ283">
        <v>6</v>
      </c>
      <c r="AR283">
        <v>19</v>
      </c>
      <c r="AS283">
        <v>43</v>
      </c>
      <c r="AT283">
        <v>57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2.56</v>
      </c>
      <c r="BJ283">
        <v>3.31</v>
      </c>
      <c r="BK283">
        <v>3.01</v>
      </c>
      <c r="BL283">
        <f>1/Table1[[#This Row],[odds_ft_home_team_win]]+1/Table1[[#This Row],[odds_ft_draw]]+1/Table1[[#This Row],[odds_ft_away_team_win]]-1</f>
        <v>2.4965717246639985E-2</v>
      </c>
      <c r="BM283">
        <f>Table1[[#This Row],[Margin]]/3</f>
        <v>8.3219057488799954E-3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2219</v>
      </c>
      <c r="BU283">
        <f>VLOOKUP(Table1[[#This Row],[Reference]],metron,11,FALSE)</f>
        <v>1.330562659846547</v>
      </c>
      <c r="BV283">
        <f>VLOOKUP(Table1[[#This Row],[Reference]],metron,12,FALSE)</f>
        <v>1.1595268542199491</v>
      </c>
    </row>
    <row r="284" spans="1:74" hidden="1" x14ac:dyDescent="0.45">
      <c r="A284" t="s">
        <v>5408</v>
      </c>
      <c r="B284">
        <v>1501434000</v>
      </c>
      <c r="C284" s="3" t="s">
        <v>2758</v>
      </c>
      <c r="D284" t="s">
        <v>65</v>
      </c>
      <c r="E284" t="s">
        <v>66</v>
      </c>
      <c r="F284" t="s">
        <v>97</v>
      </c>
      <c r="G284" t="s">
        <v>81</v>
      </c>
      <c r="H284" t="s">
        <v>66</v>
      </c>
      <c r="I284">
        <f>MROUND(Table1[[#This Row],[Prob_H]]*100,2)/100</f>
        <v>0.48</v>
      </c>
      <c r="J284">
        <f>1/Table1[[#This Row],[odds_ft_home_team_win]]-Table1[[#This Row],[Margin/3]]</f>
        <v>0.48687013549319058</v>
      </c>
      <c r="K284">
        <f>1/Table1[[#This Row],[odds_ft_draw]]-Table1[[#This Row],[Margin/3]]</f>
        <v>0.27193267536062271</v>
      </c>
      <c r="L284">
        <f>1/Table1[[#This Row],[odds_ft_away_team_win]]-Table1[[#This Row],[Margin/3]]</f>
        <v>0.24119718914618682</v>
      </c>
      <c r="M284">
        <v>2</v>
      </c>
      <c r="N284">
        <v>0</v>
      </c>
      <c r="O284">
        <v>0</v>
      </c>
      <c r="P284">
        <v>2.2400000000000002</v>
      </c>
      <c r="Q284">
        <v>1.33</v>
      </c>
      <c r="R284" t="str" cm="1">
        <f t="array" ref="R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">
        <v>3</v>
      </c>
      <c r="T284">
        <v>1</v>
      </c>
      <c r="U284">
        <v>4</v>
      </c>
      <c r="V284">
        <v>2</v>
      </c>
      <c r="W284">
        <v>2</v>
      </c>
      <c r="X284">
        <v>0</v>
      </c>
      <c r="Y284" t="s">
        <v>2759</v>
      </c>
      <c r="Z284">
        <v>80</v>
      </c>
      <c r="AA284">
        <v>2</v>
      </c>
      <c r="AB284">
        <v>7</v>
      </c>
      <c r="AC284">
        <v>1</v>
      </c>
      <c r="AD284">
        <v>0</v>
      </c>
      <c r="AE284">
        <v>2</v>
      </c>
      <c r="AF284">
        <v>0</v>
      </c>
      <c r="AG284">
        <v>0</v>
      </c>
      <c r="AH284">
        <v>1</v>
      </c>
      <c r="AI284">
        <v>0</v>
      </c>
      <c r="AJ284">
        <v>2</v>
      </c>
      <c r="AK284">
        <v>10</v>
      </c>
      <c r="AL284">
        <v>15</v>
      </c>
      <c r="AM284">
        <v>7</v>
      </c>
      <c r="AN284">
        <v>8</v>
      </c>
      <c r="AO284">
        <v>3</v>
      </c>
      <c r="AP284">
        <v>7</v>
      </c>
      <c r="AQ284">
        <v>17</v>
      </c>
      <c r="AR284">
        <v>15</v>
      </c>
      <c r="AS284">
        <v>47</v>
      </c>
      <c r="AT284">
        <v>53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2.02</v>
      </c>
      <c r="BJ284">
        <v>3.57</v>
      </c>
      <c r="BK284">
        <v>4.01</v>
      </c>
      <c r="BL284">
        <f>1/Table1[[#This Row],[odds_ft_home_team_win]]+1/Table1[[#This Row],[odds_ft_draw]]+1/Table1[[#This Row],[odds_ft_away_team_win]]-1</f>
        <v>2.4538108371913392E-2</v>
      </c>
      <c r="BM284">
        <f>Table1[[#This Row],[Margin]]/3</f>
        <v>8.179369457304464E-3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 t="s">
        <v>100</v>
      </c>
      <c r="BU284">
        <f>VLOOKUP(Table1[[#This Row],[Reference]],metron,11,FALSE)</f>
        <v>1.510877192982456</v>
      </c>
      <c r="BV284">
        <f>VLOOKUP(Table1[[#This Row],[Reference]],metron,12,FALSE)</f>
        <v>1.0163157894736841</v>
      </c>
    </row>
    <row r="285" spans="1:74" hidden="1" x14ac:dyDescent="0.45">
      <c r="A285" t="s">
        <v>5408</v>
      </c>
      <c r="B285">
        <v>1501457400</v>
      </c>
      <c r="C285" s="3" t="s">
        <v>2760</v>
      </c>
      <c r="D285" t="s">
        <v>65</v>
      </c>
      <c r="E285" t="s">
        <v>66</v>
      </c>
      <c r="F285" t="s">
        <v>88</v>
      </c>
      <c r="G285" t="s">
        <v>68</v>
      </c>
      <c r="H285" t="s">
        <v>66</v>
      </c>
      <c r="I285">
        <f>MROUND(Table1[[#This Row],[Prob_H]]*100,2)/100</f>
        <v>0.32</v>
      </c>
      <c r="J285">
        <f>1/Table1[[#This Row],[odds_ft_home_team_win]]-Table1[[#This Row],[Margin/3]]</f>
        <v>0.31611434201434924</v>
      </c>
      <c r="K285">
        <f>1/Table1[[#This Row],[odds_ft_draw]]-Table1[[#This Row],[Margin/3]]</f>
        <v>0.29084021494381501</v>
      </c>
      <c r="L285">
        <f>1/Table1[[#This Row],[odds_ft_away_team_win]]-Table1[[#This Row],[Margin/3]]</f>
        <v>0.39304544304183575</v>
      </c>
      <c r="M285">
        <v>2</v>
      </c>
      <c r="N285">
        <v>0</v>
      </c>
      <c r="O285">
        <v>0</v>
      </c>
      <c r="P285">
        <v>1.8</v>
      </c>
      <c r="Q285">
        <v>1.1399999999999999</v>
      </c>
      <c r="R285" t="str" cm="1">
        <f t="array" ref="R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5">
        <v>1</v>
      </c>
      <c r="T285">
        <v>1</v>
      </c>
      <c r="U285">
        <v>2</v>
      </c>
      <c r="V285">
        <v>1</v>
      </c>
      <c r="W285">
        <v>0</v>
      </c>
      <c r="X285">
        <v>1</v>
      </c>
      <c r="Y285">
        <v>59</v>
      </c>
      <c r="Z285">
        <v>13</v>
      </c>
      <c r="AA285">
        <v>7</v>
      </c>
      <c r="AB285">
        <v>4</v>
      </c>
      <c r="AC285">
        <v>3</v>
      </c>
      <c r="AD285">
        <v>0</v>
      </c>
      <c r="AE285">
        <v>6</v>
      </c>
      <c r="AF285">
        <v>1</v>
      </c>
      <c r="AG285">
        <v>2</v>
      </c>
      <c r="AH285">
        <v>1</v>
      </c>
      <c r="AI285">
        <v>2</v>
      </c>
      <c r="AJ285">
        <v>5</v>
      </c>
      <c r="AK285">
        <v>11</v>
      </c>
      <c r="AL285">
        <v>9</v>
      </c>
      <c r="AM285">
        <v>6</v>
      </c>
      <c r="AN285">
        <v>4</v>
      </c>
      <c r="AO285">
        <v>5</v>
      </c>
      <c r="AP285">
        <v>5</v>
      </c>
      <c r="AQ285">
        <v>13</v>
      </c>
      <c r="AR285">
        <v>12</v>
      </c>
      <c r="AS285">
        <v>48</v>
      </c>
      <c r="AT285">
        <v>52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3.08</v>
      </c>
      <c r="BJ285">
        <v>3.34</v>
      </c>
      <c r="BK285">
        <v>2.4900000000000002</v>
      </c>
      <c r="BL285">
        <f>1/Table1[[#This Row],[odds_ft_home_team_win]]+1/Table1[[#This Row],[odds_ft_draw]]+1/Table1[[#This Row],[odds_ft_away_team_win]]-1</f>
        <v>2.5682947982926363E-2</v>
      </c>
      <c r="BM285">
        <f>Table1[[#This Row],[Margin]]/3</f>
        <v>8.5609826609754549E-3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 t="s">
        <v>91</v>
      </c>
      <c r="BU285">
        <f>VLOOKUP(Table1[[#This Row],[Reference]],metron,11,FALSE)</f>
        <v>1.210167055864918</v>
      </c>
      <c r="BV285">
        <f>VLOOKUP(Table1[[#This Row],[Reference]],metron,12,FALSE)</f>
        <v>1.3211783725525419</v>
      </c>
    </row>
    <row r="286" spans="1:74" hidden="1" x14ac:dyDescent="0.45">
      <c r="A286" t="s">
        <v>5407</v>
      </c>
      <c r="B286">
        <v>1515812400</v>
      </c>
      <c r="C286" s="3" t="s">
        <v>3011</v>
      </c>
      <c r="D286" t="s">
        <v>65</v>
      </c>
      <c r="E286" t="s">
        <v>66</v>
      </c>
      <c r="F286" t="s">
        <v>78</v>
      </c>
      <c r="G286" t="s">
        <v>73</v>
      </c>
      <c r="H286" t="s">
        <v>66</v>
      </c>
      <c r="I286">
        <f>MROUND(Table1[[#This Row],[Prob_H]]*100,2)/100</f>
        <v>0.44</v>
      </c>
      <c r="J286">
        <f>1/Table1[[#This Row],[odds_ft_home_team_win]]-Table1[[#This Row],[Margin/3]]</f>
        <v>0.44822950312624649</v>
      </c>
      <c r="K286">
        <f>1/Table1[[#This Row],[odds_ft_draw]]-Table1[[#This Row],[Margin/3]]</f>
        <v>0.28315368806440955</v>
      </c>
      <c r="L286">
        <f>1/Table1[[#This Row],[odds_ft_away_team_win]]-Table1[[#This Row],[Margin/3]]</f>
        <v>0.26861680880934391</v>
      </c>
      <c r="M286">
        <v>2</v>
      </c>
      <c r="N286">
        <v>1.3</v>
      </c>
      <c r="O286">
        <v>0.75</v>
      </c>
      <c r="P286">
        <v>1.5</v>
      </c>
      <c r="Q286">
        <v>0.76</v>
      </c>
      <c r="R286" t="str" cm="1">
        <f t="array" ref="R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0</v>
      </c>
      <c r="Y286">
        <v>36</v>
      </c>
      <c r="AA286">
        <v>7</v>
      </c>
      <c r="AB286">
        <v>3</v>
      </c>
      <c r="AC286">
        <v>2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0</v>
      </c>
      <c r="AJ286">
        <v>1</v>
      </c>
      <c r="AK286">
        <v>8</v>
      </c>
      <c r="AL286">
        <v>9</v>
      </c>
      <c r="AM286">
        <v>3</v>
      </c>
      <c r="AN286">
        <v>6</v>
      </c>
      <c r="AO286">
        <v>5</v>
      </c>
      <c r="AP286">
        <v>3</v>
      </c>
      <c r="AQ286">
        <v>11</v>
      </c>
      <c r="AR286">
        <v>14</v>
      </c>
      <c r="AS286">
        <v>49</v>
      </c>
      <c r="AT286">
        <v>51</v>
      </c>
      <c r="AU286">
        <v>0</v>
      </c>
      <c r="AV286">
        <v>0</v>
      </c>
      <c r="AW286">
        <v>2.15</v>
      </c>
      <c r="AX286">
        <v>44</v>
      </c>
      <c r="AY286">
        <v>67</v>
      </c>
      <c r="AZ286">
        <v>38</v>
      </c>
      <c r="BA286">
        <v>12</v>
      </c>
      <c r="BB286">
        <v>12</v>
      </c>
      <c r="BC286">
        <v>33</v>
      </c>
      <c r="BD286">
        <v>84</v>
      </c>
      <c r="BE286">
        <v>23</v>
      </c>
      <c r="BF286">
        <v>50</v>
      </c>
      <c r="BG286">
        <v>7.93</v>
      </c>
      <c r="BH286">
        <v>4.7</v>
      </c>
      <c r="BI286">
        <v>2.19</v>
      </c>
      <c r="BJ286">
        <v>3.43</v>
      </c>
      <c r="BK286">
        <v>3.61</v>
      </c>
      <c r="BL286">
        <f>1/Table1[[#This Row],[odds_ft_home_team_win]]+1/Table1[[#This Row],[odds_ft_draw]]+1/Table1[[#This Row],[odds_ft_away_team_win]]-1</f>
        <v>2.5174504319890767E-2</v>
      </c>
      <c r="BM286">
        <f>Table1[[#This Row],[Margin]]/3</f>
        <v>8.391501439963589E-3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 t="s">
        <v>106</v>
      </c>
      <c r="BU286">
        <f>VLOOKUP(Table1[[#This Row],[Reference]],metron,11,FALSE)</f>
        <v>1.4140979689366791</v>
      </c>
      <c r="BV286">
        <f>VLOOKUP(Table1[[#This Row],[Reference]],metron,12,FALSE)</f>
        <v>1.0666666666666671</v>
      </c>
    </row>
    <row r="287" spans="1:74" hidden="1" x14ac:dyDescent="0.45">
      <c r="A287" t="s">
        <v>5407</v>
      </c>
      <c r="B287">
        <v>1515812400</v>
      </c>
      <c r="C287" s="3" t="s">
        <v>3011</v>
      </c>
      <c r="D287" t="s">
        <v>65</v>
      </c>
      <c r="E287" t="s">
        <v>66</v>
      </c>
      <c r="F287" t="s">
        <v>72</v>
      </c>
      <c r="G287" t="s">
        <v>2218</v>
      </c>
      <c r="H287" t="s">
        <v>66</v>
      </c>
      <c r="I287">
        <f>MROUND(Table1[[#This Row],[Prob_H]]*100,2)/100</f>
        <v>0.5</v>
      </c>
      <c r="J287">
        <f>1/Table1[[#This Row],[odds_ft_home_team_win]]-Table1[[#This Row],[Margin/3]]</f>
        <v>0.50413057770917302</v>
      </c>
      <c r="K287">
        <f>1/Table1[[#This Row],[odds_ft_draw]]-Table1[[#This Row],[Margin/3]]</f>
        <v>0.28716805305434062</v>
      </c>
      <c r="L287">
        <f>1/Table1[[#This Row],[odds_ft_away_team_win]]-Table1[[#This Row],[Margin/3]]</f>
        <v>0.20870136923648624</v>
      </c>
      <c r="M287">
        <v>2</v>
      </c>
      <c r="N287">
        <v>1.38</v>
      </c>
      <c r="O287">
        <v>1.1299999999999999</v>
      </c>
      <c r="P287">
        <v>1.84</v>
      </c>
      <c r="Q287">
        <v>1.35</v>
      </c>
      <c r="R287" t="str" cm="1">
        <f t="array" ref="R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24</v>
      </c>
      <c r="AA287">
        <v>3</v>
      </c>
      <c r="AB287">
        <v>5</v>
      </c>
      <c r="AC287">
        <v>2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10</v>
      </c>
      <c r="AL287">
        <v>9</v>
      </c>
      <c r="AM287">
        <v>4</v>
      </c>
      <c r="AN287">
        <v>5</v>
      </c>
      <c r="AO287">
        <v>6</v>
      </c>
      <c r="AP287">
        <v>4</v>
      </c>
      <c r="AQ287">
        <v>18</v>
      </c>
      <c r="AR287">
        <v>14</v>
      </c>
      <c r="AS287">
        <v>44</v>
      </c>
      <c r="AT287">
        <v>56</v>
      </c>
      <c r="AU287">
        <v>0</v>
      </c>
      <c r="AV287">
        <v>0</v>
      </c>
      <c r="AW287">
        <v>1.88</v>
      </c>
      <c r="AX287">
        <v>32</v>
      </c>
      <c r="AY287">
        <v>57</v>
      </c>
      <c r="AZ287">
        <v>32</v>
      </c>
      <c r="BA287">
        <v>13</v>
      </c>
      <c r="BB287">
        <v>7</v>
      </c>
      <c r="BC287">
        <v>26</v>
      </c>
      <c r="BD287">
        <v>57</v>
      </c>
      <c r="BE287">
        <v>26</v>
      </c>
      <c r="BF287">
        <v>63</v>
      </c>
      <c r="BG287">
        <v>8.5399999999999991</v>
      </c>
      <c r="BH287">
        <v>6.13</v>
      </c>
      <c r="BI287">
        <v>1.95</v>
      </c>
      <c r="BJ287">
        <v>3.38</v>
      </c>
      <c r="BK287">
        <v>4.5999999999999996</v>
      </c>
      <c r="BL287">
        <f>1/Table1[[#This Row],[odds_ft_home_team_win]]+1/Table1[[#This Row],[odds_ft_draw]]+1/Table1[[#This Row],[odds_ft_away_team_win]]-1</f>
        <v>2.6069805334019591E-2</v>
      </c>
      <c r="BM287">
        <f>Table1[[#This Row],[Margin]]/3</f>
        <v>8.6899351113398637E-3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 t="s">
        <v>75</v>
      </c>
      <c r="BU287">
        <f>VLOOKUP(Table1[[#This Row],[Reference]],metron,11,FALSE)</f>
        <v>1.5342708579532029</v>
      </c>
      <c r="BV287">
        <f>VLOOKUP(Table1[[#This Row],[Reference]],metron,12,FALSE)</f>
        <v>0.98593713070196176</v>
      </c>
    </row>
    <row r="288" spans="1:74" hidden="1" x14ac:dyDescent="0.45">
      <c r="A288" t="s">
        <v>5407</v>
      </c>
      <c r="B288">
        <v>1515884400</v>
      </c>
      <c r="C288" s="3" t="s">
        <v>3012</v>
      </c>
      <c r="D288" t="s">
        <v>65</v>
      </c>
      <c r="E288" t="s">
        <v>66</v>
      </c>
      <c r="F288" t="s">
        <v>2738</v>
      </c>
      <c r="G288" t="s">
        <v>80</v>
      </c>
      <c r="H288" t="s">
        <v>66</v>
      </c>
      <c r="I288">
        <f>MROUND(Table1[[#This Row],[Prob_H]]*100,2)/100</f>
        <v>0.42</v>
      </c>
      <c r="J288">
        <f>1/Table1[[#This Row],[odds_ft_home_team_win]]-Table1[[#This Row],[Margin/3]]</f>
        <v>0.41552820327332274</v>
      </c>
      <c r="K288">
        <f>1/Table1[[#This Row],[odds_ft_draw]]-Table1[[#This Row],[Margin/3]]</f>
        <v>0.27112899865254814</v>
      </c>
      <c r="L288">
        <f>1/Table1[[#This Row],[odds_ft_away_team_win]]-Table1[[#This Row],[Margin/3]]</f>
        <v>0.31334279807412929</v>
      </c>
      <c r="M288">
        <v>2</v>
      </c>
      <c r="N288">
        <v>1.25</v>
      </c>
      <c r="O288">
        <v>1.25</v>
      </c>
      <c r="P288">
        <v>1.06</v>
      </c>
      <c r="Q288">
        <v>1.24</v>
      </c>
      <c r="R288" t="str" cm="1">
        <f t="array" ref="R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">
        <v>0</v>
      </c>
      <c r="T288">
        <v>2</v>
      </c>
      <c r="U288">
        <v>2</v>
      </c>
      <c r="V288">
        <v>1</v>
      </c>
      <c r="W288">
        <v>0</v>
      </c>
      <c r="X288">
        <v>1</v>
      </c>
      <c r="Z288" t="s">
        <v>3013</v>
      </c>
      <c r="AA288">
        <v>9</v>
      </c>
      <c r="AB288">
        <v>3</v>
      </c>
      <c r="AC288">
        <v>2</v>
      </c>
      <c r="AD288">
        <v>0</v>
      </c>
      <c r="AE288">
        <v>3</v>
      </c>
      <c r="AF288">
        <v>1</v>
      </c>
      <c r="AG288">
        <v>0</v>
      </c>
      <c r="AH288">
        <v>2</v>
      </c>
      <c r="AI288">
        <v>1</v>
      </c>
      <c r="AJ288">
        <v>3</v>
      </c>
      <c r="AK288">
        <v>13</v>
      </c>
      <c r="AL288">
        <v>7</v>
      </c>
      <c r="AM288">
        <v>6</v>
      </c>
      <c r="AN288">
        <v>5</v>
      </c>
      <c r="AO288">
        <v>7</v>
      </c>
      <c r="AP288">
        <v>2</v>
      </c>
      <c r="AQ288">
        <v>14</v>
      </c>
      <c r="AR288">
        <v>14</v>
      </c>
      <c r="AS288">
        <v>69</v>
      </c>
      <c r="AT288">
        <v>31</v>
      </c>
      <c r="AU288">
        <v>0</v>
      </c>
      <c r="AV288">
        <v>0</v>
      </c>
      <c r="AW288">
        <v>2.88</v>
      </c>
      <c r="AX288">
        <v>63</v>
      </c>
      <c r="AY288">
        <v>75</v>
      </c>
      <c r="AZ288">
        <v>63</v>
      </c>
      <c r="BA288">
        <v>38</v>
      </c>
      <c r="BB288">
        <v>19</v>
      </c>
      <c r="BC288">
        <v>51</v>
      </c>
      <c r="BD288">
        <v>69</v>
      </c>
      <c r="BE288">
        <v>13</v>
      </c>
      <c r="BF288">
        <v>69</v>
      </c>
      <c r="BG288">
        <v>12.63</v>
      </c>
      <c r="BH288">
        <v>4.75</v>
      </c>
      <c r="BI288">
        <v>2.36</v>
      </c>
      <c r="BJ288">
        <v>3.58</v>
      </c>
      <c r="BK288">
        <v>3.11</v>
      </c>
      <c r="BL288">
        <f>1/Table1[[#This Row],[odds_ft_home_team_win]]+1/Table1[[#This Row],[odds_ft_draw]]+1/Table1[[#This Row],[odds_ft_away_team_win]]-1</f>
        <v>2.4601830857998053E-2</v>
      </c>
      <c r="BM288">
        <f>Table1[[#This Row],[Margin]]/3</f>
        <v>8.2006102859993515E-3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 t="s">
        <v>1292</v>
      </c>
      <c r="BU288">
        <f>VLOOKUP(Table1[[#This Row],[Reference]],metron,11,FALSE)</f>
        <v>1.396960958296362</v>
      </c>
      <c r="BV288">
        <f>VLOOKUP(Table1[[#This Row],[Reference]],metron,12,FALSE)</f>
        <v>1.091503992901508</v>
      </c>
    </row>
    <row r="289" spans="1:74" hidden="1" x14ac:dyDescent="0.45">
      <c r="A289" t="s">
        <v>5407</v>
      </c>
      <c r="B289">
        <v>1515884400</v>
      </c>
      <c r="C289" s="3" t="s">
        <v>3012</v>
      </c>
      <c r="D289" t="s">
        <v>65</v>
      </c>
      <c r="E289" t="s">
        <v>66</v>
      </c>
      <c r="F289" t="s">
        <v>86</v>
      </c>
      <c r="G289" t="s">
        <v>103</v>
      </c>
      <c r="H289" t="s">
        <v>66</v>
      </c>
      <c r="I289">
        <f>MROUND(Table1[[#This Row],[Prob_H]]*100,2)/100</f>
        <v>0.5</v>
      </c>
      <c r="J289">
        <f>1/Table1[[#This Row],[odds_ft_home_team_win]]-Table1[[#This Row],[Margin/3]]</f>
        <v>0.49411467175643509</v>
      </c>
      <c r="K289">
        <f>1/Table1[[#This Row],[odds_ft_draw]]-Table1[[#This Row],[Margin/3]]</f>
        <v>0.27731639465665048</v>
      </c>
      <c r="L289">
        <f>1/Table1[[#This Row],[odds_ft_away_team_win]]-Table1[[#This Row],[Margin/3]]</f>
        <v>0.22856893358691455</v>
      </c>
      <c r="M289">
        <v>2</v>
      </c>
      <c r="N289">
        <v>1.33</v>
      </c>
      <c r="O289">
        <v>0.63</v>
      </c>
      <c r="P289">
        <v>1.76</v>
      </c>
      <c r="Q289">
        <v>0.88</v>
      </c>
      <c r="R289" t="str" cm="1">
        <f t="array" ref="R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9">
        <v>2</v>
      </c>
      <c r="T289">
        <v>2</v>
      </c>
      <c r="U289">
        <v>4</v>
      </c>
      <c r="V289">
        <v>1</v>
      </c>
      <c r="W289">
        <v>1</v>
      </c>
      <c r="X289">
        <v>0</v>
      </c>
      <c r="Y289" t="s">
        <v>3014</v>
      </c>
      <c r="Z289" t="s">
        <v>3015</v>
      </c>
      <c r="AA289">
        <v>1</v>
      </c>
      <c r="AB289">
        <v>6</v>
      </c>
      <c r="AC289">
        <v>2</v>
      </c>
      <c r="AD289">
        <v>0</v>
      </c>
      <c r="AE289">
        <v>1</v>
      </c>
      <c r="AF289">
        <v>0</v>
      </c>
      <c r="AG289">
        <v>0</v>
      </c>
      <c r="AH289">
        <v>2</v>
      </c>
      <c r="AI289">
        <v>0</v>
      </c>
      <c r="AJ289">
        <v>1</v>
      </c>
      <c r="AK289">
        <v>10</v>
      </c>
      <c r="AL289">
        <v>17</v>
      </c>
      <c r="AM289">
        <v>5</v>
      </c>
      <c r="AN289">
        <v>10</v>
      </c>
      <c r="AO289">
        <v>5</v>
      </c>
      <c r="AP289">
        <v>7</v>
      </c>
      <c r="AQ289">
        <v>14</v>
      </c>
      <c r="AR289">
        <v>21</v>
      </c>
      <c r="AS289">
        <v>50</v>
      </c>
      <c r="AT289">
        <v>50</v>
      </c>
      <c r="AU289">
        <v>0</v>
      </c>
      <c r="AV289">
        <v>0</v>
      </c>
      <c r="AW289">
        <v>2.4500000000000002</v>
      </c>
      <c r="AX289">
        <v>60</v>
      </c>
      <c r="AY289">
        <v>72</v>
      </c>
      <c r="AZ289">
        <v>48</v>
      </c>
      <c r="BA289">
        <v>25</v>
      </c>
      <c r="BB289">
        <v>7</v>
      </c>
      <c r="BC289">
        <v>30</v>
      </c>
      <c r="BD289">
        <v>66</v>
      </c>
      <c r="BE289">
        <v>24</v>
      </c>
      <c r="BF289">
        <v>82</v>
      </c>
      <c r="BG289">
        <v>10.02</v>
      </c>
      <c r="BH289">
        <v>3.81</v>
      </c>
      <c r="BI289">
        <v>1.99</v>
      </c>
      <c r="BJ289">
        <v>3.5</v>
      </c>
      <c r="BK289">
        <v>4.22</v>
      </c>
      <c r="BL289">
        <f>1/Table1[[#This Row],[odds_ft_home_team_win]]+1/Table1[[#This Row],[odds_ft_draw]]+1/Table1[[#This Row],[odds_ft_away_team_win]]-1</f>
        <v>2.5193673172905662E-2</v>
      </c>
      <c r="BM289">
        <f>Table1[[#This Row],[Margin]]/3</f>
        <v>8.3978910576352206E-3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113</v>
      </c>
      <c r="BU289">
        <f>VLOOKUP(Table1[[#This Row],[Reference]],metron,11,FALSE)</f>
        <v>1.5342708579532029</v>
      </c>
      <c r="BV289">
        <f>VLOOKUP(Table1[[#This Row],[Reference]],metron,12,FALSE)</f>
        <v>0.98593713070196176</v>
      </c>
    </row>
    <row r="290" spans="1:74" hidden="1" x14ac:dyDescent="0.45">
      <c r="A290" t="s">
        <v>5407</v>
      </c>
      <c r="B290">
        <v>1515891600</v>
      </c>
      <c r="C290" s="3" t="s">
        <v>3016</v>
      </c>
      <c r="D290" t="s">
        <v>65</v>
      </c>
      <c r="E290" t="s">
        <v>66</v>
      </c>
      <c r="F290" t="s">
        <v>68</v>
      </c>
      <c r="G290" t="s">
        <v>88</v>
      </c>
      <c r="H290" t="s">
        <v>66</v>
      </c>
      <c r="I290">
        <f>MROUND(Table1[[#This Row],[Prob_H]]*100,2)/100</f>
        <v>0.54</v>
      </c>
      <c r="J290">
        <f>1/Table1[[#This Row],[odds_ft_home_team_win]]-Table1[[#This Row],[Margin/3]]</f>
        <v>0.53208883311673327</v>
      </c>
      <c r="K290">
        <f>1/Table1[[#This Row],[odds_ft_draw]]-Table1[[#This Row],[Margin/3]]</f>
        <v>0.25609855712645735</v>
      </c>
      <c r="L290">
        <f>1/Table1[[#This Row],[odds_ft_away_team_win]]-Table1[[#This Row],[Margin/3]]</f>
        <v>0.21181260975680952</v>
      </c>
      <c r="M290">
        <v>2</v>
      </c>
      <c r="N290">
        <v>2.4500000000000002</v>
      </c>
      <c r="O290">
        <v>1.25</v>
      </c>
      <c r="P290">
        <v>2.4300000000000002</v>
      </c>
      <c r="Q290">
        <v>1.1000000000000001</v>
      </c>
      <c r="R290" t="str" cm="1">
        <f t="array" ref="R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0">
        <v>2</v>
      </c>
      <c r="T290">
        <v>1</v>
      </c>
      <c r="U290">
        <v>3</v>
      </c>
      <c r="V290">
        <v>1</v>
      </c>
      <c r="W290">
        <v>1</v>
      </c>
      <c r="X290">
        <v>0</v>
      </c>
      <c r="Y290" t="s">
        <v>3017</v>
      </c>
      <c r="Z290">
        <v>54</v>
      </c>
      <c r="AA290">
        <v>6</v>
      </c>
      <c r="AB290">
        <v>3</v>
      </c>
      <c r="AC290">
        <v>0</v>
      </c>
      <c r="AD290">
        <v>0</v>
      </c>
      <c r="AE290">
        <v>4</v>
      </c>
      <c r="AF290">
        <v>0</v>
      </c>
      <c r="AG290">
        <v>0</v>
      </c>
      <c r="AH290">
        <v>0</v>
      </c>
      <c r="AI290">
        <v>2</v>
      </c>
      <c r="AJ290">
        <v>2</v>
      </c>
      <c r="AK290">
        <v>16</v>
      </c>
      <c r="AL290">
        <v>9</v>
      </c>
      <c r="AM290">
        <v>8</v>
      </c>
      <c r="AN290">
        <v>7</v>
      </c>
      <c r="AO290">
        <v>8</v>
      </c>
      <c r="AP290">
        <v>2</v>
      </c>
      <c r="AQ290">
        <v>10</v>
      </c>
      <c r="AR290">
        <v>13</v>
      </c>
      <c r="AS290">
        <v>53</v>
      </c>
      <c r="AT290">
        <v>47</v>
      </c>
      <c r="AU290">
        <v>0</v>
      </c>
      <c r="AV290">
        <v>0</v>
      </c>
      <c r="AW290">
        <v>2.67</v>
      </c>
      <c r="AX290">
        <v>62</v>
      </c>
      <c r="AY290">
        <v>87</v>
      </c>
      <c r="AZ290">
        <v>50</v>
      </c>
      <c r="BA290">
        <v>22</v>
      </c>
      <c r="BB290">
        <v>9</v>
      </c>
      <c r="BC290">
        <v>50</v>
      </c>
      <c r="BD290">
        <v>81</v>
      </c>
      <c r="BE290">
        <v>31</v>
      </c>
      <c r="BF290">
        <v>62</v>
      </c>
      <c r="BG290">
        <v>9.52</v>
      </c>
      <c r="BH290">
        <v>5.0599999999999996</v>
      </c>
      <c r="BI290">
        <v>1.85</v>
      </c>
      <c r="BJ290">
        <v>3.78</v>
      </c>
      <c r="BK290">
        <v>4.54</v>
      </c>
      <c r="BL290">
        <f>1/Table1[[#This Row],[odds_ft_home_team_win]]+1/Table1[[#This Row],[odds_ft_draw]]+1/Table1[[#This Row],[odds_ft_away_team_win]]-1</f>
        <v>2.5355122271421671E-2</v>
      </c>
      <c r="BM290">
        <f>Table1[[#This Row],[Margin]]/3</f>
        <v>8.451707423807223E-3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116</v>
      </c>
      <c r="BU290">
        <f>VLOOKUP(Table1[[#This Row],[Reference]],metron,11,FALSE)</f>
        <v>1.684957590444867</v>
      </c>
      <c r="BV290">
        <f>VLOOKUP(Table1[[#This Row],[Reference]],metron,12,FALSE)</f>
        <v>0.95101263631642718</v>
      </c>
    </row>
    <row r="291" spans="1:74" hidden="1" x14ac:dyDescent="0.45">
      <c r="A291" t="s">
        <v>5407</v>
      </c>
      <c r="B291">
        <v>1515891960</v>
      </c>
      <c r="C291" s="3" t="s">
        <v>3018</v>
      </c>
      <c r="D291" t="s">
        <v>65</v>
      </c>
      <c r="E291" t="s">
        <v>66</v>
      </c>
      <c r="F291" t="s">
        <v>81</v>
      </c>
      <c r="G291" t="s">
        <v>97</v>
      </c>
      <c r="H291" t="s">
        <v>66</v>
      </c>
      <c r="I291">
        <f>MROUND(Table1[[#This Row],[Prob_H]]*100,2)/100</f>
        <v>0.46</v>
      </c>
      <c r="J291">
        <f>1/Table1[[#This Row],[odds_ft_home_team_win]]-Table1[[#This Row],[Margin/3]]</f>
        <v>0.46981446953891165</v>
      </c>
      <c r="K291">
        <f>1/Table1[[#This Row],[odds_ft_draw]]-Table1[[#This Row],[Margin/3]]</f>
        <v>0.25312567472942238</v>
      </c>
      <c r="L291">
        <f>1/Table1[[#This Row],[odds_ft_away_team_win]]-Table1[[#This Row],[Margin/3]]</f>
        <v>0.27705985573166619</v>
      </c>
      <c r="M291">
        <v>2</v>
      </c>
      <c r="N291">
        <v>1.4</v>
      </c>
      <c r="O291">
        <v>0.88</v>
      </c>
      <c r="P291">
        <v>1.44</v>
      </c>
      <c r="Q291">
        <v>1.29</v>
      </c>
      <c r="R291" t="str" cm="1">
        <f t="array" ref="R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">
        <v>3</v>
      </c>
      <c r="T291">
        <v>1</v>
      </c>
      <c r="U291">
        <v>4</v>
      </c>
      <c r="V291">
        <v>1</v>
      </c>
      <c r="W291">
        <v>1</v>
      </c>
      <c r="X291">
        <v>0</v>
      </c>
      <c r="Y291" t="s">
        <v>3019</v>
      </c>
      <c r="Z291">
        <v>54</v>
      </c>
      <c r="AA291">
        <v>1</v>
      </c>
      <c r="AB291">
        <v>8</v>
      </c>
      <c r="AC291">
        <v>2</v>
      </c>
      <c r="AD291">
        <v>0</v>
      </c>
      <c r="AE291">
        <v>3</v>
      </c>
      <c r="AF291">
        <v>1</v>
      </c>
      <c r="AG291">
        <v>1</v>
      </c>
      <c r="AH291">
        <v>1</v>
      </c>
      <c r="AI291">
        <v>2</v>
      </c>
      <c r="AJ291">
        <v>2</v>
      </c>
      <c r="AK291">
        <v>11</v>
      </c>
      <c r="AL291">
        <v>14</v>
      </c>
      <c r="AM291">
        <v>9</v>
      </c>
      <c r="AN291">
        <v>8</v>
      </c>
      <c r="AO291">
        <v>2</v>
      </c>
      <c r="AP291">
        <v>6</v>
      </c>
      <c r="AQ291">
        <v>19</v>
      </c>
      <c r="AR291">
        <v>12</v>
      </c>
      <c r="AS291">
        <v>37</v>
      </c>
      <c r="AT291">
        <v>63</v>
      </c>
      <c r="AU291">
        <v>0</v>
      </c>
      <c r="AV291">
        <v>0</v>
      </c>
      <c r="AW291">
        <v>2.65</v>
      </c>
      <c r="AX291">
        <v>54</v>
      </c>
      <c r="AY291">
        <v>70</v>
      </c>
      <c r="AZ291">
        <v>60</v>
      </c>
      <c r="BA291">
        <v>28</v>
      </c>
      <c r="BB291">
        <v>12</v>
      </c>
      <c r="BC291">
        <v>38</v>
      </c>
      <c r="BD291">
        <v>55</v>
      </c>
      <c r="BE291">
        <v>49</v>
      </c>
      <c r="BF291">
        <v>75</v>
      </c>
      <c r="BG291">
        <v>10.45</v>
      </c>
      <c r="BH291">
        <v>5.4</v>
      </c>
      <c r="BI291">
        <v>2.09</v>
      </c>
      <c r="BJ291">
        <v>3.82</v>
      </c>
      <c r="BK291">
        <v>3.5</v>
      </c>
      <c r="BL291">
        <f>1/Table1[[#This Row],[odds_ft_home_team_win]]+1/Table1[[#This Row],[odds_ft_draw]]+1/Table1[[#This Row],[odds_ft_away_team_win]]-1</f>
        <v>2.596328994785857E-2</v>
      </c>
      <c r="BM291">
        <f>Table1[[#This Row],[Margin]]/3</f>
        <v>8.6544299826195239E-3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 t="s">
        <v>109</v>
      </c>
      <c r="BU291">
        <f>VLOOKUP(Table1[[#This Row],[Reference]],metron,11,FALSE)</f>
        <v>1.4888836329233679</v>
      </c>
      <c r="BV291">
        <f>VLOOKUP(Table1[[#This Row],[Reference]],metron,12,FALSE)</f>
        <v>1.0516792809839171</v>
      </c>
    </row>
    <row r="292" spans="1:74" hidden="1" x14ac:dyDescent="0.45">
      <c r="A292" t="s">
        <v>5417</v>
      </c>
      <c r="B292">
        <v>1365958800</v>
      </c>
      <c r="C292" s="3" t="s">
        <v>533</v>
      </c>
      <c r="D292" t="s">
        <v>65</v>
      </c>
      <c r="E292" t="s">
        <v>66</v>
      </c>
      <c r="F292" t="s">
        <v>94</v>
      </c>
      <c r="G292" t="s">
        <v>68</v>
      </c>
      <c r="H292" t="s">
        <v>66</v>
      </c>
      <c r="I292" t="e">
        <f>MROUND(Table1[[#This Row],[Prob_H]]*100,2)/100</f>
        <v>#DIV/0!</v>
      </c>
      <c r="J292" t="e">
        <f>1/Table1[[#This Row],[odds_ft_home_team_win]]-Table1[[#This Row],[Margin/3]]</f>
        <v>#DIV/0!</v>
      </c>
      <c r="K292" t="e">
        <f>1/Table1[[#This Row],[odds_ft_draw]]-Table1[[#This Row],[Margin/3]]</f>
        <v>#DIV/0!</v>
      </c>
      <c r="L292" t="e">
        <f>1/Table1[[#This Row],[odds_ft_away_team_win]]-Table1[[#This Row],[Margin/3]]</f>
        <v>#DIV/0!</v>
      </c>
      <c r="M292">
        <v>14</v>
      </c>
      <c r="N292">
        <v>1.47</v>
      </c>
      <c r="O292">
        <v>1.73</v>
      </c>
      <c r="P292">
        <v>1.56</v>
      </c>
      <c r="Q292">
        <v>1.61</v>
      </c>
      <c r="R292" t="str" cm="1">
        <f t="array" ref="R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">
        <v>2</v>
      </c>
      <c r="T292">
        <v>1</v>
      </c>
      <c r="U292">
        <v>3</v>
      </c>
      <c r="V292">
        <v>3</v>
      </c>
      <c r="W292">
        <v>2</v>
      </c>
      <c r="X292">
        <v>1</v>
      </c>
      <c r="Y292" t="s">
        <v>534</v>
      </c>
      <c r="Z292">
        <v>8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0</v>
      </c>
      <c r="AV292">
        <v>0</v>
      </c>
      <c r="AW292">
        <v>2.37</v>
      </c>
      <c r="AX292">
        <v>54</v>
      </c>
      <c r="AY292">
        <v>67</v>
      </c>
      <c r="AZ292">
        <v>50</v>
      </c>
      <c r="BA292">
        <v>20</v>
      </c>
      <c r="BB292">
        <v>10</v>
      </c>
      <c r="BC292">
        <v>40</v>
      </c>
      <c r="BD292">
        <v>63</v>
      </c>
      <c r="BE292">
        <v>30</v>
      </c>
      <c r="BF292">
        <v>77</v>
      </c>
      <c r="BG292">
        <v>0</v>
      </c>
      <c r="BH292">
        <v>3.48</v>
      </c>
      <c r="BI292">
        <v>0</v>
      </c>
      <c r="BJ292">
        <v>0</v>
      </c>
      <c r="BK292">
        <v>0</v>
      </c>
      <c r="BL292" t="e">
        <f>1/Table1[[#This Row],[odds_ft_home_team_win]]+1/Table1[[#This Row],[odds_ft_draw]]+1/Table1[[#This Row],[odds_ft_away_team_win]]-1</f>
        <v>#DIV/0!</v>
      </c>
      <c r="BM292" t="e">
        <f>Table1[[#This Row],[Margin]]/3</f>
        <v>#DIV/0!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 t="s">
        <v>124</v>
      </c>
      <c r="BU292" t="e">
        <f>VLOOKUP(Table1[[#This Row],[Reference]],metron,11,FALSE)</f>
        <v>#DIV/0!</v>
      </c>
      <c r="BV292" t="e">
        <f>VLOOKUP(Table1[[#This Row],[Reference]],metron,12,FALSE)</f>
        <v>#DIV/0!</v>
      </c>
    </row>
    <row r="293" spans="1:74" hidden="1" x14ac:dyDescent="0.45">
      <c r="A293" t="s">
        <v>5407</v>
      </c>
      <c r="B293">
        <v>1515899160</v>
      </c>
      <c r="C293" s="3" t="s">
        <v>3020</v>
      </c>
      <c r="D293" t="s">
        <v>65</v>
      </c>
      <c r="E293" t="s">
        <v>66</v>
      </c>
      <c r="F293" t="s">
        <v>98</v>
      </c>
      <c r="G293" t="s">
        <v>77</v>
      </c>
      <c r="H293" t="s">
        <v>66</v>
      </c>
      <c r="I293">
        <f>MROUND(Table1[[#This Row],[Prob_H]]*100,2)/100</f>
        <v>0.4</v>
      </c>
      <c r="J293">
        <f>1/Table1[[#This Row],[odds_ft_home_team_win]]-Table1[[#This Row],[Margin/3]]</f>
        <v>0.40168577584072113</v>
      </c>
      <c r="K293">
        <f>1/Table1[[#This Row],[odds_ft_draw]]-Table1[[#This Row],[Margin/3]]</f>
        <v>0.29396451389232825</v>
      </c>
      <c r="L293">
        <f>1/Table1[[#This Row],[odds_ft_away_team_win]]-Table1[[#This Row],[Margin/3]]</f>
        <v>0.30434971026695062</v>
      </c>
      <c r="M293">
        <v>2</v>
      </c>
      <c r="N293">
        <v>0.78</v>
      </c>
      <c r="O293">
        <v>1.6</v>
      </c>
      <c r="P293">
        <v>0.59</v>
      </c>
      <c r="Q293">
        <v>1.39</v>
      </c>
      <c r="R293" t="str" cm="1">
        <f t="array" ref="R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">
        <v>1</v>
      </c>
      <c r="T293">
        <v>3</v>
      </c>
      <c r="U293">
        <v>4</v>
      </c>
      <c r="V293">
        <v>1</v>
      </c>
      <c r="W293">
        <v>1</v>
      </c>
      <c r="X293">
        <v>0</v>
      </c>
      <c r="Y293">
        <v>35</v>
      </c>
      <c r="Z293" t="s">
        <v>3021</v>
      </c>
      <c r="AA293">
        <v>6</v>
      </c>
      <c r="AB293">
        <v>1</v>
      </c>
      <c r="AC293">
        <v>3</v>
      </c>
      <c r="AD293">
        <v>0</v>
      </c>
      <c r="AE293">
        <v>3</v>
      </c>
      <c r="AF293">
        <v>0</v>
      </c>
      <c r="AG293">
        <v>1</v>
      </c>
      <c r="AH293">
        <v>2</v>
      </c>
      <c r="AI293">
        <v>1</v>
      </c>
      <c r="AJ293">
        <v>2</v>
      </c>
      <c r="AK293">
        <v>10</v>
      </c>
      <c r="AL293">
        <v>7</v>
      </c>
      <c r="AM293">
        <v>3</v>
      </c>
      <c r="AN293">
        <v>5</v>
      </c>
      <c r="AO293">
        <v>7</v>
      </c>
      <c r="AP293">
        <v>2</v>
      </c>
      <c r="AQ293">
        <v>-1</v>
      </c>
      <c r="AR293">
        <v>-1</v>
      </c>
      <c r="AS293">
        <v>51</v>
      </c>
      <c r="AT293">
        <v>49</v>
      </c>
      <c r="AU293">
        <v>0</v>
      </c>
      <c r="AV293">
        <v>0</v>
      </c>
      <c r="AW293">
        <v>2.41</v>
      </c>
      <c r="AX293">
        <v>59</v>
      </c>
      <c r="AY293">
        <v>74</v>
      </c>
      <c r="AZ293">
        <v>58</v>
      </c>
      <c r="BA293">
        <v>26</v>
      </c>
      <c r="BB293">
        <v>5</v>
      </c>
      <c r="BC293">
        <v>41</v>
      </c>
      <c r="BD293">
        <v>69</v>
      </c>
      <c r="BE293">
        <v>37</v>
      </c>
      <c r="BF293">
        <v>68</v>
      </c>
      <c r="BG293">
        <v>13.53</v>
      </c>
      <c r="BH293">
        <v>4.18</v>
      </c>
      <c r="BI293">
        <v>2.44</v>
      </c>
      <c r="BJ293">
        <v>3.31</v>
      </c>
      <c r="BK293">
        <v>3.2</v>
      </c>
      <c r="BL293">
        <f>1/Table1[[#This Row],[odds_ft_home_team_win]]+1/Table1[[#This Row],[odds_ft_draw]]+1/Table1[[#This Row],[odds_ft_away_team_win]]-1</f>
        <v>2.4450869199148073E-2</v>
      </c>
      <c r="BM293">
        <f>Table1[[#This Row],[Margin]]/3</f>
        <v>8.1502897330493571E-3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 t="s">
        <v>2745</v>
      </c>
      <c r="BU293">
        <f>VLOOKUP(Table1[[#This Row],[Reference]],metron,11,FALSE)</f>
        <v>1.344038264434575</v>
      </c>
      <c r="BV293">
        <f>VLOOKUP(Table1[[#This Row],[Reference]],metron,12,FALSE)</f>
        <v>1.1515772691037469</v>
      </c>
    </row>
    <row r="294" spans="1:74" hidden="1" x14ac:dyDescent="0.45">
      <c r="A294" t="s">
        <v>5407</v>
      </c>
      <c r="B294">
        <v>1515952800</v>
      </c>
      <c r="C294" s="3" t="s">
        <v>3022</v>
      </c>
      <c r="D294" t="s">
        <v>65</v>
      </c>
      <c r="E294" t="s">
        <v>66</v>
      </c>
      <c r="F294" t="s">
        <v>94</v>
      </c>
      <c r="G294" t="s">
        <v>93</v>
      </c>
      <c r="H294" t="s">
        <v>66</v>
      </c>
      <c r="I294">
        <f>MROUND(Table1[[#This Row],[Prob_H]]*100,2)/100</f>
        <v>0.46</v>
      </c>
      <c r="J294">
        <f>1/Table1[[#This Row],[odds_ft_home_team_win]]-Table1[[#This Row],[Margin/3]]</f>
        <v>0.45442782826719685</v>
      </c>
      <c r="K294">
        <f>1/Table1[[#This Row],[odds_ft_draw]]-Table1[[#This Row],[Margin/3]]</f>
        <v>0.27555577439514306</v>
      </c>
      <c r="L294">
        <f>1/Table1[[#This Row],[odds_ft_away_team_win]]-Table1[[#This Row],[Margin/3]]</f>
        <v>0.27001639733766014</v>
      </c>
      <c r="M294">
        <v>2</v>
      </c>
      <c r="N294">
        <v>1.25</v>
      </c>
      <c r="O294">
        <v>1.3</v>
      </c>
      <c r="P294">
        <v>1.28</v>
      </c>
      <c r="Q294">
        <v>0.83</v>
      </c>
      <c r="R294" t="str" cm="1">
        <f t="array" ref="R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">
        <v>3</v>
      </c>
      <c r="T294">
        <v>1</v>
      </c>
      <c r="U294">
        <v>4</v>
      </c>
      <c r="V294">
        <v>2</v>
      </c>
      <c r="W294">
        <v>2</v>
      </c>
      <c r="X294">
        <v>0</v>
      </c>
      <c r="Y294" t="s">
        <v>3023</v>
      </c>
      <c r="Z294">
        <v>76</v>
      </c>
      <c r="AA294">
        <v>2</v>
      </c>
      <c r="AB294">
        <v>3</v>
      </c>
      <c r="AC294">
        <v>0</v>
      </c>
      <c r="AD294">
        <v>0</v>
      </c>
      <c r="AE294">
        <v>3</v>
      </c>
      <c r="AF294">
        <v>0</v>
      </c>
      <c r="AG294">
        <v>0</v>
      </c>
      <c r="AH294">
        <v>0</v>
      </c>
      <c r="AI294">
        <v>1</v>
      </c>
      <c r="AJ294">
        <v>2</v>
      </c>
      <c r="AK294">
        <v>15</v>
      </c>
      <c r="AL294">
        <v>11</v>
      </c>
      <c r="AM294">
        <v>10</v>
      </c>
      <c r="AN294">
        <v>5</v>
      </c>
      <c r="AO294">
        <v>5</v>
      </c>
      <c r="AP294">
        <v>6</v>
      </c>
      <c r="AQ294">
        <v>14</v>
      </c>
      <c r="AR294">
        <v>13</v>
      </c>
      <c r="AS294">
        <v>47</v>
      </c>
      <c r="AT294">
        <v>53</v>
      </c>
      <c r="AU294">
        <v>0</v>
      </c>
      <c r="AV294">
        <v>0</v>
      </c>
      <c r="AW294">
        <v>2.9</v>
      </c>
      <c r="AX294">
        <v>59</v>
      </c>
      <c r="AY294">
        <v>83</v>
      </c>
      <c r="AZ294">
        <v>64</v>
      </c>
      <c r="BA294">
        <v>28</v>
      </c>
      <c r="BB294">
        <v>17</v>
      </c>
      <c r="BC294">
        <v>42</v>
      </c>
      <c r="BD294">
        <v>64</v>
      </c>
      <c r="BE294">
        <v>47</v>
      </c>
      <c r="BF294">
        <v>89</v>
      </c>
      <c r="BG294">
        <v>8.58</v>
      </c>
      <c r="BH294">
        <v>4.2</v>
      </c>
      <c r="BI294">
        <v>2.16</v>
      </c>
      <c r="BJ294">
        <v>3.52</v>
      </c>
      <c r="BK294">
        <v>3.59</v>
      </c>
      <c r="BL294">
        <f>1/Table1[[#This Row],[odds_ft_home_team_win]]+1/Table1[[#This Row],[odds_ft_draw]]+1/Table1[[#This Row],[odds_ft_away_team_win]]-1</f>
        <v>2.5605404087298167E-2</v>
      </c>
      <c r="BM294">
        <f>Table1[[#This Row],[Margin]]/3</f>
        <v>8.5351346957660557E-3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 t="s">
        <v>124</v>
      </c>
      <c r="BU294">
        <f>VLOOKUP(Table1[[#This Row],[Reference]],metron,11,FALSE)</f>
        <v>1.4888836329233679</v>
      </c>
      <c r="BV294">
        <f>VLOOKUP(Table1[[#This Row],[Reference]],metron,12,FALSE)</f>
        <v>1.0516792809839171</v>
      </c>
    </row>
    <row r="295" spans="1:74" hidden="1" x14ac:dyDescent="0.45">
      <c r="A295" t="s">
        <v>5407</v>
      </c>
      <c r="B295">
        <v>1515974400</v>
      </c>
      <c r="C295" s="3" t="s">
        <v>3024</v>
      </c>
      <c r="D295" t="s">
        <v>65</v>
      </c>
      <c r="E295" t="s">
        <v>66</v>
      </c>
      <c r="F295" t="s">
        <v>611</v>
      </c>
      <c r="G295" t="s">
        <v>85</v>
      </c>
      <c r="H295" t="s">
        <v>66</v>
      </c>
      <c r="I295">
        <f>MROUND(Table1[[#This Row],[Prob_H]]*100,2)/100</f>
        <v>0.22</v>
      </c>
      <c r="J295">
        <f>1/Table1[[#This Row],[odds_ft_home_team_win]]-Table1[[#This Row],[Margin/3]]</f>
        <v>0.21130323158437012</v>
      </c>
      <c r="K295">
        <f>1/Table1[[#This Row],[odds_ft_draw]]-Table1[[#This Row],[Margin/3]]</f>
        <v>0.24468756876617562</v>
      </c>
      <c r="L295">
        <f>1/Table1[[#This Row],[odds_ft_away_team_win]]-Table1[[#This Row],[Margin/3]]</f>
        <v>0.54400919964945427</v>
      </c>
      <c r="M295">
        <v>2</v>
      </c>
      <c r="N295">
        <v>1.25</v>
      </c>
      <c r="O295">
        <v>1.73</v>
      </c>
      <c r="P295">
        <v>1.06</v>
      </c>
      <c r="Q295">
        <v>1.62</v>
      </c>
      <c r="R295" t="str" cm="1">
        <f t="array" ref="R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">
        <v>0</v>
      </c>
      <c r="T295">
        <v>2</v>
      </c>
      <c r="U295">
        <v>2</v>
      </c>
      <c r="V295">
        <v>1</v>
      </c>
      <c r="W295">
        <v>0</v>
      </c>
      <c r="X295">
        <v>1</v>
      </c>
      <c r="Z295" t="s">
        <v>3025</v>
      </c>
      <c r="AA295">
        <v>5</v>
      </c>
      <c r="AB295">
        <v>10</v>
      </c>
      <c r="AC295">
        <v>3</v>
      </c>
      <c r="AD295">
        <v>0</v>
      </c>
      <c r="AE295">
        <v>1</v>
      </c>
      <c r="AF295">
        <v>0</v>
      </c>
      <c r="AG295">
        <v>2</v>
      </c>
      <c r="AH295">
        <v>1</v>
      </c>
      <c r="AI295">
        <v>0</v>
      </c>
      <c r="AJ295">
        <v>1</v>
      </c>
      <c r="AK295">
        <v>9</v>
      </c>
      <c r="AL295">
        <v>12</v>
      </c>
      <c r="AM295">
        <v>4</v>
      </c>
      <c r="AN295">
        <v>5</v>
      </c>
      <c r="AO295">
        <v>5</v>
      </c>
      <c r="AP295">
        <v>7</v>
      </c>
      <c r="AQ295">
        <v>16</v>
      </c>
      <c r="AR295">
        <v>14</v>
      </c>
      <c r="AS295">
        <v>51</v>
      </c>
      <c r="AT295">
        <v>49</v>
      </c>
      <c r="AU295">
        <v>0</v>
      </c>
      <c r="AV295">
        <v>0</v>
      </c>
      <c r="AW295">
        <v>2.16</v>
      </c>
      <c r="AX295">
        <v>47</v>
      </c>
      <c r="AY295">
        <v>68</v>
      </c>
      <c r="AZ295">
        <v>35</v>
      </c>
      <c r="BA295">
        <v>11</v>
      </c>
      <c r="BB295">
        <v>7</v>
      </c>
      <c r="BC295">
        <v>37</v>
      </c>
      <c r="BD295">
        <v>68</v>
      </c>
      <c r="BE295">
        <v>26</v>
      </c>
      <c r="BF295">
        <v>70</v>
      </c>
      <c r="BG295">
        <v>10.199999999999999</v>
      </c>
      <c r="BH295">
        <v>5.1100000000000003</v>
      </c>
      <c r="BI295">
        <v>4.55</v>
      </c>
      <c r="BJ295">
        <v>3.95</v>
      </c>
      <c r="BK295">
        <v>1.81</v>
      </c>
      <c r="BL295">
        <f>1/Table1[[#This Row],[odds_ft_home_team_win]]+1/Table1[[#This Row],[odds_ft_draw]]+1/Table1[[#This Row],[odds_ft_away_team_win]]-1</f>
        <v>2.543096458754901E-2</v>
      </c>
      <c r="BM295">
        <f>Table1[[#This Row],[Margin]]/3</f>
        <v>8.4769881958496694E-3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 t="s">
        <v>614</v>
      </c>
      <c r="BU295">
        <f>VLOOKUP(Table1[[#This Row],[Reference]],metron,11,FALSE)</f>
        <v>1.0633893919793009</v>
      </c>
      <c r="BV295">
        <f>VLOOKUP(Table1[[#This Row],[Reference]],metron,12,FALSE)</f>
        <v>1.648124191461837</v>
      </c>
    </row>
    <row r="296" spans="1:74" x14ac:dyDescent="0.45">
      <c r="A296" t="s">
        <v>5406</v>
      </c>
      <c r="B296">
        <v>1532736000</v>
      </c>
      <c r="C296" s="3" t="s">
        <v>3263</v>
      </c>
      <c r="D296" t="s">
        <v>65</v>
      </c>
      <c r="E296" t="s">
        <v>66</v>
      </c>
      <c r="F296" t="s">
        <v>78</v>
      </c>
      <c r="G296" t="s">
        <v>88</v>
      </c>
      <c r="H296" t="s">
        <v>66</v>
      </c>
      <c r="I296">
        <f>MROUND(Table1[[#This Row],[Prob_H]]*100,2)/100</f>
        <v>0.34</v>
      </c>
      <c r="J296">
        <f>1/Table1[[#This Row],[odds_ft_home_team_win]]-Table1[[#This Row],[Margin/3]]</f>
        <v>0.33660413660413663</v>
      </c>
      <c r="K296">
        <f>1/Table1[[#This Row],[odds_ft_draw]]-Table1[[#This Row],[Margin/3]]</f>
        <v>0.29042809042809042</v>
      </c>
      <c r="L296">
        <f>1/Table1[[#This Row],[odds_ft_away_team_win]]-Table1[[#This Row],[Margin/3]]</f>
        <v>0.372967772967773</v>
      </c>
      <c r="M296">
        <v>2</v>
      </c>
      <c r="N296">
        <v>0</v>
      </c>
      <c r="O296">
        <v>0</v>
      </c>
      <c r="P296">
        <v>1.1200000000000001</v>
      </c>
      <c r="Q296">
        <v>0.78</v>
      </c>
      <c r="R296" t="str" cm="1">
        <f t="array" ref="R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6">
        <v>3</v>
      </c>
      <c r="T296">
        <v>1</v>
      </c>
      <c r="U296">
        <v>4</v>
      </c>
      <c r="V296">
        <v>0</v>
      </c>
      <c r="W296">
        <v>0</v>
      </c>
      <c r="X296">
        <v>0</v>
      </c>
      <c r="Y296" t="s">
        <v>3264</v>
      </c>
      <c r="Z296" t="s">
        <v>169</v>
      </c>
      <c r="AA296">
        <v>7</v>
      </c>
      <c r="AB296">
        <v>1</v>
      </c>
      <c r="AC296">
        <v>2</v>
      </c>
      <c r="AD296">
        <v>0</v>
      </c>
      <c r="AE296">
        <v>2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17</v>
      </c>
      <c r="AL296">
        <v>11</v>
      </c>
      <c r="AM296">
        <v>8</v>
      </c>
      <c r="AN296">
        <v>6</v>
      </c>
      <c r="AO296">
        <v>9</v>
      </c>
      <c r="AP296">
        <v>5</v>
      </c>
      <c r="AQ296">
        <v>12</v>
      </c>
      <c r="AR296">
        <v>12</v>
      </c>
      <c r="AS296">
        <v>55</v>
      </c>
      <c r="AT296">
        <v>45</v>
      </c>
      <c r="AU296">
        <v>1.92</v>
      </c>
      <c r="AV296">
        <v>1.36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2.75</v>
      </c>
      <c r="BJ296">
        <v>3.15</v>
      </c>
      <c r="BK296">
        <v>2.5</v>
      </c>
      <c r="BL296">
        <f>1/Table1[[#This Row],[odds_ft_home_team_win]]+1/Table1[[#This Row],[odds_ft_draw]]+1/Table1[[#This Row],[odds_ft_away_team_win]]-1</f>
        <v>8.1096681096681111E-2</v>
      </c>
      <c r="BM296">
        <f>Table1[[#This Row],[Margin]]/3</f>
        <v>2.7032227032227036E-2</v>
      </c>
      <c r="BN296">
        <v>1.28</v>
      </c>
      <c r="BO296">
        <v>1.87</v>
      </c>
      <c r="BP296">
        <v>3.2</v>
      </c>
      <c r="BQ296">
        <v>0</v>
      </c>
      <c r="BR296">
        <v>1.77</v>
      </c>
      <c r="BS296">
        <v>2.0499999999999998</v>
      </c>
      <c r="BT296" t="s">
        <v>106</v>
      </c>
      <c r="BU296">
        <f>VLOOKUP(Table1[[#This Row],[Reference]],metron,11,FALSE)</f>
        <v>1.228921489601805</v>
      </c>
      <c r="BV296">
        <f>VLOOKUP(Table1[[#This Row],[Reference]],metron,12,FALSE)</f>
        <v>1.2940512655166849</v>
      </c>
    </row>
    <row r="297" spans="1:74" x14ac:dyDescent="0.45">
      <c r="A297" t="s">
        <v>5406</v>
      </c>
      <c r="B297">
        <v>1532743200</v>
      </c>
      <c r="C297" s="3" t="s">
        <v>3265</v>
      </c>
      <c r="D297" t="s">
        <v>65</v>
      </c>
      <c r="E297" t="s">
        <v>66</v>
      </c>
      <c r="F297" t="s">
        <v>73</v>
      </c>
      <c r="G297" t="s">
        <v>97</v>
      </c>
      <c r="H297" t="s">
        <v>66</v>
      </c>
      <c r="I297">
        <f>MROUND(Table1[[#This Row],[Prob_H]]*100,2)/100</f>
        <v>0.28000000000000003</v>
      </c>
      <c r="J297">
        <f>1/Table1[[#This Row],[odds_ft_home_team_win]]-Table1[[#This Row],[Margin/3]]</f>
        <v>0.2734256381652303</v>
      </c>
      <c r="K297">
        <f>1/Table1[[#This Row],[odds_ft_draw]]-Table1[[#This Row],[Margin/3]]</f>
        <v>0.28719298717613234</v>
      </c>
      <c r="L297">
        <f>1/Table1[[#This Row],[odds_ft_away_team_win]]-Table1[[#This Row],[Margin/3]]</f>
        <v>0.43938137465863747</v>
      </c>
      <c r="M297">
        <v>2</v>
      </c>
      <c r="N297">
        <v>0</v>
      </c>
      <c r="O297">
        <v>0</v>
      </c>
      <c r="P297">
        <v>1.35</v>
      </c>
      <c r="Q297">
        <v>0.72</v>
      </c>
      <c r="R297" t="str" cm="1">
        <f t="array" ref="R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7">
        <v>2</v>
      </c>
      <c r="T297">
        <v>1</v>
      </c>
      <c r="U297">
        <v>3</v>
      </c>
      <c r="V297">
        <v>3</v>
      </c>
      <c r="W297">
        <v>2</v>
      </c>
      <c r="X297">
        <v>1</v>
      </c>
      <c r="Y297" t="s">
        <v>3266</v>
      </c>
      <c r="Z297">
        <v>39</v>
      </c>
      <c r="AA297">
        <v>3</v>
      </c>
      <c r="AB297">
        <v>7</v>
      </c>
      <c r="AC297">
        <v>2</v>
      </c>
      <c r="AD297">
        <v>0</v>
      </c>
      <c r="AE297">
        <v>4</v>
      </c>
      <c r="AF297">
        <v>0</v>
      </c>
      <c r="AG297">
        <v>1</v>
      </c>
      <c r="AH297">
        <v>1</v>
      </c>
      <c r="AI297">
        <v>2</v>
      </c>
      <c r="AJ297">
        <v>2</v>
      </c>
      <c r="AK297">
        <v>5</v>
      </c>
      <c r="AL297">
        <v>6</v>
      </c>
      <c r="AM297">
        <v>5</v>
      </c>
      <c r="AN297">
        <v>6</v>
      </c>
      <c r="AO297">
        <v>0</v>
      </c>
      <c r="AP297">
        <v>0</v>
      </c>
      <c r="AQ297">
        <v>15</v>
      </c>
      <c r="AR297">
        <v>13</v>
      </c>
      <c r="AS297">
        <v>52</v>
      </c>
      <c r="AT297">
        <v>48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3.49</v>
      </c>
      <c r="BJ297">
        <v>3.33</v>
      </c>
      <c r="BK297">
        <v>2.21</v>
      </c>
      <c r="BL297">
        <f>1/Table1[[#This Row],[odds_ft_home_team_win]]+1/Table1[[#This Row],[odds_ft_draw]]+1/Table1[[#This Row],[odds_ft_away_team_win]]-1</f>
        <v>3.9321939372503945E-2</v>
      </c>
      <c r="BM297">
        <f>Table1[[#This Row],[Margin]]/3</f>
        <v>1.3107313124167982E-2</v>
      </c>
      <c r="BN297">
        <v>1.32</v>
      </c>
      <c r="BO297">
        <v>2</v>
      </c>
      <c r="BP297">
        <v>3.55</v>
      </c>
      <c r="BQ297">
        <v>0</v>
      </c>
      <c r="BR297">
        <v>1.91</v>
      </c>
      <c r="BS297">
        <v>1.91</v>
      </c>
      <c r="BT297" t="s">
        <v>126</v>
      </c>
      <c r="BU297">
        <f>VLOOKUP(Table1[[#This Row],[Reference]],metron,11,FALSE)</f>
        <v>1.128766254360926</v>
      </c>
      <c r="BV297">
        <f>VLOOKUP(Table1[[#This Row],[Reference]],metron,12,FALSE)</f>
        <v>1.415794481446242</v>
      </c>
    </row>
    <row r="298" spans="1:74" x14ac:dyDescent="0.45">
      <c r="A298" t="s">
        <v>5406</v>
      </c>
      <c r="B298">
        <v>1532815200</v>
      </c>
      <c r="C298" s="3" t="s">
        <v>3267</v>
      </c>
      <c r="D298" t="s">
        <v>65</v>
      </c>
      <c r="E298" t="s">
        <v>66</v>
      </c>
      <c r="F298" t="s">
        <v>80</v>
      </c>
      <c r="G298" t="s">
        <v>103</v>
      </c>
      <c r="H298" t="s">
        <v>66</v>
      </c>
      <c r="I298">
        <f>MROUND(Table1[[#This Row],[Prob_H]]*100,2)/100</f>
        <v>0.34</v>
      </c>
      <c r="J298">
        <f>1/Table1[[#This Row],[odds_ft_home_team_win]]-Table1[[#This Row],[Margin/3]]</f>
        <v>0.33022127903037962</v>
      </c>
      <c r="K298">
        <f>1/Table1[[#This Row],[odds_ft_draw]]-Table1[[#This Row],[Margin/3]]</f>
        <v>0.30005829117098226</v>
      </c>
      <c r="L298">
        <f>1/Table1[[#This Row],[odds_ft_away_team_win]]-Table1[[#This Row],[Margin/3]]</f>
        <v>0.36972042979863812</v>
      </c>
      <c r="M298">
        <v>2</v>
      </c>
      <c r="N298">
        <v>0</v>
      </c>
      <c r="O298">
        <v>0</v>
      </c>
      <c r="P298">
        <v>1.5</v>
      </c>
      <c r="Q298">
        <v>0.78</v>
      </c>
      <c r="R298" t="str" cm="1">
        <f t="array" ref="R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77</v>
      </c>
      <c r="AA298">
        <v>4</v>
      </c>
      <c r="AB298">
        <v>12</v>
      </c>
      <c r="AC298">
        <v>3</v>
      </c>
      <c r="AD298">
        <v>0</v>
      </c>
      <c r="AE298">
        <v>3</v>
      </c>
      <c r="AF298">
        <v>0</v>
      </c>
      <c r="AG298">
        <v>1</v>
      </c>
      <c r="AH298">
        <v>2</v>
      </c>
      <c r="AI298">
        <v>2</v>
      </c>
      <c r="AJ298">
        <v>1</v>
      </c>
      <c r="AK298">
        <v>9</v>
      </c>
      <c r="AL298">
        <v>18</v>
      </c>
      <c r="AM298">
        <v>5</v>
      </c>
      <c r="AN298">
        <v>8</v>
      </c>
      <c r="AO298">
        <v>4</v>
      </c>
      <c r="AP298">
        <v>10</v>
      </c>
      <c r="AQ298">
        <v>15</v>
      </c>
      <c r="AR298">
        <v>17</v>
      </c>
      <c r="AS298">
        <v>46</v>
      </c>
      <c r="AT298">
        <v>54</v>
      </c>
      <c r="AU298">
        <v>1.1100000000000001</v>
      </c>
      <c r="AV298">
        <v>1.98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2.91</v>
      </c>
      <c r="BJ298">
        <v>3.19</v>
      </c>
      <c r="BK298">
        <v>2.61</v>
      </c>
      <c r="BL298">
        <f>1/Table1[[#This Row],[odds_ft_home_team_win]]+1/Table1[[#This Row],[odds_ft_draw]]+1/Table1[[#This Row],[odds_ft_away_team_win]]-1</f>
        <v>4.0263997960407583E-2</v>
      </c>
      <c r="BM298">
        <f>Table1[[#This Row],[Margin]]/3</f>
        <v>1.3421332653469195E-2</v>
      </c>
      <c r="BN298">
        <v>1.37</v>
      </c>
      <c r="BO298">
        <v>2.15</v>
      </c>
      <c r="BP298">
        <v>3.95</v>
      </c>
      <c r="BQ298">
        <v>0</v>
      </c>
      <c r="BR298">
        <v>1.95</v>
      </c>
      <c r="BS298">
        <v>1.87</v>
      </c>
      <c r="BT298" t="s">
        <v>83</v>
      </c>
      <c r="BU298">
        <f>VLOOKUP(Table1[[#This Row],[Reference]],metron,11,FALSE)</f>
        <v>1.228921489601805</v>
      </c>
      <c r="BV298">
        <f>VLOOKUP(Table1[[#This Row],[Reference]],metron,12,FALSE)</f>
        <v>1.2940512655166849</v>
      </c>
    </row>
    <row r="299" spans="1:74" x14ac:dyDescent="0.45">
      <c r="A299" t="s">
        <v>5406</v>
      </c>
      <c r="B299">
        <v>1532822400</v>
      </c>
      <c r="C299" s="3" t="s">
        <v>3268</v>
      </c>
      <c r="D299" t="s">
        <v>65</v>
      </c>
      <c r="E299" t="s">
        <v>66</v>
      </c>
      <c r="F299" t="s">
        <v>86</v>
      </c>
      <c r="G299" t="s">
        <v>93</v>
      </c>
      <c r="H299" t="s">
        <v>66</v>
      </c>
      <c r="I299">
        <f>MROUND(Table1[[#This Row],[Prob_H]]*100,2)/100</f>
        <v>0.6</v>
      </c>
      <c r="J299">
        <f>1/Table1[[#This Row],[odds_ft_home_team_win]]-Table1[[#This Row],[Margin/3]]</f>
        <v>0.60473460603699369</v>
      </c>
      <c r="K299">
        <f>1/Table1[[#This Row],[odds_ft_draw]]-Table1[[#This Row],[Margin/3]]</f>
        <v>0.24247045509359749</v>
      </c>
      <c r="L299">
        <f>1/Table1[[#This Row],[odds_ft_away_team_win]]-Table1[[#This Row],[Margin/3]]</f>
        <v>0.1527949388694087</v>
      </c>
      <c r="M299">
        <v>2</v>
      </c>
      <c r="N299">
        <v>0</v>
      </c>
      <c r="O299">
        <v>0</v>
      </c>
      <c r="P299">
        <v>2.14</v>
      </c>
      <c r="Q299">
        <v>0.71</v>
      </c>
      <c r="R299" t="str" cm="1">
        <f t="array" ref="R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">
        <v>3</v>
      </c>
      <c r="T299">
        <v>0</v>
      </c>
      <c r="U299">
        <v>3</v>
      </c>
      <c r="V299">
        <v>2</v>
      </c>
      <c r="W299">
        <v>2</v>
      </c>
      <c r="X299">
        <v>0</v>
      </c>
      <c r="Y299" t="s">
        <v>3269</v>
      </c>
      <c r="AA299">
        <v>4</v>
      </c>
      <c r="AB299">
        <v>7</v>
      </c>
      <c r="AC299">
        <v>2</v>
      </c>
      <c r="AD299">
        <v>0</v>
      </c>
      <c r="AE299">
        <v>3</v>
      </c>
      <c r="AF299">
        <v>0</v>
      </c>
      <c r="AG299">
        <v>0</v>
      </c>
      <c r="AH299">
        <v>2</v>
      </c>
      <c r="AI299">
        <v>1</v>
      </c>
      <c r="AJ299">
        <v>2</v>
      </c>
      <c r="AK299">
        <v>6</v>
      </c>
      <c r="AL299">
        <v>9</v>
      </c>
      <c r="AM299">
        <v>4</v>
      </c>
      <c r="AN299">
        <v>5</v>
      </c>
      <c r="AO299">
        <v>2</v>
      </c>
      <c r="AP299">
        <v>4</v>
      </c>
      <c r="AQ299">
        <v>9</v>
      </c>
      <c r="AR299">
        <v>15</v>
      </c>
      <c r="AS299">
        <v>45</v>
      </c>
      <c r="AT299">
        <v>55</v>
      </c>
      <c r="AU299">
        <v>1.04</v>
      </c>
      <c r="AV299">
        <v>1.49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1.59</v>
      </c>
      <c r="BJ299">
        <v>3.75</v>
      </c>
      <c r="BK299">
        <v>5.65</v>
      </c>
      <c r="BL299">
        <f>1/Table1[[#This Row],[odds_ft_home_team_win]]+1/Table1[[#This Row],[odds_ft_draw]]+1/Table1[[#This Row],[odds_ft_away_team_win]]-1</f>
        <v>7.2588634719207512E-2</v>
      </c>
      <c r="BM299">
        <f>Table1[[#This Row],[Margin]]/3</f>
        <v>2.4196211573069171E-2</v>
      </c>
      <c r="BN299">
        <v>1.32</v>
      </c>
      <c r="BO299">
        <v>2</v>
      </c>
      <c r="BP299">
        <v>3.6</v>
      </c>
      <c r="BQ299">
        <v>0</v>
      </c>
      <c r="BR299">
        <v>2.1</v>
      </c>
      <c r="BS299">
        <v>1.74</v>
      </c>
      <c r="BT299" t="s">
        <v>113</v>
      </c>
      <c r="BU299">
        <f>VLOOKUP(Table1[[#This Row],[Reference]],metron,11,FALSE)</f>
        <v>1.841836734693878</v>
      </c>
      <c r="BV299">
        <f>VLOOKUP(Table1[[#This Row],[Reference]],metron,12,FALSE)</f>
        <v>0.88917233560090703</v>
      </c>
    </row>
    <row r="300" spans="1:74" hidden="1" x14ac:dyDescent="0.45">
      <c r="A300" t="s">
        <v>5406</v>
      </c>
      <c r="B300">
        <v>1532829960</v>
      </c>
      <c r="C300" s="3" t="s">
        <v>3270</v>
      </c>
      <c r="D300" t="s">
        <v>65</v>
      </c>
      <c r="E300" t="s">
        <v>66</v>
      </c>
      <c r="F300" t="s">
        <v>98</v>
      </c>
      <c r="G300" t="s">
        <v>77</v>
      </c>
      <c r="H300" t="s">
        <v>66</v>
      </c>
      <c r="I300">
        <f>MROUND(Table1[[#This Row],[Prob_H]]*100,2)/100</f>
        <v>0.36</v>
      </c>
      <c r="J300">
        <f>1/Table1[[#This Row],[odds_ft_home_team_win]]-Table1[[#This Row],[Margin/3]]</f>
        <v>0.35703262786596118</v>
      </c>
      <c r="K300">
        <f>1/Table1[[#This Row],[odds_ft_draw]]-Table1[[#This Row],[Margin/3]]</f>
        <v>0.29916225749559083</v>
      </c>
      <c r="L300">
        <f>1/Table1[[#This Row],[odds_ft_away_team_win]]-Table1[[#This Row],[Margin/3]]</f>
        <v>0.34380511463844798</v>
      </c>
      <c r="M300">
        <v>2</v>
      </c>
      <c r="N300">
        <v>0</v>
      </c>
      <c r="O300">
        <v>0</v>
      </c>
      <c r="P300">
        <v>1</v>
      </c>
      <c r="Q300">
        <v>1.38</v>
      </c>
      <c r="R300" t="str" cm="1">
        <f t="array" ref="R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Z300">
        <v>47</v>
      </c>
      <c r="AA300">
        <v>5</v>
      </c>
      <c r="AB300">
        <v>6</v>
      </c>
      <c r="AC300">
        <v>2</v>
      </c>
      <c r="AD300">
        <v>0</v>
      </c>
      <c r="AE300">
        <v>2</v>
      </c>
      <c r="AF300">
        <v>0</v>
      </c>
      <c r="AG300">
        <v>1</v>
      </c>
      <c r="AH300">
        <v>1</v>
      </c>
      <c r="AI300">
        <v>0</v>
      </c>
      <c r="AJ300">
        <v>2</v>
      </c>
      <c r="AK300">
        <v>11</v>
      </c>
      <c r="AL300">
        <v>6</v>
      </c>
      <c r="AM300">
        <v>4</v>
      </c>
      <c r="AN300">
        <v>4</v>
      </c>
      <c r="AO300">
        <v>7</v>
      </c>
      <c r="AP300">
        <v>2</v>
      </c>
      <c r="AQ300">
        <v>10</v>
      </c>
      <c r="AR300">
        <v>19</v>
      </c>
      <c r="AS300">
        <v>54</v>
      </c>
      <c r="AT300">
        <v>46</v>
      </c>
      <c r="AU300">
        <v>1.73</v>
      </c>
      <c r="AV300">
        <v>1.25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2.7</v>
      </c>
      <c r="BJ300">
        <v>3.2</v>
      </c>
      <c r="BK300">
        <v>2.8</v>
      </c>
      <c r="BL300">
        <f>1/Table1[[#This Row],[odds_ft_home_team_win]]+1/Table1[[#This Row],[odds_ft_draw]]+1/Table1[[#This Row],[odds_ft_away_team_win]]-1</f>
        <v>4.0013227513227445E-2</v>
      </c>
      <c r="BM300">
        <f>Table1[[#This Row],[Margin]]/3</f>
        <v>1.3337742504409148E-2</v>
      </c>
      <c r="BN300">
        <v>1.39</v>
      </c>
      <c r="BO300">
        <v>2.2000000000000002</v>
      </c>
      <c r="BP300">
        <v>4.0999999999999996</v>
      </c>
      <c r="BQ300">
        <v>0</v>
      </c>
      <c r="BR300">
        <v>2</v>
      </c>
      <c r="BS300">
        <v>1.8</v>
      </c>
      <c r="BT300" t="s">
        <v>2745</v>
      </c>
      <c r="BU300">
        <f>VLOOKUP(Table1[[#This Row],[Reference]],metron,11,FALSE)</f>
        <v>1.269326094653606</v>
      </c>
      <c r="BV300">
        <f>VLOOKUP(Table1[[#This Row],[Reference]],metron,12,FALSE)</f>
        <v>1.2417089578661631</v>
      </c>
    </row>
    <row r="301" spans="1:74" hidden="1" x14ac:dyDescent="0.45">
      <c r="A301" t="s">
        <v>5406</v>
      </c>
      <c r="B301">
        <v>1532883600</v>
      </c>
      <c r="C301" s="3" t="s">
        <v>3271</v>
      </c>
      <c r="D301" t="s">
        <v>65</v>
      </c>
      <c r="E301" t="s">
        <v>66</v>
      </c>
      <c r="F301" t="s">
        <v>94</v>
      </c>
      <c r="G301" t="s">
        <v>2218</v>
      </c>
      <c r="H301" t="s">
        <v>66</v>
      </c>
      <c r="I301">
        <f>MROUND(Table1[[#This Row],[Prob_H]]*100,2)/100</f>
        <v>0.4</v>
      </c>
      <c r="J301">
        <f>1/Table1[[#This Row],[odds_ft_home_team_win]]-Table1[[#This Row],[Margin/3]]</f>
        <v>0.39483543679069116</v>
      </c>
      <c r="K301">
        <f>1/Table1[[#This Row],[odds_ft_draw]]-Table1[[#This Row],[Margin/3]]</f>
        <v>0.29062353926572376</v>
      </c>
      <c r="L301">
        <f>1/Table1[[#This Row],[odds_ft_away_team_win]]-Table1[[#This Row],[Margin/3]]</f>
        <v>0.31454102394358519</v>
      </c>
      <c r="M301">
        <v>2</v>
      </c>
      <c r="N301">
        <v>0</v>
      </c>
      <c r="O301">
        <v>0</v>
      </c>
      <c r="P301">
        <v>1.47</v>
      </c>
      <c r="Q301">
        <v>0.94</v>
      </c>
      <c r="R301" t="str" cm="1">
        <f t="array" ref="R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">
        <v>5</v>
      </c>
      <c r="T301">
        <v>3</v>
      </c>
      <c r="U301">
        <v>8</v>
      </c>
      <c r="V301">
        <v>2</v>
      </c>
      <c r="W301">
        <v>1</v>
      </c>
      <c r="X301">
        <v>1</v>
      </c>
      <c r="Y301" t="s">
        <v>3272</v>
      </c>
      <c r="Z301" t="s">
        <v>3273</v>
      </c>
      <c r="AA301">
        <v>8</v>
      </c>
      <c r="AB301">
        <v>6</v>
      </c>
      <c r="AC301">
        <v>2</v>
      </c>
      <c r="AD301">
        <v>0</v>
      </c>
      <c r="AE301">
        <v>1</v>
      </c>
      <c r="AF301">
        <v>0</v>
      </c>
      <c r="AG301">
        <v>0</v>
      </c>
      <c r="AH301">
        <v>2</v>
      </c>
      <c r="AI301">
        <v>0</v>
      </c>
      <c r="AJ301">
        <v>1</v>
      </c>
      <c r="AK301">
        <v>15</v>
      </c>
      <c r="AL301">
        <v>15</v>
      </c>
      <c r="AM301">
        <v>10</v>
      </c>
      <c r="AN301">
        <v>6</v>
      </c>
      <c r="AO301">
        <v>5</v>
      </c>
      <c r="AP301">
        <v>9</v>
      </c>
      <c r="AQ301">
        <v>10</v>
      </c>
      <c r="AR301">
        <v>11</v>
      </c>
      <c r="AS301">
        <v>50</v>
      </c>
      <c r="AT301">
        <v>50</v>
      </c>
      <c r="AU301">
        <v>2.0499999999999998</v>
      </c>
      <c r="AV301">
        <v>1.74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2.4500000000000002</v>
      </c>
      <c r="BJ301">
        <v>3.29</v>
      </c>
      <c r="BK301">
        <v>3.05</v>
      </c>
      <c r="BL301">
        <f>1/Table1[[#This Row],[odds_ft_home_team_win]]+1/Table1[[#This Row],[odds_ft_draw]]+1/Table1[[#This Row],[odds_ft_away_team_win]]-1</f>
        <v>3.9983485546293718E-2</v>
      </c>
      <c r="BM301">
        <f>Table1[[#This Row],[Margin]]/3</f>
        <v>1.3327828515431239E-2</v>
      </c>
      <c r="BN301">
        <v>1.38</v>
      </c>
      <c r="BO301">
        <v>2.15</v>
      </c>
      <c r="BP301">
        <v>4</v>
      </c>
      <c r="BQ301">
        <v>0</v>
      </c>
      <c r="BR301">
        <v>2</v>
      </c>
      <c r="BS301">
        <v>1.83</v>
      </c>
      <c r="BT301" t="s">
        <v>124</v>
      </c>
      <c r="BU301">
        <f>VLOOKUP(Table1[[#This Row],[Reference]],metron,11,FALSE)</f>
        <v>1.344038264434575</v>
      </c>
      <c r="BV301">
        <f>VLOOKUP(Table1[[#This Row],[Reference]],metron,12,FALSE)</f>
        <v>1.1515772691037469</v>
      </c>
    </row>
    <row r="302" spans="1:74" x14ac:dyDescent="0.45">
      <c r="A302" t="s">
        <v>5406</v>
      </c>
      <c r="B302">
        <v>1532898000</v>
      </c>
      <c r="C302" s="3" t="s">
        <v>3274</v>
      </c>
      <c r="D302" t="s">
        <v>65</v>
      </c>
      <c r="E302" t="s">
        <v>66</v>
      </c>
      <c r="F302" t="s">
        <v>2738</v>
      </c>
      <c r="G302" t="s">
        <v>611</v>
      </c>
      <c r="H302" t="s">
        <v>66</v>
      </c>
      <c r="I302">
        <f>MROUND(Table1[[#This Row],[Prob_H]]*100,2)/100</f>
        <v>0.5</v>
      </c>
      <c r="J302">
        <f>1/Table1[[#This Row],[odds_ft_home_team_win]]-Table1[[#This Row],[Margin/3]]</f>
        <v>0.49450411246682918</v>
      </c>
      <c r="K302">
        <f>1/Table1[[#This Row],[odds_ft_draw]]-Table1[[#This Row],[Margin/3]]</f>
        <v>0.26544143130228587</v>
      </c>
      <c r="L302">
        <f>1/Table1[[#This Row],[odds_ft_away_team_win]]-Table1[[#This Row],[Margin/3]]</f>
        <v>0.24005445623088492</v>
      </c>
      <c r="M302">
        <v>2</v>
      </c>
      <c r="N302">
        <v>0</v>
      </c>
      <c r="O302">
        <v>0</v>
      </c>
      <c r="P302">
        <v>1.41</v>
      </c>
      <c r="Q302">
        <v>0.35</v>
      </c>
      <c r="R302" t="str" cm="1">
        <f t="array" ref="R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2">
        <v>2</v>
      </c>
      <c r="T302">
        <v>0</v>
      </c>
      <c r="U302">
        <v>2</v>
      </c>
      <c r="V302">
        <v>1</v>
      </c>
      <c r="W302">
        <v>1</v>
      </c>
      <c r="X302">
        <v>0</v>
      </c>
      <c r="Y302" t="s">
        <v>3275</v>
      </c>
      <c r="AA302">
        <v>4</v>
      </c>
      <c r="AB302">
        <v>3</v>
      </c>
      <c r="AC302">
        <v>2</v>
      </c>
      <c r="AD302">
        <v>0</v>
      </c>
      <c r="AE302">
        <v>1</v>
      </c>
      <c r="AF302">
        <v>0</v>
      </c>
      <c r="AG302">
        <v>2</v>
      </c>
      <c r="AH302">
        <v>0</v>
      </c>
      <c r="AI302">
        <v>0</v>
      </c>
      <c r="AJ302">
        <v>1</v>
      </c>
      <c r="AK302">
        <v>15</v>
      </c>
      <c r="AL302">
        <v>8</v>
      </c>
      <c r="AM302">
        <v>5</v>
      </c>
      <c r="AN302">
        <v>2</v>
      </c>
      <c r="AO302">
        <v>10</v>
      </c>
      <c r="AP302">
        <v>6</v>
      </c>
      <c r="AQ302">
        <v>13</v>
      </c>
      <c r="AR302">
        <v>14</v>
      </c>
      <c r="AS302">
        <v>49</v>
      </c>
      <c r="AT302">
        <v>51</v>
      </c>
      <c r="AU302">
        <v>1.54</v>
      </c>
      <c r="AV302">
        <v>0.94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1.97</v>
      </c>
      <c r="BJ302">
        <v>3.59</v>
      </c>
      <c r="BK302">
        <v>3.95</v>
      </c>
      <c r="BL302">
        <f>1/Table1[[#This Row],[odds_ft_home_team_win]]+1/Table1[[#This Row],[odds_ft_draw]]+1/Table1[[#This Row],[odds_ft_away_team_win]]-1</f>
        <v>3.9330302193421041E-2</v>
      </c>
      <c r="BM302">
        <f>Table1[[#This Row],[Margin]]/3</f>
        <v>1.3110100731140347E-2</v>
      </c>
      <c r="BN302">
        <v>1.26</v>
      </c>
      <c r="BO302">
        <v>1.83</v>
      </c>
      <c r="BP302">
        <v>3.15</v>
      </c>
      <c r="BQ302">
        <v>0</v>
      </c>
      <c r="BR302">
        <v>1.83</v>
      </c>
      <c r="BS302">
        <v>2</v>
      </c>
      <c r="BT302" t="s">
        <v>1292</v>
      </c>
      <c r="BU302">
        <f>VLOOKUP(Table1[[#This Row],[Reference]],metron,11,FALSE)</f>
        <v>1.5342708579532029</v>
      </c>
      <c r="BV302">
        <f>VLOOKUP(Table1[[#This Row],[Reference]],metron,12,FALSE)</f>
        <v>0.98593713070196176</v>
      </c>
    </row>
    <row r="303" spans="1:74" hidden="1" x14ac:dyDescent="0.45">
      <c r="A303" t="s">
        <v>5406</v>
      </c>
      <c r="B303">
        <v>1532905200</v>
      </c>
      <c r="C303" s="3" t="s">
        <v>3276</v>
      </c>
      <c r="D303" t="s">
        <v>65</v>
      </c>
      <c r="E303" t="s">
        <v>66</v>
      </c>
      <c r="F303" t="s">
        <v>68</v>
      </c>
      <c r="G303" t="s">
        <v>72</v>
      </c>
      <c r="H303" t="s">
        <v>66</v>
      </c>
      <c r="I303">
        <f>MROUND(Table1[[#This Row],[Prob_H]]*100,2)/100</f>
        <v>0.6</v>
      </c>
      <c r="J303">
        <f>1/Table1[[#This Row],[odds_ft_home_team_win]]-Table1[[#This Row],[Margin/3]]</f>
        <v>0.59165731387953602</v>
      </c>
      <c r="K303">
        <f>1/Table1[[#This Row],[odds_ft_draw]]-Table1[[#This Row],[Margin/3]]</f>
        <v>0.25215114104002995</v>
      </c>
      <c r="L303">
        <f>1/Table1[[#This Row],[odds_ft_away_team_win]]-Table1[[#This Row],[Margin/3]]</f>
        <v>0.15619154508043395</v>
      </c>
      <c r="M303">
        <v>2</v>
      </c>
      <c r="N303">
        <v>3</v>
      </c>
      <c r="O303">
        <v>0</v>
      </c>
      <c r="P303">
        <v>2.19</v>
      </c>
      <c r="Q303">
        <v>0.78</v>
      </c>
      <c r="R303" t="str" cm="1">
        <f t="array" ref="R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59</v>
      </c>
      <c r="AA303">
        <v>14</v>
      </c>
      <c r="AB303">
        <v>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12</v>
      </c>
      <c r="AL303">
        <v>11</v>
      </c>
      <c r="AM303">
        <v>4</v>
      </c>
      <c r="AN303">
        <v>2</v>
      </c>
      <c r="AO303">
        <v>8</v>
      </c>
      <c r="AP303">
        <v>9</v>
      </c>
      <c r="AQ303">
        <v>13</v>
      </c>
      <c r="AR303">
        <v>6</v>
      </c>
      <c r="AS303">
        <v>62</v>
      </c>
      <c r="AT303">
        <v>38</v>
      </c>
      <c r="AU303">
        <v>1.43</v>
      </c>
      <c r="AV303">
        <v>1</v>
      </c>
      <c r="AW303">
        <v>1</v>
      </c>
      <c r="AX303">
        <v>0</v>
      </c>
      <c r="AY303">
        <v>50</v>
      </c>
      <c r="AZ303">
        <v>0</v>
      </c>
      <c r="BA303">
        <v>0</v>
      </c>
      <c r="BB303">
        <v>0</v>
      </c>
      <c r="BC303">
        <v>0</v>
      </c>
      <c r="BD303">
        <v>50</v>
      </c>
      <c r="BE303">
        <v>0</v>
      </c>
      <c r="BF303">
        <v>50</v>
      </c>
      <c r="BG303">
        <v>4</v>
      </c>
      <c r="BH303">
        <v>4</v>
      </c>
      <c r="BI303">
        <v>1.62</v>
      </c>
      <c r="BJ303">
        <v>3.6</v>
      </c>
      <c r="BK303">
        <v>5.5</v>
      </c>
      <c r="BL303">
        <f>1/Table1[[#This Row],[odds_ft_home_team_win]]+1/Table1[[#This Row],[odds_ft_draw]]+1/Table1[[#This Row],[odds_ft_away_team_win]]-1</f>
        <v>7.6879910213243585E-2</v>
      </c>
      <c r="BM303">
        <f>Table1[[#This Row],[Margin]]/3</f>
        <v>2.5626636737747861E-2</v>
      </c>
      <c r="BN303">
        <v>1.39</v>
      </c>
      <c r="BO303">
        <v>2.2000000000000002</v>
      </c>
      <c r="BP303">
        <v>4.1500000000000004</v>
      </c>
      <c r="BQ303">
        <v>0</v>
      </c>
      <c r="BR303">
        <v>2.25</v>
      </c>
      <c r="BS303">
        <v>1.62</v>
      </c>
      <c r="BT303" t="s">
        <v>116</v>
      </c>
      <c r="BU303">
        <f>VLOOKUP(Table1[[#This Row],[Reference]],metron,11,FALSE)</f>
        <v>1.841836734693878</v>
      </c>
      <c r="BV303">
        <f>VLOOKUP(Table1[[#This Row],[Reference]],metron,12,FALSE)</f>
        <v>0.88917233560090703</v>
      </c>
    </row>
    <row r="304" spans="1:74" x14ac:dyDescent="0.45">
      <c r="A304" t="s">
        <v>5406</v>
      </c>
      <c r="B304">
        <v>1532912400</v>
      </c>
      <c r="C304" s="3" t="s">
        <v>3277</v>
      </c>
      <c r="D304" t="s">
        <v>65</v>
      </c>
      <c r="E304" t="s">
        <v>66</v>
      </c>
      <c r="F304" t="s">
        <v>81</v>
      </c>
      <c r="G304" t="s">
        <v>85</v>
      </c>
      <c r="H304" t="s">
        <v>66</v>
      </c>
      <c r="I304">
        <f>MROUND(Table1[[#This Row],[Prob_H]]*100,2)/100</f>
        <v>0.3</v>
      </c>
      <c r="J304">
        <f>1/Table1[[#This Row],[odds_ft_home_team_win]]-Table1[[#This Row],[Margin/3]]</f>
        <v>0.30961791831357044</v>
      </c>
      <c r="K304">
        <f>1/Table1[[#This Row],[odds_ft_draw]]-Table1[[#This Row],[Margin/3]]</f>
        <v>0.27931488801054016</v>
      </c>
      <c r="L304">
        <f>1/Table1[[#This Row],[odds_ft_away_team_win]]-Table1[[#This Row],[Margin/3]]</f>
        <v>0.41106719367588934</v>
      </c>
      <c r="M304">
        <v>2</v>
      </c>
      <c r="N304">
        <v>0</v>
      </c>
      <c r="O304">
        <v>3</v>
      </c>
      <c r="P304">
        <v>1.6</v>
      </c>
      <c r="Q304">
        <v>1.29</v>
      </c>
      <c r="R304" t="str" cm="1">
        <f t="array" ref="R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4">
        <v>0</v>
      </c>
      <c r="T304">
        <v>2</v>
      </c>
      <c r="U304">
        <v>2</v>
      </c>
      <c r="V304">
        <v>0</v>
      </c>
      <c r="W304">
        <v>0</v>
      </c>
      <c r="X304">
        <v>0</v>
      </c>
      <c r="Z304" t="s">
        <v>3278</v>
      </c>
      <c r="AA304">
        <v>5</v>
      </c>
      <c r="AB304">
        <v>5</v>
      </c>
      <c r="AC304">
        <v>2</v>
      </c>
      <c r="AD304">
        <v>2</v>
      </c>
      <c r="AE304">
        <v>2</v>
      </c>
      <c r="AF304">
        <v>0</v>
      </c>
      <c r="AG304">
        <v>2</v>
      </c>
      <c r="AH304">
        <v>2</v>
      </c>
      <c r="AI304">
        <v>2</v>
      </c>
      <c r="AJ304">
        <v>0</v>
      </c>
      <c r="AK304">
        <v>9</v>
      </c>
      <c r="AL304">
        <v>15</v>
      </c>
      <c r="AM304">
        <v>7</v>
      </c>
      <c r="AN304">
        <v>5</v>
      </c>
      <c r="AO304">
        <v>2</v>
      </c>
      <c r="AP304">
        <v>10</v>
      </c>
      <c r="AQ304">
        <v>12</v>
      </c>
      <c r="AR304">
        <v>19</v>
      </c>
      <c r="AS304">
        <v>42</v>
      </c>
      <c r="AT304">
        <v>58</v>
      </c>
      <c r="AU304">
        <v>1.36</v>
      </c>
      <c r="AV304">
        <v>1.84</v>
      </c>
      <c r="AW304">
        <v>0.5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50</v>
      </c>
      <c r="BG304">
        <v>2</v>
      </c>
      <c r="BH304">
        <v>2</v>
      </c>
      <c r="BI304">
        <v>3</v>
      </c>
      <c r="BJ304">
        <v>3.3</v>
      </c>
      <c r="BK304">
        <v>2.2999999999999998</v>
      </c>
      <c r="BL304">
        <f>1/Table1[[#This Row],[odds_ft_home_team_win]]+1/Table1[[#This Row],[odds_ft_draw]]+1/Table1[[#This Row],[odds_ft_away_team_win]]-1</f>
        <v>7.1146245059288571E-2</v>
      </c>
      <c r="BM304">
        <f>Table1[[#This Row],[Margin]]/3</f>
        <v>2.3715415019762858E-2</v>
      </c>
      <c r="BN304">
        <v>1.24</v>
      </c>
      <c r="BO304">
        <v>1.77</v>
      </c>
      <c r="BP304">
        <v>2.95</v>
      </c>
      <c r="BQ304">
        <v>0</v>
      </c>
      <c r="BR304">
        <v>1.69</v>
      </c>
      <c r="BS304">
        <v>2.2000000000000002</v>
      </c>
      <c r="BT304" t="s">
        <v>109</v>
      </c>
      <c r="BU304">
        <f>VLOOKUP(Table1[[#This Row],[Reference]],metron,11,FALSE)</f>
        <v>1.1805091283106199</v>
      </c>
      <c r="BV304">
        <f>VLOOKUP(Table1[[#This Row],[Reference]],metron,12,FALSE)</f>
        <v>1.3921316533813319</v>
      </c>
    </row>
    <row r="305" spans="1:74" hidden="1" x14ac:dyDescent="0.45">
      <c r="A305" t="s">
        <v>5405</v>
      </c>
      <c r="B305">
        <v>1547254800</v>
      </c>
      <c r="C305" s="3" t="s">
        <v>3536</v>
      </c>
      <c r="D305" t="s">
        <v>65</v>
      </c>
      <c r="E305" t="s">
        <v>66</v>
      </c>
      <c r="F305" t="s">
        <v>611</v>
      </c>
      <c r="G305" t="s">
        <v>2738</v>
      </c>
      <c r="H305" t="s">
        <v>66</v>
      </c>
      <c r="I305">
        <f>MROUND(Table1[[#This Row],[Prob_H]]*100,2)/100</f>
        <v>0.34</v>
      </c>
      <c r="J305">
        <f>1/Table1[[#This Row],[odds_ft_home_team_win]]-Table1[[#This Row],[Margin/3]]</f>
        <v>0.33825757575757576</v>
      </c>
      <c r="K305">
        <f>1/Table1[[#This Row],[odds_ft_draw]]-Table1[[#This Row],[Margin/3]]</f>
        <v>0.28712121212121211</v>
      </c>
      <c r="L305">
        <f>1/Table1[[#This Row],[odds_ft_away_team_win]]-Table1[[#This Row],[Margin/3]]</f>
        <v>0.37462121212121213</v>
      </c>
      <c r="M305">
        <v>2</v>
      </c>
      <c r="N305">
        <v>0.67</v>
      </c>
      <c r="O305">
        <v>0.56000000000000005</v>
      </c>
      <c r="P305">
        <v>0.47</v>
      </c>
      <c r="Q305">
        <v>0.88</v>
      </c>
      <c r="R305" t="str" cm="1">
        <f t="array" ref="R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Z305">
        <v>78</v>
      </c>
      <c r="AA305">
        <v>7</v>
      </c>
      <c r="AB305">
        <v>1</v>
      </c>
      <c r="AC305">
        <v>2</v>
      </c>
      <c r="AD305">
        <v>0</v>
      </c>
      <c r="AE305">
        <v>3</v>
      </c>
      <c r="AF305">
        <v>0</v>
      </c>
      <c r="AG305">
        <v>2</v>
      </c>
      <c r="AH305">
        <v>0</v>
      </c>
      <c r="AI305">
        <v>0</v>
      </c>
      <c r="AJ305">
        <v>3</v>
      </c>
      <c r="AK305">
        <v>7</v>
      </c>
      <c r="AL305">
        <v>10</v>
      </c>
      <c r="AM305">
        <v>3</v>
      </c>
      <c r="AN305">
        <v>3</v>
      </c>
      <c r="AO305">
        <v>4</v>
      </c>
      <c r="AP305">
        <v>7</v>
      </c>
      <c r="AQ305">
        <v>18</v>
      </c>
      <c r="AR305">
        <v>11</v>
      </c>
      <c r="AS305">
        <v>50</v>
      </c>
      <c r="AT305">
        <v>50</v>
      </c>
      <c r="AU305">
        <v>1.2</v>
      </c>
      <c r="AV305">
        <v>1.28</v>
      </c>
      <c r="AW305">
        <v>3</v>
      </c>
      <c r="AX305">
        <v>50</v>
      </c>
      <c r="AY305">
        <v>78</v>
      </c>
      <c r="AZ305">
        <v>62</v>
      </c>
      <c r="BA305">
        <v>45</v>
      </c>
      <c r="BB305">
        <v>17</v>
      </c>
      <c r="BC305">
        <v>34</v>
      </c>
      <c r="BD305">
        <v>78</v>
      </c>
      <c r="BE305">
        <v>56</v>
      </c>
      <c r="BF305">
        <v>73</v>
      </c>
      <c r="BG305">
        <v>7.44</v>
      </c>
      <c r="BH305">
        <v>4.78</v>
      </c>
      <c r="BI305">
        <v>2.75</v>
      </c>
      <c r="BJ305">
        <v>3.2</v>
      </c>
      <c r="BK305">
        <v>2.5</v>
      </c>
      <c r="BL305">
        <f>1/Table1[[#This Row],[odds_ft_home_team_win]]+1/Table1[[#This Row],[odds_ft_draw]]+1/Table1[[#This Row],[odds_ft_away_team_win]]-1</f>
        <v>7.6136363636363669E-2</v>
      </c>
      <c r="BM305">
        <f>Table1[[#This Row],[Margin]]/3</f>
        <v>2.537878787878789E-2</v>
      </c>
      <c r="BN305">
        <v>1.33</v>
      </c>
      <c r="BO305">
        <v>2.0499999999999998</v>
      </c>
      <c r="BP305">
        <v>3.7</v>
      </c>
      <c r="BQ305">
        <v>0</v>
      </c>
      <c r="BR305">
        <v>1.87</v>
      </c>
      <c r="BS305">
        <v>1.95</v>
      </c>
      <c r="BT305" t="s">
        <v>614</v>
      </c>
      <c r="BU305">
        <f>VLOOKUP(Table1[[#This Row],[Reference]],metron,11,FALSE)</f>
        <v>1.228921489601805</v>
      </c>
      <c r="BV305">
        <f>VLOOKUP(Table1[[#This Row],[Reference]],metron,12,FALSE)</f>
        <v>1.2940512655166849</v>
      </c>
    </row>
    <row r="306" spans="1:74" hidden="1" x14ac:dyDescent="0.45">
      <c r="A306" t="s">
        <v>5405</v>
      </c>
      <c r="B306">
        <v>1547262000</v>
      </c>
      <c r="C306" s="3" t="s">
        <v>3537</v>
      </c>
      <c r="D306" t="s">
        <v>65</v>
      </c>
      <c r="E306" t="s">
        <v>66</v>
      </c>
      <c r="F306" t="s">
        <v>93</v>
      </c>
      <c r="G306" t="s">
        <v>86</v>
      </c>
      <c r="H306" t="s">
        <v>66</v>
      </c>
      <c r="I306">
        <f>MROUND(Table1[[#This Row],[Prob_H]]*100,2)/100</f>
        <v>0.26</v>
      </c>
      <c r="J306">
        <f>1/Table1[[#This Row],[odds_ft_home_team_win]]-Table1[[#This Row],[Margin/3]]</f>
        <v>0.25495760633452458</v>
      </c>
      <c r="K306">
        <f>1/Table1[[#This Row],[odds_ft_draw]]-Table1[[#This Row],[Margin/3]]</f>
        <v>0.27177492817602128</v>
      </c>
      <c r="L306">
        <f>1/Table1[[#This Row],[odds_ft_away_team_win]]-Table1[[#This Row],[Margin/3]]</f>
        <v>0.47326746548945414</v>
      </c>
      <c r="M306">
        <v>2</v>
      </c>
      <c r="N306">
        <v>1</v>
      </c>
      <c r="O306">
        <v>1.67</v>
      </c>
      <c r="P306">
        <v>1.06</v>
      </c>
      <c r="Q306">
        <v>1.5</v>
      </c>
      <c r="R306" t="str" cm="1">
        <f t="array" ref="R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6">
        <v>1</v>
      </c>
      <c r="T306">
        <v>2</v>
      </c>
      <c r="U306">
        <v>3</v>
      </c>
      <c r="V306">
        <v>0</v>
      </c>
      <c r="W306">
        <v>0</v>
      </c>
      <c r="X306">
        <v>0</v>
      </c>
      <c r="Y306">
        <v>90</v>
      </c>
      <c r="Z306" t="s">
        <v>3538</v>
      </c>
      <c r="AA306">
        <v>6</v>
      </c>
      <c r="AB306">
        <v>1</v>
      </c>
      <c r="AC306">
        <v>3</v>
      </c>
      <c r="AD306">
        <v>0</v>
      </c>
      <c r="AE306">
        <v>1</v>
      </c>
      <c r="AF306">
        <v>0</v>
      </c>
      <c r="AG306">
        <v>3</v>
      </c>
      <c r="AH306">
        <v>0</v>
      </c>
      <c r="AI306">
        <v>0</v>
      </c>
      <c r="AJ306">
        <v>1</v>
      </c>
      <c r="AK306">
        <v>10</v>
      </c>
      <c r="AL306">
        <v>11</v>
      </c>
      <c r="AM306">
        <v>4</v>
      </c>
      <c r="AN306">
        <v>4</v>
      </c>
      <c r="AO306">
        <v>6</v>
      </c>
      <c r="AP306">
        <v>7</v>
      </c>
      <c r="AQ306">
        <v>12</v>
      </c>
      <c r="AR306">
        <v>13</v>
      </c>
      <c r="AS306">
        <v>48</v>
      </c>
      <c r="AT306">
        <v>52</v>
      </c>
      <c r="AU306">
        <v>1.4</v>
      </c>
      <c r="AV306">
        <v>1.43</v>
      </c>
      <c r="AW306">
        <v>2.21</v>
      </c>
      <c r="AX306">
        <v>39</v>
      </c>
      <c r="AY306">
        <v>63</v>
      </c>
      <c r="AZ306">
        <v>32</v>
      </c>
      <c r="BA306">
        <v>22</v>
      </c>
      <c r="BB306">
        <v>14</v>
      </c>
      <c r="BC306">
        <v>24</v>
      </c>
      <c r="BD306">
        <v>60</v>
      </c>
      <c r="BE306">
        <v>31</v>
      </c>
      <c r="BF306">
        <v>74</v>
      </c>
      <c r="BG306">
        <v>8.41</v>
      </c>
      <c r="BH306">
        <v>4.3899999999999997</v>
      </c>
      <c r="BI306">
        <v>3.55</v>
      </c>
      <c r="BJ306">
        <v>3.35</v>
      </c>
      <c r="BK306">
        <v>2</v>
      </c>
      <c r="BL306">
        <f>1/Table1[[#This Row],[odds_ft_home_team_win]]+1/Table1[[#This Row],[odds_ft_draw]]+1/Table1[[#This Row],[odds_ft_away_team_win]]-1</f>
        <v>8.0197603531637629E-2</v>
      </c>
      <c r="BM306">
        <f>Table1[[#This Row],[Margin]]/3</f>
        <v>2.6732534510545875E-2</v>
      </c>
      <c r="BN306">
        <v>1.33</v>
      </c>
      <c r="BO306">
        <v>2.0499999999999998</v>
      </c>
      <c r="BP306">
        <v>3.7</v>
      </c>
      <c r="BQ306">
        <v>0</v>
      </c>
      <c r="BR306">
        <v>1.91</v>
      </c>
      <c r="BS306">
        <v>1.91</v>
      </c>
      <c r="BT306" t="s">
        <v>95</v>
      </c>
      <c r="BU306">
        <f>VLOOKUP(Table1[[#This Row],[Reference]],metron,11,FALSE)</f>
        <v>1.0936930368209989</v>
      </c>
      <c r="BV306">
        <f>VLOOKUP(Table1[[#This Row],[Reference]],metron,12,FALSE)</f>
        <v>1.475756471017134</v>
      </c>
    </row>
    <row r="307" spans="1:74" x14ac:dyDescent="0.45">
      <c r="A307" t="s">
        <v>5405</v>
      </c>
      <c r="B307">
        <v>1547334000</v>
      </c>
      <c r="C307" s="3" t="s">
        <v>3539</v>
      </c>
      <c r="D307" t="s">
        <v>65</v>
      </c>
      <c r="E307" t="s">
        <v>66</v>
      </c>
      <c r="F307" t="s">
        <v>85</v>
      </c>
      <c r="G307" t="s">
        <v>81</v>
      </c>
      <c r="H307" t="s">
        <v>66</v>
      </c>
      <c r="I307">
        <f>MROUND(Table1[[#This Row],[Prob_H]]*100,2)/100</f>
        <v>0.6</v>
      </c>
      <c r="J307">
        <f>1/Table1[[#This Row],[odds_ft_home_team_win]]-Table1[[#This Row],[Margin/3]]</f>
        <v>0.59241174973872412</v>
      </c>
      <c r="K307">
        <f>1/Table1[[#This Row],[odds_ft_draw]]-Table1[[#This Row],[Margin/3]]</f>
        <v>0.2382856938582823</v>
      </c>
      <c r="L307">
        <f>1/Table1[[#This Row],[odds_ft_away_team_win]]-Table1[[#This Row],[Margin/3]]</f>
        <v>0.1693025564029936</v>
      </c>
      <c r="M307">
        <v>2</v>
      </c>
      <c r="N307">
        <v>2.5499999999999998</v>
      </c>
      <c r="O307">
        <v>1.33</v>
      </c>
      <c r="P307">
        <v>2.29</v>
      </c>
      <c r="Q307">
        <v>1.85</v>
      </c>
      <c r="R307" t="str" cm="1">
        <f t="array" ref="R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">
        <v>2</v>
      </c>
      <c r="T307">
        <v>2</v>
      </c>
      <c r="U307">
        <v>4</v>
      </c>
      <c r="V307">
        <v>0</v>
      </c>
      <c r="W307">
        <v>0</v>
      </c>
      <c r="X307">
        <v>0</v>
      </c>
      <c r="Y307" t="s">
        <v>652</v>
      </c>
      <c r="Z307" t="s">
        <v>3540</v>
      </c>
      <c r="AA307">
        <v>2</v>
      </c>
      <c r="AB307">
        <v>5</v>
      </c>
      <c r="AC307">
        <v>1</v>
      </c>
      <c r="AD307">
        <v>0</v>
      </c>
      <c r="AE307">
        <v>3</v>
      </c>
      <c r="AF307">
        <v>0</v>
      </c>
      <c r="AG307">
        <v>1</v>
      </c>
      <c r="AH307">
        <v>0</v>
      </c>
      <c r="AI307">
        <v>0</v>
      </c>
      <c r="AJ307">
        <v>3</v>
      </c>
      <c r="AK307">
        <v>23</v>
      </c>
      <c r="AL307">
        <v>10</v>
      </c>
      <c r="AM307">
        <v>7</v>
      </c>
      <c r="AN307">
        <v>3</v>
      </c>
      <c r="AO307">
        <v>16</v>
      </c>
      <c r="AP307">
        <v>7</v>
      </c>
      <c r="AQ307">
        <v>7</v>
      </c>
      <c r="AR307">
        <v>9</v>
      </c>
      <c r="AS307">
        <v>52</v>
      </c>
      <c r="AT307">
        <v>48</v>
      </c>
      <c r="AU307">
        <v>2.33</v>
      </c>
      <c r="AV307">
        <v>1.23</v>
      </c>
      <c r="AW307">
        <v>2.67</v>
      </c>
      <c r="AX307">
        <v>39</v>
      </c>
      <c r="AY307">
        <v>81</v>
      </c>
      <c r="AZ307">
        <v>54</v>
      </c>
      <c r="BA307">
        <v>24</v>
      </c>
      <c r="BB307">
        <v>9</v>
      </c>
      <c r="BC307">
        <v>26</v>
      </c>
      <c r="BD307">
        <v>80</v>
      </c>
      <c r="BE307">
        <v>39</v>
      </c>
      <c r="BF307">
        <v>75</v>
      </c>
      <c r="BG307">
        <v>10.220000000000001</v>
      </c>
      <c r="BH307">
        <v>3.11</v>
      </c>
      <c r="BI307">
        <v>1.62</v>
      </c>
      <c r="BJ307">
        <v>3.8</v>
      </c>
      <c r="BK307">
        <v>5.15</v>
      </c>
      <c r="BL307">
        <f>1/Table1[[#This Row],[odds_ft_home_team_win]]+1/Table1[[#This Row],[odds_ft_draw]]+1/Table1[[#This Row],[odds_ft_away_team_win]]-1</f>
        <v>7.4616602635679374E-2</v>
      </c>
      <c r="BM307">
        <f>Table1[[#This Row],[Margin]]/3</f>
        <v>2.4872200878559791E-2</v>
      </c>
      <c r="BN307">
        <v>1.26</v>
      </c>
      <c r="BO307">
        <v>1.83</v>
      </c>
      <c r="BP307">
        <v>3.1</v>
      </c>
      <c r="BQ307">
        <v>0</v>
      </c>
      <c r="BR307">
        <v>1.91</v>
      </c>
      <c r="BS307">
        <v>1.91</v>
      </c>
      <c r="BT307" t="s">
        <v>1684</v>
      </c>
      <c r="BU307">
        <f>VLOOKUP(Table1[[#This Row],[Reference]],metron,11,FALSE)</f>
        <v>1.841836734693878</v>
      </c>
      <c r="BV307">
        <f>VLOOKUP(Table1[[#This Row],[Reference]],metron,12,FALSE)</f>
        <v>0.88917233560090703</v>
      </c>
    </row>
    <row r="308" spans="1:74" hidden="1" x14ac:dyDescent="0.45">
      <c r="A308" t="s">
        <v>5405</v>
      </c>
      <c r="B308">
        <v>1547341200</v>
      </c>
      <c r="C308" s="3" t="s">
        <v>3541</v>
      </c>
      <c r="D308" t="s">
        <v>65</v>
      </c>
      <c r="E308" t="s">
        <v>66</v>
      </c>
      <c r="F308" t="s">
        <v>77</v>
      </c>
      <c r="G308" t="s">
        <v>98</v>
      </c>
      <c r="H308" t="s">
        <v>66</v>
      </c>
      <c r="I308">
        <f>MROUND(Table1[[#This Row],[Prob_H]]*100,2)/100</f>
        <v>0.48</v>
      </c>
      <c r="J308">
        <f>1/Table1[[#This Row],[odds_ft_home_team_win]]-Table1[[#This Row],[Margin/3]]</f>
        <v>0.48560277258677426</v>
      </c>
      <c r="K308">
        <f>1/Table1[[#This Row],[odds_ft_draw]]-Table1[[#This Row],[Margin/3]]</f>
        <v>0.30065111222527779</v>
      </c>
      <c r="L308">
        <f>1/Table1[[#This Row],[odds_ft_away_team_win]]-Table1[[#This Row],[Margin/3]]</f>
        <v>0.21374611518794806</v>
      </c>
      <c r="M308">
        <v>2</v>
      </c>
      <c r="N308">
        <v>2.42</v>
      </c>
      <c r="O308">
        <v>1.78</v>
      </c>
      <c r="P308">
        <v>2.29</v>
      </c>
      <c r="Q308">
        <v>1.24</v>
      </c>
      <c r="R308" t="str" cm="1">
        <f t="array" ref="R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Z308">
        <v>79</v>
      </c>
      <c r="AA308">
        <v>11</v>
      </c>
      <c r="AB308">
        <v>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14</v>
      </c>
      <c r="AL308">
        <v>14</v>
      </c>
      <c r="AM308">
        <v>0</v>
      </c>
      <c r="AN308">
        <v>4</v>
      </c>
      <c r="AO308">
        <v>14</v>
      </c>
      <c r="AP308">
        <v>10</v>
      </c>
      <c r="AQ308">
        <v>9</v>
      </c>
      <c r="AR308">
        <v>9</v>
      </c>
      <c r="AS308">
        <v>61</v>
      </c>
      <c r="AT308">
        <v>39</v>
      </c>
      <c r="AU308">
        <v>1.24</v>
      </c>
      <c r="AV308">
        <v>1.47</v>
      </c>
      <c r="AW308">
        <v>2.48</v>
      </c>
      <c r="AX308">
        <v>50</v>
      </c>
      <c r="AY308">
        <v>73</v>
      </c>
      <c r="AZ308">
        <v>43</v>
      </c>
      <c r="BA308">
        <v>21</v>
      </c>
      <c r="BB308">
        <v>10</v>
      </c>
      <c r="BC308">
        <v>29</v>
      </c>
      <c r="BD308">
        <v>57</v>
      </c>
      <c r="BE308">
        <v>41</v>
      </c>
      <c r="BF308">
        <v>82</v>
      </c>
      <c r="BG308">
        <v>7.77</v>
      </c>
      <c r="BH308">
        <v>4.3</v>
      </c>
      <c r="BI308">
        <v>1.95</v>
      </c>
      <c r="BJ308">
        <v>3.05</v>
      </c>
      <c r="BK308">
        <v>4.1500000000000004</v>
      </c>
      <c r="BL308">
        <f>1/Table1[[#This Row],[odds_ft_home_team_win]]+1/Table1[[#This Row],[odds_ft_draw]]+1/Table1[[#This Row],[odds_ft_away_team_win]]-1</f>
        <v>8.1653220701215945E-2</v>
      </c>
      <c r="BM308">
        <f>Table1[[#This Row],[Margin]]/3</f>
        <v>2.7217740233738647E-2</v>
      </c>
      <c r="BN308">
        <v>1.49</v>
      </c>
      <c r="BO308">
        <v>2.5</v>
      </c>
      <c r="BP308">
        <v>4.8499999999999996</v>
      </c>
      <c r="BQ308">
        <v>0</v>
      </c>
      <c r="BR308">
        <v>2.25</v>
      </c>
      <c r="BS308">
        <v>1.65</v>
      </c>
      <c r="BT308" t="s">
        <v>113</v>
      </c>
      <c r="BU308">
        <f>VLOOKUP(Table1[[#This Row],[Reference]],metron,11,FALSE)</f>
        <v>1.510877192982456</v>
      </c>
      <c r="BV308">
        <f>VLOOKUP(Table1[[#This Row],[Reference]],metron,12,FALSE)</f>
        <v>1.0163157894736841</v>
      </c>
    </row>
    <row r="309" spans="1:74" x14ac:dyDescent="0.45">
      <c r="A309" t="s">
        <v>5405</v>
      </c>
      <c r="B309">
        <v>1547341560</v>
      </c>
      <c r="C309" s="3" t="s">
        <v>3542</v>
      </c>
      <c r="D309" t="s">
        <v>65</v>
      </c>
      <c r="E309" t="s">
        <v>66</v>
      </c>
      <c r="F309" t="s">
        <v>103</v>
      </c>
      <c r="G309" t="s">
        <v>80</v>
      </c>
      <c r="H309" t="s">
        <v>66</v>
      </c>
      <c r="I309">
        <f>MROUND(Table1[[#This Row],[Prob_H]]*100,2)/100</f>
        <v>0.57999999999999996</v>
      </c>
      <c r="J309">
        <f>1/Table1[[#This Row],[odds_ft_home_team_win]]-Table1[[#This Row],[Margin/3]]</f>
        <v>0.57538025685601502</v>
      </c>
      <c r="K309">
        <f>1/Table1[[#This Row],[odds_ft_draw]]-Table1[[#This Row],[Margin/3]]</f>
        <v>0.23298811805669059</v>
      </c>
      <c r="L309">
        <f>1/Table1[[#This Row],[odds_ft_away_team_win]]-Table1[[#This Row],[Margin/3]]</f>
        <v>0.19163162508729434</v>
      </c>
      <c r="M309">
        <v>2</v>
      </c>
      <c r="N309">
        <v>1.67</v>
      </c>
      <c r="O309">
        <v>1.1000000000000001</v>
      </c>
      <c r="P309">
        <v>2.2200000000000002</v>
      </c>
      <c r="Q309">
        <v>0.61</v>
      </c>
      <c r="R309" t="str" cm="1">
        <f t="array" ref="R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">
        <v>3</v>
      </c>
      <c r="T309">
        <v>0</v>
      </c>
      <c r="U309">
        <v>3</v>
      </c>
      <c r="V309">
        <v>0</v>
      </c>
      <c r="W309">
        <v>0</v>
      </c>
      <c r="X309">
        <v>0</v>
      </c>
      <c r="Y309" t="s">
        <v>3543</v>
      </c>
      <c r="AA309">
        <v>9</v>
      </c>
      <c r="AB309">
        <v>1</v>
      </c>
      <c r="AC309">
        <v>2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31</v>
      </c>
      <c r="AL309">
        <v>9</v>
      </c>
      <c r="AM309">
        <v>11</v>
      </c>
      <c r="AN309">
        <v>3</v>
      </c>
      <c r="AO309">
        <v>20</v>
      </c>
      <c r="AP309">
        <v>6</v>
      </c>
      <c r="AQ309">
        <v>16</v>
      </c>
      <c r="AR309">
        <v>5</v>
      </c>
      <c r="AS309">
        <v>66</v>
      </c>
      <c r="AT309">
        <v>34</v>
      </c>
      <c r="AU309">
        <v>3.16</v>
      </c>
      <c r="AV309">
        <v>0.93</v>
      </c>
      <c r="AW309">
        <v>2.91</v>
      </c>
      <c r="AX309">
        <v>64</v>
      </c>
      <c r="AY309">
        <v>85</v>
      </c>
      <c r="AZ309">
        <v>47</v>
      </c>
      <c r="BA309">
        <v>37</v>
      </c>
      <c r="BB309">
        <v>11</v>
      </c>
      <c r="BC309">
        <v>32</v>
      </c>
      <c r="BD309">
        <v>74</v>
      </c>
      <c r="BE309">
        <v>47</v>
      </c>
      <c r="BF309">
        <v>79</v>
      </c>
      <c r="BG309">
        <v>11</v>
      </c>
      <c r="BH309">
        <v>4.0199999999999996</v>
      </c>
      <c r="BI309">
        <v>1.67</v>
      </c>
      <c r="BJ309">
        <v>3.9</v>
      </c>
      <c r="BK309">
        <v>4.6500000000000004</v>
      </c>
      <c r="BL309">
        <f>1/Table1[[#This Row],[odds_ft_home_team_win]]+1/Table1[[#This Row],[odds_ft_draw]]+1/Table1[[#This Row],[odds_ft_away_team_win]]-1</f>
        <v>7.0266415060697529E-2</v>
      </c>
      <c r="BM309">
        <f>Table1[[#This Row],[Margin]]/3</f>
        <v>2.3422138353565842E-2</v>
      </c>
      <c r="BN309">
        <v>1.26</v>
      </c>
      <c r="BO309">
        <v>1.83</v>
      </c>
      <c r="BP309">
        <v>3.1</v>
      </c>
      <c r="BQ309">
        <v>0</v>
      </c>
      <c r="BR309">
        <v>1.87</v>
      </c>
      <c r="BS309">
        <v>1.95</v>
      </c>
      <c r="BT309" t="s">
        <v>118</v>
      </c>
      <c r="BU309">
        <f>VLOOKUP(Table1[[#This Row],[Reference]],metron,11,FALSE)</f>
        <v>1.7619715019855171</v>
      </c>
      <c r="BV309">
        <f>VLOOKUP(Table1[[#This Row],[Reference]],metron,12,FALSE)</f>
        <v>0.87432842793739785</v>
      </c>
    </row>
    <row r="310" spans="1:74" x14ac:dyDescent="0.45">
      <c r="A310" t="s">
        <v>5405</v>
      </c>
      <c r="B310">
        <v>1547348400</v>
      </c>
      <c r="C310" s="3" t="s">
        <v>3544</v>
      </c>
      <c r="D310" t="s">
        <v>65</v>
      </c>
      <c r="E310" t="s">
        <v>66</v>
      </c>
      <c r="F310" t="s">
        <v>2218</v>
      </c>
      <c r="G310" t="s">
        <v>94</v>
      </c>
      <c r="H310" t="s">
        <v>66</v>
      </c>
      <c r="I310">
        <f>MROUND(Table1[[#This Row],[Prob_H]]*100,2)/100</f>
        <v>0.4</v>
      </c>
      <c r="J310">
        <f>1/Table1[[#This Row],[odds_ft_home_team_win]]-Table1[[#This Row],[Margin/3]]</f>
        <v>0.39058987910819515</v>
      </c>
      <c r="K310">
        <f>1/Table1[[#This Row],[odds_ft_draw]]-Table1[[#This Row],[Margin/3]]</f>
        <v>0.29650385760281878</v>
      </c>
      <c r="L310">
        <f>1/Table1[[#This Row],[odds_ft_away_team_win]]-Table1[[#This Row],[Margin/3]]</f>
        <v>0.31290626328898608</v>
      </c>
      <c r="M310">
        <v>2</v>
      </c>
      <c r="N310">
        <v>1.44</v>
      </c>
      <c r="O310">
        <v>1.82</v>
      </c>
      <c r="P310">
        <v>1.61</v>
      </c>
      <c r="Q310">
        <v>1.21</v>
      </c>
      <c r="R310" t="str" cm="1">
        <f t="array" ref="R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">
        <v>2</v>
      </c>
      <c r="T310">
        <v>1</v>
      </c>
      <c r="U310">
        <v>3</v>
      </c>
      <c r="V310">
        <v>1</v>
      </c>
      <c r="W310">
        <v>1</v>
      </c>
      <c r="X310">
        <v>0</v>
      </c>
      <c r="Y310" t="s">
        <v>3545</v>
      </c>
      <c r="Z310">
        <v>77</v>
      </c>
      <c r="AA310">
        <v>1</v>
      </c>
      <c r="AB310">
        <v>8</v>
      </c>
      <c r="AC310">
        <v>1</v>
      </c>
      <c r="AD310">
        <v>0</v>
      </c>
      <c r="AE310">
        <v>2</v>
      </c>
      <c r="AF310">
        <v>0</v>
      </c>
      <c r="AG310">
        <v>0</v>
      </c>
      <c r="AH310">
        <v>1</v>
      </c>
      <c r="AI310">
        <v>0</v>
      </c>
      <c r="AJ310">
        <v>2</v>
      </c>
      <c r="AK310">
        <v>10</v>
      </c>
      <c r="AL310">
        <v>13</v>
      </c>
      <c r="AM310">
        <v>4</v>
      </c>
      <c r="AN310">
        <v>6</v>
      </c>
      <c r="AO310">
        <v>6</v>
      </c>
      <c r="AP310">
        <v>7</v>
      </c>
      <c r="AQ310">
        <v>13</v>
      </c>
      <c r="AR310">
        <v>7</v>
      </c>
      <c r="AS310">
        <v>42</v>
      </c>
      <c r="AT310">
        <v>58</v>
      </c>
      <c r="AU310">
        <v>1.21</v>
      </c>
      <c r="AV310">
        <v>1.67</v>
      </c>
      <c r="AW310">
        <v>2.44</v>
      </c>
      <c r="AX310">
        <v>51</v>
      </c>
      <c r="AY310">
        <v>71</v>
      </c>
      <c r="AZ310">
        <v>44</v>
      </c>
      <c r="BA310">
        <v>20</v>
      </c>
      <c r="BB310">
        <v>5</v>
      </c>
      <c r="BC310">
        <v>28</v>
      </c>
      <c r="BD310">
        <v>80</v>
      </c>
      <c r="BE310">
        <v>36</v>
      </c>
      <c r="BF310">
        <v>77</v>
      </c>
      <c r="BG310">
        <v>9.69</v>
      </c>
      <c r="BH310">
        <v>4.62</v>
      </c>
      <c r="BI310">
        <v>2.4</v>
      </c>
      <c r="BJ310">
        <v>3.1</v>
      </c>
      <c r="BK310">
        <v>2.95</v>
      </c>
      <c r="BL310">
        <f>1/Table1[[#This Row],[odds_ft_home_team_win]]+1/Table1[[#This Row],[odds_ft_draw]]+1/Table1[[#This Row],[odds_ft_away_team_win]]-1</f>
        <v>7.8230362675414611E-2</v>
      </c>
      <c r="BM310">
        <f>Table1[[#This Row],[Margin]]/3</f>
        <v>2.6076787558471537E-2</v>
      </c>
      <c r="BN310">
        <v>1.32</v>
      </c>
      <c r="BO310">
        <v>2</v>
      </c>
      <c r="BP310">
        <v>3.55</v>
      </c>
      <c r="BQ310">
        <v>0</v>
      </c>
      <c r="BR310">
        <v>1.83</v>
      </c>
      <c r="BS310">
        <v>1.95</v>
      </c>
      <c r="BT310" t="s">
        <v>2219</v>
      </c>
      <c r="BU310">
        <f>VLOOKUP(Table1[[#This Row],[Reference]],metron,11,FALSE)</f>
        <v>1.344038264434575</v>
      </c>
      <c r="BV310">
        <f>VLOOKUP(Table1[[#This Row],[Reference]],metron,12,FALSE)</f>
        <v>1.1515772691037469</v>
      </c>
    </row>
    <row r="311" spans="1:74" hidden="1" x14ac:dyDescent="0.45">
      <c r="A311" t="s">
        <v>5405</v>
      </c>
      <c r="B311">
        <v>1547348400</v>
      </c>
      <c r="C311" s="3" t="s">
        <v>3544</v>
      </c>
      <c r="D311" t="s">
        <v>65</v>
      </c>
      <c r="E311" t="s">
        <v>66</v>
      </c>
      <c r="F311" t="s">
        <v>72</v>
      </c>
      <c r="G311" t="s">
        <v>68</v>
      </c>
      <c r="H311" t="s">
        <v>66</v>
      </c>
      <c r="I311">
        <f>MROUND(Table1[[#This Row],[Prob_H]]*100,2)/100</f>
        <v>0.28000000000000003</v>
      </c>
      <c r="J311">
        <f>1/Table1[[#This Row],[odds_ft_home_team_win]]-Table1[[#This Row],[Margin/3]]</f>
        <v>0.27153353945622111</v>
      </c>
      <c r="K311">
        <f>1/Table1[[#This Row],[odds_ft_draw]]-Table1[[#This Row],[Margin/3]]</f>
        <v>0.30089492922867039</v>
      </c>
      <c r="L311">
        <f>1/Table1[[#This Row],[odds_ft_away_team_win]]-Table1[[#This Row],[Margin/3]]</f>
        <v>0.4275715313151085</v>
      </c>
      <c r="M311">
        <v>2</v>
      </c>
      <c r="N311">
        <v>1.44</v>
      </c>
      <c r="O311">
        <v>1.3</v>
      </c>
      <c r="P311">
        <v>1.72</v>
      </c>
      <c r="Q311">
        <v>1.52</v>
      </c>
      <c r="R311" t="str" cm="1">
        <f t="array" ref="R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1">
        <v>0</v>
      </c>
      <c r="T311">
        <v>3</v>
      </c>
      <c r="U311">
        <v>3</v>
      </c>
      <c r="V311">
        <v>0</v>
      </c>
      <c r="W311">
        <v>0</v>
      </c>
      <c r="X311">
        <v>0</v>
      </c>
      <c r="Z311" t="s">
        <v>3546</v>
      </c>
      <c r="AA311">
        <v>3</v>
      </c>
      <c r="AB311">
        <v>7</v>
      </c>
      <c r="AC311">
        <v>2</v>
      </c>
      <c r="AD311">
        <v>0</v>
      </c>
      <c r="AE311">
        <v>2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13</v>
      </c>
      <c r="AL311">
        <v>13</v>
      </c>
      <c r="AM311">
        <v>3</v>
      </c>
      <c r="AN311">
        <v>5</v>
      </c>
      <c r="AO311">
        <v>10</v>
      </c>
      <c r="AP311">
        <v>8</v>
      </c>
      <c r="AQ311">
        <v>12</v>
      </c>
      <c r="AR311">
        <v>15</v>
      </c>
      <c r="AS311">
        <v>41</v>
      </c>
      <c r="AT311">
        <v>59</v>
      </c>
      <c r="AU311">
        <v>1.28</v>
      </c>
      <c r="AV311">
        <v>1.55</v>
      </c>
      <c r="AW311">
        <v>2.57</v>
      </c>
      <c r="AX311">
        <v>64</v>
      </c>
      <c r="AY311">
        <v>74</v>
      </c>
      <c r="AZ311">
        <v>37</v>
      </c>
      <c r="BA311">
        <v>31</v>
      </c>
      <c r="BB311">
        <v>11</v>
      </c>
      <c r="BC311">
        <v>10</v>
      </c>
      <c r="BD311">
        <v>31</v>
      </c>
      <c r="BE311">
        <v>63</v>
      </c>
      <c r="BF311">
        <v>100</v>
      </c>
      <c r="BG311">
        <v>11.24</v>
      </c>
      <c r="BH311">
        <v>5.0199999999999996</v>
      </c>
      <c r="BI311">
        <v>3.35</v>
      </c>
      <c r="BJ311">
        <v>3.05</v>
      </c>
      <c r="BK311">
        <v>2.2000000000000002</v>
      </c>
      <c r="BL311">
        <f>1/Table1[[#This Row],[odds_ft_home_team_win]]+1/Table1[[#This Row],[odds_ft_draw]]+1/Table1[[#This Row],[odds_ft_away_team_win]]-1</f>
        <v>8.0921769691038037E-2</v>
      </c>
      <c r="BM311">
        <f>Table1[[#This Row],[Margin]]/3</f>
        <v>2.6973923230346013E-2</v>
      </c>
      <c r="BN311">
        <v>1.4</v>
      </c>
      <c r="BO311">
        <v>2.25</v>
      </c>
      <c r="BP311">
        <v>4.25</v>
      </c>
      <c r="BQ311">
        <v>0</v>
      </c>
      <c r="BR311">
        <v>2.0499999999999998</v>
      </c>
      <c r="BS311">
        <v>1.8</v>
      </c>
      <c r="BT311" t="s">
        <v>75</v>
      </c>
      <c r="BU311">
        <f>VLOOKUP(Table1[[#This Row],[Reference]],metron,11,FALSE)</f>
        <v>1.128766254360926</v>
      </c>
      <c r="BV311">
        <f>VLOOKUP(Table1[[#This Row],[Reference]],metron,12,FALSE)</f>
        <v>1.415794481446242</v>
      </c>
    </row>
    <row r="312" spans="1:74" x14ac:dyDescent="0.45">
      <c r="A312" t="s">
        <v>5405</v>
      </c>
      <c r="B312">
        <v>1547402400</v>
      </c>
      <c r="C312" s="3" t="s">
        <v>3547</v>
      </c>
      <c r="D312" t="s">
        <v>65</v>
      </c>
      <c r="E312" t="s">
        <v>66</v>
      </c>
      <c r="F312" t="s">
        <v>97</v>
      </c>
      <c r="G312" t="s">
        <v>73</v>
      </c>
      <c r="H312" t="s">
        <v>66</v>
      </c>
      <c r="I312">
        <f>MROUND(Table1[[#This Row],[Prob_H]]*100,2)/100</f>
        <v>0.56000000000000005</v>
      </c>
      <c r="J312">
        <f>1/Table1[[#This Row],[odds_ft_home_team_win]]-Table1[[#This Row],[Margin/3]]</f>
        <v>0.55968230268342245</v>
      </c>
      <c r="K312">
        <f>1/Table1[[#This Row],[odds_ft_draw]]-Table1[[#This Row],[Margin/3]]</f>
        <v>0.25266475882377343</v>
      </c>
      <c r="L312">
        <f>1/Table1[[#This Row],[odds_ft_away_team_win]]-Table1[[#This Row],[Margin/3]]</f>
        <v>0.18765293849280412</v>
      </c>
      <c r="M312">
        <v>2</v>
      </c>
      <c r="N312">
        <v>2</v>
      </c>
      <c r="O312">
        <v>0.89</v>
      </c>
      <c r="P312">
        <v>2.17</v>
      </c>
      <c r="Q312">
        <v>1.24</v>
      </c>
      <c r="R312" t="str" cm="1">
        <f t="array" ref="R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">
        <v>2</v>
      </c>
      <c r="T312">
        <v>0</v>
      </c>
      <c r="U312">
        <v>2</v>
      </c>
      <c r="V312">
        <v>1</v>
      </c>
      <c r="W312">
        <v>1</v>
      </c>
      <c r="X312">
        <v>0</v>
      </c>
      <c r="Y312" t="s">
        <v>3548</v>
      </c>
      <c r="AA312">
        <v>7</v>
      </c>
      <c r="AB312">
        <v>5</v>
      </c>
      <c r="AC312">
        <v>2</v>
      </c>
      <c r="AD312">
        <v>0</v>
      </c>
      <c r="AE312">
        <v>3</v>
      </c>
      <c r="AF312">
        <v>1</v>
      </c>
      <c r="AG312">
        <v>2</v>
      </c>
      <c r="AH312">
        <v>0</v>
      </c>
      <c r="AI312">
        <v>2</v>
      </c>
      <c r="AJ312">
        <v>2</v>
      </c>
      <c r="AK312">
        <v>12</v>
      </c>
      <c r="AL312">
        <v>11</v>
      </c>
      <c r="AM312">
        <v>7</v>
      </c>
      <c r="AN312">
        <v>2</v>
      </c>
      <c r="AO312">
        <v>5</v>
      </c>
      <c r="AP312">
        <v>9</v>
      </c>
      <c r="AQ312">
        <v>16</v>
      </c>
      <c r="AR312">
        <v>11</v>
      </c>
      <c r="AS312">
        <v>50</v>
      </c>
      <c r="AT312">
        <v>50</v>
      </c>
      <c r="AU312">
        <v>1.68</v>
      </c>
      <c r="AV312">
        <v>1.1599999999999999</v>
      </c>
      <c r="AW312">
        <v>3.21</v>
      </c>
      <c r="AX312">
        <v>47</v>
      </c>
      <c r="AY312">
        <v>90</v>
      </c>
      <c r="AZ312">
        <v>68</v>
      </c>
      <c r="BA312">
        <v>42</v>
      </c>
      <c r="BB312">
        <v>11</v>
      </c>
      <c r="BC312">
        <v>47</v>
      </c>
      <c r="BD312">
        <v>73</v>
      </c>
      <c r="BE312">
        <v>59</v>
      </c>
      <c r="BF312">
        <v>90</v>
      </c>
      <c r="BG312">
        <v>9.98</v>
      </c>
      <c r="BH312">
        <v>6.39</v>
      </c>
      <c r="BI312">
        <v>1.71</v>
      </c>
      <c r="BJ312">
        <v>3.6</v>
      </c>
      <c r="BK312">
        <v>4.7</v>
      </c>
      <c r="BL312">
        <f>1/Table1[[#This Row],[odds_ft_home_team_win]]+1/Table1[[#This Row],[odds_ft_draw]]+1/Table1[[#This Row],[odds_ft_away_team_win]]-1</f>
        <v>7.5339056862013143E-2</v>
      </c>
      <c r="BM312">
        <f>Table1[[#This Row],[Margin]]/3</f>
        <v>2.511301895400438E-2</v>
      </c>
      <c r="BN312">
        <v>1.29</v>
      </c>
      <c r="BO312">
        <v>1.91</v>
      </c>
      <c r="BP312">
        <v>3.3</v>
      </c>
      <c r="BQ312">
        <v>0</v>
      </c>
      <c r="BR312">
        <v>1.91</v>
      </c>
      <c r="BS312">
        <v>1.87</v>
      </c>
      <c r="BT312" t="s">
        <v>100</v>
      </c>
      <c r="BU312">
        <f>VLOOKUP(Table1[[#This Row],[Reference]],metron,11,FALSE)</f>
        <v>1.7546812539448771</v>
      </c>
      <c r="BV312">
        <f>VLOOKUP(Table1[[#This Row],[Reference]],metron,12,FALSE)</f>
        <v>0.93456764148958549</v>
      </c>
    </row>
    <row r="313" spans="1:74" hidden="1" x14ac:dyDescent="0.45">
      <c r="A313" t="s">
        <v>5405</v>
      </c>
      <c r="B313">
        <v>1547424000</v>
      </c>
      <c r="C313" s="3" t="s">
        <v>3549</v>
      </c>
      <c r="D313" t="s">
        <v>65</v>
      </c>
      <c r="E313" t="s">
        <v>66</v>
      </c>
      <c r="F313" t="s">
        <v>88</v>
      </c>
      <c r="G313" t="s">
        <v>78</v>
      </c>
      <c r="H313" t="s">
        <v>66</v>
      </c>
      <c r="I313">
        <f>MROUND(Table1[[#This Row],[Prob_H]]*100,2)/100</f>
        <v>0.54</v>
      </c>
      <c r="J313">
        <f>1/Table1[[#This Row],[odds_ft_home_team_win]]-Table1[[#This Row],[Margin/3]]</f>
        <v>0.53007497604149056</v>
      </c>
      <c r="K313">
        <f>1/Table1[[#This Row],[odds_ft_draw]]-Table1[[#This Row],[Margin/3]]</f>
        <v>0.24849202322566097</v>
      </c>
      <c r="L313">
        <f>1/Table1[[#This Row],[odds_ft_away_team_win]]-Table1[[#This Row],[Margin/3]]</f>
        <v>0.22143300073284855</v>
      </c>
      <c r="M313">
        <v>2</v>
      </c>
      <c r="N313">
        <v>2.1</v>
      </c>
      <c r="O313">
        <v>1.56</v>
      </c>
      <c r="P313">
        <v>2.11</v>
      </c>
      <c r="Q313">
        <v>1.1200000000000001</v>
      </c>
      <c r="R313" t="str" cm="1">
        <f t="array" ref="R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60</v>
      </c>
      <c r="AA313">
        <v>5</v>
      </c>
      <c r="AB313">
        <v>3</v>
      </c>
      <c r="AC313">
        <v>3</v>
      </c>
      <c r="AD313">
        <v>0</v>
      </c>
      <c r="AE313">
        <v>2</v>
      </c>
      <c r="AF313">
        <v>0</v>
      </c>
      <c r="AG313">
        <v>3</v>
      </c>
      <c r="AH313">
        <v>0</v>
      </c>
      <c r="AI313">
        <v>1</v>
      </c>
      <c r="AJ313">
        <v>1</v>
      </c>
      <c r="AK313">
        <v>16</v>
      </c>
      <c r="AL313">
        <v>6</v>
      </c>
      <c r="AM313">
        <v>6</v>
      </c>
      <c r="AN313">
        <v>2</v>
      </c>
      <c r="AO313">
        <v>10</v>
      </c>
      <c r="AP313">
        <v>4</v>
      </c>
      <c r="AQ313">
        <v>16</v>
      </c>
      <c r="AR313">
        <v>14</v>
      </c>
      <c r="AS313">
        <v>54</v>
      </c>
      <c r="AT313">
        <v>46</v>
      </c>
      <c r="AU313">
        <v>1.75</v>
      </c>
      <c r="AV313">
        <v>0.69</v>
      </c>
      <c r="AW313">
        <v>2.86</v>
      </c>
      <c r="AX313">
        <v>69</v>
      </c>
      <c r="AY313">
        <v>90</v>
      </c>
      <c r="AZ313">
        <v>59</v>
      </c>
      <c r="BA313">
        <v>32</v>
      </c>
      <c r="BB313">
        <v>6</v>
      </c>
      <c r="BC313">
        <v>11</v>
      </c>
      <c r="BD313">
        <v>69</v>
      </c>
      <c r="BE313">
        <v>79</v>
      </c>
      <c r="BF313">
        <v>90</v>
      </c>
      <c r="BG313">
        <v>11.57</v>
      </c>
      <c r="BH313">
        <v>4.3899999999999997</v>
      </c>
      <c r="BI313">
        <v>1.8</v>
      </c>
      <c r="BJ313">
        <v>3.65</v>
      </c>
      <c r="BK313">
        <v>4.05</v>
      </c>
      <c r="BL313">
        <f>1/Table1[[#This Row],[odds_ft_home_team_win]]+1/Table1[[#This Row],[odds_ft_draw]]+1/Table1[[#This Row],[odds_ft_away_team_win]]-1</f>
        <v>7.6441738542195159E-2</v>
      </c>
      <c r="BM313">
        <f>Table1[[#This Row],[Margin]]/3</f>
        <v>2.5480579514065054E-2</v>
      </c>
      <c r="BN313">
        <v>1.22</v>
      </c>
      <c r="BO313">
        <v>1.71</v>
      </c>
      <c r="BP313">
        <v>2.8</v>
      </c>
      <c r="BQ313">
        <v>0</v>
      </c>
      <c r="BR313">
        <v>1.71</v>
      </c>
      <c r="BS313">
        <v>2.15</v>
      </c>
      <c r="BT313" t="s">
        <v>91</v>
      </c>
      <c r="BU313">
        <f>VLOOKUP(Table1[[#This Row],[Reference]],metron,11,FALSE)</f>
        <v>1.684957590444867</v>
      </c>
      <c r="BV313">
        <f>VLOOKUP(Table1[[#This Row],[Reference]],metron,12,FALSE)</f>
        <v>0.95101263631642718</v>
      </c>
    </row>
    <row r="314" spans="1:74" x14ac:dyDescent="0.45">
      <c r="A314" t="s">
        <v>5404</v>
      </c>
      <c r="B314">
        <v>1564185600</v>
      </c>
      <c r="C314" s="3" t="s">
        <v>3818</v>
      </c>
      <c r="D314" t="s">
        <v>65</v>
      </c>
      <c r="E314" t="s">
        <v>66</v>
      </c>
      <c r="F314" t="s">
        <v>78</v>
      </c>
      <c r="G314" t="s">
        <v>93</v>
      </c>
      <c r="H314" t="s">
        <v>3819</v>
      </c>
      <c r="I314">
        <f>MROUND(Table1[[#This Row],[Prob_H]]*100,2)/100</f>
        <v>0.46</v>
      </c>
      <c r="J314">
        <f>1/Table1[[#This Row],[odds_ft_home_team_win]]-Table1[[#This Row],[Margin/3]]</f>
        <v>0.45161119074162548</v>
      </c>
      <c r="K314">
        <f>1/Table1[[#This Row],[odds_ft_draw]]-Table1[[#This Row],[Margin/3]]</f>
        <v>0.26527578701491744</v>
      </c>
      <c r="L314">
        <f>1/Table1[[#This Row],[odds_ft_away_team_win]]-Table1[[#This Row],[Margin/3]]</f>
        <v>0.28311302224345702</v>
      </c>
      <c r="M314">
        <v>2</v>
      </c>
      <c r="N314">
        <v>0</v>
      </c>
      <c r="O314">
        <v>0</v>
      </c>
      <c r="P314">
        <v>1.5</v>
      </c>
      <c r="Q314">
        <v>1.21</v>
      </c>
      <c r="R314" t="str" cm="1">
        <f t="array" ref="R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0</v>
      </c>
      <c r="Z314">
        <v>74</v>
      </c>
      <c r="AA314">
        <v>5</v>
      </c>
      <c r="AB314">
        <v>3</v>
      </c>
      <c r="AC314">
        <v>3</v>
      </c>
      <c r="AD314">
        <v>0</v>
      </c>
      <c r="AE314">
        <v>2</v>
      </c>
      <c r="AF314">
        <v>0</v>
      </c>
      <c r="AG314">
        <v>2</v>
      </c>
      <c r="AH314">
        <v>1</v>
      </c>
      <c r="AI314">
        <v>2</v>
      </c>
      <c r="AJ314">
        <v>0</v>
      </c>
      <c r="AK314">
        <v>16</v>
      </c>
      <c r="AL314">
        <v>3</v>
      </c>
      <c r="AM314">
        <v>6</v>
      </c>
      <c r="AN314">
        <v>3</v>
      </c>
      <c r="AO314">
        <v>10</v>
      </c>
      <c r="AP314">
        <v>0</v>
      </c>
      <c r="AQ314">
        <v>18</v>
      </c>
      <c r="AR314">
        <v>24</v>
      </c>
      <c r="AS314">
        <v>51</v>
      </c>
      <c r="AT314">
        <v>49</v>
      </c>
      <c r="AU314">
        <v>1.83</v>
      </c>
      <c r="AV314">
        <v>0.52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2.1</v>
      </c>
      <c r="BJ314">
        <v>3.45</v>
      </c>
      <c r="BK314">
        <v>3.25</v>
      </c>
      <c r="BL314">
        <f>1/Table1[[#This Row],[odds_ft_home_team_win]]+1/Table1[[#This Row],[odds_ft_draw]]+1/Table1[[#This Row],[odds_ft_away_team_win]]-1</f>
        <v>7.3737856346552055E-2</v>
      </c>
      <c r="BM314">
        <f>Table1[[#This Row],[Margin]]/3</f>
        <v>2.4579285448850685E-2</v>
      </c>
      <c r="BN314">
        <v>1.28</v>
      </c>
      <c r="BO314">
        <v>1.87</v>
      </c>
      <c r="BP314">
        <v>3.2</v>
      </c>
      <c r="BQ314">
        <v>6.15</v>
      </c>
      <c r="BR314">
        <v>1.74</v>
      </c>
      <c r="BS314">
        <v>2</v>
      </c>
      <c r="BT314" t="s">
        <v>3820</v>
      </c>
      <c r="BU314">
        <f>VLOOKUP(Table1[[#This Row],[Reference]],metron,11,FALSE)</f>
        <v>1.4888836329233679</v>
      </c>
      <c r="BV314">
        <f>VLOOKUP(Table1[[#This Row],[Reference]],metron,12,FALSE)</f>
        <v>1.0516792809839171</v>
      </c>
    </row>
    <row r="315" spans="1:74" x14ac:dyDescent="0.45">
      <c r="A315" t="s">
        <v>5404</v>
      </c>
      <c r="B315">
        <v>1564192800</v>
      </c>
      <c r="C315" s="3" t="s">
        <v>3821</v>
      </c>
      <c r="D315" t="s">
        <v>65</v>
      </c>
      <c r="E315" t="s">
        <v>66</v>
      </c>
      <c r="F315" t="s">
        <v>611</v>
      </c>
      <c r="G315" t="s">
        <v>103</v>
      </c>
      <c r="H315" t="s">
        <v>3822</v>
      </c>
      <c r="I315">
        <f>MROUND(Table1[[#This Row],[Prob_H]]*100,2)/100</f>
        <v>0.22</v>
      </c>
      <c r="J315">
        <f>1/Table1[[#This Row],[odds_ft_home_team_win]]-Table1[[#This Row],[Margin/3]]</f>
        <v>0.21793268823136733</v>
      </c>
      <c r="K315">
        <f>1/Table1[[#This Row],[odds_ft_draw]]-Table1[[#This Row],[Margin/3]]</f>
        <v>0.2401267275465227</v>
      </c>
      <c r="L315">
        <f>1/Table1[[#This Row],[odds_ft_away_team_win]]-Table1[[#This Row],[Margin/3]]</f>
        <v>0.54194058422211</v>
      </c>
      <c r="M315">
        <v>2</v>
      </c>
      <c r="N315">
        <v>0</v>
      </c>
      <c r="O315">
        <v>0</v>
      </c>
      <c r="P315">
        <v>0.67</v>
      </c>
      <c r="Q315">
        <v>1.1399999999999999</v>
      </c>
      <c r="R315" t="str" cm="1">
        <f t="array" ref="R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5">
        <v>3</v>
      </c>
      <c r="T315">
        <v>3</v>
      </c>
      <c r="U315">
        <v>6</v>
      </c>
      <c r="V315">
        <v>3</v>
      </c>
      <c r="W315">
        <v>2</v>
      </c>
      <c r="X315">
        <v>1</v>
      </c>
      <c r="Y315" t="s">
        <v>3823</v>
      </c>
      <c r="Z315" t="s">
        <v>3824</v>
      </c>
      <c r="AA315">
        <v>7</v>
      </c>
      <c r="AB315">
        <v>8</v>
      </c>
      <c r="AC315">
        <v>2</v>
      </c>
      <c r="AD315">
        <v>0</v>
      </c>
      <c r="AE315">
        <v>1</v>
      </c>
      <c r="AF315">
        <v>0</v>
      </c>
      <c r="AG315">
        <v>2</v>
      </c>
      <c r="AH315">
        <v>0</v>
      </c>
      <c r="AI315">
        <v>1</v>
      </c>
      <c r="AJ315">
        <v>0</v>
      </c>
      <c r="AK315">
        <v>12</v>
      </c>
      <c r="AL315">
        <v>15</v>
      </c>
      <c r="AM315">
        <v>6</v>
      </c>
      <c r="AN315">
        <v>6</v>
      </c>
      <c r="AO315">
        <v>6</v>
      </c>
      <c r="AP315">
        <v>9</v>
      </c>
      <c r="AQ315">
        <v>13</v>
      </c>
      <c r="AR315">
        <v>12</v>
      </c>
      <c r="AS315">
        <v>57</v>
      </c>
      <c r="AT315">
        <v>43</v>
      </c>
      <c r="AU315">
        <v>1.45</v>
      </c>
      <c r="AV315">
        <v>1.74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4.1500000000000004</v>
      </c>
      <c r="BJ315">
        <v>3.8</v>
      </c>
      <c r="BK315">
        <v>1.77</v>
      </c>
      <c r="BL315">
        <f>1/Table1[[#This Row],[odds_ft_home_team_win]]+1/Table1[[#This Row],[odds_ft_draw]]+1/Table1[[#This Row],[odds_ft_away_team_win]]-1</f>
        <v>6.9093501570958171E-2</v>
      </c>
      <c r="BM315">
        <f>Table1[[#This Row],[Margin]]/3</f>
        <v>2.303116719031939E-2</v>
      </c>
      <c r="BN315">
        <v>1.25</v>
      </c>
      <c r="BO315">
        <v>1.8</v>
      </c>
      <c r="BP315">
        <v>3.05</v>
      </c>
      <c r="BQ315">
        <v>5.7</v>
      </c>
      <c r="BR315">
        <v>1.77</v>
      </c>
      <c r="BS315">
        <v>2</v>
      </c>
      <c r="BT315" t="s">
        <v>3825</v>
      </c>
      <c r="BU315">
        <f>VLOOKUP(Table1[[#This Row],[Reference]],metron,11,FALSE)</f>
        <v>1.0633893919793009</v>
      </c>
      <c r="BV315">
        <f>VLOOKUP(Table1[[#This Row],[Reference]],metron,12,FALSE)</f>
        <v>1.648124191461837</v>
      </c>
    </row>
    <row r="316" spans="1:74" x14ac:dyDescent="0.45">
      <c r="A316" t="s">
        <v>5404</v>
      </c>
      <c r="B316">
        <v>1564272000</v>
      </c>
      <c r="C316" s="3" t="s">
        <v>3826</v>
      </c>
      <c r="D316" t="s">
        <v>65</v>
      </c>
      <c r="E316" t="s">
        <v>66</v>
      </c>
      <c r="F316" t="s">
        <v>81</v>
      </c>
      <c r="G316" t="s">
        <v>86</v>
      </c>
      <c r="H316" t="s">
        <v>3804</v>
      </c>
      <c r="I316">
        <f>MROUND(Table1[[#This Row],[Prob_H]]*100,2)/100</f>
        <v>0.42</v>
      </c>
      <c r="J316">
        <f>1/Table1[[#This Row],[odds_ft_home_team_win]]-Table1[[#This Row],[Margin/3]]</f>
        <v>0.42863416776460256</v>
      </c>
      <c r="K316">
        <f>1/Table1[[#This Row],[odds_ft_draw]]-Table1[[#This Row],[Margin/3]]</f>
        <v>0.26394378568291615</v>
      </c>
      <c r="L316">
        <f>1/Table1[[#This Row],[odds_ft_away_team_win]]-Table1[[#This Row],[Margin/3]]</f>
        <v>0.30742204655248134</v>
      </c>
      <c r="M316">
        <v>2</v>
      </c>
      <c r="N316">
        <v>0</v>
      </c>
      <c r="O316">
        <v>0</v>
      </c>
      <c r="P316">
        <v>2.13</v>
      </c>
      <c r="Q316">
        <v>1.59</v>
      </c>
      <c r="R316" t="str" cm="1">
        <f t="array" ref="R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AA316">
        <v>7</v>
      </c>
      <c r="AB316">
        <v>4</v>
      </c>
      <c r="AC316">
        <v>2</v>
      </c>
      <c r="AD316">
        <v>1</v>
      </c>
      <c r="AE316">
        <v>5</v>
      </c>
      <c r="AF316">
        <v>0</v>
      </c>
      <c r="AG316">
        <v>0</v>
      </c>
      <c r="AH316">
        <v>3</v>
      </c>
      <c r="AI316">
        <v>1</v>
      </c>
      <c r="AJ316">
        <v>4</v>
      </c>
      <c r="AK316">
        <v>9</v>
      </c>
      <c r="AL316">
        <v>5</v>
      </c>
      <c r="AM316">
        <v>3</v>
      </c>
      <c r="AN316">
        <v>4</v>
      </c>
      <c r="AO316">
        <v>6</v>
      </c>
      <c r="AP316">
        <v>1</v>
      </c>
      <c r="AQ316">
        <v>14</v>
      </c>
      <c r="AR316">
        <v>21</v>
      </c>
      <c r="AS316">
        <v>50</v>
      </c>
      <c r="AT316">
        <v>50</v>
      </c>
      <c r="AU316">
        <v>1.02</v>
      </c>
      <c r="AV316">
        <v>0.82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2.2000000000000002</v>
      </c>
      <c r="BJ316">
        <v>3.45</v>
      </c>
      <c r="BK316">
        <v>3</v>
      </c>
      <c r="BL316">
        <f>1/Table1[[#This Row],[odds_ft_home_team_win]]+1/Table1[[#This Row],[odds_ft_draw]]+1/Table1[[#This Row],[odds_ft_away_team_win]]-1</f>
        <v>7.7733860342555916E-2</v>
      </c>
      <c r="BM316">
        <f>Table1[[#This Row],[Margin]]/3</f>
        <v>2.5911286780851972E-2</v>
      </c>
      <c r="BN316">
        <v>1.24</v>
      </c>
      <c r="BO316">
        <v>1.77</v>
      </c>
      <c r="BP316">
        <v>2.95</v>
      </c>
      <c r="BQ316">
        <v>5.55</v>
      </c>
      <c r="BR316">
        <v>1.65</v>
      </c>
      <c r="BS316">
        <v>2.15</v>
      </c>
      <c r="BT316" t="s">
        <v>109</v>
      </c>
      <c r="BU316">
        <f>VLOOKUP(Table1[[#This Row],[Reference]],metron,11,FALSE)</f>
        <v>1.396960958296362</v>
      </c>
      <c r="BV316">
        <f>VLOOKUP(Table1[[#This Row],[Reference]],metron,12,FALSE)</f>
        <v>1.091503992901508</v>
      </c>
    </row>
    <row r="317" spans="1:74" x14ac:dyDescent="0.45">
      <c r="A317" t="s">
        <v>5404</v>
      </c>
      <c r="B317">
        <v>1564279200</v>
      </c>
      <c r="C317" s="3" t="s">
        <v>3827</v>
      </c>
      <c r="D317" t="s">
        <v>65</v>
      </c>
      <c r="E317" t="s">
        <v>66</v>
      </c>
      <c r="F317" t="s">
        <v>77</v>
      </c>
      <c r="G317" t="s">
        <v>97</v>
      </c>
      <c r="H317" t="s">
        <v>3793</v>
      </c>
      <c r="I317">
        <f>MROUND(Table1[[#This Row],[Prob_H]]*100,2)/100</f>
        <v>0.6</v>
      </c>
      <c r="J317">
        <f>1/Table1[[#This Row],[odds_ft_home_team_win]]-Table1[[#This Row],[Margin/3]]</f>
        <v>0.59672935759892276</v>
      </c>
      <c r="K317">
        <f>1/Table1[[#This Row],[odds_ft_draw]]-Table1[[#This Row],[Margin/3]]</f>
        <v>0.2353516049168223</v>
      </c>
      <c r="L317">
        <f>1/Table1[[#This Row],[odds_ft_away_team_win]]-Table1[[#This Row],[Margin/3]]</f>
        <v>0.16791903748425488</v>
      </c>
      <c r="M317">
        <v>2</v>
      </c>
      <c r="N317">
        <v>0</v>
      </c>
      <c r="O317">
        <v>0</v>
      </c>
      <c r="P317">
        <v>2</v>
      </c>
      <c r="Q317">
        <v>0.86</v>
      </c>
      <c r="R317" t="str" cm="1">
        <f t="array" ref="R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">
        <v>1</v>
      </c>
      <c r="T317">
        <v>1</v>
      </c>
      <c r="U317">
        <v>2</v>
      </c>
      <c r="V317">
        <v>0</v>
      </c>
      <c r="W317">
        <v>0</v>
      </c>
      <c r="X317">
        <v>0</v>
      </c>
      <c r="Y317">
        <v>48</v>
      </c>
      <c r="Z317" t="s">
        <v>184</v>
      </c>
      <c r="AA317">
        <v>7</v>
      </c>
      <c r="AB317">
        <v>5</v>
      </c>
      <c r="AC317">
        <v>2</v>
      </c>
      <c r="AD317">
        <v>0</v>
      </c>
      <c r="AE317">
        <v>1</v>
      </c>
      <c r="AF317">
        <v>0</v>
      </c>
      <c r="AG317">
        <v>0</v>
      </c>
      <c r="AH317">
        <v>2</v>
      </c>
      <c r="AI317">
        <v>1</v>
      </c>
      <c r="AJ317">
        <v>0</v>
      </c>
      <c r="AK317">
        <v>14</v>
      </c>
      <c r="AL317">
        <v>10</v>
      </c>
      <c r="AM317">
        <v>7</v>
      </c>
      <c r="AN317">
        <v>3</v>
      </c>
      <c r="AO317">
        <v>7</v>
      </c>
      <c r="AP317">
        <v>7</v>
      </c>
      <c r="AQ317">
        <v>12</v>
      </c>
      <c r="AR317">
        <v>8</v>
      </c>
      <c r="AS317">
        <v>58</v>
      </c>
      <c r="AT317">
        <v>42</v>
      </c>
      <c r="AU317">
        <v>1.66</v>
      </c>
      <c r="AV317">
        <v>1.1499999999999999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1.61</v>
      </c>
      <c r="BJ317">
        <v>3.85</v>
      </c>
      <c r="BK317">
        <v>5.2</v>
      </c>
      <c r="BL317">
        <f>1/Table1[[#This Row],[odds_ft_home_team_win]]+1/Table1[[#This Row],[odds_ft_draw]]+1/Table1[[#This Row],[odds_ft_away_team_win]]-1</f>
        <v>7.3165964470312206E-2</v>
      </c>
      <c r="BM317">
        <f>Table1[[#This Row],[Margin]]/3</f>
        <v>2.4388654823437401E-2</v>
      </c>
      <c r="BN317">
        <v>1.26</v>
      </c>
      <c r="BO317">
        <v>1.83</v>
      </c>
      <c r="BP317">
        <v>3.15</v>
      </c>
      <c r="BQ317">
        <v>5.9</v>
      </c>
      <c r="BR317">
        <v>1.83</v>
      </c>
      <c r="BS317">
        <v>1.87</v>
      </c>
      <c r="BT317" t="s">
        <v>3802</v>
      </c>
      <c r="BU317">
        <f>VLOOKUP(Table1[[#This Row],[Reference]],metron,11,FALSE)</f>
        <v>1.841836734693878</v>
      </c>
      <c r="BV317">
        <f>VLOOKUP(Table1[[#This Row],[Reference]],metron,12,FALSE)</f>
        <v>0.88917233560090703</v>
      </c>
    </row>
    <row r="318" spans="1:74" x14ac:dyDescent="0.45">
      <c r="A318" t="s">
        <v>5404</v>
      </c>
      <c r="B318">
        <v>1564279560</v>
      </c>
      <c r="C318" s="3" t="s">
        <v>3828</v>
      </c>
      <c r="D318" t="s">
        <v>65</v>
      </c>
      <c r="E318" t="s">
        <v>66</v>
      </c>
      <c r="F318" t="s">
        <v>72</v>
      </c>
      <c r="G318" t="s">
        <v>80</v>
      </c>
      <c r="H318" t="s">
        <v>3796</v>
      </c>
      <c r="I318">
        <f>MROUND(Table1[[#This Row],[Prob_H]]*100,2)/100</f>
        <v>0.54</v>
      </c>
      <c r="J318">
        <f>1/Table1[[#This Row],[odds_ft_home_team_win]]-Table1[[#This Row],[Margin/3]]</f>
        <v>0.53983670532899253</v>
      </c>
      <c r="K318">
        <f>1/Table1[[#This Row],[odds_ft_draw]]-Table1[[#This Row],[Margin/3]]</f>
        <v>0.26057923963084878</v>
      </c>
      <c r="L318">
        <f>1/Table1[[#This Row],[odds_ft_away_team_win]]-Table1[[#This Row],[Margin/3]]</f>
        <v>0.19958405504015861</v>
      </c>
      <c r="M318">
        <v>2</v>
      </c>
      <c r="N318">
        <v>0</v>
      </c>
      <c r="O318">
        <v>3</v>
      </c>
      <c r="P318">
        <v>1.53</v>
      </c>
      <c r="Q318">
        <v>1.5</v>
      </c>
      <c r="R318" t="str" cm="1">
        <f t="array" ref="R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">
        <v>1</v>
      </c>
      <c r="T318">
        <v>1</v>
      </c>
      <c r="U318">
        <v>2</v>
      </c>
      <c r="V318">
        <v>1</v>
      </c>
      <c r="W318">
        <v>1</v>
      </c>
      <c r="X318">
        <v>0</v>
      </c>
      <c r="Y318">
        <v>37</v>
      </c>
      <c r="Z318">
        <v>53</v>
      </c>
      <c r="AA318">
        <v>4</v>
      </c>
      <c r="AB318">
        <v>3</v>
      </c>
      <c r="AC318">
        <v>2</v>
      </c>
      <c r="AD318">
        <v>0</v>
      </c>
      <c r="AE318">
        <v>3</v>
      </c>
      <c r="AF318">
        <v>0</v>
      </c>
      <c r="AG318">
        <v>0</v>
      </c>
      <c r="AH318">
        <v>2</v>
      </c>
      <c r="AI318">
        <v>2</v>
      </c>
      <c r="AJ318">
        <v>1</v>
      </c>
      <c r="AK318">
        <v>15</v>
      </c>
      <c r="AL318">
        <v>10</v>
      </c>
      <c r="AM318">
        <v>6</v>
      </c>
      <c r="AN318">
        <v>4</v>
      </c>
      <c r="AO318">
        <v>9</v>
      </c>
      <c r="AP318">
        <v>6</v>
      </c>
      <c r="AQ318">
        <v>16</v>
      </c>
      <c r="AR318">
        <v>15</v>
      </c>
      <c r="AS318">
        <v>59</v>
      </c>
      <c r="AT318">
        <v>41</v>
      </c>
      <c r="AU318">
        <v>1.62</v>
      </c>
      <c r="AV318">
        <v>1.21</v>
      </c>
      <c r="AW318">
        <v>1</v>
      </c>
      <c r="AX318">
        <v>0</v>
      </c>
      <c r="AY318">
        <v>50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50</v>
      </c>
      <c r="BF318">
        <v>50</v>
      </c>
      <c r="BG318">
        <v>5</v>
      </c>
      <c r="BH318">
        <v>0</v>
      </c>
      <c r="BI318">
        <v>1.77</v>
      </c>
      <c r="BJ318">
        <v>3.5</v>
      </c>
      <c r="BK318">
        <v>4.45</v>
      </c>
      <c r="BL318">
        <f>1/Table1[[#This Row],[odds_ft_home_team_win]]+1/Table1[[#This Row],[odds_ft_draw]]+1/Table1[[#This Row],[odds_ft_away_team_win]]-1</f>
        <v>7.5405138250310699E-2</v>
      </c>
      <c r="BM318">
        <f>Table1[[#This Row],[Margin]]/3</f>
        <v>2.5135046083436901E-2</v>
      </c>
      <c r="BN318">
        <v>1.36</v>
      </c>
      <c r="BO318">
        <v>2.1</v>
      </c>
      <c r="BP318">
        <v>3.85</v>
      </c>
      <c r="BQ318">
        <v>7.5</v>
      </c>
      <c r="BR318">
        <v>2</v>
      </c>
      <c r="BS318">
        <v>1.77</v>
      </c>
      <c r="BT318" t="s">
        <v>3829</v>
      </c>
      <c r="BU318">
        <f>VLOOKUP(Table1[[#This Row],[Reference]],metron,11,FALSE)</f>
        <v>1.684957590444867</v>
      </c>
      <c r="BV318">
        <f>VLOOKUP(Table1[[#This Row],[Reference]],metron,12,FALSE)</f>
        <v>0.95101263631642718</v>
      </c>
    </row>
    <row r="319" spans="1:74" x14ac:dyDescent="0.45">
      <c r="A319" t="s">
        <v>5404</v>
      </c>
      <c r="B319">
        <v>1564333200</v>
      </c>
      <c r="C319" s="3" t="s">
        <v>3830</v>
      </c>
      <c r="D319" t="s">
        <v>65</v>
      </c>
      <c r="E319" t="s">
        <v>66</v>
      </c>
      <c r="F319" t="s">
        <v>94</v>
      </c>
      <c r="G319" t="s">
        <v>2218</v>
      </c>
      <c r="H319" t="s">
        <v>3831</v>
      </c>
      <c r="I319">
        <f>MROUND(Table1[[#This Row],[Prob_H]]*100,2)/100</f>
        <v>0.48</v>
      </c>
      <c r="J319">
        <f>1/Table1[[#This Row],[odds_ft_home_team_win]]-Table1[[#This Row],[Margin/3]]</f>
        <v>0.47306397306397302</v>
      </c>
      <c r="K319">
        <f>1/Table1[[#This Row],[odds_ft_draw]]-Table1[[#This Row],[Margin/3]]</f>
        <v>0.27609427609427606</v>
      </c>
      <c r="L319">
        <f>1/Table1[[#This Row],[odds_ft_away_team_win]]-Table1[[#This Row],[Margin/3]]</f>
        <v>0.25084175084175081</v>
      </c>
      <c r="M319">
        <v>2</v>
      </c>
      <c r="N319">
        <v>0</v>
      </c>
      <c r="O319">
        <v>0</v>
      </c>
      <c r="P319">
        <v>1.93</v>
      </c>
      <c r="Q319">
        <v>1.69</v>
      </c>
      <c r="R319" t="str" cm="1">
        <f t="array" ref="R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">
        <v>2</v>
      </c>
      <c r="T319">
        <v>0</v>
      </c>
      <c r="U319">
        <v>2</v>
      </c>
      <c r="V319">
        <v>1</v>
      </c>
      <c r="W319">
        <v>1</v>
      </c>
      <c r="X319">
        <v>0</v>
      </c>
      <c r="Y319" t="s">
        <v>3832</v>
      </c>
      <c r="AA319">
        <v>4</v>
      </c>
      <c r="AB319">
        <v>1</v>
      </c>
      <c r="AC319">
        <v>1</v>
      </c>
      <c r="AD319">
        <v>0</v>
      </c>
      <c r="AE319">
        <v>2</v>
      </c>
      <c r="AF319">
        <v>1</v>
      </c>
      <c r="AG319">
        <v>0</v>
      </c>
      <c r="AH319">
        <v>1</v>
      </c>
      <c r="AI319">
        <v>0</v>
      </c>
      <c r="AJ319">
        <v>3</v>
      </c>
      <c r="AK319">
        <v>12</v>
      </c>
      <c r="AL319">
        <v>3</v>
      </c>
      <c r="AM319">
        <v>6</v>
      </c>
      <c r="AN319">
        <v>0</v>
      </c>
      <c r="AO319">
        <v>6</v>
      </c>
      <c r="AP319">
        <v>3</v>
      </c>
      <c r="AQ319">
        <v>11</v>
      </c>
      <c r="AR319">
        <v>14</v>
      </c>
      <c r="AS319">
        <v>59</v>
      </c>
      <c r="AT319">
        <v>41</v>
      </c>
      <c r="AU319">
        <v>1.45</v>
      </c>
      <c r="AV319">
        <v>0.36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2</v>
      </c>
      <c r="BJ319">
        <v>3.3</v>
      </c>
      <c r="BK319">
        <v>3.6</v>
      </c>
      <c r="BL319">
        <f>1/Table1[[#This Row],[odds_ft_home_team_win]]+1/Table1[[#This Row],[odds_ft_draw]]+1/Table1[[#This Row],[odds_ft_away_team_win]]-1</f>
        <v>8.0808080808080884E-2</v>
      </c>
      <c r="BM319">
        <f>Table1[[#This Row],[Margin]]/3</f>
        <v>2.6936026936026963E-2</v>
      </c>
      <c r="BN319">
        <v>1.32</v>
      </c>
      <c r="BO319">
        <v>2</v>
      </c>
      <c r="BP319">
        <v>3.5</v>
      </c>
      <c r="BQ319">
        <v>6.8</v>
      </c>
      <c r="BR319">
        <v>1.8</v>
      </c>
      <c r="BS319">
        <v>1.95</v>
      </c>
      <c r="BT319" t="s">
        <v>3833</v>
      </c>
      <c r="BU319">
        <f>VLOOKUP(Table1[[#This Row],[Reference]],metron,11,FALSE)</f>
        <v>1.510877192982456</v>
      </c>
      <c r="BV319">
        <f>VLOOKUP(Table1[[#This Row],[Reference]],metron,12,FALSE)</f>
        <v>1.0163157894736841</v>
      </c>
    </row>
    <row r="320" spans="1:74" x14ac:dyDescent="0.45">
      <c r="A320" t="s">
        <v>5404</v>
      </c>
      <c r="B320">
        <v>1564351200</v>
      </c>
      <c r="C320" s="3" t="s">
        <v>3834</v>
      </c>
      <c r="D320" t="s">
        <v>65</v>
      </c>
      <c r="E320" t="s">
        <v>66</v>
      </c>
      <c r="F320" t="s">
        <v>3792</v>
      </c>
      <c r="G320" t="s">
        <v>85</v>
      </c>
      <c r="H320" t="s">
        <v>3789</v>
      </c>
      <c r="I320">
        <f>MROUND(Table1[[#This Row],[Prob_H]]*100,2)/100</f>
        <v>0.26</v>
      </c>
      <c r="J320">
        <f>1/Table1[[#This Row],[odds_ft_home_team_win]]-Table1[[#This Row],[Margin/3]]</f>
        <v>0.26328502415458943</v>
      </c>
      <c r="K320">
        <f>1/Table1[[#This Row],[odds_ft_draw]]-Table1[[#This Row],[Margin/3]]</f>
        <v>0.26328502415458943</v>
      </c>
      <c r="L320">
        <f>1/Table1[[#This Row],[odds_ft_away_team_win]]-Table1[[#This Row],[Margin/3]]</f>
        <v>0.4734299516908213</v>
      </c>
      <c r="M320">
        <v>2</v>
      </c>
      <c r="N320">
        <v>0</v>
      </c>
      <c r="O320">
        <v>0</v>
      </c>
      <c r="P320">
        <v>0.86</v>
      </c>
      <c r="Q320">
        <v>0.94</v>
      </c>
      <c r="R320" t="str" cm="1">
        <f t="array" ref="R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">
        <v>1</v>
      </c>
      <c r="T320">
        <v>0</v>
      </c>
      <c r="U320">
        <v>1</v>
      </c>
      <c r="V320">
        <v>1</v>
      </c>
      <c r="W320">
        <v>1</v>
      </c>
      <c r="X320">
        <v>0</v>
      </c>
      <c r="Y320">
        <v>18</v>
      </c>
      <c r="AA320">
        <v>5</v>
      </c>
      <c r="AB320">
        <v>8</v>
      </c>
      <c r="AC320">
        <v>4</v>
      </c>
      <c r="AD320">
        <v>0</v>
      </c>
      <c r="AE320">
        <v>3</v>
      </c>
      <c r="AF320">
        <v>0</v>
      </c>
      <c r="AG320">
        <v>1</v>
      </c>
      <c r="AH320">
        <v>3</v>
      </c>
      <c r="AI320">
        <v>1</v>
      </c>
      <c r="AJ320">
        <v>2</v>
      </c>
      <c r="AK320">
        <v>9</v>
      </c>
      <c r="AL320">
        <v>9</v>
      </c>
      <c r="AM320">
        <v>5</v>
      </c>
      <c r="AN320">
        <v>2</v>
      </c>
      <c r="AO320">
        <v>4</v>
      </c>
      <c r="AP320">
        <v>7</v>
      </c>
      <c r="AQ320">
        <v>15</v>
      </c>
      <c r="AR320">
        <v>6</v>
      </c>
      <c r="AS320">
        <v>35</v>
      </c>
      <c r="AT320">
        <v>65</v>
      </c>
      <c r="AU320">
        <v>1.1000000000000001</v>
      </c>
      <c r="AV320">
        <v>1.07</v>
      </c>
      <c r="AW320">
        <v>4</v>
      </c>
      <c r="AX320">
        <v>50</v>
      </c>
      <c r="AY320">
        <v>100</v>
      </c>
      <c r="AZ320">
        <v>50</v>
      </c>
      <c r="BA320">
        <v>50</v>
      </c>
      <c r="BB320">
        <v>50</v>
      </c>
      <c r="BC320">
        <v>50</v>
      </c>
      <c r="BD320">
        <v>50</v>
      </c>
      <c r="BE320">
        <v>100</v>
      </c>
      <c r="BF320">
        <v>100</v>
      </c>
      <c r="BG320">
        <v>6</v>
      </c>
      <c r="BH320">
        <v>3</v>
      </c>
      <c r="BI320">
        <v>3.45</v>
      </c>
      <c r="BJ320">
        <v>3.45</v>
      </c>
      <c r="BK320">
        <v>2</v>
      </c>
      <c r="BL320">
        <f>1/Table1[[#This Row],[odds_ft_home_team_win]]+1/Table1[[#This Row],[odds_ft_draw]]+1/Table1[[#This Row],[odds_ft_away_team_win]]-1</f>
        <v>7.9710144927536142E-2</v>
      </c>
      <c r="BM320">
        <f>Table1[[#This Row],[Margin]]/3</f>
        <v>2.6570048309178713E-2</v>
      </c>
      <c r="BN320">
        <v>1.28</v>
      </c>
      <c r="BO320">
        <v>1.91</v>
      </c>
      <c r="BP320">
        <v>3.25</v>
      </c>
      <c r="BQ320">
        <v>6.25</v>
      </c>
      <c r="BR320">
        <v>1.74</v>
      </c>
      <c r="BS320">
        <v>2</v>
      </c>
      <c r="BT320" t="s">
        <v>3795</v>
      </c>
      <c r="BU320">
        <f>VLOOKUP(Table1[[#This Row],[Reference]],metron,11,FALSE)</f>
        <v>1.0936930368209989</v>
      </c>
      <c r="BV320">
        <f>VLOOKUP(Table1[[#This Row],[Reference]],metron,12,FALSE)</f>
        <v>1.475756471017134</v>
      </c>
    </row>
    <row r="321" spans="1:74" hidden="1" x14ac:dyDescent="0.45">
      <c r="A321" t="s">
        <v>5404</v>
      </c>
      <c r="B321">
        <v>1564357500</v>
      </c>
      <c r="C321" s="3" t="s">
        <v>3835</v>
      </c>
      <c r="D321" t="s">
        <v>65</v>
      </c>
      <c r="E321" t="s">
        <v>66</v>
      </c>
      <c r="F321" t="s">
        <v>88</v>
      </c>
      <c r="G321" t="s">
        <v>3788</v>
      </c>
      <c r="H321" t="s">
        <v>3836</v>
      </c>
      <c r="I321">
        <f>MROUND(Table1[[#This Row],[Prob_H]]*100,2)/100</f>
        <v>0.6</v>
      </c>
      <c r="J321">
        <f>1/Table1[[#This Row],[odds_ft_home_team_win]]-Table1[[#This Row],[Margin/3]]</f>
        <v>0.6043120634315603</v>
      </c>
      <c r="K321">
        <f>1/Table1[[#This Row],[odds_ft_draw]]-Table1[[#This Row],[Margin/3]]</f>
        <v>0.23512150556175715</v>
      </c>
      <c r="L321">
        <f>1/Table1[[#This Row],[odds_ft_away_team_win]]-Table1[[#This Row],[Margin/3]]</f>
        <v>0.16056643100668261</v>
      </c>
      <c r="M321">
        <v>2</v>
      </c>
      <c r="N321">
        <v>3</v>
      </c>
      <c r="O321">
        <v>0</v>
      </c>
      <c r="P321">
        <v>2.6</v>
      </c>
      <c r="Q321">
        <v>0.86</v>
      </c>
      <c r="R321" t="str" cm="1">
        <f t="array" ref="R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">
        <v>3</v>
      </c>
      <c r="T321">
        <v>0</v>
      </c>
      <c r="U321">
        <v>3</v>
      </c>
      <c r="V321">
        <v>0</v>
      </c>
      <c r="W321">
        <v>0</v>
      </c>
      <c r="X321">
        <v>0</v>
      </c>
      <c r="Y321" t="s">
        <v>3837</v>
      </c>
      <c r="AA321">
        <v>8</v>
      </c>
      <c r="AB321">
        <v>3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0</v>
      </c>
      <c r="AI321">
        <v>2</v>
      </c>
      <c r="AJ321">
        <v>0</v>
      </c>
      <c r="AK321">
        <v>18</v>
      </c>
      <c r="AL321">
        <v>2</v>
      </c>
      <c r="AM321">
        <v>9</v>
      </c>
      <c r="AN321">
        <v>0</v>
      </c>
      <c r="AO321">
        <v>9</v>
      </c>
      <c r="AP321">
        <v>2</v>
      </c>
      <c r="AQ321">
        <v>13</v>
      </c>
      <c r="AR321">
        <v>12</v>
      </c>
      <c r="AS321">
        <v>58</v>
      </c>
      <c r="AT321">
        <v>42</v>
      </c>
      <c r="AU321">
        <v>2.33</v>
      </c>
      <c r="AV321">
        <v>0.3</v>
      </c>
      <c r="AW321">
        <v>2</v>
      </c>
      <c r="AX321">
        <v>0</v>
      </c>
      <c r="AY321">
        <v>50</v>
      </c>
      <c r="AZ321">
        <v>50</v>
      </c>
      <c r="BA321">
        <v>0</v>
      </c>
      <c r="BB321">
        <v>0</v>
      </c>
      <c r="BC321">
        <v>0</v>
      </c>
      <c r="BD321">
        <v>50</v>
      </c>
      <c r="BE321">
        <v>50</v>
      </c>
      <c r="BF321">
        <v>100</v>
      </c>
      <c r="BG321">
        <v>13</v>
      </c>
      <c r="BH321">
        <v>5</v>
      </c>
      <c r="BI321">
        <v>1.59</v>
      </c>
      <c r="BJ321">
        <v>3.85</v>
      </c>
      <c r="BK321">
        <v>5.4</v>
      </c>
      <c r="BL321">
        <f>1/Table1[[#This Row],[odds_ft_home_team_win]]+1/Table1[[#This Row],[odds_ft_draw]]+1/Table1[[#This Row],[odds_ft_away_team_win]]-1</f>
        <v>7.38562625355077E-2</v>
      </c>
      <c r="BM321">
        <f>Table1[[#This Row],[Margin]]/3</f>
        <v>2.4618754178502567E-2</v>
      </c>
      <c r="BN321">
        <v>1.23</v>
      </c>
      <c r="BO321">
        <v>1.74</v>
      </c>
      <c r="BP321">
        <v>2.9</v>
      </c>
      <c r="BQ321">
        <v>5.35</v>
      </c>
      <c r="BR321">
        <v>1.77</v>
      </c>
      <c r="BS321">
        <v>2</v>
      </c>
      <c r="BT321" t="s">
        <v>3817</v>
      </c>
      <c r="BU321">
        <f>VLOOKUP(Table1[[#This Row],[Reference]],metron,11,FALSE)</f>
        <v>1.841836734693878</v>
      </c>
      <c r="BV321">
        <f>VLOOKUP(Table1[[#This Row],[Reference]],metron,12,FALSE)</f>
        <v>0.88917233560090703</v>
      </c>
    </row>
    <row r="322" spans="1:74" x14ac:dyDescent="0.45">
      <c r="A322" t="s">
        <v>5404</v>
      </c>
      <c r="B322">
        <v>1564358400</v>
      </c>
      <c r="C322" s="3" t="s">
        <v>3838</v>
      </c>
      <c r="D322" t="s">
        <v>65</v>
      </c>
      <c r="E322" t="s">
        <v>66</v>
      </c>
      <c r="F322" t="s">
        <v>98</v>
      </c>
      <c r="G322" t="s">
        <v>68</v>
      </c>
      <c r="H322" t="s">
        <v>3839</v>
      </c>
      <c r="I322">
        <f>MROUND(Table1[[#This Row],[Prob_H]]*100,2)/100</f>
        <v>0.24</v>
      </c>
      <c r="J322">
        <f>1/Table1[[#This Row],[odds_ft_home_team_win]]-Table1[[#This Row],[Margin/3]]</f>
        <v>0.24756000332345138</v>
      </c>
      <c r="K322">
        <f>1/Table1[[#This Row],[odds_ft_draw]]-Table1[[#This Row],[Margin/3]]</f>
        <v>0.29104771804404278</v>
      </c>
      <c r="L322">
        <f>1/Table1[[#This Row],[odds_ft_away_team_win]]-Table1[[#This Row],[Margin/3]]</f>
        <v>0.46139227863250587</v>
      </c>
      <c r="M322">
        <v>2</v>
      </c>
      <c r="N322">
        <v>0</v>
      </c>
      <c r="O322">
        <v>0</v>
      </c>
      <c r="P322">
        <v>1.71</v>
      </c>
      <c r="Q322">
        <v>1.33</v>
      </c>
      <c r="R322" t="str" cm="1">
        <f t="array" ref="R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">
        <v>2</v>
      </c>
      <c r="T322">
        <v>0</v>
      </c>
      <c r="U322">
        <v>2</v>
      </c>
      <c r="V322">
        <v>1</v>
      </c>
      <c r="W322">
        <v>1</v>
      </c>
      <c r="X322">
        <v>0</v>
      </c>
      <c r="Y322" t="s">
        <v>3840</v>
      </c>
      <c r="AA322">
        <v>8</v>
      </c>
      <c r="AB322">
        <v>6</v>
      </c>
      <c r="AC322">
        <v>2</v>
      </c>
      <c r="AD322">
        <v>0</v>
      </c>
      <c r="AE322">
        <v>3</v>
      </c>
      <c r="AF322">
        <v>1</v>
      </c>
      <c r="AG322">
        <v>1</v>
      </c>
      <c r="AH322">
        <v>1</v>
      </c>
      <c r="AI322">
        <v>3</v>
      </c>
      <c r="AJ322">
        <v>1</v>
      </c>
      <c r="AK322">
        <v>9</v>
      </c>
      <c r="AL322">
        <v>8</v>
      </c>
      <c r="AM322">
        <v>6</v>
      </c>
      <c r="AN322">
        <v>4</v>
      </c>
      <c r="AO322">
        <v>3</v>
      </c>
      <c r="AP322">
        <v>4</v>
      </c>
      <c r="AQ322">
        <v>19</v>
      </c>
      <c r="AR322">
        <v>14</v>
      </c>
      <c r="AS322">
        <v>48</v>
      </c>
      <c r="AT322">
        <v>52</v>
      </c>
      <c r="AU322">
        <v>1.21</v>
      </c>
      <c r="AV322">
        <v>1.04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3.65</v>
      </c>
      <c r="BJ322">
        <v>3.15</v>
      </c>
      <c r="BK322">
        <v>2.0499999999999998</v>
      </c>
      <c r="BL322">
        <f>1/Table1[[#This Row],[odds_ft_home_team_win]]+1/Table1[[#This Row],[odds_ft_draw]]+1/Table1[[#This Row],[odds_ft_away_team_win]]-1</f>
        <v>7.9237798248823932E-2</v>
      </c>
      <c r="BM322">
        <f>Table1[[#This Row],[Margin]]/3</f>
        <v>2.6412599416274645E-2</v>
      </c>
      <c r="BN322">
        <v>1.43</v>
      </c>
      <c r="BO322">
        <v>2.2999999999999998</v>
      </c>
      <c r="BP322">
        <v>4.3499999999999996</v>
      </c>
      <c r="BQ322">
        <v>8.75</v>
      </c>
      <c r="BR322">
        <v>2</v>
      </c>
      <c r="BS322">
        <v>1.71</v>
      </c>
      <c r="BT322" t="s">
        <v>3841</v>
      </c>
      <c r="BU322">
        <f>VLOOKUP(Table1[[#This Row],[Reference]],metron,11,FALSE)</f>
        <v>1.067249240121581</v>
      </c>
      <c r="BV322">
        <f>VLOOKUP(Table1[[#This Row],[Reference]],metron,12,FALSE)</f>
        <v>1.53419452887538</v>
      </c>
    </row>
    <row r="323" spans="1:74" x14ac:dyDescent="0.45">
      <c r="A323" t="s">
        <v>5403</v>
      </c>
      <c r="B323">
        <v>1579230900</v>
      </c>
      <c r="C323" s="3" t="s">
        <v>4131</v>
      </c>
      <c r="D323" t="s">
        <v>65</v>
      </c>
      <c r="E323" t="s">
        <v>66</v>
      </c>
      <c r="F323" t="s">
        <v>3788</v>
      </c>
      <c r="G323" t="s">
        <v>94</v>
      </c>
      <c r="H323" t="s">
        <v>4132</v>
      </c>
      <c r="I323">
        <f>MROUND(Table1[[#This Row],[Prob_H]]*100,2)/100</f>
        <v>0.36</v>
      </c>
      <c r="J323">
        <f>1/Table1[[#This Row],[odds_ft_home_team_win]]-Table1[[#This Row],[Margin/3]]</f>
        <v>0.35042735042735046</v>
      </c>
      <c r="K323">
        <f>1/Table1[[#This Row],[odds_ft_draw]]-Table1[[#This Row],[Margin/3]]</f>
        <v>0.29914529914529919</v>
      </c>
      <c r="L323">
        <f>1/Table1[[#This Row],[odds_ft_away_team_win]]-Table1[[#This Row],[Margin/3]]</f>
        <v>0.35042735042735046</v>
      </c>
      <c r="M323">
        <v>2</v>
      </c>
      <c r="N323">
        <v>1.44</v>
      </c>
      <c r="O323">
        <v>0.67</v>
      </c>
      <c r="P323">
        <v>1.43</v>
      </c>
      <c r="Q323">
        <v>0.79</v>
      </c>
      <c r="R323" t="str" cm="1">
        <f t="array" ref="R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">
        <v>4</v>
      </c>
      <c r="T323">
        <v>4</v>
      </c>
      <c r="U323">
        <v>8</v>
      </c>
      <c r="V323">
        <v>5</v>
      </c>
      <c r="W323">
        <v>3</v>
      </c>
      <c r="X323">
        <v>2</v>
      </c>
      <c r="Y323" t="s">
        <v>4133</v>
      </c>
      <c r="Z323" t="s">
        <v>4134</v>
      </c>
      <c r="AA323">
        <v>3</v>
      </c>
      <c r="AB323">
        <v>8</v>
      </c>
      <c r="AC323">
        <v>2</v>
      </c>
      <c r="AD323">
        <v>0</v>
      </c>
      <c r="AE323">
        <v>3</v>
      </c>
      <c r="AF323">
        <v>0</v>
      </c>
      <c r="AG323">
        <v>0</v>
      </c>
      <c r="AH323">
        <v>2</v>
      </c>
      <c r="AI323">
        <v>2</v>
      </c>
      <c r="AJ323">
        <v>1</v>
      </c>
      <c r="AK323">
        <v>12</v>
      </c>
      <c r="AL323">
        <v>18</v>
      </c>
      <c r="AM323">
        <v>8</v>
      </c>
      <c r="AN323">
        <v>6</v>
      </c>
      <c r="AO323">
        <v>4</v>
      </c>
      <c r="AP323">
        <v>12</v>
      </c>
      <c r="AQ323">
        <v>15</v>
      </c>
      <c r="AR323">
        <v>13</v>
      </c>
      <c r="AS323">
        <v>47</v>
      </c>
      <c r="AT323">
        <v>53</v>
      </c>
      <c r="AU323">
        <v>1.58</v>
      </c>
      <c r="AV323">
        <v>1.9</v>
      </c>
      <c r="AW323">
        <v>2.17</v>
      </c>
      <c r="AX323">
        <v>39</v>
      </c>
      <c r="AY323">
        <v>89</v>
      </c>
      <c r="AZ323">
        <v>28</v>
      </c>
      <c r="BA323">
        <v>0</v>
      </c>
      <c r="BB323">
        <v>0</v>
      </c>
      <c r="BC323">
        <v>17</v>
      </c>
      <c r="BD323">
        <v>78</v>
      </c>
      <c r="BE323">
        <v>39</v>
      </c>
      <c r="BF323">
        <v>84</v>
      </c>
      <c r="BG323">
        <v>10.78</v>
      </c>
      <c r="BH323">
        <v>4.66</v>
      </c>
      <c r="BI323">
        <v>2.6</v>
      </c>
      <c r="BJ323">
        <v>3</v>
      </c>
      <c r="BK323">
        <v>2.6</v>
      </c>
      <c r="BL323">
        <f>1/Table1[[#This Row],[odds_ft_home_team_win]]+1/Table1[[#This Row],[odds_ft_draw]]+1/Table1[[#This Row],[odds_ft_away_team_win]]-1</f>
        <v>0.10256410256410242</v>
      </c>
      <c r="BM323">
        <f>Table1[[#This Row],[Margin]]/3</f>
        <v>3.4188034188034143E-2</v>
      </c>
      <c r="BN323">
        <v>1.36</v>
      </c>
      <c r="BO323">
        <v>2.15</v>
      </c>
      <c r="BP323">
        <v>4</v>
      </c>
      <c r="BQ323">
        <v>9</v>
      </c>
      <c r="BR323">
        <v>1.9</v>
      </c>
      <c r="BS323">
        <v>1.9</v>
      </c>
      <c r="BT323" t="s">
        <v>3860</v>
      </c>
      <c r="BU323">
        <f>VLOOKUP(Table1[[#This Row],[Reference]],metron,11,FALSE)</f>
        <v>1.269326094653606</v>
      </c>
      <c r="BV323">
        <f>VLOOKUP(Table1[[#This Row],[Reference]],metron,12,FALSE)</f>
        <v>1.2417089578661631</v>
      </c>
    </row>
    <row r="324" spans="1:74" hidden="1" x14ac:dyDescent="0.45">
      <c r="A324" t="s">
        <v>5403</v>
      </c>
      <c r="B324">
        <v>1579309200</v>
      </c>
      <c r="C324" s="3" t="s">
        <v>4135</v>
      </c>
      <c r="D324" t="s">
        <v>65</v>
      </c>
      <c r="E324" t="s">
        <v>66</v>
      </c>
      <c r="F324" t="s">
        <v>3792</v>
      </c>
      <c r="G324" t="s">
        <v>77</v>
      </c>
      <c r="H324" t="s">
        <v>3839</v>
      </c>
      <c r="I324">
        <f>MROUND(Table1[[#This Row],[Prob_H]]*100,2)/100</f>
        <v>0.28000000000000003</v>
      </c>
      <c r="J324">
        <f>1/Table1[[#This Row],[odds_ft_home_team_win]]-Table1[[#This Row],[Margin/3]]</f>
        <v>0.28367928367928363</v>
      </c>
      <c r="K324">
        <f>1/Table1[[#This Row],[odds_ft_draw]]-Table1[[#This Row],[Margin/3]]</f>
        <v>0.2739112739112739</v>
      </c>
      <c r="L324">
        <f>1/Table1[[#This Row],[odds_ft_away_team_win]]-Table1[[#This Row],[Margin/3]]</f>
        <v>0.44240944240944235</v>
      </c>
      <c r="M324">
        <v>2</v>
      </c>
      <c r="N324">
        <v>0.56000000000000005</v>
      </c>
      <c r="O324">
        <v>0.78</v>
      </c>
      <c r="P324">
        <v>0.86</v>
      </c>
      <c r="Q324">
        <v>1.21</v>
      </c>
      <c r="R324" t="str" cm="1">
        <f t="array" ref="R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">
        <v>2</v>
      </c>
      <c r="T324">
        <v>1</v>
      </c>
      <c r="U324">
        <v>3</v>
      </c>
      <c r="V324">
        <v>1</v>
      </c>
      <c r="W324">
        <v>1</v>
      </c>
      <c r="X324">
        <v>0</v>
      </c>
      <c r="Y324" t="s">
        <v>1317</v>
      </c>
      <c r="Z324">
        <v>63</v>
      </c>
      <c r="AA324">
        <v>3</v>
      </c>
      <c r="AB324">
        <v>5</v>
      </c>
      <c r="AC324">
        <v>2</v>
      </c>
      <c r="AD324">
        <v>0</v>
      </c>
      <c r="AE324">
        <v>2</v>
      </c>
      <c r="AF324">
        <v>0</v>
      </c>
      <c r="AG324">
        <v>2</v>
      </c>
      <c r="AH324">
        <v>0</v>
      </c>
      <c r="AI324">
        <v>1</v>
      </c>
      <c r="AJ324">
        <v>1</v>
      </c>
      <c r="AK324">
        <v>15</v>
      </c>
      <c r="AL324">
        <v>10</v>
      </c>
      <c r="AM324">
        <v>6</v>
      </c>
      <c r="AN324">
        <v>5</v>
      </c>
      <c r="AO324">
        <v>9</v>
      </c>
      <c r="AP324">
        <v>5</v>
      </c>
      <c r="AQ324">
        <v>14</v>
      </c>
      <c r="AR324">
        <v>14</v>
      </c>
      <c r="AS324">
        <v>43</v>
      </c>
      <c r="AT324">
        <v>57</v>
      </c>
      <c r="AU324">
        <v>1.66</v>
      </c>
      <c r="AV324">
        <v>1.29</v>
      </c>
      <c r="AW324">
        <v>2.44</v>
      </c>
      <c r="AX324">
        <v>50</v>
      </c>
      <c r="AY324">
        <v>78</v>
      </c>
      <c r="AZ324">
        <v>33</v>
      </c>
      <c r="BA324">
        <v>28</v>
      </c>
      <c r="BB324">
        <v>17</v>
      </c>
      <c r="BC324">
        <v>28</v>
      </c>
      <c r="BD324">
        <v>62</v>
      </c>
      <c r="BE324">
        <v>45</v>
      </c>
      <c r="BF324">
        <v>78</v>
      </c>
      <c r="BG324">
        <v>8.66</v>
      </c>
      <c r="BH324">
        <v>4.8899999999999997</v>
      </c>
      <c r="BI324">
        <v>3.15</v>
      </c>
      <c r="BJ324">
        <v>3.25</v>
      </c>
      <c r="BK324">
        <v>2.1</v>
      </c>
      <c r="BL324">
        <f>1/Table1[[#This Row],[odds_ft_home_team_win]]+1/Table1[[#This Row],[odds_ft_draw]]+1/Table1[[#This Row],[odds_ft_away_team_win]]-1</f>
        <v>0.10134310134310143</v>
      </c>
      <c r="BM324">
        <f>Table1[[#This Row],[Margin]]/3</f>
        <v>3.3781033781033809E-2</v>
      </c>
      <c r="BN324">
        <v>1.4</v>
      </c>
      <c r="BO324">
        <v>2.25</v>
      </c>
      <c r="BP324">
        <v>4.33</v>
      </c>
      <c r="BQ324">
        <v>10</v>
      </c>
      <c r="BR324">
        <v>1.95</v>
      </c>
      <c r="BS324">
        <v>1.8</v>
      </c>
      <c r="BT324" t="s">
        <v>3795</v>
      </c>
      <c r="BU324">
        <f>VLOOKUP(Table1[[#This Row],[Reference]],metron,11,FALSE)</f>
        <v>1.128766254360926</v>
      </c>
      <c r="BV324">
        <f>VLOOKUP(Table1[[#This Row],[Reference]],metron,12,FALSE)</f>
        <v>1.415794481446242</v>
      </c>
    </row>
    <row r="325" spans="1:74" x14ac:dyDescent="0.45">
      <c r="A325" t="s">
        <v>5403</v>
      </c>
      <c r="B325">
        <v>1579316400</v>
      </c>
      <c r="C325" s="3" t="s">
        <v>4136</v>
      </c>
      <c r="D325" t="s">
        <v>65</v>
      </c>
      <c r="E325" t="s">
        <v>66</v>
      </c>
      <c r="F325" t="s">
        <v>93</v>
      </c>
      <c r="G325" t="s">
        <v>73</v>
      </c>
      <c r="H325" t="s">
        <v>3796</v>
      </c>
      <c r="I325">
        <f>MROUND(Table1[[#This Row],[Prob_H]]*100,2)/100</f>
        <v>0.5</v>
      </c>
      <c r="J325">
        <f>1/Table1[[#This Row],[odds_ft_home_team_win]]-Table1[[#This Row],[Margin/3]]</f>
        <v>0.5077962577962577</v>
      </c>
      <c r="K325">
        <f>1/Table1[[#This Row],[odds_ft_draw]]-Table1[[#This Row],[Margin/3]]</f>
        <v>0.27494802494802495</v>
      </c>
      <c r="L325">
        <f>1/Table1[[#This Row],[odds_ft_away_team_win]]-Table1[[#This Row],[Margin/3]]</f>
        <v>0.21725571725571724</v>
      </c>
      <c r="M325">
        <v>2</v>
      </c>
      <c r="N325">
        <v>1.1100000000000001</v>
      </c>
      <c r="O325">
        <v>0.67</v>
      </c>
      <c r="P325">
        <v>0.93</v>
      </c>
      <c r="Q325">
        <v>1.07</v>
      </c>
      <c r="R325" t="str" cm="1">
        <f t="array" ref="R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1</v>
      </c>
      <c r="Z325">
        <v>32</v>
      </c>
      <c r="AA325">
        <v>5</v>
      </c>
      <c r="AB325">
        <v>4</v>
      </c>
      <c r="AC325">
        <v>1</v>
      </c>
      <c r="AD325">
        <v>0</v>
      </c>
      <c r="AE325">
        <v>4</v>
      </c>
      <c r="AF325">
        <v>1</v>
      </c>
      <c r="AG325">
        <v>0</v>
      </c>
      <c r="AH325">
        <v>1</v>
      </c>
      <c r="AI325">
        <v>2</v>
      </c>
      <c r="AJ325">
        <v>3</v>
      </c>
      <c r="AK325">
        <v>14</v>
      </c>
      <c r="AL325">
        <v>4</v>
      </c>
      <c r="AM325">
        <v>4</v>
      </c>
      <c r="AN325">
        <v>3</v>
      </c>
      <c r="AO325">
        <v>10</v>
      </c>
      <c r="AP325">
        <v>1</v>
      </c>
      <c r="AQ325">
        <v>17</v>
      </c>
      <c r="AR325">
        <v>15</v>
      </c>
      <c r="AS325">
        <v>69</v>
      </c>
      <c r="AT325">
        <v>31</v>
      </c>
      <c r="AU325">
        <v>1.66</v>
      </c>
      <c r="AV325">
        <v>0.63</v>
      </c>
      <c r="AW325">
        <v>2.56</v>
      </c>
      <c r="AX325">
        <v>56</v>
      </c>
      <c r="AY325">
        <v>78</v>
      </c>
      <c r="AZ325">
        <v>39</v>
      </c>
      <c r="BA325">
        <v>22</v>
      </c>
      <c r="BB325">
        <v>17</v>
      </c>
      <c r="BC325">
        <v>22</v>
      </c>
      <c r="BD325">
        <v>56</v>
      </c>
      <c r="BE325">
        <v>67</v>
      </c>
      <c r="BF325">
        <v>95</v>
      </c>
      <c r="BG325">
        <v>8</v>
      </c>
      <c r="BH325">
        <v>5.1100000000000003</v>
      </c>
      <c r="BI325">
        <v>1.85</v>
      </c>
      <c r="BJ325">
        <v>3.25</v>
      </c>
      <c r="BK325">
        <v>4</v>
      </c>
      <c r="BL325">
        <f>1/Table1[[#This Row],[odds_ft_home_team_win]]+1/Table1[[#This Row],[odds_ft_draw]]+1/Table1[[#This Row],[odds_ft_away_team_win]]-1</f>
        <v>9.823284823284828E-2</v>
      </c>
      <c r="BM325">
        <f>Table1[[#This Row],[Margin]]/3</f>
        <v>3.274428274428276E-2</v>
      </c>
      <c r="BN325">
        <v>1.36</v>
      </c>
      <c r="BO325">
        <v>2.1</v>
      </c>
      <c r="BP325">
        <v>3.75</v>
      </c>
      <c r="BQ325">
        <v>8</v>
      </c>
      <c r="BR325">
        <v>1.95</v>
      </c>
      <c r="BS325">
        <v>1.8</v>
      </c>
      <c r="BT325" t="s">
        <v>3790</v>
      </c>
      <c r="BU325">
        <f>VLOOKUP(Table1[[#This Row],[Reference]],metron,11,FALSE)</f>
        <v>1.5342708579532029</v>
      </c>
      <c r="BV325">
        <f>VLOOKUP(Table1[[#This Row],[Reference]],metron,12,FALSE)</f>
        <v>0.98593713070196176</v>
      </c>
    </row>
    <row r="326" spans="1:74" hidden="1" x14ac:dyDescent="0.45">
      <c r="A326" t="s">
        <v>5403</v>
      </c>
      <c r="B326">
        <v>1579388400</v>
      </c>
      <c r="C326" s="3" t="s">
        <v>4137</v>
      </c>
      <c r="D326" t="s">
        <v>65</v>
      </c>
      <c r="E326" t="s">
        <v>66</v>
      </c>
      <c r="F326" t="s">
        <v>85</v>
      </c>
      <c r="G326" t="s">
        <v>78</v>
      </c>
      <c r="H326" t="s">
        <v>4138</v>
      </c>
      <c r="I326">
        <f>MROUND(Table1[[#This Row],[Prob_H]]*100,2)/100</f>
        <v>0.66</v>
      </c>
      <c r="J326">
        <f>1/Table1[[#This Row],[odds_ft_home_team_win]]-Table1[[#This Row],[Margin/3]]</f>
        <v>0.6572008113590263</v>
      </c>
      <c r="K326">
        <f>1/Table1[[#This Row],[odds_ft_draw]]-Table1[[#This Row],[Margin/3]]</f>
        <v>0.202839756592292</v>
      </c>
      <c r="L326">
        <f>1/Table1[[#This Row],[odds_ft_away_team_win]]-Table1[[#This Row],[Margin/3]]</f>
        <v>0.13995943204868147</v>
      </c>
      <c r="M326">
        <v>2</v>
      </c>
      <c r="N326">
        <v>2.17</v>
      </c>
      <c r="O326">
        <v>1.27</v>
      </c>
      <c r="P326">
        <v>1.71</v>
      </c>
      <c r="Q326">
        <v>1.5</v>
      </c>
      <c r="R326" t="str" cm="1">
        <f t="array" ref="R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">
        <v>2</v>
      </c>
      <c r="T326">
        <v>2</v>
      </c>
      <c r="U326">
        <v>4</v>
      </c>
      <c r="V326">
        <v>2</v>
      </c>
      <c r="W326">
        <v>1</v>
      </c>
      <c r="X326">
        <v>1</v>
      </c>
      <c r="Y326" t="s">
        <v>4139</v>
      </c>
      <c r="Z326" t="s">
        <v>4140</v>
      </c>
      <c r="AA326">
        <v>7</v>
      </c>
      <c r="AB326">
        <v>3</v>
      </c>
      <c r="AC326">
        <v>0</v>
      </c>
      <c r="AD326">
        <v>0</v>
      </c>
      <c r="AE326">
        <v>3</v>
      </c>
      <c r="AF326">
        <v>0</v>
      </c>
      <c r="AG326">
        <v>0</v>
      </c>
      <c r="AH326">
        <v>0</v>
      </c>
      <c r="AI326">
        <v>1</v>
      </c>
      <c r="AJ326">
        <v>2</v>
      </c>
      <c r="AK326">
        <v>14</v>
      </c>
      <c r="AL326">
        <v>9</v>
      </c>
      <c r="AM326">
        <v>5</v>
      </c>
      <c r="AN326">
        <v>5</v>
      </c>
      <c r="AO326">
        <v>9</v>
      </c>
      <c r="AP326">
        <v>4</v>
      </c>
      <c r="AQ326">
        <v>13</v>
      </c>
      <c r="AR326">
        <v>14</v>
      </c>
      <c r="AS326">
        <v>42</v>
      </c>
      <c r="AT326">
        <v>58</v>
      </c>
      <c r="AU326">
        <v>1.56</v>
      </c>
      <c r="AV326">
        <v>1.1200000000000001</v>
      </c>
      <c r="AW326">
        <v>3.13</v>
      </c>
      <c r="AX326">
        <v>66</v>
      </c>
      <c r="AY326">
        <v>96</v>
      </c>
      <c r="AZ326">
        <v>49</v>
      </c>
      <c r="BA326">
        <v>31</v>
      </c>
      <c r="BB326">
        <v>26</v>
      </c>
      <c r="BC326">
        <v>48</v>
      </c>
      <c r="BD326">
        <v>74</v>
      </c>
      <c r="BE326">
        <v>57</v>
      </c>
      <c r="BF326">
        <v>83</v>
      </c>
      <c r="BG326">
        <v>10.39</v>
      </c>
      <c r="BH326">
        <v>4.74</v>
      </c>
      <c r="BI326">
        <v>1.45</v>
      </c>
      <c r="BJ326">
        <v>4.25</v>
      </c>
      <c r="BK326">
        <v>5.8</v>
      </c>
      <c r="BL326">
        <f>1/Table1[[#This Row],[odds_ft_home_team_win]]+1/Table1[[#This Row],[odds_ft_draw]]+1/Table1[[#This Row],[odds_ft_away_team_win]]-1</f>
        <v>9.7363083164300424E-2</v>
      </c>
      <c r="BM326">
        <f>Table1[[#This Row],[Margin]]/3</f>
        <v>3.245436105476681E-2</v>
      </c>
      <c r="BN326">
        <v>1.18</v>
      </c>
      <c r="BO326">
        <v>1.62</v>
      </c>
      <c r="BP326">
        <v>2.5</v>
      </c>
      <c r="BQ326">
        <v>4.33</v>
      </c>
      <c r="BR326">
        <v>1.75</v>
      </c>
      <c r="BS326">
        <v>2</v>
      </c>
      <c r="BT326" t="s">
        <v>3856</v>
      </c>
      <c r="BU326">
        <f>VLOOKUP(Table1[[#This Row],[Reference]],metron,11,FALSE)</f>
        <v>2.089675030851502</v>
      </c>
      <c r="BV326">
        <f>VLOOKUP(Table1[[#This Row],[Reference]],metron,12,FALSE)</f>
        <v>0.8354586589880707</v>
      </c>
    </row>
    <row r="327" spans="1:74" hidden="1" x14ac:dyDescent="0.45">
      <c r="A327" t="s">
        <v>5403</v>
      </c>
      <c r="B327">
        <v>1579395600</v>
      </c>
      <c r="C327" s="3" t="s">
        <v>4141</v>
      </c>
      <c r="D327" t="s">
        <v>65</v>
      </c>
      <c r="E327" t="s">
        <v>66</v>
      </c>
      <c r="F327" t="s">
        <v>103</v>
      </c>
      <c r="G327" t="s">
        <v>98</v>
      </c>
      <c r="H327" t="s">
        <v>3822</v>
      </c>
      <c r="I327">
        <f>MROUND(Table1[[#This Row],[Prob_H]]*100,2)/100</f>
        <v>0.46</v>
      </c>
      <c r="J327">
        <f>1/Table1[[#This Row],[odds_ft_home_team_win]]-Table1[[#This Row],[Margin/3]]</f>
        <v>0.45439134615750087</v>
      </c>
      <c r="K327">
        <f>1/Table1[[#This Row],[odds_ft_draw]]-Table1[[#This Row],[Margin/3]]</f>
        <v>0.25644154057248847</v>
      </c>
      <c r="L327">
        <f>1/Table1[[#This Row],[odds_ft_away_team_win]]-Table1[[#This Row],[Margin/3]]</f>
        <v>0.28916711327001066</v>
      </c>
      <c r="M327">
        <v>2</v>
      </c>
      <c r="N327">
        <v>1.33</v>
      </c>
      <c r="O327">
        <v>1</v>
      </c>
      <c r="P327">
        <v>1.64</v>
      </c>
      <c r="Q327">
        <v>1.21</v>
      </c>
      <c r="R327" t="str" cm="1">
        <f t="array" ref="R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AA327">
        <v>13</v>
      </c>
      <c r="AB327">
        <v>1</v>
      </c>
      <c r="AC327">
        <v>4</v>
      </c>
      <c r="AD327">
        <v>0</v>
      </c>
      <c r="AE327">
        <v>3</v>
      </c>
      <c r="AF327">
        <v>0</v>
      </c>
      <c r="AG327">
        <v>1</v>
      </c>
      <c r="AH327">
        <v>3</v>
      </c>
      <c r="AI327">
        <v>0</v>
      </c>
      <c r="AJ327">
        <v>3</v>
      </c>
      <c r="AK327">
        <v>20</v>
      </c>
      <c r="AL327">
        <v>12</v>
      </c>
      <c r="AM327">
        <v>2</v>
      </c>
      <c r="AN327">
        <v>0</v>
      </c>
      <c r="AO327">
        <v>18</v>
      </c>
      <c r="AP327">
        <v>12</v>
      </c>
      <c r="AQ327">
        <v>12</v>
      </c>
      <c r="AR327">
        <v>7</v>
      </c>
      <c r="AS327">
        <v>53</v>
      </c>
      <c r="AT327">
        <v>47</v>
      </c>
      <c r="AU327">
        <v>1.87</v>
      </c>
      <c r="AV327">
        <v>1</v>
      </c>
      <c r="AW327">
        <v>3.17</v>
      </c>
      <c r="AX327">
        <v>67</v>
      </c>
      <c r="AY327">
        <v>89</v>
      </c>
      <c r="AZ327">
        <v>56</v>
      </c>
      <c r="BA327">
        <v>39</v>
      </c>
      <c r="BB327">
        <v>22</v>
      </c>
      <c r="BC327">
        <v>56</v>
      </c>
      <c r="BD327">
        <v>89</v>
      </c>
      <c r="BE327">
        <v>56</v>
      </c>
      <c r="BF327">
        <v>78</v>
      </c>
      <c r="BG327">
        <v>13</v>
      </c>
      <c r="BH327">
        <v>3.55</v>
      </c>
      <c r="BI327">
        <v>2.0499999999999998</v>
      </c>
      <c r="BJ327">
        <v>3.45</v>
      </c>
      <c r="BK327">
        <v>3.1</v>
      </c>
      <c r="BL327">
        <f>1/Table1[[#This Row],[odds_ft_home_team_win]]+1/Table1[[#This Row],[odds_ft_draw]]+1/Table1[[#This Row],[odds_ft_away_team_win]]-1</f>
        <v>0.10024059567383903</v>
      </c>
      <c r="BM327">
        <f>Table1[[#This Row],[Margin]]/3</f>
        <v>3.3413531891279678E-2</v>
      </c>
      <c r="BN327">
        <v>1.22</v>
      </c>
      <c r="BO327">
        <v>1.75</v>
      </c>
      <c r="BP327">
        <v>2.88</v>
      </c>
      <c r="BQ327">
        <v>6</v>
      </c>
      <c r="BR327">
        <v>1.7</v>
      </c>
      <c r="BS327">
        <v>2.0499999999999998</v>
      </c>
      <c r="BT327" t="s">
        <v>3798</v>
      </c>
      <c r="BU327">
        <f>VLOOKUP(Table1[[#This Row],[Reference]],metron,11,FALSE)</f>
        <v>1.4888836329233679</v>
      </c>
      <c r="BV327">
        <f>VLOOKUP(Table1[[#This Row],[Reference]],metron,12,FALSE)</f>
        <v>1.0516792809839171</v>
      </c>
    </row>
    <row r="328" spans="1:74" x14ac:dyDescent="0.45">
      <c r="A328" t="s">
        <v>5403</v>
      </c>
      <c r="B328">
        <v>1579402800</v>
      </c>
      <c r="C328" s="3" t="s">
        <v>4142</v>
      </c>
      <c r="D328" t="s">
        <v>65</v>
      </c>
      <c r="E328" t="s">
        <v>66</v>
      </c>
      <c r="F328" t="s">
        <v>86</v>
      </c>
      <c r="G328" t="s">
        <v>68</v>
      </c>
      <c r="H328" t="s">
        <v>3815</v>
      </c>
      <c r="I328">
        <f>MROUND(Table1[[#This Row],[Prob_H]]*100,2)/100</f>
        <v>0.42</v>
      </c>
      <c r="J328">
        <f>1/Table1[[#This Row],[odds_ft_home_team_win]]-Table1[[#This Row],[Margin/3]]</f>
        <v>0.41040893442640164</v>
      </c>
      <c r="K328">
        <f>1/Table1[[#This Row],[odds_ft_draw]]-Table1[[#This Row],[Margin/3]]</f>
        <v>0.29118802917929548</v>
      </c>
      <c r="L328">
        <f>1/Table1[[#This Row],[odds_ft_away_team_win]]-Table1[[#This Row],[Margin/3]]</f>
        <v>0.29840303639430271</v>
      </c>
      <c r="M328">
        <v>2</v>
      </c>
      <c r="N328">
        <v>2</v>
      </c>
      <c r="O328">
        <v>1.9</v>
      </c>
      <c r="P328">
        <v>1.76</v>
      </c>
      <c r="Q328">
        <v>1.33</v>
      </c>
      <c r="R328" t="str" cm="1">
        <f t="array" ref="R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69</v>
      </c>
      <c r="AA328">
        <v>5</v>
      </c>
      <c r="AB328">
        <v>1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12</v>
      </c>
      <c r="AL328">
        <v>11</v>
      </c>
      <c r="AM328">
        <v>4</v>
      </c>
      <c r="AN328">
        <v>4</v>
      </c>
      <c r="AO328">
        <v>8</v>
      </c>
      <c r="AP328">
        <v>7</v>
      </c>
      <c r="AQ328">
        <v>12</v>
      </c>
      <c r="AR328">
        <v>11</v>
      </c>
      <c r="AS328">
        <v>43</v>
      </c>
      <c r="AT328">
        <v>57</v>
      </c>
      <c r="AU328">
        <v>1.32</v>
      </c>
      <c r="AV328">
        <v>1.25</v>
      </c>
      <c r="AW328">
        <v>2.59</v>
      </c>
      <c r="AX328">
        <v>68</v>
      </c>
      <c r="AY328">
        <v>86</v>
      </c>
      <c r="AZ328">
        <v>44</v>
      </c>
      <c r="BA328">
        <v>22</v>
      </c>
      <c r="BB328">
        <v>9</v>
      </c>
      <c r="BC328">
        <v>26</v>
      </c>
      <c r="BD328">
        <v>54</v>
      </c>
      <c r="BE328">
        <v>63</v>
      </c>
      <c r="BF328">
        <v>91</v>
      </c>
      <c r="BG328">
        <v>10.5</v>
      </c>
      <c r="BH328">
        <v>4.47</v>
      </c>
      <c r="BI328">
        <v>2.29</v>
      </c>
      <c r="BJ328">
        <v>3.15</v>
      </c>
      <c r="BK328">
        <v>3.08</v>
      </c>
      <c r="BL328">
        <f>1/Table1[[#This Row],[odds_ft_home_team_win]]+1/Table1[[#This Row],[odds_ft_draw]]+1/Table1[[#This Row],[odds_ft_away_team_win]]-1</f>
        <v>7.8816864843065826E-2</v>
      </c>
      <c r="BM328">
        <f>Table1[[#This Row],[Margin]]/3</f>
        <v>2.6272288281021943E-2</v>
      </c>
      <c r="BN328">
        <v>1.36</v>
      </c>
      <c r="BO328">
        <v>2.2000000000000002</v>
      </c>
      <c r="BP328">
        <v>4</v>
      </c>
      <c r="BQ328">
        <v>9</v>
      </c>
      <c r="BR328">
        <v>1.95</v>
      </c>
      <c r="BS328">
        <v>1.8</v>
      </c>
      <c r="BT328" t="s">
        <v>3802</v>
      </c>
      <c r="BU328">
        <f>VLOOKUP(Table1[[#This Row],[Reference]],metron,11,FALSE)</f>
        <v>1.396960958296362</v>
      </c>
      <c r="BV328">
        <f>VLOOKUP(Table1[[#This Row],[Reference]],metron,12,FALSE)</f>
        <v>1.091503992901508</v>
      </c>
    </row>
    <row r="329" spans="1:74" x14ac:dyDescent="0.45">
      <c r="A329" t="s">
        <v>5403</v>
      </c>
      <c r="B329">
        <v>1579456800</v>
      </c>
      <c r="C329" s="3" t="s">
        <v>4143</v>
      </c>
      <c r="D329" t="s">
        <v>65</v>
      </c>
      <c r="E329" t="s">
        <v>66</v>
      </c>
      <c r="F329" t="s">
        <v>97</v>
      </c>
      <c r="G329" t="s">
        <v>2218</v>
      </c>
      <c r="H329" t="s">
        <v>3793</v>
      </c>
      <c r="I329">
        <f>MROUND(Table1[[#This Row],[Prob_H]]*100,2)/100</f>
        <v>0.46</v>
      </c>
      <c r="J329">
        <f>1/Table1[[#This Row],[odds_ft_home_team_win]]-Table1[[#This Row],[Margin/3]]</f>
        <v>0.4510768313585215</v>
      </c>
      <c r="K329">
        <f>1/Table1[[#This Row],[odds_ft_draw]]-Table1[[#This Row],[Margin/3]]</f>
        <v>0.25657649601311577</v>
      </c>
      <c r="L329">
        <f>1/Table1[[#This Row],[odds_ft_away_team_win]]-Table1[[#This Row],[Margin/3]]</f>
        <v>0.29234667262836278</v>
      </c>
      <c r="M329">
        <v>2</v>
      </c>
      <c r="N329">
        <v>1.22</v>
      </c>
      <c r="O329">
        <v>1.91</v>
      </c>
      <c r="P329">
        <v>1.07</v>
      </c>
      <c r="Q329">
        <v>1.69</v>
      </c>
      <c r="R329" t="str" cm="1">
        <f t="array" ref="R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9">
        <v>2</v>
      </c>
      <c r="T329">
        <v>3</v>
      </c>
      <c r="U329">
        <v>5</v>
      </c>
      <c r="V329">
        <v>3</v>
      </c>
      <c r="W329">
        <v>2</v>
      </c>
      <c r="X329">
        <v>1</v>
      </c>
      <c r="Y329" t="s">
        <v>4144</v>
      </c>
      <c r="Z329" t="s">
        <v>4145</v>
      </c>
      <c r="AA329">
        <v>7</v>
      </c>
      <c r="AB329">
        <v>7</v>
      </c>
      <c r="AC329">
        <v>0</v>
      </c>
      <c r="AD329">
        <v>0</v>
      </c>
      <c r="AE329">
        <v>3</v>
      </c>
      <c r="AF329">
        <v>0</v>
      </c>
      <c r="AG329">
        <v>0</v>
      </c>
      <c r="AH329">
        <v>0</v>
      </c>
      <c r="AI329">
        <v>1</v>
      </c>
      <c r="AJ329">
        <v>2</v>
      </c>
      <c r="AK329">
        <v>17</v>
      </c>
      <c r="AL329">
        <v>17</v>
      </c>
      <c r="AM329">
        <v>6</v>
      </c>
      <c r="AN329">
        <v>8</v>
      </c>
      <c r="AO329">
        <v>11</v>
      </c>
      <c r="AP329">
        <v>9</v>
      </c>
      <c r="AQ329">
        <v>5</v>
      </c>
      <c r="AR329">
        <v>10</v>
      </c>
      <c r="AS329">
        <v>52</v>
      </c>
      <c r="AT329">
        <v>48</v>
      </c>
      <c r="AU329">
        <v>1.77</v>
      </c>
      <c r="AV329">
        <v>1.8</v>
      </c>
      <c r="AW329">
        <v>2.83</v>
      </c>
      <c r="AX329">
        <v>50</v>
      </c>
      <c r="AY329">
        <v>95</v>
      </c>
      <c r="AZ329">
        <v>49</v>
      </c>
      <c r="BA329">
        <v>30</v>
      </c>
      <c r="BB329">
        <v>9</v>
      </c>
      <c r="BC329">
        <v>34</v>
      </c>
      <c r="BD329">
        <v>63</v>
      </c>
      <c r="BE329">
        <v>51</v>
      </c>
      <c r="BF329">
        <v>86</v>
      </c>
      <c r="BG329">
        <v>8</v>
      </c>
      <c r="BH329">
        <v>4.9800000000000004</v>
      </c>
      <c r="BI329">
        <v>2.1</v>
      </c>
      <c r="BJ329">
        <v>3.55</v>
      </c>
      <c r="BK329">
        <v>3.15</v>
      </c>
      <c r="BL329">
        <f>1/Table1[[#This Row],[odds_ft_home_team_win]]+1/Table1[[#This Row],[odds_ft_draw]]+1/Table1[[#This Row],[odds_ft_away_team_win]]-1</f>
        <v>7.5340934495863987E-2</v>
      </c>
      <c r="BM329">
        <f>Table1[[#This Row],[Margin]]/3</f>
        <v>2.5113644831954662E-2</v>
      </c>
      <c r="BN329">
        <v>1.29</v>
      </c>
      <c r="BO329">
        <v>1.95</v>
      </c>
      <c r="BP329">
        <v>3.35</v>
      </c>
      <c r="BQ329">
        <v>6.45</v>
      </c>
      <c r="BR329">
        <v>1.77</v>
      </c>
      <c r="BS329">
        <v>1.95</v>
      </c>
      <c r="BT329" t="s">
        <v>3813</v>
      </c>
      <c r="BU329">
        <f>VLOOKUP(Table1[[#This Row],[Reference]],metron,11,FALSE)</f>
        <v>1.4888836329233679</v>
      </c>
      <c r="BV329">
        <f>VLOOKUP(Table1[[#This Row],[Reference]],metron,12,FALSE)</f>
        <v>1.0516792809839171</v>
      </c>
    </row>
    <row r="330" spans="1:74" x14ac:dyDescent="0.45">
      <c r="A330" t="s">
        <v>5403</v>
      </c>
      <c r="B330">
        <v>1579471200</v>
      </c>
      <c r="C330" s="3" t="s">
        <v>4146</v>
      </c>
      <c r="D330" t="s">
        <v>65</v>
      </c>
      <c r="E330" t="s">
        <v>66</v>
      </c>
      <c r="F330" t="s">
        <v>80</v>
      </c>
      <c r="G330" t="s">
        <v>72</v>
      </c>
      <c r="H330" t="s">
        <v>3831</v>
      </c>
      <c r="I330">
        <f>MROUND(Table1[[#This Row],[Prob_H]]*100,2)/100</f>
        <v>0.44</v>
      </c>
      <c r="J330">
        <f>1/Table1[[#This Row],[odds_ft_home_team_win]]-Table1[[#This Row],[Margin/3]]</f>
        <v>0.43808825933088347</v>
      </c>
      <c r="K330">
        <f>1/Table1[[#This Row],[odds_ft_draw]]-Table1[[#This Row],[Margin/3]]</f>
        <v>0.27147944294768317</v>
      </c>
      <c r="L330">
        <f>1/Table1[[#This Row],[odds_ft_away_team_win]]-Table1[[#This Row],[Margin/3]]</f>
        <v>0.29043229772143347</v>
      </c>
      <c r="M330">
        <v>2</v>
      </c>
      <c r="N330">
        <v>1.7</v>
      </c>
      <c r="O330">
        <v>1</v>
      </c>
      <c r="P330">
        <v>1.5</v>
      </c>
      <c r="Q330">
        <v>0.77</v>
      </c>
      <c r="R330" t="str" cm="1">
        <f t="array" ref="R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">
        <v>3</v>
      </c>
      <c r="T330">
        <v>0</v>
      </c>
      <c r="U330">
        <v>3</v>
      </c>
      <c r="V330">
        <v>2</v>
      </c>
      <c r="W330">
        <v>2</v>
      </c>
      <c r="X330">
        <v>0</v>
      </c>
      <c r="Y330" t="s">
        <v>4147</v>
      </c>
      <c r="AA330">
        <v>5</v>
      </c>
      <c r="AB330">
        <v>6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15</v>
      </c>
      <c r="AL330">
        <v>5</v>
      </c>
      <c r="AM330">
        <v>6</v>
      </c>
      <c r="AN330">
        <v>0</v>
      </c>
      <c r="AO330">
        <v>9</v>
      </c>
      <c r="AP330">
        <v>5</v>
      </c>
      <c r="AQ330">
        <v>11</v>
      </c>
      <c r="AR330">
        <v>10</v>
      </c>
      <c r="AS330">
        <v>57</v>
      </c>
      <c r="AT330">
        <v>43</v>
      </c>
      <c r="AU330">
        <v>1.62</v>
      </c>
      <c r="AV330">
        <v>0.56999999999999995</v>
      </c>
      <c r="AW330">
        <v>3.39</v>
      </c>
      <c r="AX330">
        <v>64</v>
      </c>
      <c r="AY330">
        <v>90</v>
      </c>
      <c r="AZ330">
        <v>79</v>
      </c>
      <c r="BA330">
        <v>49</v>
      </c>
      <c r="BB330">
        <v>27</v>
      </c>
      <c r="BC330">
        <v>37</v>
      </c>
      <c r="BD330">
        <v>74</v>
      </c>
      <c r="BE330">
        <v>69</v>
      </c>
      <c r="BF330">
        <v>85</v>
      </c>
      <c r="BG330">
        <v>9.11</v>
      </c>
      <c r="BH330">
        <v>4.7699999999999996</v>
      </c>
      <c r="BI330">
        <v>2.15</v>
      </c>
      <c r="BJ330">
        <v>3.35</v>
      </c>
      <c r="BK330">
        <v>3.15</v>
      </c>
      <c r="BL330">
        <f>1/Table1[[#This Row],[odds_ft_home_team_win]]+1/Table1[[#This Row],[odds_ft_draw]]+1/Table1[[#This Row],[odds_ft_away_team_win]]-1</f>
        <v>8.108405921665196E-2</v>
      </c>
      <c r="BM330">
        <f>Table1[[#This Row],[Margin]]/3</f>
        <v>2.7028019738883986E-2</v>
      </c>
      <c r="BN330">
        <v>1.26</v>
      </c>
      <c r="BO330">
        <v>1.83</v>
      </c>
      <c r="BP330">
        <v>3.15</v>
      </c>
      <c r="BQ330">
        <v>5.9</v>
      </c>
      <c r="BR330">
        <v>1.69</v>
      </c>
      <c r="BS330">
        <v>2.1</v>
      </c>
      <c r="BT330" t="s">
        <v>3847</v>
      </c>
      <c r="BU330">
        <f>VLOOKUP(Table1[[#This Row],[Reference]],metron,11,FALSE)</f>
        <v>1.4140979689366791</v>
      </c>
      <c r="BV330">
        <f>VLOOKUP(Table1[[#This Row],[Reference]],metron,12,FALSE)</f>
        <v>1.0666666666666671</v>
      </c>
    </row>
    <row r="331" spans="1:74" x14ac:dyDescent="0.45">
      <c r="A331" t="s">
        <v>5403</v>
      </c>
      <c r="B331">
        <v>1579481100</v>
      </c>
      <c r="C331" s="3" t="s">
        <v>4148</v>
      </c>
      <c r="D331" t="s">
        <v>65</v>
      </c>
      <c r="E331" t="s">
        <v>66</v>
      </c>
      <c r="F331" t="s">
        <v>88</v>
      </c>
      <c r="G331" t="s">
        <v>81</v>
      </c>
      <c r="H331" t="s">
        <v>3903</v>
      </c>
      <c r="I331">
        <f>MROUND(Table1[[#This Row],[Prob_H]]*100,2)/100</f>
        <v>0.44</v>
      </c>
      <c r="J331">
        <f>1/Table1[[#This Row],[odds_ft_home_team_win]]-Table1[[#This Row],[Margin/3]]</f>
        <v>0.44097554068882522</v>
      </c>
      <c r="K331">
        <f>1/Table1[[#This Row],[odds_ft_draw]]-Table1[[#This Row],[Margin/3]]</f>
        <v>0.2498318643587838</v>
      </c>
      <c r="L331">
        <f>1/Table1[[#This Row],[odds_ft_away_team_win]]-Table1[[#This Row],[Margin/3]]</f>
        <v>0.3091925949523911</v>
      </c>
      <c r="M331">
        <v>2</v>
      </c>
      <c r="N331">
        <v>2.6</v>
      </c>
      <c r="O331">
        <v>1.7</v>
      </c>
      <c r="P331">
        <v>2.6</v>
      </c>
      <c r="Q331">
        <v>1.53</v>
      </c>
      <c r="R331" t="str" cm="1">
        <f t="array" ref="R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">
        <v>3</v>
      </c>
      <c r="T331">
        <v>2</v>
      </c>
      <c r="U331">
        <v>5</v>
      </c>
      <c r="V331">
        <v>1</v>
      </c>
      <c r="W331">
        <v>0</v>
      </c>
      <c r="X331">
        <v>1</v>
      </c>
      <c r="Y331" t="s">
        <v>4149</v>
      </c>
      <c r="Z331" t="s">
        <v>4150</v>
      </c>
      <c r="AA331">
        <v>4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14</v>
      </c>
      <c r="AL331">
        <v>13</v>
      </c>
      <c r="AM331">
        <v>6</v>
      </c>
      <c r="AN331">
        <v>4</v>
      </c>
      <c r="AO331">
        <v>8</v>
      </c>
      <c r="AP331">
        <v>9</v>
      </c>
      <c r="AQ331">
        <v>19</v>
      </c>
      <c r="AR331">
        <v>14</v>
      </c>
      <c r="AS331">
        <v>48</v>
      </c>
      <c r="AT331">
        <v>52</v>
      </c>
      <c r="AU331">
        <v>1.74</v>
      </c>
      <c r="AV331">
        <v>1.27</v>
      </c>
      <c r="AW331">
        <v>3.6</v>
      </c>
      <c r="AX331">
        <v>70</v>
      </c>
      <c r="AY331">
        <v>90</v>
      </c>
      <c r="AZ331">
        <v>80</v>
      </c>
      <c r="BA331">
        <v>50</v>
      </c>
      <c r="BB331">
        <v>30</v>
      </c>
      <c r="BC331">
        <v>45</v>
      </c>
      <c r="BD331">
        <v>90</v>
      </c>
      <c r="BE331">
        <v>65</v>
      </c>
      <c r="BF331">
        <v>95</v>
      </c>
      <c r="BG331">
        <v>10.4</v>
      </c>
      <c r="BH331">
        <v>4.2</v>
      </c>
      <c r="BI331">
        <v>2.15</v>
      </c>
      <c r="BJ331">
        <v>3.65</v>
      </c>
      <c r="BK331">
        <v>3</v>
      </c>
      <c r="BL331">
        <f>1/Table1[[#This Row],[odds_ft_home_team_win]]+1/Table1[[#This Row],[odds_ft_draw]]+1/Table1[[#This Row],[odds_ft_away_team_win]]-1</f>
        <v>7.2422215142826651E-2</v>
      </c>
      <c r="BM331">
        <f>Table1[[#This Row],[Margin]]/3</f>
        <v>2.4140738380942217E-2</v>
      </c>
      <c r="BN331">
        <v>1.1599999999999999</v>
      </c>
      <c r="BO331">
        <v>1.54</v>
      </c>
      <c r="BP331">
        <v>2.35</v>
      </c>
      <c r="BQ331">
        <v>4.0999999999999996</v>
      </c>
      <c r="BR331">
        <v>1.48</v>
      </c>
      <c r="BS331">
        <v>2.5</v>
      </c>
      <c r="BT331" t="s">
        <v>3817</v>
      </c>
      <c r="BU331">
        <f>VLOOKUP(Table1[[#This Row],[Reference]],metron,11,FALSE)</f>
        <v>1.4140979689366791</v>
      </c>
      <c r="BV331">
        <f>VLOOKUP(Table1[[#This Row],[Reference]],metron,12,FALSE)</f>
        <v>1.0666666666666671</v>
      </c>
    </row>
    <row r="332" spans="1:74" x14ac:dyDescent="0.45">
      <c r="A332" t="s">
        <v>5402</v>
      </c>
      <c r="B332">
        <v>1596241800</v>
      </c>
      <c r="C332" s="3" t="s">
        <v>4351</v>
      </c>
      <c r="D332" t="s">
        <v>65</v>
      </c>
      <c r="E332" t="s">
        <v>66</v>
      </c>
      <c r="F332" t="s">
        <v>73</v>
      </c>
      <c r="G332" t="s">
        <v>77</v>
      </c>
      <c r="H332" t="s">
        <v>3839</v>
      </c>
      <c r="I332">
        <f>MROUND(Table1[[#This Row],[Prob_H]]*100,2)/100</f>
        <v>0.2</v>
      </c>
      <c r="J332">
        <f>1/Table1[[#This Row],[odds_ft_home_team_win]]-Table1[[#This Row],[Margin/3]]</f>
        <v>0.20910887258356475</v>
      </c>
      <c r="K332">
        <f>1/Table1[[#This Row],[odds_ft_draw]]-Table1[[#This Row],[Margin/3]]</f>
        <v>0.2795810360789841</v>
      </c>
      <c r="L332">
        <f>1/Table1[[#This Row],[odds_ft_away_team_win]]-Table1[[#This Row],[Margin/3]]</f>
        <v>0.51131009133745098</v>
      </c>
      <c r="M332">
        <v>2</v>
      </c>
      <c r="N332">
        <v>0</v>
      </c>
      <c r="O332">
        <v>0</v>
      </c>
      <c r="P332">
        <v>1.5</v>
      </c>
      <c r="Q332">
        <v>1.77</v>
      </c>
      <c r="R332" t="str" cm="1">
        <f t="array" ref="R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2">
        <v>1</v>
      </c>
      <c r="T332">
        <v>1</v>
      </c>
      <c r="U332">
        <v>2</v>
      </c>
      <c r="V332">
        <v>0</v>
      </c>
      <c r="W332">
        <v>0</v>
      </c>
      <c r="X332">
        <v>0</v>
      </c>
      <c r="Y332">
        <v>47</v>
      </c>
      <c r="Z332" t="s">
        <v>169</v>
      </c>
      <c r="AA332">
        <v>3</v>
      </c>
      <c r="AB332">
        <v>7</v>
      </c>
      <c r="AC332">
        <v>1</v>
      </c>
      <c r="AD332">
        <v>1</v>
      </c>
      <c r="AE332">
        <v>3</v>
      </c>
      <c r="AF332">
        <v>0</v>
      </c>
      <c r="AG332">
        <v>1</v>
      </c>
      <c r="AH332">
        <v>1</v>
      </c>
      <c r="AI332">
        <v>0</v>
      </c>
      <c r="AJ332">
        <v>3</v>
      </c>
      <c r="AK332">
        <v>7</v>
      </c>
      <c r="AL332">
        <v>18</v>
      </c>
      <c r="AM332">
        <v>2</v>
      </c>
      <c r="AN332">
        <v>4</v>
      </c>
      <c r="AO332">
        <v>5</v>
      </c>
      <c r="AP332">
        <v>14</v>
      </c>
      <c r="AQ332">
        <v>12</v>
      </c>
      <c r="AR332">
        <v>14</v>
      </c>
      <c r="AS332">
        <v>33</v>
      </c>
      <c r="AT332">
        <v>67</v>
      </c>
      <c r="AU332">
        <v>0.76</v>
      </c>
      <c r="AV332">
        <v>1.94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4.3</v>
      </c>
      <c r="BJ332">
        <v>3.3</v>
      </c>
      <c r="BK332">
        <v>1.87</v>
      </c>
      <c r="BL332">
        <f>1/Table1[[#This Row],[odds_ft_home_team_win]]+1/Table1[[#This Row],[odds_ft_draw]]+1/Table1[[#This Row],[odds_ft_away_team_win]]-1</f>
        <v>7.0347800853956866E-2</v>
      </c>
      <c r="BM332">
        <f>Table1[[#This Row],[Margin]]/3</f>
        <v>2.3449266951318954E-2</v>
      </c>
      <c r="BN332">
        <v>1.3</v>
      </c>
      <c r="BO332">
        <v>1.95</v>
      </c>
      <c r="BP332">
        <v>3.4</v>
      </c>
      <c r="BQ332">
        <v>6.6</v>
      </c>
      <c r="BR332">
        <v>1.69</v>
      </c>
      <c r="BS332">
        <v>2.0499999999999998</v>
      </c>
      <c r="BT332" t="s">
        <v>3786</v>
      </c>
      <c r="BU332">
        <f>VLOOKUP(Table1[[#This Row],[Reference]],metron,11,FALSE)</f>
        <v>1.0101010101010099</v>
      </c>
      <c r="BV332">
        <f>VLOOKUP(Table1[[#This Row],[Reference]],metron,12,FALSE)</f>
        <v>1.696408529741863</v>
      </c>
    </row>
    <row r="333" spans="1:74" x14ac:dyDescent="0.45">
      <c r="A333" t="s">
        <v>5402</v>
      </c>
      <c r="B333">
        <v>1596249000</v>
      </c>
      <c r="C333" s="3" t="s">
        <v>4352</v>
      </c>
      <c r="D333" t="s">
        <v>65</v>
      </c>
      <c r="E333" t="s">
        <v>66</v>
      </c>
      <c r="F333" t="s">
        <v>3788</v>
      </c>
      <c r="G333" t="s">
        <v>2218</v>
      </c>
      <c r="H333" t="s">
        <v>3822</v>
      </c>
      <c r="I333">
        <f>MROUND(Table1[[#This Row],[Prob_H]]*100,2)/100</f>
        <v>0.38</v>
      </c>
      <c r="J333">
        <f>1/Table1[[#This Row],[odds_ft_home_team_win]]-Table1[[#This Row],[Margin/3]]</f>
        <v>0.37678571428571433</v>
      </c>
      <c r="K333">
        <f>1/Table1[[#This Row],[odds_ft_draw]]-Table1[[#This Row],[Margin/3]]</f>
        <v>0.28928571428571431</v>
      </c>
      <c r="L333">
        <f>1/Table1[[#This Row],[odds_ft_away_team_win]]-Table1[[#This Row],[Margin/3]]</f>
        <v>0.33392857142857146</v>
      </c>
      <c r="M333">
        <v>2</v>
      </c>
      <c r="N333">
        <v>0</v>
      </c>
      <c r="O333">
        <v>0</v>
      </c>
      <c r="P333">
        <v>1.41</v>
      </c>
      <c r="Q333">
        <v>0.72</v>
      </c>
      <c r="R333" t="str" cm="1">
        <f t="array" ref="R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61</v>
      </c>
      <c r="AA333">
        <v>4</v>
      </c>
      <c r="AB333">
        <v>1</v>
      </c>
      <c r="AC333">
        <v>3</v>
      </c>
      <c r="AD333">
        <v>1</v>
      </c>
      <c r="AE333">
        <v>3</v>
      </c>
      <c r="AF333">
        <v>0</v>
      </c>
      <c r="AG333">
        <v>2</v>
      </c>
      <c r="AH333">
        <v>2</v>
      </c>
      <c r="AI333">
        <v>1</v>
      </c>
      <c r="AJ333">
        <v>2</v>
      </c>
      <c r="AK333">
        <v>8</v>
      </c>
      <c r="AL333">
        <v>8</v>
      </c>
      <c r="AM333">
        <v>4</v>
      </c>
      <c r="AN333">
        <v>3</v>
      </c>
      <c r="AO333">
        <v>4</v>
      </c>
      <c r="AP333">
        <v>5</v>
      </c>
      <c r="AQ333">
        <v>14</v>
      </c>
      <c r="AR333">
        <v>19</v>
      </c>
      <c r="AS333">
        <v>40</v>
      </c>
      <c r="AT333">
        <v>60</v>
      </c>
      <c r="AU333">
        <v>1.02</v>
      </c>
      <c r="AV333">
        <v>1.02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2.5</v>
      </c>
      <c r="BJ333">
        <v>3.2</v>
      </c>
      <c r="BK333">
        <v>2.8</v>
      </c>
      <c r="BL333">
        <f>1/Table1[[#This Row],[odds_ft_home_team_win]]+1/Table1[[#This Row],[odds_ft_draw]]+1/Table1[[#This Row],[odds_ft_away_team_win]]-1</f>
        <v>6.9642857142857117E-2</v>
      </c>
      <c r="BM333">
        <f>Table1[[#This Row],[Margin]]/3</f>
        <v>2.3214285714285705E-2</v>
      </c>
      <c r="BN333">
        <v>1.34</v>
      </c>
      <c r="BO333">
        <v>2.0499999999999998</v>
      </c>
      <c r="BP333">
        <v>3.75</v>
      </c>
      <c r="BQ333">
        <v>7.25</v>
      </c>
      <c r="BR333">
        <v>1.8</v>
      </c>
      <c r="BS333">
        <v>1.91</v>
      </c>
      <c r="BT333" t="s">
        <v>3860</v>
      </c>
      <c r="BU333">
        <f>VLOOKUP(Table1[[#This Row],[Reference]],metron,11,FALSE)</f>
        <v>1.330562659846547</v>
      </c>
      <c r="BV333">
        <f>VLOOKUP(Table1[[#This Row],[Reference]],metron,12,FALSE)</f>
        <v>1.1595268542199491</v>
      </c>
    </row>
    <row r="334" spans="1:74" x14ac:dyDescent="0.45">
      <c r="A334" t="s">
        <v>5402</v>
      </c>
      <c r="B334">
        <v>1596326400</v>
      </c>
      <c r="C334" s="3" t="s">
        <v>4353</v>
      </c>
      <c r="D334" t="s">
        <v>65</v>
      </c>
      <c r="E334" t="s">
        <v>66</v>
      </c>
      <c r="F334" t="s">
        <v>68</v>
      </c>
      <c r="G334" t="s">
        <v>103</v>
      </c>
      <c r="H334" t="s">
        <v>3800</v>
      </c>
      <c r="I334">
        <f>MROUND(Table1[[#This Row],[Prob_H]]*100,2)/100</f>
        <v>0.62</v>
      </c>
      <c r="J334">
        <f>1/Table1[[#This Row],[odds_ft_home_team_win]]-Table1[[#This Row],[Margin/3]]</f>
        <v>0.62276612276612275</v>
      </c>
      <c r="K334">
        <f>1/Table1[[#This Row],[odds_ft_draw]]-Table1[[#This Row],[Margin/3]]</f>
        <v>0.21151071151071149</v>
      </c>
      <c r="L334">
        <f>1/Table1[[#This Row],[odds_ft_away_team_win]]-Table1[[#This Row],[Margin/3]]</f>
        <v>0.1657231657231657</v>
      </c>
      <c r="M334">
        <v>2</v>
      </c>
      <c r="N334">
        <v>0</v>
      </c>
      <c r="O334">
        <v>0</v>
      </c>
      <c r="P334">
        <v>1.53</v>
      </c>
      <c r="Q334">
        <v>1.38</v>
      </c>
      <c r="R334" t="str" cm="1">
        <f t="array" ref="R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4">
        <v>1</v>
      </c>
      <c r="T334">
        <v>1</v>
      </c>
      <c r="U334">
        <v>2</v>
      </c>
      <c r="V334">
        <v>0</v>
      </c>
      <c r="W334">
        <v>0</v>
      </c>
      <c r="X334">
        <v>0</v>
      </c>
      <c r="Y334">
        <v>53</v>
      </c>
      <c r="Z334">
        <v>85</v>
      </c>
      <c r="AA334">
        <v>3</v>
      </c>
      <c r="AB334">
        <v>4</v>
      </c>
      <c r="AC334">
        <v>3</v>
      </c>
      <c r="AD334">
        <v>0</v>
      </c>
      <c r="AE334">
        <v>4</v>
      </c>
      <c r="AF334">
        <v>0</v>
      </c>
      <c r="AG334">
        <v>0</v>
      </c>
      <c r="AH334">
        <v>3</v>
      </c>
      <c r="AI334">
        <v>2</v>
      </c>
      <c r="AJ334">
        <v>2</v>
      </c>
      <c r="AK334">
        <v>19</v>
      </c>
      <c r="AL334">
        <v>14</v>
      </c>
      <c r="AM334">
        <v>5</v>
      </c>
      <c r="AN334">
        <v>6</v>
      </c>
      <c r="AO334">
        <v>14</v>
      </c>
      <c r="AP334">
        <v>8</v>
      </c>
      <c r="AQ334">
        <v>13</v>
      </c>
      <c r="AR334">
        <v>9</v>
      </c>
      <c r="AS334">
        <v>65</v>
      </c>
      <c r="AT334">
        <v>35</v>
      </c>
      <c r="AU334">
        <v>1.89</v>
      </c>
      <c r="AV334">
        <v>1.49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1.54</v>
      </c>
      <c r="BJ334">
        <v>4.2</v>
      </c>
      <c r="BK334">
        <v>5.2</v>
      </c>
      <c r="BL334">
        <f>1/Table1[[#This Row],[odds_ft_home_team_win]]+1/Table1[[#This Row],[odds_ft_draw]]+1/Table1[[#This Row],[odds_ft_away_team_win]]-1</f>
        <v>7.9753579753579773E-2</v>
      </c>
      <c r="BM334">
        <f>Table1[[#This Row],[Margin]]/3</f>
        <v>2.6584526584526591E-2</v>
      </c>
      <c r="BN334">
        <v>1.25</v>
      </c>
      <c r="BO334">
        <v>1.8</v>
      </c>
      <c r="BP334">
        <v>3</v>
      </c>
      <c r="BQ334">
        <v>5.6</v>
      </c>
      <c r="BR334">
        <v>1.83</v>
      </c>
      <c r="BS334">
        <v>1.91</v>
      </c>
      <c r="BT334" t="s">
        <v>3807</v>
      </c>
      <c r="BU334">
        <f>VLOOKUP(Table1[[#This Row],[Reference]],metron,11,FALSE)</f>
        <v>1.8681481481481479</v>
      </c>
      <c r="BV334">
        <f>VLOOKUP(Table1[[#This Row],[Reference]],metron,12,FALSE)</f>
        <v>0.86851851851851847</v>
      </c>
    </row>
    <row r="335" spans="1:74" x14ac:dyDescent="0.45">
      <c r="A335" t="s">
        <v>5402</v>
      </c>
      <c r="B335">
        <v>1596333600</v>
      </c>
      <c r="C335" s="3" t="s">
        <v>4354</v>
      </c>
      <c r="D335" t="s">
        <v>65</v>
      </c>
      <c r="E335" t="s">
        <v>66</v>
      </c>
      <c r="F335" t="s">
        <v>86</v>
      </c>
      <c r="G335" t="s">
        <v>72</v>
      </c>
      <c r="H335" t="s">
        <v>3796</v>
      </c>
      <c r="I335">
        <f>MROUND(Table1[[#This Row],[Prob_H]]*100,2)/100</f>
        <v>0.54</v>
      </c>
      <c r="J335">
        <f>1/Table1[[#This Row],[odds_ft_home_team_win]]-Table1[[#This Row],[Margin/3]]</f>
        <v>0.53107868978233164</v>
      </c>
      <c r="K335">
        <f>1/Table1[[#This Row],[odds_ft_draw]]-Table1[[#This Row],[Margin/3]]</f>
        <v>0.24949573696650207</v>
      </c>
      <c r="L335">
        <f>1/Table1[[#This Row],[odds_ft_away_team_win]]-Table1[[#This Row],[Margin/3]]</f>
        <v>0.21942557325116632</v>
      </c>
      <c r="M335">
        <v>2</v>
      </c>
      <c r="N335">
        <v>0</v>
      </c>
      <c r="O335">
        <v>0</v>
      </c>
      <c r="P335">
        <v>2.37</v>
      </c>
      <c r="Q335">
        <v>0.47</v>
      </c>
      <c r="R335" t="str" cm="1">
        <f t="array" ref="R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">
        <v>4</v>
      </c>
      <c r="T335">
        <v>0</v>
      </c>
      <c r="U335">
        <v>4</v>
      </c>
      <c r="V335">
        <v>1</v>
      </c>
      <c r="W335">
        <v>1</v>
      </c>
      <c r="X335">
        <v>0</v>
      </c>
      <c r="Y335" t="s">
        <v>4355</v>
      </c>
      <c r="AA335">
        <v>3</v>
      </c>
      <c r="AB335">
        <v>3</v>
      </c>
      <c r="AC335">
        <v>1</v>
      </c>
      <c r="AD335">
        <v>0</v>
      </c>
      <c r="AE335">
        <v>5</v>
      </c>
      <c r="AF335">
        <v>0</v>
      </c>
      <c r="AG335">
        <v>1</v>
      </c>
      <c r="AH335">
        <v>0</v>
      </c>
      <c r="AI335">
        <v>3</v>
      </c>
      <c r="AJ335">
        <v>2</v>
      </c>
      <c r="AK335">
        <v>23</v>
      </c>
      <c r="AL335">
        <v>7</v>
      </c>
      <c r="AM335">
        <v>11</v>
      </c>
      <c r="AN335">
        <v>2</v>
      </c>
      <c r="AO335">
        <v>12</v>
      </c>
      <c r="AP335">
        <v>5</v>
      </c>
      <c r="AQ335">
        <v>13</v>
      </c>
      <c r="AR335">
        <v>17</v>
      </c>
      <c r="AS335">
        <v>48</v>
      </c>
      <c r="AT335">
        <v>52</v>
      </c>
      <c r="AU335">
        <v>2.5299999999999998</v>
      </c>
      <c r="AV335">
        <v>0.75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1.8</v>
      </c>
      <c r="BJ335">
        <v>3.65</v>
      </c>
      <c r="BK335">
        <v>4.0999999999999996</v>
      </c>
      <c r="BL335">
        <f>1/Table1[[#This Row],[odds_ft_home_team_win]]+1/Table1[[#This Row],[odds_ft_draw]]+1/Table1[[#This Row],[odds_ft_away_team_win]]-1</f>
        <v>7.3430597319671831E-2</v>
      </c>
      <c r="BM335">
        <f>Table1[[#This Row],[Margin]]/3</f>
        <v>2.4476865773223944E-2</v>
      </c>
      <c r="BN335">
        <v>1.2</v>
      </c>
      <c r="BO335">
        <v>1.67</v>
      </c>
      <c r="BP335">
        <v>2.7</v>
      </c>
      <c r="BQ335">
        <v>4.8499999999999996</v>
      </c>
      <c r="BR335">
        <v>1.62</v>
      </c>
      <c r="BS335">
        <v>2.2000000000000002</v>
      </c>
      <c r="BT335" t="s">
        <v>3833</v>
      </c>
      <c r="BU335">
        <f>VLOOKUP(Table1[[#This Row],[Reference]],metron,11,FALSE)</f>
        <v>1.684957590444867</v>
      </c>
      <c r="BV335">
        <f>VLOOKUP(Table1[[#This Row],[Reference]],metron,12,FALSE)</f>
        <v>0.95101263631642718</v>
      </c>
    </row>
    <row r="336" spans="1:74" x14ac:dyDescent="0.45">
      <c r="A336" t="s">
        <v>5402</v>
      </c>
      <c r="B336">
        <v>1596387600</v>
      </c>
      <c r="C336" s="3" t="s">
        <v>4356</v>
      </c>
      <c r="D336" t="s">
        <v>65</v>
      </c>
      <c r="E336" t="s">
        <v>66</v>
      </c>
      <c r="F336" t="s">
        <v>97</v>
      </c>
      <c r="G336" t="s">
        <v>3792</v>
      </c>
      <c r="H336" t="s">
        <v>3793</v>
      </c>
      <c r="I336">
        <f>MROUND(Table1[[#This Row],[Prob_H]]*100,2)/100</f>
        <v>0.38</v>
      </c>
      <c r="J336">
        <f>1/Table1[[#This Row],[odds_ft_home_team_win]]-Table1[[#This Row],[Margin/3]]</f>
        <v>0.3832199546485261</v>
      </c>
      <c r="K336">
        <f>1/Table1[[#This Row],[odds_ft_draw]]-Table1[[#This Row],[Margin/3]]</f>
        <v>0.27808699237270673</v>
      </c>
      <c r="L336">
        <f>1/Table1[[#This Row],[odds_ft_away_team_win]]-Table1[[#This Row],[Margin/3]]</f>
        <v>0.33869305297876734</v>
      </c>
      <c r="M336">
        <v>2</v>
      </c>
      <c r="N336">
        <v>0</v>
      </c>
      <c r="O336">
        <v>0</v>
      </c>
      <c r="P336">
        <v>2</v>
      </c>
      <c r="Q336">
        <v>0.35</v>
      </c>
      <c r="R336" t="str" cm="1">
        <f t="array" ref="R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6">
        <v>3</v>
      </c>
      <c r="T336">
        <v>2</v>
      </c>
      <c r="U336">
        <v>5</v>
      </c>
      <c r="V336">
        <v>3</v>
      </c>
      <c r="W336">
        <v>2</v>
      </c>
      <c r="X336">
        <v>1</v>
      </c>
      <c r="Y336" t="s">
        <v>4357</v>
      </c>
      <c r="Z336" t="s">
        <v>157</v>
      </c>
      <c r="AA336">
        <v>6</v>
      </c>
      <c r="AB336">
        <v>7</v>
      </c>
      <c r="AC336">
        <v>4</v>
      </c>
      <c r="AD336">
        <v>0</v>
      </c>
      <c r="AE336">
        <v>5</v>
      </c>
      <c r="AF336">
        <v>0</v>
      </c>
      <c r="AG336">
        <v>2</v>
      </c>
      <c r="AH336">
        <v>2</v>
      </c>
      <c r="AI336">
        <v>1</v>
      </c>
      <c r="AJ336">
        <v>4</v>
      </c>
      <c r="AK336">
        <v>13</v>
      </c>
      <c r="AL336">
        <v>26</v>
      </c>
      <c r="AM336">
        <v>7</v>
      </c>
      <c r="AN336">
        <v>5</v>
      </c>
      <c r="AO336">
        <v>6</v>
      </c>
      <c r="AP336">
        <v>21</v>
      </c>
      <c r="AQ336">
        <v>12</v>
      </c>
      <c r="AR336">
        <v>9</v>
      </c>
      <c r="AS336">
        <v>45</v>
      </c>
      <c r="AT336">
        <v>55</v>
      </c>
      <c r="AU336">
        <v>1.55</v>
      </c>
      <c r="AV336">
        <v>2.35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2.4500000000000002</v>
      </c>
      <c r="BJ336">
        <v>3.3</v>
      </c>
      <c r="BK336">
        <v>2.75</v>
      </c>
      <c r="BL336">
        <f>1/Table1[[#This Row],[odds_ft_home_team_win]]+1/Table1[[#This Row],[odds_ft_draw]]+1/Table1[[#This Row],[odds_ft_away_team_win]]-1</f>
        <v>7.4829931972788977E-2</v>
      </c>
      <c r="BM336">
        <f>Table1[[#This Row],[Margin]]/3</f>
        <v>2.4943310657596324E-2</v>
      </c>
      <c r="BN336">
        <v>1.28</v>
      </c>
      <c r="BO336">
        <v>1.91</v>
      </c>
      <c r="BP336">
        <v>3.25</v>
      </c>
      <c r="BQ336">
        <v>6.25</v>
      </c>
      <c r="BR336">
        <v>1.71</v>
      </c>
      <c r="BS336">
        <v>2.0499999999999998</v>
      </c>
      <c r="BT336" t="s">
        <v>3813</v>
      </c>
      <c r="BU336">
        <f>VLOOKUP(Table1[[#This Row],[Reference]],metron,11,FALSE)</f>
        <v>1.330562659846547</v>
      </c>
      <c r="BV336">
        <f>VLOOKUP(Table1[[#This Row],[Reference]],metron,12,FALSE)</f>
        <v>1.1595268542199491</v>
      </c>
    </row>
    <row r="337" spans="1:74" hidden="1" x14ac:dyDescent="0.45">
      <c r="A337" t="s">
        <v>5402</v>
      </c>
      <c r="B337">
        <v>1596405600</v>
      </c>
      <c r="C337" s="3" t="s">
        <v>4358</v>
      </c>
      <c r="D337" t="s">
        <v>65</v>
      </c>
      <c r="E337" t="s">
        <v>66</v>
      </c>
      <c r="F337" t="s">
        <v>80</v>
      </c>
      <c r="G337" t="s">
        <v>4346</v>
      </c>
      <c r="H337" t="s">
        <v>3836</v>
      </c>
      <c r="I337">
        <f>MROUND(Table1[[#This Row],[Prob_H]]*100,2)/100</f>
        <v>0.52</v>
      </c>
      <c r="J337">
        <f>1/Table1[[#This Row],[odds_ft_home_team_win]]-Table1[[#This Row],[Margin/3]]</f>
        <v>0.515702876358614</v>
      </c>
      <c r="K337">
        <f>1/Table1[[#This Row],[odds_ft_draw]]-Table1[[#This Row],[Margin/3]]</f>
        <v>0.27694709661922778</v>
      </c>
      <c r="L337">
        <f>1/Table1[[#This Row],[odds_ft_away_team_win]]-Table1[[#This Row],[Margin/3]]</f>
        <v>0.20735002702215816</v>
      </c>
      <c r="M337">
        <v>2</v>
      </c>
      <c r="N337">
        <v>0</v>
      </c>
      <c r="O337">
        <v>0</v>
      </c>
      <c r="P337">
        <v>1.82</v>
      </c>
      <c r="Q337">
        <v>0.65</v>
      </c>
      <c r="R337" t="str" cm="1">
        <f t="array" ref="R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0</v>
      </c>
      <c r="Y337">
        <v>46</v>
      </c>
      <c r="Z337">
        <v>89</v>
      </c>
      <c r="AA337">
        <v>5</v>
      </c>
      <c r="AB337">
        <v>2</v>
      </c>
      <c r="AC337">
        <v>3</v>
      </c>
      <c r="AD337">
        <v>0</v>
      </c>
      <c r="AE337">
        <v>3</v>
      </c>
      <c r="AF337">
        <v>0</v>
      </c>
      <c r="AG337">
        <v>2</v>
      </c>
      <c r="AH337">
        <v>1</v>
      </c>
      <c r="AI337">
        <v>1</v>
      </c>
      <c r="AJ337">
        <v>2</v>
      </c>
      <c r="AK337">
        <v>11</v>
      </c>
      <c r="AL337">
        <v>9</v>
      </c>
      <c r="AM337">
        <v>5</v>
      </c>
      <c r="AN337">
        <v>2</v>
      </c>
      <c r="AO337">
        <v>6</v>
      </c>
      <c r="AP337">
        <v>7</v>
      </c>
      <c r="AQ337">
        <v>10</v>
      </c>
      <c r="AR337">
        <v>11</v>
      </c>
      <c r="AS337">
        <v>41</v>
      </c>
      <c r="AT337">
        <v>59</v>
      </c>
      <c r="AU337">
        <v>1.33</v>
      </c>
      <c r="AV337">
        <v>1.1499999999999999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1.83</v>
      </c>
      <c r="BJ337">
        <v>3.25</v>
      </c>
      <c r="BK337">
        <v>4.2</v>
      </c>
      <c r="BL337">
        <f>1/Table1[[#This Row],[odds_ft_home_team_win]]+1/Table1[[#This Row],[odds_ft_draw]]+1/Table1[[#This Row],[odds_ft_away_team_win]]-1</f>
        <v>9.2235633219239777E-2</v>
      </c>
      <c r="BM337">
        <f>Table1[[#This Row],[Margin]]/3</f>
        <v>3.0745211073079926E-2</v>
      </c>
      <c r="BN337">
        <v>0</v>
      </c>
      <c r="BO337">
        <v>1.83</v>
      </c>
      <c r="BP337">
        <v>0</v>
      </c>
      <c r="BQ337">
        <v>0</v>
      </c>
      <c r="BR337">
        <v>0</v>
      </c>
      <c r="BS337">
        <v>0</v>
      </c>
      <c r="BT337" t="s">
        <v>3847</v>
      </c>
      <c r="BU337">
        <f>VLOOKUP(Table1[[#This Row],[Reference]],metron,11,FALSE)</f>
        <v>1.625948039373891</v>
      </c>
      <c r="BV337">
        <f>VLOOKUP(Table1[[#This Row],[Reference]],metron,12,FALSE)</f>
        <v>0.97079231886396644</v>
      </c>
    </row>
    <row r="338" spans="1:74" x14ac:dyDescent="0.45">
      <c r="A338" t="s">
        <v>5402</v>
      </c>
      <c r="B338">
        <v>1596413160</v>
      </c>
      <c r="C338" s="3" t="s">
        <v>4359</v>
      </c>
      <c r="D338" t="s">
        <v>65</v>
      </c>
      <c r="E338" t="s">
        <v>66</v>
      </c>
      <c r="F338" t="s">
        <v>88</v>
      </c>
      <c r="G338" t="s">
        <v>98</v>
      </c>
      <c r="H338" t="s">
        <v>3831</v>
      </c>
      <c r="I338">
        <f>MROUND(Table1[[#This Row],[Prob_H]]*100,2)/100</f>
        <v>0.4</v>
      </c>
      <c r="J338">
        <f>1/Table1[[#This Row],[odds_ft_home_team_win]]-Table1[[#This Row],[Margin/3]]</f>
        <v>0.40146282374915626</v>
      </c>
      <c r="K338">
        <f>1/Table1[[#This Row],[odds_ft_draw]]-Table1[[#This Row],[Margin/3]]</f>
        <v>0.28362321654784695</v>
      </c>
      <c r="L338">
        <f>1/Table1[[#This Row],[odds_ft_away_team_win]]-Table1[[#This Row],[Margin/3]]</f>
        <v>0.31491395970299685</v>
      </c>
      <c r="M338">
        <v>2</v>
      </c>
      <c r="N338">
        <v>0</v>
      </c>
      <c r="O338">
        <v>0</v>
      </c>
      <c r="P338">
        <v>2.09</v>
      </c>
      <c r="Q338">
        <v>1.35</v>
      </c>
      <c r="R338" t="str" cm="1">
        <f t="array" ref="R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8">
        <v>2</v>
      </c>
      <c r="T338">
        <v>0</v>
      </c>
      <c r="U338">
        <v>2</v>
      </c>
      <c r="V338">
        <v>1</v>
      </c>
      <c r="W338">
        <v>1</v>
      </c>
      <c r="X338">
        <v>0</v>
      </c>
      <c r="Y338" t="s">
        <v>3106</v>
      </c>
      <c r="AA338">
        <v>6</v>
      </c>
      <c r="AB338">
        <v>4</v>
      </c>
      <c r="AC338">
        <v>3</v>
      </c>
      <c r="AD338">
        <v>1</v>
      </c>
      <c r="AE338">
        <v>3</v>
      </c>
      <c r="AF338">
        <v>0</v>
      </c>
      <c r="AG338">
        <v>2</v>
      </c>
      <c r="AH338">
        <v>2</v>
      </c>
      <c r="AI338">
        <v>3</v>
      </c>
      <c r="AJ338">
        <v>0</v>
      </c>
      <c r="AK338">
        <v>19</v>
      </c>
      <c r="AL338">
        <v>13</v>
      </c>
      <c r="AM338">
        <v>6</v>
      </c>
      <c r="AN338">
        <v>4</v>
      </c>
      <c r="AO338">
        <v>13</v>
      </c>
      <c r="AP338">
        <v>9</v>
      </c>
      <c r="AQ338">
        <v>14</v>
      </c>
      <c r="AR338">
        <v>13</v>
      </c>
      <c r="AS338">
        <v>40</v>
      </c>
      <c r="AT338">
        <v>60</v>
      </c>
      <c r="AU338">
        <v>2.04</v>
      </c>
      <c r="AV338">
        <v>1.43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2.35</v>
      </c>
      <c r="BJ338">
        <v>3.25</v>
      </c>
      <c r="BK338">
        <v>2.95</v>
      </c>
      <c r="BL338">
        <f>1/Table1[[#This Row],[odds_ft_home_team_win]]+1/Table1[[#This Row],[odds_ft_draw]]+1/Table1[[#This Row],[odds_ft_away_team_win]]-1</f>
        <v>7.2207273433382291E-2</v>
      </c>
      <c r="BM338">
        <f>Table1[[#This Row],[Margin]]/3</f>
        <v>2.4069091144460764E-2</v>
      </c>
      <c r="BN338">
        <v>1.26</v>
      </c>
      <c r="BO338">
        <v>1.83</v>
      </c>
      <c r="BP338">
        <v>3.15</v>
      </c>
      <c r="BQ338">
        <v>5.9</v>
      </c>
      <c r="BR338">
        <v>1.67</v>
      </c>
      <c r="BS338">
        <v>2.1</v>
      </c>
      <c r="BT338" t="s">
        <v>3817</v>
      </c>
      <c r="BU338">
        <f>VLOOKUP(Table1[[#This Row],[Reference]],metron,11,FALSE)</f>
        <v>1.344038264434575</v>
      </c>
      <c r="BV338">
        <f>VLOOKUP(Table1[[#This Row],[Reference]],metron,12,FALSE)</f>
        <v>1.1515772691037469</v>
      </c>
    </row>
    <row r="339" spans="1:74" x14ac:dyDescent="0.45">
      <c r="A339" t="s">
        <v>5402</v>
      </c>
      <c r="B339">
        <v>1596499200</v>
      </c>
      <c r="C339" s="3" t="s">
        <v>4360</v>
      </c>
      <c r="D339" t="s">
        <v>65</v>
      </c>
      <c r="E339" t="s">
        <v>66</v>
      </c>
      <c r="F339" t="s">
        <v>93</v>
      </c>
      <c r="G339" t="s">
        <v>94</v>
      </c>
      <c r="H339" t="s">
        <v>3808</v>
      </c>
      <c r="I339">
        <f>MROUND(Table1[[#This Row],[Prob_H]]*100,2)/100</f>
        <v>0.38</v>
      </c>
      <c r="J339">
        <f>1/Table1[[#This Row],[odds_ft_home_team_win]]-Table1[[#This Row],[Margin/3]]</f>
        <v>0.38248289918510248</v>
      </c>
      <c r="K339">
        <f>1/Table1[[#This Row],[odds_ft_draw]]-Table1[[#This Row],[Margin/3]]</f>
        <v>0.27282709656554721</v>
      </c>
      <c r="L339">
        <f>1/Table1[[#This Row],[odds_ft_away_team_win]]-Table1[[#This Row],[Margin/3]]</f>
        <v>0.34469000424935042</v>
      </c>
      <c r="M339">
        <v>2</v>
      </c>
      <c r="N339">
        <v>0</v>
      </c>
      <c r="O339">
        <v>0</v>
      </c>
      <c r="P339">
        <v>1.21</v>
      </c>
      <c r="Q339">
        <v>1.25</v>
      </c>
      <c r="R339" t="str" cm="1">
        <f t="array" ref="R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9">
        <v>1</v>
      </c>
      <c r="T339">
        <v>2</v>
      </c>
      <c r="U339">
        <v>3</v>
      </c>
      <c r="V339">
        <v>1</v>
      </c>
      <c r="W339">
        <v>0</v>
      </c>
      <c r="X339">
        <v>1</v>
      </c>
      <c r="Y339">
        <v>51</v>
      </c>
      <c r="Z339" t="s">
        <v>4361</v>
      </c>
      <c r="AA339">
        <v>7</v>
      </c>
      <c r="AB339">
        <v>2</v>
      </c>
      <c r="AC339">
        <v>3</v>
      </c>
      <c r="AD339">
        <v>0</v>
      </c>
      <c r="AE339">
        <v>3</v>
      </c>
      <c r="AF339">
        <v>0</v>
      </c>
      <c r="AG339">
        <v>2</v>
      </c>
      <c r="AH339">
        <v>1</v>
      </c>
      <c r="AI339">
        <v>2</v>
      </c>
      <c r="AJ339">
        <v>1</v>
      </c>
      <c r="AK339">
        <v>12</v>
      </c>
      <c r="AL339">
        <v>16</v>
      </c>
      <c r="AM339">
        <v>6</v>
      </c>
      <c r="AN339">
        <v>4</v>
      </c>
      <c r="AO339">
        <v>6</v>
      </c>
      <c r="AP339">
        <v>12</v>
      </c>
      <c r="AQ339">
        <v>13</v>
      </c>
      <c r="AR339">
        <v>11</v>
      </c>
      <c r="AS339">
        <v>57</v>
      </c>
      <c r="AT339">
        <v>43</v>
      </c>
      <c r="AU339">
        <v>1.5</v>
      </c>
      <c r="AV339">
        <v>1.47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2.4500000000000002</v>
      </c>
      <c r="BJ339">
        <v>3.35</v>
      </c>
      <c r="BK339">
        <v>2.7</v>
      </c>
      <c r="BL339">
        <f>1/Table1[[#This Row],[odds_ft_home_team_win]]+1/Table1[[#This Row],[odds_ft_draw]]+1/Table1[[#This Row],[odds_ft_away_team_win]]-1</f>
        <v>7.7041098363059834E-2</v>
      </c>
      <c r="BM339">
        <f>Table1[[#This Row],[Margin]]/3</f>
        <v>2.5680366121019944E-2</v>
      </c>
      <c r="BN339">
        <v>1.24</v>
      </c>
      <c r="BO339">
        <v>1.77</v>
      </c>
      <c r="BP339">
        <v>2.95</v>
      </c>
      <c r="BQ339">
        <v>5.45</v>
      </c>
      <c r="BR339">
        <v>1.62</v>
      </c>
      <c r="BS339">
        <v>2.2000000000000002</v>
      </c>
      <c r="BT339" t="s">
        <v>3790</v>
      </c>
      <c r="BU339">
        <f>VLOOKUP(Table1[[#This Row],[Reference]],metron,11,FALSE)</f>
        <v>1.330562659846547</v>
      </c>
      <c r="BV339">
        <f>VLOOKUP(Table1[[#This Row],[Reference]],metron,12,FALSE)</f>
        <v>1.1595268542199491</v>
      </c>
    </row>
    <row r="340" spans="1:74" x14ac:dyDescent="0.45">
      <c r="A340" t="s">
        <v>5402</v>
      </c>
      <c r="B340">
        <v>1596509400</v>
      </c>
      <c r="C340" s="3" t="s">
        <v>4362</v>
      </c>
      <c r="D340" t="s">
        <v>65</v>
      </c>
      <c r="E340" t="s">
        <v>66</v>
      </c>
      <c r="F340" t="s">
        <v>81</v>
      </c>
      <c r="G340" t="s">
        <v>85</v>
      </c>
      <c r="H340" t="s">
        <v>3903</v>
      </c>
      <c r="I340">
        <f>MROUND(Table1[[#This Row],[Prob_H]]*100,2)/100</f>
        <v>0.42</v>
      </c>
      <c r="J340">
        <f>1/Table1[[#This Row],[odds_ft_home_team_win]]-Table1[[#This Row],[Margin/3]]</f>
        <v>0.42007797270955166</v>
      </c>
      <c r="K340">
        <f>1/Table1[[#This Row],[odds_ft_draw]]-Table1[[#This Row],[Margin/3]]</f>
        <v>0.25341130604288503</v>
      </c>
      <c r="L340">
        <f>1/Table1[[#This Row],[odds_ft_away_team_win]]-Table1[[#This Row],[Margin/3]]</f>
        <v>0.32651072124756336</v>
      </c>
      <c r="M340">
        <v>2</v>
      </c>
      <c r="N340">
        <v>0</v>
      </c>
      <c r="O340">
        <v>0</v>
      </c>
      <c r="P340">
        <v>2.29</v>
      </c>
      <c r="Q340">
        <v>1.39</v>
      </c>
      <c r="R340" t="str" cm="1">
        <f t="array" ref="R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83</v>
      </c>
      <c r="AA340">
        <v>4</v>
      </c>
      <c r="AB340">
        <v>6</v>
      </c>
      <c r="AC340">
        <v>1</v>
      </c>
      <c r="AD340">
        <v>0</v>
      </c>
      <c r="AE340">
        <v>2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15</v>
      </c>
      <c r="AL340">
        <v>13</v>
      </c>
      <c r="AM340">
        <v>3</v>
      </c>
      <c r="AN340">
        <v>2</v>
      </c>
      <c r="AO340">
        <v>12</v>
      </c>
      <c r="AP340">
        <v>11</v>
      </c>
      <c r="AQ340">
        <v>1</v>
      </c>
      <c r="AR340">
        <v>0</v>
      </c>
      <c r="AS340">
        <v>67</v>
      </c>
      <c r="AT340">
        <v>33</v>
      </c>
      <c r="AU340">
        <v>1.51</v>
      </c>
      <c r="AV340">
        <v>1.22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2.25</v>
      </c>
      <c r="BJ340">
        <v>3.6</v>
      </c>
      <c r="BK340">
        <v>2.85</v>
      </c>
      <c r="BL340">
        <f>1/Table1[[#This Row],[odds_ft_home_team_win]]+1/Table1[[#This Row],[odds_ft_draw]]+1/Table1[[#This Row],[odds_ft_away_team_win]]-1</f>
        <v>7.309941520467822E-2</v>
      </c>
      <c r="BM340">
        <f>Table1[[#This Row],[Margin]]/3</f>
        <v>2.4366471734892741E-2</v>
      </c>
      <c r="BN340">
        <v>1.2</v>
      </c>
      <c r="BO340">
        <v>1.65</v>
      </c>
      <c r="BP340">
        <v>2.6</v>
      </c>
      <c r="BQ340">
        <v>4.7</v>
      </c>
      <c r="BR340">
        <v>1.56</v>
      </c>
      <c r="BS340">
        <v>2.35</v>
      </c>
      <c r="BT340" t="s">
        <v>109</v>
      </c>
      <c r="BU340">
        <f>VLOOKUP(Table1[[#This Row],[Reference]],metron,11,FALSE)</f>
        <v>1.396960958296362</v>
      </c>
      <c r="BV340">
        <f>VLOOKUP(Table1[[#This Row],[Reference]],metron,12,FALSE)</f>
        <v>1.091503992901508</v>
      </c>
    </row>
    <row r="341" spans="1:74" x14ac:dyDescent="0.45">
      <c r="A341" t="s">
        <v>5401</v>
      </c>
      <c r="B341">
        <v>1610760600</v>
      </c>
      <c r="C341" s="3" t="s">
        <v>4619</v>
      </c>
      <c r="D341" t="s">
        <v>65</v>
      </c>
      <c r="E341" t="s">
        <v>66</v>
      </c>
      <c r="F341" t="s">
        <v>2218</v>
      </c>
      <c r="G341" t="s">
        <v>3792</v>
      </c>
      <c r="H341" t="s">
        <v>3793</v>
      </c>
      <c r="I341">
        <f>MROUND(Table1[[#This Row],[Prob_H]]*100,2)/100</f>
        <v>0.5</v>
      </c>
      <c r="J341">
        <f>1/Table1[[#This Row],[odds_ft_home_team_win]]-Table1[[#This Row],[Margin/3]]</f>
        <v>0.50075746108875174</v>
      </c>
      <c r="K341">
        <f>1/Table1[[#This Row],[odds_ft_draw]]-Table1[[#This Row],[Margin/3]]</f>
        <v>0.25888739250973836</v>
      </c>
      <c r="L341">
        <f>1/Table1[[#This Row],[odds_ft_away_team_win]]-Table1[[#This Row],[Margin/3]]</f>
        <v>0.24035514640151004</v>
      </c>
      <c r="M341">
        <v>2</v>
      </c>
      <c r="N341">
        <v>1.44</v>
      </c>
      <c r="O341">
        <v>0.33</v>
      </c>
      <c r="P341">
        <v>1.29</v>
      </c>
      <c r="Q341">
        <v>0.35</v>
      </c>
      <c r="R341" t="str" cm="1">
        <f t="array" ref="R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90</v>
      </c>
      <c r="AA341">
        <v>1</v>
      </c>
      <c r="AB341">
        <v>4</v>
      </c>
      <c r="AC341">
        <v>2</v>
      </c>
      <c r="AD341">
        <v>1</v>
      </c>
      <c r="AE341">
        <v>3</v>
      </c>
      <c r="AF341">
        <v>0</v>
      </c>
      <c r="AG341">
        <v>1</v>
      </c>
      <c r="AH341">
        <v>2</v>
      </c>
      <c r="AI341">
        <v>1</v>
      </c>
      <c r="AJ341">
        <v>2</v>
      </c>
      <c r="AK341">
        <v>8</v>
      </c>
      <c r="AL341">
        <v>10</v>
      </c>
      <c r="AM341">
        <v>4</v>
      </c>
      <c r="AN341">
        <v>3</v>
      </c>
      <c r="AO341">
        <v>4</v>
      </c>
      <c r="AP341">
        <v>7</v>
      </c>
      <c r="AQ341">
        <v>9</v>
      </c>
      <c r="AR341">
        <v>16</v>
      </c>
      <c r="AS341">
        <v>46</v>
      </c>
      <c r="AT341">
        <v>54</v>
      </c>
      <c r="AU341">
        <v>0.97</v>
      </c>
      <c r="AV341">
        <v>1.27</v>
      </c>
      <c r="AW341">
        <v>2.72</v>
      </c>
      <c r="AX341">
        <v>50</v>
      </c>
      <c r="AY341">
        <v>84</v>
      </c>
      <c r="AZ341">
        <v>61</v>
      </c>
      <c r="BA341">
        <v>17</v>
      </c>
      <c r="BB341">
        <v>11</v>
      </c>
      <c r="BC341">
        <v>28</v>
      </c>
      <c r="BD341">
        <v>84</v>
      </c>
      <c r="BE341">
        <v>50</v>
      </c>
      <c r="BF341">
        <v>84</v>
      </c>
      <c r="BG341">
        <v>8.89</v>
      </c>
      <c r="BH341">
        <v>5.78</v>
      </c>
      <c r="BI341">
        <v>1.91</v>
      </c>
      <c r="BJ341">
        <v>3.55</v>
      </c>
      <c r="BK341">
        <v>3.8</v>
      </c>
      <c r="BL341">
        <f>1/Table1[[#This Row],[odds_ft_home_team_win]]+1/Table1[[#This Row],[odds_ft_draw]]+1/Table1[[#This Row],[odds_ft_away_team_win]]-1</f>
        <v>6.8408245005996182E-2</v>
      </c>
      <c r="BM341">
        <f>Table1[[#This Row],[Margin]]/3</f>
        <v>2.2802748335332062E-2</v>
      </c>
      <c r="BN341">
        <v>1.36</v>
      </c>
      <c r="BO341">
        <v>2</v>
      </c>
      <c r="BP341">
        <v>3.2</v>
      </c>
      <c r="BQ341">
        <v>5.5</v>
      </c>
      <c r="BR341">
        <v>1.91</v>
      </c>
      <c r="BS341">
        <v>1.83</v>
      </c>
      <c r="BT341" t="s">
        <v>3809</v>
      </c>
      <c r="BU341">
        <f>VLOOKUP(Table1[[#This Row],[Reference]],metron,11,FALSE)</f>
        <v>1.5342708579532029</v>
      </c>
      <c r="BV341">
        <f>VLOOKUP(Table1[[#This Row],[Reference]],metron,12,FALSE)</f>
        <v>0.98593713070196176</v>
      </c>
    </row>
    <row r="342" spans="1:74" hidden="1" x14ac:dyDescent="0.45">
      <c r="A342" t="s">
        <v>5401</v>
      </c>
      <c r="B342">
        <v>1610767800</v>
      </c>
      <c r="C342" s="3" t="s">
        <v>4620</v>
      </c>
      <c r="D342" t="s">
        <v>65</v>
      </c>
      <c r="E342" t="s">
        <v>66</v>
      </c>
      <c r="F342" t="s">
        <v>3788</v>
      </c>
      <c r="G342" t="s">
        <v>72</v>
      </c>
      <c r="H342" t="s">
        <v>3831</v>
      </c>
      <c r="I342">
        <f>MROUND(Table1[[#This Row],[Prob_H]]*100,2)/100</f>
        <v>0.38</v>
      </c>
      <c r="J342">
        <f>1/Table1[[#This Row],[odds_ft_home_team_win]]-Table1[[#This Row],[Margin/3]]</f>
        <v>0.3832199546485261</v>
      </c>
      <c r="K342">
        <f>1/Table1[[#This Row],[odds_ft_draw]]-Table1[[#This Row],[Margin/3]]</f>
        <v>0.27808699237270673</v>
      </c>
      <c r="L342">
        <f>1/Table1[[#This Row],[odds_ft_away_team_win]]-Table1[[#This Row],[Margin/3]]</f>
        <v>0.33869305297876734</v>
      </c>
      <c r="M342">
        <v>2</v>
      </c>
      <c r="N342">
        <v>1.44</v>
      </c>
      <c r="O342">
        <v>0.13</v>
      </c>
      <c r="P342">
        <v>1.41</v>
      </c>
      <c r="Q342">
        <v>0.47</v>
      </c>
      <c r="R342" t="str" cm="1">
        <f t="array" ref="R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AA342">
        <v>8</v>
      </c>
      <c r="AB342">
        <v>2</v>
      </c>
      <c r="AC342">
        <v>1</v>
      </c>
      <c r="AD342">
        <v>0</v>
      </c>
      <c r="AE342">
        <v>4</v>
      </c>
      <c r="AF342">
        <v>0</v>
      </c>
      <c r="AG342">
        <v>0</v>
      </c>
      <c r="AH342">
        <v>1</v>
      </c>
      <c r="AI342">
        <v>2</v>
      </c>
      <c r="AJ342">
        <v>2</v>
      </c>
      <c r="AK342">
        <v>16</v>
      </c>
      <c r="AL342">
        <v>11</v>
      </c>
      <c r="AM342">
        <v>6</v>
      </c>
      <c r="AN342">
        <v>3</v>
      </c>
      <c r="AO342">
        <v>10</v>
      </c>
      <c r="AP342">
        <v>8</v>
      </c>
      <c r="AQ342">
        <v>14</v>
      </c>
      <c r="AR342">
        <v>20</v>
      </c>
      <c r="AS342">
        <v>48</v>
      </c>
      <c r="AT342">
        <v>52</v>
      </c>
      <c r="AU342">
        <v>1.73</v>
      </c>
      <c r="AV342">
        <v>1.1599999999999999</v>
      </c>
      <c r="AW342">
        <v>1.98</v>
      </c>
      <c r="AX342">
        <v>29</v>
      </c>
      <c r="AY342">
        <v>66</v>
      </c>
      <c r="AZ342">
        <v>25</v>
      </c>
      <c r="BA342">
        <v>13</v>
      </c>
      <c r="BB342">
        <v>0</v>
      </c>
      <c r="BC342">
        <v>13</v>
      </c>
      <c r="BD342">
        <v>72</v>
      </c>
      <c r="BE342">
        <v>36</v>
      </c>
      <c r="BF342">
        <v>65</v>
      </c>
      <c r="BG342">
        <v>8.35</v>
      </c>
      <c r="BH342">
        <v>5.0999999999999996</v>
      </c>
      <c r="BI342">
        <v>2.4500000000000002</v>
      </c>
      <c r="BJ342">
        <v>3.3</v>
      </c>
      <c r="BK342">
        <v>2.75</v>
      </c>
      <c r="BL342">
        <f>1/Table1[[#This Row],[odds_ft_home_team_win]]+1/Table1[[#This Row],[odds_ft_draw]]+1/Table1[[#This Row],[odds_ft_away_team_win]]-1</f>
        <v>7.4829931972788977E-2</v>
      </c>
      <c r="BM342">
        <f>Table1[[#This Row],[Margin]]/3</f>
        <v>2.4943310657596324E-2</v>
      </c>
      <c r="BN342">
        <v>1.38</v>
      </c>
      <c r="BO342">
        <v>2.0499999999999998</v>
      </c>
      <c r="BP342">
        <v>3.3</v>
      </c>
      <c r="BQ342">
        <v>5.75</v>
      </c>
      <c r="BR342">
        <v>1.87</v>
      </c>
      <c r="BS342">
        <v>1.91</v>
      </c>
      <c r="BT342" t="s">
        <v>3860</v>
      </c>
      <c r="BU342">
        <f>VLOOKUP(Table1[[#This Row],[Reference]],metron,11,FALSE)</f>
        <v>1.330562659846547</v>
      </c>
      <c r="BV342">
        <f>VLOOKUP(Table1[[#This Row],[Reference]],metron,12,FALSE)</f>
        <v>1.1595268542199491</v>
      </c>
    </row>
    <row r="343" spans="1:74" hidden="1" x14ac:dyDescent="0.45">
      <c r="A343" t="s">
        <v>5401</v>
      </c>
      <c r="B343">
        <v>1610838000</v>
      </c>
      <c r="C343" s="3" t="s">
        <v>4621</v>
      </c>
      <c r="D343" t="s">
        <v>65</v>
      </c>
      <c r="E343" t="s">
        <v>66</v>
      </c>
      <c r="F343" t="s">
        <v>98</v>
      </c>
      <c r="G343" t="s">
        <v>97</v>
      </c>
      <c r="H343" t="s">
        <v>3800</v>
      </c>
      <c r="I343">
        <f>MROUND(Table1[[#This Row],[Prob_H]]*100,2)/100</f>
        <v>0.5</v>
      </c>
      <c r="J343">
        <f>1/Table1[[#This Row],[odds_ft_home_team_win]]-Table1[[#This Row],[Margin/3]]</f>
        <v>0.50055529113120745</v>
      </c>
      <c r="K343">
        <f>1/Table1[[#This Row],[odds_ft_draw]]-Table1[[#This Row],[Margin/3]]</f>
        <v>0.26270936742140932</v>
      </c>
      <c r="L343">
        <f>1/Table1[[#This Row],[odds_ft_away_team_win]]-Table1[[#This Row],[Margin/3]]</f>
        <v>0.23673534144738337</v>
      </c>
      <c r="M343">
        <v>2</v>
      </c>
      <c r="N343">
        <v>1.83</v>
      </c>
      <c r="O343">
        <v>0.5</v>
      </c>
      <c r="P343">
        <v>1.6</v>
      </c>
      <c r="Q343">
        <v>0.55000000000000004</v>
      </c>
      <c r="R343" t="str" cm="1">
        <f t="array" ref="R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43">
        <v>1</v>
      </c>
      <c r="T343">
        <v>1</v>
      </c>
      <c r="U343">
        <v>2</v>
      </c>
      <c r="V343">
        <v>2</v>
      </c>
      <c r="W343">
        <v>1</v>
      </c>
      <c r="X343">
        <v>1</v>
      </c>
      <c r="Y343">
        <v>23</v>
      </c>
      <c r="Z343">
        <v>25</v>
      </c>
      <c r="AA343">
        <v>5</v>
      </c>
      <c r="AB343">
        <v>2</v>
      </c>
      <c r="AC343">
        <v>1</v>
      </c>
      <c r="AD343">
        <v>0</v>
      </c>
      <c r="AE343">
        <v>3</v>
      </c>
      <c r="AF343">
        <v>0</v>
      </c>
      <c r="AG343">
        <v>0</v>
      </c>
      <c r="AH343">
        <v>1</v>
      </c>
      <c r="AI343">
        <v>0</v>
      </c>
      <c r="AJ343">
        <v>3</v>
      </c>
      <c r="AK343">
        <v>15</v>
      </c>
      <c r="AL343">
        <v>9</v>
      </c>
      <c r="AM343">
        <v>6</v>
      </c>
      <c r="AN343">
        <v>4</v>
      </c>
      <c r="AO343">
        <v>9</v>
      </c>
      <c r="AP343">
        <v>5</v>
      </c>
      <c r="AQ343">
        <v>15</v>
      </c>
      <c r="AR343">
        <v>19</v>
      </c>
      <c r="AS343">
        <v>60</v>
      </c>
      <c r="AT343">
        <v>40</v>
      </c>
      <c r="AU343">
        <v>1.71</v>
      </c>
      <c r="AV343">
        <v>1.04</v>
      </c>
      <c r="AW343">
        <v>2.5499999999999998</v>
      </c>
      <c r="AX343">
        <v>65</v>
      </c>
      <c r="AY343">
        <v>69</v>
      </c>
      <c r="AZ343">
        <v>52</v>
      </c>
      <c r="BA343">
        <v>29</v>
      </c>
      <c r="BB343">
        <v>19</v>
      </c>
      <c r="BC343">
        <v>49</v>
      </c>
      <c r="BD343">
        <v>65</v>
      </c>
      <c r="BE343">
        <v>33</v>
      </c>
      <c r="BF343">
        <v>73</v>
      </c>
      <c r="BG343">
        <v>9.4700000000000006</v>
      </c>
      <c r="BH343">
        <v>4.3</v>
      </c>
      <c r="BI343">
        <v>1.91</v>
      </c>
      <c r="BJ343">
        <v>3.5</v>
      </c>
      <c r="BK343">
        <v>3.85</v>
      </c>
      <c r="BL343">
        <f>1/Table1[[#This Row],[odds_ft_home_team_win]]+1/Table1[[#This Row],[odds_ft_draw]]+1/Table1[[#This Row],[odds_ft_away_team_win]]-1</f>
        <v>6.901475487862907E-2</v>
      </c>
      <c r="BM343">
        <f>Table1[[#This Row],[Margin]]/3</f>
        <v>2.3004918292876358E-2</v>
      </c>
      <c r="BN343">
        <v>1.33</v>
      </c>
      <c r="BO343">
        <v>1.91</v>
      </c>
      <c r="BP343">
        <v>3</v>
      </c>
      <c r="BQ343">
        <v>5.25</v>
      </c>
      <c r="BR343">
        <v>1.8</v>
      </c>
      <c r="BS343">
        <v>1.95</v>
      </c>
      <c r="BT343" t="s">
        <v>3841</v>
      </c>
      <c r="BU343">
        <f>VLOOKUP(Table1[[#This Row],[Reference]],metron,11,FALSE)</f>
        <v>1.5342708579532029</v>
      </c>
      <c r="BV343">
        <f>VLOOKUP(Table1[[#This Row],[Reference]],metron,12,FALSE)</f>
        <v>0.98593713070196176</v>
      </c>
    </row>
    <row r="344" spans="1:74" x14ac:dyDescent="0.45">
      <c r="A344" t="s">
        <v>5401</v>
      </c>
      <c r="B344">
        <v>1610845200</v>
      </c>
      <c r="C344" s="3" t="s">
        <v>4622</v>
      </c>
      <c r="D344" t="s">
        <v>65</v>
      </c>
      <c r="E344" t="s">
        <v>66</v>
      </c>
      <c r="F344" t="s">
        <v>77</v>
      </c>
      <c r="G344" t="s">
        <v>73</v>
      </c>
      <c r="H344" t="s">
        <v>4128</v>
      </c>
      <c r="I344">
        <f>MROUND(Table1[[#This Row],[Prob_H]]*100,2)/100</f>
        <v>0.6</v>
      </c>
      <c r="J344">
        <f>1/Table1[[#This Row],[odds_ft_home_team_win]]-Table1[[#This Row],[Margin/3]]</f>
        <v>0.59478381700603922</v>
      </c>
      <c r="K344">
        <f>1/Table1[[#This Row],[odds_ft_draw]]-Table1[[#This Row],[Margin/3]]</f>
        <v>0.23724012612901502</v>
      </c>
      <c r="L344">
        <f>1/Table1[[#This Row],[odds_ft_away_team_win]]-Table1[[#This Row],[Margin/3]]</f>
        <v>0.16797605686494577</v>
      </c>
      <c r="M344">
        <v>2</v>
      </c>
      <c r="N344">
        <v>1.9</v>
      </c>
      <c r="O344">
        <v>1.18</v>
      </c>
      <c r="P344">
        <v>2.1800000000000002</v>
      </c>
      <c r="Q344">
        <v>1.33</v>
      </c>
      <c r="R344" t="str" cm="1">
        <f t="array" ref="R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1</v>
      </c>
      <c r="Z344">
        <v>9</v>
      </c>
      <c r="AA344">
        <v>6</v>
      </c>
      <c r="AB344">
        <v>1</v>
      </c>
      <c r="AC344">
        <v>2</v>
      </c>
      <c r="AD344">
        <v>0</v>
      </c>
      <c r="AE344">
        <v>3</v>
      </c>
      <c r="AF344">
        <v>0</v>
      </c>
      <c r="AG344">
        <v>0</v>
      </c>
      <c r="AH344">
        <v>2</v>
      </c>
      <c r="AI344">
        <v>1</v>
      </c>
      <c r="AJ344">
        <v>2</v>
      </c>
      <c r="AK344">
        <v>10</v>
      </c>
      <c r="AL344">
        <v>8</v>
      </c>
      <c r="AM344">
        <v>0</v>
      </c>
      <c r="AN344">
        <v>3</v>
      </c>
      <c r="AO344">
        <v>10</v>
      </c>
      <c r="AP344">
        <v>5</v>
      </c>
      <c r="AQ344">
        <v>11</v>
      </c>
      <c r="AR344">
        <v>14</v>
      </c>
      <c r="AS344">
        <v>64</v>
      </c>
      <c r="AT344">
        <v>36</v>
      </c>
      <c r="AU344">
        <v>1.07</v>
      </c>
      <c r="AV344">
        <v>0.89</v>
      </c>
      <c r="AW344">
        <v>2.4300000000000002</v>
      </c>
      <c r="AX344">
        <v>33</v>
      </c>
      <c r="AY344">
        <v>63</v>
      </c>
      <c r="AZ344">
        <v>43</v>
      </c>
      <c r="BA344">
        <v>28</v>
      </c>
      <c r="BB344">
        <v>14</v>
      </c>
      <c r="BC344">
        <v>33</v>
      </c>
      <c r="BD344">
        <v>71</v>
      </c>
      <c r="BE344">
        <v>38</v>
      </c>
      <c r="BF344">
        <v>73</v>
      </c>
      <c r="BG344">
        <v>11</v>
      </c>
      <c r="BH344">
        <v>4.34</v>
      </c>
      <c r="BI344">
        <v>1.62</v>
      </c>
      <c r="BJ344">
        <v>3.85</v>
      </c>
      <c r="BK344">
        <v>5.25</v>
      </c>
      <c r="BL344">
        <f>1/Table1[[#This Row],[odds_ft_home_team_win]]+1/Table1[[#This Row],[odds_ft_draw]]+1/Table1[[#This Row],[odds_ft_away_team_win]]-1</f>
        <v>6.7500400833734098E-2</v>
      </c>
      <c r="BM344">
        <f>Table1[[#This Row],[Margin]]/3</f>
        <v>2.2500133611244699E-2</v>
      </c>
      <c r="BN344">
        <v>1.3</v>
      </c>
      <c r="BO344">
        <v>1.83</v>
      </c>
      <c r="BP344">
        <v>2.9</v>
      </c>
      <c r="BQ344">
        <v>4.9000000000000004</v>
      </c>
      <c r="BR344">
        <v>1.91</v>
      </c>
      <c r="BS344">
        <v>1.87</v>
      </c>
      <c r="BT344" t="s">
        <v>3802</v>
      </c>
      <c r="BU344">
        <f>VLOOKUP(Table1[[#This Row],[Reference]],metron,11,FALSE)</f>
        <v>1.841836734693878</v>
      </c>
      <c r="BV344">
        <f>VLOOKUP(Table1[[#This Row],[Reference]],metron,12,FALSE)</f>
        <v>0.88917233560090703</v>
      </c>
    </row>
    <row r="345" spans="1:74" x14ac:dyDescent="0.45">
      <c r="A345" t="s">
        <v>5401</v>
      </c>
      <c r="B345">
        <v>1610852760</v>
      </c>
      <c r="C345" s="3" t="s">
        <v>4623</v>
      </c>
      <c r="D345" t="s">
        <v>65</v>
      </c>
      <c r="E345" t="s">
        <v>66</v>
      </c>
      <c r="F345" t="s">
        <v>85</v>
      </c>
      <c r="G345" t="s">
        <v>86</v>
      </c>
      <c r="H345" t="s">
        <v>3808</v>
      </c>
      <c r="I345">
        <f>MROUND(Table1[[#This Row],[Prob_H]]*100,2)/100</f>
        <v>0.56000000000000005</v>
      </c>
      <c r="J345">
        <f>1/Table1[[#This Row],[odds_ft_home_team_win]]-Table1[[#This Row],[Margin/3]]</f>
        <v>0.56987679730154639</v>
      </c>
      <c r="K345">
        <f>1/Table1[[#This Row],[odds_ft_draw]]-Table1[[#This Row],[Margin/3]]</f>
        <v>0.23457107738044189</v>
      </c>
      <c r="L345">
        <f>1/Table1[[#This Row],[odds_ft_away_team_win]]-Table1[[#This Row],[Margin/3]]</f>
        <v>0.19555212531801155</v>
      </c>
      <c r="M345">
        <v>2</v>
      </c>
      <c r="N345">
        <v>1.78</v>
      </c>
      <c r="O345">
        <v>1.33</v>
      </c>
      <c r="P345">
        <v>1.79</v>
      </c>
      <c r="Q345">
        <v>1.63</v>
      </c>
      <c r="R345" t="str" cm="1">
        <f t="array" ref="R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5">
        <v>1</v>
      </c>
      <c r="T345">
        <v>0</v>
      </c>
      <c r="U345">
        <v>1</v>
      </c>
      <c r="V345">
        <v>1</v>
      </c>
      <c r="W345">
        <v>1</v>
      </c>
      <c r="X345">
        <v>0</v>
      </c>
      <c r="Y345">
        <v>35</v>
      </c>
      <c r="AA345">
        <v>2</v>
      </c>
      <c r="AB345">
        <v>5</v>
      </c>
      <c r="AC345">
        <v>1</v>
      </c>
      <c r="AD345">
        <v>0</v>
      </c>
      <c r="AE345">
        <v>2</v>
      </c>
      <c r="AF345">
        <v>1</v>
      </c>
      <c r="AG345">
        <v>0</v>
      </c>
      <c r="AH345">
        <v>1</v>
      </c>
      <c r="AI345">
        <v>1</v>
      </c>
      <c r="AJ345">
        <v>2</v>
      </c>
      <c r="AK345">
        <v>9</v>
      </c>
      <c r="AL345">
        <v>6</v>
      </c>
      <c r="AM345">
        <v>3</v>
      </c>
      <c r="AN345">
        <v>2</v>
      </c>
      <c r="AO345">
        <v>6</v>
      </c>
      <c r="AP345">
        <v>4</v>
      </c>
      <c r="AQ345">
        <v>9</v>
      </c>
      <c r="AR345">
        <v>9</v>
      </c>
      <c r="AS345">
        <v>47</v>
      </c>
      <c r="AT345">
        <v>53</v>
      </c>
      <c r="AU345">
        <v>1.1499999999999999</v>
      </c>
      <c r="AV345">
        <v>0.8</v>
      </c>
      <c r="AW345">
        <v>2.89</v>
      </c>
      <c r="AX345">
        <v>78</v>
      </c>
      <c r="AY345">
        <v>84</v>
      </c>
      <c r="AZ345">
        <v>56</v>
      </c>
      <c r="BA345">
        <v>39</v>
      </c>
      <c r="BB345">
        <v>17</v>
      </c>
      <c r="BC345">
        <v>33</v>
      </c>
      <c r="BD345">
        <v>67</v>
      </c>
      <c r="BE345">
        <v>56</v>
      </c>
      <c r="BF345">
        <v>95</v>
      </c>
      <c r="BG345">
        <v>12.11</v>
      </c>
      <c r="BH345">
        <v>3.89</v>
      </c>
      <c r="BI345">
        <v>1.69</v>
      </c>
      <c r="BJ345">
        <v>3.9</v>
      </c>
      <c r="BK345">
        <v>4.5999999999999996</v>
      </c>
      <c r="BL345">
        <f>1/Table1[[#This Row],[odds_ft_home_team_win]]+1/Table1[[#This Row],[odds_ft_draw]]+1/Table1[[#This Row],[odds_ft_away_team_win]]-1</f>
        <v>6.5517537089443634E-2</v>
      </c>
      <c r="BM345">
        <f>Table1[[#This Row],[Margin]]/3</f>
        <v>2.1839179029814543E-2</v>
      </c>
      <c r="BN345">
        <v>1.25</v>
      </c>
      <c r="BO345">
        <v>1.69</v>
      </c>
      <c r="BP345">
        <v>2.5</v>
      </c>
      <c r="BQ345">
        <v>4.0999999999999996</v>
      </c>
      <c r="BR345">
        <v>1.69</v>
      </c>
      <c r="BS345">
        <v>2.1</v>
      </c>
      <c r="BT345" t="s">
        <v>3856</v>
      </c>
      <c r="BU345">
        <f>VLOOKUP(Table1[[#This Row],[Reference]],metron,11,FALSE)</f>
        <v>1.7546812539448771</v>
      </c>
      <c r="BV345">
        <f>VLOOKUP(Table1[[#This Row],[Reference]],metron,12,FALSE)</f>
        <v>0.93456764148958549</v>
      </c>
    </row>
    <row r="346" spans="1:74" hidden="1" x14ac:dyDescent="0.45">
      <c r="A346" t="s">
        <v>5401</v>
      </c>
      <c r="B346">
        <v>1610931960</v>
      </c>
      <c r="C346" s="3" t="s">
        <v>4626</v>
      </c>
      <c r="D346" t="s">
        <v>65</v>
      </c>
      <c r="E346" t="s">
        <v>66</v>
      </c>
      <c r="F346" t="s">
        <v>88</v>
      </c>
      <c r="G346" t="s">
        <v>68</v>
      </c>
      <c r="H346" t="s">
        <v>3903</v>
      </c>
      <c r="I346">
        <f>MROUND(Table1[[#This Row],[Prob_H]]*100,2)/100</f>
        <v>0.38</v>
      </c>
      <c r="J346">
        <f>1/Table1[[#This Row],[odds_ft_home_team_win]]-Table1[[#This Row],[Margin/3]]</f>
        <v>0.37838827838827843</v>
      </c>
      <c r="K346">
        <f>1/Table1[[#This Row],[odds_ft_draw]]-Table1[[#This Row],[Margin/3]]</f>
        <v>0.28608058608058612</v>
      </c>
      <c r="L346">
        <f>1/Table1[[#This Row],[odds_ft_away_team_win]]-Table1[[#This Row],[Margin/3]]</f>
        <v>0.33553113553113556</v>
      </c>
      <c r="M346">
        <v>2</v>
      </c>
      <c r="N346">
        <v>2</v>
      </c>
      <c r="O346">
        <v>1.67</v>
      </c>
      <c r="P346">
        <v>2.09</v>
      </c>
      <c r="Q346">
        <v>1.47</v>
      </c>
      <c r="R346" t="str" cm="1">
        <f t="array" ref="R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6">
        <v>2</v>
      </c>
      <c r="T346">
        <v>0</v>
      </c>
      <c r="U346">
        <v>2</v>
      </c>
      <c r="V346">
        <v>0</v>
      </c>
      <c r="W346">
        <v>0</v>
      </c>
      <c r="X346">
        <v>0</v>
      </c>
      <c r="Y346" t="s">
        <v>831</v>
      </c>
      <c r="AA346">
        <v>3</v>
      </c>
      <c r="AB346">
        <v>4</v>
      </c>
      <c r="AC346">
        <v>1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19</v>
      </c>
      <c r="AL346">
        <v>14</v>
      </c>
      <c r="AM346">
        <v>7</v>
      </c>
      <c r="AN346">
        <v>5</v>
      </c>
      <c r="AO346">
        <v>12</v>
      </c>
      <c r="AP346">
        <v>9</v>
      </c>
      <c r="AQ346">
        <v>7</v>
      </c>
      <c r="AR346">
        <v>11</v>
      </c>
      <c r="AS346">
        <v>40</v>
      </c>
      <c r="AT346">
        <v>60</v>
      </c>
      <c r="AU346">
        <v>1.92</v>
      </c>
      <c r="AV346">
        <v>1.6</v>
      </c>
      <c r="AW346">
        <v>2.3199999999999998</v>
      </c>
      <c r="AX346">
        <v>42</v>
      </c>
      <c r="AY346">
        <v>79</v>
      </c>
      <c r="AZ346">
        <v>42</v>
      </c>
      <c r="BA346">
        <v>16</v>
      </c>
      <c r="BB346">
        <v>6</v>
      </c>
      <c r="BC346">
        <v>31</v>
      </c>
      <c r="BD346">
        <v>63</v>
      </c>
      <c r="BE346">
        <v>37</v>
      </c>
      <c r="BF346">
        <v>80</v>
      </c>
      <c r="BG346">
        <v>12.52</v>
      </c>
      <c r="BH346">
        <v>3.62</v>
      </c>
      <c r="BI346">
        <v>2.5</v>
      </c>
      <c r="BJ346">
        <v>3.25</v>
      </c>
      <c r="BK346">
        <v>2.8</v>
      </c>
      <c r="BL346">
        <f>1/Table1[[#This Row],[odds_ft_home_team_win]]+1/Table1[[#This Row],[odds_ft_draw]]+1/Table1[[#This Row],[odds_ft_away_team_win]]-1</f>
        <v>6.4835164835164827E-2</v>
      </c>
      <c r="BM346">
        <f>Table1[[#This Row],[Margin]]/3</f>
        <v>2.1611721611721608E-2</v>
      </c>
      <c r="BN346">
        <v>1.38</v>
      </c>
      <c r="BO346">
        <v>2</v>
      </c>
      <c r="BP346">
        <v>3.2</v>
      </c>
      <c r="BQ346">
        <v>5.5</v>
      </c>
      <c r="BR346">
        <v>1.8</v>
      </c>
      <c r="BS346">
        <v>1.95</v>
      </c>
      <c r="BT346" t="s">
        <v>3817</v>
      </c>
      <c r="BU346">
        <f>VLOOKUP(Table1[[#This Row],[Reference]],metron,11,FALSE)</f>
        <v>1.330562659846547</v>
      </c>
      <c r="BV346">
        <f>VLOOKUP(Table1[[#This Row],[Reference]],metron,12,FALSE)</f>
        <v>1.1595268542199491</v>
      </c>
    </row>
    <row r="347" spans="1:74" x14ac:dyDescent="0.45">
      <c r="A347" t="s">
        <v>5401</v>
      </c>
      <c r="B347">
        <v>1610939160</v>
      </c>
      <c r="C347" s="3" t="s">
        <v>4627</v>
      </c>
      <c r="D347" t="s">
        <v>65</v>
      </c>
      <c r="E347" t="s">
        <v>66</v>
      </c>
      <c r="F347" t="s">
        <v>80</v>
      </c>
      <c r="G347" t="s">
        <v>93</v>
      </c>
      <c r="H347" t="s">
        <v>3811</v>
      </c>
      <c r="I347">
        <f>MROUND(Table1[[#This Row],[Prob_H]]*100,2)/100</f>
        <v>0.4</v>
      </c>
      <c r="J347">
        <f>1/Table1[[#This Row],[odds_ft_home_team_win]]-Table1[[#This Row],[Margin/3]]</f>
        <v>0.39044677582769555</v>
      </c>
      <c r="K347">
        <f>1/Table1[[#This Row],[odds_ft_draw]]-Table1[[#This Row],[Margin/3]]</f>
        <v>0.28749550609536884</v>
      </c>
      <c r="L347">
        <f>1/Table1[[#This Row],[odds_ft_away_team_win]]-Table1[[#This Row],[Margin/3]]</f>
        <v>0.32205771807693567</v>
      </c>
      <c r="M347">
        <v>2</v>
      </c>
      <c r="N347">
        <v>1.38</v>
      </c>
      <c r="O347">
        <v>0.78</v>
      </c>
      <c r="P347">
        <v>1.82</v>
      </c>
      <c r="Q347">
        <v>1.06</v>
      </c>
      <c r="R347" t="str" cm="1">
        <f t="array" ref="R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7">
        <v>1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87</v>
      </c>
      <c r="AA347">
        <v>6</v>
      </c>
      <c r="AB347">
        <v>6</v>
      </c>
      <c r="AC347">
        <v>2</v>
      </c>
      <c r="AD347">
        <v>0</v>
      </c>
      <c r="AE347">
        <v>2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7</v>
      </c>
      <c r="AL347">
        <v>10</v>
      </c>
      <c r="AM347">
        <v>5</v>
      </c>
      <c r="AN347">
        <v>2</v>
      </c>
      <c r="AO347">
        <v>2</v>
      </c>
      <c r="AP347">
        <v>8</v>
      </c>
      <c r="AQ347">
        <v>13</v>
      </c>
      <c r="AR347">
        <v>10</v>
      </c>
      <c r="AS347">
        <v>48</v>
      </c>
      <c r="AT347">
        <v>52</v>
      </c>
      <c r="AU347">
        <v>0</v>
      </c>
      <c r="AV347">
        <v>0</v>
      </c>
      <c r="AW347">
        <v>2.74</v>
      </c>
      <c r="AX347">
        <v>71</v>
      </c>
      <c r="AY347">
        <v>71</v>
      </c>
      <c r="AZ347">
        <v>48</v>
      </c>
      <c r="BA347">
        <v>36</v>
      </c>
      <c r="BB347">
        <v>25</v>
      </c>
      <c r="BC347">
        <v>29</v>
      </c>
      <c r="BD347">
        <v>71</v>
      </c>
      <c r="BE347">
        <v>54</v>
      </c>
      <c r="BF347">
        <v>66</v>
      </c>
      <c r="BG347">
        <v>8.7100000000000009</v>
      </c>
      <c r="BH347">
        <v>4.53</v>
      </c>
      <c r="BI347">
        <v>2.35</v>
      </c>
      <c r="BJ347">
        <v>3.1</v>
      </c>
      <c r="BK347">
        <v>2.8</v>
      </c>
      <c r="BL347">
        <f>1/Table1[[#This Row],[odds_ft_home_team_win]]+1/Table1[[#This Row],[odds_ft_draw]]+1/Table1[[#This Row],[odds_ft_away_team_win]]-1</f>
        <v>0.10525541719776443</v>
      </c>
      <c r="BM347">
        <f>Table1[[#This Row],[Margin]]/3</f>
        <v>3.5085139065921478E-2</v>
      </c>
      <c r="BN347">
        <v>1.3</v>
      </c>
      <c r="BO347">
        <v>2.0499999999999998</v>
      </c>
      <c r="BP347">
        <v>3.5</v>
      </c>
      <c r="BQ347">
        <v>7</v>
      </c>
      <c r="BR347">
        <v>1.8</v>
      </c>
      <c r="BS347">
        <v>1.95</v>
      </c>
      <c r="BT347" t="s">
        <v>3847</v>
      </c>
      <c r="BU347">
        <f>VLOOKUP(Table1[[#This Row],[Reference]],metron,11,FALSE)</f>
        <v>1.344038264434575</v>
      </c>
      <c r="BV347">
        <f>VLOOKUP(Table1[[#This Row],[Reference]],metron,12,FALSE)</f>
        <v>1.1515772691037469</v>
      </c>
    </row>
    <row r="348" spans="1:74" x14ac:dyDescent="0.45">
      <c r="A348" t="s">
        <v>5401</v>
      </c>
      <c r="B348">
        <v>1611025200</v>
      </c>
      <c r="C348" s="3" t="s">
        <v>4628</v>
      </c>
      <c r="D348" t="s">
        <v>65</v>
      </c>
      <c r="E348" t="s">
        <v>66</v>
      </c>
      <c r="F348" t="s">
        <v>81</v>
      </c>
      <c r="G348" t="s">
        <v>103</v>
      </c>
      <c r="H348" t="s">
        <v>3815</v>
      </c>
      <c r="I348">
        <f>MROUND(Table1[[#This Row],[Prob_H]]*100,2)/100</f>
        <v>0.46</v>
      </c>
      <c r="J348">
        <f>1/Table1[[#This Row],[odds_ft_home_team_win]]-Table1[[#This Row],[Margin/3]]</f>
        <v>0.46513738418864115</v>
      </c>
      <c r="K348">
        <f>1/Table1[[#This Row],[odds_ft_draw]]-Table1[[#This Row],[Margin/3]]</f>
        <v>0.27583996882642775</v>
      </c>
      <c r="L348">
        <f>1/Table1[[#This Row],[odds_ft_away_team_win]]-Table1[[#This Row],[Margin/3]]</f>
        <v>0.25902264698493105</v>
      </c>
      <c r="M348">
        <v>2</v>
      </c>
      <c r="N348">
        <v>2.82</v>
      </c>
      <c r="O348">
        <v>1.7</v>
      </c>
      <c r="P348">
        <v>2.29</v>
      </c>
      <c r="Q348">
        <v>1.38</v>
      </c>
      <c r="R348" t="str" cm="1">
        <f t="array" ref="R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AA348">
        <v>3</v>
      </c>
      <c r="AB348">
        <v>10</v>
      </c>
      <c r="AC348">
        <v>1</v>
      </c>
      <c r="AD348">
        <v>0</v>
      </c>
      <c r="AE348">
        <v>3</v>
      </c>
      <c r="AF348">
        <v>0</v>
      </c>
      <c r="AG348">
        <v>0</v>
      </c>
      <c r="AH348">
        <v>1</v>
      </c>
      <c r="AI348">
        <v>0</v>
      </c>
      <c r="AJ348">
        <v>3</v>
      </c>
      <c r="AK348">
        <v>7</v>
      </c>
      <c r="AL348">
        <v>12</v>
      </c>
      <c r="AM348">
        <v>2</v>
      </c>
      <c r="AN348">
        <v>5</v>
      </c>
      <c r="AO348">
        <v>5</v>
      </c>
      <c r="AP348">
        <v>7</v>
      </c>
      <c r="AQ348">
        <v>13</v>
      </c>
      <c r="AR348">
        <v>18</v>
      </c>
      <c r="AS348">
        <v>55</v>
      </c>
      <c r="AT348">
        <v>45</v>
      </c>
      <c r="AU348">
        <v>0.79</v>
      </c>
      <c r="AV348">
        <v>1.38</v>
      </c>
      <c r="AW348">
        <v>1.93</v>
      </c>
      <c r="AX348">
        <v>43</v>
      </c>
      <c r="AY348">
        <v>66</v>
      </c>
      <c r="AZ348">
        <v>28</v>
      </c>
      <c r="BA348">
        <v>5</v>
      </c>
      <c r="BB348">
        <v>5</v>
      </c>
      <c r="BC348">
        <v>19</v>
      </c>
      <c r="BD348">
        <v>61</v>
      </c>
      <c r="BE348">
        <v>24</v>
      </c>
      <c r="BF348">
        <v>72</v>
      </c>
      <c r="BG348">
        <v>9.91</v>
      </c>
      <c r="BH348">
        <v>3.25</v>
      </c>
      <c r="BI348">
        <v>2.0499999999999998</v>
      </c>
      <c r="BJ348">
        <v>3.35</v>
      </c>
      <c r="BK348">
        <v>3.55</v>
      </c>
      <c r="BL348">
        <f>1/Table1[[#This Row],[odds_ft_home_team_win]]+1/Table1[[#This Row],[odds_ft_draw]]+1/Table1[[#This Row],[odds_ft_away_team_win]]-1</f>
        <v>6.8002481580418106E-2</v>
      </c>
      <c r="BM348">
        <f>Table1[[#This Row],[Margin]]/3</f>
        <v>2.266749386013937E-2</v>
      </c>
      <c r="BN348">
        <v>1.36</v>
      </c>
      <c r="BO348">
        <v>1.95</v>
      </c>
      <c r="BP348">
        <v>3.05</v>
      </c>
      <c r="BQ348">
        <v>6</v>
      </c>
      <c r="BR348">
        <v>1.8</v>
      </c>
      <c r="BS348">
        <v>1.95</v>
      </c>
      <c r="BT348" t="s">
        <v>109</v>
      </c>
      <c r="BU348">
        <f>VLOOKUP(Table1[[#This Row],[Reference]],metron,11,FALSE)</f>
        <v>1.4888836329233679</v>
      </c>
      <c r="BV348">
        <f>VLOOKUP(Table1[[#This Row],[Reference]],metron,12,FALSE)</f>
        <v>1.0516792809839171</v>
      </c>
    </row>
    <row r="349" spans="1:74" x14ac:dyDescent="0.45">
      <c r="A349" t="s">
        <v>5400</v>
      </c>
      <c r="B349">
        <v>1627689600</v>
      </c>
      <c r="C349" s="3" t="s">
        <v>4882</v>
      </c>
      <c r="D349" t="s">
        <v>65</v>
      </c>
      <c r="E349" t="s">
        <v>66</v>
      </c>
      <c r="F349" t="s">
        <v>4346</v>
      </c>
      <c r="G349" t="s">
        <v>103</v>
      </c>
      <c r="H349" t="s">
        <v>4138</v>
      </c>
      <c r="I349">
        <f>MROUND(Table1[[#This Row],[Prob_H]]*100,2)/100</f>
        <v>0.24</v>
      </c>
      <c r="J349">
        <f>1/Table1[[#This Row],[odds_ft_home_team_win]]-Table1[[#This Row],[Margin/3]]</f>
        <v>0.24594538253074841</v>
      </c>
      <c r="K349">
        <f>1/Table1[[#This Row],[odds_ft_draw]]-Table1[[#This Row],[Margin/3]]</f>
        <v>0.28697102355638943</v>
      </c>
      <c r="L349">
        <f>1/Table1[[#This Row],[odds_ft_away_team_win]]-Table1[[#This Row],[Margin/3]]</f>
        <v>0.46708359391286225</v>
      </c>
      <c r="M349">
        <v>2</v>
      </c>
      <c r="N349">
        <v>0</v>
      </c>
      <c r="O349">
        <v>0</v>
      </c>
      <c r="P349">
        <v>1.71</v>
      </c>
      <c r="Q349">
        <v>1.42</v>
      </c>
      <c r="R349" t="str" cm="1">
        <f t="array" ref="R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49">
        <v>2</v>
      </c>
      <c r="T349">
        <v>1</v>
      </c>
      <c r="U349">
        <v>3</v>
      </c>
      <c r="V349">
        <v>2</v>
      </c>
      <c r="W349">
        <v>1</v>
      </c>
      <c r="X349">
        <v>1</v>
      </c>
      <c r="Y349" t="s">
        <v>4883</v>
      </c>
      <c r="Z349">
        <v>20</v>
      </c>
      <c r="AA349">
        <v>4</v>
      </c>
      <c r="AB349">
        <v>6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9</v>
      </c>
      <c r="AL349">
        <v>9</v>
      </c>
      <c r="AM349">
        <v>2</v>
      </c>
      <c r="AN349">
        <v>4</v>
      </c>
      <c r="AO349">
        <v>7</v>
      </c>
      <c r="AP349">
        <v>5</v>
      </c>
      <c r="AQ349">
        <v>11</v>
      </c>
      <c r="AR349">
        <v>14</v>
      </c>
      <c r="AS349">
        <v>47</v>
      </c>
      <c r="AT349">
        <v>53</v>
      </c>
      <c r="AU349">
        <v>1.08</v>
      </c>
      <c r="AV349">
        <v>1.3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3.75</v>
      </c>
      <c r="BJ349">
        <v>3.25</v>
      </c>
      <c r="BK349">
        <v>2.0499999999999998</v>
      </c>
      <c r="BL349">
        <f>1/Table1[[#This Row],[odds_ft_home_team_win]]+1/Table1[[#This Row],[odds_ft_draw]]+1/Table1[[#This Row],[odds_ft_away_team_win]]-1</f>
        <v>6.2163852407754794E-2</v>
      </c>
      <c r="BM349">
        <f>Table1[[#This Row],[Margin]]/3</f>
        <v>2.0721284135918266E-2</v>
      </c>
      <c r="BN349">
        <v>1.36</v>
      </c>
      <c r="BO349">
        <v>2</v>
      </c>
      <c r="BP349">
        <v>3.3</v>
      </c>
      <c r="BQ349">
        <v>6</v>
      </c>
      <c r="BR349">
        <v>1.8</v>
      </c>
      <c r="BS349">
        <v>1.95</v>
      </c>
      <c r="BT349" t="s">
        <v>4348</v>
      </c>
      <c r="BU349">
        <f>VLOOKUP(Table1[[#This Row],[Reference]],metron,11,FALSE)</f>
        <v>1.067249240121581</v>
      </c>
      <c r="BV349">
        <f>VLOOKUP(Table1[[#This Row],[Reference]],metron,12,FALSE)</f>
        <v>1.53419452887538</v>
      </c>
    </row>
    <row r="350" spans="1:74" hidden="1" x14ac:dyDescent="0.45">
      <c r="A350" t="s">
        <v>5400</v>
      </c>
      <c r="B350">
        <v>1627697100</v>
      </c>
      <c r="C350" s="3" t="s">
        <v>4884</v>
      </c>
      <c r="D350" t="s">
        <v>65</v>
      </c>
      <c r="E350" t="s">
        <v>66</v>
      </c>
      <c r="F350" t="s">
        <v>73</v>
      </c>
      <c r="G350" t="s">
        <v>98</v>
      </c>
      <c r="H350" t="s">
        <v>3903</v>
      </c>
      <c r="I350">
        <f>MROUND(Table1[[#This Row],[Prob_H]]*100,2)/100</f>
        <v>0.46</v>
      </c>
      <c r="J350">
        <f>1/Table1[[#This Row],[odds_ft_home_team_win]]-Table1[[#This Row],[Margin/3]]</f>
        <v>0.45554747082760666</v>
      </c>
      <c r="K350">
        <f>1/Table1[[#This Row],[odds_ft_draw]]-Table1[[#This Row],[Margin/3]]</f>
        <v>0.30193763979842081</v>
      </c>
      <c r="L350">
        <f>1/Table1[[#This Row],[odds_ft_away_team_win]]-Table1[[#This Row],[Margin/3]]</f>
        <v>0.24251488937397256</v>
      </c>
      <c r="M350">
        <v>2</v>
      </c>
      <c r="N350">
        <v>0</v>
      </c>
      <c r="O350">
        <v>0</v>
      </c>
      <c r="P350">
        <v>1.38</v>
      </c>
      <c r="Q350">
        <v>1.32</v>
      </c>
      <c r="R350" t="str" cm="1">
        <f t="array" ref="R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50">
        <v>0</v>
      </c>
      <c r="T350">
        <v>2</v>
      </c>
      <c r="U350">
        <v>2</v>
      </c>
      <c r="V350">
        <v>0</v>
      </c>
      <c r="W350">
        <v>0</v>
      </c>
      <c r="X350">
        <v>0</v>
      </c>
      <c r="Z350" t="s">
        <v>2388</v>
      </c>
      <c r="AA350">
        <v>4</v>
      </c>
      <c r="AB350">
        <v>8</v>
      </c>
      <c r="AC350">
        <v>0</v>
      </c>
      <c r="AD350">
        <v>0</v>
      </c>
      <c r="AE350">
        <v>3</v>
      </c>
      <c r="AF350">
        <v>0</v>
      </c>
      <c r="AG350">
        <v>0</v>
      </c>
      <c r="AH350">
        <v>0</v>
      </c>
      <c r="AI350">
        <v>2</v>
      </c>
      <c r="AJ350">
        <v>1</v>
      </c>
      <c r="AK350">
        <v>6</v>
      </c>
      <c r="AL350">
        <v>6</v>
      </c>
      <c r="AM350">
        <v>3</v>
      </c>
      <c r="AN350">
        <v>3</v>
      </c>
      <c r="AO350">
        <v>3</v>
      </c>
      <c r="AP350">
        <v>3</v>
      </c>
      <c r="AQ350">
        <v>13</v>
      </c>
      <c r="AR350">
        <v>17</v>
      </c>
      <c r="AS350">
        <v>54</v>
      </c>
      <c r="AT350">
        <v>46</v>
      </c>
      <c r="AU350">
        <v>1.1100000000000001</v>
      </c>
      <c r="AV350">
        <v>1.06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2.1</v>
      </c>
      <c r="BJ350">
        <v>3.1</v>
      </c>
      <c r="BK350">
        <v>3.8</v>
      </c>
      <c r="BL350">
        <f>1/Table1[[#This Row],[odds_ft_home_team_win]]+1/Table1[[#This Row],[odds_ft_draw]]+1/Table1[[#This Row],[odds_ft_away_team_win]]-1</f>
        <v>6.1929016088608568E-2</v>
      </c>
      <c r="BM350">
        <f>Table1[[#This Row],[Margin]]/3</f>
        <v>2.0643005362869522E-2</v>
      </c>
      <c r="BN350">
        <v>1.53</v>
      </c>
      <c r="BO350">
        <v>2.4500000000000002</v>
      </c>
      <c r="BP350">
        <v>4.4000000000000004</v>
      </c>
      <c r="BQ350">
        <v>8.75</v>
      </c>
      <c r="BR350">
        <v>2.15</v>
      </c>
      <c r="BS350">
        <v>1.65</v>
      </c>
      <c r="BT350" t="s">
        <v>3786</v>
      </c>
      <c r="BU350">
        <f>VLOOKUP(Table1[[#This Row],[Reference]],metron,11,FALSE)</f>
        <v>1.4888836329233679</v>
      </c>
      <c r="BV350">
        <f>VLOOKUP(Table1[[#This Row],[Reference]],metron,12,FALSE)</f>
        <v>1.0516792809839171</v>
      </c>
    </row>
    <row r="351" spans="1:74" x14ac:dyDescent="0.45">
      <c r="A351" t="s">
        <v>5400</v>
      </c>
      <c r="B351">
        <v>1627768800</v>
      </c>
      <c r="C351" s="3" t="s">
        <v>4885</v>
      </c>
      <c r="D351" t="s">
        <v>65</v>
      </c>
      <c r="E351" t="s">
        <v>66</v>
      </c>
      <c r="F351" t="s">
        <v>81</v>
      </c>
      <c r="G351" t="s">
        <v>72</v>
      </c>
      <c r="H351" t="s">
        <v>3808</v>
      </c>
      <c r="I351">
        <f>MROUND(Table1[[#This Row],[Prob_H]]*100,2)/100</f>
        <v>0.64</v>
      </c>
      <c r="J351">
        <f>1/Table1[[#This Row],[odds_ft_home_team_win]]-Table1[[#This Row],[Margin/3]]</f>
        <v>0.64092140921409213</v>
      </c>
      <c r="K351">
        <f>1/Table1[[#This Row],[odds_ft_draw]]-Table1[[#This Row],[Margin/3]]</f>
        <v>0.21815718157181577</v>
      </c>
      <c r="L351">
        <f>1/Table1[[#This Row],[odds_ft_away_team_win]]-Table1[[#This Row],[Margin/3]]</f>
        <v>0.14092140921409216</v>
      </c>
      <c r="M351">
        <v>2</v>
      </c>
      <c r="N351">
        <v>0</v>
      </c>
      <c r="O351">
        <v>0</v>
      </c>
      <c r="P351">
        <v>1.55</v>
      </c>
      <c r="Q351">
        <v>0.53</v>
      </c>
      <c r="R351" t="str" cm="1">
        <f t="array" ref="R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1">
        <v>2</v>
      </c>
      <c r="T351">
        <v>1</v>
      </c>
      <c r="U351">
        <v>3</v>
      </c>
      <c r="V351">
        <v>1</v>
      </c>
      <c r="W351">
        <v>1</v>
      </c>
      <c r="X351">
        <v>0</v>
      </c>
      <c r="Y351" t="s">
        <v>4886</v>
      </c>
      <c r="Z351" t="s">
        <v>4887</v>
      </c>
      <c r="AA351">
        <v>4</v>
      </c>
      <c r="AB351">
        <v>4</v>
      </c>
      <c r="AC351">
        <v>2</v>
      </c>
      <c r="AD351">
        <v>0</v>
      </c>
      <c r="AE351">
        <v>1</v>
      </c>
      <c r="AF351">
        <v>0</v>
      </c>
      <c r="AG351">
        <v>0</v>
      </c>
      <c r="AH351">
        <v>2</v>
      </c>
      <c r="AI351">
        <v>0</v>
      </c>
      <c r="AJ351">
        <v>1</v>
      </c>
      <c r="AK351">
        <v>15</v>
      </c>
      <c r="AL351">
        <v>10</v>
      </c>
      <c r="AM351">
        <v>6</v>
      </c>
      <c r="AN351">
        <v>6</v>
      </c>
      <c r="AO351">
        <v>9</v>
      </c>
      <c r="AP351">
        <v>4</v>
      </c>
      <c r="AQ351">
        <v>12</v>
      </c>
      <c r="AR351">
        <v>14</v>
      </c>
      <c r="AS351">
        <v>57</v>
      </c>
      <c r="AT351">
        <v>43</v>
      </c>
      <c r="AU351">
        <v>1.61</v>
      </c>
      <c r="AV351">
        <v>1.27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1.5</v>
      </c>
      <c r="BJ351">
        <v>4.0999999999999996</v>
      </c>
      <c r="BK351">
        <v>6</v>
      </c>
      <c r="BL351">
        <f>1/Table1[[#This Row],[odds_ft_home_team_win]]+1/Table1[[#This Row],[odds_ft_draw]]+1/Table1[[#This Row],[odds_ft_away_team_win]]-1</f>
        <v>7.7235772357723498E-2</v>
      </c>
      <c r="BM351">
        <f>Table1[[#This Row],[Margin]]/3</f>
        <v>2.5745257452574499E-2</v>
      </c>
      <c r="BN351">
        <v>1.25</v>
      </c>
      <c r="BO351">
        <v>1.65</v>
      </c>
      <c r="BP351">
        <v>2.5499999999999998</v>
      </c>
      <c r="BQ351">
        <v>4.45</v>
      </c>
      <c r="BR351">
        <v>1.74</v>
      </c>
      <c r="BS351">
        <v>2.0499999999999998</v>
      </c>
      <c r="BT351" t="s">
        <v>109</v>
      </c>
      <c r="BU351">
        <f>VLOOKUP(Table1[[#This Row],[Reference]],metron,11,FALSE)</f>
        <v>1.980803571428571</v>
      </c>
      <c r="BV351">
        <f>VLOOKUP(Table1[[#This Row],[Reference]],metron,12,FALSE)</f>
        <v>0.85357142857142854</v>
      </c>
    </row>
    <row r="352" spans="1:74" x14ac:dyDescent="0.45">
      <c r="A352" t="s">
        <v>5400</v>
      </c>
      <c r="B352">
        <v>1627776000</v>
      </c>
      <c r="C352" s="3" t="s">
        <v>4888</v>
      </c>
      <c r="D352" t="s">
        <v>65</v>
      </c>
      <c r="E352" t="s">
        <v>66</v>
      </c>
      <c r="F352" t="s">
        <v>86</v>
      </c>
      <c r="G352" t="s">
        <v>2218</v>
      </c>
      <c r="H352" t="s">
        <v>3822</v>
      </c>
      <c r="I352">
        <f>MROUND(Table1[[#This Row],[Prob_H]]*100,2)/100</f>
        <v>0.6</v>
      </c>
      <c r="J352">
        <f>1/Table1[[#This Row],[odds_ft_home_team_win]]-Table1[[#This Row],[Margin/3]]</f>
        <v>0.6057407886045777</v>
      </c>
      <c r="K352">
        <f>1/Table1[[#This Row],[odds_ft_draw]]-Table1[[#This Row],[Margin/3]]</f>
        <v>0.25078257373424084</v>
      </c>
      <c r="L352">
        <f>1/Table1[[#This Row],[odds_ft_away_team_win]]-Table1[[#This Row],[Margin/3]]</f>
        <v>0.14347663766118149</v>
      </c>
      <c r="M352">
        <v>2</v>
      </c>
      <c r="N352">
        <v>0</v>
      </c>
      <c r="O352">
        <v>0</v>
      </c>
      <c r="P352">
        <v>1.9</v>
      </c>
      <c r="Q352">
        <v>1.28</v>
      </c>
      <c r="R352" t="str" cm="1">
        <f t="array" ref="R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2">
        <v>2</v>
      </c>
      <c r="T352">
        <v>1</v>
      </c>
      <c r="U352">
        <v>3</v>
      </c>
      <c r="V352">
        <v>1</v>
      </c>
      <c r="W352">
        <v>1</v>
      </c>
      <c r="X352">
        <v>0</v>
      </c>
      <c r="Y352" t="s">
        <v>421</v>
      </c>
      <c r="Z352">
        <v>68</v>
      </c>
      <c r="AA352">
        <v>3</v>
      </c>
      <c r="AB352">
        <v>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16</v>
      </c>
      <c r="AL352">
        <v>13</v>
      </c>
      <c r="AM352">
        <v>6</v>
      </c>
      <c r="AN352">
        <v>9</v>
      </c>
      <c r="AO352">
        <v>10</v>
      </c>
      <c r="AP352">
        <v>4</v>
      </c>
      <c r="AQ352">
        <v>7</v>
      </c>
      <c r="AR352">
        <v>13</v>
      </c>
      <c r="AS352">
        <v>62</v>
      </c>
      <c r="AT352">
        <v>38</v>
      </c>
      <c r="AU352">
        <v>1.74</v>
      </c>
      <c r="AV352">
        <v>1.62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1.59</v>
      </c>
      <c r="BJ352">
        <v>3.65</v>
      </c>
      <c r="BK352">
        <v>6</v>
      </c>
      <c r="BL352">
        <f>1/Table1[[#This Row],[odds_ft_home_team_win]]+1/Table1[[#This Row],[odds_ft_draw]]+1/Table1[[#This Row],[odds_ft_away_team_win]]-1</f>
        <v>6.9570087016455506E-2</v>
      </c>
      <c r="BM352">
        <f>Table1[[#This Row],[Margin]]/3</f>
        <v>2.3190029005485169E-2</v>
      </c>
      <c r="BN352">
        <v>1.36</v>
      </c>
      <c r="BO352">
        <v>2</v>
      </c>
      <c r="BP352">
        <v>3.4</v>
      </c>
      <c r="BQ352">
        <v>6.5</v>
      </c>
      <c r="BR352">
        <v>2</v>
      </c>
      <c r="BS352">
        <v>1.74</v>
      </c>
      <c r="BT352" t="s">
        <v>3802</v>
      </c>
      <c r="BU352">
        <f>VLOOKUP(Table1[[#This Row],[Reference]],metron,11,FALSE)</f>
        <v>1.841836734693878</v>
      </c>
      <c r="BV352">
        <f>VLOOKUP(Table1[[#This Row],[Reference]],metron,12,FALSE)</f>
        <v>0.88917233560090703</v>
      </c>
    </row>
    <row r="353" spans="1:74" x14ac:dyDescent="0.45">
      <c r="A353" t="s">
        <v>5400</v>
      </c>
      <c r="B353">
        <v>1627783200</v>
      </c>
      <c r="C353" s="3" t="s">
        <v>4889</v>
      </c>
      <c r="D353" t="s">
        <v>65</v>
      </c>
      <c r="E353" t="s">
        <v>66</v>
      </c>
      <c r="F353" t="s">
        <v>85</v>
      </c>
      <c r="G353" t="s">
        <v>94</v>
      </c>
      <c r="H353" t="s">
        <v>3796</v>
      </c>
      <c r="I353">
        <f>MROUND(Table1[[#This Row],[Prob_H]]*100,2)/100</f>
        <v>0.7</v>
      </c>
      <c r="J353">
        <f>1/Table1[[#This Row],[odds_ft_home_team_win]]-Table1[[#This Row],[Margin/3]]</f>
        <v>0.69951690821256041</v>
      </c>
      <c r="K353">
        <f>1/Table1[[#This Row],[odds_ft_draw]]-Table1[[#This Row],[Margin/3]]</f>
        <v>0.19227053140096614</v>
      </c>
      <c r="L353">
        <f>1/Table1[[#This Row],[odds_ft_away_team_win]]-Table1[[#This Row],[Margin/3]]</f>
        <v>0.10821256038647338</v>
      </c>
      <c r="M353">
        <v>2</v>
      </c>
      <c r="N353">
        <v>1</v>
      </c>
      <c r="O353">
        <v>0</v>
      </c>
      <c r="P353">
        <v>1.79</v>
      </c>
      <c r="Q353">
        <v>1.1000000000000001</v>
      </c>
      <c r="R353" t="str" cm="1">
        <f t="array" ref="R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3">
        <v>2</v>
      </c>
      <c r="T353">
        <v>0</v>
      </c>
      <c r="U353">
        <v>2</v>
      </c>
      <c r="V353">
        <v>1</v>
      </c>
      <c r="W353">
        <v>1</v>
      </c>
      <c r="X353">
        <v>0</v>
      </c>
      <c r="Y353" t="s">
        <v>4890</v>
      </c>
      <c r="AA353">
        <v>1</v>
      </c>
      <c r="AB353">
        <v>3</v>
      </c>
      <c r="AC353">
        <v>0</v>
      </c>
      <c r="AD353">
        <v>0</v>
      </c>
      <c r="AE353">
        <v>3</v>
      </c>
      <c r="AF353">
        <v>0</v>
      </c>
      <c r="AG353">
        <v>0</v>
      </c>
      <c r="AH353">
        <v>0</v>
      </c>
      <c r="AI353">
        <v>1</v>
      </c>
      <c r="AJ353">
        <v>2</v>
      </c>
      <c r="AK353">
        <v>16</v>
      </c>
      <c r="AL353">
        <v>8</v>
      </c>
      <c r="AM353">
        <v>4</v>
      </c>
      <c r="AN353">
        <v>4</v>
      </c>
      <c r="AO353">
        <v>12</v>
      </c>
      <c r="AP353">
        <v>4</v>
      </c>
      <c r="AQ353">
        <v>11</v>
      </c>
      <c r="AR353">
        <v>16</v>
      </c>
      <c r="AS353">
        <v>49</v>
      </c>
      <c r="AT353">
        <v>51</v>
      </c>
      <c r="AU353">
        <v>1.55</v>
      </c>
      <c r="AV353">
        <v>1.18</v>
      </c>
      <c r="AW353">
        <v>1</v>
      </c>
      <c r="AX353">
        <v>50</v>
      </c>
      <c r="AY353">
        <v>50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50</v>
      </c>
      <c r="BF353">
        <v>50</v>
      </c>
      <c r="BG353">
        <v>9</v>
      </c>
      <c r="BH353">
        <v>3</v>
      </c>
      <c r="BI353">
        <v>1.38</v>
      </c>
      <c r="BJ353">
        <v>4.5999999999999996</v>
      </c>
      <c r="BK353">
        <v>7.5</v>
      </c>
      <c r="BL353">
        <f>1/Table1[[#This Row],[odds_ft_home_team_win]]+1/Table1[[#This Row],[odds_ft_draw]]+1/Table1[[#This Row],[odds_ft_away_team_win]]-1</f>
        <v>7.5362318840579867E-2</v>
      </c>
      <c r="BM353">
        <f>Table1[[#This Row],[Margin]]/3</f>
        <v>2.5120772946859955E-2</v>
      </c>
      <c r="BN353">
        <v>1.26</v>
      </c>
      <c r="BO353">
        <v>1.71</v>
      </c>
      <c r="BP353">
        <v>2.7</v>
      </c>
      <c r="BQ353">
        <v>4.8</v>
      </c>
      <c r="BR353">
        <v>1.95</v>
      </c>
      <c r="BS353">
        <v>1.8</v>
      </c>
      <c r="BT353" t="s">
        <v>4878</v>
      </c>
      <c r="BU353">
        <f>VLOOKUP(Table1[[#This Row],[Reference]],metron,11,FALSE)</f>
        <v>2.224544841537424</v>
      </c>
      <c r="BV353">
        <f>VLOOKUP(Table1[[#This Row],[Reference]],metron,12,FALSE)</f>
        <v>0.76803776129467294</v>
      </c>
    </row>
    <row r="354" spans="1:74" hidden="1" x14ac:dyDescent="0.45">
      <c r="A354" t="s">
        <v>5400</v>
      </c>
      <c r="B354">
        <v>1627783200</v>
      </c>
      <c r="C354" s="3" t="s">
        <v>4889</v>
      </c>
      <c r="D354" t="s">
        <v>65</v>
      </c>
      <c r="E354" t="s">
        <v>66</v>
      </c>
      <c r="F354" t="s">
        <v>93</v>
      </c>
      <c r="G354" t="s">
        <v>3788</v>
      </c>
      <c r="H354" t="s">
        <v>3819</v>
      </c>
      <c r="I354">
        <f>MROUND(Table1[[#This Row],[Prob_H]]*100,2)/100</f>
        <v>0.68</v>
      </c>
      <c r="J354">
        <f>1/Table1[[#This Row],[odds_ft_home_team_win]]-Table1[[#This Row],[Margin/3]]</f>
        <v>0.67840851736517827</v>
      </c>
      <c r="K354">
        <f>1/Table1[[#This Row],[odds_ft_draw]]-Table1[[#This Row],[Margin/3]]</f>
        <v>0.20947728289956097</v>
      </c>
      <c r="L354">
        <f>1/Table1[[#This Row],[odds_ft_away_team_win]]-Table1[[#This Row],[Margin/3]]</f>
        <v>0.11211419973526077</v>
      </c>
      <c r="M354">
        <v>2</v>
      </c>
      <c r="N354">
        <v>0</v>
      </c>
      <c r="O354">
        <v>0</v>
      </c>
      <c r="P354">
        <v>1.55</v>
      </c>
      <c r="Q354">
        <v>0.71</v>
      </c>
      <c r="R354" t="str" cm="1">
        <f t="array" ref="R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4">
        <v>2</v>
      </c>
      <c r="T354">
        <v>0</v>
      </c>
      <c r="U354">
        <v>2</v>
      </c>
      <c r="V354">
        <v>0</v>
      </c>
      <c r="W354">
        <v>0</v>
      </c>
      <c r="X354">
        <v>0</v>
      </c>
      <c r="Y354" t="s">
        <v>4891</v>
      </c>
      <c r="AA354">
        <v>6</v>
      </c>
      <c r="AB354">
        <v>3</v>
      </c>
      <c r="AC354">
        <v>2</v>
      </c>
      <c r="AD354">
        <v>0</v>
      </c>
      <c r="AE354">
        <v>2</v>
      </c>
      <c r="AF354">
        <v>0</v>
      </c>
      <c r="AG354">
        <v>2</v>
      </c>
      <c r="AH354">
        <v>0</v>
      </c>
      <c r="AI354">
        <v>1</v>
      </c>
      <c r="AJ354">
        <v>1</v>
      </c>
      <c r="AK354">
        <v>19</v>
      </c>
      <c r="AL354">
        <v>9</v>
      </c>
      <c r="AM354">
        <v>6</v>
      </c>
      <c r="AN354">
        <v>0</v>
      </c>
      <c r="AO354">
        <v>13</v>
      </c>
      <c r="AP354">
        <v>9</v>
      </c>
      <c r="AQ354">
        <v>9</v>
      </c>
      <c r="AR354">
        <v>10</v>
      </c>
      <c r="AS354">
        <v>59</v>
      </c>
      <c r="AT354">
        <v>41</v>
      </c>
      <c r="AU354">
        <v>1.97</v>
      </c>
      <c r="AV354">
        <v>0.76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1.42</v>
      </c>
      <c r="BJ354">
        <v>4.25</v>
      </c>
      <c r="BK354">
        <v>7.25</v>
      </c>
      <c r="BL354">
        <f>1/Table1[[#This Row],[odds_ft_home_team_win]]+1/Table1[[#This Row],[odds_ft_draw]]+1/Table1[[#This Row],[odds_ft_away_team_win]]-1</f>
        <v>7.7450504242493556E-2</v>
      </c>
      <c r="BM354">
        <f>Table1[[#This Row],[Margin]]/3</f>
        <v>2.5816834747497852E-2</v>
      </c>
      <c r="BN354">
        <v>1.4</v>
      </c>
      <c r="BO354">
        <v>2.1</v>
      </c>
      <c r="BP354">
        <v>3.65</v>
      </c>
      <c r="BQ354">
        <v>7.25</v>
      </c>
      <c r="BR354">
        <v>2.4</v>
      </c>
      <c r="BS354">
        <v>1.54</v>
      </c>
      <c r="BT354" t="s">
        <v>3790</v>
      </c>
      <c r="BU354">
        <f>VLOOKUP(Table1[[#This Row],[Reference]],metron,11,FALSE)</f>
        <v>2.1359338061465718</v>
      </c>
      <c r="BV354">
        <f>VLOOKUP(Table1[[#This Row],[Reference]],metron,12,FALSE)</f>
        <v>0.77482269503546097</v>
      </c>
    </row>
    <row r="355" spans="1:74" x14ac:dyDescent="0.45">
      <c r="A355" t="s">
        <v>5400</v>
      </c>
      <c r="B355">
        <v>1627837200</v>
      </c>
      <c r="C355" s="3" t="s">
        <v>4892</v>
      </c>
      <c r="D355" t="s">
        <v>65</v>
      </c>
      <c r="E355" t="s">
        <v>66</v>
      </c>
      <c r="F355" t="s">
        <v>97</v>
      </c>
      <c r="G355" t="s">
        <v>68</v>
      </c>
      <c r="H355" t="s">
        <v>4132</v>
      </c>
      <c r="I355">
        <f>MROUND(Table1[[#This Row],[Prob_H]]*100,2)/100</f>
        <v>0.42</v>
      </c>
      <c r="J355">
        <f>1/Table1[[#This Row],[odds_ft_home_team_win]]-Table1[[#This Row],[Margin/3]]</f>
        <v>0.42953342953342954</v>
      </c>
      <c r="K355">
        <f>1/Table1[[#This Row],[odds_ft_draw]]-Table1[[#This Row],[Margin/3]]</f>
        <v>0.27801827801827805</v>
      </c>
      <c r="L355">
        <f>1/Table1[[#This Row],[odds_ft_away_team_win]]-Table1[[#This Row],[Margin/3]]</f>
        <v>0.29244829244829246</v>
      </c>
      <c r="M355">
        <v>2</v>
      </c>
      <c r="N355">
        <v>0</v>
      </c>
      <c r="O355">
        <v>3</v>
      </c>
      <c r="P355">
        <v>1.17</v>
      </c>
      <c r="Q355">
        <v>1.48</v>
      </c>
      <c r="R355" t="str" cm="1">
        <f t="array" ref="R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55">
        <v>3</v>
      </c>
      <c r="T355">
        <v>1</v>
      </c>
      <c r="U355">
        <v>4</v>
      </c>
      <c r="V355">
        <v>2</v>
      </c>
      <c r="W355">
        <v>1</v>
      </c>
      <c r="X355">
        <v>1</v>
      </c>
      <c r="Y355" t="s">
        <v>4893</v>
      </c>
      <c r="Z355">
        <v>27</v>
      </c>
      <c r="AA355">
        <v>6</v>
      </c>
      <c r="AB355">
        <v>8</v>
      </c>
      <c r="AC355">
        <v>1</v>
      </c>
      <c r="AD355">
        <v>0</v>
      </c>
      <c r="AE355">
        <v>2</v>
      </c>
      <c r="AF355">
        <v>1</v>
      </c>
      <c r="AG355">
        <v>0</v>
      </c>
      <c r="AH355">
        <v>1</v>
      </c>
      <c r="AI355">
        <v>0</v>
      </c>
      <c r="AJ355">
        <v>3</v>
      </c>
      <c r="AK355">
        <v>15</v>
      </c>
      <c r="AL355">
        <v>20</v>
      </c>
      <c r="AM355">
        <v>9</v>
      </c>
      <c r="AN355">
        <v>6</v>
      </c>
      <c r="AO355">
        <v>6</v>
      </c>
      <c r="AP355">
        <v>14</v>
      </c>
      <c r="AQ355">
        <v>15</v>
      </c>
      <c r="AR355">
        <v>14</v>
      </c>
      <c r="AS355">
        <v>58</v>
      </c>
      <c r="AT355">
        <v>42</v>
      </c>
      <c r="AU355">
        <v>1.88</v>
      </c>
      <c r="AV355">
        <v>1.96</v>
      </c>
      <c r="AW355">
        <v>1.5</v>
      </c>
      <c r="AX355">
        <v>50</v>
      </c>
      <c r="AY355">
        <v>50</v>
      </c>
      <c r="AZ355">
        <v>50</v>
      </c>
      <c r="BA355">
        <v>0</v>
      </c>
      <c r="BB355">
        <v>0</v>
      </c>
      <c r="BC355">
        <v>0</v>
      </c>
      <c r="BD355">
        <v>50</v>
      </c>
      <c r="BE355">
        <v>50</v>
      </c>
      <c r="BF355">
        <v>50</v>
      </c>
      <c r="BG355">
        <v>1</v>
      </c>
      <c r="BH355">
        <v>1</v>
      </c>
      <c r="BI355">
        <v>2.2000000000000002</v>
      </c>
      <c r="BJ355">
        <v>3.3</v>
      </c>
      <c r="BK355">
        <v>3.15</v>
      </c>
      <c r="BL355">
        <f>1/Table1[[#This Row],[odds_ft_home_team_win]]+1/Table1[[#This Row],[odds_ft_draw]]+1/Table1[[#This Row],[odds_ft_away_team_win]]-1</f>
        <v>7.5036075036075012E-2</v>
      </c>
      <c r="BM355">
        <f>Table1[[#This Row],[Margin]]/3</f>
        <v>2.5012025012025003E-2</v>
      </c>
      <c r="BN355">
        <v>1.36</v>
      </c>
      <c r="BO355">
        <v>2</v>
      </c>
      <c r="BP355">
        <v>3.3</v>
      </c>
      <c r="BQ355">
        <v>6</v>
      </c>
      <c r="BR355">
        <v>1.83</v>
      </c>
      <c r="BS355">
        <v>1.91</v>
      </c>
      <c r="BT355" t="s">
        <v>3813</v>
      </c>
      <c r="BU355">
        <f>VLOOKUP(Table1[[#This Row],[Reference]],metron,11,FALSE)</f>
        <v>1.396960958296362</v>
      </c>
      <c r="BV355">
        <f>VLOOKUP(Table1[[#This Row],[Reference]],metron,12,FALSE)</f>
        <v>1.091503992901508</v>
      </c>
    </row>
    <row r="356" spans="1:74" hidden="1" x14ac:dyDescent="0.45">
      <c r="A356" t="s">
        <v>5400</v>
      </c>
      <c r="B356">
        <v>1627858800</v>
      </c>
      <c r="C356" s="3" t="s">
        <v>4894</v>
      </c>
      <c r="D356" t="s">
        <v>65</v>
      </c>
      <c r="E356" t="s">
        <v>66</v>
      </c>
      <c r="F356" t="s">
        <v>88</v>
      </c>
      <c r="G356" t="s">
        <v>77</v>
      </c>
      <c r="H356" t="s">
        <v>3815</v>
      </c>
      <c r="I356">
        <f>MROUND(Table1[[#This Row],[Prob_H]]*100,2)/100</f>
        <v>0.44</v>
      </c>
      <c r="J356">
        <f>1/Table1[[#This Row],[odds_ft_home_team_win]]-Table1[[#This Row],[Margin/3]]</f>
        <v>0.44152864263424685</v>
      </c>
      <c r="K356">
        <f>1/Table1[[#This Row],[odds_ft_draw]]-Table1[[#This Row],[Margin/3]]</f>
        <v>0.30428121602349584</v>
      </c>
      <c r="L356">
        <f>1/Table1[[#This Row],[odds_ft_away_team_win]]-Table1[[#This Row],[Margin/3]]</f>
        <v>0.2541901413422572</v>
      </c>
      <c r="M356">
        <v>2</v>
      </c>
      <c r="N356">
        <v>0</v>
      </c>
      <c r="O356">
        <v>0</v>
      </c>
      <c r="P356">
        <v>1.58</v>
      </c>
      <c r="Q356">
        <v>1.5</v>
      </c>
      <c r="R356" t="str" cm="1">
        <f t="array" ref="R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56">
        <v>1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82</v>
      </c>
      <c r="Z356">
        <v>64</v>
      </c>
      <c r="AA356">
        <v>5</v>
      </c>
      <c r="AB356">
        <v>0</v>
      </c>
      <c r="AC356">
        <v>2</v>
      </c>
      <c r="AD356">
        <v>0</v>
      </c>
      <c r="AE356">
        <v>6</v>
      </c>
      <c r="AF356">
        <v>0</v>
      </c>
      <c r="AG356">
        <v>0</v>
      </c>
      <c r="AH356">
        <v>2</v>
      </c>
      <c r="AI356">
        <v>3</v>
      </c>
      <c r="AJ356">
        <v>3</v>
      </c>
      <c r="AK356">
        <v>10</v>
      </c>
      <c r="AL356">
        <v>7</v>
      </c>
      <c r="AM356">
        <v>4</v>
      </c>
      <c r="AN356">
        <v>3</v>
      </c>
      <c r="AO356">
        <v>6</v>
      </c>
      <c r="AP356">
        <v>4</v>
      </c>
      <c r="AQ356">
        <v>13</v>
      </c>
      <c r="AR356">
        <v>11</v>
      </c>
      <c r="AS356">
        <v>68</v>
      </c>
      <c r="AT356">
        <v>32</v>
      </c>
      <c r="AU356">
        <v>1.31</v>
      </c>
      <c r="AV356">
        <v>0.93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2.15</v>
      </c>
      <c r="BJ356">
        <v>3.05</v>
      </c>
      <c r="BK356">
        <v>3.6</v>
      </c>
      <c r="BL356">
        <f>1/Table1[[#This Row],[odds_ft_home_team_win]]+1/Table1[[#This Row],[odds_ft_draw]]+1/Table1[[#This Row],[odds_ft_away_team_win]]-1</f>
        <v>7.0762909306561816E-2</v>
      </c>
      <c r="BM356">
        <f>Table1[[#This Row],[Margin]]/3</f>
        <v>2.3587636435520604E-2</v>
      </c>
      <c r="BN356">
        <v>1.5</v>
      </c>
      <c r="BO356">
        <v>2.4</v>
      </c>
      <c r="BP356">
        <v>4.25</v>
      </c>
      <c r="BQ356">
        <v>8.75</v>
      </c>
      <c r="BR356">
        <v>2.15</v>
      </c>
      <c r="BS356">
        <v>1.67</v>
      </c>
      <c r="BT356" t="s">
        <v>3817</v>
      </c>
      <c r="BU356">
        <f>VLOOKUP(Table1[[#This Row],[Reference]],metron,11,FALSE)</f>
        <v>1.4140979689366791</v>
      </c>
      <c r="BV356">
        <f>VLOOKUP(Table1[[#This Row],[Reference]],metron,12,FALSE)</f>
        <v>1.0666666666666671</v>
      </c>
    </row>
    <row r="357" spans="1:74" hidden="1" x14ac:dyDescent="0.45">
      <c r="A357" t="s">
        <v>5400</v>
      </c>
      <c r="B357">
        <v>1627956000</v>
      </c>
      <c r="C357" s="3" t="s">
        <v>4895</v>
      </c>
      <c r="D357" t="s">
        <v>65</v>
      </c>
      <c r="E357" t="s">
        <v>66</v>
      </c>
      <c r="F357" t="s">
        <v>3792</v>
      </c>
      <c r="G357" t="s">
        <v>80</v>
      </c>
      <c r="H357" t="s">
        <v>3784</v>
      </c>
      <c r="I357">
        <f>MROUND(Table1[[#This Row],[Prob_H]]*100,2)/100</f>
        <v>0.46</v>
      </c>
      <c r="J357">
        <f>1/Table1[[#This Row],[odds_ft_home_team_win]]-Table1[[#This Row],[Margin/3]]</f>
        <v>0.45841711105283101</v>
      </c>
      <c r="K357">
        <f>1/Table1[[#This Row],[odds_ft_draw]]-Table1[[#This Row],[Margin/3]]</f>
        <v>0.29319287816534079</v>
      </c>
      <c r="L357">
        <f>1/Table1[[#This Row],[odds_ft_away_team_win]]-Table1[[#This Row],[Margin/3]]</f>
        <v>0.24839001078182824</v>
      </c>
      <c r="M357">
        <v>2</v>
      </c>
      <c r="N357">
        <v>0</v>
      </c>
      <c r="O357">
        <v>0</v>
      </c>
      <c r="P357">
        <v>1.1100000000000001</v>
      </c>
      <c r="Q357">
        <v>0.65</v>
      </c>
      <c r="R357" t="str" cm="1">
        <f t="array" ref="R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57">
        <v>1</v>
      </c>
      <c r="T357">
        <v>1</v>
      </c>
      <c r="U357">
        <v>2</v>
      </c>
      <c r="V357">
        <v>1</v>
      </c>
      <c r="W357">
        <v>1</v>
      </c>
      <c r="X357">
        <v>0</v>
      </c>
      <c r="Y357">
        <v>3</v>
      </c>
      <c r="Z357">
        <v>62</v>
      </c>
      <c r="AA357">
        <v>5</v>
      </c>
      <c r="AB357">
        <v>6</v>
      </c>
      <c r="AC357">
        <v>1</v>
      </c>
      <c r="AD357">
        <v>0</v>
      </c>
      <c r="AE357">
        <v>2</v>
      </c>
      <c r="AF357">
        <v>1</v>
      </c>
      <c r="AG357">
        <v>1</v>
      </c>
      <c r="AH357">
        <v>0</v>
      </c>
      <c r="AI357">
        <v>1</v>
      </c>
      <c r="AJ357">
        <v>2</v>
      </c>
      <c r="AK357">
        <v>16</v>
      </c>
      <c r="AL357">
        <v>8</v>
      </c>
      <c r="AM357">
        <v>5</v>
      </c>
      <c r="AN357">
        <v>3</v>
      </c>
      <c r="AO357">
        <v>11</v>
      </c>
      <c r="AP357">
        <v>5</v>
      </c>
      <c r="AQ357">
        <v>14</v>
      </c>
      <c r="AR357">
        <v>3</v>
      </c>
      <c r="AS357">
        <v>64</v>
      </c>
      <c r="AT357">
        <v>36</v>
      </c>
      <c r="AU357">
        <v>1.67</v>
      </c>
      <c r="AV357">
        <v>0.88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2.0499999999999998</v>
      </c>
      <c r="BJ357">
        <v>3.1</v>
      </c>
      <c r="BK357">
        <v>3.6</v>
      </c>
      <c r="BL357">
        <f>1/Table1[[#This Row],[odds_ft_home_team_win]]+1/Table1[[#This Row],[odds_ft_draw]]+1/Table1[[#This Row],[odds_ft_away_team_win]]-1</f>
        <v>8.8163300987848636E-2</v>
      </c>
      <c r="BM357">
        <f>Table1[[#This Row],[Margin]]/3</f>
        <v>2.9387766995949544E-2</v>
      </c>
      <c r="BN357">
        <v>1.49</v>
      </c>
      <c r="BO357">
        <v>2.35</v>
      </c>
      <c r="BP357">
        <v>4.2</v>
      </c>
      <c r="BQ357">
        <v>8.5</v>
      </c>
      <c r="BR357">
        <v>2.15</v>
      </c>
      <c r="BS357">
        <v>1.69</v>
      </c>
      <c r="BT357" t="s">
        <v>3795</v>
      </c>
      <c r="BU357">
        <f>VLOOKUP(Table1[[#This Row],[Reference]],metron,11,FALSE)</f>
        <v>1.4888836329233679</v>
      </c>
      <c r="BV357">
        <f>VLOOKUP(Table1[[#This Row],[Reference]],metron,12,FALSE)</f>
        <v>1.0516792809839171</v>
      </c>
    </row>
    <row r="358" spans="1:74" hidden="1" x14ac:dyDescent="0.45">
      <c r="A358" t="s">
        <v>5416</v>
      </c>
      <c r="B358">
        <v>1375321500</v>
      </c>
      <c r="C358" s="3" t="s">
        <v>640</v>
      </c>
      <c r="D358" t="s">
        <v>65</v>
      </c>
      <c r="E358" t="s">
        <v>66</v>
      </c>
      <c r="F358" t="s">
        <v>68</v>
      </c>
      <c r="G358" t="s">
        <v>78</v>
      </c>
      <c r="H358" t="s">
        <v>66</v>
      </c>
      <c r="I358" t="e">
        <f>MROUND(Table1[[#This Row],[Prob_H]]*100,2)/100</f>
        <v>#DIV/0!</v>
      </c>
      <c r="J358" t="e">
        <f>1/Table1[[#This Row],[odds_ft_home_team_win]]-Table1[[#This Row],[Margin/3]]</f>
        <v>#DIV/0!</v>
      </c>
      <c r="K358" t="e">
        <f>1/Table1[[#This Row],[odds_ft_draw]]-Table1[[#This Row],[Margin/3]]</f>
        <v>#DIV/0!</v>
      </c>
      <c r="L358" t="e">
        <f>1/Table1[[#This Row],[odds_ft_away_team_win]]-Table1[[#This Row],[Margin/3]]</f>
        <v>#DIV/0!</v>
      </c>
      <c r="M358">
        <v>3</v>
      </c>
      <c r="N358">
        <v>0</v>
      </c>
      <c r="O358">
        <v>3</v>
      </c>
      <c r="P358">
        <v>1.44</v>
      </c>
      <c r="Q358">
        <v>0.94</v>
      </c>
      <c r="R358" t="str" cm="1">
        <f t="array" ref="R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58">
        <v>1</v>
      </c>
      <c r="T358">
        <v>2</v>
      </c>
      <c r="U358">
        <v>3</v>
      </c>
      <c r="V358">
        <v>0</v>
      </c>
      <c r="W358">
        <v>0</v>
      </c>
      <c r="X358">
        <v>0</v>
      </c>
      <c r="Y358">
        <v>82</v>
      </c>
      <c r="Z358" t="s">
        <v>641</v>
      </c>
      <c r="AA358">
        <v>6</v>
      </c>
      <c r="AB358">
        <v>2</v>
      </c>
      <c r="AC358">
        <v>2</v>
      </c>
      <c r="AD358">
        <v>0</v>
      </c>
      <c r="AE358">
        <v>3</v>
      </c>
      <c r="AF358">
        <v>0</v>
      </c>
      <c r="AG358">
        <v>1</v>
      </c>
      <c r="AH358">
        <v>1</v>
      </c>
      <c r="AI358">
        <v>2</v>
      </c>
      <c r="AJ358">
        <v>1</v>
      </c>
      <c r="AK358">
        <v>14</v>
      </c>
      <c r="AL358">
        <v>7</v>
      </c>
      <c r="AM358">
        <v>10</v>
      </c>
      <c r="AN358">
        <v>2</v>
      </c>
      <c r="AO358">
        <v>4</v>
      </c>
      <c r="AP358">
        <v>5</v>
      </c>
      <c r="AQ358">
        <v>13</v>
      </c>
      <c r="AR358">
        <v>7</v>
      </c>
      <c r="AS358">
        <v>50</v>
      </c>
      <c r="AT358">
        <v>50</v>
      </c>
      <c r="AU358">
        <v>0</v>
      </c>
      <c r="AV358">
        <v>0</v>
      </c>
      <c r="AW358">
        <v>2</v>
      </c>
      <c r="AX358">
        <v>50</v>
      </c>
      <c r="AY358">
        <v>50</v>
      </c>
      <c r="AZ358">
        <v>50</v>
      </c>
      <c r="BA358">
        <v>50</v>
      </c>
      <c r="BB358">
        <v>0</v>
      </c>
      <c r="BC358">
        <v>0</v>
      </c>
      <c r="BD358">
        <v>50</v>
      </c>
      <c r="BE358">
        <v>50</v>
      </c>
      <c r="BF358">
        <v>50</v>
      </c>
      <c r="BG358">
        <v>6</v>
      </c>
      <c r="BH358">
        <v>2</v>
      </c>
      <c r="BI358">
        <v>0</v>
      </c>
      <c r="BJ358">
        <v>0</v>
      </c>
      <c r="BK358">
        <v>0</v>
      </c>
      <c r="BL358" t="e">
        <f>1/Table1[[#This Row],[odds_ft_home_team_win]]+1/Table1[[#This Row],[odds_ft_draw]]+1/Table1[[#This Row],[odds_ft_away_team_win]]-1</f>
        <v>#DIV/0!</v>
      </c>
      <c r="BM358" t="e">
        <f>Table1[[#This Row],[Margin]]/3</f>
        <v>#DIV/0!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116</v>
      </c>
      <c r="BU358" t="e">
        <f>VLOOKUP(Table1[[#This Row],[Reference]],metron,11,FALSE)</f>
        <v>#DIV/0!</v>
      </c>
      <c r="BV358" t="e">
        <f>VLOOKUP(Table1[[#This Row],[Reference]],metron,12,FALSE)</f>
        <v>#DIV/0!</v>
      </c>
    </row>
    <row r="359" spans="1:74" x14ac:dyDescent="0.45">
      <c r="A359" t="s">
        <v>5399</v>
      </c>
      <c r="B359">
        <v>1642208400</v>
      </c>
      <c r="C359" s="3" t="s">
        <v>5139</v>
      </c>
      <c r="D359" t="s">
        <v>65</v>
      </c>
      <c r="E359" t="s">
        <v>66</v>
      </c>
      <c r="F359" t="s">
        <v>80</v>
      </c>
      <c r="G359" t="s">
        <v>94</v>
      </c>
      <c r="H359" t="s">
        <v>3836</v>
      </c>
      <c r="I359">
        <f>MROUND(Table1[[#This Row],[Prob_H]]*100,2)/100</f>
        <v>0.34</v>
      </c>
      <c r="J359">
        <f>1/Table1[[#This Row],[odds_ft_home_team_win]]-Table1[[#This Row],[Margin/3]]</f>
        <v>0.33580246913580247</v>
      </c>
      <c r="K359">
        <f>1/Table1[[#This Row],[odds_ft_draw]]-Table1[[#This Row],[Margin/3]]</f>
        <v>0.29876543209876544</v>
      </c>
      <c r="L359">
        <f>1/Table1[[#This Row],[odds_ft_away_team_win]]-Table1[[#This Row],[Margin/3]]</f>
        <v>0.36543209876543215</v>
      </c>
      <c r="M359">
        <v>2</v>
      </c>
      <c r="N359">
        <v>1.38</v>
      </c>
      <c r="O359">
        <v>1.36</v>
      </c>
      <c r="P359">
        <v>1.24</v>
      </c>
      <c r="Q359">
        <v>1.1000000000000001</v>
      </c>
      <c r="R359" t="str" cm="1">
        <f t="array" ref="R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59">
        <v>1</v>
      </c>
      <c r="T359">
        <v>3</v>
      </c>
      <c r="U359">
        <v>4</v>
      </c>
      <c r="V359">
        <v>3</v>
      </c>
      <c r="W359">
        <v>1</v>
      </c>
      <c r="X359">
        <v>2</v>
      </c>
      <c r="Y359">
        <v>4</v>
      </c>
      <c r="Z359" t="s">
        <v>5140</v>
      </c>
      <c r="AA359">
        <v>8</v>
      </c>
      <c r="AB359">
        <v>6</v>
      </c>
      <c r="AC359">
        <v>0</v>
      </c>
      <c r="AD359">
        <v>0</v>
      </c>
      <c r="AE359">
        <v>2</v>
      </c>
      <c r="AF359">
        <v>1</v>
      </c>
      <c r="AG359">
        <v>0</v>
      </c>
      <c r="AH359">
        <v>0</v>
      </c>
      <c r="AI359">
        <v>1</v>
      </c>
      <c r="AJ359">
        <v>2</v>
      </c>
      <c r="AK359">
        <v>27</v>
      </c>
      <c r="AL359">
        <v>16</v>
      </c>
      <c r="AM359">
        <v>5</v>
      </c>
      <c r="AN359">
        <v>8</v>
      </c>
      <c r="AO359">
        <v>22</v>
      </c>
      <c r="AP359">
        <v>8</v>
      </c>
      <c r="AQ359">
        <v>7</v>
      </c>
      <c r="AR359">
        <v>7</v>
      </c>
      <c r="AS359">
        <v>44</v>
      </c>
      <c r="AT359">
        <v>56</v>
      </c>
      <c r="AU359">
        <v>2.39</v>
      </c>
      <c r="AV359">
        <v>1.82</v>
      </c>
      <c r="AW359">
        <v>2.17</v>
      </c>
      <c r="AX359">
        <v>40</v>
      </c>
      <c r="AY359">
        <v>66</v>
      </c>
      <c r="AZ359">
        <v>40</v>
      </c>
      <c r="BA359">
        <v>16</v>
      </c>
      <c r="BB359">
        <v>7</v>
      </c>
      <c r="BC359">
        <v>22</v>
      </c>
      <c r="BD359">
        <v>79</v>
      </c>
      <c r="BE359">
        <v>25</v>
      </c>
      <c r="BF359">
        <v>77</v>
      </c>
      <c r="BG359">
        <v>6.95</v>
      </c>
      <c r="BH359">
        <v>6.02</v>
      </c>
      <c r="BI359">
        <v>2.7</v>
      </c>
      <c r="BJ359">
        <v>3</v>
      </c>
      <c r="BK359">
        <v>2.5</v>
      </c>
      <c r="BL359">
        <f>1/Table1[[#This Row],[odds_ft_home_team_win]]+1/Table1[[#This Row],[odds_ft_draw]]+1/Table1[[#This Row],[odds_ft_away_team_win]]-1</f>
        <v>0.10370370370370363</v>
      </c>
      <c r="BM359">
        <f>Table1[[#This Row],[Margin]]/3</f>
        <v>3.4567901234567877E-2</v>
      </c>
      <c r="BN359">
        <v>1.42</v>
      </c>
      <c r="BO359">
        <v>2.2000000000000002</v>
      </c>
      <c r="BP359">
        <v>4.33</v>
      </c>
      <c r="BQ359">
        <v>7.5</v>
      </c>
      <c r="BR359">
        <v>1.95</v>
      </c>
      <c r="BS359">
        <v>1.8</v>
      </c>
      <c r="BT359" t="s">
        <v>3847</v>
      </c>
      <c r="BU359">
        <f>VLOOKUP(Table1[[#This Row],[Reference]],metron,11,FALSE)</f>
        <v>1.228921489601805</v>
      </c>
      <c r="BV359">
        <f>VLOOKUP(Table1[[#This Row],[Reference]],metron,12,FALSE)</f>
        <v>1.2940512655166849</v>
      </c>
    </row>
    <row r="360" spans="1:74" x14ac:dyDescent="0.45">
      <c r="A360" t="s">
        <v>5399</v>
      </c>
      <c r="B360">
        <v>1642215600</v>
      </c>
      <c r="C360" s="3" t="s">
        <v>5141</v>
      </c>
      <c r="D360" t="s">
        <v>65</v>
      </c>
      <c r="E360" t="s">
        <v>66</v>
      </c>
      <c r="F360" t="s">
        <v>2218</v>
      </c>
      <c r="G360" t="s">
        <v>85</v>
      </c>
      <c r="H360" t="s">
        <v>3822</v>
      </c>
      <c r="I360">
        <f>MROUND(Table1[[#This Row],[Prob_H]]*100,2)/100</f>
        <v>0.28000000000000003</v>
      </c>
      <c r="J360">
        <f>1/Table1[[#This Row],[odds_ft_home_team_win]]-Table1[[#This Row],[Margin/3]]</f>
        <v>0.28929851510496674</v>
      </c>
      <c r="K360">
        <f>1/Table1[[#This Row],[odds_ft_draw]]-Table1[[#This Row],[Margin/3]]</f>
        <v>0.29441884280593961</v>
      </c>
      <c r="L360">
        <f>1/Table1[[#This Row],[odds_ft_away_team_win]]-Table1[[#This Row],[Margin/3]]</f>
        <v>0.41628264208909371</v>
      </c>
      <c r="M360">
        <v>2</v>
      </c>
      <c r="N360">
        <v>1.5</v>
      </c>
      <c r="O360">
        <v>1.0900000000000001</v>
      </c>
      <c r="P360">
        <v>1.24</v>
      </c>
      <c r="Q360">
        <v>1.05</v>
      </c>
      <c r="R360" t="str" cm="1">
        <f t="array" ref="R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60">
        <v>0</v>
      </c>
      <c r="T360">
        <v>4</v>
      </c>
      <c r="U360">
        <v>4</v>
      </c>
      <c r="V360">
        <v>3</v>
      </c>
      <c r="W360">
        <v>0</v>
      </c>
      <c r="X360">
        <v>3</v>
      </c>
      <c r="Z360" t="s">
        <v>5142</v>
      </c>
      <c r="AA360">
        <v>5</v>
      </c>
      <c r="AB360">
        <v>4</v>
      </c>
      <c r="AC360">
        <v>1</v>
      </c>
      <c r="AD360">
        <v>0</v>
      </c>
      <c r="AE360">
        <v>2</v>
      </c>
      <c r="AF360">
        <v>0</v>
      </c>
      <c r="AG360">
        <v>0</v>
      </c>
      <c r="AH360">
        <v>1</v>
      </c>
      <c r="AI360">
        <v>1</v>
      </c>
      <c r="AJ360">
        <v>1</v>
      </c>
      <c r="AK360">
        <v>6</v>
      </c>
      <c r="AL360">
        <v>22</v>
      </c>
      <c r="AM360">
        <v>5</v>
      </c>
      <c r="AN360">
        <v>9</v>
      </c>
      <c r="AO360">
        <v>1</v>
      </c>
      <c r="AP360">
        <v>13</v>
      </c>
      <c r="AQ360">
        <v>13</v>
      </c>
      <c r="AR360">
        <v>12</v>
      </c>
      <c r="AS360">
        <v>63</v>
      </c>
      <c r="AT360">
        <v>37</v>
      </c>
      <c r="AU360">
        <v>0.99</v>
      </c>
      <c r="AV360">
        <v>2.27</v>
      </c>
      <c r="AW360">
        <v>2.5299999999999998</v>
      </c>
      <c r="AX360">
        <v>54</v>
      </c>
      <c r="AY360">
        <v>79</v>
      </c>
      <c r="AZ360">
        <v>60</v>
      </c>
      <c r="BA360">
        <v>14</v>
      </c>
      <c r="BB360">
        <v>5</v>
      </c>
      <c r="BC360">
        <v>37</v>
      </c>
      <c r="BD360">
        <v>68</v>
      </c>
      <c r="BE360">
        <v>37</v>
      </c>
      <c r="BF360">
        <v>87</v>
      </c>
      <c r="BG360">
        <v>9.89</v>
      </c>
      <c r="BH360">
        <v>3.75</v>
      </c>
      <c r="BI360">
        <v>3.15</v>
      </c>
      <c r="BJ360">
        <v>3.1</v>
      </c>
      <c r="BK360">
        <v>2.25</v>
      </c>
      <c r="BL360">
        <f>1/Table1[[#This Row],[odds_ft_home_team_win]]+1/Table1[[#This Row],[odds_ft_draw]]+1/Table1[[#This Row],[odds_ft_away_team_win]]-1</f>
        <v>8.4485407066052121E-2</v>
      </c>
      <c r="BM360">
        <f>Table1[[#This Row],[Margin]]/3</f>
        <v>2.8161802355350707E-2</v>
      </c>
      <c r="BN360">
        <v>1.36</v>
      </c>
      <c r="BO360">
        <v>2.0499999999999998</v>
      </c>
      <c r="BP360">
        <v>3.75</v>
      </c>
      <c r="BQ360">
        <v>7</v>
      </c>
      <c r="BR360">
        <v>1.83</v>
      </c>
      <c r="BS360">
        <v>1.9</v>
      </c>
      <c r="BT360" t="s">
        <v>3809</v>
      </c>
      <c r="BU360">
        <f>VLOOKUP(Table1[[#This Row],[Reference]],metron,11,FALSE)</f>
        <v>1.128766254360926</v>
      </c>
      <c r="BV360">
        <f>VLOOKUP(Table1[[#This Row],[Reference]],metron,12,FALSE)</f>
        <v>1.415794481446242</v>
      </c>
    </row>
    <row r="361" spans="1:74" hidden="1" x14ac:dyDescent="0.45">
      <c r="A361" t="s">
        <v>5399</v>
      </c>
      <c r="B361">
        <v>1642287600</v>
      </c>
      <c r="C361" s="3" t="s">
        <v>5143</v>
      </c>
      <c r="D361" t="s">
        <v>65</v>
      </c>
      <c r="E361" t="s">
        <v>66</v>
      </c>
      <c r="F361" t="s">
        <v>93</v>
      </c>
      <c r="G361" t="s">
        <v>3792</v>
      </c>
      <c r="H361" t="s">
        <v>4618</v>
      </c>
      <c r="I361">
        <f>MROUND(Table1[[#This Row],[Prob_H]]*100,2)/100</f>
        <v>0.56000000000000005</v>
      </c>
      <c r="J361">
        <f>1/Table1[[#This Row],[odds_ft_home_team_win]]-Table1[[#This Row],[Margin/3]]</f>
        <v>0.5518790849673203</v>
      </c>
      <c r="K361">
        <f>1/Table1[[#This Row],[odds_ft_draw]]-Table1[[#This Row],[Margin/3]]</f>
        <v>0.27614379084967317</v>
      </c>
      <c r="L361">
        <f>1/Table1[[#This Row],[odds_ft_away_team_win]]-Table1[[#This Row],[Margin/3]]</f>
        <v>0.17197712418300654</v>
      </c>
      <c r="M361">
        <v>2</v>
      </c>
      <c r="N361">
        <v>1.5</v>
      </c>
      <c r="O361">
        <v>1.4</v>
      </c>
      <c r="P361">
        <v>1.55</v>
      </c>
      <c r="Q361">
        <v>1.25</v>
      </c>
      <c r="R361" t="str" cm="1">
        <f t="array" ref="R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1">
        <v>1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64</v>
      </c>
      <c r="AA361">
        <v>6</v>
      </c>
      <c r="AB361">
        <v>2</v>
      </c>
      <c r="AC361">
        <v>3</v>
      </c>
      <c r="AD361">
        <v>0</v>
      </c>
      <c r="AE361">
        <v>2</v>
      </c>
      <c r="AF361">
        <v>0</v>
      </c>
      <c r="AG361">
        <v>1</v>
      </c>
      <c r="AH361">
        <v>2</v>
      </c>
      <c r="AI361">
        <v>1</v>
      </c>
      <c r="AJ361">
        <v>1</v>
      </c>
      <c r="AK361">
        <v>18</v>
      </c>
      <c r="AL361">
        <v>10</v>
      </c>
      <c r="AM361">
        <v>5</v>
      </c>
      <c r="AN361">
        <v>4</v>
      </c>
      <c r="AO361">
        <v>13</v>
      </c>
      <c r="AP361">
        <v>6</v>
      </c>
      <c r="AQ361">
        <v>16</v>
      </c>
      <c r="AR361">
        <v>10</v>
      </c>
      <c r="AS361">
        <v>48</v>
      </c>
      <c r="AT361">
        <v>52</v>
      </c>
      <c r="AU361">
        <v>1.92</v>
      </c>
      <c r="AV361">
        <v>1.19</v>
      </c>
      <c r="AW361">
        <v>1.76</v>
      </c>
      <c r="AX361">
        <v>34</v>
      </c>
      <c r="AY361">
        <v>55</v>
      </c>
      <c r="AZ361">
        <v>29</v>
      </c>
      <c r="BA361">
        <v>15</v>
      </c>
      <c r="BB361">
        <v>0</v>
      </c>
      <c r="BC361">
        <v>15</v>
      </c>
      <c r="BD361">
        <v>51</v>
      </c>
      <c r="BE361">
        <v>33</v>
      </c>
      <c r="BF361">
        <v>63</v>
      </c>
      <c r="BG361">
        <v>8.08</v>
      </c>
      <c r="BH361">
        <v>3.88</v>
      </c>
      <c r="BI361">
        <v>1.7</v>
      </c>
      <c r="BJ361">
        <v>3.2</v>
      </c>
      <c r="BK361">
        <v>4.8</v>
      </c>
      <c r="BL361">
        <f>1/Table1[[#This Row],[odds_ft_home_team_win]]+1/Table1[[#This Row],[odds_ft_draw]]+1/Table1[[#This Row],[odds_ft_away_team_win]]-1</f>
        <v>0.10906862745098045</v>
      </c>
      <c r="BM361">
        <f>Table1[[#This Row],[Margin]]/3</f>
        <v>3.6356209150326814E-2</v>
      </c>
      <c r="BN361">
        <v>1.4</v>
      </c>
      <c r="BO361">
        <v>2.25</v>
      </c>
      <c r="BP361">
        <v>4.33</v>
      </c>
      <c r="BQ361">
        <v>7.5</v>
      </c>
      <c r="BR361">
        <v>2.15</v>
      </c>
      <c r="BS361">
        <v>1.66</v>
      </c>
      <c r="BT361" t="s">
        <v>3790</v>
      </c>
      <c r="BU361">
        <f>VLOOKUP(Table1[[#This Row],[Reference]],metron,11,FALSE)</f>
        <v>1.7546812539448771</v>
      </c>
      <c r="BV361">
        <f>VLOOKUP(Table1[[#This Row],[Reference]],metron,12,FALSE)</f>
        <v>0.93456764148958549</v>
      </c>
    </row>
    <row r="362" spans="1:74" hidden="1" x14ac:dyDescent="0.45">
      <c r="A362" t="s">
        <v>5399</v>
      </c>
      <c r="B362">
        <v>1642294800</v>
      </c>
      <c r="C362" s="3" t="s">
        <v>5144</v>
      </c>
      <c r="D362" t="s">
        <v>65</v>
      </c>
      <c r="E362" t="s">
        <v>66</v>
      </c>
      <c r="F362" t="s">
        <v>68</v>
      </c>
      <c r="G362" t="s">
        <v>73</v>
      </c>
      <c r="H362" t="s">
        <v>3784</v>
      </c>
      <c r="I362">
        <f>MROUND(Table1[[#This Row],[Prob_H]]*100,2)/100</f>
        <v>0.56000000000000005</v>
      </c>
      <c r="J362">
        <f>1/Table1[[#This Row],[odds_ft_home_team_win]]-Table1[[#This Row],[Margin/3]]</f>
        <v>0.56883761522936782</v>
      </c>
      <c r="K362">
        <f>1/Table1[[#This Row],[odds_ft_draw]]-Table1[[#This Row],[Margin/3]]</f>
        <v>0.25137729776905038</v>
      </c>
      <c r="L362">
        <f>1/Table1[[#This Row],[odds_ft_away_team_win]]-Table1[[#This Row],[Margin/3]]</f>
        <v>0.17978508700158188</v>
      </c>
      <c r="M362">
        <v>2</v>
      </c>
      <c r="N362">
        <v>2.09</v>
      </c>
      <c r="O362">
        <v>1.33</v>
      </c>
      <c r="P362">
        <v>2</v>
      </c>
      <c r="Q362">
        <v>1.42</v>
      </c>
      <c r="R362" t="str" cm="1">
        <f t="array" ref="R3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62">
        <v>0</v>
      </c>
      <c r="T362">
        <v>2</v>
      </c>
      <c r="U362">
        <v>2</v>
      </c>
      <c r="V362">
        <v>2</v>
      </c>
      <c r="W362">
        <v>0</v>
      </c>
      <c r="X362">
        <v>2</v>
      </c>
      <c r="Z362" t="s">
        <v>5145</v>
      </c>
      <c r="AA362">
        <v>19</v>
      </c>
      <c r="AB362">
        <v>1</v>
      </c>
      <c r="AC362">
        <v>0</v>
      </c>
      <c r="AD362">
        <v>0</v>
      </c>
      <c r="AE362">
        <v>4</v>
      </c>
      <c r="AF362">
        <v>0</v>
      </c>
      <c r="AG362">
        <v>0</v>
      </c>
      <c r="AH362">
        <v>0</v>
      </c>
      <c r="AI362">
        <v>1</v>
      </c>
      <c r="AJ362">
        <v>3</v>
      </c>
      <c r="AK362">
        <v>23</v>
      </c>
      <c r="AL362">
        <v>10</v>
      </c>
      <c r="AM362">
        <v>12</v>
      </c>
      <c r="AN362">
        <v>4</v>
      </c>
      <c r="AO362">
        <v>11</v>
      </c>
      <c r="AP362">
        <v>6</v>
      </c>
      <c r="AQ362">
        <v>16</v>
      </c>
      <c r="AR362">
        <v>19</v>
      </c>
      <c r="AS362">
        <v>69</v>
      </c>
      <c r="AT362">
        <v>31</v>
      </c>
      <c r="AU362">
        <v>2.69</v>
      </c>
      <c r="AV362">
        <v>1.01</v>
      </c>
      <c r="AW362">
        <v>1.98</v>
      </c>
      <c r="AX362">
        <v>39</v>
      </c>
      <c r="AY362">
        <v>76</v>
      </c>
      <c r="AZ362">
        <v>28</v>
      </c>
      <c r="BA362">
        <v>5</v>
      </c>
      <c r="BB362">
        <v>0</v>
      </c>
      <c r="BC362">
        <v>9</v>
      </c>
      <c r="BD362">
        <v>54</v>
      </c>
      <c r="BE362">
        <v>40</v>
      </c>
      <c r="BF362">
        <v>86</v>
      </c>
      <c r="BG362">
        <v>9.27</v>
      </c>
      <c r="BH362">
        <v>5.78</v>
      </c>
      <c r="BI362">
        <v>1.68</v>
      </c>
      <c r="BJ362">
        <v>3.6</v>
      </c>
      <c r="BK362">
        <v>4.8499999999999996</v>
      </c>
      <c r="BL362">
        <f>1/Table1[[#This Row],[odds_ft_home_team_win]]+1/Table1[[#This Row],[odds_ft_draw]]+1/Table1[[#This Row],[odds_ft_away_team_win]]-1</f>
        <v>7.9201440026182235E-2</v>
      </c>
      <c r="BM362">
        <f>Table1[[#This Row],[Margin]]/3</f>
        <v>2.6400480008727412E-2</v>
      </c>
      <c r="BN362">
        <v>1.38</v>
      </c>
      <c r="BO362">
        <v>2.15</v>
      </c>
      <c r="BP362">
        <v>4</v>
      </c>
      <c r="BQ362">
        <v>7.5</v>
      </c>
      <c r="BR362">
        <v>2.0499999999999998</v>
      </c>
      <c r="BS362">
        <v>1.72</v>
      </c>
      <c r="BT362" t="s">
        <v>3807</v>
      </c>
      <c r="BU362">
        <f>VLOOKUP(Table1[[#This Row],[Reference]],metron,11,FALSE)</f>
        <v>1.7546812539448771</v>
      </c>
      <c r="BV362">
        <f>VLOOKUP(Table1[[#This Row],[Reference]],metron,12,FALSE)</f>
        <v>0.93456764148958549</v>
      </c>
    </row>
    <row r="363" spans="1:74" x14ac:dyDescent="0.45">
      <c r="A363" t="s">
        <v>5399</v>
      </c>
      <c r="B363">
        <v>1642302000</v>
      </c>
      <c r="C363" s="3" t="s">
        <v>5146</v>
      </c>
      <c r="D363" t="s">
        <v>65</v>
      </c>
      <c r="E363" t="s">
        <v>66</v>
      </c>
      <c r="F363" t="s">
        <v>77</v>
      </c>
      <c r="G363" t="s">
        <v>3788</v>
      </c>
      <c r="H363" t="s">
        <v>4910</v>
      </c>
      <c r="I363">
        <f>MROUND(Table1[[#This Row],[Prob_H]]*100,2)/100</f>
        <v>0.57999999999999996</v>
      </c>
      <c r="J363">
        <f>1/Table1[[#This Row],[odds_ft_home_team_win]]-Table1[[#This Row],[Margin/3]]</f>
        <v>0.58690452332775223</v>
      </c>
      <c r="K363">
        <f>1/Table1[[#This Row],[odds_ft_draw]]-Table1[[#This Row],[Margin/3]]</f>
        <v>0.24738019355214078</v>
      </c>
      <c r="L363">
        <f>1/Table1[[#This Row],[odds_ft_away_team_win]]-Table1[[#This Row],[Margin/3]]</f>
        <v>0.16571528312010705</v>
      </c>
      <c r="M363">
        <v>2</v>
      </c>
      <c r="N363">
        <v>1.5</v>
      </c>
      <c r="O363">
        <v>0.56000000000000005</v>
      </c>
      <c r="P363">
        <v>1.25</v>
      </c>
      <c r="Q363">
        <v>0.71</v>
      </c>
      <c r="R363" t="str" cm="1">
        <f t="array" ref="R3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3">
        <v>1</v>
      </c>
      <c r="T363">
        <v>0</v>
      </c>
      <c r="U363">
        <v>1</v>
      </c>
      <c r="V363">
        <v>1</v>
      </c>
      <c r="W363">
        <v>1</v>
      </c>
      <c r="X363">
        <v>0</v>
      </c>
      <c r="Y363">
        <v>5</v>
      </c>
      <c r="AA363">
        <v>6</v>
      </c>
      <c r="AB363">
        <v>6</v>
      </c>
      <c r="AC363">
        <v>3</v>
      </c>
      <c r="AD363">
        <v>0</v>
      </c>
      <c r="AE363">
        <v>2</v>
      </c>
      <c r="AF363">
        <v>0</v>
      </c>
      <c r="AG363">
        <v>2</v>
      </c>
      <c r="AH363">
        <v>1</v>
      </c>
      <c r="AI363">
        <v>1</v>
      </c>
      <c r="AJ363">
        <v>1</v>
      </c>
      <c r="AK363">
        <v>12</v>
      </c>
      <c r="AL363">
        <v>12</v>
      </c>
      <c r="AM363">
        <v>4</v>
      </c>
      <c r="AN363">
        <v>3</v>
      </c>
      <c r="AO363">
        <v>8</v>
      </c>
      <c r="AP363">
        <v>9</v>
      </c>
      <c r="AQ363">
        <v>10</v>
      </c>
      <c r="AR363">
        <v>5</v>
      </c>
      <c r="AS363">
        <v>44</v>
      </c>
      <c r="AT363">
        <v>56</v>
      </c>
      <c r="AU363">
        <v>1.35</v>
      </c>
      <c r="AV363">
        <v>1.35</v>
      </c>
      <c r="AW363">
        <v>2.36</v>
      </c>
      <c r="AX363">
        <v>42</v>
      </c>
      <c r="AY363">
        <v>79</v>
      </c>
      <c r="AZ363">
        <v>32</v>
      </c>
      <c r="BA363">
        <v>21</v>
      </c>
      <c r="BB363">
        <v>5</v>
      </c>
      <c r="BC363">
        <v>26</v>
      </c>
      <c r="BD363">
        <v>67</v>
      </c>
      <c r="BE363">
        <v>43</v>
      </c>
      <c r="BF363">
        <v>90</v>
      </c>
      <c r="BG363">
        <v>7.09</v>
      </c>
      <c r="BH363">
        <v>4.21</v>
      </c>
      <c r="BI363">
        <v>1.63</v>
      </c>
      <c r="BJ363">
        <v>3.65</v>
      </c>
      <c r="BK363">
        <v>5.2</v>
      </c>
      <c r="BL363">
        <f>1/Table1[[#This Row],[odds_ft_home_team_win]]+1/Table1[[#This Row],[odds_ft_draw]]+1/Table1[[#This Row],[odds_ft_away_team_win]]-1</f>
        <v>7.9777227562755737E-2</v>
      </c>
      <c r="BM363">
        <f>Table1[[#This Row],[Margin]]/3</f>
        <v>2.6592409187585247E-2</v>
      </c>
      <c r="BN363">
        <v>1.36</v>
      </c>
      <c r="BO363">
        <v>1.87</v>
      </c>
      <c r="BP363">
        <v>3.75</v>
      </c>
      <c r="BQ363">
        <v>7</v>
      </c>
      <c r="BR363">
        <v>2.1</v>
      </c>
      <c r="BS363">
        <v>1.68</v>
      </c>
      <c r="BT363" t="s">
        <v>3802</v>
      </c>
      <c r="BU363">
        <f>VLOOKUP(Table1[[#This Row],[Reference]],metron,11,FALSE)</f>
        <v>1.7619715019855171</v>
      </c>
      <c r="BV363">
        <f>VLOOKUP(Table1[[#This Row],[Reference]],metron,12,FALSE)</f>
        <v>0.87432842793739785</v>
      </c>
    </row>
    <row r="364" spans="1:74" hidden="1" x14ac:dyDescent="0.45">
      <c r="A364" t="s">
        <v>5399</v>
      </c>
      <c r="B364">
        <v>1642302360</v>
      </c>
      <c r="C364" s="3" t="s">
        <v>5147</v>
      </c>
      <c r="D364" t="s">
        <v>65</v>
      </c>
      <c r="E364" t="s">
        <v>66</v>
      </c>
      <c r="F364" t="s">
        <v>72</v>
      </c>
      <c r="G364" t="s">
        <v>81</v>
      </c>
      <c r="H364" t="s">
        <v>3819</v>
      </c>
      <c r="I364">
        <f>MROUND(Table1[[#This Row],[Prob_H]]*100,2)/100</f>
        <v>0.32</v>
      </c>
      <c r="J364">
        <f>1/Table1[[#This Row],[odds_ft_home_team_win]]-Table1[[#This Row],[Margin/3]]</f>
        <v>0.321213296304111</v>
      </c>
      <c r="K364">
        <f>1/Table1[[#This Row],[odds_ft_draw]]-Table1[[#This Row],[Margin/3]]</f>
        <v>0.28047354824728982</v>
      </c>
      <c r="L364">
        <f>1/Table1[[#This Row],[odds_ft_away_team_win]]-Table1[[#This Row],[Margin/3]]</f>
        <v>0.39831315544859913</v>
      </c>
      <c r="M364">
        <v>2</v>
      </c>
      <c r="N364">
        <v>1.1100000000000001</v>
      </c>
      <c r="O364">
        <v>1.42</v>
      </c>
      <c r="P364">
        <v>1.35</v>
      </c>
      <c r="Q364">
        <v>1.4</v>
      </c>
      <c r="R364" t="str" cm="1">
        <f t="array" ref="R3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64">
        <v>1</v>
      </c>
      <c r="T364">
        <v>1</v>
      </c>
      <c r="U364">
        <v>2</v>
      </c>
      <c r="V364">
        <v>1</v>
      </c>
      <c r="W364">
        <v>0</v>
      </c>
      <c r="X364">
        <v>1</v>
      </c>
      <c r="Y364">
        <v>59</v>
      </c>
      <c r="Z364">
        <v>23</v>
      </c>
      <c r="AA364">
        <v>3</v>
      </c>
      <c r="AB364">
        <v>4</v>
      </c>
      <c r="AC364">
        <v>4</v>
      </c>
      <c r="AD364">
        <v>0</v>
      </c>
      <c r="AE364">
        <v>3</v>
      </c>
      <c r="AF364">
        <v>0</v>
      </c>
      <c r="AG364">
        <v>2</v>
      </c>
      <c r="AH364">
        <v>2</v>
      </c>
      <c r="AI364">
        <v>1</v>
      </c>
      <c r="AJ364">
        <v>2</v>
      </c>
      <c r="AK364">
        <v>23</v>
      </c>
      <c r="AL364">
        <v>8</v>
      </c>
      <c r="AM364">
        <v>10</v>
      </c>
      <c r="AN364">
        <v>2</v>
      </c>
      <c r="AO364">
        <v>13</v>
      </c>
      <c r="AP364">
        <v>6</v>
      </c>
      <c r="AQ364">
        <v>17</v>
      </c>
      <c r="AR364">
        <v>17</v>
      </c>
      <c r="AS364">
        <v>52</v>
      </c>
      <c r="AT364">
        <v>48</v>
      </c>
      <c r="AU364">
        <v>2.57</v>
      </c>
      <c r="AV364">
        <v>0.81</v>
      </c>
      <c r="AW364">
        <v>2.11</v>
      </c>
      <c r="AX364">
        <v>41</v>
      </c>
      <c r="AY364">
        <v>59</v>
      </c>
      <c r="AZ364">
        <v>43</v>
      </c>
      <c r="BA364">
        <v>20</v>
      </c>
      <c r="BB364">
        <v>6</v>
      </c>
      <c r="BC364">
        <v>20</v>
      </c>
      <c r="BD364">
        <v>68</v>
      </c>
      <c r="BE364">
        <v>29</v>
      </c>
      <c r="BF364">
        <v>67</v>
      </c>
      <c r="BG364">
        <v>9.73</v>
      </c>
      <c r="BH364">
        <v>4.67</v>
      </c>
      <c r="BI364">
        <v>2.87</v>
      </c>
      <c r="BJ364">
        <v>3.25</v>
      </c>
      <c r="BK364">
        <v>2.35</v>
      </c>
      <c r="BL364">
        <f>1/Table1[[#This Row],[odds_ft_home_team_win]]+1/Table1[[#This Row],[odds_ft_draw]]+1/Table1[[#This Row],[odds_ft_away_team_win]]-1</f>
        <v>8.1656278335053623E-2</v>
      </c>
      <c r="BM364">
        <f>Table1[[#This Row],[Margin]]/3</f>
        <v>2.7218759445017875E-2</v>
      </c>
      <c r="BN364">
        <v>1.38</v>
      </c>
      <c r="BO364">
        <v>2.2000000000000002</v>
      </c>
      <c r="BP364">
        <v>4</v>
      </c>
      <c r="BQ364">
        <v>7.5</v>
      </c>
      <c r="BR364">
        <v>1.9</v>
      </c>
      <c r="BS364">
        <v>1.83</v>
      </c>
      <c r="BT364" t="s">
        <v>3829</v>
      </c>
      <c r="BU364">
        <f>VLOOKUP(Table1[[#This Row],[Reference]],metron,11,FALSE)</f>
        <v>1.210167055864918</v>
      </c>
      <c r="BV364">
        <f>VLOOKUP(Table1[[#This Row],[Reference]],metron,12,FALSE)</f>
        <v>1.3211783725525419</v>
      </c>
    </row>
    <row r="365" spans="1:74" hidden="1" x14ac:dyDescent="0.45">
      <c r="A365" t="s">
        <v>5399</v>
      </c>
      <c r="B365">
        <v>1642356000</v>
      </c>
      <c r="C365" s="3" t="s">
        <v>5148</v>
      </c>
      <c r="D365" t="s">
        <v>65</v>
      </c>
      <c r="E365" t="s">
        <v>66</v>
      </c>
      <c r="F365" t="s">
        <v>97</v>
      </c>
      <c r="G365" t="s">
        <v>88</v>
      </c>
      <c r="H365" t="s">
        <v>3800</v>
      </c>
      <c r="I365">
        <f>MROUND(Table1[[#This Row],[Prob_H]]*100,2)/100</f>
        <v>0.36</v>
      </c>
      <c r="J365">
        <f>1/Table1[[#This Row],[odds_ft_home_team_win]]-Table1[[#This Row],[Margin/3]]</f>
        <v>0.36524661460907387</v>
      </c>
      <c r="K365">
        <f>1/Table1[[#This Row],[odds_ft_draw]]-Table1[[#This Row],[Margin/3]]</f>
        <v>0.29637244242364341</v>
      </c>
      <c r="L365">
        <f>1/Table1[[#This Row],[odds_ft_away_team_win]]-Table1[[#This Row],[Margin/3]]</f>
        <v>0.33838094296728277</v>
      </c>
      <c r="M365">
        <v>2</v>
      </c>
      <c r="N365">
        <v>1.44</v>
      </c>
      <c r="O365">
        <v>1.33</v>
      </c>
      <c r="P365">
        <v>1.17</v>
      </c>
      <c r="Q365">
        <v>1.1100000000000001</v>
      </c>
      <c r="R365" t="str" cm="1">
        <f t="array" ref="R3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5">
        <v>3</v>
      </c>
      <c r="T365">
        <v>1</v>
      </c>
      <c r="U365">
        <v>4</v>
      </c>
      <c r="V365">
        <v>2</v>
      </c>
      <c r="W365">
        <v>1</v>
      </c>
      <c r="X365">
        <v>1</v>
      </c>
      <c r="Y365" t="s">
        <v>5149</v>
      </c>
      <c r="Z365">
        <v>22</v>
      </c>
      <c r="AA365">
        <v>2</v>
      </c>
      <c r="AB365">
        <v>8</v>
      </c>
      <c r="AC365">
        <v>4</v>
      </c>
      <c r="AD365">
        <v>0</v>
      </c>
      <c r="AE365">
        <v>1</v>
      </c>
      <c r="AF365">
        <v>0</v>
      </c>
      <c r="AG365">
        <v>2</v>
      </c>
      <c r="AH365">
        <v>2</v>
      </c>
      <c r="AI365">
        <v>0</v>
      </c>
      <c r="AJ365">
        <v>1</v>
      </c>
      <c r="AK365">
        <v>14</v>
      </c>
      <c r="AL365">
        <v>20</v>
      </c>
      <c r="AM365">
        <v>5</v>
      </c>
      <c r="AN365">
        <v>8</v>
      </c>
      <c r="AO365">
        <v>9</v>
      </c>
      <c r="AP365">
        <v>12</v>
      </c>
      <c r="AQ365">
        <v>15</v>
      </c>
      <c r="AR365">
        <v>9</v>
      </c>
      <c r="AS365">
        <v>51</v>
      </c>
      <c r="AT365">
        <v>49</v>
      </c>
      <c r="AU365">
        <v>1.44</v>
      </c>
      <c r="AV365">
        <v>2.16</v>
      </c>
      <c r="AW365">
        <v>2.73</v>
      </c>
      <c r="AX365">
        <v>78</v>
      </c>
      <c r="AY365">
        <v>89</v>
      </c>
      <c r="AZ365">
        <v>62</v>
      </c>
      <c r="BA365">
        <v>22</v>
      </c>
      <c r="BB365">
        <v>6</v>
      </c>
      <c r="BC365">
        <v>39</v>
      </c>
      <c r="BD365">
        <v>67</v>
      </c>
      <c r="BE365">
        <v>50</v>
      </c>
      <c r="BF365">
        <v>84</v>
      </c>
      <c r="BG365">
        <v>11.67</v>
      </c>
      <c r="BH365">
        <v>6.11</v>
      </c>
      <c r="BI365">
        <v>2.5</v>
      </c>
      <c r="BJ365">
        <v>3.02</v>
      </c>
      <c r="BK365">
        <v>2.68</v>
      </c>
      <c r="BL365">
        <f>1/Table1[[#This Row],[odds_ft_home_team_win]]+1/Table1[[#This Row],[odds_ft_draw]]+1/Table1[[#This Row],[odds_ft_away_team_win]]-1</f>
        <v>0.10426015617277851</v>
      </c>
      <c r="BM365">
        <f>Table1[[#This Row],[Margin]]/3</f>
        <v>3.4753385390926171E-2</v>
      </c>
      <c r="BN365">
        <v>1.33</v>
      </c>
      <c r="BO365">
        <v>2.14</v>
      </c>
      <c r="BP365">
        <v>3.75</v>
      </c>
      <c r="BQ365">
        <v>7</v>
      </c>
      <c r="BR365">
        <v>1.8</v>
      </c>
      <c r="BS365">
        <v>1.95</v>
      </c>
      <c r="BT365" t="s">
        <v>3813</v>
      </c>
      <c r="BU365">
        <f>VLOOKUP(Table1[[#This Row],[Reference]],metron,11,FALSE)</f>
        <v>1.269326094653606</v>
      </c>
      <c r="BV365">
        <f>VLOOKUP(Table1[[#This Row],[Reference]],metron,12,FALSE)</f>
        <v>1.2417089578661631</v>
      </c>
    </row>
    <row r="366" spans="1:74" hidden="1" x14ac:dyDescent="0.45">
      <c r="A366" t="s">
        <v>5399</v>
      </c>
      <c r="B366">
        <v>1642374000</v>
      </c>
      <c r="C366" s="3" t="s">
        <v>5150</v>
      </c>
      <c r="D366" t="s">
        <v>65</v>
      </c>
      <c r="E366" t="s">
        <v>66</v>
      </c>
      <c r="F366" t="s">
        <v>103</v>
      </c>
      <c r="G366" t="s">
        <v>98</v>
      </c>
      <c r="H366" t="s">
        <v>3796</v>
      </c>
      <c r="I366">
        <f>MROUND(Table1[[#This Row],[Prob_H]]*100,2)/100</f>
        <v>0.44</v>
      </c>
      <c r="J366">
        <f>1/Table1[[#This Row],[odds_ft_home_team_win]]-Table1[[#This Row],[Margin/3]]</f>
        <v>0.44108278916538496</v>
      </c>
      <c r="K366">
        <f>1/Table1[[#This Row],[odds_ft_draw]]-Table1[[#This Row],[Margin/3]]</f>
        <v>0.28581213389472976</v>
      </c>
      <c r="L366">
        <f>1/Table1[[#This Row],[odds_ft_away_team_win]]-Table1[[#This Row],[Margin/3]]</f>
        <v>0.27310507693988517</v>
      </c>
      <c r="M366">
        <v>2</v>
      </c>
      <c r="N366">
        <v>1.22</v>
      </c>
      <c r="O366">
        <v>1.2</v>
      </c>
      <c r="P366">
        <v>1.89</v>
      </c>
      <c r="Q366">
        <v>1.32</v>
      </c>
      <c r="R366" t="str" cm="1">
        <f t="array" ref="R3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6">
        <v>2</v>
      </c>
      <c r="T366">
        <v>1</v>
      </c>
      <c r="U366">
        <v>3</v>
      </c>
      <c r="V366">
        <v>2</v>
      </c>
      <c r="W366">
        <v>2</v>
      </c>
      <c r="X366">
        <v>0</v>
      </c>
      <c r="Y366" t="s">
        <v>5151</v>
      </c>
      <c r="Z366">
        <v>53</v>
      </c>
      <c r="AA366">
        <v>4</v>
      </c>
      <c r="AB366">
        <v>3</v>
      </c>
      <c r="AC366">
        <v>2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17</v>
      </c>
      <c r="AL366">
        <v>11</v>
      </c>
      <c r="AM366">
        <v>7</v>
      </c>
      <c r="AN366">
        <v>2</v>
      </c>
      <c r="AO366">
        <v>10</v>
      </c>
      <c r="AP366">
        <v>9</v>
      </c>
      <c r="AQ366">
        <v>11</v>
      </c>
      <c r="AR366">
        <v>14</v>
      </c>
      <c r="AS366">
        <v>41</v>
      </c>
      <c r="AT366">
        <v>59</v>
      </c>
      <c r="AU366">
        <v>1.86</v>
      </c>
      <c r="AV366">
        <v>0.99</v>
      </c>
      <c r="AW366">
        <v>1.5</v>
      </c>
      <c r="AX366">
        <v>38</v>
      </c>
      <c r="AY366">
        <v>49</v>
      </c>
      <c r="AZ366">
        <v>21</v>
      </c>
      <c r="BA366">
        <v>11</v>
      </c>
      <c r="BB366">
        <v>0</v>
      </c>
      <c r="BC366">
        <v>16</v>
      </c>
      <c r="BD366">
        <v>44</v>
      </c>
      <c r="BE366">
        <v>26</v>
      </c>
      <c r="BF366">
        <v>53</v>
      </c>
      <c r="BG366">
        <v>10.06</v>
      </c>
      <c r="BH366">
        <v>5.0199999999999996</v>
      </c>
      <c r="BI366">
        <v>2.16</v>
      </c>
      <c r="BJ366">
        <v>3.25</v>
      </c>
      <c r="BK366">
        <v>3.39</v>
      </c>
      <c r="BL366">
        <f>1/Table1[[#This Row],[odds_ft_home_team_win]]+1/Table1[[#This Row],[odds_ft_draw]]+1/Table1[[#This Row],[odds_ft_away_team_win]]-1</f>
        <v>6.5640521392733797E-2</v>
      </c>
      <c r="BM366">
        <f>Table1[[#This Row],[Margin]]/3</f>
        <v>2.1880173797577934E-2</v>
      </c>
      <c r="BN366">
        <v>1.45</v>
      </c>
      <c r="BO366">
        <v>2.2000000000000002</v>
      </c>
      <c r="BP366">
        <v>4.5</v>
      </c>
      <c r="BQ366">
        <v>7.5</v>
      </c>
      <c r="BR366">
        <v>2.1</v>
      </c>
      <c r="BS366">
        <v>1.67</v>
      </c>
      <c r="BT366" t="s">
        <v>3798</v>
      </c>
      <c r="BU366">
        <f>VLOOKUP(Table1[[#This Row],[Reference]],metron,11,FALSE)</f>
        <v>1.4140979689366791</v>
      </c>
      <c r="BV366">
        <f>VLOOKUP(Table1[[#This Row],[Reference]],metron,12,FALSE)</f>
        <v>1.0666666666666671</v>
      </c>
    </row>
    <row r="367" spans="1:74" hidden="1" x14ac:dyDescent="0.45">
      <c r="A367" t="s">
        <v>5416</v>
      </c>
      <c r="B367">
        <v>1375635600</v>
      </c>
      <c r="C367" s="3" t="s">
        <v>653</v>
      </c>
      <c r="D367" t="s">
        <v>65</v>
      </c>
      <c r="E367" t="s">
        <v>66</v>
      </c>
      <c r="F367" t="s">
        <v>94</v>
      </c>
      <c r="G367" t="s">
        <v>68</v>
      </c>
      <c r="H367" t="s">
        <v>66</v>
      </c>
      <c r="I367" t="e">
        <f>MROUND(Table1[[#This Row],[Prob_H]]*100,2)/100</f>
        <v>#DIV/0!</v>
      </c>
      <c r="J367" t="e">
        <f>1/Table1[[#This Row],[odds_ft_home_team_win]]-Table1[[#This Row],[Margin/3]]</f>
        <v>#DIV/0!</v>
      </c>
      <c r="K367" t="e">
        <f>1/Table1[[#This Row],[odds_ft_draw]]-Table1[[#This Row],[Margin/3]]</f>
        <v>#DIV/0!</v>
      </c>
      <c r="L367" t="e">
        <f>1/Table1[[#This Row],[odds_ft_away_team_win]]-Table1[[#This Row],[Margin/3]]</f>
        <v>#DIV/0!</v>
      </c>
      <c r="M367">
        <v>4</v>
      </c>
      <c r="N367">
        <v>0</v>
      </c>
      <c r="O367">
        <v>0</v>
      </c>
      <c r="P367">
        <v>1</v>
      </c>
      <c r="Q367">
        <v>1.22</v>
      </c>
      <c r="R367" t="str" cm="1">
        <f t="array" ref="R3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67">
        <v>0</v>
      </c>
      <c r="T367">
        <v>2</v>
      </c>
      <c r="U367">
        <v>2</v>
      </c>
      <c r="V367">
        <v>1</v>
      </c>
      <c r="W367">
        <v>0</v>
      </c>
      <c r="X367">
        <v>1</v>
      </c>
      <c r="Z367" t="s">
        <v>654</v>
      </c>
      <c r="AA367">
        <v>-1</v>
      </c>
      <c r="AB367">
        <v>-1</v>
      </c>
      <c r="AC367">
        <v>2</v>
      </c>
      <c r="AD367">
        <v>0</v>
      </c>
      <c r="AE367">
        <v>2</v>
      </c>
      <c r="AF367">
        <v>0</v>
      </c>
      <c r="AG367">
        <v>0</v>
      </c>
      <c r="AH367">
        <v>2</v>
      </c>
      <c r="AI367">
        <v>0</v>
      </c>
      <c r="AJ367">
        <v>2</v>
      </c>
      <c r="AK367">
        <v>-1</v>
      </c>
      <c r="AL367">
        <v>-1</v>
      </c>
      <c r="AM367">
        <v>-1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0</v>
      </c>
      <c r="AV367">
        <v>0</v>
      </c>
      <c r="AW367">
        <v>3</v>
      </c>
      <c r="AX367">
        <v>50</v>
      </c>
      <c r="AY367">
        <v>100</v>
      </c>
      <c r="AZ367">
        <v>100</v>
      </c>
      <c r="BA367">
        <v>0</v>
      </c>
      <c r="BB367">
        <v>0</v>
      </c>
      <c r="BC367">
        <v>50</v>
      </c>
      <c r="BD367">
        <v>100</v>
      </c>
      <c r="BE367">
        <v>50</v>
      </c>
      <c r="BF367">
        <v>100</v>
      </c>
      <c r="BG367">
        <v>9</v>
      </c>
      <c r="BH367">
        <v>4</v>
      </c>
      <c r="BI367">
        <v>0</v>
      </c>
      <c r="BJ367">
        <v>0</v>
      </c>
      <c r="BK367">
        <v>0</v>
      </c>
      <c r="BL367" t="e">
        <f>1/Table1[[#This Row],[odds_ft_home_team_win]]+1/Table1[[#This Row],[odds_ft_draw]]+1/Table1[[#This Row],[odds_ft_away_team_win]]-1</f>
        <v>#DIV/0!</v>
      </c>
      <c r="BM367" t="e">
        <f>Table1[[#This Row],[Margin]]/3</f>
        <v>#DIV/0!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t="s">
        <v>124</v>
      </c>
      <c r="BU367" t="e">
        <f>VLOOKUP(Table1[[#This Row],[Reference]],metron,11,FALSE)</f>
        <v>#DIV/0!</v>
      </c>
      <c r="BV367" t="e">
        <f>VLOOKUP(Table1[[#This Row],[Reference]],metron,12,FALSE)</f>
        <v>#DIV/0!</v>
      </c>
    </row>
    <row r="368" spans="1:74" hidden="1" x14ac:dyDescent="0.45">
      <c r="A368" t="s">
        <v>5399</v>
      </c>
      <c r="B368">
        <v>1645059600</v>
      </c>
      <c r="C368" s="3" t="s">
        <v>5198</v>
      </c>
      <c r="D368" t="s">
        <v>65</v>
      </c>
      <c r="E368" t="s">
        <v>66</v>
      </c>
      <c r="F368" t="s">
        <v>4346</v>
      </c>
      <c r="G368" t="s">
        <v>86</v>
      </c>
      <c r="H368" t="s">
        <v>3808</v>
      </c>
      <c r="I368">
        <f>MROUND(Table1[[#This Row],[Prob_H]]*100,2)/100</f>
        <v>0.24</v>
      </c>
      <c r="J368">
        <f>1/Table1[[#This Row],[odds_ft_home_team_win]]-Table1[[#This Row],[Margin/3]]</f>
        <v>0.24839001078182824</v>
      </c>
      <c r="K368">
        <f>1/Table1[[#This Row],[odds_ft_draw]]-Table1[[#This Row],[Margin/3]]</f>
        <v>0.29319287816534079</v>
      </c>
      <c r="L368">
        <f>1/Table1[[#This Row],[odds_ft_away_team_win]]-Table1[[#This Row],[Margin/3]]</f>
        <v>0.45841711105283101</v>
      </c>
      <c r="M368">
        <v>2</v>
      </c>
      <c r="N368">
        <v>1.64</v>
      </c>
      <c r="O368">
        <v>1.55</v>
      </c>
      <c r="P368">
        <v>1.71</v>
      </c>
      <c r="Q368">
        <v>1.53</v>
      </c>
      <c r="R368" t="str" cm="1">
        <f t="array" ref="R3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68">
        <v>2</v>
      </c>
      <c r="T368">
        <v>1</v>
      </c>
      <c r="U368">
        <v>3</v>
      </c>
      <c r="V368">
        <v>2</v>
      </c>
      <c r="W368">
        <v>2</v>
      </c>
      <c r="X368">
        <v>0</v>
      </c>
      <c r="Y368" t="s">
        <v>5199</v>
      </c>
      <c r="Z368" t="s">
        <v>343</v>
      </c>
      <c r="AA368">
        <v>1</v>
      </c>
      <c r="AB368">
        <v>6</v>
      </c>
      <c r="AC368">
        <v>4</v>
      </c>
      <c r="AD368">
        <v>1</v>
      </c>
      <c r="AE368">
        <v>2</v>
      </c>
      <c r="AF368">
        <v>0</v>
      </c>
      <c r="AG368">
        <v>2</v>
      </c>
      <c r="AH368">
        <v>3</v>
      </c>
      <c r="AI368">
        <v>0</v>
      </c>
      <c r="AJ368">
        <v>2</v>
      </c>
      <c r="AK368">
        <v>5</v>
      </c>
      <c r="AL368">
        <v>8</v>
      </c>
      <c r="AM368">
        <v>2</v>
      </c>
      <c r="AN368">
        <v>2</v>
      </c>
      <c r="AO368">
        <v>3</v>
      </c>
      <c r="AP368">
        <v>6</v>
      </c>
      <c r="AQ368">
        <v>18</v>
      </c>
      <c r="AR368">
        <v>14</v>
      </c>
      <c r="AS368">
        <v>38</v>
      </c>
      <c r="AT368">
        <v>62</v>
      </c>
      <c r="AU368">
        <v>0.68</v>
      </c>
      <c r="AV368">
        <v>1.0900000000000001</v>
      </c>
      <c r="AW368">
        <v>2.41</v>
      </c>
      <c r="AX368">
        <v>64</v>
      </c>
      <c r="AY368">
        <v>73</v>
      </c>
      <c r="AZ368">
        <v>50</v>
      </c>
      <c r="BA368">
        <v>23</v>
      </c>
      <c r="BB368">
        <v>5</v>
      </c>
      <c r="BC368">
        <v>46</v>
      </c>
      <c r="BD368">
        <v>73</v>
      </c>
      <c r="BE368">
        <v>32</v>
      </c>
      <c r="BF368">
        <v>69</v>
      </c>
      <c r="BG368">
        <v>5.91</v>
      </c>
      <c r="BH368">
        <v>5.46</v>
      </c>
      <c r="BI368">
        <v>3.6</v>
      </c>
      <c r="BJ368">
        <v>3.1</v>
      </c>
      <c r="BK368">
        <v>2.0499999999999998</v>
      </c>
      <c r="BL368">
        <f>1/Table1[[#This Row],[odds_ft_home_team_win]]+1/Table1[[#This Row],[odds_ft_draw]]+1/Table1[[#This Row],[odds_ft_away_team_win]]-1</f>
        <v>8.8163300987848636E-2</v>
      </c>
      <c r="BM368">
        <f>Table1[[#This Row],[Margin]]/3</f>
        <v>2.9387766995949544E-2</v>
      </c>
      <c r="BN368">
        <v>0</v>
      </c>
      <c r="BO368">
        <v>2.11</v>
      </c>
      <c r="BP368">
        <v>0</v>
      </c>
      <c r="BQ368">
        <v>0</v>
      </c>
      <c r="BR368">
        <v>0</v>
      </c>
      <c r="BS368">
        <v>0</v>
      </c>
      <c r="BT368" t="s">
        <v>4348</v>
      </c>
      <c r="BU368">
        <f>VLOOKUP(Table1[[#This Row],[Reference]],metron,11,FALSE)</f>
        <v>1.067249240121581</v>
      </c>
      <c r="BV368">
        <f>VLOOKUP(Table1[[#This Row],[Reference]],metron,12,FALSE)</f>
        <v>1.53419452887538</v>
      </c>
    </row>
    <row r="369" spans="1:74" hidden="1" x14ac:dyDescent="0.45">
      <c r="A369" t="s">
        <v>5418</v>
      </c>
      <c r="B369">
        <v>1344038400</v>
      </c>
      <c r="C369" s="3" t="s">
        <v>129</v>
      </c>
      <c r="D369" t="s">
        <v>65</v>
      </c>
      <c r="E369" t="s">
        <v>66</v>
      </c>
      <c r="F369" t="s">
        <v>88</v>
      </c>
      <c r="G369" t="s">
        <v>73</v>
      </c>
      <c r="H369" t="s">
        <v>66</v>
      </c>
      <c r="I369">
        <f>MROUND(Table1[[#This Row],[Prob_H]]*100,2)/100</f>
        <v>0.62</v>
      </c>
      <c r="J369">
        <f>1/Table1[[#This Row],[odds_ft_home_team_win]]-Table1[[#This Row],[Margin/3]]</f>
        <v>0.61289020405174011</v>
      </c>
      <c r="K369">
        <f>1/Table1[[#This Row],[odds_ft_draw]]-Table1[[#This Row],[Margin/3]]</f>
        <v>0.23508119406246988</v>
      </c>
      <c r="L369">
        <f>1/Table1[[#This Row],[odds_ft_away_team_win]]-Table1[[#This Row],[Margin/3]]</f>
        <v>0.15202860188579012</v>
      </c>
      <c r="M369">
        <v>3</v>
      </c>
      <c r="N369">
        <v>3</v>
      </c>
      <c r="O369">
        <v>0</v>
      </c>
      <c r="P369">
        <v>1.84</v>
      </c>
      <c r="Q369">
        <v>1</v>
      </c>
      <c r="R369" t="str" cm="1">
        <f t="array" ref="R3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69">
        <v>2</v>
      </c>
      <c r="T369">
        <v>2</v>
      </c>
      <c r="U369">
        <v>4</v>
      </c>
      <c r="V369">
        <v>2</v>
      </c>
      <c r="W369">
        <v>2</v>
      </c>
      <c r="X369">
        <v>0</v>
      </c>
      <c r="Y369" t="s">
        <v>130</v>
      </c>
      <c r="Z369" t="s">
        <v>131</v>
      </c>
      <c r="AA369">
        <v>-1</v>
      </c>
      <c r="AB369">
        <v>-1</v>
      </c>
      <c r="AC369">
        <v>0</v>
      </c>
      <c r="AD369">
        <v>0</v>
      </c>
      <c r="AE369">
        <v>2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-1</v>
      </c>
      <c r="AL369">
        <v>-1</v>
      </c>
      <c r="AM369">
        <v>-1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0</v>
      </c>
      <c r="AV369">
        <v>0</v>
      </c>
      <c r="AW369">
        <v>2.5</v>
      </c>
      <c r="AX369">
        <v>50</v>
      </c>
      <c r="AY369">
        <v>100</v>
      </c>
      <c r="AZ369">
        <v>50</v>
      </c>
      <c r="BA369">
        <v>0</v>
      </c>
      <c r="BB369">
        <v>0</v>
      </c>
      <c r="BC369">
        <v>50</v>
      </c>
      <c r="BD369">
        <v>100</v>
      </c>
      <c r="BE369">
        <v>0</v>
      </c>
      <c r="BF369">
        <v>100</v>
      </c>
      <c r="BG369">
        <v>0</v>
      </c>
      <c r="BH369">
        <v>6</v>
      </c>
      <c r="BI369">
        <v>1.61</v>
      </c>
      <c r="BJ369">
        <v>4.1100000000000003</v>
      </c>
      <c r="BK369">
        <v>6.24</v>
      </c>
      <c r="BL369">
        <f>1/Table1[[#This Row],[odds_ft_home_team_win]]+1/Table1[[#This Row],[odds_ft_draw]]+1/Table1[[#This Row],[odds_ft_away_team_win]]-1</f>
        <v>2.4683425111860391E-2</v>
      </c>
      <c r="BM369">
        <f>Table1[[#This Row],[Margin]]/3</f>
        <v>8.2278083706201297E-3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 t="s">
        <v>91</v>
      </c>
      <c r="BU369">
        <f>VLOOKUP(Table1[[#This Row],[Reference]],metron,11,FALSE)</f>
        <v>1.8681481481481479</v>
      </c>
      <c r="BV369">
        <f>VLOOKUP(Table1[[#This Row],[Reference]],metron,12,FALSE)</f>
        <v>0.86851851851851847</v>
      </c>
    </row>
    <row r="370" spans="1:74" hidden="1" x14ac:dyDescent="0.45">
      <c r="A370" t="s">
        <v>5416</v>
      </c>
      <c r="B370">
        <v>1376101800</v>
      </c>
      <c r="C370" s="3" t="s">
        <v>657</v>
      </c>
      <c r="D370" t="s">
        <v>65</v>
      </c>
      <c r="E370" t="s">
        <v>66</v>
      </c>
      <c r="F370" t="s">
        <v>72</v>
      </c>
      <c r="G370" t="s">
        <v>94</v>
      </c>
      <c r="H370" t="s">
        <v>66</v>
      </c>
      <c r="I370" t="e">
        <f>MROUND(Table1[[#This Row],[Prob_H]]*100,2)/100</f>
        <v>#DIV/0!</v>
      </c>
      <c r="J370" t="e">
        <f>1/Table1[[#This Row],[odds_ft_home_team_win]]-Table1[[#This Row],[Margin/3]]</f>
        <v>#DIV/0!</v>
      </c>
      <c r="K370" t="e">
        <f>1/Table1[[#This Row],[odds_ft_draw]]-Table1[[#This Row],[Margin/3]]</f>
        <v>#DIV/0!</v>
      </c>
      <c r="L370" t="e">
        <f>1/Table1[[#This Row],[odds_ft_away_team_win]]-Table1[[#This Row],[Margin/3]]</f>
        <v>#DIV/0!</v>
      </c>
      <c r="M370">
        <v>5</v>
      </c>
      <c r="N370">
        <v>2</v>
      </c>
      <c r="O370">
        <v>1</v>
      </c>
      <c r="P370">
        <v>2.11</v>
      </c>
      <c r="Q370">
        <v>1.06</v>
      </c>
      <c r="R370" t="str" cm="1">
        <f t="array" ref="R3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70">
        <v>2</v>
      </c>
      <c r="T370">
        <v>0</v>
      </c>
      <c r="U370">
        <v>2</v>
      </c>
      <c r="V370">
        <v>1</v>
      </c>
      <c r="W370">
        <v>1</v>
      </c>
      <c r="X370">
        <v>0</v>
      </c>
      <c r="Y370" t="s">
        <v>658</v>
      </c>
      <c r="AA370">
        <v>3</v>
      </c>
      <c r="AB370">
        <v>3</v>
      </c>
      <c r="AC370">
        <v>2</v>
      </c>
      <c r="AD370">
        <v>0</v>
      </c>
      <c r="AE370">
        <v>5</v>
      </c>
      <c r="AF370">
        <v>1</v>
      </c>
      <c r="AG370">
        <v>1</v>
      </c>
      <c r="AH370">
        <v>1</v>
      </c>
      <c r="AI370">
        <v>4</v>
      </c>
      <c r="AJ370">
        <v>2</v>
      </c>
      <c r="AK370">
        <v>13</v>
      </c>
      <c r="AL370">
        <v>5</v>
      </c>
      <c r="AM370">
        <v>5</v>
      </c>
      <c r="AN370">
        <v>2</v>
      </c>
      <c r="AO370">
        <v>8</v>
      </c>
      <c r="AP370">
        <v>3</v>
      </c>
      <c r="AQ370">
        <v>16</v>
      </c>
      <c r="AR370">
        <v>19</v>
      </c>
      <c r="AS370">
        <v>53</v>
      </c>
      <c r="AT370">
        <v>47</v>
      </c>
      <c r="AU370">
        <v>0</v>
      </c>
      <c r="AV370">
        <v>0</v>
      </c>
      <c r="AW370">
        <v>2.25</v>
      </c>
      <c r="AX370">
        <v>50</v>
      </c>
      <c r="AY370">
        <v>50</v>
      </c>
      <c r="AZ370">
        <v>25</v>
      </c>
      <c r="BA370">
        <v>25</v>
      </c>
      <c r="BB370">
        <v>25</v>
      </c>
      <c r="BC370">
        <v>25</v>
      </c>
      <c r="BD370">
        <v>50</v>
      </c>
      <c r="BE370">
        <v>25</v>
      </c>
      <c r="BF370">
        <v>75</v>
      </c>
      <c r="BG370">
        <v>3</v>
      </c>
      <c r="BH370">
        <v>4.5</v>
      </c>
      <c r="BI370">
        <v>0</v>
      </c>
      <c r="BJ370">
        <v>0</v>
      </c>
      <c r="BK370">
        <v>0</v>
      </c>
      <c r="BL370" t="e">
        <f>1/Table1[[#This Row],[odds_ft_home_team_win]]+1/Table1[[#This Row],[odds_ft_draw]]+1/Table1[[#This Row],[odds_ft_away_team_win]]-1</f>
        <v>#DIV/0!</v>
      </c>
      <c r="BM370" t="e">
        <f>Table1[[#This Row],[Margin]]/3</f>
        <v>#DIV/0!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75</v>
      </c>
      <c r="BU370" t="e">
        <f>VLOOKUP(Table1[[#This Row],[Reference]],metron,11,FALSE)</f>
        <v>#DIV/0!</v>
      </c>
      <c r="BV370" t="e">
        <f>VLOOKUP(Table1[[#This Row],[Reference]],metron,12,FALSE)</f>
        <v>#DIV/0!</v>
      </c>
    </row>
    <row r="371" spans="1:74" hidden="1" x14ac:dyDescent="0.45">
      <c r="A371" t="s">
        <v>5418</v>
      </c>
      <c r="B371">
        <v>1344047400</v>
      </c>
      <c r="C371" s="3" t="s">
        <v>133</v>
      </c>
      <c r="D371" t="s">
        <v>65</v>
      </c>
      <c r="E371" t="s">
        <v>66</v>
      </c>
      <c r="F371" t="s">
        <v>78</v>
      </c>
      <c r="G371" t="s">
        <v>89</v>
      </c>
      <c r="H371" t="s">
        <v>66</v>
      </c>
      <c r="I371">
        <f>MROUND(Table1[[#This Row],[Prob_H]]*100,2)/100</f>
        <v>0.57999999999999996</v>
      </c>
      <c r="J371">
        <f>1/Table1[[#This Row],[odds_ft_home_team_win]]-Table1[[#This Row],[Margin/3]]</f>
        <v>0.58761101911786839</v>
      </c>
      <c r="K371">
        <f>1/Table1[[#This Row],[odds_ft_draw]]-Table1[[#This Row],[Margin/3]]</f>
        <v>0.2487831802900296</v>
      </c>
      <c r="L371">
        <f>1/Table1[[#This Row],[odds_ft_away_team_win]]-Table1[[#This Row],[Margin/3]]</f>
        <v>0.16360580059210192</v>
      </c>
      <c r="M371">
        <v>3</v>
      </c>
      <c r="N371">
        <v>3</v>
      </c>
      <c r="O371">
        <v>0</v>
      </c>
      <c r="P371">
        <v>1.95</v>
      </c>
      <c r="Q371">
        <v>1</v>
      </c>
      <c r="R371" t="str" cm="1">
        <f t="array" ref="R3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1">
        <v>3</v>
      </c>
      <c r="T371">
        <v>3</v>
      </c>
      <c r="U371">
        <v>6</v>
      </c>
      <c r="V371">
        <v>2</v>
      </c>
      <c r="W371">
        <v>1</v>
      </c>
      <c r="X371">
        <v>1</v>
      </c>
      <c r="Y371" t="s">
        <v>134</v>
      </c>
      <c r="Z371" t="s">
        <v>135</v>
      </c>
      <c r="AA371">
        <v>-1</v>
      </c>
      <c r="AB371">
        <v>-1</v>
      </c>
      <c r="AC371">
        <v>3</v>
      </c>
      <c r="AD371">
        <v>0</v>
      </c>
      <c r="AE371">
        <v>4</v>
      </c>
      <c r="AF371">
        <v>0</v>
      </c>
      <c r="AG371">
        <v>3</v>
      </c>
      <c r="AH371">
        <v>0</v>
      </c>
      <c r="AI371">
        <v>2</v>
      </c>
      <c r="AJ371">
        <v>2</v>
      </c>
      <c r="AK371">
        <v>-1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0</v>
      </c>
      <c r="AV371">
        <v>0</v>
      </c>
      <c r="AW371">
        <v>2</v>
      </c>
      <c r="AX371">
        <v>50</v>
      </c>
      <c r="AY371">
        <v>50</v>
      </c>
      <c r="AZ371">
        <v>50</v>
      </c>
      <c r="BA371">
        <v>0</v>
      </c>
      <c r="BB371">
        <v>0</v>
      </c>
      <c r="BC371">
        <v>50</v>
      </c>
      <c r="BD371">
        <v>100</v>
      </c>
      <c r="BE371">
        <v>0</v>
      </c>
      <c r="BF371">
        <v>50</v>
      </c>
      <c r="BG371">
        <v>0</v>
      </c>
      <c r="BH371">
        <v>6</v>
      </c>
      <c r="BI371">
        <v>1.68</v>
      </c>
      <c r="BJ371">
        <v>3.9</v>
      </c>
      <c r="BK371">
        <v>5.84</v>
      </c>
      <c r="BL371">
        <f>1/Table1[[#This Row],[odds_ft_home_team_win]]+1/Table1[[#This Row],[odds_ft_draw]]+1/Table1[[#This Row],[odds_ft_away_team_win]]-1</f>
        <v>2.2881228360680517E-2</v>
      </c>
      <c r="BM371">
        <f>Table1[[#This Row],[Margin]]/3</f>
        <v>7.6270761202268389E-3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 t="s">
        <v>106</v>
      </c>
      <c r="BU371">
        <f>VLOOKUP(Table1[[#This Row],[Reference]],metron,11,FALSE)</f>
        <v>1.7619715019855171</v>
      </c>
      <c r="BV371">
        <f>VLOOKUP(Table1[[#This Row],[Reference]],metron,12,FALSE)</f>
        <v>0.87432842793739785</v>
      </c>
    </row>
    <row r="372" spans="1:74" hidden="1" x14ac:dyDescent="0.45">
      <c r="A372" t="s">
        <v>5418</v>
      </c>
      <c r="B372">
        <v>1344117600</v>
      </c>
      <c r="C372" s="3" t="s">
        <v>136</v>
      </c>
      <c r="D372" t="s">
        <v>65</v>
      </c>
      <c r="E372" t="s">
        <v>66</v>
      </c>
      <c r="F372" t="s">
        <v>77</v>
      </c>
      <c r="G372" t="s">
        <v>98</v>
      </c>
      <c r="H372" t="s">
        <v>66</v>
      </c>
      <c r="I372">
        <f>MROUND(Table1[[#This Row],[Prob_H]]*100,2)/100</f>
        <v>0.48</v>
      </c>
      <c r="J372">
        <f>1/Table1[[#This Row],[odds_ft_home_team_win]]-Table1[[#This Row],[Margin/3]]</f>
        <v>0.47019989353092811</v>
      </c>
      <c r="K372">
        <f>1/Table1[[#This Row],[odds_ft_draw]]-Table1[[#This Row],[Margin/3]]</f>
        <v>0.27421686971561166</v>
      </c>
      <c r="L372">
        <f>1/Table1[[#This Row],[odds_ft_away_team_win]]-Table1[[#This Row],[Margin/3]]</f>
        <v>0.25558323675346029</v>
      </c>
      <c r="M372">
        <v>3</v>
      </c>
      <c r="N372">
        <v>1</v>
      </c>
      <c r="O372">
        <v>0</v>
      </c>
      <c r="P372">
        <v>1.95</v>
      </c>
      <c r="Q372">
        <v>1.1100000000000001</v>
      </c>
      <c r="R372" t="str" cm="1">
        <f t="array" ref="R3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AA372">
        <v>-1</v>
      </c>
      <c r="AB372">
        <v>-1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-1</v>
      </c>
      <c r="AL372">
        <v>-1</v>
      </c>
      <c r="AM372">
        <v>-1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0</v>
      </c>
      <c r="AV372">
        <v>0</v>
      </c>
      <c r="AW372">
        <v>1.5</v>
      </c>
      <c r="AX372">
        <v>50</v>
      </c>
      <c r="AY372">
        <v>50</v>
      </c>
      <c r="AZ372">
        <v>50</v>
      </c>
      <c r="BA372">
        <v>0</v>
      </c>
      <c r="BB372">
        <v>0</v>
      </c>
      <c r="BC372">
        <v>50</v>
      </c>
      <c r="BD372">
        <v>50</v>
      </c>
      <c r="BE372">
        <v>0</v>
      </c>
      <c r="BF372">
        <v>50</v>
      </c>
      <c r="BG372">
        <v>0</v>
      </c>
      <c r="BH372">
        <v>4</v>
      </c>
      <c r="BI372">
        <v>2.09</v>
      </c>
      <c r="BJ372">
        <v>3.54</v>
      </c>
      <c r="BK372">
        <v>3.79</v>
      </c>
      <c r="BL372">
        <f>1/Table1[[#This Row],[odds_ft_home_team_win]]+1/Table1[[#This Row],[odds_ft_draw]]+1/Table1[[#This Row],[odds_ft_away_team_win]]-1</f>
        <v>2.4807017971809175E-2</v>
      </c>
      <c r="BM372">
        <f>Table1[[#This Row],[Margin]]/3</f>
        <v>8.2690059906030591E-3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 t="s">
        <v>79</v>
      </c>
      <c r="BU372">
        <f>VLOOKUP(Table1[[#This Row],[Reference]],metron,11,FALSE)</f>
        <v>1.510877192982456</v>
      </c>
      <c r="BV372">
        <f>VLOOKUP(Table1[[#This Row],[Reference]],metron,12,FALSE)</f>
        <v>1.0163157894736841</v>
      </c>
    </row>
    <row r="373" spans="1:74" hidden="1" x14ac:dyDescent="0.45">
      <c r="A373" t="s">
        <v>5418</v>
      </c>
      <c r="B373">
        <v>1344117600</v>
      </c>
      <c r="C373" s="3" t="s">
        <v>136</v>
      </c>
      <c r="D373" t="s">
        <v>65</v>
      </c>
      <c r="E373" t="s">
        <v>66</v>
      </c>
      <c r="F373" t="s">
        <v>80</v>
      </c>
      <c r="G373" t="s">
        <v>103</v>
      </c>
      <c r="H373" t="s">
        <v>66</v>
      </c>
      <c r="I373">
        <f>MROUND(Table1[[#This Row],[Prob_H]]*100,2)/100</f>
        <v>0.34</v>
      </c>
      <c r="J373">
        <f>1/Table1[[#This Row],[odds_ft_home_team_win]]-Table1[[#This Row],[Margin/3]]</f>
        <v>0.33197976819140695</v>
      </c>
      <c r="K373">
        <f>1/Table1[[#This Row],[odds_ft_draw]]-Table1[[#This Row],[Margin/3]]</f>
        <v>0.28857961881414862</v>
      </c>
      <c r="L373">
        <f>1/Table1[[#This Row],[odds_ft_away_team_win]]-Table1[[#This Row],[Margin/3]]</f>
        <v>0.37944061299444443</v>
      </c>
      <c r="M373">
        <v>3</v>
      </c>
      <c r="N373">
        <v>0</v>
      </c>
      <c r="O373">
        <v>1</v>
      </c>
      <c r="P373">
        <v>0.88</v>
      </c>
      <c r="Q373">
        <v>0.53</v>
      </c>
      <c r="R373" t="str" cm="1">
        <f t="array" ref="R3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Z373">
        <v>62</v>
      </c>
      <c r="AA373">
        <v>-1</v>
      </c>
      <c r="AB373">
        <v>-1</v>
      </c>
      <c r="AC373">
        <v>1</v>
      </c>
      <c r="AD373">
        <v>0</v>
      </c>
      <c r="AE373">
        <v>5</v>
      </c>
      <c r="AF373">
        <v>0</v>
      </c>
      <c r="AG373">
        <v>0</v>
      </c>
      <c r="AH373">
        <v>1</v>
      </c>
      <c r="AI373">
        <v>1</v>
      </c>
      <c r="AJ373">
        <v>4</v>
      </c>
      <c r="AK373">
        <v>-1</v>
      </c>
      <c r="AL373">
        <v>-1</v>
      </c>
      <c r="AM373">
        <v>-1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0</v>
      </c>
      <c r="AV373">
        <v>0</v>
      </c>
      <c r="AW373">
        <v>1</v>
      </c>
      <c r="AX373">
        <v>0</v>
      </c>
      <c r="AY373">
        <v>50</v>
      </c>
      <c r="AZ373">
        <v>0</v>
      </c>
      <c r="BA373">
        <v>0</v>
      </c>
      <c r="BB373">
        <v>0</v>
      </c>
      <c r="BC373">
        <v>0</v>
      </c>
      <c r="BD373">
        <v>50</v>
      </c>
      <c r="BE373">
        <v>0</v>
      </c>
      <c r="BF373">
        <v>50</v>
      </c>
      <c r="BG373">
        <v>0</v>
      </c>
      <c r="BH373">
        <v>7</v>
      </c>
      <c r="BI373">
        <v>2.94</v>
      </c>
      <c r="BJ373">
        <v>3.37</v>
      </c>
      <c r="BK373">
        <v>2.58</v>
      </c>
      <c r="BL373">
        <f>1/Table1[[#This Row],[odds_ft_home_team_win]]+1/Table1[[#This Row],[odds_ft_draw]]+1/Table1[[#This Row],[odds_ft_away_team_win]]-1</f>
        <v>2.4468858691085282E-2</v>
      </c>
      <c r="BM373">
        <f>Table1[[#This Row],[Margin]]/3</f>
        <v>8.1562862303617614E-3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 t="s">
        <v>83</v>
      </c>
      <c r="BU373">
        <f>VLOOKUP(Table1[[#This Row],[Reference]],metron,11,FALSE)</f>
        <v>1.228921489601805</v>
      </c>
      <c r="BV373">
        <f>VLOOKUP(Table1[[#This Row],[Reference]],metron,12,FALSE)</f>
        <v>1.2940512655166849</v>
      </c>
    </row>
    <row r="374" spans="1:74" hidden="1" x14ac:dyDescent="0.45">
      <c r="A374" t="s">
        <v>5418</v>
      </c>
      <c r="B374">
        <v>1344124800</v>
      </c>
      <c r="C374" s="3" t="s">
        <v>137</v>
      </c>
      <c r="D374" t="s">
        <v>65</v>
      </c>
      <c r="E374" t="s">
        <v>66</v>
      </c>
      <c r="F374" t="s">
        <v>85</v>
      </c>
      <c r="G374" t="s">
        <v>67</v>
      </c>
      <c r="H374" t="s">
        <v>66</v>
      </c>
      <c r="I374">
        <f>MROUND(Table1[[#This Row],[Prob_H]]*100,2)/100</f>
        <v>0.6</v>
      </c>
      <c r="J374">
        <f>1/Table1[[#This Row],[odds_ft_home_team_win]]-Table1[[#This Row],[Margin/3]]</f>
        <v>0.59357151640207917</v>
      </c>
      <c r="K374">
        <f>1/Table1[[#This Row],[odds_ft_draw]]-Table1[[#This Row],[Margin/3]]</f>
        <v>0.24432643480988755</v>
      </c>
      <c r="L374">
        <f>1/Table1[[#This Row],[odds_ft_away_team_win]]-Table1[[#This Row],[Margin/3]]</f>
        <v>0.16210204878803322</v>
      </c>
      <c r="M374">
        <v>3</v>
      </c>
      <c r="N374">
        <v>1</v>
      </c>
      <c r="O374">
        <v>0</v>
      </c>
      <c r="P374">
        <v>1.8</v>
      </c>
      <c r="Q374">
        <v>0.53</v>
      </c>
      <c r="R374" t="str" cm="1">
        <f t="array" ref="R3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74">
        <v>2</v>
      </c>
      <c r="T374">
        <v>1</v>
      </c>
      <c r="U374">
        <v>3</v>
      </c>
      <c r="V374">
        <v>3</v>
      </c>
      <c r="W374">
        <v>2</v>
      </c>
      <c r="X374">
        <v>1</v>
      </c>
      <c r="Y374" t="s">
        <v>138</v>
      </c>
      <c r="Z374">
        <v>21</v>
      </c>
      <c r="AA374">
        <v>-1</v>
      </c>
      <c r="AB374">
        <v>-1</v>
      </c>
      <c r="AC374">
        <v>3</v>
      </c>
      <c r="AD374">
        <v>0</v>
      </c>
      <c r="AE374">
        <v>3</v>
      </c>
      <c r="AF374">
        <v>0</v>
      </c>
      <c r="AG374">
        <v>0</v>
      </c>
      <c r="AH374">
        <v>3</v>
      </c>
      <c r="AI374">
        <v>2</v>
      </c>
      <c r="AJ374">
        <v>1</v>
      </c>
      <c r="AK374">
        <v>-1</v>
      </c>
      <c r="AL374">
        <v>-1</v>
      </c>
      <c r="AM374">
        <v>-1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0</v>
      </c>
      <c r="AV374">
        <v>0</v>
      </c>
      <c r="AW374">
        <v>3</v>
      </c>
      <c r="AX374">
        <v>50</v>
      </c>
      <c r="AY374">
        <v>50</v>
      </c>
      <c r="AZ374">
        <v>50</v>
      </c>
      <c r="BA374">
        <v>50</v>
      </c>
      <c r="BB374">
        <v>50</v>
      </c>
      <c r="BC374">
        <v>50</v>
      </c>
      <c r="BD374">
        <v>50</v>
      </c>
      <c r="BE374">
        <v>50</v>
      </c>
      <c r="BF374">
        <v>50</v>
      </c>
      <c r="BG374">
        <v>0</v>
      </c>
      <c r="BH374">
        <v>1</v>
      </c>
      <c r="BI374">
        <v>1.66</v>
      </c>
      <c r="BJ374">
        <v>3.95</v>
      </c>
      <c r="BK374">
        <v>5.85</v>
      </c>
      <c r="BL374">
        <f>1/Table1[[#This Row],[odds_ft_home_team_win]]+1/Table1[[#This Row],[odds_ft_draw]]+1/Table1[[#This Row],[odds_ft_away_team_win]]-1</f>
        <v>2.6514366456413141E-2</v>
      </c>
      <c r="BM374">
        <f>Table1[[#This Row],[Margin]]/3</f>
        <v>8.8381221521377142E-3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 t="s">
        <v>87</v>
      </c>
      <c r="BU374">
        <f>VLOOKUP(Table1[[#This Row],[Reference]],metron,11,FALSE)</f>
        <v>1.841836734693878</v>
      </c>
      <c r="BV374">
        <f>VLOOKUP(Table1[[#This Row],[Reference]],metron,12,FALSE)</f>
        <v>0.88917233560090703</v>
      </c>
    </row>
    <row r="375" spans="1:74" hidden="1" x14ac:dyDescent="0.45">
      <c r="A375" t="s">
        <v>5418</v>
      </c>
      <c r="B375">
        <v>1344132000</v>
      </c>
      <c r="C375" s="3" t="s">
        <v>139</v>
      </c>
      <c r="D375" t="s">
        <v>65</v>
      </c>
      <c r="E375" t="s">
        <v>66</v>
      </c>
      <c r="F375" t="s">
        <v>93</v>
      </c>
      <c r="G375" t="s">
        <v>68</v>
      </c>
      <c r="H375" t="s">
        <v>66</v>
      </c>
      <c r="I375">
        <f>MROUND(Table1[[#This Row],[Prob_H]]*100,2)/100</f>
        <v>0.3</v>
      </c>
      <c r="J375">
        <f>1/Table1[[#This Row],[odds_ft_home_team_win]]-Table1[[#This Row],[Margin/3]]</f>
        <v>0.30509519442276434</v>
      </c>
      <c r="K375">
        <f>1/Table1[[#This Row],[odds_ft_draw]]-Table1[[#This Row],[Margin/3]]</f>
        <v>0.28835147564282326</v>
      </c>
      <c r="L375">
        <f>1/Table1[[#This Row],[odds_ft_away_team_win]]-Table1[[#This Row],[Margin/3]]</f>
        <v>0.40655332993441246</v>
      </c>
      <c r="M375">
        <v>3</v>
      </c>
      <c r="N375">
        <v>1</v>
      </c>
      <c r="O375">
        <v>3</v>
      </c>
      <c r="P375">
        <v>1.39</v>
      </c>
      <c r="Q375">
        <v>1.61</v>
      </c>
      <c r="R375" t="str" cm="1">
        <f t="array" ref="R3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AA375">
        <v>-1</v>
      </c>
      <c r="AB375">
        <v>-1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-1</v>
      </c>
      <c r="AL375">
        <v>-1</v>
      </c>
      <c r="AM375">
        <v>-1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0</v>
      </c>
      <c r="AV375">
        <v>0</v>
      </c>
      <c r="AW375">
        <v>3</v>
      </c>
      <c r="AX375">
        <v>50</v>
      </c>
      <c r="AY375">
        <v>100</v>
      </c>
      <c r="AZ375">
        <v>50</v>
      </c>
      <c r="BA375">
        <v>50</v>
      </c>
      <c r="BB375">
        <v>0</v>
      </c>
      <c r="BC375">
        <v>50</v>
      </c>
      <c r="BD375">
        <v>100</v>
      </c>
      <c r="BE375">
        <v>0</v>
      </c>
      <c r="BF375">
        <v>50</v>
      </c>
      <c r="BG375">
        <v>0</v>
      </c>
      <c r="BH375">
        <v>4</v>
      </c>
      <c r="BI375">
        <v>3.19</v>
      </c>
      <c r="BJ375">
        <v>3.37</v>
      </c>
      <c r="BK375">
        <v>2.41</v>
      </c>
      <c r="BL375">
        <f>1/Table1[[#This Row],[odds_ft_home_team_win]]+1/Table1[[#This Row],[odds_ft_draw]]+1/Table1[[#This Row],[odds_ft_away_team_win]]-1</f>
        <v>2.5153288205061353E-2</v>
      </c>
      <c r="BM375">
        <f>Table1[[#This Row],[Margin]]/3</f>
        <v>8.3844294016871181E-3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 t="s">
        <v>95</v>
      </c>
      <c r="BU375">
        <f>VLOOKUP(Table1[[#This Row],[Reference]],metron,11,FALSE)</f>
        <v>1.1805091283106199</v>
      </c>
      <c r="BV375">
        <f>VLOOKUP(Table1[[#This Row],[Reference]],metron,12,FALSE)</f>
        <v>1.3921316533813319</v>
      </c>
    </row>
    <row r="376" spans="1:74" hidden="1" x14ac:dyDescent="0.45">
      <c r="A376" t="s">
        <v>5418</v>
      </c>
      <c r="B376">
        <v>1344186000</v>
      </c>
      <c r="C376" s="3" t="s">
        <v>140</v>
      </c>
      <c r="D376" t="s">
        <v>65</v>
      </c>
      <c r="E376" t="s">
        <v>66</v>
      </c>
      <c r="F376" t="s">
        <v>97</v>
      </c>
      <c r="G376" t="s">
        <v>81</v>
      </c>
      <c r="H376" t="s">
        <v>66</v>
      </c>
      <c r="I376">
        <f>MROUND(Table1[[#This Row],[Prob_H]]*100,2)/100</f>
        <v>0.44</v>
      </c>
      <c r="J376">
        <f>1/Table1[[#This Row],[odds_ft_home_team_win]]-Table1[[#This Row],[Margin/3]]</f>
        <v>0.44807439404560245</v>
      </c>
      <c r="K376">
        <f>1/Table1[[#This Row],[odds_ft_draw]]-Table1[[#This Row],[Margin/3]]</f>
        <v>0.27393926518560707</v>
      </c>
      <c r="L376">
        <f>1/Table1[[#This Row],[odds_ft_away_team_win]]-Table1[[#This Row],[Margin/3]]</f>
        <v>0.27798634076879064</v>
      </c>
      <c r="M376">
        <v>3</v>
      </c>
      <c r="N376">
        <v>3</v>
      </c>
      <c r="O376">
        <v>3</v>
      </c>
      <c r="P376">
        <v>1.65</v>
      </c>
      <c r="Q376">
        <v>0.95</v>
      </c>
      <c r="R376" t="str" cm="1">
        <f t="array" ref="R3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76">
        <v>2</v>
      </c>
      <c r="T376">
        <v>1</v>
      </c>
      <c r="U376">
        <v>3</v>
      </c>
      <c r="V376">
        <v>3</v>
      </c>
      <c r="W376">
        <v>2</v>
      </c>
      <c r="X376">
        <v>1</v>
      </c>
      <c r="Y376" t="s">
        <v>141</v>
      </c>
      <c r="Z376">
        <v>45</v>
      </c>
      <c r="AA376">
        <v>-1</v>
      </c>
      <c r="AB376">
        <v>-1</v>
      </c>
      <c r="AC376">
        <v>3</v>
      </c>
      <c r="AD376">
        <v>0</v>
      </c>
      <c r="AE376">
        <v>0</v>
      </c>
      <c r="AF376">
        <v>0</v>
      </c>
      <c r="AG376">
        <v>2</v>
      </c>
      <c r="AH376">
        <v>1</v>
      </c>
      <c r="AI376">
        <v>0</v>
      </c>
      <c r="AJ376">
        <v>0</v>
      </c>
      <c r="AK376">
        <v>-1</v>
      </c>
      <c r="AL376">
        <v>-1</v>
      </c>
      <c r="AM376">
        <v>-1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0</v>
      </c>
      <c r="AV376">
        <v>0</v>
      </c>
      <c r="AW376">
        <v>2.5</v>
      </c>
      <c r="AX376">
        <v>50</v>
      </c>
      <c r="AY376">
        <v>100</v>
      </c>
      <c r="AZ376">
        <v>50</v>
      </c>
      <c r="BA376">
        <v>0</v>
      </c>
      <c r="BB376">
        <v>0</v>
      </c>
      <c r="BC376">
        <v>50</v>
      </c>
      <c r="BD376">
        <v>100</v>
      </c>
      <c r="BE376">
        <v>0</v>
      </c>
      <c r="BF376">
        <v>100</v>
      </c>
      <c r="BG376">
        <v>0</v>
      </c>
      <c r="BH376">
        <v>6</v>
      </c>
      <c r="BI376">
        <v>2.19</v>
      </c>
      <c r="BJ376">
        <v>3.54</v>
      </c>
      <c r="BK376">
        <v>3.49</v>
      </c>
      <c r="BL376">
        <f>1/Table1[[#This Row],[odds_ft_home_team_win]]+1/Table1[[#This Row],[odds_ft_draw]]+1/Table1[[#This Row],[odds_ft_away_team_win]]-1</f>
        <v>2.5639831561822923E-2</v>
      </c>
      <c r="BM376">
        <f>Table1[[#This Row],[Margin]]/3</f>
        <v>8.5466105206076417E-3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 t="s">
        <v>100</v>
      </c>
      <c r="BU376">
        <f>VLOOKUP(Table1[[#This Row],[Reference]],metron,11,FALSE)</f>
        <v>1.4140979689366791</v>
      </c>
      <c r="BV376">
        <f>VLOOKUP(Table1[[#This Row],[Reference]],metron,12,FALSE)</f>
        <v>1.0666666666666671</v>
      </c>
    </row>
    <row r="377" spans="1:74" hidden="1" x14ac:dyDescent="0.45">
      <c r="A377" t="s">
        <v>5418</v>
      </c>
      <c r="B377">
        <v>1344207600</v>
      </c>
      <c r="C377" s="3" t="s">
        <v>142</v>
      </c>
      <c r="D377" t="s">
        <v>65</v>
      </c>
      <c r="E377" t="s">
        <v>66</v>
      </c>
      <c r="F377" t="s">
        <v>102</v>
      </c>
      <c r="G377" t="s">
        <v>86</v>
      </c>
      <c r="H377" t="s">
        <v>66</v>
      </c>
      <c r="I377">
        <f>MROUND(Table1[[#This Row],[Prob_H]]*100,2)/100</f>
        <v>0.3</v>
      </c>
      <c r="J377">
        <f>1/Table1[[#This Row],[odds_ft_home_team_win]]-Table1[[#This Row],[Margin/3]]</f>
        <v>0.29131224482060375</v>
      </c>
      <c r="K377">
        <f>1/Table1[[#This Row],[odds_ft_draw]]-Table1[[#This Row],[Margin/3]]</f>
        <v>0.28009548525615913</v>
      </c>
      <c r="L377">
        <f>1/Table1[[#This Row],[odds_ft_away_team_win]]-Table1[[#This Row],[Margin/3]]</f>
        <v>0.4285922699232369</v>
      </c>
      <c r="M377">
        <v>3</v>
      </c>
      <c r="N377">
        <v>1</v>
      </c>
      <c r="O377">
        <v>1</v>
      </c>
      <c r="P377">
        <v>1.1200000000000001</v>
      </c>
      <c r="Q377">
        <v>1.86</v>
      </c>
      <c r="R377" t="str" cm="1">
        <f t="array" ref="R3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7">
        <v>2</v>
      </c>
      <c r="T377">
        <v>2</v>
      </c>
      <c r="U377">
        <v>4</v>
      </c>
      <c r="V377">
        <v>2</v>
      </c>
      <c r="W377">
        <v>2</v>
      </c>
      <c r="X377">
        <v>0</v>
      </c>
      <c r="Y377" t="s">
        <v>143</v>
      </c>
      <c r="Z377" t="s">
        <v>144</v>
      </c>
      <c r="AA377">
        <v>-1</v>
      </c>
      <c r="AB377">
        <v>-1</v>
      </c>
      <c r="AC377">
        <v>3</v>
      </c>
      <c r="AD377">
        <v>0</v>
      </c>
      <c r="AE377">
        <v>4</v>
      </c>
      <c r="AF377">
        <v>0</v>
      </c>
      <c r="AG377">
        <v>0</v>
      </c>
      <c r="AH377">
        <v>3</v>
      </c>
      <c r="AI377">
        <v>2</v>
      </c>
      <c r="AJ377">
        <v>2</v>
      </c>
      <c r="AK377">
        <v>-1</v>
      </c>
      <c r="AL377">
        <v>-1</v>
      </c>
      <c r="AM377">
        <v>-1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3.34</v>
      </c>
      <c r="BJ377">
        <v>3.47</v>
      </c>
      <c r="BK377">
        <v>2.29</v>
      </c>
      <c r="BL377">
        <f>1/Table1[[#This Row],[odds_ft_home_team_win]]+1/Table1[[#This Row],[odds_ft_draw]]+1/Table1[[#This Row],[odds_ft_away_team_win]]-1</f>
        <v>2.4266858352560039E-2</v>
      </c>
      <c r="BM377">
        <f>Table1[[#This Row],[Margin]]/3</f>
        <v>8.0889527841866791E-3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 t="s">
        <v>104</v>
      </c>
      <c r="BU377">
        <f>VLOOKUP(Table1[[#This Row],[Reference]],metron,11,FALSE)</f>
        <v>1.1805091283106199</v>
      </c>
      <c r="BV377">
        <f>VLOOKUP(Table1[[#This Row],[Reference]],metron,12,FALSE)</f>
        <v>1.3921316533813319</v>
      </c>
    </row>
    <row r="378" spans="1:74" hidden="1" x14ac:dyDescent="0.45">
      <c r="A378" t="s">
        <v>5417</v>
      </c>
      <c r="B378">
        <v>1358559000</v>
      </c>
      <c r="C378" s="3" t="s">
        <v>385</v>
      </c>
      <c r="D378" t="s">
        <v>65</v>
      </c>
      <c r="E378" t="s">
        <v>66</v>
      </c>
      <c r="F378" t="s">
        <v>67</v>
      </c>
      <c r="G378" t="s">
        <v>85</v>
      </c>
      <c r="H378" t="s">
        <v>66</v>
      </c>
      <c r="I378">
        <f>MROUND(Table1[[#This Row],[Prob_H]]*100,2)/100</f>
        <v>0.36</v>
      </c>
      <c r="J378">
        <f>1/Table1[[#This Row],[odds_ft_home_team_win]]-Table1[[#This Row],[Margin/3]]</f>
        <v>0.35221608772333418</v>
      </c>
      <c r="K378">
        <f>1/Table1[[#This Row],[odds_ft_draw]]-Table1[[#This Row],[Margin/3]]</f>
        <v>0.2875162947626716</v>
      </c>
      <c r="L378">
        <f>1/Table1[[#This Row],[odds_ft_away_team_win]]-Table1[[#This Row],[Margin/3]]</f>
        <v>0.36026761751399433</v>
      </c>
      <c r="M378">
        <v>3</v>
      </c>
      <c r="N378">
        <v>2</v>
      </c>
      <c r="O378">
        <v>1</v>
      </c>
      <c r="P378">
        <v>1.76</v>
      </c>
      <c r="Q378">
        <v>0.8</v>
      </c>
      <c r="R378" t="str" cm="1">
        <f t="array" ref="R3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78">
        <v>1</v>
      </c>
      <c r="T378">
        <v>1</v>
      </c>
      <c r="U378">
        <v>2</v>
      </c>
      <c r="V378">
        <v>1</v>
      </c>
      <c r="W378">
        <v>0</v>
      </c>
      <c r="X378">
        <v>1</v>
      </c>
      <c r="Y378">
        <v>77</v>
      </c>
      <c r="Z378">
        <v>14</v>
      </c>
      <c r="AA378">
        <v>-1</v>
      </c>
      <c r="AB378">
        <v>-1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-1</v>
      </c>
      <c r="AL378">
        <v>-1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0</v>
      </c>
      <c r="AV378">
        <v>0</v>
      </c>
      <c r="AW378">
        <v>2.69</v>
      </c>
      <c r="AX378">
        <v>51</v>
      </c>
      <c r="AY378">
        <v>90</v>
      </c>
      <c r="AZ378">
        <v>48</v>
      </c>
      <c r="BA378">
        <v>21</v>
      </c>
      <c r="BB378">
        <v>10</v>
      </c>
      <c r="BC378">
        <v>37</v>
      </c>
      <c r="BD378">
        <v>57</v>
      </c>
      <c r="BE378">
        <v>59</v>
      </c>
      <c r="BF378">
        <v>79</v>
      </c>
      <c r="BG378">
        <v>0</v>
      </c>
      <c r="BH378">
        <v>4.43</v>
      </c>
      <c r="BI378">
        <v>2.76</v>
      </c>
      <c r="BJ378">
        <v>3.36</v>
      </c>
      <c r="BK378">
        <v>2.7</v>
      </c>
      <c r="BL378">
        <f>1/Table1[[#This Row],[odds_ft_home_team_win]]+1/Table1[[#This Row],[odds_ft_draw]]+1/Table1[[#This Row],[odds_ft_away_team_win]]-1</f>
        <v>3.030825856912811E-2</v>
      </c>
      <c r="BM378">
        <f>Table1[[#This Row],[Margin]]/3</f>
        <v>1.0102752856376037E-2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70</v>
      </c>
      <c r="BU378">
        <f>VLOOKUP(Table1[[#This Row],[Reference]],metron,11,FALSE)</f>
        <v>1.269326094653606</v>
      </c>
      <c r="BV378">
        <f>VLOOKUP(Table1[[#This Row],[Reference]],metron,12,FALSE)</f>
        <v>1.2417089578661631</v>
      </c>
    </row>
    <row r="379" spans="1:74" hidden="1" x14ac:dyDescent="0.45">
      <c r="A379" t="s">
        <v>5417</v>
      </c>
      <c r="B379">
        <v>1358562900</v>
      </c>
      <c r="C379" s="3" t="s">
        <v>386</v>
      </c>
      <c r="D379" t="s">
        <v>65</v>
      </c>
      <c r="E379" t="s">
        <v>66</v>
      </c>
      <c r="F379" t="s">
        <v>81</v>
      </c>
      <c r="G379" t="s">
        <v>97</v>
      </c>
      <c r="H379" t="s">
        <v>66</v>
      </c>
      <c r="I379">
        <f>MROUND(Table1[[#This Row],[Prob_H]]*100,2)/100</f>
        <v>0.48</v>
      </c>
      <c r="J379">
        <f>1/Table1[[#This Row],[odds_ft_home_team_win]]-Table1[[#This Row],[Margin/3]]</f>
        <v>0.47886287847979941</v>
      </c>
      <c r="K379">
        <f>1/Table1[[#This Row],[odds_ft_draw]]-Table1[[#This Row],[Margin/3]]</f>
        <v>0.26721833208185308</v>
      </c>
      <c r="L379">
        <f>1/Table1[[#This Row],[odds_ft_away_team_win]]-Table1[[#This Row],[Margin/3]]</f>
        <v>0.25391878943834734</v>
      </c>
      <c r="M379">
        <v>3</v>
      </c>
      <c r="N379">
        <v>2.33</v>
      </c>
      <c r="O379">
        <v>1.62</v>
      </c>
      <c r="P379">
        <v>1.95</v>
      </c>
      <c r="Q379">
        <v>1.4</v>
      </c>
      <c r="R379" t="str" cm="1">
        <f t="array" ref="R3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79">
        <v>1</v>
      </c>
      <c r="T379">
        <v>2</v>
      </c>
      <c r="U379">
        <v>3</v>
      </c>
      <c r="V379">
        <v>2</v>
      </c>
      <c r="W379">
        <v>1</v>
      </c>
      <c r="X379">
        <v>1</v>
      </c>
      <c r="Y379">
        <v>36</v>
      </c>
      <c r="Z379" t="s">
        <v>387</v>
      </c>
      <c r="AA379">
        <v>-1</v>
      </c>
      <c r="AB379">
        <v>-1</v>
      </c>
      <c r="AC379">
        <v>4</v>
      </c>
      <c r="AD379">
        <v>0</v>
      </c>
      <c r="AE379">
        <v>3</v>
      </c>
      <c r="AF379">
        <v>0</v>
      </c>
      <c r="AG379">
        <v>2</v>
      </c>
      <c r="AH379">
        <v>2</v>
      </c>
      <c r="AI379">
        <v>1</v>
      </c>
      <c r="AJ379">
        <v>2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0</v>
      </c>
      <c r="AV379">
        <v>0</v>
      </c>
      <c r="AW379">
        <v>2.97</v>
      </c>
      <c r="AX379">
        <v>56</v>
      </c>
      <c r="AY379">
        <v>96</v>
      </c>
      <c r="AZ379">
        <v>65</v>
      </c>
      <c r="BA379">
        <v>33</v>
      </c>
      <c r="BB379">
        <v>4</v>
      </c>
      <c r="BC379">
        <v>60</v>
      </c>
      <c r="BD379">
        <v>69</v>
      </c>
      <c r="BE379">
        <v>57</v>
      </c>
      <c r="BF379">
        <v>89</v>
      </c>
      <c r="BG379">
        <v>0</v>
      </c>
      <c r="BH379">
        <v>5.3</v>
      </c>
      <c r="BI379">
        <v>2.04</v>
      </c>
      <c r="BJ379">
        <v>3.59</v>
      </c>
      <c r="BK379">
        <v>3.77</v>
      </c>
      <c r="BL379">
        <f>1/Table1[[#This Row],[odds_ft_home_team_win]]+1/Table1[[#This Row],[odds_ft_draw]]+1/Table1[[#This Row],[odds_ft_away_team_win]]-1</f>
        <v>3.3999599854719342E-2</v>
      </c>
      <c r="BM379">
        <f>Table1[[#This Row],[Margin]]/3</f>
        <v>1.1333199951573114E-2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 t="s">
        <v>109</v>
      </c>
      <c r="BU379">
        <f>VLOOKUP(Table1[[#This Row],[Reference]],metron,11,FALSE)</f>
        <v>1.510877192982456</v>
      </c>
      <c r="BV379">
        <f>VLOOKUP(Table1[[#This Row],[Reference]],metron,12,FALSE)</f>
        <v>1.0163157894736841</v>
      </c>
    </row>
    <row r="380" spans="1:74" hidden="1" x14ac:dyDescent="0.45">
      <c r="A380" t="s">
        <v>5417</v>
      </c>
      <c r="B380">
        <v>1358636400</v>
      </c>
      <c r="C380" s="3" t="s">
        <v>388</v>
      </c>
      <c r="D380" t="s">
        <v>65</v>
      </c>
      <c r="E380" t="s">
        <v>66</v>
      </c>
      <c r="F380" t="s">
        <v>86</v>
      </c>
      <c r="G380" t="s">
        <v>102</v>
      </c>
      <c r="H380" t="s">
        <v>66</v>
      </c>
      <c r="I380">
        <f>MROUND(Table1[[#This Row],[Prob_H]]*100,2)/100</f>
        <v>0.68</v>
      </c>
      <c r="J380">
        <f>1/Table1[[#This Row],[odds_ft_home_team_win]]-Table1[[#This Row],[Margin/3]]</f>
        <v>0.67922768161422864</v>
      </c>
      <c r="K380">
        <f>1/Table1[[#This Row],[odds_ft_draw]]-Table1[[#This Row],[Margin/3]]</f>
        <v>0.20743743294771219</v>
      </c>
      <c r="L380">
        <f>1/Table1[[#This Row],[odds_ft_away_team_win]]-Table1[[#This Row],[Margin/3]]</f>
        <v>0.11333488543805925</v>
      </c>
      <c r="M380">
        <v>3</v>
      </c>
      <c r="N380">
        <v>1.55</v>
      </c>
      <c r="O380">
        <v>1.1000000000000001</v>
      </c>
      <c r="P380">
        <v>1.86</v>
      </c>
      <c r="Q380">
        <v>0.82</v>
      </c>
      <c r="R380" t="str" cm="1">
        <f t="array" ref="R3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0">
        <v>4</v>
      </c>
      <c r="T380">
        <v>0</v>
      </c>
      <c r="U380">
        <v>4</v>
      </c>
      <c r="V380">
        <v>3</v>
      </c>
      <c r="W380">
        <v>3</v>
      </c>
      <c r="X380">
        <v>0</v>
      </c>
      <c r="Y380" t="s">
        <v>389</v>
      </c>
      <c r="AA380">
        <v>-1</v>
      </c>
      <c r="AB380">
        <v>-1</v>
      </c>
      <c r="AC380">
        <v>2</v>
      </c>
      <c r="AD380">
        <v>0</v>
      </c>
      <c r="AE380">
        <v>3</v>
      </c>
      <c r="AF380">
        <v>0</v>
      </c>
      <c r="AG380">
        <v>1</v>
      </c>
      <c r="AH380">
        <v>1</v>
      </c>
      <c r="AI380">
        <v>3</v>
      </c>
      <c r="AJ380">
        <v>0</v>
      </c>
      <c r="AK380">
        <v>-1</v>
      </c>
      <c r="AL380">
        <v>-1</v>
      </c>
      <c r="AM380">
        <v>-1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0</v>
      </c>
      <c r="AV380">
        <v>0</v>
      </c>
      <c r="AW380">
        <v>2.86</v>
      </c>
      <c r="AX380">
        <v>62</v>
      </c>
      <c r="AY380">
        <v>86</v>
      </c>
      <c r="AZ380">
        <v>58</v>
      </c>
      <c r="BA380">
        <v>29</v>
      </c>
      <c r="BB380">
        <v>10</v>
      </c>
      <c r="BC380">
        <v>23</v>
      </c>
      <c r="BD380">
        <v>62</v>
      </c>
      <c r="BE380">
        <v>67</v>
      </c>
      <c r="BF380">
        <v>86</v>
      </c>
      <c r="BG380">
        <v>0</v>
      </c>
      <c r="BH380">
        <v>4.1100000000000003</v>
      </c>
      <c r="BI380">
        <v>1.45</v>
      </c>
      <c r="BJ380">
        <v>4.59</v>
      </c>
      <c r="BK380">
        <v>8.08</v>
      </c>
      <c r="BL380">
        <f>1/Table1[[#This Row],[odds_ft_home_team_win]]+1/Table1[[#This Row],[odds_ft_draw]]+1/Table1[[#This Row],[odds_ft_away_team_win]]-1</f>
        <v>3.1282472398693528E-2</v>
      </c>
      <c r="BM380">
        <f>Table1[[#This Row],[Margin]]/3</f>
        <v>1.0427490799564509E-2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113</v>
      </c>
      <c r="BU380">
        <f>VLOOKUP(Table1[[#This Row],[Reference]],metron,11,FALSE)</f>
        <v>2.1359338061465718</v>
      </c>
      <c r="BV380">
        <f>VLOOKUP(Table1[[#This Row],[Reference]],metron,12,FALSE)</f>
        <v>0.77482269503546097</v>
      </c>
    </row>
    <row r="381" spans="1:74" hidden="1" x14ac:dyDescent="0.45">
      <c r="A381" t="s">
        <v>5417</v>
      </c>
      <c r="B381">
        <v>1358643600</v>
      </c>
      <c r="C381" s="3" t="s">
        <v>390</v>
      </c>
      <c r="D381" t="s">
        <v>65</v>
      </c>
      <c r="E381" t="s">
        <v>66</v>
      </c>
      <c r="F381" t="s">
        <v>103</v>
      </c>
      <c r="G381" t="s">
        <v>80</v>
      </c>
      <c r="H381" t="s">
        <v>66</v>
      </c>
      <c r="I381">
        <f>MROUND(Table1[[#This Row],[Prob_H]]*100,2)/100</f>
        <v>0.6</v>
      </c>
      <c r="J381">
        <f>1/Table1[[#This Row],[odds_ft_home_team_win]]-Table1[[#This Row],[Margin/3]]</f>
        <v>0.59606938954765043</v>
      </c>
      <c r="K381">
        <f>1/Table1[[#This Row],[odds_ft_draw]]-Table1[[#This Row],[Margin/3]]</f>
        <v>0.24000878348704435</v>
      </c>
      <c r="L381">
        <f>1/Table1[[#This Row],[odds_ft_away_team_win]]-Table1[[#This Row],[Margin/3]]</f>
        <v>0.16392182696530522</v>
      </c>
      <c r="M381">
        <v>3</v>
      </c>
      <c r="N381">
        <v>1.9</v>
      </c>
      <c r="O381">
        <v>0.7</v>
      </c>
      <c r="P381">
        <v>1.88</v>
      </c>
      <c r="Q381">
        <v>0.94</v>
      </c>
      <c r="R381" t="str" cm="1">
        <f t="array" ref="R3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1">
        <v>1</v>
      </c>
      <c r="T381">
        <v>1</v>
      </c>
      <c r="U381">
        <v>2</v>
      </c>
      <c r="V381">
        <v>2</v>
      </c>
      <c r="W381">
        <v>1</v>
      </c>
      <c r="X381">
        <v>1</v>
      </c>
      <c r="Y381">
        <v>18</v>
      </c>
      <c r="Z381">
        <v>5</v>
      </c>
      <c r="AA381">
        <v>-1</v>
      </c>
      <c r="AB381">
        <v>-1</v>
      </c>
      <c r="AC381">
        <v>2</v>
      </c>
      <c r="AD381">
        <v>1</v>
      </c>
      <c r="AE381">
        <v>4</v>
      </c>
      <c r="AF381">
        <v>2</v>
      </c>
      <c r="AG381">
        <v>1</v>
      </c>
      <c r="AH381">
        <v>2</v>
      </c>
      <c r="AI381">
        <v>2</v>
      </c>
      <c r="AJ381">
        <v>4</v>
      </c>
      <c r="AK381">
        <v>-1</v>
      </c>
      <c r="AL381">
        <v>-1</v>
      </c>
      <c r="AM381">
        <v>-1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0</v>
      </c>
      <c r="AV381">
        <v>0</v>
      </c>
      <c r="AW381">
        <v>2.65</v>
      </c>
      <c r="AX381">
        <v>55</v>
      </c>
      <c r="AY381">
        <v>70</v>
      </c>
      <c r="AZ381">
        <v>55</v>
      </c>
      <c r="BA381">
        <v>35</v>
      </c>
      <c r="BB381">
        <v>20</v>
      </c>
      <c r="BC381">
        <v>25</v>
      </c>
      <c r="BD381">
        <v>55</v>
      </c>
      <c r="BE381">
        <v>50</v>
      </c>
      <c r="BF381">
        <v>80</v>
      </c>
      <c r="BG381">
        <v>0</v>
      </c>
      <c r="BH381">
        <v>4.7</v>
      </c>
      <c r="BI381">
        <v>1.65</v>
      </c>
      <c r="BJ381">
        <v>4</v>
      </c>
      <c r="BK381">
        <v>5.75</v>
      </c>
      <c r="BL381">
        <f>1/Table1[[#This Row],[odds_ft_home_team_win]]+1/Table1[[#This Row],[odds_ft_draw]]+1/Table1[[#This Row],[odds_ft_away_team_win]]-1</f>
        <v>2.9973649538866942E-2</v>
      </c>
      <c r="BM381">
        <f>Table1[[#This Row],[Margin]]/3</f>
        <v>9.9912165129556474E-3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t="s">
        <v>118</v>
      </c>
      <c r="BU381">
        <f>VLOOKUP(Table1[[#This Row],[Reference]],metron,11,FALSE)</f>
        <v>1.841836734693878</v>
      </c>
      <c r="BV381">
        <f>VLOOKUP(Table1[[#This Row],[Reference]],metron,12,FALSE)</f>
        <v>0.88917233560090703</v>
      </c>
    </row>
    <row r="382" spans="1:74" hidden="1" x14ac:dyDescent="0.45">
      <c r="A382" t="s">
        <v>5417</v>
      </c>
      <c r="B382">
        <v>1358643600</v>
      </c>
      <c r="C382" s="3" t="s">
        <v>390</v>
      </c>
      <c r="D382" t="s">
        <v>65</v>
      </c>
      <c r="E382" t="s">
        <v>66</v>
      </c>
      <c r="F382" t="s">
        <v>68</v>
      </c>
      <c r="G382" t="s">
        <v>93</v>
      </c>
      <c r="H382" t="s">
        <v>66</v>
      </c>
      <c r="I382">
        <f>MROUND(Table1[[#This Row],[Prob_H]]*100,2)/100</f>
        <v>0.64</v>
      </c>
      <c r="J382">
        <f>1/Table1[[#This Row],[odds_ft_home_team_win]]-Table1[[#This Row],[Margin/3]]</f>
        <v>0.63473845415247443</v>
      </c>
      <c r="K382">
        <f>1/Table1[[#This Row],[odds_ft_draw]]-Table1[[#This Row],[Margin/3]]</f>
        <v>0.22598378321523657</v>
      </c>
      <c r="L382">
        <f>1/Table1[[#This Row],[odds_ft_away_team_win]]-Table1[[#This Row],[Margin/3]]</f>
        <v>0.13927776263228903</v>
      </c>
      <c r="M382">
        <v>3</v>
      </c>
      <c r="N382">
        <v>1.78</v>
      </c>
      <c r="O382">
        <v>0.7</v>
      </c>
      <c r="P382">
        <v>1.56</v>
      </c>
      <c r="Q382">
        <v>1.1100000000000001</v>
      </c>
      <c r="R382" t="str" cm="1">
        <f t="array" ref="R3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0</v>
      </c>
      <c r="Y382">
        <v>37</v>
      </c>
      <c r="AA382">
        <v>-1</v>
      </c>
      <c r="AB382">
        <v>-1</v>
      </c>
      <c r="AC382">
        <v>0</v>
      </c>
      <c r="AD382">
        <v>0</v>
      </c>
      <c r="AE382">
        <v>4</v>
      </c>
      <c r="AF382">
        <v>0</v>
      </c>
      <c r="AG382">
        <v>0</v>
      </c>
      <c r="AH382">
        <v>0</v>
      </c>
      <c r="AI382">
        <v>1</v>
      </c>
      <c r="AJ382">
        <v>3</v>
      </c>
      <c r="AK382">
        <v>-1</v>
      </c>
      <c r="AL382">
        <v>-1</v>
      </c>
      <c r="AM382">
        <v>-1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0</v>
      </c>
      <c r="AV382">
        <v>0</v>
      </c>
      <c r="AW382">
        <v>2.4900000000000002</v>
      </c>
      <c r="AX382">
        <v>58</v>
      </c>
      <c r="AY382">
        <v>90</v>
      </c>
      <c r="AZ382">
        <v>43</v>
      </c>
      <c r="BA382">
        <v>16</v>
      </c>
      <c r="BB382">
        <v>6</v>
      </c>
      <c r="BC382">
        <v>26</v>
      </c>
      <c r="BD382">
        <v>73</v>
      </c>
      <c r="BE382">
        <v>38</v>
      </c>
      <c r="BF382">
        <v>74</v>
      </c>
      <c r="BG382">
        <v>0</v>
      </c>
      <c r="BH382">
        <v>5.22</v>
      </c>
      <c r="BI382">
        <v>1.55</v>
      </c>
      <c r="BJ382">
        <v>4.2300000000000004</v>
      </c>
      <c r="BK382">
        <v>6.68</v>
      </c>
      <c r="BL382">
        <f>1/Table1[[#This Row],[odds_ft_home_team_win]]+1/Table1[[#This Row],[odds_ft_draw]]+1/Table1[[#This Row],[odds_ft_away_team_win]]-1</f>
        <v>3.1268508510318593E-2</v>
      </c>
      <c r="BM382">
        <f>Table1[[#This Row],[Margin]]/3</f>
        <v>1.0422836170106198E-2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 t="s">
        <v>116</v>
      </c>
      <c r="BU382">
        <f>VLOOKUP(Table1[[#This Row],[Reference]],metron,11,FALSE)</f>
        <v>1.980803571428571</v>
      </c>
      <c r="BV382">
        <f>VLOOKUP(Table1[[#This Row],[Reference]],metron,12,FALSE)</f>
        <v>0.85357142857142854</v>
      </c>
    </row>
    <row r="383" spans="1:74" hidden="1" x14ac:dyDescent="0.45">
      <c r="A383" t="s">
        <v>5417</v>
      </c>
      <c r="B383">
        <v>1358650800</v>
      </c>
      <c r="C383" s="3" t="s">
        <v>391</v>
      </c>
      <c r="D383" t="s">
        <v>65</v>
      </c>
      <c r="E383" t="s">
        <v>66</v>
      </c>
      <c r="F383" t="s">
        <v>89</v>
      </c>
      <c r="G383" t="s">
        <v>78</v>
      </c>
      <c r="H383" t="s">
        <v>66</v>
      </c>
      <c r="I383">
        <f>MROUND(Table1[[#This Row],[Prob_H]]*100,2)/100</f>
        <v>0.32</v>
      </c>
      <c r="J383">
        <f>1/Table1[[#This Row],[odds_ft_home_team_win]]-Table1[[#This Row],[Margin/3]]</f>
        <v>0.31794365963830712</v>
      </c>
      <c r="K383">
        <f>1/Table1[[#This Row],[odds_ft_draw]]-Table1[[#This Row],[Margin/3]]</f>
        <v>0.290375107479591</v>
      </c>
      <c r="L383">
        <f>1/Table1[[#This Row],[odds_ft_away_team_win]]-Table1[[#This Row],[Margin/3]]</f>
        <v>0.39168123288210188</v>
      </c>
      <c r="M383">
        <v>3</v>
      </c>
      <c r="N383">
        <v>0.7</v>
      </c>
      <c r="O383">
        <v>1.4</v>
      </c>
      <c r="P383">
        <v>0.82</v>
      </c>
      <c r="Q383">
        <v>1.37</v>
      </c>
      <c r="R383" t="str" cm="1">
        <f t="array" ref="R3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83">
        <v>1</v>
      </c>
      <c r="T383">
        <v>2</v>
      </c>
      <c r="U383">
        <v>3</v>
      </c>
      <c r="V383">
        <v>2</v>
      </c>
      <c r="W383">
        <v>1</v>
      </c>
      <c r="X383">
        <v>1</v>
      </c>
      <c r="Y383">
        <v>19</v>
      </c>
      <c r="Z383" t="s">
        <v>392</v>
      </c>
      <c r="AA383">
        <v>-1</v>
      </c>
      <c r="AB383">
        <v>-1</v>
      </c>
      <c r="AC383">
        <v>2</v>
      </c>
      <c r="AD383">
        <v>0</v>
      </c>
      <c r="AE383">
        <v>3</v>
      </c>
      <c r="AF383">
        <v>1</v>
      </c>
      <c r="AG383">
        <v>1</v>
      </c>
      <c r="AH383">
        <v>1</v>
      </c>
      <c r="AI383">
        <v>4</v>
      </c>
      <c r="AJ383">
        <v>0</v>
      </c>
      <c r="AK383">
        <v>-1</v>
      </c>
      <c r="AL383">
        <v>-1</v>
      </c>
      <c r="AM383">
        <v>-1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0</v>
      </c>
      <c r="AV383">
        <v>0</v>
      </c>
      <c r="AW383">
        <v>2.2000000000000002</v>
      </c>
      <c r="AX383">
        <v>60</v>
      </c>
      <c r="AY383">
        <v>70</v>
      </c>
      <c r="AZ383">
        <v>40</v>
      </c>
      <c r="BA383">
        <v>20</v>
      </c>
      <c r="BB383">
        <v>5</v>
      </c>
      <c r="BC383">
        <v>20</v>
      </c>
      <c r="BD383">
        <v>60</v>
      </c>
      <c r="BE383">
        <v>45</v>
      </c>
      <c r="BF383">
        <v>70</v>
      </c>
      <c r="BG383">
        <v>0</v>
      </c>
      <c r="BH383">
        <v>6.32</v>
      </c>
      <c r="BI383">
        <v>3.05</v>
      </c>
      <c r="BJ383">
        <v>3.33</v>
      </c>
      <c r="BK383">
        <v>2.4900000000000002</v>
      </c>
      <c r="BL383">
        <f>1/Table1[[#This Row],[odds_ft_home_team_win]]+1/Table1[[#This Row],[odds_ft_draw]]+1/Table1[[#This Row],[odds_ft_away_team_win]]-1</f>
        <v>2.9775578462127861E-2</v>
      </c>
      <c r="BM383">
        <f>Table1[[#This Row],[Margin]]/3</f>
        <v>9.9251928207092863E-3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 t="s">
        <v>121</v>
      </c>
      <c r="BU383">
        <f>VLOOKUP(Table1[[#This Row],[Reference]],metron,11,FALSE)</f>
        <v>1.210167055864918</v>
      </c>
      <c r="BV383">
        <f>VLOOKUP(Table1[[#This Row],[Reference]],metron,12,FALSE)</f>
        <v>1.3211783725525419</v>
      </c>
    </row>
    <row r="384" spans="1:74" hidden="1" x14ac:dyDescent="0.45">
      <c r="A384" t="s">
        <v>5417</v>
      </c>
      <c r="B384">
        <v>1358704800</v>
      </c>
      <c r="C384" s="3" t="s">
        <v>393</v>
      </c>
      <c r="D384" t="s">
        <v>65</v>
      </c>
      <c r="E384" t="s">
        <v>66</v>
      </c>
      <c r="F384" t="s">
        <v>73</v>
      </c>
      <c r="G384" t="s">
        <v>88</v>
      </c>
      <c r="H384" t="s">
        <v>66</v>
      </c>
      <c r="I384">
        <f>MROUND(Table1[[#This Row],[Prob_H]]*100,2)/100</f>
        <v>0.34</v>
      </c>
      <c r="J384">
        <f>1/Table1[[#This Row],[odds_ft_home_team_win]]-Table1[[#This Row],[Margin/3]]</f>
        <v>0.33931646988026815</v>
      </c>
      <c r="K384">
        <f>1/Table1[[#This Row],[odds_ft_draw]]-Table1[[#This Row],[Margin/3]]</f>
        <v>0.28640202527442882</v>
      </c>
      <c r="L384">
        <f>1/Table1[[#This Row],[odds_ft_away_team_win]]-Table1[[#This Row],[Margin/3]]</f>
        <v>0.37428150484530304</v>
      </c>
      <c r="M384">
        <v>3</v>
      </c>
      <c r="N384">
        <v>0.7</v>
      </c>
      <c r="O384">
        <v>0.9</v>
      </c>
      <c r="P384">
        <v>0.88</v>
      </c>
      <c r="Q384">
        <v>1.1100000000000001</v>
      </c>
      <c r="R384" t="str" cm="1">
        <f t="array" ref="R3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4">
        <v>2</v>
      </c>
      <c r="T384">
        <v>1</v>
      </c>
      <c r="U384">
        <v>3</v>
      </c>
      <c r="V384">
        <v>1</v>
      </c>
      <c r="W384">
        <v>1</v>
      </c>
      <c r="X384">
        <v>0</v>
      </c>
      <c r="Y384" t="s">
        <v>394</v>
      </c>
      <c r="Z384">
        <v>56</v>
      </c>
      <c r="AA384">
        <v>-1</v>
      </c>
      <c r="AB384">
        <v>-1</v>
      </c>
      <c r="AC384">
        <v>2</v>
      </c>
      <c r="AD384">
        <v>0</v>
      </c>
      <c r="AE384">
        <v>2</v>
      </c>
      <c r="AF384">
        <v>0</v>
      </c>
      <c r="AG384">
        <v>0</v>
      </c>
      <c r="AH384">
        <v>2</v>
      </c>
      <c r="AI384">
        <v>0</v>
      </c>
      <c r="AJ384">
        <v>2</v>
      </c>
      <c r="AK384">
        <v>-1</v>
      </c>
      <c r="AL384">
        <v>-1</v>
      </c>
      <c r="AM384">
        <v>-1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0</v>
      </c>
      <c r="AV384">
        <v>0</v>
      </c>
      <c r="AW384">
        <v>2.4500000000000002</v>
      </c>
      <c r="AX384">
        <v>50</v>
      </c>
      <c r="AY384">
        <v>70</v>
      </c>
      <c r="AZ384">
        <v>40</v>
      </c>
      <c r="BA384">
        <v>25</v>
      </c>
      <c r="BB384">
        <v>15</v>
      </c>
      <c r="BC384">
        <v>25</v>
      </c>
      <c r="BD384">
        <v>80</v>
      </c>
      <c r="BE384">
        <v>35</v>
      </c>
      <c r="BF384">
        <v>75</v>
      </c>
      <c r="BG384">
        <v>0</v>
      </c>
      <c r="BH384">
        <v>5.3</v>
      </c>
      <c r="BI384">
        <v>2.86</v>
      </c>
      <c r="BJ384">
        <v>3.37</v>
      </c>
      <c r="BK384">
        <v>2.6</v>
      </c>
      <c r="BL384">
        <f>1/Table1[[#This Row],[odds_ft_home_team_win]]+1/Table1[[#This Row],[odds_ft_draw]]+1/Table1[[#This Row],[odds_ft_away_team_win]]-1</f>
        <v>3.1001639310244578E-2</v>
      </c>
      <c r="BM384">
        <f>Table1[[#This Row],[Margin]]/3</f>
        <v>1.0333879770081525E-2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 t="s">
        <v>126</v>
      </c>
      <c r="BU384">
        <f>VLOOKUP(Table1[[#This Row],[Reference]],metron,11,FALSE)</f>
        <v>1.228921489601805</v>
      </c>
      <c r="BV384">
        <f>VLOOKUP(Table1[[#This Row],[Reference]],metron,12,FALSE)</f>
        <v>1.2940512655166849</v>
      </c>
    </row>
    <row r="385" spans="1:74" hidden="1" x14ac:dyDescent="0.45">
      <c r="A385" t="s">
        <v>5417</v>
      </c>
      <c r="B385">
        <v>1358722800</v>
      </c>
      <c r="C385" s="3" t="s">
        <v>396</v>
      </c>
      <c r="D385" t="s">
        <v>65</v>
      </c>
      <c r="E385" t="s">
        <v>66</v>
      </c>
      <c r="F385" t="s">
        <v>98</v>
      </c>
      <c r="G385" t="s">
        <v>77</v>
      </c>
      <c r="H385" t="s">
        <v>66</v>
      </c>
      <c r="I385">
        <f>MROUND(Table1[[#This Row],[Prob_H]]*100,2)/100</f>
        <v>0.38</v>
      </c>
      <c r="J385">
        <f>1/Table1[[#This Row],[odds_ft_home_team_win]]-Table1[[#This Row],[Margin/3]]</f>
        <v>0.38922311763610734</v>
      </c>
      <c r="K385">
        <f>1/Table1[[#This Row],[odds_ft_draw]]-Table1[[#This Row],[Margin/3]]</f>
        <v>0.29042793691321578</v>
      </c>
      <c r="L385">
        <f>1/Table1[[#This Row],[odds_ft_away_team_win]]-Table1[[#This Row],[Margin/3]]</f>
        <v>0.32034894545067688</v>
      </c>
      <c r="M385">
        <v>3</v>
      </c>
      <c r="N385">
        <v>1</v>
      </c>
      <c r="O385">
        <v>1.2</v>
      </c>
      <c r="P385">
        <v>1.06</v>
      </c>
      <c r="Q385">
        <v>1.38</v>
      </c>
      <c r="R385" t="str" cm="1">
        <f t="array" ref="R3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5">
        <v>1</v>
      </c>
      <c r="T385">
        <v>1</v>
      </c>
      <c r="U385">
        <v>2</v>
      </c>
      <c r="V385">
        <v>2</v>
      </c>
      <c r="W385">
        <v>1</v>
      </c>
      <c r="X385">
        <v>1</v>
      </c>
      <c r="Y385">
        <v>39</v>
      </c>
      <c r="Z385">
        <v>30</v>
      </c>
      <c r="AA385">
        <v>-1</v>
      </c>
      <c r="AB385">
        <v>-1</v>
      </c>
      <c r="AC385">
        <v>0</v>
      </c>
      <c r="AD385">
        <v>0</v>
      </c>
      <c r="AE385">
        <v>4</v>
      </c>
      <c r="AF385">
        <v>2</v>
      </c>
      <c r="AG385">
        <v>0</v>
      </c>
      <c r="AH385">
        <v>0</v>
      </c>
      <c r="AI385">
        <v>0</v>
      </c>
      <c r="AJ385">
        <v>6</v>
      </c>
      <c r="AK385">
        <v>-1</v>
      </c>
      <c r="AL385">
        <v>-1</v>
      </c>
      <c r="AM385">
        <v>-1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0</v>
      </c>
      <c r="AV385">
        <v>0</v>
      </c>
      <c r="AW385">
        <v>2.2999999999999998</v>
      </c>
      <c r="AX385">
        <v>57</v>
      </c>
      <c r="AY385">
        <v>76</v>
      </c>
      <c r="AZ385">
        <v>39</v>
      </c>
      <c r="BA385">
        <v>10</v>
      </c>
      <c r="BB385">
        <v>5</v>
      </c>
      <c r="BC385">
        <v>29</v>
      </c>
      <c r="BD385">
        <v>72</v>
      </c>
      <c r="BE385">
        <v>34</v>
      </c>
      <c r="BF385">
        <v>87</v>
      </c>
      <c r="BG385">
        <v>0</v>
      </c>
      <c r="BH385">
        <v>5.76</v>
      </c>
      <c r="BI385">
        <v>2.5</v>
      </c>
      <c r="BJ385">
        <v>3.32</v>
      </c>
      <c r="BK385">
        <v>3.02</v>
      </c>
      <c r="BL385">
        <f>1/Table1[[#This Row],[odds_ft_home_team_win]]+1/Table1[[#This Row],[odds_ft_draw]]+1/Table1[[#This Row],[odds_ft_away_team_win]]-1</f>
        <v>3.2330647091677989E-2</v>
      </c>
      <c r="BM385">
        <f>Table1[[#This Row],[Margin]]/3</f>
        <v>1.0776882363892662E-2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 t="s">
        <v>128</v>
      </c>
      <c r="BU385">
        <f>VLOOKUP(Table1[[#This Row],[Reference]],metron,11,FALSE)</f>
        <v>1.330562659846547</v>
      </c>
      <c r="BV385">
        <f>VLOOKUP(Table1[[#This Row],[Reference]],metron,12,FALSE)</f>
        <v>1.1595268542199491</v>
      </c>
    </row>
    <row r="386" spans="1:74" hidden="1" x14ac:dyDescent="0.45">
      <c r="A386" t="s">
        <v>5416</v>
      </c>
      <c r="B386">
        <v>1375228800</v>
      </c>
      <c r="C386" s="3" t="s">
        <v>632</v>
      </c>
      <c r="D386" t="s">
        <v>65</v>
      </c>
      <c r="E386" t="s">
        <v>66</v>
      </c>
      <c r="F386" t="s">
        <v>77</v>
      </c>
      <c r="G386" t="s">
        <v>67</v>
      </c>
      <c r="H386" t="s">
        <v>66</v>
      </c>
      <c r="I386">
        <f>MROUND(Table1[[#This Row],[Prob_H]]*100,2)/100</f>
        <v>0.57999999999999996</v>
      </c>
      <c r="J386">
        <f>1/Table1[[#This Row],[odds_ft_home_team_win]]-Table1[[#This Row],[Margin/3]]</f>
        <v>0.570555034112181</v>
      </c>
      <c r="K386">
        <f>1/Table1[[#This Row],[odds_ft_draw]]-Table1[[#This Row],[Margin/3]]</f>
        <v>0.25441167466489206</v>
      </c>
      <c r="L386">
        <f>1/Table1[[#This Row],[odds_ft_away_team_win]]-Table1[[#This Row],[Margin/3]]</f>
        <v>0.17503329122292705</v>
      </c>
      <c r="M386">
        <v>3</v>
      </c>
      <c r="N386">
        <v>3</v>
      </c>
      <c r="O386">
        <v>1</v>
      </c>
      <c r="P386">
        <v>2</v>
      </c>
      <c r="Q386">
        <v>1.06</v>
      </c>
      <c r="R386" t="str" cm="1">
        <f t="array" ref="R3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6">
        <v>1</v>
      </c>
      <c r="T386">
        <v>1</v>
      </c>
      <c r="U386">
        <v>2</v>
      </c>
      <c r="V386">
        <v>0</v>
      </c>
      <c r="W386">
        <v>0</v>
      </c>
      <c r="X386">
        <v>0</v>
      </c>
      <c r="Y386">
        <v>72</v>
      </c>
      <c r="Z386">
        <v>70</v>
      </c>
      <c r="AA386">
        <v>2</v>
      </c>
      <c r="AB386">
        <v>0</v>
      </c>
      <c r="AC386">
        <v>4</v>
      </c>
      <c r="AD386">
        <v>0</v>
      </c>
      <c r="AE386">
        <v>2</v>
      </c>
      <c r="AF386">
        <v>0</v>
      </c>
      <c r="AG386">
        <v>0</v>
      </c>
      <c r="AH386">
        <v>4</v>
      </c>
      <c r="AI386">
        <v>1</v>
      </c>
      <c r="AJ386">
        <v>1</v>
      </c>
      <c r="AK386">
        <v>9</v>
      </c>
      <c r="AL386">
        <v>7</v>
      </c>
      <c r="AM386">
        <v>4</v>
      </c>
      <c r="AN386">
        <v>2</v>
      </c>
      <c r="AO386">
        <v>5</v>
      </c>
      <c r="AP386">
        <v>5</v>
      </c>
      <c r="AQ386">
        <v>20</v>
      </c>
      <c r="AR386">
        <v>14</v>
      </c>
      <c r="AS386">
        <v>49</v>
      </c>
      <c r="AT386">
        <v>51</v>
      </c>
      <c r="AU386">
        <v>0</v>
      </c>
      <c r="AV386">
        <v>0</v>
      </c>
      <c r="AW386">
        <v>2.5</v>
      </c>
      <c r="AX386">
        <v>50</v>
      </c>
      <c r="AY386">
        <v>50</v>
      </c>
      <c r="AZ386">
        <v>50</v>
      </c>
      <c r="BA386">
        <v>50</v>
      </c>
      <c r="BB386">
        <v>0</v>
      </c>
      <c r="BC386">
        <v>0</v>
      </c>
      <c r="BD386">
        <v>50</v>
      </c>
      <c r="BE386">
        <v>50</v>
      </c>
      <c r="BF386">
        <v>100</v>
      </c>
      <c r="BG386">
        <v>6</v>
      </c>
      <c r="BH386">
        <v>4</v>
      </c>
      <c r="BI386">
        <v>1.72</v>
      </c>
      <c r="BJ386">
        <v>3.77</v>
      </c>
      <c r="BK386">
        <v>5.38</v>
      </c>
      <c r="BL386">
        <f>1/Table1[[#This Row],[odds_ft_home_team_win]]+1/Table1[[#This Row],[odds_ft_draw]]+1/Table1[[#This Row],[odds_ft_away_team_win]]-1</f>
        <v>3.2520944175085109E-2</v>
      </c>
      <c r="BM386">
        <f>Table1[[#This Row],[Margin]]/3</f>
        <v>1.0840314725028369E-2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 t="s">
        <v>79</v>
      </c>
      <c r="BU386">
        <f>VLOOKUP(Table1[[#This Row],[Reference]],metron,11,FALSE)</f>
        <v>1.7619715019855171</v>
      </c>
      <c r="BV386">
        <f>VLOOKUP(Table1[[#This Row],[Reference]],metron,12,FALSE)</f>
        <v>0.87432842793739785</v>
      </c>
    </row>
    <row r="387" spans="1:74" hidden="1" x14ac:dyDescent="0.45">
      <c r="A387" t="s">
        <v>5416</v>
      </c>
      <c r="B387">
        <v>1375232400</v>
      </c>
      <c r="C387" s="3" t="s">
        <v>633</v>
      </c>
      <c r="D387" t="s">
        <v>65</v>
      </c>
      <c r="E387" t="s">
        <v>66</v>
      </c>
      <c r="F387" t="s">
        <v>102</v>
      </c>
      <c r="G387" t="s">
        <v>93</v>
      </c>
      <c r="H387" t="s">
        <v>66</v>
      </c>
      <c r="I387">
        <f>MROUND(Table1[[#This Row],[Prob_H]]*100,2)/100</f>
        <v>0.4</v>
      </c>
      <c r="J387">
        <f>1/Table1[[#This Row],[odds_ft_home_team_win]]-Table1[[#This Row],[Margin/3]]</f>
        <v>0.39460853590809097</v>
      </c>
      <c r="K387">
        <f>1/Table1[[#This Row],[odds_ft_draw]]-Table1[[#This Row],[Margin/3]]</f>
        <v>0.28560822447862977</v>
      </c>
      <c r="L387">
        <f>1/Table1[[#This Row],[odds_ft_away_team_win]]-Table1[[#This Row],[Margin/3]]</f>
        <v>0.31978323961327931</v>
      </c>
      <c r="M387">
        <v>3</v>
      </c>
      <c r="N387">
        <v>0</v>
      </c>
      <c r="O387">
        <v>1</v>
      </c>
      <c r="P387">
        <v>1.24</v>
      </c>
      <c r="Q387">
        <v>1.06</v>
      </c>
      <c r="R387" t="str" cm="1">
        <f t="array" ref="R3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87">
        <v>1</v>
      </c>
      <c r="T387">
        <v>1</v>
      </c>
      <c r="U387">
        <v>2</v>
      </c>
      <c r="V387">
        <v>1</v>
      </c>
      <c r="W387">
        <v>0</v>
      </c>
      <c r="X387">
        <v>1</v>
      </c>
      <c r="Y387">
        <v>86</v>
      </c>
      <c r="Z387">
        <v>30</v>
      </c>
      <c r="AA387">
        <v>12</v>
      </c>
      <c r="AB387">
        <v>5</v>
      </c>
      <c r="AC387">
        <v>1</v>
      </c>
      <c r="AD387">
        <v>0</v>
      </c>
      <c r="AE387">
        <v>3</v>
      </c>
      <c r="AF387">
        <v>0</v>
      </c>
      <c r="AG387">
        <v>0</v>
      </c>
      <c r="AH387">
        <v>1</v>
      </c>
      <c r="AI387">
        <v>1</v>
      </c>
      <c r="AJ387">
        <v>2</v>
      </c>
      <c r="AK387">
        <v>8</v>
      </c>
      <c r="AL387">
        <v>6</v>
      </c>
      <c r="AM387">
        <v>4</v>
      </c>
      <c r="AN387">
        <v>4</v>
      </c>
      <c r="AO387">
        <v>4</v>
      </c>
      <c r="AP387">
        <v>2</v>
      </c>
      <c r="AQ387">
        <v>14</v>
      </c>
      <c r="AR387">
        <v>13</v>
      </c>
      <c r="AS387">
        <v>51</v>
      </c>
      <c r="AT387">
        <v>49</v>
      </c>
      <c r="AU387">
        <v>0</v>
      </c>
      <c r="AV387">
        <v>0</v>
      </c>
      <c r="AW387">
        <v>6</v>
      </c>
      <c r="AX387">
        <v>100</v>
      </c>
      <c r="AY387">
        <v>100</v>
      </c>
      <c r="AZ387">
        <v>100</v>
      </c>
      <c r="BA387">
        <v>100</v>
      </c>
      <c r="BB387">
        <v>100</v>
      </c>
      <c r="BC387">
        <v>100</v>
      </c>
      <c r="BD387">
        <v>100</v>
      </c>
      <c r="BE387">
        <v>100</v>
      </c>
      <c r="BF387">
        <v>100</v>
      </c>
      <c r="BG387">
        <v>7</v>
      </c>
      <c r="BH387">
        <v>6</v>
      </c>
      <c r="BI387">
        <v>2.4700000000000002</v>
      </c>
      <c r="BJ387">
        <v>3.38</v>
      </c>
      <c r="BK387">
        <v>3.03</v>
      </c>
      <c r="BL387">
        <f>1/Table1[[#This Row],[odds_ft_home_team_win]]+1/Table1[[#This Row],[odds_ft_draw]]+1/Table1[[#This Row],[odds_ft_away_team_win]]-1</f>
        <v>3.0749291061152206E-2</v>
      </c>
      <c r="BM387">
        <f>Table1[[#This Row],[Margin]]/3</f>
        <v>1.0249763687050736E-2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104</v>
      </c>
      <c r="BU387">
        <f>VLOOKUP(Table1[[#This Row],[Reference]],metron,11,FALSE)</f>
        <v>1.344038264434575</v>
      </c>
      <c r="BV387">
        <f>VLOOKUP(Table1[[#This Row],[Reference]],metron,12,FALSE)</f>
        <v>1.1515772691037469</v>
      </c>
    </row>
    <row r="388" spans="1:74" hidden="1" x14ac:dyDescent="0.45">
      <c r="A388" t="s">
        <v>5416</v>
      </c>
      <c r="B388">
        <v>1375237800</v>
      </c>
      <c r="C388" s="3" t="s">
        <v>634</v>
      </c>
      <c r="D388" t="s">
        <v>65</v>
      </c>
      <c r="E388" t="s">
        <v>66</v>
      </c>
      <c r="F388" t="s">
        <v>72</v>
      </c>
      <c r="G388" t="s">
        <v>103</v>
      </c>
      <c r="H388" t="s">
        <v>66</v>
      </c>
      <c r="I388">
        <f>MROUND(Table1[[#This Row],[Prob_H]]*100,2)/100</f>
        <v>0.48</v>
      </c>
      <c r="J388">
        <f>1/Table1[[#This Row],[odds_ft_home_team_win]]-Table1[[#This Row],[Margin/3]]</f>
        <v>0.47426302928478375</v>
      </c>
      <c r="K388">
        <f>1/Table1[[#This Row],[odds_ft_draw]]-Table1[[#This Row],[Margin/3]]</f>
        <v>0.2778434771213627</v>
      </c>
      <c r="L388">
        <f>1/Table1[[#This Row],[odds_ft_away_team_win]]-Table1[[#This Row],[Margin/3]]</f>
        <v>0.24789349359385363</v>
      </c>
      <c r="M388">
        <v>3</v>
      </c>
      <c r="N388">
        <v>1</v>
      </c>
      <c r="O388">
        <v>3</v>
      </c>
      <c r="P388">
        <v>2.11</v>
      </c>
      <c r="Q388">
        <v>1.35</v>
      </c>
      <c r="R388" t="str" cm="1">
        <f t="array" ref="R3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48</v>
      </c>
      <c r="AA388">
        <v>-1</v>
      </c>
      <c r="AB388">
        <v>-1</v>
      </c>
      <c r="AC388">
        <v>2</v>
      </c>
      <c r="AD388">
        <v>0</v>
      </c>
      <c r="AE388">
        <v>2</v>
      </c>
      <c r="AF388">
        <v>0</v>
      </c>
      <c r="AG388">
        <v>0</v>
      </c>
      <c r="AH388">
        <v>2</v>
      </c>
      <c r="AI388">
        <v>1</v>
      </c>
      <c r="AJ388">
        <v>1</v>
      </c>
      <c r="AK388">
        <v>-1</v>
      </c>
      <c r="AL388">
        <v>-1</v>
      </c>
      <c r="AM388">
        <v>-1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0</v>
      </c>
      <c r="AV388">
        <v>0</v>
      </c>
      <c r="AW388">
        <v>3.5</v>
      </c>
      <c r="AX388">
        <v>50</v>
      </c>
      <c r="AY388">
        <v>50</v>
      </c>
      <c r="AZ388">
        <v>50</v>
      </c>
      <c r="BA388">
        <v>50</v>
      </c>
      <c r="BB388">
        <v>50</v>
      </c>
      <c r="BC388">
        <v>50</v>
      </c>
      <c r="BD388">
        <v>50</v>
      </c>
      <c r="BE388">
        <v>50</v>
      </c>
      <c r="BF388">
        <v>100</v>
      </c>
      <c r="BG388">
        <v>4</v>
      </c>
      <c r="BH388">
        <v>3</v>
      </c>
      <c r="BI388">
        <v>2.06</v>
      </c>
      <c r="BJ388">
        <v>3.46</v>
      </c>
      <c r="BK388">
        <v>3.86</v>
      </c>
      <c r="BL388">
        <f>1/Table1[[#This Row],[odds_ft_home_team_win]]+1/Table1[[#This Row],[odds_ft_draw]]+1/Table1[[#This Row],[odds_ft_away_team_win]]-1</f>
        <v>3.3521591757299296E-2</v>
      </c>
      <c r="BM388">
        <f>Table1[[#This Row],[Margin]]/3</f>
        <v>1.1173863919099766E-2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 t="s">
        <v>75</v>
      </c>
      <c r="BU388">
        <f>VLOOKUP(Table1[[#This Row],[Reference]],metron,11,FALSE)</f>
        <v>1.510877192982456</v>
      </c>
      <c r="BV388">
        <f>VLOOKUP(Table1[[#This Row],[Reference]],metron,12,FALSE)</f>
        <v>1.0163157894736841</v>
      </c>
    </row>
    <row r="389" spans="1:74" hidden="1" x14ac:dyDescent="0.45">
      <c r="A389" t="s">
        <v>5416</v>
      </c>
      <c r="B389">
        <v>1375311600</v>
      </c>
      <c r="C389" s="3" t="s">
        <v>635</v>
      </c>
      <c r="D389" t="s">
        <v>65</v>
      </c>
      <c r="E389" t="s">
        <v>66</v>
      </c>
      <c r="F389" t="s">
        <v>98</v>
      </c>
      <c r="G389" t="s">
        <v>611</v>
      </c>
      <c r="H389" t="s">
        <v>66</v>
      </c>
      <c r="I389">
        <f>MROUND(Table1[[#This Row],[Prob_H]]*100,2)/100</f>
        <v>0.52</v>
      </c>
      <c r="J389">
        <f>1/Table1[[#This Row],[odds_ft_home_team_win]]-Table1[[#This Row],[Margin/3]]</f>
        <v>0.52987208867829327</v>
      </c>
      <c r="K389">
        <f>1/Table1[[#This Row],[odds_ft_draw]]-Table1[[#This Row],[Margin/3]]</f>
        <v>0.26481364180166461</v>
      </c>
      <c r="L389">
        <f>1/Table1[[#This Row],[odds_ft_away_team_win]]-Table1[[#This Row],[Margin/3]]</f>
        <v>0.2053142695200422</v>
      </c>
      <c r="M389">
        <v>3</v>
      </c>
      <c r="N389">
        <v>0</v>
      </c>
      <c r="O389">
        <v>3</v>
      </c>
      <c r="P389">
        <v>1.18</v>
      </c>
      <c r="Q389">
        <v>1</v>
      </c>
      <c r="R389" t="str" cm="1">
        <f t="array" ref="R3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89">
        <v>0</v>
      </c>
      <c r="T389">
        <v>2</v>
      </c>
      <c r="U389">
        <v>2</v>
      </c>
      <c r="V389">
        <v>1</v>
      </c>
      <c r="W389">
        <v>0</v>
      </c>
      <c r="X389">
        <v>1</v>
      </c>
      <c r="Z389" t="s">
        <v>636</v>
      </c>
      <c r="AA389">
        <v>9</v>
      </c>
      <c r="AB389">
        <v>3</v>
      </c>
      <c r="AC389">
        <v>1</v>
      </c>
      <c r="AD389">
        <v>0</v>
      </c>
      <c r="AE389">
        <v>3</v>
      </c>
      <c r="AF389">
        <v>0</v>
      </c>
      <c r="AG389">
        <v>0</v>
      </c>
      <c r="AH389">
        <v>1</v>
      </c>
      <c r="AI389">
        <v>1</v>
      </c>
      <c r="AJ389">
        <v>2</v>
      </c>
      <c r="AK389">
        <v>10</v>
      </c>
      <c r="AL389">
        <v>3</v>
      </c>
      <c r="AM389">
        <v>6</v>
      </c>
      <c r="AN389">
        <v>2</v>
      </c>
      <c r="AO389">
        <v>4</v>
      </c>
      <c r="AP389">
        <v>1</v>
      </c>
      <c r="AQ389">
        <v>14</v>
      </c>
      <c r="AR389">
        <v>20</v>
      </c>
      <c r="AS389">
        <v>53</v>
      </c>
      <c r="AT389">
        <v>47</v>
      </c>
      <c r="AU389">
        <v>0</v>
      </c>
      <c r="AV389">
        <v>0</v>
      </c>
      <c r="AW389">
        <v>3</v>
      </c>
      <c r="AX389">
        <v>50</v>
      </c>
      <c r="AY389">
        <v>50</v>
      </c>
      <c r="AZ389">
        <v>50</v>
      </c>
      <c r="BA389">
        <v>50</v>
      </c>
      <c r="BB389">
        <v>50</v>
      </c>
      <c r="BC389">
        <v>50</v>
      </c>
      <c r="BD389">
        <v>50</v>
      </c>
      <c r="BE389">
        <v>50</v>
      </c>
      <c r="BF389">
        <v>50</v>
      </c>
      <c r="BG389">
        <v>5</v>
      </c>
      <c r="BH389">
        <v>3</v>
      </c>
      <c r="BI389">
        <v>1.85</v>
      </c>
      <c r="BJ389">
        <v>3.63</v>
      </c>
      <c r="BK389">
        <v>4.63</v>
      </c>
      <c r="BL389">
        <f>1/Table1[[#This Row],[odds_ft_home_team_win]]+1/Table1[[#This Row],[odds_ft_draw]]+1/Table1[[#This Row],[odds_ft_away_team_win]]-1</f>
        <v>3.2005355586741668E-2</v>
      </c>
      <c r="BM389">
        <f>Table1[[#This Row],[Margin]]/3</f>
        <v>1.0668451862247222E-2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 t="s">
        <v>128</v>
      </c>
      <c r="BU389">
        <f>VLOOKUP(Table1[[#This Row],[Reference]],metron,11,FALSE)</f>
        <v>1.625948039373891</v>
      </c>
      <c r="BV389">
        <f>VLOOKUP(Table1[[#This Row],[Reference]],metron,12,FALSE)</f>
        <v>0.97079231886396644</v>
      </c>
    </row>
    <row r="390" spans="1:74" hidden="1" x14ac:dyDescent="0.45">
      <c r="A390" t="s">
        <v>5416</v>
      </c>
      <c r="B390">
        <v>1375318800</v>
      </c>
      <c r="C390" s="3" t="s">
        <v>637</v>
      </c>
      <c r="D390" t="s">
        <v>65</v>
      </c>
      <c r="E390" t="s">
        <v>66</v>
      </c>
      <c r="F390" t="s">
        <v>80</v>
      </c>
      <c r="G390" t="s">
        <v>85</v>
      </c>
      <c r="H390" t="s">
        <v>66</v>
      </c>
      <c r="I390">
        <f>MROUND(Table1[[#This Row],[Prob_H]]*100,2)/100</f>
        <v>0.32</v>
      </c>
      <c r="J390">
        <f>1/Table1[[#This Row],[odds_ft_home_team_win]]-Table1[[#This Row],[Margin/3]]</f>
        <v>0.32360289283366206</v>
      </c>
      <c r="K390">
        <f>1/Table1[[#This Row],[odds_ft_draw]]-Table1[[#This Row],[Margin/3]]</f>
        <v>0.28612754766600923</v>
      </c>
      <c r="L390">
        <f>1/Table1[[#This Row],[odds_ft_away_team_win]]-Table1[[#This Row],[Margin/3]]</f>
        <v>0.39026955950032877</v>
      </c>
      <c r="M390">
        <v>3</v>
      </c>
      <c r="N390">
        <v>0</v>
      </c>
      <c r="O390">
        <v>0</v>
      </c>
      <c r="P390">
        <v>1.61</v>
      </c>
      <c r="Q390">
        <v>1.06</v>
      </c>
      <c r="R390" t="str" cm="1">
        <f t="array" ref="R3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0">
        <v>3</v>
      </c>
      <c r="T390">
        <v>3</v>
      </c>
      <c r="U390">
        <v>6</v>
      </c>
      <c r="V390">
        <v>2</v>
      </c>
      <c r="W390">
        <v>0</v>
      </c>
      <c r="X390">
        <v>2</v>
      </c>
      <c r="Y390" t="s">
        <v>638</v>
      </c>
      <c r="Z390" t="s">
        <v>639</v>
      </c>
      <c r="AA390">
        <v>6</v>
      </c>
      <c r="AB390">
        <v>2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24</v>
      </c>
      <c r="AL390">
        <v>12</v>
      </c>
      <c r="AM390">
        <v>11</v>
      </c>
      <c r="AN390">
        <v>8</v>
      </c>
      <c r="AO390">
        <v>13</v>
      </c>
      <c r="AP390">
        <v>4</v>
      </c>
      <c r="AQ390">
        <v>14</v>
      </c>
      <c r="AR390">
        <v>16</v>
      </c>
      <c r="AS390">
        <v>47</v>
      </c>
      <c r="AT390">
        <v>53</v>
      </c>
      <c r="AU390">
        <v>0</v>
      </c>
      <c r="AV390">
        <v>0</v>
      </c>
      <c r="AW390">
        <v>2.5</v>
      </c>
      <c r="AX390">
        <v>50</v>
      </c>
      <c r="AY390">
        <v>50</v>
      </c>
      <c r="AZ390">
        <v>50</v>
      </c>
      <c r="BA390">
        <v>50</v>
      </c>
      <c r="BB390">
        <v>0</v>
      </c>
      <c r="BC390">
        <v>0</v>
      </c>
      <c r="BD390">
        <v>50</v>
      </c>
      <c r="BE390">
        <v>50</v>
      </c>
      <c r="BF390">
        <v>100</v>
      </c>
      <c r="BG390">
        <v>18</v>
      </c>
      <c r="BH390">
        <v>7</v>
      </c>
      <c r="BI390">
        <v>3</v>
      </c>
      <c r="BJ390">
        <v>3.38</v>
      </c>
      <c r="BK390">
        <v>2.5</v>
      </c>
      <c r="BL390">
        <f>1/Table1[[#This Row],[odds_ft_home_team_win]]+1/Table1[[#This Row],[odds_ft_draw]]+1/Table1[[#This Row],[odds_ft_away_team_win]]-1</f>
        <v>2.9191321499013823E-2</v>
      </c>
      <c r="BM390">
        <f>Table1[[#This Row],[Margin]]/3</f>
        <v>9.7304404996712748E-3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 t="s">
        <v>83</v>
      </c>
      <c r="BU390">
        <f>VLOOKUP(Table1[[#This Row],[Reference]],metron,11,FALSE)</f>
        <v>1.210167055864918</v>
      </c>
      <c r="BV390">
        <f>VLOOKUP(Table1[[#This Row],[Reference]],metron,12,FALSE)</f>
        <v>1.3211783725525419</v>
      </c>
    </row>
    <row r="391" spans="1:74" hidden="1" x14ac:dyDescent="0.45">
      <c r="A391" t="s">
        <v>5416</v>
      </c>
      <c r="B391">
        <v>1375318800</v>
      </c>
      <c r="C391" s="3" t="s">
        <v>637</v>
      </c>
      <c r="D391" t="s">
        <v>65</v>
      </c>
      <c r="E391" t="s">
        <v>66</v>
      </c>
      <c r="F391" t="s">
        <v>73</v>
      </c>
      <c r="G391" t="s">
        <v>88</v>
      </c>
      <c r="H391" t="s">
        <v>66</v>
      </c>
      <c r="I391">
        <f>MROUND(Table1[[#This Row],[Prob_H]]*100,2)/100</f>
        <v>0.34</v>
      </c>
      <c r="J391">
        <f>1/Table1[[#This Row],[odds_ft_home_team_win]]-Table1[[#This Row],[Margin/3]]</f>
        <v>0.3458831255438149</v>
      </c>
      <c r="K391">
        <f>1/Table1[[#This Row],[odds_ft_draw]]-Table1[[#This Row],[Margin/3]]</f>
        <v>0.2867471444673288</v>
      </c>
      <c r="L391">
        <f>1/Table1[[#This Row],[odds_ft_away_team_win]]-Table1[[#This Row],[Margin/3]]</f>
        <v>0.3673697299888562</v>
      </c>
      <c r="M391">
        <v>3</v>
      </c>
      <c r="N391">
        <v>1</v>
      </c>
      <c r="O391">
        <v>0</v>
      </c>
      <c r="P391">
        <v>1.29</v>
      </c>
      <c r="Q391">
        <v>1.19</v>
      </c>
      <c r="R391" t="str" cm="1">
        <f t="array" ref="R3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1">
        <v>1</v>
      </c>
      <c r="T391">
        <v>1</v>
      </c>
      <c r="U391">
        <v>2</v>
      </c>
      <c r="V391">
        <v>1</v>
      </c>
      <c r="W391">
        <v>0</v>
      </c>
      <c r="X391">
        <v>1</v>
      </c>
      <c r="Y391" t="s">
        <v>184</v>
      </c>
      <c r="Z391">
        <v>34</v>
      </c>
      <c r="AA391">
        <v>4</v>
      </c>
      <c r="AB391">
        <v>8</v>
      </c>
      <c r="AC391">
        <v>2</v>
      </c>
      <c r="AD391">
        <v>0</v>
      </c>
      <c r="AE391">
        <v>3</v>
      </c>
      <c r="AF391">
        <v>0</v>
      </c>
      <c r="AG391">
        <v>2</v>
      </c>
      <c r="AH391">
        <v>0</v>
      </c>
      <c r="AI391">
        <v>0</v>
      </c>
      <c r="AJ391">
        <v>3</v>
      </c>
      <c r="AK391">
        <v>15</v>
      </c>
      <c r="AL391">
        <v>5</v>
      </c>
      <c r="AM391">
        <v>5</v>
      </c>
      <c r="AN391">
        <v>3</v>
      </c>
      <c r="AO391">
        <v>10</v>
      </c>
      <c r="AP391">
        <v>2</v>
      </c>
      <c r="AQ391">
        <v>10</v>
      </c>
      <c r="AR391">
        <v>12</v>
      </c>
      <c r="AS391">
        <v>53</v>
      </c>
      <c r="AT391">
        <v>47</v>
      </c>
      <c r="AU391">
        <v>0</v>
      </c>
      <c r="AV391">
        <v>0</v>
      </c>
      <c r="AW391">
        <v>1</v>
      </c>
      <c r="AX391">
        <v>50</v>
      </c>
      <c r="AY391">
        <v>50</v>
      </c>
      <c r="AZ391">
        <v>0</v>
      </c>
      <c r="BA391">
        <v>0</v>
      </c>
      <c r="BB391">
        <v>0</v>
      </c>
      <c r="BC391">
        <v>0</v>
      </c>
      <c r="BD391">
        <v>50</v>
      </c>
      <c r="BE391">
        <v>0</v>
      </c>
      <c r="BF391">
        <v>50</v>
      </c>
      <c r="BG391">
        <v>9</v>
      </c>
      <c r="BH391">
        <v>2</v>
      </c>
      <c r="BI391">
        <v>2.81</v>
      </c>
      <c r="BJ391">
        <v>3.37</v>
      </c>
      <c r="BK391">
        <v>2.65</v>
      </c>
      <c r="BL391">
        <f>1/Table1[[#This Row],[odds_ft_home_team_win]]+1/Table1[[#This Row],[odds_ft_draw]]+1/Table1[[#This Row],[odds_ft_away_team_win]]-1</f>
        <v>2.9966281731544697E-2</v>
      </c>
      <c r="BM391">
        <f>Table1[[#This Row],[Margin]]/3</f>
        <v>9.9887605771815657E-3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 t="s">
        <v>126</v>
      </c>
      <c r="BU391">
        <f>VLOOKUP(Table1[[#This Row],[Reference]],metron,11,FALSE)</f>
        <v>1.228921489601805</v>
      </c>
      <c r="BV391">
        <f>VLOOKUP(Table1[[#This Row],[Reference]],metron,12,FALSE)</f>
        <v>1.2940512655166849</v>
      </c>
    </row>
    <row r="392" spans="1:74" hidden="1" x14ac:dyDescent="0.45">
      <c r="A392" t="s">
        <v>5416</v>
      </c>
      <c r="B392">
        <v>1375318800</v>
      </c>
      <c r="C392" s="3" t="s">
        <v>637</v>
      </c>
      <c r="D392" t="s">
        <v>65</v>
      </c>
      <c r="E392" t="s">
        <v>66</v>
      </c>
      <c r="F392" t="s">
        <v>97</v>
      </c>
      <c r="G392" t="s">
        <v>94</v>
      </c>
      <c r="H392" t="s">
        <v>66</v>
      </c>
      <c r="I392">
        <f>MROUND(Table1[[#This Row],[Prob_H]]*100,2)/100</f>
        <v>0.46</v>
      </c>
      <c r="J392">
        <f>1/Table1[[#This Row],[odds_ft_home_team_win]]-Table1[[#This Row],[Margin/3]]</f>
        <v>0.45936978455312205</v>
      </c>
      <c r="K392">
        <f>1/Table1[[#This Row],[odds_ft_draw]]-Table1[[#This Row],[Margin/3]]</f>
        <v>0.2797412889417728</v>
      </c>
      <c r="L392">
        <f>1/Table1[[#This Row],[odds_ft_away_team_win]]-Table1[[#This Row],[Margin/3]]</f>
        <v>0.26088892650510498</v>
      </c>
      <c r="M392">
        <v>3</v>
      </c>
      <c r="N392">
        <v>0</v>
      </c>
      <c r="O392">
        <v>1</v>
      </c>
      <c r="P392">
        <v>2</v>
      </c>
      <c r="Q392">
        <v>1.06</v>
      </c>
      <c r="R392" t="str" cm="1">
        <f t="array" ref="R3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AA392">
        <v>3</v>
      </c>
      <c r="AB392">
        <v>3</v>
      </c>
      <c r="AC392">
        <v>2</v>
      </c>
      <c r="AD392">
        <v>0</v>
      </c>
      <c r="AE392">
        <v>4</v>
      </c>
      <c r="AF392">
        <v>0</v>
      </c>
      <c r="AG392">
        <v>0</v>
      </c>
      <c r="AH392">
        <v>2</v>
      </c>
      <c r="AI392">
        <v>2</v>
      </c>
      <c r="AJ392">
        <v>2</v>
      </c>
      <c r="AK392">
        <v>12</v>
      </c>
      <c r="AL392">
        <v>10</v>
      </c>
      <c r="AM392">
        <v>5</v>
      </c>
      <c r="AN392">
        <v>4</v>
      </c>
      <c r="AO392">
        <v>7</v>
      </c>
      <c r="AP392">
        <v>6</v>
      </c>
      <c r="AQ392">
        <v>11</v>
      </c>
      <c r="AR392">
        <v>5</v>
      </c>
      <c r="AS392">
        <v>52</v>
      </c>
      <c r="AT392">
        <v>48</v>
      </c>
      <c r="AU392">
        <v>0</v>
      </c>
      <c r="AV392">
        <v>0</v>
      </c>
      <c r="AW392">
        <v>1.5</v>
      </c>
      <c r="AX392">
        <v>50</v>
      </c>
      <c r="AY392">
        <v>50</v>
      </c>
      <c r="AZ392">
        <v>0</v>
      </c>
      <c r="BA392">
        <v>0</v>
      </c>
      <c r="BB392">
        <v>0</v>
      </c>
      <c r="BC392">
        <v>0</v>
      </c>
      <c r="BD392">
        <v>50</v>
      </c>
      <c r="BE392">
        <v>0</v>
      </c>
      <c r="BF392">
        <v>100</v>
      </c>
      <c r="BG392">
        <v>9</v>
      </c>
      <c r="BH392">
        <v>2</v>
      </c>
      <c r="BI392">
        <v>2.13</v>
      </c>
      <c r="BJ392">
        <v>3.45</v>
      </c>
      <c r="BK392">
        <v>3.69</v>
      </c>
      <c r="BL392">
        <f>1/Table1[[#This Row],[odds_ft_home_team_win]]+1/Table1[[#This Row],[odds_ft_draw]]+1/Table1[[#This Row],[odds_ft_away_team_win]]-1</f>
        <v>3.0341350565985969E-2</v>
      </c>
      <c r="BM392">
        <f>Table1[[#This Row],[Margin]]/3</f>
        <v>1.0113783521995323E-2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 t="s">
        <v>100</v>
      </c>
      <c r="BU392">
        <f>VLOOKUP(Table1[[#This Row],[Reference]],metron,11,FALSE)</f>
        <v>1.4888836329233679</v>
      </c>
      <c r="BV392">
        <f>VLOOKUP(Table1[[#This Row],[Reference]],metron,12,FALSE)</f>
        <v>1.0516792809839171</v>
      </c>
    </row>
    <row r="393" spans="1:74" hidden="1" x14ac:dyDescent="0.45">
      <c r="A393" t="s">
        <v>5416</v>
      </c>
      <c r="B393">
        <v>1375322400</v>
      </c>
      <c r="C393" s="3" t="s">
        <v>642</v>
      </c>
      <c r="D393" t="s">
        <v>65</v>
      </c>
      <c r="E393" t="s">
        <v>66</v>
      </c>
      <c r="F393" t="s">
        <v>81</v>
      </c>
      <c r="G393" t="s">
        <v>86</v>
      </c>
      <c r="H393" t="s">
        <v>66</v>
      </c>
      <c r="I393">
        <f>MROUND(Table1[[#This Row],[Prob_H]]*100,2)/100</f>
        <v>0.42</v>
      </c>
      <c r="J393">
        <f>1/Table1[[#This Row],[odds_ft_home_team_win]]-Table1[[#This Row],[Margin/3]]</f>
        <v>0.41916766179865134</v>
      </c>
      <c r="K393">
        <f>1/Table1[[#This Row],[odds_ft_draw]]-Table1[[#This Row],[Margin/3]]</f>
        <v>0.28410075950125169</v>
      </c>
      <c r="L393">
        <f>1/Table1[[#This Row],[odds_ft_away_team_win]]-Table1[[#This Row],[Margin/3]]</f>
        <v>0.29673157870009687</v>
      </c>
      <c r="M393">
        <v>3</v>
      </c>
      <c r="N393">
        <v>3</v>
      </c>
      <c r="O393">
        <v>0</v>
      </c>
      <c r="P393">
        <v>1.83</v>
      </c>
      <c r="Q393">
        <v>1.43</v>
      </c>
      <c r="R393" t="str" cm="1">
        <f t="array" ref="R3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3">
        <v>1</v>
      </c>
      <c r="T393">
        <v>1</v>
      </c>
      <c r="U393">
        <v>2</v>
      </c>
      <c r="V393">
        <v>2</v>
      </c>
      <c r="W393">
        <v>1</v>
      </c>
      <c r="X393">
        <v>1</v>
      </c>
      <c r="Y393">
        <v>13</v>
      </c>
      <c r="Z393">
        <v>15</v>
      </c>
      <c r="AA393">
        <v>5</v>
      </c>
      <c r="AB393">
        <v>4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17</v>
      </c>
      <c r="AL393">
        <v>12</v>
      </c>
      <c r="AM393">
        <v>3</v>
      </c>
      <c r="AN393">
        <v>4</v>
      </c>
      <c r="AO393">
        <v>14</v>
      </c>
      <c r="AP393">
        <v>8</v>
      </c>
      <c r="AQ393">
        <v>11</v>
      </c>
      <c r="AR393">
        <v>14</v>
      </c>
      <c r="AS393">
        <v>48</v>
      </c>
      <c r="AT393">
        <v>52</v>
      </c>
      <c r="AU393">
        <v>0</v>
      </c>
      <c r="AV393">
        <v>0</v>
      </c>
      <c r="AW393">
        <v>0.5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50</v>
      </c>
      <c r="BG393">
        <v>7</v>
      </c>
      <c r="BH393">
        <v>2</v>
      </c>
      <c r="BI393">
        <v>2.33</v>
      </c>
      <c r="BJ393">
        <v>3.4</v>
      </c>
      <c r="BK393">
        <v>3.26</v>
      </c>
      <c r="BL393">
        <f>1/Table1[[#This Row],[odds_ft_home_team_win]]+1/Table1[[#This Row],[odds_ft_draw]]+1/Table1[[#This Row],[odds_ft_away_team_win]]-1</f>
        <v>3.00506626727155E-2</v>
      </c>
      <c r="BM393">
        <f>Table1[[#This Row],[Margin]]/3</f>
        <v>1.0016887557571833E-2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 t="s">
        <v>109</v>
      </c>
      <c r="BU393">
        <f>VLOOKUP(Table1[[#This Row],[Reference]],metron,11,FALSE)</f>
        <v>1.396960958296362</v>
      </c>
      <c r="BV393">
        <f>VLOOKUP(Table1[[#This Row],[Reference]],metron,12,FALSE)</f>
        <v>1.091503992901508</v>
      </c>
    </row>
    <row r="394" spans="1:74" hidden="1" x14ac:dyDescent="0.45">
      <c r="A394" t="s">
        <v>5415</v>
      </c>
      <c r="B394">
        <v>1390015800</v>
      </c>
      <c r="C394" s="3" t="s">
        <v>887</v>
      </c>
      <c r="D394" t="s">
        <v>65</v>
      </c>
      <c r="E394" t="s">
        <v>66</v>
      </c>
      <c r="F394" t="s">
        <v>88</v>
      </c>
      <c r="G394" t="s">
        <v>73</v>
      </c>
      <c r="H394" t="s">
        <v>66</v>
      </c>
      <c r="I394">
        <f>MROUND(Table1[[#This Row],[Prob_H]]*100,2)/100</f>
        <v>0.57999999999999996</v>
      </c>
      <c r="J394">
        <f>1/Table1[[#This Row],[odds_ft_home_team_win]]-Table1[[#This Row],[Margin/3]]</f>
        <v>0.57841404174274891</v>
      </c>
      <c r="K394">
        <f>1/Table1[[#This Row],[odds_ft_draw]]-Table1[[#This Row],[Margin/3]]</f>
        <v>0.24991900736536155</v>
      </c>
      <c r="L394">
        <f>1/Table1[[#This Row],[odds_ft_away_team_win]]-Table1[[#This Row],[Margin/3]]</f>
        <v>0.17166695089188949</v>
      </c>
      <c r="M394">
        <v>3</v>
      </c>
      <c r="N394">
        <v>2.1800000000000002</v>
      </c>
      <c r="O394">
        <v>0.67</v>
      </c>
      <c r="P394">
        <v>2.19</v>
      </c>
      <c r="Q394">
        <v>0.88</v>
      </c>
      <c r="R394" t="str" cm="1">
        <f t="array" ref="R3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AA394">
        <v>9</v>
      </c>
      <c r="AB394">
        <v>3</v>
      </c>
      <c r="AC394">
        <v>1</v>
      </c>
      <c r="AD394">
        <v>0</v>
      </c>
      <c r="AE394">
        <v>4</v>
      </c>
      <c r="AF394">
        <v>0</v>
      </c>
      <c r="AG394">
        <v>0</v>
      </c>
      <c r="AH394">
        <v>1</v>
      </c>
      <c r="AI394">
        <v>3</v>
      </c>
      <c r="AJ394">
        <v>1</v>
      </c>
      <c r="AK394">
        <v>13</v>
      </c>
      <c r="AL394">
        <v>10</v>
      </c>
      <c r="AM394">
        <v>4</v>
      </c>
      <c r="AN394">
        <v>9</v>
      </c>
      <c r="AO394">
        <v>9</v>
      </c>
      <c r="AP394">
        <v>1</v>
      </c>
      <c r="AQ394">
        <v>19</v>
      </c>
      <c r="AR394">
        <v>14</v>
      </c>
      <c r="AS394">
        <v>56</v>
      </c>
      <c r="AT394">
        <v>44</v>
      </c>
      <c r="AU394">
        <v>0</v>
      </c>
      <c r="AV394">
        <v>0</v>
      </c>
      <c r="AW394">
        <v>3.28</v>
      </c>
      <c r="AX394">
        <v>70</v>
      </c>
      <c r="AY394">
        <v>84</v>
      </c>
      <c r="AZ394">
        <v>65</v>
      </c>
      <c r="BA394">
        <v>56</v>
      </c>
      <c r="BB394">
        <v>20</v>
      </c>
      <c r="BC394">
        <v>31</v>
      </c>
      <c r="BD394">
        <v>59</v>
      </c>
      <c r="BE394">
        <v>60</v>
      </c>
      <c r="BF394">
        <v>90</v>
      </c>
      <c r="BG394">
        <v>9</v>
      </c>
      <c r="BH394">
        <v>5.62</v>
      </c>
      <c r="BI394">
        <v>1.7</v>
      </c>
      <c r="BJ394">
        <v>3.85</v>
      </c>
      <c r="BK394">
        <v>5.51</v>
      </c>
      <c r="BL394">
        <f>1/Table1[[#This Row],[odds_ft_home_team_win]]+1/Table1[[#This Row],[odds_ft_draw]]+1/Table1[[#This Row],[odds_ft_away_team_win]]-1</f>
        <v>2.9463757124694512E-2</v>
      </c>
      <c r="BM394">
        <f>Table1[[#This Row],[Margin]]/3</f>
        <v>9.8212523748981706E-3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91</v>
      </c>
      <c r="BU394">
        <f>VLOOKUP(Table1[[#This Row],[Reference]],metron,11,FALSE)</f>
        <v>1.7619715019855171</v>
      </c>
      <c r="BV394">
        <f>VLOOKUP(Table1[[#This Row],[Reference]],metron,12,FALSE)</f>
        <v>0.87432842793739785</v>
      </c>
    </row>
    <row r="395" spans="1:74" hidden="1" x14ac:dyDescent="0.45">
      <c r="A395" t="s">
        <v>5415</v>
      </c>
      <c r="B395">
        <v>1390086000</v>
      </c>
      <c r="C395" s="3" t="s">
        <v>888</v>
      </c>
      <c r="D395" t="s">
        <v>65</v>
      </c>
      <c r="E395" t="s">
        <v>66</v>
      </c>
      <c r="F395" t="s">
        <v>611</v>
      </c>
      <c r="G395" t="s">
        <v>98</v>
      </c>
      <c r="H395" t="s">
        <v>66</v>
      </c>
      <c r="I395">
        <f>MROUND(Table1[[#This Row],[Prob_H]]*100,2)/100</f>
        <v>0.36</v>
      </c>
      <c r="J395">
        <f>1/Table1[[#This Row],[odds_ft_home_team_win]]-Table1[[#This Row],[Margin/3]]</f>
        <v>0.35491853399116696</v>
      </c>
      <c r="K395">
        <f>1/Table1[[#This Row],[odds_ft_draw]]-Table1[[#This Row],[Margin/3]]</f>
        <v>0.29670349659920064</v>
      </c>
      <c r="L395">
        <f>1/Table1[[#This Row],[odds_ft_away_team_win]]-Table1[[#This Row],[Margin/3]]</f>
        <v>0.34837796940963228</v>
      </c>
      <c r="M395">
        <v>3</v>
      </c>
      <c r="N395">
        <v>1.33</v>
      </c>
      <c r="O395">
        <v>0.44</v>
      </c>
      <c r="P395">
        <v>1.1200000000000001</v>
      </c>
      <c r="Q395">
        <v>0.76</v>
      </c>
      <c r="R395" t="str" cm="1">
        <f t="array" ref="R3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95">
        <v>1</v>
      </c>
      <c r="T395">
        <v>1</v>
      </c>
      <c r="U395">
        <v>2</v>
      </c>
      <c r="V395">
        <v>1</v>
      </c>
      <c r="W395">
        <v>0</v>
      </c>
      <c r="X395">
        <v>1</v>
      </c>
      <c r="Y395">
        <v>58</v>
      </c>
      <c r="Z395">
        <v>20</v>
      </c>
      <c r="AA395">
        <v>1</v>
      </c>
      <c r="AB395">
        <v>9</v>
      </c>
      <c r="AC395">
        <v>3</v>
      </c>
      <c r="AD395">
        <v>1</v>
      </c>
      <c r="AE395">
        <v>3</v>
      </c>
      <c r="AF395">
        <v>0</v>
      </c>
      <c r="AG395">
        <v>2</v>
      </c>
      <c r="AH395">
        <v>2</v>
      </c>
      <c r="AI395">
        <v>2</v>
      </c>
      <c r="AJ395">
        <v>1</v>
      </c>
      <c r="AK395">
        <v>10</v>
      </c>
      <c r="AL395">
        <v>9</v>
      </c>
      <c r="AM395">
        <v>4</v>
      </c>
      <c r="AN395">
        <v>4</v>
      </c>
      <c r="AO395">
        <v>6</v>
      </c>
      <c r="AP395">
        <v>5</v>
      </c>
      <c r="AQ395">
        <v>14</v>
      </c>
      <c r="AR395">
        <v>19</v>
      </c>
      <c r="AS395">
        <v>53</v>
      </c>
      <c r="AT395">
        <v>47</v>
      </c>
      <c r="AU395">
        <v>0</v>
      </c>
      <c r="AV395">
        <v>0</v>
      </c>
      <c r="AW395">
        <v>2.56</v>
      </c>
      <c r="AX395">
        <v>61</v>
      </c>
      <c r="AY395">
        <v>78</v>
      </c>
      <c r="AZ395">
        <v>44</v>
      </c>
      <c r="BA395">
        <v>22</v>
      </c>
      <c r="BB395">
        <v>11</v>
      </c>
      <c r="BC395">
        <v>17</v>
      </c>
      <c r="BD395">
        <v>78</v>
      </c>
      <c r="BE395">
        <v>39</v>
      </c>
      <c r="BF395">
        <v>84</v>
      </c>
      <c r="BG395">
        <v>9.31</v>
      </c>
      <c r="BH395">
        <v>4.5599999999999996</v>
      </c>
      <c r="BI395">
        <v>2.74</v>
      </c>
      <c r="BJ395">
        <v>3.26</v>
      </c>
      <c r="BK395">
        <v>2.79</v>
      </c>
      <c r="BL395">
        <f>1/Table1[[#This Row],[odds_ft_home_team_win]]+1/Table1[[#This Row],[odds_ft_draw]]+1/Table1[[#This Row],[odds_ft_away_team_win]]-1</f>
        <v>3.0134908975404162E-2</v>
      </c>
      <c r="BM395">
        <f>Table1[[#This Row],[Margin]]/3</f>
        <v>1.0044969658468053E-2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t="s">
        <v>614</v>
      </c>
      <c r="BU395">
        <f>VLOOKUP(Table1[[#This Row],[Reference]],metron,11,FALSE)</f>
        <v>1.269326094653606</v>
      </c>
      <c r="BV395">
        <f>VLOOKUP(Table1[[#This Row],[Reference]],metron,12,FALSE)</f>
        <v>1.2417089578661631</v>
      </c>
    </row>
    <row r="396" spans="1:74" hidden="1" x14ac:dyDescent="0.45">
      <c r="A396" t="s">
        <v>5415</v>
      </c>
      <c r="B396">
        <v>1390086000</v>
      </c>
      <c r="C396" s="3" t="s">
        <v>888</v>
      </c>
      <c r="D396" t="s">
        <v>65</v>
      </c>
      <c r="E396" t="s">
        <v>66</v>
      </c>
      <c r="F396" t="s">
        <v>86</v>
      </c>
      <c r="G396" t="s">
        <v>81</v>
      </c>
      <c r="H396" t="s">
        <v>66</v>
      </c>
      <c r="I396">
        <f>MROUND(Table1[[#This Row],[Prob_H]]*100,2)/100</f>
        <v>0.44</v>
      </c>
      <c r="J396">
        <f>1/Table1[[#This Row],[odds_ft_home_team_win]]-Table1[[#This Row],[Margin/3]]</f>
        <v>0.43835580162678267</v>
      </c>
      <c r="K396">
        <f>1/Table1[[#This Row],[odds_ft_draw]]-Table1[[#This Row],[Margin/3]]</f>
        <v>0.28843277103980719</v>
      </c>
      <c r="L396">
        <f>1/Table1[[#This Row],[odds_ft_away_team_win]]-Table1[[#This Row],[Margin/3]]</f>
        <v>0.27321142733341003</v>
      </c>
      <c r="M396">
        <v>3</v>
      </c>
      <c r="N396">
        <v>2.42</v>
      </c>
      <c r="O396">
        <v>1.5</v>
      </c>
      <c r="P396">
        <v>1.9</v>
      </c>
      <c r="Q396">
        <v>1.57</v>
      </c>
      <c r="R396" t="str" cm="1">
        <f t="array" ref="R3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66</v>
      </c>
      <c r="AA396">
        <v>8</v>
      </c>
      <c r="AB396">
        <v>6</v>
      </c>
      <c r="AC396">
        <v>1</v>
      </c>
      <c r="AD396">
        <v>0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3</v>
      </c>
      <c r="AK396">
        <v>15</v>
      </c>
      <c r="AL396">
        <v>11</v>
      </c>
      <c r="AM396">
        <v>5</v>
      </c>
      <c r="AN396">
        <v>4</v>
      </c>
      <c r="AO396">
        <v>10</v>
      </c>
      <c r="AP396">
        <v>7</v>
      </c>
      <c r="AQ396">
        <v>15</v>
      </c>
      <c r="AR396">
        <v>15</v>
      </c>
      <c r="AS396">
        <v>54</v>
      </c>
      <c r="AT396">
        <v>46</v>
      </c>
      <c r="AU396">
        <v>0</v>
      </c>
      <c r="AV396">
        <v>0</v>
      </c>
      <c r="AW396">
        <v>2.67</v>
      </c>
      <c r="AX396">
        <v>59</v>
      </c>
      <c r="AY396">
        <v>88</v>
      </c>
      <c r="AZ396">
        <v>42</v>
      </c>
      <c r="BA396">
        <v>29</v>
      </c>
      <c r="BB396">
        <v>4</v>
      </c>
      <c r="BC396">
        <v>33</v>
      </c>
      <c r="BD396">
        <v>71</v>
      </c>
      <c r="BE396">
        <v>42</v>
      </c>
      <c r="BF396">
        <v>88</v>
      </c>
      <c r="BG396">
        <v>8.9</v>
      </c>
      <c r="BH396">
        <v>4.08</v>
      </c>
      <c r="BI396">
        <v>2.23</v>
      </c>
      <c r="BJ396">
        <v>3.35</v>
      </c>
      <c r="BK396">
        <v>3.53</v>
      </c>
      <c r="BL396">
        <f>1/Table1[[#This Row],[odds_ft_home_team_win]]+1/Table1[[#This Row],[odds_ft_draw]]+1/Table1[[#This Row],[odds_ft_away_team_win]]-1</f>
        <v>3.0224074940279788E-2</v>
      </c>
      <c r="BM396">
        <f>Table1[[#This Row],[Margin]]/3</f>
        <v>1.0074691646759929E-2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113</v>
      </c>
      <c r="BU396">
        <f>VLOOKUP(Table1[[#This Row],[Reference]],metron,11,FALSE)</f>
        <v>1.4140979689366791</v>
      </c>
      <c r="BV396">
        <f>VLOOKUP(Table1[[#This Row],[Reference]],metron,12,FALSE)</f>
        <v>1.0666666666666671</v>
      </c>
    </row>
    <row r="397" spans="1:74" hidden="1" x14ac:dyDescent="0.45">
      <c r="A397" t="s">
        <v>5415</v>
      </c>
      <c r="B397">
        <v>1390093200</v>
      </c>
      <c r="C397" s="3" t="s">
        <v>889</v>
      </c>
      <c r="D397" t="s">
        <v>65</v>
      </c>
      <c r="E397" t="s">
        <v>66</v>
      </c>
      <c r="F397" t="s">
        <v>85</v>
      </c>
      <c r="G397" t="s">
        <v>80</v>
      </c>
      <c r="H397" t="s">
        <v>66</v>
      </c>
      <c r="I397">
        <f>MROUND(Table1[[#This Row],[Prob_H]]*100,2)/100</f>
        <v>0.54</v>
      </c>
      <c r="J397">
        <f>1/Table1[[#This Row],[odds_ft_home_team_win]]-Table1[[#This Row],[Margin/3]]</f>
        <v>0.54823949720230347</v>
      </c>
      <c r="K397">
        <f>1/Table1[[#This Row],[odds_ft_draw]]-Table1[[#This Row],[Margin/3]]</f>
        <v>0.27206615503142328</v>
      </c>
      <c r="L397">
        <f>1/Table1[[#This Row],[odds_ft_away_team_win]]-Table1[[#This Row],[Margin/3]]</f>
        <v>0.17969434776627322</v>
      </c>
      <c r="M397">
        <v>3</v>
      </c>
      <c r="N397">
        <v>1.56</v>
      </c>
      <c r="O397">
        <v>1.3</v>
      </c>
      <c r="P397">
        <v>1.47</v>
      </c>
      <c r="Q397">
        <v>1</v>
      </c>
      <c r="R397" t="str" cm="1">
        <f t="array" ref="R3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97">
        <v>3</v>
      </c>
      <c r="T397">
        <v>1</v>
      </c>
      <c r="U397">
        <v>4</v>
      </c>
      <c r="V397">
        <v>1</v>
      </c>
      <c r="W397">
        <v>0</v>
      </c>
      <c r="X397">
        <v>1</v>
      </c>
      <c r="Y397" t="s">
        <v>890</v>
      </c>
      <c r="Z397">
        <v>32</v>
      </c>
      <c r="AA397">
        <v>10</v>
      </c>
      <c r="AB397">
        <v>3</v>
      </c>
      <c r="AC397">
        <v>2</v>
      </c>
      <c r="AD397">
        <v>0</v>
      </c>
      <c r="AE397">
        <v>2</v>
      </c>
      <c r="AF397">
        <v>0</v>
      </c>
      <c r="AG397">
        <v>1</v>
      </c>
      <c r="AH397">
        <v>1</v>
      </c>
      <c r="AI397">
        <v>0</v>
      </c>
      <c r="AJ397">
        <v>2</v>
      </c>
      <c r="AK397">
        <v>12</v>
      </c>
      <c r="AL397">
        <v>10</v>
      </c>
      <c r="AM397">
        <v>6</v>
      </c>
      <c r="AN397">
        <v>2</v>
      </c>
      <c r="AO397">
        <v>6</v>
      </c>
      <c r="AP397">
        <v>8</v>
      </c>
      <c r="AQ397">
        <v>10</v>
      </c>
      <c r="AR397">
        <v>10</v>
      </c>
      <c r="AS397">
        <v>53</v>
      </c>
      <c r="AT397">
        <v>47</v>
      </c>
      <c r="AU397">
        <v>0</v>
      </c>
      <c r="AV397">
        <v>0</v>
      </c>
      <c r="AW397">
        <v>1.88</v>
      </c>
      <c r="AX397">
        <v>38</v>
      </c>
      <c r="AY397">
        <v>58</v>
      </c>
      <c r="AZ397">
        <v>31</v>
      </c>
      <c r="BA397">
        <v>15</v>
      </c>
      <c r="BB397">
        <v>0</v>
      </c>
      <c r="BC397">
        <v>10</v>
      </c>
      <c r="BD397">
        <v>52</v>
      </c>
      <c r="BE397">
        <v>32</v>
      </c>
      <c r="BF397">
        <v>69</v>
      </c>
      <c r="BG397">
        <v>9.8800000000000008</v>
      </c>
      <c r="BH397">
        <v>4.26</v>
      </c>
      <c r="BI397">
        <v>1.79</v>
      </c>
      <c r="BJ397">
        <v>3.54</v>
      </c>
      <c r="BK397">
        <v>5.26</v>
      </c>
      <c r="BL397">
        <f>1/Table1[[#This Row],[odds_ft_home_team_win]]+1/Table1[[#This Row],[odds_ft_draw]]+1/Table1[[#This Row],[odds_ft_away_team_win]]-1</f>
        <v>3.1259162024374287E-2</v>
      </c>
      <c r="BM397">
        <f>Table1[[#This Row],[Margin]]/3</f>
        <v>1.041972067479143E-2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 t="s">
        <v>87</v>
      </c>
      <c r="BU397">
        <f>VLOOKUP(Table1[[#This Row],[Reference]],metron,11,FALSE)</f>
        <v>1.684957590444867</v>
      </c>
      <c r="BV397">
        <f>VLOOKUP(Table1[[#This Row],[Reference]],metron,12,FALSE)</f>
        <v>0.95101263631642718</v>
      </c>
    </row>
    <row r="398" spans="1:74" hidden="1" x14ac:dyDescent="0.45">
      <c r="A398" t="s">
        <v>5415</v>
      </c>
      <c r="B398">
        <v>1390093200</v>
      </c>
      <c r="C398" s="3" t="s">
        <v>889</v>
      </c>
      <c r="D398" t="s">
        <v>65</v>
      </c>
      <c r="E398" t="s">
        <v>66</v>
      </c>
      <c r="F398" t="s">
        <v>103</v>
      </c>
      <c r="G398" t="s">
        <v>72</v>
      </c>
      <c r="H398" t="s">
        <v>66</v>
      </c>
      <c r="I398">
        <f>MROUND(Table1[[#This Row],[Prob_H]]*100,2)/100</f>
        <v>0.42</v>
      </c>
      <c r="J398">
        <f>1/Table1[[#This Row],[odds_ft_home_team_win]]-Table1[[#This Row],[Margin/3]]</f>
        <v>0.41548670006116817</v>
      </c>
      <c r="K398">
        <f>1/Table1[[#This Row],[odds_ft_draw]]-Table1[[#This Row],[Margin/3]]</f>
        <v>0.31046760568037163</v>
      </c>
      <c r="L398">
        <f>1/Table1[[#This Row],[odds_ft_away_team_win]]-Table1[[#This Row],[Margin/3]]</f>
        <v>0.27404569425846026</v>
      </c>
      <c r="M398">
        <v>3</v>
      </c>
      <c r="N398">
        <v>0.89</v>
      </c>
      <c r="O398">
        <v>0.33</v>
      </c>
      <c r="P398">
        <v>1.2</v>
      </c>
      <c r="Q398">
        <v>0.44</v>
      </c>
      <c r="R398" t="str" cm="1">
        <f t="array" ref="R3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98">
        <v>2</v>
      </c>
      <c r="T398">
        <v>1</v>
      </c>
      <c r="U398">
        <v>3</v>
      </c>
      <c r="V398">
        <v>1</v>
      </c>
      <c r="W398">
        <v>0</v>
      </c>
      <c r="X398">
        <v>1</v>
      </c>
      <c r="Y398" t="s">
        <v>891</v>
      </c>
      <c r="Z398">
        <v>5</v>
      </c>
      <c r="AA398">
        <v>2</v>
      </c>
      <c r="AB398">
        <v>1</v>
      </c>
      <c r="AC398">
        <v>3</v>
      </c>
      <c r="AD398">
        <v>0</v>
      </c>
      <c r="AE398">
        <v>2</v>
      </c>
      <c r="AF398">
        <v>0</v>
      </c>
      <c r="AG398">
        <v>1</v>
      </c>
      <c r="AH398">
        <v>2</v>
      </c>
      <c r="AI398">
        <v>1</v>
      </c>
      <c r="AJ398">
        <v>1</v>
      </c>
      <c r="AK398">
        <v>15</v>
      </c>
      <c r="AL398">
        <v>13</v>
      </c>
      <c r="AM398">
        <v>9</v>
      </c>
      <c r="AN398">
        <v>6</v>
      </c>
      <c r="AO398">
        <v>6</v>
      </c>
      <c r="AP398">
        <v>7</v>
      </c>
      <c r="AQ398">
        <v>9</v>
      </c>
      <c r="AR398">
        <v>16</v>
      </c>
      <c r="AS398">
        <v>59</v>
      </c>
      <c r="AT398">
        <v>41</v>
      </c>
      <c r="AU398">
        <v>0</v>
      </c>
      <c r="AV398">
        <v>0</v>
      </c>
      <c r="AW398">
        <v>1.95</v>
      </c>
      <c r="AX398">
        <v>44</v>
      </c>
      <c r="AY398">
        <v>61</v>
      </c>
      <c r="AZ398">
        <v>34</v>
      </c>
      <c r="BA398">
        <v>17</v>
      </c>
      <c r="BB398">
        <v>6</v>
      </c>
      <c r="BC398">
        <v>22</v>
      </c>
      <c r="BD398">
        <v>45</v>
      </c>
      <c r="BE398">
        <v>39</v>
      </c>
      <c r="BF398">
        <v>73</v>
      </c>
      <c r="BG398">
        <v>9.76</v>
      </c>
      <c r="BH398">
        <v>5.22</v>
      </c>
      <c r="BI398">
        <v>2.35</v>
      </c>
      <c r="BJ398">
        <v>3.12</v>
      </c>
      <c r="BK398">
        <v>3.52</v>
      </c>
      <c r="BL398">
        <f>1/Table1[[#This Row],[odds_ft_home_team_win]]+1/Table1[[#This Row],[odds_ft_draw]]+1/Table1[[#This Row],[odds_ft_away_team_win]]-1</f>
        <v>3.0135644497346625E-2</v>
      </c>
      <c r="BM398">
        <f>Table1[[#This Row],[Margin]]/3</f>
        <v>1.0045214832448876E-2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 t="s">
        <v>118</v>
      </c>
      <c r="BU398">
        <f>VLOOKUP(Table1[[#This Row],[Reference]],metron,11,FALSE)</f>
        <v>1.396960958296362</v>
      </c>
      <c r="BV398">
        <f>VLOOKUP(Table1[[#This Row],[Reference]],metron,12,FALSE)</f>
        <v>1.091503992901508</v>
      </c>
    </row>
    <row r="399" spans="1:74" hidden="1" x14ac:dyDescent="0.45">
      <c r="A399" t="s">
        <v>5415</v>
      </c>
      <c r="B399">
        <v>1390100400</v>
      </c>
      <c r="C399" s="3" t="s">
        <v>892</v>
      </c>
      <c r="D399" t="s">
        <v>65</v>
      </c>
      <c r="E399" t="s">
        <v>66</v>
      </c>
      <c r="F399" t="s">
        <v>67</v>
      </c>
      <c r="G399" t="s">
        <v>77</v>
      </c>
      <c r="H399" t="s">
        <v>66</v>
      </c>
      <c r="I399">
        <f>MROUND(Table1[[#This Row],[Prob_H]]*100,2)/100</f>
        <v>0.3</v>
      </c>
      <c r="J399">
        <f>1/Table1[[#This Row],[odds_ft_home_team_win]]-Table1[[#This Row],[Margin/3]]</f>
        <v>0.30637465301671252</v>
      </c>
      <c r="K399">
        <f>1/Table1[[#This Row],[odds_ft_draw]]-Table1[[#This Row],[Margin/3]]</f>
        <v>0.29387032459533591</v>
      </c>
      <c r="L399">
        <f>1/Table1[[#This Row],[odds_ft_away_team_win]]-Table1[[#This Row],[Margin/3]]</f>
        <v>0.39975502238795141</v>
      </c>
      <c r="M399">
        <v>3</v>
      </c>
      <c r="N399">
        <v>2</v>
      </c>
      <c r="O399">
        <v>1.3</v>
      </c>
      <c r="P399">
        <v>1.76</v>
      </c>
      <c r="Q399">
        <v>1.58</v>
      </c>
      <c r="R399" t="str" cm="1">
        <f t="array" ref="R3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1</v>
      </c>
      <c r="Z399">
        <v>27</v>
      </c>
      <c r="AA399">
        <v>6</v>
      </c>
      <c r="AB399">
        <v>8</v>
      </c>
      <c r="AC399">
        <v>3</v>
      </c>
      <c r="AD399">
        <v>0</v>
      </c>
      <c r="AE399">
        <v>1</v>
      </c>
      <c r="AF399">
        <v>0</v>
      </c>
      <c r="AG399">
        <v>2</v>
      </c>
      <c r="AH399">
        <v>1</v>
      </c>
      <c r="AI399">
        <v>0</v>
      </c>
      <c r="AJ399">
        <v>1</v>
      </c>
      <c r="AK399">
        <v>14</v>
      </c>
      <c r="AL399">
        <v>9</v>
      </c>
      <c r="AM399">
        <v>6</v>
      </c>
      <c r="AN399">
        <v>4</v>
      </c>
      <c r="AO399">
        <v>8</v>
      </c>
      <c r="AP399">
        <v>5</v>
      </c>
      <c r="AQ399">
        <v>15</v>
      </c>
      <c r="AR399">
        <v>9</v>
      </c>
      <c r="AS399">
        <v>56</v>
      </c>
      <c r="AT399">
        <v>44</v>
      </c>
      <c r="AU399">
        <v>0</v>
      </c>
      <c r="AV399">
        <v>0</v>
      </c>
      <c r="AW399">
        <v>2.91</v>
      </c>
      <c r="AX399">
        <v>69</v>
      </c>
      <c r="AY399">
        <v>85</v>
      </c>
      <c r="AZ399">
        <v>69</v>
      </c>
      <c r="BA399">
        <v>32</v>
      </c>
      <c r="BB399">
        <v>16</v>
      </c>
      <c r="BC399">
        <v>43</v>
      </c>
      <c r="BD399">
        <v>69</v>
      </c>
      <c r="BE399">
        <v>47</v>
      </c>
      <c r="BF399">
        <v>74</v>
      </c>
      <c r="BG399">
        <v>11.09</v>
      </c>
      <c r="BH399">
        <v>4.82</v>
      </c>
      <c r="BI399">
        <v>3.16</v>
      </c>
      <c r="BJ399">
        <v>3.29</v>
      </c>
      <c r="BK399">
        <v>2.44</v>
      </c>
      <c r="BL399">
        <f>1/Table1[[#This Row],[odds_ft_home_team_win]]+1/Table1[[#This Row],[odds_ft_draw]]+1/Table1[[#This Row],[odds_ft_away_team_win]]-1</f>
        <v>3.0243129557457227E-2</v>
      </c>
      <c r="BM399">
        <f>Table1[[#This Row],[Margin]]/3</f>
        <v>1.0081043185819075E-2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 t="s">
        <v>70</v>
      </c>
      <c r="BU399">
        <f>VLOOKUP(Table1[[#This Row],[Reference]],metron,11,FALSE)</f>
        <v>1.1805091283106199</v>
      </c>
      <c r="BV399">
        <f>VLOOKUP(Table1[[#This Row],[Reference]],metron,12,FALSE)</f>
        <v>1.3921316533813319</v>
      </c>
    </row>
    <row r="400" spans="1:74" hidden="1" x14ac:dyDescent="0.45">
      <c r="A400" t="s">
        <v>5415</v>
      </c>
      <c r="B400">
        <v>1390100400</v>
      </c>
      <c r="C400" s="3" t="s">
        <v>892</v>
      </c>
      <c r="D400" t="s">
        <v>65</v>
      </c>
      <c r="E400" t="s">
        <v>66</v>
      </c>
      <c r="F400" t="s">
        <v>93</v>
      </c>
      <c r="G400" t="s">
        <v>102</v>
      </c>
      <c r="H400" t="s">
        <v>66</v>
      </c>
      <c r="I400">
        <f>MROUND(Table1[[#This Row],[Prob_H]]*100,2)/100</f>
        <v>0.48</v>
      </c>
      <c r="J400">
        <f>1/Table1[[#This Row],[odds_ft_home_team_win]]-Table1[[#This Row],[Margin/3]]</f>
        <v>0.48953604329239808</v>
      </c>
      <c r="K400">
        <f>1/Table1[[#This Row],[odds_ft_draw]]-Table1[[#This Row],[Margin/3]]</f>
        <v>0.2845212940298612</v>
      </c>
      <c r="L400">
        <f>1/Table1[[#This Row],[odds_ft_away_team_win]]-Table1[[#This Row],[Margin/3]]</f>
        <v>0.22594266267774085</v>
      </c>
      <c r="M400">
        <v>3</v>
      </c>
      <c r="N400">
        <v>0.89</v>
      </c>
      <c r="O400">
        <v>0</v>
      </c>
      <c r="P400">
        <v>0.88</v>
      </c>
      <c r="Q400">
        <v>0.53</v>
      </c>
      <c r="R400" t="str" cm="1">
        <f t="array" ref="R4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Z400">
        <v>62</v>
      </c>
      <c r="AA400">
        <v>11</v>
      </c>
      <c r="AB400">
        <v>3</v>
      </c>
      <c r="AC400">
        <v>1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4</v>
      </c>
      <c r="AL400">
        <v>8</v>
      </c>
      <c r="AM400">
        <v>0</v>
      </c>
      <c r="AN400">
        <v>3</v>
      </c>
      <c r="AO400">
        <v>4</v>
      </c>
      <c r="AP400">
        <v>5</v>
      </c>
      <c r="AQ400">
        <v>14</v>
      </c>
      <c r="AR400">
        <v>10</v>
      </c>
      <c r="AS400">
        <v>55</v>
      </c>
      <c r="AT400">
        <v>45</v>
      </c>
      <c r="AU400">
        <v>0</v>
      </c>
      <c r="AV400">
        <v>0</v>
      </c>
      <c r="AW400">
        <v>2.78</v>
      </c>
      <c r="AX400">
        <v>61</v>
      </c>
      <c r="AY400">
        <v>61</v>
      </c>
      <c r="AZ400">
        <v>50</v>
      </c>
      <c r="BA400">
        <v>33</v>
      </c>
      <c r="BB400">
        <v>17</v>
      </c>
      <c r="BC400">
        <v>33</v>
      </c>
      <c r="BD400">
        <v>62</v>
      </c>
      <c r="BE400">
        <v>44</v>
      </c>
      <c r="BF400">
        <v>89</v>
      </c>
      <c r="BG400">
        <v>11</v>
      </c>
      <c r="BH400">
        <v>6</v>
      </c>
      <c r="BI400">
        <v>2</v>
      </c>
      <c r="BJ400">
        <v>3.39</v>
      </c>
      <c r="BK400">
        <v>4.2300000000000004</v>
      </c>
      <c r="BL400">
        <f>1/Table1[[#This Row],[odds_ft_home_team_win]]+1/Table1[[#This Row],[odds_ft_draw]]+1/Table1[[#This Row],[odds_ft_away_team_win]]-1</f>
        <v>3.1391870122805754E-2</v>
      </c>
      <c r="BM400">
        <f>Table1[[#This Row],[Margin]]/3</f>
        <v>1.0463956707601918E-2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 t="s">
        <v>95</v>
      </c>
      <c r="BU400">
        <f>VLOOKUP(Table1[[#This Row],[Reference]],metron,11,FALSE)</f>
        <v>1.510877192982456</v>
      </c>
      <c r="BV400">
        <f>VLOOKUP(Table1[[#This Row],[Reference]],metron,12,FALSE)</f>
        <v>1.0163157894736841</v>
      </c>
    </row>
    <row r="401" spans="1:74" hidden="1" x14ac:dyDescent="0.45">
      <c r="A401" t="s">
        <v>5415</v>
      </c>
      <c r="B401">
        <v>1390154400</v>
      </c>
      <c r="C401" s="3" t="s">
        <v>893</v>
      </c>
      <c r="D401" t="s">
        <v>65</v>
      </c>
      <c r="E401" t="s">
        <v>66</v>
      </c>
      <c r="F401" t="s">
        <v>94</v>
      </c>
      <c r="G401" t="s">
        <v>97</v>
      </c>
      <c r="H401" t="s">
        <v>66</v>
      </c>
      <c r="I401">
        <f>MROUND(Table1[[#This Row],[Prob_H]]*100,2)/100</f>
        <v>0.34</v>
      </c>
      <c r="J401">
        <f>1/Table1[[#This Row],[odds_ft_home_team_win]]-Table1[[#This Row],[Margin/3]]</f>
        <v>0.34055410870867237</v>
      </c>
      <c r="K401">
        <f>1/Table1[[#This Row],[odds_ft_draw]]-Table1[[#This Row],[Margin/3]]</f>
        <v>0.30613261192874786</v>
      </c>
      <c r="L401">
        <f>1/Table1[[#This Row],[odds_ft_away_team_win]]-Table1[[#This Row],[Margin/3]]</f>
        <v>0.35331327936257989</v>
      </c>
      <c r="M401">
        <v>3</v>
      </c>
      <c r="N401">
        <v>0.44</v>
      </c>
      <c r="O401">
        <v>1.64</v>
      </c>
      <c r="P401">
        <v>1</v>
      </c>
      <c r="Q401">
        <v>1.33</v>
      </c>
      <c r="R401" t="str" cm="1">
        <f t="array" ref="R4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1">
        <v>0</v>
      </c>
      <c r="T401">
        <v>2</v>
      </c>
      <c r="U401">
        <v>2</v>
      </c>
      <c r="V401">
        <v>1</v>
      </c>
      <c r="W401">
        <v>0</v>
      </c>
      <c r="X401">
        <v>1</v>
      </c>
      <c r="Z401" t="s">
        <v>894</v>
      </c>
      <c r="AA401">
        <v>11</v>
      </c>
      <c r="AB401">
        <v>5</v>
      </c>
      <c r="AC401">
        <v>2</v>
      </c>
      <c r="AD401">
        <v>0</v>
      </c>
      <c r="AE401">
        <v>2</v>
      </c>
      <c r="AF401">
        <v>0</v>
      </c>
      <c r="AG401">
        <v>0</v>
      </c>
      <c r="AH401">
        <v>2</v>
      </c>
      <c r="AI401">
        <v>0</v>
      </c>
      <c r="AJ401">
        <v>2</v>
      </c>
      <c r="AK401">
        <v>13</v>
      </c>
      <c r="AL401">
        <v>10</v>
      </c>
      <c r="AM401">
        <v>7</v>
      </c>
      <c r="AN401">
        <v>6</v>
      </c>
      <c r="AO401">
        <v>6</v>
      </c>
      <c r="AP401">
        <v>4</v>
      </c>
      <c r="AQ401">
        <v>11</v>
      </c>
      <c r="AR401">
        <v>16</v>
      </c>
      <c r="AS401">
        <v>51</v>
      </c>
      <c r="AT401">
        <v>49</v>
      </c>
      <c r="AU401">
        <v>0</v>
      </c>
      <c r="AV401">
        <v>0</v>
      </c>
      <c r="AW401">
        <v>2.54</v>
      </c>
      <c r="AX401">
        <v>54</v>
      </c>
      <c r="AY401">
        <v>75</v>
      </c>
      <c r="AZ401">
        <v>40</v>
      </c>
      <c r="BA401">
        <v>30</v>
      </c>
      <c r="BB401">
        <v>10</v>
      </c>
      <c r="BC401">
        <v>26</v>
      </c>
      <c r="BD401">
        <v>69</v>
      </c>
      <c r="BE401">
        <v>36</v>
      </c>
      <c r="BF401">
        <v>85</v>
      </c>
      <c r="BG401">
        <v>7.49</v>
      </c>
      <c r="BH401">
        <v>3.96</v>
      </c>
      <c r="BI401">
        <v>2.85</v>
      </c>
      <c r="BJ401">
        <v>3.16</v>
      </c>
      <c r="BK401">
        <v>2.75</v>
      </c>
      <c r="BL401">
        <f>1/Table1[[#This Row],[odds_ft_home_team_win]]+1/Table1[[#This Row],[odds_ft_draw]]+1/Table1[[#This Row],[odds_ft_away_team_win]]-1</f>
        <v>3.0969252821351212E-2</v>
      </c>
      <c r="BM401">
        <f>Table1[[#This Row],[Margin]]/3</f>
        <v>1.0323084273783737E-2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 t="s">
        <v>124</v>
      </c>
      <c r="BU401">
        <f>VLOOKUP(Table1[[#This Row],[Reference]],metron,11,FALSE)</f>
        <v>1.228921489601805</v>
      </c>
      <c r="BV401">
        <f>VLOOKUP(Table1[[#This Row],[Reference]],metron,12,FALSE)</f>
        <v>1.2940512655166849</v>
      </c>
    </row>
    <row r="402" spans="1:74" hidden="1" x14ac:dyDescent="0.45">
      <c r="A402" t="s">
        <v>5414</v>
      </c>
      <c r="B402">
        <v>1406939400</v>
      </c>
      <c r="C402" s="3" t="s">
        <v>1135</v>
      </c>
      <c r="D402" t="s">
        <v>65</v>
      </c>
      <c r="E402" t="s">
        <v>66</v>
      </c>
      <c r="F402" t="s">
        <v>80</v>
      </c>
      <c r="G402" t="s">
        <v>103</v>
      </c>
      <c r="H402" t="s">
        <v>66</v>
      </c>
      <c r="I402">
        <f>MROUND(Table1[[#This Row],[Prob_H]]*100,2)/100</f>
        <v>0.4</v>
      </c>
      <c r="J402">
        <f>1/Table1[[#This Row],[odds_ft_home_team_win]]-Table1[[#This Row],[Margin/3]]</f>
        <v>0.3929585498842717</v>
      </c>
      <c r="K402">
        <f>1/Table1[[#This Row],[odds_ft_draw]]-Table1[[#This Row],[Margin/3]]</f>
        <v>0.29368411121381377</v>
      </c>
      <c r="L402">
        <f>1/Table1[[#This Row],[odds_ft_away_team_win]]-Table1[[#This Row],[Margin/3]]</f>
        <v>0.31335733890191447</v>
      </c>
      <c r="M402">
        <v>3</v>
      </c>
      <c r="N402">
        <v>0</v>
      </c>
      <c r="O402">
        <v>3</v>
      </c>
      <c r="P402">
        <v>1.8</v>
      </c>
      <c r="Q402">
        <v>1.1499999999999999</v>
      </c>
      <c r="R402" t="str" cm="1">
        <f t="array" ref="R4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2">
        <v>2</v>
      </c>
      <c r="T402">
        <v>0</v>
      </c>
      <c r="U402">
        <v>2</v>
      </c>
      <c r="V402">
        <v>0</v>
      </c>
      <c r="W402">
        <v>0</v>
      </c>
      <c r="X402">
        <v>0</v>
      </c>
      <c r="Y402" t="s">
        <v>1136</v>
      </c>
      <c r="AA402">
        <v>8</v>
      </c>
      <c r="AB402">
        <v>5</v>
      </c>
      <c r="AC402">
        <v>3</v>
      </c>
      <c r="AD402">
        <v>0</v>
      </c>
      <c r="AE402">
        <v>0</v>
      </c>
      <c r="AF402">
        <v>0</v>
      </c>
      <c r="AG402">
        <v>1</v>
      </c>
      <c r="AH402">
        <v>2</v>
      </c>
      <c r="AI402">
        <v>0</v>
      </c>
      <c r="AJ402">
        <v>0</v>
      </c>
      <c r="AK402">
        <v>16</v>
      </c>
      <c r="AL402">
        <v>9</v>
      </c>
      <c r="AM402">
        <v>7</v>
      </c>
      <c r="AN402">
        <v>3</v>
      </c>
      <c r="AO402">
        <v>9</v>
      </c>
      <c r="AP402">
        <v>6</v>
      </c>
      <c r="AQ402">
        <v>11</v>
      </c>
      <c r="AR402">
        <v>8</v>
      </c>
      <c r="AS402">
        <v>46</v>
      </c>
      <c r="AT402">
        <v>54</v>
      </c>
      <c r="AU402">
        <v>0</v>
      </c>
      <c r="AV402">
        <v>0</v>
      </c>
      <c r="AW402">
        <v>2.5</v>
      </c>
      <c r="AX402">
        <v>50</v>
      </c>
      <c r="AY402">
        <v>50</v>
      </c>
      <c r="AZ402">
        <v>50</v>
      </c>
      <c r="BA402">
        <v>50</v>
      </c>
      <c r="BB402">
        <v>0</v>
      </c>
      <c r="BC402">
        <v>50</v>
      </c>
      <c r="BD402">
        <v>100</v>
      </c>
      <c r="BE402">
        <v>50</v>
      </c>
      <c r="BF402">
        <v>50</v>
      </c>
      <c r="BG402">
        <v>2</v>
      </c>
      <c r="BH402">
        <v>11</v>
      </c>
      <c r="BI402">
        <v>2.48</v>
      </c>
      <c r="BJ402">
        <v>3.29</v>
      </c>
      <c r="BK402">
        <v>3.09</v>
      </c>
      <c r="BL402">
        <f>1/Table1[[#This Row],[odds_ft_home_team_win]]+1/Table1[[#This Row],[odds_ft_draw]]+1/Table1[[#This Row],[odds_ft_away_team_win]]-1</f>
        <v>3.0801769702023751E-2</v>
      </c>
      <c r="BM402">
        <f>Table1[[#This Row],[Margin]]/3</f>
        <v>1.0267256567341251E-2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 t="s">
        <v>83</v>
      </c>
      <c r="BU402">
        <f>VLOOKUP(Table1[[#This Row],[Reference]],metron,11,FALSE)</f>
        <v>1.344038264434575</v>
      </c>
      <c r="BV402">
        <f>VLOOKUP(Table1[[#This Row],[Reference]],metron,12,FALSE)</f>
        <v>1.1515772691037469</v>
      </c>
    </row>
    <row r="403" spans="1:74" hidden="1" x14ac:dyDescent="0.45">
      <c r="A403" t="s">
        <v>5414</v>
      </c>
      <c r="B403">
        <v>1407016800</v>
      </c>
      <c r="C403" s="3" t="s">
        <v>1138</v>
      </c>
      <c r="D403" t="s">
        <v>65</v>
      </c>
      <c r="E403" t="s">
        <v>66</v>
      </c>
      <c r="F403" t="s">
        <v>77</v>
      </c>
      <c r="G403" t="s">
        <v>611</v>
      </c>
      <c r="H403" t="s">
        <v>66</v>
      </c>
      <c r="I403">
        <f>MROUND(Table1[[#This Row],[Prob_H]]*100,2)/100</f>
        <v>0.62</v>
      </c>
      <c r="J403">
        <f>1/Table1[[#This Row],[odds_ft_home_team_win]]-Table1[[#This Row],[Margin/3]]</f>
        <v>0.61148707494983301</v>
      </c>
      <c r="K403">
        <f>1/Table1[[#This Row],[odds_ft_draw]]-Table1[[#This Row],[Margin/3]]</f>
        <v>0.23606930822771849</v>
      </c>
      <c r="L403">
        <f>1/Table1[[#This Row],[odds_ft_away_team_win]]-Table1[[#This Row],[Margin/3]]</f>
        <v>0.1524436168224485</v>
      </c>
      <c r="M403">
        <v>3</v>
      </c>
      <c r="N403">
        <v>0</v>
      </c>
      <c r="O403">
        <v>1</v>
      </c>
      <c r="P403">
        <v>1.71</v>
      </c>
      <c r="Q403">
        <v>1.06</v>
      </c>
      <c r="R403" t="str" cm="1">
        <f t="array" ref="R4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AA403">
        <v>7</v>
      </c>
      <c r="AB403">
        <v>0</v>
      </c>
      <c r="AC403">
        <v>1</v>
      </c>
      <c r="AD403">
        <v>1</v>
      </c>
      <c r="AE403">
        <v>3</v>
      </c>
      <c r="AF403">
        <v>1</v>
      </c>
      <c r="AG403">
        <v>0</v>
      </c>
      <c r="AH403">
        <v>2</v>
      </c>
      <c r="AI403">
        <v>2</v>
      </c>
      <c r="AJ403">
        <v>2</v>
      </c>
      <c r="AK403">
        <v>22</v>
      </c>
      <c r="AL403">
        <v>7</v>
      </c>
      <c r="AM403">
        <v>13</v>
      </c>
      <c r="AN403">
        <v>4</v>
      </c>
      <c r="AO403">
        <v>9</v>
      </c>
      <c r="AP403">
        <v>3</v>
      </c>
      <c r="AQ403">
        <v>10</v>
      </c>
      <c r="AR403">
        <v>18</v>
      </c>
      <c r="AS403">
        <v>65</v>
      </c>
      <c r="AT403">
        <v>35</v>
      </c>
      <c r="AU403">
        <v>0</v>
      </c>
      <c r="AV403">
        <v>0</v>
      </c>
      <c r="AW403">
        <v>0.5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50</v>
      </c>
      <c r="BE403">
        <v>0</v>
      </c>
      <c r="BF403">
        <v>0</v>
      </c>
      <c r="BG403">
        <v>12</v>
      </c>
      <c r="BH403">
        <v>5</v>
      </c>
      <c r="BI403">
        <v>1.61</v>
      </c>
      <c r="BJ403">
        <v>4.07</v>
      </c>
      <c r="BK403">
        <v>6.17</v>
      </c>
      <c r="BL403">
        <f>1/Table1[[#This Row],[odds_ft_home_team_win]]+1/Table1[[#This Row],[odds_ft_draw]]+1/Table1[[#This Row],[odds_ft_away_team_win]]-1</f>
        <v>2.889281241758157E-2</v>
      </c>
      <c r="BM403">
        <f>Table1[[#This Row],[Margin]]/3</f>
        <v>9.6309374725271901E-3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 t="s">
        <v>79</v>
      </c>
      <c r="BU403">
        <f>VLOOKUP(Table1[[#This Row],[Reference]],metron,11,FALSE)</f>
        <v>1.8681481481481479</v>
      </c>
      <c r="BV403">
        <f>VLOOKUP(Table1[[#This Row],[Reference]],metron,12,FALSE)</f>
        <v>0.86851851851851847</v>
      </c>
    </row>
    <row r="404" spans="1:74" hidden="1" x14ac:dyDescent="0.45">
      <c r="A404" t="s">
        <v>5414</v>
      </c>
      <c r="B404">
        <v>1407016800</v>
      </c>
      <c r="C404" s="3" t="s">
        <v>1138</v>
      </c>
      <c r="D404" t="s">
        <v>65</v>
      </c>
      <c r="E404" t="s">
        <v>66</v>
      </c>
      <c r="F404" t="s">
        <v>73</v>
      </c>
      <c r="G404" t="s">
        <v>86</v>
      </c>
      <c r="H404" t="s">
        <v>66</v>
      </c>
      <c r="I404">
        <f>MROUND(Table1[[#This Row],[Prob_H]]*100,2)/100</f>
        <v>0.24</v>
      </c>
      <c r="J404">
        <f>1/Table1[[#This Row],[odds_ft_home_team_win]]-Table1[[#This Row],[Margin/3]]</f>
        <v>0.23144539125784483</v>
      </c>
      <c r="K404">
        <f>1/Table1[[#This Row],[odds_ft_draw]]-Table1[[#This Row],[Margin/3]]</f>
        <v>0.26845102957146422</v>
      </c>
      <c r="L404">
        <f>1/Table1[[#This Row],[odds_ft_away_team_win]]-Table1[[#This Row],[Margin/3]]</f>
        <v>0.50010357917069115</v>
      </c>
      <c r="M404">
        <v>3</v>
      </c>
      <c r="N404">
        <v>1</v>
      </c>
      <c r="O404">
        <v>3</v>
      </c>
      <c r="P404">
        <v>1.29</v>
      </c>
      <c r="Q404">
        <v>1.33</v>
      </c>
      <c r="R404" t="str" cm="1">
        <f t="array" ref="R4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04">
        <v>0</v>
      </c>
      <c r="T404">
        <v>4</v>
      </c>
      <c r="U404">
        <v>4</v>
      </c>
      <c r="V404">
        <v>1</v>
      </c>
      <c r="W404">
        <v>0</v>
      </c>
      <c r="X404">
        <v>1</v>
      </c>
      <c r="Z404" t="s">
        <v>1139</v>
      </c>
      <c r="AA404">
        <v>6</v>
      </c>
      <c r="AB404">
        <v>4</v>
      </c>
      <c r="AC404">
        <v>4</v>
      </c>
      <c r="AD404">
        <v>0</v>
      </c>
      <c r="AE404">
        <v>3</v>
      </c>
      <c r="AF404">
        <v>1</v>
      </c>
      <c r="AG404">
        <v>1</v>
      </c>
      <c r="AH404">
        <v>3</v>
      </c>
      <c r="AI404">
        <v>2</v>
      </c>
      <c r="AJ404">
        <v>2</v>
      </c>
      <c r="AK404">
        <v>13</v>
      </c>
      <c r="AL404">
        <v>7</v>
      </c>
      <c r="AM404">
        <v>7</v>
      </c>
      <c r="AN404">
        <v>4</v>
      </c>
      <c r="AO404">
        <v>6</v>
      </c>
      <c r="AP404">
        <v>3</v>
      </c>
      <c r="AQ404">
        <v>9</v>
      </c>
      <c r="AR404">
        <v>18</v>
      </c>
      <c r="AS404">
        <v>50</v>
      </c>
      <c r="AT404">
        <v>50</v>
      </c>
      <c r="AU404">
        <v>0</v>
      </c>
      <c r="AV404">
        <v>0</v>
      </c>
      <c r="AW404">
        <v>1.5</v>
      </c>
      <c r="AX404">
        <v>50</v>
      </c>
      <c r="AY404">
        <v>50</v>
      </c>
      <c r="AZ404">
        <v>50</v>
      </c>
      <c r="BA404">
        <v>0</v>
      </c>
      <c r="BB404">
        <v>0</v>
      </c>
      <c r="BC404">
        <v>50</v>
      </c>
      <c r="BD404">
        <v>50</v>
      </c>
      <c r="BE404">
        <v>0</v>
      </c>
      <c r="BF404">
        <v>50</v>
      </c>
      <c r="BG404">
        <v>10</v>
      </c>
      <c r="BH404">
        <v>8</v>
      </c>
      <c r="BI404">
        <v>4.1399999999999997</v>
      </c>
      <c r="BJ404">
        <v>3.59</v>
      </c>
      <c r="BK404">
        <v>1.96</v>
      </c>
      <c r="BL404">
        <f>1/Table1[[#This Row],[odds_ft_home_team_win]]+1/Table1[[#This Row],[odds_ft_draw]]+1/Table1[[#This Row],[odds_ft_away_team_win]]-1</f>
        <v>3.0301507385885884E-2</v>
      </c>
      <c r="BM404">
        <f>Table1[[#This Row],[Margin]]/3</f>
        <v>1.0100502461961961E-2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 t="s">
        <v>126</v>
      </c>
      <c r="BU404">
        <f>VLOOKUP(Table1[[#This Row],[Reference]],metron,11,FALSE)</f>
        <v>1.067249240121581</v>
      </c>
      <c r="BV404">
        <f>VLOOKUP(Table1[[#This Row],[Reference]],metron,12,FALSE)</f>
        <v>1.53419452887538</v>
      </c>
    </row>
    <row r="405" spans="1:74" hidden="1" x14ac:dyDescent="0.45">
      <c r="A405" t="s">
        <v>5414</v>
      </c>
      <c r="B405">
        <v>1407024000</v>
      </c>
      <c r="C405" s="3" t="s">
        <v>1140</v>
      </c>
      <c r="D405" t="s">
        <v>65</v>
      </c>
      <c r="E405" t="s">
        <v>66</v>
      </c>
      <c r="F405" t="s">
        <v>85</v>
      </c>
      <c r="G405" t="s">
        <v>88</v>
      </c>
      <c r="H405" t="s">
        <v>66</v>
      </c>
      <c r="I405">
        <f>MROUND(Table1[[#This Row],[Prob_H]]*100,2)/100</f>
        <v>0.42</v>
      </c>
      <c r="J405">
        <f>1/Table1[[#This Row],[odds_ft_home_team_win]]-Table1[[#This Row],[Margin/3]]</f>
        <v>0.42494403204901615</v>
      </c>
      <c r="K405">
        <f>1/Table1[[#This Row],[odds_ft_draw]]-Table1[[#This Row],[Margin/3]]</f>
        <v>0.28001649581713206</v>
      </c>
      <c r="L405">
        <f>1/Table1[[#This Row],[odds_ft_away_team_win]]-Table1[[#This Row],[Margin/3]]</f>
        <v>0.29503947213385173</v>
      </c>
      <c r="M405">
        <v>3</v>
      </c>
      <c r="N405">
        <v>3</v>
      </c>
      <c r="O405">
        <v>3</v>
      </c>
      <c r="P405">
        <v>1.89</v>
      </c>
      <c r="Q405">
        <v>1.35</v>
      </c>
      <c r="R405" t="str" cm="1">
        <f t="array" ref="R4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AA405">
        <v>8</v>
      </c>
      <c r="AB405">
        <v>7</v>
      </c>
      <c r="AC405">
        <v>3</v>
      </c>
      <c r="AD405">
        <v>0</v>
      </c>
      <c r="AE405">
        <v>3</v>
      </c>
      <c r="AF405">
        <v>1</v>
      </c>
      <c r="AG405">
        <v>0</v>
      </c>
      <c r="AH405">
        <v>3</v>
      </c>
      <c r="AI405">
        <v>0</v>
      </c>
      <c r="AJ405">
        <v>4</v>
      </c>
      <c r="AK405">
        <v>13</v>
      </c>
      <c r="AL405">
        <v>7</v>
      </c>
      <c r="AM405">
        <v>7</v>
      </c>
      <c r="AN405">
        <v>3</v>
      </c>
      <c r="AO405">
        <v>6</v>
      </c>
      <c r="AP405">
        <v>4</v>
      </c>
      <c r="AQ405">
        <v>11</v>
      </c>
      <c r="AR405">
        <v>14</v>
      </c>
      <c r="AS405">
        <v>64</v>
      </c>
      <c r="AT405">
        <v>36</v>
      </c>
      <c r="AU405">
        <v>0</v>
      </c>
      <c r="AV405">
        <v>0</v>
      </c>
      <c r="AW405">
        <v>2.5</v>
      </c>
      <c r="AX405">
        <v>50</v>
      </c>
      <c r="AY405">
        <v>50</v>
      </c>
      <c r="AZ405">
        <v>50</v>
      </c>
      <c r="BA405">
        <v>50</v>
      </c>
      <c r="BB405">
        <v>0</v>
      </c>
      <c r="BC405">
        <v>50</v>
      </c>
      <c r="BD405">
        <v>100</v>
      </c>
      <c r="BE405">
        <v>50</v>
      </c>
      <c r="BF405">
        <v>50</v>
      </c>
      <c r="BG405">
        <v>5</v>
      </c>
      <c r="BH405">
        <v>4</v>
      </c>
      <c r="BI405">
        <v>2.2999999999999998</v>
      </c>
      <c r="BJ405">
        <v>3.45</v>
      </c>
      <c r="BK405">
        <v>3.28</v>
      </c>
      <c r="BL405">
        <f>1/Table1[[#This Row],[odds_ft_home_team_win]]+1/Table1[[#This Row],[odds_ft_draw]]+1/Table1[[#This Row],[odds_ft_away_team_win]]-1</f>
        <v>2.9515729939908253E-2</v>
      </c>
      <c r="BM405">
        <f>Table1[[#This Row],[Margin]]/3</f>
        <v>9.8385766466360849E-3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 t="s">
        <v>87</v>
      </c>
      <c r="BU405">
        <f>VLOOKUP(Table1[[#This Row],[Reference]],metron,11,FALSE)</f>
        <v>1.396960958296362</v>
      </c>
      <c r="BV405">
        <f>VLOOKUP(Table1[[#This Row],[Reference]],metron,12,FALSE)</f>
        <v>1.091503992901508</v>
      </c>
    </row>
    <row r="406" spans="1:74" hidden="1" x14ac:dyDescent="0.45">
      <c r="A406" t="s">
        <v>5414</v>
      </c>
      <c r="B406">
        <v>1407027960</v>
      </c>
      <c r="C406" s="3" t="s">
        <v>1141</v>
      </c>
      <c r="D406" t="s">
        <v>65</v>
      </c>
      <c r="E406" t="s">
        <v>66</v>
      </c>
      <c r="F406" t="s">
        <v>81</v>
      </c>
      <c r="G406" t="s">
        <v>78</v>
      </c>
      <c r="H406" t="s">
        <v>66</v>
      </c>
      <c r="I406">
        <f>MROUND(Table1[[#This Row],[Prob_H]]*100,2)/100</f>
        <v>0.52</v>
      </c>
      <c r="J406">
        <f>1/Table1[[#This Row],[odds_ft_home_team_win]]-Table1[[#This Row],[Margin/3]]</f>
        <v>0.52483898936463247</v>
      </c>
      <c r="K406">
        <f>1/Table1[[#This Row],[odds_ft_draw]]-Table1[[#This Row],[Margin/3]]</f>
        <v>0.26863116310928864</v>
      </c>
      <c r="L406">
        <f>1/Table1[[#This Row],[odds_ft_away_team_win]]-Table1[[#This Row],[Margin/3]]</f>
        <v>0.20652984752607892</v>
      </c>
      <c r="M406">
        <v>3</v>
      </c>
      <c r="N406">
        <v>0</v>
      </c>
      <c r="O406">
        <v>1</v>
      </c>
      <c r="P406">
        <v>1.65</v>
      </c>
      <c r="Q406">
        <v>0.59</v>
      </c>
      <c r="R406" t="str" cm="1">
        <f t="array" ref="R4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6">
        <v>4</v>
      </c>
      <c r="T406">
        <v>0</v>
      </c>
      <c r="U406">
        <v>4</v>
      </c>
      <c r="V406">
        <v>0</v>
      </c>
      <c r="W406">
        <v>0</v>
      </c>
      <c r="X406">
        <v>0</v>
      </c>
      <c r="Y406" t="s">
        <v>1142</v>
      </c>
      <c r="AA406">
        <v>9</v>
      </c>
      <c r="AB406">
        <v>6</v>
      </c>
      <c r="AC406">
        <v>0</v>
      </c>
      <c r="AD406">
        <v>0</v>
      </c>
      <c r="AE406">
        <v>2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22</v>
      </c>
      <c r="AL406">
        <v>17</v>
      </c>
      <c r="AM406">
        <v>8</v>
      </c>
      <c r="AN406">
        <v>8</v>
      </c>
      <c r="AO406">
        <v>14</v>
      </c>
      <c r="AP406">
        <v>9</v>
      </c>
      <c r="AQ406">
        <v>5</v>
      </c>
      <c r="AR406">
        <v>16</v>
      </c>
      <c r="AS406">
        <v>54</v>
      </c>
      <c r="AT406">
        <v>46</v>
      </c>
      <c r="AU406">
        <v>0</v>
      </c>
      <c r="AV406">
        <v>0</v>
      </c>
      <c r="AW406">
        <v>1.5</v>
      </c>
      <c r="AX406">
        <v>50</v>
      </c>
      <c r="AY406">
        <v>50</v>
      </c>
      <c r="AZ406">
        <v>50</v>
      </c>
      <c r="BA406">
        <v>0</v>
      </c>
      <c r="BB406">
        <v>0</v>
      </c>
      <c r="BC406">
        <v>50</v>
      </c>
      <c r="BD406">
        <v>50</v>
      </c>
      <c r="BE406">
        <v>0</v>
      </c>
      <c r="BF406">
        <v>50</v>
      </c>
      <c r="BG406">
        <v>10</v>
      </c>
      <c r="BH406">
        <v>8</v>
      </c>
      <c r="BI406">
        <v>1.87</v>
      </c>
      <c r="BJ406">
        <v>3.59</v>
      </c>
      <c r="BK406">
        <v>4.62</v>
      </c>
      <c r="BL406">
        <f>1/Table1[[#This Row],[odds_ft_home_team_win]]+1/Table1[[#This Row],[odds_ft_draw]]+1/Table1[[#This Row],[odds_ft_away_team_win]]-1</f>
        <v>2.9761106772412615E-2</v>
      </c>
      <c r="BM406">
        <f>Table1[[#This Row],[Margin]]/3</f>
        <v>9.9203689241375379E-3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 t="s">
        <v>109</v>
      </c>
      <c r="BU406">
        <f>VLOOKUP(Table1[[#This Row],[Reference]],metron,11,FALSE)</f>
        <v>1.625948039373891</v>
      </c>
      <c r="BV406">
        <f>VLOOKUP(Table1[[#This Row],[Reference]],metron,12,FALSE)</f>
        <v>0.97079231886396644</v>
      </c>
    </row>
    <row r="407" spans="1:74" hidden="1" x14ac:dyDescent="0.45">
      <c r="A407" t="s">
        <v>5414</v>
      </c>
      <c r="B407">
        <v>1407031200</v>
      </c>
      <c r="C407" s="3" t="s">
        <v>1143</v>
      </c>
      <c r="D407" t="s">
        <v>65</v>
      </c>
      <c r="E407" t="s">
        <v>66</v>
      </c>
      <c r="F407" t="s">
        <v>93</v>
      </c>
      <c r="G407" t="s">
        <v>67</v>
      </c>
      <c r="H407" t="s">
        <v>66</v>
      </c>
      <c r="I407">
        <f>MROUND(Table1[[#This Row],[Prob_H]]*100,2)/100</f>
        <v>0.46</v>
      </c>
      <c r="J407">
        <f>1/Table1[[#This Row],[odds_ft_home_team_win]]-Table1[[#This Row],[Margin/3]]</f>
        <v>0.45090533653152787</v>
      </c>
      <c r="K407">
        <f>1/Table1[[#This Row],[odds_ft_draw]]-Table1[[#This Row],[Margin/3]]</f>
        <v>0.28947704104876071</v>
      </c>
      <c r="L407">
        <f>1/Table1[[#This Row],[odds_ft_away_team_win]]-Table1[[#This Row],[Margin/3]]</f>
        <v>0.25961762241971148</v>
      </c>
      <c r="M407">
        <v>3</v>
      </c>
      <c r="N407">
        <v>1</v>
      </c>
      <c r="O407">
        <v>1</v>
      </c>
      <c r="P407">
        <v>1.53</v>
      </c>
      <c r="Q407">
        <v>1.1100000000000001</v>
      </c>
      <c r="R407" t="str" cm="1">
        <f t="array" ref="R4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7">
        <v>4</v>
      </c>
      <c r="T407">
        <v>2</v>
      </c>
      <c r="U407">
        <v>6</v>
      </c>
      <c r="V407">
        <v>4</v>
      </c>
      <c r="W407">
        <v>2</v>
      </c>
      <c r="X407">
        <v>2</v>
      </c>
      <c r="Y407" t="s">
        <v>1144</v>
      </c>
      <c r="Z407" t="s">
        <v>1145</v>
      </c>
      <c r="AA407">
        <v>8</v>
      </c>
      <c r="AB407">
        <v>3</v>
      </c>
      <c r="AC407">
        <v>1</v>
      </c>
      <c r="AD407">
        <v>0</v>
      </c>
      <c r="AE407">
        <v>4</v>
      </c>
      <c r="AF407">
        <v>0</v>
      </c>
      <c r="AG407">
        <v>0</v>
      </c>
      <c r="AH407">
        <v>1</v>
      </c>
      <c r="AI407">
        <v>2</v>
      </c>
      <c r="AJ407">
        <v>2</v>
      </c>
      <c r="AK407">
        <v>9</v>
      </c>
      <c r="AL407">
        <v>9</v>
      </c>
      <c r="AM407">
        <v>5</v>
      </c>
      <c r="AN407">
        <v>5</v>
      </c>
      <c r="AO407">
        <v>4</v>
      </c>
      <c r="AP407">
        <v>4</v>
      </c>
      <c r="AQ407">
        <v>9</v>
      </c>
      <c r="AR407">
        <v>17</v>
      </c>
      <c r="AS407">
        <v>59</v>
      </c>
      <c r="AT407">
        <v>41</v>
      </c>
      <c r="AU407">
        <v>0</v>
      </c>
      <c r="AV407">
        <v>0</v>
      </c>
      <c r="AW407">
        <v>1</v>
      </c>
      <c r="AX407">
        <v>50</v>
      </c>
      <c r="AY407">
        <v>50</v>
      </c>
      <c r="AZ407">
        <v>0</v>
      </c>
      <c r="BA407">
        <v>0</v>
      </c>
      <c r="BB407">
        <v>0</v>
      </c>
      <c r="BC407">
        <v>0</v>
      </c>
      <c r="BD407">
        <v>50</v>
      </c>
      <c r="BE407">
        <v>0</v>
      </c>
      <c r="BF407">
        <v>50</v>
      </c>
      <c r="BG407">
        <v>10</v>
      </c>
      <c r="BH407">
        <v>3</v>
      </c>
      <c r="BI407">
        <v>2.17</v>
      </c>
      <c r="BJ407">
        <v>3.34</v>
      </c>
      <c r="BK407">
        <v>3.71</v>
      </c>
      <c r="BL407">
        <f>1/Table1[[#This Row],[odds_ft_home_team_win]]+1/Table1[[#This Row],[odds_ft_draw]]+1/Table1[[#This Row],[odds_ft_away_team_win]]-1</f>
        <v>2.9772469668089219E-2</v>
      </c>
      <c r="BM407">
        <f>Table1[[#This Row],[Margin]]/3</f>
        <v>9.9241565560297396E-3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 t="s">
        <v>95</v>
      </c>
      <c r="BU407">
        <f>VLOOKUP(Table1[[#This Row],[Reference]],metron,11,FALSE)</f>
        <v>1.4888836329233679</v>
      </c>
      <c r="BV407">
        <f>VLOOKUP(Table1[[#This Row],[Reference]],metron,12,FALSE)</f>
        <v>1.0516792809839171</v>
      </c>
    </row>
    <row r="408" spans="1:74" hidden="1" x14ac:dyDescent="0.45">
      <c r="A408" t="s">
        <v>5414</v>
      </c>
      <c r="B408">
        <v>1407085200</v>
      </c>
      <c r="C408" s="3" t="s">
        <v>1146</v>
      </c>
      <c r="D408" t="s">
        <v>65</v>
      </c>
      <c r="E408" t="s">
        <v>66</v>
      </c>
      <c r="F408" t="s">
        <v>97</v>
      </c>
      <c r="G408" t="s">
        <v>94</v>
      </c>
      <c r="H408" t="s">
        <v>66</v>
      </c>
      <c r="I408">
        <f>MROUND(Table1[[#This Row],[Prob_H]]*100,2)/100</f>
        <v>0.52</v>
      </c>
      <c r="J408">
        <f>1/Table1[[#This Row],[odds_ft_home_team_win]]-Table1[[#This Row],[Margin/3]]</f>
        <v>0.52472027499774443</v>
      </c>
      <c r="K408">
        <f>1/Table1[[#This Row],[odds_ft_draw]]-Table1[[#This Row],[Margin/3]]</f>
        <v>0.27567520242326016</v>
      </c>
      <c r="L408">
        <f>1/Table1[[#This Row],[odds_ft_away_team_win]]-Table1[[#This Row],[Margin/3]]</f>
        <v>0.19960452257899544</v>
      </c>
      <c r="M408">
        <v>3</v>
      </c>
      <c r="N408">
        <v>1</v>
      </c>
      <c r="O408">
        <v>3</v>
      </c>
      <c r="P408">
        <v>2</v>
      </c>
      <c r="Q408">
        <v>1.22</v>
      </c>
      <c r="R408" t="str" cm="1">
        <f t="array" ref="R4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8">
        <v>2</v>
      </c>
      <c r="T408">
        <v>1</v>
      </c>
      <c r="U408">
        <v>3</v>
      </c>
      <c r="V408">
        <v>2</v>
      </c>
      <c r="W408">
        <v>1</v>
      </c>
      <c r="X408">
        <v>1</v>
      </c>
      <c r="Y408" t="s">
        <v>1147</v>
      </c>
      <c r="Z408">
        <v>28</v>
      </c>
      <c r="AA408">
        <v>3</v>
      </c>
      <c r="AB408">
        <v>1</v>
      </c>
      <c r="AC408">
        <v>3</v>
      </c>
      <c r="AD408">
        <v>1</v>
      </c>
      <c r="AE408">
        <v>3</v>
      </c>
      <c r="AF408">
        <v>0</v>
      </c>
      <c r="AG408">
        <v>3</v>
      </c>
      <c r="AH408">
        <v>1</v>
      </c>
      <c r="AI408">
        <v>1</v>
      </c>
      <c r="AJ408">
        <v>2</v>
      </c>
      <c r="AK408">
        <v>12</v>
      </c>
      <c r="AL408">
        <v>6</v>
      </c>
      <c r="AM408">
        <v>5</v>
      </c>
      <c r="AN408">
        <v>0</v>
      </c>
      <c r="AO408">
        <v>7</v>
      </c>
      <c r="AP408">
        <v>6</v>
      </c>
      <c r="AQ408">
        <v>21</v>
      </c>
      <c r="AR408">
        <v>17</v>
      </c>
      <c r="AS408">
        <v>39</v>
      </c>
      <c r="AT408">
        <v>61</v>
      </c>
      <c r="AU408">
        <v>0</v>
      </c>
      <c r="AV408">
        <v>0</v>
      </c>
      <c r="AW408">
        <v>2</v>
      </c>
      <c r="AX408">
        <v>50</v>
      </c>
      <c r="AY408">
        <v>50</v>
      </c>
      <c r="AZ408">
        <v>50</v>
      </c>
      <c r="BA408">
        <v>50</v>
      </c>
      <c r="BB408">
        <v>0</v>
      </c>
      <c r="BC408">
        <v>50</v>
      </c>
      <c r="BD408">
        <v>50</v>
      </c>
      <c r="BE408">
        <v>50</v>
      </c>
      <c r="BF408">
        <v>50</v>
      </c>
      <c r="BG408">
        <v>10</v>
      </c>
      <c r="BH408">
        <v>2</v>
      </c>
      <c r="BI408">
        <v>1.87</v>
      </c>
      <c r="BJ408">
        <v>3.5</v>
      </c>
      <c r="BK408">
        <v>4.7699999999999996</v>
      </c>
      <c r="BL408">
        <f>1/Table1[[#This Row],[odds_ft_home_team_win]]+1/Table1[[#This Row],[odds_ft_draw]]+1/Table1[[#This Row],[odds_ft_away_team_win]]-1</f>
        <v>3.0117249873076624E-2</v>
      </c>
      <c r="BM408">
        <f>Table1[[#This Row],[Margin]]/3</f>
        <v>1.0039083291025541E-2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 t="s">
        <v>100</v>
      </c>
      <c r="BU408">
        <f>VLOOKUP(Table1[[#This Row],[Reference]],metron,11,FALSE)</f>
        <v>1.625948039373891</v>
      </c>
      <c r="BV408">
        <f>VLOOKUP(Table1[[#This Row],[Reference]],metron,12,FALSE)</f>
        <v>0.97079231886396644</v>
      </c>
    </row>
    <row r="409" spans="1:74" hidden="1" x14ac:dyDescent="0.45">
      <c r="A409" t="s">
        <v>5414</v>
      </c>
      <c r="B409">
        <v>1410127200</v>
      </c>
      <c r="C409" s="3" t="s">
        <v>1204</v>
      </c>
      <c r="D409" t="s">
        <v>65</v>
      </c>
      <c r="E409" t="s">
        <v>66</v>
      </c>
      <c r="F409" t="s">
        <v>98</v>
      </c>
      <c r="G409" t="s">
        <v>1115</v>
      </c>
      <c r="H409" t="s">
        <v>66</v>
      </c>
      <c r="I409">
        <f>MROUND(Table1[[#This Row],[Prob_H]]*100,2)/100</f>
        <v>0.48</v>
      </c>
      <c r="J409">
        <f>1/Table1[[#This Row],[odds_ft_home_team_win]]-Table1[[#This Row],[Margin/3]]</f>
        <v>0.47562654265192578</v>
      </c>
      <c r="K409">
        <f>1/Table1[[#This Row],[odds_ft_draw]]-Table1[[#This Row],[Margin/3]]</f>
        <v>0.29321995247834531</v>
      </c>
      <c r="L409">
        <f>1/Table1[[#This Row],[odds_ft_away_team_win]]-Table1[[#This Row],[Margin/3]]</f>
        <v>0.23115350486972902</v>
      </c>
      <c r="M409">
        <v>3</v>
      </c>
      <c r="N409">
        <v>0.67</v>
      </c>
      <c r="O409">
        <v>0.33</v>
      </c>
      <c r="P409">
        <v>1.37</v>
      </c>
      <c r="Q409">
        <v>0.94</v>
      </c>
      <c r="R409" t="str" cm="1">
        <f t="array" ref="R4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09">
        <v>3</v>
      </c>
      <c r="T409">
        <v>0</v>
      </c>
      <c r="U409">
        <v>3</v>
      </c>
      <c r="V409">
        <v>1</v>
      </c>
      <c r="W409">
        <v>1</v>
      </c>
      <c r="X409">
        <v>0</v>
      </c>
      <c r="Y409" t="s">
        <v>1205</v>
      </c>
      <c r="AA409">
        <v>7</v>
      </c>
      <c r="AB409">
        <v>4</v>
      </c>
      <c r="AC409">
        <v>1</v>
      </c>
      <c r="AD409">
        <v>0</v>
      </c>
      <c r="AE409">
        <v>2</v>
      </c>
      <c r="AF409">
        <v>0</v>
      </c>
      <c r="AG409">
        <v>0</v>
      </c>
      <c r="AH409">
        <v>1</v>
      </c>
      <c r="AI409">
        <v>0</v>
      </c>
      <c r="AJ409">
        <v>2</v>
      </c>
      <c r="AK409">
        <v>9</v>
      </c>
      <c r="AL409">
        <v>9</v>
      </c>
      <c r="AM409">
        <v>6</v>
      </c>
      <c r="AN409">
        <v>4</v>
      </c>
      <c r="AO409">
        <v>3</v>
      </c>
      <c r="AP409">
        <v>5</v>
      </c>
      <c r="AQ409">
        <v>12</v>
      </c>
      <c r="AR409">
        <v>13</v>
      </c>
      <c r="AS409">
        <v>47</v>
      </c>
      <c r="AT409">
        <v>53</v>
      </c>
      <c r="AU409">
        <v>0</v>
      </c>
      <c r="AV409">
        <v>0</v>
      </c>
      <c r="AW409">
        <v>1.67</v>
      </c>
      <c r="AX409">
        <v>50</v>
      </c>
      <c r="AY409">
        <v>50</v>
      </c>
      <c r="AZ409">
        <v>17</v>
      </c>
      <c r="BA409">
        <v>17</v>
      </c>
      <c r="BB409">
        <v>0</v>
      </c>
      <c r="BC409">
        <v>17</v>
      </c>
      <c r="BD409">
        <v>50</v>
      </c>
      <c r="BE409">
        <v>17</v>
      </c>
      <c r="BF409">
        <v>84</v>
      </c>
      <c r="BG409">
        <v>9.34</v>
      </c>
      <c r="BH409">
        <v>5.33</v>
      </c>
      <c r="BI409">
        <v>2.06</v>
      </c>
      <c r="BJ409">
        <v>3.3</v>
      </c>
      <c r="BK409">
        <v>4.1500000000000004</v>
      </c>
      <c r="BL409">
        <f>1/Table1[[#This Row],[odds_ft_home_team_win]]+1/Table1[[#This Row],[odds_ft_draw]]+1/Table1[[#This Row],[odds_ft_away_team_win]]-1</f>
        <v>2.9431051655873119E-2</v>
      </c>
      <c r="BM409">
        <f>Table1[[#This Row],[Margin]]/3</f>
        <v>9.8103505519577059E-3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t="s">
        <v>128</v>
      </c>
      <c r="BU409">
        <f>VLOOKUP(Table1[[#This Row],[Reference]],metron,11,FALSE)</f>
        <v>1.510877192982456</v>
      </c>
      <c r="BV409">
        <f>VLOOKUP(Table1[[#This Row],[Reference]],metron,12,FALSE)</f>
        <v>1.0163157894736841</v>
      </c>
    </row>
    <row r="410" spans="1:74" hidden="1" x14ac:dyDescent="0.45">
      <c r="A410" t="s">
        <v>5413</v>
      </c>
      <c r="B410">
        <v>1422063000</v>
      </c>
      <c r="C410" s="3" t="s">
        <v>1386</v>
      </c>
      <c r="D410" t="s">
        <v>65</v>
      </c>
      <c r="E410" t="s">
        <v>66</v>
      </c>
      <c r="F410" t="s">
        <v>78</v>
      </c>
      <c r="G410" t="s">
        <v>81</v>
      </c>
      <c r="H410" t="s">
        <v>66</v>
      </c>
      <c r="I410">
        <f>MROUND(Table1[[#This Row],[Prob_H]]*100,2)/100</f>
        <v>0.38</v>
      </c>
      <c r="J410">
        <f>1/Table1[[#This Row],[odds_ft_home_team_win]]-Table1[[#This Row],[Margin/3]]</f>
        <v>0.38667238667238668</v>
      </c>
      <c r="K410">
        <f>1/Table1[[#This Row],[odds_ft_draw]]-Table1[[#This Row],[Margin/3]]</f>
        <v>0.29014729014729018</v>
      </c>
      <c r="L410">
        <f>1/Table1[[#This Row],[odds_ft_away_team_win]]-Table1[[#This Row],[Margin/3]]</f>
        <v>0.32318032318032319</v>
      </c>
      <c r="M410">
        <v>3</v>
      </c>
      <c r="N410">
        <v>0.56000000000000005</v>
      </c>
      <c r="O410">
        <v>0.67</v>
      </c>
      <c r="P410">
        <v>0.76</v>
      </c>
      <c r="Q410">
        <v>0.59</v>
      </c>
      <c r="R410" t="str" cm="1">
        <f t="array" ref="R4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AA410">
        <v>-1</v>
      </c>
      <c r="AB410">
        <v>-1</v>
      </c>
      <c r="AC410">
        <v>1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0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0</v>
      </c>
      <c r="AV410">
        <v>0</v>
      </c>
      <c r="AW410">
        <v>3</v>
      </c>
      <c r="AX410">
        <v>56</v>
      </c>
      <c r="AY410">
        <v>67</v>
      </c>
      <c r="AZ410">
        <v>56</v>
      </c>
      <c r="BA410">
        <v>39</v>
      </c>
      <c r="BB410">
        <v>39</v>
      </c>
      <c r="BC410">
        <v>33</v>
      </c>
      <c r="BD410">
        <v>78</v>
      </c>
      <c r="BE410">
        <v>50</v>
      </c>
      <c r="BF410">
        <v>67</v>
      </c>
      <c r="BG410">
        <v>10.14</v>
      </c>
      <c r="BH410">
        <v>6</v>
      </c>
      <c r="BI410">
        <v>2.52</v>
      </c>
      <c r="BJ410">
        <v>3.33</v>
      </c>
      <c r="BK410">
        <v>3</v>
      </c>
      <c r="BL410">
        <f>1/Table1[[#This Row],[odds_ft_home_team_win]]+1/Table1[[#This Row],[odds_ft_draw]]+1/Table1[[#This Row],[odds_ft_away_team_win]]-1</f>
        <v>3.0459030459030423E-2</v>
      </c>
      <c r="BM410">
        <f>Table1[[#This Row],[Margin]]/3</f>
        <v>1.0153010153010142E-2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t="s">
        <v>106</v>
      </c>
      <c r="BU410">
        <f>VLOOKUP(Table1[[#This Row],[Reference]],metron,11,FALSE)</f>
        <v>1.330562659846547</v>
      </c>
      <c r="BV410">
        <f>VLOOKUP(Table1[[#This Row],[Reference]],metron,12,FALSE)</f>
        <v>1.1595268542199491</v>
      </c>
    </row>
    <row r="411" spans="1:74" hidden="1" x14ac:dyDescent="0.45">
      <c r="A411" t="s">
        <v>5413</v>
      </c>
      <c r="B411">
        <v>1422066600</v>
      </c>
      <c r="C411" s="3" t="s">
        <v>1387</v>
      </c>
      <c r="D411" t="s">
        <v>65</v>
      </c>
      <c r="E411" t="s">
        <v>66</v>
      </c>
      <c r="F411" t="s">
        <v>611</v>
      </c>
      <c r="G411" t="s">
        <v>77</v>
      </c>
      <c r="H411" t="s">
        <v>66</v>
      </c>
      <c r="I411">
        <f>MROUND(Table1[[#This Row],[Prob_H]]*100,2)/100</f>
        <v>0.28000000000000003</v>
      </c>
      <c r="J411">
        <f>1/Table1[[#This Row],[odds_ft_home_team_win]]-Table1[[#This Row],[Margin/3]]</f>
        <v>0.27984187838856084</v>
      </c>
      <c r="K411">
        <f>1/Table1[[#This Row],[odds_ft_draw]]-Table1[[#This Row],[Margin/3]]</f>
        <v>0.30644250212732432</v>
      </c>
      <c r="L411">
        <f>1/Table1[[#This Row],[odds_ft_away_team_win]]-Table1[[#This Row],[Margin/3]]</f>
        <v>0.41371561948411478</v>
      </c>
      <c r="M411">
        <v>3</v>
      </c>
      <c r="N411">
        <v>1.22</v>
      </c>
      <c r="O411">
        <v>0.89</v>
      </c>
      <c r="P411">
        <v>1.39</v>
      </c>
      <c r="Q411">
        <v>1</v>
      </c>
      <c r="R411" t="str" cm="1">
        <f t="array" ref="R4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AA411">
        <v>-1</v>
      </c>
      <c r="AB411">
        <v>-1</v>
      </c>
      <c r="AC411">
        <v>2</v>
      </c>
      <c r="AD411">
        <v>0</v>
      </c>
      <c r="AE411">
        <v>2</v>
      </c>
      <c r="AF411">
        <v>0</v>
      </c>
      <c r="AG411">
        <v>2</v>
      </c>
      <c r="AH411">
        <v>0</v>
      </c>
      <c r="AI411">
        <v>1</v>
      </c>
      <c r="AJ411">
        <v>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0</v>
      </c>
      <c r="AV411">
        <v>0</v>
      </c>
      <c r="AW411">
        <v>1.61</v>
      </c>
      <c r="AX411">
        <v>44</v>
      </c>
      <c r="AY411">
        <v>44</v>
      </c>
      <c r="AZ411">
        <v>28</v>
      </c>
      <c r="BA411">
        <v>11</v>
      </c>
      <c r="BB411">
        <v>0</v>
      </c>
      <c r="BC411">
        <v>0</v>
      </c>
      <c r="BD411">
        <v>67</v>
      </c>
      <c r="BE411">
        <v>33</v>
      </c>
      <c r="BF411">
        <v>50</v>
      </c>
      <c r="BG411">
        <v>8.25</v>
      </c>
      <c r="BH411">
        <v>4.67</v>
      </c>
      <c r="BI411">
        <v>3.45</v>
      </c>
      <c r="BJ411">
        <v>3.16</v>
      </c>
      <c r="BK411">
        <v>2.36</v>
      </c>
      <c r="BL411">
        <f>1/Table1[[#This Row],[odds_ft_home_team_win]]+1/Table1[[#This Row],[odds_ft_draw]]+1/Table1[[#This Row],[odds_ft_away_team_win]]-1</f>
        <v>3.0039582225621864E-2</v>
      </c>
      <c r="BM411">
        <f>Table1[[#This Row],[Margin]]/3</f>
        <v>1.0013194075207288E-2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t="s">
        <v>614</v>
      </c>
      <c r="BU411">
        <f>VLOOKUP(Table1[[#This Row],[Reference]],metron,11,FALSE)</f>
        <v>1.128766254360926</v>
      </c>
      <c r="BV411">
        <f>VLOOKUP(Table1[[#This Row],[Reference]],metron,12,FALSE)</f>
        <v>1.415794481446242</v>
      </c>
    </row>
    <row r="412" spans="1:74" hidden="1" x14ac:dyDescent="0.45">
      <c r="A412" t="s">
        <v>5413</v>
      </c>
      <c r="B412">
        <v>1422070200</v>
      </c>
      <c r="C412" s="3" t="s">
        <v>1388</v>
      </c>
      <c r="D412" t="s">
        <v>65</v>
      </c>
      <c r="E412" t="s">
        <v>66</v>
      </c>
      <c r="F412" t="s">
        <v>88</v>
      </c>
      <c r="G412" t="s">
        <v>85</v>
      </c>
      <c r="H412" t="s">
        <v>66</v>
      </c>
      <c r="I412">
        <f>MROUND(Table1[[#This Row],[Prob_H]]*100,2)/100</f>
        <v>0.46</v>
      </c>
      <c r="J412">
        <f>1/Table1[[#This Row],[odds_ft_home_team_win]]-Table1[[#This Row],[Margin/3]]</f>
        <v>0.46606772895006571</v>
      </c>
      <c r="K412">
        <f>1/Table1[[#This Row],[odds_ft_draw]]-Table1[[#This Row],[Margin/3]]</f>
        <v>0.28227491357830298</v>
      </c>
      <c r="L412">
        <f>1/Table1[[#This Row],[odds_ft_away_team_win]]-Table1[[#This Row],[Margin/3]]</f>
        <v>0.25165735747163143</v>
      </c>
      <c r="M412">
        <v>3</v>
      </c>
      <c r="N412">
        <v>1.33</v>
      </c>
      <c r="O412">
        <v>1.18</v>
      </c>
      <c r="P412">
        <v>1.6</v>
      </c>
      <c r="Q412">
        <v>1</v>
      </c>
      <c r="R412" t="str" cm="1">
        <f t="array" ref="R4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2">
        <v>4</v>
      </c>
      <c r="T412">
        <v>1</v>
      </c>
      <c r="U412">
        <v>5</v>
      </c>
      <c r="V412">
        <v>2</v>
      </c>
      <c r="W412">
        <v>2</v>
      </c>
      <c r="X412">
        <v>0</v>
      </c>
      <c r="Y412" t="s">
        <v>1389</v>
      </c>
      <c r="Z412">
        <v>71</v>
      </c>
      <c r="AA412">
        <v>-1</v>
      </c>
      <c r="AB412">
        <v>-1</v>
      </c>
      <c r="AC412">
        <v>4</v>
      </c>
      <c r="AD412">
        <v>0</v>
      </c>
      <c r="AE412">
        <v>4</v>
      </c>
      <c r="AF412">
        <v>0</v>
      </c>
      <c r="AG412">
        <v>3</v>
      </c>
      <c r="AH412">
        <v>1</v>
      </c>
      <c r="AI412">
        <v>1</v>
      </c>
      <c r="AJ412">
        <v>3</v>
      </c>
      <c r="AK412">
        <v>-1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0</v>
      </c>
      <c r="AV412">
        <v>0</v>
      </c>
      <c r="AW412">
        <v>2.7</v>
      </c>
      <c r="AX412">
        <v>57</v>
      </c>
      <c r="AY412">
        <v>78</v>
      </c>
      <c r="AZ412">
        <v>52</v>
      </c>
      <c r="BA412">
        <v>26</v>
      </c>
      <c r="BB412">
        <v>16</v>
      </c>
      <c r="BC412">
        <v>21</v>
      </c>
      <c r="BD412">
        <v>72</v>
      </c>
      <c r="BE412">
        <v>46</v>
      </c>
      <c r="BF412">
        <v>91</v>
      </c>
      <c r="BG412">
        <v>9.5399999999999991</v>
      </c>
      <c r="BH412">
        <v>4.2699999999999996</v>
      </c>
      <c r="BI412">
        <v>2.1</v>
      </c>
      <c r="BJ412">
        <v>3.42</v>
      </c>
      <c r="BK412">
        <v>3.82</v>
      </c>
      <c r="BL412">
        <f>1/Table1[[#This Row],[odds_ft_home_team_win]]+1/Table1[[#This Row],[odds_ft_draw]]+1/Table1[[#This Row],[odds_ft_away_team_win]]-1</f>
        <v>3.0368241721231426E-2</v>
      </c>
      <c r="BM412">
        <f>Table1[[#This Row],[Margin]]/3</f>
        <v>1.0122747240410476E-2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 t="s">
        <v>91</v>
      </c>
      <c r="BU412">
        <f>VLOOKUP(Table1[[#This Row],[Reference]],metron,11,FALSE)</f>
        <v>1.4888836329233679</v>
      </c>
      <c r="BV412">
        <f>VLOOKUP(Table1[[#This Row],[Reference]],metron,12,FALSE)</f>
        <v>1.0516792809839171</v>
      </c>
    </row>
    <row r="413" spans="1:74" hidden="1" x14ac:dyDescent="0.45">
      <c r="A413" t="s">
        <v>5413</v>
      </c>
      <c r="B413">
        <v>1422140400</v>
      </c>
      <c r="C413" s="3" t="s">
        <v>1390</v>
      </c>
      <c r="D413" t="s">
        <v>65</v>
      </c>
      <c r="E413" t="s">
        <v>66</v>
      </c>
      <c r="F413" t="s">
        <v>86</v>
      </c>
      <c r="G413" t="s">
        <v>73</v>
      </c>
      <c r="H413" t="s">
        <v>66</v>
      </c>
      <c r="I413">
        <f>MROUND(Table1[[#This Row],[Prob_H]]*100,2)/100</f>
        <v>0.62</v>
      </c>
      <c r="J413">
        <f>1/Table1[[#This Row],[odds_ft_home_team_win]]-Table1[[#This Row],[Margin/3]]</f>
        <v>0.62215155138815426</v>
      </c>
      <c r="K413">
        <f>1/Table1[[#This Row],[odds_ft_draw]]-Table1[[#This Row],[Margin/3]]</f>
        <v>0.24176541150834358</v>
      </c>
      <c r="L413">
        <f>1/Table1[[#This Row],[odds_ft_away_team_win]]-Table1[[#This Row],[Margin/3]]</f>
        <v>0.1360830371035022</v>
      </c>
      <c r="M413">
        <v>3</v>
      </c>
      <c r="N413">
        <v>2.17</v>
      </c>
      <c r="O413">
        <v>0.78</v>
      </c>
      <c r="P413">
        <v>2</v>
      </c>
      <c r="Q413">
        <v>0.82</v>
      </c>
      <c r="R413" t="str" cm="1">
        <f t="array" ref="R4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AA413">
        <v>-1</v>
      </c>
      <c r="AB413">
        <v>-1</v>
      </c>
      <c r="AC413">
        <v>3</v>
      </c>
      <c r="AD413">
        <v>1</v>
      </c>
      <c r="AE413">
        <v>3</v>
      </c>
      <c r="AF413">
        <v>0</v>
      </c>
      <c r="AG413">
        <v>1</v>
      </c>
      <c r="AH413">
        <v>3</v>
      </c>
      <c r="AI413">
        <v>2</v>
      </c>
      <c r="AJ413">
        <v>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0</v>
      </c>
      <c r="AV413">
        <v>0</v>
      </c>
      <c r="AW413">
        <v>1.95</v>
      </c>
      <c r="AX413">
        <v>43</v>
      </c>
      <c r="AY413">
        <v>56</v>
      </c>
      <c r="AZ413">
        <v>36</v>
      </c>
      <c r="BA413">
        <v>14</v>
      </c>
      <c r="BB413">
        <v>9</v>
      </c>
      <c r="BC413">
        <v>24</v>
      </c>
      <c r="BD413">
        <v>57</v>
      </c>
      <c r="BE413">
        <v>32</v>
      </c>
      <c r="BF413">
        <v>60</v>
      </c>
      <c r="BG413">
        <v>11.83</v>
      </c>
      <c r="BH413">
        <v>5.39</v>
      </c>
      <c r="BI413">
        <v>1.58</v>
      </c>
      <c r="BJ413">
        <v>3.96</v>
      </c>
      <c r="BK413">
        <v>6.81</v>
      </c>
      <c r="BL413">
        <f>1/Table1[[#This Row],[odds_ft_home_team_win]]+1/Table1[[#This Row],[odds_ft_draw]]+1/Table1[[#This Row],[odds_ft_away_team_win]]-1</f>
        <v>3.2279523050726899E-2</v>
      </c>
      <c r="BM413">
        <f>Table1[[#This Row],[Margin]]/3</f>
        <v>1.0759841016908966E-2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113</v>
      </c>
      <c r="BU413">
        <f>VLOOKUP(Table1[[#This Row],[Reference]],metron,11,FALSE)</f>
        <v>1.8681481481481479</v>
      </c>
      <c r="BV413">
        <f>VLOOKUP(Table1[[#This Row],[Reference]],metron,12,FALSE)</f>
        <v>0.86851851851851847</v>
      </c>
    </row>
    <row r="414" spans="1:74" hidden="1" x14ac:dyDescent="0.45">
      <c r="A414" t="s">
        <v>5413</v>
      </c>
      <c r="B414">
        <v>1422151560</v>
      </c>
      <c r="C414" s="3" t="s">
        <v>1393</v>
      </c>
      <c r="D414" t="s">
        <v>65</v>
      </c>
      <c r="E414" t="s">
        <v>66</v>
      </c>
      <c r="F414" t="s">
        <v>103</v>
      </c>
      <c r="G414" t="s">
        <v>80</v>
      </c>
      <c r="H414" t="s">
        <v>66</v>
      </c>
      <c r="I414">
        <f>MROUND(Table1[[#This Row],[Prob_H]]*100,2)/100</f>
        <v>0.42</v>
      </c>
      <c r="J414">
        <f>1/Table1[[#This Row],[odds_ft_home_team_win]]-Table1[[#This Row],[Margin/3]]</f>
        <v>0.41935796702467582</v>
      </c>
      <c r="K414">
        <f>1/Table1[[#This Row],[odds_ft_draw]]-Table1[[#This Row],[Margin/3]]</f>
        <v>0.29977094088826689</v>
      </c>
      <c r="L414">
        <f>1/Table1[[#This Row],[odds_ft_away_team_win]]-Table1[[#This Row],[Margin/3]]</f>
        <v>0.28087109208705729</v>
      </c>
      <c r="M414">
        <v>3</v>
      </c>
      <c r="N414">
        <v>1.5</v>
      </c>
      <c r="O414">
        <v>1.1100000000000001</v>
      </c>
      <c r="P414">
        <v>1.9</v>
      </c>
      <c r="Q414">
        <v>1.05</v>
      </c>
      <c r="R414" t="str" cm="1">
        <f t="array" ref="R4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4">
        <v>2</v>
      </c>
      <c r="T414">
        <v>1</v>
      </c>
      <c r="U414">
        <v>3</v>
      </c>
      <c r="V414">
        <v>2</v>
      </c>
      <c r="W414">
        <v>2</v>
      </c>
      <c r="X414">
        <v>0</v>
      </c>
      <c r="Y414" t="s">
        <v>1394</v>
      </c>
      <c r="Z414">
        <v>63</v>
      </c>
      <c r="AA414">
        <v>-1</v>
      </c>
      <c r="AB414">
        <v>-1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0</v>
      </c>
      <c r="AV414">
        <v>0</v>
      </c>
      <c r="AW414">
        <v>2.5</v>
      </c>
      <c r="AX414">
        <v>59</v>
      </c>
      <c r="AY414">
        <v>69</v>
      </c>
      <c r="AZ414">
        <v>49</v>
      </c>
      <c r="BA414">
        <v>21</v>
      </c>
      <c r="BB414">
        <v>16</v>
      </c>
      <c r="BC414">
        <v>27</v>
      </c>
      <c r="BD414">
        <v>64</v>
      </c>
      <c r="BE414">
        <v>42</v>
      </c>
      <c r="BF414">
        <v>85</v>
      </c>
      <c r="BG414">
        <v>10.039999999999999</v>
      </c>
      <c r="BH414">
        <v>4.04</v>
      </c>
      <c r="BI414">
        <v>2.33</v>
      </c>
      <c r="BJ414">
        <v>3.23</v>
      </c>
      <c r="BK414">
        <v>3.44</v>
      </c>
      <c r="BL414">
        <f>1/Table1[[#This Row],[odds_ft_home_team_win]]+1/Table1[[#This Row],[odds_ft_draw]]+1/Table1[[#This Row],[odds_ft_away_team_win]]-1</f>
        <v>2.9479746994642175E-2</v>
      </c>
      <c r="BM414">
        <f>Table1[[#This Row],[Margin]]/3</f>
        <v>9.8265823315473923E-3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 t="s">
        <v>118</v>
      </c>
      <c r="BU414">
        <f>VLOOKUP(Table1[[#This Row],[Reference]],metron,11,FALSE)</f>
        <v>1.396960958296362</v>
      </c>
      <c r="BV414">
        <f>VLOOKUP(Table1[[#This Row],[Reference]],metron,12,FALSE)</f>
        <v>1.091503992901508</v>
      </c>
    </row>
    <row r="415" spans="1:74" hidden="1" x14ac:dyDescent="0.45">
      <c r="A415" t="s">
        <v>5413</v>
      </c>
      <c r="B415">
        <v>1422154800</v>
      </c>
      <c r="C415" s="3" t="s">
        <v>1395</v>
      </c>
      <c r="D415" t="s">
        <v>65</v>
      </c>
      <c r="E415" t="s">
        <v>66</v>
      </c>
      <c r="F415" t="s">
        <v>67</v>
      </c>
      <c r="G415" t="s">
        <v>93</v>
      </c>
      <c r="H415" t="s">
        <v>66</v>
      </c>
      <c r="I415">
        <f>MROUND(Table1[[#This Row],[Prob_H]]*100,2)/100</f>
        <v>0.4</v>
      </c>
      <c r="J415">
        <f>1/Table1[[#This Row],[odds_ft_home_team_win]]-Table1[[#This Row],[Margin/3]]</f>
        <v>0.40661020936250292</v>
      </c>
      <c r="K415">
        <f>1/Table1[[#This Row],[odds_ft_draw]]-Table1[[#This Row],[Margin/3]]</f>
        <v>0.29763585038814394</v>
      </c>
      <c r="L415">
        <f>1/Table1[[#This Row],[odds_ft_away_team_win]]-Table1[[#This Row],[Margin/3]]</f>
        <v>0.29575394024935303</v>
      </c>
      <c r="M415">
        <v>3</v>
      </c>
      <c r="N415">
        <v>2</v>
      </c>
      <c r="O415">
        <v>1.9</v>
      </c>
      <c r="P415">
        <v>1.67</v>
      </c>
      <c r="Q415">
        <v>1.79</v>
      </c>
      <c r="R415" t="str" cm="1">
        <f t="array" ref="R4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5">
        <v>3</v>
      </c>
      <c r="T415">
        <v>1</v>
      </c>
      <c r="U415">
        <v>4</v>
      </c>
      <c r="V415">
        <v>0</v>
      </c>
      <c r="W415">
        <v>0</v>
      </c>
      <c r="X415">
        <v>0</v>
      </c>
      <c r="Y415" t="s">
        <v>1396</v>
      </c>
      <c r="Z415">
        <v>80</v>
      </c>
      <c r="AA415">
        <v>-1</v>
      </c>
      <c r="AB415">
        <v>-1</v>
      </c>
      <c r="AC415">
        <v>2</v>
      </c>
      <c r="AD415">
        <v>0</v>
      </c>
      <c r="AE415">
        <v>3</v>
      </c>
      <c r="AF415">
        <v>1</v>
      </c>
      <c r="AG415">
        <v>1</v>
      </c>
      <c r="AH415">
        <v>1</v>
      </c>
      <c r="AI415">
        <v>1</v>
      </c>
      <c r="AJ415">
        <v>3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0</v>
      </c>
      <c r="AV415">
        <v>0</v>
      </c>
      <c r="AW415">
        <v>2.2000000000000002</v>
      </c>
      <c r="AX415">
        <v>55</v>
      </c>
      <c r="AY415">
        <v>70</v>
      </c>
      <c r="AZ415">
        <v>40</v>
      </c>
      <c r="BA415">
        <v>15</v>
      </c>
      <c r="BB415">
        <v>5</v>
      </c>
      <c r="BC415">
        <v>25</v>
      </c>
      <c r="BD415">
        <v>65</v>
      </c>
      <c r="BE415">
        <v>35</v>
      </c>
      <c r="BF415">
        <v>75</v>
      </c>
      <c r="BG415">
        <v>10.220000000000001</v>
      </c>
      <c r="BH415">
        <v>4.5999999999999996</v>
      </c>
      <c r="BI415">
        <v>2.4</v>
      </c>
      <c r="BJ415">
        <v>3.25</v>
      </c>
      <c r="BK415">
        <v>3.27</v>
      </c>
      <c r="BL415">
        <f>1/Table1[[#This Row],[odds_ft_home_team_win]]+1/Table1[[#This Row],[odds_ft_draw]]+1/Table1[[#This Row],[odds_ft_away_team_win]]-1</f>
        <v>3.0169371912491361E-2</v>
      </c>
      <c r="BM415">
        <f>Table1[[#This Row],[Margin]]/3</f>
        <v>1.0056457304163787E-2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 t="s">
        <v>70</v>
      </c>
      <c r="BU415">
        <f>VLOOKUP(Table1[[#This Row],[Reference]],metron,11,FALSE)</f>
        <v>1.344038264434575</v>
      </c>
      <c r="BV415">
        <f>VLOOKUP(Table1[[#This Row],[Reference]],metron,12,FALSE)</f>
        <v>1.1515772691037469</v>
      </c>
    </row>
    <row r="416" spans="1:74" hidden="1" x14ac:dyDescent="0.45">
      <c r="A416" t="s">
        <v>5413</v>
      </c>
      <c r="B416">
        <v>1422208800</v>
      </c>
      <c r="C416" s="3" t="s">
        <v>1397</v>
      </c>
      <c r="D416" t="s">
        <v>65</v>
      </c>
      <c r="E416" t="s">
        <v>66</v>
      </c>
      <c r="F416" t="s">
        <v>94</v>
      </c>
      <c r="G416" t="s">
        <v>97</v>
      </c>
      <c r="H416" t="s">
        <v>66</v>
      </c>
      <c r="I416">
        <f>MROUND(Table1[[#This Row],[Prob_H]]*100,2)/100</f>
        <v>0.34</v>
      </c>
      <c r="J416">
        <f>1/Table1[[#This Row],[odds_ft_home_team_win]]-Table1[[#This Row],[Margin/3]]</f>
        <v>0.34952588091339221</v>
      </c>
      <c r="K416">
        <f>1/Table1[[#This Row],[odds_ft_draw]]-Table1[[#This Row],[Margin/3]]</f>
        <v>0.31343824616682053</v>
      </c>
      <c r="L416">
        <f>1/Table1[[#This Row],[odds_ft_away_team_win]]-Table1[[#This Row],[Margin/3]]</f>
        <v>0.33703587291978704</v>
      </c>
      <c r="M416">
        <v>3</v>
      </c>
      <c r="N416">
        <v>1.2</v>
      </c>
      <c r="O416">
        <v>1.27</v>
      </c>
      <c r="P416">
        <v>1.5</v>
      </c>
      <c r="Q416">
        <v>1</v>
      </c>
      <c r="R416" t="str" cm="1">
        <f t="array" ref="R4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6">
        <v>3</v>
      </c>
      <c r="T416">
        <v>2</v>
      </c>
      <c r="U416">
        <v>5</v>
      </c>
      <c r="V416">
        <v>2</v>
      </c>
      <c r="W416">
        <v>2</v>
      </c>
      <c r="X416">
        <v>0</v>
      </c>
      <c r="Y416" t="s">
        <v>1398</v>
      </c>
      <c r="Z416" t="s">
        <v>1399</v>
      </c>
      <c r="AA416">
        <v>5</v>
      </c>
      <c r="AB416">
        <v>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11</v>
      </c>
      <c r="AL416">
        <v>14</v>
      </c>
      <c r="AM416">
        <v>2</v>
      </c>
      <c r="AN416">
        <v>4</v>
      </c>
      <c r="AO416">
        <v>9</v>
      </c>
      <c r="AP416">
        <v>10</v>
      </c>
      <c r="AQ416">
        <v>13</v>
      </c>
      <c r="AR416">
        <v>10</v>
      </c>
      <c r="AS416">
        <v>46</v>
      </c>
      <c r="AT416">
        <v>54</v>
      </c>
      <c r="AU416">
        <v>0</v>
      </c>
      <c r="AV416">
        <v>0</v>
      </c>
      <c r="AW416">
        <v>2.02</v>
      </c>
      <c r="AX416">
        <v>53</v>
      </c>
      <c r="AY416">
        <v>62</v>
      </c>
      <c r="AZ416">
        <v>33</v>
      </c>
      <c r="BA416">
        <v>15</v>
      </c>
      <c r="BB416">
        <v>5</v>
      </c>
      <c r="BC416">
        <v>29</v>
      </c>
      <c r="BD416">
        <v>52</v>
      </c>
      <c r="BE416">
        <v>29</v>
      </c>
      <c r="BF416">
        <v>68</v>
      </c>
      <c r="BG416">
        <v>10.78</v>
      </c>
      <c r="BH416">
        <v>4.99</v>
      </c>
      <c r="BI416">
        <v>2.78</v>
      </c>
      <c r="BJ416">
        <v>3.09</v>
      </c>
      <c r="BK416">
        <v>2.88</v>
      </c>
      <c r="BL416">
        <f>1/Table1[[#This Row],[odds_ft_home_team_win]]+1/Table1[[#This Row],[odds_ft_draw]]+1/Table1[[#This Row],[odds_ft_away_team_win]]-1</f>
        <v>3.0559047907305459E-2</v>
      </c>
      <c r="BM416">
        <f>Table1[[#This Row],[Margin]]/3</f>
        <v>1.0186349302435152E-2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124</v>
      </c>
      <c r="BU416">
        <f>VLOOKUP(Table1[[#This Row],[Reference]],metron,11,FALSE)</f>
        <v>1.228921489601805</v>
      </c>
      <c r="BV416">
        <f>VLOOKUP(Table1[[#This Row],[Reference]],metron,12,FALSE)</f>
        <v>1.2940512655166849</v>
      </c>
    </row>
    <row r="417" spans="1:74" hidden="1" x14ac:dyDescent="0.45">
      <c r="A417" t="s">
        <v>5413</v>
      </c>
      <c r="B417">
        <v>1422226800</v>
      </c>
      <c r="C417" s="3" t="s">
        <v>1400</v>
      </c>
      <c r="D417" t="s">
        <v>65</v>
      </c>
      <c r="E417" t="s">
        <v>66</v>
      </c>
      <c r="F417" t="s">
        <v>1115</v>
      </c>
      <c r="G417" t="s">
        <v>98</v>
      </c>
      <c r="H417" t="s">
        <v>66</v>
      </c>
      <c r="I417">
        <f>MROUND(Table1[[#This Row],[Prob_H]]*100,2)/100</f>
        <v>0.38</v>
      </c>
      <c r="J417">
        <f>1/Table1[[#This Row],[odds_ft_home_team_win]]-Table1[[#This Row],[Margin/3]]</f>
        <v>0.37033202827679518</v>
      </c>
      <c r="K417">
        <f>1/Table1[[#This Row],[odds_ft_draw]]-Table1[[#This Row],[Margin/3]]</f>
        <v>0.31905125981571852</v>
      </c>
      <c r="L417">
        <f>1/Table1[[#This Row],[odds_ft_away_team_win]]-Table1[[#This Row],[Margin/3]]</f>
        <v>0.31061671190748635</v>
      </c>
      <c r="M417">
        <v>3</v>
      </c>
      <c r="N417">
        <v>1.44</v>
      </c>
      <c r="O417">
        <v>0.89</v>
      </c>
      <c r="P417">
        <v>1.1200000000000001</v>
      </c>
      <c r="Q417">
        <v>1.1100000000000001</v>
      </c>
      <c r="R417" t="str" cm="1">
        <f t="array" ref="R4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0</v>
      </c>
      <c r="Y417">
        <v>48</v>
      </c>
      <c r="Z417">
        <v>84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5</v>
      </c>
      <c r="AL417">
        <v>3</v>
      </c>
      <c r="AM417">
        <v>3</v>
      </c>
      <c r="AN417">
        <v>0</v>
      </c>
      <c r="AO417">
        <v>2</v>
      </c>
      <c r="AP417">
        <v>3</v>
      </c>
      <c r="AQ417">
        <v>2</v>
      </c>
      <c r="AR417">
        <v>6</v>
      </c>
      <c r="AS417">
        <v>48</v>
      </c>
      <c r="AT417">
        <v>52</v>
      </c>
      <c r="AU417">
        <v>0</v>
      </c>
      <c r="AV417">
        <v>0</v>
      </c>
      <c r="AW417">
        <v>1.61</v>
      </c>
      <c r="AX417">
        <v>39</v>
      </c>
      <c r="AY417">
        <v>45</v>
      </c>
      <c r="AZ417">
        <v>34</v>
      </c>
      <c r="BA417">
        <v>6</v>
      </c>
      <c r="BB417">
        <v>0</v>
      </c>
      <c r="BC417">
        <v>11</v>
      </c>
      <c r="BD417">
        <v>33</v>
      </c>
      <c r="BE417">
        <v>28</v>
      </c>
      <c r="BF417">
        <v>73</v>
      </c>
      <c r="BG417">
        <v>10.63</v>
      </c>
      <c r="BH417">
        <v>4.78</v>
      </c>
      <c r="BI417">
        <v>2.63</v>
      </c>
      <c r="BJ417">
        <v>3.04</v>
      </c>
      <c r="BK417">
        <v>3.12</v>
      </c>
      <c r="BL417">
        <f>1/Table1[[#This Row],[odds_ft_home_team_win]]+1/Table1[[#This Row],[odds_ft_draw]]+1/Table1[[#This Row],[odds_ft_away_team_win]]-1</f>
        <v>2.9688325816002337E-2</v>
      </c>
      <c r="BM417">
        <f>Table1[[#This Row],[Margin]]/3</f>
        <v>9.8961086053341116E-3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t="s">
        <v>95</v>
      </c>
      <c r="BU417">
        <f>VLOOKUP(Table1[[#This Row],[Reference]],metron,11,FALSE)</f>
        <v>1.330562659846547</v>
      </c>
      <c r="BV417">
        <f>VLOOKUP(Table1[[#This Row],[Reference]],metron,12,FALSE)</f>
        <v>1.1595268542199491</v>
      </c>
    </row>
    <row r="418" spans="1:74" hidden="1" x14ac:dyDescent="0.45">
      <c r="A418" t="s">
        <v>5412</v>
      </c>
      <c r="B418">
        <v>1438993800</v>
      </c>
      <c r="C418" s="3" t="s">
        <v>1663</v>
      </c>
      <c r="D418" t="s">
        <v>65</v>
      </c>
      <c r="E418" t="s">
        <v>66</v>
      </c>
      <c r="F418" t="s">
        <v>611</v>
      </c>
      <c r="G418" t="s">
        <v>67</v>
      </c>
      <c r="H418" t="s">
        <v>66</v>
      </c>
      <c r="I418">
        <f>MROUND(Table1[[#This Row],[Prob_H]]*100,2)/100</f>
        <v>0.44</v>
      </c>
      <c r="J418">
        <f>1/Table1[[#This Row],[odds_ft_home_team_win]]-Table1[[#This Row],[Margin/3]]</f>
        <v>0.43829018180057144</v>
      </c>
      <c r="K418">
        <f>1/Table1[[#This Row],[odds_ft_draw]]-Table1[[#This Row],[Margin/3]]</f>
        <v>0.29015998882732913</v>
      </c>
      <c r="L418">
        <f>1/Table1[[#This Row],[odds_ft_away_team_win]]-Table1[[#This Row],[Margin/3]]</f>
        <v>0.27154982937209926</v>
      </c>
      <c r="M418">
        <v>3</v>
      </c>
      <c r="N418">
        <v>3</v>
      </c>
      <c r="O418">
        <v>1</v>
      </c>
      <c r="P418">
        <v>1.61</v>
      </c>
      <c r="Q418">
        <v>0.72</v>
      </c>
      <c r="R418" t="str" cm="1">
        <f t="array" ref="R4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18">
        <v>2</v>
      </c>
      <c r="T418">
        <v>1</v>
      </c>
      <c r="U418">
        <v>3</v>
      </c>
      <c r="V418">
        <v>1</v>
      </c>
      <c r="W418">
        <v>0</v>
      </c>
      <c r="X418">
        <v>1</v>
      </c>
      <c r="Y418" t="s">
        <v>1664</v>
      </c>
      <c r="Z418">
        <v>19</v>
      </c>
      <c r="AA418">
        <v>9</v>
      </c>
      <c r="AB418">
        <v>3</v>
      </c>
      <c r="AC418">
        <v>1</v>
      </c>
      <c r="AD418">
        <v>0</v>
      </c>
      <c r="AE418">
        <v>2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16</v>
      </c>
      <c r="AL418">
        <v>7</v>
      </c>
      <c r="AM418">
        <v>6</v>
      </c>
      <c r="AN418">
        <v>2</v>
      </c>
      <c r="AO418">
        <v>10</v>
      </c>
      <c r="AP418">
        <v>5</v>
      </c>
      <c r="AQ418">
        <v>12</v>
      </c>
      <c r="AR418">
        <v>14</v>
      </c>
      <c r="AS418">
        <v>51</v>
      </c>
      <c r="AT418">
        <v>49</v>
      </c>
      <c r="AU418">
        <v>0</v>
      </c>
      <c r="AV418">
        <v>0</v>
      </c>
      <c r="AW418">
        <v>1</v>
      </c>
      <c r="AX418">
        <v>0</v>
      </c>
      <c r="AY418">
        <v>50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50</v>
      </c>
      <c r="BF418">
        <v>50</v>
      </c>
      <c r="BG418">
        <v>12</v>
      </c>
      <c r="BH418">
        <v>3</v>
      </c>
      <c r="BI418">
        <v>2.23</v>
      </c>
      <c r="BJ418">
        <v>3.33</v>
      </c>
      <c r="BK418">
        <v>3.55</v>
      </c>
      <c r="BL418">
        <f>1/Table1[[#This Row],[odds_ft_home_team_win]]+1/Table1[[#This Row],[odds_ft_draw]]+1/Table1[[#This Row],[odds_ft_away_team_win]]-1</f>
        <v>3.042093441891347E-2</v>
      </c>
      <c r="BM418">
        <f>Table1[[#This Row],[Margin]]/3</f>
        <v>1.0140311472971156E-2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 t="s">
        <v>614</v>
      </c>
      <c r="BU418">
        <f>VLOOKUP(Table1[[#This Row],[Reference]],metron,11,FALSE)</f>
        <v>1.4140979689366791</v>
      </c>
      <c r="BV418">
        <f>VLOOKUP(Table1[[#This Row],[Reference]],metron,12,FALSE)</f>
        <v>1.0666666666666671</v>
      </c>
    </row>
    <row r="419" spans="1:74" hidden="1" x14ac:dyDescent="0.45">
      <c r="A419" t="s">
        <v>5412</v>
      </c>
      <c r="B419">
        <v>1439001000</v>
      </c>
      <c r="C419" s="3" t="s">
        <v>1665</v>
      </c>
      <c r="D419" t="s">
        <v>65</v>
      </c>
      <c r="E419" t="s">
        <v>66</v>
      </c>
      <c r="F419" t="s">
        <v>88</v>
      </c>
      <c r="G419" t="s">
        <v>72</v>
      </c>
      <c r="H419" t="s">
        <v>66</v>
      </c>
      <c r="I419">
        <f>MROUND(Table1[[#This Row],[Prob_H]]*100,2)/100</f>
        <v>0.5</v>
      </c>
      <c r="J419">
        <f>1/Table1[[#This Row],[odds_ft_home_team_win]]-Table1[[#This Row],[Margin/3]]</f>
        <v>0.49731943196207079</v>
      </c>
      <c r="K419">
        <f>1/Table1[[#This Row],[odds_ft_draw]]-Table1[[#This Row],[Margin/3]]</f>
        <v>0.25852242306517653</v>
      </c>
      <c r="L419">
        <f>1/Table1[[#This Row],[odds_ft_away_team_win]]-Table1[[#This Row],[Margin/3]]</f>
        <v>0.24415814497275265</v>
      </c>
      <c r="M419">
        <v>3</v>
      </c>
      <c r="N419">
        <v>0</v>
      </c>
      <c r="O419">
        <v>0</v>
      </c>
      <c r="P419">
        <v>1.06</v>
      </c>
      <c r="Q419">
        <v>1.24</v>
      </c>
      <c r="R419" t="str" cm="1">
        <f t="array" ref="R4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0</v>
      </c>
      <c r="Z419">
        <v>63</v>
      </c>
      <c r="AA419">
        <v>6</v>
      </c>
      <c r="AB419">
        <v>4</v>
      </c>
      <c r="AC419">
        <v>2</v>
      </c>
      <c r="AD419">
        <v>0</v>
      </c>
      <c r="AE419">
        <v>2</v>
      </c>
      <c r="AF419">
        <v>0</v>
      </c>
      <c r="AG419">
        <v>1</v>
      </c>
      <c r="AH419">
        <v>1</v>
      </c>
      <c r="AI419">
        <v>2</v>
      </c>
      <c r="AJ419">
        <v>0</v>
      </c>
      <c r="AK419">
        <v>14</v>
      </c>
      <c r="AL419">
        <v>6</v>
      </c>
      <c r="AM419">
        <v>6</v>
      </c>
      <c r="AN419">
        <v>3</v>
      </c>
      <c r="AO419">
        <v>8</v>
      </c>
      <c r="AP419">
        <v>3</v>
      </c>
      <c r="AQ419">
        <v>9</v>
      </c>
      <c r="AR419">
        <v>10</v>
      </c>
      <c r="AS419">
        <v>55</v>
      </c>
      <c r="AT419">
        <v>45</v>
      </c>
      <c r="AU419">
        <v>0</v>
      </c>
      <c r="AV419">
        <v>0</v>
      </c>
      <c r="AW419">
        <v>3.5</v>
      </c>
      <c r="AX419">
        <v>100</v>
      </c>
      <c r="AY419">
        <v>100</v>
      </c>
      <c r="AZ419">
        <v>100</v>
      </c>
      <c r="BA419">
        <v>50</v>
      </c>
      <c r="BB419">
        <v>0</v>
      </c>
      <c r="BC419">
        <v>0</v>
      </c>
      <c r="BD419">
        <v>100</v>
      </c>
      <c r="BE419">
        <v>100</v>
      </c>
      <c r="BF419">
        <v>100</v>
      </c>
      <c r="BG419">
        <v>6</v>
      </c>
      <c r="BH419">
        <v>11</v>
      </c>
      <c r="BI419">
        <v>1.97</v>
      </c>
      <c r="BJ419">
        <v>3.72</v>
      </c>
      <c r="BK419">
        <v>3.93</v>
      </c>
      <c r="BL419">
        <f>1/Table1[[#This Row],[odds_ft_home_team_win]]+1/Table1[[#This Row],[odds_ft_draw]]+1/Table1[[#This Row],[odds_ft_away_team_win]]-1</f>
        <v>3.0884343707696216E-2</v>
      </c>
      <c r="BM419">
        <f>Table1[[#This Row],[Margin]]/3</f>
        <v>1.0294781235898739E-2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 t="s">
        <v>91</v>
      </c>
      <c r="BU419">
        <f>VLOOKUP(Table1[[#This Row],[Reference]],metron,11,FALSE)</f>
        <v>1.5342708579532029</v>
      </c>
      <c r="BV419">
        <f>VLOOKUP(Table1[[#This Row],[Reference]],metron,12,FALSE)</f>
        <v>0.98593713070196176</v>
      </c>
    </row>
    <row r="420" spans="1:74" hidden="1" x14ac:dyDescent="0.45">
      <c r="A420" t="s">
        <v>5412</v>
      </c>
      <c r="B420">
        <v>1439071200</v>
      </c>
      <c r="C420" s="3" t="s">
        <v>1666</v>
      </c>
      <c r="D420" t="s">
        <v>65</v>
      </c>
      <c r="E420" t="s">
        <v>66</v>
      </c>
      <c r="F420" t="s">
        <v>77</v>
      </c>
      <c r="G420" t="s">
        <v>81</v>
      </c>
      <c r="H420" t="s">
        <v>66</v>
      </c>
      <c r="I420">
        <f>MROUND(Table1[[#This Row],[Prob_H]]*100,2)/100</f>
        <v>0.46</v>
      </c>
      <c r="J420">
        <f>1/Table1[[#This Row],[odds_ft_home_team_win]]-Table1[[#This Row],[Margin/3]]</f>
        <v>0.45705297374095999</v>
      </c>
      <c r="K420">
        <f>1/Table1[[#This Row],[odds_ft_draw]]-Table1[[#This Row],[Margin/3]]</f>
        <v>0.26909286305333924</v>
      </c>
      <c r="L420">
        <f>1/Table1[[#This Row],[odds_ft_away_team_win]]-Table1[[#This Row],[Margin/3]]</f>
        <v>0.27385416320570088</v>
      </c>
      <c r="M420">
        <v>3</v>
      </c>
      <c r="N420">
        <v>0</v>
      </c>
      <c r="O420">
        <v>3</v>
      </c>
      <c r="P420">
        <v>1.24</v>
      </c>
      <c r="Q420">
        <v>1.2</v>
      </c>
      <c r="R420" t="str" cm="1">
        <f t="array" ref="R4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20">
        <v>2</v>
      </c>
      <c r="T420">
        <v>0</v>
      </c>
      <c r="U420">
        <v>2</v>
      </c>
      <c r="V420">
        <v>1</v>
      </c>
      <c r="W420">
        <v>1</v>
      </c>
      <c r="X420">
        <v>0</v>
      </c>
      <c r="Y420" t="s">
        <v>112</v>
      </c>
      <c r="AA420">
        <v>3</v>
      </c>
      <c r="AB420">
        <v>5</v>
      </c>
      <c r="AC420">
        <v>0</v>
      </c>
      <c r="AD420">
        <v>0</v>
      </c>
      <c r="AE420">
        <v>3</v>
      </c>
      <c r="AF420">
        <v>0</v>
      </c>
      <c r="AG420">
        <v>0</v>
      </c>
      <c r="AH420">
        <v>0</v>
      </c>
      <c r="AI420">
        <v>1</v>
      </c>
      <c r="AJ420">
        <v>2</v>
      </c>
      <c r="AK420">
        <v>14</v>
      </c>
      <c r="AL420">
        <v>10</v>
      </c>
      <c r="AM420">
        <v>7</v>
      </c>
      <c r="AN420">
        <v>3</v>
      </c>
      <c r="AO420">
        <v>7</v>
      </c>
      <c r="AP420">
        <v>7</v>
      </c>
      <c r="AQ420">
        <v>8</v>
      </c>
      <c r="AR420">
        <v>10</v>
      </c>
      <c r="AS420">
        <v>49</v>
      </c>
      <c r="AT420">
        <v>51</v>
      </c>
      <c r="AU420">
        <v>0</v>
      </c>
      <c r="AV420">
        <v>0</v>
      </c>
      <c r="AW420">
        <v>3.5</v>
      </c>
      <c r="AX420">
        <v>50</v>
      </c>
      <c r="AY420">
        <v>100</v>
      </c>
      <c r="AZ420">
        <v>100</v>
      </c>
      <c r="BA420">
        <v>50</v>
      </c>
      <c r="BB420">
        <v>0</v>
      </c>
      <c r="BC420">
        <v>50</v>
      </c>
      <c r="BD420">
        <v>100</v>
      </c>
      <c r="BE420">
        <v>50</v>
      </c>
      <c r="BF420">
        <v>100</v>
      </c>
      <c r="BG420">
        <v>17</v>
      </c>
      <c r="BH420">
        <v>1</v>
      </c>
      <c r="BI420">
        <v>2.14</v>
      </c>
      <c r="BJ420">
        <v>3.58</v>
      </c>
      <c r="BK420">
        <v>3.52</v>
      </c>
      <c r="BL420">
        <f>1/Table1[[#This Row],[odds_ft_home_team_win]]+1/Table1[[#This Row],[odds_ft_draw]]+1/Table1[[#This Row],[odds_ft_away_team_win]]-1</f>
        <v>3.071023765562475E-2</v>
      </c>
      <c r="BM420">
        <f>Table1[[#This Row],[Margin]]/3</f>
        <v>1.0236745885208251E-2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t="s">
        <v>79</v>
      </c>
      <c r="BU420">
        <f>VLOOKUP(Table1[[#This Row],[Reference]],metron,11,FALSE)</f>
        <v>1.4888836329233679</v>
      </c>
      <c r="BV420">
        <f>VLOOKUP(Table1[[#This Row],[Reference]],metron,12,FALSE)</f>
        <v>1.0516792809839171</v>
      </c>
    </row>
    <row r="421" spans="1:74" hidden="1" x14ac:dyDescent="0.45">
      <c r="A421" t="s">
        <v>5416</v>
      </c>
      <c r="B421">
        <v>1379264400</v>
      </c>
      <c r="C421" s="3" t="s">
        <v>734</v>
      </c>
      <c r="D421" t="s">
        <v>65</v>
      </c>
      <c r="E421" t="s">
        <v>66</v>
      </c>
      <c r="F421" t="s">
        <v>94</v>
      </c>
      <c r="G421" t="s">
        <v>78</v>
      </c>
      <c r="H421" t="s">
        <v>66</v>
      </c>
      <c r="I421" t="e">
        <f>MROUND(Table1[[#This Row],[Prob_H]]*100,2)/100</f>
        <v>#DIV/0!</v>
      </c>
      <c r="J421" t="e">
        <f>1/Table1[[#This Row],[odds_ft_home_team_win]]-Table1[[#This Row],[Margin/3]]</f>
        <v>#DIV/0!</v>
      </c>
      <c r="K421" t="e">
        <f>1/Table1[[#This Row],[odds_ft_draw]]-Table1[[#This Row],[Margin/3]]</f>
        <v>#DIV/0!</v>
      </c>
      <c r="L421" t="e">
        <f>1/Table1[[#This Row],[odds_ft_away_team_win]]-Table1[[#This Row],[Margin/3]]</f>
        <v>#DIV/0!</v>
      </c>
      <c r="M421">
        <v>10</v>
      </c>
      <c r="N421">
        <v>0.25</v>
      </c>
      <c r="O421">
        <v>1.6</v>
      </c>
      <c r="P421">
        <v>1</v>
      </c>
      <c r="Q421">
        <v>0.94</v>
      </c>
      <c r="R421" t="str" cm="1">
        <f t="array" ref="R4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Z421">
        <v>65</v>
      </c>
      <c r="AA421">
        <v>2</v>
      </c>
      <c r="AB421">
        <v>8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8</v>
      </c>
      <c r="AL421">
        <v>11</v>
      </c>
      <c r="AM421">
        <v>6</v>
      </c>
      <c r="AN421">
        <v>5</v>
      </c>
      <c r="AO421">
        <v>2</v>
      </c>
      <c r="AP421">
        <v>6</v>
      </c>
      <c r="AQ421">
        <v>12</v>
      </c>
      <c r="AR421">
        <v>14</v>
      </c>
      <c r="AS421">
        <v>51</v>
      </c>
      <c r="AT421">
        <v>49</v>
      </c>
      <c r="AU421">
        <v>0</v>
      </c>
      <c r="AV421">
        <v>0</v>
      </c>
      <c r="AW421">
        <v>3</v>
      </c>
      <c r="AX421">
        <v>65</v>
      </c>
      <c r="AY421">
        <v>90</v>
      </c>
      <c r="AZ421">
        <v>65</v>
      </c>
      <c r="BA421">
        <v>43</v>
      </c>
      <c r="BB421">
        <v>13</v>
      </c>
      <c r="BC421">
        <v>35</v>
      </c>
      <c r="BD421">
        <v>70</v>
      </c>
      <c r="BE421">
        <v>65</v>
      </c>
      <c r="BF421">
        <v>78</v>
      </c>
      <c r="BG421">
        <v>7.6</v>
      </c>
      <c r="BH421">
        <v>3.95</v>
      </c>
      <c r="BI421">
        <v>0</v>
      </c>
      <c r="BJ421">
        <v>0</v>
      </c>
      <c r="BK421">
        <v>0</v>
      </c>
      <c r="BL421" t="e">
        <f>1/Table1[[#This Row],[odds_ft_home_team_win]]+1/Table1[[#This Row],[odds_ft_draw]]+1/Table1[[#This Row],[odds_ft_away_team_win]]-1</f>
        <v>#DIV/0!</v>
      </c>
      <c r="BM421" t="e">
        <f>Table1[[#This Row],[Margin]]/3</f>
        <v>#DIV/0!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 t="s">
        <v>124</v>
      </c>
      <c r="BU421" t="e">
        <f>VLOOKUP(Table1[[#This Row],[Reference]],metron,11,FALSE)</f>
        <v>#DIV/0!</v>
      </c>
      <c r="BV421" t="e">
        <f>VLOOKUP(Table1[[#This Row],[Reference]],metron,12,FALSE)</f>
        <v>#DIV/0!</v>
      </c>
    </row>
    <row r="422" spans="1:74" hidden="1" x14ac:dyDescent="0.45">
      <c r="A422" t="s">
        <v>5412</v>
      </c>
      <c r="B422">
        <v>1439082360</v>
      </c>
      <c r="C422" s="3" t="s">
        <v>1667</v>
      </c>
      <c r="D422" t="s">
        <v>65</v>
      </c>
      <c r="E422" t="s">
        <v>66</v>
      </c>
      <c r="F422" t="s">
        <v>103</v>
      </c>
      <c r="G422" t="s">
        <v>86</v>
      </c>
      <c r="H422" t="s">
        <v>66</v>
      </c>
      <c r="I422">
        <f>MROUND(Table1[[#This Row],[Prob_H]]*100,2)/100</f>
        <v>0.44</v>
      </c>
      <c r="J422">
        <f>1/Table1[[#This Row],[odds_ft_home_team_win]]-Table1[[#This Row],[Margin/3]]</f>
        <v>0.44254377816996415</v>
      </c>
      <c r="K422">
        <f>1/Table1[[#This Row],[odds_ft_draw]]-Table1[[#This Row],[Margin/3]]</f>
        <v>0.27414599947806784</v>
      </c>
      <c r="L422">
        <f>1/Table1[[#This Row],[odds_ft_away_team_win]]-Table1[[#This Row],[Margin/3]]</f>
        <v>0.28331022235196807</v>
      </c>
      <c r="M422">
        <v>3</v>
      </c>
      <c r="N422">
        <v>3</v>
      </c>
      <c r="O422">
        <v>0</v>
      </c>
      <c r="P422">
        <v>2</v>
      </c>
      <c r="Q422">
        <v>1.71</v>
      </c>
      <c r="R422" t="str" cm="1">
        <f t="array" ref="R4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2">
        <v>0</v>
      </c>
      <c r="T422">
        <v>3</v>
      </c>
      <c r="U422">
        <v>3</v>
      </c>
      <c r="V422">
        <v>1</v>
      </c>
      <c r="W422">
        <v>0</v>
      </c>
      <c r="X422">
        <v>1</v>
      </c>
      <c r="Z422" t="s">
        <v>1668</v>
      </c>
      <c r="AA422">
        <v>6</v>
      </c>
      <c r="AB422">
        <v>6</v>
      </c>
      <c r="AC422">
        <v>2</v>
      </c>
      <c r="AD422">
        <v>1</v>
      </c>
      <c r="AE422">
        <v>4</v>
      </c>
      <c r="AF422">
        <v>0</v>
      </c>
      <c r="AG422">
        <v>1</v>
      </c>
      <c r="AH422">
        <v>2</v>
      </c>
      <c r="AI422">
        <v>1</v>
      </c>
      <c r="AJ422">
        <v>3</v>
      </c>
      <c r="AK422">
        <v>18</v>
      </c>
      <c r="AL422">
        <v>13</v>
      </c>
      <c r="AM422">
        <v>7</v>
      </c>
      <c r="AN422">
        <v>6</v>
      </c>
      <c r="AO422">
        <v>11</v>
      </c>
      <c r="AP422">
        <v>7</v>
      </c>
      <c r="AQ422">
        <v>10</v>
      </c>
      <c r="AR422">
        <v>15</v>
      </c>
      <c r="AS422">
        <v>52</v>
      </c>
      <c r="AT422">
        <v>48</v>
      </c>
      <c r="AU422">
        <v>0</v>
      </c>
      <c r="AV422">
        <v>0</v>
      </c>
      <c r="AW422">
        <v>4.5</v>
      </c>
      <c r="AX422">
        <v>100</v>
      </c>
      <c r="AY422">
        <v>100</v>
      </c>
      <c r="AZ422">
        <v>100</v>
      </c>
      <c r="BA422">
        <v>50</v>
      </c>
      <c r="BB422">
        <v>50</v>
      </c>
      <c r="BC422">
        <v>50</v>
      </c>
      <c r="BD422">
        <v>100</v>
      </c>
      <c r="BE422">
        <v>100</v>
      </c>
      <c r="BF422">
        <v>100</v>
      </c>
      <c r="BG422">
        <v>16</v>
      </c>
      <c r="BH422">
        <v>3</v>
      </c>
      <c r="BI422">
        <v>2.21</v>
      </c>
      <c r="BJ422">
        <v>3.52</v>
      </c>
      <c r="BK422">
        <v>3.41</v>
      </c>
      <c r="BL422">
        <f>1/Table1[[#This Row],[odds_ft_home_team_win]]+1/Table1[[#This Row],[odds_ft_draw]]+1/Table1[[#This Row],[odds_ft_away_team_win]]-1</f>
        <v>2.9834728838523894E-2</v>
      </c>
      <c r="BM422">
        <f>Table1[[#This Row],[Margin]]/3</f>
        <v>9.9449096128412986E-3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t="s">
        <v>118</v>
      </c>
      <c r="BU422">
        <f>VLOOKUP(Table1[[#This Row],[Reference]],metron,11,FALSE)</f>
        <v>1.4140979689366791</v>
      </c>
      <c r="BV422">
        <f>VLOOKUP(Table1[[#This Row],[Reference]],metron,12,FALSE)</f>
        <v>1.0666666666666671</v>
      </c>
    </row>
    <row r="423" spans="1:74" hidden="1" x14ac:dyDescent="0.45">
      <c r="A423" t="s">
        <v>5412</v>
      </c>
      <c r="B423">
        <v>1439083800</v>
      </c>
      <c r="C423" s="3" t="s">
        <v>1669</v>
      </c>
      <c r="D423" t="s">
        <v>65</v>
      </c>
      <c r="E423" t="s">
        <v>66</v>
      </c>
      <c r="F423" t="s">
        <v>93</v>
      </c>
      <c r="G423" t="s">
        <v>85</v>
      </c>
      <c r="H423" t="s">
        <v>66</v>
      </c>
      <c r="I423">
        <f>MROUND(Table1[[#This Row],[Prob_H]]*100,2)/100</f>
        <v>0.38</v>
      </c>
      <c r="J423">
        <f>1/Table1[[#This Row],[odds_ft_home_team_win]]-Table1[[#This Row],[Margin/3]]</f>
        <v>0.38050645342312012</v>
      </c>
      <c r="K423">
        <f>1/Table1[[#This Row],[odds_ft_draw]]-Table1[[#This Row],[Margin/3]]</f>
        <v>0.29291175645342316</v>
      </c>
      <c r="L423">
        <f>1/Table1[[#This Row],[odds_ft_away_team_win]]-Table1[[#This Row],[Margin/3]]</f>
        <v>0.32658179012345678</v>
      </c>
      <c r="M423">
        <v>3</v>
      </c>
      <c r="N423">
        <v>0</v>
      </c>
      <c r="O423">
        <v>0</v>
      </c>
      <c r="P423">
        <v>0.71</v>
      </c>
      <c r="Q423">
        <v>1.3</v>
      </c>
      <c r="R423" t="str" cm="1">
        <f t="array" ref="R4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3">
        <v>0</v>
      </c>
      <c r="T423">
        <v>3</v>
      </c>
      <c r="U423">
        <v>3</v>
      </c>
      <c r="V423">
        <v>2</v>
      </c>
      <c r="W423">
        <v>0</v>
      </c>
      <c r="X423">
        <v>2</v>
      </c>
      <c r="Z423" t="s">
        <v>1670</v>
      </c>
      <c r="AA423">
        <v>7</v>
      </c>
      <c r="AB423">
        <v>6</v>
      </c>
      <c r="AC423">
        <v>3</v>
      </c>
      <c r="AD423">
        <v>0</v>
      </c>
      <c r="AE423">
        <v>1</v>
      </c>
      <c r="AF423">
        <v>0</v>
      </c>
      <c r="AG423">
        <v>2</v>
      </c>
      <c r="AH423">
        <v>1</v>
      </c>
      <c r="AI423">
        <v>0</v>
      </c>
      <c r="AJ423">
        <v>1</v>
      </c>
      <c r="AK423">
        <v>10</v>
      </c>
      <c r="AL423">
        <v>17</v>
      </c>
      <c r="AM423">
        <v>5</v>
      </c>
      <c r="AN423">
        <v>11</v>
      </c>
      <c r="AO423">
        <v>5</v>
      </c>
      <c r="AP423">
        <v>6</v>
      </c>
      <c r="AQ423">
        <v>23</v>
      </c>
      <c r="AR423">
        <v>10</v>
      </c>
      <c r="AS423">
        <v>54</v>
      </c>
      <c r="AT423">
        <v>46</v>
      </c>
      <c r="AU423">
        <v>0</v>
      </c>
      <c r="AV423">
        <v>0</v>
      </c>
      <c r="AW423">
        <v>2.5</v>
      </c>
      <c r="AX423">
        <v>0</v>
      </c>
      <c r="AY423">
        <v>100</v>
      </c>
      <c r="AZ423">
        <v>50</v>
      </c>
      <c r="BA423">
        <v>0</v>
      </c>
      <c r="BB423">
        <v>0</v>
      </c>
      <c r="BC423">
        <v>50</v>
      </c>
      <c r="BD423">
        <v>100</v>
      </c>
      <c r="BE423">
        <v>0</v>
      </c>
      <c r="BF423">
        <v>50</v>
      </c>
      <c r="BG423">
        <v>15</v>
      </c>
      <c r="BH423">
        <v>2</v>
      </c>
      <c r="BI423">
        <v>2.56</v>
      </c>
      <c r="BJ423">
        <v>3.3</v>
      </c>
      <c r="BK423">
        <v>2.97</v>
      </c>
      <c r="BL423">
        <f>1/Table1[[#This Row],[odds_ft_home_team_win]]+1/Table1[[#This Row],[odds_ft_draw]]+1/Table1[[#This Row],[odds_ft_away_team_win]]-1</f>
        <v>3.0355639730639705E-2</v>
      </c>
      <c r="BM423">
        <f>Table1[[#This Row],[Margin]]/3</f>
        <v>1.0118546576879902E-2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 t="s">
        <v>95</v>
      </c>
      <c r="BU423">
        <f>VLOOKUP(Table1[[#This Row],[Reference]],metron,11,FALSE)</f>
        <v>1.330562659846547</v>
      </c>
      <c r="BV423">
        <f>VLOOKUP(Table1[[#This Row],[Reference]],metron,12,FALSE)</f>
        <v>1.1595268542199491</v>
      </c>
    </row>
    <row r="424" spans="1:74" hidden="1" x14ac:dyDescent="0.45">
      <c r="A424" t="s">
        <v>5412</v>
      </c>
      <c r="B424">
        <v>1439085600</v>
      </c>
      <c r="C424" s="3" t="s">
        <v>1671</v>
      </c>
      <c r="D424" t="s">
        <v>65</v>
      </c>
      <c r="E424" t="s">
        <v>66</v>
      </c>
      <c r="F424" t="s">
        <v>1643</v>
      </c>
      <c r="G424" t="s">
        <v>80</v>
      </c>
      <c r="H424" t="s">
        <v>66</v>
      </c>
      <c r="I424">
        <f>MROUND(Table1[[#This Row],[Prob_H]]*100,2)/100</f>
        <v>0.38</v>
      </c>
      <c r="J424">
        <f>1/Table1[[#This Row],[odds_ft_home_team_win]]-Table1[[#This Row],[Margin/3]]</f>
        <v>0.38989795043306746</v>
      </c>
      <c r="K424">
        <f>1/Table1[[#This Row],[odds_ft_draw]]-Table1[[#This Row],[Margin/3]]</f>
        <v>0.28575593859874793</v>
      </c>
      <c r="L424">
        <f>1/Table1[[#This Row],[odds_ft_away_team_win]]-Table1[[#This Row],[Margin/3]]</f>
        <v>0.3243461109681845</v>
      </c>
      <c r="M424">
        <v>3</v>
      </c>
      <c r="N424">
        <v>1</v>
      </c>
      <c r="O424">
        <v>3</v>
      </c>
      <c r="P424">
        <v>1.29</v>
      </c>
      <c r="Q424">
        <v>0.76</v>
      </c>
      <c r="R424" t="str" cm="1">
        <f t="array" ref="R4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24">
        <v>1</v>
      </c>
      <c r="T424">
        <v>1</v>
      </c>
      <c r="U424">
        <v>2</v>
      </c>
      <c r="V424">
        <v>0</v>
      </c>
      <c r="W424">
        <v>0</v>
      </c>
      <c r="X424">
        <v>0</v>
      </c>
      <c r="Y424">
        <v>86</v>
      </c>
      <c r="Z424">
        <v>88</v>
      </c>
      <c r="AA424">
        <v>3</v>
      </c>
      <c r="AB424">
        <v>7</v>
      </c>
      <c r="AC424">
        <v>2</v>
      </c>
      <c r="AD424">
        <v>0</v>
      </c>
      <c r="AE424">
        <v>3</v>
      </c>
      <c r="AF424">
        <v>0</v>
      </c>
      <c r="AG424">
        <v>0</v>
      </c>
      <c r="AH424">
        <v>2</v>
      </c>
      <c r="AI424">
        <v>2</v>
      </c>
      <c r="AJ424">
        <v>1</v>
      </c>
      <c r="AK424">
        <v>3</v>
      </c>
      <c r="AL424">
        <v>11</v>
      </c>
      <c r="AM424">
        <v>3</v>
      </c>
      <c r="AN424">
        <v>5</v>
      </c>
      <c r="AO424">
        <v>0</v>
      </c>
      <c r="AP424">
        <v>6</v>
      </c>
      <c r="AQ424">
        <v>14</v>
      </c>
      <c r="AR424">
        <v>19</v>
      </c>
      <c r="AS424">
        <v>54</v>
      </c>
      <c r="AT424">
        <v>46</v>
      </c>
      <c r="AU424">
        <v>0</v>
      </c>
      <c r="AV424">
        <v>0</v>
      </c>
      <c r="AW424">
        <v>1</v>
      </c>
      <c r="AX424">
        <v>0</v>
      </c>
      <c r="AY424">
        <v>50</v>
      </c>
      <c r="AZ424">
        <v>0</v>
      </c>
      <c r="BA424">
        <v>0</v>
      </c>
      <c r="BB424">
        <v>0</v>
      </c>
      <c r="BC424">
        <v>0</v>
      </c>
      <c r="BD424">
        <v>50</v>
      </c>
      <c r="BE424">
        <v>0</v>
      </c>
      <c r="BF424">
        <v>50</v>
      </c>
      <c r="BG424">
        <v>8</v>
      </c>
      <c r="BH424">
        <v>1</v>
      </c>
      <c r="BI424">
        <v>2.5</v>
      </c>
      <c r="BJ424">
        <v>3.38</v>
      </c>
      <c r="BK424">
        <v>2.99</v>
      </c>
      <c r="BL424">
        <f>1/Table1[[#This Row],[odds_ft_home_team_win]]+1/Table1[[#This Row],[odds_ft_draw]]+1/Table1[[#This Row],[odds_ft_away_team_win]]-1</f>
        <v>3.0306148700797619E-2</v>
      </c>
      <c r="BM424">
        <f>Table1[[#This Row],[Margin]]/3</f>
        <v>1.0102049566932539E-2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 t="s">
        <v>1644</v>
      </c>
      <c r="BU424">
        <f>VLOOKUP(Table1[[#This Row],[Reference]],metron,11,FALSE)</f>
        <v>1.330562659846547</v>
      </c>
      <c r="BV424">
        <f>VLOOKUP(Table1[[#This Row],[Reference]],metron,12,FALSE)</f>
        <v>1.1595268542199491</v>
      </c>
    </row>
    <row r="425" spans="1:74" hidden="1" x14ac:dyDescent="0.45">
      <c r="A425" t="s">
        <v>5412</v>
      </c>
      <c r="B425">
        <v>1439139600</v>
      </c>
      <c r="C425" s="3" t="s">
        <v>1672</v>
      </c>
      <c r="D425" t="s">
        <v>65</v>
      </c>
      <c r="E425" t="s">
        <v>66</v>
      </c>
      <c r="F425" t="s">
        <v>97</v>
      </c>
      <c r="G425" t="s">
        <v>78</v>
      </c>
      <c r="H425" t="s">
        <v>66</v>
      </c>
      <c r="I425">
        <f>MROUND(Table1[[#This Row],[Prob_H]]*100,2)/100</f>
        <v>0.44</v>
      </c>
      <c r="J425">
        <f>1/Table1[[#This Row],[odds_ft_home_team_win]]-Table1[[#This Row],[Margin/3]]</f>
        <v>0.43223336774266524</v>
      </c>
      <c r="K425">
        <f>1/Table1[[#This Row],[odds_ft_draw]]-Table1[[#This Row],[Margin/3]]</f>
        <v>0.28561347980215102</v>
      </c>
      <c r="L425">
        <f>1/Table1[[#This Row],[odds_ft_away_team_win]]-Table1[[#This Row],[Margin/3]]</f>
        <v>0.28215315245518396</v>
      </c>
      <c r="M425">
        <v>3</v>
      </c>
      <c r="N425">
        <v>3</v>
      </c>
      <c r="O425">
        <v>3</v>
      </c>
      <c r="P425">
        <v>1.63</v>
      </c>
      <c r="Q425">
        <v>1.44</v>
      </c>
      <c r="R425" t="str" cm="1">
        <f t="array" ref="R4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Z425">
        <v>60</v>
      </c>
      <c r="AA425">
        <v>7</v>
      </c>
      <c r="AB425">
        <v>3</v>
      </c>
      <c r="AC425">
        <v>3</v>
      </c>
      <c r="AD425">
        <v>0</v>
      </c>
      <c r="AE425">
        <v>1</v>
      </c>
      <c r="AF425">
        <v>0</v>
      </c>
      <c r="AG425">
        <v>0</v>
      </c>
      <c r="AH425">
        <v>3</v>
      </c>
      <c r="AI425">
        <v>0</v>
      </c>
      <c r="AJ425">
        <v>1</v>
      </c>
      <c r="AK425">
        <v>10</v>
      </c>
      <c r="AL425">
        <v>12</v>
      </c>
      <c r="AM425">
        <v>4</v>
      </c>
      <c r="AN425">
        <v>5</v>
      </c>
      <c r="AO425">
        <v>6</v>
      </c>
      <c r="AP425">
        <v>7</v>
      </c>
      <c r="AQ425">
        <v>14</v>
      </c>
      <c r="AR425">
        <v>13</v>
      </c>
      <c r="AS425">
        <v>53</v>
      </c>
      <c r="AT425">
        <v>47</v>
      </c>
      <c r="AU425">
        <v>0</v>
      </c>
      <c r="AV425">
        <v>0</v>
      </c>
      <c r="AW425">
        <v>3</v>
      </c>
      <c r="AX425">
        <v>50</v>
      </c>
      <c r="AY425">
        <v>100</v>
      </c>
      <c r="AZ425">
        <v>100</v>
      </c>
      <c r="BA425">
        <v>0</v>
      </c>
      <c r="BB425">
        <v>0</v>
      </c>
      <c r="BC425">
        <v>50</v>
      </c>
      <c r="BD425">
        <v>100</v>
      </c>
      <c r="BE425">
        <v>50</v>
      </c>
      <c r="BF425">
        <v>100</v>
      </c>
      <c r="BG425">
        <v>5</v>
      </c>
      <c r="BH425">
        <v>4</v>
      </c>
      <c r="BI425">
        <v>2.2599999999999998</v>
      </c>
      <c r="BJ425">
        <v>3.38</v>
      </c>
      <c r="BK425">
        <v>3.42</v>
      </c>
      <c r="BL425">
        <f>1/Table1[[#This Row],[odds_ft_home_team_win]]+1/Table1[[#This Row],[odds_ft_draw]]+1/Table1[[#This Row],[odds_ft_away_team_win]]-1</f>
        <v>3.0733525090588465E-2</v>
      </c>
      <c r="BM425">
        <f>Table1[[#This Row],[Margin]]/3</f>
        <v>1.0244508363529489E-2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 t="s">
        <v>100</v>
      </c>
      <c r="BU425">
        <f>VLOOKUP(Table1[[#This Row],[Reference]],metron,11,FALSE)</f>
        <v>1.4140979689366791</v>
      </c>
      <c r="BV425">
        <f>VLOOKUP(Table1[[#This Row],[Reference]],metron,12,FALSE)</f>
        <v>1.0666666666666671</v>
      </c>
    </row>
    <row r="426" spans="1:74" hidden="1" x14ac:dyDescent="0.45">
      <c r="A426" t="s">
        <v>5412</v>
      </c>
      <c r="B426">
        <v>1439157600</v>
      </c>
      <c r="C426" s="3" t="s">
        <v>1673</v>
      </c>
      <c r="D426" t="s">
        <v>65</v>
      </c>
      <c r="E426" t="s">
        <v>66</v>
      </c>
      <c r="F426" t="s">
        <v>73</v>
      </c>
      <c r="G426" t="s">
        <v>94</v>
      </c>
      <c r="H426" t="s">
        <v>66</v>
      </c>
      <c r="I426">
        <f>MROUND(Table1[[#This Row],[Prob_H]]*100,2)/100</f>
        <v>0.44</v>
      </c>
      <c r="J426">
        <f>1/Table1[[#This Row],[odds_ft_home_team_win]]-Table1[[#This Row],[Margin/3]]</f>
        <v>0.43629480777818369</v>
      </c>
      <c r="K426">
        <f>1/Table1[[#This Row],[odds_ft_draw]]-Table1[[#This Row],[Margin/3]]</f>
        <v>0.28398388340843583</v>
      </c>
      <c r="L426">
        <f>1/Table1[[#This Row],[odds_ft_away_team_win]]-Table1[[#This Row],[Margin/3]]</f>
        <v>0.27972130881338042</v>
      </c>
      <c r="M426">
        <v>3</v>
      </c>
      <c r="N426">
        <v>3</v>
      </c>
      <c r="O426">
        <v>0</v>
      </c>
      <c r="P426">
        <v>2</v>
      </c>
      <c r="Q426">
        <v>1.3</v>
      </c>
      <c r="R426" t="str" cm="1">
        <f t="array" ref="R4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26">
        <v>3</v>
      </c>
      <c r="T426">
        <v>2</v>
      </c>
      <c r="U426">
        <v>5</v>
      </c>
      <c r="V426">
        <v>2</v>
      </c>
      <c r="W426">
        <v>1</v>
      </c>
      <c r="X426">
        <v>1</v>
      </c>
      <c r="Y426" t="s">
        <v>1674</v>
      </c>
      <c r="Z426" t="s">
        <v>1675</v>
      </c>
      <c r="AA426">
        <v>5</v>
      </c>
      <c r="AB426">
        <v>7</v>
      </c>
      <c r="AC426">
        <v>2</v>
      </c>
      <c r="AD426">
        <v>0</v>
      </c>
      <c r="AE426">
        <v>3</v>
      </c>
      <c r="AF426">
        <v>0</v>
      </c>
      <c r="AG426">
        <v>1</v>
      </c>
      <c r="AH426">
        <v>1</v>
      </c>
      <c r="AI426">
        <v>1</v>
      </c>
      <c r="AJ426">
        <v>2</v>
      </c>
      <c r="AK426">
        <v>13</v>
      </c>
      <c r="AL426">
        <v>7</v>
      </c>
      <c r="AM426">
        <v>3</v>
      </c>
      <c r="AN426">
        <v>2</v>
      </c>
      <c r="AO426">
        <v>10</v>
      </c>
      <c r="AP426">
        <v>5</v>
      </c>
      <c r="AQ426">
        <v>10</v>
      </c>
      <c r="AR426">
        <v>23</v>
      </c>
      <c r="AS426">
        <v>60</v>
      </c>
      <c r="AT426">
        <v>40</v>
      </c>
      <c r="AU426">
        <v>0</v>
      </c>
      <c r="AV426">
        <v>0</v>
      </c>
      <c r="AW426">
        <v>4.5</v>
      </c>
      <c r="AX426">
        <v>100</v>
      </c>
      <c r="AY426">
        <v>100</v>
      </c>
      <c r="AZ426">
        <v>100</v>
      </c>
      <c r="BA426">
        <v>50</v>
      </c>
      <c r="BB426">
        <v>50</v>
      </c>
      <c r="BC426">
        <v>50</v>
      </c>
      <c r="BD426">
        <v>100</v>
      </c>
      <c r="BE426">
        <v>100</v>
      </c>
      <c r="BF426">
        <v>100</v>
      </c>
      <c r="BG426">
        <v>7</v>
      </c>
      <c r="BH426">
        <v>4</v>
      </c>
      <c r="BI426">
        <v>2.2400000000000002</v>
      </c>
      <c r="BJ426">
        <v>3.4</v>
      </c>
      <c r="BK426">
        <v>3.45</v>
      </c>
      <c r="BL426">
        <f>1/Table1[[#This Row],[odds_ft_home_team_win]]+1/Table1[[#This Row],[odds_ft_draw]]+1/Table1[[#This Row],[odds_ft_away_team_win]]-1</f>
        <v>3.0401290951163062E-2</v>
      </c>
      <c r="BM426">
        <f>Table1[[#This Row],[Margin]]/3</f>
        <v>1.0133763650387687E-2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1292</v>
      </c>
      <c r="BU426">
        <f>VLOOKUP(Table1[[#This Row],[Reference]],metron,11,FALSE)</f>
        <v>1.4140979689366791</v>
      </c>
      <c r="BV426">
        <f>VLOOKUP(Table1[[#This Row],[Reference]],metron,12,FALSE)</f>
        <v>1.0666666666666671</v>
      </c>
    </row>
    <row r="427" spans="1:74" hidden="1" x14ac:dyDescent="0.45">
      <c r="A427" t="s">
        <v>5412</v>
      </c>
      <c r="B427">
        <v>1439164800</v>
      </c>
      <c r="C427" s="3" t="s">
        <v>1676</v>
      </c>
      <c r="D427" t="s">
        <v>65</v>
      </c>
      <c r="E427" t="s">
        <v>66</v>
      </c>
      <c r="F427" t="s">
        <v>68</v>
      </c>
      <c r="G427" t="s">
        <v>98</v>
      </c>
      <c r="H427" t="s">
        <v>66</v>
      </c>
      <c r="I427">
        <f>MROUND(Table1[[#This Row],[Prob_H]]*100,2)/100</f>
        <v>0.52</v>
      </c>
      <c r="J427">
        <f>1/Table1[[#This Row],[odds_ft_home_team_win]]-Table1[[#This Row],[Margin/3]]</f>
        <v>0.52733789507983053</v>
      </c>
      <c r="K427">
        <f>1/Table1[[#This Row],[odds_ft_draw]]-Table1[[#This Row],[Margin/3]]</f>
        <v>0.28295861844248943</v>
      </c>
      <c r="L427">
        <f>1/Table1[[#This Row],[odds_ft_away_team_win]]-Table1[[#This Row],[Margin/3]]</f>
        <v>0.18970348647768007</v>
      </c>
      <c r="M427">
        <v>3</v>
      </c>
      <c r="N427">
        <v>0</v>
      </c>
      <c r="O427">
        <v>0</v>
      </c>
      <c r="P427">
        <v>1.76</v>
      </c>
      <c r="Q427">
        <v>1.22</v>
      </c>
      <c r="R427" t="str" cm="1">
        <f t="array" ref="R4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27">
        <v>2</v>
      </c>
      <c r="T427">
        <v>2</v>
      </c>
      <c r="U427">
        <v>4</v>
      </c>
      <c r="V427">
        <v>2</v>
      </c>
      <c r="W427">
        <v>2</v>
      </c>
      <c r="X427">
        <v>0</v>
      </c>
      <c r="Y427" t="s">
        <v>1677</v>
      </c>
      <c r="Z427" t="s">
        <v>1678</v>
      </c>
      <c r="AA427">
        <v>2</v>
      </c>
      <c r="AB427">
        <v>3</v>
      </c>
      <c r="AC427">
        <v>2</v>
      </c>
      <c r="AD427">
        <v>2</v>
      </c>
      <c r="AE427">
        <v>3</v>
      </c>
      <c r="AF427">
        <v>0</v>
      </c>
      <c r="AG427">
        <v>1</v>
      </c>
      <c r="AH427">
        <v>3</v>
      </c>
      <c r="AI427">
        <v>3</v>
      </c>
      <c r="AJ427">
        <v>0</v>
      </c>
      <c r="AK427">
        <v>9</v>
      </c>
      <c r="AL427">
        <v>15</v>
      </c>
      <c r="AM427">
        <v>7</v>
      </c>
      <c r="AN427">
        <v>5</v>
      </c>
      <c r="AO427">
        <v>2</v>
      </c>
      <c r="AP427">
        <v>10</v>
      </c>
      <c r="AQ427">
        <v>16</v>
      </c>
      <c r="AR427">
        <v>15</v>
      </c>
      <c r="AS427">
        <v>50</v>
      </c>
      <c r="AT427">
        <v>50</v>
      </c>
      <c r="AU427">
        <v>0</v>
      </c>
      <c r="AV427">
        <v>0</v>
      </c>
      <c r="AW427">
        <v>1.5</v>
      </c>
      <c r="AX427">
        <v>0</v>
      </c>
      <c r="AY427">
        <v>50</v>
      </c>
      <c r="AZ427">
        <v>0</v>
      </c>
      <c r="BA427">
        <v>0</v>
      </c>
      <c r="BB427">
        <v>0</v>
      </c>
      <c r="BC427">
        <v>0</v>
      </c>
      <c r="BD427">
        <v>50</v>
      </c>
      <c r="BE427">
        <v>50</v>
      </c>
      <c r="BF427">
        <v>50</v>
      </c>
      <c r="BG427">
        <v>8</v>
      </c>
      <c r="BH427">
        <v>4</v>
      </c>
      <c r="BI427">
        <v>1.86</v>
      </c>
      <c r="BJ427">
        <v>3.41</v>
      </c>
      <c r="BK427">
        <v>5</v>
      </c>
      <c r="BL427">
        <f>1/Table1[[#This Row],[odds_ft_home_team_win]]+1/Table1[[#This Row],[odds_ft_draw]]+1/Table1[[#This Row],[odds_ft_away_team_win]]-1</f>
        <v>3.0889540566959806E-2</v>
      </c>
      <c r="BM427">
        <f>Table1[[#This Row],[Margin]]/3</f>
        <v>1.0296513522319936E-2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t="s">
        <v>116</v>
      </c>
      <c r="BU427">
        <f>VLOOKUP(Table1[[#This Row],[Reference]],metron,11,FALSE)</f>
        <v>1.625948039373891</v>
      </c>
      <c r="BV427">
        <f>VLOOKUP(Table1[[#This Row],[Reference]],metron,12,FALSE)</f>
        <v>0.97079231886396644</v>
      </c>
    </row>
    <row r="428" spans="1:74" hidden="1" x14ac:dyDescent="0.45">
      <c r="A428" t="s">
        <v>5411</v>
      </c>
      <c r="B428">
        <v>1453512600</v>
      </c>
      <c r="C428" s="3" t="s">
        <v>1961</v>
      </c>
      <c r="D428" t="s">
        <v>65</v>
      </c>
      <c r="E428" t="s">
        <v>66</v>
      </c>
      <c r="F428" t="s">
        <v>80</v>
      </c>
      <c r="G428" t="s">
        <v>1643</v>
      </c>
      <c r="H428" t="s">
        <v>66</v>
      </c>
      <c r="I428">
        <f>MROUND(Table1[[#This Row],[Prob_H]]*100,2)/100</f>
        <v>0.54</v>
      </c>
      <c r="J428">
        <f>1/Table1[[#This Row],[odds_ft_home_team_win]]-Table1[[#This Row],[Margin/3]]</f>
        <v>0.54422730113337847</v>
      </c>
      <c r="K428">
        <f>1/Table1[[#This Row],[odds_ft_draw]]-Table1[[#This Row],[Margin/3]]</f>
        <v>0.26201138355834486</v>
      </c>
      <c r="L428">
        <f>1/Table1[[#This Row],[odds_ft_away_team_win]]-Table1[[#This Row],[Margin/3]]</f>
        <v>0.19376131530827662</v>
      </c>
      <c r="M428">
        <v>3</v>
      </c>
      <c r="N428">
        <v>1.44</v>
      </c>
      <c r="O428">
        <v>0.56000000000000005</v>
      </c>
      <c r="P428">
        <v>1.65</v>
      </c>
      <c r="Q428">
        <v>0.41</v>
      </c>
      <c r="R428" t="str" cm="1">
        <f t="array" ref="R4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28">
        <v>3</v>
      </c>
      <c r="T428">
        <v>0</v>
      </c>
      <c r="U428">
        <v>3</v>
      </c>
      <c r="V428">
        <v>2</v>
      </c>
      <c r="W428">
        <v>2</v>
      </c>
      <c r="X428">
        <v>0</v>
      </c>
      <c r="Y428" t="s">
        <v>1962</v>
      </c>
      <c r="AA428">
        <v>3</v>
      </c>
      <c r="AB428">
        <v>3</v>
      </c>
      <c r="AC428">
        <v>3</v>
      </c>
      <c r="AD428">
        <v>0</v>
      </c>
      <c r="AE428">
        <v>1</v>
      </c>
      <c r="AF428">
        <v>0</v>
      </c>
      <c r="AG428">
        <v>1</v>
      </c>
      <c r="AH428">
        <v>2</v>
      </c>
      <c r="AI428">
        <v>1</v>
      </c>
      <c r="AJ428">
        <v>0</v>
      </c>
      <c r="AK428">
        <v>4</v>
      </c>
      <c r="AL428">
        <v>12</v>
      </c>
      <c r="AM428">
        <v>2</v>
      </c>
      <c r="AN428">
        <v>5</v>
      </c>
      <c r="AO428">
        <v>2</v>
      </c>
      <c r="AP428">
        <v>7</v>
      </c>
      <c r="AQ428">
        <v>25</v>
      </c>
      <c r="AR428">
        <v>14</v>
      </c>
      <c r="AS428">
        <v>42</v>
      </c>
      <c r="AT428">
        <v>58</v>
      </c>
      <c r="AU428">
        <v>0</v>
      </c>
      <c r="AV428">
        <v>0</v>
      </c>
      <c r="AW428">
        <v>2.95</v>
      </c>
      <c r="AX428">
        <v>56</v>
      </c>
      <c r="AY428">
        <v>84</v>
      </c>
      <c r="AZ428">
        <v>67</v>
      </c>
      <c r="BA428">
        <v>33</v>
      </c>
      <c r="BB428">
        <v>11</v>
      </c>
      <c r="BC428">
        <v>39</v>
      </c>
      <c r="BD428">
        <v>84</v>
      </c>
      <c r="BE428">
        <v>44</v>
      </c>
      <c r="BF428">
        <v>89</v>
      </c>
      <c r="BG428">
        <v>10.33</v>
      </c>
      <c r="BH428">
        <v>5</v>
      </c>
      <c r="BI428">
        <v>1.81</v>
      </c>
      <c r="BJ428">
        <v>3.7</v>
      </c>
      <c r="BK428">
        <v>4.95</v>
      </c>
      <c r="BL428">
        <f>1/Table1[[#This Row],[odds_ft_home_team_win]]+1/Table1[[#This Row],[odds_ft_draw]]+1/Table1[[#This Row],[odds_ft_away_team_win]]-1</f>
        <v>2.4776660135776174E-2</v>
      </c>
      <c r="BM428">
        <f>Table1[[#This Row],[Margin]]/3</f>
        <v>8.2588867119253919E-3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83</v>
      </c>
      <c r="BU428">
        <f>VLOOKUP(Table1[[#This Row],[Reference]],metron,11,FALSE)</f>
        <v>1.684957590444867</v>
      </c>
      <c r="BV428">
        <f>VLOOKUP(Table1[[#This Row],[Reference]],metron,12,FALSE)</f>
        <v>0.95101263631642718</v>
      </c>
    </row>
    <row r="429" spans="1:74" hidden="1" x14ac:dyDescent="0.45">
      <c r="A429" t="s">
        <v>5411</v>
      </c>
      <c r="B429">
        <v>1453519800</v>
      </c>
      <c r="C429" s="3" t="s">
        <v>1963</v>
      </c>
      <c r="D429" t="s">
        <v>65</v>
      </c>
      <c r="E429" t="s">
        <v>66</v>
      </c>
      <c r="F429" t="s">
        <v>72</v>
      </c>
      <c r="G429" t="s">
        <v>88</v>
      </c>
      <c r="H429" t="s">
        <v>66</v>
      </c>
      <c r="I429">
        <f>MROUND(Table1[[#This Row],[Prob_H]]*100,2)/100</f>
        <v>0.38</v>
      </c>
      <c r="J429">
        <f>1/Table1[[#This Row],[odds_ft_home_team_win]]-Table1[[#This Row],[Margin/3]]</f>
        <v>0.38534701243561825</v>
      </c>
      <c r="K429">
        <f>1/Table1[[#This Row],[odds_ft_draw]]-Table1[[#This Row],[Margin/3]]</f>
        <v>0.27817917632344175</v>
      </c>
      <c r="L429">
        <f>1/Table1[[#This Row],[odds_ft_away_team_win]]-Table1[[#This Row],[Margin/3]]</f>
        <v>0.33647381124094006</v>
      </c>
      <c r="M429">
        <v>3</v>
      </c>
      <c r="N429">
        <v>0.89</v>
      </c>
      <c r="O429">
        <v>1.67</v>
      </c>
      <c r="P429">
        <v>0.76</v>
      </c>
      <c r="Q429">
        <v>1.44</v>
      </c>
      <c r="R429" t="str" cm="1">
        <f t="array" ref="R4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29">
        <v>1</v>
      </c>
      <c r="T429">
        <v>3</v>
      </c>
      <c r="U429">
        <v>4</v>
      </c>
      <c r="V429">
        <v>1</v>
      </c>
      <c r="W429">
        <v>0</v>
      </c>
      <c r="X429">
        <v>1</v>
      </c>
      <c r="Y429">
        <v>75</v>
      </c>
      <c r="Z429" t="s">
        <v>1964</v>
      </c>
      <c r="AA429">
        <v>5</v>
      </c>
      <c r="AB429">
        <v>2</v>
      </c>
      <c r="AC429">
        <v>3</v>
      </c>
      <c r="AD429">
        <v>0</v>
      </c>
      <c r="AE429">
        <v>3</v>
      </c>
      <c r="AF429">
        <v>0</v>
      </c>
      <c r="AG429">
        <v>1</v>
      </c>
      <c r="AH429">
        <v>2</v>
      </c>
      <c r="AI429">
        <v>0</v>
      </c>
      <c r="AJ429">
        <v>3</v>
      </c>
      <c r="AK429">
        <v>6</v>
      </c>
      <c r="AL429">
        <v>8</v>
      </c>
      <c r="AM429">
        <v>3</v>
      </c>
      <c r="AN429">
        <v>5</v>
      </c>
      <c r="AO429">
        <v>3</v>
      </c>
      <c r="AP429">
        <v>3</v>
      </c>
      <c r="AQ429">
        <v>14</v>
      </c>
      <c r="AR429">
        <v>9</v>
      </c>
      <c r="AS429">
        <v>65</v>
      </c>
      <c r="AT429">
        <v>35</v>
      </c>
      <c r="AU429">
        <v>0</v>
      </c>
      <c r="AV429">
        <v>0</v>
      </c>
      <c r="AW429">
        <v>2.5</v>
      </c>
      <c r="AX429">
        <v>61</v>
      </c>
      <c r="AY429">
        <v>89</v>
      </c>
      <c r="AZ429">
        <v>56</v>
      </c>
      <c r="BA429">
        <v>11</v>
      </c>
      <c r="BB429">
        <v>0</v>
      </c>
      <c r="BC429">
        <v>33</v>
      </c>
      <c r="BD429">
        <v>56</v>
      </c>
      <c r="BE429">
        <v>56</v>
      </c>
      <c r="BF429">
        <v>84</v>
      </c>
      <c r="BG429">
        <v>10.220000000000001</v>
      </c>
      <c r="BH429">
        <v>5.22</v>
      </c>
      <c r="BI429">
        <v>2.54</v>
      </c>
      <c r="BJ429">
        <v>3.49</v>
      </c>
      <c r="BK429">
        <v>2.9</v>
      </c>
      <c r="BL429">
        <f>1/Table1[[#This Row],[odds_ft_home_team_win]]+1/Table1[[#This Row],[odds_ft_draw]]+1/Table1[[#This Row],[odds_ft_away_team_win]]-1</f>
        <v>2.5061324897869497E-2</v>
      </c>
      <c r="BM429">
        <f>Table1[[#This Row],[Margin]]/3</f>
        <v>8.3537749659564984E-3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 t="s">
        <v>75</v>
      </c>
      <c r="BU429">
        <f>VLOOKUP(Table1[[#This Row],[Reference]],metron,11,FALSE)</f>
        <v>1.330562659846547</v>
      </c>
      <c r="BV429">
        <f>VLOOKUP(Table1[[#This Row],[Reference]],metron,12,FALSE)</f>
        <v>1.1595268542199491</v>
      </c>
    </row>
    <row r="430" spans="1:74" hidden="1" x14ac:dyDescent="0.45">
      <c r="A430" t="s">
        <v>5411</v>
      </c>
      <c r="B430">
        <v>1453590000</v>
      </c>
      <c r="C430" s="3" t="s">
        <v>1965</v>
      </c>
      <c r="D430" t="s">
        <v>65</v>
      </c>
      <c r="E430" t="s">
        <v>66</v>
      </c>
      <c r="F430" t="s">
        <v>86</v>
      </c>
      <c r="G430" t="s">
        <v>103</v>
      </c>
      <c r="H430" t="s">
        <v>66</v>
      </c>
      <c r="I430">
        <f>MROUND(Table1[[#This Row],[Prob_H]]*100,2)/100</f>
        <v>0.57999999999999996</v>
      </c>
      <c r="J430">
        <f>1/Table1[[#This Row],[odds_ft_home_team_win]]-Table1[[#This Row],[Margin/3]]</f>
        <v>0.57223742210062323</v>
      </c>
      <c r="K430">
        <f>1/Table1[[#This Row],[odds_ft_draw]]-Table1[[#This Row],[Margin/3]]</f>
        <v>0.24084207326341386</v>
      </c>
      <c r="L430">
        <f>1/Table1[[#This Row],[odds_ft_away_team_win]]-Table1[[#This Row],[Margin/3]]</f>
        <v>0.18692050463596291</v>
      </c>
      <c r="M430">
        <v>3</v>
      </c>
      <c r="N430">
        <v>1.27</v>
      </c>
      <c r="O430">
        <v>1.22</v>
      </c>
      <c r="P430">
        <v>1.62</v>
      </c>
      <c r="Q430">
        <v>1.1499999999999999</v>
      </c>
      <c r="R430" t="str" cm="1">
        <f t="array" ref="R4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30">
        <v>1</v>
      </c>
      <c r="T430">
        <v>4</v>
      </c>
      <c r="U430">
        <v>5</v>
      </c>
      <c r="V430">
        <v>2</v>
      </c>
      <c r="W430">
        <v>0</v>
      </c>
      <c r="X430">
        <v>2</v>
      </c>
      <c r="Y430">
        <v>71</v>
      </c>
      <c r="Z430" t="s">
        <v>1966</v>
      </c>
      <c r="AA430">
        <v>6</v>
      </c>
      <c r="AB430">
        <v>3</v>
      </c>
      <c r="AC430">
        <v>3</v>
      </c>
      <c r="AD430">
        <v>0</v>
      </c>
      <c r="AE430">
        <v>6</v>
      </c>
      <c r="AF430">
        <v>0</v>
      </c>
      <c r="AG430">
        <v>2</v>
      </c>
      <c r="AH430">
        <v>1</v>
      </c>
      <c r="AI430">
        <v>1</v>
      </c>
      <c r="AJ430">
        <v>5</v>
      </c>
      <c r="AK430">
        <v>13</v>
      </c>
      <c r="AL430">
        <v>3</v>
      </c>
      <c r="AM430">
        <v>5</v>
      </c>
      <c r="AN430">
        <v>3</v>
      </c>
      <c r="AO430">
        <v>8</v>
      </c>
      <c r="AP430">
        <v>0</v>
      </c>
      <c r="AQ430">
        <v>15</v>
      </c>
      <c r="AR430">
        <v>24</v>
      </c>
      <c r="AS430">
        <v>53</v>
      </c>
      <c r="AT430">
        <v>47</v>
      </c>
      <c r="AU430">
        <v>0</v>
      </c>
      <c r="AV430">
        <v>0</v>
      </c>
      <c r="AW430">
        <v>3.42</v>
      </c>
      <c r="AX430">
        <v>72</v>
      </c>
      <c r="AY430">
        <v>81</v>
      </c>
      <c r="AZ430">
        <v>71</v>
      </c>
      <c r="BA430">
        <v>40</v>
      </c>
      <c r="BB430">
        <v>27</v>
      </c>
      <c r="BC430">
        <v>62</v>
      </c>
      <c r="BD430">
        <v>81</v>
      </c>
      <c r="BE430">
        <v>40</v>
      </c>
      <c r="BF430">
        <v>81</v>
      </c>
      <c r="BG430">
        <v>12.3</v>
      </c>
      <c r="BH430">
        <v>6.31</v>
      </c>
      <c r="BI430">
        <v>1.72</v>
      </c>
      <c r="BJ430">
        <v>4</v>
      </c>
      <c r="BK430">
        <v>5.0999999999999996</v>
      </c>
      <c r="BL430">
        <f>1/Table1[[#This Row],[odds_ft_home_team_win]]+1/Table1[[#This Row],[odds_ft_draw]]+1/Table1[[#This Row],[odds_ft_away_team_win]]-1</f>
        <v>2.7473780209758436E-2</v>
      </c>
      <c r="BM430">
        <f>Table1[[#This Row],[Margin]]/3</f>
        <v>9.1579267365861448E-3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 t="s">
        <v>113</v>
      </c>
      <c r="BU430">
        <f>VLOOKUP(Table1[[#This Row],[Reference]],metron,11,FALSE)</f>
        <v>1.7619715019855171</v>
      </c>
      <c r="BV430">
        <f>VLOOKUP(Table1[[#This Row],[Reference]],metron,12,FALSE)</f>
        <v>0.87432842793739785</v>
      </c>
    </row>
    <row r="431" spans="1:74" hidden="1" x14ac:dyDescent="0.45">
      <c r="A431" t="s">
        <v>5411</v>
      </c>
      <c r="B431">
        <v>1453597200</v>
      </c>
      <c r="C431" s="3" t="s">
        <v>1967</v>
      </c>
      <c r="D431" t="s">
        <v>65</v>
      </c>
      <c r="E431" t="s">
        <v>66</v>
      </c>
      <c r="F431" t="s">
        <v>85</v>
      </c>
      <c r="G431" t="s">
        <v>93</v>
      </c>
      <c r="H431" t="s">
        <v>66</v>
      </c>
      <c r="I431">
        <f>MROUND(Table1[[#This Row],[Prob_H]]*100,2)/100</f>
        <v>0.62</v>
      </c>
      <c r="J431">
        <f>1/Table1[[#This Row],[odds_ft_home_team_win]]-Table1[[#This Row],[Margin/3]]</f>
        <v>0.61728229411309432</v>
      </c>
      <c r="K431">
        <f>1/Table1[[#This Row],[odds_ft_draw]]-Table1[[#This Row],[Margin/3]]</f>
        <v>0.23094577859996779</v>
      </c>
      <c r="L431">
        <f>1/Table1[[#This Row],[odds_ft_away_team_win]]-Table1[[#This Row],[Margin/3]]</f>
        <v>0.151771927286938</v>
      </c>
      <c r="M431">
        <v>3</v>
      </c>
      <c r="N431">
        <v>2.11</v>
      </c>
      <c r="O431">
        <v>1.56</v>
      </c>
      <c r="P431">
        <v>2.0499999999999998</v>
      </c>
      <c r="Q431">
        <v>1.1200000000000001</v>
      </c>
      <c r="R431" t="str" cm="1">
        <f t="array" ref="R4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0</v>
      </c>
      <c r="Y431">
        <v>22</v>
      </c>
      <c r="AA431">
        <v>9</v>
      </c>
      <c r="AB431">
        <v>4</v>
      </c>
      <c r="AC431">
        <v>2</v>
      </c>
      <c r="AD431">
        <v>0</v>
      </c>
      <c r="AE431">
        <v>5</v>
      </c>
      <c r="AF431">
        <v>0</v>
      </c>
      <c r="AG431">
        <v>1</v>
      </c>
      <c r="AH431">
        <v>1</v>
      </c>
      <c r="AI431">
        <v>1</v>
      </c>
      <c r="AJ431">
        <v>4</v>
      </c>
      <c r="AK431">
        <v>13</v>
      </c>
      <c r="AL431">
        <v>14</v>
      </c>
      <c r="AM431">
        <v>4</v>
      </c>
      <c r="AN431">
        <v>7</v>
      </c>
      <c r="AO431">
        <v>9</v>
      </c>
      <c r="AP431">
        <v>7</v>
      </c>
      <c r="AQ431">
        <v>17</v>
      </c>
      <c r="AR431">
        <v>19</v>
      </c>
      <c r="AS431">
        <v>54</v>
      </c>
      <c r="AT431">
        <v>46</v>
      </c>
      <c r="AU431">
        <v>0</v>
      </c>
      <c r="AV431">
        <v>0</v>
      </c>
      <c r="AW431">
        <v>3</v>
      </c>
      <c r="AX431">
        <v>67</v>
      </c>
      <c r="AY431">
        <v>89</v>
      </c>
      <c r="AZ431">
        <v>50</v>
      </c>
      <c r="BA431">
        <v>39</v>
      </c>
      <c r="BB431">
        <v>11</v>
      </c>
      <c r="BC431">
        <v>39</v>
      </c>
      <c r="BD431">
        <v>78</v>
      </c>
      <c r="BE431">
        <v>50</v>
      </c>
      <c r="BF431">
        <v>89</v>
      </c>
      <c r="BG431">
        <v>9.67</v>
      </c>
      <c r="BH431">
        <v>5.67</v>
      </c>
      <c r="BI431">
        <v>1.6</v>
      </c>
      <c r="BJ431">
        <v>4.1900000000000004</v>
      </c>
      <c r="BK431">
        <v>6.27</v>
      </c>
      <c r="BL431">
        <f>1/Table1[[#This Row],[odds_ft_home_team_win]]+1/Table1[[#This Row],[odds_ft_draw]]+1/Table1[[#This Row],[odds_ft_away_team_win]]-1</f>
        <v>2.3153117660717148E-2</v>
      </c>
      <c r="BM431">
        <f>Table1[[#This Row],[Margin]]/3</f>
        <v>7.7177058869057165E-3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 t="s">
        <v>1684</v>
      </c>
      <c r="BU431">
        <f>VLOOKUP(Table1[[#This Row],[Reference]],metron,11,FALSE)</f>
        <v>1.8681481481481479</v>
      </c>
      <c r="BV431">
        <f>VLOOKUP(Table1[[#This Row],[Reference]],metron,12,FALSE)</f>
        <v>0.86851851851851847</v>
      </c>
    </row>
    <row r="432" spans="1:74" hidden="1" x14ac:dyDescent="0.45">
      <c r="A432" t="s">
        <v>5411</v>
      </c>
      <c r="B432">
        <v>1453601160</v>
      </c>
      <c r="C432" s="3" t="s">
        <v>1968</v>
      </c>
      <c r="D432" t="s">
        <v>65</v>
      </c>
      <c r="E432" t="s">
        <v>66</v>
      </c>
      <c r="F432" t="s">
        <v>81</v>
      </c>
      <c r="G432" t="s">
        <v>77</v>
      </c>
      <c r="H432" t="s">
        <v>66</v>
      </c>
      <c r="I432">
        <f>MROUND(Table1[[#This Row],[Prob_H]]*100,2)/100</f>
        <v>0.48</v>
      </c>
      <c r="J432">
        <f>1/Table1[[#This Row],[odds_ft_home_team_win]]-Table1[[#This Row],[Margin/3]]</f>
        <v>0.48904501464486355</v>
      </c>
      <c r="K432">
        <f>1/Table1[[#This Row],[odds_ft_draw]]-Table1[[#This Row],[Margin/3]]</f>
        <v>0.2662578515591929</v>
      </c>
      <c r="L432">
        <f>1/Table1[[#This Row],[odds_ft_away_team_win]]-Table1[[#This Row],[Margin/3]]</f>
        <v>0.24469713379594346</v>
      </c>
      <c r="M432">
        <v>3</v>
      </c>
      <c r="N432">
        <v>2.7</v>
      </c>
      <c r="O432">
        <v>1.33</v>
      </c>
      <c r="P432">
        <v>2.2000000000000002</v>
      </c>
      <c r="Q432">
        <v>1.24</v>
      </c>
      <c r="R432" t="str" cm="1">
        <f t="array" ref="R4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2">
        <v>3</v>
      </c>
      <c r="T432">
        <v>2</v>
      </c>
      <c r="U432">
        <v>5</v>
      </c>
      <c r="V432">
        <v>1</v>
      </c>
      <c r="W432">
        <v>0</v>
      </c>
      <c r="X432">
        <v>1</v>
      </c>
      <c r="Y432" t="s">
        <v>1969</v>
      </c>
      <c r="Z432" t="s">
        <v>1970</v>
      </c>
      <c r="AA432">
        <v>3</v>
      </c>
      <c r="AB432">
        <v>8</v>
      </c>
      <c r="AC432">
        <v>2</v>
      </c>
      <c r="AD432">
        <v>0</v>
      </c>
      <c r="AE432">
        <v>5</v>
      </c>
      <c r="AF432">
        <v>0</v>
      </c>
      <c r="AG432">
        <v>1</v>
      </c>
      <c r="AH432">
        <v>1</v>
      </c>
      <c r="AI432">
        <v>1</v>
      </c>
      <c r="AJ432">
        <v>4</v>
      </c>
      <c r="AK432">
        <v>14</v>
      </c>
      <c r="AL432">
        <v>17</v>
      </c>
      <c r="AM432">
        <v>6</v>
      </c>
      <c r="AN432">
        <v>12</v>
      </c>
      <c r="AO432">
        <v>8</v>
      </c>
      <c r="AP432">
        <v>5</v>
      </c>
      <c r="AQ432">
        <v>7</v>
      </c>
      <c r="AR432">
        <v>15</v>
      </c>
      <c r="AS432">
        <v>44</v>
      </c>
      <c r="AT432">
        <v>56</v>
      </c>
      <c r="AU432">
        <v>0</v>
      </c>
      <c r="AV432">
        <v>0</v>
      </c>
      <c r="AW432">
        <v>2.89</v>
      </c>
      <c r="AX432">
        <v>69</v>
      </c>
      <c r="AY432">
        <v>84</v>
      </c>
      <c r="AZ432">
        <v>74</v>
      </c>
      <c r="BA432">
        <v>21</v>
      </c>
      <c r="BB432">
        <v>11</v>
      </c>
      <c r="BC432">
        <v>48</v>
      </c>
      <c r="BD432">
        <v>84</v>
      </c>
      <c r="BE432">
        <v>42</v>
      </c>
      <c r="BF432">
        <v>79</v>
      </c>
      <c r="BG432">
        <v>8.1300000000000008</v>
      </c>
      <c r="BH432">
        <v>4.38</v>
      </c>
      <c r="BI432">
        <v>2.0099999999999998</v>
      </c>
      <c r="BJ432">
        <v>3.64</v>
      </c>
      <c r="BK432">
        <v>3.95</v>
      </c>
      <c r="BL432">
        <f>1/Table1[[#This Row],[odds_ft_home_team_win]]+1/Table1[[#This Row],[odds_ft_draw]]+1/Table1[[#This Row],[odds_ft_away_team_win]]-1</f>
        <v>2.5402269498245422E-2</v>
      </c>
      <c r="BM432">
        <f>Table1[[#This Row],[Margin]]/3</f>
        <v>8.467423166081808E-3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109</v>
      </c>
      <c r="BU432">
        <f>VLOOKUP(Table1[[#This Row],[Reference]],metron,11,FALSE)</f>
        <v>1.510877192982456</v>
      </c>
      <c r="BV432">
        <f>VLOOKUP(Table1[[#This Row],[Reference]],metron,12,FALSE)</f>
        <v>1.0163157894736841</v>
      </c>
    </row>
    <row r="433" spans="1:74" hidden="1" x14ac:dyDescent="0.45">
      <c r="A433" t="s">
        <v>5411</v>
      </c>
      <c r="B433">
        <v>1453602600</v>
      </c>
      <c r="C433" s="3" t="s">
        <v>1971</v>
      </c>
      <c r="D433" t="s">
        <v>65</v>
      </c>
      <c r="E433" t="s">
        <v>66</v>
      </c>
      <c r="F433" t="s">
        <v>78</v>
      </c>
      <c r="G433" t="s">
        <v>97</v>
      </c>
      <c r="H433" t="s">
        <v>66</v>
      </c>
      <c r="I433">
        <f>MROUND(Table1[[#This Row],[Prob_H]]*100,2)/100</f>
        <v>0.4</v>
      </c>
      <c r="J433">
        <f>1/Table1[[#This Row],[odds_ft_home_team_win]]-Table1[[#This Row],[Margin/3]]</f>
        <v>0.39643541584289171</v>
      </c>
      <c r="K433">
        <f>1/Table1[[#This Row],[odds_ft_draw]]-Table1[[#This Row],[Margin/3]]</f>
        <v>0.27976155428809585</v>
      </c>
      <c r="L433">
        <f>1/Table1[[#This Row],[odds_ft_away_team_win]]-Table1[[#This Row],[Margin/3]]</f>
        <v>0.32380302986901249</v>
      </c>
      <c r="M433">
        <v>3</v>
      </c>
      <c r="N433">
        <v>0.89</v>
      </c>
      <c r="O433">
        <v>1.64</v>
      </c>
      <c r="P433">
        <v>1.44</v>
      </c>
      <c r="Q433">
        <v>1.47</v>
      </c>
      <c r="R433" t="str" cm="1">
        <f t="array" ref="R4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3">
        <v>1</v>
      </c>
      <c r="T433">
        <v>1</v>
      </c>
      <c r="U433">
        <v>2</v>
      </c>
      <c r="V433">
        <v>1</v>
      </c>
      <c r="W433">
        <v>0</v>
      </c>
      <c r="X433">
        <v>1</v>
      </c>
      <c r="Y433">
        <v>67</v>
      </c>
      <c r="Z433">
        <v>8</v>
      </c>
      <c r="AA433">
        <v>7</v>
      </c>
      <c r="AB433">
        <v>7</v>
      </c>
      <c r="AC433">
        <v>1</v>
      </c>
      <c r="AD433">
        <v>0</v>
      </c>
      <c r="AE433">
        <v>4</v>
      </c>
      <c r="AF433">
        <v>0</v>
      </c>
      <c r="AG433">
        <v>1</v>
      </c>
      <c r="AH433">
        <v>0</v>
      </c>
      <c r="AI433">
        <v>0</v>
      </c>
      <c r="AJ433">
        <v>4</v>
      </c>
      <c r="AK433">
        <v>13</v>
      </c>
      <c r="AL433">
        <v>9</v>
      </c>
      <c r="AM433">
        <v>4</v>
      </c>
      <c r="AN433">
        <v>4</v>
      </c>
      <c r="AO433">
        <v>9</v>
      </c>
      <c r="AP433">
        <v>5</v>
      </c>
      <c r="AQ433">
        <v>9</v>
      </c>
      <c r="AR433">
        <v>23</v>
      </c>
      <c r="AS433">
        <v>57</v>
      </c>
      <c r="AT433">
        <v>43</v>
      </c>
      <c r="AU433">
        <v>0</v>
      </c>
      <c r="AV433">
        <v>0</v>
      </c>
      <c r="AW433">
        <v>3.12</v>
      </c>
      <c r="AX433">
        <v>60</v>
      </c>
      <c r="AY433">
        <v>71</v>
      </c>
      <c r="AZ433">
        <v>71</v>
      </c>
      <c r="BA433">
        <v>40</v>
      </c>
      <c r="BB433">
        <v>19</v>
      </c>
      <c r="BC433">
        <v>45</v>
      </c>
      <c r="BD433">
        <v>75</v>
      </c>
      <c r="BE433">
        <v>46</v>
      </c>
      <c r="BF433">
        <v>71</v>
      </c>
      <c r="BG433">
        <v>8.9600000000000009</v>
      </c>
      <c r="BH433">
        <v>3.83</v>
      </c>
      <c r="BI433">
        <v>2.4700000000000002</v>
      </c>
      <c r="BJ433">
        <v>3.47</v>
      </c>
      <c r="BK433">
        <v>3.01</v>
      </c>
      <c r="BL433">
        <f>1/Table1[[#This Row],[odds_ft_home_team_win]]+1/Table1[[#This Row],[odds_ft_draw]]+1/Table1[[#This Row],[odds_ft_away_team_win]]-1</f>
        <v>2.526865125674993E-2</v>
      </c>
      <c r="BM433">
        <f>Table1[[#This Row],[Margin]]/3</f>
        <v>8.4228837522499767E-3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 t="s">
        <v>106</v>
      </c>
      <c r="BU433">
        <f>VLOOKUP(Table1[[#This Row],[Reference]],metron,11,FALSE)</f>
        <v>1.344038264434575</v>
      </c>
      <c r="BV433">
        <f>VLOOKUP(Table1[[#This Row],[Reference]],metron,12,FALSE)</f>
        <v>1.1515772691037469</v>
      </c>
    </row>
    <row r="434" spans="1:74" hidden="1" x14ac:dyDescent="0.45">
      <c r="A434" t="s">
        <v>5411</v>
      </c>
      <c r="B434">
        <v>1453604400</v>
      </c>
      <c r="C434" s="3" t="s">
        <v>1972</v>
      </c>
      <c r="D434" t="s">
        <v>65</v>
      </c>
      <c r="E434" t="s">
        <v>66</v>
      </c>
      <c r="F434" t="s">
        <v>67</v>
      </c>
      <c r="G434" t="s">
        <v>611</v>
      </c>
      <c r="H434" t="s">
        <v>66</v>
      </c>
      <c r="I434">
        <f>MROUND(Table1[[#This Row],[Prob_H]]*100,2)/100</f>
        <v>0.42</v>
      </c>
      <c r="J434">
        <f>1/Table1[[#This Row],[odds_ft_home_team_win]]-Table1[[#This Row],[Margin/3]]</f>
        <v>0.42430516343559826</v>
      </c>
      <c r="K434">
        <f>1/Table1[[#This Row],[odds_ft_draw]]-Table1[[#This Row],[Margin/3]]</f>
        <v>0.28125980299893349</v>
      </c>
      <c r="L434">
        <f>1/Table1[[#This Row],[odds_ft_away_team_win]]-Table1[[#This Row],[Margin/3]]</f>
        <v>0.29443503356546841</v>
      </c>
      <c r="M434">
        <v>3</v>
      </c>
      <c r="N434">
        <v>2.2999999999999998</v>
      </c>
      <c r="O434">
        <v>1.2</v>
      </c>
      <c r="P434">
        <v>1.56</v>
      </c>
      <c r="Q434">
        <v>0.83</v>
      </c>
      <c r="R434" t="str" cm="1">
        <f t="array" ref="R4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4">
        <v>1</v>
      </c>
      <c r="T434">
        <v>1</v>
      </c>
      <c r="U434">
        <v>2</v>
      </c>
      <c r="V434">
        <v>2</v>
      </c>
      <c r="W434">
        <v>1</v>
      </c>
      <c r="X434">
        <v>1</v>
      </c>
      <c r="Y434">
        <v>32</v>
      </c>
      <c r="Z434">
        <v>29</v>
      </c>
      <c r="AA434">
        <v>-1</v>
      </c>
      <c r="AB434">
        <v>-1</v>
      </c>
      <c r="AC434">
        <v>3</v>
      </c>
      <c r="AD434">
        <v>0</v>
      </c>
      <c r="AE434">
        <v>2</v>
      </c>
      <c r="AF434">
        <v>0</v>
      </c>
      <c r="AG434">
        <v>1</v>
      </c>
      <c r="AH434">
        <v>2</v>
      </c>
      <c r="AI434">
        <v>1</v>
      </c>
      <c r="AJ434">
        <v>1</v>
      </c>
      <c r="AK434">
        <v>-1</v>
      </c>
      <c r="AL434">
        <v>-1</v>
      </c>
      <c r="AM434">
        <v>-1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0</v>
      </c>
      <c r="AV434">
        <v>0</v>
      </c>
      <c r="AW434">
        <v>2.85</v>
      </c>
      <c r="AX434">
        <v>60</v>
      </c>
      <c r="AY434">
        <v>65</v>
      </c>
      <c r="AZ434">
        <v>60</v>
      </c>
      <c r="BA434">
        <v>40</v>
      </c>
      <c r="BB434">
        <v>15</v>
      </c>
      <c r="BC434">
        <v>45</v>
      </c>
      <c r="BD434">
        <v>75</v>
      </c>
      <c r="BE434">
        <v>40</v>
      </c>
      <c r="BF434">
        <v>70</v>
      </c>
      <c r="BG434">
        <v>10.74</v>
      </c>
      <c r="BH434">
        <v>5.0999999999999996</v>
      </c>
      <c r="BI434">
        <v>2.31</v>
      </c>
      <c r="BJ434">
        <v>3.45</v>
      </c>
      <c r="BK434">
        <v>3.3</v>
      </c>
      <c r="BL434">
        <f>1/Table1[[#This Row],[odds_ft_home_team_win]]+1/Table1[[#This Row],[odds_ft_draw]]+1/Table1[[#This Row],[odds_ft_away_team_win]]-1</f>
        <v>2.5785808394503951E-2</v>
      </c>
      <c r="BM434">
        <f>Table1[[#This Row],[Margin]]/3</f>
        <v>8.5952694648346508E-3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 t="s">
        <v>126</v>
      </c>
      <c r="BU434">
        <f>VLOOKUP(Table1[[#This Row],[Reference]],metron,11,FALSE)</f>
        <v>1.396960958296362</v>
      </c>
      <c r="BV434">
        <f>VLOOKUP(Table1[[#This Row],[Reference]],metron,12,FALSE)</f>
        <v>1.091503992901508</v>
      </c>
    </row>
    <row r="435" spans="1:74" hidden="1" x14ac:dyDescent="0.45">
      <c r="A435" t="s">
        <v>5411</v>
      </c>
      <c r="B435">
        <v>1453658400</v>
      </c>
      <c r="C435" s="3" t="s">
        <v>1973</v>
      </c>
      <c r="D435" t="s">
        <v>65</v>
      </c>
      <c r="E435" t="s">
        <v>66</v>
      </c>
      <c r="F435" t="s">
        <v>94</v>
      </c>
      <c r="G435" t="s">
        <v>73</v>
      </c>
      <c r="H435" t="s">
        <v>66</v>
      </c>
      <c r="I435">
        <f>MROUND(Table1[[#This Row],[Prob_H]]*100,2)/100</f>
        <v>0.52</v>
      </c>
      <c r="J435">
        <f>1/Table1[[#This Row],[odds_ft_home_team_win]]-Table1[[#This Row],[Margin/3]]</f>
        <v>0.52888340000227296</v>
      </c>
      <c r="K435">
        <f>1/Table1[[#This Row],[odds_ft_draw]]-Table1[[#This Row],[Margin/3]]</f>
        <v>0.25862867054450739</v>
      </c>
      <c r="L435">
        <f>1/Table1[[#This Row],[odds_ft_away_team_win]]-Table1[[#This Row],[Margin/3]]</f>
        <v>0.21248792945321979</v>
      </c>
      <c r="M435">
        <v>3</v>
      </c>
      <c r="N435">
        <v>2.5</v>
      </c>
      <c r="O435">
        <v>0.7</v>
      </c>
      <c r="P435">
        <v>2</v>
      </c>
      <c r="Q435">
        <v>0.78</v>
      </c>
      <c r="R435" t="str" cm="1">
        <f t="array" ref="R4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35">
        <v>0</v>
      </c>
      <c r="T435">
        <v>1</v>
      </c>
      <c r="U435">
        <v>1</v>
      </c>
      <c r="V435">
        <v>1</v>
      </c>
      <c r="W435">
        <v>0</v>
      </c>
      <c r="X435">
        <v>1</v>
      </c>
      <c r="Z435">
        <v>29</v>
      </c>
      <c r="AA435">
        <v>12</v>
      </c>
      <c r="AB435">
        <v>3</v>
      </c>
      <c r="AC435">
        <v>0</v>
      </c>
      <c r="AD435">
        <v>0</v>
      </c>
      <c r="AE435">
        <v>2</v>
      </c>
      <c r="AF435">
        <v>1</v>
      </c>
      <c r="AG435">
        <v>0</v>
      </c>
      <c r="AH435">
        <v>0</v>
      </c>
      <c r="AI435">
        <v>0</v>
      </c>
      <c r="AJ435">
        <v>3</v>
      </c>
      <c r="AK435">
        <v>22</v>
      </c>
      <c r="AL435">
        <v>12</v>
      </c>
      <c r="AM435">
        <v>10</v>
      </c>
      <c r="AN435">
        <v>2</v>
      </c>
      <c r="AO435">
        <v>12</v>
      </c>
      <c r="AP435">
        <v>10</v>
      </c>
      <c r="AQ435">
        <v>13</v>
      </c>
      <c r="AR435">
        <v>10</v>
      </c>
      <c r="AS435">
        <v>44</v>
      </c>
      <c r="AT435">
        <v>56</v>
      </c>
      <c r="AU435">
        <v>0</v>
      </c>
      <c r="AV435">
        <v>0</v>
      </c>
      <c r="AW435">
        <v>2.29</v>
      </c>
      <c r="AX435">
        <v>41</v>
      </c>
      <c r="AY435">
        <v>58</v>
      </c>
      <c r="AZ435">
        <v>44</v>
      </c>
      <c r="BA435">
        <v>21</v>
      </c>
      <c r="BB435">
        <v>17</v>
      </c>
      <c r="BC435">
        <v>31</v>
      </c>
      <c r="BD435">
        <v>76</v>
      </c>
      <c r="BE435">
        <v>30</v>
      </c>
      <c r="BF435">
        <v>59</v>
      </c>
      <c r="BG435">
        <v>10.64</v>
      </c>
      <c r="BH435">
        <v>4.33</v>
      </c>
      <c r="BI435">
        <v>1.86</v>
      </c>
      <c r="BJ435">
        <v>3.74</v>
      </c>
      <c r="BK435">
        <v>4.5199999999999996</v>
      </c>
      <c r="BL435">
        <f>1/Table1[[#This Row],[odds_ft_home_team_win]]+1/Table1[[#This Row],[odds_ft_draw]]+1/Table1[[#This Row],[odds_ft_away_team_win]]-1</f>
        <v>2.6253025799632734E-2</v>
      </c>
      <c r="BM435">
        <f>Table1[[#This Row],[Margin]]/3</f>
        <v>8.7510085998775775E-3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 t="s">
        <v>124</v>
      </c>
      <c r="BU435">
        <f>VLOOKUP(Table1[[#This Row],[Reference]],metron,11,FALSE)</f>
        <v>1.625948039373891</v>
      </c>
      <c r="BV435">
        <f>VLOOKUP(Table1[[#This Row],[Reference]],metron,12,FALSE)</f>
        <v>0.97079231886396644</v>
      </c>
    </row>
    <row r="436" spans="1:74" hidden="1" x14ac:dyDescent="0.45">
      <c r="A436" t="s">
        <v>5411</v>
      </c>
      <c r="B436">
        <v>1453676400</v>
      </c>
      <c r="C436" s="3" t="s">
        <v>1974</v>
      </c>
      <c r="D436" t="s">
        <v>65</v>
      </c>
      <c r="E436" t="s">
        <v>66</v>
      </c>
      <c r="F436" t="s">
        <v>98</v>
      </c>
      <c r="G436" t="s">
        <v>68</v>
      </c>
      <c r="H436" t="s">
        <v>66</v>
      </c>
      <c r="I436">
        <f>MROUND(Table1[[#This Row],[Prob_H]]*100,2)/100</f>
        <v>0.28000000000000003</v>
      </c>
      <c r="J436">
        <f>1/Table1[[#This Row],[odds_ft_home_team_win]]-Table1[[#This Row],[Margin/3]]</f>
        <v>0.2855229402242534</v>
      </c>
      <c r="K436">
        <f>1/Table1[[#This Row],[odds_ft_draw]]-Table1[[#This Row],[Margin/3]]</f>
        <v>0.28639054390289298</v>
      </c>
      <c r="L436">
        <f>1/Table1[[#This Row],[odds_ft_away_team_win]]-Table1[[#This Row],[Margin/3]]</f>
        <v>0.42808651587285346</v>
      </c>
      <c r="M436">
        <v>3</v>
      </c>
      <c r="N436">
        <v>1.67</v>
      </c>
      <c r="O436">
        <v>1.58</v>
      </c>
      <c r="P436">
        <v>1.56</v>
      </c>
      <c r="Q436">
        <v>1.48</v>
      </c>
      <c r="R436" t="str" cm="1">
        <f t="array" ref="R4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6">
        <v>2</v>
      </c>
      <c r="T436">
        <v>2</v>
      </c>
      <c r="U436">
        <v>4</v>
      </c>
      <c r="V436">
        <v>1</v>
      </c>
      <c r="W436">
        <v>1</v>
      </c>
      <c r="X436">
        <v>0</v>
      </c>
      <c r="Y436" t="s">
        <v>528</v>
      </c>
      <c r="Z436" t="s">
        <v>1975</v>
      </c>
      <c r="AA436">
        <v>3</v>
      </c>
      <c r="AB436">
        <v>2</v>
      </c>
      <c r="AC436">
        <v>2</v>
      </c>
      <c r="AD436">
        <v>0</v>
      </c>
      <c r="AE436">
        <v>4</v>
      </c>
      <c r="AF436">
        <v>0</v>
      </c>
      <c r="AG436">
        <v>0</v>
      </c>
      <c r="AH436">
        <v>2</v>
      </c>
      <c r="AI436">
        <v>1</v>
      </c>
      <c r="AJ436">
        <v>3</v>
      </c>
      <c r="AK436">
        <v>8</v>
      </c>
      <c r="AL436">
        <v>12</v>
      </c>
      <c r="AM436">
        <v>4</v>
      </c>
      <c r="AN436">
        <v>5</v>
      </c>
      <c r="AO436">
        <v>4</v>
      </c>
      <c r="AP436">
        <v>7</v>
      </c>
      <c r="AQ436">
        <v>11</v>
      </c>
      <c r="AR436">
        <v>14</v>
      </c>
      <c r="AS436">
        <v>48</v>
      </c>
      <c r="AT436">
        <v>52</v>
      </c>
      <c r="AU436">
        <v>0</v>
      </c>
      <c r="AV436">
        <v>0</v>
      </c>
      <c r="AW436">
        <v>2.68</v>
      </c>
      <c r="AX436">
        <v>50</v>
      </c>
      <c r="AY436">
        <v>66</v>
      </c>
      <c r="AZ436">
        <v>50</v>
      </c>
      <c r="BA436">
        <v>25</v>
      </c>
      <c r="BB436">
        <v>15</v>
      </c>
      <c r="BC436">
        <v>42</v>
      </c>
      <c r="BD436">
        <v>66</v>
      </c>
      <c r="BE436">
        <v>45</v>
      </c>
      <c r="BF436">
        <v>77</v>
      </c>
      <c r="BG436">
        <v>9.31</v>
      </c>
      <c r="BH436">
        <v>5.5</v>
      </c>
      <c r="BI436">
        <v>3.4</v>
      </c>
      <c r="BJ436">
        <v>3.39</v>
      </c>
      <c r="BK436">
        <v>2.29</v>
      </c>
      <c r="BL436">
        <f>1/Table1[[#This Row],[odds_ft_home_team_win]]+1/Table1[[#This Row],[odds_ft_draw]]+1/Table1[[#This Row],[odds_ft_away_team_win]]-1</f>
        <v>2.5784120503710373E-2</v>
      </c>
      <c r="BM436">
        <f>Table1[[#This Row],[Margin]]/3</f>
        <v>8.5947068345701236E-3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 t="s">
        <v>128</v>
      </c>
      <c r="BU436">
        <f>VLOOKUP(Table1[[#This Row],[Reference]],metron,11,FALSE)</f>
        <v>1.128766254360926</v>
      </c>
      <c r="BV436">
        <f>VLOOKUP(Table1[[#This Row],[Reference]],metron,12,FALSE)</f>
        <v>1.415794481446242</v>
      </c>
    </row>
    <row r="437" spans="1:74" hidden="1" x14ac:dyDescent="0.45">
      <c r="A437" t="s">
        <v>5410</v>
      </c>
      <c r="B437">
        <v>1469844000</v>
      </c>
      <c r="C437" s="3" t="s">
        <v>2235</v>
      </c>
      <c r="D437" t="s">
        <v>65</v>
      </c>
      <c r="E437" t="s">
        <v>66</v>
      </c>
      <c r="F437" t="s">
        <v>72</v>
      </c>
      <c r="G437" t="s">
        <v>98</v>
      </c>
      <c r="H437" t="s">
        <v>66</v>
      </c>
      <c r="I437">
        <f>MROUND(Table1[[#This Row],[Prob_H]]*100,2)/100</f>
        <v>0.4</v>
      </c>
      <c r="J437">
        <f>1/Table1[[#This Row],[odds_ft_home_team_win]]-Table1[[#This Row],[Margin/3]]</f>
        <v>0.40144177503016226</v>
      </c>
      <c r="K437">
        <f>1/Table1[[#This Row],[odds_ft_draw]]-Table1[[#This Row],[Margin/3]]</f>
        <v>0.28746369762207225</v>
      </c>
      <c r="L437">
        <f>1/Table1[[#This Row],[odds_ft_away_team_win]]-Table1[[#This Row],[Margin/3]]</f>
        <v>0.31109452734776555</v>
      </c>
      <c r="M437">
        <v>3</v>
      </c>
      <c r="N437">
        <v>3</v>
      </c>
      <c r="O437">
        <v>0</v>
      </c>
      <c r="P437">
        <v>2.2000000000000002</v>
      </c>
      <c r="Q437">
        <v>1.24</v>
      </c>
      <c r="R437" t="str" cm="1">
        <f t="array" ref="R4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7">
        <v>4</v>
      </c>
      <c r="T437">
        <v>0</v>
      </c>
      <c r="U437">
        <v>4</v>
      </c>
      <c r="V437">
        <v>3</v>
      </c>
      <c r="W437">
        <v>3</v>
      </c>
      <c r="X437">
        <v>0</v>
      </c>
      <c r="Y437" t="s">
        <v>2236</v>
      </c>
      <c r="AA437">
        <v>-1</v>
      </c>
      <c r="AB437">
        <v>-1</v>
      </c>
      <c r="AC437">
        <v>2</v>
      </c>
      <c r="AD437">
        <v>0</v>
      </c>
      <c r="AE437">
        <v>4</v>
      </c>
      <c r="AF437">
        <v>0</v>
      </c>
      <c r="AG437">
        <v>2</v>
      </c>
      <c r="AH437">
        <v>0</v>
      </c>
      <c r="AI437">
        <v>2</v>
      </c>
      <c r="AJ437">
        <v>2</v>
      </c>
      <c r="AK437">
        <v>-1</v>
      </c>
      <c r="AL437">
        <v>-1</v>
      </c>
      <c r="AM437">
        <v>-1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0</v>
      </c>
      <c r="AV437">
        <v>0</v>
      </c>
      <c r="AW437">
        <v>1.5</v>
      </c>
      <c r="AX437">
        <v>0</v>
      </c>
      <c r="AY437">
        <v>50</v>
      </c>
      <c r="AZ437">
        <v>0</v>
      </c>
      <c r="BA437">
        <v>0</v>
      </c>
      <c r="BB437">
        <v>0</v>
      </c>
      <c r="BC437">
        <v>0</v>
      </c>
      <c r="BD437">
        <v>50</v>
      </c>
      <c r="BE437">
        <v>0</v>
      </c>
      <c r="BF437">
        <v>100</v>
      </c>
      <c r="BG437">
        <v>15</v>
      </c>
      <c r="BH437">
        <v>4</v>
      </c>
      <c r="BI437">
        <v>2.44</v>
      </c>
      <c r="BJ437">
        <v>3.38</v>
      </c>
      <c r="BK437">
        <v>3.13</v>
      </c>
      <c r="BL437">
        <f>1/Table1[[#This Row],[odds_ft_home_team_win]]+1/Table1[[#This Row],[odds_ft_draw]]+1/Table1[[#This Row],[odds_ft_away_team_win]]-1</f>
        <v>2.5182871630824666E-2</v>
      </c>
      <c r="BM437">
        <f>Table1[[#This Row],[Margin]]/3</f>
        <v>8.3942905436082214E-3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 t="s">
        <v>75</v>
      </c>
      <c r="BU437">
        <f>VLOOKUP(Table1[[#This Row],[Reference]],metron,11,FALSE)</f>
        <v>1.344038264434575</v>
      </c>
      <c r="BV437">
        <f>VLOOKUP(Table1[[#This Row],[Reference]],metron,12,FALSE)</f>
        <v>1.1515772691037469</v>
      </c>
    </row>
    <row r="438" spans="1:74" hidden="1" x14ac:dyDescent="0.45">
      <c r="A438" t="s">
        <v>5410</v>
      </c>
      <c r="B438">
        <v>1469916000</v>
      </c>
      <c r="C438" s="3" t="s">
        <v>2237</v>
      </c>
      <c r="D438" t="s">
        <v>65</v>
      </c>
      <c r="E438" t="s">
        <v>66</v>
      </c>
      <c r="F438" t="s">
        <v>80</v>
      </c>
      <c r="G438" t="s">
        <v>73</v>
      </c>
      <c r="H438" t="s">
        <v>66</v>
      </c>
      <c r="I438">
        <f>MROUND(Table1[[#This Row],[Prob_H]]*100,2)/100</f>
        <v>0.5</v>
      </c>
      <c r="J438">
        <f>1/Table1[[#This Row],[odds_ft_home_team_win]]-Table1[[#This Row],[Margin/3]]</f>
        <v>0.49419345183461316</v>
      </c>
      <c r="K438">
        <f>1/Table1[[#This Row],[odds_ft_draw]]-Table1[[#This Row],[Margin/3]]</f>
        <v>0.27257976542503726</v>
      </c>
      <c r="L438">
        <f>1/Table1[[#This Row],[odds_ft_away_team_win]]-Table1[[#This Row],[Margin/3]]</f>
        <v>0.23322678274034964</v>
      </c>
      <c r="M438">
        <v>3</v>
      </c>
      <c r="N438">
        <v>3</v>
      </c>
      <c r="O438">
        <v>1</v>
      </c>
      <c r="P438">
        <v>1.35</v>
      </c>
      <c r="Q438">
        <v>1.06</v>
      </c>
      <c r="R438" t="str" cm="1">
        <f t="array" ref="R4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38">
        <v>2</v>
      </c>
      <c r="T438">
        <v>1</v>
      </c>
      <c r="U438">
        <v>3</v>
      </c>
      <c r="V438">
        <v>2</v>
      </c>
      <c r="W438">
        <v>2</v>
      </c>
      <c r="X438">
        <v>0</v>
      </c>
      <c r="Y438" t="s">
        <v>2238</v>
      </c>
      <c r="Z438">
        <v>80</v>
      </c>
      <c r="AA438">
        <v>-1</v>
      </c>
      <c r="AB438">
        <v>-1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1</v>
      </c>
      <c r="AJ438">
        <v>0</v>
      </c>
      <c r="AK438">
        <v>-1</v>
      </c>
      <c r="AL438">
        <v>-1</v>
      </c>
      <c r="AM438">
        <v>-1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0</v>
      </c>
      <c r="AV438">
        <v>0</v>
      </c>
      <c r="AW438">
        <v>2</v>
      </c>
      <c r="AX438">
        <v>50</v>
      </c>
      <c r="AY438">
        <v>100</v>
      </c>
      <c r="AZ438">
        <v>0</v>
      </c>
      <c r="BA438">
        <v>0</v>
      </c>
      <c r="BB438">
        <v>0</v>
      </c>
      <c r="BC438">
        <v>0</v>
      </c>
      <c r="BD438">
        <v>50</v>
      </c>
      <c r="BE438">
        <v>50</v>
      </c>
      <c r="BF438">
        <v>100</v>
      </c>
      <c r="BG438">
        <v>7</v>
      </c>
      <c r="BH438">
        <v>2</v>
      </c>
      <c r="BI438">
        <v>1.99</v>
      </c>
      <c r="BJ438">
        <v>3.56</v>
      </c>
      <c r="BK438">
        <v>4.1399999999999997</v>
      </c>
      <c r="BL438">
        <f>1/Table1[[#This Row],[odds_ft_home_team_win]]+1/Table1[[#This Row],[odds_ft_draw]]+1/Table1[[#This Row],[odds_ft_away_team_win]]-1</f>
        <v>2.4957332938371435E-2</v>
      </c>
      <c r="BM438">
        <f>Table1[[#This Row],[Margin]]/3</f>
        <v>8.3191109794571449E-3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 t="s">
        <v>83</v>
      </c>
      <c r="BU438">
        <f>VLOOKUP(Table1[[#This Row],[Reference]],metron,11,FALSE)</f>
        <v>1.5342708579532029</v>
      </c>
      <c r="BV438">
        <f>VLOOKUP(Table1[[#This Row],[Reference]],metron,12,FALSE)</f>
        <v>0.98593713070196176</v>
      </c>
    </row>
    <row r="439" spans="1:74" hidden="1" x14ac:dyDescent="0.45">
      <c r="A439" t="s">
        <v>5410</v>
      </c>
      <c r="B439">
        <v>1469923200</v>
      </c>
      <c r="C439" s="3" t="s">
        <v>2239</v>
      </c>
      <c r="D439" t="s">
        <v>65</v>
      </c>
      <c r="E439" t="s">
        <v>66</v>
      </c>
      <c r="F439" t="s">
        <v>85</v>
      </c>
      <c r="G439" t="s">
        <v>77</v>
      </c>
      <c r="H439" t="s">
        <v>66</v>
      </c>
      <c r="I439">
        <f>MROUND(Table1[[#This Row],[Prob_H]]*100,2)/100</f>
        <v>0.48</v>
      </c>
      <c r="J439">
        <f>1/Table1[[#This Row],[odds_ft_home_team_win]]-Table1[[#This Row],[Margin/3]]</f>
        <v>0.48179367621042596</v>
      </c>
      <c r="K439">
        <f>1/Table1[[#This Row],[odds_ft_draw]]-Table1[[#This Row],[Margin/3]]</f>
        <v>0.27408347348526813</v>
      </c>
      <c r="L439">
        <f>1/Table1[[#This Row],[odds_ft_away_team_win]]-Table1[[#This Row],[Margin/3]]</f>
        <v>0.24412285030430597</v>
      </c>
      <c r="M439">
        <v>3</v>
      </c>
      <c r="N439">
        <v>1</v>
      </c>
      <c r="O439">
        <v>1</v>
      </c>
      <c r="P439">
        <v>1.89</v>
      </c>
      <c r="Q439">
        <v>1</v>
      </c>
      <c r="R439" t="str" cm="1">
        <f t="array" ref="R4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39">
        <v>1</v>
      </c>
      <c r="T439">
        <v>1</v>
      </c>
      <c r="U439">
        <v>2</v>
      </c>
      <c r="V439">
        <v>2</v>
      </c>
      <c r="W439">
        <v>1</v>
      </c>
      <c r="X439">
        <v>1</v>
      </c>
      <c r="Y439">
        <v>22</v>
      </c>
      <c r="Z439">
        <v>21</v>
      </c>
      <c r="AA439">
        <v>7</v>
      </c>
      <c r="AB439">
        <v>1</v>
      </c>
      <c r="AC439">
        <v>1</v>
      </c>
      <c r="AD439">
        <v>0</v>
      </c>
      <c r="AE439">
        <v>3</v>
      </c>
      <c r="AF439">
        <v>0</v>
      </c>
      <c r="AG439">
        <v>1</v>
      </c>
      <c r="AH439">
        <v>0</v>
      </c>
      <c r="AI439">
        <v>3</v>
      </c>
      <c r="AJ439">
        <v>0</v>
      </c>
      <c r="AK439">
        <v>11</v>
      </c>
      <c r="AL439">
        <v>9</v>
      </c>
      <c r="AM439">
        <v>4</v>
      </c>
      <c r="AN439">
        <v>7</v>
      </c>
      <c r="AO439">
        <v>7</v>
      </c>
      <c r="AP439">
        <v>2</v>
      </c>
      <c r="AQ439">
        <v>18</v>
      </c>
      <c r="AR439">
        <v>14</v>
      </c>
      <c r="AS439">
        <v>53</v>
      </c>
      <c r="AT439">
        <v>47</v>
      </c>
      <c r="AU439">
        <v>0</v>
      </c>
      <c r="AV439">
        <v>0</v>
      </c>
      <c r="AW439">
        <v>1</v>
      </c>
      <c r="AX439">
        <v>50</v>
      </c>
      <c r="AY439">
        <v>50</v>
      </c>
      <c r="AZ439">
        <v>0</v>
      </c>
      <c r="BA439">
        <v>0</v>
      </c>
      <c r="BB439">
        <v>0</v>
      </c>
      <c r="BC439">
        <v>0</v>
      </c>
      <c r="BD439">
        <v>50</v>
      </c>
      <c r="BE439">
        <v>0</v>
      </c>
      <c r="BF439">
        <v>50</v>
      </c>
      <c r="BG439">
        <v>15</v>
      </c>
      <c r="BH439">
        <v>5</v>
      </c>
      <c r="BI439">
        <v>2.04</v>
      </c>
      <c r="BJ439">
        <v>3.54</v>
      </c>
      <c r="BK439">
        <v>3.96</v>
      </c>
      <c r="BL439">
        <f>1/Table1[[#This Row],[odds_ft_home_team_win]]+1/Table1[[#This Row],[odds_ft_draw]]+1/Table1[[#This Row],[odds_ft_away_team_win]]-1</f>
        <v>2.520720666283971E-2</v>
      </c>
      <c r="BM439">
        <f>Table1[[#This Row],[Margin]]/3</f>
        <v>8.4024022209465699E-3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 t="s">
        <v>1684</v>
      </c>
      <c r="BU439">
        <f>VLOOKUP(Table1[[#This Row],[Reference]],metron,11,FALSE)</f>
        <v>1.510877192982456</v>
      </c>
      <c r="BV439">
        <f>VLOOKUP(Table1[[#This Row],[Reference]],metron,12,FALSE)</f>
        <v>1.0163157894736841</v>
      </c>
    </row>
    <row r="440" spans="1:74" hidden="1" x14ac:dyDescent="0.45">
      <c r="A440" t="s">
        <v>5410</v>
      </c>
      <c r="B440">
        <v>1469923200</v>
      </c>
      <c r="C440" s="3" t="s">
        <v>2239</v>
      </c>
      <c r="D440" t="s">
        <v>65</v>
      </c>
      <c r="E440" t="s">
        <v>66</v>
      </c>
      <c r="F440" t="s">
        <v>93</v>
      </c>
      <c r="G440" t="s">
        <v>611</v>
      </c>
      <c r="H440" t="s">
        <v>66</v>
      </c>
      <c r="I440">
        <f>MROUND(Table1[[#This Row],[Prob_H]]*100,2)/100</f>
        <v>0.5</v>
      </c>
      <c r="J440">
        <f>1/Table1[[#This Row],[odds_ft_home_team_win]]-Table1[[#This Row],[Margin/3]]</f>
        <v>0.4938999222588219</v>
      </c>
      <c r="K440">
        <f>1/Table1[[#This Row],[odds_ft_draw]]-Table1[[#This Row],[Margin/3]]</f>
        <v>0.27547826853566071</v>
      </c>
      <c r="L440">
        <f>1/Table1[[#This Row],[odds_ft_away_team_win]]-Table1[[#This Row],[Margin/3]]</f>
        <v>0.2306218092055172</v>
      </c>
      <c r="M440">
        <v>3</v>
      </c>
      <c r="N440">
        <v>1</v>
      </c>
      <c r="O440">
        <v>0</v>
      </c>
      <c r="P440">
        <v>1.89</v>
      </c>
      <c r="Q440">
        <v>0.28999999999999998</v>
      </c>
      <c r="R440" t="str" cm="1">
        <f t="array" ref="R4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82</v>
      </c>
      <c r="AA440">
        <v>5</v>
      </c>
      <c r="AB440">
        <v>5</v>
      </c>
      <c r="AC440">
        <v>3</v>
      </c>
      <c r="AD440">
        <v>0</v>
      </c>
      <c r="AE440">
        <v>2</v>
      </c>
      <c r="AF440">
        <v>1</v>
      </c>
      <c r="AG440">
        <v>2</v>
      </c>
      <c r="AH440">
        <v>1</v>
      </c>
      <c r="AI440">
        <v>2</v>
      </c>
      <c r="AJ440">
        <v>1</v>
      </c>
      <c r="AK440">
        <v>10</v>
      </c>
      <c r="AL440">
        <v>5</v>
      </c>
      <c r="AM440">
        <v>4</v>
      </c>
      <c r="AN440">
        <v>3</v>
      </c>
      <c r="AO440">
        <v>6</v>
      </c>
      <c r="AP440">
        <v>2</v>
      </c>
      <c r="AQ440">
        <v>15</v>
      </c>
      <c r="AR440">
        <v>15</v>
      </c>
      <c r="AS440">
        <v>57</v>
      </c>
      <c r="AT440">
        <v>43</v>
      </c>
      <c r="AU440">
        <v>0</v>
      </c>
      <c r="AV440">
        <v>0</v>
      </c>
      <c r="AW440">
        <v>2</v>
      </c>
      <c r="AX440">
        <v>50</v>
      </c>
      <c r="AY440">
        <v>100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100</v>
      </c>
      <c r="BF440">
        <v>100</v>
      </c>
      <c r="BG440">
        <v>8</v>
      </c>
      <c r="BH440">
        <v>3</v>
      </c>
      <c r="BI440">
        <v>1.99</v>
      </c>
      <c r="BJ440">
        <v>3.52</v>
      </c>
      <c r="BK440">
        <v>4.18</v>
      </c>
      <c r="BL440">
        <f>1/Table1[[#This Row],[odds_ft_home_team_win]]+1/Table1[[#This Row],[odds_ft_draw]]+1/Table1[[#This Row],[odds_ft_away_team_win]]-1</f>
        <v>2.5837921665745167E-2</v>
      </c>
      <c r="BM440">
        <f>Table1[[#This Row],[Margin]]/3</f>
        <v>8.6126405552483885E-3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 t="s">
        <v>95</v>
      </c>
      <c r="BU440">
        <f>VLOOKUP(Table1[[#This Row],[Reference]],metron,11,FALSE)</f>
        <v>1.5342708579532029</v>
      </c>
      <c r="BV440">
        <f>VLOOKUP(Table1[[#This Row],[Reference]],metron,12,FALSE)</f>
        <v>0.98593713070196176</v>
      </c>
    </row>
    <row r="441" spans="1:74" hidden="1" x14ac:dyDescent="0.45">
      <c r="A441" t="s">
        <v>5410</v>
      </c>
      <c r="B441">
        <v>1469923560</v>
      </c>
      <c r="C441" s="3" t="s">
        <v>2240</v>
      </c>
      <c r="D441" t="s">
        <v>65</v>
      </c>
      <c r="E441" t="s">
        <v>66</v>
      </c>
      <c r="F441" t="s">
        <v>103</v>
      </c>
      <c r="G441" t="s">
        <v>2218</v>
      </c>
      <c r="H441" t="s">
        <v>66</v>
      </c>
      <c r="I441">
        <f>MROUND(Table1[[#This Row],[Prob_H]]*100,2)/100</f>
        <v>0.52</v>
      </c>
      <c r="J441">
        <f>1/Table1[[#This Row],[odds_ft_home_team_win]]-Table1[[#This Row],[Margin/3]]</f>
        <v>0.51016180036872949</v>
      </c>
      <c r="K441">
        <f>1/Table1[[#This Row],[odds_ft_draw]]-Table1[[#This Row],[Margin/3]]</f>
        <v>0.260844289643898</v>
      </c>
      <c r="L441">
        <f>1/Table1[[#This Row],[odds_ft_away_team_win]]-Table1[[#This Row],[Margin/3]]</f>
        <v>0.22899390998737248</v>
      </c>
      <c r="M441">
        <v>3</v>
      </c>
      <c r="N441">
        <v>3</v>
      </c>
      <c r="O441">
        <v>1</v>
      </c>
      <c r="P441">
        <v>2</v>
      </c>
      <c r="Q441">
        <v>1.1100000000000001</v>
      </c>
      <c r="R441" t="str" cm="1">
        <f t="array" ref="R4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1">
        <v>1</v>
      </c>
      <c r="T441">
        <v>0</v>
      </c>
      <c r="U441">
        <v>1</v>
      </c>
      <c r="V441">
        <v>1</v>
      </c>
      <c r="W441">
        <v>1</v>
      </c>
      <c r="X441">
        <v>0</v>
      </c>
      <c r="Y441">
        <v>38</v>
      </c>
      <c r="AA441">
        <v>3</v>
      </c>
      <c r="AB441">
        <v>4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11</v>
      </c>
      <c r="AL441">
        <v>8</v>
      </c>
      <c r="AM441">
        <v>7</v>
      </c>
      <c r="AN441">
        <v>2</v>
      </c>
      <c r="AO441">
        <v>4</v>
      </c>
      <c r="AP441">
        <v>6</v>
      </c>
      <c r="AQ441">
        <v>18</v>
      </c>
      <c r="AR441">
        <v>22</v>
      </c>
      <c r="AS441">
        <v>48</v>
      </c>
      <c r="AT441">
        <v>52</v>
      </c>
      <c r="AU441">
        <v>0</v>
      </c>
      <c r="AV441">
        <v>0</v>
      </c>
      <c r="AW441">
        <v>3</v>
      </c>
      <c r="AX441">
        <v>50</v>
      </c>
      <c r="AY441">
        <v>50</v>
      </c>
      <c r="AZ441">
        <v>50</v>
      </c>
      <c r="BA441">
        <v>50</v>
      </c>
      <c r="BB441">
        <v>50</v>
      </c>
      <c r="BC441">
        <v>50</v>
      </c>
      <c r="BD441">
        <v>50</v>
      </c>
      <c r="BE441">
        <v>50</v>
      </c>
      <c r="BF441">
        <v>50</v>
      </c>
      <c r="BG441">
        <v>5</v>
      </c>
      <c r="BH441">
        <v>2</v>
      </c>
      <c r="BI441">
        <v>1.93</v>
      </c>
      <c r="BJ441">
        <v>3.72</v>
      </c>
      <c r="BK441">
        <v>4.22</v>
      </c>
      <c r="BL441">
        <f>1/Table1[[#This Row],[odds_ft_home_team_win]]+1/Table1[[#This Row],[odds_ft_draw]]+1/Table1[[#This Row],[odds_ft_away_team_win]]-1</f>
        <v>2.391874397153182E-2</v>
      </c>
      <c r="BM441">
        <f>Table1[[#This Row],[Margin]]/3</f>
        <v>7.9729146571772738E-3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 t="s">
        <v>118</v>
      </c>
      <c r="BU441">
        <f>VLOOKUP(Table1[[#This Row],[Reference]],metron,11,FALSE)</f>
        <v>1.625948039373891</v>
      </c>
      <c r="BV441">
        <f>VLOOKUP(Table1[[#This Row],[Reference]],metron,12,FALSE)</f>
        <v>0.97079231886396644</v>
      </c>
    </row>
    <row r="442" spans="1:74" hidden="1" x14ac:dyDescent="0.45">
      <c r="A442" t="s">
        <v>5410</v>
      </c>
      <c r="B442">
        <v>1469930400</v>
      </c>
      <c r="C442" s="3" t="s">
        <v>2241</v>
      </c>
      <c r="D442" t="s">
        <v>65</v>
      </c>
      <c r="E442" t="s">
        <v>66</v>
      </c>
      <c r="F442" t="s">
        <v>86</v>
      </c>
      <c r="G442" t="s">
        <v>68</v>
      </c>
      <c r="H442" t="s">
        <v>66</v>
      </c>
      <c r="I442">
        <f>MROUND(Table1[[#This Row],[Prob_H]]*100,2)/100</f>
        <v>0.48</v>
      </c>
      <c r="J442">
        <f>1/Table1[[#This Row],[odds_ft_home_team_win]]-Table1[[#This Row],[Margin/3]]</f>
        <v>0.47229205072342323</v>
      </c>
      <c r="K442">
        <f>1/Table1[[#This Row],[odds_ft_draw]]-Table1[[#This Row],[Margin/3]]</f>
        <v>0.27163486477211968</v>
      </c>
      <c r="L442">
        <f>1/Table1[[#This Row],[odds_ft_away_team_win]]-Table1[[#This Row],[Margin/3]]</f>
        <v>0.25607308450445709</v>
      </c>
      <c r="M442">
        <v>3</v>
      </c>
      <c r="N442">
        <v>3</v>
      </c>
      <c r="O442">
        <v>1</v>
      </c>
      <c r="P442">
        <v>1.85</v>
      </c>
      <c r="Q442">
        <v>1.7</v>
      </c>
      <c r="R442" t="str" cm="1">
        <f t="array" ref="R4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42">
        <v>0</v>
      </c>
      <c r="T442">
        <v>3</v>
      </c>
      <c r="U442">
        <v>3</v>
      </c>
      <c r="V442">
        <v>1</v>
      </c>
      <c r="W442">
        <v>0</v>
      </c>
      <c r="X442">
        <v>1</v>
      </c>
      <c r="Z442" t="s">
        <v>2242</v>
      </c>
      <c r="AA442">
        <v>1</v>
      </c>
      <c r="AB442">
        <v>7</v>
      </c>
      <c r="AC442">
        <v>0</v>
      </c>
      <c r="AD442">
        <v>1</v>
      </c>
      <c r="AE442">
        <v>2</v>
      </c>
      <c r="AF442">
        <v>0</v>
      </c>
      <c r="AG442">
        <v>1</v>
      </c>
      <c r="AH442">
        <v>0</v>
      </c>
      <c r="AI442">
        <v>0</v>
      </c>
      <c r="AJ442">
        <v>2</v>
      </c>
      <c r="AK442">
        <v>8</v>
      </c>
      <c r="AL442">
        <v>7</v>
      </c>
      <c r="AM442">
        <v>4</v>
      </c>
      <c r="AN442">
        <v>4</v>
      </c>
      <c r="AO442">
        <v>4</v>
      </c>
      <c r="AP442">
        <v>3</v>
      </c>
      <c r="AQ442">
        <v>6</v>
      </c>
      <c r="AR442">
        <v>12</v>
      </c>
      <c r="AS442">
        <v>53</v>
      </c>
      <c r="AT442">
        <v>47</v>
      </c>
      <c r="AU442">
        <v>0</v>
      </c>
      <c r="AV442">
        <v>0</v>
      </c>
      <c r="AW442">
        <v>1.5</v>
      </c>
      <c r="AX442">
        <v>25</v>
      </c>
      <c r="AY442">
        <v>50</v>
      </c>
      <c r="AZ442">
        <v>25</v>
      </c>
      <c r="BA442">
        <v>25</v>
      </c>
      <c r="BB442">
        <v>0</v>
      </c>
      <c r="BC442">
        <v>25</v>
      </c>
      <c r="BD442">
        <v>25</v>
      </c>
      <c r="BE442">
        <v>50</v>
      </c>
      <c r="BF442">
        <v>50</v>
      </c>
      <c r="BG442">
        <v>12.5</v>
      </c>
      <c r="BH442">
        <v>1.5</v>
      </c>
      <c r="BI442">
        <v>2.08</v>
      </c>
      <c r="BJ442">
        <v>3.57</v>
      </c>
      <c r="BK442">
        <v>3.78</v>
      </c>
      <c r="BL442">
        <f>1/Table1[[#This Row],[odds_ft_home_team_win]]+1/Table1[[#This Row],[odds_ft_draw]]+1/Table1[[#This Row],[odds_ft_away_team_win]]-1</f>
        <v>2.5431540137422548E-2</v>
      </c>
      <c r="BM442">
        <f>Table1[[#This Row],[Margin]]/3</f>
        <v>8.4771800458075166E-3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113</v>
      </c>
      <c r="BU442">
        <f>VLOOKUP(Table1[[#This Row],[Reference]],metron,11,FALSE)</f>
        <v>1.510877192982456</v>
      </c>
      <c r="BV442">
        <f>VLOOKUP(Table1[[#This Row],[Reference]],metron,12,FALSE)</f>
        <v>1.0163157894736841</v>
      </c>
    </row>
    <row r="443" spans="1:74" hidden="1" x14ac:dyDescent="0.45">
      <c r="A443" t="s">
        <v>5410</v>
      </c>
      <c r="B443">
        <v>1469984400</v>
      </c>
      <c r="C443" s="3" t="s">
        <v>2243</v>
      </c>
      <c r="D443" t="s">
        <v>65</v>
      </c>
      <c r="E443" t="s">
        <v>66</v>
      </c>
      <c r="F443" t="s">
        <v>94</v>
      </c>
      <c r="G443" t="s">
        <v>81</v>
      </c>
      <c r="H443" t="s">
        <v>66</v>
      </c>
      <c r="I443">
        <f>MROUND(Table1[[#This Row],[Prob_H]]*100,2)/100</f>
        <v>0.42</v>
      </c>
      <c r="J443">
        <f>1/Table1[[#This Row],[odds_ft_home_team_win]]-Table1[[#This Row],[Margin/3]]</f>
        <v>0.42262627489072369</v>
      </c>
      <c r="K443">
        <f>1/Table1[[#This Row],[odds_ft_draw]]-Table1[[#This Row],[Margin/3]]</f>
        <v>0.2732819329771734</v>
      </c>
      <c r="L443">
        <f>1/Table1[[#This Row],[odds_ft_away_team_win]]-Table1[[#This Row],[Margin/3]]</f>
        <v>0.30409179213210297</v>
      </c>
      <c r="M443">
        <v>3</v>
      </c>
      <c r="N443">
        <v>3</v>
      </c>
      <c r="O443">
        <v>0</v>
      </c>
      <c r="P443">
        <v>1.72</v>
      </c>
      <c r="Q443">
        <v>1.21</v>
      </c>
      <c r="R443" t="str" cm="1">
        <f t="array" ref="R4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82</v>
      </c>
      <c r="AA443">
        <v>6</v>
      </c>
      <c r="AB443">
        <v>4</v>
      </c>
      <c r="AC443">
        <v>3</v>
      </c>
      <c r="AD443">
        <v>0</v>
      </c>
      <c r="AE443">
        <v>1</v>
      </c>
      <c r="AF443">
        <v>0</v>
      </c>
      <c r="AG443">
        <v>2</v>
      </c>
      <c r="AH443">
        <v>1</v>
      </c>
      <c r="AI443">
        <v>0</v>
      </c>
      <c r="AJ443">
        <v>1</v>
      </c>
      <c r="AK443">
        <v>11</v>
      </c>
      <c r="AL443">
        <v>7</v>
      </c>
      <c r="AM443">
        <v>7</v>
      </c>
      <c r="AN443">
        <v>4</v>
      </c>
      <c r="AO443">
        <v>4</v>
      </c>
      <c r="AP443">
        <v>3</v>
      </c>
      <c r="AQ443">
        <v>7</v>
      </c>
      <c r="AR443">
        <v>9</v>
      </c>
      <c r="AS443">
        <v>54</v>
      </c>
      <c r="AT443">
        <v>46</v>
      </c>
      <c r="AU443">
        <v>0</v>
      </c>
      <c r="AV443">
        <v>0</v>
      </c>
      <c r="AW443">
        <v>3.5</v>
      </c>
      <c r="AX443">
        <v>50</v>
      </c>
      <c r="AY443">
        <v>50</v>
      </c>
      <c r="AZ443">
        <v>50</v>
      </c>
      <c r="BA443">
        <v>50</v>
      </c>
      <c r="BB443">
        <v>50</v>
      </c>
      <c r="BC443">
        <v>50</v>
      </c>
      <c r="BD443">
        <v>50</v>
      </c>
      <c r="BE443">
        <v>50</v>
      </c>
      <c r="BF443">
        <v>100</v>
      </c>
      <c r="BG443">
        <v>1</v>
      </c>
      <c r="BH443">
        <v>10</v>
      </c>
      <c r="BI443">
        <v>2.3199999999999998</v>
      </c>
      <c r="BJ443">
        <v>3.55</v>
      </c>
      <c r="BK443">
        <v>3.2</v>
      </c>
      <c r="BL443">
        <f>1/Table1[[#This Row],[odds_ft_home_team_win]]+1/Table1[[#This Row],[odds_ft_draw]]+1/Table1[[#This Row],[odds_ft_away_team_win]]-1</f>
        <v>2.5224623603691043E-2</v>
      </c>
      <c r="BM443">
        <f>Table1[[#This Row],[Margin]]/3</f>
        <v>8.4082078678970138E-3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124</v>
      </c>
      <c r="BU443">
        <f>VLOOKUP(Table1[[#This Row],[Reference]],metron,11,FALSE)</f>
        <v>1.396960958296362</v>
      </c>
      <c r="BV443">
        <f>VLOOKUP(Table1[[#This Row],[Reference]],metron,12,FALSE)</f>
        <v>1.091503992901508</v>
      </c>
    </row>
    <row r="444" spans="1:74" hidden="1" x14ac:dyDescent="0.45">
      <c r="A444" t="s">
        <v>5410</v>
      </c>
      <c r="B444">
        <v>1470002400</v>
      </c>
      <c r="C444" s="3" t="s">
        <v>2244</v>
      </c>
      <c r="D444" t="s">
        <v>65</v>
      </c>
      <c r="E444" t="s">
        <v>66</v>
      </c>
      <c r="F444" t="s">
        <v>67</v>
      </c>
      <c r="G444" t="s">
        <v>97</v>
      </c>
      <c r="H444" t="s">
        <v>66</v>
      </c>
      <c r="I444">
        <f>MROUND(Table1[[#This Row],[Prob_H]]*100,2)/100</f>
        <v>0.38</v>
      </c>
      <c r="J444">
        <f>1/Table1[[#This Row],[odds_ft_home_team_win]]-Table1[[#This Row],[Margin/3]]</f>
        <v>0.37334518488585627</v>
      </c>
      <c r="K444">
        <f>1/Table1[[#This Row],[odds_ft_draw]]-Table1[[#This Row],[Margin/3]]</f>
        <v>0.27656608047316411</v>
      </c>
      <c r="L444">
        <f>1/Table1[[#This Row],[odds_ft_away_team_win]]-Table1[[#This Row],[Margin/3]]</f>
        <v>0.35008873464097956</v>
      </c>
      <c r="M444">
        <v>3</v>
      </c>
      <c r="N444">
        <v>0</v>
      </c>
      <c r="O444">
        <v>0.5</v>
      </c>
      <c r="P444">
        <v>1.1200000000000001</v>
      </c>
      <c r="Q444">
        <v>1.58</v>
      </c>
      <c r="R444" t="str" cm="1">
        <f t="array" ref="R4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4">
        <v>1</v>
      </c>
      <c r="T444">
        <v>0</v>
      </c>
      <c r="U444">
        <v>1</v>
      </c>
      <c r="V444">
        <v>1</v>
      </c>
      <c r="W444">
        <v>1</v>
      </c>
      <c r="X444">
        <v>0</v>
      </c>
      <c r="Y444">
        <v>16</v>
      </c>
      <c r="AA444">
        <v>8</v>
      </c>
      <c r="AB444">
        <v>7</v>
      </c>
      <c r="AC444">
        <v>1</v>
      </c>
      <c r="AD444">
        <v>0</v>
      </c>
      <c r="AE444">
        <v>4</v>
      </c>
      <c r="AF444">
        <v>0</v>
      </c>
      <c r="AG444">
        <v>0</v>
      </c>
      <c r="AH444">
        <v>1</v>
      </c>
      <c r="AI444">
        <v>0</v>
      </c>
      <c r="AJ444">
        <v>4</v>
      </c>
      <c r="AK444">
        <v>12</v>
      </c>
      <c r="AL444">
        <v>10</v>
      </c>
      <c r="AM444">
        <v>4</v>
      </c>
      <c r="AN444">
        <v>3</v>
      </c>
      <c r="AO444">
        <v>8</v>
      </c>
      <c r="AP444">
        <v>7</v>
      </c>
      <c r="AQ444">
        <v>18</v>
      </c>
      <c r="AR444">
        <v>13</v>
      </c>
      <c r="AS444">
        <v>47</v>
      </c>
      <c r="AT444">
        <v>53</v>
      </c>
      <c r="AU444">
        <v>0</v>
      </c>
      <c r="AV444">
        <v>0</v>
      </c>
      <c r="AW444">
        <v>2.5</v>
      </c>
      <c r="AX444">
        <v>50</v>
      </c>
      <c r="AY444">
        <v>100</v>
      </c>
      <c r="AZ444">
        <v>25</v>
      </c>
      <c r="BA444">
        <v>25</v>
      </c>
      <c r="BB444">
        <v>0</v>
      </c>
      <c r="BC444">
        <v>25</v>
      </c>
      <c r="BD444">
        <v>25</v>
      </c>
      <c r="BE444">
        <v>100</v>
      </c>
      <c r="BF444">
        <v>100</v>
      </c>
      <c r="BG444">
        <v>9.5</v>
      </c>
      <c r="BH444">
        <v>3.5</v>
      </c>
      <c r="BI444">
        <v>2.62</v>
      </c>
      <c r="BJ444">
        <v>3.51</v>
      </c>
      <c r="BK444">
        <v>2.79</v>
      </c>
      <c r="BL444">
        <f>1/Table1[[#This Row],[odds_ft_home_team_win]]+1/Table1[[#This Row],[odds_ft_draw]]+1/Table1[[#This Row],[odds_ft_away_team_win]]-1</f>
        <v>2.5002613281362329E-2</v>
      </c>
      <c r="BM444">
        <f>Table1[[#This Row],[Margin]]/3</f>
        <v>8.3342044271207758E-3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70</v>
      </c>
      <c r="BU444">
        <f>VLOOKUP(Table1[[#This Row],[Reference]],metron,11,FALSE)</f>
        <v>1.330562659846547</v>
      </c>
      <c r="BV444">
        <f>VLOOKUP(Table1[[#This Row],[Reference]],metron,12,FALSE)</f>
        <v>1.1595268542199491</v>
      </c>
    </row>
    <row r="445" spans="1:74" hidden="1" x14ac:dyDescent="0.45">
      <c r="A445" t="s">
        <v>5410</v>
      </c>
      <c r="B445">
        <v>1470006000</v>
      </c>
      <c r="C445" s="3" t="s">
        <v>2245</v>
      </c>
      <c r="D445" t="s">
        <v>65</v>
      </c>
      <c r="E445" t="s">
        <v>66</v>
      </c>
      <c r="F445" t="s">
        <v>88</v>
      </c>
      <c r="G445" t="s">
        <v>78</v>
      </c>
      <c r="H445" t="s">
        <v>66</v>
      </c>
      <c r="I445">
        <f>MROUND(Table1[[#This Row],[Prob_H]]*100,2)/100</f>
        <v>0.48</v>
      </c>
      <c r="J445">
        <f>1/Table1[[#This Row],[odds_ft_home_team_win]]-Table1[[#This Row],[Margin/3]]</f>
        <v>0.48917708982792779</v>
      </c>
      <c r="K445">
        <f>1/Table1[[#This Row],[odds_ft_draw]]-Table1[[#This Row],[Margin/3]]</f>
        <v>0.26340378245176505</v>
      </c>
      <c r="L445">
        <f>1/Table1[[#This Row],[odds_ft_away_team_win]]-Table1[[#This Row],[Margin/3]]</f>
        <v>0.24741912772030725</v>
      </c>
      <c r="M445">
        <v>3</v>
      </c>
      <c r="N445">
        <v>1</v>
      </c>
      <c r="O445">
        <v>0</v>
      </c>
      <c r="P445">
        <v>1.67</v>
      </c>
      <c r="Q445">
        <v>1.22</v>
      </c>
      <c r="R445" t="str" cm="1">
        <f t="array" ref="R4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45">
        <v>2</v>
      </c>
      <c r="T445">
        <v>4</v>
      </c>
      <c r="U445">
        <v>6</v>
      </c>
      <c r="V445">
        <v>3</v>
      </c>
      <c r="W445">
        <v>1</v>
      </c>
      <c r="X445">
        <v>2</v>
      </c>
      <c r="Y445" t="s">
        <v>2246</v>
      </c>
      <c r="Z445" t="s">
        <v>2247</v>
      </c>
      <c r="AA445">
        <v>5</v>
      </c>
      <c r="AB445">
        <v>2</v>
      </c>
      <c r="AC445">
        <v>3</v>
      </c>
      <c r="AD445">
        <v>0</v>
      </c>
      <c r="AE445">
        <v>4</v>
      </c>
      <c r="AF445">
        <v>0</v>
      </c>
      <c r="AG445">
        <v>1</v>
      </c>
      <c r="AH445">
        <v>2</v>
      </c>
      <c r="AI445">
        <v>2</v>
      </c>
      <c r="AJ445">
        <v>2</v>
      </c>
      <c r="AK445">
        <v>15</v>
      </c>
      <c r="AL445">
        <v>6</v>
      </c>
      <c r="AM445">
        <v>4</v>
      </c>
      <c r="AN445">
        <v>0</v>
      </c>
      <c r="AO445">
        <v>11</v>
      </c>
      <c r="AP445">
        <v>6</v>
      </c>
      <c r="AQ445">
        <v>9</v>
      </c>
      <c r="AR445">
        <v>8</v>
      </c>
      <c r="AS445">
        <v>53</v>
      </c>
      <c r="AT445">
        <v>47</v>
      </c>
      <c r="AU445">
        <v>0</v>
      </c>
      <c r="AV445">
        <v>0</v>
      </c>
      <c r="AW445">
        <v>1</v>
      </c>
      <c r="AX445">
        <v>0</v>
      </c>
      <c r="AY445">
        <v>50</v>
      </c>
      <c r="AZ445">
        <v>0</v>
      </c>
      <c r="BA445">
        <v>0</v>
      </c>
      <c r="BB445">
        <v>0</v>
      </c>
      <c r="BC445">
        <v>0</v>
      </c>
      <c r="BD445">
        <v>50</v>
      </c>
      <c r="BE445">
        <v>0</v>
      </c>
      <c r="BF445">
        <v>50</v>
      </c>
      <c r="BG445">
        <v>13</v>
      </c>
      <c r="BH445">
        <v>4</v>
      </c>
      <c r="BI445">
        <v>2.0099999999999998</v>
      </c>
      <c r="BJ445">
        <v>3.68</v>
      </c>
      <c r="BK445">
        <v>3.91</v>
      </c>
      <c r="BL445">
        <f>1/Table1[[#This Row],[odds_ft_home_team_win]]+1/Table1[[#This Row],[odds_ft_draw]]+1/Table1[[#This Row],[odds_ft_away_team_win]]-1</f>
        <v>2.5006043949052703E-2</v>
      </c>
      <c r="BM445">
        <f>Table1[[#This Row],[Margin]]/3</f>
        <v>8.3353479830175683E-3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 t="s">
        <v>91</v>
      </c>
      <c r="BU445">
        <f>VLOOKUP(Table1[[#This Row],[Reference]],metron,11,FALSE)</f>
        <v>1.510877192982456</v>
      </c>
      <c r="BV445">
        <f>VLOOKUP(Table1[[#This Row],[Reference]],metron,12,FALSE)</f>
        <v>1.0163157894736841</v>
      </c>
    </row>
    <row r="446" spans="1:74" hidden="1" x14ac:dyDescent="0.45">
      <c r="A446" t="s">
        <v>5409</v>
      </c>
      <c r="B446">
        <v>1485039600</v>
      </c>
      <c r="C446" s="3" t="s">
        <v>2510</v>
      </c>
      <c r="D446" t="s">
        <v>65</v>
      </c>
      <c r="E446" t="s">
        <v>66</v>
      </c>
      <c r="F446" t="s">
        <v>77</v>
      </c>
      <c r="G446" t="s">
        <v>85</v>
      </c>
      <c r="H446" t="s">
        <v>66</v>
      </c>
      <c r="I446">
        <f>MROUND(Table1[[#This Row],[Prob_H]]*100,2)/100</f>
        <v>0.38</v>
      </c>
      <c r="J446">
        <f>1/Table1[[#This Row],[odds_ft_home_team_win]]-Table1[[#This Row],[Margin/3]]</f>
        <v>0.37038778215248802</v>
      </c>
      <c r="K446">
        <f>1/Table1[[#This Row],[odds_ft_draw]]-Table1[[#This Row],[Margin/3]]</f>
        <v>0.27171194818253641</v>
      </c>
      <c r="L446">
        <f>1/Table1[[#This Row],[odds_ft_away_team_win]]-Table1[[#This Row],[Margin/3]]</f>
        <v>0.35790026966497551</v>
      </c>
      <c r="M446">
        <v>3</v>
      </c>
      <c r="N446">
        <v>1.3</v>
      </c>
      <c r="O446">
        <v>1.4</v>
      </c>
      <c r="P446">
        <v>1.35</v>
      </c>
      <c r="Q446">
        <v>1</v>
      </c>
      <c r="R446" t="str" cm="1">
        <f t="array" ref="R4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46">
        <v>2</v>
      </c>
      <c r="T446">
        <v>2</v>
      </c>
      <c r="U446">
        <v>4</v>
      </c>
      <c r="V446">
        <v>2</v>
      </c>
      <c r="W446">
        <v>0</v>
      </c>
      <c r="X446">
        <v>2</v>
      </c>
      <c r="Y446" t="s">
        <v>2511</v>
      </c>
      <c r="Z446" t="s">
        <v>2512</v>
      </c>
      <c r="AA446">
        <v>8</v>
      </c>
      <c r="AB446">
        <v>2</v>
      </c>
      <c r="AC446">
        <v>2</v>
      </c>
      <c r="AD446">
        <v>0</v>
      </c>
      <c r="AE446">
        <v>2</v>
      </c>
      <c r="AF446">
        <v>1</v>
      </c>
      <c r="AG446">
        <v>0</v>
      </c>
      <c r="AH446">
        <v>2</v>
      </c>
      <c r="AI446">
        <v>0</v>
      </c>
      <c r="AJ446">
        <v>3</v>
      </c>
      <c r="AK446">
        <v>17</v>
      </c>
      <c r="AL446">
        <v>7</v>
      </c>
      <c r="AM446">
        <v>6</v>
      </c>
      <c r="AN446">
        <v>5</v>
      </c>
      <c r="AO446">
        <v>11</v>
      </c>
      <c r="AP446">
        <v>2</v>
      </c>
      <c r="AQ446">
        <v>8</v>
      </c>
      <c r="AR446">
        <v>14</v>
      </c>
      <c r="AS446">
        <v>73</v>
      </c>
      <c r="AT446">
        <v>27</v>
      </c>
      <c r="AU446">
        <v>0</v>
      </c>
      <c r="AV446">
        <v>0</v>
      </c>
      <c r="AW446">
        <v>3.45</v>
      </c>
      <c r="AX446">
        <v>70</v>
      </c>
      <c r="AY446">
        <v>75</v>
      </c>
      <c r="AZ446">
        <v>65</v>
      </c>
      <c r="BA446">
        <v>40</v>
      </c>
      <c r="BB446">
        <v>30</v>
      </c>
      <c r="BC446">
        <v>45</v>
      </c>
      <c r="BD446">
        <v>80</v>
      </c>
      <c r="BE446">
        <v>55</v>
      </c>
      <c r="BF446">
        <v>85</v>
      </c>
      <c r="BG446">
        <v>13.3</v>
      </c>
      <c r="BH446">
        <v>5.3</v>
      </c>
      <c r="BI446">
        <v>2.64</v>
      </c>
      <c r="BJ446">
        <v>3.57</v>
      </c>
      <c r="BK446">
        <v>2.73</v>
      </c>
      <c r="BL446">
        <f>1/Table1[[#This Row],[odds_ft_home_team_win]]+1/Table1[[#This Row],[odds_ft_draw]]+1/Table1[[#This Row],[odds_ft_away_team_win]]-1</f>
        <v>2.5200289906172291E-2</v>
      </c>
      <c r="BM446">
        <f>Table1[[#This Row],[Margin]]/3</f>
        <v>8.4000966353907636E-3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79</v>
      </c>
      <c r="BU446">
        <f>VLOOKUP(Table1[[#This Row],[Reference]],metron,11,FALSE)</f>
        <v>1.330562659846547</v>
      </c>
      <c r="BV446">
        <f>VLOOKUP(Table1[[#This Row],[Reference]],metron,12,FALSE)</f>
        <v>1.1595268542199491</v>
      </c>
    </row>
    <row r="447" spans="1:74" hidden="1" x14ac:dyDescent="0.45">
      <c r="A447" t="s">
        <v>5409</v>
      </c>
      <c r="B447">
        <v>1485046800</v>
      </c>
      <c r="C447" s="3" t="s">
        <v>2513</v>
      </c>
      <c r="D447" t="s">
        <v>65</v>
      </c>
      <c r="E447" t="s">
        <v>66</v>
      </c>
      <c r="F447" t="s">
        <v>68</v>
      </c>
      <c r="G447" t="s">
        <v>86</v>
      </c>
      <c r="H447" t="s">
        <v>66</v>
      </c>
      <c r="I447">
        <f>MROUND(Table1[[#This Row],[Prob_H]]*100,2)/100</f>
        <v>0.46</v>
      </c>
      <c r="J447">
        <f>1/Table1[[#This Row],[odds_ft_home_team_win]]-Table1[[#This Row],[Margin/3]]</f>
        <v>0.46555291133168514</v>
      </c>
      <c r="K447">
        <f>1/Table1[[#This Row],[odds_ft_draw]]-Table1[[#This Row],[Margin/3]]</f>
        <v>0.27897558388166604</v>
      </c>
      <c r="L447">
        <f>1/Table1[[#This Row],[odds_ft_away_team_win]]-Table1[[#This Row],[Margin/3]]</f>
        <v>0.25547150478664893</v>
      </c>
      <c r="M447">
        <v>3</v>
      </c>
      <c r="N447">
        <v>1.62</v>
      </c>
      <c r="O447">
        <v>1.42</v>
      </c>
      <c r="P447">
        <v>1.78</v>
      </c>
      <c r="Q447">
        <v>1.25</v>
      </c>
      <c r="R447" t="str" cm="1">
        <f t="array" ref="R4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47">
        <v>4</v>
      </c>
      <c r="T447">
        <v>2</v>
      </c>
      <c r="U447">
        <v>6</v>
      </c>
      <c r="V447">
        <v>3</v>
      </c>
      <c r="W447">
        <v>2</v>
      </c>
      <c r="X447">
        <v>1</v>
      </c>
      <c r="Y447" t="s">
        <v>2514</v>
      </c>
      <c r="Z447" t="s">
        <v>2515</v>
      </c>
      <c r="AA447">
        <v>2</v>
      </c>
      <c r="AB447">
        <v>4</v>
      </c>
      <c r="AC447">
        <v>1</v>
      </c>
      <c r="AD447">
        <v>0</v>
      </c>
      <c r="AE447">
        <v>3</v>
      </c>
      <c r="AF447">
        <v>0</v>
      </c>
      <c r="AG447">
        <v>1</v>
      </c>
      <c r="AH447">
        <v>0</v>
      </c>
      <c r="AI447">
        <v>3</v>
      </c>
      <c r="AJ447">
        <v>0</v>
      </c>
      <c r="AK447">
        <v>16</v>
      </c>
      <c r="AL447">
        <v>8</v>
      </c>
      <c r="AM447">
        <v>8</v>
      </c>
      <c r="AN447">
        <v>5</v>
      </c>
      <c r="AO447">
        <v>8</v>
      </c>
      <c r="AP447">
        <v>3</v>
      </c>
      <c r="AQ447">
        <v>11</v>
      </c>
      <c r="AR447">
        <v>12</v>
      </c>
      <c r="AS447">
        <v>53</v>
      </c>
      <c r="AT447">
        <v>47</v>
      </c>
      <c r="AU447">
        <v>0</v>
      </c>
      <c r="AV447">
        <v>0</v>
      </c>
      <c r="AW447">
        <v>2.74</v>
      </c>
      <c r="AX447">
        <v>73</v>
      </c>
      <c r="AY447">
        <v>81</v>
      </c>
      <c r="AZ447">
        <v>40</v>
      </c>
      <c r="BA447">
        <v>24</v>
      </c>
      <c r="BB447">
        <v>20</v>
      </c>
      <c r="BC447">
        <v>41</v>
      </c>
      <c r="BD447">
        <v>57</v>
      </c>
      <c r="BE447">
        <v>56</v>
      </c>
      <c r="BF447">
        <v>76</v>
      </c>
      <c r="BG447">
        <v>11.81</v>
      </c>
      <c r="BH447">
        <v>6.52</v>
      </c>
      <c r="BI447">
        <v>2.11</v>
      </c>
      <c r="BJ447">
        <v>3.48</v>
      </c>
      <c r="BK447">
        <v>3.79</v>
      </c>
      <c r="BL447">
        <f>1/Table1[[#This Row],[odds_ft_home_team_win]]+1/Table1[[#This Row],[odds_ft_draw]]+1/Table1[[#This Row],[odds_ft_away_team_win]]-1</f>
        <v>2.5142213872243246E-2</v>
      </c>
      <c r="BM447">
        <f>Table1[[#This Row],[Margin]]/3</f>
        <v>8.3807379574144161E-3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116</v>
      </c>
      <c r="BU447">
        <f>VLOOKUP(Table1[[#This Row],[Reference]],metron,11,FALSE)</f>
        <v>1.4888836329233679</v>
      </c>
      <c r="BV447">
        <f>VLOOKUP(Table1[[#This Row],[Reference]],metron,12,FALSE)</f>
        <v>1.0516792809839171</v>
      </c>
    </row>
    <row r="448" spans="1:74" hidden="1" x14ac:dyDescent="0.45">
      <c r="A448" t="s">
        <v>5409</v>
      </c>
      <c r="B448">
        <v>1485046800</v>
      </c>
      <c r="C448" s="3" t="s">
        <v>2513</v>
      </c>
      <c r="D448" t="s">
        <v>65</v>
      </c>
      <c r="E448" t="s">
        <v>66</v>
      </c>
      <c r="F448" t="s">
        <v>78</v>
      </c>
      <c r="G448" t="s">
        <v>88</v>
      </c>
      <c r="H448" t="s">
        <v>66</v>
      </c>
      <c r="I448">
        <f>MROUND(Table1[[#This Row],[Prob_H]]*100,2)/100</f>
        <v>0.36</v>
      </c>
      <c r="J448">
        <f>1/Table1[[#This Row],[odds_ft_home_team_win]]-Table1[[#This Row],[Margin/3]]</f>
        <v>0.36319681628487882</v>
      </c>
      <c r="K448">
        <f>1/Table1[[#This Row],[odds_ft_draw]]-Table1[[#This Row],[Margin/3]]</f>
        <v>0.27634988928925291</v>
      </c>
      <c r="L448">
        <f>1/Table1[[#This Row],[odds_ft_away_team_win]]-Table1[[#This Row],[Margin/3]]</f>
        <v>0.36045329442586838</v>
      </c>
      <c r="M448">
        <v>3</v>
      </c>
      <c r="N448">
        <v>1.4</v>
      </c>
      <c r="O448">
        <v>0.6</v>
      </c>
      <c r="P448">
        <v>1.39</v>
      </c>
      <c r="Q448">
        <v>0.83</v>
      </c>
      <c r="R448" t="str" cm="1">
        <f t="array" ref="R4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48">
        <v>1</v>
      </c>
      <c r="T448">
        <v>1</v>
      </c>
      <c r="U448">
        <v>2</v>
      </c>
      <c r="V448">
        <v>1</v>
      </c>
      <c r="W448">
        <v>0</v>
      </c>
      <c r="X448">
        <v>1</v>
      </c>
      <c r="Y448">
        <v>72</v>
      </c>
      <c r="Z448">
        <v>32</v>
      </c>
      <c r="AA448">
        <v>3</v>
      </c>
      <c r="AB448">
        <v>4</v>
      </c>
      <c r="AC448">
        <v>2</v>
      </c>
      <c r="AD448">
        <v>0</v>
      </c>
      <c r="AE448">
        <v>4</v>
      </c>
      <c r="AF448">
        <v>0</v>
      </c>
      <c r="AG448">
        <v>0</v>
      </c>
      <c r="AH448">
        <v>2</v>
      </c>
      <c r="AI448">
        <v>1</v>
      </c>
      <c r="AJ448">
        <v>3</v>
      </c>
      <c r="AK448">
        <v>13</v>
      </c>
      <c r="AL448">
        <v>10</v>
      </c>
      <c r="AM448">
        <v>5</v>
      </c>
      <c r="AN448">
        <v>5</v>
      </c>
      <c r="AO448">
        <v>8</v>
      </c>
      <c r="AP448">
        <v>5</v>
      </c>
      <c r="AQ448">
        <v>14</v>
      </c>
      <c r="AR448">
        <v>17</v>
      </c>
      <c r="AS448">
        <v>60</v>
      </c>
      <c r="AT448">
        <v>40</v>
      </c>
      <c r="AU448">
        <v>0</v>
      </c>
      <c r="AV448">
        <v>0</v>
      </c>
      <c r="AW448">
        <v>3.25</v>
      </c>
      <c r="AX448">
        <v>70</v>
      </c>
      <c r="AY448">
        <v>90</v>
      </c>
      <c r="AZ448">
        <v>65</v>
      </c>
      <c r="BA448">
        <v>40</v>
      </c>
      <c r="BB448">
        <v>25</v>
      </c>
      <c r="BC448">
        <v>35</v>
      </c>
      <c r="BD448">
        <v>75</v>
      </c>
      <c r="BE448">
        <v>60</v>
      </c>
      <c r="BF448">
        <v>80</v>
      </c>
      <c r="BG448">
        <v>10.48</v>
      </c>
      <c r="BH448">
        <v>4.3</v>
      </c>
      <c r="BI448">
        <v>2.69</v>
      </c>
      <c r="BJ448">
        <v>3.51</v>
      </c>
      <c r="BK448">
        <v>2.71</v>
      </c>
      <c r="BL448">
        <f>1/Table1[[#This Row],[odds_ft_home_team_win]]+1/Table1[[#This Row],[odds_ft_draw]]+1/Table1[[#This Row],[odds_ft_away_team_win]]-1</f>
        <v>2.5651186833095974E-2</v>
      </c>
      <c r="BM448">
        <f>Table1[[#This Row],[Margin]]/3</f>
        <v>8.5503956110319912E-3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 t="s">
        <v>106</v>
      </c>
      <c r="BU448">
        <f>VLOOKUP(Table1[[#This Row],[Reference]],metron,11,FALSE)</f>
        <v>1.269326094653606</v>
      </c>
      <c r="BV448">
        <f>VLOOKUP(Table1[[#This Row],[Reference]],metron,12,FALSE)</f>
        <v>1.2417089578661631</v>
      </c>
    </row>
    <row r="449" spans="1:74" hidden="1" x14ac:dyDescent="0.45">
      <c r="A449" t="s">
        <v>5409</v>
      </c>
      <c r="B449">
        <v>1485047160</v>
      </c>
      <c r="C449" s="3" t="s">
        <v>2516</v>
      </c>
      <c r="D449" t="s">
        <v>65</v>
      </c>
      <c r="E449" t="s">
        <v>66</v>
      </c>
      <c r="F449" t="s">
        <v>81</v>
      </c>
      <c r="G449" t="s">
        <v>94</v>
      </c>
      <c r="H449" t="s">
        <v>66</v>
      </c>
      <c r="I449">
        <f>MROUND(Table1[[#This Row],[Prob_H]]*100,2)/100</f>
        <v>0.48</v>
      </c>
      <c r="J449">
        <f>1/Table1[[#This Row],[odds_ft_home_team_win]]-Table1[[#This Row],[Margin/3]]</f>
        <v>0.48904501464486355</v>
      </c>
      <c r="K449">
        <f>1/Table1[[#This Row],[odds_ft_draw]]-Table1[[#This Row],[Margin/3]]</f>
        <v>0.2662578515591929</v>
      </c>
      <c r="L449">
        <f>1/Table1[[#This Row],[odds_ft_away_team_win]]-Table1[[#This Row],[Margin/3]]</f>
        <v>0.24469713379594346</v>
      </c>
      <c r="M449">
        <v>3</v>
      </c>
      <c r="N449">
        <v>1.64</v>
      </c>
      <c r="O449">
        <v>0.73</v>
      </c>
      <c r="P449">
        <v>1.37</v>
      </c>
      <c r="Q449">
        <v>0.83</v>
      </c>
      <c r="R449" t="str" cm="1">
        <f t="array" ref="R4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0</v>
      </c>
      <c r="Z449" t="s">
        <v>343</v>
      </c>
      <c r="AA449">
        <v>5</v>
      </c>
      <c r="AB449">
        <v>10</v>
      </c>
      <c r="AC449">
        <v>2</v>
      </c>
      <c r="AD449">
        <v>0</v>
      </c>
      <c r="AE449">
        <v>4</v>
      </c>
      <c r="AF449">
        <v>0</v>
      </c>
      <c r="AG449">
        <v>1</v>
      </c>
      <c r="AH449">
        <v>1</v>
      </c>
      <c r="AI449">
        <v>2</v>
      </c>
      <c r="AJ449">
        <v>2</v>
      </c>
      <c r="AK449">
        <v>15</v>
      </c>
      <c r="AL449">
        <v>14</v>
      </c>
      <c r="AM449">
        <v>7</v>
      </c>
      <c r="AN449">
        <v>9</v>
      </c>
      <c r="AO449">
        <v>8</v>
      </c>
      <c r="AP449">
        <v>5</v>
      </c>
      <c r="AQ449">
        <v>12</v>
      </c>
      <c r="AR449">
        <v>17</v>
      </c>
      <c r="AS449">
        <v>46</v>
      </c>
      <c r="AT449">
        <v>54</v>
      </c>
      <c r="AU449">
        <v>0</v>
      </c>
      <c r="AV449">
        <v>0</v>
      </c>
      <c r="AW449">
        <v>3</v>
      </c>
      <c r="AX449">
        <v>55</v>
      </c>
      <c r="AY449">
        <v>78</v>
      </c>
      <c r="AZ449">
        <v>73</v>
      </c>
      <c r="BA449">
        <v>36</v>
      </c>
      <c r="BB449">
        <v>23</v>
      </c>
      <c r="BC449">
        <v>41</v>
      </c>
      <c r="BD449">
        <v>78</v>
      </c>
      <c r="BE449">
        <v>46</v>
      </c>
      <c r="BF449">
        <v>78</v>
      </c>
      <c r="BG449">
        <v>10.46</v>
      </c>
      <c r="BH449">
        <v>4.09</v>
      </c>
      <c r="BI449">
        <v>2.0099999999999998</v>
      </c>
      <c r="BJ449">
        <v>3.64</v>
      </c>
      <c r="BK449">
        <v>3.95</v>
      </c>
      <c r="BL449">
        <f>1/Table1[[#This Row],[odds_ft_home_team_win]]+1/Table1[[#This Row],[odds_ft_draw]]+1/Table1[[#This Row],[odds_ft_away_team_win]]-1</f>
        <v>2.5402269498245422E-2</v>
      </c>
      <c r="BM449">
        <f>Table1[[#This Row],[Margin]]/3</f>
        <v>8.467423166081808E-3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 t="s">
        <v>109</v>
      </c>
      <c r="BU449">
        <f>VLOOKUP(Table1[[#This Row],[Reference]],metron,11,FALSE)</f>
        <v>1.510877192982456</v>
      </c>
      <c r="BV449">
        <f>VLOOKUP(Table1[[#This Row],[Reference]],metron,12,FALSE)</f>
        <v>1.0163157894736841</v>
      </c>
    </row>
    <row r="450" spans="1:74" hidden="1" x14ac:dyDescent="0.45">
      <c r="A450" t="s">
        <v>5409</v>
      </c>
      <c r="B450">
        <v>1485054000</v>
      </c>
      <c r="C450" s="3" t="s">
        <v>2517</v>
      </c>
      <c r="D450" t="s">
        <v>65</v>
      </c>
      <c r="E450" t="s">
        <v>66</v>
      </c>
      <c r="F450" t="s">
        <v>2218</v>
      </c>
      <c r="G450" t="s">
        <v>103</v>
      </c>
      <c r="H450" t="s">
        <v>66</v>
      </c>
      <c r="I450">
        <f>MROUND(Table1[[#This Row],[Prob_H]]*100,2)/100</f>
        <v>0.32</v>
      </c>
      <c r="J450">
        <f>1/Table1[[#This Row],[odds_ft_home_team_win]]-Table1[[#This Row],[Margin/3]]</f>
        <v>0.32277605825297384</v>
      </c>
      <c r="K450">
        <f>1/Table1[[#This Row],[odds_ft_draw]]-Table1[[#This Row],[Margin/3]]</f>
        <v>0.28234790485700895</v>
      </c>
      <c r="L450">
        <f>1/Table1[[#This Row],[odds_ft_away_team_win]]-Table1[[#This Row],[Margin/3]]</f>
        <v>0.39487603689001721</v>
      </c>
      <c r="M450">
        <v>3</v>
      </c>
      <c r="N450">
        <v>1.82</v>
      </c>
      <c r="O450">
        <v>1.3</v>
      </c>
      <c r="P450">
        <v>1.63</v>
      </c>
      <c r="Q450">
        <v>1.1100000000000001</v>
      </c>
      <c r="R450" t="str" cm="1">
        <f t="array" ref="R4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54</v>
      </c>
      <c r="AA450">
        <v>4</v>
      </c>
      <c r="AB450">
        <v>7</v>
      </c>
      <c r="AC450">
        <v>3</v>
      </c>
      <c r="AD450">
        <v>0</v>
      </c>
      <c r="AE450">
        <v>4</v>
      </c>
      <c r="AF450">
        <v>0</v>
      </c>
      <c r="AG450">
        <v>1</v>
      </c>
      <c r="AH450">
        <v>2</v>
      </c>
      <c r="AI450">
        <v>0</v>
      </c>
      <c r="AJ450">
        <v>4</v>
      </c>
      <c r="AK450">
        <v>9</v>
      </c>
      <c r="AL450">
        <v>10</v>
      </c>
      <c r="AM450">
        <v>3</v>
      </c>
      <c r="AN450">
        <v>3</v>
      </c>
      <c r="AO450">
        <v>6</v>
      </c>
      <c r="AP450">
        <v>7</v>
      </c>
      <c r="AQ450">
        <v>22</v>
      </c>
      <c r="AR450">
        <v>9</v>
      </c>
      <c r="AS450">
        <v>45</v>
      </c>
      <c r="AT450">
        <v>55</v>
      </c>
      <c r="AU450">
        <v>0</v>
      </c>
      <c r="AV450">
        <v>0</v>
      </c>
      <c r="AW450">
        <v>3.07</v>
      </c>
      <c r="AX450">
        <v>76</v>
      </c>
      <c r="AY450">
        <v>86</v>
      </c>
      <c r="AZ450">
        <v>58</v>
      </c>
      <c r="BA450">
        <v>33</v>
      </c>
      <c r="BB450">
        <v>20</v>
      </c>
      <c r="BC450">
        <v>48</v>
      </c>
      <c r="BD450">
        <v>72</v>
      </c>
      <c r="BE450">
        <v>53</v>
      </c>
      <c r="BF450">
        <v>82</v>
      </c>
      <c r="BG450">
        <v>10.02</v>
      </c>
      <c r="BH450">
        <v>4.59</v>
      </c>
      <c r="BI450">
        <v>3.02</v>
      </c>
      <c r="BJ450">
        <v>3.44</v>
      </c>
      <c r="BK450">
        <v>2.48</v>
      </c>
      <c r="BL450">
        <f>1/Table1[[#This Row],[odds_ft_home_team_win]]+1/Table1[[#This Row],[odds_ft_draw]]+1/Table1[[#This Row],[odds_ft_away_team_win]]-1</f>
        <v>2.5049308684787164E-2</v>
      </c>
      <c r="BM450">
        <f>Table1[[#This Row],[Margin]]/3</f>
        <v>8.3497695615957213E-3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2219</v>
      </c>
      <c r="BU450">
        <f>VLOOKUP(Table1[[#This Row],[Reference]],metron,11,FALSE)</f>
        <v>1.210167055864918</v>
      </c>
      <c r="BV450">
        <f>VLOOKUP(Table1[[#This Row],[Reference]],metron,12,FALSE)</f>
        <v>1.3211783725525419</v>
      </c>
    </row>
    <row r="451" spans="1:74" hidden="1" x14ac:dyDescent="0.45">
      <c r="A451" t="s">
        <v>5409</v>
      </c>
      <c r="B451">
        <v>1485054360</v>
      </c>
      <c r="C451" s="3" t="s">
        <v>2518</v>
      </c>
      <c r="D451" t="s">
        <v>65</v>
      </c>
      <c r="E451" t="s">
        <v>66</v>
      </c>
      <c r="F451" t="s">
        <v>98</v>
      </c>
      <c r="G451" t="s">
        <v>72</v>
      </c>
      <c r="H451" t="s">
        <v>66</v>
      </c>
      <c r="I451">
        <f>MROUND(Table1[[#This Row],[Prob_H]]*100,2)/100</f>
        <v>0.48</v>
      </c>
      <c r="J451">
        <f>1/Table1[[#This Row],[odds_ft_home_team_win]]-Table1[[#This Row],[Margin/3]]</f>
        <v>0.47474320635119577</v>
      </c>
      <c r="K451">
        <f>1/Table1[[#This Row],[odds_ft_draw]]-Table1[[#This Row],[Margin/3]]</f>
        <v>0.28234909333018687</v>
      </c>
      <c r="L451">
        <f>1/Table1[[#This Row],[odds_ft_away_team_win]]-Table1[[#This Row],[Margin/3]]</f>
        <v>0.24290770031861739</v>
      </c>
      <c r="M451">
        <v>3</v>
      </c>
      <c r="N451">
        <v>1.64</v>
      </c>
      <c r="O451">
        <v>1.0900000000000001</v>
      </c>
      <c r="P451">
        <v>1.86</v>
      </c>
      <c r="Q451">
        <v>1.3</v>
      </c>
      <c r="R451" t="str" cm="1">
        <f t="array" ref="R4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Z451">
        <v>74</v>
      </c>
      <c r="AA451">
        <v>7</v>
      </c>
      <c r="AB451">
        <v>1</v>
      </c>
      <c r="AC451">
        <v>1</v>
      </c>
      <c r="AD451">
        <v>0</v>
      </c>
      <c r="AE451">
        <v>3</v>
      </c>
      <c r="AF451">
        <v>0</v>
      </c>
      <c r="AG451">
        <v>1</v>
      </c>
      <c r="AH451">
        <v>0</v>
      </c>
      <c r="AI451">
        <v>1</v>
      </c>
      <c r="AJ451">
        <v>2</v>
      </c>
      <c r="AK451">
        <v>11</v>
      </c>
      <c r="AL451">
        <v>4</v>
      </c>
      <c r="AM451">
        <v>5</v>
      </c>
      <c r="AN451">
        <v>2</v>
      </c>
      <c r="AO451">
        <v>6</v>
      </c>
      <c r="AP451">
        <v>2</v>
      </c>
      <c r="AQ451">
        <v>10</v>
      </c>
      <c r="AR451">
        <v>12</v>
      </c>
      <c r="AS451">
        <v>69</v>
      </c>
      <c r="AT451">
        <v>31</v>
      </c>
      <c r="AU451">
        <v>0</v>
      </c>
      <c r="AV451">
        <v>0</v>
      </c>
      <c r="AW451">
        <v>2.36</v>
      </c>
      <c r="AX451">
        <v>55</v>
      </c>
      <c r="AY451">
        <v>69</v>
      </c>
      <c r="AZ451">
        <v>50</v>
      </c>
      <c r="BA451">
        <v>18</v>
      </c>
      <c r="BB451">
        <v>9</v>
      </c>
      <c r="BC451">
        <v>50</v>
      </c>
      <c r="BD451">
        <v>69</v>
      </c>
      <c r="BE451">
        <v>23</v>
      </c>
      <c r="BF451">
        <v>82</v>
      </c>
      <c r="BG451">
        <v>9</v>
      </c>
      <c r="BH451">
        <v>4.28</v>
      </c>
      <c r="BI451">
        <v>2.0699999999999998</v>
      </c>
      <c r="BJ451">
        <v>3.44</v>
      </c>
      <c r="BK451">
        <v>3.98</v>
      </c>
      <c r="BL451">
        <f>1/Table1[[#This Row],[odds_ft_home_team_win]]+1/Table1[[#This Row],[odds_ft_draw]]+1/Table1[[#This Row],[odds_ft_away_team_win]]-1</f>
        <v>2.5045743265253329E-2</v>
      </c>
      <c r="BM451">
        <f>Table1[[#This Row],[Margin]]/3</f>
        <v>8.3485810884177756E-3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 t="s">
        <v>128</v>
      </c>
      <c r="BU451">
        <f>VLOOKUP(Table1[[#This Row],[Reference]],metron,11,FALSE)</f>
        <v>1.510877192982456</v>
      </c>
      <c r="BV451">
        <f>VLOOKUP(Table1[[#This Row],[Reference]],metron,12,FALSE)</f>
        <v>1.0163157894736841</v>
      </c>
    </row>
    <row r="452" spans="1:74" hidden="1" x14ac:dyDescent="0.45">
      <c r="A452" t="s">
        <v>5409</v>
      </c>
      <c r="B452">
        <v>1485108000</v>
      </c>
      <c r="C452" s="3" t="s">
        <v>2519</v>
      </c>
      <c r="D452" t="s">
        <v>65</v>
      </c>
      <c r="E452" t="s">
        <v>66</v>
      </c>
      <c r="F452" t="s">
        <v>97</v>
      </c>
      <c r="G452" t="s">
        <v>67</v>
      </c>
      <c r="H452" t="s">
        <v>66</v>
      </c>
      <c r="I452">
        <f>MROUND(Table1[[#This Row],[Prob_H]]*100,2)/100</f>
        <v>0.66</v>
      </c>
      <c r="J452">
        <f>1/Table1[[#This Row],[odds_ft_home_team_win]]-Table1[[#This Row],[Margin/3]]</f>
        <v>0.65457659612199171</v>
      </c>
      <c r="K452">
        <f>1/Table1[[#This Row],[odds_ft_draw]]-Table1[[#This Row],[Margin/3]]</f>
        <v>0.21704404161644811</v>
      </c>
      <c r="L452">
        <f>1/Table1[[#This Row],[odds_ft_away_team_win]]-Table1[[#This Row],[Margin/3]]</f>
        <v>0.1283793622615601</v>
      </c>
      <c r="M452">
        <v>3</v>
      </c>
      <c r="N452">
        <v>1.8</v>
      </c>
      <c r="O452">
        <v>0.11</v>
      </c>
      <c r="P452">
        <v>1.37</v>
      </c>
      <c r="Q452">
        <v>0.53</v>
      </c>
      <c r="R452" t="str" cm="1">
        <f t="array" ref="R4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Z452">
        <v>72</v>
      </c>
      <c r="AA452">
        <v>5</v>
      </c>
      <c r="AB452">
        <v>5</v>
      </c>
      <c r="AC452">
        <v>0</v>
      </c>
      <c r="AD452">
        <v>0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13</v>
      </c>
      <c r="AL452">
        <v>10</v>
      </c>
      <c r="AM452">
        <v>6</v>
      </c>
      <c r="AN452">
        <v>3</v>
      </c>
      <c r="AO452">
        <v>7</v>
      </c>
      <c r="AP452">
        <v>7</v>
      </c>
      <c r="AQ452">
        <v>14</v>
      </c>
      <c r="AR452">
        <v>15</v>
      </c>
      <c r="AS452">
        <v>53</v>
      </c>
      <c r="AT452">
        <v>47</v>
      </c>
      <c r="AU452">
        <v>0</v>
      </c>
      <c r="AV452">
        <v>0</v>
      </c>
      <c r="AW452">
        <v>2.19</v>
      </c>
      <c r="AX452">
        <v>41</v>
      </c>
      <c r="AY452">
        <v>68</v>
      </c>
      <c r="AZ452">
        <v>36</v>
      </c>
      <c r="BA452">
        <v>16</v>
      </c>
      <c r="BB452">
        <v>11</v>
      </c>
      <c r="BC452">
        <v>36</v>
      </c>
      <c r="BD452">
        <v>62</v>
      </c>
      <c r="BE452">
        <v>37</v>
      </c>
      <c r="BF452">
        <v>69</v>
      </c>
      <c r="BG452">
        <v>9.73</v>
      </c>
      <c r="BH452">
        <v>3.7</v>
      </c>
      <c r="BI452">
        <v>1.51</v>
      </c>
      <c r="BJ452">
        <v>4.45</v>
      </c>
      <c r="BK452">
        <v>7.35</v>
      </c>
      <c r="BL452">
        <f>1/Table1[[#This Row],[odds_ft_home_team_win]]+1/Table1[[#This Row],[odds_ft_draw]]+1/Table1[[#This Row],[odds_ft_away_team_win]]-1</f>
        <v>2.3025178521442147E-2</v>
      </c>
      <c r="BM452">
        <f>Table1[[#This Row],[Margin]]/3</f>
        <v>7.675059507147382E-3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 t="s">
        <v>100</v>
      </c>
      <c r="BU452">
        <f>VLOOKUP(Table1[[#This Row],[Reference]],metron,11,FALSE)</f>
        <v>2.089675030851502</v>
      </c>
      <c r="BV452">
        <f>VLOOKUP(Table1[[#This Row],[Reference]],metron,12,FALSE)</f>
        <v>0.8354586589880707</v>
      </c>
    </row>
    <row r="453" spans="1:74" hidden="1" x14ac:dyDescent="0.45">
      <c r="A453" t="s">
        <v>5409</v>
      </c>
      <c r="B453">
        <v>1485129600</v>
      </c>
      <c r="C453" s="3" t="s">
        <v>2520</v>
      </c>
      <c r="D453" t="s">
        <v>65</v>
      </c>
      <c r="E453" t="s">
        <v>66</v>
      </c>
      <c r="F453" t="s">
        <v>73</v>
      </c>
      <c r="G453" t="s">
        <v>80</v>
      </c>
      <c r="H453" t="s">
        <v>66</v>
      </c>
      <c r="I453">
        <f>MROUND(Table1[[#This Row],[Prob_H]]*100,2)/100</f>
        <v>0.34</v>
      </c>
      <c r="J453">
        <f>1/Table1[[#This Row],[odds_ft_home_team_win]]-Table1[[#This Row],[Margin/3]]</f>
        <v>0.34374283906560021</v>
      </c>
      <c r="K453">
        <f>1/Table1[[#This Row],[odds_ft_draw]]-Table1[[#This Row],[Margin/3]]</f>
        <v>0.28148523547303028</v>
      </c>
      <c r="L453">
        <f>1/Table1[[#This Row],[odds_ft_away_team_win]]-Table1[[#This Row],[Margin/3]]</f>
        <v>0.37477192546136945</v>
      </c>
      <c r="M453">
        <v>3</v>
      </c>
      <c r="N453">
        <v>1</v>
      </c>
      <c r="O453">
        <v>0.8</v>
      </c>
      <c r="P453">
        <v>1.06</v>
      </c>
      <c r="Q453">
        <v>0.94</v>
      </c>
      <c r="R453" t="str" cm="1">
        <f t="array" ref="R4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2</v>
      </c>
      <c r="AC453">
        <v>1</v>
      </c>
      <c r="AD453">
        <v>0</v>
      </c>
      <c r="AE453">
        <v>3</v>
      </c>
      <c r="AF453">
        <v>0</v>
      </c>
      <c r="AG453">
        <v>0</v>
      </c>
      <c r="AH453">
        <v>1</v>
      </c>
      <c r="AI453">
        <v>3</v>
      </c>
      <c r="AJ453">
        <v>0</v>
      </c>
      <c r="AK453">
        <v>9</v>
      </c>
      <c r="AL453">
        <v>3</v>
      </c>
      <c r="AM453">
        <v>4</v>
      </c>
      <c r="AN453">
        <v>0</v>
      </c>
      <c r="AO453">
        <v>5</v>
      </c>
      <c r="AP453">
        <v>3</v>
      </c>
      <c r="AQ453">
        <v>19</v>
      </c>
      <c r="AR453">
        <v>16</v>
      </c>
      <c r="AS453">
        <v>56</v>
      </c>
      <c r="AT453">
        <v>44</v>
      </c>
      <c r="AU453">
        <v>0</v>
      </c>
      <c r="AV453">
        <v>0</v>
      </c>
      <c r="AW453">
        <v>2.95</v>
      </c>
      <c r="AX453">
        <v>65</v>
      </c>
      <c r="AY453">
        <v>85</v>
      </c>
      <c r="AZ453">
        <v>65</v>
      </c>
      <c r="BA453">
        <v>35</v>
      </c>
      <c r="BB453">
        <v>20</v>
      </c>
      <c r="BC453">
        <v>45</v>
      </c>
      <c r="BD453">
        <v>70</v>
      </c>
      <c r="BE453">
        <v>45</v>
      </c>
      <c r="BF453">
        <v>90</v>
      </c>
      <c r="BG453">
        <v>11.7</v>
      </c>
      <c r="BH453">
        <v>6.1</v>
      </c>
      <c r="BI453">
        <v>2.84</v>
      </c>
      <c r="BJ453">
        <v>3.45</v>
      </c>
      <c r="BK453">
        <v>2.61</v>
      </c>
      <c r="BL453">
        <f>1/Table1[[#This Row],[odds_ft_home_team_win]]+1/Table1[[#This Row],[odds_ft_draw]]+1/Table1[[#This Row],[odds_ft_away_team_win]]-1</f>
        <v>2.5109510972213478E-2</v>
      </c>
      <c r="BM453">
        <f>Table1[[#This Row],[Margin]]/3</f>
        <v>8.3698369907378254E-3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126</v>
      </c>
      <c r="BU453">
        <f>VLOOKUP(Table1[[#This Row],[Reference]],metron,11,FALSE)</f>
        <v>1.228921489601805</v>
      </c>
      <c r="BV453">
        <f>VLOOKUP(Table1[[#This Row],[Reference]],metron,12,FALSE)</f>
        <v>1.2940512655166849</v>
      </c>
    </row>
    <row r="454" spans="1:74" hidden="1" x14ac:dyDescent="0.45">
      <c r="A454" t="s">
        <v>5408</v>
      </c>
      <c r="B454">
        <v>1501891200</v>
      </c>
      <c r="C454" s="3" t="s">
        <v>2761</v>
      </c>
      <c r="D454" t="s">
        <v>65</v>
      </c>
      <c r="E454" t="s">
        <v>66</v>
      </c>
      <c r="F454" t="s">
        <v>78</v>
      </c>
      <c r="G454" t="s">
        <v>88</v>
      </c>
      <c r="H454" t="s">
        <v>66</v>
      </c>
      <c r="I454">
        <f>MROUND(Table1[[#This Row],[Prob_H]]*100,2)/100</f>
        <v>0.34</v>
      </c>
      <c r="J454">
        <f>1/Table1[[#This Row],[odds_ft_home_team_win]]-Table1[[#This Row],[Margin/3]]</f>
        <v>0.34749943143980039</v>
      </c>
      <c r="K454">
        <f>1/Table1[[#This Row],[odds_ft_draw]]-Table1[[#This Row],[Margin/3]]</f>
        <v>0.28064488635926638</v>
      </c>
      <c r="L454">
        <f>1/Table1[[#This Row],[odds_ft_away_team_win]]-Table1[[#This Row],[Margin/3]]</f>
        <v>0.37185568220093324</v>
      </c>
      <c r="M454">
        <v>3</v>
      </c>
      <c r="N454">
        <v>1</v>
      </c>
      <c r="O454">
        <v>1</v>
      </c>
      <c r="P454">
        <v>1.5</v>
      </c>
      <c r="Q454">
        <v>1.1000000000000001</v>
      </c>
      <c r="R454" t="str" cm="1">
        <f t="array" ref="R4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4">
        <v>1</v>
      </c>
      <c r="T454">
        <v>1</v>
      </c>
      <c r="U454">
        <v>2</v>
      </c>
      <c r="V454">
        <v>1</v>
      </c>
      <c r="W454">
        <v>0</v>
      </c>
      <c r="X454">
        <v>1</v>
      </c>
      <c r="Y454">
        <v>84</v>
      </c>
      <c r="Z454">
        <v>40</v>
      </c>
      <c r="AA454">
        <v>4</v>
      </c>
      <c r="AB454">
        <v>5</v>
      </c>
      <c r="AC454">
        <v>1</v>
      </c>
      <c r="AD454">
        <v>0</v>
      </c>
      <c r="AE454">
        <v>3</v>
      </c>
      <c r="AF454">
        <v>0</v>
      </c>
      <c r="AG454">
        <v>0</v>
      </c>
      <c r="AH454">
        <v>1</v>
      </c>
      <c r="AI454">
        <v>1</v>
      </c>
      <c r="AJ454">
        <v>2</v>
      </c>
      <c r="AK454">
        <v>14</v>
      </c>
      <c r="AL454">
        <v>6</v>
      </c>
      <c r="AM454">
        <v>6</v>
      </c>
      <c r="AN454">
        <v>3</v>
      </c>
      <c r="AO454">
        <v>8</v>
      </c>
      <c r="AP454">
        <v>3</v>
      </c>
      <c r="AQ454">
        <v>-1</v>
      </c>
      <c r="AR454">
        <v>-1</v>
      </c>
      <c r="AS454">
        <v>49</v>
      </c>
      <c r="AT454">
        <v>51</v>
      </c>
      <c r="AU454">
        <v>0</v>
      </c>
      <c r="AV454">
        <v>0</v>
      </c>
      <c r="AW454">
        <v>2</v>
      </c>
      <c r="AX454">
        <v>50</v>
      </c>
      <c r="AY454">
        <v>50</v>
      </c>
      <c r="AZ454">
        <v>50</v>
      </c>
      <c r="BA454">
        <v>50</v>
      </c>
      <c r="BB454">
        <v>0</v>
      </c>
      <c r="BC454">
        <v>50</v>
      </c>
      <c r="BD454">
        <v>50</v>
      </c>
      <c r="BE454">
        <v>0</v>
      </c>
      <c r="BF454">
        <v>0</v>
      </c>
      <c r="BG454">
        <v>10</v>
      </c>
      <c r="BH454">
        <v>6</v>
      </c>
      <c r="BI454">
        <v>2.81</v>
      </c>
      <c r="BJ454">
        <v>3.46</v>
      </c>
      <c r="BK454">
        <v>2.63</v>
      </c>
      <c r="BL454">
        <f>1/Table1[[#This Row],[odds_ft_home_team_win]]+1/Table1[[#This Row],[odds_ft_draw]]+1/Table1[[#This Row],[odds_ft_away_team_win]]-1</f>
        <v>2.511736404358822E-2</v>
      </c>
      <c r="BM454">
        <f>Table1[[#This Row],[Margin]]/3</f>
        <v>8.3724546811960732E-3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 t="s">
        <v>106</v>
      </c>
      <c r="BU454">
        <f>VLOOKUP(Table1[[#This Row],[Reference]],metron,11,FALSE)</f>
        <v>1.228921489601805</v>
      </c>
      <c r="BV454">
        <f>VLOOKUP(Table1[[#This Row],[Reference]],metron,12,FALSE)</f>
        <v>1.2940512655166849</v>
      </c>
    </row>
    <row r="455" spans="1:74" hidden="1" x14ac:dyDescent="0.45">
      <c r="A455" t="s">
        <v>5408</v>
      </c>
      <c r="B455">
        <v>1501898400</v>
      </c>
      <c r="C455" s="3" t="s">
        <v>2762</v>
      </c>
      <c r="D455" t="s">
        <v>65</v>
      </c>
      <c r="E455" t="s">
        <v>66</v>
      </c>
      <c r="F455" t="s">
        <v>72</v>
      </c>
      <c r="G455" t="s">
        <v>85</v>
      </c>
      <c r="H455" t="s">
        <v>66</v>
      </c>
      <c r="I455">
        <f>MROUND(Table1[[#This Row],[Prob_H]]*100,2)/100</f>
        <v>0.34</v>
      </c>
      <c r="J455">
        <f>1/Table1[[#This Row],[odds_ft_home_team_win]]-Table1[[#This Row],[Margin/3]]</f>
        <v>0.34864940128098021</v>
      </c>
      <c r="K455">
        <f>1/Table1[[#This Row],[odds_ft_draw]]-Table1[[#This Row],[Margin/3]]</f>
        <v>0.28390420495683649</v>
      </c>
      <c r="L455">
        <f>1/Table1[[#This Row],[odds_ft_away_team_win]]-Table1[[#This Row],[Margin/3]]</f>
        <v>0.36744639376218319</v>
      </c>
      <c r="M455">
        <v>3</v>
      </c>
      <c r="N455">
        <v>0</v>
      </c>
      <c r="O455">
        <v>1</v>
      </c>
      <c r="P455">
        <v>1.84</v>
      </c>
      <c r="Q455">
        <v>1.62</v>
      </c>
      <c r="R455" t="str" cm="1">
        <f t="array" ref="R4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55">
        <v>0</v>
      </c>
      <c r="T455">
        <v>3</v>
      </c>
      <c r="U455">
        <v>3</v>
      </c>
      <c r="V455">
        <v>1</v>
      </c>
      <c r="W455">
        <v>0</v>
      </c>
      <c r="X455">
        <v>1</v>
      </c>
      <c r="Z455" t="s">
        <v>2763</v>
      </c>
      <c r="AA455">
        <v>3</v>
      </c>
      <c r="AB455">
        <v>7</v>
      </c>
      <c r="AC455">
        <v>2</v>
      </c>
      <c r="AD455">
        <v>0</v>
      </c>
      <c r="AE455">
        <v>2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4</v>
      </c>
      <c r="AL455">
        <v>8</v>
      </c>
      <c r="AM455">
        <v>3</v>
      </c>
      <c r="AN455">
        <v>7</v>
      </c>
      <c r="AO455">
        <v>1</v>
      </c>
      <c r="AP455">
        <v>1</v>
      </c>
      <c r="AQ455">
        <v>19</v>
      </c>
      <c r="AR455">
        <v>19</v>
      </c>
      <c r="AS455">
        <v>53</v>
      </c>
      <c r="AT455">
        <v>47</v>
      </c>
      <c r="AU455">
        <v>0</v>
      </c>
      <c r="AV455">
        <v>0</v>
      </c>
      <c r="AW455">
        <v>1</v>
      </c>
      <c r="AX455">
        <v>0</v>
      </c>
      <c r="AY455">
        <v>50</v>
      </c>
      <c r="AZ455">
        <v>0</v>
      </c>
      <c r="BA455">
        <v>0</v>
      </c>
      <c r="BB455">
        <v>0</v>
      </c>
      <c r="BC455">
        <v>0</v>
      </c>
      <c r="BD455">
        <v>50</v>
      </c>
      <c r="BE455">
        <v>0</v>
      </c>
      <c r="BF455">
        <v>50</v>
      </c>
      <c r="BG455">
        <v>12</v>
      </c>
      <c r="BH455">
        <v>6</v>
      </c>
      <c r="BI455">
        <v>2.8</v>
      </c>
      <c r="BJ455">
        <v>3.42</v>
      </c>
      <c r="BK455">
        <v>2.66</v>
      </c>
      <c r="BL455">
        <f>1/Table1[[#This Row],[odds_ft_home_team_win]]+1/Table1[[#This Row],[odds_ft_draw]]+1/Table1[[#This Row],[odds_ft_away_team_win]]-1</f>
        <v>2.548036758563077E-2</v>
      </c>
      <c r="BM455">
        <f>Table1[[#This Row],[Margin]]/3</f>
        <v>8.4934558618769227E-3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75</v>
      </c>
      <c r="BU455">
        <f>VLOOKUP(Table1[[#This Row],[Reference]],metron,11,FALSE)</f>
        <v>1.228921489601805</v>
      </c>
      <c r="BV455">
        <f>VLOOKUP(Table1[[#This Row],[Reference]],metron,12,FALSE)</f>
        <v>1.2940512655166849</v>
      </c>
    </row>
    <row r="456" spans="1:74" hidden="1" x14ac:dyDescent="0.45">
      <c r="A456" t="s">
        <v>5408</v>
      </c>
      <c r="B456">
        <v>1501970400</v>
      </c>
      <c r="C456" s="3" t="s">
        <v>2764</v>
      </c>
      <c r="D456" t="s">
        <v>65</v>
      </c>
      <c r="E456" t="s">
        <v>66</v>
      </c>
      <c r="F456" t="s">
        <v>2738</v>
      </c>
      <c r="G456" t="s">
        <v>103</v>
      </c>
      <c r="H456" t="s">
        <v>66</v>
      </c>
      <c r="I456">
        <f>MROUND(Table1[[#This Row],[Prob_H]]*100,2)/100</f>
        <v>0.34</v>
      </c>
      <c r="J456">
        <f>1/Table1[[#This Row],[odds_ft_home_team_win]]-Table1[[#This Row],[Margin/3]]</f>
        <v>0.33407112613575929</v>
      </c>
      <c r="K456">
        <f>1/Table1[[#This Row],[odds_ft_draw]]-Table1[[#This Row],[Margin/3]]</f>
        <v>0.28062271375156422</v>
      </c>
      <c r="L456">
        <f>1/Table1[[#This Row],[odds_ft_away_team_win]]-Table1[[#This Row],[Margin/3]]</f>
        <v>0.38530616011267654</v>
      </c>
      <c r="M456">
        <v>3</v>
      </c>
      <c r="N456">
        <v>1</v>
      </c>
      <c r="O456">
        <v>0</v>
      </c>
      <c r="P456">
        <v>1.06</v>
      </c>
      <c r="Q456">
        <v>0.88</v>
      </c>
      <c r="R456" t="str" cm="1">
        <f t="array" ref="R4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56">
        <v>3</v>
      </c>
      <c r="T456">
        <v>2</v>
      </c>
      <c r="U456">
        <v>5</v>
      </c>
      <c r="V456">
        <v>0</v>
      </c>
      <c r="W456">
        <v>0</v>
      </c>
      <c r="X456">
        <v>0</v>
      </c>
      <c r="Y456" t="s">
        <v>2765</v>
      </c>
      <c r="Z456" t="s">
        <v>2766</v>
      </c>
      <c r="AA456">
        <v>6</v>
      </c>
      <c r="AB456">
        <v>6</v>
      </c>
      <c r="AC456">
        <v>4</v>
      </c>
      <c r="AD456">
        <v>0</v>
      </c>
      <c r="AE456">
        <v>1</v>
      </c>
      <c r="AF456">
        <v>0</v>
      </c>
      <c r="AG456">
        <v>0</v>
      </c>
      <c r="AH456">
        <v>4</v>
      </c>
      <c r="AI456">
        <v>0</v>
      </c>
      <c r="AJ456">
        <v>1</v>
      </c>
      <c r="AK456">
        <v>10</v>
      </c>
      <c r="AL456">
        <v>9</v>
      </c>
      <c r="AM456">
        <v>9</v>
      </c>
      <c r="AN456">
        <v>5</v>
      </c>
      <c r="AO456">
        <v>1</v>
      </c>
      <c r="AP456">
        <v>4</v>
      </c>
      <c r="AQ456">
        <v>13</v>
      </c>
      <c r="AR456">
        <v>13</v>
      </c>
      <c r="AS456">
        <v>49</v>
      </c>
      <c r="AT456">
        <v>51</v>
      </c>
      <c r="AU456">
        <v>0</v>
      </c>
      <c r="AV456">
        <v>0</v>
      </c>
      <c r="AW456">
        <v>2.5</v>
      </c>
      <c r="AX456">
        <v>50</v>
      </c>
      <c r="AY456">
        <v>50</v>
      </c>
      <c r="AZ456">
        <v>50</v>
      </c>
      <c r="BA456">
        <v>50</v>
      </c>
      <c r="BB456">
        <v>0</v>
      </c>
      <c r="BC456">
        <v>50</v>
      </c>
      <c r="BD456">
        <v>100</v>
      </c>
      <c r="BE456">
        <v>0</v>
      </c>
      <c r="BF456">
        <v>0</v>
      </c>
      <c r="BG456">
        <v>12</v>
      </c>
      <c r="BH456">
        <v>2</v>
      </c>
      <c r="BI456">
        <v>2.92</v>
      </c>
      <c r="BJ456">
        <v>3.46</v>
      </c>
      <c r="BK456">
        <v>2.54</v>
      </c>
      <c r="BL456">
        <f>1/Table1[[#This Row],[odds_ft_home_team_win]]+1/Table1[[#This Row],[odds_ft_draw]]+1/Table1[[#This Row],[odds_ft_away_team_win]]-1</f>
        <v>2.5183881866694735E-2</v>
      </c>
      <c r="BM456">
        <f>Table1[[#This Row],[Margin]]/3</f>
        <v>8.3946272888982456E-3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1292</v>
      </c>
      <c r="BU456">
        <f>VLOOKUP(Table1[[#This Row],[Reference]],metron,11,FALSE)</f>
        <v>1.228921489601805</v>
      </c>
      <c r="BV456">
        <f>VLOOKUP(Table1[[#This Row],[Reference]],metron,12,FALSE)</f>
        <v>1.2940512655166849</v>
      </c>
    </row>
    <row r="457" spans="1:74" hidden="1" x14ac:dyDescent="0.45">
      <c r="A457" t="s">
        <v>5408</v>
      </c>
      <c r="B457">
        <v>1501977600</v>
      </c>
      <c r="C457" s="3" t="s">
        <v>2767</v>
      </c>
      <c r="D457" t="s">
        <v>65</v>
      </c>
      <c r="E457" t="s">
        <v>66</v>
      </c>
      <c r="F457" t="s">
        <v>68</v>
      </c>
      <c r="G457" t="s">
        <v>80</v>
      </c>
      <c r="H457" t="s">
        <v>66</v>
      </c>
      <c r="I457">
        <f>MROUND(Table1[[#This Row],[Prob_H]]*100,2)/100</f>
        <v>0.68</v>
      </c>
      <c r="J457">
        <f>1/Table1[[#This Row],[odds_ft_home_team_win]]-Table1[[#This Row],[Margin/3]]</f>
        <v>0.67237561691343206</v>
      </c>
      <c r="K457">
        <f>1/Table1[[#This Row],[odds_ft_draw]]-Table1[[#This Row],[Margin/3]]</f>
        <v>0.20218754168334002</v>
      </c>
      <c r="L457">
        <f>1/Table1[[#This Row],[odds_ft_away_team_win]]-Table1[[#This Row],[Margin/3]]</f>
        <v>0.12543684140322797</v>
      </c>
      <c r="M457">
        <v>3</v>
      </c>
      <c r="N457">
        <v>3</v>
      </c>
      <c r="O457">
        <v>3</v>
      </c>
      <c r="P457">
        <v>2.4300000000000002</v>
      </c>
      <c r="Q457">
        <v>1.24</v>
      </c>
      <c r="R457" t="str" cm="1">
        <f t="array" ref="R4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7">
        <v>1</v>
      </c>
      <c r="T457">
        <v>1</v>
      </c>
      <c r="U457">
        <v>2</v>
      </c>
      <c r="V457">
        <v>1</v>
      </c>
      <c r="W457">
        <v>0</v>
      </c>
      <c r="X457">
        <v>1</v>
      </c>
      <c r="Y457">
        <v>58</v>
      </c>
      <c r="Z457">
        <v>10</v>
      </c>
      <c r="AA457">
        <v>4</v>
      </c>
      <c r="AB457">
        <v>3</v>
      </c>
      <c r="AC457">
        <v>0</v>
      </c>
      <c r="AD457">
        <v>0</v>
      </c>
      <c r="AE457">
        <v>4</v>
      </c>
      <c r="AF457">
        <v>0</v>
      </c>
      <c r="AG457">
        <v>0</v>
      </c>
      <c r="AH457">
        <v>0</v>
      </c>
      <c r="AI457">
        <v>1</v>
      </c>
      <c r="AJ457">
        <v>3</v>
      </c>
      <c r="AK457">
        <v>13</v>
      </c>
      <c r="AL457">
        <v>4</v>
      </c>
      <c r="AM457">
        <v>2</v>
      </c>
      <c r="AN457">
        <v>2</v>
      </c>
      <c r="AO457">
        <v>11</v>
      </c>
      <c r="AP457">
        <v>2</v>
      </c>
      <c r="AQ457">
        <v>12</v>
      </c>
      <c r="AR457">
        <v>13</v>
      </c>
      <c r="AS457">
        <v>71</v>
      </c>
      <c r="AT457">
        <v>29</v>
      </c>
      <c r="AU457">
        <v>0</v>
      </c>
      <c r="AV457">
        <v>0</v>
      </c>
      <c r="AW457">
        <v>3</v>
      </c>
      <c r="AX457">
        <v>0</v>
      </c>
      <c r="AY457">
        <v>50</v>
      </c>
      <c r="AZ457">
        <v>50</v>
      </c>
      <c r="BA457">
        <v>50</v>
      </c>
      <c r="BB457">
        <v>50</v>
      </c>
      <c r="BC457">
        <v>50</v>
      </c>
      <c r="BD457">
        <v>50</v>
      </c>
      <c r="BE457">
        <v>50</v>
      </c>
      <c r="BF457">
        <v>100</v>
      </c>
      <c r="BG457">
        <v>9</v>
      </c>
      <c r="BH457">
        <v>1</v>
      </c>
      <c r="BI457">
        <v>1.47</v>
      </c>
      <c r="BJ457">
        <v>4.76</v>
      </c>
      <c r="BK457">
        <v>7.5</v>
      </c>
      <c r="BL457">
        <f>1/Table1[[#This Row],[odds_ft_home_team_win]]+1/Table1[[#This Row],[odds_ft_draw]]+1/Table1[[#This Row],[odds_ft_away_team_win]]-1</f>
        <v>2.3689475790316106E-2</v>
      </c>
      <c r="BM457">
        <f>Table1[[#This Row],[Margin]]/3</f>
        <v>7.896491930105368E-3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 t="s">
        <v>116</v>
      </c>
      <c r="BU457">
        <f>VLOOKUP(Table1[[#This Row],[Reference]],metron,11,FALSE)</f>
        <v>2.1359338061465718</v>
      </c>
      <c r="BV457">
        <f>VLOOKUP(Table1[[#This Row],[Reference]],metron,12,FALSE)</f>
        <v>0.77482269503546097</v>
      </c>
    </row>
    <row r="458" spans="1:74" hidden="1" x14ac:dyDescent="0.45">
      <c r="A458" t="s">
        <v>5408</v>
      </c>
      <c r="B458">
        <v>1501977960</v>
      </c>
      <c r="C458" s="3" t="s">
        <v>2768</v>
      </c>
      <c r="D458" t="s">
        <v>65</v>
      </c>
      <c r="E458" t="s">
        <v>66</v>
      </c>
      <c r="F458" t="s">
        <v>81</v>
      </c>
      <c r="G458" t="s">
        <v>77</v>
      </c>
      <c r="H458" t="s">
        <v>66</v>
      </c>
      <c r="I458">
        <f>MROUND(Table1[[#This Row],[Prob_H]]*100,2)/100</f>
        <v>0.4</v>
      </c>
      <c r="J458">
        <f>1/Table1[[#This Row],[odds_ft_home_team_win]]-Table1[[#This Row],[Margin/3]]</f>
        <v>0.39806856306549337</v>
      </c>
      <c r="K458">
        <f>1/Table1[[#This Row],[odds_ft_draw]]-Table1[[#This Row],[Margin/3]]</f>
        <v>0.2814195704886111</v>
      </c>
      <c r="L458">
        <f>1/Table1[[#This Row],[odds_ft_away_team_win]]-Table1[[#This Row],[Margin/3]]</f>
        <v>0.32051186644589563</v>
      </c>
      <c r="M458">
        <v>3</v>
      </c>
      <c r="N458">
        <v>0</v>
      </c>
      <c r="O458">
        <v>3</v>
      </c>
      <c r="P458">
        <v>1.44</v>
      </c>
      <c r="Q458">
        <v>1.39</v>
      </c>
      <c r="R458" t="str" cm="1">
        <f t="array" ref="R4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58">
        <v>2</v>
      </c>
      <c r="T458">
        <v>2</v>
      </c>
      <c r="U458">
        <v>4</v>
      </c>
      <c r="V458">
        <v>2</v>
      </c>
      <c r="W458">
        <v>1</v>
      </c>
      <c r="X458">
        <v>1</v>
      </c>
      <c r="Y458" t="s">
        <v>2769</v>
      </c>
      <c r="Z458" t="s">
        <v>2770</v>
      </c>
      <c r="AA458">
        <v>8</v>
      </c>
      <c r="AB458">
        <v>5</v>
      </c>
      <c r="AC458">
        <v>3</v>
      </c>
      <c r="AD458">
        <v>0</v>
      </c>
      <c r="AE458">
        <v>2</v>
      </c>
      <c r="AF458">
        <v>0</v>
      </c>
      <c r="AG458">
        <v>2</v>
      </c>
      <c r="AH458">
        <v>1</v>
      </c>
      <c r="AI458">
        <v>1</v>
      </c>
      <c r="AJ458">
        <v>1</v>
      </c>
      <c r="AK458">
        <v>8</v>
      </c>
      <c r="AL458">
        <v>8</v>
      </c>
      <c r="AM458">
        <v>6</v>
      </c>
      <c r="AN458">
        <v>7</v>
      </c>
      <c r="AO458">
        <v>2</v>
      </c>
      <c r="AP458">
        <v>1</v>
      </c>
      <c r="AQ458">
        <v>13</v>
      </c>
      <c r="AR458">
        <v>12</v>
      </c>
      <c r="AS458">
        <v>47</v>
      </c>
      <c r="AT458">
        <v>53</v>
      </c>
      <c r="AU458">
        <v>0</v>
      </c>
      <c r="AV458">
        <v>0</v>
      </c>
      <c r="AW458">
        <v>2.5</v>
      </c>
      <c r="AX458">
        <v>0</v>
      </c>
      <c r="AY458">
        <v>100</v>
      </c>
      <c r="AZ458">
        <v>50</v>
      </c>
      <c r="BA458">
        <v>0</v>
      </c>
      <c r="BB458">
        <v>0</v>
      </c>
      <c r="BC458">
        <v>0</v>
      </c>
      <c r="BD458">
        <v>100</v>
      </c>
      <c r="BE458">
        <v>50</v>
      </c>
      <c r="BF458">
        <v>100</v>
      </c>
      <c r="BG458">
        <v>14</v>
      </c>
      <c r="BH458">
        <v>9</v>
      </c>
      <c r="BI458">
        <v>2.46</v>
      </c>
      <c r="BJ458">
        <v>3.45</v>
      </c>
      <c r="BK458">
        <v>3.04</v>
      </c>
      <c r="BL458">
        <f>1/Table1[[#This Row],[odds_ft_home_team_win]]+1/Table1[[#This Row],[odds_ft_draw]]+1/Table1[[#This Row],[odds_ft_away_team_win]]-1</f>
        <v>2.5306505925471123E-2</v>
      </c>
      <c r="BM458">
        <f>Table1[[#This Row],[Margin]]/3</f>
        <v>8.4355019751570417E-3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 t="s">
        <v>109</v>
      </c>
      <c r="BU458">
        <f>VLOOKUP(Table1[[#This Row],[Reference]],metron,11,FALSE)</f>
        <v>1.344038264434575</v>
      </c>
      <c r="BV458">
        <f>VLOOKUP(Table1[[#This Row],[Reference]],metron,12,FALSE)</f>
        <v>1.1515772691037469</v>
      </c>
    </row>
    <row r="459" spans="1:74" hidden="1" x14ac:dyDescent="0.45">
      <c r="A459" t="s">
        <v>5408</v>
      </c>
      <c r="B459">
        <v>1501984800</v>
      </c>
      <c r="C459" s="3" t="s">
        <v>2771</v>
      </c>
      <c r="D459" t="s">
        <v>65</v>
      </c>
      <c r="E459" t="s">
        <v>66</v>
      </c>
      <c r="F459" t="s">
        <v>86</v>
      </c>
      <c r="G459" t="s">
        <v>94</v>
      </c>
      <c r="H459" t="s">
        <v>66</v>
      </c>
      <c r="I459">
        <f>MROUND(Table1[[#This Row],[Prob_H]]*100,2)/100</f>
        <v>0.52</v>
      </c>
      <c r="J459">
        <f>1/Table1[[#This Row],[odds_ft_home_team_win]]-Table1[[#This Row],[Margin/3]]</f>
        <v>0.51529169627857141</v>
      </c>
      <c r="K459">
        <f>1/Table1[[#This Row],[odds_ft_draw]]-Table1[[#This Row],[Margin/3]]</f>
        <v>0.26570408959421371</v>
      </c>
      <c r="L459">
        <f>1/Table1[[#This Row],[odds_ft_away_team_win]]-Table1[[#This Row],[Margin/3]]</f>
        <v>0.21900421412721494</v>
      </c>
      <c r="M459">
        <v>3</v>
      </c>
      <c r="N459">
        <v>0</v>
      </c>
      <c r="O459">
        <v>0</v>
      </c>
      <c r="P459">
        <v>1.76</v>
      </c>
      <c r="Q459">
        <v>0.78</v>
      </c>
      <c r="R459" t="str" cm="1">
        <f t="array" ref="R4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59">
        <v>2</v>
      </c>
      <c r="T459">
        <v>1</v>
      </c>
      <c r="U459">
        <v>3</v>
      </c>
      <c r="V459">
        <v>2</v>
      </c>
      <c r="W459">
        <v>1</v>
      </c>
      <c r="X459">
        <v>1</v>
      </c>
      <c r="Y459" t="s">
        <v>2772</v>
      </c>
      <c r="Z459">
        <v>34</v>
      </c>
      <c r="AA459">
        <v>6</v>
      </c>
      <c r="AB459">
        <v>5</v>
      </c>
      <c r="AC459">
        <v>3</v>
      </c>
      <c r="AD459">
        <v>0</v>
      </c>
      <c r="AE459">
        <v>5</v>
      </c>
      <c r="AF459">
        <v>0</v>
      </c>
      <c r="AG459">
        <v>3</v>
      </c>
      <c r="AH459">
        <v>0</v>
      </c>
      <c r="AI459">
        <v>2</v>
      </c>
      <c r="AJ459">
        <v>3</v>
      </c>
      <c r="AK459">
        <v>7</v>
      </c>
      <c r="AL459">
        <v>9</v>
      </c>
      <c r="AM459">
        <v>6</v>
      </c>
      <c r="AN459">
        <v>5</v>
      </c>
      <c r="AO459">
        <v>1</v>
      </c>
      <c r="AP459">
        <v>4</v>
      </c>
      <c r="AQ459">
        <v>16</v>
      </c>
      <c r="AR459">
        <v>14</v>
      </c>
      <c r="AS459">
        <v>51</v>
      </c>
      <c r="AT459">
        <v>49</v>
      </c>
      <c r="AU459">
        <v>0</v>
      </c>
      <c r="AV459">
        <v>0</v>
      </c>
      <c r="AW459">
        <v>2</v>
      </c>
      <c r="AX459">
        <v>50</v>
      </c>
      <c r="AY459">
        <v>50</v>
      </c>
      <c r="AZ459">
        <v>50</v>
      </c>
      <c r="BA459">
        <v>0</v>
      </c>
      <c r="BB459">
        <v>0</v>
      </c>
      <c r="BC459">
        <v>50</v>
      </c>
      <c r="BD459">
        <v>50</v>
      </c>
      <c r="BE459">
        <v>0</v>
      </c>
      <c r="BF459">
        <v>100</v>
      </c>
      <c r="BG459">
        <v>8</v>
      </c>
      <c r="BH459">
        <v>5</v>
      </c>
      <c r="BI459">
        <v>1.91</v>
      </c>
      <c r="BJ459">
        <v>3.65</v>
      </c>
      <c r="BK459">
        <v>4.4000000000000004</v>
      </c>
      <c r="BL459">
        <f>1/Table1[[#This Row],[odds_ft_home_team_win]]+1/Table1[[#This Row],[odds_ft_draw]]+1/Table1[[#This Row],[odds_ft_away_team_win]]-1</f>
        <v>2.4805539436536961E-2</v>
      </c>
      <c r="BM459">
        <f>Table1[[#This Row],[Margin]]/3</f>
        <v>8.2685131455123208E-3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 t="s">
        <v>113</v>
      </c>
      <c r="BU459">
        <f>VLOOKUP(Table1[[#This Row],[Reference]],metron,11,FALSE)</f>
        <v>1.625948039373891</v>
      </c>
      <c r="BV459">
        <f>VLOOKUP(Table1[[#This Row],[Reference]],metron,12,FALSE)</f>
        <v>0.97079231886396644</v>
      </c>
    </row>
    <row r="460" spans="1:74" hidden="1" x14ac:dyDescent="0.45">
      <c r="A460" t="s">
        <v>5408</v>
      </c>
      <c r="B460">
        <v>1501985160</v>
      </c>
      <c r="C460" s="3" t="s">
        <v>2773</v>
      </c>
      <c r="D460" t="s">
        <v>65</v>
      </c>
      <c r="E460" t="s">
        <v>66</v>
      </c>
      <c r="F460" t="s">
        <v>98</v>
      </c>
      <c r="G460" t="s">
        <v>2218</v>
      </c>
      <c r="H460" t="s">
        <v>66</v>
      </c>
      <c r="I460">
        <f>MROUND(Table1[[#This Row],[Prob_H]]*100,2)/100</f>
        <v>0.48</v>
      </c>
      <c r="J460">
        <f>1/Table1[[#This Row],[odds_ft_home_team_win]]-Table1[[#This Row],[Margin/3]]</f>
        <v>0.47681690687657724</v>
      </c>
      <c r="K460">
        <f>1/Table1[[#This Row],[odds_ft_draw]]-Table1[[#This Row],[Margin/3]]</f>
        <v>0.28549766073151728</v>
      </c>
      <c r="L460">
        <f>1/Table1[[#This Row],[odds_ft_away_team_win]]-Table1[[#This Row],[Margin/3]]</f>
        <v>0.23768543239190557</v>
      </c>
      <c r="M460">
        <v>3</v>
      </c>
      <c r="N460">
        <v>1</v>
      </c>
      <c r="O460">
        <v>3</v>
      </c>
      <c r="P460">
        <v>0.59</v>
      </c>
      <c r="Q460">
        <v>1.35</v>
      </c>
      <c r="R460" t="str" cm="1">
        <f t="array" ref="R4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0">
        <v>2</v>
      </c>
      <c r="T460">
        <v>2</v>
      </c>
      <c r="U460">
        <v>4</v>
      </c>
      <c r="V460">
        <v>4</v>
      </c>
      <c r="W460">
        <v>2</v>
      </c>
      <c r="X460">
        <v>2</v>
      </c>
      <c r="Y460" t="s">
        <v>2774</v>
      </c>
      <c r="Z460" t="s">
        <v>2775</v>
      </c>
      <c r="AA460">
        <v>4</v>
      </c>
      <c r="AB460">
        <v>2</v>
      </c>
      <c r="AC460">
        <v>3</v>
      </c>
      <c r="AD460">
        <v>0</v>
      </c>
      <c r="AE460">
        <v>5</v>
      </c>
      <c r="AF460">
        <v>0</v>
      </c>
      <c r="AG460">
        <v>1</v>
      </c>
      <c r="AH460">
        <v>2</v>
      </c>
      <c r="AI460">
        <v>2</v>
      </c>
      <c r="AJ460">
        <v>3</v>
      </c>
      <c r="AK460">
        <v>7</v>
      </c>
      <c r="AL460">
        <v>6</v>
      </c>
      <c r="AM460">
        <v>4</v>
      </c>
      <c r="AN460">
        <v>3</v>
      </c>
      <c r="AO460">
        <v>3</v>
      </c>
      <c r="AP460">
        <v>3</v>
      </c>
      <c r="AQ460">
        <v>12</v>
      </c>
      <c r="AR460">
        <v>14</v>
      </c>
      <c r="AS460">
        <v>64</v>
      </c>
      <c r="AT460">
        <v>36</v>
      </c>
      <c r="AU460">
        <v>0</v>
      </c>
      <c r="AV460">
        <v>0</v>
      </c>
      <c r="AW460">
        <v>1</v>
      </c>
      <c r="AX460">
        <v>0</v>
      </c>
      <c r="AY460">
        <v>50</v>
      </c>
      <c r="AZ460">
        <v>0</v>
      </c>
      <c r="BA460">
        <v>0</v>
      </c>
      <c r="BB460">
        <v>0</v>
      </c>
      <c r="BC460">
        <v>50</v>
      </c>
      <c r="BD460">
        <v>50</v>
      </c>
      <c r="BE460">
        <v>0</v>
      </c>
      <c r="BF460">
        <v>0</v>
      </c>
      <c r="BG460">
        <v>7</v>
      </c>
      <c r="BH460">
        <v>4</v>
      </c>
      <c r="BI460">
        <v>2.06</v>
      </c>
      <c r="BJ460">
        <v>3.4</v>
      </c>
      <c r="BK460">
        <v>4.0599999999999996</v>
      </c>
      <c r="BL460">
        <f>1/Table1[[#This Row],[odds_ft_home_team_win]]+1/Table1[[#This Row],[odds_ft_draw]]+1/Table1[[#This Row],[odds_ft_away_team_win]]-1</f>
        <v>2.585995898191884E-2</v>
      </c>
      <c r="BM460">
        <f>Table1[[#This Row],[Margin]]/3</f>
        <v>8.6199863273062807E-3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 t="s">
        <v>2745</v>
      </c>
      <c r="BU460">
        <f>VLOOKUP(Table1[[#This Row],[Reference]],metron,11,FALSE)</f>
        <v>1.510877192982456</v>
      </c>
      <c r="BV460">
        <f>VLOOKUP(Table1[[#This Row],[Reference]],metron,12,FALSE)</f>
        <v>1.0163157894736841</v>
      </c>
    </row>
    <row r="461" spans="1:74" hidden="1" x14ac:dyDescent="0.45">
      <c r="A461" t="s">
        <v>5416</v>
      </c>
      <c r="B461">
        <v>1382754600</v>
      </c>
      <c r="C461" s="3" t="s">
        <v>794</v>
      </c>
      <c r="D461" t="s">
        <v>65</v>
      </c>
      <c r="E461" t="s">
        <v>66</v>
      </c>
      <c r="F461" t="s">
        <v>72</v>
      </c>
      <c r="G461" t="s">
        <v>68</v>
      </c>
      <c r="H461" t="s">
        <v>66</v>
      </c>
      <c r="I461" t="e">
        <f>MROUND(Table1[[#This Row],[Prob_H]]*100,2)/100</f>
        <v>#DIV/0!</v>
      </c>
      <c r="J461" t="e">
        <f>1/Table1[[#This Row],[odds_ft_home_team_win]]-Table1[[#This Row],[Margin/3]]</f>
        <v>#DIV/0!</v>
      </c>
      <c r="K461" t="e">
        <f>1/Table1[[#This Row],[odds_ft_draw]]-Table1[[#This Row],[Margin/3]]</f>
        <v>#DIV/0!</v>
      </c>
      <c r="L461" t="e">
        <f>1/Table1[[#This Row],[odds_ft_away_team_win]]-Table1[[#This Row],[Margin/3]]</f>
        <v>#DIV/0!</v>
      </c>
      <c r="M461">
        <v>15</v>
      </c>
      <c r="N461">
        <v>2.14</v>
      </c>
      <c r="O461">
        <v>1.33</v>
      </c>
      <c r="P461">
        <v>2.11</v>
      </c>
      <c r="Q461">
        <v>1.22</v>
      </c>
      <c r="R461" t="str" cm="1">
        <f t="array" ref="R4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AA461">
        <v>6</v>
      </c>
      <c r="AB461">
        <v>1</v>
      </c>
      <c r="AC461">
        <v>1</v>
      </c>
      <c r="AD461">
        <v>0</v>
      </c>
      <c r="AE461">
        <v>3</v>
      </c>
      <c r="AF461">
        <v>1</v>
      </c>
      <c r="AG461">
        <v>0</v>
      </c>
      <c r="AH461">
        <v>1</v>
      </c>
      <c r="AI461">
        <v>0</v>
      </c>
      <c r="AJ461">
        <v>4</v>
      </c>
      <c r="AK461">
        <v>13</v>
      </c>
      <c r="AL461">
        <v>9</v>
      </c>
      <c r="AM461">
        <v>6</v>
      </c>
      <c r="AN461">
        <v>6</v>
      </c>
      <c r="AO461">
        <v>7</v>
      </c>
      <c r="AP461">
        <v>3</v>
      </c>
      <c r="AQ461">
        <v>17</v>
      </c>
      <c r="AR461">
        <v>15</v>
      </c>
      <c r="AS461">
        <v>49</v>
      </c>
      <c r="AT461">
        <v>51</v>
      </c>
      <c r="AU461">
        <v>0</v>
      </c>
      <c r="AV461">
        <v>0</v>
      </c>
      <c r="AW461">
        <v>2.3199999999999998</v>
      </c>
      <c r="AX461">
        <v>40</v>
      </c>
      <c r="AY461">
        <v>70</v>
      </c>
      <c r="AZ461">
        <v>40</v>
      </c>
      <c r="BA461">
        <v>16</v>
      </c>
      <c r="BB461">
        <v>7</v>
      </c>
      <c r="BC461">
        <v>23</v>
      </c>
      <c r="BD461">
        <v>72</v>
      </c>
      <c r="BE461">
        <v>31</v>
      </c>
      <c r="BF461">
        <v>85</v>
      </c>
      <c r="BG461">
        <v>8.43</v>
      </c>
      <c r="BH461">
        <v>4.1900000000000004</v>
      </c>
      <c r="BI461">
        <v>0</v>
      </c>
      <c r="BJ461">
        <v>0</v>
      </c>
      <c r="BK461">
        <v>0</v>
      </c>
      <c r="BL461" t="e">
        <f>1/Table1[[#This Row],[odds_ft_home_team_win]]+1/Table1[[#This Row],[odds_ft_draw]]+1/Table1[[#This Row],[odds_ft_away_team_win]]-1</f>
        <v>#DIV/0!</v>
      </c>
      <c r="BM461" t="e">
        <f>Table1[[#This Row],[Margin]]/3</f>
        <v>#DIV/0!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75</v>
      </c>
      <c r="BU461" t="e">
        <f>VLOOKUP(Table1[[#This Row],[Reference]],metron,11,FALSE)</f>
        <v>#DIV/0!</v>
      </c>
      <c r="BV461" t="e">
        <f>VLOOKUP(Table1[[#This Row],[Reference]],metron,12,FALSE)</f>
        <v>#DIV/0!</v>
      </c>
    </row>
    <row r="462" spans="1:74" hidden="1" x14ac:dyDescent="0.45">
      <c r="A462" t="s">
        <v>5408</v>
      </c>
      <c r="B462">
        <v>1502038800</v>
      </c>
      <c r="C462" s="3" t="s">
        <v>2776</v>
      </c>
      <c r="D462" t="s">
        <v>65</v>
      </c>
      <c r="E462" t="s">
        <v>66</v>
      </c>
      <c r="F462" t="s">
        <v>97</v>
      </c>
      <c r="G462" t="s">
        <v>93</v>
      </c>
      <c r="H462" t="s">
        <v>66</v>
      </c>
      <c r="I462">
        <f>MROUND(Table1[[#This Row],[Prob_H]]*100,2)/100</f>
        <v>0.5</v>
      </c>
      <c r="J462">
        <f>1/Table1[[#This Row],[odds_ft_home_team_win]]-Table1[[#This Row],[Margin/3]]</f>
        <v>0.50426121959598158</v>
      </c>
      <c r="K462">
        <f>1/Table1[[#This Row],[odds_ft_draw]]-Table1[[#This Row],[Margin/3]]</f>
        <v>0.26844901702477619</v>
      </c>
      <c r="L462">
        <f>1/Table1[[#This Row],[odds_ft_away_team_win]]-Table1[[#This Row],[Margin/3]]</f>
        <v>0.22728976337924225</v>
      </c>
      <c r="M462">
        <v>3</v>
      </c>
      <c r="N462">
        <v>3</v>
      </c>
      <c r="O462">
        <v>3</v>
      </c>
      <c r="P462">
        <v>2.2400000000000002</v>
      </c>
      <c r="Q462">
        <v>0.83</v>
      </c>
      <c r="R462" t="str" cm="1">
        <f t="array" ref="R4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2">
        <v>3</v>
      </c>
      <c r="T462">
        <v>2</v>
      </c>
      <c r="U462">
        <v>5</v>
      </c>
      <c r="V462">
        <v>2</v>
      </c>
      <c r="W462">
        <v>1</v>
      </c>
      <c r="X462">
        <v>1</v>
      </c>
      <c r="Y462" t="s">
        <v>2777</v>
      </c>
      <c r="Z462" t="s">
        <v>2778</v>
      </c>
      <c r="AA462">
        <v>10</v>
      </c>
      <c r="AB462">
        <v>2</v>
      </c>
      <c r="AC462">
        <v>2</v>
      </c>
      <c r="AD462">
        <v>0</v>
      </c>
      <c r="AE462">
        <v>5</v>
      </c>
      <c r="AF462">
        <v>0</v>
      </c>
      <c r="AG462">
        <v>1</v>
      </c>
      <c r="AH462">
        <v>1</v>
      </c>
      <c r="AI462">
        <v>2</v>
      </c>
      <c r="AJ462">
        <v>3</v>
      </c>
      <c r="AK462">
        <v>11</v>
      </c>
      <c r="AL462">
        <v>8</v>
      </c>
      <c r="AM462">
        <v>8</v>
      </c>
      <c r="AN462">
        <v>5</v>
      </c>
      <c r="AO462">
        <v>3</v>
      </c>
      <c r="AP462">
        <v>3</v>
      </c>
      <c r="AQ462">
        <v>19</v>
      </c>
      <c r="AR462">
        <v>13</v>
      </c>
      <c r="AS462">
        <v>59</v>
      </c>
      <c r="AT462">
        <v>41</v>
      </c>
      <c r="AU462">
        <v>0</v>
      </c>
      <c r="AV462">
        <v>0</v>
      </c>
      <c r="AW462">
        <v>3.5</v>
      </c>
      <c r="AX462">
        <v>50</v>
      </c>
      <c r="AY462">
        <v>100</v>
      </c>
      <c r="AZ462">
        <v>100</v>
      </c>
      <c r="BA462">
        <v>50</v>
      </c>
      <c r="BB462">
        <v>0</v>
      </c>
      <c r="BC462">
        <v>50</v>
      </c>
      <c r="BD462">
        <v>100</v>
      </c>
      <c r="BE462">
        <v>100</v>
      </c>
      <c r="BF462">
        <v>100</v>
      </c>
      <c r="BG462">
        <v>3</v>
      </c>
      <c r="BH462">
        <v>2</v>
      </c>
      <c r="BI462">
        <v>1.95</v>
      </c>
      <c r="BJ462">
        <v>3.61</v>
      </c>
      <c r="BK462">
        <v>4.24</v>
      </c>
      <c r="BL462">
        <f>1/Table1[[#This Row],[odds_ft_home_team_win]]+1/Table1[[#This Row],[odds_ft_draw]]+1/Table1[[#This Row],[odds_ft_away_team_win]]-1</f>
        <v>2.5677879673593917E-2</v>
      </c>
      <c r="BM462">
        <f>Table1[[#This Row],[Margin]]/3</f>
        <v>8.5592932245313058E-3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 t="s">
        <v>100</v>
      </c>
      <c r="BU462">
        <f>VLOOKUP(Table1[[#This Row],[Reference]],metron,11,FALSE)</f>
        <v>1.5342708579532029</v>
      </c>
      <c r="BV462">
        <f>VLOOKUP(Table1[[#This Row],[Reference]],metron,12,FALSE)</f>
        <v>0.98593713070196176</v>
      </c>
    </row>
    <row r="463" spans="1:74" hidden="1" x14ac:dyDescent="0.45">
      <c r="A463" t="s">
        <v>5408</v>
      </c>
      <c r="B463">
        <v>1502062200</v>
      </c>
      <c r="C463" s="3" t="s">
        <v>2779</v>
      </c>
      <c r="D463" t="s">
        <v>65</v>
      </c>
      <c r="E463" t="s">
        <v>66</v>
      </c>
      <c r="F463" t="s">
        <v>611</v>
      </c>
      <c r="G463" t="s">
        <v>73</v>
      </c>
      <c r="H463" t="s">
        <v>66</v>
      </c>
      <c r="I463">
        <f>MROUND(Table1[[#This Row],[Prob_H]]*100,2)/100</f>
        <v>0.38</v>
      </c>
      <c r="J463">
        <f>1/Table1[[#This Row],[odds_ft_home_team_win]]-Table1[[#This Row],[Margin/3]]</f>
        <v>0.38260642236720971</v>
      </c>
      <c r="K463">
        <f>1/Table1[[#This Row],[odds_ft_draw]]-Table1[[#This Row],[Margin/3]]</f>
        <v>0.29318624164431817</v>
      </c>
      <c r="L463">
        <f>1/Table1[[#This Row],[odds_ft_away_team_win]]-Table1[[#This Row],[Margin/3]]</f>
        <v>0.32420733598847218</v>
      </c>
      <c r="M463">
        <v>3</v>
      </c>
      <c r="N463">
        <v>0</v>
      </c>
      <c r="O463">
        <v>0</v>
      </c>
      <c r="P463">
        <v>1.06</v>
      </c>
      <c r="Q463">
        <v>0.76</v>
      </c>
      <c r="R463" t="str" cm="1">
        <f t="array" ref="R4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3">
        <v>2</v>
      </c>
      <c r="T463">
        <v>0</v>
      </c>
      <c r="U463">
        <v>2</v>
      </c>
      <c r="V463">
        <v>2</v>
      </c>
      <c r="W463">
        <v>2</v>
      </c>
      <c r="X463">
        <v>0</v>
      </c>
      <c r="Y463" t="s">
        <v>2780</v>
      </c>
      <c r="AA463">
        <v>6</v>
      </c>
      <c r="AB463">
        <v>5</v>
      </c>
      <c r="AC463">
        <v>0</v>
      </c>
      <c r="AD463">
        <v>0</v>
      </c>
      <c r="AE463">
        <v>2</v>
      </c>
      <c r="AF463">
        <v>1</v>
      </c>
      <c r="AG463">
        <v>0</v>
      </c>
      <c r="AH463">
        <v>0</v>
      </c>
      <c r="AI463">
        <v>2</v>
      </c>
      <c r="AJ463">
        <v>1</v>
      </c>
      <c r="AK463">
        <v>7</v>
      </c>
      <c r="AL463">
        <v>5</v>
      </c>
      <c r="AM463">
        <v>3</v>
      </c>
      <c r="AN463">
        <v>0</v>
      </c>
      <c r="AO463">
        <v>4</v>
      </c>
      <c r="AP463">
        <v>5</v>
      </c>
      <c r="AQ463">
        <v>9</v>
      </c>
      <c r="AR463">
        <v>20</v>
      </c>
      <c r="AS463">
        <v>40</v>
      </c>
      <c r="AT463">
        <v>60</v>
      </c>
      <c r="AU463">
        <v>0</v>
      </c>
      <c r="AV463">
        <v>0</v>
      </c>
      <c r="AW463">
        <v>3.5</v>
      </c>
      <c r="AX463">
        <v>0</v>
      </c>
      <c r="AY463">
        <v>100</v>
      </c>
      <c r="AZ463">
        <v>50</v>
      </c>
      <c r="BA463">
        <v>50</v>
      </c>
      <c r="BB463">
        <v>50</v>
      </c>
      <c r="BC463">
        <v>100</v>
      </c>
      <c r="BD463">
        <v>100</v>
      </c>
      <c r="BE463">
        <v>50</v>
      </c>
      <c r="BF463">
        <v>50</v>
      </c>
      <c r="BG463">
        <v>9</v>
      </c>
      <c r="BH463">
        <v>8</v>
      </c>
      <c r="BI463">
        <v>2.56</v>
      </c>
      <c r="BJ463">
        <v>3.32</v>
      </c>
      <c r="BK463">
        <v>3.01</v>
      </c>
      <c r="BL463">
        <f>1/Table1[[#This Row],[odds_ft_home_team_win]]+1/Table1[[#This Row],[odds_ft_draw]]+1/Table1[[#This Row],[odds_ft_away_team_win]]-1</f>
        <v>2.4055732898370819E-2</v>
      </c>
      <c r="BM463">
        <f>Table1[[#This Row],[Margin]]/3</f>
        <v>8.0185776327902723E-3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t="s">
        <v>614</v>
      </c>
      <c r="BU463">
        <f>VLOOKUP(Table1[[#This Row],[Reference]],metron,11,FALSE)</f>
        <v>1.330562659846547</v>
      </c>
      <c r="BV463">
        <f>VLOOKUP(Table1[[#This Row],[Reference]],metron,12,FALSE)</f>
        <v>1.1595268542199491</v>
      </c>
    </row>
    <row r="464" spans="1:74" hidden="1" x14ac:dyDescent="0.45">
      <c r="A464" t="s">
        <v>5407</v>
      </c>
      <c r="B464">
        <v>1516410000</v>
      </c>
      <c r="C464" s="3" t="s">
        <v>3026</v>
      </c>
      <c r="D464" t="s">
        <v>65</v>
      </c>
      <c r="E464" t="s">
        <v>66</v>
      </c>
      <c r="F464" t="s">
        <v>73</v>
      </c>
      <c r="G464" t="s">
        <v>611</v>
      </c>
      <c r="H464" t="s">
        <v>66</v>
      </c>
      <c r="I464">
        <f>MROUND(Table1[[#This Row],[Prob_H]]*100,2)/100</f>
        <v>0.52</v>
      </c>
      <c r="J464">
        <f>1/Table1[[#This Row],[odds_ft_home_team_win]]-Table1[[#This Row],[Margin/3]]</f>
        <v>0.51784340143115348</v>
      </c>
      <c r="K464">
        <f>1/Table1[[#This Row],[odds_ft_draw]]-Table1[[#This Row],[Margin/3]]</f>
        <v>0.28054495299793181</v>
      </c>
      <c r="L464">
        <f>1/Table1[[#This Row],[odds_ft_away_team_win]]-Table1[[#This Row],[Margin/3]]</f>
        <v>0.20161164557091471</v>
      </c>
      <c r="M464">
        <v>3</v>
      </c>
      <c r="N464">
        <v>1.3</v>
      </c>
      <c r="O464">
        <v>0.5</v>
      </c>
      <c r="P464">
        <v>1.53</v>
      </c>
      <c r="Q464">
        <v>0.82</v>
      </c>
      <c r="R464" t="str" cm="1">
        <f t="array" ref="R4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4">
        <v>2</v>
      </c>
      <c r="T464">
        <v>0</v>
      </c>
      <c r="U464">
        <v>2</v>
      </c>
      <c r="V464">
        <v>0</v>
      </c>
      <c r="W464">
        <v>0</v>
      </c>
      <c r="X464">
        <v>0</v>
      </c>
      <c r="Y464" t="s">
        <v>3027</v>
      </c>
      <c r="AA464">
        <v>7</v>
      </c>
      <c r="AB464">
        <v>3</v>
      </c>
      <c r="AC464">
        <v>1</v>
      </c>
      <c r="AD464">
        <v>0</v>
      </c>
      <c r="AE464">
        <v>2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2</v>
      </c>
      <c r="AL464">
        <v>2</v>
      </c>
      <c r="AM464">
        <v>2</v>
      </c>
      <c r="AN464">
        <v>2</v>
      </c>
      <c r="AO464">
        <v>0</v>
      </c>
      <c r="AP464">
        <v>0</v>
      </c>
      <c r="AQ464">
        <v>10</v>
      </c>
      <c r="AR464">
        <v>13</v>
      </c>
      <c r="AS464">
        <v>60</v>
      </c>
      <c r="AT464">
        <v>40</v>
      </c>
      <c r="AU464">
        <v>0</v>
      </c>
      <c r="AV464">
        <v>0</v>
      </c>
      <c r="AW464">
        <v>2.2999999999999998</v>
      </c>
      <c r="AX464">
        <v>40</v>
      </c>
      <c r="AY464">
        <v>60</v>
      </c>
      <c r="AZ464">
        <v>35</v>
      </c>
      <c r="BA464">
        <v>20</v>
      </c>
      <c r="BB464">
        <v>15</v>
      </c>
      <c r="BC464">
        <v>25</v>
      </c>
      <c r="BD464">
        <v>65</v>
      </c>
      <c r="BE464">
        <v>35</v>
      </c>
      <c r="BF464">
        <v>65</v>
      </c>
      <c r="BG464">
        <v>8.9</v>
      </c>
      <c r="BH464">
        <v>4.9000000000000004</v>
      </c>
      <c r="BI464">
        <v>1.9</v>
      </c>
      <c r="BJ464">
        <v>3.46</v>
      </c>
      <c r="BK464">
        <v>4.76</v>
      </c>
      <c r="BL464">
        <f>1/Table1[[#This Row],[odds_ft_home_team_win]]+1/Table1[[#This Row],[odds_ft_draw]]+1/Table1[[#This Row],[odds_ft_away_team_win]]-1</f>
        <v>2.5417164127591985E-2</v>
      </c>
      <c r="BM464">
        <f>Table1[[#This Row],[Margin]]/3</f>
        <v>8.4723880425306621E-3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126</v>
      </c>
      <c r="BU464">
        <f>VLOOKUP(Table1[[#This Row],[Reference]],metron,11,FALSE)</f>
        <v>1.625948039373891</v>
      </c>
      <c r="BV464">
        <f>VLOOKUP(Table1[[#This Row],[Reference]],metron,12,FALSE)</f>
        <v>0.97079231886396644</v>
      </c>
    </row>
    <row r="465" spans="1:74" hidden="1" x14ac:dyDescent="0.45">
      <c r="A465" t="s">
        <v>5407</v>
      </c>
      <c r="B465">
        <v>1516417200</v>
      </c>
      <c r="C465" s="3" t="s">
        <v>3028</v>
      </c>
      <c r="D465" t="s">
        <v>65</v>
      </c>
      <c r="E465" t="s">
        <v>66</v>
      </c>
      <c r="F465" t="s">
        <v>93</v>
      </c>
      <c r="G465" t="s">
        <v>97</v>
      </c>
      <c r="H465" t="s">
        <v>66</v>
      </c>
      <c r="I465">
        <f>MROUND(Table1[[#This Row],[Prob_H]]*100,2)/100</f>
        <v>0.38</v>
      </c>
      <c r="J465">
        <f>1/Table1[[#This Row],[odds_ft_home_team_win]]-Table1[[#This Row],[Margin/3]]</f>
        <v>0.37170965952701851</v>
      </c>
      <c r="K465">
        <f>1/Table1[[#This Row],[odds_ft_draw]]-Table1[[#This Row],[Margin/3]]</f>
        <v>0.27966596068523503</v>
      </c>
      <c r="L465">
        <f>1/Table1[[#This Row],[odds_ft_away_team_win]]-Table1[[#This Row],[Margin/3]]</f>
        <v>0.34862437978774635</v>
      </c>
      <c r="M465">
        <v>3</v>
      </c>
      <c r="N465">
        <v>1.2</v>
      </c>
      <c r="O465">
        <v>0.78</v>
      </c>
      <c r="P465">
        <v>1.56</v>
      </c>
      <c r="Q465">
        <v>1.29</v>
      </c>
      <c r="R465" t="str" cm="1">
        <f t="array" ref="R4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65">
        <v>1</v>
      </c>
      <c r="T465">
        <v>3</v>
      </c>
      <c r="U465">
        <v>4</v>
      </c>
      <c r="V465">
        <v>2</v>
      </c>
      <c r="W465">
        <v>0</v>
      </c>
      <c r="X465">
        <v>2</v>
      </c>
      <c r="Y465">
        <v>47</v>
      </c>
      <c r="Z465" t="s">
        <v>3029</v>
      </c>
      <c r="AA465">
        <v>5</v>
      </c>
      <c r="AB465">
        <v>8</v>
      </c>
      <c r="AC465">
        <v>3</v>
      </c>
      <c r="AD465">
        <v>0</v>
      </c>
      <c r="AE465">
        <v>3</v>
      </c>
      <c r="AF465">
        <v>1</v>
      </c>
      <c r="AG465">
        <v>2</v>
      </c>
      <c r="AH465">
        <v>1</v>
      </c>
      <c r="AI465">
        <v>2</v>
      </c>
      <c r="AJ465">
        <v>2</v>
      </c>
      <c r="AK465">
        <v>11</v>
      </c>
      <c r="AL465">
        <v>13</v>
      </c>
      <c r="AM465">
        <v>6</v>
      </c>
      <c r="AN465">
        <v>7</v>
      </c>
      <c r="AO465">
        <v>5</v>
      </c>
      <c r="AP465">
        <v>6</v>
      </c>
      <c r="AQ465">
        <v>16</v>
      </c>
      <c r="AR465">
        <v>14</v>
      </c>
      <c r="AS465">
        <v>48</v>
      </c>
      <c r="AT465">
        <v>52</v>
      </c>
      <c r="AU465">
        <v>0</v>
      </c>
      <c r="AV465">
        <v>0</v>
      </c>
      <c r="AW465">
        <v>2.11</v>
      </c>
      <c r="AX465">
        <v>52</v>
      </c>
      <c r="AY465">
        <v>63</v>
      </c>
      <c r="AZ465">
        <v>43</v>
      </c>
      <c r="BA465">
        <v>17</v>
      </c>
      <c r="BB465">
        <v>6</v>
      </c>
      <c r="BC465">
        <v>31</v>
      </c>
      <c r="BD465">
        <v>58</v>
      </c>
      <c r="BE465">
        <v>32</v>
      </c>
      <c r="BF465">
        <v>58</v>
      </c>
      <c r="BG465">
        <v>11.01</v>
      </c>
      <c r="BH465">
        <v>5.42</v>
      </c>
      <c r="BI465">
        <v>2.63</v>
      </c>
      <c r="BJ465">
        <v>3.47</v>
      </c>
      <c r="BK465">
        <v>2.8</v>
      </c>
      <c r="BL465">
        <f>1/Table1[[#This Row],[odds_ft_home_team_win]]+1/Table1[[#This Row],[odds_ft_draw]]+1/Table1[[#This Row],[odds_ft_away_team_win]]-1</f>
        <v>2.5555432065332395E-2</v>
      </c>
      <c r="BM465">
        <f>Table1[[#This Row],[Margin]]/3</f>
        <v>8.5184773551107984E-3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t="s">
        <v>95</v>
      </c>
      <c r="BU465">
        <f>VLOOKUP(Table1[[#This Row],[Reference]],metron,11,FALSE)</f>
        <v>1.330562659846547</v>
      </c>
      <c r="BV465">
        <f>VLOOKUP(Table1[[#This Row],[Reference]],metron,12,FALSE)</f>
        <v>1.1595268542199491</v>
      </c>
    </row>
    <row r="466" spans="1:74" hidden="1" x14ac:dyDescent="0.45">
      <c r="A466" t="s">
        <v>5407</v>
      </c>
      <c r="B466">
        <v>1516489200</v>
      </c>
      <c r="C466" s="3" t="s">
        <v>3030</v>
      </c>
      <c r="D466" t="s">
        <v>65</v>
      </c>
      <c r="E466" t="s">
        <v>66</v>
      </c>
      <c r="F466" t="s">
        <v>80</v>
      </c>
      <c r="G466" t="s">
        <v>68</v>
      </c>
      <c r="H466" t="s">
        <v>66</v>
      </c>
      <c r="I466">
        <f>MROUND(Table1[[#This Row],[Prob_H]]*100,2)/100</f>
        <v>0.26</v>
      </c>
      <c r="J466">
        <f>1/Table1[[#This Row],[odds_ft_home_team_win]]-Table1[[#This Row],[Margin/3]]</f>
        <v>0.25406522772072426</v>
      </c>
      <c r="K466">
        <f>1/Table1[[#This Row],[odds_ft_draw]]-Table1[[#This Row],[Margin/3]]</f>
        <v>0.28485316808448374</v>
      </c>
      <c r="L466">
        <f>1/Table1[[#This Row],[odds_ft_away_team_win]]-Table1[[#This Row],[Margin/3]]</f>
        <v>0.46108160419479177</v>
      </c>
      <c r="M466">
        <v>3</v>
      </c>
      <c r="N466">
        <v>0.6</v>
      </c>
      <c r="O466">
        <v>1.31</v>
      </c>
      <c r="P466">
        <v>0.76</v>
      </c>
      <c r="Q466">
        <v>1.1399999999999999</v>
      </c>
      <c r="R466" t="str" cm="1">
        <f t="array" ref="R4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AA466">
        <v>2</v>
      </c>
      <c r="AB466">
        <v>4</v>
      </c>
      <c r="AC466">
        <v>3</v>
      </c>
      <c r="AD466">
        <v>0</v>
      </c>
      <c r="AE466">
        <v>3</v>
      </c>
      <c r="AF466">
        <v>0</v>
      </c>
      <c r="AG466">
        <v>1</v>
      </c>
      <c r="AH466">
        <v>2</v>
      </c>
      <c r="AI466">
        <v>2</v>
      </c>
      <c r="AJ466">
        <v>1</v>
      </c>
      <c r="AK466">
        <v>2</v>
      </c>
      <c r="AL466">
        <v>11</v>
      </c>
      <c r="AM466">
        <v>0</v>
      </c>
      <c r="AN466">
        <v>6</v>
      </c>
      <c r="AO466">
        <v>2</v>
      </c>
      <c r="AP466">
        <v>5</v>
      </c>
      <c r="AQ466">
        <v>18</v>
      </c>
      <c r="AR466">
        <v>18</v>
      </c>
      <c r="AS466">
        <v>35</v>
      </c>
      <c r="AT466">
        <v>65</v>
      </c>
      <c r="AU466">
        <v>0</v>
      </c>
      <c r="AV466">
        <v>0</v>
      </c>
      <c r="AW466">
        <v>2.82</v>
      </c>
      <c r="AX466">
        <v>75</v>
      </c>
      <c r="AY466">
        <v>84</v>
      </c>
      <c r="AZ466">
        <v>63</v>
      </c>
      <c r="BA466">
        <v>28</v>
      </c>
      <c r="BB466">
        <v>4</v>
      </c>
      <c r="BC466">
        <v>52</v>
      </c>
      <c r="BD466">
        <v>76</v>
      </c>
      <c r="BE466">
        <v>41</v>
      </c>
      <c r="BF466">
        <v>78</v>
      </c>
      <c r="BG466">
        <v>12.17</v>
      </c>
      <c r="BH466">
        <v>5.85</v>
      </c>
      <c r="BI466">
        <v>3.81</v>
      </c>
      <c r="BJ466">
        <v>3.41</v>
      </c>
      <c r="BK466">
        <v>2.13</v>
      </c>
      <c r="BL466">
        <f>1/Table1[[#This Row],[odds_ft_home_team_win]]+1/Table1[[#This Row],[odds_ft_draw]]+1/Table1[[#This Row],[odds_ft_away_team_win]]-1</f>
        <v>2.5205891640976752E-2</v>
      </c>
      <c r="BM466">
        <f>Table1[[#This Row],[Margin]]/3</f>
        <v>8.4019638803255834E-3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83</v>
      </c>
      <c r="BU466">
        <f>VLOOKUP(Table1[[#This Row],[Reference]],metron,11,FALSE)</f>
        <v>1.0936930368209989</v>
      </c>
      <c r="BV466">
        <f>VLOOKUP(Table1[[#This Row],[Reference]],metron,12,FALSE)</f>
        <v>1.475756471017134</v>
      </c>
    </row>
    <row r="467" spans="1:74" hidden="1" x14ac:dyDescent="0.45">
      <c r="A467" t="s">
        <v>5407</v>
      </c>
      <c r="B467">
        <v>1516489200</v>
      </c>
      <c r="C467" s="3" t="s">
        <v>3030</v>
      </c>
      <c r="D467" t="s">
        <v>65</v>
      </c>
      <c r="E467" t="s">
        <v>66</v>
      </c>
      <c r="F467" t="s">
        <v>77</v>
      </c>
      <c r="G467" t="s">
        <v>81</v>
      </c>
      <c r="H467" t="s">
        <v>66</v>
      </c>
      <c r="I467">
        <f>MROUND(Table1[[#This Row],[Prob_H]]*100,2)/100</f>
        <v>0.46</v>
      </c>
      <c r="J467">
        <f>1/Table1[[#This Row],[odds_ft_home_team_win]]-Table1[[#This Row],[Margin/3]]</f>
        <v>0.45665630155184744</v>
      </c>
      <c r="K467">
        <f>1/Table1[[#This Row],[odds_ft_draw]]-Table1[[#This Row],[Margin/3]]</f>
        <v>0.2693178002598578</v>
      </c>
      <c r="L467">
        <f>1/Table1[[#This Row],[odds_ft_away_team_win]]-Table1[[#This Row],[Margin/3]]</f>
        <v>0.2740258981882947</v>
      </c>
      <c r="M467">
        <v>3</v>
      </c>
      <c r="N467">
        <v>1.4</v>
      </c>
      <c r="O467">
        <v>1.7</v>
      </c>
      <c r="P467">
        <v>1.44</v>
      </c>
      <c r="Q467">
        <v>1.33</v>
      </c>
      <c r="R467" t="str" cm="1">
        <f t="array" ref="R4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AA467">
        <v>5</v>
      </c>
      <c r="AB467">
        <v>5</v>
      </c>
      <c r="AC467">
        <v>2</v>
      </c>
      <c r="AD467">
        <v>0</v>
      </c>
      <c r="AE467">
        <v>2</v>
      </c>
      <c r="AF467">
        <v>0</v>
      </c>
      <c r="AG467">
        <v>1</v>
      </c>
      <c r="AH467">
        <v>1</v>
      </c>
      <c r="AI467">
        <v>0</v>
      </c>
      <c r="AJ467">
        <v>2</v>
      </c>
      <c r="AK467">
        <v>17</v>
      </c>
      <c r="AL467">
        <v>19</v>
      </c>
      <c r="AM467">
        <v>7</v>
      </c>
      <c r="AN467">
        <v>6</v>
      </c>
      <c r="AO467">
        <v>10</v>
      </c>
      <c r="AP467">
        <v>13</v>
      </c>
      <c r="AQ467">
        <v>15</v>
      </c>
      <c r="AR467">
        <v>17</v>
      </c>
      <c r="AS467">
        <v>50</v>
      </c>
      <c r="AT467">
        <v>50</v>
      </c>
      <c r="AU467">
        <v>0</v>
      </c>
      <c r="AV467">
        <v>0</v>
      </c>
      <c r="AW467">
        <v>2.1</v>
      </c>
      <c r="AX467">
        <v>55</v>
      </c>
      <c r="AY467">
        <v>70</v>
      </c>
      <c r="AZ467">
        <v>50</v>
      </c>
      <c r="BA467">
        <v>10</v>
      </c>
      <c r="BB467">
        <v>0</v>
      </c>
      <c r="BC467">
        <v>35</v>
      </c>
      <c r="BD467">
        <v>65</v>
      </c>
      <c r="BE467">
        <v>35</v>
      </c>
      <c r="BF467">
        <v>60</v>
      </c>
      <c r="BG467">
        <v>9.3000000000000007</v>
      </c>
      <c r="BH467">
        <v>5.4</v>
      </c>
      <c r="BI467">
        <v>2.15</v>
      </c>
      <c r="BJ467">
        <v>3.6</v>
      </c>
      <c r="BK467">
        <v>3.54</v>
      </c>
      <c r="BL467">
        <f>1/Table1[[#This Row],[odds_ft_home_team_win]]+1/Table1[[#This Row],[odds_ft_draw]]+1/Table1[[#This Row],[odds_ft_away_team_win]]-1</f>
        <v>2.5379932553760032E-2</v>
      </c>
      <c r="BM467">
        <f>Table1[[#This Row],[Margin]]/3</f>
        <v>8.4599775179200112E-3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 t="s">
        <v>79</v>
      </c>
      <c r="BU467">
        <f>VLOOKUP(Table1[[#This Row],[Reference]],metron,11,FALSE)</f>
        <v>1.4888836329233679</v>
      </c>
      <c r="BV467">
        <f>VLOOKUP(Table1[[#This Row],[Reference]],metron,12,FALSE)</f>
        <v>1.0516792809839171</v>
      </c>
    </row>
    <row r="468" spans="1:74" hidden="1" x14ac:dyDescent="0.45">
      <c r="A468" t="s">
        <v>5407</v>
      </c>
      <c r="B468">
        <v>1516496400</v>
      </c>
      <c r="C468" s="3" t="s">
        <v>3031</v>
      </c>
      <c r="D468" t="s">
        <v>65</v>
      </c>
      <c r="E468" t="s">
        <v>66</v>
      </c>
      <c r="F468" t="s">
        <v>85</v>
      </c>
      <c r="G468" t="s">
        <v>72</v>
      </c>
      <c r="H468" t="s">
        <v>66</v>
      </c>
      <c r="I468">
        <f>MROUND(Table1[[#This Row],[Prob_H]]*100,2)/100</f>
        <v>0.64</v>
      </c>
      <c r="J468">
        <f>1/Table1[[#This Row],[odds_ft_home_team_win]]-Table1[[#This Row],[Margin/3]]</f>
        <v>0.63317079958570388</v>
      </c>
      <c r="K468">
        <f>1/Table1[[#This Row],[odds_ft_draw]]-Table1[[#This Row],[Margin/3]]</f>
        <v>0.22362664004154437</v>
      </c>
      <c r="L468">
        <f>1/Table1[[#This Row],[odds_ft_away_team_win]]-Table1[[#This Row],[Margin/3]]</f>
        <v>0.14320256037275172</v>
      </c>
      <c r="M468">
        <v>3</v>
      </c>
      <c r="N468">
        <v>2.46</v>
      </c>
      <c r="O468">
        <v>1.1000000000000001</v>
      </c>
      <c r="P468">
        <v>2.19</v>
      </c>
      <c r="Q468">
        <v>0.95</v>
      </c>
      <c r="R468" t="str" cm="1">
        <f t="array" ref="R4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AA468">
        <v>8</v>
      </c>
      <c r="AB468">
        <v>2</v>
      </c>
      <c r="AC468">
        <v>3</v>
      </c>
      <c r="AD468">
        <v>0</v>
      </c>
      <c r="AE468">
        <v>6</v>
      </c>
      <c r="AF468">
        <v>0</v>
      </c>
      <c r="AG468">
        <v>2</v>
      </c>
      <c r="AH468">
        <v>1</v>
      </c>
      <c r="AI468">
        <v>1</v>
      </c>
      <c r="AJ468">
        <v>5</v>
      </c>
      <c r="AK468">
        <v>12</v>
      </c>
      <c r="AL468">
        <v>3</v>
      </c>
      <c r="AM468">
        <v>3</v>
      </c>
      <c r="AN468">
        <v>2</v>
      </c>
      <c r="AO468">
        <v>9</v>
      </c>
      <c r="AP468">
        <v>1</v>
      </c>
      <c r="AQ468">
        <v>14</v>
      </c>
      <c r="AR468">
        <v>19</v>
      </c>
      <c r="AS468">
        <v>55</v>
      </c>
      <c r="AT468">
        <v>45</v>
      </c>
      <c r="AU468">
        <v>0</v>
      </c>
      <c r="AV468">
        <v>0</v>
      </c>
      <c r="AW468">
        <v>2.63</v>
      </c>
      <c r="AX468">
        <v>52</v>
      </c>
      <c r="AY468">
        <v>78</v>
      </c>
      <c r="AZ468">
        <v>48</v>
      </c>
      <c r="BA468">
        <v>31</v>
      </c>
      <c r="BB468">
        <v>12</v>
      </c>
      <c r="BC468">
        <v>51</v>
      </c>
      <c r="BD468">
        <v>73</v>
      </c>
      <c r="BE468">
        <v>37</v>
      </c>
      <c r="BF468">
        <v>66</v>
      </c>
      <c r="BG468">
        <v>9.64</v>
      </c>
      <c r="BH468">
        <v>4.9000000000000004</v>
      </c>
      <c r="BI468">
        <v>1.56</v>
      </c>
      <c r="BJ468">
        <v>4.32</v>
      </c>
      <c r="BK468">
        <v>6.62</v>
      </c>
      <c r="BL468">
        <f>1/Table1[[#This Row],[odds_ft_home_team_win]]+1/Table1[[#This Row],[odds_ft_draw]]+1/Table1[[#This Row],[odds_ft_away_team_win]]-1</f>
        <v>2.3564524319811264E-2</v>
      </c>
      <c r="BM468">
        <f>Table1[[#This Row],[Margin]]/3</f>
        <v>7.8548414399370881E-3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 t="s">
        <v>1684</v>
      </c>
      <c r="BU468">
        <f>VLOOKUP(Table1[[#This Row],[Reference]],metron,11,FALSE)</f>
        <v>1.980803571428571</v>
      </c>
      <c r="BV468">
        <f>VLOOKUP(Table1[[#This Row],[Reference]],metron,12,FALSE)</f>
        <v>0.85357142857142854</v>
      </c>
    </row>
    <row r="469" spans="1:74" hidden="1" x14ac:dyDescent="0.45">
      <c r="A469" t="s">
        <v>5407</v>
      </c>
      <c r="B469">
        <v>1516496760</v>
      </c>
      <c r="C469" s="3" t="s">
        <v>3032</v>
      </c>
      <c r="D469" t="s">
        <v>65</v>
      </c>
      <c r="E469" t="s">
        <v>66</v>
      </c>
      <c r="F469" t="s">
        <v>103</v>
      </c>
      <c r="G469" t="s">
        <v>2738</v>
      </c>
      <c r="H469" t="s">
        <v>66</v>
      </c>
      <c r="I469">
        <f>MROUND(Table1[[#This Row],[Prob_H]]*100,2)/100</f>
        <v>0.56000000000000005</v>
      </c>
      <c r="J469">
        <f>1/Table1[[#This Row],[odds_ft_home_team_win]]-Table1[[#This Row],[Margin/3]]</f>
        <v>0.55382270748030171</v>
      </c>
      <c r="K469">
        <f>1/Table1[[#This Row],[odds_ft_draw]]-Table1[[#This Row],[Margin/3]]</f>
        <v>0.23533395710440291</v>
      </c>
      <c r="L469">
        <f>1/Table1[[#This Row],[odds_ft_away_team_win]]-Table1[[#This Row],[Margin/3]]</f>
        <v>0.2108433354152954</v>
      </c>
      <c r="M469">
        <v>3</v>
      </c>
      <c r="N469">
        <v>1.4</v>
      </c>
      <c r="O469">
        <v>1.3</v>
      </c>
      <c r="P469">
        <v>1.59</v>
      </c>
      <c r="Q469">
        <v>0.82</v>
      </c>
      <c r="R469" t="str" cm="1">
        <f t="array" ref="R4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69">
        <v>3</v>
      </c>
      <c r="T469">
        <v>1</v>
      </c>
      <c r="U469">
        <v>4</v>
      </c>
      <c r="V469">
        <v>3</v>
      </c>
      <c r="W469">
        <v>3</v>
      </c>
      <c r="X469">
        <v>0</v>
      </c>
      <c r="Y469" t="s">
        <v>3033</v>
      </c>
      <c r="Z469">
        <v>48</v>
      </c>
      <c r="AA469">
        <v>5</v>
      </c>
      <c r="AB469">
        <v>6</v>
      </c>
      <c r="AC469">
        <v>2</v>
      </c>
      <c r="AD469">
        <v>0</v>
      </c>
      <c r="AE469">
        <v>3</v>
      </c>
      <c r="AF469">
        <v>0</v>
      </c>
      <c r="AG469">
        <v>1</v>
      </c>
      <c r="AH469">
        <v>1</v>
      </c>
      <c r="AI469">
        <v>0</v>
      </c>
      <c r="AJ469">
        <v>3</v>
      </c>
      <c r="AK469">
        <v>16</v>
      </c>
      <c r="AL469">
        <v>15</v>
      </c>
      <c r="AM469">
        <v>9</v>
      </c>
      <c r="AN469">
        <v>7</v>
      </c>
      <c r="AO469">
        <v>7</v>
      </c>
      <c r="AP469">
        <v>8</v>
      </c>
      <c r="AQ469">
        <v>19</v>
      </c>
      <c r="AR469">
        <v>14</v>
      </c>
      <c r="AS469">
        <v>49</v>
      </c>
      <c r="AT469">
        <v>51</v>
      </c>
      <c r="AU469">
        <v>0</v>
      </c>
      <c r="AV469">
        <v>0</v>
      </c>
      <c r="AW469">
        <v>3.1</v>
      </c>
      <c r="AX469">
        <v>50</v>
      </c>
      <c r="AY469">
        <v>75</v>
      </c>
      <c r="AZ469">
        <v>60</v>
      </c>
      <c r="BA469">
        <v>50</v>
      </c>
      <c r="BB469">
        <v>25</v>
      </c>
      <c r="BC469">
        <v>40</v>
      </c>
      <c r="BD469">
        <v>70</v>
      </c>
      <c r="BE469">
        <v>60</v>
      </c>
      <c r="BF469">
        <v>90</v>
      </c>
      <c r="BG469">
        <v>9.6999999999999993</v>
      </c>
      <c r="BH469">
        <v>5.0999999999999996</v>
      </c>
      <c r="BI469">
        <v>1.78</v>
      </c>
      <c r="BJ469">
        <v>4.1100000000000003</v>
      </c>
      <c r="BK469">
        <v>4.57</v>
      </c>
      <c r="BL469">
        <f>1/Table1[[#This Row],[odds_ft_home_team_win]]+1/Table1[[#This Row],[odds_ft_draw]]+1/Table1[[#This Row],[odds_ft_away_team_win]]-1</f>
        <v>2.3925135986061274E-2</v>
      </c>
      <c r="BM469">
        <f>Table1[[#This Row],[Margin]]/3</f>
        <v>7.9750453286870915E-3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t="s">
        <v>118</v>
      </c>
      <c r="BU469">
        <f>VLOOKUP(Table1[[#This Row],[Reference]],metron,11,FALSE)</f>
        <v>1.7546812539448771</v>
      </c>
      <c r="BV469">
        <f>VLOOKUP(Table1[[#This Row],[Reference]],metron,12,FALSE)</f>
        <v>0.93456764148958549</v>
      </c>
    </row>
    <row r="470" spans="1:74" hidden="1" x14ac:dyDescent="0.45">
      <c r="A470" t="s">
        <v>5407</v>
      </c>
      <c r="B470">
        <v>1516503600</v>
      </c>
      <c r="C470" s="3" t="s">
        <v>3034</v>
      </c>
      <c r="D470" t="s">
        <v>65</v>
      </c>
      <c r="E470" t="s">
        <v>66</v>
      </c>
      <c r="F470" t="s">
        <v>2218</v>
      </c>
      <c r="G470" t="s">
        <v>98</v>
      </c>
      <c r="H470" t="s">
        <v>66</v>
      </c>
      <c r="I470">
        <f>MROUND(Table1[[#This Row],[Prob_H]]*100,2)/100</f>
        <v>0.32</v>
      </c>
      <c r="J470">
        <f>1/Table1[[#This Row],[odds_ft_home_team_win]]-Table1[[#This Row],[Margin/3]]</f>
        <v>0.32949035017685119</v>
      </c>
      <c r="K470">
        <f>1/Table1[[#This Row],[odds_ft_draw]]-Table1[[#This Row],[Margin/3]]</f>
        <v>0.3071099255882247</v>
      </c>
      <c r="L470">
        <f>1/Table1[[#This Row],[odds_ft_away_team_win]]-Table1[[#This Row],[Margin/3]]</f>
        <v>0.36339972423492417</v>
      </c>
      <c r="M470">
        <v>3</v>
      </c>
      <c r="N470">
        <v>1.6</v>
      </c>
      <c r="O470">
        <v>1.33</v>
      </c>
      <c r="P470">
        <v>1.35</v>
      </c>
      <c r="Q470">
        <v>1.35</v>
      </c>
      <c r="R470" t="str" cm="1">
        <f t="array" ref="R4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70">
        <v>1</v>
      </c>
      <c r="T470">
        <v>3</v>
      </c>
      <c r="U470">
        <v>4</v>
      </c>
      <c r="V470">
        <v>2</v>
      </c>
      <c r="W470">
        <v>1</v>
      </c>
      <c r="X470">
        <v>1</v>
      </c>
      <c r="Y470" t="s">
        <v>699</v>
      </c>
      <c r="Z470" t="s">
        <v>3035</v>
      </c>
      <c r="AA470">
        <v>4</v>
      </c>
      <c r="AB470">
        <v>6</v>
      </c>
      <c r="AC470">
        <v>1</v>
      </c>
      <c r="AD470">
        <v>0</v>
      </c>
      <c r="AE470">
        <v>2</v>
      </c>
      <c r="AF470">
        <v>0</v>
      </c>
      <c r="AG470">
        <v>1</v>
      </c>
      <c r="AH470">
        <v>0</v>
      </c>
      <c r="AI470">
        <v>1</v>
      </c>
      <c r="AJ470">
        <v>1</v>
      </c>
      <c r="AK470">
        <v>22</v>
      </c>
      <c r="AL470">
        <v>13</v>
      </c>
      <c r="AM470">
        <v>6</v>
      </c>
      <c r="AN470">
        <v>7</v>
      </c>
      <c r="AO470">
        <v>16</v>
      </c>
      <c r="AP470">
        <v>6</v>
      </c>
      <c r="AQ470">
        <v>13</v>
      </c>
      <c r="AR470">
        <v>11</v>
      </c>
      <c r="AS470">
        <v>55</v>
      </c>
      <c r="AT470">
        <v>45</v>
      </c>
      <c r="AU470">
        <v>0</v>
      </c>
      <c r="AV470">
        <v>0</v>
      </c>
      <c r="AW470">
        <v>2.4500000000000002</v>
      </c>
      <c r="AX470">
        <v>59</v>
      </c>
      <c r="AY470">
        <v>75</v>
      </c>
      <c r="AZ470">
        <v>42</v>
      </c>
      <c r="BA470">
        <v>22</v>
      </c>
      <c r="BB470">
        <v>16</v>
      </c>
      <c r="BC470">
        <v>32</v>
      </c>
      <c r="BD470">
        <v>59</v>
      </c>
      <c r="BE470">
        <v>37</v>
      </c>
      <c r="BF470">
        <v>85</v>
      </c>
      <c r="BG470">
        <v>9.77</v>
      </c>
      <c r="BH470">
        <v>3.88</v>
      </c>
      <c r="BI470">
        <v>2.96</v>
      </c>
      <c r="BJ470">
        <v>3.17</v>
      </c>
      <c r="BK470">
        <v>2.69</v>
      </c>
      <c r="BL470">
        <f>1/Table1[[#This Row],[odds_ft_home_team_win]]+1/Table1[[#This Row],[odds_ft_draw]]+1/Table1[[#This Row],[odds_ft_away_team_win]]-1</f>
        <v>2.5042462982959979E-2</v>
      </c>
      <c r="BM470">
        <f>Table1[[#This Row],[Margin]]/3</f>
        <v>8.3474876609866602E-3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 t="s">
        <v>2219</v>
      </c>
      <c r="BU470">
        <f>VLOOKUP(Table1[[#This Row],[Reference]],metron,11,FALSE)</f>
        <v>1.210167055864918</v>
      </c>
      <c r="BV470">
        <f>VLOOKUP(Table1[[#This Row],[Reference]],metron,12,FALSE)</f>
        <v>1.3211783725525419</v>
      </c>
    </row>
    <row r="471" spans="1:74" hidden="1" x14ac:dyDescent="0.45">
      <c r="A471" t="s">
        <v>5407</v>
      </c>
      <c r="B471">
        <v>1516557600</v>
      </c>
      <c r="C471" s="3" t="s">
        <v>3036</v>
      </c>
      <c r="D471" t="s">
        <v>65</v>
      </c>
      <c r="E471" t="s">
        <v>66</v>
      </c>
      <c r="F471" t="s">
        <v>94</v>
      </c>
      <c r="G471" t="s">
        <v>86</v>
      </c>
      <c r="H471" t="s">
        <v>66</v>
      </c>
      <c r="I471">
        <f>MROUND(Table1[[#This Row],[Prob_H]]*100,2)/100</f>
        <v>0.36</v>
      </c>
      <c r="J471">
        <f>1/Table1[[#This Row],[odds_ft_home_team_win]]-Table1[[#This Row],[Margin/3]]</f>
        <v>0.35120984611460881</v>
      </c>
      <c r="K471">
        <f>1/Table1[[#This Row],[odds_ft_draw]]-Table1[[#This Row],[Margin/3]]</f>
        <v>0.28135268836254956</v>
      </c>
      <c r="L471">
        <f>1/Table1[[#This Row],[odds_ft_away_team_win]]-Table1[[#This Row],[Margin/3]]</f>
        <v>0.36743746552284157</v>
      </c>
      <c r="M471">
        <v>3</v>
      </c>
      <c r="N471">
        <v>1.44</v>
      </c>
      <c r="O471">
        <v>1.77</v>
      </c>
      <c r="P471">
        <v>1.28</v>
      </c>
      <c r="Q471">
        <v>1.48</v>
      </c>
      <c r="R471" t="str" cm="1">
        <f t="array" ref="R4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3</v>
      </c>
      <c r="AC471">
        <v>3</v>
      </c>
      <c r="AD471">
        <v>0</v>
      </c>
      <c r="AE471">
        <v>3</v>
      </c>
      <c r="AF471">
        <v>1</v>
      </c>
      <c r="AG471">
        <v>2</v>
      </c>
      <c r="AH471">
        <v>1</v>
      </c>
      <c r="AI471">
        <v>1</v>
      </c>
      <c r="AJ471">
        <v>3</v>
      </c>
      <c r="AK471">
        <v>10</v>
      </c>
      <c r="AL471">
        <v>14</v>
      </c>
      <c r="AM471">
        <v>3</v>
      </c>
      <c r="AN471">
        <v>4</v>
      </c>
      <c r="AO471">
        <v>7</v>
      </c>
      <c r="AP471">
        <v>10</v>
      </c>
      <c r="AQ471">
        <v>15</v>
      </c>
      <c r="AR471">
        <v>16</v>
      </c>
      <c r="AS471">
        <v>45</v>
      </c>
      <c r="AT471">
        <v>55</v>
      </c>
      <c r="AU471">
        <v>0</v>
      </c>
      <c r="AV471">
        <v>0</v>
      </c>
      <c r="AW471">
        <v>2.4500000000000002</v>
      </c>
      <c r="AX471">
        <v>41</v>
      </c>
      <c r="AY471">
        <v>74</v>
      </c>
      <c r="AZ471">
        <v>41</v>
      </c>
      <c r="BA471">
        <v>24</v>
      </c>
      <c r="BB471">
        <v>10</v>
      </c>
      <c r="BC471">
        <v>27</v>
      </c>
      <c r="BD471">
        <v>53</v>
      </c>
      <c r="BE471">
        <v>45</v>
      </c>
      <c r="BF471">
        <v>83</v>
      </c>
      <c r="BG471">
        <v>9.52</v>
      </c>
      <c r="BH471">
        <v>5.71</v>
      </c>
      <c r="BI471">
        <v>2.78</v>
      </c>
      <c r="BJ471">
        <v>3.45</v>
      </c>
      <c r="BK471">
        <v>2.66</v>
      </c>
      <c r="BL471">
        <f>1/Table1[[#This Row],[odds_ft_home_team_win]]+1/Table1[[#This Row],[odds_ft_draw]]+1/Table1[[#This Row],[odds_ft_away_team_win]]-1</f>
        <v>2.5507152303655634E-2</v>
      </c>
      <c r="BM471">
        <f>Table1[[#This Row],[Margin]]/3</f>
        <v>8.5023841012185439E-3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 t="s">
        <v>124</v>
      </c>
      <c r="BU471">
        <f>VLOOKUP(Table1[[#This Row],[Reference]],metron,11,FALSE)</f>
        <v>1.269326094653606</v>
      </c>
      <c r="BV471">
        <f>VLOOKUP(Table1[[#This Row],[Reference]],metron,12,FALSE)</f>
        <v>1.2417089578661631</v>
      </c>
    </row>
    <row r="472" spans="1:74" hidden="1" x14ac:dyDescent="0.45">
      <c r="A472" t="s">
        <v>5407</v>
      </c>
      <c r="B472">
        <v>1516579200</v>
      </c>
      <c r="C472" s="3" t="s">
        <v>3037</v>
      </c>
      <c r="D472" t="s">
        <v>65</v>
      </c>
      <c r="E472" t="s">
        <v>66</v>
      </c>
      <c r="F472" t="s">
        <v>88</v>
      </c>
      <c r="G472" t="s">
        <v>78</v>
      </c>
      <c r="H472" t="s">
        <v>66</v>
      </c>
      <c r="I472">
        <f>MROUND(Table1[[#This Row],[Prob_H]]*100,2)/100</f>
        <v>0.5</v>
      </c>
      <c r="J472">
        <f>1/Table1[[#This Row],[odds_ft_home_team_win]]-Table1[[#This Row],[Margin/3]]</f>
        <v>0.50679717047801065</v>
      </c>
      <c r="K472">
        <f>1/Table1[[#This Row],[odds_ft_draw]]-Table1[[#This Row],[Margin/3]]</f>
        <v>0.25311335766427928</v>
      </c>
      <c r="L472">
        <f>1/Table1[[#This Row],[odds_ft_away_team_win]]-Table1[[#This Row],[Margin/3]]</f>
        <v>0.24008947185771007</v>
      </c>
      <c r="M472">
        <v>3</v>
      </c>
      <c r="N472">
        <v>1.1000000000000001</v>
      </c>
      <c r="O472">
        <v>1.67</v>
      </c>
      <c r="P472">
        <v>1.8</v>
      </c>
      <c r="Q472">
        <v>1.4</v>
      </c>
      <c r="R472" t="str" cm="1">
        <f t="array" ref="R4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54</v>
      </c>
      <c r="AA472">
        <v>6</v>
      </c>
      <c r="AB472">
        <v>3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1</v>
      </c>
      <c r="AJ472">
        <v>1</v>
      </c>
      <c r="AK472">
        <v>12</v>
      </c>
      <c r="AL472">
        <v>9</v>
      </c>
      <c r="AM472">
        <v>5</v>
      </c>
      <c r="AN472">
        <v>0</v>
      </c>
      <c r="AO472">
        <v>7</v>
      </c>
      <c r="AP472">
        <v>9</v>
      </c>
      <c r="AQ472">
        <v>16</v>
      </c>
      <c r="AR472">
        <v>10</v>
      </c>
      <c r="AS472">
        <v>45</v>
      </c>
      <c r="AT472">
        <v>55</v>
      </c>
      <c r="AU472">
        <v>0</v>
      </c>
      <c r="AV472">
        <v>0</v>
      </c>
      <c r="AW472">
        <v>2.64</v>
      </c>
      <c r="AX472">
        <v>68</v>
      </c>
      <c r="AY472">
        <v>72</v>
      </c>
      <c r="AZ472">
        <v>54</v>
      </c>
      <c r="BA472">
        <v>29</v>
      </c>
      <c r="BB472">
        <v>15</v>
      </c>
      <c r="BC472">
        <v>32</v>
      </c>
      <c r="BD472">
        <v>59</v>
      </c>
      <c r="BE472">
        <v>36</v>
      </c>
      <c r="BF472">
        <v>82</v>
      </c>
      <c r="BG472">
        <v>12.55</v>
      </c>
      <c r="BH472">
        <v>4.32</v>
      </c>
      <c r="BI472">
        <v>1.94</v>
      </c>
      <c r="BJ472">
        <v>3.82</v>
      </c>
      <c r="BK472">
        <v>4.0199999999999996</v>
      </c>
      <c r="BL472">
        <f>1/Table1[[#This Row],[odds_ft_home_team_win]]+1/Table1[[#This Row],[odds_ft_draw]]+1/Table1[[#This Row],[odds_ft_away_team_win]]-1</f>
        <v>2.6000241143287806E-2</v>
      </c>
      <c r="BM472">
        <f>Table1[[#This Row],[Margin]]/3</f>
        <v>8.6667470477626019E-3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 t="s">
        <v>91</v>
      </c>
      <c r="BU472">
        <f>VLOOKUP(Table1[[#This Row],[Reference]],metron,11,FALSE)</f>
        <v>1.5342708579532029</v>
      </c>
      <c r="BV472">
        <f>VLOOKUP(Table1[[#This Row],[Reference]],metron,12,FALSE)</f>
        <v>0.98593713070196176</v>
      </c>
    </row>
    <row r="473" spans="1:74" x14ac:dyDescent="0.45">
      <c r="A473" t="s">
        <v>5406</v>
      </c>
      <c r="B473">
        <v>1533340800</v>
      </c>
      <c r="C473" s="3" t="s">
        <v>3279</v>
      </c>
      <c r="D473" t="s">
        <v>65</v>
      </c>
      <c r="E473" t="s">
        <v>66</v>
      </c>
      <c r="F473" t="s">
        <v>611</v>
      </c>
      <c r="G473" t="s">
        <v>78</v>
      </c>
      <c r="H473" t="s">
        <v>66</v>
      </c>
      <c r="I473">
        <f>MROUND(Table1[[#This Row],[Prob_H]]*100,2)/100</f>
        <v>0.32</v>
      </c>
      <c r="J473">
        <f>1/Table1[[#This Row],[odds_ft_home_team_win]]-Table1[[#This Row],[Margin/3]]</f>
        <v>0.31491395970299685</v>
      </c>
      <c r="K473">
        <f>1/Table1[[#This Row],[odds_ft_draw]]-Table1[[#This Row],[Margin/3]]</f>
        <v>0.28362321654784695</v>
      </c>
      <c r="L473">
        <f>1/Table1[[#This Row],[odds_ft_away_team_win]]-Table1[[#This Row],[Margin/3]]</f>
        <v>0.40146282374915626</v>
      </c>
      <c r="M473">
        <v>3</v>
      </c>
      <c r="N473">
        <v>0</v>
      </c>
      <c r="O473">
        <v>0</v>
      </c>
      <c r="P473">
        <v>0.47</v>
      </c>
      <c r="Q473">
        <v>1.1200000000000001</v>
      </c>
      <c r="R473" t="str" cm="1">
        <f t="array" ref="R4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73">
        <v>2</v>
      </c>
      <c r="T473">
        <v>2</v>
      </c>
      <c r="U473">
        <v>4</v>
      </c>
      <c r="V473">
        <v>2</v>
      </c>
      <c r="W473">
        <v>1</v>
      </c>
      <c r="X473">
        <v>1</v>
      </c>
      <c r="Y473" t="s">
        <v>3280</v>
      </c>
      <c r="Z473" t="s">
        <v>3281</v>
      </c>
      <c r="AA473">
        <v>5</v>
      </c>
      <c r="AB473">
        <v>10</v>
      </c>
      <c r="AC473">
        <v>4</v>
      </c>
      <c r="AD473">
        <v>0</v>
      </c>
      <c r="AE473">
        <v>0</v>
      </c>
      <c r="AF473">
        <v>0</v>
      </c>
      <c r="AG473">
        <v>2</v>
      </c>
      <c r="AH473">
        <v>2</v>
      </c>
      <c r="AI473">
        <v>0</v>
      </c>
      <c r="AJ473">
        <v>0</v>
      </c>
      <c r="AK473">
        <v>14</v>
      </c>
      <c r="AL473">
        <v>19</v>
      </c>
      <c r="AM473">
        <v>5</v>
      </c>
      <c r="AN473">
        <v>4</v>
      </c>
      <c r="AO473">
        <v>9</v>
      </c>
      <c r="AP473">
        <v>15</v>
      </c>
      <c r="AQ473">
        <v>20</v>
      </c>
      <c r="AR473">
        <v>10</v>
      </c>
      <c r="AS473">
        <v>44</v>
      </c>
      <c r="AT473">
        <v>56</v>
      </c>
      <c r="AU473">
        <v>1.47</v>
      </c>
      <c r="AV473">
        <v>1.74</v>
      </c>
      <c r="AW473">
        <v>2</v>
      </c>
      <c r="AX473">
        <v>0</v>
      </c>
      <c r="AY473">
        <v>100</v>
      </c>
      <c r="AZ473">
        <v>0</v>
      </c>
      <c r="BA473">
        <v>0</v>
      </c>
      <c r="BB473">
        <v>0</v>
      </c>
      <c r="BC473">
        <v>50</v>
      </c>
      <c r="BD473">
        <v>50</v>
      </c>
      <c r="BE473">
        <v>50</v>
      </c>
      <c r="BF473">
        <v>50</v>
      </c>
      <c r="BG473">
        <v>6</v>
      </c>
      <c r="BH473">
        <v>5</v>
      </c>
      <c r="BI473">
        <v>2.95</v>
      </c>
      <c r="BJ473">
        <v>3.25</v>
      </c>
      <c r="BK473">
        <v>2.35</v>
      </c>
      <c r="BL473">
        <f>1/Table1[[#This Row],[odds_ft_home_team_win]]+1/Table1[[#This Row],[odds_ft_draw]]+1/Table1[[#This Row],[odds_ft_away_team_win]]-1</f>
        <v>7.2207273433382291E-2</v>
      </c>
      <c r="BM473">
        <f>Table1[[#This Row],[Margin]]/3</f>
        <v>2.4069091144460764E-2</v>
      </c>
      <c r="BN473">
        <v>1.32</v>
      </c>
      <c r="BO473">
        <v>2</v>
      </c>
      <c r="BP473">
        <v>3.55</v>
      </c>
      <c r="BQ473">
        <v>0</v>
      </c>
      <c r="BR473">
        <v>1.83</v>
      </c>
      <c r="BS473">
        <v>1.95</v>
      </c>
      <c r="BT473" t="s">
        <v>614</v>
      </c>
      <c r="BU473">
        <f>VLOOKUP(Table1[[#This Row],[Reference]],metron,11,FALSE)</f>
        <v>1.210167055864918</v>
      </c>
      <c r="BV473">
        <f>VLOOKUP(Table1[[#This Row],[Reference]],metron,12,FALSE)</f>
        <v>1.3211783725525419</v>
      </c>
    </row>
    <row r="474" spans="1:74" x14ac:dyDescent="0.45">
      <c r="A474" t="s">
        <v>5406</v>
      </c>
      <c r="B474">
        <v>1533348000</v>
      </c>
      <c r="C474" s="3" t="s">
        <v>3282</v>
      </c>
      <c r="D474" t="s">
        <v>65</v>
      </c>
      <c r="E474" t="s">
        <v>66</v>
      </c>
      <c r="F474" t="s">
        <v>93</v>
      </c>
      <c r="G474" t="s">
        <v>94</v>
      </c>
      <c r="H474" t="s">
        <v>66</v>
      </c>
      <c r="I474">
        <f>MROUND(Table1[[#This Row],[Prob_H]]*100,2)/100</f>
        <v>0.38</v>
      </c>
      <c r="J474">
        <f>1/Table1[[#This Row],[odds_ft_home_team_win]]-Table1[[#This Row],[Margin/3]]</f>
        <v>0.38341302056592369</v>
      </c>
      <c r="K474">
        <f>1/Table1[[#This Row],[odds_ft_draw]]-Table1[[#This Row],[Margin/3]]</f>
        <v>0.28870242736590451</v>
      </c>
      <c r="L474">
        <f>1/Table1[[#This Row],[odds_ft_away_team_win]]-Table1[[#This Row],[Margin/3]]</f>
        <v>0.32788455206817191</v>
      </c>
      <c r="M474">
        <v>3</v>
      </c>
      <c r="N474">
        <v>1</v>
      </c>
      <c r="O474">
        <v>3</v>
      </c>
      <c r="P474">
        <v>1.06</v>
      </c>
      <c r="Q474">
        <v>1.21</v>
      </c>
      <c r="R474" t="str" cm="1">
        <f t="array" ref="R4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74">
        <v>0</v>
      </c>
      <c r="T474">
        <v>3</v>
      </c>
      <c r="U474">
        <v>3</v>
      </c>
      <c r="V474">
        <v>2</v>
      </c>
      <c r="W474">
        <v>0</v>
      </c>
      <c r="X474">
        <v>2</v>
      </c>
      <c r="Z474" t="s">
        <v>3283</v>
      </c>
      <c r="AA474">
        <v>4</v>
      </c>
      <c r="AB474">
        <v>4</v>
      </c>
      <c r="AC474">
        <v>2</v>
      </c>
      <c r="AD474">
        <v>1</v>
      </c>
      <c r="AE474">
        <v>1</v>
      </c>
      <c r="AF474">
        <v>0</v>
      </c>
      <c r="AG474">
        <v>1</v>
      </c>
      <c r="AH474">
        <v>2</v>
      </c>
      <c r="AI474">
        <v>1</v>
      </c>
      <c r="AJ474">
        <v>0</v>
      </c>
      <c r="AK474">
        <v>14</v>
      </c>
      <c r="AL474">
        <v>11</v>
      </c>
      <c r="AM474">
        <v>4</v>
      </c>
      <c r="AN474">
        <v>6</v>
      </c>
      <c r="AO474">
        <v>10</v>
      </c>
      <c r="AP474">
        <v>5</v>
      </c>
      <c r="AQ474">
        <v>14</v>
      </c>
      <c r="AR474">
        <v>14</v>
      </c>
      <c r="AS474">
        <v>47</v>
      </c>
      <c r="AT474">
        <v>53</v>
      </c>
      <c r="AU474">
        <v>1.4</v>
      </c>
      <c r="AV474">
        <v>1.32</v>
      </c>
      <c r="AW474">
        <v>1</v>
      </c>
      <c r="AX474">
        <v>0</v>
      </c>
      <c r="AY474">
        <v>50</v>
      </c>
      <c r="AZ474">
        <v>0</v>
      </c>
      <c r="BA474">
        <v>0</v>
      </c>
      <c r="BB474">
        <v>0</v>
      </c>
      <c r="BC474">
        <v>50</v>
      </c>
      <c r="BD474">
        <v>50</v>
      </c>
      <c r="BE474">
        <v>0</v>
      </c>
      <c r="BF474">
        <v>0</v>
      </c>
      <c r="BG474">
        <v>12</v>
      </c>
      <c r="BH474">
        <v>2</v>
      </c>
      <c r="BI474">
        <v>2.52</v>
      </c>
      <c r="BJ474">
        <v>3.31</v>
      </c>
      <c r="BK474">
        <v>2.93</v>
      </c>
      <c r="BL474">
        <f>1/Table1[[#This Row],[odds_ft_home_team_win]]+1/Table1[[#This Row],[odds_ft_draw]]+1/Table1[[#This Row],[odds_ft_away_team_win]]-1</f>
        <v>4.023712877841934E-2</v>
      </c>
      <c r="BM474">
        <f>Table1[[#This Row],[Margin]]/3</f>
        <v>1.3412376259473113E-2</v>
      </c>
      <c r="BN474">
        <v>1.28</v>
      </c>
      <c r="BO474">
        <v>1.87</v>
      </c>
      <c r="BP474">
        <v>3.2</v>
      </c>
      <c r="BQ474">
        <v>0</v>
      </c>
      <c r="BR474">
        <v>1.77</v>
      </c>
      <c r="BS474">
        <v>2.0499999999999998</v>
      </c>
      <c r="BT474" t="s">
        <v>95</v>
      </c>
      <c r="BU474">
        <f>VLOOKUP(Table1[[#This Row],[Reference]],metron,11,FALSE)</f>
        <v>1.330562659846547</v>
      </c>
      <c r="BV474">
        <f>VLOOKUP(Table1[[#This Row],[Reference]],metron,12,FALSE)</f>
        <v>1.1595268542199491</v>
      </c>
    </row>
    <row r="475" spans="1:74" x14ac:dyDescent="0.45">
      <c r="A475" t="s">
        <v>5406</v>
      </c>
      <c r="B475">
        <v>1533420000</v>
      </c>
      <c r="C475" s="3" t="s">
        <v>3284</v>
      </c>
      <c r="D475" t="s">
        <v>65</v>
      </c>
      <c r="E475" t="s">
        <v>66</v>
      </c>
      <c r="F475" t="s">
        <v>2218</v>
      </c>
      <c r="G475" t="s">
        <v>2738</v>
      </c>
      <c r="H475" t="s">
        <v>66</v>
      </c>
      <c r="I475">
        <f>MROUND(Table1[[#This Row],[Prob_H]]*100,2)/100</f>
        <v>0.56000000000000005</v>
      </c>
      <c r="J475">
        <f>1/Table1[[#This Row],[odds_ft_home_team_win]]-Table1[[#This Row],[Margin/3]]</f>
        <v>0.56178087763653817</v>
      </c>
      <c r="K475">
        <f>1/Table1[[#This Row],[odds_ft_draw]]-Table1[[#This Row],[Margin/3]]</f>
        <v>0.24748490062504394</v>
      </c>
      <c r="L475">
        <f>1/Table1[[#This Row],[odds_ft_away_team_win]]-Table1[[#This Row],[Margin/3]]</f>
        <v>0.19073422173841798</v>
      </c>
      <c r="M475">
        <v>3</v>
      </c>
      <c r="N475">
        <v>3</v>
      </c>
      <c r="O475">
        <v>0</v>
      </c>
      <c r="P475">
        <v>1.61</v>
      </c>
      <c r="Q475">
        <v>0.88</v>
      </c>
      <c r="R475" t="str" cm="1">
        <f t="array" ref="R4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 t="s">
        <v>184</v>
      </c>
      <c r="AA475">
        <v>6</v>
      </c>
      <c r="AB475">
        <v>3</v>
      </c>
      <c r="AC475">
        <v>1</v>
      </c>
      <c r="AD475">
        <v>1</v>
      </c>
      <c r="AE475">
        <v>1</v>
      </c>
      <c r="AF475">
        <v>0</v>
      </c>
      <c r="AG475">
        <v>2</v>
      </c>
      <c r="AH475">
        <v>0</v>
      </c>
      <c r="AI475">
        <v>1</v>
      </c>
      <c r="AJ475">
        <v>0</v>
      </c>
      <c r="AK475">
        <v>17</v>
      </c>
      <c r="AL475">
        <v>12</v>
      </c>
      <c r="AM475">
        <v>6</v>
      </c>
      <c r="AN475">
        <v>5</v>
      </c>
      <c r="AO475">
        <v>11</v>
      </c>
      <c r="AP475">
        <v>7</v>
      </c>
      <c r="AQ475">
        <v>8</v>
      </c>
      <c r="AR475">
        <v>14</v>
      </c>
      <c r="AS475">
        <v>51</v>
      </c>
      <c r="AT475">
        <v>49</v>
      </c>
      <c r="AU475">
        <v>1.74</v>
      </c>
      <c r="AV475">
        <v>1.38</v>
      </c>
      <c r="AW475">
        <v>3</v>
      </c>
      <c r="AX475">
        <v>100</v>
      </c>
      <c r="AY475">
        <v>100</v>
      </c>
      <c r="AZ475">
        <v>100</v>
      </c>
      <c r="BA475">
        <v>0</v>
      </c>
      <c r="BB475">
        <v>0</v>
      </c>
      <c r="BC475">
        <v>0</v>
      </c>
      <c r="BD475">
        <v>100</v>
      </c>
      <c r="BE475">
        <v>100</v>
      </c>
      <c r="BF475">
        <v>100</v>
      </c>
      <c r="BG475">
        <v>10</v>
      </c>
      <c r="BH475">
        <v>4</v>
      </c>
      <c r="BI475">
        <v>1.74</v>
      </c>
      <c r="BJ475">
        <v>3.84</v>
      </c>
      <c r="BK475">
        <v>4.91</v>
      </c>
      <c r="BL475">
        <f>1/Table1[[#This Row],[odds_ft_home_team_win]]+1/Table1[[#This Row],[odds_ft_draw]]+1/Table1[[#This Row],[odds_ft_away_team_win]]-1</f>
        <v>3.879529812486826E-2</v>
      </c>
      <c r="BM475">
        <f>Table1[[#This Row],[Margin]]/3</f>
        <v>1.2931766041622753E-2</v>
      </c>
      <c r="BN475">
        <v>1.25</v>
      </c>
      <c r="BO475">
        <v>1.8</v>
      </c>
      <c r="BP475">
        <v>3.05</v>
      </c>
      <c r="BQ475">
        <v>0</v>
      </c>
      <c r="BR475">
        <v>1.83</v>
      </c>
      <c r="BS475">
        <v>2</v>
      </c>
      <c r="BT475" t="s">
        <v>2219</v>
      </c>
      <c r="BU475">
        <f>VLOOKUP(Table1[[#This Row],[Reference]],metron,11,FALSE)</f>
        <v>1.7546812539448771</v>
      </c>
      <c r="BV475">
        <f>VLOOKUP(Table1[[#This Row],[Reference]],metron,12,FALSE)</f>
        <v>0.93456764148958549</v>
      </c>
    </row>
    <row r="476" spans="1:74" x14ac:dyDescent="0.45">
      <c r="A476" t="s">
        <v>5406</v>
      </c>
      <c r="B476">
        <v>1533427200</v>
      </c>
      <c r="C476" s="3" t="s">
        <v>3285</v>
      </c>
      <c r="D476" t="s">
        <v>65</v>
      </c>
      <c r="E476" t="s">
        <v>66</v>
      </c>
      <c r="F476" t="s">
        <v>103</v>
      </c>
      <c r="G476" t="s">
        <v>86</v>
      </c>
      <c r="H476" t="s">
        <v>66</v>
      </c>
      <c r="I476">
        <f>MROUND(Table1[[#This Row],[Prob_H]]*100,2)/100</f>
        <v>0.34</v>
      </c>
      <c r="J476">
        <f>1/Table1[[#This Row],[odds_ft_home_team_win]]-Table1[[#This Row],[Margin/3]]</f>
        <v>0.33921851568910394</v>
      </c>
      <c r="K476">
        <f>1/Table1[[#This Row],[odds_ft_draw]]-Table1[[#This Row],[Margin/3]]</f>
        <v>0.29304246951305774</v>
      </c>
      <c r="L476">
        <f>1/Table1[[#This Row],[odds_ft_away_team_win]]-Table1[[#This Row],[Margin/3]]</f>
        <v>0.36773901479783838</v>
      </c>
      <c r="M476">
        <v>3</v>
      </c>
      <c r="N476">
        <v>0</v>
      </c>
      <c r="O476">
        <v>0</v>
      </c>
      <c r="P476">
        <v>2.2200000000000002</v>
      </c>
      <c r="Q476">
        <v>1.5</v>
      </c>
      <c r="R476" t="str" cm="1">
        <f t="array" ref="R4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76">
        <v>1</v>
      </c>
      <c r="T476">
        <v>3</v>
      </c>
      <c r="U476">
        <v>4</v>
      </c>
      <c r="V476">
        <v>1</v>
      </c>
      <c r="W476">
        <v>0</v>
      </c>
      <c r="X476">
        <v>1</v>
      </c>
      <c r="Y476">
        <v>90</v>
      </c>
      <c r="Z476" t="s">
        <v>3286</v>
      </c>
      <c r="AA476">
        <v>2</v>
      </c>
      <c r="AB476">
        <v>4</v>
      </c>
      <c r="AC476">
        <v>2</v>
      </c>
      <c r="AD476">
        <v>0</v>
      </c>
      <c r="AE476">
        <v>2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11</v>
      </c>
      <c r="AL476">
        <v>12</v>
      </c>
      <c r="AM476">
        <v>5</v>
      </c>
      <c r="AN476">
        <v>8</v>
      </c>
      <c r="AO476">
        <v>6</v>
      </c>
      <c r="AP476">
        <v>4</v>
      </c>
      <c r="AQ476">
        <v>20</v>
      </c>
      <c r="AR476">
        <v>16</v>
      </c>
      <c r="AS476">
        <v>57</v>
      </c>
      <c r="AT476">
        <v>43</v>
      </c>
      <c r="AU476">
        <v>1.79</v>
      </c>
      <c r="AV476">
        <v>1.83</v>
      </c>
      <c r="AW476">
        <v>2</v>
      </c>
      <c r="AX476">
        <v>50</v>
      </c>
      <c r="AY476">
        <v>50</v>
      </c>
      <c r="AZ476">
        <v>50</v>
      </c>
      <c r="BA476">
        <v>0</v>
      </c>
      <c r="BB476">
        <v>0</v>
      </c>
      <c r="BC476">
        <v>0</v>
      </c>
      <c r="BD476">
        <v>50</v>
      </c>
      <c r="BE476">
        <v>50</v>
      </c>
      <c r="BF476">
        <v>100</v>
      </c>
      <c r="BG476">
        <v>14</v>
      </c>
      <c r="BH476">
        <v>5</v>
      </c>
      <c r="BI476">
        <v>2.75</v>
      </c>
      <c r="BJ476">
        <v>3.15</v>
      </c>
      <c r="BK476">
        <v>2.5499999999999998</v>
      </c>
      <c r="BL476">
        <f>1/Table1[[#This Row],[odds_ft_home_team_win]]+1/Table1[[#This Row],[odds_ft_draw]]+1/Table1[[#This Row],[odds_ft_away_team_win]]-1</f>
        <v>7.3253543841779178E-2</v>
      </c>
      <c r="BM476">
        <f>Table1[[#This Row],[Margin]]/3</f>
        <v>2.4417847947259725E-2</v>
      </c>
      <c r="BN476">
        <v>1.32</v>
      </c>
      <c r="BO476">
        <v>2</v>
      </c>
      <c r="BP476">
        <v>3.55</v>
      </c>
      <c r="BQ476">
        <v>0</v>
      </c>
      <c r="BR476">
        <v>1.87</v>
      </c>
      <c r="BS476">
        <v>1.95</v>
      </c>
      <c r="BT476" t="s">
        <v>118</v>
      </c>
      <c r="BU476">
        <f>VLOOKUP(Table1[[#This Row],[Reference]],metron,11,FALSE)</f>
        <v>1.228921489601805</v>
      </c>
      <c r="BV476">
        <f>VLOOKUP(Table1[[#This Row],[Reference]],metron,12,FALSE)</f>
        <v>1.2940512655166849</v>
      </c>
    </row>
    <row r="477" spans="1:74" hidden="1" x14ac:dyDescent="0.45">
      <c r="A477" t="s">
        <v>5406</v>
      </c>
      <c r="B477">
        <v>1533434400</v>
      </c>
      <c r="C477" s="3" t="s">
        <v>3287</v>
      </c>
      <c r="D477" t="s">
        <v>65</v>
      </c>
      <c r="E477" t="s">
        <v>66</v>
      </c>
      <c r="F477" t="s">
        <v>77</v>
      </c>
      <c r="G477" t="s">
        <v>68</v>
      </c>
      <c r="H477" t="s">
        <v>66</v>
      </c>
      <c r="I477">
        <f>MROUND(Table1[[#This Row],[Prob_H]]*100,2)/100</f>
        <v>0.36</v>
      </c>
      <c r="J477">
        <f>1/Table1[[#This Row],[odds_ft_home_team_win]]-Table1[[#This Row],[Margin/3]]</f>
        <v>0.36540003206669874</v>
      </c>
      <c r="K477">
        <f>1/Table1[[#This Row],[odds_ft_draw]]-Table1[[#This Row],[Margin/3]]</f>
        <v>0.31128747795414463</v>
      </c>
      <c r="L477">
        <f>1/Table1[[#This Row],[odds_ft_away_team_win]]-Table1[[#This Row],[Margin/3]]</f>
        <v>0.32331248997915663</v>
      </c>
      <c r="M477">
        <v>3</v>
      </c>
      <c r="N477">
        <v>3</v>
      </c>
      <c r="O477">
        <v>0</v>
      </c>
      <c r="P477">
        <v>2.29</v>
      </c>
      <c r="Q477">
        <v>1.52</v>
      </c>
      <c r="R477" t="str" cm="1">
        <f t="array" ref="R4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68</v>
      </c>
      <c r="AA477">
        <v>5</v>
      </c>
      <c r="AB477">
        <v>4</v>
      </c>
      <c r="AC477">
        <v>2</v>
      </c>
      <c r="AD477">
        <v>0</v>
      </c>
      <c r="AE477">
        <v>5</v>
      </c>
      <c r="AF477">
        <v>0</v>
      </c>
      <c r="AG477">
        <v>0</v>
      </c>
      <c r="AH477">
        <v>2</v>
      </c>
      <c r="AI477">
        <v>3</v>
      </c>
      <c r="AJ477">
        <v>2</v>
      </c>
      <c r="AK477">
        <v>9</v>
      </c>
      <c r="AL477">
        <v>8</v>
      </c>
      <c r="AM477">
        <v>3</v>
      </c>
      <c r="AN477">
        <v>2</v>
      </c>
      <c r="AO477">
        <v>6</v>
      </c>
      <c r="AP477">
        <v>6</v>
      </c>
      <c r="AQ477">
        <v>11</v>
      </c>
      <c r="AR477">
        <v>8</v>
      </c>
      <c r="AS477">
        <v>35</v>
      </c>
      <c r="AT477">
        <v>65</v>
      </c>
      <c r="AU477">
        <v>0.94</v>
      </c>
      <c r="AV477">
        <v>0.93</v>
      </c>
      <c r="AW477">
        <v>1.5</v>
      </c>
      <c r="AX477">
        <v>0</v>
      </c>
      <c r="AY477">
        <v>50</v>
      </c>
      <c r="AZ477">
        <v>50</v>
      </c>
      <c r="BA477">
        <v>0</v>
      </c>
      <c r="BB477">
        <v>0</v>
      </c>
      <c r="BC477">
        <v>0</v>
      </c>
      <c r="BD477">
        <v>0</v>
      </c>
      <c r="BE477">
        <v>50</v>
      </c>
      <c r="BF477">
        <v>50</v>
      </c>
      <c r="BG477">
        <v>7</v>
      </c>
      <c r="BH477">
        <v>2</v>
      </c>
      <c r="BI477">
        <v>2.64</v>
      </c>
      <c r="BJ477">
        <v>3.08</v>
      </c>
      <c r="BK477">
        <v>2.97</v>
      </c>
      <c r="BL477">
        <f>1/Table1[[#This Row],[odds_ft_home_team_win]]+1/Table1[[#This Row],[odds_ft_draw]]+1/Table1[[#This Row],[odds_ft_away_team_win]]-1</f>
        <v>4.0163540163540068E-2</v>
      </c>
      <c r="BM477">
        <f>Table1[[#This Row],[Margin]]/3</f>
        <v>1.3387846721180022E-2</v>
      </c>
      <c r="BN477">
        <v>1.47</v>
      </c>
      <c r="BO477">
        <v>2.4</v>
      </c>
      <c r="BP477">
        <v>4.7</v>
      </c>
      <c r="BQ477">
        <v>0</v>
      </c>
      <c r="BR477">
        <v>2.2000000000000002</v>
      </c>
      <c r="BS477">
        <v>1.69</v>
      </c>
      <c r="BT477" t="s">
        <v>113</v>
      </c>
      <c r="BU477">
        <f>VLOOKUP(Table1[[#This Row],[Reference]],metron,11,FALSE)</f>
        <v>1.269326094653606</v>
      </c>
      <c r="BV477">
        <f>VLOOKUP(Table1[[#This Row],[Reference]],metron,12,FALSE)</f>
        <v>1.2417089578661631</v>
      </c>
    </row>
    <row r="478" spans="1:74" x14ac:dyDescent="0.45">
      <c r="A478" t="s">
        <v>5406</v>
      </c>
      <c r="B478">
        <v>1533434760</v>
      </c>
      <c r="C478" s="3" t="s">
        <v>3288</v>
      </c>
      <c r="D478" t="s">
        <v>65</v>
      </c>
      <c r="E478" t="s">
        <v>66</v>
      </c>
      <c r="F478" t="s">
        <v>85</v>
      </c>
      <c r="G478" t="s">
        <v>80</v>
      </c>
      <c r="H478" t="s">
        <v>66</v>
      </c>
      <c r="I478">
        <f>MROUND(Table1[[#This Row],[Prob_H]]*100,2)/100</f>
        <v>0.66</v>
      </c>
      <c r="J478">
        <f>1/Table1[[#This Row],[odds_ft_home_team_win]]-Table1[[#This Row],[Margin/3]]</f>
        <v>0.65772890441317611</v>
      </c>
      <c r="K478">
        <f>1/Table1[[#This Row],[odds_ft_draw]]-Table1[[#This Row],[Margin/3]]</f>
        <v>0.22989696724895065</v>
      </c>
      <c r="L478">
        <f>1/Table1[[#This Row],[odds_ft_away_team_win]]-Table1[[#This Row],[Margin/3]]</f>
        <v>0.11237412833787322</v>
      </c>
      <c r="M478">
        <v>3</v>
      </c>
      <c r="N478">
        <v>0</v>
      </c>
      <c r="O478">
        <v>1</v>
      </c>
      <c r="P478">
        <v>2.29</v>
      </c>
      <c r="Q478">
        <v>0.61</v>
      </c>
      <c r="R478" t="str" cm="1">
        <f t="array" ref="R4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8">
        <v>2</v>
      </c>
      <c r="T478">
        <v>1</v>
      </c>
      <c r="U478">
        <v>3</v>
      </c>
      <c r="V478">
        <v>2</v>
      </c>
      <c r="W478">
        <v>1</v>
      </c>
      <c r="X478">
        <v>1</v>
      </c>
      <c r="Y478" t="s">
        <v>3289</v>
      </c>
      <c r="Z478">
        <v>23</v>
      </c>
      <c r="AA478">
        <v>9</v>
      </c>
      <c r="AB478">
        <v>8</v>
      </c>
      <c r="AC478">
        <v>3</v>
      </c>
      <c r="AD478">
        <v>0</v>
      </c>
      <c r="AE478">
        <v>2</v>
      </c>
      <c r="AF478">
        <v>0</v>
      </c>
      <c r="AG478">
        <v>2</v>
      </c>
      <c r="AH478">
        <v>1</v>
      </c>
      <c r="AI478">
        <v>2</v>
      </c>
      <c r="AJ478">
        <v>0</v>
      </c>
      <c r="AK478">
        <v>10</v>
      </c>
      <c r="AL478">
        <v>14</v>
      </c>
      <c r="AM478">
        <v>5</v>
      </c>
      <c r="AN478">
        <v>3</v>
      </c>
      <c r="AO478">
        <v>5</v>
      </c>
      <c r="AP478">
        <v>11</v>
      </c>
      <c r="AQ478">
        <v>18</v>
      </c>
      <c r="AR478">
        <v>14</v>
      </c>
      <c r="AS478">
        <v>49</v>
      </c>
      <c r="AT478">
        <v>51</v>
      </c>
      <c r="AU478">
        <v>1.26</v>
      </c>
      <c r="AV478">
        <v>1.31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6</v>
      </c>
      <c r="BH478">
        <v>2</v>
      </c>
      <c r="BI478">
        <v>1.49</v>
      </c>
      <c r="BJ478">
        <v>4.1100000000000003</v>
      </c>
      <c r="BK478">
        <v>7.95</v>
      </c>
      <c r="BL478">
        <f>1/Table1[[#This Row],[odds_ft_home_team_win]]+1/Table1[[#This Row],[odds_ft_draw]]+1/Table1[[#This Row],[odds_ft_away_team_win]]-1</f>
        <v>4.0236105552418078E-2</v>
      </c>
      <c r="BM478">
        <f>Table1[[#This Row],[Margin]]/3</f>
        <v>1.3412035184139359E-2</v>
      </c>
      <c r="BN478">
        <v>1.24</v>
      </c>
      <c r="BO478">
        <v>1.77</v>
      </c>
      <c r="BP478">
        <v>2.9</v>
      </c>
      <c r="BQ478">
        <v>0</v>
      </c>
      <c r="BR478">
        <v>2.0499999999999998</v>
      </c>
      <c r="BS478">
        <v>1.77</v>
      </c>
      <c r="BT478" t="s">
        <v>1684</v>
      </c>
      <c r="BU478">
        <f>VLOOKUP(Table1[[#This Row],[Reference]],metron,11,FALSE)</f>
        <v>2.089675030851502</v>
      </c>
      <c r="BV478">
        <f>VLOOKUP(Table1[[#This Row],[Reference]],metron,12,FALSE)</f>
        <v>0.8354586589880707</v>
      </c>
    </row>
    <row r="479" spans="1:74" hidden="1" x14ac:dyDescent="0.45">
      <c r="A479" t="s">
        <v>5416</v>
      </c>
      <c r="B479">
        <v>1383519600</v>
      </c>
      <c r="C479" s="3" t="s">
        <v>818</v>
      </c>
      <c r="D479" t="s">
        <v>65</v>
      </c>
      <c r="E479" t="s">
        <v>66</v>
      </c>
      <c r="F479" t="s">
        <v>98</v>
      </c>
      <c r="G479" t="s">
        <v>94</v>
      </c>
      <c r="H479" t="s">
        <v>66</v>
      </c>
      <c r="I479" t="e">
        <f>MROUND(Table1[[#This Row],[Prob_H]]*100,2)/100</f>
        <v>#DIV/0!</v>
      </c>
      <c r="J479" t="e">
        <f>1/Table1[[#This Row],[odds_ft_home_team_win]]-Table1[[#This Row],[Margin/3]]</f>
        <v>#DIV/0!</v>
      </c>
      <c r="K479" t="e">
        <f>1/Table1[[#This Row],[odds_ft_draw]]-Table1[[#This Row],[Margin/3]]</f>
        <v>#DIV/0!</v>
      </c>
      <c r="L479" t="e">
        <f>1/Table1[[#This Row],[odds_ft_away_team_win]]-Table1[[#This Row],[Margin/3]]</f>
        <v>#DIV/0!</v>
      </c>
      <c r="M479">
        <v>16</v>
      </c>
      <c r="N479">
        <v>0.75</v>
      </c>
      <c r="O479">
        <v>1</v>
      </c>
      <c r="P479">
        <v>1.18</v>
      </c>
      <c r="Q479">
        <v>1.06</v>
      </c>
      <c r="R479" t="str" cm="1">
        <f t="array" ref="R4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79">
        <v>1</v>
      </c>
      <c r="T479">
        <v>0</v>
      </c>
      <c r="U479">
        <v>1</v>
      </c>
      <c r="V479">
        <v>1</v>
      </c>
      <c r="W479">
        <v>1</v>
      </c>
      <c r="X479">
        <v>0</v>
      </c>
      <c r="Y479">
        <v>13</v>
      </c>
      <c r="AA479">
        <v>3</v>
      </c>
      <c r="AB479">
        <v>7</v>
      </c>
      <c r="AC479">
        <v>4</v>
      </c>
      <c r="AD479">
        <v>0</v>
      </c>
      <c r="AE479">
        <v>4</v>
      </c>
      <c r="AF479">
        <v>0</v>
      </c>
      <c r="AG479">
        <v>3</v>
      </c>
      <c r="AH479">
        <v>1</v>
      </c>
      <c r="AI479">
        <v>2</v>
      </c>
      <c r="AJ479">
        <v>2</v>
      </c>
      <c r="AK479">
        <v>8</v>
      </c>
      <c r="AL479">
        <v>7</v>
      </c>
      <c r="AM479">
        <v>3</v>
      </c>
      <c r="AN479">
        <v>2</v>
      </c>
      <c r="AO479">
        <v>5</v>
      </c>
      <c r="AP479">
        <v>5</v>
      </c>
      <c r="AQ479">
        <v>14</v>
      </c>
      <c r="AR479">
        <v>13</v>
      </c>
      <c r="AS479">
        <v>53</v>
      </c>
      <c r="AT479">
        <v>47</v>
      </c>
      <c r="AU479">
        <v>0</v>
      </c>
      <c r="AV479">
        <v>0</v>
      </c>
      <c r="AW479">
        <v>1.94</v>
      </c>
      <c r="AX479">
        <v>44</v>
      </c>
      <c r="AY479">
        <v>63</v>
      </c>
      <c r="AZ479">
        <v>19</v>
      </c>
      <c r="BA479">
        <v>19</v>
      </c>
      <c r="BB479">
        <v>7</v>
      </c>
      <c r="BC479">
        <v>19</v>
      </c>
      <c r="BD479">
        <v>51</v>
      </c>
      <c r="BE479">
        <v>26</v>
      </c>
      <c r="BF479">
        <v>82</v>
      </c>
      <c r="BG479">
        <v>8.6300000000000008</v>
      </c>
      <c r="BH479">
        <v>4.13</v>
      </c>
      <c r="BI479">
        <v>0</v>
      </c>
      <c r="BJ479">
        <v>0</v>
      </c>
      <c r="BK479">
        <v>0</v>
      </c>
      <c r="BL479" t="e">
        <f>1/Table1[[#This Row],[odds_ft_home_team_win]]+1/Table1[[#This Row],[odds_ft_draw]]+1/Table1[[#This Row],[odds_ft_away_team_win]]-1</f>
        <v>#DIV/0!</v>
      </c>
      <c r="BM479" t="e">
        <f>Table1[[#This Row],[Margin]]/3</f>
        <v>#DIV/0!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 t="s">
        <v>128</v>
      </c>
      <c r="BU479" t="e">
        <f>VLOOKUP(Table1[[#This Row],[Reference]],metron,11,FALSE)</f>
        <v>#DIV/0!</v>
      </c>
      <c r="BV479" t="e">
        <f>VLOOKUP(Table1[[#This Row],[Reference]],metron,12,FALSE)</f>
        <v>#DIV/0!</v>
      </c>
    </row>
    <row r="480" spans="1:74" x14ac:dyDescent="0.45">
      <c r="A480" t="s">
        <v>5406</v>
      </c>
      <c r="B480">
        <v>1533488400</v>
      </c>
      <c r="C480" s="3" t="s">
        <v>3290</v>
      </c>
      <c r="D480" t="s">
        <v>65</v>
      </c>
      <c r="E480" t="s">
        <v>66</v>
      </c>
      <c r="F480" t="s">
        <v>97</v>
      </c>
      <c r="G480" t="s">
        <v>98</v>
      </c>
      <c r="H480" t="s">
        <v>66</v>
      </c>
      <c r="I480">
        <f>MROUND(Table1[[#This Row],[Prob_H]]*100,2)/100</f>
        <v>0.56000000000000005</v>
      </c>
      <c r="J480">
        <f>1/Table1[[#This Row],[odds_ft_home_team_win]]-Table1[[#This Row],[Margin/3]]</f>
        <v>0.55137424657900502</v>
      </c>
      <c r="K480">
        <f>1/Table1[[#This Row],[odds_ft_draw]]-Table1[[#This Row],[Margin/3]]</f>
        <v>0.25814162560135817</v>
      </c>
      <c r="L480">
        <f>1/Table1[[#This Row],[odds_ft_away_team_win]]-Table1[[#This Row],[Margin/3]]</f>
        <v>0.19048412781963681</v>
      </c>
      <c r="M480">
        <v>3</v>
      </c>
      <c r="N480">
        <v>3</v>
      </c>
      <c r="O480">
        <v>0</v>
      </c>
      <c r="P480">
        <v>2.17</v>
      </c>
      <c r="Q480">
        <v>1.24</v>
      </c>
      <c r="R480" t="str" cm="1">
        <f t="array" ref="R4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0">
        <v>2</v>
      </c>
      <c r="T480">
        <v>2</v>
      </c>
      <c r="U480">
        <v>4</v>
      </c>
      <c r="V480">
        <v>2</v>
      </c>
      <c r="W480">
        <v>1</v>
      </c>
      <c r="X480">
        <v>1</v>
      </c>
      <c r="Y480" t="s">
        <v>3291</v>
      </c>
      <c r="Z480" t="s">
        <v>3292</v>
      </c>
      <c r="AA480">
        <v>2</v>
      </c>
      <c r="AB480">
        <v>4</v>
      </c>
      <c r="AC480">
        <v>6</v>
      </c>
      <c r="AD480">
        <v>1</v>
      </c>
      <c r="AE480">
        <v>1</v>
      </c>
      <c r="AF480">
        <v>1</v>
      </c>
      <c r="AG480">
        <v>0</v>
      </c>
      <c r="AH480">
        <v>7</v>
      </c>
      <c r="AI480">
        <v>0</v>
      </c>
      <c r="AJ480">
        <v>2</v>
      </c>
      <c r="AK480">
        <v>11</v>
      </c>
      <c r="AL480">
        <v>18</v>
      </c>
      <c r="AM480">
        <v>4</v>
      </c>
      <c r="AN480">
        <v>9</v>
      </c>
      <c r="AO480">
        <v>7</v>
      </c>
      <c r="AP480">
        <v>9</v>
      </c>
      <c r="AQ480">
        <v>17</v>
      </c>
      <c r="AR480">
        <v>7</v>
      </c>
      <c r="AS480">
        <v>47</v>
      </c>
      <c r="AT480">
        <v>53</v>
      </c>
      <c r="AU480">
        <v>1.32</v>
      </c>
      <c r="AV480">
        <v>2</v>
      </c>
      <c r="AW480">
        <v>2.5</v>
      </c>
      <c r="AX480">
        <v>50</v>
      </c>
      <c r="AY480">
        <v>100</v>
      </c>
      <c r="AZ480">
        <v>50</v>
      </c>
      <c r="BA480">
        <v>0</v>
      </c>
      <c r="BB480">
        <v>0</v>
      </c>
      <c r="BC480">
        <v>0</v>
      </c>
      <c r="BD480">
        <v>0</v>
      </c>
      <c r="BE480">
        <v>100</v>
      </c>
      <c r="BF480">
        <v>100</v>
      </c>
      <c r="BG480">
        <v>12</v>
      </c>
      <c r="BH480">
        <v>4</v>
      </c>
      <c r="BI480">
        <v>1.77</v>
      </c>
      <c r="BJ480">
        <v>3.68</v>
      </c>
      <c r="BK480">
        <v>4.9000000000000004</v>
      </c>
      <c r="BL480">
        <f>1/Table1[[#This Row],[odds_ft_home_team_win]]+1/Table1[[#This Row],[odds_ft_draw]]+1/Table1[[#This Row],[odds_ft_away_team_win]]-1</f>
        <v>4.0792514500273214E-2</v>
      </c>
      <c r="BM480">
        <f>Table1[[#This Row],[Margin]]/3</f>
        <v>1.3597504833424404E-2</v>
      </c>
      <c r="BN480">
        <v>1.26</v>
      </c>
      <c r="BO480">
        <v>1.83</v>
      </c>
      <c r="BP480">
        <v>3.15</v>
      </c>
      <c r="BQ480">
        <v>0</v>
      </c>
      <c r="BR480">
        <v>1.83</v>
      </c>
      <c r="BS480">
        <v>2</v>
      </c>
      <c r="BT480" t="s">
        <v>100</v>
      </c>
      <c r="BU480">
        <f>VLOOKUP(Table1[[#This Row],[Reference]],metron,11,FALSE)</f>
        <v>1.7546812539448771</v>
      </c>
      <c r="BV480">
        <f>VLOOKUP(Table1[[#This Row],[Reference]],metron,12,FALSE)</f>
        <v>0.93456764148958549</v>
      </c>
    </row>
    <row r="481" spans="1:74" hidden="1" x14ac:dyDescent="0.45">
      <c r="A481" t="s">
        <v>5406</v>
      </c>
      <c r="B481">
        <v>1533510000</v>
      </c>
      <c r="C481" s="3" t="s">
        <v>3293</v>
      </c>
      <c r="D481" t="s">
        <v>65</v>
      </c>
      <c r="E481" t="s">
        <v>66</v>
      </c>
      <c r="F481" t="s">
        <v>88</v>
      </c>
      <c r="G481" t="s">
        <v>73</v>
      </c>
      <c r="H481" t="s">
        <v>66</v>
      </c>
      <c r="I481">
        <f>MROUND(Table1[[#This Row],[Prob_H]]*100,2)/100</f>
        <v>0.54</v>
      </c>
      <c r="J481">
        <f>1/Table1[[#This Row],[odds_ft_home_team_win]]-Table1[[#This Row],[Margin/3]]</f>
        <v>0.53876592655386912</v>
      </c>
      <c r="K481">
        <f>1/Table1[[#This Row],[odds_ft_draw]]-Table1[[#This Row],[Margin/3]]</f>
        <v>0.2522371855170758</v>
      </c>
      <c r="L481">
        <f>1/Table1[[#This Row],[odds_ft_away_team_win]]-Table1[[#This Row],[Margin/3]]</f>
        <v>0.20899688792905516</v>
      </c>
      <c r="M481">
        <v>3</v>
      </c>
      <c r="N481">
        <v>3</v>
      </c>
      <c r="O481">
        <v>0</v>
      </c>
      <c r="P481">
        <v>2.11</v>
      </c>
      <c r="Q481">
        <v>1.24</v>
      </c>
      <c r="R481" t="str" cm="1">
        <f t="array" ref="R4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81">
        <v>2</v>
      </c>
      <c r="T481">
        <v>0</v>
      </c>
      <c r="U481">
        <v>2</v>
      </c>
      <c r="V481">
        <v>1</v>
      </c>
      <c r="W481">
        <v>1</v>
      </c>
      <c r="X481">
        <v>0</v>
      </c>
      <c r="Y481" t="s">
        <v>3294</v>
      </c>
      <c r="AA481">
        <v>3</v>
      </c>
      <c r="AB481">
        <v>2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18</v>
      </c>
      <c r="AL481">
        <v>5</v>
      </c>
      <c r="AM481">
        <v>8</v>
      </c>
      <c r="AN481">
        <v>0</v>
      </c>
      <c r="AO481">
        <v>10</v>
      </c>
      <c r="AP481">
        <v>5</v>
      </c>
      <c r="AQ481">
        <v>8</v>
      </c>
      <c r="AR481">
        <v>9</v>
      </c>
      <c r="AS481">
        <v>51</v>
      </c>
      <c r="AT481">
        <v>49</v>
      </c>
      <c r="AU481">
        <v>2.23</v>
      </c>
      <c r="AV481">
        <v>0.79</v>
      </c>
      <c r="AW481">
        <v>3</v>
      </c>
      <c r="AX481">
        <v>50</v>
      </c>
      <c r="AY481">
        <v>100</v>
      </c>
      <c r="AZ481">
        <v>100</v>
      </c>
      <c r="BA481">
        <v>0</v>
      </c>
      <c r="BB481">
        <v>0</v>
      </c>
      <c r="BC481">
        <v>0</v>
      </c>
      <c r="BD481">
        <v>50</v>
      </c>
      <c r="BE481">
        <v>100</v>
      </c>
      <c r="BF481">
        <v>100</v>
      </c>
      <c r="BG481">
        <v>8</v>
      </c>
      <c r="BH481">
        <v>5</v>
      </c>
      <c r="BI481">
        <v>1.81</v>
      </c>
      <c r="BJ481">
        <v>3.76</v>
      </c>
      <c r="BK481">
        <v>4.49</v>
      </c>
      <c r="BL481">
        <f>1/Table1[[#This Row],[odds_ft_home_team_win]]+1/Table1[[#This Row],[odds_ft_draw]]+1/Table1[[#This Row],[odds_ft_away_team_win]]-1</f>
        <v>4.1160783874304441E-2</v>
      </c>
      <c r="BM481">
        <f>Table1[[#This Row],[Margin]]/3</f>
        <v>1.3720261291434813E-2</v>
      </c>
      <c r="BN481">
        <v>1.22</v>
      </c>
      <c r="BO481">
        <v>1.71</v>
      </c>
      <c r="BP481">
        <v>2.8</v>
      </c>
      <c r="BQ481">
        <v>0</v>
      </c>
      <c r="BR481">
        <v>1.74</v>
      </c>
      <c r="BS481">
        <v>2.1</v>
      </c>
      <c r="BT481" t="s">
        <v>91</v>
      </c>
      <c r="BU481">
        <f>VLOOKUP(Table1[[#This Row],[Reference]],metron,11,FALSE)</f>
        <v>1.684957590444867</v>
      </c>
      <c r="BV481">
        <f>VLOOKUP(Table1[[#This Row],[Reference]],metron,12,FALSE)</f>
        <v>0.95101263631642718</v>
      </c>
    </row>
    <row r="482" spans="1:74" x14ac:dyDescent="0.45">
      <c r="A482" t="s">
        <v>5406</v>
      </c>
      <c r="B482">
        <v>1533517560</v>
      </c>
      <c r="C482" s="3" t="s">
        <v>3295</v>
      </c>
      <c r="D482" t="s">
        <v>65</v>
      </c>
      <c r="E482" t="s">
        <v>66</v>
      </c>
      <c r="F482" t="s">
        <v>72</v>
      </c>
      <c r="G482" t="s">
        <v>81</v>
      </c>
      <c r="H482" t="s">
        <v>66</v>
      </c>
      <c r="I482">
        <f>MROUND(Table1[[#This Row],[Prob_H]]*100,2)/100</f>
        <v>0.5</v>
      </c>
      <c r="J482">
        <f>1/Table1[[#This Row],[odds_ft_home_team_win]]-Table1[[#This Row],[Margin/3]]</f>
        <v>0.49941607946567995</v>
      </c>
      <c r="K482">
        <f>1/Table1[[#This Row],[odds_ft_draw]]-Table1[[#This Row],[Margin/3]]</f>
        <v>0.26157015575588188</v>
      </c>
      <c r="L482">
        <f>1/Table1[[#This Row],[odds_ft_away_team_win]]-Table1[[#This Row],[Margin/3]]</f>
        <v>0.23901376477843825</v>
      </c>
      <c r="M482">
        <v>3</v>
      </c>
      <c r="N482">
        <v>3</v>
      </c>
      <c r="O482">
        <v>0</v>
      </c>
      <c r="P482">
        <v>1.72</v>
      </c>
      <c r="Q482">
        <v>1.85</v>
      </c>
      <c r="R482" t="str" cm="1">
        <f t="array" ref="R4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2">
        <v>1</v>
      </c>
      <c r="T482">
        <v>1</v>
      </c>
      <c r="U482">
        <v>2</v>
      </c>
      <c r="V482">
        <v>0</v>
      </c>
      <c r="W482">
        <v>0</v>
      </c>
      <c r="X482">
        <v>0</v>
      </c>
      <c r="Y482">
        <v>74</v>
      </c>
      <c r="Z482">
        <v>53</v>
      </c>
      <c r="AA482">
        <v>1</v>
      </c>
      <c r="AB482">
        <v>6</v>
      </c>
      <c r="AC482">
        <v>2</v>
      </c>
      <c r="AD482">
        <v>1</v>
      </c>
      <c r="AE482">
        <v>3</v>
      </c>
      <c r="AF482">
        <v>0</v>
      </c>
      <c r="AG482">
        <v>2</v>
      </c>
      <c r="AH482">
        <v>1</v>
      </c>
      <c r="AI482">
        <v>1</v>
      </c>
      <c r="AJ482">
        <v>2</v>
      </c>
      <c r="AK482">
        <v>4</v>
      </c>
      <c r="AL482">
        <v>19</v>
      </c>
      <c r="AM482">
        <v>4</v>
      </c>
      <c r="AN482">
        <v>10</v>
      </c>
      <c r="AO482">
        <v>0</v>
      </c>
      <c r="AP482">
        <v>9</v>
      </c>
      <c r="AQ482">
        <v>21</v>
      </c>
      <c r="AR482">
        <v>14</v>
      </c>
      <c r="AS482">
        <v>48</v>
      </c>
      <c r="AT482">
        <v>52</v>
      </c>
      <c r="AU482">
        <v>0.81</v>
      </c>
      <c r="AV482">
        <v>2.2999999999999998</v>
      </c>
      <c r="AW482">
        <v>2.5</v>
      </c>
      <c r="AX482">
        <v>50</v>
      </c>
      <c r="AY482">
        <v>100</v>
      </c>
      <c r="AZ482">
        <v>50</v>
      </c>
      <c r="BA482">
        <v>0</v>
      </c>
      <c r="BB482">
        <v>0</v>
      </c>
      <c r="BC482">
        <v>0</v>
      </c>
      <c r="BD482">
        <v>50</v>
      </c>
      <c r="BE482">
        <v>50</v>
      </c>
      <c r="BF482">
        <v>100</v>
      </c>
      <c r="BG482">
        <v>9</v>
      </c>
      <c r="BH482">
        <v>3</v>
      </c>
      <c r="BI482">
        <v>1.91</v>
      </c>
      <c r="BJ482">
        <v>3.5</v>
      </c>
      <c r="BK482">
        <v>3.8</v>
      </c>
      <c r="BL482">
        <f>1/Table1[[#This Row],[odds_ft_home_team_win]]+1/Table1[[#This Row],[odds_ft_draw]]+1/Table1[[#This Row],[odds_ft_away_team_win]]-1</f>
        <v>7.24323898752115E-2</v>
      </c>
      <c r="BM482">
        <f>Table1[[#This Row],[Margin]]/3</f>
        <v>2.4144129958403832E-2</v>
      </c>
      <c r="BN482">
        <v>1.26</v>
      </c>
      <c r="BO482">
        <v>1.83</v>
      </c>
      <c r="BP482">
        <v>3.1</v>
      </c>
      <c r="BQ482">
        <v>0</v>
      </c>
      <c r="BR482">
        <v>1.8</v>
      </c>
      <c r="BS482">
        <v>2.0499999999999998</v>
      </c>
      <c r="BT482" t="s">
        <v>75</v>
      </c>
      <c r="BU482">
        <f>VLOOKUP(Table1[[#This Row],[Reference]],metron,11,FALSE)</f>
        <v>1.5342708579532029</v>
      </c>
      <c r="BV482">
        <f>VLOOKUP(Table1[[#This Row],[Reference]],metron,12,FALSE)</f>
        <v>0.98593713070196176</v>
      </c>
    </row>
    <row r="483" spans="1:74" x14ac:dyDescent="0.45">
      <c r="A483" t="s">
        <v>5405</v>
      </c>
      <c r="B483">
        <v>1547866800</v>
      </c>
      <c r="C483" s="3" t="s">
        <v>3550</v>
      </c>
      <c r="D483" t="s">
        <v>65</v>
      </c>
      <c r="E483" t="s">
        <v>66</v>
      </c>
      <c r="F483" t="s">
        <v>78</v>
      </c>
      <c r="G483" t="s">
        <v>611</v>
      </c>
      <c r="H483" t="s">
        <v>66</v>
      </c>
      <c r="I483">
        <f>MROUND(Table1[[#This Row],[Prob_H]]*100,2)/100</f>
        <v>0.6</v>
      </c>
      <c r="J483">
        <f>1/Table1[[#This Row],[odds_ft_home_team_win]]-Table1[[#This Row],[Margin/3]]</f>
        <v>0.59701722196749907</v>
      </c>
      <c r="K483">
        <f>1/Table1[[#This Row],[odds_ft_draw]]-Table1[[#This Row],[Margin/3]]</f>
        <v>0.22906376650716415</v>
      </c>
      <c r="L483">
        <f>1/Table1[[#This Row],[odds_ft_away_team_win]]-Table1[[#This Row],[Margin/3]]</f>
        <v>0.1739190115253369</v>
      </c>
      <c r="M483">
        <v>3</v>
      </c>
      <c r="N483">
        <v>1.22</v>
      </c>
      <c r="O483">
        <v>0.56000000000000005</v>
      </c>
      <c r="P483">
        <v>1.1200000000000001</v>
      </c>
      <c r="Q483">
        <v>0.35</v>
      </c>
      <c r="R483" t="str" cm="1">
        <f t="array" ref="R4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83">
        <v>2</v>
      </c>
      <c r="T483">
        <v>0</v>
      </c>
      <c r="U483">
        <v>2</v>
      </c>
      <c r="V483">
        <v>0</v>
      </c>
      <c r="W483">
        <v>0</v>
      </c>
      <c r="X483">
        <v>0</v>
      </c>
      <c r="Y483" t="s">
        <v>3551</v>
      </c>
      <c r="AA483">
        <v>4</v>
      </c>
      <c r="AB483">
        <v>4</v>
      </c>
      <c r="AC483">
        <v>2</v>
      </c>
      <c r="AD483">
        <v>0</v>
      </c>
      <c r="AE483">
        <v>2</v>
      </c>
      <c r="AF483">
        <v>0</v>
      </c>
      <c r="AG483">
        <v>1</v>
      </c>
      <c r="AH483">
        <v>1</v>
      </c>
      <c r="AI483">
        <v>0</v>
      </c>
      <c r="AJ483">
        <v>2</v>
      </c>
      <c r="AK483">
        <v>15</v>
      </c>
      <c r="AL483">
        <v>9</v>
      </c>
      <c r="AM483">
        <v>3</v>
      </c>
      <c r="AN483">
        <v>2</v>
      </c>
      <c r="AO483">
        <v>12</v>
      </c>
      <c r="AP483">
        <v>7</v>
      </c>
      <c r="AQ483">
        <v>12</v>
      </c>
      <c r="AR483">
        <v>16</v>
      </c>
      <c r="AS483">
        <v>59</v>
      </c>
      <c r="AT483">
        <v>41</v>
      </c>
      <c r="AU483">
        <v>1.49</v>
      </c>
      <c r="AV483">
        <v>0.93</v>
      </c>
      <c r="AW483">
        <v>3</v>
      </c>
      <c r="AX483">
        <v>56</v>
      </c>
      <c r="AY483">
        <v>89</v>
      </c>
      <c r="AZ483">
        <v>50</v>
      </c>
      <c r="BA483">
        <v>39</v>
      </c>
      <c r="BB483">
        <v>22</v>
      </c>
      <c r="BC483">
        <v>17</v>
      </c>
      <c r="BD483">
        <v>56</v>
      </c>
      <c r="BE483">
        <v>62</v>
      </c>
      <c r="BF483">
        <v>89</v>
      </c>
      <c r="BG483">
        <v>11.11</v>
      </c>
      <c r="BH483">
        <v>4.66</v>
      </c>
      <c r="BI483">
        <v>1.61</v>
      </c>
      <c r="BJ483">
        <v>3.95</v>
      </c>
      <c r="BK483">
        <v>5.05</v>
      </c>
      <c r="BL483">
        <f>1/Table1[[#This Row],[odds_ft_home_team_win]]+1/Table1[[#This Row],[odds_ft_draw]]+1/Table1[[#This Row],[odds_ft_away_team_win]]-1</f>
        <v>7.2302371364583395E-2</v>
      </c>
      <c r="BM483">
        <f>Table1[[#This Row],[Margin]]/3</f>
        <v>2.4100790454861132E-2</v>
      </c>
      <c r="BN483">
        <v>1.26</v>
      </c>
      <c r="BO483">
        <v>1.83</v>
      </c>
      <c r="BP483">
        <v>3.1</v>
      </c>
      <c r="BQ483">
        <v>0</v>
      </c>
      <c r="BR483">
        <v>1.91</v>
      </c>
      <c r="BS483">
        <v>1.91</v>
      </c>
      <c r="BT483" t="s">
        <v>106</v>
      </c>
      <c r="BU483">
        <f>VLOOKUP(Table1[[#This Row],[Reference]],metron,11,FALSE)</f>
        <v>1.841836734693878</v>
      </c>
      <c r="BV483">
        <f>VLOOKUP(Table1[[#This Row],[Reference]],metron,12,FALSE)</f>
        <v>0.88917233560090703</v>
      </c>
    </row>
    <row r="484" spans="1:74" hidden="1" x14ac:dyDescent="0.45">
      <c r="A484" t="s">
        <v>5405</v>
      </c>
      <c r="B484">
        <v>1547866800</v>
      </c>
      <c r="C484" s="3" t="s">
        <v>3550</v>
      </c>
      <c r="D484" t="s">
        <v>65</v>
      </c>
      <c r="E484" t="s">
        <v>66</v>
      </c>
      <c r="F484" t="s">
        <v>73</v>
      </c>
      <c r="G484" t="s">
        <v>88</v>
      </c>
      <c r="H484" t="s">
        <v>66</v>
      </c>
      <c r="I484">
        <f>MROUND(Table1[[#This Row],[Prob_H]]*100,2)/100</f>
        <v>0.34</v>
      </c>
      <c r="J484">
        <f>1/Table1[[#This Row],[odds_ft_home_team_win]]-Table1[[#This Row],[Margin/3]]</f>
        <v>0.33141999969386665</v>
      </c>
      <c r="K484">
        <f>1/Table1[[#This Row],[odds_ft_draw]]-Table1[[#This Row],[Margin/3]]</f>
        <v>0.30214599501002593</v>
      </c>
      <c r="L484">
        <f>1/Table1[[#This Row],[odds_ft_away_team_win]]-Table1[[#This Row],[Margin/3]]</f>
        <v>0.36643400529610759</v>
      </c>
      <c r="M484">
        <v>3</v>
      </c>
      <c r="N484">
        <v>1.44</v>
      </c>
      <c r="O484">
        <v>0.9</v>
      </c>
      <c r="P484">
        <v>1.35</v>
      </c>
      <c r="Q484">
        <v>0.78</v>
      </c>
      <c r="R484" t="str" cm="1">
        <f t="array" ref="R4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4">
        <v>1</v>
      </c>
      <c r="T484">
        <v>1</v>
      </c>
      <c r="U484">
        <v>2</v>
      </c>
      <c r="V484">
        <v>2</v>
      </c>
      <c r="W484">
        <v>1</v>
      </c>
      <c r="X484">
        <v>1</v>
      </c>
      <c r="Y484">
        <v>20</v>
      </c>
      <c r="Z484">
        <v>26</v>
      </c>
      <c r="AA484">
        <v>2</v>
      </c>
      <c r="AB484">
        <v>8</v>
      </c>
      <c r="AC484">
        <v>2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15</v>
      </c>
      <c r="AL484">
        <v>32</v>
      </c>
      <c r="AM484">
        <v>4</v>
      </c>
      <c r="AN484">
        <v>10</v>
      </c>
      <c r="AO484">
        <v>11</v>
      </c>
      <c r="AP484">
        <v>22</v>
      </c>
      <c r="AQ484">
        <v>10</v>
      </c>
      <c r="AR484">
        <v>10</v>
      </c>
      <c r="AS484">
        <v>44</v>
      </c>
      <c r="AT484">
        <v>56</v>
      </c>
      <c r="AU484">
        <v>1.45</v>
      </c>
      <c r="AV484">
        <v>3.1</v>
      </c>
      <c r="AW484">
        <v>2.7</v>
      </c>
      <c r="AX484">
        <v>74</v>
      </c>
      <c r="AY484">
        <v>85</v>
      </c>
      <c r="AZ484">
        <v>59</v>
      </c>
      <c r="BA484">
        <v>27</v>
      </c>
      <c r="BB484">
        <v>6</v>
      </c>
      <c r="BC484">
        <v>32</v>
      </c>
      <c r="BD484">
        <v>69</v>
      </c>
      <c r="BE484">
        <v>48</v>
      </c>
      <c r="BF484">
        <v>79</v>
      </c>
      <c r="BG484">
        <v>9.16</v>
      </c>
      <c r="BH484">
        <v>3.83</v>
      </c>
      <c r="BI484">
        <v>2.8</v>
      </c>
      <c r="BJ484">
        <v>3.05</v>
      </c>
      <c r="BK484">
        <v>2.5499999999999998</v>
      </c>
      <c r="BL484">
        <f>1/Table1[[#This Row],[odds_ft_home_team_win]]+1/Table1[[#This Row],[odds_ft_draw]]+1/Table1[[#This Row],[odds_ft_away_team_win]]-1</f>
        <v>7.7168572346971498E-2</v>
      </c>
      <c r="BM484">
        <f>Table1[[#This Row],[Margin]]/3</f>
        <v>2.5722857448990499E-2</v>
      </c>
      <c r="BN484">
        <v>1.38</v>
      </c>
      <c r="BO484">
        <v>2.2000000000000002</v>
      </c>
      <c r="BP484">
        <v>4.0999999999999996</v>
      </c>
      <c r="BQ484">
        <v>0</v>
      </c>
      <c r="BR484">
        <v>1.95</v>
      </c>
      <c r="BS484">
        <v>1.87</v>
      </c>
      <c r="BT484" t="s">
        <v>126</v>
      </c>
      <c r="BU484">
        <f>VLOOKUP(Table1[[#This Row],[Reference]],metron,11,FALSE)</f>
        <v>1.228921489601805</v>
      </c>
      <c r="BV484">
        <f>VLOOKUP(Table1[[#This Row],[Reference]],metron,12,FALSE)</f>
        <v>1.2940512655166849</v>
      </c>
    </row>
    <row r="485" spans="1:74" hidden="1" x14ac:dyDescent="0.45">
      <c r="A485" t="s">
        <v>5405</v>
      </c>
      <c r="B485">
        <v>1547938800</v>
      </c>
      <c r="C485" s="3" t="s">
        <v>3552</v>
      </c>
      <c r="D485" t="s">
        <v>65</v>
      </c>
      <c r="E485" t="s">
        <v>66</v>
      </c>
      <c r="F485" t="s">
        <v>80</v>
      </c>
      <c r="G485" t="s">
        <v>85</v>
      </c>
      <c r="H485" t="s">
        <v>66</v>
      </c>
      <c r="I485">
        <f>MROUND(Table1[[#This Row],[Prob_H]]*100,2)/100</f>
        <v>0.22</v>
      </c>
      <c r="J485">
        <f>1/Table1[[#This Row],[odds_ft_home_team_win]]-Table1[[#This Row],[Margin/3]]</f>
        <v>0.21111417963116391</v>
      </c>
      <c r="K485">
        <f>1/Table1[[#This Row],[odds_ft_draw]]-Table1[[#This Row],[Margin/3]]</f>
        <v>0.25751020282917553</v>
      </c>
      <c r="L485">
        <f>1/Table1[[#This Row],[odds_ft_away_team_win]]-Table1[[#This Row],[Margin/3]]</f>
        <v>0.53137561753966067</v>
      </c>
      <c r="M485">
        <v>3</v>
      </c>
      <c r="N485">
        <v>1.6</v>
      </c>
      <c r="O485">
        <v>1.27</v>
      </c>
      <c r="P485">
        <v>1.5</v>
      </c>
      <c r="Q485">
        <v>1.29</v>
      </c>
      <c r="R485" t="str" cm="1">
        <f t="array" ref="R4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85">
        <v>1</v>
      </c>
      <c r="T485">
        <v>2</v>
      </c>
      <c r="U485">
        <v>3</v>
      </c>
      <c r="V485">
        <v>1</v>
      </c>
      <c r="W485">
        <v>1</v>
      </c>
      <c r="X485">
        <v>0</v>
      </c>
      <c r="Y485">
        <v>30</v>
      </c>
      <c r="Z485" t="s">
        <v>3553</v>
      </c>
      <c r="AA485">
        <v>0</v>
      </c>
      <c r="AB485">
        <v>6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18</v>
      </c>
      <c r="AL485">
        <v>11</v>
      </c>
      <c r="AM485">
        <v>2</v>
      </c>
      <c r="AN485">
        <v>4</v>
      </c>
      <c r="AO485">
        <v>16</v>
      </c>
      <c r="AP485">
        <v>7</v>
      </c>
      <c r="AQ485">
        <v>17</v>
      </c>
      <c r="AR485">
        <v>11</v>
      </c>
      <c r="AS485">
        <v>55</v>
      </c>
      <c r="AT485">
        <v>45</v>
      </c>
      <c r="AU485">
        <v>1.59</v>
      </c>
      <c r="AV485">
        <v>1.18</v>
      </c>
      <c r="AW485">
        <v>1.91</v>
      </c>
      <c r="AX485">
        <v>33</v>
      </c>
      <c r="AY485">
        <v>67</v>
      </c>
      <c r="AZ485">
        <v>28</v>
      </c>
      <c r="BA485">
        <v>0</v>
      </c>
      <c r="BB485">
        <v>0</v>
      </c>
      <c r="BC485">
        <v>10</v>
      </c>
      <c r="BD485">
        <v>58</v>
      </c>
      <c r="BE485">
        <v>38</v>
      </c>
      <c r="BF485">
        <v>86</v>
      </c>
      <c r="BG485">
        <v>8.39</v>
      </c>
      <c r="BH485">
        <v>4.5199999999999996</v>
      </c>
      <c r="BI485">
        <v>4.25</v>
      </c>
      <c r="BJ485">
        <v>3.55</v>
      </c>
      <c r="BK485">
        <v>1.8</v>
      </c>
      <c r="BL485">
        <f>1/Table1[[#This Row],[odds_ft_home_team_win]]+1/Table1[[#This Row],[odds_ft_draw]]+1/Table1[[#This Row],[odds_ft_away_team_win]]-1</f>
        <v>7.2539814047684725E-2</v>
      </c>
      <c r="BM485">
        <f>Table1[[#This Row],[Margin]]/3</f>
        <v>2.4179938015894908E-2</v>
      </c>
      <c r="BN485">
        <v>1.35</v>
      </c>
      <c r="BO485">
        <v>2.1</v>
      </c>
      <c r="BP485">
        <v>3.8</v>
      </c>
      <c r="BQ485">
        <v>0</v>
      </c>
      <c r="BR485">
        <v>2</v>
      </c>
      <c r="BS485">
        <v>1.8</v>
      </c>
      <c r="BT485" t="s">
        <v>83</v>
      </c>
      <c r="BU485">
        <f>VLOOKUP(Table1[[#This Row],[Reference]],metron,11,FALSE)</f>
        <v>1.0633893919793009</v>
      </c>
      <c r="BV485">
        <f>VLOOKUP(Table1[[#This Row],[Reference]],metron,12,FALSE)</f>
        <v>1.648124191461837</v>
      </c>
    </row>
    <row r="486" spans="1:74" x14ac:dyDescent="0.45">
      <c r="A486" t="s">
        <v>5405</v>
      </c>
      <c r="B486">
        <v>1547946000</v>
      </c>
      <c r="C486" s="3" t="s">
        <v>3554</v>
      </c>
      <c r="D486" t="s">
        <v>65</v>
      </c>
      <c r="E486" t="s">
        <v>66</v>
      </c>
      <c r="F486" t="s">
        <v>86</v>
      </c>
      <c r="G486" t="s">
        <v>103</v>
      </c>
      <c r="H486" t="s">
        <v>66</v>
      </c>
      <c r="I486">
        <f>MROUND(Table1[[#This Row],[Prob_H]]*100,2)/100</f>
        <v>0.54</v>
      </c>
      <c r="J486">
        <f>1/Table1[[#This Row],[odds_ft_home_team_win]]-Table1[[#This Row],[Margin/3]]</f>
        <v>0.54852254238177711</v>
      </c>
      <c r="K486">
        <f>1/Table1[[#This Row],[odds_ft_draw]]-Table1[[#This Row],[Margin/3]]</f>
        <v>0.24778250144334227</v>
      </c>
      <c r="L486">
        <f>1/Table1[[#This Row],[odds_ft_away_team_win]]-Table1[[#This Row],[Margin/3]]</f>
        <v>0.20369495617488065</v>
      </c>
      <c r="M486">
        <v>3</v>
      </c>
      <c r="N486">
        <v>2.27</v>
      </c>
      <c r="O486">
        <v>1</v>
      </c>
      <c r="P486">
        <v>2.14</v>
      </c>
      <c r="Q486">
        <v>0.78</v>
      </c>
      <c r="R486" t="str" cm="1">
        <f t="array" ref="R4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86">
        <v>3</v>
      </c>
      <c r="T486">
        <v>0</v>
      </c>
      <c r="U486">
        <v>3</v>
      </c>
      <c r="V486">
        <v>1</v>
      </c>
      <c r="W486">
        <v>1</v>
      </c>
      <c r="X486">
        <v>0</v>
      </c>
      <c r="Y486" t="s">
        <v>3555</v>
      </c>
      <c r="AA486">
        <v>5</v>
      </c>
      <c r="AB486">
        <v>3</v>
      </c>
      <c r="AC486">
        <v>2</v>
      </c>
      <c r="AD486">
        <v>0</v>
      </c>
      <c r="AE486">
        <v>2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13</v>
      </c>
      <c r="AL486">
        <v>10</v>
      </c>
      <c r="AM486">
        <v>7</v>
      </c>
      <c r="AN486">
        <v>6</v>
      </c>
      <c r="AO486">
        <v>6</v>
      </c>
      <c r="AP486">
        <v>4</v>
      </c>
      <c r="AQ486">
        <v>13</v>
      </c>
      <c r="AR486">
        <v>10</v>
      </c>
      <c r="AS486">
        <v>42</v>
      </c>
      <c r="AT486">
        <v>58</v>
      </c>
      <c r="AU486">
        <v>1.48</v>
      </c>
      <c r="AV486">
        <v>1.3</v>
      </c>
      <c r="AW486">
        <v>2.85</v>
      </c>
      <c r="AX486">
        <v>54</v>
      </c>
      <c r="AY486">
        <v>74</v>
      </c>
      <c r="AZ486">
        <v>59</v>
      </c>
      <c r="BA486">
        <v>35</v>
      </c>
      <c r="BB486">
        <v>25</v>
      </c>
      <c r="BC486">
        <v>43</v>
      </c>
      <c r="BD486">
        <v>69</v>
      </c>
      <c r="BE486">
        <v>39</v>
      </c>
      <c r="BF486">
        <v>80</v>
      </c>
      <c r="BG486">
        <v>10.71</v>
      </c>
      <c r="BH486">
        <v>4.6500000000000004</v>
      </c>
      <c r="BI486">
        <v>1.74</v>
      </c>
      <c r="BJ486">
        <v>3.65</v>
      </c>
      <c r="BK486">
        <v>4.3499999999999996</v>
      </c>
      <c r="BL486">
        <f>1/Table1[[#This Row],[odds_ft_home_team_win]]+1/Table1[[#This Row],[odds_ft_draw]]+1/Table1[[#This Row],[odds_ft_away_team_win]]-1</f>
        <v>7.8570303889151205E-2</v>
      </c>
      <c r="BM486">
        <f>Table1[[#This Row],[Margin]]/3</f>
        <v>2.6190101296383734E-2</v>
      </c>
      <c r="BN486">
        <v>1.27</v>
      </c>
      <c r="BO486">
        <v>1.87</v>
      </c>
      <c r="BP486">
        <v>3.2</v>
      </c>
      <c r="BQ486">
        <v>0</v>
      </c>
      <c r="BR486">
        <v>1.83</v>
      </c>
      <c r="BS486">
        <v>2</v>
      </c>
      <c r="BT486" t="s">
        <v>113</v>
      </c>
      <c r="BU486">
        <f>VLOOKUP(Table1[[#This Row],[Reference]],metron,11,FALSE)</f>
        <v>1.684957590444867</v>
      </c>
      <c r="BV486">
        <f>VLOOKUP(Table1[[#This Row],[Reference]],metron,12,FALSE)</f>
        <v>0.95101263631642718</v>
      </c>
    </row>
    <row r="487" spans="1:74" hidden="1" x14ac:dyDescent="0.45">
      <c r="A487" t="s">
        <v>5405</v>
      </c>
      <c r="B487">
        <v>1547953200</v>
      </c>
      <c r="C487" s="3" t="s">
        <v>3556</v>
      </c>
      <c r="D487" t="s">
        <v>65</v>
      </c>
      <c r="E487" t="s">
        <v>66</v>
      </c>
      <c r="F487" t="s">
        <v>68</v>
      </c>
      <c r="G487" t="s">
        <v>77</v>
      </c>
      <c r="H487" t="s">
        <v>66</v>
      </c>
      <c r="I487">
        <f>MROUND(Table1[[#This Row],[Prob_H]]*100,2)/100</f>
        <v>0.54</v>
      </c>
      <c r="J487">
        <f>1/Table1[[#This Row],[odds_ft_home_team_win]]-Table1[[#This Row],[Margin/3]]</f>
        <v>0.53240441475735589</v>
      </c>
      <c r="K487">
        <f>1/Table1[[#This Row],[odds_ft_draw]]-Table1[[#This Row],[Margin/3]]</f>
        <v>0.27096650626062385</v>
      </c>
      <c r="L487">
        <f>1/Table1[[#This Row],[odds_ft_away_team_win]]-Table1[[#This Row],[Margin/3]]</f>
        <v>0.19662907898202009</v>
      </c>
      <c r="M487">
        <v>3</v>
      </c>
      <c r="N487">
        <v>2</v>
      </c>
      <c r="O487">
        <v>1.33</v>
      </c>
      <c r="P487">
        <v>2.19</v>
      </c>
      <c r="Q487">
        <v>1.38</v>
      </c>
      <c r="R487" t="str" cm="1">
        <f t="array" ref="R4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87">
        <v>0</v>
      </c>
      <c r="T487">
        <v>1</v>
      </c>
      <c r="U487">
        <v>1</v>
      </c>
      <c r="V487">
        <v>1</v>
      </c>
      <c r="W487">
        <v>0</v>
      </c>
      <c r="X487">
        <v>1</v>
      </c>
      <c r="Z487">
        <v>33</v>
      </c>
      <c r="AA487">
        <v>4</v>
      </c>
      <c r="AB487">
        <v>2</v>
      </c>
      <c r="AC487">
        <v>1</v>
      </c>
      <c r="AD487">
        <v>0</v>
      </c>
      <c r="AE487">
        <v>3</v>
      </c>
      <c r="AF487">
        <v>0</v>
      </c>
      <c r="AG487">
        <v>1</v>
      </c>
      <c r="AH487">
        <v>0</v>
      </c>
      <c r="AI487">
        <v>1</v>
      </c>
      <c r="AJ487">
        <v>2</v>
      </c>
      <c r="AK487">
        <v>9</v>
      </c>
      <c r="AL487">
        <v>8</v>
      </c>
      <c r="AM487">
        <v>2</v>
      </c>
      <c r="AN487">
        <v>3</v>
      </c>
      <c r="AO487">
        <v>7</v>
      </c>
      <c r="AP487">
        <v>5</v>
      </c>
      <c r="AQ487">
        <v>8</v>
      </c>
      <c r="AR487">
        <v>20</v>
      </c>
      <c r="AS487">
        <v>61</v>
      </c>
      <c r="AT487">
        <v>39</v>
      </c>
      <c r="AU487">
        <v>1.03</v>
      </c>
      <c r="AV487">
        <v>0.93</v>
      </c>
      <c r="AW487">
        <v>2.61</v>
      </c>
      <c r="AX487">
        <v>51</v>
      </c>
      <c r="AY487">
        <v>78</v>
      </c>
      <c r="AZ487">
        <v>44</v>
      </c>
      <c r="BA487">
        <v>29</v>
      </c>
      <c r="BB487">
        <v>10</v>
      </c>
      <c r="BC487">
        <v>19</v>
      </c>
      <c r="BD487">
        <v>65</v>
      </c>
      <c r="BE487">
        <v>56</v>
      </c>
      <c r="BF487">
        <v>79</v>
      </c>
      <c r="BG487">
        <v>10.57</v>
      </c>
      <c r="BH487">
        <v>4.88</v>
      </c>
      <c r="BI487">
        <v>1.8</v>
      </c>
      <c r="BJ487">
        <v>3.4</v>
      </c>
      <c r="BK487">
        <v>4.55</v>
      </c>
      <c r="BL487">
        <f>1/Table1[[#This Row],[odds_ft_home_team_win]]+1/Table1[[#This Row],[odds_ft_draw]]+1/Table1[[#This Row],[odds_ft_away_team_win]]-1</f>
        <v>6.9453422394599063E-2</v>
      </c>
      <c r="BM487">
        <f>Table1[[#This Row],[Margin]]/3</f>
        <v>2.3151140798199688E-2</v>
      </c>
      <c r="BN487">
        <v>1.4</v>
      </c>
      <c r="BO487">
        <v>2.25</v>
      </c>
      <c r="BP487">
        <v>4.25</v>
      </c>
      <c r="BQ487">
        <v>0</v>
      </c>
      <c r="BR487">
        <v>2.15</v>
      </c>
      <c r="BS487">
        <v>1.71</v>
      </c>
      <c r="BT487" t="s">
        <v>116</v>
      </c>
      <c r="BU487">
        <f>VLOOKUP(Table1[[#This Row],[Reference]],metron,11,FALSE)</f>
        <v>1.684957590444867</v>
      </c>
      <c r="BV487">
        <f>VLOOKUP(Table1[[#This Row],[Reference]],metron,12,FALSE)</f>
        <v>0.95101263631642718</v>
      </c>
    </row>
    <row r="488" spans="1:74" hidden="1" x14ac:dyDescent="0.45">
      <c r="A488" t="s">
        <v>5405</v>
      </c>
      <c r="B488">
        <v>1548007200</v>
      </c>
      <c r="C488" s="3" t="s">
        <v>3557</v>
      </c>
      <c r="D488" t="s">
        <v>65</v>
      </c>
      <c r="E488" t="s">
        <v>66</v>
      </c>
      <c r="F488" t="s">
        <v>94</v>
      </c>
      <c r="G488" t="s">
        <v>93</v>
      </c>
      <c r="H488" t="s">
        <v>66</v>
      </c>
      <c r="I488">
        <f>MROUND(Table1[[#This Row],[Prob_H]]*100,2)/100</f>
        <v>0.48</v>
      </c>
      <c r="J488">
        <f>1/Table1[[#This Row],[odds_ft_home_team_win]]-Table1[[#This Row],[Margin/3]]</f>
        <v>0.47676767676767678</v>
      </c>
      <c r="K488">
        <f>1/Table1[[#This Row],[odds_ft_draw]]-Table1[[#This Row],[Margin/3]]</f>
        <v>0.27979797979797982</v>
      </c>
      <c r="L488">
        <f>1/Table1[[#This Row],[odds_ft_away_team_win]]-Table1[[#This Row],[Margin/3]]</f>
        <v>0.24343434343434348</v>
      </c>
      <c r="M488">
        <v>3</v>
      </c>
      <c r="N488">
        <v>1.36</v>
      </c>
      <c r="O488">
        <v>0.56000000000000005</v>
      </c>
      <c r="P488">
        <v>1.47</v>
      </c>
      <c r="Q488">
        <v>0.71</v>
      </c>
      <c r="R488" t="str" cm="1">
        <f t="array" ref="R4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88">
        <v>2</v>
      </c>
      <c r="T488">
        <v>2</v>
      </c>
      <c r="U488">
        <v>4</v>
      </c>
      <c r="V488">
        <v>2</v>
      </c>
      <c r="W488">
        <v>2</v>
      </c>
      <c r="X488">
        <v>0</v>
      </c>
      <c r="Y488" t="s">
        <v>3558</v>
      </c>
      <c r="Z488" t="s">
        <v>1136</v>
      </c>
      <c r="AA488">
        <v>4</v>
      </c>
      <c r="AB488">
        <v>12</v>
      </c>
      <c r="AC488">
        <v>5</v>
      </c>
      <c r="AD488">
        <v>1</v>
      </c>
      <c r="AE488">
        <v>2</v>
      </c>
      <c r="AF488">
        <v>0</v>
      </c>
      <c r="AG488">
        <v>2</v>
      </c>
      <c r="AH488">
        <v>4</v>
      </c>
      <c r="AI488">
        <v>1</v>
      </c>
      <c r="AJ488">
        <v>1</v>
      </c>
      <c r="AK488">
        <v>12</v>
      </c>
      <c r="AL488">
        <v>26</v>
      </c>
      <c r="AM488">
        <v>3</v>
      </c>
      <c r="AN488">
        <v>8</v>
      </c>
      <c r="AO488">
        <v>9</v>
      </c>
      <c r="AP488">
        <v>18</v>
      </c>
      <c r="AQ488">
        <v>15</v>
      </c>
      <c r="AR488">
        <v>16</v>
      </c>
      <c r="AS488">
        <v>40</v>
      </c>
      <c r="AT488">
        <v>60</v>
      </c>
      <c r="AU488">
        <v>1.17</v>
      </c>
      <c r="AV488">
        <v>2.56</v>
      </c>
      <c r="AW488">
        <v>3.08</v>
      </c>
      <c r="AX488">
        <v>65</v>
      </c>
      <c r="AY488">
        <v>81</v>
      </c>
      <c r="AZ488">
        <v>61</v>
      </c>
      <c r="BA488">
        <v>45</v>
      </c>
      <c r="BB488">
        <v>14</v>
      </c>
      <c r="BC488">
        <v>25</v>
      </c>
      <c r="BD488">
        <v>81</v>
      </c>
      <c r="BE488">
        <v>50</v>
      </c>
      <c r="BF488">
        <v>81</v>
      </c>
      <c r="BG488">
        <v>10.11</v>
      </c>
      <c r="BH488">
        <v>4.17</v>
      </c>
      <c r="BI488">
        <v>2</v>
      </c>
      <c r="BJ488">
        <v>3.3</v>
      </c>
      <c r="BK488">
        <v>3.75</v>
      </c>
      <c r="BL488">
        <f>1/Table1[[#This Row],[odds_ft_home_team_win]]+1/Table1[[#This Row],[odds_ft_draw]]+1/Table1[[#This Row],[odds_ft_away_team_win]]-1</f>
        <v>6.9696969696969591E-2</v>
      </c>
      <c r="BM488">
        <f>Table1[[#This Row],[Margin]]/3</f>
        <v>2.3232323232323198E-2</v>
      </c>
      <c r="BN488">
        <v>1.33</v>
      </c>
      <c r="BO488">
        <v>2.0499999999999998</v>
      </c>
      <c r="BP488">
        <v>3.7</v>
      </c>
      <c r="BQ488">
        <v>0</v>
      </c>
      <c r="BR488">
        <v>1.91</v>
      </c>
      <c r="BS488">
        <v>1.91</v>
      </c>
      <c r="BT488" t="s">
        <v>124</v>
      </c>
      <c r="BU488">
        <f>VLOOKUP(Table1[[#This Row],[Reference]],metron,11,FALSE)</f>
        <v>1.510877192982456</v>
      </c>
      <c r="BV488">
        <f>VLOOKUP(Table1[[#This Row],[Reference]],metron,12,FALSE)</f>
        <v>1.0163157894736841</v>
      </c>
    </row>
    <row r="489" spans="1:74" x14ac:dyDescent="0.45">
      <c r="A489" t="s">
        <v>5405</v>
      </c>
      <c r="B489">
        <v>1548021600</v>
      </c>
      <c r="C489" s="3" t="s">
        <v>3559</v>
      </c>
      <c r="D489" t="s">
        <v>65</v>
      </c>
      <c r="E489" t="s">
        <v>66</v>
      </c>
      <c r="F489" t="s">
        <v>2738</v>
      </c>
      <c r="G489" t="s">
        <v>2218</v>
      </c>
      <c r="H489" t="s">
        <v>66</v>
      </c>
      <c r="I489">
        <f>MROUND(Table1[[#This Row],[Prob_H]]*100,2)/100</f>
        <v>0.38</v>
      </c>
      <c r="J489">
        <f>1/Table1[[#This Row],[odds_ft_home_team_win]]-Table1[[#This Row],[Margin/3]]</f>
        <v>0.38882714334228646</v>
      </c>
      <c r="K489">
        <f>1/Table1[[#This Row],[odds_ft_draw]]-Table1[[#This Row],[Margin/3]]</f>
        <v>0.3000293291346362</v>
      </c>
      <c r="L489">
        <f>1/Table1[[#This Row],[odds_ft_away_team_win]]-Table1[[#This Row],[Margin/3]]</f>
        <v>0.31114352752307739</v>
      </c>
      <c r="M489">
        <v>3</v>
      </c>
      <c r="N489">
        <v>1.89</v>
      </c>
      <c r="O489">
        <v>0.13</v>
      </c>
      <c r="P489">
        <v>1.41</v>
      </c>
      <c r="Q489">
        <v>0.94</v>
      </c>
      <c r="R489" t="str" cm="1">
        <f t="array" ref="R4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89">
        <v>2</v>
      </c>
      <c r="T489">
        <v>3</v>
      </c>
      <c r="U489">
        <v>5</v>
      </c>
      <c r="V489">
        <v>3</v>
      </c>
      <c r="W489">
        <v>2</v>
      </c>
      <c r="X489">
        <v>1</v>
      </c>
      <c r="Y489" t="s">
        <v>3560</v>
      </c>
      <c r="Z489" t="s">
        <v>3561</v>
      </c>
      <c r="AA489">
        <v>8</v>
      </c>
      <c r="AB489">
        <v>2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5</v>
      </c>
      <c r="AL489">
        <v>12</v>
      </c>
      <c r="AM489">
        <v>5</v>
      </c>
      <c r="AN489">
        <v>8</v>
      </c>
      <c r="AO489">
        <v>0</v>
      </c>
      <c r="AP489">
        <v>4</v>
      </c>
      <c r="AQ489">
        <v>12</v>
      </c>
      <c r="AR489">
        <v>15</v>
      </c>
      <c r="AS489">
        <v>53</v>
      </c>
      <c r="AT489">
        <v>47</v>
      </c>
      <c r="AU489">
        <v>0.72</v>
      </c>
      <c r="AV489">
        <v>1.39</v>
      </c>
      <c r="AW489">
        <v>2.86</v>
      </c>
      <c r="AX489">
        <v>47</v>
      </c>
      <c r="AY489">
        <v>70</v>
      </c>
      <c r="AZ489">
        <v>42</v>
      </c>
      <c r="BA489">
        <v>30</v>
      </c>
      <c r="BB489">
        <v>19</v>
      </c>
      <c r="BC489">
        <v>13</v>
      </c>
      <c r="BD489">
        <v>77</v>
      </c>
      <c r="BE489">
        <v>47</v>
      </c>
      <c r="BF489">
        <v>76</v>
      </c>
      <c r="BG489">
        <v>8.4700000000000006</v>
      </c>
      <c r="BH489">
        <v>3.6</v>
      </c>
      <c r="BI489">
        <v>2.4</v>
      </c>
      <c r="BJ489">
        <v>3.05</v>
      </c>
      <c r="BK489">
        <v>2.95</v>
      </c>
      <c r="BL489">
        <f>1/Table1[[#This Row],[odds_ft_home_team_win]]+1/Table1[[#This Row],[odds_ft_draw]]+1/Table1[[#This Row],[odds_ft_away_team_win]]-1</f>
        <v>8.3518569973140666E-2</v>
      </c>
      <c r="BM489">
        <f>Table1[[#This Row],[Margin]]/3</f>
        <v>2.7839523324380222E-2</v>
      </c>
      <c r="BN489">
        <v>1.42</v>
      </c>
      <c r="BO489">
        <v>2.25</v>
      </c>
      <c r="BP489">
        <v>4.3</v>
      </c>
      <c r="BQ489">
        <v>0</v>
      </c>
      <c r="BR489">
        <v>2</v>
      </c>
      <c r="BS489">
        <v>1.83</v>
      </c>
      <c r="BT489" t="s">
        <v>1292</v>
      </c>
      <c r="BU489">
        <f>VLOOKUP(Table1[[#This Row],[Reference]],metron,11,FALSE)</f>
        <v>1.330562659846547</v>
      </c>
      <c r="BV489">
        <f>VLOOKUP(Table1[[#This Row],[Reference]],metron,12,FALSE)</f>
        <v>1.1595268542199491</v>
      </c>
    </row>
    <row r="490" spans="1:74" hidden="1" x14ac:dyDescent="0.45">
      <c r="A490" t="s">
        <v>5405</v>
      </c>
      <c r="B490">
        <v>1548030600</v>
      </c>
      <c r="C490" s="3" t="s">
        <v>3562</v>
      </c>
      <c r="D490" t="s">
        <v>65</v>
      </c>
      <c r="E490" t="s">
        <v>66</v>
      </c>
      <c r="F490" t="s">
        <v>98</v>
      </c>
      <c r="G490" t="s">
        <v>97</v>
      </c>
      <c r="H490" t="s">
        <v>66</v>
      </c>
      <c r="I490">
        <f>MROUND(Table1[[#This Row],[Prob_H]]*100,2)/100</f>
        <v>0.38</v>
      </c>
      <c r="J490">
        <f>1/Table1[[#This Row],[odds_ft_home_team_win]]-Table1[[#This Row],[Margin/3]]</f>
        <v>0.38492094486783229</v>
      </c>
      <c r="K490">
        <f>1/Table1[[#This Row],[odds_ft_draw]]-Table1[[#This Row],[Margin/3]]</f>
        <v>0.2993383247230002</v>
      </c>
      <c r="L490">
        <f>1/Table1[[#This Row],[odds_ft_away_team_win]]-Table1[[#This Row],[Margin/3]]</f>
        <v>0.3157407304091675</v>
      </c>
      <c r="M490">
        <v>3</v>
      </c>
      <c r="N490">
        <v>0.78</v>
      </c>
      <c r="O490">
        <v>1</v>
      </c>
      <c r="P490">
        <v>1</v>
      </c>
      <c r="Q490">
        <v>0.72</v>
      </c>
      <c r="R490" t="str" cm="1">
        <f t="array" ref="R4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57</v>
      </c>
      <c r="AA490">
        <v>3</v>
      </c>
      <c r="AB490">
        <v>5</v>
      </c>
      <c r="AC490">
        <v>5</v>
      </c>
      <c r="AD490">
        <v>0</v>
      </c>
      <c r="AE490">
        <v>3</v>
      </c>
      <c r="AF490">
        <v>0</v>
      </c>
      <c r="AG490">
        <v>0</v>
      </c>
      <c r="AH490">
        <v>5</v>
      </c>
      <c r="AI490">
        <v>1</v>
      </c>
      <c r="AJ490">
        <v>2</v>
      </c>
      <c r="AK490">
        <v>10</v>
      </c>
      <c r="AL490">
        <v>15</v>
      </c>
      <c r="AM490">
        <v>2</v>
      </c>
      <c r="AN490">
        <v>4</v>
      </c>
      <c r="AO490">
        <v>8</v>
      </c>
      <c r="AP490">
        <v>11</v>
      </c>
      <c r="AQ490">
        <v>8</v>
      </c>
      <c r="AR490">
        <v>9</v>
      </c>
      <c r="AS490">
        <v>52</v>
      </c>
      <c r="AT490">
        <v>48</v>
      </c>
      <c r="AU490">
        <v>1.05</v>
      </c>
      <c r="AV490">
        <v>1.55</v>
      </c>
      <c r="AW490">
        <v>2.61</v>
      </c>
      <c r="AX490">
        <v>63</v>
      </c>
      <c r="AY490">
        <v>79</v>
      </c>
      <c r="AZ490">
        <v>52</v>
      </c>
      <c r="BA490">
        <v>21</v>
      </c>
      <c r="BB490">
        <v>10</v>
      </c>
      <c r="BC490">
        <v>42</v>
      </c>
      <c r="BD490">
        <v>73</v>
      </c>
      <c r="BE490">
        <v>37</v>
      </c>
      <c r="BF490">
        <v>80</v>
      </c>
      <c r="BG490">
        <v>11.62</v>
      </c>
      <c r="BH490">
        <v>5.5</v>
      </c>
      <c r="BI490">
        <v>2.4500000000000002</v>
      </c>
      <c r="BJ490">
        <v>3.1</v>
      </c>
      <c r="BK490">
        <v>2.95</v>
      </c>
      <c r="BL490">
        <f>1/Table1[[#This Row],[odds_ft_home_team_win]]+1/Table1[[#This Row],[odds_ft_draw]]+1/Table1[[#This Row],[odds_ft_away_team_win]]-1</f>
        <v>6.9726961314870328E-2</v>
      </c>
      <c r="BM490">
        <f>Table1[[#This Row],[Margin]]/3</f>
        <v>2.3242320438290109E-2</v>
      </c>
      <c r="BN490">
        <v>1.38</v>
      </c>
      <c r="BO490">
        <v>2.15</v>
      </c>
      <c r="BP490">
        <v>4</v>
      </c>
      <c r="BQ490">
        <v>0</v>
      </c>
      <c r="BR490">
        <v>1.91</v>
      </c>
      <c r="BS490">
        <v>1.87</v>
      </c>
      <c r="BT490" t="s">
        <v>2745</v>
      </c>
      <c r="BU490">
        <f>VLOOKUP(Table1[[#This Row],[Reference]],metron,11,FALSE)</f>
        <v>1.330562659846547</v>
      </c>
      <c r="BV490">
        <f>VLOOKUP(Table1[[#This Row],[Reference]],metron,12,FALSE)</f>
        <v>1.1595268542199491</v>
      </c>
    </row>
    <row r="491" spans="1:74" x14ac:dyDescent="0.45">
      <c r="A491" t="s">
        <v>5405</v>
      </c>
      <c r="B491">
        <v>1548036900</v>
      </c>
      <c r="C491" s="3" t="s">
        <v>3563</v>
      </c>
      <c r="D491" t="s">
        <v>65</v>
      </c>
      <c r="E491" t="s">
        <v>66</v>
      </c>
      <c r="F491" t="s">
        <v>81</v>
      </c>
      <c r="G491" t="s">
        <v>72</v>
      </c>
      <c r="H491" t="s">
        <v>66</v>
      </c>
      <c r="I491">
        <f>MROUND(Table1[[#This Row],[Prob_H]]*100,2)/100</f>
        <v>0.52</v>
      </c>
      <c r="J491">
        <f>1/Table1[[#This Row],[odds_ft_home_team_win]]-Table1[[#This Row],[Margin/3]]</f>
        <v>0.5288065843621399</v>
      </c>
      <c r="K491">
        <f>1/Table1[[#This Row],[odds_ft_draw]]-Table1[[#This Row],[Margin/3]]</f>
        <v>0.25102880658436211</v>
      </c>
      <c r="L491">
        <f>1/Table1[[#This Row],[odds_ft_away_team_win]]-Table1[[#This Row],[Margin/3]]</f>
        <v>0.22016460905349791</v>
      </c>
      <c r="M491">
        <v>3</v>
      </c>
      <c r="N491">
        <v>0.78</v>
      </c>
      <c r="O491">
        <v>0.44</v>
      </c>
      <c r="P491">
        <v>1.6</v>
      </c>
      <c r="Q491">
        <v>0.78</v>
      </c>
      <c r="R491" t="str" cm="1">
        <f t="array" ref="R4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1">
        <v>0</v>
      </c>
      <c r="T491">
        <v>1</v>
      </c>
      <c r="U491">
        <v>1</v>
      </c>
      <c r="V491">
        <v>1</v>
      </c>
      <c r="W491">
        <v>0</v>
      </c>
      <c r="X491">
        <v>1</v>
      </c>
      <c r="Z491">
        <v>27</v>
      </c>
      <c r="AA491">
        <v>13</v>
      </c>
      <c r="AB491">
        <v>2</v>
      </c>
      <c r="AC491">
        <v>1</v>
      </c>
      <c r="AD491">
        <v>0</v>
      </c>
      <c r="AE491">
        <v>3</v>
      </c>
      <c r="AF491">
        <v>0</v>
      </c>
      <c r="AG491">
        <v>0</v>
      </c>
      <c r="AH491">
        <v>1</v>
      </c>
      <c r="AI491">
        <v>1</v>
      </c>
      <c r="AJ491">
        <v>2</v>
      </c>
      <c r="AK491">
        <v>26</v>
      </c>
      <c r="AL491">
        <v>6</v>
      </c>
      <c r="AM491">
        <v>11</v>
      </c>
      <c r="AN491">
        <v>3</v>
      </c>
      <c r="AO491">
        <v>15</v>
      </c>
      <c r="AP491">
        <v>3</v>
      </c>
      <c r="AQ491">
        <v>11</v>
      </c>
      <c r="AR491">
        <v>13</v>
      </c>
      <c r="AS491">
        <v>70</v>
      </c>
      <c r="AT491">
        <v>30</v>
      </c>
      <c r="AU491">
        <v>3.1</v>
      </c>
      <c r="AV491">
        <v>0.71</v>
      </c>
      <c r="AW491">
        <v>2.34</v>
      </c>
      <c r="AX491">
        <v>22</v>
      </c>
      <c r="AY491">
        <v>67</v>
      </c>
      <c r="AZ491">
        <v>50</v>
      </c>
      <c r="BA491">
        <v>22</v>
      </c>
      <c r="BB491">
        <v>0</v>
      </c>
      <c r="BC491">
        <v>33</v>
      </c>
      <c r="BD491">
        <v>56</v>
      </c>
      <c r="BE491">
        <v>45</v>
      </c>
      <c r="BF491">
        <v>89</v>
      </c>
      <c r="BG491">
        <v>10.78</v>
      </c>
      <c r="BH491">
        <v>5.1100000000000003</v>
      </c>
      <c r="BI491">
        <v>1.8</v>
      </c>
      <c r="BJ491">
        <v>3.6</v>
      </c>
      <c r="BK491">
        <v>4.05</v>
      </c>
      <c r="BL491">
        <f>1/Table1[[#This Row],[odds_ft_home_team_win]]+1/Table1[[#This Row],[odds_ft_draw]]+1/Table1[[#This Row],[odds_ft_away_team_win]]-1</f>
        <v>8.0246913580247048E-2</v>
      </c>
      <c r="BM491">
        <f>Table1[[#This Row],[Margin]]/3</f>
        <v>2.6748971193415683E-2</v>
      </c>
      <c r="BN491">
        <v>1.28</v>
      </c>
      <c r="BO491">
        <v>1.87</v>
      </c>
      <c r="BP491">
        <v>3.2</v>
      </c>
      <c r="BQ491">
        <v>0</v>
      </c>
      <c r="BR491">
        <v>1.83</v>
      </c>
      <c r="BS491">
        <v>2</v>
      </c>
      <c r="BT491" t="s">
        <v>109</v>
      </c>
      <c r="BU491">
        <f>VLOOKUP(Table1[[#This Row],[Reference]],metron,11,FALSE)</f>
        <v>1.625948039373891</v>
      </c>
      <c r="BV491">
        <f>VLOOKUP(Table1[[#This Row],[Reference]],metron,12,FALSE)</f>
        <v>0.97079231886396644</v>
      </c>
    </row>
    <row r="492" spans="1:74" hidden="1" x14ac:dyDescent="0.45">
      <c r="A492" t="s">
        <v>5404</v>
      </c>
      <c r="B492">
        <v>1564790400</v>
      </c>
      <c r="C492" s="3" t="s">
        <v>3842</v>
      </c>
      <c r="D492" t="s">
        <v>65</v>
      </c>
      <c r="E492" t="s">
        <v>66</v>
      </c>
      <c r="F492" t="s">
        <v>73</v>
      </c>
      <c r="G492" t="s">
        <v>98</v>
      </c>
      <c r="H492" t="s">
        <v>3811</v>
      </c>
      <c r="I492">
        <f>MROUND(Table1[[#This Row],[Prob_H]]*100,2)/100</f>
        <v>0.32</v>
      </c>
      <c r="J492">
        <f>1/Table1[[#This Row],[odds_ft_home_team_win]]-Table1[[#This Row],[Margin/3]]</f>
        <v>0.32639124693454069</v>
      </c>
      <c r="K492">
        <f>1/Table1[[#This Row],[odds_ft_draw]]-Table1[[#This Row],[Margin/3]]</f>
        <v>0.29809469911337488</v>
      </c>
      <c r="L492">
        <f>1/Table1[[#This Row],[odds_ft_away_team_win]]-Table1[[#This Row],[Margin/3]]</f>
        <v>0.37551405395208459</v>
      </c>
      <c r="M492">
        <v>3</v>
      </c>
      <c r="N492">
        <v>0</v>
      </c>
      <c r="O492">
        <v>0</v>
      </c>
      <c r="P492">
        <v>1.1399999999999999</v>
      </c>
      <c r="Q492">
        <v>1.21</v>
      </c>
      <c r="R492" t="str" cm="1">
        <f t="array" ref="R4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492">
        <v>1</v>
      </c>
      <c r="T492">
        <v>1</v>
      </c>
      <c r="U492">
        <v>2</v>
      </c>
      <c r="V492">
        <v>2</v>
      </c>
      <c r="W492">
        <v>1</v>
      </c>
      <c r="X492">
        <v>1</v>
      </c>
      <c r="Y492">
        <v>44</v>
      </c>
      <c r="Z492">
        <v>9</v>
      </c>
      <c r="AA492">
        <v>5</v>
      </c>
      <c r="AB492">
        <v>5</v>
      </c>
      <c r="AC492">
        <v>4</v>
      </c>
      <c r="AD492">
        <v>1</v>
      </c>
      <c r="AE492">
        <v>3</v>
      </c>
      <c r="AF492">
        <v>1</v>
      </c>
      <c r="AG492">
        <v>3</v>
      </c>
      <c r="AH492">
        <v>2</v>
      </c>
      <c r="AI492">
        <v>0</v>
      </c>
      <c r="AJ492">
        <v>4</v>
      </c>
      <c r="AK492">
        <v>17</v>
      </c>
      <c r="AL492">
        <v>4</v>
      </c>
      <c r="AM492">
        <v>5</v>
      </c>
      <c r="AN492">
        <v>3</v>
      </c>
      <c r="AO492">
        <v>12</v>
      </c>
      <c r="AP492">
        <v>1</v>
      </c>
      <c r="AQ492">
        <v>12</v>
      </c>
      <c r="AR492">
        <v>12</v>
      </c>
      <c r="AS492">
        <v>54</v>
      </c>
      <c r="AT492">
        <v>46</v>
      </c>
      <c r="AU492">
        <v>1.88</v>
      </c>
      <c r="AV492">
        <v>0.63</v>
      </c>
      <c r="AW492">
        <v>3.5</v>
      </c>
      <c r="AX492">
        <v>50</v>
      </c>
      <c r="AY492">
        <v>100</v>
      </c>
      <c r="AZ492">
        <v>100</v>
      </c>
      <c r="BA492">
        <v>50</v>
      </c>
      <c r="BB492">
        <v>0</v>
      </c>
      <c r="BC492">
        <v>50</v>
      </c>
      <c r="BD492">
        <v>100</v>
      </c>
      <c r="BE492">
        <v>100</v>
      </c>
      <c r="BF492">
        <v>100</v>
      </c>
      <c r="BG492">
        <v>15</v>
      </c>
      <c r="BH492">
        <v>2</v>
      </c>
      <c r="BI492">
        <v>2.85</v>
      </c>
      <c r="BJ492">
        <v>3.1</v>
      </c>
      <c r="BK492">
        <v>2.5</v>
      </c>
      <c r="BL492">
        <f>1/Table1[[#This Row],[odds_ft_home_team_win]]+1/Table1[[#This Row],[odds_ft_draw]]+1/Table1[[#This Row],[odds_ft_away_team_win]]-1</f>
        <v>7.345783814374629E-2</v>
      </c>
      <c r="BM492">
        <f>Table1[[#This Row],[Margin]]/3</f>
        <v>2.448594604791543E-2</v>
      </c>
      <c r="BN492">
        <v>1.38</v>
      </c>
      <c r="BO492">
        <v>2.15</v>
      </c>
      <c r="BP492">
        <v>4</v>
      </c>
      <c r="BQ492">
        <v>7.75</v>
      </c>
      <c r="BR492">
        <v>1.87</v>
      </c>
      <c r="BS492">
        <v>1.83</v>
      </c>
      <c r="BT492" t="s">
        <v>3786</v>
      </c>
      <c r="BU492">
        <f>VLOOKUP(Table1[[#This Row],[Reference]],metron,11,FALSE)</f>
        <v>1.210167055864918</v>
      </c>
      <c r="BV492">
        <f>VLOOKUP(Table1[[#This Row],[Reference]],metron,12,FALSE)</f>
        <v>1.3211783725525419</v>
      </c>
    </row>
    <row r="493" spans="1:74" x14ac:dyDescent="0.45">
      <c r="A493" t="s">
        <v>5404</v>
      </c>
      <c r="B493">
        <v>1564797600</v>
      </c>
      <c r="C493" s="3" t="s">
        <v>3843</v>
      </c>
      <c r="D493" t="s">
        <v>65</v>
      </c>
      <c r="E493" t="s">
        <v>66</v>
      </c>
      <c r="F493" t="s">
        <v>93</v>
      </c>
      <c r="G493" t="s">
        <v>88</v>
      </c>
      <c r="H493" t="s">
        <v>3796</v>
      </c>
      <c r="I493">
        <f>MROUND(Table1[[#This Row],[Prob_H]]*100,2)/100</f>
        <v>0.3</v>
      </c>
      <c r="J493">
        <f>1/Table1[[#This Row],[odds_ft_home_team_win]]-Table1[[#This Row],[Margin/3]]</f>
        <v>0.29767484606194283</v>
      </c>
      <c r="K493">
        <f>1/Table1[[#This Row],[odds_ft_draw]]-Table1[[#This Row],[Margin/3]]</f>
        <v>0.28278650859296023</v>
      </c>
      <c r="L493">
        <f>1/Table1[[#This Row],[odds_ft_away_team_win]]-Table1[[#This Row],[Margin/3]]</f>
        <v>0.41953864534509694</v>
      </c>
      <c r="M493">
        <v>3</v>
      </c>
      <c r="N493">
        <v>3</v>
      </c>
      <c r="O493">
        <v>0</v>
      </c>
      <c r="P493">
        <v>0.93</v>
      </c>
      <c r="Q493">
        <v>1.07</v>
      </c>
      <c r="R493" t="str" cm="1">
        <f t="array" ref="R4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3">
        <v>1</v>
      </c>
      <c r="T493">
        <v>2</v>
      </c>
      <c r="U493">
        <v>3</v>
      </c>
      <c r="V493">
        <v>1</v>
      </c>
      <c r="W493">
        <v>0</v>
      </c>
      <c r="X493">
        <v>1</v>
      </c>
      <c r="Y493" t="s">
        <v>1265</v>
      </c>
      <c r="Z493" t="s">
        <v>3844</v>
      </c>
      <c r="AA493">
        <v>2</v>
      </c>
      <c r="AB493">
        <v>5</v>
      </c>
      <c r="AC493">
        <v>5</v>
      </c>
      <c r="AD493">
        <v>0</v>
      </c>
      <c r="AE493">
        <v>3</v>
      </c>
      <c r="AF493">
        <v>0</v>
      </c>
      <c r="AG493">
        <v>4</v>
      </c>
      <c r="AH493">
        <v>1</v>
      </c>
      <c r="AI493">
        <v>0</v>
      </c>
      <c r="AJ493">
        <v>3</v>
      </c>
      <c r="AK493">
        <v>12</v>
      </c>
      <c r="AL493">
        <v>20</v>
      </c>
      <c r="AM493">
        <v>6</v>
      </c>
      <c r="AN493">
        <v>8</v>
      </c>
      <c r="AO493">
        <v>6</v>
      </c>
      <c r="AP493">
        <v>12</v>
      </c>
      <c r="AQ493">
        <v>11</v>
      </c>
      <c r="AR493">
        <v>14</v>
      </c>
      <c r="AS493">
        <v>55</v>
      </c>
      <c r="AT493">
        <v>45</v>
      </c>
      <c r="AU493">
        <v>1.47</v>
      </c>
      <c r="AV493">
        <v>2.16</v>
      </c>
      <c r="AW493">
        <v>0.5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50</v>
      </c>
      <c r="BG493">
        <v>5</v>
      </c>
      <c r="BH493">
        <v>3</v>
      </c>
      <c r="BI493">
        <v>3.1</v>
      </c>
      <c r="BJ493">
        <v>3.25</v>
      </c>
      <c r="BK493">
        <v>2.25</v>
      </c>
      <c r="BL493">
        <f>1/Table1[[#This Row],[odds_ft_home_team_win]]+1/Table1[[#This Row],[odds_ft_draw]]+1/Table1[[#This Row],[odds_ft_away_team_win]]-1</f>
        <v>7.4717397298042387E-2</v>
      </c>
      <c r="BM493">
        <f>Table1[[#This Row],[Margin]]/3</f>
        <v>2.4905799099347464E-2</v>
      </c>
      <c r="BN493">
        <v>1.36</v>
      </c>
      <c r="BO493">
        <v>2.1</v>
      </c>
      <c r="BP493">
        <v>3.85</v>
      </c>
      <c r="BQ493">
        <v>7.5</v>
      </c>
      <c r="BR493">
        <v>1.87</v>
      </c>
      <c r="BS493">
        <v>1.87</v>
      </c>
      <c r="BT493" t="s">
        <v>3790</v>
      </c>
      <c r="BU493">
        <f>VLOOKUP(Table1[[#This Row],[Reference]],metron,11,FALSE)</f>
        <v>1.1805091283106199</v>
      </c>
      <c r="BV493">
        <f>VLOOKUP(Table1[[#This Row],[Reference]],metron,12,FALSE)</f>
        <v>1.3921316533813319</v>
      </c>
    </row>
    <row r="494" spans="1:74" x14ac:dyDescent="0.45">
      <c r="A494" t="s">
        <v>5404</v>
      </c>
      <c r="B494">
        <v>1564869600</v>
      </c>
      <c r="C494" s="3" t="s">
        <v>3845</v>
      </c>
      <c r="D494" t="s">
        <v>65</v>
      </c>
      <c r="E494" t="s">
        <v>66</v>
      </c>
      <c r="F494" t="s">
        <v>80</v>
      </c>
      <c r="G494" t="s">
        <v>77</v>
      </c>
      <c r="H494" t="s">
        <v>3819</v>
      </c>
      <c r="I494">
        <f>MROUND(Table1[[#This Row],[Prob_H]]*100,2)/100</f>
        <v>0.26</v>
      </c>
      <c r="J494">
        <f>1/Table1[[#This Row],[odds_ft_home_team_win]]-Table1[[#This Row],[Margin/3]]</f>
        <v>0.26855289919585407</v>
      </c>
      <c r="K494">
        <f>1/Table1[[#This Row],[odds_ft_draw]]-Table1[[#This Row],[Margin/3]]</f>
        <v>0.29189556959734797</v>
      </c>
      <c r="L494">
        <f>1/Table1[[#This Row],[odds_ft_away_team_win]]-Table1[[#This Row],[Margin/3]]</f>
        <v>0.43955153120679796</v>
      </c>
      <c r="M494">
        <v>3</v>
      </c>
      <c r="N494">
        <v>0</v>
      </c>
      <c r="O494">
        <v>1</v>
      </c>
      <c r="P494">
        <v>1.5</v>
      </c>
      <c r="Q494">
        <v>1.21</v>
      </c>
      <c r="R494" t="str" cm="1">
        <f t="array" ref="R4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4">
        <v>3</v>
      </c>
      <c r="T494">
        <v>0</v>
      </c>
      <c r="U494">
        <v>3</v>
      </c>
      <c r="V494">
        <v>1</v>
      </c>
      <c r="W494">
        <v>1</v>
      </c>
      <c r="X494">
        <v>0</v>
      </c>
      <c r="Y494" t="s">
        <v>3846</v>
      </c>
      <c r="AA494">
        <v>5</v>
      </c>
      <c r="AB494">
        <v>2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2</v>
      </c>
      <c r="AI494">
        <v>0</v>
      </c>
      <c r="AJ494">
        <v>2</v>
      </c>
      <c r="AK494">
        <v>17</v>
      </c>
      <c r="AL494">
        <v>12</v>
      </c>
      <c r="AM494">
        <v>8</v>
      </c>
      <c r="AN494">
        <v>3</v>
      </c>
      <c r="AO494">
        <v>9</v>
      </c>
      <c r="AP494">
        <v>9</v>
      </c>
      <c r="AQ494">
        <v>16</v>
      </c>
      <c r="AR494">
        <v>12</v>
      </c>
      <c r="AS494">
        <v>41</v>
      </c>
      <c r="AT494">
        <v>59</v>
      </c>
      <c r="AU494">
        <v>1.95</v>
      </c>
      <c r="AV494">
        <v>1.23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4</v>
      </c>
      <c r="BH494">
        <v>3</v>
      </c>
      <c r="BI494">
        <v>3.4</v>
      </c>
      <c r="BJ494">
        <v>3.15</v>
      </c>
      <c r="BK494">
        <v>2.15</v>
      </c>
      <c r="BL494">
        <f>1/Table1[[#This Row],[odds_ft_home_team_win]]+1/Table1[[#This Row],[odds_ft_draw]]+1/Table1[[#This Row],[odds_ft_away_team_win]]-1</f>
        <v>7.6694243588908417E-2</v>
      </c>
      <c r="BM494">
        <f>Table1[[#This Row],[Margin]]/3</f>
        <v>2.5564747862969472E-2</v>
      </c>
      <c r="BN494">
        <v>1.42</v>
      </c>
      <c r="BO494">
        <v>2.25</v>
      </c>
      <c r="BP494">
        <v>4.3</v>
      </c>
      <c r="BQ494">
        <v>8.5</v>
      </c>
      <c r="BR494">
        <v>1.95</v>
      </c>
      <c r="BS494">
        <v>1.77</v>
      </c>
      <c r="BT494" t="s">
        <v>3847</v>
      </c>
      <c r="BU494">
        <f>VLOOKUP(Table1[[#This Row],[Reference]],metron,11,FALSE)</f>
        <v>1.0936930368209989</v>
      </c>
      <c r="BV494">
        <f>VLOOKUP(Table1[[#This Row],[Reference]],metron,12,FALSE)</f>
        <v>1.475756471017134</v>
      </c>
    </row>
    <row r="495" spans="1:74" x14ac:dyDescent="0.45">
      <c r="A495" t="s">
        <v>5404</v>
      </c>
      <c r="B495">
        <v>1564876800</v>
      </c>
      <c r="C495" s="3" t="s">
        <v>3848</v>
      </c>
      <c r="D495" t="s">
        <v>65</v>
      </c>
      <c r="E495" t="s">
        <v>66</v>
      </c>
      <c r="F495" t="s">
        <v>86</v>
      </c>
      <c r="G495" t="s">
        <v>72</v>
      </c>
      <c r="H495" t="s">
        <v>3831</v>
      </c>
      <c r="I495">
        <f>MROUND(Table1[[#This Row],[Prob_H]]*100,2)/100</f>
        <v>0.62</v>
      </c>
      <c r="J495">
        <f>1/Table1[[#This Row],[odds_ft_home_team_win]]-Table1[[#This Row],[Margin/3]]</f>
        <v>0.61132163679934381</v>
      </c>
      <c r="K495">
        <f>1/Table1[[#This Row],[odds_ft_draw]]-Table1[[#This Row],[Margin/3]]</f>
        <v>0.23411922138036789</v>
      </c>
      <c r="L495">
        <f>1/Table1[[#This Row],[odds_ft_away_team_win]]-Table1[[#This Row],[Margin/3]]</f>
        <v>0.15455914182028838</v>
      </c>
      <c r="M495">
        <v>3</v>
      </c>
      <c r="N495">
        <v>3</v>
      </c>
      <c r="O495">
        <v>3</v>
      </c>
      <c r="P495">
        <v>1.76</v>
      </c>
      <c r="Q495">
        <v>0.77</v>
      </c>
      <c r="R495" t="str" cm="1">
        <f t="array" ref="R4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5">
        <v>3</v>
      </c>
      <c r="T495">
        <v>1</v>
      </c>
      <c r="U495">
        <v>4</v>
      </c>
      <c r="V495">
        <v>0</v>
      </c>
      <c r="W495">
        <v>0</v>
      </c>
      <c r="X495">
        <v>0</v>
      </c>
      <c r="Y495" t="s">
        <v>3849</v>
      </c>
      <c r="Z495">
        <v>82</v>
      </c>
      <c r="AA495">
        <v>4</v>
      </c>
      <c r="AB495">
        <v>1</v>
      </c>
      <c r="AC495">
        <v>2</v>
      </c>
      <c r="AD495">
        <v>0</v>
      </c>
      <c r="AE495">
        <v>6</v>
      </c>
      <c r="AF495">
        <v>0</v>
      </c>
      <c r="AG495">
        <v>0</v>
      </c>
      <c r="AH495">
        <v>2</v>
      </c>
      <c r="AI495">
        <v>0</v>
      </c>
      <c r="AJ495">
        <v>6</v>
      </c>
      <c r="AK495">
        <v>19</v>
      </c>
      <c r="AL495">
        <v>7</v>
      </c>
      <c r="AM495">
        <v>8</v>
      </c>
      <c r="AN495">
        <v>4</v>
      </c>
      <c r="AO495">
        <v>11</v>
      </c>
      <c r="AP495">
        <v>3</v>
      </c>
      <c r="AQ495">
        <v>17</v>
      </c>
      <c r="AR495">
        <v>17</v>
      </c>
      <c r="AS495">
        <v>50</v>
      </c>
      <c r="AT495">
        <v>50</v>
      </c>
      <c r="AU495">
        <v>2.12</v>
      </c>
      <c r="AV495">
        <v>0.81</v>
      </c>
      <c r="AW495">
        <v>5</v>
      </c>
      <c r="AX495">
        <v>100</v>
      </c>
      <c r="AY495">
        <v>100</v>
      </c>
      <c r="AZ495">
        <v>100</v>
      </c>
      <c r="BA495">
        <v>100</v>
      </c>
      <c r="BB495">
        <v>50</v>
      </c>
      <c r="BC495">
        <v>100</v>
      </c>
      <c r="BD495">
        <v>100</v>
      </c>
      <c r="BE495">
        <v>100</v>
      </c>
      <c r="BF495">
        <v>100</v>
      </c>
      <c r="BG495">
        <v>11</v>
      </c>
      <c r="BH495">
        <v>2</v>
      </c>
      <c r="BI495">
        <v>1.57</v>
      </c>
      <c r="BJ495">
        <v>3.85</v>
      </c>
      <c r="BK495">
        <v>5.55</v>
      </c>
      <c r="BL495">
        <f>1/Table1[[#This Row],[odds_ft_home_team_win]]+1/Table1[[#This Row],[odds_ft_draw]]+1/Table1[[#This Row],[odds_ft_away_team_win]]-1</f>
        <v>7.686311507967547E-2</v>
      </c>
      <c r="BM495">
        <f>Table1[[#This Row],[Margin]]/3</f>
        <v>2.5621038359891823E-2</v>
      </c>
      <c r="BN495">
        <v>1.25</v>
      </c>
      <c r="BO495">
        <v>1.8</v>
      </c>
      <c r="BP495">
        <v>3.05</v>
      </c>
      <c r="BQ495">
        <v>5.7</v>
      </c>
      <c r="BR495">
        <v>1.83</v>
      </c>
      <c r="BS495">
        <v>1.91</v>
      </c>
      <c r="BT495" t="s">
        <v>3802</v>
      </c>
      <c r="BU495">
        <f>VLOOKUP(Table1[[#This Row],[Reference]],metron,11,FALSE)</f>
        <v>1.8681481481481479</v>
      </c>
      <c r="BV495">
        <f>VLOOKUP(Table1[[#This Row],[Reference]],metron,12,FALSE)</f>
        <v>0.86851851851851847</v>
      </c>
    </row>
    <row r="496" spans="1:74" x14ac:dyDescent="0.45">
      <c r="A496" t="s">
        <v>5404</v>
      </c>
      <c r="B496">
        <v>1564876800</v>
      </c>
      <c r="C496" s="3" t="s">
        <v>3848</v>
      </c>
      <c r="D496" t="s">
        <v>65</v>
      </c>
      <c r="E496" t="s">
        <v>66</v>
      </c>
      <c r="F496" t="s">
        <v>103</v>
      </c>
      <c r="G496" t="s">
        <v>78</v>
      </c>
      <c r="H496" t="s">
        <v>3836</v>
      </c>
      <c r="I496">
        <f>MROUND(Table1[[#This Row],[Prob_H]]*100,2)/100</f>
        <v>0.54</v>
      </c>
      <c r="J496">
        <f>1/Table1[[#This Row],[odds_ft_home_team_win]]-Table1[[#This Row],[Margin/3]]</f>
        <v>0.53979146571126724</v>
      </c>
      <c r="K496">
        <f>1/Table1[[#This Row],[odds_ft_draw]]-Table1[[#This Row],[Margin/3]]</f>
        <v>0.24148638096550454</v>
      </c>
      <c r="L496">
        <f>1/Table1[[#This Row],[odds_ft_away_team_win]]-Table1[[#This Row],[Margin/3]]</f>
        <v>0.21872215332322814</v>
      </c>
      <c r="M496">
        <v>3</v>
      </c>
      <c r="N496">
        <v>0</v>
      </c>
      <c r="O496">
        <v>0</v>
      </c>
      <c r="P496">
        <v>1.64</v>
      </c>
      <c r="Q496">
        <v>1.5</v>
      </c>
      <c r="R496" t="str" cm="1">
        <f t="array" ref="R4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6">
        <v>1</v>
      </c>
      <c r="T496">
        <v>2</v>
      </c>
      <c r="U496">
        <v>3</v>
      </c>
      <c r="V496">
        <v>1</v>
      </c>
      <c r="W496">
        <v>0</v>
      </c>
      <c r="X496">
        <v>1</v>
      </c>
      <c r="Y496">
        <v>86</v>
      </c>
      <c r="Z496" t="s">
        <v>3850</v>
      </c>
      <c r="AA496">
        <v>9</v>
      </c>
      <c r="AB496">
        <v>3</v>
      </c>
      <c r="AC496">
        <v>2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15</v>
      </c>
      <c r="AL496">
        <v>10</v>
      </c>
      <c r="AM496">
        <v>7</v>
      </c>
      <c r="AN496">
        <v>6</v>
      </c>
      <c r="AO496">
        <v>8</v>
      </c>
      <c r="AP496">
        <v>4</v>
      </c>
      <c r="AQ496">
        <v>13</v>
      </c>
      <c r="AR496">
        <v>8</v>
      </c>
      <c r="AS496">
        <v>57</v>
      </c>
      <c r="AT496">
        <v>43</v>
      </c>
      <c r="AU496">
        <v>1.86</v>
      </c>
      <c r="AV496">
        <v>1.3</v>
      </c>
      <c r="AW496">
        <v>5</v>
      </c>
      <c r="AX496">
        <v>100</v>
      </c>
      <c r="AY496">
        <v>100</v>
      </c>
      <c r="AZ496">
        <v>100</v>
      </c>
      <c r="BA496">
        <v>100</v>
      </c>
      <c r="BB496">
        <v>50</v>
      </c>
      <c r="BC496">
        <v>100</v>
      </c>
      <c r="BD496">
        <v>100</v>
      </c>
      <c r="BE496">
        <v>100</v>
      </c>
      <c r="BF496">
        <v>100</v>
      </c>
      <c r="BG496">
        <v>8</v>
      </c>
      <c r="BH496">
        <v>1</v>
      </c>
      <c r="BI496">
        <v>1.77</v>
      </c>
      <c r="BJ496">
        <v>3.75</v>
      </c>
      <c r="BK496">
        <v>4.0999999999999996</v>
      </c>
      <c r="BL496">
        <f>1/Table1[[#This Row],[odds_ft_home_team_win]]+1/Table1[[#This Row],[odds_ft_draw]]+1/Table1[[#This Row],[odds_ft_away_team_win]]-1</f>
        <v>7.5540857103486347E-2</v>
      </c>
      <c r="BM496">
        <f>Table1[[#This Row],[Margin]]/3</f>
        <v>2.5180285701162115E-2</v>
      </c>
      <c r="BN496">
        <v>1.2</v>
      </c>
      <c r="BO496">
        <v>1.65</v>
      </c>
      <c r="BP496">
        <v>2.65</v>
      </c>
      <c r="BQ496">
        <v>4.75</v>
      </c>
      <c r="BR496">
        <v>1.62</v>
      </c>
      <c r="BS496">
        <v>2.2000000000000002</v>
      </c>
      <c r="BT496" t="s">
        <v>3798</v>
      </c>
      <c r="BU496">
        <f>VLOOKUP(Table1[[#This Row],[Reference]],metron,11,FALSE)</f>
        <v>1.684957590444867</v>
      </c>
      <c r="BV496">
        <f>VLOOKUP(Table1[[#This Row],[Reference]],metron,12,FALSE)</f>
        <v>0.95101263631642718</v>
      </c>
    </row>
    <row r="497" spans="1:74" hidden="1" x14ac:dyDescent="0.45">
      <c r="A497" t="s">
        <v>5404</v>
      </c>
      <c r="B497">
        <v>1564884300</v>
      </c>
      <c r="C497" s="3" t="s">
        <v>3851</v>
      </c>
      <c r="D497" t="s">
        <v>65</v>
      </c>
      <c r="E497" t="s">
        <v>66</v>
      </c>
      <c r="F497" t="s">
        <v>2218</v>
      </c>
      <c r="G497" t="s">
        <v>611</v>
      </c>
      <c r="H497" t="s">
        <v>3784</v>
      </c>
      <c r="I497">
        <f>MROUND(Table1[[#This Row],[Prob_H]]*100,2)/100</f>
        <v>0.6</v>
      </c>
      <c r="J497">
        <f>1/Table1[[#This Row],[odds_ft_home_team_win]]-Table1[[#This Row],[Margin/3]]</f>
        <v>0.60382507979231714</v>
      </c>
      <c r="K497">
        <f>1/Table1[[#This Row],[odds_ft_draw]]-Table1[[#This Row],[Margin/3]]</f>
        <v>0.24886686492198029</v>
      </c>
      <c r="L497">
        <f>1/Table1[[#This Row],[odds_ft_away_team_win]]-Table1[[#This Row],[Margin/3]]</f>
        <v>0.14730805528570257</v>
      </c>
      <c r="M497">
        <v>3</v>
      </c>
      <c r="N497">
        <v>1</v>
      </c>
      <c r="O497">
        <v>0</v>
      </c>
      <c r="P497">
        <v>1.31</v>
      </c>
      <c r="Q497">
        <v>0.22</v>
      </c>
      <c r="R497" t="str" cm="1">
        <f t="array" ref="R4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7">
        <v>7</v>
      </c>
      <c r="T497">
        <v>0</v>
      </c>
      <c r="U497">
        <v>7</v>
      </c>
      <c r="V497">
        <v>1</v>
      </c>
      <c r="W497">
        <v>1</v>
      </c>
      <c r="X497">
        <v>0</v>
      </c>
      <c r="Y497" t="s">
        <v>3852</v>
      </c>
      <c r="AA497">
        <v>1</v>
      </c>
      <c r="AB497">
        <v>7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11</v>
      </c>
      <c r="AL497">
        <v>4</v>
      </c>
      <c r="AM497">
        <v>8</v>
      </c>
      <c r="AN497">
        <v>3</v>
      </c>
      <c r="AO497">
        <v>3</v>
      </c>
      <c r="AP497">
        <v>1</v>
      </c>
      <c r="AQ497">
        <v>19</v>
      </c>
      <c r="AR497">
        <v>10</v>
      </c>
      <c r="AS497">
        <v>42</v>
      </c>
      <c r="AT497">
        <v>58</v>
      </c>
      <c r="AU497">
        <v>1.47</v>
      </c>
      <c r="AV497">
        <v>0.7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</v>
      </c>
      <c r="BH497">
        <v>2</v>
      </c>
      <c r="BI497">
        <v>1.59</v>
      </c>
      <c r="BJ497">
        <v>3.65</v>
      </c>
      <c r="BK497">
        <v>5.8</v>
      </c>
      <c r="BL497">
        <f>1/Table1[[#This Row],[odds_ft_home_team_win]]+1/Table1[[#This Row],[odds_ft_draw]]+1/Table1[[#This Row],[odds_ft_away_team_win]]-1</f>
        <v>7.5317213453237164E-2</v>
      </c>
      <c r="BM497">
        <f>Table1[[#This Row],[Margin]]/3</f>
        <v>2.5105737817745721E-2</v>
      </c>
      <c r="BN497">
        <v>1.35</v>
      </c>
      <c r="BO497">
        <v>2.1</v>
      </c>
      <c r="BP497">
        <v>3.8</v>
      </c>
      <c r="BQ497">
        <v>7.25</v>
      </c>
      <c r="BR497">
        <v>2.0499999999999998</v>
      </c>
      <c r="BS497">
        <v>1.69</v>
      </c>
      <c r="BT497" t="s">
        <v>3809</v>
      </c>
      <c r="BU497">
        <f>VLOOKUP(Table1[[#This Row],[Reference]],metron,11,FALSE)</f>
        <v>1.841836734693878</v>
      </c>
      <c r="BV497">
        <f>VLOOKUP(Table1[[#This Row],[Reference]],metron,12,FALSE)</f>
        <v>0.88917233560090703</v>
      </c>
    </row>
    <row r="498" spans="1:74" x14ac:dyDescent="0.45">
      <c r="A498" t="s">
        <v>5404</v>
      </c>
      <c r="B498">
        <v>1564884360</v>
      </c>
      <c r="C498" s="3" t="s">
        <v>3853</v>
      </c>
      <c r="D498" t="s">
        <v>65</v>
      </c>
      <c r="E498" t="s">
        <v>66</v>
      </c>
      <c r="F498" t="s">
        <v>85</v>
      </c>
      <c r="G498" t="s">
        <v>81</v>
      </c>
      <c r="H498" t="s">
        <v>3793</v>
      </c>
      <c r="I498">
        <f>MROUND(Table1[[#This Row],[Prob_H]]*100,2)/100</f>
        <v>0.46</v>
      </c>
      <c r="J498">
        <f>1/Table1[[#This Row],[odds_ft_home_team_win]]-Table1[[#This Row],[Margin/3]]</f>
        <v>0.4638790121916565</v>
      </c>
      <c r="K498">
        <f>1/Table1[[#This Row],[odds_ft_draw]]-Table1[[#This Row],[Margin/3]]</f>
        <v>0.2659292066066441</v>
      </c>
      <c r="L498">
        <f>1/Table1[[#This Row],[odds_ft_away_team_win]]-Table1[[#This Row],[Margin/3]]</f>
        <v>0.27019178120169951</v>
      </c>
      <c r="M498">
        <v>3</v>
      </c>
      <c r="N498">
        <v>0</v>
      </c>
      <c r="O498">
        <v>3</v>
      </c>
      <c r="P498">
        <v>1.71</v>
      </c>
      <c r="Q498">
        <v>1.53</v>
      </c>
      <c r="R498" t="str" cm="1">
        <f t="array" ref="R4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498">
        <v>3</v>
      </c>
      <c r="T498">
        <v>2</v>
      </c>
      <c r="U498">
        <v>5</v>
      </c>
      <c r="V498">
        <v>3</v>
      </c>
      <c r="W498">
        <v>1</v>
      </c>
      <c r="X498">
        <v>2</v>
      </c>
      <c r="Y498" t="s">
        <v>3854</v>
      </c>
      <c r="Z498" t="s">
        <v>3855</v>
      </c>
      <c r="AA498">
        <v>12</v>
      </c>
      <c r="AB498">
        <v>3</v>
      </c>
      <c r="AC498">
        <v>3</v>
      </c>
      <c r="AD498">
        <v>0</v>
      </c>
      <c r="AE498">
        <v>3</v>
      </c>
      <c r="AF498">
        <v>0</v>
      </c>
      <c r="AG498">
        <v>2</v>
      </c>
      <c r="AH498">
        <v>1</v>
      </c>
      <c r="AI498">
        <v>0</v>
      </c>
      <c r="AJ498">
        <v>3</v>
      </c>
      <c r="AK498">
        <v>15</v>
      </c>
      <c r="AL498">
        <v>4</v>
      </c>
      <c r="AM498">
        <v>6</v>
      </c>
      <c r="AN498">
        <v>4</v>
      </c>
      <c r="AO498">
        <v>9</v>
      </c>
      <c r="AP498">
        <v>0</v>
      </c>
      <c r="AQ498">
        <v>10</v>
      </c>
      <c r="AR498">
        <v>5</v>
      </c>
      <c r="AS498">
        <v>57</v>
      </c>
      <c r="AT498">
        <v>43</v>
      </c>
      <c r="AU498">
        <v>1.9</v>
      </c>
      <c r="AV498">
        <v>0.66</v>
      </c>
      <c r="AW498">
        <v>2</v>
      </c>
      <c r="AX498">
        <v>50</v>
      </c>
      <c r="AY498">
        <v>50</v>
      </c>
      <c r="AZ498">
        <v>50</v>
      </c>
      <c r="BA498">
        <v>50</v>
      </c>
      <c r="BB498">
        <v>0</v>
      </c>
      <c r="BC498">
        <v>50</v>
      </c>
      <c r="BD498">
        <v>50</v>
      </c>
      <c r="BE498">
        <v>50</v>
      </c>
      <c r="BF498">
        <v>50</v>
      </c>
      <c r="BG498">
        <v>2</v>
      </c>
      <c r="BH498">
        <v>3</v>
      </c>
      <c r="BI498">
        <v>2.0499999999999998</v>
      </c>
      <c r="BJ498">
        <v>3.45</v>
      </c>
      <c r="BK498">
        <v>3.4</v>
      </c>
      <c r="BL498">
        <f>1/Table1[[#This Row],[odds_ft_home_team_win]]+1/Table1[[#This Row],[odds_ft_draw]]+1/Table1[[#This Row],[odds_ft_away_team_win]]-1</f>
        <v>7.1777597571372143E-2</v>
      </c>
      <c r="BM498">
        <f>Table1[[#This Row],[Margin]]/3</f>
        <v>2.3925865857124046E-2</v>
      </c>
      <c r="BN498">
        <v>1.28</v>
      </c>
      <c r="BO498">
        <v>1.87</v>
      </c>
      <c r="BP498">
        <v>3.2</v>
      </c>
      <c r="BQ498">
        <v>6.15</v>
      </c>
      <c r="BR498">
        <v>1.74</v>
      </c>
      <c r="BS498">
        <v>2</v>
      </c>
      <c r="BT498" t="s">
        <v>3856</v>
      </c>
      <c r="BU498">
        <f>VLOOKUP(Table1[[#This Row],[Reference]],metron,11,FALSE)</f>
        <v>1.4888836329233679</v>
      </c>
      <c r="BV498">
        <f>VLOOKUP(Table1[[#This Row],[Reference]],metron,12,FALSE)</f>
        <v>1.0516792809839171</v>
      </c>
    </row>
    <row r="499" spans="1:74" hidden="1" x14ac:dyDescent="0.45">
      <c r="A499" t="s">
        <v>5404</v>
      </c>
      <c r="B499">
        <v>1564938000</v>
      </c>
      <c r="C499" s="3" t="s">
        <v>3857</v>
      </c>
      <c r="D499" t="s">
        <v>65</v>
      </c>
      <c r="E499" t="s">
        <v>66</v>
      </c>
      <c r="F499" t="s">
        <v>94</v>
      </c>
      <c r="G499" t="s">
        <v>68</v>
      </c>
      <c r="H499" t="s">
        <v>3789</v>
      </c>
      <c r="I499">
        <f>MROUND(Table1[[#This Row],[Prob_H]]*100,2)/100</f>
        <v>0.3</v>
      </c>
      <c r="J499">
        <f>1/Table1[[#This Row],[odds_ft_home_team_win]]-Table1[[#This Row],[Margin/3]]</f>
        <v>0.29929289387564284</v>
      </c>
      <c r="K499">
        <f>1/Table1[[#This Row],[odds_ft_draw]]-Table1[[#This Row],[Margin/3]]</f>
        <v>0.28921224871435253</v>
      </c>
      <c r="L499">
        <f>1/Table1[[#This Row],[odds_ft_away_team_win]]-Table1[[#This Row],[Margin/3]]</f>
        <v>0.41149485741000474</v>
      </c>
      <c r="M499">
        <v>3</v>
      </c>
      <c r="N499">
        <v>3</v>
      </c>
      <c r="O499">
        <v>0</v>
      </c>
      <c r="P499">
        <v>1.93</v>
      </c>
      <c r="Q499">
        <v>1.33</v>
      </c>
      <c r="R499" t="str" cm="1">
        <f t="array" ref="R4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Z499">
        <v>89</v>
      </c>
      <c r="AA499">
        <v>5</v>
      </c>
      <c r="AB499">
        <v>2</v>
      </c>
      <c r="AC499">
        <v>3</v>
      </c>
      <c r="AD499">
        <v>1</v>
      </c>
      <c r="AE499">
        <v>3</v>
      </c>
      <c r="AF499">
        <v>0</v>
      </c>
      <c r="AG499">
        <v>2</v>
      </c>
      <c r="AH499">
        <v>2</v>
      </c>
      <c r="AI499">
        <v>1</v>
      </c>
      <c r="AJ499">
        <v>2</v>
      </c>
      <c r="AK499">
        <v>13</v>
      </c>
      <c r="AL499">
        <v>8</v>
      </c>
      <c r="AM499">
        <v>4</v>
      </c>
      <c r="AN499">
        <v>3</v>
      </c>
      <c r="AO499">
        <v>9</v>
      </c>
      <c r="AP499">
        <v>5</v>
      </c>
      <c r="AQ499">
        <v>9</v>
      </c>
      <c r="AR499">
        <v>16</v>
      </c>
      <c r="AS499">
        <v>42</v>
      </c>
      <c r="AT499">
        <v>58</v>
      </c>
      <c r="AU499">
        <v>1.4</v>
      </c>
      <c r="AV499">
        <v>1.05</v>
      </c>
      <c r="AW499">
        <v>2</v>
      </c>
      <c r="AX499">
        <v>0</v>
      </c>
      <c r="AY499">
        <v>100</v>
      </c>
      <c r="AZ499">
        <v>0</v>
      </c>
      <c r="BA499">
        <v>0</v>
      </c>
      <c r="BB499">
        <v>0</v>
      </c>
      <c r="BC499">
        <v>0</v>
      </c>
      <c r="BD499">
        <v>100</v>
      </c>
      <c r="BE499">
        <v>0</v>
      </c>
      <c r="BF499">
        <v>100</v>
      </c>
      <c r="BG499">
        <v>10</v>
      </c>
      <c r="BH499">
        <v>6</v>
      </c>
      <c r="BI499">
        <v>3.1</v>
      </c>
      <c r="BJ499">
        <v>3.2</v>
      </c>
      <c r="BK499">
        <v>2.2999999999999998</v>
      </c>
      <c r="BL499">
        <f>1/Table1[[#This Row],[odds_ft_home_team_win]]+1/Table1[[#This Row],[odds_ft_draw]]+1/Table1[[#This Row],[odds_ft_away_team_win]]-1</f>
        <v>6.9863253856942364E-2</v>
      </c>
      <c r="BM499">
        <f>Table1[[#This Row],[Margin]]/3</f>
        <v>2.3287751285647456E-2</v>
      </c>
      <c r="BN499">
        <v>1.35</v>
      </c>
      <c r="BO499">
        <v>2.1</v>
      </c>
      <c r="BP499">
        <v>3.8</v>
      </c>
      <c r="BQ499">
        <v>7.25</v>
      </c>
      <c r="BR499">
        <v>1.83</v>
      </c>
      <c r="BS499">
        <v>1.91</v>
      </c>
      <c r="BT499" t="s">
        <v>3833</v>
      </c>
      <c r="BU499">
        <f>VLOOKUP(Table1[[#This Row],[Reference]],metron,11,FALSE)</f>
        <v>1.1805091283106199</v>
      </c>
      <c r="BV499">
        <f>VLOOKUP(Table1[[#This Row],[Reference]],metron,12,FALSE)</f>
        <v>1.3921316533813319</v>
      </c>
    </row>
    <row r="500" spans="1:74" hidden="1" x14ac:dyDescent="0.45">
      <c r="A500" t="s">
        <v>5404</v>
      </c>
      <c r="B500">
        <v>1564963200</v>
      </c>
      <c r="C500" s="3" t="s">
        <v>3858</v>
      </c>
      <c r="D500" t="s">
        <v>65</v>
      </c>
      <c r="E500" t="s">
        <v>66</v>
      </c>
      <c r="F500" t="s">
        <v>3788</v>
      </c>
      <c r="G500" t="s">
        <v>97</v>
      </c>
      <c r="H500" t="s">
        <v>3822</v>
      </c>
      <c r="I500">
        <f>MROUND(Table1[[#This Row],[Prob_H]]*100,2)/100</f>
        <v>0.3</v>
      </c>
      <c r="J500">
        <f>1/Table1[[#This Row],[odds_ft_home_team_win]]-Table1[[#This Row],[Margin/3]]</f>
        <v>0.29100529100529099</v>
      </c>
      <c r="K500">
        <f>1/Table1[[#This Row],[odds_ft_draw]]-Table1[[#This Row],[Margin/3]]</f>
        <v>0.29100529100529099</v>
      </c>
      <c r="L500">
        <f>1/Table1[[#This Row],[odds_ft_away_team_win]]-Table1[[#This Row],[Margin/3]]</f>
        <v>0.41798941798941797</v>
      </c>
      <c r="M500">
        <v>3</v>
      </c>
      <c r="N500">
        <v>0</v>
      </c>
      <c r="O500">
        <v>1</v>
      </c>
      <c r="P500">
        <v>1.43</v>
      </c>
      <c r="Q500">
        <v>0.86</v>
      </c>
      <c r="R500" t="str" cm="1">
        <f t="array" ref="R5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0">
        <v>2</v>
      </c>
      <c r="T500">
        <v>0</v>
      </c>
      <c r="U500">
        <v>2</v>
      </c>
      <c r="V500">
        <v>1</v>
      </c>
      <c r="W500">
        <v>1</v>
      </c>
      <c r="X500">
        <v>0</v>
      </c>
      <c r="Y500" t="s">
        <v>3859</v>
      </c>
      <c r="AA500">
        <v>1</v>
      </c>
      <c r="AB500">
        <v>6</v>
      </c>
      <c r="AC500">
        <v>2</v>
      </c>
      <c r="AD500">
        <v>0</v>
      </c>
      <c r="AE500">
        <v>4</v>
      </c>
      <c r="AF500">
        <v>0</v>
      </c>
      <c r="AG500">
        <v>1</v>
      </c>
      <c r="AH500">
        <v>1</v>
      </c>
      <c r="AI500">
        <v>1</v>
      </c>
      <c r="AJ500">
        <v>3</v>
      </c>
      <c r="AK500">
        <v>11</v>
      </c>
      <c r="AL500">
        <v>4</v>
      </c>
      <c r="AM500">
        <v>5</v>
      </c>
      <c r="AN500">
        <v>0</v>
      </c>
      <c r="AO500">
        <v>6</v>
      </c>
      <c r="AP500">
        <v>4</v>
      </c>
      <c r="AQ500">
        <v>10</v>
      </c>
      <c r="AR500">
        <v>13</v>
      </c>
      <c r="AS500">
        <v>44</v>
      </c>
      <c r="AT500">
        <v>56</v>
      </c>
      <c r="AU500">
        <v>1.33</v>
      </c>
      <c r="AV500">
        <v>0.67</v>
      </c>
      <c r="AW500">
        <v>1</v>
      </c>
      <c r="AX500">
        <v>50</v>
      </c>
      <c r="AY500">
        <v>50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50</v>
      </c>
      <c r="BF500">
        <v>50</v>
      </c>
      <c r="BG500">
        <v>5</v>
      </c>
      <c r="BH500">
        <v>1</v>
      </c>
      <c r="BI500">
        <v>3.15</v>
      </c>
      <c r="BJ500">
        <v>3.15</v>
      </c>
      <c r="BK500">
        <v>2.25</v>
      </c>
      <c r="BL500">
        <f>1/Table1[[#This Row],[odds_ft_home_team_win]]+1/Table1[[#This Row],[odds_ft_draw]]+1/Table1[[#This Row],[odds_ft_away_team_win]]-1</f>
        <v>7.9365079365079305E-2</v>
      </c>
      <c r="BM500">
        <f>Table1[[#This Row],[Margin]]/3</f>
        <v>2.6455026455026436E-2</v>
      </c>
      <c r="BN500">
        <v>1.35</v>
      </c>
      <c r="BO500">
        <v>2.1</v>
      </c>
      <c r="BP500">
        <v>3.8</v>
      </c>
      <c r="BQ500">
        <v>7.25</v>
      </c>
      <c r="BR500">
        <v>1.83</v>
      </c>
      <c r="BS500">
        <v>1.87</v>
      </c>
      <c r="BT500" t="s">
        <v>3860</v>
      </c>
      <c r="BU500">
        <f>VLOOKUP(Table1[[#This Row],[Reference]],metron,11,FALSE)</f>
        <v>1.1805091283106199</v>
      </c>
      <c r="BV500">
        <f>VLOOKUP(Table1[[#This Row],[Reference]],metron,12,FALSE)</f>
        <v>1.3921316533813319</v>
      </c>
    </row>
    <row r="501" spans="1:74" x14ac:dyDescent="0.45">
      <c r="A501" t="s">
        <v>5403</v>
      </c>
      <c r="B501">
        <v>1579921200</v>
      </c>
      <c r="C501" s="3" t="s">
        <v>4151</v>
      </c>
      <c r="D501" t="s">
        <v>65</v>
      </c>
      <c r="E501" t="s">
        <v>66</v>
      </c>
      <c r="F501" t="s">
        <v>73</v>
      </c>
      <c r="G501" t="s">
        <v>80</v>
      </c>
      <c r="H501" t="s">
        <v>4128</v>
      </c>
      <c r="I501">
        <f>MROUND(Table1[[#This Row],[Prob_H]]*100,2)/100</f>
        <v>0.36</v>
      </c>
      <c r="J501">
        <f>1/Table1[[#This Row],[odds_ft_home_team_win]]-Table1[[#This Row],[Margin/3]]</f>
        <v>0.35206983948183612</v>
      </c>
      <c r="K501">
        <f>1/Table1[[#This Row],[odds_ft_draw]]-Table1[[#This Row],[Margin/3]]</f>
        <v>0.2732188116023655</v>
      </c>
      <c r="L501">
        <f>1/Table1[[#This Row],[odds_ft_away_team_win]]-Table1[[#This Row],[Margin/3]]</f>
        <v>0.37471134891579838</v>
      </c>
      <c r="M501">
        <v>3</v>
      </c>
      <c r="N501">
        <v>1.22</v>
      </c>
      <c r="O501">
        <v>1.27</v>
      </c>
      <c r="P501">
        <v>1.1399999999999999</v>
      </c>
      <c r="Q501">
        <v>1.5</v>
      </c>
      <c r="R501" t="str" cm="1">
        <f t="array" ref="R5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Z501">
        <v>67</v>
      </c>
      <c r="AA501">
        <v>7</v>
      </c>
      <c r="AB501">
        <v>4</v>
      </c>
      <c r="AC501">
        <v>1</v>
      </c>
      <c r="AD501">
        <v>1</v>
      </c>
      <c r="AE501">
        <v>3</v>
      </c>
      <c r="AF501">
        <v>0</v>
      </c>
      <c r="AG501">
        <v>0</v>
      </c>
      <c r="AH501">
        <v>2</v>
      </c>
      <c r="AI501">
        <v>1</v>
      </c>
      <c r="AJ501">
        <v>2</v>
      </c>
      <c r="AK501">
        <v>12</v>
      </c>
      <c r="AL501">
        <v>12</v>
      </c>
      <c r="AM501">
        <v>4</v>
      </c>
      <c r="AN501">
        <v>4</v>
      </c>
      <c r="AO501">
        <v>8</v>
      </c>
      <c r="AP501">
        <v>8</v>
      </c>
      <c r="AQ501">
        <v>16</v>
      </c>
      <c r="AR501">
        <v>15</v>
      </c>
      <c r="AS501">
        <v>55</v>
      </c>
      <c r="AT501">
        <v>45</v>
      </c>
      <c r="AU501">
        <v>1.32</v>
      </c>
      <c r="AV501">
        <v>1.25</v>
      </c>
      <c r="AW501">
        <v>2.9</v>
      </c>
      <c r="AX501">
        <v>52</v>
      </c>
      <c r="AY501">
        <v>90</v>
      </c>
      <c r="AZ501">
        <v>56</v>
      </c>
      <c r="BA501">
        <v>35</v>
      </c>
      <c r="BB501">
        <v>9</v>
      </c>
      <c r="BC501">
        <v>51</v>
      </c>
      <c r="BD501">
        <v>76</v>
      </c>
      <c r="BE501">
        <v>56</v>
      </c>
      <c r="BF501">
        <v>80</v>
      </c>
      <c r="BG501">
        <v>8.6</v>
      </c>
      <c r="BH501">
        <v>4.4000000000000004</v>
      </c>
      <c r="BI501">
        <v>2.65</v>
      </c>
      <c r="BJ501">
        <v>3.35</v>
      </c>
      <c r="BK501">
        <v>2.5</v>
      </c>
      <c r="BL501">
        <f>1/Table1[[#This Row],[odds_ft_home_team_win]]+1/Table1[[#This Row],[odds_ft_draw]]+1/Table1[[#This Row],[odds_ft_away_team_win]]-1</f>
        <v>7.5865953252604923E-2</v>
      </c>
      <c r="BM501">
        <f>Table1[[#This Row],[Margin]]/3</f>
        <v>2.5288651084201641E-2</v>
      </c>
      <c r="BN501">
        <v>1.29</v>
      </c>
      <c r="BO501">
        <v>1.91</v>
      </c>
      <c r="BP501">
        <v>3.3</v>
      </c>
      <c r="BQ501">
        <v>6.35</v>
      </c>
      <c r="BR501">
        <v>1.74</v>
      </c>
      <c r="BS501">
        <v>2</v>
      </c>
      <c r="BT501" t="s">
        <v>3786</v>
      </c>
      <c r="BU501">
        <f>VLOOKUP(Table1[[#This Row],[Reference]],metron,11,FALSE)</f>
        <v>1.269326094653606</v>
      </c>
      <c r="BV501">
        <f>VLOOKUP(Table1[[#This Row],[Reference]],metron,12,FALSE)</f>
        <v>1.2417089578661631</v>
      </c>
    </row>
    <row r="502" spans="1:74" x14ac:dyDescent="0.45">
      <c r="A502" t="s">
        <v>5403</v>
      </c>
      <c r="B502">
        <v>1579921800</v>
      </c>
      <c r="C502" s="3" t="s">
        <v>4152</v>
      </c>
      <c r="D502" t="s">
        <v>65</v>
      </c>
      <c r="E502" t="s">
        <v>66</v>
      </c>
      <c r="F502" t="s">
        <v>72</v>
      </c>
      <c r="G502" t="s">
        <v>86</v>
      </c>
      <c r="H502" t="s">
        <v>3819</v>
      </c>
      <c r="I502">
        <f>MROUND(Table1[[#This Row],[Prob_H]]*100,2)/100</f>
        <v>0.34</v>
      </c>
      <c r="J502">
        <f>1/Table1[[#This Row],[odds_ft_home_team_win]]-Table1[[#This Row],[Margin/3]]</f>
        <v>0.33713905142476575</v>
      </c>
      <c r="K502">
        <f>1/Table1[[#This Row],[odds_ft_draw]]-Table1[[#This Row],[Margin/3]]</f>
        <v>0.28119499548070981</v>
      </c>
      <c r="L502">
        <f>1/Table1[[#This Row],[odds_ft_away_team_win]]-Table1[[#This Row],[Margin/3]]</f>
        <v>0.3816659530945245</v>
      </c>
      <c r="M502">
        <v>3</v>
      </c>
      <c r="N502">
        <v>1.8</v>
      </c>
      <c r="O502">
        <v>1.33</v>
      </c>
      <c r="P502">
        <v>1.53</v>
      </c>
      <c r="Q502">
        <v>1.59</v>
      </c>
      <c r="R502" t="str" cm="1">
        <f t="array" ref="R5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AA502">
        <v>3</v>
      </c>
      <c r="AB502">
        <v>3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5</v>
      </c>
      <c r="AL502">
        <v>11</v>
      </c>
      <c r="AM502">
        <v>2</v>
      </c>
      <c r="AN502">
        <v>2</v>
      </c>
      <c r="AO502">
        <v>3</v>
      </c>
      <c r="AP502">
        <v>9</v>
      </c>
      <c r="AQ502">
        <v>17</v>
      </c>
      <c r="AR502">
        <v>13</v>
      </c>
      <c r="AS502">
        <v>46</v>
      </c>
      <c r="AT502">
        <v>54</v>
      </c>
      <c r="AU502">
        <v>0.77</v>
      </c>
      <c r="AV502">
        <v>1.06</v>
      </c>
      <c r="AW502">
        <v>3.05</v>
      </c>
      <c r="AX502">
        <v>60</v>
      </c>
      <c r="AY502">
        <v>83</v>
      </c>
      <c r="AZ502">
        <v>55</v>
      </c>
      <c r="BA502">
        <v>37</v>
      </c>
      <c r="BB502">
        <v>23</v>
      </c>
      <c r="BC502">
        <v>32</v>
      </c>
      <c r="BD502">
        <v>79</v>
      </c>
      <c r="BE502">
        <v>56</v>
      </c>
      <c r="BF502">
        <v>91</v>
      </c>
      <c r="BG502">
        <v>9.5500000000000007</v>
      </c>
      <c r="BH502">
        <v>6.72</v>
      </c>
      <c r="BI502">
        <v>2.75</v>
      </c>
      <c r="BJ502">
        <v>3.25</v>
      </c>
      <c r="BK502">
        <v>2.4500000000000002</v>
      </c>
      <c r="BL502">
        <f>1/Table1[[#This Row],[odds_ft_home_team_win]]+1/Table1[[#This Row],[odds_ft_draw]]+1/Table1[[#This Row],[odds_ft_away_team_win]]-1</f>
        <v>7.9491936634793703E-2</v>
      </c>
      <c r="BM502">
        <f>Table1[[#This Row],[Margin]]/3</f>
        <v>2.6497312211597901E-2</v>
      </c>
      <c r="BN502">
        <v>1.28</v>
      </c>
      <c r="BO502">
        <v>1.91</v>
      </c>
      <c r="BP502">
        <v>3.25</v>
      </c>
      <c r="BQ502">
        <v>6.25</v>
      </c>
      <c r="BR502">
        <v>1.71</v>
      </c>
      <c r="BS502">
        <v>2.0499999999999998</v>
      </c>
      <c r="BT502" t="s">
        <v>3829</v>
      </c>
      <c r="BU502">
        <f>VLOOKUP(Table1[[#This Row],[Reference]],metron,11,FALSE)</f>
        <v>1.228921489601805</v>
      </c>
      <c r="BV502">
        <f>VLOOKUP(Table1[[#This Row],[Reference]],metron,12,FALSE)</f>
        <v>1.2940512655166849</v>
      </c>
    </row>
    <row r="503" spans="1:74" x14ac:dyDescent="0.45">
      <c r="A503" t="s">
        <v>5403</v>
      </c>
      <c r="B503">
        <v>1579993200</v>
      </c>
      <c r="C503" s="3" t="s">
        <v>4153</v>
      </c>
      <c r="D503" t="s">
        <v>65</v>
      </c>
      <c r="E503" t="s">
        <v>66</v>
      </c>
      <c r="F503" t="s">
        <v>77</v>
      </c>
      <c r="G503" t="s">
        <v>88</v>
      </c>
      <c r="H503" t="s">
        <v>3784</v>
      </c>
      <c r="I503">
        <f>MROUND(Table1[[#This Row],[Prob_H]]*100,2)/100</f>
        <v>0.42</v>
      </c>
      <c r="J503">
        <f>1/Table1[[#This Row],[odds_ft_home_team_win]]-Table1[[#This Row],[Margin/3]]</f>
        <v>0.41932991113318985</v>
      </c>
      <c r="K503">
        <f>1/Table1[[#This Row],[odds_ft_draw]]-Table1[[#This Row],[Margin/3]]</f>
        <v>0.27791576971904847</v>
      </c>
      <c r="L503">
        <f>1/Table1[[#This Row],[odds_ft_away_team_win]]-Table1[[#This Row],[Margin/3]]</f>
        <v>0.30275431914776185</v>
      </c>
      <c r="M503">
        <v>3</v>
      </c>
      <c r="N503">
        <v>1.6</v>
      </c>
      <c r="O503">
        <v>1.0900000000000001</v>
      </c>
      <c r="P503">
        <v>2</v>
      </c>
      <c r="Q503">
        <v>1.07</v>
      </c>
      <c r="R503" t="str" cm="1">
        <f t="array" ref="R5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3">
        <v>3</v>
      </c>
      <c r="T503">
        <v>0</v>
      </c>
      <c r="U503">
        <v>3</v>
      </c>
      <c r="V503">
        <v>1</v>
      </c>
      <c r="W503">
        <v>1</v>
      </c>
      <c r="X503">
        <v>0</v>
      </c>
      <c r="Y503" t="s">
        <v>4154</v>
      </c>
      <c r="AA503">
        <v>3</v>
      </c>
      <c r="AB503">
        <v>8</v>
      </c>
      <c r="AC503">
        <v>2</v>
      </c>
      <c r="AD503">
        <v>0</v>
      </c>
      <c r="AE503">
        <v>3</v>
      </c>
      <c r="AF503">
        <v>0</v>
      </c>
      <c r="AG503">
        <v>1</v>
      </c>
      <c r="AH503">
        <v>1</v>
      </c>
      <c r="AI503">
        <v>1</v>
      </c>
      <c r="AJ503">
        <v>2</v>
      </c>
      <c r="AK503">
        <v>23</v>
      </c>
      <c r="AL503">
        <v>13</v>
      </c>
      <c r="AM503">
        <v>9</v>
      </c>
      <c r="AN503">
        <v>3</v>
      </c>
      <c r="AO503">
        <v>14</v>
      </c>
      <c r="AP503">
        <v>10</v>
      </c>
      <c r="AQ503">
        <v>10</v>
      </c>
      <c r="AR503">
        <v>8</v>
      </c>
      <c r="AS503">
        <v>48</v>
      </c>
      <c r="AT503">
        <v>52</v>
      </c>
      <c r="AU503">
        <v>2.3199999999999998</v>
      </c>
      <c r="AV503">
        <v>1.27</v>
      </c>
      <c r="AW503">
        <v>3.41</v>
      </c>
      <c r="AX503">
        <v>77</v>
      </c>
      <c r="AY503">
        <v>95</v>
      </c>
      <c r="AZ503">
        <v>66</v>
      </c>
      <c r="BA503">
        <v>43</v>
      </c>
      <c r="BB503">
        <v>19</v>
      </c>
      <c r="BC503">
        <v>53</v>
      </c>
      <c r="BD503">
        <v>66</v>
      </c>
      <c r="BE503">
        <v>72</v>
      </c>
      <c r="BF503">
        <v>91</v>
      </c>
      <c r="BG503">
        <v>11.05</v>
      </c>
      <c r="BH503">
        <v>4.4800000000000004</v>
      </c>
      <c r="BI503">
        <v>2.25</v>
      </c>
      <c r="BJ503">
        <v>3.3</v>
      </c>
      <c r="BK503">
        <v>3.05</v>
      </c>
      <c r="BL503">
        <f>1/Table1[[#This Row],[odds_ft_home_team_win]]+1/Table1[[#This Row],[odds_ft_draw]]+1/Table1[[#This Row],[odds_ft_away_team_win]]-1</f>
        <v>7.5343599933763716E-2</v>
      </c>
      <c r="BM503">
        <f>Table1[[#This Row],[Margin]]/3</f>
        <v>2.5114533311254572E-2</v>
      </c>
      <c r="BN503">
        <v>1.27</v>
      </c>
      <c r="BO503">
        <v>1.87</v>
      </c>
      <c r="BP503">
        <v>3.2</v>
      </c>
      <c r="BQ503">
        <v>6</v>
      </c>
      <c r="BR503">
        <v>1.69</v>
      </c>
      <c r="BS503">
        <v>2.0499999999999998</v>
      </c>
      <c r="BT503" t="s">
        <v>3802</v>
      </c>
      <c r="BU503">
        <f>VLOOKUP(Table1[[#This Row],[Reference]],metron,11,FALSE)</f>
        <v>1.396960958296362</v>
      </c>
      <c r="BV503">
        <f>VLOOKUP(Table1[[#This Row],[Reference]],metron,12,FALSE)</f>
        <v>1.091503992901508</v>
      </c>
    </row>
    <row r="504" spans="1:74" hidden="1" x14ac:dyDescent="0.45">
      <c r="A504" t="s">
        <v>5403</v>
      </c>
      <c r="B504">
        <v>1580000400</v>
      </c>
      <c r="C504" s="3" t="s">
        <v>4155</v>
      </c>
      <c r="D504" t="s">
        <v>65</v>
      </c>
      <c r="E504" t="s">
        <v>66</v>
      </c>
      <c r="F504" t="s">
        <v>68</v>
      </c>
      <c r="G504" t="s">
        <v>93</v>
      </c>
      <c r="H504" t="s">
        <v>3831</v>
      </c>
      <c r="I504">
        <f>MROUND(Table1[[#This Row],[Prob_H]]*100,2)/100</f>
        <v>0.62</v>
      </c>
      <c r="J504">
        <f>1/Table1[[#This Row],[odds_ft_home_team_win]]-Table1[[#This Row],[Margin/3]]</f>
        <v>0.61007584440310891</v>
      </c>
      <c r="K504">
        <f>1/Table1[[#This Row],[odds_ft_draw]]-Table1[[#This Row],[Margin/3]]</f>
        <v>0.23979983591053991</v>
      </c>
      <c r="L504">
        <f>1/Table1[[#This Row],[odds_ft_away_team_win]]-Table1[[#This Row],[Margin/3]]</f>
        <v>0.15012431968635112</v>
      </c>
      <c r="M504">
        <v>3</v>
      </c>
      <c r="N504">
        <v>1.55</v>
      </c>
      <c r="O504">
        <v>1.4</v>
      </c>
      <c r="P504">
        <v>1.93</v>
      </c>
      <c r="Q504">
        <v>1.21</v>
      </c>
      <c r="R504" t="str" cm="1">
        <f t="array" ref="R5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4">
        <v>2</v>
      </c>
      <c r="T504">
        <v>1</v>
      </c>
      <c r="U504">
        <v>3</v>
      </c>
      <c r="V504">
        <v>1</v>
      </c>
      <c r="W504">
        <v>1</v>
      </c>
      <c r="X504">
        <v>0</v>
      </c>
      <c r="Y504" t="s">
        <v>4156</v>
      </c>
      <c r="Z504">
        <v>49</v>
      </c>
      <c r="AA504">
        <v>9</v>
      </c>
      <c r="AB504">
        <v>2</v>
      </c>
      <c r="AC504">
        <v>1</v>
      </c>
      <c r="AD504">
        <v>0</v>
      </c>
      <c r="AE504">
        <v>2</v>
      </c>
      <c r="AF504">
        <v>0</v>
      </c>
      <c r="AG504">
        <v>0</v>
      </c>
      <c r="AH504">
        <v>1</v>
      </c>
      <c r="AI504">
        <v>0</v>
      </c>
      <c r="AJ504">
        <v>2</v>
      </c>
      <c r="AK504">
        <v>17</v>
      </c>
      <c r="AL504">
        <v>14</v>
      </c>
      <c r="AM504">
        <v>4</v>
      </c>
      <c r="AN504">
        <v>7</v>
      </c>
      <c r="AO504">
        <v>13</v>
      </c>
      <c r="AP504">
        <v>7</v>
      </c>
      <c r="AQ504">
        <v>15</v>
      </c>
      <c r="AR504">
        <v>13</v>
      </c>
      <c r="AS504">
        <v>50</v>
      </c>
      <c r="AT504">
        <v>50</v>
      </c>
      <c r="AU504">
        <v>1.68</v>
      </c>
      <c r="AV504">
        <v>1.56</v>
      </c>
      <c r="AW504">
        <v>2.63</v>
      </c>
      <c r="AX504">
        <v>58</v>
      </c>
      <c r="AY504">
        <v>67</v>
      </c>
      <c r="AZ504">
        <v>43</v>
      </c>
      <c r="BA504">
        <v>33</v>
      </c>
      <c r="BB504">
        <v>14</v>
      </c>
      <c r="BC504">
        <v>43</v>
      </c>
      <c r="BD504">
        <v>67</v>
      </c>
      <c r="BE504">
        <v>34</v>
      </c>
      <c r="BF504">
        <v>82</v>
      </c>
      <c r="BG504">
        <v>8.1199999999999992</v>
      </c>
      <c r="BH504">
        <v>2.72</v>
      </c>
      <c r="BI504">
        <v>1.57</v>
      </c>
      <c r="BJ504">
        <v>3.75</v>
      </c>
      <c r="BK504">
        <v>5.65</v>
      </c>
      <c r="BL504">
        <f>1/Table1[[#This Row],[odds_ft_home_team_win]]+1/Table1[[#This Row],[odds_ft_draw]]+1/Table1[[#This Row],[odds_ft_away_team_win]]-1</f>
        <v>8.0600492268380286E-2</v>
      </c>
      <c r="BM504">
        <f>Table1[[#This Row],[Margin]]/3</f>
        <v>2.6866830756126763E-2</v>
      </c>
      <c r="BN504">
        <v>1.33</v>
      </c>
      <c r="BO504">
        <v>2</v>
      </c>
      <c r="BP504">
        <v>3.6</v>
      </c>
      <c r="BQ504">
        <v>7</v>
      </c>
      <c r="BR504">
        <v>2</v>
      </c>
      <c r="BS504">
        <v>1.74</v>
      </c>
      <c r="BT504" t="s">
        <v>3807</v>
      </c>
      <c r="BU504">
        <f>VLOOKUP(Table1[[#This Row],[Reference]],metron,11,FALSE)</f>
        <v>1.8681481481481479</v>
      </c>
      <c r="BV504">
        <f>VLOOKUP(Table1[[#This Row],[Reference]],metron,12,FALSE)</f>
        <v>0.86851851851851847</v>
      </c>
    </row>
    <row r="505" spans="1:74" x14ac:dyDescent="0.45">
      <c r="A505" t="s">
        <v>5403</v>
      </c>
      <c r="B505">
        <v>1580007600</v>
      </c>
      <c r="C505" s="3" t="s">
        <v>4157</v>
      </c>
      <c r="D505" t="s">
        <v>65</v>
      </c>
      <c r="E505" t="s">
        <v>66</v>
      </c>
      <c r="F505" t="s">
        <v>81</v>
      </c>
      <c r="G505" t="s">
        <v>103</v>
      </c>
      <c r="H505" t="s">
        <v>3815</v>
      </c>
      <c r="I505">
        <f>MROUND(Table1[[#This Row],[Prob_H]]*100,2)/100</f>
        <v>0.48</v>
      </c>
      <c r="J505">
        <f>1/Table1[[#This Row],[odds_ft_home_team_win]]-Table1[[#This Row],[Margin/3]]</f>
        <v>0.47338935574229696</v>
      </c>
      <c r="K505">
        <f>1/Table1[[#This Row],[odds_ft_draw]]-Table1[[#This Row],[Margin/3]]</f>
        <v>0.25910364145658266</v>
      </c>
      <c r="L505">
        <f>1/Table1[[#This Row],[odds_ft_away_team_win]]-Table1[[#This Row],[Margin/3]]</f>
        <v>0.2675070028011205</v>
      </c>
      <c r="M505">
        <v>3</v>
      </c>
      <c r="N505">
        <v>1.82</v>
      </c>
      <c r="O505">
        <v>1.3</v>
      </c>
      <c r="P505">
        <v>2.13</v>
      </c>
      <c r="Q505">
        <v>1.1399999999999999</v>
      </c>
      <c r="R505" t="str" cm="1">
        <f t="array" ref="R5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5">
        <v>3</v>
      </c>
      <c r="T505">
        <v>0</v>
      </c>
      <c r="U505">
        <v>3</v>
      </c>
      <c r="V505">
        <v>2</v>
      </c>
      <c r="W505">
        <v>2</v>
      </c>
      <c r="X505">
        <v>0</v>
      </c>
      <c r="Y505" t="s">
        <v>4158</v>
      </c>
      <c r="AA505">
        <v>8</v>
      </c>
      <c r="AB505">
        <v>3</v>
      </c>
      <c r="AC505">
        <v>2</v>
      </c>
      <c r="AD505">
        <v>0</v>
      </c>
      <c r="AE505">
        <v>3</v>
      </c>
      <c r="AF505">
        <v>0</v>
      </c>
      <c r="AG505">
        <v>1</v>
      </c>
      <c r="AH505">
        <v>1</v>
      </c>
      <c r="AI505">
        <v>2</v>
      </c>
      <c r="AJ505">
        <v>1</v>
      </c>
      <c r="AK505">
        <v>16</v>
      </c>
      <c r="AL505">
        <v>6</v>
      </c>
      <c r="AM505">
        <v>10</v>
      </c>
      <c r="AN505">
        <v>3</v>
      </c>
      <c r="AO505">
        <v>6</v>
      </c>
      <c r="AP505">
        <v>3</v>
      </c>
      <c r="AQ505">
        <v>18</v>
      </c>
      <c r="AR505">
        <v>9</v>
      </c>
      <c r="AS505">
        <v>52</v>
      </c>
      <c r="AT505">
        <v>48</v>
      </c>
      <c r="AU505">
        <v>1.98</v>
      </c>
      <c r="AV505">
        <v>0.98</v>
      </c>
      <c r="AW505">
        <v>3.33</v>
      </c>
      <c r="AX505">
        <v>76</v>
      </c>
      <c r="AY505">
        <v>91</v>
      </c>
      <c r="AZ505">
        <v>67</v>
      </c>
      <c r="BA505">
        <v>48</v>
      </c>
      <c r="BB505">
        <v>19</v>
      </c>
      <c r="BC505">
        <v>43</v>
      </c>
      <c r="BD505">
        <v>72</v>
      </c>
      <c r="BE505">
        <v>72</v>
      </c>
      <c r="BF505">
        <v>86</v>
      </c>
      <c r="BG505">
        <v>11.52</v>
      </c>
      <c r="BH505">
        <v>5.31</v>
      </c>
      <c r="BI505">
        <v>2</v>
      </c>
      <c r="BJ505">
        <v>3.5</v>
      </c>
      <c r="BK505">
        <v>3.4</v>
      </c>
      <c r="BL505">
        <f>1/Table1[[#This Row],[odds_ft_home_team_win]]+1/Table1[[#This Row],[odds_ft_draw]]+1/Table1[[#This Row],[odds_ft_away_team_win]]-1</f>
        <v>7.9831932773109182E-2</v>
      </c>
      <c r="BM505">
        <f>Table1[[#This Row],[Margin]]/3</f>
        <v>2.661064425770306E-2</v>
      </c>
      <c r="BN505">
        <v>1.17</v>
      </c>
      <c r="BO505">
        <v>1.56</v>
      </c>
      <c r="BP505">
        <v>2.4</v>
      </c>
      <c r="BQ505">
        <v>4.25</v>
      </c>
      <c r="BR505">
        <v>1.5</v>
      </c>
      <c r="BS505">
        <v>2.4500000000000002</v>
      </c>
      <c r="BT505" t="s">
        <v>109</v>
      </c>
      <c r="BU505">
        <f>VLOOKUP(Table1[[#This Row],[Reference]],metron,11,FALSE)</f>
        <v>1.510877192982456</v>
      </c>
      <c r="BV505">
        <f>VLOOKUP(Table1[[#This Row],[Reference]],metron,12,FALSE)</f>
        <v>1.0163157894736841</v>
      </c>
    </row>
    <row r="506" spans="1:74" x14ac:dyDescent="0.45">
      <c r="A506" t="s">
        <v>5403</v>
      </c>
      <c r="B506">
        <v>1580007900</v>
      </c>
      <c r="C506" s="3" t="s">
        <v>4159</v>
      </c>
      <c r="D506" t="s">
        <v>65</v>
      </c>
      <c r="E506" t="s">
        <v>66</v>
      </c>
      <c r="F506" t="s">
        <v>98</v>
      </c>
      <c r="G506" t="s">
        <v>97</v>
      </c>
      <c r="H506" t="s">
        <v>3839</v>
      </c>
      <c r="I506">
        <f>MROUND(Table1[[#This Row],[Prob_H]]*100,2)/100</f>
        <v>0.52</v>
      </c>
      <c r="J506">
        <f>1/Table1[[#This Row],[odds_ft_home_team_win]]-Table1[[#This Row],[Margin/3]]</f>
        <v>0.52956596637081976</v>
      </c>
      <c r="K506">
        <f>1/Table1[[#This Row],[odds_ft_draw]]-Table1[[#This Row],[Margin/3]]</f>
        <v>0.26386548327903236</v>
      </c>
      <c r="L506">
        <f>1/Table1[[#This Row],[odds_ft_away_team_win]]-Table1[[#This Row],[Margin/3]]</f>
        <v>0.20656855035014793</v>
      </c>
      <c r="M506">
        <v>3</v>
      </c>
      <c r="N506">
        <v>1.9</v>
      </c>
      <c r="O506">
        <v>0.9</v>
      </c>
      <c r="P506">
        <v>1.71</v>
      </c>
      <c r="Q506">
        <v>0.86</v>
      </c>
      <c r="R506" t="str" cm="1">
        <f t="array" ref="R5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6">
        <v>2</v>
      </c>
      <c r="T506">
        <v>2</v>
      </c>
      <c r="U506">
        <v>4</v>
      </c>
      <c r="V506">
        <v>1</v>
      </c>
      <c r="W506">
        <v>1</v>
      </c>
      <c r="X506">
        <v>0</v>
      </c>
      <c r="Y506" t="s">
        <v>1778</v>
      </c>
      <c r="Z506" t="s">
        <v>3399</v>
      </c>
      <c r="AA506">
        <v>4</v>
      </c>
      <c r="AB506">
        <v>7</v>
      </c>
      <c r="AC506">
        <v>1</v>
      </c>
      <c r="AD506">
        <v>1</v>
      </c>
      <c r="AE506">
        <v>3</v>
      </c>
      <c r="AF506">
        <v>0</v>
      </c>
      <c r="AG506">
        <v>0</v>
      </c>
      <c r="AH506">
        <v>2</v>
      </c>
      <c r="AI506">
        <v>2</v>
      </c>
      <c r="AJ506">
        <v>1</v>
      </c>
      <c r="AK506">
        <v>9</v>
      </c>
      <c r="AL506">
        <v>16</v>
      </c>
      <c r="AM506">
        <v>4</v>
      </c>
      <c r="AN506">
        <v>5</v>
      </c>
      <c r="AO506">
        <v>5</v>
      </c>
      <c r="AP506">
        <v>11</v>
      </c>
      <c r="AQ506">
        <v>10</v>
      </c>
      <c r="AR506">
        <v>16</v>
      </c>
      <c r="AS506">
        <v>46</v>
      </c>
      <c r="AT506">
        <v>54</v>
      </c>
      <c r="AU506">
        <v>1.01</v>
      </c>
      <c r="AV506">
        <v>1.57</v>
      </c>
      <c r="AW506">
        <v>2.4500000000000002</v>
      </c>
      <c r="AX506">
        <v>45</v>
      </c>
      <c r="AY506">
        <v>75</v>
      </c>
      <c r="AZ506">
        <v>35</v>
      </c>
      <c r="BA506">
        <v>20</v>
      </c>
      <c r="BB506">
        <v>10</v>
      </c>
      <c r="BC506">
        <v>25</v>
      </c>
      <c r="BD506">
        <v>75</v>
      </c>
      <c r="BE506">
        <v>40</v>
      </c>
      <c r="BF506">
        <v>75</v>
      </c>
      <c r="BG506">
        <v>9.6</v>
      </c>
      <c r="BH506">
        <v>4.2</v>
      </c>
      <c r="BI506">
        <v>1.8</v>
      </c>
      <c r="BJ506">
        <v>3.45</v>
      </c>
      <c r="BK506">
        <v>4.3</v>
      </c>
      <c r="BL506">
        <f>1/Table1[[#This Row],[odds_ft_home_team_win]]+1/Table1[[#This Row],[odds_ft_draw]]+1/Table1[[#This Row],[odds_ft_away_team_win]]-1</f>
        <v>7.7968767554207341E-2</v>
      </c>
      <c r="BM506">
        <f>Table1[[#This Row],[Margin]]/3</f>
        <v>2.5989589184735779E-2</v>
      </c>
      <c r="BN506">
        <v>1.32</v>
      </c>
      <c r="BO506">
        <v>2</v>
      </c>
      <c r="BP506">
        <v>3.55</v>
      </c>
      <c r="BQ506">
        <v>6.9</v>
      </c>
      <c r="BR506">
        <v>1.87</v>
      </c>
      <c r="BS506">
        <v>1.83</v>
      </c>
      <c r="BT506" t="s">
        <v>3841</v>
      </c>
      <c r="BU506">
        <f>VLOOKUP(Table1[[#This Row],[Reference]],metron,11,FALSE)</f>
        <v>1.625948039373891</v>
      </c>
      <c r="BV506">
        <f>VLOOKUP(Table1[[#This Row],[Reference]],metron,12,FALSE)</f>
        <v>0.97079231886396644</v>
      </c>
    </row>
    <row r="507" spans="1:74" x14ac:dyDescent="0.45">
      <c r="A507" t="s">
        <v>5403</v>
      </c>
      <c r="B507">
        <v>1580061600</v>
      </c>
      <c r="C507" s="3" t="s">
        <v>4160</v>
      </c>
      <c r="D507" t="s">
        <v>65</v>
      </c>
      <c r="E507" t="s">
        <v>66</v>
      </c>
      <c r="F507" t="s">
        <v>94</v>
      </c>
      <c r="G507" t="s">
        <v>85</v>
      </c>
      <c r="H507" t="s">
        <v>3822</v>
      </c>
      <c r="I507">
        <f>MROUND(Table1[[#This Row],[Prob_H]]*100,2)/100</f>
        <v>0.3</v>
      </c>
      <c r="J507">
        <f>1/Table1[[#This Row],[odds_ft_home_team_win]]-Table1[[#This Row],[Margin/3]]</f>
        <v>0.29672997959634834</v>
      </c>
      <c r="K507">
        <f>1/Table1[[#This Row],[odds_ft_draw]]-Table1[[#This Row],[Margin/3]]</f>
        <v>0.26400440689882615</v>
      </c>
      <c r="L507">
        <f>1/Table1[[#This Row],[odds_ft_away_team_win]]-Table1[[#This Row],[Margin/3]]</f>
        <v>0.43926561350482546</v>
      </c>
      <c r="M507">
        <v>3</v>
      </c>
      <c r="N507">
        <v>2</v>
      </c>
      <c r="O507">
        <v>1.17</v>
      </c>
      <c r="P507">
        <v>1.93</v>
      </c>
      <c r="Q507">
        <v>0.94</v>
      </c>
      <c r="R507" t="str" cm="1">
        <f t="array" ref="R5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76</v>
      </c>
      <c r="AA507">
        <v>18</v>
      </c>
      <c r="AB507">
        <v>5</v>
      </c>
      <c r="AC507">
        <v>0</v>
      </c>
      <c r="AD507">
        <v>0</v>
      </c>
      <c r="AE507">
        <v>2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26</v>
      </c>
      <c r="AL507">
        <v>6</v>
      </c>
      <c r="AM507">
        <v>7</v>
      </c>
      <c r="AN507">
        <v>2</v>
      </c>
      <c r="AO507">
        <v>19</v>
      </c>
      <c r="AP507">
        <v>4</v>
      </c>
      <c r="AQ507">
        <v>5</v>
      </c>
      <c r="AR507">
        <v>9</v>
      </c>
      <c r="AS507">
        <v>62</v>
      </c>
      <c r="AT507">
        <v>38</v>
      </c>
      <c r="AU507">
        <v>2.64</v>
      </c>
      <c r="AV507">
        <v>0.68</v>
      </c>
      <c r="AW507">
        <v>2.64</v>
      </c>
      <c r="AX507">
        <v>59</v>
      </c>
      <c r="AY507">
        <v>79</v>
      </c>
      <c r="AZ507">
        <v>45</v>
      </c>
      <c r="BA507">
        <v>18</v>
      </c>
      <c r="BB507">
        <v>14</v>
      </c>
      <c r="BC507">
        <v>31</v>
      </c>
      <c r="BD507">
        <v>63</v>
      </c>
      <c r="BE507">
        <v>47</v>
      </c>
      <c r="BF507">
        <v>88</v>
      </c>
      <c r="BG507">
        <v>10.67</v>
      </c>
      <c r="BH507">
        <v>5.17</v>
      </c>
      <c r="BI507">
        <v>3.1</v>
      </c>
      <c r="BJ507">
        <v>3.45</v>
      </c>
      <c r="BK507">
        <v>2.15</v>
      </c>
      <c r="BL507">
        <f>1/Table1[[#This Row],[odds_ft_home_team_win]]+1/Table1[[#This Row],[odds_ft_draw]]+1/Table1[[#This Row],[odds_ft_away_team_win]]-1</f>
        <v>7.7551996694825931E-2</v>
      </c>
      <c r="BM507">
        <f>Table1[[#This Row],[Margin]]/3</f>
        <v>2.5850665564941977E-2</v>
      </c>
      <c r="BN507">
        <v>1.29</v>
      </c>
      <c r="BO507">
        <v>1.95</v>
      </c>
      <c r="BP507">
        <v>3.35</v>
      </c>
      <c r="BQ507">
        <v>6.45</v>
      </c>
      <c r="BR507">
        <v>1.77</v>
      </c>
      <c r="BS507">
        <v>2</v>
      </c>
      <c r="BT507" t="s">
        <v>3833</v>
      </c>
      <c r="BU507">
        <f>VLOOKUP(Table1[[#This Row],[Reference]],metron,11,FALSE)</f>
        <v>1.1805091283106199</v>
      </c>
      <c r="BV507">
        <f>VLOOKUP(Table1[[#This Row],[Reference]],metron,12,FALSE)</f>
        <v>1.3921316533813319</v>
      </c>
    </row>
    <row r="508" spans="1:74" x14ac:dyDescent="0.45">
      <c r="A508" t="s">
        <v>5403</v>
      </c>
      <c r="B508">
        <v>1580079600</v>
      </c>
      <c r="C508" s="3" t="s">
        <v>4161</v>
      </c>
      <c r="D508" t="s">
        <v>65</v>
      </c>
      <c r="E508" t="s">
        <v>66</v>
      </c>
      <c r="F508" t="s">
        <v>2218</v>
      </c>
      <c r="G508" t="s">
        <v>3792</v>
      </c>
      <c r="H508" t="s">
        <v>3889</v>
      </c>
      <c r="I508">
        <f>MROUND(Table1[[#This Row],[Prob_H]]*100,2)/100</f>
        <v>0.46</v>
      </c>
      <c r="J508">
        <f>1/Table1[[#This Row],[odds_ft_home_team_win]]-Table1[[#This Row],[Margin/3]]</f>
        <v>0.45161119074162548</v>
      </c>
      <c r="K508">
        <f>1/Table1[[#This Row],[odds_ft_draw]]-Table1[[#This Row],[Margin/3]]</f>
        <v>0.28311302224345702</v>
      </c>
      <c r="L508">
        <f>1/Table1[[#This Row],[odds_ft_away_team_win]]-Table1[[#This Row],[Margin/3]]</f>
        <v>0.26527578701491744</v>
      </c>
      <c r="M508">
        <v>3</v>
      </c>
      <c r="N508">
        <v>1.45</v>
      </c>
      <c r="O508">
        <v>1.6</v>
      </c>
      <c r="P508">
        <v>1.31</v>
      </c>
      <c r="Q508">
        <v>1.5</v>
      </c>
      <c r="R508" t="str" cm="1">
        <f t="array" ref="R5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08">
        <v>1</v>
      </c>
      <c r="T508">
        <v>1</v>
      </c>
      <c r="U508">
        <v>2</v>
      </c>
      <c r="V508">
        <v>1</v>
      </c>
      <c r="W508">
        <v>0</v>
      </c>
      <c r="X508">
        <v>1</v>
      </c>
      <c r="Y508">
        <v>89</v>
      </c>
      <c r="Z508">
        <v>16</v>
      </c>
      <c r="AA508">
        <v>5</v>
      </c>
      <c r="AB508">
        <v>11</v>
      </c>
      <c r="AC508">
        <v>4</v>
      </c>
      <c r="AD508">
        <v>0</v>
      </c>
      <c r="AE508">
        <v>2</v>
      </c>
      <c r="AF508">
        <v>0</v>
      </c>
      <c r="AG508">
        <v>1</v>
      </c>
      <c r="AH508">
        <v>3</v>
      </c>
      <c r="AI508">
        <v>2</v>
      </c>
      <c r="AJ508">
        <v>0</v>
      </c>
      <c r="AK508">
        <v>12</v>
      </c>
      <c r="AL508">
        <v>13</v>
      </c>
      <c r="AM508">
        <v>4</v>
      </c>
      <c r="AN508">
        <v>4</v>
      </c>
      <c r="AO508">
        <v>8</v>
      </c>
      <c r="AP508">
        <v>9</v>
      </c>
      <c r="AQ508">
        <v>14</v>
      </c>
      <c r="AR508">
        <v>12</v>
      </c>
      <c r="AS508">
        <v>49</v>
      </c>
      <c r="AT508">
        <v>51</v>
      </c>
      <c r="AU508">
        <v>1.38</v>
      </c>
      <c r="AV508">
        <v>1.44</v>
      </c>
      <c r="AW508">
        <v>3.1</v>
      </c>
      <c r="AX508">
        <v>58</v>
      </c>
      <c r="AY508">
        <v>82</v>
      </c>
      <c r="AZ508">
        <v>72</v>
      </c>
      <c r="BA508">
        <v>38</v>
      </c>
      <c r="BB508">
        <v>19</v>
      </c>
      <c r="BC508">
        <v>34</v>
      </c>
      <c r="BD508">
        <v>63</v>
      </c>
      <c r="BE508">
        <v>62</v>
      </c>
      <c r="BF508">
        <v>82</v>
      </c>
      <c r="BG508">
        <v>7.95</v>
      </c>
      <c r="BH508">
        <v>4.54</v>
      </c>
      <c r="BI508">
        <v>2.1</v>
      </c>
      <c r="BJ508">
        <v>3.25</v>
      </c>
      <c r="BK508">
        <v>3.45</v>
      </c>
      <c r="BL508">
        <f>1/Table1[[#This Row],[odds_ft_home_team_win]]+1/Table1[[#This Row],[odds_ft_draw]]+1/Table1[[#This Row],[odds_ft_away_team_win]]-1</f>
        <v>7.3737856346552055E-2</v>
      </c>
      <c r="BM508">
        <f>Table1[[#This Row],[Margin]]/3</f>
        <v>2.4579285448850685E-2</v>
      </c>
      <c r="BN508">
        <v>1.31</v>
      </c>
      <c r="BO508">
        <v>1.95</v>
      </c>
      <c r="BP508">
        <v>3.45</v>
      </c>
      <c r="BQ508">
        <v>6.7</v>
      </c>
      <c r="BR508">
        <v>1.77</v>
      </c>
      <c r="BS508">
        <v>1.95</v>
      </c>
      <c r="BT508" t="s">
        <v>3809</v>
      </c>
      <c r="BU508">
        <f>VLOOKUP(Table1[[#This Row],[Reference]],metron,11,FALSE)</f>
        <v>1.4888836329233679</v>
      </c>
      <c r="BV508">
        <f>VLOOKUP(Table1[[#This Row],[Reference]],metron,12,FALSE)</f>
        <v>1.0516792809839171</v>
      </c>
    </row>
    <row r="509" spans="1:74" x14ac:dyDescent="0.45">
      <c r="A509" t="s">
        <v>5403</v>
      </c>
      <c r="B509">
        <v>1580086800</v>
      </c>
      <c r="C509" s="3" t="s">
        <v>4162</v>
      </c>
      <c r="D509" t="s">
        <v>65</v>
      </c>
      <c r="E509" t="s">
        <v>66</v>
      </c>
      <c r="F509" t="s">
        <v>3788</v>
      </c>
      <c r="G509" t="s">
        <v>78</v>
      </c>
      <c r="H509" t="s">
        <v>4163</v>
      </c>
      <c r="I509">
        <f>MROUND(Table1[[#This Row],[Prob_H]]*100,2)/100</f>
        <v>0.36</v>
      </c>
      <c r="J509">
        <f>1/Table1[[#This Row],[odds_ft_home_team_win]]-Table1[[#This Row],[Margin/3]]</f>
        <v>0.35162260356488989</v>
      </c>
      <c r="K509">
        <f>1/Table1[[#This Row],[odds_ft_draw]]-Table1[[#This Row],[Margin/3]]</f>
        <v>0.28195642069115984</v>
      </c>
      <c r="L509">
        <f>1/Table1[[#This Row],[odds_ft_away_team_win]]-Table1[[#This Row],[Margin/3]]</f>
        <v>0.36642097574395022</v>
      </c>
      <c r="M509">
        <v>3</v>
      </c>
      <c r="N509">
        <v>1.4</v>
      </c>
      <c r="O509">
        <v>1.25</v>
      </c>
      <c r="P509">
        <v>1.43</v>
      </c>
      <c r="Q509">
        <v>1.5</v>
      </c>
      <c r="R509" t="str" cm="1">
        <f t="array" ref="R5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09">
        <v>3</v>
      </c>
      <c r="T509">
        <v>0</v>
      </c>
      <c r="U509">
        <v>3</v>
      </c>
      <c r="V509">
        <v>1</v>
      </c>
      <c r="W509">
        <v>1</v>
      </c>
      <c r="X509">
        <v>0</v>
      </c>
      <c r="Y509" t="s">
        <v>4164</v>
      </c>
      <c r="AA509">
        <v>6</v>
      </c>
      <c r="AB509">
        <v>4</v>
      </c>
      <c r="AC509">
        <v>1</v>
      </c>
      <c r="AD509">
        <v>0</v>
      </c>
      <c r="AE509">
        <v>2</v>
      </c>
      <c r="AF509">
        <v>1</v>
      </c>
      <c r="AG509">
        <v>1</v>
      </c>
      <c r="AH509">
        <v>0</v>
      </c>
      <c r="AI509">
        <v>1</v>
      </c>
      <c r="AJ509">
        <v>2</v>
      </c>
      <c r="AK509">
        <v>16</v>
      </c>
      <c r="AL509">
        <v>7</v>
      </c>
      <c r="AM509">
        <v>5</v>
      </c>
      <c r="AN509">
        <v>2</v>
      </c>
      <c r="AO509">
        <v>11</v>
      </c>
      <c r="AP509">
        <v>5</v>
      </c>
      <c r="AQ509">
        <v>10</v>
      </c>
      <c r="AR509">
        <v>17</v>
      </c>
      <c r="AS509">
        <v>45</v>
      </c>
      <c r="AT509">
        <v>55</v>
      </c>
      <c r="AU509">
        <v>1.67</v>
      </c>
      <c r="AV509">
        <v>0.81</v>
      </c>
      <c r="AW509">
        <v>3.08</v>
      </c>
      <c r="AX509">
        <v>63</v>
      </c>
      <c r="AY509">
        <v>91</v>
      </c>
      <c r="AZ509">
        <v>54</v>
      </c>
      <c r="BA509">
        <v>26</v>
      </c>
      <c r="BB509">
        <v>18</v>
      </c>
      <c r="BC509">
        <v>40</v>
      </c>
      <c r="BD509">
        <v>79</v>
      </c>
      <c r="BE509">
        <v>59</v>
      </c>
      <c r="BF509">
        <v>82</v>
      </c>
      <c r="BG509">
        <v>7.07</v>
      </c>
      <c r="BH509">
        <v>5.22</v>
      </c>
      <c r="BI509">
        <v>2.65</v>
      </c>
      <c r="BJ509">
        <v>3.25</v>
      </c>
      <c r="BK509">
        <v>2.5499999999999998</v>
      </c>
      <c r="BL509">
        <f>1/Table1[[#This Row],[odds_ft_home_team_win]]+1/Table1[[#This Row],[odds_ft_draw]]+1/Table1[[#This Row],[odds_ft_away_team_win]]-1</f>
        <v>7.7207661003443562E-2</v>
      </c>
      <c r="BM509">
        <f>Table1[[#This Row],[Margin]]/3</f>
        <v>2.5735887001147855E-2</v>
      </c>
      <c r="BN509">
        <v>1.32</v>
      </c>
      <c r="BO509">
        <v>2</v>
      </c>
      <c r="BP509">
        <v>3.5</v>
      </c>
      <c r="BQ509">
        <v>6.8</v>
      </c>
      <c r="BR509">
        <v>1.77</v>
      </c>
      <c r="BS509">
        <v>1.95</v>
      </c>
      <c r="BT509" t="s">
        <v>3860</v>
      </c>
      <c r="BU509">
        <f>VLOOKUP(Table1[[#This Row],[Reference]],metron,11,FALSE)</f>
        <v>1.269326094653606</v>
      </c>
      <c r="BV509">
        <f>VLOOKUP(Table1[[#This Row],[Reference]],metron,12,FALSE)</f>
        <v>1.2417089578661631</v>
      </c>
    </row>
    <row r="510" spans="1:74" x14ac:dyDescent="0.45">
      <c r="A510" t="s">
        <v>5402</v>
      </c>
      <c r="B510">
        <v>1596758400</v>
      </c>
      <c r="C510" s="3" t="s">
        <v>4363</v>
      </c>
      <c r="D510" t="s">
        <v>65</v>
      </c>
      <c r="E510" t="s">
        <v>66</v>
      </c>
      <c r="F510" t="s">
        <v>103</v>
      </c>
      <c r="G510" t="s">
        <v>80</v>
      </c>
      <c r="H510" t="s">
        <v>3796</v>
      </c>
      <c r="I510">
        <f>MROUND(Table1[[#This Row],[Prob_H]]*100,2)/100</f>
        <v>0.5</v>
      </c>
      <c r="J510">
        <f>1/Table1[[#This Row],[odds_ft_home_team_win]]-Table1[[#This Row],[Margin/3]]</f>
        <v>0.49953765205386685</v>
      </c>
      <c r="K510">
        <f>1/Table1[[#This Row],[odds_ft_draw]]-Table1[[#This Row],[Margin/3]]</f>
        <v>0.27448490531635023</v>
      </c>
      <c r="L510">
        <f>1/Table1[[#This Row],[odds_ft_away_team_win]]-Table1[[#This Row],[Margin/3]]</f>
        <v>0.22597744262978306</v>
      </c>
      <c r="M510">
        <v>3</v>
      </c>
      <c r="N510">
        <v>0</v>
      </c>
      <c r="O510">
        <v>0</v>
      </c>
      <c r="P510">
        <v>1.43</v>
      </c>
      <c r="Q510">
        <v>0.17</v>
      </c>
      <c r="R510" t="str" cm="1">
        <f t="array" ref="R5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0</v>
      </c>
      <c r="Y510">
        <v>6</v>
      </c>
      <c r="AA510">
        <v>6</v>
      </c>
      <c r="AB510">
        <v>4</v>
      </c>
      <c r="AC510">
        <v>4</v>
      </c>
      <c r="AD510">
        <v>0</v>
      </c>
      <c r="AE510">
        <v>3</v>
      </c>
      <c r="AF510">
        <v>1</v>
      </c>
      <c r="AG510">
        <v>1</v>
      </c>
      <c r="AH510">
        <v>3</v>
      </c>
      <c r="AI510">
        <v>3</v>
      </c>
      <c r="AJ510">
        <v>1</v>
      </c>
      <c r="AK510">
        <v>11</v>
      </c>
      <c r="AL510">
        <v>7</v>
      </c>
      <c r="AM510">
        <v>4</v>
      </c>
      <c r="AN510">
        <v>3</v>
      </c>
      <c r="AO510">
        <v>7</v>
      </c>
      <c r="AP510">
        <v>4</v>
      </c>
      <c r="AQ510">
        <v>20</v>
      </c>
      <c r="AR510">
        <v>9</v>
      </c>
      <c r="AS510">
        <v>61</v>
      </c>
      <c r="AT510">
        <v>39</v>
      </c>
      <c r="AU510">
        <v>1.18</v>
      </c>
      <c r="AV510">
        <v>0.91</v>
      </c>
      <c r="AW510">
        <v>4</v>
      </c>
      <c r="AX510">
        <v>100</v>
      </c>
      <c r="AY510">
        <v>100</v>
      </c>
      <c r="AZ510">
        <v>100</v>
      </c>
      <c r="BA510">
        <v>50</v>
      </c>
      <c r="BB510">
        <v>50</v>
      </c>
      <c r="BC510">
        <v>0</v>
      </c>
      <c r="BD510">
        <v>50</v>
      </c>
      <c r="BE510">
        <v>100</v>
      </c>
      <c r="BF510">
        <v>100</v>
      </c>
      <c r="BG510">
        <v>8</v>
      </c>
      <c r="BH510">
        <v>7</v>
      </c>
      <c r="BI510">
        <v>1.91</v>
      </c>
      <c r="BJ510">
        <v>3.35</v>
      </c>
      <c r="BK510">
        <v>4</v>
      </c>
      <c r="BL510">
        <f>1/Table1[[#This Row],[odds_ft_home_team_win]]+1/Table1[[#This Row],[odds_ft_draw]]+1/Table1[[#This Row],[odds_ft_away_team_win]]-1</f>
        <v>7.2067672110650793E-2</v>
      </c>
      <c r="BM510">
        <f>Table1[[#This Row],[Margin]]/3</f>
        <v>2.402255737021693E-2</v>
      </c>
      <c r="BN510">
        <v>1.29</v>
      </c>
      <c r="BO510">
        <v>1.91</v>
      </c>
      <c r="BP510">
        <v>3.3</v>
      </c>
      <c r="BQ510">
        <v>6.35</v>
      </c>
      <c r="BR510">
        <v>1.77</v>
      </c>
      <c r="BS510">
        <v>1.95</v>
      </c>
      <c r="BT510" t="s">
        <v>3798</v>
      </c>
      <c r="BU510">
        <f>VLOOKUP(Table1[[#This Row],[Reference]],metron,11,FALSE)</f>
        <v>1.5342708579532029</v>
      </c>
      <c r="BV510">
        <f>VLOOKUP(Table1[[#This Row],[Reference]],metron,12,FALSE)</f>
        <v>0.98593713070196176</v>
      </c>
    </row>
    <row r="511" spans="1:74" x14ac:dyDescent="0.45">
      <c r="A511" t="s">
        <v>5402</v>
      </c>
      <c r="B511">
        <v>1596765960</v>
      </c>
      <c r="C511" s="3" t="s">
        <v>4364</v>
      </c>
      <c r="D511" t="s">
        <v>65</v>
      </c>
      <c r="E511" t="s">
        <v>66</v>
      </c>
      <c r="F511" t="s">
        <v>72</v>
      </c>
      <c r="G511" t="s">
        <v>68</v>
      </c>
      <c r="H511" t="s">
        <v>3903</v>
      </c>
      <c r="I511">
        <f>MROUND(Table1[[#This Row],[Prob_H]]*100,2)/100</f>
        <v>0.24</v>
      </c>
      <c r="J511">
        <f>1/Table1[[#This Row],[odds_ft_home_team_win]]-Table1[[#This Row],[Margin/3]]</f>
        <v>0.23682165787428941</v>
      </c>
      <c r="K511">
        <f>1/Table1[[#This Row],[odds_ft_draw]]-Table1[[#This Row],[Margin/3]]</f>
        <v>0.27669406616775039</v>
      </c>
      <c r="L511">
        <f>1/Table1[[#This Row],[odds_ft_away_team_win]]-Table1[[#This Row],[Margin/3]]</f>
        <v>0.48648427595796023</v>
      </c>
      <c r="M511">
        <v>3</v>
      </c>
      <c r="N511">
        <v>3</v>
      </c>
      <c r="O511">
        <v>3</v>
      </c>
      <c r="P511">
        <v>1.59</v>
      </c>
      <c r="Q511">
        <v>1.47</v>
      </c>
      <c r="R511" t="str" cm="1">
        <f t="array" ref="R5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4</v>
      </c>
      <c r="AC511">
        <v>3</v>
      </c>
      <c r="AD511">
        <v>0</v>
      </c>
      <c r="AE511">
        <v>3</v>
      </c>
      <c r="AF511">
        <v>0</v>
      </c>
      <c r="AG511">
        <v>2</v>
      </c>
      <c r="AH511">
        <v>1</v>
      </c>
      <c r="AI511">
        <v>1</v>
      </c>
      <c r="AJ511">
        <v>2</v>
      </c>
      <c r="AK511">
        <v>5</v>
      </c>
      <c r="AL511">
        <v>13</v>
      </c>
      <c r="AM511">
        <v>0</v>
      </c>
      <c r="AN511">
        <v>8</v>
      </c>
      <c r="AO511">
        <v>5</v>
      </c>
      <c r="AP511">
        <v>5</v>
      </c>
      <c r="AQ511">
        <v>17</v>
      </c>
      <c r="AR511">
        <v>20</v>
      </c>
      <c r="AS511">
        <v>50</v>
      </c>
      <c r="AT511">
        <v>50</v>
      </c>
      <c r="AU511">
        <v>0.51</v>
      </c>
      <c r="AV511">
        <v>1.73</v>
      </c>
      <c r="AW511">
        <v>3.5</v>
      </c>
      <c r="AX511">
        <v>50</v>
      </c>
      <c r="AY511">
        <v>100</v>
      </c>
      <c r="AZ511">
        <v>100</v>
      </c>
      <c r="BA511">
        <v>50</v>
      </c>
      <c r="BB511">
        <v>0</v>
      </c>
      <c r="BC511">
        <v>100</v>
      </c>
      <c r="BD511">
        <v>100</v>
      </c>
      <c r="BE511">
        <v>50</v>
      </c>
      <c r="BF511">
        <v>100</v>
      </c>
      <c r="BG511">
        <v>7</v>
      </c>
      <c r="BH511">
        <v>3</v>
      </c>
      <c r="BI511">
        <v>3.8</v>
      </c>
      <c r="BJ511">
        <v>3.3</v>
      </c>
      <c r="BK511">
        <v>1.95</v>
      </c>
      <c r="BL511">
        <f>1/Table1[[#This Row],[odds_ft_home_team_win]]+1/Table1[[#This Row],[odds_ft_draw]]+1/Table1[[#This Row],[odds_ft_away_team_win]]-1</f>
        <v>7.9008710587658015E-2</v>
      </c>
      <c r="BM511">
        <f>Table1[[#This Row],[Margin]]/3</f>
        <v>2.6336236862552671E-2</v>
      </c>
      <c r="BN511">
        <v>1.32</v>
      </c>
      <c r="BO511">
        <v>2</v>
      </c>
      <c r="BP511">
        <v>3.55</v>
      </c>
      <c r="BQ511">
        <v>6.95</v>
      </c>
      <c r="BR511">
        <v>1.8</v>
      </c>
      <c r="BS511">
        <v>1.91</v>
      </c>
      <c r="BT511" t="s">
        <v>3829</v>
      </c>
      <c r="BU511">
        <f>VLOOKUP(Table1[[#This Row],[Reference]],metron,11,FALSE)</f>
        <v>1.067249240121581</v>
      </c>
      <c r="BV511">
        <f>VLOOKUP(Table1[[#This Row],[Reference]],metron,12,FALSE)</f>
        <v>1.53419452887538</v>
      </c>
    </row>
    <row r="512" spans="1:74" x14ac:dyDescent="0.45">
      <c r="A512" t="s">
        <v>5402</v>
      </c>
      <c r="B512">
        <v>1596846600</v>
      </c>
      <c r="C512" s="3" t="s">
        <v>4365</v>
      </c>
      <c r="D512" t="s">
        <v>65</v>
      </c>
      <c r="E512" t="s">
        <v>66</v>
      </c>
      <c r="F512" t="s">
        <v>2218</v>
      </c>
      <c r="G512" t="s">
        <v>86</v>
      </c>
      <c r="H512" t="s">
        <v>3815</v>
      </c>
      <c r="I512">
        <f>MROUND(Table1[[#This Row],[Prob_H]]*100,2)/100</f>
        <v>0.28000000000000003</v>
      </c>
      <c r="J512">
        <f>1/Table1[[#This Row],[odds_ft_home_team_win]]-Table1[[#This Row],[Margin/3]]</f>
        <v>0.27556893404127819</v>
      </c>
      <c r="K512">
        <f>1/Table1[[#This Row],[odds_ft_draw]]-Table1[[#This Row],[Margin/3]]</f>
        <v>0.27117911841353459</v>
      </c>
      <c r="L512">
        <f>1/Table1[[#This Row],[odds_ft_away_team_win]]-Table1[[#This Row],[Margin/3]]</f>
        <v>0.45325194754518722</v>
      </c>
      <c r="M512">
        <v>3</v>
      </c>
      <c r="N512">
        <v>0</v>
      </c>
      <c r="O512">
        <v>3</v>
      </c>
      <c r="P512">
        <v>1.29</v>
      </c>
      <c r="Q512">
        <v>1.63</v>
      </c>
      <c r="R512" t="str" cm="1">
        <f t="array" ref="R5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2">
        <v>1</v>
      </c>
      <c r="T512">
        <v>1</v>
      </c>
      <c r="U512">
        <v>2</v>
      </c>
      <c r="V512">
        <v>1</v>
      </c>
      <c r="W512">
        <v>0</v>
      </c>
      <c r="X512">
        <v>1</v>
      </c>
      <c r="Y512">
        <v>51</v>
      </c>
      <c r="Z512">
        <v>6</v>
      </c>
      <c r="AA512">
        <v>7</v>
      </c>
      <c r="AB512">
        <v>7</v>
      </c>
      <c r="AC512">
        <v>7</v>
      </c>
      <c r="AD512">
        <v>0</v>
      </c>
      <c r="AE512">
        <v>2</v>
      </c>
      <c r="AF512">
        <v>0</v>
      </c>
      <c r="AG512">
        <v>2</v>
      </c>
      <c r="AH512">
        <v>5</v>
      </c>
      <c r="AI512">
        <v>0</v>
      </c>
      <c r="AJ512">
        <v>2</v>
      </c>
      <c r="AK512">
        <v>14</v>
      </c>
      <c r="AL512">
        <v>8</v>
      </c>
      <c r="AM512">
        <v>6</v>
      </c>
      <c r="AN512">
        <v>4</v>
      </c>
      <c r="AO512">
        <v>8</v>
      </c>
      <c r="AP512">
        <v>4</v>
      </c>
      <c r="AQ512">
        <v>19</v>
      </c>
      <c r="AR512">
        <v>12</v>
      </c>
      <c r="AS512">
        <v>57</v>
      </c>
      <c r="AT512">
        <v>43</v>
      </c>
      <c r="AU512">
        <v>1.98</v>
      </c>
      <c r="AV512">
        <v>1.36</v>
      </c>
      <c r="AW512">
        <v>3</v>
      </c>
      <c r="AX512">
        <v>50</v>
      </c>
      <c r="AY512">
        <v>100</v>
      </c>
      <c r="AZ512">
        <v>100</v>
      </c>
      <c r="BA512">
        <v>0</v>
      </c>
      <c r="BB512">
        <v>0</v>
      </c>
      <c r="BC512">
        <v>50</v>
      </c>
      <c r="BD512">
        <v>50</v>
      </c>
      <c r="BE512">
        <v>50</v>
      </c>
      <c r="BF512">
        <v>100</v>
      </c>
      <c r="BG512">
        <v>8</v>
      </c>
      <c r="BH512">
        <v>3</v>
      </c>
      <c r="BI512">
        <v>3.35</v>
      </c>
      <c r="BJ512">
        <v>3.4</v>
      </c>
      <c r="BK512">
        <v>2.1</v>
      </c>
      <c r="BL512">
        <f>1/Table1[[#This Row],[odds_ft_home_team_win]]+1/Table1[[#This Row],[odds_ft_draw]]+1/Table1[[#This Row],[odds_ft_away_team_win]]-1</f>
        <v>6.8815585935866785E-2</v>
      </c>
      <c r="BM512">
        <f>Table1[[#This Row],[Margin]]/3</f>
        <v>2.293852864528893E-2</v>
      </c>
      <c r="BN512">
        <v>1.26</v>
      </c>
      <c r="BO512">
        <v>1.83</v>
      </c>
      <c r="BP512">
        <v>3.1</v>
      </c>
      <c r="BQ512">
        <v>5.8</v>
      </c>
      <c r="BR512">
        <v>1.69</v>
      </c>
      <c r="BS512">
        <v>2.0499999999999998</v>
      </c>
      <c r="BT512" t="s">
        <v>3809</v>
      </c>
      <c r="BU512">
        <f>VLOOKUP(Table1[[#This Row],[Reference]],metron,11,FALSE)</f>
        <v>1.128766254360926</v>
      </c>
      <c r="BV512">
        <f>VLOOKUP(Table1[[#This Row],[Reference]],metron,12,FALSE)</f>
        <v>1.415794481446242</v>
      </c>
    </row>
    <row r="513" spans="1:74" hidden="1" x14ac:dyDescent="0.45">
      <c r="A513" t="s">
        <v>5402</v>
      </c>
      <c r="B513">
        <v>1596931200</v>
      </c>
      <c r="C513" s="3" t="s">
        <v>4368</v>
      </c>
      <c r="D513" t="s">
        <v>65</v>
      </c>
      <c r="E513" t="s">
        <v>66</v>
      </c>
      <c r="F513" t="s">
        <v>77</v>
      </c>
      <c r="G513" t="s">
        <v>81</v>
      </c>
      <c r="H513" t="s">
        <v>3800</v>
      </c>
      <c r="I513">
        <f>MROUND(Table1[[#This Row],[Prob_H]]*100,2)/100</f>
        <v>0.6</v>
      </c>
      <c r="J513">
        <f>1/Table1[[#This Row],[odds_ft_home_team_win]]-Table1[[#This Row],[Margin/3]]</f>
        <v>0.60120625826291263</v>
      </c>
      <c r="K513">
        <f>1/Table1[[#This Row],[odds_ft_draw]]-Table1[[#This Row],[Margin/3]]</f>
        <v>0.22400384284393671</v>
      </c>
      <c r="L513">
        <f>1/Table1[[#This Row],[odds_ft_away_team_win]]-Table1[[#This Row],[Margin/3]]</f>
        <v>0.17478989889315066</v>
      </c>
      <c r="M513">
        <v>3</v>
      </c>
      <c r="N513">
        <v>3</v>
      </c>
      <c r="O513">
        <v>1</v>
      </c>
      <c r="P513">
        <v>2.1800000000000002</v>
      </c>
      <c r="Q513">
        <v>1.5</v>
      </c>
      <c r="R513" t="str" cm="1">
        <f t="array" ref="R5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3">
        <v>2</v>
      </c>
      <c r="T513">
        <v>0</v>
      </c>
      <c r="U513">
        <v>2</v>
      </c>
      <c r="V513">
        <v>1</v>
      </c>
      <c r="W513">
        <v>1</v>
      </c>
      <c r="X513">
        <v>0</v>
      </c>
      <c r="Y513" t="s">
        <v>4369</v>
      </c>
      <c r="AA513">
        <v>5</v>
      </c>
      <c r="AB513">
        <v>4</v>
      </c>
      <c r="AC513">
        <v>1</v>
      </c>
      <c r="AD513">
        <v>0</v>
      </c>
      <c r="AE513">
        <v>2</v>
      </c>
      <c r="AF513">
        <v>0</v>
      </c>
      <c r="AG513">
        <v>0</v>
      </c>
      <c r="AH513">
        <v>1</v>
      </c>
      <c r="AI513">
        <v>0</v>
      </c>
      <c r="AJ513">
        <v>2</v>
      </c>
      <c r="AK513">
        <v>10</v>
      </c>
      <c r="AL513">
        <v>10</v>
      </c>
      <c r="AM513">
        <v>7</v>
      </c>
      <c r="AN513">
        <v>5</v>
      </c>
      <c r="AO513">
        <v>3</v>
      </c>
      <c r="AP513">
        <v>5</v>
      </c>
      <c r="AQ513">
        <v>14</v>
      </c>
      <c r="AR513">
        <v>9</v>
      </c>
      <c r="AS513">
        <v>40</v>
      </c>
      <c r="AT513">
        <v>60</v>
      </c>
      <c r="AU513">
        <v>0</v>
      </c>
      <c r="AV513">
        <v>0</v>
      </c>
      <c r="AW513">
        <v>1</v>
      </c>
      <c r="AX513">
        <v>0</v>
      </c>
      <c r="AY513">
        <v>50</v>
      </c>
      <c r="AZ513">
        <v>0</v>
      </c>
      <c r="BA513">
        <v>0</v>
      </c>
      <c r="BB513">
        <v>0</v>
      </c>
      <c r="BC513">
        <v>0</v>
      </c>
      <c r="BD513">
        <v>50</v>
      </c>
      <c r="BE513">
        <v>0</v>
      </c>
      <c r="BF513">
        <v>50</v>
      </c>
      <c r="BG513">
        <v>15</v>
      </c>
      <c r="BH513">
        <v>3</v>
      </c>
      <c r="BI513">
        <v>1.57</v>
      </c>
      <c r="BJ513">
        <v>3.85</v>
      </c>
      <c r="BK513">
        <v>4.75</v>
      </c>
      <c r="BL513">
        <f>1/Table1[[#This Row],[odds_ft_home_team_win]]+1/Table1[[#This Row],[odds_ft_draw]]+1/Table1[[#This Row],[odds_ft_away_team_win]]-1</f>
        <v>0.10720925068896903</v>
      </c>
      <c r="BM513">
        <f>Table1[[#This Row],[Margin]]/3</f>
        <v>3.5736416896323009E-2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t="s">
        <v>3833</v>
      </c>
      <c r="BU513">
        <f>VLOOKUP(Table1[[#This Row],[Reference]],metron,11,FALSE)</f>
        <v>1.841836734693878</v>
      </c>
      <c r="BV513">
        <f>VLOOKUP(Table1[[#This Row],[Reference]],metron,12,FALSE)</f>
        <v>0.88917233560090703</v>
      </c>
    </row>
    <row r="514" spans="1:74" x14ac:dyDescent="0.45">
      <c r="A514" t="s">
        <v>5402</v>
      </c>
      <c r="B514">
        <v>1596931560</v>
      </c>
      <c r="C514" s="3" t="s">
        <v>4370</v>
      </c>
      <c r="D514" t="s">
        <v>65</v>
      </c>
      <c r="E514" t="s">
        <v>66</v>
      </c>
      <c r="F514" t="s">
        <v>85</v>
      </c>
      <c r="G514" t="s">
        <v>88</v>
      </c>
      <c r="H514" t="s">
        <v>3811</v>
      </c>
      <c r="I514">
        <f>MROUND(Table1[[#This Row],[Prob_H]]*100,2)/100</f>
        <v>0.54</v>
      </c>
      <c r="J514">
        <f>1/Table1[[#This Row],[odds_ft_home_team_win]]-Table1[[#This Row],[Margin/3]]</f>
        <v>0.54886562585038934</v>
      </c>
      <c r="K514">
        <f>1/Table1[[#This Row],[odds_ft_draw]]-Table1[[#This Row],[Margin/3]]</f>
        <v>0.24442325244249866</v>
      </c>
      <c r="L514">
        <f>1/Table1[[#This Row],[odds_ft_away_team_win]]-Table1[[#This Row],[Margin/3]]</f>
        <v>0.20671112170711214</v>
      </c>
      <c r="M514">
        <v>3</v>
      </c>
      <c r="N514">
        <v>3</v>
      </c>
      <c r="O514">
        <v>0</v>
      </c>
      <c r="P514">
        <v>1.79</v>
      </c>
      <c r="Q514">
        <v>0.8</v>
      </c>
      <c r="R514" t="str" cm="1">
        <f t="array" ref="R5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4">
        <v>2</v>
      </c>
      <c r="T514">
        <v>2</v>
      </c>
      <c r="U514">
        <v>4</v>
      </c>
      <c r="V514">
        <v>2</v>
      </c>
      <c r="W514">
        <v>1</v>
      </c>
      <c r="X514">
        <v>1</v>
      </c>
      <c r="Y514" t="s">
        <v>4371</v>
      </c>
      <c r="Z514" t="s">
        <v>1941</v>
      </c>
      <c r="AA514">
        <v>15</v>
      </c>
      <c r="AB514">
        <v>4</v>
      </c>
      <c r="AC514">
        <v>2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28</v>
      </c>
      <c r="AL514">
        <v>15</v>
      </c>
      <c r="AM514">
        <v>11</v>
      </c>
      <c r="AN514">
        <v>8</v>
      </c>
      <c r="AO514">
        <v>17</v>
      </c>
      <c r="AP514">
        <v>7</v>
      </c>
      <c r="AQ514">
        <v>13</v>
      </c>
      <c r="AR514">
        <v>15</v>
      </c>
      <c r="AS514">
        <v>55</v>
      </c>
      <c r="AT514">
        <v>45</v>
      </c>
      <c r="AU514">
        <v>2.99</v>
      </c>
      <c r="AV514">
        <v>1.79</v>
      </c>
      <c r="AW514">
        <v>3</v>
      </c>
      <c r="AX514">
        <v>50</v>
      </c>
      <c r="AY514">
        <v>100</v>
      </c>
      <c r="AZ514">
        <v>50</v>
      </c>
      <c r="BA514">
        <v>50</v>
      </c>
      <c r="BB514">
        <v>0</v>
      </c>
      <c r="BC514">
        <v>50</v>
      </c>
      <c r="BD514">
        <v>100</v>
      </c>
      <c r="BE514">
        <v>50</v>
      </c>
      <c r="BF514">
        <v>100</v>
      </c>
      <c r="BG514">
        <v>6</v>
      </c>
      <c r="BH514">
        <v>8</v>
      </c>
      <c r="BI514">
        <v>1.74</v>
      </c>
      <c r="BJ514">
        <v>3.7</v>
      </c>
      <c r="BK514">
        <v>4.3</v>
      </c>
      <c r="BL514">
        <f>1/Table1[[#This Row],[odds_ft_home_team_win]]+1/Table1[[#This Row],[odds_ft_draw]]+1/Table1[[#This Row],[odds_ft_away_team_win]]-1</f>
        <v>7.7541053483314748E-2</v>
      </c>
      <c r="BM514">
        <f>Table1[[#This Row],[Margin]]/3</f>
        <v>2.5847017827771584E-2</v>
      </c>
      <c r="BN514">
        <v>1.21</v>
      </c>
      <c r="BO514">
        <v>1.67</v>
      </c>
      <c r="BP514">
        <v>2.7</v>
      </c>
      <c r="BQ514">
        <v>4.9000000000000004</v>
      </c>
      <c r="BR514">
        <v>1.62</v>
      </c>
      <c r="BS514">
        <v>2.15</v>
      </c>
      <c r="BT514" t="s">
        <v>3856</v>
      </c>
      <c r="BU514">
        <f>VLOOKUP(Table1[[#This Row],[Reference]],metron,11,FALSE)</f>
        <v>1.684957590444867</v>
      </c>
      <c r="BV514">
        <f>VLOOKUP(Table1[[#This Row],[Reference]],metron,12,FALSE)</f>
        <v>0.95101263631642718</v>
      </c>
    </row>
    <row r="515" spans="1:74" x14ac:dyDescent="0.45">
      <c r="A515" t="s">
        <v>5402</v>
      </c>
      <c r="B515">
        <v>1596938400</v>
      </c>
      <c r="C515" s="3" t="s">
        <v>4372</v>
      </c>
      <c r="D515" t="s">
        <v>65</v>
      </c>
      <c r="E515" t="s">
        <v>66</v>
      </c>
      <c r="F515" t="s">
        <v>98</v>
      </c>
      <c r="G515" t="s">
        <v>73</v>
      </c>
      <c r="H515" t="s">
        <v>3808</v>
      </c>
      <c r="I515">
        <f>MROUND(Table1[[#This Row],[Prob_H]]*100,2)/100</f>
        <v>0.46</v>
      </c>
      <c r="J515">
        <f>1/Table1[[#This Row],[odds_ft_home_team_win]]-Table1[[#This Row],[Margin/3]]</f>
        <v>0.46207576918672766</v>
      </c>
      <c r="K515">
        <f>1/Table1[[#This Row],[odds_ft_draw]]-Table1[[#This Row],[Margin/3]]</f>
        <v>0.28196319883025484</v>
      </c>
      <c r="L515">
        <f>1/Table1[[#This Row],[odds_ft_away_team_win]]-Table1[[#This Row],[Margin/3]]</f>
        <v>0.25596103198301756</v>
      </c>
      <c r="M515">
        <v>3</v>
      </c>
      <c r="N515">
        <v>1</v>
      </c>
      <c r="O515">
        <v>3</v>
      </c>
      <c r="P515">
        <v>1.6</v>
      </c>
      <c r="Q515">
        <v>1.33</v>
      </c>
      <c r="R515" t="str" cm="1">
        <f t="array" ref="R5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Z515">
        <v>63</v>
      </c>
      <c r="AA515">
        <v>4</v>
      </c>
      <c r="AB515">
        <v>6</v>
      </c>
      <c r="AC515">
        <v>1</v>
      </c>
      <c r="AD515">
        <v>1</v>
      </c>
      <c r="AE515">
        <v>1</v>
      </c>
      <c r="AF515">
        <v>0</v>
      </c>
      <c r="AG515">
        <v>2</v>
      </c>
      <c r="AH515">
        <v>0</v>
      </c>
      <c r="AI515">
        <v>1</v>
      </c>
      <c r="AJ515">
        <v>0</v>
      </c>
      <c r="AK515">
        <v>15</v>
      </c>
      <c r="AL515">
        <v>16</v>
      </c>
      <c r="AM515">
        <v>4</v>
      </c>
      <c r="AN515">
        <v>5</v>
      </c>
      <c r="AO515">
        <v>11</v>
      </c>
      <c r="AP515">
        <v>11</v>
      </c>
      <c r="AQ515">
        <v>9</v>
      </c>
      <c r="AR515">
        <v>13</v>
      </c>
      <c r="AS515">
        <v>44</v>
      </c>
      <c r="AT515">
        <v>56</v>
      </c>
      <c r="AU515">
        <v>1.45</v>
      </c>
      <c r="AV515">
        <v>1.58</v>
      </c>
      <c r="AW515">
        <v>2.5</v>
      </c>
      <c r="AX515">
        <v>50</v>
      </c>
      <c r="AY515">
        <v>50</v>
      </c>
      <c r="AZ515">
        <v>50</v>
      </c>
      <c r="BA515">
        <v>50</v>
      </c>
      <c r="BB515">
        <v>50</v>
      </c>
      <c r="BC515">
        <v>50</v>
      </c>
      <c r="BD515">
        <v>50</v>
      </c>
      <c r="BE515">
        <v>50</v>
      </c>
      <c r="BF515">
        <v>50</v>
      </c>
      <c r="BG515">
        <v>3</v>
      </c>
      <c r="BH515">
        <v>4</v>
      </c>
      <c r="BI515">
        <v>2.0499999999999998</v>
      </c>
      <c r="BJ515">
        <v>3.25</v>
      </c>
      <c r="BK515">
        <v>3.55</v>
      </c>
      <c r="BL515">
        <f>1/Table1[[#This Row],[odds_ft_home_team_win]]+1/Table1[[#This Row],[odds_ft_draw]]+1/Table1[[#This Row],[odds_ft_away_team_win]]-1</f>
        <v>7.7187326586158678E-2</v>
      </c>
      <c r="BM515">
        <f>Table1[[#This Row],[Margin]]/3</f>
        <v>2.5729108862052891E-2</v>
      </c>
      <c r="BN515">
        <v>1.34</v>
      </c>
      <c r="BO515">
        <v>2.0499999999999998</v>
      </c>
      <c r="BP515">
        <v>3.75</v>
      </c>
      <c r="BQ515">
        <v>7.25</v>
      </c>
      <c r="BR515">
        <v>1.83</v>
      </c>
      <c r="BS515">
        <v>1.87</v>
      </c>
      <c r="BT515" t="s">
        <v>3841</v>
      </c>
      <c r="BU515">
        <f>VLOOKUP(Table1[[#This Row],[Reference]],metron,11,FALSE)</f>
        <v>1.4888836329233679</v>
      </c>
      <c r="BV515">
        <f>VLOOKUP(Table1[[#This Row],[Reference]],metron,12,FALSE)</f>
        <v>1.0516792809839171</v>
      </c>
    </row>
    <row r="516" spans="1:74" x14ac:dyDescent="0.45">
      <c r="A516" t="s">
        <v>5402</v>
      </c>
      <c r="B516">
        <v>1596992400</v>
      </c>
      <c r="C516" s="3" t="s">
        <v>4373</v>
      </c>
      <c r="D516" t="s">
        <v>65</v>
      </c>
      <c r="E516" t="s">
        <v>66</v>
      </c>
      <c r="F516" t="s">
        <v>94</v>
      </c>
      <c r="G516" t="s">
        <v>3788</v>
      </c>
      <c r="H516" t="s">
        <v>3839</v>
      </c>
      <c r="I516">
        <f>MROUND(Table1[[#This Row],[Prob_H]]*100,2)/100</f>
        <v>0.54</v>
      </c>
      <c r="J516">
        <f>1/Table1[[#This Row],[odds_ft_home_team_win]]-Table1[[#This Row],[Margin/3]]</f>
        <v>0.53231280060548358</v>
      </c>
      <c r="K516">
        <f>1/Table1[[#This Row],[odds_ft_draw]]-Table1[[#This Row],[Margin/3]]</f>
        <v>0.24702751532019823</v>
      </c>
      <c r="L516">
        <f>1/Table1[[#This Row],[odds_ft_away_team_win]]-Table1[[#This Row],[Margin/3]]</f>
        <v>0.22065968407431827</v>
      </c>
      <c r="M516">
        <v>3</v>
      </c>
      <c r="N516">
        <v>3</v>
      </c>
      <c r="O516">
        <v>1</v>
      </c>
      <c r="P516">
        <v>1.65</v>
      </c>
      <c r="Q516">
        <v>0.59</v>
      </c>
      <c r="R516" t="str" cm="1">
        <f t="array" ref="R5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6">
        <v>1</v>
      </c>
      <c r="T516">
        <v>1</v>
      </c>
      <c r="U516">
        <v>2</v>
      </c>
      <c r="V516">
        <v>0</v>
      </c>
      <c r="W516">
        <v>0</v>
      </c>
      <c r="X516">
        <v>0</v>
      </c>
      <c r="Y516">
        <v>54</v>
      </c>
      <c r="Z516">
        <v>65</v>
      </c>
      <c r="AA516">
        <v>11</v>
      </c>
      <c r="AB516">
        <v>3</v>
      </c>
      <c r="AC516">
        <v>2</v>
      </c>
      <c r="AD516">
        <v>0</v>
      </c>
      <c r="AE516">
        <v>0</v>
      </c>
      <c r="AF516">
        <v>2</v>
      </c>
      <c r="AG516">
        <v>0</v>
      </c>
      <c r="AH516">
        <v>2</v>
      </c>
      <c r="AI516">
        <v>2</v>
      </c>
      <c r="AJ516">
        <v>0</v>
      </c>
      <c r="AK516">
        <v>23</v>
      </c>
      <c r="AL516">
        <v>8</v>
      </c>
      <c r="AM516">
        <v>3</v>
      </c>
      <c r="AN516">
        <v>3</v>
      </c>
      <c r="AO516">
        <v>20</v>
      </c>
      <c r="AP516">
        <v>5</v>
      </c>
      <c r="AQ516">
        <v>17</v>
      </c>
      <c r="AR516">
        <v>10</v>
      </c>
      <c r="AS516">
        <v>68</v>
      </c>
      <c r="AT516">
        <v>32</v>
      </c>
      <c r="AU516">
        <v>2.0299999999999998</v>
      </c>
      <c r="AV516">
        <v>0.9</v>
      </c>
      <c r="AW516">
        <v>3.5</v>
      </c>
      <c r="AX516">
        <v>100</v>
      </c>
      <c r="AY516">
        <v>100</v>
      </c>
      <c r="AZ516">
        <v>50</v>
      </c>
      <c r="BA516">
        <v>50</v>
      </c>
      <c r="BB516">
        <v>50</v>
      </c>
      <c r="BC516">
        <v>0</v>
      </c>
      <c r="BD516">
        <v>100</v>
      </c>
      <c r="BE516">
        <v>50</v>
      </c>
      <c r="BF516">
        <v>100</v>
      </c>
      <c r="BG516">
        <v>12</v>
      </c>
      <c r="BH516">
        <v>5</v>
      </c>
      <c r="BI516">
        <v>1.8</v>
      </c>
      <c r="BJ516">
        <v>3.7</v>
      </c>
      <c r="BK516">
        <v>4.0999999999999996</v>
      </c>
      <c r="BL516">
        <f>1/Table1[[#This Row],[odds_ft_home_team_win]]+1/Table1[[#This Row],[odds_ft_draw]]+1/Table1[[#This Row],[odds_ft_away_team_win]]-1</f>
        <v>6.9728264850215993E-2</v>
      </c>
      <c r="BM516">
        <f>Table1[[#This Row],[Margin]]/3</f>
        <v>2.3242754950071998E-2</v>
      </c>
      <c r="BN516">
        <v>1.24</v>
      </c>
      <c r="BO516">
        <v>1.77</v>
      </c>
      <c r="BP516">
        <v>2.95</v>
      </c>
      <c r="BQ516">
        <v>5.45</v>
      </c>
      <c r="BR516">
        <v>1.69</v>
      </c>
      <c r="BS516">
        <v>2.0499999999999998</v>
      </c>
      <c r="BT516" t="s">
        <v>3833</v>
      </c>
      <c r="BU516">
        <f>VLOOKUP(Table1[[#This Row],[Reference]],metron,11,FALSE)</f>
        <v>1.684957590444867</v>
      </c>
      <c r="BV516">
        <f>VLOOKUP(Table1[[#This Row],[Reference]],metron,12,FALSE)</f>
        <v>0.95101263631642718</v>
      </c>
    </row>
    <row r="517" spans="1:74" x14ac:dyDescent="0.45">
      <c r="A517" t="s">
        <v>5402</v>
      </c>
      <c r="B517">
        <v>1597017600</v>
      </c>
      <c r="C517" s="3" t="s">
        <v>4374</v>
      </c>
      <c r="D517" t="s">
        <v>65</v>
      </c>
      <c r="E517" t="s">
        <v>66</v>
      </c>
      <c r="F517" t="s">
        <v>3792</v>
      </c>
      <c r="G517" t="s">
        <v>93</v>
      </c>
      <c r="H517" t="s">
        <v>3822</v>
      </c>
      <c r="I517">
        <f>MROUND(Table1[[#This Row],[Prob_H]]*100,2)/100</f>
        <v>0.44</v>
      </c>
      <c r="J517">
        <f>1/Table1[[#This Row],[odds_ft_home_team_win]]-Table1[[#This Row],[Margin/3]]</f>
        <v>0.43983664913897474</v>
      </c>
      <c r="K517">
        <f>1/Table1[[#This Row],[odds_ft_draw]]-Table1[[#This Row],[Margin/3]]</f>
        <v>0.27775067309951035</v>
      </c>
      <c r="L517">
        <f>1/Table1[[#This Row],[odds_ft_away_team_win]]-Table1[[#This Row],[Margin/3]]</f>
        <v>0.28241267776151502</v>
      </c>
      <c r="M517">
        <v>3</v>
      </c>
      <c r="N517">
        <v>1</v>
      </c>
      <c r="O517">
        <v>0</v>
      </c>
      <c r="P517">
        <v>1</v>
      </c>
      <c r="Q517">
        <v>1.06</v>
      </c>
      <c r="R517" t="str" cm="1">
        <f t="array" ref="R5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17">
        <v>1</v>
      </c>
      <c r="T517">
        <v>1</v>
      </c>
      <c r="U517">
        <v>2</v>
      </c>
      <c r="V517">
        <v>2</v>
      </c>
      <c r="W517">
        <v>1</v>
      </c>
      <c r="X517">
        <v>1</v>
      </c>
      <c r="Y517">
        <v>35</v>
      </c>
      <c r="Z517">
        <v>19</v>
      </c>
      <c r="AA517">
        <v>6</v>
      </c>
      <c r="AB517">
        <v>11</v>
      </c>
      <c r="AC517">
        <v>4</v>
      </c>
      <c r="AD517">
        <v>0</v>
      </c>
      <c r="AE517">
        <v>2</v>
      </c>
      <c r="AF517">
        <v>0</v>
      </c>
      <c r="AG517">
        <v>3</v>
      </c>
      <c r="AH517">
        <v>1</v>
      </c>
      <c r="AI517">
        <v>0</v>
      </c>
      <c r="AJ517">
        <v>2</v>
      </c>
      <c r="AK517">
        <v>15</v>
      </c>
      <c r="AL517">
        <v>13</v>
      </c>
      <c r="AM517">
        <v>2</v>
      </c>
      <c r="AN517">
        <v>3</v>
      </c>
      <c r="AO517">
        <v>13</v>
      </c>
      <c r="AP517">
        <v>10</v>
      </c>
      <c r="AQ517">
        <v>19</v>
      </c>
      <c r="AR517">
        <v>10</v>
      </c>
      <c r="AS517">
        <v>37</v>
      </c>
      <c r="AT517">
        <v>63</v>
      </c>
      <c r="AU517">
        <v>1.39</v>
      </c>
      <c r="AV517">
        <v>1.41</v>
      </c>
      <c r="AW517">
        <v>3</v>
      </c>
      <c r="AX517">
        <v>100</v>
      </c>
      <c r="AY517">
        <v>100</v>
      </c>
      <c r="AZ517">
        <v>50</v>
      </c>
      <c r="BA517">
        <v>50</v>
      </c>
      <c r="BB517">
        <v>0</v>
      </c>
      <c r="BC517">
        <v>50</v>
      </c>
      <c r="BD517">
        <v>100</v>
      </c>
      <c r="BE517">
        <v>50</v>
      </c>
      <c r="BF517">
        <v>100</v>
      </c>
      <c r="BG517">
        <v>8</v>
      </c>
      <c r="BH517">
        <v>7</v>
      </c>
      <c r="BI517">
        <v>2.15</v>
      </c>
      <c r="BJ517">
        <v>3.3</v>
      </c>
      <c r="BK517">
        <v>3.25</v>
      </c>
      <c r="BL517">
        <f>1/Table1[[#This Row],[odds_ft_home_team_win]]+1/Table1[[#This Row],[odds_ft_draw]]+1/Table1[[#This Row],[odds_ft_away_team_win]]-1</f>
        <v>7.5838889792378072E-2</v>
      </c>
      <c r="BM517">
        <f>Table1[[#This Row],[Margin]]/3</f>
        <v>2.5279629930792691E-2</v>
      </c>
      <c r="BN517">
        <v>1.27</v>
      </c>
      <c r="BO517">
        <v>1.87</v>
      </c>
      <c r="BP517">
        <v>3.2</v>
      </c>
      <c r="BQ517">
        <v>6</v>
      </c>
      <c r="BR517">
        <v>1.69</v>
      </c>
      <c r="BS517">
        <v>2.0499999999999998</v>
      </c>
      <c r="BT517" t="s">
        <v>3795</v>
      </c>
      <c r="BU517">
        <f>VLOOKUP(Table1[[#This Row],[Reference]],metron,11,FALSE)</f>
        <v>1.4140979689366791</v>
      </c>
      <c r="BV517">
        <f>VLOOKUP(Table1[[#This Row],[Reference]],metron,12,FALSE)</f>
        <v>1.0666666666666671</v>
      </c>
    </row>
    <row r="518" spans="1:74" x14ac:dyDescent="0.45">
      <c r="A518" t="s">
        <v>5401</v>
      </c>
      <c r="B518">
        <v>1611284400</v>
      </c>
      <c r="C518" s="3" t="s">
        <v>4629</v>
      </c>
      <c r="D518" t="s">
        <v>65</v>
      </c>
      <c r="E518" t="s">
        <v>66</v>
      </c>
      <c r="F518" t="s">
        <v>3792</v>
      </c>
      <c r="G518" t="s">
        <v>98</v>
      </c>
      <c r="H518" t="s">
        <v>3831</v>
      </c>
      <c r="I518">
        <f>MROUND(Table1[[#This Row],[Prob_H]]*100,2)/100</f>
        <v>0.26</v>
      </c>
      <c r="J518">
        <f>1/Table1[[#This Row],[odds_ft_home_team_win]]-Table1[[#This Row],[Margin/3]]</f>
        <v>0.26833740201683098</v>
      </c>
      <c r="K518">
        <f>1/Table1[[#This Row],[odds_ft_draw]]-Table1[[#This Row],[Margin/3]]</f>
        <v>0.27698979223962999</v>
      </c>
      <c r="L518">
        <f>1/Table1[[#This Row],[odds_ft_away_team_win]]-Table1[[#This Row],[Margin/3]]</f>
        <v>0.45467280574353902</v>
      </c>
      <c r="M518">
        <v>3</v>
      </c>
      <c r="N518">
        <v>0.89</v>
      </c>
      <c r="O518">
        <v>1.36</v>
      </c>
      <c r="P518">
        <v>1</v>
      </c>
      <c r="Q518">
        <v>1.35</v>
      </c>
      <c r="R518" t="str" cm="1">
        <f t="array" ref="R5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18">
        <v>3</v>
      </c>
      <c r="T518">
        <v>1</v>
      </c>
      <c r="U518">
        <v>4</v>
      </c>
      <c r="V518">
        <v>2</v>
      </c>
      <c r="W518">
        <v>2</v>
      </c>
      <c r="X518">
        <v>0</v>
      </c>
      <c r="Y518" t="s">
        <v>4630</v>
      </c>
      <c r="Z518">
        <v>69</v>
      </c>
      <c r="AA518">
        <v>6</v>
      </c>
      <c r="AB518">
        <v>2</v>
      </c>
      <c r="AC518">
        <v>4</v>
      </c>
      <c r="AD518">
        <v>0</v>
      </c>
      <c r="AE518">
        <v>3</v>
      </c>
      <c r="AF518">
        <v>0</v>
      </c>
      <c r="AG518">
        <v>2</v>
      </c>
      <c r="AH518">
        <v>2</v>
      </c>
      <c r="AI518">
        <v>1</v>
      </c>
      <c r="AJ518">
        <v>2</v>
      </c>
      <c r="AK518">
        <v>14</v>
      </c>
      <c r="AL518">
        <v>11</v>
      </c>
      <c r="AM518">
        <v>8</v>
      </c>
      <c r="AN518">
        <v>4</v>
      </c>
      <c r="AO518">
        <v>6</v>
      </c>
      <c r="AP518">
        <v>7</v>
      </c>
      <c r="AQ518">
        <v>14</v>
      </c>
      <c r="AR518">
        <v>18</v>
      </c>
      <c r="AS518">
        <v>39</v>
      </c>
      <c r="AT518">
        <v>61</v>
      </c>
      <c r="AU518">
        <v>1.72</v>
      </c>
      <c r="AV518">
        <v>1.25</v>
      </c>
      <c r="AW518">
        <v>2.5499999999999998</v>
      </c>
      <c r="AX518">
        <v>62</v>
      </c>
      <c r="AY518">
        <v>82</v>
      </c>
      <c r="AZ518">
        <v>52</v>
      </c>
      <c r="BA518">
        <v>20</v>
      </c>
      <c r="BB518">
        <v>6</v>
      </c>
      <c r="BC518">
        <v>33</v>
      </c>
      <c r="BD518">
        <v>82</v>
      </c>
      <c r="BE518">
        <v>29</v>
      </c>
      <c r="BF518">
        <v>70</v>
      </c>
      <c r="BG518">
        <v>10.64</v>
      </c>
      <c r="BH518">
        <v>5.33</v>
      </c>
      <c r="BI518">
        <v>3.45</v>
      </c>
      <c r="BJ518">
        <v>3.35</v>
      </c>
      <c r="BK518">
        <v>2.1</v>
      </c>
      <c r="BL518">
        <f>1/Table1[[#This Row],[odds_ft_home_team_win]]+1/Table1[[#This Row],[odds_ft_draw]]+1/Table1[[#This Row],[odds_ft_away_team_win]]-1</f>
        <v>6.4553011340811484E-2</v>
      </c>
      <c r="BM518">
        <f>Table1[[#This Row],[Margin]]/3</f>
        <v>2.151767044693716E-2</v>
      </c>
      <c r="BN518">
        <v>1.42</v>
      </c>
      <c r="BO518">
        <v>2.1</v>
      </c>
      <c r="BP518">
        <v>3.45</v>
      </c>
      <c r="BQ518">
        <v>6</v>
      </c>
      <c r="BR518">
        <v>1.95</v>
      </c>
      <c r="BS518">
        <v>1.8</v>
      </c>
      <c r="BT518" t="s">
        <v>3795</v>
      </c>
      <c r="BU518">
        <f>VLOOKUP(Table1[[#This Row],[Reference]],metron,11,FALSE)</f>
        <v>1.0936930368209989</v>
      </c>
      <c r="BV518">
        <f>VLOOKUP(Table1[[#This Row],[Reference]],metron,12,FALSE)</f>
        <v>1.475756471017134</v>
      </c>
    </row>
    <row r="519" spans="1:74" hidden="1" x14ac:dyDescent="0.45">
      <c r="A519" t="s">
        <v>5401</v>
      </c>
      <c r="B519">
        <v>1611365400</v>
      </c>
      <c r="C519" s="3" t="s">
        <v>4631</v>
      </c>
      <c r="D519" t="s">
        <v>65</v>
      </c>
      <c r="E519" t="s">
        <v>66</v>
      </c>
      <c r="F519" t="s">
        <v>73</v>
      </c>
      <c r="G519" t="s">
        <v>72</v>
      </c>
      <c r="H519" t="s">
        <v>3796</v>
      </c>
      <c r="I519">
        <f>MROUND(Table1[[#This Row],[Prob_H]]*100,2)/100</f>
        <v>0.44</v>
      </c>
      <c r="J519">
        <f>1/Table1[[#This Row],[odds_ft_home_team_win]]-Table1[[#This Row],[Margin/3]]</f>
        <v>0.4397416984843226</v>
      </c>
      <c r="K519">
        <f>1/Table1[[#This Row],[odds_ft_draw]]-Table1[[#This Row],[Margin/3]]</f>
        <v>0.28712541941455516</v>
      </c>
      <c r="L519">
        <f>1/Table1[[#This Row],[odds_ft_away_team_win]]-Table1[[#This Row],[Margin/3]]</f>
        <v>0.2731328821011223</v>
      </c>
      <c r="M519">
        <v>3</v>
      </c>
      <c r="N519">
        <v>1.2</v>
      </c>
      <c r="O519">
        <v>0.22</v>
      </c>
      <c r="P519">
        <v>1.5</v>
      </c>
      <c r="Q519">
        <v>0.47</v>
      </c>
      <c r="R519" t="str" cm="1">
        <f t="array" ref="R5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1</v>
      </c>
      <c r="Z519">
        <v>14</v>
      </c>
      <c r="AA519">
        <v>8</v>
      </c>
      <c r="AB519">
        <v>4</v>
      </c>
      <c r="AC519">
        <v>2</v>
      </c>
      <c r="AD519">
        <v>0</v>
      </c>
      <c r="AE519">
        <v>3</v>
      </c>
      <c r="AF519">
        <v>0</v>
      </c>
      <c r="AG519">
        <v>1</v>
      </c>
      <c r="AH519">
        <v>1</v>
      </c>
      <c r="AI519">
        <v>2</v>
      </c>
      <c r="AJ519">
        <v>1</v>
      </c>
      <c r="AK519">
        <v>20</v>
      </c>
      <c r="AL519">
        <v>10</v>
      </c>
      <c r="AM519">
        <v>5</v>
      </c>
      <c r="AN519">
        <v>6</v>
      </c>
      <c r="AO519">
        <v>15</v>
      </c>
      <c r="AP519">
        <v>4</v>
      </c>
      <c r="AQ519">
        <v>11</v>
      </c>
      <c r="AR519">
        <v>13</v>
      </c>
      <c r="AS519">
        <v>52</v>
      </c>
      <c r="AT519">
        <v>48</v>
      </c>
      <c r="AU519">
        <v>2.0499999999999998</v>
      </c>
      <c r="AV519">
        <v>1.25</v>
      </c>
      <c r="AW519">
        <v>2.67</v>
      </c>
      <c r="AX519">
        <v>46</v>
      </c>
      <c r="AY519">
        <v>79</v>
      </c>
      <c r="AZ519">
        <v>47</v>
      </c>
      <c r="BA519">
        <v>26</v>
      </c>
      <c r="BB519">
        <v>15</v>
      </c>
      <c r="BC519">
        <v>36</v>
      </c>
      <c r="BD519">
        <v>80</v>
      </c>
      <c r="BE519">
        <v>47</v>
      </c>
      <c r="BF519">
        <v>63</v>
      </c>
      <c r="BG519">
        <v>8.1</v>
      </c>
      <c r="BH519">
        <v>4.8</v>
      </c>
      <c r="BI519">
        <v>2.15</v>
      </c>
      <c r="BJ519">
        <v>3.2</v>
      </c>
      <c r="BK519">
        <v>3.35</v>
      </c>
      <c r="BL519">
        <f>1/Table1[[#This Row],[odds_ft_home_team_win]]+1/Table1[[#This Row],[odds_ft_draw]]+1/Table1[[#This Row],[odds_ft_away_team_win]]-1</f>
        <v>7.6123741756334518E-2</v>
      </c>
      <c r="BM519">
        <f>Table1[[#This Row],[Margin]]/3</f>
        <v>2.5374580585444839E-2</v>
      </c>
      <c r="BN519">
        <v>1.48</v>
      </c>
      <c r="BO519">
        <v>2.2000000000000002</v>
      </c>
      <c r="BP519">
        <v>3.75</v>
      </c>
      <c r="BQ519">
        <v>7</v>
      </c>
      <c r="BR519">
        <v>2.0499999999999998</v>
      </c>
      <c r="BS519">
        <v>1.71</v>
      </c>
      <c r="BT519" t="s">
        <v>3786</v>
      </c>
      <c r="BU519">
        <f>VLOOKUP(Table1[[#This Row],[Reference]],metron,11,FALSE)</f>
        <v>1.4140979689366791</v>
      </c>
      <c r="BV519">
        <f>VLOOKUP(Table1[[#This Row],[Reference]],metron,12,FALSE)</f>
        <v>1.0666666666666671</v>
      </c>
    </row>
    <row r="520" spans="1:74" hidden="1" x14ac:dyDescent="0.45">
      <c r="A520" t="s">
        <v>5401</v>
      </c>
      <c r="B520">
        <v>1611450000</v>
      </c>
      <c r="C520" s="3" t="s">
        <v>4633</v>
      </c>
      <c r="D520" t="s">
        <v>65</v>
      </c>
      <c r="E520" t="s">
        <v>66</v>
      </c>
      <c r="F520" t="s">
        <v>93</v>
      </c>
      <c r="G520" t="s">
        <v>68</v>
      </c>
      <c r="H520" t="s">
        <v>3836</v>
      </c>
      <c r="I520">
        <f>MROUND(Table1[[#This Row],[Prob_H]]*100,2)/100</f>
        <v>0.3</v>
      </c>
      <c r="J520">
        <f>1/Table1[[#This Row],[odds_ft_home_team_win]]-Table1[[#This Row],[Margin/3]]</f>
        <v>0.30426193259567375</v>
      </c>
      <c r="K520">
        <f>1/Table1[[#This Row],[odds_ft_draw]]-Table1[[#This Row],[Margin/3]]</f>
        <v>0.27490054282322446</v>
      </c>
      <c r="L520">
        <f>1/Table1[[#This Row],[odds_ft_away_team_win]]-Table1[[#This Row],[Margin/3]]</f>
        <v>0.42083752458110174</v>
      </c>
      <c r="M520">
        <v>3</v>
      </c>
      <c r="N520">
        <v>0.78</v>
      </c>
      <c r="O520">
        <v>1.5</v>
      </c>
      <c r="P520">
        <v>1.21</v>
      </c>
      <c r="Q520">
        <v>1.47</v>
      </c>
      <c r="R520" t="str" cm="1">
        <f t="array" ref="R5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0">
        <v>0</v>
      </c>
      <c r="T520">
        <v>2</v>
      </c>
      <c r="U520">
        <v>2</v>
      </c>
      <c r="V520">
        <v>1</v>
      </c>
      <c r="W520">
        <v>0</v>
      </c>
      <c r="X520">
        <v>1</v>
      </c>
      <c r="Z520" t="s">
        <v>1057</v>
      </c>
      <c r="AA520">
        <v>3</v>
      </c>
      <c r="AB520">
        <v>3</v>
      </c>
      <c r="AC520">
        <v>3</v>
      </c>
      <c r="AD520">
        <v>0</v>
      </c>
      <c r="AE520">
        <v>3</v>
      </c>
      <c r="AF520">
        <v>0</v>
      </c>
      <c r="AG520">
        <v>0</v>
      </c>
      <c r="AH520">
        <v>3</v>
      </c>
      <c r="AI520">
        <v>1</v>
      </c>
      <c r="AJ520">
        <v>2</v>
      </c>
      <c r="AK520">
        <v>18</v>
      </c>
      <c r="AL520">
        <v>5</v>
      </c>
      <c r="AM520">
        <v>3</v>
      </c>
      <c r="AN520">
        <v>3</v>
      </c>
      <c r="AO520">
        <v>15</v>
      </c>
      <c r="AP520">
        <v>2</v>
      </c>
      <c r="AQ520">
        <v>16</v>
      </c>
      <c r="AR520">
        <v>10</v>
      </c>
      <c r="AS520">
        <v>51</v>
      </c>
      <c r="AT520">
        <v>49</v>
      </c>
      <c r="AU520">
        <v>1.72</v>
      </c>
      <c r="AV520">
        <v>0.69</v>
      </c>
      <c r="AW520">
        <v>1.99</v>
      </c>
      <c r="AX520">
        <v>37</v>
      </c>
      <c r="AY520">
        <v>62</v>
      </c>
      <c r="AZ520">
        <v>26</v>
      </c>
      <c r="BA520">
        <v>10</v>
      </c>
      <c r="BB520">
        <v>5</v>
      </c>
      <c r="BC520">
        <v>21</v>
      </c>
      <c r="BD520">
        <v>53</v>
      </c>
      <c r="BE520">
        <v>36</v>
      </c>
      <c r="BF520">
        <v>79</v>
      </c>
      <c r="BG520">
        <v>10.32</v>
      </c>
      <c r="BH520">
        <v>4.88</v>
      </c>
      <c r="BI520">
        <v>3.05</v>
      </c>
      <c r="BJ520">
        <v>3.35</v>
      </c>
      <c r="BK520">
        <v>2.25</v>
      </c>
      <c r="BL520">
        <f>1/Table1[[#This Row],[odds_ft_home_team_win]]+1/Table1[[#This Row],[odds_ft_draw]]+1/Table1[[#This Row],[odds_ft_away_team_win]]-1</f>
        <v>7.0820759590028093E-2</v>
      </c>
      <c r="BM520">
        <f>Table1[[#This Row],[Margin]]/3</f>
        <v>2.3606919863342696E-2</v>
      </c>
      <c r="BN520">
        <v>1.45</v>
      </c>
      <c r="BO520">
        <v>2.2000000000000002</v>
      </c>
      <c r="BP520">
        <v>3.65</v>
      </c>
      <c r="BQ520">
        <v>6.75</v>
      </c>
      <c r="BR520">
        <v>2.0499999999999998</v>
      </c>
      <c r="BS520">
        <v>1.74</v>
      </c>
      <c r="BT520" t="s">
        <v>3790</v>
      </c>
      <c r="BU520">
        <f>VLOOKUP(Table1[[#This Row],[Reference]],metron,11,FALSE)</f>
        <v>1.1805091283106199</v>
      </c>
      <c r="BV520">
        <f>VLOOKUP(Table1[[#This Row],[Reference]],metron,12,FALSE)</f>
        <v>1.3921316533813319</v>
      </c>
    </row>
    <row r="521" spans="1:74" hidden="1" x14ac:dyDescent="0.45">
      <c r="A521" t="s">
        <v>5415</v>
      </c>
      <c r="B521">
        <v>1390008600</v>
      </c>
      <c r="C521" s="3" t="s">
        <v>885</v>
      </c>
      <c r="D521" t="s">
        <v>65</v>
      </c>
      <c r="E521" t="s">
        <v>66</v>
      </c>
      <c r="F521" t="s">
        <v>78</v>
      </c>
      <c r="G521" t="s">
        <v>68</v>
      </c>
      <c r="H521" t="s">
        <v>66</v>
      </c>
      <c r="I521" t="e">
        <f>MROUND(Table1[[#This Row],[Prob_H]]*100,2)/100</f>
        <v>#DIV/0!</v>
      </c>
      <c r="J521" t="e">
        <f>1/Table1[[#This Row],[odds_ft_home_team_win]]-Table1[[#This Row],[Margin/3]]</f>
        <v>#DIV/0!</v>
      </c>
      <c r="K521" t="e">
        <f>1/Table1[[#This Row],[odds_ft_draw]]-Table1[[#This Row],[Margin/3]]</f>
        <v>#DIV/0!</v>
      </c>
      <c r="L521" t="e">
        <f>1/Table1[[#This Row],[odds_ft_away_team_win]]-Table1[[#This Row],[Margin/3]]</f>
        <v>#DIV/0!</v>
      </c>
      <c r="M521">
        <v>3</v>
      </c>
      <c r="N521">
        <v>1.7</v>
      </c>
      <c r="O521">
        <v>1.3</v>
      </c>
      <c r="P521">
        <v>1.78</v>
      </c>
      <c r="Q521">
        <v>1.22</v>
      </c>
      <c r="R521" t="str" cm="1">
        <f t="array" ref="R5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1">
        <v>2</v>
      </c>
      <c r="T521">
        <v>0</v>
      </c>
      <c r="U521">
        <v>2</v>
      </c>
      <c r="V521">
        <v>1</v>
      </c>
      <c r="W521">
        <v>1</v>
      </c>
      <c r="X521">
        <v>0</v>
      </c>
      <c r="Y521" t="s">
        <v>886</v>
      </c>
      <c r="AA521">
        <v>3</v>
      </c>
      <c r="AB521">
        <v>7</v>
      </c>
      <c r="AC521">
        <v>4</v>
      </c>
      <c r="AD521">
        <v>0</v>
      </c>
      <c r="AE521">
        <v>4</v>
      </c>
      <c r="AF521">
        <v>2</v>
      </c>
      <c r="AG521">
        <v>2</v>
      </c>
      <c r="AH521">
        <v>2</v>
      </c>
      <c r="AI521">
        <v>2</v>
      </c>
      <c r="AJ521">
        <v>4</v>
      </c>
      <c r="AK521">
        <v>11</v>
      </c>
      <c r="AL521">
        <v>16</v>
      </c>
      <c r="AM521">
        <v>4</v>
      </c>
      <c r="AN521">
        <v>8</v>
      </c>
      <c r="AO521">
        <v>7</v>
      </c>
      <c r="AP521">
        <v>8</v>
      </c>
      <c r="AQ521">
        <v>14</v>
      </c>
      <c r="AR521">
        <v>12</v>
      </c>
      <c r="AS521">
        <v>44</v>
      </c>
      <c r="AT521">
        <v>56</v>
      </c>
      <c r="AU521">
        <v>0</v>
      </c>
      <c r="AV521">
        <v>0</v>
      </c>
      <c r="AW521">
        <v>2.75</v>
      </c>
      <c r="AX521">
        <v>55</v>
      </c>
      <c r="AY521">
        <v>75</v>
      </c>
      <c r="AZ521">
        <v>50</v>
      </c>
      <c r="BA521">
        <v>25</v>
      </c>
      <c r="BB521">
        <v>15</v>
      </c>
      <c r="BC521">
        <v>30</v>
      </c>
      <c r="BD521">
        <v>70</v>
      </c>
      <c r="BE521">
        <v>40</v>
      </c>
      <c r="BF521">
        <v>85</v>
      </c>
      <c r="BG521">
        <v>8.9600000000000009</v>
      </c>
      <c r="BH521">
        <v>5.3</v>
      </c>
      <c r="BI521">
        <v>0</v>
      </c>
      <c r="BJ521">
        <v>0</v>
      </c>
      <c r="BK521">
        <v>0</v>
      </c>
      <c r="BL521" t="e">
        <f>1/Table1[[#This Row],[odds_ft_home_team_win]]+1/Table1[[#This Row],[odds_ft_draw]]+1/Table1[[#This Row],[odds_ft_away_team_win]]-1</f>
        <v>#DIV/0!</v>
      </c>
      <c r="BM521" t="e">
        <f>Table1[[#This Row],[Margin]]/3</f>
        <v>#DIV/0!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 t="s">
        <v>106</v>
      </c>
      <c r="BU521" t="e">
        <f>VLOOKUP(Table1[[#This Row],[Reference]],metron,11,FALSE)</f>
        <v>#DIV/0!</v>
      </c>
      <c r="BV521" t="e">
        <f>VLOOKUP(Table1[[#This Row],[Reference]],metron,12,FALSE)</f>
        <v>#DIV/0!</v>
      </c>
    </row>
    <row r="522" spans="1:74" hidden="1" x14ac:dyDescent="0.45">
      <c r="A522" t="s">
        <v>5401</v>
      </c>
      <c r="B522">
        <v>1611511200</v>
      </c>
      <c r="C522" s="3" t="s">
        <v>4634</v>
      </c>
      <c r="D522" t="s">
        <v>65</v>
      </c>
      <c r="E522" t="s">
        <v>66</v>
      </c>
      <c r="F522" t="s">
        <v>97</v>
      </c>
      <c r="G522" t="s">
        <v>2218</v>
      </c>
      <c r="H522" t="s">
        <v>3815</v>
      </c>
      <c r="I522">
        <f>MROUND(Table1[[#This Row],[Prob_H]]*100,2)/100</f>
        <v>0.46</v>
      </c>
      <c r="J522">
        <f>1/Table1[[#This Row],[odds_ft_home_team_win]]-Table1[[#This Row],[Margin/3]]</f>
        <v>0.45325194754518722</v>
      </c>
      <c r="K522">
        <f>1/Table1[[#This Row],[odds_ft_draw]]-Table1[[#This Row],[Margin/3]]</f>
        <v>0.27556893404127819</v>
      </c>
      <c r="L522">
        <f>1/Table1[[#This Row],[odds_ft_away_team_win]]-Table1[[#This Row],[Margin/3]]</f>
        <v>0.27117911841353459</v>
      </c>
      <c r="M522">
        <v>3</v>
      </c>
      <c r="N522">
        <v>2.11</v>
      </c>
      <c r="O522">
        <v>1.1000000000000001</v>
      </c>
      <c r="P522">
        <v>2</v>
      </c>
      <c r="Q522">
        <v>0.72</v>
      </c>
      <c r="R522" t="str" cm="1">
        <f t="array" ref="R5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2">
        <v>2</v>
      </c>
      <c r="T522">
        <v>0</v>
      </c>
      <c r="U522">
        <v>2</v>
      </c>
      <c r="V522">
        <v>1</v>
      </c>
      <c r="W522">
        <v>1</v>
      </c>
      <c r="X522">
        <v>0</v>
      </c>
      <c r="Y522" t="s">
        <v>4635</v>
      </c>
      <c r="AA522">
        <v>8</v>
      </c>
      <c r="AB522">
        <v>3</v>
      </c>
      <c r="AC522">
        <v>2</v>
      </c>
      <c r="AD522">
        <v>0</v>
      </c>
      <c r="AE522">
        <v>4</v>
      </c>
      <c r="AF522">
        <v>1</v>
      </c>
      <c r="AG522">
        <v>1</v>
      </c>
      <c r="AH522">
        <v>1</v>
      </c>
      <c r="AI522">
        <v>2</v>
      </c>
      <c r="AJ522">
        <v>3</v>
      </c>
      <c r="AK522">
        <v>21</v>
      </c>
      <c r="AL522">
        <v>13</v>
      </c>
      <c r="AM522">
        <v>11</v>
      </c>
      <c r="AN522">
        <v>6</v>
      </c>
      <c r="AO522">
        <v>10</v>
      </c>
      <c r="AP522">
        <v>7</v>
      </c>
      <c r="AQ522">
        <v>17</v>
      </c>
      <c r="AR522">
        <v>14</v>
      </c>
      <c r="AS522">
        <v>55</v>
      </c>
      <c r="AT522">
        <v>45</v>
      </c>
      <c r="AU522">
        <v>2.41</v>
      </c>
      <c r="AV522">
        <v>1.58</v>
      </c>
      <c r="AW522">
        <v>2.5</v>
      </c>
      <c r="AX522">
        <v>48</v>
      </c>
      <c r="AY522">
        <v>64</v>
      </c>
      <c r="AZ522">
        <v>43</v>
      </c>
      <c r="BA522">
        <v>27</v>
      </c>
      <c r="BB522">
        <v>16</v>
      </c>
      <c r="BC522">
        <v>33</v>
      </c>
      <c r="BD522">
        <v>64</v>
      </c>
      <c r="BE522">
        <v>42</v>
      </c>
      <c r="BF522">
        <v>90</v>
      </c>
      <c r="BG522">
        <v>8.18</v>
      </c>
      <c r="BH522">
        <v>4.68</v>
      </c>
      <c r="BI522">
        <v>2.1</v>
      </c>
      <c r="BJ522">
        <v>3.35</v>
      </c>
      <c r="BK522">
        <v>3.4</v>
      </c>
      <c r="BL522">
        <f>1/Table1[[#This Row],[odds_ft_home_team_win]]+1/Table1[[#This Row],[odds_ft_draw]]+1/Table1[[#This Row],[odds_ft_away_team_win]]-1</f>
        <v>6.8815585935866785E-2</v>
      </c>
      <c r="BM522">
        <f>Table1[[#This Row],[Margin]]/3</f>
        <v>2.293852864528893E-2</v>
      </c>
      <c r="BN522">
        <v>1.33</v>
      </c>
      <c r="BO522">
        <v>1.91</v>
      </c>
      <c r="BP522">
        <v>2.95</v>
      </c>
      <c r="BQ522">
        <v>5</v>
      </c>
      <c r="BR522">
        <v>1.74</v>
      </c>
      <c r="BS522">
        <v>2</v>
      </c>
      <c r="BT522" t="s">
        <v>3813</v>
      </c>
      <c r="BU522">
        <f>VLOOKUP(Table1[[#This Row],[Reference]],metron,11,FALSE)</f>
        <v>1.4888836329233679</v>
      </c>
      <c r="BV522">
        <f>VLOOKUP(Table1[[#This Row],[Reference]],metron,12,FALSE)</f>
        <v>1.0516792809839171</v>
      </c>
    </row>
    <row r="523" spans="1:74" x14ac:dyDescent="0.45">
      <c r="A523" t="s">
        <v>5401</v>
      </c>
      <c r="B523">
        <v>1611536400</v>
      </c>
      <c r="C523" s="3" t="s">
        <v>4636</v>
      </c>
      <c r="D523" t="s">
        <v>65</v>
      </c>
      <c r="E523" t="s">
        <v>66</v>
      </c>
      <c r="F523" t="s">
        <v>80</v>
      </c>
      <c r="G523" t="s">
        <v>94</v>
      </c>
      <c r="H523" t="s">
        <v>3903</v>
      </c>
      <c r="I523">
        <f>MROUND(Table1[[#This Row],[Prob_H]]*100,2)/100</f>
        <v>0.48</v>
      </c>
      <c r="J523">
        <f>1/Table1[[#This Row],[odds_ft_home_team_win]]-Table1[[#This Row],[Margin/3]]</f>
        <v>0.47707408901438758</v>
      </c>
      <c r="K523">
        <f>1/Table1[[#This Row],[odds_ft_draw]]-Table1[[#This Row],[Margin/3]]</f>
        <v>0.27558155170095472</v>
      </c>
      <c r="L523">
        <f>1/Table1[[#This Row],[odds_ft_away_team_win]]-Table1[[#This Row],[Margin/3]]</f>
        <v>0.24734435928465778</v>
      </c>
      <c r="M523">
        <v>3</v>
      </c>
      <c r="N523">
        <v>1.56</v>
      </c>
      <c r="O523">
        <v>1.42</v>
      </c>
      <c r="P523">
        <v>1.82</v>
      </c>
      <c r="Q523">
        <v>1.25</v>
      </c>
      <c r="R523" t="str" cm="1">
        <f t="array" ref="R5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3">
        <v>2</v>
      </c>
      <c r="T523">
        <v>0</v>
      </c>
      <c r="U523">
        <v>2</v>
      </c>
      <c r="V523">
        <v>2</v>
      </c>
      <c r="W523">
        <v>2</v>
      </c>
      <c r="X523">
        <v>0</v>
      </c>
      <c r="Y523" t="s">
        <v>4637</v>
      </c>
      <c r="AA523">
        <v>5</v>
      </c>
      <c r="AB523">
        <v>4</v>
      </c>
      <c r="AC523">
        <v>3</v>
      </c>
      <c r="AD523">
        <v>0</v>
      </c>
      <c r="AE523">
        <v>1</v>
      </c>
      <c r="AF523">
        <v>0</v>
      </c>
      <c r="AG523">
        <v>0</v>
      </c>
      <c r="AH523">
        <v>3</v>
      </c>
      <c r="AI523">
        <v>0</v>
      </c>
      <c r="AJ523">
        <v>1</v>
      </c>
      <c r="AK523">
        <v>9</v>
      </c>
      <c r="AL523">
        <v>8</v>
      </c>
      <c r="AM523">
        <v>3</v>
      </c>
      <c r="AN523">
        <v>3</v>
      </c>
      <c r="AO523">
        <v>6</v>
      </c>
      <c r="AP523">
        <v>5</v>
      </c>
      <c r="AQ523">
        <v>9</v>
      </c>
      <c r="AR523">
        <v>10</v>
      </c>
      <c r="AS523">
        <v>40</v>
      </c>
      <c r="AT523">
        <v>60</v>
      </c>
      <c r="AU523">
        <v>1.03</v>
      </c>
      <c r="AV523">
        <v>1.02</v>
      </c>
      <c r="AW523">
        <v>2.59</v>
      </c>
      <c r="AX523">
        <v>59</v>
      </c>
      <c r="AY523">
        <v>71</v>
      </c>
      <c r="AZ523">
        <v>49</v>
      </c>
      <c r="BA523">
        <v>31</v>
      </c>
      <c r="BB523">
        <v>17</v>
      </c>
      <c r="BC523">
        <v>18</v>
      </c>
      <c r="BD523">
        <v>67</v>
      </c>
      <c r="BE523">
        <v>55</v>
      </c>
      <c r="BF523">
        <v>73</v>
      </c>
      <c r="BG523">
        <v>9.14</v>
      </c>
      <c r="BH523">
        <v>4.45</v>
      </c>
      <c r="BI523">
        <v>2</v>
      </c>
      <c r="BJ523">
        <v>3.35</v>
      </c>
      <c r="BK523">
        <v>3.7</v>
      </c>
      <c r="BL523">
        <f>1/Table1[[#This Row],[odds_ft_home_team_win]]+1/Table1[[#This Row],[odds_ft_draw]]+1/Table1[[#This Row],[odds_ft_away_team_win]]-1</f>
        <v>6.8777732956837312E-2</v>
      </c>
      <c r="BM523">
        <f>Table1[[#This Row],[Margin]]/3</f>
        <v>2.2925910985612436E-2</v>
      </c>
      <c r="BN523">
        <v>1.43</v>
      </c>
      <c r="BO523">
        <v>2.1</v>
      </c>
      <c r="BP523">
        <v>3.5</v>
      </c>
      <c r="BQ523">
        <v>6</v>
      </c>
      <c r="BR523">
        <v>2</v>
      </c>
      <c r="BS523">
        <v>1.77</v>
      </c>
      <c r="BT523" t="s">
        <v>3847</v>
      </c>
      <c r="BU523">
        <f>VLOOKUP(Table1[[#This Row],[Reference]],metron,11,FALSE)</f>
        <v>1.510877192982456</v>
      </c>
      <c r="BV523">
        <f>VLOOKUP(Table1[[#This Row],[Reference]],metron,12,FALSE)</f>
        <v>1.0163157894736841</v>
      </c>
    </row>
    <row r="524" spans="1:74" hidden="1" x14ac:dyDescent="0.45">
      <c r="A524" t="s">
        <v>5401</v>
      </c>
      <c r="B524">
        <v>1611630000</v>
      </c>
      <c r="C524" s="3" t="s">
        <v>4638</v>
      </c>
      <c r="D524" t="s">
        <v>65</v>
      </c>
      <c r="E524" t="s">
        <v>66</v>
      </c>
      <c r="F524" t="s">
        <v>103</v>
      </c>
      <c r="G524" t="s">
        <v>77</v>
      </c>
      <c r="H524" t="s">
        <v>4639</v>
      </c>
      <c r="I524">
        <f>MROUND(Table1[[#This Row],[Prob_H]]*100,2)/100</f>
        <v>0.5</v>
      </c>
      <c r="J524">
        <f>1/Table1[[#This Row],[odds_ft_home_team_win]]-Table1[[#This Row],[Margin/3]]</f>
        <v>0.4913230019974778</v>
      </c>
      <c r="K524">
        <f>1/Table1[[#This Row],[odds_ft_draw]]-Table1[[#This Row],[Margin/3]]</f>
        <v>0.27700995186353206</v>
      </c>
      <c r="L524">
        <f>1/Table1[[#This Row],[odds_ft_away_team_win]]-Table1[[#This Row],[Margin/3]]</f>
        <v>0.2316670461389902</v>
      </c>
      <c r="M524">
        <v>3</v>
      </c>
      <c r="N524">
        <v>1.18</v>
      </c>
      <c r="O524">
        <v>1.33</v>
      </c>
      <c r="P524">
        <v>1.43</v>
      </c>
      <c r="Q524">
        <v>1.77</v>
      </c>
      <c r="R524" t="str" cm="1">
        <f t="array" ref="R5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Z524">
        <v>62</v>
      </c>
      <c r="AA524">
        <v>9</v>
      </c>
      <c r="AB524">
        <v>4</v>
      </c>
      <c r="AC524">
        <v>1</v>
      </c>
      <c r="AD524">
        <v>0</v>
      </c>
      <c r="AE524">
        <v>2</v>
      </c>
      <c r="AF524">
        <v>0</v>
      </c>
      <c r="AG524">
        <v>0</v>
      </c>
      <c r="AH524">
        <v>1</v>
      </c>
      <c r="AI524">
        <v>2</v>
      </c>
      <c r="AJ524">
        <v>0</v>
      </c>
      <c r="AK524">
        <v>21</v>
      </c>
      <c r="AL524">
        <v>6</v>
      </c>
      <c r="AM524">
        <v>6</v>
      </c>
      <c r="AN524">
        <v>3</v>
      </c>
      <c r="AO524">
        <v>15</v>
      </c>
      <c r="AP524">
        <v>3</v>
      </c>
      <c r="AQ524">
        <v>9</v>
      </c>
      <c r="AR524">
        <v>11</v>
      </c>
      <c r="AS524">
        <v>59</v>
      </c>
      <c r="AT524">
        <v>41</v>
      </c>
      <c r="AU524">
        <v>2.13</v>
      </c>
      <c r="AV524">
        <v>0.78</v>
      </c>
      <c r="AW524">
        <v>2.34</v>
      </c>
      <c r="AX524">
        <v>49</v>
      </c>
      <c r="AY524">
        <v>61</v>
      </c>
      <c r="AZ524">
        <v>35</v>
      </c>
      <c r="BA524">
        <v>26</v>
      </c>
      <c r="BB524">
        <v>9</v>
      </c>
      <c r="BC524">
        <v>26</v>
      </c>
      <c r="BD524">
        <v>66</v>
      </c>
      <c r="BE524">
        <v>30</v>
      </c>
      <c r="BF524">
        <v>78</v>
      </c>
      <c r="BG524">
        <v>11.36</v>
      </c>
      <c r="BH524">
        <v>4.41</v>
      </c>
      <c r="BI524">
        <v>1.95</v>
      </c>
      <c r="BJ524">
        <v>3.35</v>
      </c>
      <c r="BK524">
        <v>3.95</v>
      </c>
      <c r="BL524">
        <f>1/Table1[[#This Row],[odds_ft_home_team_win]]+1/Table1[[#This Row],[odds_ft_draw]]+1/Table1[[#This Row],[odds_ft_away_team_win]]-1</f>
        <v>6.4492532469105246E-2</v>
      </c>
      <c r="BM524">
        <f>Table1[[#This Row],[Margin]]/3</f>
        <v>2.1497510823035082E-2</v>
      </c>
      <c r="BN524">
        <v>1.45</v>
      </c>
      <c r="BO524">
        <v>2.2000000000000002</v>
      </c>
      <c r="BP524">
        <v>3.65</v>
      </c>
      <c r="BQ524">
        <v>6.75</v>
      </c>
      <c r="BR524">
        <v>2.15</v>
      </c>
      <c r="BS524">
        <v>1.67</v>
      </c>
      <c r="BT524" t="s">
        <v>3798</v>
      </c>
      <c r="BU524">
        <f>VLOOKUP(Table1[[#This Row],[Reference]],metron,11,FALSE)</f>
        <v>1.5342708579532029</v>
      </c>
      <c r="BV524">
        <f>VLOOKUP(Table1[[#This Row],[Reference]],metron,12,FALSE)</f>
        <v>0.98593713070196176</v>
      </c>
    </row>
    <row r="525" spans="1:74" x14ac:dyDescent="0.45">
      <c r="A525" t="s">
        <v>5401</v>
      </c>
      <c r="B525">
        <v>1611714600</v>
      </c>
      <c r="C525" s="3" t="s">
        <v>4640</v>
      </c>
      <c r="D525" t="s">
        <v>65</v>
      </c>
      <c r="E525" t="s">
        <v>66</v>
      </c>
      <c r="F525" t="s">
        <v>86</v>
      </c>
      <c r="G525" t="s">
        <v>3788</v>
      </c>
      <c r="H525" t="s">
        <v>3811</v>
      </c>
      <c r="I525">
        <f>MROUND(Table1[[#This Row],[Prob_H]]*100,2)/100</f>
        <v>0.52</v>
      </c>
      <c r="J525">
        <f>1/Table1[[#This Row],[odds_ft_home_team_win]]-Table1[[#This Row],[Margin/3]]</f>
        <v>0.52260418760775129</v>
      </c>
      <c r="K525">
        <f>1/Table1[[#This Row],[odds_ft_draw]]-Table1[[#This Row],[Margin/3]]</f>
        <v>0.28384840786836513</v>
      </c>
      <c r="L525">
        <f>1/Table1[[#This Row],[odds_ft_away_team_win]]-Table1[[#This Row],[Margin/3]]</f>
        <v>0.1935474045238835</v>
      </c>
      <c r="M525">
        <v>3</v>
      </c>
      <c r="N525">
        <v>2.09</v>
      </c>
      <c r="O525">
        <v>0.78</v>
      </c>
      <c r="P525">
        <v>2.37</v>
      </c>
      <c r="Q525">
        <v>0.59</v>
      </c>
      <c r="R525" t="str" cm="1">
        <f t="array" ref="R5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25">
        <v>2</v>
      </c>
      <c r="T525">
        <v>0</v>
      </c>
      <c r="U525">
        <v>2</v>
      </c>
      <c r="V525">
        <v>1</v>
      </c>
      <c r="W525">
        <v>1</v>
      </c>
      <c r="X525">
        <v>0</v>
      </c>
      <c r="Y525" t="s">
        <v>4641</v>
      </c>
      <c r="AA525">
        <v>6</v>
      </c>
      <c r="AB525">
        <v>3</v>
      </c>
      <c r="AC525">
        <v>0</v>
      </c>
      <c r="AD525">
        <v>0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6</v>
      </c>
      <c r="AL525">
        <v>4</v>
      </c>
      <c r="AM525">
        <v>5</v>
      </c>
      <c r="AN525">
        <v>2</v>
      </c>
      <c r="AO525">
        <v>1</v>
      </c>
      <c r="AP525">
        <v>2</v>
      </c>
      <c r="AQ525">
        <v>15</v>
      </c>
      <c r="AR525">
        <v>7</v>
      </c>
      <c r="AS525">
        <v>44</v>
      </c>
      <c r="AT525">
        <v>56</v>
      </c>
      <c r="AU525">
        <v>1.06</v>
      </c>
      <c r="AV525">
        <v>0.74</v>
      </c>
      <c r="AW525">
        <v>2.94</v>
      </c>
      <c r="AX525">
        <v>81</v>
      </c>
      <c r="AY525">
        <v>86</v>
      </c>
      <c r="AZ525">
        <v>59</v>
      </c>
      <c r="BA525">
        <v>39</v>
      </c>
      <c r="BB525">
        <v>11</v>
      </c>
      <c r="BC525">
        <v>35</v>
      </c>
      <c r="BD525">
        <v>75</v>
      </c>
      <c r="BE525">
        <v>54</v>
      </c>
      <c r="BF525">
        <v>91</v>
      </c>
      <c r="BG525">
        <v>8.84</v>
      </c>
      <c r="BH525">
        <v>4.38</v>
      </c>
      <c r="BI525">
        <v>1.83</v>
      </c>
      <c r="BJ525">
        <v>3.25</v>
      </c>
      <c r="BK525">
        <v>4.5999999999999996</v>
      </c>
      <c r="BL525">
        <f>1/Table1[[#This Row],[odds_ft_home_team_win]]+1/Table1[[#This Row],[odds_ft_draw]]+1/Table1[[#This Row],[odds_ft_away_team_win]]-1</f>
        <v>7.1531699471827803E-2</v>
      </c>
      <c r="BM525">
        <f>Table1[[#This Row],[Margin]]/3</f>
        <v>2.38438998239426E-2</v>
      </c>
      <c r="BN525">
        <v>1.37</v>
      </c>
      <c r="BO525">
        <v>2</v>
      </c>
      <c r="BP525">
        <v>3.5</v>
      </c>
      <c r="BQ525">
        <v>6.5</v>
      </c>
      <c r="BR525">
        <v>1.87</v>
      </c>
      <c r="BS525">
        <v>1.87</v>
      </c>
      <c r="BT525" t="s">
        <v>3802</v>
      </c>
      <c r="BU525">
        <f>VLOOKUP(Table1[[#This Row],[Reference]],metron,11,FALSE)</f>
        <v>1.625948039373891</v>
      </c>
      <c r="BV525">
        <f>VLOOKUP(Table1[[#This Row],[Reference]],metron,12,FALSE)</f>
        <v>0.97079231886396644</v>
      </c>
    </row>
    <row r="526" spans="1:74" x14ac:dyDescent="0.45">
      <c r="A526" t="s">
        <v>5401</v>
      </c>
      <c r="B526">
        <v>1615431600</v>
      </c>
      <c r="C526" s="3" t="s">
        <v>4737</v>
      </c>
      <c r="D526" t="s">
        <v>65</v>
      </c>
      <c r="E526" t="s">
        <v>66</v>
      </c>
      <c r="F526" t="s">
        <v>85</v>
      </c>
      <c r="G526" t="s">
        <v>81</v>
      </c>
      <c r="H526" t="s">
        <v>3784</v>
      </c>
      <c r="I526">
        <f>MROUND(Table1[[#This Row],[Prob_H]]*100,2)/100</f>
        <v>0.46</v>
      </c>
      <c r="J526">
        <f>1/Table1[[#This Row],[odds_ft_home_team_win]]-Table1[[#This Row],[Margin/3]]</f>
        <v>0.46099488211739015</v>
      </c>
      <c r="K526">
        <f>1/Table1[[#This Row],[odds_ft_draw]]-Table1[[#This Row],[Margin/3]]</f>
        <v>0.27169746675517675</v>
      </c>
      <c r="L526">
        <f>1/Table1[[#This Row],[odds_ft_away_team_win]]-Table1[[#This Row],[Margin/3]]</f>
        <v>0.26730765112743315</v>
      </c>
      <c r="M526">
        <v>3</v>
      </c>
      <c r="N526">
        <v>2</v>
      </c>
      <c r="O526">
        <v>1.44</v>
      </c>
      <c r="P526">
        <v>1.79</v>
      </c>
      <c r="Q526">
        <v>1.5</v>
      </c>
      <c r="R526" t="str" cm="1">
        <f t="array" ref="R5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26">
        <v>1</v>
      </c>
      <c r="T526">
        <v>1</v>
      </c>
      <c r="U526">
        <v>2</v>
      </c>
      <c r="V526">
        <v>1</v>
      </c>
      <c r="W526">
        <v>0</v>
      </c>
      <c r="X526">
        <v>1</v>
      </c>
      <c r="Y526">
        <v>80</v>
      </c>
      <c r="Z526">
        <v>42</v>
      </c>
      <c r="AA526">
        <v>1</v>
      </c>
      <c r="AB526">
        <v>7</v>
      </c>
      <c r="AC526">
        <v>3</v>
      </c>
      <c r="AD526">
        <v>0</v>
      </c>
      <c r="AE526">
        <v>1</v>
      </c>
      <c r="AF526">
        <v>0</v>
      </c>
      <c r="AG526">
        <v>1</v>
      </c>
      <c r="AH526">
        <v>2</v>
      </c>
      <c r="AI526">
        <v>1</v>
      </c>
      <c r="AJ526">
        <v>0</v>
      </c>
      <c r="AK526">
        <v>10</v>
      </c>
      <c r="AL526">
        <v>9</v>
      </c>
      <c r="AM526">
        <v>2</v>
      </c>
      <c r="AN526">
        <v>4</v>
      </c>
      <c r="AO526">
        <v>8</v>
      </c>
      <c r="AP526">
        <v>5</v>
      </c>
      <c r="AQ526">
        <v>11</v>
      </c>
      <c r="AR526">
        <v>15</v>
      </c>
      <c r="AS526">
        <v>45</v>
      </c>
      <c r="AT526">
        <v>55</v>
      </c>
      <c r="AU526">
        <v>1.31</v>
      </c>
      <c r="AV526">
        <v>1.19</v>
      </c>
      <c r="AW526">
        <v>2.34</v>
      </c>
      <c r="AX526">
        <v>57</v>
      </c>
      <c r="AY526">
        <v>76</v>
      </c>
      <c r="AZ526">
        <v>39</v>
      </c>
      <c r="BA526">
        <v>22</v>
      </c>
      <c r="BB526">
        <v>3</v>
      </c>
      <c r="BC526">
        <v>25</v>
      </c>
      <c r="BD526">
        <v>70</v>
      </c>
      <c r="BE526">
        <v>40</v>
      </c>
      <c r="BF526">
        <v>79</v>
      </c>
      <c r="BG526">
        <v>9.75</v>
      </c>
      <c r="BH526">
        <v>4.3099999999999996</v>
      </c>
      <c r="BI526">
        <v>2.0499999999999998</v>
      </c>
      <c r="BJ526">
        <v>3.35</v>
      </c>
      <c r="BK526">
        <v>3.4</v>
      </c>
      <c r="BL526">
        <f>1/Table1[[#This Row],[odds_ft_home_team_win]]+1/Table1[[#This Row],[odds_ft_draw]]+1/Table1[[#This Row],[odds_ft_away_team_win]]-1</f>
        <v>8.0429987794171209E-2</v>
      </c>
      <c r="BM526">
        <f>Table1[[#This Row],[Margin]]/3</f>
        <v>2.6809995931390402E-2</v>
      </c>
      <c r="BN526">
        <v>1.3</v>
      </c>
      <c r="BO526">
        <v>1.93</v>
      </c>
      <c r="BP526">
        <v>3.2</v>
      </c>
      <c r="BQ526">
        <v>5.75</v>
      </c>
      <c r="BR526">
        <v>1.71</v>
      </c>
      <c r="BS526">
        <v>2.0499999999999998</v>
      </c>
      <c r="BT526" t="s">
        <v>3856</v>
      </c>
      <c r="BU526">
        <f>VLOOKUP(Table1[[#This Row],[Reference]],metron,11,FALSE)</f>
        <v>1.4888836329233679</v>
      </c>
      <c r="BV526">
        <f>VLOOKUP(Table1[[#This Row],[Reference]],metron,12,FALSE)</f>
        <v>1.0516792809839171</v>
      </c>
    </row>
    <row r="527" spans="1:74" hidden="1" x14ac:dyDescent="0.45">
      <c r="A527" t="s">
        <v>5400</v>
      </c>
      <c r="B527">
        <v>1628215500</v>
      </c>
      <c r="C527" s="3" t="s">
        <v>4896</v>
      </c>
      <c r="D527" t="s">
        <v>65</v>
      </c>
      <c r="E527" t="s">
        <v>66</v>
      </c>
      <c r="F527" t="s">
        <v>80</v>
      </c>
      <c r="G527" t="s">
        <v>81</v>
      </c>
      <c r="H527" t="s">
        <v>66</v>
      </c>
      <c r="I527">
        <f>MROUND(Table1[[#This Row],[Prob_H]]*100,2)/100</f>
        <v>0.28000000000000003</v>
      </c>
      <c r="J527">
        <f>1/Table1[[#This Row],[odds_ft_home_team_win]]-Table1[[#This Row],[Margin/3]]</f>
        <v>0.28433140933140932</v>
      </c>
      <c r="K527">
        <f>1/Table1[[#This Row],[odds_ft_draw]]-Table1[[#This Row],[Margin/3]]</f>
        <v>0.28929172679172677</v>
      </c>
      <c r="L527">
        <f>1/Table1[[#This Row],[odds_ft_away_team_win]]-Table1[[#This Row],[Margin/3]]</f>
        <v>0.42637686387686385</v>
      </c>
      <c r="M527">
        <v>3</v>
      </c>
      <c r="N527">
        <v>1</v>
      </c>
      <c r="O527">
        <v>0</v>
      </c>
      <c r="P527">
        <v>1.24</v>
      </c>
      <c r="Q527">
        <v>1.4</v>
      </c>
      <c r="R527" t="str" cm="1">
        <f t="array" ref="R5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7">
        <v>0</v>
      </c>
      <c r="T527">
        <v>1</v>
      </c>
      <c r="U527">
        <v>1</v>
      </c>
      <c r="V527">
        <v>1</v>
      </c>
      <c r="W527">
        <v>0</v>
      </c>
      <c r="X527">
        <v>1</v>
      </c>
      <c r="Z527">
        <v>28</v>
      </c>
      <c r="AA527">
        <v>4</v>
      </c>
      <c r="AB527">
        <v>4</v>
      </c>
      <c r="AC527">
        <v>3</v>
      </c>
      <c r="AD527">
        <v>0</v>
      </c>
      <c r="AE527">
        <v>1</v>
      </c>
      <c r="AF527">
        <v>0</v>
      </c>
      <c r="AG527">
        <v>1</v>
      </c>
      <c r="AH527">
        <v>2</v>
      </c>
      <c r="AI527">
        <v>1</v>
      </c>
      <c r="AJ527">
        <v>0</v>
      </c>
      <c r="AK527">
        <v>13</v>
      </c>
      <c r="AL527">
        <v>15</v>
      </c>
      <c r="AM527">
        <v>3</v>
      </c>
      <c r="AN527">
        <v>2</v>
      </c>
      <c r="AO527">
        <v>10</v>
      </c>
      <c r="AP527">
        <v>13</v>
      </c>
      <c r="AQ527">
        <v>9</v>
      </c>
      <c r="AR527">
        <v>12</v>
      </c>
      <c r="AS527">
        <v>49</v>
      </c>
      <c r="AT527">
        <v>51</v>
      </c>
      <c r="AU527">
        <v>1.37</v>
      </c>
      <c r="AV527">
        <v>1.31</v>
      </c>
      <c r="AW527">
        <v>2</v>
      </c>
      <c r="AX527">
        <v>0</v>
      </c>
      <c r="AY527">
        <v>50</v>
      </c>
      <c r="AZ527">
        <v>50</v>
      </c>
      <c r="BA527">
        <v>50</v>
      </c>
      <c r="BB527">
        <v>0</v>
      </c>
      <c r="BC527">
        <v>0</v>
      </c>
      <c r="BD527">
        <v>0</v>
      </c>
      <c r="BE527">
        <v>50</v>
      </c>
      <c r="BF527">
        <v>50</v>
      </c>
      <c r="BG527">
        <v>3</v>
      </c>
      <c r="BH527">
        <v>3</v>
      </c>
      <c r="BI527">
        <v>3.2</v>
      </c>
      <c r="BJ527">
        <v>3.15</v>
      </c>
      <c r="BK527">
        <v>2.2000000000000002</v>
      </c>
      <c r="BL527">
        <f>1/Table1[[#This Row],[odds_ft_home_team_win]]+1/Table1[[#This Row],[odds_ft_draw]]+1/Table1[[#This Row],[odds_ft_away_team_win]]-1</f>
        <v>8.4505772005772029E-2</v>
      </c>
      <c r="BM527">
        <f>Table1[[#This Row],[Margin]]/3</f>
        <v>2.8168590668590676E-2</v>
      </c>
      <c r="BN527">
        <v>1.35</v>
      </c>
      <c r="BO527">
        <v>1.95</v>
      </c>
      <c r="BP527">
        <v>3.15</v>
      </c>
      <c r="BQ527">
        <v>5.75</v>
      </c>
      <c r="BR527">
        <v>1.77</v>
      </c>
      <c r="BS527">
        <v>2.0499999999999998</v>
      </c>
      <c r="BT527" t="s">
        <v>3847</v>
      </c>
      <c r="BU527">
        <f>VLOOKUP(Table1[[#This Row],[Reference]],metron,11,FALSE)</f>
        <v>1.128766254360926</v>
      </c>
      <c r="BV527">
        <f>VLOOKUP(Table1[[#This Row],[Reference]],metron,12,FALSE)</f>
        <v>1.415794481446242</v>
      </c>
    </row>
    <row r="528" spans="1:74" x14ac:dyDescent="0.45">
      <c r="A528" t="s">
        <v>5400</v>
      </c>
      <c r="B528">
        <v>1628294400</v>
      </c>
      <c r="C528" s="3" t="s">
        <v>4897</v>
      </c>
      <c r="D528" t="s">
        <v>65</v>
      </c>
      <c r="E528" t="s">
        <v>66</v>
      </c>
      <c r="F528" t="s">
        <v>4346</v>
      </c>
      <c r="G528" t="s">
        <v>85</v>
      </c>
      <c r="H528" t="s">
        <v>4163</v>
      </c>
      <c r="I528">
        <f>MROUND(Table1[[#This Row],[Prob_H]]*100,2)/100</f>
        <v>0.28000000000000003</v>
      </c>
      <c r="J528">
        <f>1/Table1[[#This Row],[odds_ft_home_team_win]]-Table1[[#This Row],[Margin/3]]</f>
        <v>0.2776026729515102</v>
      </c>
      <c r="K528">
        <f>1/Table1[[#This Row],[odds_ft_draw]]-Table1[[#This Row],[Margin/3]]</f>
        <v>0.28737068271951993</v>
      </c>
      <c r="L528">
        <f>1/Table1[[#This Row],[odds_ft_away_team_win]]-Table1[[#This Row],[Margin/3]]</f>
        <v>0.43502664432896992</v>
      </c>
      <c r="M528">
        <v>3</v>
      </c>
      <c r="N528">
        <v>3</v>
      </c>
      <c r="O528">
        <v>0</v>
      </c>
      <c r="P528">
        <v>1.71</v>
      </c>
      <c r="Q528">
        <v>1.05</v>
      </c>
      <c r="R528" t="str" cm="1">
        <f t="array" ref="R5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28">
        <v>1</v>
      </c>
      <c r="T528">
        <v>1</v>
      </c>
      <c r="U528">
        <v>2</v>
      </c>
      <c r="V528">
        <v>2</v>
      </c>
      <c r="W528">
        <v>1</v>
      </c>
      <c r="X528">
        <v>1</v>
      </c>
      <c r="Y528" t="s">
        <v>699</v>
      </c>
      <c r="Z528" t="s">
        <v>2004</v>
      </c>
      <c r="AA528">
        <v>2</v>
      </c>
      <c r="AB528">
        <v>4</v>
      </c>
      <c r="AC528">
        <v>3</v>
      </c>
      <c r="AD528">
        <v>0</v>
      </c>
      <c r="AE528">
        <v>3</v>
      </c>
      <c r="AF528">
        <v>2</v>
      </c>
      <c r="AG528">
        <v>1</v>
      </c>
      <c r="AH528">
        <v>2</v>
      </c>
      <c r="AI528">
        <v>2</v>
      </c>
      <c r="AJ528">
        <v>3</v>
      </c>
      <c r="AK528">
        <v>10</v>
      </c>
      <c r="AL528">
        <v>7</v>
      </c>
      <c r="AM528">
        <v>3</v>
      </c>
      <c r="AN528">
        <v>3</v>
      </c>
      <c r="AO528">
        <v>7</v>
      </c>
      <c r="AP528">
        <v>4</v>
      </c>
      <c r="AQ528">
        <v>13</v>
      </c>
      <c r="AR528">
        <v>13</v>
      </c>
      <c r="AS528">
        <v>53</v>
      </c>
      <c r="AT528">
        <v>47</v>
      </c>
      <c r="AU528">
        <v>1.32</v>
      </c>
      <c r="AV528">
        <v>0.91</v>
      </c>
      <c r="AW528">
        <v>1.5</v>
      </c>
      <c r="AX528">
        <v>50</v>
      </c>
      <c r="AY528">
        <v>50</v>
      </c>
      <c r="AZ528">
        <v>50</v>
      </c>
      <c r="BA528">
        <v>0</v>
      </c>
      <c r="BB528">
        <v>0</v>
      </c>
      <c r="BC528">
        <v>50</v>
      </c>
      <c r="BD528">
        <v>50</v>
      </c>
      <c r="BE528">
        <v>0</v>
      </c>
      <c r="BF528">
        <v>50</v>
      </c>
      <c r="BG528">
        <v>4</v>
      </c>
      <c r="BH528">
        <v>1</v>
      </c>
      <c r="BI528">
        <v>3.25</v>
      </c>
      <c r="BJ528">
        <v>3.15</v>
      </c>
      <c r="BK528">
        <v>2.15</v>
      </c>
      <c r="BL528">
        <f>1/Table1[[#This Row],[odds_ft_home_team_win]]+1/Table1[[#This Row],[odds_ft_draw]]+1/Table1[[#This Row],[odds_ft_away_team_win]]-1</f>
        <v>9.0268904222392532E-2</v>
      </c>
      <c r="BM528">
        <f>Table1[[#This Row],[Margin]]/3</f>
        <v>3.0089634740797511E-2</v>
      </c>
      <c r="BN528">
        <v>1.36</v>
      </c>
      <c r="BO528">
        <v>2</v>
      </c>
      <c r="BP528">
        <v>3.3</v>
      </c>
      <c r="BQ528">
        <v>6</v>
      </c>
      <c r="BR528">
        <v>1.8</v>
      </c>
      <c r="BS528">
        <v>1.95</v>
      </c>
      <c r="BT528" t="s">
        <v>4348</v>
      </c>
      <c r="BU528">
        <f>VLOOKUP(Table1[[#This Row],[Reference]],metron,11,FALSE)</f>
        <v>1.128766254360926</v>
      </c>
      <c r="BV528">
        <f>VLOOKUP(Table1[[#This Row],[Reference]],metron,12,FALSE)</f>
        <v>1.415794481446242</v>
      </c>
    </row>
    <row r="529" spans="1:74" hidden="1" x14ac:dyDescent="0.45">
      <c r="A529" t="s">
        <v>5400</v>
      </c>
      <c r="B529">
        <v>1628301900</v>
      </c>
      <c r="C529" s="3" t="s">
        <v>4898</v>
      </c>
      <c r="D529" t="s">
        <v>65</v>
      </c>
      <c r="E529" t="s">
        <v>66</v>
      </c>
      <c r="F529" t="s">
        <v>2218</v>
      </c>
      <c r="G529" t="s">
        <v>77</v>
      </c>
      <c r="H529" t="s">
        <v>3796</v>
      </c>
      <c r="I529">
        <f>MROUND(Table1[[#This Row],[Prob_H]]*100,2)/100</f>
        <v>0.32</v>
      </c>
      <c r="J529">
        <f>1/Table1[[#This Row],[odds_ft_home_team_win]]-Table1[[#This Row],[Margin/3]]</f>
        <v>0.31605285792477916</v>
      </c>
      <c r="K529">
        <f>1/Table1[[#This Row],[odds_ft_draw]]-Table1[[#This Row],[Margin/3]]</f>
        <v>0.3045586050512159</v>
      </c>
      <c r="L529">
        <f>1/Table1[[#This Row],[odds_ft_away_team_win]]-Table1[[#This Row],[Margin/3]]</f>
        <v>0.37938853702400499</v>
      </c>
      <c r="M529">
        <v>3</v>
      </c>
      <c r="N529">
        <v>0</v>
      </c>
      <c r="O529">
        <v>1</v>
      </c>
      <c r="P529">
        <v>1.24</v>
      </c>
      <c r="Q529">
        <v>1.5</v>
      </c>
      <c r="R529" t="str" cm="1">
        <f t="array" ref="R5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29">
        <v>1</v>
      </c>
      <c r="T529">
        <v>2</v>
      </c>
      <c r="U529">
        <v>3</v>
      </c>
      <c r="V529">
        <v>2</v>
      </c>
      <c r="W529">
        <v>1</v>
      </c>
      <c r="X529">
        <v>1</v>
      </c>
      <c r="Y529">
        <v>28</v>
      </c>
      <c r="Z529" t="s">
        <v>4497</v>
      </c>
      <c r="AA529">
        <v>4</v>
      </c>
      <c r="AB529">
        <v>6</v>
      </c>
      <c r="AC529">
        <v>0</v>
      </c>
      <c r="AD529">
        <v>0</v>
      </c>
      <c r="AE529">
        <v>3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18</v>
      </c>
      <c r="AL529">
        <v>7</v>
      </c>
      <c r="AM529">
        <v>5</v>
      </c>
      <c r="AN529">
        <v>4</v>
      </c>
      <c r="AO529">
        <v>13</v>
      </c>
      <c r="AP529">
        <v>3</v>
      </c>
      <c r="AQ529">
        <v>12</v>
      </c>
      <c r="AR529">
        <v>13</v>
      </c>
      <c r="AS529">
        <v>47</v>
      </c>
      <c r="AT529">
        <v>53</v>
      </c>
      <c r="AU529">
        <v>1.79</v>
      </c>
      <c r="AV529">
        <v>1.02</v>
      </c>
      <c r="AW529">
        <v>2.5</v>
      </c>
      <c r="AX529">
        <v>50</v>
      </c>
      <c r="AY529">
        <v>100</v>
      </c>
      <c r="AZ529">
        <v>50</v>
      </c>
      <c r="BA529">
        <v>0</v>
      </c>
      <c r="BB529">
        <v>0</v>
      </c>
      <c r="BC529">
        <v>50</v>
      </c>
      <c r="BD529">
        <v>50</v>
      </c>
      <c r="BE529">
        <v>50</v>
      </c>
      <c r="BF529">
        <v>100</v>
      </c>
      <c r="BG529">
        <v>6</v>
      </c>
      <c r="BH529">
        <v>8</v>
      </c>
      <c r="BI529">
        <v>2.9</v>
      </c>
      <c r="BJ529">
        <v>3</v>
      </c>
      <c r="BK529">
        <v>2.4500000000000002</v>
      </c>
      <c r="BL529">
        <f>1/Table1[[#This Row],[odds_ft_home_team_win]]+1/Table1[[#This Row],[odds_ft_draw]]+1/Table1[[#This Row],[odds_ft_away_team_win]]-1</f>
        <v>8.6324184846352292E-2</v>
      </c>
      <c r="BM529">
        <f>Table1[[#This Row],[Margin]]/3</f>
        <v>2.877472828211743E-2</v>
      </c>
      <c r="BN529">
        <v>1.45</v>
      </c>
      <c r="BO529">
        <v>2.2000000000000002</v>
      </c>
      <c r="BP529">
        <v>3.75</v>
      </c>
      <c r="BQ529">
        <v>7.25</v>
      </c>
      <c r="BR529">
        <v>1.95</v>
      </c>
      <c r="BS529">
        <v>1.8</v>
      </c>
      <c r="BT529" t="s">
        <v>3809</v>
      </c>
      <c r="BU529">
        <f>VLOOKUP(Table1[[#This Row],[Reference]],metron,11,FALSE)</f>
        <v>1.210167055864918</v>
      </c>
      <c r="BV529">
        <f>VLOOKUP(Table1[[#This Row],[Reference]],metron,12,FALSE)</f>
        <v>1.3211783725525419</v>
      </c>
    </row>
    <row r="530" spans="1:74" x14ac:dyDescent="0.45">
      <c r="A530" t="s">
        <v>5400</v>
      </c>
      <c r="B530">
        <v>1628301960</v>
      </c>
      <c r="C530" s="3" t="s">
        <v>4899</v>
      </c>
      <c r="D530" t="s">
        <v>65</v>
      </c>
      <c r="E530" t="s">
        <v>66</v>
      </c>
      <c r="F530" t="s">
        <v>72</v>
      </c>
      <c r="G530" t="s">
        <v>97</v>
      </c>
      <c r="H530" t="s">
        <v>3793</v>
      </c>
      <c r="I530">
        <f>MROUND(Table1[[#This Row],[Prob_H]]*100,2)/100</f>
        <v>0.5</v>
      </c>
      <c r="J530">
        <f>1/Table1[[#This Row],[odds_ft_home_team_win]]-Table1[[#This Row],[Margin/3]]</f>
        <v>0.49454278511870131</v>
      </c>
      <c r="K530">
        <f>1/Table1[[#This Row],[odds_ft_draw]]-Table1[[#This Row],[Margin/3]]</f>
        <v>0.25669686140890324</v>
      </c>
      <c r="L530">
        <f>1/Table1[[#This Row],[odds_ft_away_team_win]]-Table1[[#This Row],[Margin/3]]</f>
        <v>0.24876035347239533</v>
      </c>
      <c r="M530">
        <v>3</v>
      </c>
      <c r="N530">
        <v>0</v>
      </c>
      <c r="O530">
        <v>3</v>
      </c>
      <c r="P530">
        <v>1.35</v>
      </c>
      <c r="Q530">
        <v>1.29</v>
      </c>
      <c r="R530" t="str" cm="1">
        <f t="array" ref="R5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0">
        <v>0</v>
      </c>
      <c r="T530">
        <v>2</v>
      </c>
      <c r="U530">
        <v>2</v>
      </c>
      <c r="V530">
        <v>1</v>
      </c>
      <c r="W530">
        <v>0</v>
      </c>
      <c r="X530">
        <v>1</v>
      </c>
      <c r="Z530" t="s">
        <v>4900</v>
      </c>
      <c r="AA530">
        <v>7</v>
      </c>
      <c r="AB530">
        <v>3</v>
      </c>
      <c r="AC530">
        <v>3</v>
      </c>
      <c r="AD530">
        <v>0</v>
      </c>
      <c r="AE530">
        <v>3</v>
      </c>
      <c r="AF530">
        <v>0</v>
      </c>
      <c r="AG530">
        <v>1</v>
      </c>
      <c r="AH530">
        <v>2</v>
      </c>
      <c r="AI530">
        <v>0</v>
      </c>
      <c r="AJ530">
        <v>3</v>
      </c>
      <c r="AK530">
        <v>17</v>
      </c>
      <c r="AL530">
        <v>10</v>
      </c>
      <c r="AM530">
        <v>4</v>
      </c>
      <c r="AN530">
        <v>7</v>
      </c>
      <c r="AO530">
        <v>13</v>
      </c>
      <c r="AP530">
        <v>3</v>
      </c>
      <c r="AQ530">
        <v>11</v>
      </c>
      <c r="AR530">
        <v>18</v>
      </c>
      <c r="AS530">
        <v>61</v>
      </c>
      <c r="AT530">
        <v>39</v>
      </c>
      <c r="AU530">
        <v>1.69</v>
      </c>
      <c r="AV530">
        <v>1.41</v>
      </c>
      <c r="AW530">
        <v>3.5</v>
      </c>
      <c r="AX530">
        <v>100</v>
      </c>
      <c r="AY530">
        <v>100</v>
      </c>
      <c r="AZ530">
        <v>100</v>
      </c>
      <c r="BA530">
        <v>50</v>
      </c>
      <c r="BB530">
        <v>0</v>
      </c>
      <c r="BC530">
        <v>50</v>
      </c>
      <c r="BD530">
        <v>100</v>
      </c>
      <c r="BE530">
        <v>100</v>
      </c>
      <c r="BF530">
        <v>100</v>
      </c>
      <c r="BG530">
        <v>11</v>
      </c>
      <c r="BH530">
        <v>2</v>
      </c>
      <c r="BI530">
        <v>1.91</v>
      </c>
      <c r="BJ530">
        <v>3.5</v>
      </c>
      <c r="BK530">
        <v>3.6</v>
      </c>
      <c r="BL530">
        <f>1/Table1[[#This Row],[odds_ft_home_team_win]]+1/Table1[[#This Row],[odds_ft_draw]]+1/Table1[[#This Row],[odds_ft_away_team_win]]-1</f>
        <v>8.7052272916147366E-2</v>
      </c>
      <c r="BM530">
        <f>Table1[[#This Row],[Margin]]/3</f>
        <v>2.9017424305382455E-2</v>
      </c>
      <c r="BN530">
        <v>1.31</v>
      </c>
      <c r="BO530">
        <v>1.87</v>
      </c>
      <c r="BP530">
        <v>3.05</v>
      </c>
      <c r="BQ530">
        <v>5.75</v>
      </c>
      <c r="BR530">
        <v>1.83</v>
      </c>
      <c r="BS530">
        <v>1.95</v>
      </c>
      <c r="BT530" t="s">
        <v>3829</v>
      </c>
      <c r="BU530">
        <f>VLOOKUP(Table1[[#This Row],[Reference]],metron,11,FALSE)</f>
        <v>1.5342708579532029</v>
      </c>
      <c r="BV530">
        <f>VLOOKUP(Table1[[#This Row],[Reference]],metron,12,FALSE)</f>
        <v>0.98593713070196176</v>
      </c>
    </row>
    <row r="531" spans="1:74" hidden="1" x14ac:dyDescent="0.45">
      <c r="A531" t="s">
        <v>5400</v>
      </c>
      <c r="B531">
        <v>1628373600</v>
      </c>
      <c r="C531" s="3" t="s">
        <v>4901</v>
      </c>
      <c r="D531" t="s">
        <v>65</v>
      </c>
      <c r="E531" t="s">
        <v>66</v>
      </c>
      <c r="F531" t="s">
        <v>98</v>
      </c>
      <c r="G531" t="s">
        <v>3788</v>
      </c>
      <c r="H531" t="s">
        <v>3822</v>
      </c>
      <c r="I531">
        <f>MROUND(Table1[[#This Row],[Prob_H]]*100,2)/100</f>
        <v>0.56000000000000005</v>
      </c>
      <c r="J531">
        <f>1/Table1[[#This Row],[odds_ft_home_team_win]]-Table1[[#This Row],[Margin/3]]</f>
        <v>0.56358543417366946</v>
      </c>
      <c r="K531">
        <f>1/Table1[[#This Row],[odds_ft_draw]]-Table1[[#This Row],[Margin/3]]</f>
        <v>0.26106442577030814</v>
      </c>
      <c r="L531">
        <f>1/Table1[[#This Row],[odds_ft_away_team_win]]-Table1[[#This Row],[Margin/3]]</f>
        <v>0.17535014005602242</v>
      </c>
      <c r="M531">
        <v>3</v>
      </c>
      <c r="N531">
        <v>0</v>
      </c>
      <c r="O531">
        <v>0</v>
      </c>
      <c r="P531">
        <v>1.47</v>
      </c>
      <c r="Q531">
        <v>0.71</v>
      </c>
      <c r="R531" t="str" cm="1">
        <f t="array" ref="R5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31">
        <v>2</v>
      </c>
      <c r="T531">
        <v>2</v>
      </c>
      <c r="U531">
        <v>4</v>
      </c>
      <c r="V531">
        <v>2</v>
      </c>
      <c r="W531">
        <v>1</v>
      </c>
      <c r="X531">
        <v>1</v>
      </c>
      <c r="Y531" t="s">
        <v>4902</v>
      </c>
      <c r="Z531" t="s">
        <v>4903</v>
      </c>
      <c r="AA531">
        <v>8</v>
      </c>
      <c r="AB531">
        <v>3</v>
      </c>
      <c r="AC531">
        <v>0</v>
      </c>
      <c r="AD531">
        <v>0</v>
      </c>
      <c r="AE531">
        <v>2</v>
      </c>
      <c r="AF531">
        <v>0</v>
      </c>
      <c r="AG531">
        <v>0</v>
      </c>
      <c r="AH531">
        <v>0</v>
      </c>
      <c r="AI531">
        <v>0</v>
      </c>
      <c r="AJ531">
        <v>2</v>
      </c>
      <c r="AK531">
        <v>19</v>
      </c>
      <c r="AL531">
        <v>9</v>
      </c>
      <c r="AM531">
        <v>8</v>
      </c>
      <c r="AN531">
        <v>4</v>
      </c>
      <c r="AO531">
        <v>11</v>
      </c>
      <c r="AP531">
        <v>5</v>
      </c>
      <c r="AQ531">
        <v>14</v>
      </c>
      <c r="AR531">
        <v>9</v>
      </c>
      <c r="AS531">
        <v>65</v>
      </c>
      <c r="AT531">
        <v>35</v>
      </c>
      <c r="AU531">
        <v>2.16</v>
      </c>
      <c r="AV531">
        <v>1.03</v>
      </c>
      <c r="AW531">
        <v>2.5</v>
      </c>
      <c r="AX531">
        <v>50</v>
      </c>
      <c r="AY531">
        <v>100</v>
      </c>
      <c r="AZ531">
        <v>50</v>
      </c>
      <c r="BA531">
        <v>0</v>
      </c>
      <c r="BB531">
        <v>0</v>
      </c>
      <c r="BC531">
        <v>0</v>
      </c>
      <c r="BD531">
        <v>50</v>
      </c>
      <c r="BE531">
        <v>100</v>
      </c>
      <c r="BF531">
        <v>100</v>
      </c>
      <c r="BG531">
        <v>10</v>
      </c>
      <c r="BH531">
        <v>2</v>
      </c>
      <c r="BI531">
        <v>1.7</v>
      </c>
      <c r="BJ531">
        <v>3.5</v>
      </c>
      <c r="BK531">
        <v>5</v>
      </c>
      <c r="BL531">
        <f>1/Table1[[#This Row],[odds_ft_home_team_win]]+1/Table1[[#This Row],[odds_ft_draw]]+1/Table1[[#This Row],[odds_ft_away_team_win]]-1</f>
        <v>7.3949579831932732E-2</v>
      </c>
      <c r="BM531">
        <f>Table1[[#This Row],[Margin]]/3</f>
        <v>2.4649859943977576E-2</v>
      </c>
      <c r="BN531">
        <v>1.38</v>
      </c>
      <c r="BO531">
        <v>2.1</v>
      </c>
      <c r="BP531">
        <v>3.95</v>
      </c>
      <c r="BQ531">
        <v>7.75</v>
      </c>
      <c r="BR531">
        <v>2.2000000000000002</v>
      </c>
      <c r="BS531">
        <v>1.67</v>
      </c>
      <c r="BT531" t="s">
        <v>3841</v>
      </c>
      <c r="BU531">
        <f>VLOOKUP(Table1[[#This Row],[Reference]],metron,11,FALSE)</f>
        <v>1.7546812539448771</v>
      </c>
      <c r="BV531">
        <f>VLOOKUP(Table1[[#This Row],[Reference]],metron,12,FALSE)</f>
        <v>0.93456764148958549</v>
      </c>
    </row>
    <row r="532" spans="1:74" x14ac:dyDescent="0.45">
      <c r="A532" t="s">
        <v>5400</v>
      </c>
      <c r="B532">
        <v>1628380800</v>
      </c>
      <c r="C532" s="3" t="s">
        <v>4904</v>
      </c>
      <c r="D532" t="s">
        <v>65</v>
      </c>
      <c r="E532" t="s">
        <v>66</v>
      </c>
      <c r="F532" t="s">
        <v>86</v>
      </c>
      <c r="G532" t="s">
        <v>73</v>
      </c>
      <c r="H532" t="s">
        <v>3800</v>
      </c>
      <c r="I532">
        <f>MROUND(Table1[[#This Row],[Prob_H]]*100,2)/100</f>
        <v>0.5</v>
      </c>
      <c r="J532">
        <f>1/Table1[[#This Row],[odds_ft_home_team_win]]-Table1[[#This Row],[Margin/3]]</f>
        <v>0.49750484363631536</v>
      </c>
      <c r="K532">
        <f>1/Table1[[#This Row],[odds_ft_draw]]-Table1[[#This Row],[Margin/3]]</f>
        <v>0.28163694190453931</v>
      </c>
      <c r="L532">
        <f>1/Table1[[#This Row],[odds_ft_away_team_win]]-Table1[[#This Row],[Margin/3]]</f>
        <v>0.22085821445914522</v>
      </c>
      <c r="M532">
        <v>3</v>
      </c>
      <c r="N532">
        <v>3</v>
      </c>
      <c r="O532">
        <v>1</v>
      </c>
      <c r="P532">
        <v>1.9</v>
      </c>
      <c r="Q532">
        <v>1.42</v>
      </c>
      <c r="R532" t="str" cm="1">
        <f t="array" ref="R5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32">
        <v>2</v>
      </c>
      <c r="T532">
        <v>0</v>
      </c>
      <c r="U532">
        <v>2</v>
      </c>
      <c r="V532">
        <v>1</v>
      </c>
      <c r="W532">
        <v>1</v>
      </c>
      <c r="X532">
        <v>0</v>
      </c>
      <c r="Y532" t="s">
        <v>4905</v>
      </c>
      <c r="AA532">
        <v>3</v>
      </c>
      <c r="AB532">
        <v>5</v>
      </c>
      <c r="AC532">
        <v>2</v>
      </c>
      <c r="AD532">
        <v>0</v>
      </c>
      <c r="AE532">
        <v>2</v>
      </c>
      <c r="AF532">
        <v>0</v>
      </c>
      <c r="AG532">
        <v>0</v>
      </c>
      <c r="AH532">
        <v>2</v>
      </c>
      <c r="AI532">
        <v>0</v>
      </c>
      <c r="AJ532">
        <v>2</v>
      </c>
      <c r="AK532">
        <v>11</v>
      </c>
      <c r="AL532">
        <v>13</v>
      </c>
      <c r="AM532">
        <v>6</v>
      </c>
      <c r="AN532">
        <v>4</v>
      </c>
      <c r="AO532">
        <v>5</v>
      </c>
      <c r="AP532">
        <v>9</v>
      </c>
      <c r="AQ532">
        <v>13</v>
      </c>
      <c r="AR532">
        <v>17</v>
      </c>
      <c r="AS532">
        <v>46</v>
      </c>
      <c r="AT532">
        <v>54</v>
      </c>
      <c r="AU532">
        <v>1.32</v>
      </c>
      <c r="AV532">
        <v>1.35</v>
      </c>
      <c r="AW532">
        <v>2.5</v>
      </c>
      <c r="AX532">
        <v>100</v>
      </c>
      <c r="AY532">
        <v>100</v>
      </c>
      <c r="AZ532">
        <v>50</v>
      </c>
      <c r="BA532">
        <v>0</v>
      </c>
      <c r="BB532">
        <v>0</v>
      </c>
      <c r="BC532">
        <v>0</v>
      </c>
      <c r="BD532">
        <v>50</v>
      </c>
      <c r="BE532">
        <v>100</v>
      </c>
      <c r="BF532">
        <v>100</v>
      </c>
      <c r="BG532">
        <v>7</v>
      </c>
      <c r="BH532">
        <v>6</v>
      </c>
      <c r="BI532">
        <v>1.91</v>
      </c>
      <c r="BJ532">
        <v>3.25</v>
      </c>
      <c r="BK532">
        <v>4.05</v>
      </c>
      <c r="BL532">
        <f>1/Table1[[#This Row],[odds_ft_home_team_win]]+1/Table1[[#This Row],[odds_ft_draw]]+1/Table1[[#This Row],[odds_ft_away_team_win]]-1</f>
        <v>7.8166097363305154E-2</v>
      </c>
      <c r="BM532">
        <f>Table1[[#This Row],[Margin]]/3</f>
        <v>2.6055365787768386E-2</v>
      </c>
      <c r="BN532">
        <v>1.43</v>
      </c>
      <c r="BO532">
        <v>2.2000000000000002</v>
      </c>
      <c r="BP532">
        <v>3.8</v>
      </c>
      <c r="BQ532">
        <v>7.5</v>
      </c>
      <c r="BR532">
        <v>2.0499999999999998</v>
      </c>
      <c r="BS532">
        <v>1.74</v>
      </c>
      <c r="BT532" t="s">
        <v>3802</v>
      </c>
      <c r="BU532">
        <f>VLOOKUP(Table1[[#This Row],[Reference]],metron,11,FALSE)</f>
        <v>1.5342708579532029</v>
      </c>
      <c r="BV532">
        <f>VLOOKUP(Table1[[#This Row],[Reference]],metron,12,FALSE)</f>
        <v>0.98593713070196176</v>
      </c>
    </row>
    <row r="533" spans="1:74" hidden="1" x14ac:dyDescent="0.45">
      <c r="A533" t="s">
        <v>5415</v>
      </c>
      <c r="B533">
        <v>1390698000</v>
      </c>
      <c r="C533" s="3" t="s">
        <v>899</v>
      </c>
      <c r="D533" t="s">
        <v>65</v>
      </c>
      <c r="E533" t="s">
        <v>66</v>
      </c>
      <c r="F533" t="s">
        <v>68</v>
      </c>
      <c r="G533" t="s">
        <v>94</v>
      </c>
      <c r="H533" t="s">
        <v>66</v>
      </c>
      <c r="I533" t="e">
        <f>MROUND(Table1[[#This Row],[Prob_H]]*100,2)/100</f>
        <v>#DIV/0!</v>
      </c>
      <c r="J533" t="e">
        <f>1/Table1[[#This Row],[odds_ft_home_team_win]]-Table1[[#This Row],[Margin/3]]</f>
        <v>#DIV/0!</v>
      </c>
      <c r="K533" t="e">
        <f>1/Table1[[#This Row],[odds_ft_draw]]-Table1[[#This Row],[Margin/3]]</f>
        <v>#DIV/0!</v>
      </c>
      <c r="L533" t="e">
        <f>1/Table1[[#This Row],[odds_ft_away_team_win]]-Table1[[#This Row],[Margin/3]]</f>
        <v>#DIV/0!</v>
      </c>
      <c r="M533">
        <v>4</v>
      </c>
      <c r="N533">
        <v>1.36</v>
      </c>
      <c r="O533">
        <v>0.8</v>
      </c>
      <c r="P533">
        <v>1.44</v>
      </c>
      <c r="Q533">
        <v>1.06</v>
      </c>
      <c r="R533" t="str" cm="1">
        <f t="array" ref="R5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3">
        <v>1</v>
      </c>
      <c r="T533">
        <v>2</v>
      </c>
      <c r="U533">
        <v>3</v>
      </c>
      <c r="V533">
        <v>1</v>
      </c>
      <c r="W533">
        <v>1</v>
      </c>
      <c r="X533">
        <v>0</v>
      </c>
      <c r="Y533">
        <v>10</v>
      </c>
      <c r="Z533" t="s">
        <v>900</v>
      </c>
      <c r="AA533">
        <v>4</v>
      </c>
      <c r="AB533">
        <v>1</v>
      </c>
      <c r="AC533">
        <v>1</v>
      </c>
      <c r="AD533">
        <v>1</v>
      </c>
      <c r="AE533">
        <v>4</v>
      </c>
      <c r="AF533">
        <v>0</v>
      </c>
      <c r="AG533">
        <v>1</v>
      </c>
      <c r="AH533">
        <v>1</v>
      </c>
      <c r="AI533">
        <v>1</v>
      </c>
      <c r="AJ533">
        <v>3</v>
      </c>
      <c r="AK533">
        <v>7</v>
      </c>
      <c r="AL533">
        <v>7</v>
      </c>
      <c r="AM533">
        <v>5</v>
      </c>
      <c r="AN533">
        <v>3</v>
      </c>
      <c r="AO533">
        <v>2</v>
      </c>
      <c r="AP533">
        <v>4</v>
      </c>
      <c r="AQ533">
        <v>11</v>
      </c>
      <c r="AR533">
        <v>15</v>
      </c>
      <c r="AS533">
        <v>44</v>
      </c>
      <c r="AT533">
        <v>56</v>
      </c>
      <c r="AU533">
        <v>0</v>
      </c>
      <c r="AV533">
        <v>0</v>
      </c>
      <c r="AW533">
        <v>2.0099999999999998</v>
      </c>
      <c r="AX533">
        <v>52</v>
      </c>
      <c r="AY533">
        <v>57</v>
      </c>
      <c r="AZ533">
        <v>32</v>
      </c>
      <c r="BA533">
        <v>23</v>
      </c>
      <c r="BB533">
        <v>5</v>
      </c>
      <c r="BC533">
        <v>18</v>
      </c>
      <c r="BD533">
        <v>52</v>
      </c>
      <c r="BE533">
        <v>28</v>
      </c>
      <c r="BF533">
        <v>76</v>
      </c>
      <c r="BG533">
        <v>8</v>
      </c>
      <c r="BH533">
        <v>4.51</v>
      </c>
      <c r="BI533">
        <v>0</v>
      </c>
      <c r="BJ533">
        <v>0</v>
      </c>
      <c r="BK533">
        <v>0</v>
      </c>
      <c r="BL533" t="e">
        <f>1/Table1[[#This Row],[odds_ft_home_team_win]]+1/Table1[[#This Row],[odds_ft_draw]]+1/Table1[[#This Row],[odds_ft_away_team_win]]-1</f>
        <v>#DIV/0!</v>
      </c>
      <c r="BM533" t="e">
        <f>Table1[[#This Row],[Margin]]/3</f>
        <v>#DIV/0!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t="s">
        <v>116</v>
      </c>
      <c r="BU533" t="e">
        <f>VLOOKUP(Table1[[#This Row],[Reference]],metron,11,FALSE)</f>
        <v>#DIV/0!</v>
      </c>
      <c r="BV533" t="e">
        <f>VLOOKUP(Table1[[#This Row],[Reference]],metron,12,FALSE)</f>
        <v>#DIV/0!</v>
      </c>
    </row>
    <row r="534" spans="1:74" hidden="1" x14ac:dyDescent="0.45">
      <c r="A534" t="s">
        <v>5400</v>
      </c>
      <c r="B534">
        <v>1628388000</v>
      </c>
      <c r="C534" s="3" t="s">
        <v>4906</v>
      </c>
      <c r="D534" t="s">
        <v>65</v>
      </c>
      <c r="E534" t="s">
        <v>66</v>
      </c>
      <c r="F534" t="s">
        <v>68</v>
      </c>
      <c r="G534" t="s">
        <v>88</v>
      </c>
      <c r="H534" t="s">
        <v>3811</v>
      </c>
      <c r="I534">
        <f>MROUND(Table1[[#This Row],[Prob_H]]*100,2)/100</f>
        <v>0.46</v>
      </c>
      <c r="J534">
        <f>1/Table1[[#This Row],[odds_ft_home_team_win]]-Table1[[#This Row],[Margin/3]]</f>
        <v>0.45881976593072438</v>
      </c>
      <c r="K534">
        <f>1/Table1[[#This Row],[odds_ft_draw]]-Table1[[#This Row],[Margin/3]]</f>
        <v>0.28847520534226129</v>
      </c>
      <c r="L534">
        <f>1/Table1[[#This Row],[odds_ft_away_team_win]]-Table1[[#This Row],[Margin/3]]</f>
        <v>0.25270502872701428</v>
      </c>
      <c r="M534">
        <v>3</v>
      </c>
      <c r="N534">
        <v>0</v>
      </c>
      <c r="O534">
        <v>3</v>
      </c>
      <c r="P534">
        <v>2</v>
      </c>
      <c r="Q534">
        <v>1.1100000000000001</v>
      </c>
      <c r="R534" t="str" cm="1">
        <f t="array" ref="R5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34">
        <v>1</v>
      </c>
      <c r="T534">
        <v>1</v>
      </c>
      <c r="U534">
        <v>2</v>
      </c>
      <c r="V534">
        <v>1</v>
      </c>
      <c r="W534">
        <v>0</v>
      </c>
      <c r="X534">
        <v>1</v>
      </c>
      <c r="Y534">
        <v>89</v>
      </c>
      <c r="Z534">
        <v>8</v>
      </c>
      <c r="AA534">
        <v>4</v>
      </c>
      <c r="AB534">
        <v>7</v>
      </c>
      <c r="AC534">
        <v>1</v>
      </c>
      <c r="AD534">
        <v>1</v>
      </c>
      <c r="AE534">
        <v>3</v>
      </c>
      <c r="AF534">
        <v>0</v>
      </c>
      <c r="AG534">
        <v>2</v>
      </c>
      <c r="AH534">
        <v>0</v>
      </c>
      <c r="AI534">
        <v>2</v>
      </c>
      <c r="AJ534">
        <v>1</v>
      </c>
      <c r="AK534">
        <v>13</v>
      </c>
      <c r="AL534">
        <v>13</v>
      </c>
      <c r="AM534">
        <v>5</v>
      </c>
      <c r="AN534">
        <v>5</v>
      </c>
      <c r="AO534">
        <v>8</v>
      </c>
      <c r="AP534">
        <v>8</v>
      </c>
      <c r="AQ534">
        <v>17</v>
      </c>
      <c r="AR534">
        <v>15</v>
      </c>
      <c r="AS534">
        <v>51</v>
      </c>
      <c r="AT534">
        <v>49</v>
      </c>
      <c r="AU534">
        <v>1.58</v>
      </c>
      <c r="AV534">
        <v>1.47</v>
      </c>
      <c r="AW534">
        <v>1.5</v>
      </c>
      <c r="AX534">
        <v>0</v>
      </c>
      <c r="AY534">
        <v>50</v>
      </c>
      <c r="AZ534">
        <v>50</v>
      </c>
      <c r="BA534">
        <v>0</v>
      </c>
      <c r="BB534">
        <v>0</v>
      </c>
      <c r="BC534">
        <v>50</v>
      </c>
      <c r="BD534">
        <v>50</v>
      </c>
      <c r="BE534">
        <v>0</v>
      </c>
      <c r="BF534">
        <v>50</v>
      </c>
      <c r="BG534">
        <v>7</v>
      </c>
      <c r="BH534">
        <v>2</v>
      </c>
      <c r="BI534">
        <v>2.0499999999999998</v>
      </c>
      <c r="BJ534">
        <v>3.15</v>
      </c>
      <c r="BK534">
        <v>3.55</v>
      </c>
      <c r="BL534">
        <f>1/Table1[[#This Row],[odds_ft_home_team_win]]+1/Table1[[#This Row],[odds_ft_draw]]+1/Table1[[#This Row],[odds_ft_away_team_win]]-1</f>
        <v>8.6955336354168411E-2</v>
      </c>
      <c r="BM534">
        <f>Table1[[#This Row],[Margin]]/3</f>
        <v>2.8985112118056138E-2</v>
      </c>
      <c r="BN534">
        <v>1.45</v>
      </c>
      <c r="BO534">
        <v>2.25</v>
      </c>
      <c r="BP534">
        <v>3.9</v>
      </c>
      <c r="BQ534">
        <v>7.75</v>
      </c>
      <c r="BR534">
        <v>2.1</v>
      </c>
      <c r="BS534">
        <v>1.71</v>
      </c>
      <c r="BT534" t="s">
        <v>3807</v>
      </c>
      <c r="BU534">
        <f>VLOOKUP(Table1[[#This Row],[Reference]],metron,11,FALSE)</f>
        <v>1.4888836329233679</v>
      </c>
      <c r="BV534">
        <f>VLOOKUP(Table1[[#This Row],[Reference]],metron,12,FALSE)</f>
        <v>1.0516792809839171</v>
      </c>
    </row>
    <row r="535" spans="1:74" hidden="1" x14ac:dyDescent="0.45">
      <c r="A535" t="s">
        <v>5400</v>
      </c>
      <c r="B535">
        <v>1628442000</v>
      </c>
      <c r="C535" s="3" t="s">
        <v>4907</v>
      </c>
      <c r="D535" t="s">
        <v>65</v>
      </c>
      <c r="E535" t="s">
        <v>66</v>
      </c>
      <c r="F535" t="s">
        <v>94</v>
      </c>
      <c r="G535" t="s">
        <v>3792</v>
      </c>
      <c r="H535" t="s">
        <v>3839</v>
      </c>
      <c r="I535">
        <f>MROUND(Table1[[#This Row],[Prob_H]]*100,2)/100</f>
        <v>0.4</v>
      </c>
      <c r="J535">
        <f>1/Table1[[#This Row],[odds_ft_home_team_win]]-Table1[[#This Row],[Margin/3]]</f>
        <v>0.39479905437352247</v>
      </c>
      <c r="K535">
        <f>1/Table1[[#This Row],[odds_ft_draw]]-Table1[[#This Row],[Margin/3]]</f>
        <v>0.30260047281323876</v>
      </c>
      <c r="L535">
        <f>1/Table1[[#This Row],[odds_ft_away_team_win]]-Table1[[#This Row],[Margin/3]]</f>
        <v>0.30260047281323876</v>
      </c>
      <c r="M535">
        <v>3</v>
      </c>
      <c r="N535">
        <v>1</v>
      </c>
      <c r="O535">
        <v>3</v>
      </c>
      <c r="P535">
        <v>1.58</v>
      </c>
      <c r="Q535">
        <v>1.25</v>
      </c>
      <c r="R535" t="str" cm="1">
        <f t="array" ref="R5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5">
        <v>1</v>
      </c>
      <c r="T535">
        <v>3</v>
      </c>
      <c r="U535">
        <v>4</v>
      </c>
      <c r="V535">
        <v>3</v>
      </c>
      <c r="W535">
        <v>1</v>
      </c>
      <c r="X535">
        <v>2</v>
      </c>
      <c r="Y535">
        <v>39</v>
      </c>
      <c r="Z535" t="s">
        <v>4908</v>
      </c>
      <c r="AA535">
        <v>5</v>
      </c>
      <c r="AB535">
        <v>0</v>
      </c>
      <c r="AC535">
        <v>3</v>
      </c>
      <c r="AD535">
        <v>0</v>
      </c>
      <c r="AE535">
        <v>0</v>
      </c>
      <c r="AF535">
        <v>0</v>
      </c>
      <c r="AG535">
        <v>1</v>
      </c>
      <c r="AH535">
        <v>2</v>
      </c>
      <c r="AI535">
        <v>0</v>
      </c>
      <c r="AJ535">
        <v>0</v>
      </c>
      <c r="AK535">
        <v>12</v>
      </c>
      <c r="AL535">
        <v>11</v>
      </c>
      <c r="AM535">
        <v>4</v>
      </c>
      <c r="AN535">
        <v>6</v>
      </c>
      <c r="AO535">
        <v>8</v>
      </c>
      <c r="AP535">
        <v>5</v>
      </c>
      <c r="AQ535">
        <v>14</v>
      </c>
      <c r="AR535">
        <v>11</v>
      </c>
      <c r="AS535">
        <v>63</v>
      </c>
      <c r="AT535">
        <v>37</v>
      </c>
      <c r="AU535">
        <v>1.36</v>
      </c>
      <c r="AV535">
        <v>1.33</v>
      </c>
      <c r="AW535">
        <v>1.5</v>
      </c>
      <c r="AX535">
        <v>50</v>
      </c>
      <c r="AY535">
        <v>50</v>
      </c>
      <c r="AZ535">
        <v>50</v>
      </c>
      <c r="BA535">
        <v>0</v>
      </c>
      <c r="BB535">
        <v>0</v>
      </c>
      <c r="BC535">
        <v>0</v>
      </c>
      <c r="BD535">
        <v>50</v>
      </c>
      <c r="BE535">
        <v>50</v>
      </c>
      <c r="BF535">
        <v>50</v>
      </c>
      <c r="BG535">
        <v>5</v>
      </c>
      <c r="BH535">
        <v>0</v>
      </c>
      <c r="BI535">
        <v>2.35</v>
      </c>
      <c r="BJ535">
        <v>3</v>
      </c>
      <c r="BK535">
        <v>3</v>
      </c>
      <c r="BL535">
        <f>1/Table1[[#This Row],[odds_ft_home_team_win]]+1/Table1[[#This Row],[odds_ft_draw]]+1/Table1[[#This Row],[odds_ft_away_team_win]]-1</f>
        <v>9.219858156028371E-2</v>
      </c>
      <c r="BM535">
        <f>Table1[[#This Row],[Margin]]/3</f>
        <v>3.0732860520094569E-2</v>
      </c>
      <c r="BN535">
        <v>1.44</v>
      </c>
      <c r="BO535">
        <v>2.2000000000000002</v>
      </c>
      <c r="BP535">
        <v>3.75</v>
      </c>
      <c r="BQ535">
        <v>7.25</v>
      </c>
      <c r="BR535">
        <v>1.95</v>
      </c>
      <c r="BS535">
        <v>1.8</v>
      </c>
      <c r="BT535" t="s">
        <v>3833</v>
      </c>
      <c r="BU535">
        <f>VLOOKUP(Table1[[#This Row],[Reference]],metron,11,FALSE)</f>
        <v>1.344038264434575</v>
      </c>
      <c r="BV535">
        <f>VLOOKUP(Table1[[#This Row],[Reference]],metron,12,FALSE)</f>
        <v>1.1515772691037469</v>
      </c>
    </row>
    <row r="536" spans="1:74" hidden="1" x14ac:dyDescent="0.45">
      <c r="A536" t="s">
        <v>5400</v>
      </c>
      <c r="B536">
        <v>1628560800</v>
      </c>
      <c r="C536" s="3" t="s">
        <v>4909</v>
      </c>
      <c r="D536" t="s">
        <v>65</v>
      </c>
      <c r="E536" t="s">
        <v>66</v>
      </c>
      <c r="F536" t="s">
        <v>103</v>
      </c>
      <c r="G536" t="s">
        <v>93</v>
      </c>
      <c r="H536" t="s">
        <v>4910</v>
      </c>
      <c r="I536">
        <f>MROUND(Table1[[#This Row],[Prob_H]]*100,2)/100</f>
        <v>0.36</v>
      </c>
      <c r="J536">
        <f>1/Table1[[#This Row],[odds_ft_home_team_win]]-Table1[[#This Row],[Margin/3]]</f>
        <v>0.36488618435880105</v>
      </c>
      <c r="K536">
        <f>1/Table1[[#This Row],[odds_ft_draw]]-Table1[[#This Row],[Margin/3]]</f>
        <v>0.31755690782059953</v>
      </c>
      <c r="L536">
        <f>1/Table1[[#This Row],[odds_ft_away_team_win]]-Table1[[#This Row],[Margin/3]]</f>
        <v>0.31755690782059953</v>
      </c>
      <c r="M536">
        <v>3</v>
      </c>
      <c r="N536">
        <v>3</v>
      </c>
      <c r="O536">
        <v>1</v>
      </c>
      <c r="P536">
        <v>1.89</v>
      </c>
      <c r="Q536">
        <v>1.68</v>
      </c>
      <c r="R536" t="str" cm="1">
        <f t="array" ref="R5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6">
        <v>0</v>
      </c>
      <c r="T536">
        <v>1</v>
      </c>
      <c r="U536">
        <v>1</v>
      </c>
      <c r="V536">
        <v>1</v>
      </c>
      <c r="W536">
        <v>0</v>
      </c>
      <c r="X536">
        <v>1</v>
      </c>
      <c r="Z536">
        <v>5</v>
      </c>
      <c r="AA536">
        <v>4</v>
      </c>
      <c r="AB536">
        <v>6</v>
      </c>
      <c r="AC536">
        <v>4</v>
      </c>
      <c r="AD536">
        <v>0</v>
      </c>
      <c r="AE536">
        <v>1</v>
      </c>
      <c r="AF536">
        <v>0</v>
      </c>
      <c r="AG536">
        <v>2</v>
      </c>
      <c r="AH536">
        <v>2</v>
      </c>
      <c r="AI536">
        <v>0</v>
      </c>
      <c r="AJ536">
        <v>1</v>
      </c>
      <c r="AK536">
        <v>15</v>
      </c>
      <c r="AL536">
        <v>12</v>
      </c>
      <c r="AM536">
        <v>6</v>
      </c>
      <c r="AN536">
        <v>6</v>
      </c>
      <c r="AO536">
        <v>9</v>
      </c>
      <c r="AP536">
        <v>6</v>
      </c>
      <c r="AQ536">
        <v>11</v>
      </c>
      <c r="AR536">
        <v>10</v>
      </c>
      <c r="AS536">
        <v>64</v>
      </c>
      <c r="AT536">
        <v>36</v>
      </c>
      <c r="AU536">
        <v>1.74</v>
      </c>
      <c r="AV536">
        <v>1.41</v>
      </c>
      <c r="AW536">
        <v>2</v>
      </c>
      <c r="AX536">
        <v>0</v>
      </c>
      <c r="AY536">
        <v>50</v>
      </c>
      <c r="AZ536">
        <v>50</v>
      </c>
      <c r="BA536">
        <v>50</v>
      </c>
      <c r="BB536">
        <v>0</v>
      </c>
      <c r="BC536">
        <v>0</v>
      </c>
      <c r="BD536">
        <v>0</v>
      </c>
      <c r="BE536">
        <v>50</v>
      </c>
      <c r="BF536">
        <v>50</v>
      </c>
      <c r="BG536">
        <v>10</v>
      </c>
      <c r="BH536">
        <v>2</v>
      </c>
      <c r="BI536">
        <v>2.5499999999999998</v>
      </c>
      <c r="BJ536">
        <v>2.9</v>
      </c>
      <c r="BK536">
        <v>2.9</v>
      </c>
      <c r="BL536">
        <f>1/Table1[[#This Row],[odds_ft_home_team_win]]+1/Table1[[#This Row],[odds_ft_draw]]+1/Table1[[#This Row],[odds_ft_away_team_win]]-1</f>
        <v>8.1812035158891128E-2</v>
      </c>
      <c r="BM536">
        <f>Table1[[#This Row],[Margin]]/3</f>
        <v>2.7270678386297043E-2</v>
      </c>
      <c r="BN536">
        <v>1.56</v>
      </c>
      <c r="BO536">
        <v>2.5</v>
      </c>
      <c r="BP536">
        <v>4.45</v>
      </c>
      <c r="BQ536">
        <v>9</v>
      </c>
      <c r="BR536">
        <v>2.2000000000000002</v>
      </c>
      <c r="BS536">
        <v>1.67</v>
      </c>
      <c r="BT536" t="s">
        <v>3798</v>
      </c>
      <c r="BU536">
        <f>VLOOKUP(Table1[[#This Row],[Reference]],metron,11,FALSE)</f>
        <v>1.269326094653606</v>
      </c>
      <c r="BV536">
        <f>VLOOKUP(Table1[[#This Row],[Reference]],metron,12,FALSE)</f>
        <v>1.2417089578661631</v>
      </c>
    </row>
    <row r="537" spans="1:74" x14ac:dyDescent="0.45">
      <c r="A537" t="s">
        <v>5399</v>
      </c>
      <c r="B537">
        <v>1642734000</v>
      </c>
      <c r="C537" s="3" t="s">
        <v>5153</v>
      </c>
      <c r="D537" t="s">
        <v>65</v>
      </c>
      <c r="E537" t="s">
        <v>66</v>
      </c>
      <c r="F537" t="s">
        <v>3792</v>
      </c>
      <c r="G537" t="s">
        <v>3788</v>
      </c>
      <c r="H537" t="s">
        <v>3836</v>
      </c>
      <c r="I537">
        <f>MROUND(Table1[[#This Row],[Prob_H]]*100,2)/100</f>
        <v>0.42</v>
      </c>
      <c r="J537">
        <f>1/Table1[[#This Row],[odds_ft_home_team_win]]-Table1[[#This Row],[Margin/3]]</f>
        <v>0.41495738552257161</v>
      </c>
      <c r="K537">
        <f>1/Table1[[#This Row],[odds_ft_draw]]-Table1[[#This Row],[Margin/3]]</f>
        <v>0.26621596675826953</v>
      </c>
      <c r="L537">
        <f>1/Table1[[#This Row],[odds_ft_away_team_win]]-Table1[[#This Row],[Margin/3]]</f>
        <v>0.31882664771915892</v>
      </c>
      <c r="M537">
        <v>3</v>
      </c>
      <c r="N537">
        <v>0.67</v>
      </c>
      <c r="O537">
        <v>0.5</v>
      </c>
      <c r="P537">
        <v>1.1100000000000001</v>
      </c>
      <c r="Q537">
        <v>0.71</v>
      </c>
      <c r="R537" t="str" cm="1">
        <f t="array" ref="R5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Z537">
        <v>82</v>
      </c>
      <c r="AA537">
        <v>5</v>
      </c>
      <c r="AB537">
        <v>4</v>
      </c>
      <c r="AC537">
        <v>3</v>
      </c>
      <c r="AD537">
        <v>1</v>
      </c>
      <c r="AE537">
        <v>3</v>
      </c>
      <c r="AF537">
        <v>0</v>
      </c>
      <c r="AG537">
        <v>3</v>
      </c>
      <c r="AH537">
        <v>1</v>
      </c>
      <c r="AI537">
        <v>0</v>
      </c>
      <c r="AJ537">
        <v>3</v>
      </c>
      <c r="AK537">
        <v>13</v>
      </c>
      <c r="AL537">
        <v>19</v>
      </c>
      <c r="AM537">
        <v>2</v>
      </c>
      <c r="AN537">
        <v>4</v>
      </c>
      <c r="AO537">
        <v>11</v>
      </c>
      <c r="AP537">
        <v>15</v>
      </c>
      <c r="AQ537">
        <v>16</v>
      </c>
      <c r="AR537">
        <v>10</v>
      </c>
      <c r="AS537">
        <v>40</v>
      </c>
      <c r="AT537">
        <v>60</v>
      </c>
      <c r="AU537">
        <v>1.21</v>
      </c>
      <c r="AV537">
        <v>1.82</v>
      </c>
      <c r="AW537">
        <v>2.44</v>
      </c>
      <c r="AX537">
        <v>37</v>
      </c>
      <c r="AY537">
        <v>69</v>
      </c>
      <c r="AZ537">
        <v>32</v>
      </c>
      <c r="BA537">
        <v>21</v>
      </c>
      <c r="BB537">
        <v>11</v>
      </c>
      <c r="BC537">
        <v>21</v>
      </c>
      <c r="BD537">
        <v>59</v>
      </c>
      <c r="BE537">
        <v>42</v>
      </c>
      <c r="BF537">
        <v>90</v>
      </c>
      <c r="BG537">
        <v>7.64</v>
      </c>
      <c r="BH537">
        <v>4.54</v>
      </c>
      <c r="BI537">
        <v>2.2799999999999998</v>
      </c>
      <c r="BJ537">
        <v>3.45</v>
      </c>
      <c r="BK537">
        <v>2.92</v>
      </c>
      <c r="BL537">
        <f>1/Table1[[#This Row],[odds_ft_home_team_win]]+1/Table1[[#This Row],[odds_ft_draw]]+1/Table1[[#This Row],[odds_ft_away_team_win]]-1</f>
        <v>7.0917317116495848E-2</v>
      </c>
      <c r="BM537">
        <f>Table1[[#This Row],[Margin]]/3</f>
        <v>2.3639105705498615E-2</v>
      </c>
      <c r="BN537">
        <v>1.42</v>
      </c>
      <c r="BO537">
        <v>2.19</v>
      </c>
      <c r="BP537">
        <v>4.5</v>
      </c>
      <c r="BQ537">
        <v>7.5</v>
      </c>
      <c r="BR537">
        <v>2</v>
      </c>
      <c r="BS537">
        <v>1.73</v>
      </c>
      <c r="BT537" t="s">
        <v>3795</v>
      </c>
      <c r="BU537">
        <f>VLOOKUP(Table1[[#This Row],[Reference]],metron,11,FALSE)</f>
        <v>1.396960958296362</v>
      </c>
      <c r="BV537">
        <f>VLOOKUP(Table1[[#This Row],[Reference]],metron,12,FALSE)</f>
        <v>1.091503992901508</v>
      </c>
    </row>
    <row r="538" spans="1:74" hidden="1" x14ac:dyDescent="0.45">
      <c r="A538" t="s">
        <v>5399</v>
      </c>
      <c r="B538">
        <v>1642820400</v>
      </c>
      <c r="C538" s="3" t="s">
        <v>5154</v>
      </c>
      <c r="D538" t="s">
        <v>65</v>
      </c>
      <c r="E538" t="s">
        <v>66</v>
      </c>
      <c r="F538" t="s">
        <v>4346</v>
      </c>
      <c r="G538" t="s">
        <v>97</v>
      </c>
      <c r="H538" t="s">
        <v>3839</v>
      </c>
      <c r="I538">
        <f>MROUND(Table1[[#This Row],[Prob_H]]*100,2)/100</f>
        <v>0.38</v>
      </c>
      <c r="J538">
        <f>1/Table1[[#This Row],[odds_ft_home_team_win]]-Table1[[#This Row],[Margin/3]]</f>
        <v>0.38059828637065612</v>
      </c>
      <c r="K538">
        <f>1/Table1[[#This Row],[odds_ft_draw]]-Table1[[#This Row],[Margin/3]]</f>
        <v>0.29433189575643942</v>
      </c>
      <c r="L538">
        <f>1/Table1[[#This Row],[odds_ft_away_team_win]]-Table1[[#This Row],[Margin/3]]</f>
        <v>0.32506981787290434</v>
      </c>
      <c r="M538">
        <v>3</v>
      </c>
      <c r="N538">
        <v>1.67</v>
      </c>
      <c r="O538">
        <v>1.1000000000000001</v>
      </c>
      <c r="P538">
        <v>1.71</v>
      </c>
      <c r="Q538">
        <v>1.29</v>
      </c>
      <c r="R538" t="str" cm="1">
        <f t="array" ref="R5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38">
        <v>1</v>
      </c>
      <c r="T538">
        <v>2</v>
      </c>
      <c r="U538">
        <v>3</v>
      </c>
      <c r="V538">
        <v>1</v>
      </c>
      <c r="W538">
        <v>1</v>
      </c>
      <c r="X538">
        <v>0</v>
      </c>
      <c r="Y538">
        <v>28</v>
      </c>
      <c r="Z538" t="s">
        <v>5155</v>
      </c>
      <c r="AA538">
        <v>2</v>
      </c>
      <c r="AB538">
        <v>3</v>
      </c>
      <c r="AC538">
        <v>2</v>
      </c>
      <c r="AD538">
        <v>1</v>
      </c>
      <c r="AE538">
        <v>2</v>
      </c>
      <c r="AF538">
        <v>0</v>
      </c>
      <c r="AG538">
        <v>0</v>
      </c>
      <c r="AH538">
        <v>3</v>
      </c>
      <c r="AI538">
        <v>2</v>
      </c>
      <c r="AJ538">
        <v>0</v>
      </c>
      <c r="AK538">
        <v>5</v>
      </c>
      <c r="AL538">
        <v>6</v>
      </c>
      <c r="AM538">
        <v>2</v>
      </c>
      <c r="AN538">
        <v>3</v>
      </c>
      <c r="AO538">
        <v>3</v>
      </c>
      <c r="AP538">
        <v>3</v>
      </c>
      <c r="AQ538">
        <v>20</v>
      </c>
      <c r="AR538">
        <v>8</v>
      </c>
      <c r="AS538">
        <v>32</v>
      </c>
      <c r="AT538">
        <v>68</v>
      </c>
      <c r="AU538">
        <v>0.66</v>
      </c>
      <c r="AV538">
        <v>0.85</v>
      </c>
      <c r="AW538">
        <v>2.74</v>
      </c>
      <c r="AX538">
        <v>49</v>
      </c>
      <c r="AY538">
        <v>79</v>
      </c>
      <c r="AZ538">
        <v>59</v>
      </c>
      <c r="BA538">
        <v>37</v>
      </c>
      <c r="BB538">
        <v>5</v>
      </c>
      <c r="BC538">
        <v>37</v>
      </c>
      <c r="BD538">
        <v>79</v>
      </c>
      <c r="BE538">
        <v>43</v>
      </c>
      <c r="BF538">
        <v>84</v>
      </c>
      <c r="BG538">
        <v>5.72</v>
      </c>
      <c r="BH538">
        <v>5.26</v>
      </c>
      <c r="BI538">
        <v>2.52</v>
      </c>
      <c r="BJ538">
        <v>3.22</v>
      </c>
      <c r="BK538">
        <v>2.93</v>
      </c>
      <c r="BL538">
        <f>1/Table1[[#This Row],[odds_ft_home_team_win]]+1/Table1[[#This Row],[odds_ft_draw]]+1/Table1[[#This Row],[odds_ft_away_team_win]]-1</f>
        <v>4.8681331364222036E-2</v>
      </c>
      <c r="BM538">
        <f>Table1[[#This Row],[Margin]]/3</f>
        <v>1.6227110454740679E-2</v>
      </c>
      <c r="BN538">
        <v>0</v>
      </c>
      <c r="BO538">
        <v>1.91</v>
      </c>
      <c r="BP538">
        <v>0</v>
      </c>
      <c r="BQ538">
        <v>0</v>
      </c>
      <c r="BR538">
        <v>0</v>
      </c>
      <c r="BS538">
        <v>0</v>
      </c>
      <c r="BT538" t="s">
        <v>4348</v>
      </c>
      <c r="BU538">
        <f>VLOOKUP(Table1[[#This Row],[Reference]],metron,11,FALSE)</f>
        <v>1.330562659846547</v>
      </c>
      <c r="BV538">
        <f>VLOOKUP(Table1[[#This Row],[Reference]],metron,12,FALSE)</f>
        <v>1.1595268542199491</v>
      </c>
    </row>
    <row r="539" spans="1:74" x14ac:dyDescent="0.45">
      <c r="A539" t="s">
        <v>5399</v>
      </c>
      <c r="B539">
        <v>1642892400</v>
      </c>
      <c r="C539" s="3" t="s">
        <v>5156</v>
      </c>
      <c r="D539" t="s">
        <v>65</v>
      </c>
      <c r="E539" t="s">
        <v>66</v>
      </c>
      <c r="F539" t="s">
        <v>98</v>
      </c>
      <c r="G539" t="s">
        <v>80</v>
      </c>
      <c r="H539" t="s">
        <v>3793</v>
      </c>
      <c r="I539">
        <f>MROUND(Table1[[#This Row],[Prob_H]]*100,2)/100</f>
        <v>0.52</v>
      </c>
      <c r="J539">
        <f>1/Table1[[#This Row],[odds_ft_home_team_win]]-Table1[[#This Row],[Margin/3]]</f>
        <v>0.52990691225985342</v>
      </c>
      <c r="K539">
        <f>1/Table1[[#This Row],[odds_ft_draw]]-Table1[[#This Row],[Margin/3]]</f>
        <v>0.26846900376312138</v>
      </c>
      <c r="L539">
        <f>1/Table1[[#This Row],[odds_ft_away_team_win]]-Table1[[#This Row],[Margin/3]]</f>
        <v>0.20162408397702511</v>
      </c>
      <c r="M539">
        <v>3</v>
      </c>
      <c r="N539">
        <v>1.56</v>
      </c>
      <c r="O539">
        <v>0.5</v>
      </c>
      <c r="P539">
        <v>1.47</v>
      </c>
      <c r="Q539">
        <v>0.65</v>
      </c>
      <c r="R539" t="str" cm="1">
        <f t="array" ref="R5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39">
        <v>1</v>
      </c>
      <c r="T539">
        <v>1</v>
      </c>
      <c r="U539">
        <v>2</v>
      </c>
      <c r="V539">
        <v>2</v>
      </c>
      <c r="W539">
        <v>1</v>
      </c>
      <c r="X539">
        <v>1</v>
      </c>
      <c r="Y539">
        <v>42</v>
      </c>
      <c r="Z539">
        <v>2</v>
      </c>
      <c r="AA539">
        <v>4</v>
      </c>
      <c r="AB539">
        <v>4</v>
      </c>
      <c r="AC539">
        <v>3</v>
      </c>
      <c r="AD539">
        <v>0</v>
      </c>
      <c r="AE539">
        <v>8</v>
      </c>
      <c r="AF539">
        <v>0</v>
      </c>
      <c r="AG539">
        <v>0</v>
      </c>
      <c r="AH539">
        <v>3</v>
      </c>
      <c r="AI539">
        <v>4</v>
      </c>
      <c r="AJ539">
        <v>4</v>
      </c>
      <c r="AK539">
        <v>18</v>
      </c>
      <c r="AL539">
        <v>11</v>
      </c>
      <c r="AM539">
        <v>9</v>
      </c>
      <c r="AN539">
        <v>5</v>
      </c>
      <c r="AO539">
        <v>9</v>
      </c>
      <c r="AP539">
        <v>6</v>
      </c>
      <c r="AQ539">
        <v>15</v>
      </c>
      <c r="AR539">
        <v>22</v>
      </c>
      <c r="AS539">
        <v>65</v>
      </c>
      <c r="AT539">
        <v>35</v>
      </c>
      <c r="AU539">
        <v>2.04</v>
      </c>
      <c r="AV539">
        <v>1.28</v>
      </c>
      <c r="AW539">
        <v>1.97</v>
      </c>
      <c r="AX539">
        <v>37</v>
      </c>
      <c r="AY539">
        <v>69</v>
      </c>
      <c r="AZ539">
        <v>38</v>
      </c>
      <c r="BA539">
        <v>6</v>
      </c>
      <c r="BB539">
        <v>0</v>
      </c>
      <c r="BC539">
        <v>11</v>
      </c>
      <c r="BD539">
        <v>65</v>
      </c>
      <c r="BE539">
        <v>42</v>
      </c>
      <c r="BF539">
        <v>74</v>
      </c>
      <c r="BG539">
        <v>10.06</v>
      </c>
      <c r="BH539">
        <v>5.0199999999999996</v>
      </c>
      <c r="BI539">
        <v>1.8</v>
      </c>
      <c r="BJ539">
        <v>3.4</v>
      </c>
      <c r="BK539">
        <v>4.4000000000000004</v>
      </c>
      <c r="BL539">
        <f>1/Table1[[#This Row],[odds_ft_home_team_win]]+1/Table1[[#This Row],[odds_ft_draw]]+1/Table1[[#This Row],[odds_ft_away_team_win]]-1</f>
        <v>7.6945929887106468E-2</v>
      </c>
      <c r="BM539">
        <f>Table1[[#This Row],[Margin]]/3</f>
        <v>2.5648643295702156E-2</v>
      </c>
      <c r="BN539">
        <v>1.42</v>
      </c>
      <c r="BO539">
        <v>2.2000000000000002</v>
      </c>
      <c r="BP539">
        <v>4.5</v>
      </c>
      <c r="BQ539">
        <v>7.5</v>
      </c>
      <c r="BR539">
        <v>2.1</v>
      </c>
      <c r="BS539">
        <v>1.67</v>
      </c>
      <c r="BT539" t="s">
        <v>3841</v>
      </c>
      <c r="BU539">
        <f>VLOOKUP(Table1[[#This Row],[Reference]],metron,11,FALSE)</f>
        <v>1.625948039373891</v>
      </c>
      <c r="BV539">
        <f>VLOOKUP(Table1[[#This Row],[Reference]],metron,12,FALSE)</f>
        <v>0.97079231886396644</v>
      </c>
    </row>
    <row r="540" spans="1:74" hidden="1" x14ac:dyDescent="0.45">
      <c r="A540" t="s">
        <v>5399</v>
      </c>
      <c r="B540">
        <v>1642899600</v>
      </c>
      <c r="C540" s="3" t="s">
        <v>5157</v>
      </c>
      <c r="D540" t="s">
        <v>65</v>
      </c>
      <c r="E540" t="s">
        <v>66</v>
      </c>
      <c r="F540" t="s">
        <v>81</v>
      </c>
      <c r="G540" t="s">
        <v>103</v>
      </c>
      <c r="H540" t="s">
        <v>66</v>
      </c>
      <c r="I540">
        <f>MROUND(Table1[[#This Row],[Prob_H]]*100,2)/100</f>
        <v>0.46</v>
      </c>
      <c r="J540">
        <f>1/Table1[[#This Row],[odds_ft_home_team_win]]-Table1[[#This Row],[Margin/3]]</f>
        <v>0.46228838911765746</v>
      </c>
      <c r="K540">
        <f>1/Table1[[#This Row],[odds_ft_draw]]-Table1[[#This Row],[Margin/3]]</f>
        <v>0.27751381409917997</v>
      </c>
      <c r="L540">
        <f>1/Table1[[#This Row],[odds_ft_away_team_win]]-Table1[[#This Row],[Margin/3]]</f>
        <v>0.26019779678316263</v>
      </c>
      <c r="M540">
        <v>3</v>
      </c>
      <c r="N540">
        <v>1.83</v>
      </c>
      <c r="O540">
        <v>1.1100000000000001</v>
      </c>
      <c r="P540">
        <v>1.55</v>
      </c>
      <c r="Q540">
        <v>1.42</v>
      </c>
      <c r="R540" t="str" cm="1">
        <f t="array" ref="R5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0">
        <v>2</v>
      </c>
      <c r="T540">
        <v>1</v>
      </c>
      <c r="U540">
        <v>3</v>
      </c>
      <c r="V540">
        <v>2</v>
      </c>
      <c r="W540">
        <v>1</v>
      </c>
      <c r="X540">
        <v>1</v>
      </c>
      <c r="Y540" t="s">
        <v>5158</v>
      </c>
      <c r="Z540">
        <v>32</v>
      </c>
      <c r="AA540">
        <v>7</v>
      </c>
      <c r="AB540">
        <v>14</v>
      </c>
      <c r="AC540">
        <v>4</v>
      </c>
      <c r="AD540">
        <v>0</v>
      </c>
      <c r="AE540">
        <v>1</v>
      </c>
      <c r="AF540">
        <v>1</v>
      </c>
      <c r="AG540">
        <v>2</v>
      </c>
      <c r="AH540">
        <v>2</v>
      </c>
      <c r="AI540">
        <v>1</v>
      </c>
      <c r="AJ540">
        <v>1</v>
      </c>
      <c r="AK540">
        <v>13</v>
      </c>
      <c r="AL540">
        <v>18</v>
      </c>
      <c r="AM540">
        <v>6</v>
      </c>
      <c r="AN540">
        <v>9</v>
      </c>
      <c r="AO540">
        <v>7</v>
      </c>
      <c r="AP540">
        <v>9</v>
      </c>
      <c r="AQ540">
        <v>13</v>
      </c>
      <c r="AR540">
        <v>7</v>
      </c>
      <c r="AS540">
        <v>57</v>
      </c>
      <c r="AT540">
        <v>43</v>
      </c>
      <c r="AU540">
        <v>1.47</v>
      </c>
      <c r="AV540">
        <v>2.17</v>
      </c>
      <c r="AW540">
        <v>2.6</v>
      </c>
      <c r="AX540">
        <v>57</v>
      </c>
      <c r="AY540">
        <v>86</v>
      </c>
      <c r="AZ540">
        <v>53</v>
      </c>
      <c r="BA540">
        <v>15</v>
      </c>
      <c r="BB540">
        <v>10</v>
      </c>
      <c r="BC540">
        <v>35</v>
      </c>
      <c r="BD540">
        <v>81</v>
      </c>
      <c r="BE540">
        <v>38</v>
      </c>
      <c r="BF540">
        <v>92</v>
      </c>
      <c r="BG540">
        <v>10.11</v>
      </c>
      <c r="BH540">
        <v>4.75</v>
      </c>
      <c r="BI540">
        <v>2.0499999999999998</v>
      </c>
      <c r="BJ540">
        <v>3.3</v>
      </c>
      <c r="BK540">
        <v>3.5</v>
      </c>
      <c r="BL540">
        <f>1/Table1[[#This Row],[odds_ft_home_team_win]]+1/Table1[[#This Row],[odds_ft_draw]]+1/Table1[[#This Row],[odds_ft_away_team_win]]-1</f>
        <v>7.654946679336927E-2</v>
      </c>
      <c r="BM540">
        <f>Table1[[#This Row],[Margin]]/3</f>
        <v>2.5516488931123089E-2</v>
      </c>
      <c r="BN540">
        <v>0</v>
      </c>
      <c r="BO540">
        <v>2.1</v>
      </c>
      <c r="BP540">
        <v>0</v>
      </c>
      <c r="BQ540">
        <v>0</v>
      </c>
      <c r="BR540">
        <v>1.83</v>
      </c>
      <c r="BS540">
        <v>1.83</v>
      </c>
      <c r="BT540" t="s">
        <v>109</v>
      </c>
      <c r="BU540">
        <f>VLOOKUP(Table1[[#This Row],[Reference]],metron,11,FALSE)</f>
        <v>1.4888836329233679</v>
      </c>
      <c r="BV540">
        <f>VLOOKUP(Table1[[#This Row],[Reference]],metron,12,FALSE)</f>
        <v>1.0516792809839171</v>
      </c>
    </row>
    <row r="541" spans="1:74" hidden="1" x14ac:dyDescent="0.45">
      <c r="A541" t="s">
        <v>5399</v>
      </c>
      <c r="B541">
        <v>1642906800</v>
      </c>
      <c r="C541" s="3" t="s">
        <v>5159</v>
      </c>
      <c r="D541" t="s">
        <v>65</v>
      </c>
      <c r="E541" t="s">
        <v>66</v>
      </c>
      <c r="F541" t="s">
        <v>86</v>
      </c>
      <c r="G541" t="s">
        <v>93</v>
      </c>
      <c r="H541" t="s">
        <v>3811</v>
      </c>
      <c r="I541">
        <f>MROUND(Table1[[#This Row],[Prob_H]]*100,2)/100</f>
        <v>0.5</v>
      </c>
      <c r="J541">
        <f>1/Table1[[#This Row],[odds_ft_home_team_win]]-Table1[[#This Row],[Margin/3]]</f>
        <v>0.50619369369369371</v>
      </c>
      <c r="K541">
        <f>1/Table1[[#This Row],[odds_ft_draw]]-Table1[[#This Row],[Margin/3]]</f>
        <v>0.2781531531531532</v>
      </c>
      <c r="L541">
        <f>1/Table1[[#This Row],[odds_ft_away_team_win]]-Table1[[#This Row],[Margin/3]]</f>
        <v>0.21565315315315323</v>
      </c>
      <c r="M541">
        <v>3</v>
      </c>
      <c r="N541">
        <v>2.2999999999999998</v>
      </c>
      <c r="O541">
        <v>1.67</v>
      </c>
      <c r="P541">
        <v>1.9</v>
      </c>
      <c r="Q541">
        <v>1.68</v>
      </c>
      <c r="R541" t="str" cm="1">
        <f t="array" ref="R5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1">
        <v>0</v>
      </c>
      <c r="T541">
        <v>2</v>
      </c>
      <c r="U541">
        <v>2</v>
      </c>
      <c r="V541">
        <v>0</v>
      </c>
      <c r="W541">
        <v>0</v>
      </c>
      <c r="X541">
        <v>0</v>
      </c>
      <c r="Z541" t="s">
        <v>5160</v>
      </c>
      <c r="AA541">
        <v>5</v>
      </c>
      <c r="AB541">
        <v>0</v>
      </c>
      <c r="AC541">
        <v>2</v>
      </c>
      <c r="AD541">
        <v>1</v>
      </c>
      <c r="AE541">
        <v>4</v>
      </c>
      <c r="AF541">
        <v>0</v>
      </c>
      <c r="AG541">
        <v>1</v>
      </c>
      <c r="AH541">
        <v>2</v>
      </c>
      <c r="AI541">
        <v>2</v>
      </c>
      <c r="AJ541">
        <v>2</v>
      </c>
      <c r="AK541">
        <v>17</v>
      </c>
      <c r="AL541">
        <v>7</v>
      </c>
      <c r="AM541">
        <v>2</v>
      </c>
      <c r="AN541">
        <v>6</v>
      </c>
      <c r="AO541">
        <v>15</v>
      </c>
      <c r="AP541">
        <v>1</v>
      </c>
      <c r="AQ541">
        <v>14</v>
      </c>
      <c r="AR541">
        <v>17</v>
      </c>
      <c r="AS541">
        <v>60</v>
      </c>
      <c r="AT541">
        <v>40</v>
      </c>
      <c r="AU541">
        <v>1.53</v>
      </c>
      <c r="AV541">
        <v>0.94</v>
      </c>
      <c r="AW541">
        <v>2.04</v>
      </c>
      <c r="AX541">
        <v>36</v>
      </c>
      <c r="AY541">
        <v>60</v>
      </c>
      <c r="AZ541">
        <v>28</v>
      </c>
      <c r="BA541">
        <v>14</v>
      </c>
      <c r="BB541">
        <v>9</v>
      </c>
      <c r="BC541">
        <v>18</v>
      </c>
      <c r="BD541">
        <v>67</v>
      </c>
      <c r="BE541">
        <v>24</v>
      </c>
      <c r="BF541">
        <v>65</v>
      </c>
      <c r="BG541">
        <v>9.73</v>
      </c>
      <c r="BH541">
        <v>3.3</v>
      </c>
      <c r="BI541">
        <v>1.85</v>
      </c>
      <c r="BJ541">
        <v>3.2</v>
      </c>
      <c r="BK541">
        <v>4</v>
      </c>
      <c r="BL541">
        <f>1/Table1[[#This Row],[odds_ft_home_team_win]]+1/Table1[[#This Row],[odds_ft_draw]]+1/Table1[[#This Row],[odds_ft_away_team_win]]-1</f>
        <v>0.10304054054054035</v>
      </c>
      <c r="BM541">
        <f>Table1[[#This Row],[Margin]]/3</f>
        <v>3.4346846846846781E-2</v>
      </c>
      <c r="BN541">
        <v>1.5</v>
      </c>
      <c r="BO541">
        <v>2.2999999999999998</v>
      </c>
      <c r="BP541">
        <v>4.75</v>
      </c>
      <c r="BQ541">
        <v>8</v>
      </c>
      <c r="BR541">
        <v>2.1</v>
      </c>
      <c r="BS541">
        <v>1.67</v>
      </c>
      <c r="BT541" t="s">
        <v>3802</v>
      </c>
      <c r="BU541">
        <f>VLOOKUP(Table1[[#This Row],[Reference]],metron,11,FALSE)</f>
        <v>1.5342708579532029</v>
      </c>
      <c r="BV541">
        <f>VLOOKUP(Table1[[#This Row],[Reference]],metron,12,FALSE)</f>
        <v>0.98593713070196176</v>
      </c>
    </row>
    <row r="542" spans="1:74" hidden="1" x14ac:dyDescent="0.45">
      <c r="A542" t="s">
        <v>5399</v>
      </c>
      <c r="B542">
        <v>1642907160</v>
      </c>
      <c r="C542" s="3" t="s">
        <v>5161</v>
      </c>
      <c r="D542" t="s">
        <v>65</v>
      </c>
      <c r="E542" t="s">
        <v>66</v>
      </c>
      <c r="F542" t="s">
        <v>85</v>
      </c>
      <c r="G542" t="s">
        <v>77</v>
      </c>
      <c r="H542" t="s">
        <v>3800</v>
      </c>
      <c r="I542">
        <f>MROUND(Table1[[#This Row],[Prob_H]]*100,2)/100</f>
        <v>0.5</v>
      </c>
      <c r="J542">
        <f>1/Table1[[#This Row],[odds_ft_home_team_win]]-Table1[[#This Row],[Margin/3]]</f>
        <v>0.50565950565950557</v>
      </c>
      <c r="K542">
        <f>1/Table1[[#This Row],[odds_ft_draw]]-Table1[[#This Row],[Margin/3]]</f>
        <v>0.27281127281127282</v>
      </c>
      <c r="L542">
        <f>1/Table1[[#This Row],[odds_ft_away_team_win]]-Table1[[#This Row],[Margin/3]]</f>
        <v>0.22152922152922155</v>
      </c>
      <c r="M542">
        <v>3</v>
      </c>
      <c r="N542">
        <v>1.6</v>
      </c>
      <c r="O542">
        <v>1.22</v>
      </c>
      <c r="P542">
        <v>1.79</v>
      </c>
      <c r="Q542">
        <v>1.5</v>
      </c>
      <c r="R542" t="str" cm="1">
        <f t="array" ref="R5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42">
        <v>2</v>
      </c>
      <c r="T542">
        <v>2</v>
      </c>
      <c r="U542">
        <v>4</v>
      </c>
      <c r="V542">
        <v>1</v>
      </c>
      <c r="W542">
        <v>0</v>
      </c>
      <c r="X542">
        <v>1</v>
      </c>
      <c r="Y542" t="s">
        <v>5162</v>
      </c>
      <c r="Z542" t="s">
        <v>5163</v>
      </c>
      <c r="AA542">
        <v>5</v>
      </c>
      <c r="AB542">
        <v>1</v>
      </c>
      <c r="AC542">
        <v>4</v>
      </c>
      <c r="AD542">
        <v>1</v>
      </c>
      <c r="AE542">
        <v>2</v>
      </c>
      <c r="AF542">
        <v>1</v>
      </c>
      <c r="AG542">
        <v>1</v>
      </c>
      <c r="AH542">
        <v>4</v>
      </c>
      <c r="AI542">
        <v>0</v>
      </c>
      <c r="AJ542">
        <v>3</v>
      </c>
      <c r="AK542">
        <v>24</v>
      </c>
      <c r="AL542">
        <v>8</v>
      </c>
      <c r="AM542">
        <v>9</v>
      </c>
      <c r="AN542">
        <v>7</v>
      </c>
      <c r="AO542">
        <v>15</v>
      </c>
      <c r="AP542">
        <v>1</v>
      </c>
      <c r="AQ542">
        <v>18</v>
      </c>
      <c r="AR542">
        <v>13</v>
      </c>
      <c r="AS542">
        <v>65</v>
      </c>
      <c r="AT542">
        <v>35</v>
      </c>
      <c r="AU542">
        <v>2.64</v>
      </c>
      <c r="AV542">
        <v>1.1599999999999999</v>
      </c>
      <c r="AW542">
        <v>1.81</v>
      </c>
      <c r="AX542">
        <v>44</v>
      </c>
      <c r="AY542">
        <v>59</v>
      </c>
      <c r="AZ542">
        <v>22</v>
      </c>
      <c r="BA542">
        <v>11</v>
      </c>
      <c r="BB542">
        <v>6</v>
      </c>
      <c r="BC542">
        <v>22</v>
      </c>
      <c r="BD542">
        <v>59</v>
      </c>
      <c r="BE542">
        <v>21</v>
      </c>
      <c r="BF542">
        <v>52</v>
      </c>
      <c r="BG542">
        <v>8.14</v>
      </c>
      <c r="BH542">
        <v>5.54</v>
      </c>
      <c r="BI542">
        <v>1.85</v>
      </c>
      <c r="BJ542">
        <v>3.25</v>
      </c>
      <c r="BK542">
        <v>3.9</v>
      </c>
      <c r="BL542">
        <f>1/Table1[[#This Row],[odds_ft_home_team_win]]+1/Table1[[#This Row],[odds_ft_draw]]+1/Table1[[#This Row],[odds_ft_away_team_win]]-1</f>
        <v>0.10464310464310467</v>
      </c>
      <c r="BM542">
        <f>Table1[[#This Row],[Margin]]/3</f>
        <v>3.4881034881034889E-2</v>
      </c>
      <c r="BN542">
        <v>1.4</v>
      </c>
      <c r="BO542">
        <v>2.2000000000000002</v>
      </c>
      <c r="BP542">
        <v>4.2</v>
      </c>
      <c r="BQ542">
        <v>7.5</v>
      </c>
      <c r="BR542">
        <v>2</v>
      </c>
      <c r="BS542">
        <v>1.8</v>
      </c>
      <c r="BT542" t="s">
        <v>4878</v>
      </c>
      <c r="BU542">
        <f>VLOOKUP(Table1[[#This Row],[Reference]],metron,11,FALSE)</f>
        <v>1.5342708579532029</v>
      </c>
      <c r="BV542">
        <f>VLOOKUP(Table1[[#This Row],[Reference]],metron,12,FALSE)</f>
        <v>0.98593713070196176</v>
      </c>
    </row>
    <row r="543" spans="1:74" hidden="1" x14ac:dyDescent="0.45">
      <c r="A543" t="s">
        <v>5399</v>
      </c>
      <c r="B543">
        <v>1642960800</v>
      </c>
      <c r="C543" s="3" t="s">
        <v>5164</v>
      </c>
      <c r="D543" t="s">
        <v>65</v>
      </c>
      <c r="E543" t="s">
        <v>66</v>
      </c>
      <c r="F543" t="s">
        <v>94</v>
      </c>
      <c r="G543" t="s">
        <v>68</v>
      </c>
      <c r="H543" t="s">
        <v>3819</v>
      </c>
      <c r="I543">
        <f>MROUND(Table1[[#This Row],[Prob_H]]*100,2)/100</f>
        <v>0.32</v>
      </c>
      <c r="J543">
        <f>1/Table1[[#This Row],[odds_ft_home_team_win]]-Table1[[#This Row],[Margin/3]]</f>
        <v>0.32059212573918455</v>
      </c>
      <c r="K543">
        <f>1/Table1[[#This Row],[odds_ft_draw]]-Table1[[#This Row],[Margin/3]]</f>
        <v>0.28586990351696234</v>
      </c>
      <c r="L543">
        <f>1/Table1[[#This Row],[odds_ft_away_team_win]]-Table1[[#This Row],[Margin/3]]</f>
        <v>0.3935379707438531</v>
      </c>
      <c r="M543">
        <v>3</v>
      </c>
      <c r="N543">
        <v>1.58</v>
      </c>
      <c r="O543">
        <v>1.0900000000000001</v>
      </c>
      <c r="P543">
        <v>1.58</v>
      </c>
      <c r="Q543">
        <v>1.48</v>
      </c>
      <c r="R543" t="str" cm="1">
        <f t="array" ref="R5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3">
        <v>1</v>
      </c>
      <c r="T543">
        <v>2</v>
      </c>
      <c r="U543">
        <v>3</v>
      </c>
      <c r="V543">
        <v>1</v>
      </c>
      <c r="W543">
        <v>1</v>
      </c>
      <c r="X543">
        <v>0</v>
      </c>
      <c r="Y543">
        <v>31</v>
      </c>
      <c r="Z543" t="s">
        <v>5165</v>
      </c>
      <c r="AA543">
        <v>4</v>
      </c>
      <c r="AB543">
        <v>4</v>
      </c>
      <c r="AC543">
        <v>1</v>
      </c>
      <c r="AD543">
        <v>0</v>
      </c>
      <c r="AE543">
        <v>2</v>
      </c>
      <c r="AF543">
        <v>0</v>
      </c>
      <c r="AG543">
        <v>0</v>
      </c>
      <c r="AH543">
        <v>1</v>
      </c>
      <c r="AI543">
        <v>1</v>
      </c>
      <c r="AJ543">
        <v>1</v>
      </c>
      <c r="AK543">
        <v>18</v>
      </c>
      <c r="AL543">
        <v>15</v>
      </c>
      <c r="AM543">
        <v>9</v>
      </c>
      <c r="AN543">
        <v>3</v>
      </c>
      <c r="AO543">
        <v>9</v>
      </c>
      <c r="AP543">
        <v>12</v>
      </c>
      <c r="AQ543">
        <v>19</v>
      </c>
      <c r="AR543">
        <v>10</v>
      </c>
      <c r="AS543">
        <v>39</v>
      </c>
      <c r="AT543">
        <v>61</v>
      </c>
      <c r="AU543">
        <v>1.95</v>
      </c>
      <c r="AV543">
        <v>1.5</v>
      </c>
      <c r="AW543">
        <v>2.4</v>
      </c>
      <c r="AX543">
        <v>45</v>
      </c>
      <c r="AY543">
        <v>71</v>
      </c>
      <c r="AZ543">
        <v>49</v>
      </c>
      <c r="BA543">
        <v>21</v>
      </c>
      <c r="BB543">
        <v>9</v>
      </c>
      <c r="BC543">
        <v>27</v>
      </c>
      <c r="BD543">
        <v>62</v>
      </c>
      <c r="BE543">
        <v>44</v>
      </c>
      <c r="BF543">
        <v>75</v>
      </c>
      <c r="BG543">
        <v>9.33</v>
      </c>
      <c r="BH543">
        <v>4.53</v>
      </c>
      <c r="BI543">
        <v>2.88</v>
      </c>
      <c r="BJ543">
        <v>3.2</v>
      </c>
      <c r="BK543">
        <v>2.38</v>
      </c>
      <c r="BL543">
        <f>1/Table1[[#This Row],[odds_ft_home_team_win]]+1/Table1[[#This Row],[odds_ft_draw]]+1/Table1[[#This Row],[odds_ft_away_team_win]]-1</f>
        <v>7.9890289449112917E-2</v>
      </c>
      <c r="BM543">
        <f>Table1[[#This Row],[Margin]]/3</f>
        <v>2.663009648303764E-2</v>
      </c>
      <c r="BN543">
        <v>1.4</v>
      </c>
      <c r="BO543">
        <v>2.17</v>
      </c>
      <c r="BP543">
        <v>4.2</v>
      </c>
      <c r="BQ543">
        <v>7</v>
      </c>
      <c r="BR543">
        <v>1.91</v>
      </c>
      <c r="BS543">
        <v>1.83</v>
      </c>
      <c r="BT543" t="s">
        <v>3833</v>
      </c>
      <c r="BU543">
        <f>VLOOKUP(Table1[[#This Row],[Reference]],metron,11,FALSE)</f>
        <v>1.210167055864918</v>
      </c>
      <c r="BV543">
        <f>VLOOKUP(Table1[[#This Row],[Reference]],metron,12,FALSE)</f>
        <v>1.3211783725525419</v>
      </c>
    </row>
    <row r="544" spans="1:74" x14ac:dyDescent="0.45">
      <c r="A544" t="s">
        <v>5399</v>
      </c>
      <c r="B544">
        <v>1642986000</v>
      </c>
      <c r="C544" s="3" t="s">
        <v>5166</v>
      </c>
      <c r="D544" t="s">
        <v>65</v>
      </c>
      <c r="E544" t="s">
        <v>66</v>
      </c>
      <c r="F544" t="s">
        <v>88</v>
      </c>
      <c r="G544" t="s">
        <v>2218</v>
      </c>
      <c r="H544" t="s">
        <v>4132</v>
      </c>
      <c r="I544">
        <f>MROUND(Table1[[#This Row],[Prob_H]]*100,2)/100</f>
        <v>0.44</v>
      </c>
      <c r="J544">
        <f>1/Table1[[#This Row],[odds_ft_home_team_win]]-Table1[[#This Row],[Margin/3]]</f>
        <v>0.43953721970181725</v>
      </c>
      <c r="K544">
        <f>1/Table1[[#This Row],[odds_ft_draw]]-Table1[[#This Row],[Margin/3]]</f>
        <v>0.28970781753596647</v>
      </c>
      <c r="L544">
        <f>1/Table1[[#This Row],[odds_ft_away_team_win]]-Table1[[#This Row],[Margin/3]]</f>
        <v>0.27075496276221617</v>
      </c>
      <c r="M544">
        <v>3</v>
      </c>
      <c r="N544">
        <v>1.58</v>
      </c>
      <c r="O544">
        <v>0.8</v>
      </c>
      <c r="P544">
        <v>1.58</v>
      </c>
      <c r="Q544">
        <v>1.28</v>
      </c>
      <c r="R544" t="str" cm="1">
        <f t="array" ref="R5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4">
        <v>1</v>
      </c>
      <c r="T544">
        <v>4</v>
      </c>
      <c r="U544">
        <v>5</v>
      </c>
      <c r="V544">
        <v>2</v>
      </c>
      <c r="W544">
        <v>1</v>
      </c>
      <c r="X544">
        <v>1</v>
      </c>
      <c r="Y544">
        <v>36</v>
      </c>
      <c r="Z544" t="s">
        <v>5167</v>
      </c>
      <c r="AA544">
        <v>4</v>
      </c>
      <c r="AB544">
        <v>4</v>
      </c>
      <c r="AC544">
        <v>1</v>
      </c>
      <c r="AD544">
        <v>1</v>
      </c>
      <c r="AE544">
        <v>1</v>
      </c>
      <c r="AF544">
        <v>0</v>
      </c>
      <c r="AG544">
        <v>2</v>
      </c>
      <c r="AH544">
        <v>0</v>
      </c>
      <c r="AI544">
        <v>0</v>
      </c>
      <c r="AJ544">
        <v>1</v>
      </c>
      <c r="AK544">
        <v>10</v>
      </c>
      <c r="AL544">
        <v>19</v>
      </c>
      <c r="AM544">
        <v>4</v>
      </c>
      <c r="AN544">
        <v>8</v>
      </c>
      <c r="AO544">
        <v>6</v>
      </c>
      <c r="AP544">
        <v>11</v>
      </c>
      <c r="AQ544">
        <v>9</v>
      </c>
      <c r="AR544">
        <v>19</v>
      </c>
      <c r="AS544">
        <v>39</v>
      </c>
      <c r="AT544">
        <v>61</v>
      </c>
      <c r="AU544">
        <v>1.08</v>
      </c>
      <c r="AV544">
        <v>1.96</v>
      </c>
      <c r="AW544">
        <v>2.0099999999999998</v>
      </c>
      <c r="AX544">
        <v>49</v>
      </c>
      <c r="AY544">
        <v>73</v>
      </c>
      <c r="AZ544">
        <v>38</v>
      </c>
      <c r="BA544">
        <v>4</v>
      </c>
      <c r="BB544">
        <v>0</v>
      </c>
      <c r="BC544">
        <v>9</v>
      </c>
      <c r="BD544">
        <v>52</v>
      </c>
      <c r="BE544">
        <v>54</v>
      </c>
      <c r="BF544">
        <v>78</v>
      </c>
      <c r="BG544">
        <v>11.78</v>
      </c>
      <c r="BH544">
        <v>4.32</v>
      </c>
      <c r="BI544">
        <v>2.14</v>
      </c>
      <c r="BJ544">
        <v>3.15</v>
      </c>
      <c r="BK544">
        <v>3.35</v>
      </c>
      <c r="BL544">
        <f>1/Table1[[#This Row],[odds_ft_home_team_win]]+1/Table1[[#This Row],[odds_ft_draw]]+1/Table1[[#This Row],[odds_ft_away_team_win]]-1</f>
        <v>8.3257499773052857E-2</v>
      </c>
      <c r="BM544">
        <f>Table1[[#This Row],[Margin]]/3</f>
        <v>2.7752499924350953E-2</v>
      </c>
      <c r="BN544">
        <v>1.36</v>
      </c>
      <c r="BO544">
        <v>2.0099999999999998</v>
      </c>
      <c r="BP544">
        <v>3.75</v>
      </c>
      <c r="BQ544">
        <v>7.5</v>
      </c>
      <c r="BR544">
        <v>2</v>
      </c>
      <c r="BS544">
        <v>1.73</v>
      </c>
      <c r="BT544" t="s">
        <v>3817</v>
      </c>
      <c r="BU544">
        <f>VLOOKUP(Table1[[#This Row],[Reference]],metron,11,FALSE)</f>
        <v>1.4140979689366791</v>
      </c>
      <c r="BV544">
        <f>VLOOKUP(Table1[[#This Row],[Reference]],metron,12,FALSE)</f>
        <v>1.0666666666666671</v>
      </c>
    </row>
    <row r="545" spans="1:74" x14ac:dyDescent="0.45">
      <c r="A545" t="s">
        <v>5399</v>
      </c>
      <c r="B545">
        <v>1643425200</v>
      </c>
      <c r="C545" s="3" t="s">
        <v>5168</v>
      </c>
      <c r="D545" t="s">
        <v>65</v>
      </c>
      <c r="E545" t="s">
        <v>66</v>
      </c>
      <c r="F545" t="s">
        <v>73</v>
      </c>
      <c r="G545" t="s">
        <v>72</v>
      </c>
      <c r="H545" t="s">
        <v>4910</v>
      </c>
      <c r="I545">
        <f>MROUND(Table1[[#This Row],[Prob_H]]*100,2)/100</f>
        <v>0.42</v>
      </c>
      <c r="J545">
        <f>1/Table1[[#This Row],[odds_ft_home_team_win]]-Table1[[#This Row],[Margin/3]]</f>
        <v>0.41276060008451892</v>
      </c>
      <c r="K545">
        <f>1/Table1[[#This Row],[odds_ft_draw]]-Table1[[#This Row],[Margin/3]]</f>
        <v>0.29866002253838564</v>
      </c>
      <c r="L545">
        <f>1/Table1[[#This Row],[odds_ft_away_team_win]]-Table1[[#This Row],[Margin/3]]</f>
        <v>0.28857937737709533</v>
      </c>
      <c r="M545">
        <v>3</v>
      </c>
      <c r="N545">
        <v>1.42</v>
      </c>
      <c r="O545">
        <v>0.56000000000000005</v>
      </c>
      <c r="P545">
        <v>1.38</v>
      </c>
      <c r="Q545">
        <v>0.53</v>
      </c>
      <c r="R545" t="str" cm="1">
        <f t="array" ref="R5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5">
        <v>3</v>
      </c>
      <c r="T545">
        <v>1</v>
      </c>
      <c r="U545">
        <v>4</v>
      </c>
      <c r="V545">
        <v>1</v>
      </c>
      <c r="W545">
        <v>0</v>
      </c>
      <c r="X545">
        <v>1</v>
      </c>
      <c r="Y545" t="s">
        <v>5169</v>
      </c>
      <c r="Z545">
        <v>36</v>
      </c>
      <c r="AA545">
        <v>7</v>
      </c>
      <c r="AB545">
        <v>6</v>
      </c>
      <c r="AC545">
        <v>1</v>
      </c>
      <c r="AD545">
        <v>0</v>
      </c>
      <c r="AE545">
        <v>2</v>
      </c>
      <c r="AF545">
        <v>0</v>
      </c>
      <c r="AG545">
        <v>1</v>
      </c>
      <c r="AH545">
        <v>0</v>
      </c>
      <c r="AI545">
        <v>2</v>
      </c>
      <c r="AJ545">
        <v>0</v>
      </c>
      <c r="AK545">
        <v>11</v>
      </c>
      <c r="AL545">
        <v>10</v>
      </c>
      <c r="AM545">
        <v>6</v>
      </c>
      <c r="AN545">
        <v>3</v>
      </c>
      <c r="AO545">
        <v>5</v>
      </c>
      <c r="AP545">
        <v>7</v>
      </c>
      <c r="AQ545">
        <v>10</v>
      </c>
      <c r="AR545">
        <v>7</v>
      </c>
      <c r="AS545">
        <v>55</v>
      </c>
      <c r="AT545">
        <v>45</v>
      </c>
      <c r="AU545">
        <v>1.4</v>
      </c>
      <c r="AV545">
        <v>1.19</v>
      </c>
      <c r="AW545">
        <v>2.52</v>
      </c>
      <c r="AX545">
        <v>57</v>
      </c>
      <c r="AY545">
        <v>88</v>
      </c>
      <c r="AZ545">
        <v>39</v>
      </c>
      <c r="BA545">
        <v>20</v>
      </c>
      <c r="BB545">
        <v>6</v>
      </c>
      <c r="BC545">
        <v>32</v>
      </c>
      <c r="BD545">
        <v>68</v>
      </c>
      <c r="BE545">
        <v>39</v>
      </c>
      <c r="BF545">
        <v>86</v>
      </c>
      <c r="BG545">
        <v>8.61</v>
      </c>
      <c r="BH545">
        <v>5.0599999999999996</v>
      </c>
      <c r="BI545">
        <v>2.29</v>
      </c>
      <c r="BJ545">
        <v>3.1</v>
      </c>
      <c r="BK545">
        <v>3.2</v>
      </c>
      <c r="BL545">
        <f>1/Table1[[#This Row],[odds_ft_home_team_win]]+1/Table1[[#This Row],[odds_ft_draw]]+1/Table1[[#This Row],[odds_ft_away_team_win]]-1</f>
        <v>7.1761867868713969E-2</v>
      </c>
      <c r="BM545">
        <f>Table1[[#This Row],[Margin]]/3</f>
        <v>2.3920622622904657E-2</v>
      </c>
      <c r="BN545">
        <v>1.42</v>
      </c>
      <c r="BO545">
        <v>2.25</v>
      </c>
      <c r="BP545">
        <v>4.5</v>
      </c>
      <c r="BQ545">
        <v>8</v>
      </c>
      <c r="BR545">
        <v>1.91</v>
      </c>
      <c r="BS545">
        <v>1.8</v>
      </c>
      <c r="BT545" t="s">
        <v>3786</v>
      </c>
      <c r="BU545">
        <f>VLOOKUP(Table1[[#This Row],[Reference]],metron,11,FALSE)</f>
        <v>1.396960958296362</v>
      </c>
      <c r="BV545">
        <f>VLOOKUP(Table1[[#This Row],[Reference]],metron,12,FALSE)</f>
        <v>1.091503992901508</v>
      </c>
    </row>
    <row r="546" spans="1:74" hidden="1" x14ac:dyDescent="0.45">
      <c r="A546" t="s">
        <v>5418</v>
      </c>
      <c r="B546">
        <v>1344645000</v>
      </c>
      <c r="C546" s="3" t="s">
        <v>145</v>
      </c>
      <c r="D546" t="s">
        <v>65</v>
      </c>
      <c r="E546" t="s">
        <v>66</v>
      </c>
      <c r="F546" t="s">
        <v>67</v>
      </c>
      <c r="G546" t="s">
        <v>102</v>
      </c>
      <c r="H546" t="s">
        <v>66</v>
      </c>
      <c r="I546">
        <f>MROUND(Table1[[#This Row],[Prob_H]]*100,2)/100</f>
        <v>0.44</v>
      </c>
      <c r="J546">
        <f>1/Table1[[#This Row],[odds_ft_home_team_win]]-Table1[[#This Row],[Margin/3]]</f>
        <v>0.44173904036733919</v>
      </c>
      <c r="K546">
        <f>1/Table1[[#This Row],[odds_ft_draw]]-Table1[[#This Row],[Margin/3]]</f>
        <v>0.27457470889705876</v>
      </c>
      <c r="L546">
        <f>1/Table1[[#This Row],[odds_ft_away_team_win]]-Table1[[#This Row],[Margin/3]]</f>
        <v>0.28368625073560222</v>
      </c>
      <c r="M546">
        <v>4</v>
      </c>
      <c r="N546">
        <v>0</v>
      </c>
      <c r="O546">
        <v>0</v>
      </c>
      <c r="P546">
        <v>1.76</v>
      </c>
      <c r="Q546">
        <v>0.82</v>
      </c>
      <c r="R546" t="str" cm="1">
        <f t="array" ref="R5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46">
        <v>1</v>
      </c>
      <c r="T546">
        <v>2</v>
      </c>
      <c r="U546">
        <v>3</v>
      </c>
      <c r="V546">
        <v>0</v>
      </c>
      <c r="W546">
        <v>0</v>
      </c>
      <c r="X546">
        <v>0</v>
      </c>
      <c r="Y546">
        <v>76</v>
      </c>
      <c r="Z546" t="s">
        <v>146</v>
      </c>
      <c r="AA546">
        <v>-1</v>
      </c>
      <c r="AB546">
        <v>-1</v>
      </c>
      <c r="AC546">
        <v>2</v>
      </c>
      <c r="AD546">
        <v>0</v>
      </c>
      <c r="AE546">
        <v>3</v>
      </c>
      <c r="AF546">
        <v>0</v>
      </c>
      <c r="AG546">
        <v>1</v>
      </c>
      <c r="AH546">
        <v>1</v>
      </c>
      <c r="AI546">
        <v>2</v>
      </c>
      <c r="AJ546">
        <v>1</v>
      </c>
      <c r="AK546">
        <v>-1</v>
      </c>
      <c r="AL546">
        <v>-1</v>
      </c>
      <c r="AM546">
        <v>-1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0</v>
      </c>
      <c r="AV546">
        <v>0</v>
      </c>
      <c r="AW546">
        <v>3.5</v>
      </c>
      <c r="AX546">
        <v>50</v>
      </c>
      <c r="AY546">
        <v>100</v>
      </c>
      <c r="AZ546">
        <v>100</v>
      </c>
      <c r="BA546">
        <v>50</v>
      </c>
      <c r="BB546">
        <v>0</v>
      </c>
      <c r="BC546">
        <v>50</v>
      </c>
      <c r="BD546">
        <v>50</v>
      </c>
      <c r="BE546">
        <v>50</v>
      </c>
      <c r="BF546">
        <v>50</v>
      </c>
      <c r="BG546">
        <v>0</v>
      </c>
      <c r="BH546">
        <v>4</v>
      </c>
      <c r="BI546">
        <v>2.2200000000000002</v>
      </c>
      <c r="BJ546">
        <v>3.53</v>
      </c>
      <c r="BK546">
        <v>3.42</v>
      </c>
      <c r="BL546">
        <f>1/Table1[[#This Row],[odds_ft_home_team_win]]+1/Table1[[#This Row],[odds_ft_draw]]+1/Table1[[#This Row],[odds_ft_away_team_win]]-1</f>
        <v>2.6134230249333701E-2</v>
      </c>
      <c r="BM546">
        <f>Table1[[#This Row],[Margin]]/3</f>
        <v>8.7114100831112342E-3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 t="s">
        <v>70</v>
      </c>
      <c r="BU546">
        <f>VLOOKUP(Table1[[#This Row],[Reference]],metron,11,FALSE)</f>
        <v>1.4140979689366791</v>
      </c>
      <c r="BV546">
        <f>VLOOKUP(Table1[[#This Row],[Reference]],metron,12,FALSE)</f>
        <v>1.0666666666666671</v>
      </c>
    </row>
    <row r="547" spans="1:74" hidden="1" x14ac:dyDescent="0.45">
      <c r="A547" t="s">
        <v>5415</v>
      </c>
      <c r="B547">
        <v>1391364000</v>
      </c>
      <c r="C547" s="3" t="s">
        <v>916</v>
      </c>
      <c r="D547" t="s">
        <v>65</v>
      </c>
      <c r="E547" t="s">
        <v>66</v>
      </c>
      <c r="F547" t="s">
        <v>94</v>
      </c>
      <c r="G547" t="s">
        <v>72</v>
      </c>
      <c r="H547" t="s">
        <v>66</v>
      </c>
      <c r="I547" t="e">
        <f>MROUND(Table1[[#This Row],[Prob_H]]*100,2)/100</f>
        <v>#DIV/0!</v>
      </c>
      <c r="J547" t="e">
        <f>1/Table1[[#This Row],[odds_ft_home_team_win]]-Table1[[#This Row],[Margin/3]]</f>
        <v>#DIV/0!</v>
      </c>
      <c r="K547" t="e">
        <f>1/Table1[[#This Row],[odds_ft_draw]]-Table1[[#This Row],[Margin/3]]</f>
        <v>#DIV/0!</v>
      </c>
      <c r="L547" t="e">
        <f>1/Table1[[#This Row],[odds_ft_away_team_win]]-Table1[[#This Row],[Margin/3]]</f>
        <v>#DIV/0!</v>
      </c>
      <c r="M547">
        <v>5</v>
      </c>
      <c r="N547">
        <v>0.4</v>
      </c>
      <c r="O547">
        <v>0.3</v>
      </c>
      <c r="P547">
        <v>1</v>
      </c>
      <c r="Q547">
        <v>0.44</v>
      </c>
      <c r="R547" t="str" cm="1">
        <f t="array" ref="R5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7">
        <v>3</v>
      </c>
      <c r="T547">
        <v>0</v>
      </c>
      <c r="U547">
        <v>3</v>
      </c>
      <c r="V547">
        <v>2</v>
      </c>
      <c r="W547">
        <v>2</v>
      </c>
      <c r="X547">
        <v>0</v>
      </c>
      <c r="Y547" t="s">
        <v>917</v>
      </c>
      <c r="AA547">
        <v>4</v>
      </c>
      <c r="AB547">
        <v>6</v>
      </c>
      <c r="AC547">
        <v>2</v>
      </c>
      <c r="AD547">
        <v>0</v>
      </c>
      <c r="AE547">
        <v>2</v>
      </c>
      <c r="AF547">
        <v>0</v>
      </c>
      <c r="AG547">
        <v>0</v>
      </c>
      <c r="AH547">
        <v>2</v>
      </c>
      <c r="AI547">
        <v>0</v>
      </c>
      <c r="AJ547">
        <v>2</v>
      </c>
      <c r="AK547">
        <v>19</v>
      </c>
      <c r="AL547">
        <v>10</v>
      </c>
      <c r="AM547">
        <v>9</v>
      </c>
      <c r="AN547">
        <v>4</v>
      </c>
      <c r="AO547">
        <v>10</v>
      </c>
      <c r="AP547">
        <v>6</v>
      </c>
      <c r="AQ547">
        <v>19</v>
      </c>
      <c r="AR547">
        <v>9</v>
      </c>
      <c r="AS547">
        <v>48</v>
      </c>
      <c r="AT547">
        <v>52</v>
      </c>
      <c r="AU547">
        <v>0</v>
      </c>
      <c r="AV547">
        <v>0</v>
      </c>
      <c r="AW547">
        <v>2.5</v>
      </c>
      <c r="AX547">
        <v>45</v>
      </c>
      <c r="AY547">
        <v>75</v>
      </c>
      <c r="AZ547">
        <v>50</v>
      </c>
      <c r="BA547">
        <v>30</v>
      </c>
      <c r="BB547">
        <v>10</v>
      </c>
      <c r="BC547">
        <v>30</v>
      </c>
      <c r="BD547">
        <v>65</v>
      </c>
      <c r="BE547">
        <v>50</v>
      </c>
      <c r="BF547">
        <v>75</v>
      </c>
      <c r="BG547">
        <v>9.14</v>
      </c>
      <c r="BH547">
        <v>5.4</v>
      </c>
      <c r="BI547">
        <v>0</v>
      </c>
      <c r="BJ547">
        <v>0</v>
      </c>
      <c r="BK547">
        <v>0</v>
      </c>
      <c r="BL547" t="e">
        <f>1/Table1[[#This Row],[odds_ft_home_team_win]]+1/Table1[[#This Row],[odds_ft_draw]]+1/Table1[[#This Row],[odds_ft_away_team_win]]-1</f>
        <v>#DIV/0!</v>
      </c>
      <c r="BM547" t="e">
        <f>Table1[[#This Row],[Margin]]/3</f>
        <v>#DIV/0!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124</v>
      </c>
      <c r="BU547" t="e">
        <f>VLOOKUP(Table1[[#This Row],[Reference]],metron,11,FALSE)</f>
        <v>#DIV/0!</v>
      </c>
      <c r="BV547" t="e">
        <f>VLOOKUP(Table1[[#This Row],[Reference]],metron,12,FALSE)</f>
        <v>#DIV/0!</v>
      </c>
    </row>
    <row r="548" spans="1:74" hidden="1" x14ac:dyDescent="0.45">
      <c r="A548" t="s">
        <v>5418</v>
      </c>
      <c r="B548">
        <v>1344648600</v>
      </c>
      <c r="C548" s="3" t="s">
        <v>147</v>
      </c>
      <c r="D548" t="s">
        <v>65</v>
      </c>
      <c r="E548" t="s">
        <v>66</v>
      </c>
      <c r="F548" t="s">
        <v>81</v>
      </c>
      <c r="G548" t="s">
        <v>88</v>
      </c>
      <c r="H548" t="s">
        <v>66</v>
      </c>
      <c r="I548">
        <f>MROUND(Table1[[#This Row],[Prob_H]]*100,2)/100</f>
        <v>0.4</v>
      </c>
      <c r="J548">
        <f>1/Table1[[#This Row],[odds_ft_home_team_win]]-Table1[[#This Row],[Margin/3]]</f>
        <v>0.40427819249031705</v>
      </c>
      <c r="K548">
        <f>1/Table1[[#This Row],[odds_ft_draw]]-Table1[[#This Row],[Margin/3]]</f>
        <v>0.27354092770066396</v>
      </c>
      <c r="L548">
        <f>1/Table1[[#This Row],[odds_ft_away_team_win]]-Table1[[#This Row],[Margin/3]]</f>
        <v>0.32218087980901883</v>
      </c>
      <c r="M548">
        <v>4</v>
      </c>
      <c r="N548">
        <v>3</v>
      </c>
      <c r="O548">
        <v>3</v>
      </c>
      <c r="P548">
        <v>1.95</v>
      </c>
      <c r="Q548">
        <v>1.1100000000000001</v>
      </c>
      <c r="R548" t="str" cm="1">
        <f t="array" ref="R5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48">
        <v>3</v>
      </c>
      <c r="T548">
        <v>0</v>
      </c>
      <c r="U548">
        <v>3</v>
      </c>
      <c r="V548">
        <v>1</v>
      </c>
      <c r="W548">
        <v>1</v>
      </c>
      <c r="X548">
        <v>0</v>
      </c>
      <c r="Y548" t="s">
        <v>148</v>
      </c>
      <c r="AA548">
        <v>-1</v>
      </c>
      <c r="AB548">
        <v>-1</v>
      </c>
      <c r="AC548">
        <v>2</v>
      </c>
      <c r="AD548">
        <v>0</v>
      </c>
      <c r="AE548">
        <v>4</v>
      </c>
      <c r="AF548">
        <v>0</v>
      </c>
      <c r="AG548">
        <v>0</v>
      </c>
      <c r="AH548">
        <v>2</v>
      </c>
      <c r="AI548">
        <v>1</v>
      </c>
      <c r="AJ548">
        <v>3</v>
      </c>
      <c r="AK548">
        <v>-1</v>
      </c>
      <c r="AL548">
        <v>-1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0</v>
      </c>
      <c r="AV548">
        <v>0</v>
      </c>
      <c r="AW548">
        <v>2.5</v>
      </c>
      <c r="AX548">
        <v>0</v>
      </c>
      <c r="AY548">
        <v>50</v>
      </c>
      <c r="AZ548">
        <v>50</v>
      </c>
      <c r="BA548">
        <v>50</v>
      </c>
      <c r="BB548">
        <v>0</v>
      </c>
      <c r="BC548">
        <v>0</v>
      </c>
      <c r="BD548">
        <v>50</v>
      </c>
      <c r="BE548">
        <v>50</v>
      </c>
      <c r="BF548">
        <v>100</v>
      </c>
      <c r="BG548">
        <v>0</v>
      </c>
      <c r="BH548">
        <v>6</v>
      </c>
      <c r="BI548">
        <v>2.42</v>
      </c>
      <c r="BJ548">
        <v>3.54</v>
      </c>
      <c r="BK548">
        <v>3.02</v>
      </c>
      <c r="BL548">
        <f>1/Table1[[#This Row],[odds_ft_home_team_win]]+1/Table1[[#This Row],[odds_ft_draw]]+1/Table1[[#This Row],[odds_ft_away_team_win]]-1</f>
        <v>2.6834844016652148E-2</v>
      </c>
      <c r="BM548">
        <f>Table1[[#This Row],[Margin]]/3</f>
        <v>8.9449480055507156E-3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109</v>
      </c>
      <c r="BU548">
        <f>VLOOKUP(Table1[[#This Row],[Reference]],metron,11,FALSE)</f>
        <v>1.344038264434575</v>
      </c>
      <c r="BV548">
        <f>VLOOKUP(Table1[[#This Row],[Reference]],metron,12,FALSE)</f>
        <v>1.1515772691037469</v>
      </c>
    </row>
    <row r="549" spans="1:74" hidden="1" x14ac:dyDescent="0.45">
      <c r="A549" t="s">
        <v>5418</v>
      </c>
      <c r="B549">
        <v>1344722400</v>
      </c>
      <c r="C549" s="3" t="s">
        <v>149</v>
      </c>
      <c r="D549" t="s">
        <v>65</v>
      </c>
      <c r="E549" t="s">
        <v>66</v>
      </c>
      <c r="F549" t="s">
        <v>86</v>
      </c>
      <c r="G549" t="s">
        <v>93</v>
      </c>
      <c r="H549" t="s">
        <v>66</v>
      </c>
      <c r="I549">
        <f>MROUND(Table1[[#This Row],[Prob_H]]*100,2)/100</f>
        <v>0.56000000000000005</v>
      </c>
      <c r="J549">
        <f>1/Table1[[#This Row],[odds_ft_home_team_win]]-Table1[[#This Row],[Margin/3]]</f>
        <v>0.55344636078633958</v>
      </c>
      <c r="K549">
        <f>1/Table1[[#This Row],[odds_ft_draw]]-Table1[[#This Row],[Margin/3]]</f>
        <v>0.25206527464401746</v>
      </c>
      <c r="L549">
        <f>1/Table1[[#This Row],[odds_ft_away_team_win]]-Table1[[#This Row],[Margin/3]]</f>
        <v>0.19448836456964289</v>
      </c>
      <c r="M549">
        <v>4</v>
      </c>
      <c r="N549">
        <v>3</v>
      </c>
      <c r="O549">
        <v>3</v>
      </c>
      <c r="P549">
        <v>1.86</v>
      </c>
      <c r="Q549">
        <v>1.1100000000000001</v>
      </c>
      <c r="R549" t="str" cm="1">
        <f t="array" ref="R5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49">
        <v>1</v>
      </c>
      <c r="T549">
        <v>1</v>
      </c>
      <c r="U549">
        <v>2</v>
      </c>
      <c r="V549">
        <v>1</v>
      </c>
      <c r="W549">
        <v>0</v>
      </c>
      <c r="X549">
        <v>1</v>
      </c>
      <c r="Y549">
        <v>74</v>
      </c>
      <c r="Z549">
        <v>45</v>
      </c>
      <c r="AA549">
        <v>-1</v>
      </c>
      <c r="AB549">
        <v>-1</v>
      </c>
      <c r="AC549">
        <v>2</v>
      </c>
      <c r="AD549">
        <v>0</v>
      </c>
      <c r="AE549">
        <v>2</v>
      </c>
      <c r="AF549">
        <v>0</v>
      </c>
      <c r="AG549">
        <v>0</v>
      </c>
      <c r="AH549">
        <v>2</v>
      </c>
      <c r="AI549">
        <v>0</v>
      </c>
      <c r="AJ549">
        <v>2</v>
      </c>
      <c r="AK549">
        <v>-1</v>
      </c>
      <c r="AL549">
        <v>-1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0</v>
      </c>
      <c r="AV549">
        <v>0</v>
      </c>
      <c r="AW549">
        <v>4.5</v>
      </c>
      <c r="AX549">
        <v>50</v>
      </c>
      <c r="AY549">
        <v>100</v>
      </c>
      <c r="AZ549">
        <v>100</v>
      </c>
      <c r="BA549">
        <v>50</v>
      </c>
      <c r="BB549">
        <v>50</v>
      </c>
      <c r="BC549">
        <v>50</v>
      </c>
      <c r="BD549">
        <v>50</v>
      </c>
      <c r="BE549">
        <v>100</v>
      </c>
      <c r="BF549">
        <v>100</v>
      </c>
      <c r="BG549">
        <v>0</v>
      </c>
      <c r="BH549">
        <v>5</v>
      </c>
      <c r="BI549">
        <v>1.78</v>
      </c>
      <c r="BJ549">
        <v>3.84</v>
      </c>
      <c r="BK549">
        <v>4.93</v>
      </c>
      <c r="BL549">
        <f>1/Table1[[#This Row],[odds_ft_home_team_win]]+1/Table1[[#This Row],[odds_ft_draw]]+1/Table1[[#This Row],[odds_ft_away_team_win]]-1</f>
        <v>2.5054176067947687E-2</v>
      </c>
      <c r="BM549">
        <f>Table1[[#This Row],[Margin]]/3</f>
        <v>8.3513920226492289E-3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113</v>
      </c>
      <c r="BU549">
        <f>VLOOKUP(Table1[[#This Row],[Reference]],metron,11,FALSE)</f>
        <v>1.7546812539448771</v>
      </c>
      <c r="BV549">
        <f>VLOOKUP(Table1[[#This Row],[Reference]],metron,12,FALSE)</f>
        <v>0.93456764148958549</v>
      </c>
    </row>
    <row r="550" spans="1:74" hidden="1" x14ac:dyDescent="0.45">
      <c r="A550" t="s">
        <v>5418</v>
      </c>
      <c r="B550">
        <v>1344729600</v>
      </c>
      <c r="C550" s="3" t="s">
        <v>150</v>
      </c>
      <c r="D550" t="s">
        <v>65</v>
      </c>
      <c r="E550" t="s">
        <v>66</v>
      </c>
      <c r="F550" t="s">
        <v>103</v>
      </c>
      <c r="G550" t="s">
        <v>72</v>
      </c>
      <c r="H550" t="s">
        <v>66</v>
      </c>
      <c r="I550">
        <f>MROUND(Table1[[#This Row],[Prob_H]]*100,2)/100</f>
        <v>0.48</v>
      </c>
      <c r="J550">
        <f>1/Table1[[#This Row],[odds_ft_home_team_win]]-Table1[[#This Row],[Margin/3]]</f>
        <v>0.47624974809440829</v>
      </c>
      <c r="K550">
        <f>1/Table1[[#This Row],[odds_ft_draw]]-Table1[[#This Row],[Margin/3]]</f>
        <v>0.27652714060481048</v>
      </c>
      <c r="L550">
        <f>1/Table1[[#This Row],[odds_ft_away_team_win]]-Table1[[#This Row],[Margin/3]]</f>
        <v>0.2472231113007812</v>
      </c>
      <c r="M550">
        <v>4</v>
      </c>
      <c r="N550">
        <v>0</v>
      </c>
      <c r="O550">
        <v>0</v>
      </c>
      <c r="P550">
        <v>1.88</v>
      </c>
      <c r="Q550">
        <v>1.45</v>
      </c>
      <c r="R550" t="str" cm="1">
        <f t="array" ref="R5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0">
        <v>2</v>
      </c>
      <c r="T550">
        <v>2</v>
      </c>
      <c r="U550">
        <v>4</v>
      </c>
      <c r="V550">
        <v>1</v>
      </c>
      <c r="W550">
        <v>0</v>
      </c>
      <c r="X550">
        <v>1</v>
      </c>
      <c r="Y550" t="s">
        <v>151</v>
      </c>
      <c r="Z550" t="s">
        <v>152</v>
      </c>
      <c r="AA550">
        <v>-1</v>
      </c>
      <c r="AB550">
        <v>-1</v>
      </c>
      <c r="AC550">
        <v>1</v>
      </c>
      <c r="AD550">
        <v>0</v>
      </c>
      <c r="AE550">
        <v>3</v>
      </c>
      <c r="AF550">
        <v>1</v>
      </c>
      <c r="AG550">
        <v>0</v>
      </c>
      <c r="AH550">
        <v>1</v>
      </c>
      <c r="AI550">
        <v>1</v>
      </c>
      <c r="AJ550">
        <v>3</v>
      </c>
      <c r="AK550">
        <v>-1</v>
      </c>
      <c r="AL550">
        <v>-1</v>
      </c>
      <c r="AM550">
        <v>-1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0</v>
      </c>
      <c r="AV550">
        <v>0</v>
      </c>
      <c r="AW550">
        <v>3.5</v>
      </c>
      <c r="AX550">
        <v>0</v>
      </c>
      <c r="AY550">
        <v>100</v>
      </c>
      <c r="AZ550">
        <v>100</v>
      </c>
      <c r="BA550">
        <v>50</v>
      </c>
      <c r="BB550">
        <v>0</v>
      </c>
      <c r="BC550">
        <v>0</v>
      </c>
      <c r="BD550">
        <v>50</v>
      </c>
      <c r="BE550">
        <v>100</v>
      </c>
      <c r="BF550">
        <v>100</v>
      </c>
      <c r="BG550">
        <v>0</v>
      </c>
      <c r="BH550">
        <v>12</v>
      </c>
      <c r="BI550">
        <v>2.06</v>
      </c>
      <c r="BJ550">
        <v>3.5</v>
      </c>
      <c r="BK550">
        <v>3.9</v>
      </c>
      <c r="BL550">
        <f>1/Table1[[#This Row],[odds_ft_home_team_win]]+1/Table1[[#This Row],[odds_ft_draw]]+1/Table1[[#This Row],[odds_ft_away_team_win]]-1</f>
        <v>2.7561435328425699E-2</v>
      </c>
      <c r="BM550">
        <f>Table1[[#This Row],[Margin]]/3</f>
        <v>9.1871451094752334E-3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 t="s">
        <v>118</v>
      </c>
      <c r="BU550">
        <f>VLOOKUP(Table1[[#This Row],[Reference]],metron,11,FALSE)</f>
        <v>1.510877192982456</v>
      </c>
      <c r="BV550">
        <f>VLOOKUP(Table1[[#This Row],[Reference]],metron,12,FALSE)</f>
        <v>1.0163157894736841</v>
      </c>
    </row>
    <row r="551" spans="1:74" hidden="1" x14ac:dyDescent="0.45">
      <c r="A551" t="s">
        <v>5418</v>
      </c>
      <c r="B551">
        <v>1344729600</v>
      </c>
      <c r="C551" s="3" t="s">
        <v>150</v>
      </c>
      <c r="D551" t="s">
        <v>65</v>
      </c>
      <c r="E551" t="s">
        <v>66</v>
      </c>
      <c r="F551" t="s">
        <v>68</v>
      </c>
      <c r="G551" t="s">
        <v>80</v>
      </c>
      <c r="H551" t="s">
        <v>66</v>
      </c>
      <c r="I551">
        <f>MROUND(Table1[[#This Row],[Prob_H]]*100,2)/100</f>
        <v>0.72</v>
      </c>
      <c r="J551">
        <f>1/Table1[[#This Row],[odds_ft_home_team_win]]-Table1[[#This Row],[Margin/3]]</f>
        <v>0.7293192612341548</v>
      </c>
      <c r="K551">
        <f>1/Table1[[#This Row],[odds_ft_draw]]-Table1[[#This Row],[Margin/3]]</f>
        <v>0.18200211817233095</v>
      </c>
      <c r="L551">
        <f>1/Table1[[#This Row],[odds_ft_away_team_win]]-Table1[[#This Row],[Margin/3]]</f>
        <v>8.8678620593514196E-2</v>
      </c>
      <c r="M551">
        <v>4</v>
      </c>
      <c r="N551">
        <v>3</v>
      </c>
      <c r="O551">
        <v>0</v>
      </c>
      <c r="P551">
        <v>1.56</v>
      </c>
      <c r="Q551">
        <v>0.94</v>
      </c>
      <c r="R551" t="str" cm="1">
        <f t="array" ref="R5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1">
        <v>2</v>
      </c>
      <c r="T551">
        <v>2</v>
      </c>
      <c r="U551">
        <v>4</v>
      </c>
      <c r="V551">
        <v>0</v>
      </c>
      <c r="W551">
        <v>0</v>
      </c>
      <c r="X551">
        <v>0</v>
      </c>
      <c r="Y551" t="s">
        <v>153</v>
      </c>
      <c r="Z551" t="s">
        <v>154</v>
      </c>
      <c r="AA551">
        <v>-1</v>
      </c>
      <c r="AB551">
        <v>-1</v>
      </c>
      <c r="AC551">
        <v>1</v>
      </c>
      <c r="AD551">
        <v>0</v>
      </c>
      <c r="AE551">
        <v>2</v>
      </c>
      <c r="AF551">
        <v>0</v>
      </c>
      <c r="AG551">
        <v>1</v>
      </c>
      <c r="AH551">
        <v>0</v>
      </c>
      <c r="AI551">
        <v>2</v>
      </c>
      <c r="AJ551">
        <v>0</v>
      </c>
      <c r="AK551">
        <v>-1</v>
      </c>
      <c r="AL551">
        <v>-1</v>
      </c>
      <c r="AM551">
        <v>-1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0</v>
      </c>
      <c r="AV551">
        <v>0</v>
      </c>
      <c r="AW551">
        <v>3</v>
      </c>
      <c r="AX551">
        <v>50</v>
      </c>
      <c r="AY551">
        <v>100</v>
      </c>
      <c r="AZ551">
        <v>100</v>
      </c>
      <c r="BA551">
        <v>0</v>
      </c>
      <c r="BB551">
        <v>0</v>
      </c>
      <c r="BC551">
        <v>50</v>
      </c>
      <c r="BD551">
        <v>50</v>
      </c>
      <c r="BE551">
        <v>50</v>
      </c>
      <c r="BF551">
        <v>100</v>
      </c>
      <c r="BG551">
        <v>0</v>
      </c>
      <c r="BH551">
        <v>3</v>
      </c>
      <c r="BI551">
        <v>1.35</v>
      </c>
      <c r="BJ551">
        <v>5.17</v>
      </c>
      <c r="BK551">
        <v>9.99</v>
      </c>
      <c r="BL551">
        <f>1/Table1[[#This Row],[odds_ft_home_team_win]]+1/Table1[[#This Row],[odds_ft_draw]]+1/Table1[[#This Row],[odds_ft_away_team_win]]-1</f>
        <v>3.426443851975769E-2</v>
      </c>
      <c r="BM551">
        <f>Table1[[#This Row],[Margin]]/3</f>
        <v>1.1421479506585897E-2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t="s">
        <v>116</v>
      </c>
      <c r="BU551">
        <f>VLOOKUP(Table1[[#This Row],[Reference]],metron,11,FALSE)</f>
        <v>2.2436090225563912</v>
      </c>
      <c r="BV551">
        <f>VLOOKUP(Table1[[#This Row],[Reference]],metron,12,FALSE)</f>
        <v>0.75338345864661649</v>
      </c>
    </row>
    <row r="552" spans="1:74" hidden="1" x14ac:dyDescent="0.45">
      <c r="A552" t="s">
        <v>5418</v>
      </c>
      <c r="B552">
        <v>1344736800</v>
      </c>
      <c r="C552" s="3" t="s">
        <v>155</v>
      </c>
      <c r="D552" t="s">
        <v>65</v>
      </c>
      <c r="E552" t="s">
        <v>66</v>
      </c>
      <c r="F552" t="s">
        <v>89</v>
      </c>
      <c r="G552" t="s">
        <v>85</v>
      </c>
      <c r="H552" t="s">
        <v>66</v>
      </c>
      <c r="I552">
        <f>MROUND(Table1[[#This Row],[Prob_H]]*100,2)/100</f>
        <v>0.32</v>
      </c>
      <c r="J552">
        <f>1/Table1[[#This Row],[odds_ft_home_team_win]]-Table1[[#This Row],[Margin/3]]</f>
        <v>0.31014031200960029</v>
      </c>
      <c r="K552">
        <f>1/Table1[[#This Row],[odds_ft_draw]]-Table1[[#This Row],[Margin/3]]</f>
        <v>0.2815240468937506</v>
      </c>
      <c r="L552">
        <f>1/Table1[[#This Row],[odds_ft_away_team_win]]-Table1[[#This Row],[Margin/3]]</f>
        <v>0.40833564109664916</v>
      </c>
      <c r="M552">
        <v>4</v>
      </c>
      <c r="N552">
        <v>0</v>
      </c>
      <c r="O552">
        <v>0</v>
      </c>
      <c r="P552">
        <v>0.82</v>
      </c>
      <c r="Q552">
        <v>0.8</v>
      </c>
      <c r="R552" t="str" cm="1">
        <f t="array" ref="R5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2">
        <v>1</v>
      </c>
      <c r="T552">
        <v>1</v>
      </c>
      <c r="U552">
        <v>2</v>
      </c>
      <c r="V552">
        <v>1</v>
      </c>
      <c r="W552">
        <v>0</v>
      </c>
      <c r="X552">
        <v>1</v>
      </c>
      <c r="Y552">
        <v>48</v>
      </c>
      <c r="Z552">
        <v>9</v>
      </c>
      <c r="AA552">
        <v>-1</v>
      </c>
      <c r="AB552">
        <v>-1</v>
      </c>
      <c r="AC552">
        <v>4</v>
      </c>
      <c r="AD552">
        <v>0</v>
      </c>
      <c r="AE552">
        <v>1</v>
      </c>
      <c r="AF552">
        <v>1</v>
      </c>
      <c r="AG552">
        <v>1</v>
      </c>
      <c r="AH552">
        <v>3</v>
      </c>
      <c r="AI552">
        <v>0</v>
      </c>
      <c r="AJ552">
        <v>2</v>
      </c>
      <c r="AK552">
        <v>-1</v>
      </c>
      <c r="AL552">
        <v>-1</v>
      </c>
      <c r="AM552">
        <v>-1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0</v>
      </c>
      <c r="AV552">
        <v>0</v>
      </c>
      <c r="AW552">
        <v>2</v>
      </c>
      <c r="AX552">
        <v>50</v>
      </c>
      <c r="AY552">
        <v>50</v>
      </c>
      <c r="AZ552">
        <v>50</v>
      </c>
      <c r="BA552">
        <v>0</v>
      </c>
      <c r="BB552">
        <v>0</v>
      </c>
      <c r="BC552">
        <v>0</v>
      </c>
      <c r="BD552">
        <v>100</v>
      </c>
      <c r="BE552">
        <v>50</v>
      </c>
      <c r="BF552">
        <v>50</v>
      </c>
      <c r="BG552">
        <v>0</v>
      </c>
      <c r="BH552">
        <v>4</v>
      </c>
      <c r="BI552">
        <v>3.14</v>
      </c>
      <c r="BJ552">
        <v>3.45</v>
      </c>
      <c r="BK552">
        <v>2.4</v>
      </c>
      <c r="BL552">
        <f>1/Table1[[#This Row],[odds_ft_home_team_win]]+1/Table1[[#This Row],[odds_ft_draw]]+1/Table1[[#This Row],[odds_ft_away_team_win]]-1</f>
        <v>2.4993076710052575E-2</v>
      </c>
      <c r="BM552">
        <f>Table1[[#This Row],[Margin]]/3</f>
        <v>8.3310255700175251E-3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t="s">
        <v>121</v>
      </c>
      <c r="BU552">
        <f>VLOOKUP(Table1[[#This Row],[Reference]],metron,11,FALSE)</f>
        <v>1.210167055864918</v>
      </c>
      <c r="BV552">
        <f>VLOOKUP(Table1[[#This Row],[Reference]],metron,12,FALSE)</f>
        <v>1.3211783725525419</v>
      </c>
    </row>
    <row r="553" spans="1:74" hidden="1" x14ac:dyDescent="0.45">
      <c r="A553" t="s">
        <v>5418</v>
      </c>
      <c r="B553">
        <v>1344790800</v>
      </c>
      <c r="C553" s="3" t="s">
        <v>156</v>
      </c>
      <c r="D553" t="s">
        <v>65</v>
      </c>
      <c r="E553" t="s">
        <v>66</v>
      </c>
      <c r="F553" t="s">
        <v>94</v>
      </c>
      <c r="G553" t="s">
        <v>97</v>
      </c>
      <c r="H553" t="s">
        <v>66</v>
      </c>
      <c r="I553">
        <f>MROUND(Table1[[#This Row],[Prob_H]]*100,2)/100</f>
        <v>0.46</v>
      </c>
      <c r="J553">
        <f>1/Table1[[#This Row],[odds_ft_home_team_win]]-Table1[[#This Row],[Margin/3]]</f>
        <v>0.45016347477309793</v>
      </c>
      <c r="K553">
        <f>1/Table1[[#This Row],[odds_ft_draw]]-Table1[[#This Row],[Margin/3]]</f>
        <v>0.2821455528614274</v>
      </c>
      <c r="L553">
        <f>1/Table1[[#This Row],[odds_ft_away_team_win]]-Table1[[#This Row],[Margin/3]]</f>
        <v>0.26769097236547468</v>
      </c>
      <c r="M553">
        <v>4</v>
      </c>
      <c r="N553">
        <v>3</v>
      </c>
      <c r="O553">
        <v>3</v>
      </c>
      <c r="P553">
        <v>1.56</v>
      </c>
      <c r="Q553">
        <v>1.4</v>
      </c>
      <c r="R553" t="str" cm="1">
        <f t="array" ref="R5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53">
        <v>1</v>
      </c>
      <c r="T553">
        <v>2</v>
      </c>
      <c r="U553">
        <v>3</v>
      </c>
      <c r="V553">
        <v>2</v>
      </c>
      <c r="W553">
        <v>1</v>
      </c>
      <c r="X553">
        <v>1</v>
      </c>
      <c r="Y553">
        <v>37</v>
      </c>
      <c r="Z553" t="s">
        <v>157</v>
      </c>
      <c r="AA553">
        <v>-1</v>
      </c>
      <c r="AB553">
        <v>-1</v>
      </c>
      <c r="AC553">
        <v>2</v>
      </c>
      <c r="AD553">
        <v>0</v>
      </c>
      <c r="AE553">
        <v>2</v>
      </c>
      <c r="AF553">
        <v>0</v>
      </c>
      <c r="AG553">
        <v>0</v>
      </c>
      <c r="AH553">
        <v>2</v>
      </c>
      <c r="AI553">
        <v>0</v>
      </c>
      <c r="AJ553">
        <v>2</v>
      </c>
      <c r="AK553">
        <v>-1</v>
      </c>
      <c r="AL553">
        <v>-1</v>
      </c>
      <c r="AM553">
        <v>-1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0</v>
      </c>
      <c r="AV553">
        <v>0</v>
      </c>
      <c r="AW553">
        <v>3.5</v>
      </c>
      <c r="AX553">
        <v>50</v>
      </c>
      <c r="AY553">
        <v>100</v>
      </c>
      <c r="AZ553">
        <v>100</v>
      </c>
      <c r="BA553">
        <v>50</v>
      </c>
      <c r="BB553">
        <v>0</v>
      </c>
      <c r="BC553">
        <v>100</v>
      </c>
      <c r="BD553">
        <v>100</v>
      </c>
      <c r="BE553">
        <v>0</v>
      </c>
      <c r="BF553">
        <v>100</v>
      </c>
      <c r="BG553">
        <v>0</v>
      </c>
      <c r="BH553">
        <v>5</v>
      </c>
      <c r="BI553">
        <v>2.1800000000000002</v>
      </c>
      <c r="BJ553">
        <v>3.44</v>
      </c>
      <c r="BK553">
        <v>3.62</v>
      </c>
      <c r="BL553">
        <f>1/Table1[[#This Row],[odds_ft_home_team_win]]+1/Table1[[#This Row],[odds_ft_draw]]+1/Table1[[#This Row],[odds_ft_away_team_win]]-1</f>
        <v>2.5656364671531762E-2</v>
      </c>
      <c r="BM553">
        <f>Table1[[#This Row],[Margin]]/3</f>
        <v>8.5521215571772533E-3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 t="s">
        <v>124</v>
      </c>
      <c r="BU553">
        <f>VLOOKUP(Table1[[#This Row],[Reference]],metron,11,FALSE)</f>
        <v>1.4888836329233679</v>
      </c>
      <c r="BV553">
        <f>VLOOKUP(Table1[[#This Row],[Reference]],metron,12,FALSE)</f>
        <v>1.0516792809839171</v>
      </c>
    </row>
    <row r="554" spans="1:74" hidden="1" x14ac:dyDescent="0.45">
      <c r="A554" t="s">
        <v>5418</v>
      </c>
      <c r="B554">
        <v>1344790800</v>
      </c>
      <c r="C554" s="3" t="s">
        <v>156</v>
      </c>
      <c r="D554" t="s">
        <v>65</v>
      </c>
      <c r="E554" t="s">
        <v>66</v>
      </c>
      <c r="F554" t="s">
        <v>73</v>
      </c>
      <c r="G554" t="s">
        <v>77</v>
      </c>
      <c r="H554" t="s">
        <v>66</v>
      </c>
      <c r="I554">
        <f>MROUND(Table1[[#This Row],[Prob_H]]*100,2)/100</f>
        <v>0.32</v>
      </c>
      <c r="J554">
        <f>1/Table1[[#This Row],[odds_ft_home_team_win]]-Table1[[#This Row],[Margin/3]]</f>
        <v>0.32943825687705514</v>
      </c>
      <c r="K554">
        <f>1/Table1[[#This Row],[odds_ft_draw]]-Table1[[#This Row],[Margin/3]]</f>
        <v>0.28833632408372767</v>
      </c>
      <c r="L554">
        <f>1/Table1[[#This Row],[odds_ft_away_team_win]]-Table1[[#This Row],[Margin/3]]</f>
        <v>0.38222541903921731</v>
      </c>
      <c r="M554">
        <v>4</v>
      </c>
      <c r="N554">
        <v>0</v>
      </c>
      <c r="O554">
        <v>3</v>
      </c>
      <c r="P554">
        <v>0.88</v>
      </c>
      <c r="Q554">
        <v>1.38</v>
      </c>
      <c r="R554" t="str" cm="1">
        <f t="array" ref="R5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54">
        <v>0</v>
      </c>
      <c r="T554">
        <v>1</v>
      </c>
      <c r="U554">
        <v>1</v>
      </c>
      <c r="V554">
        <v>0</v>
      </c>
      <c r="W554">
        <v>0</v>
      </c>
      <c r="X554">
        <v>0</v>
      </c>
      <c r="Z554">
        <v>82</v>
      </c>
      <c r="AA554">
        <v>-1</v>
      </c>
      <c r="AB554">
        <v>-1</v>
      </c>
      <c r="AC554">
        <v>1</v>
      </c>
      <c r="AD554">
        <v>1</v>
      </c>
      <c r="AE554">
        <v>3</v>
      </c>
      <c r="AF554">
        <v>0</v>
      </c>
      <c r="AG554">
        <v>2</v>
      </c>
      <c r="AH554">
        <v>0</v>
      </c>
      <c r="AI554">
        <v>1</v>
      </c>
      <c r="AJ554">
        <v>2</v>
      </c>
      <c r="AK554">
        <v>-1</v>
      </c>
      <c r="AL554">
        <v>-1</v>
      </c>
      <c r="AM554">
        <v>-1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0</v>
      </c>
      <c r="AV554">
        <v>0</v>
      </c>
      <c r="AW554">
        <v>3.5</v>
      </c>
      <c r="AX554">
        <v>100</v>
      </c>
      <c r="AY554">
        <v>100</v>
      </c>
      <c r="AZ554">
        <v>100</v>
      </c>
      <c r="BA554">
        <v>50</v>
      </c>
      <c r="BB554">
        <v>0</v>
      </c>
      <c r="BC554">
        <v>50</v>
      </c>
      <c r="BD554">
        <v>100</v>
      </c>
      <c r="BE554">
        <v>50</v>
      </c>
      <c r="BF554">
        <v>100</v>
      </c>
      <c r="BG554">
        <v>0</v>
      </c>
      <c r="BH554">
        <v>4</v>
      </c>
      <c r="BI554">
        <v>2.96</v>
      </c>
      <c r="BJ554">
        <v>3.37</v>
      </c>
      <c r="BK554">
        <v>2.56</v>
      </c>
      <c r="BL554">
        <f>1/Table1[[#This Row],[odds_ft_home_team_win]]+1/Table1[[#This Row],[odds_ft_draw]]+1/Table1[[#This Row],[odds_ft_away_team_win]]-1</f>
        <v>2.5198742882348135E-2</v>
      </c>
      <c r="BM554">
        <f>Table1[[#This Row],[Margin]]/3</f>
        <v>8.3995809607827123E-3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 t="s">
        <v>126</v>
      </c>
      <c r="BU554">
        <f>VLOOKUP(Table1[[#This Row],[Reference]],metron,11,FALSE)</f>
        <v>1.210167055864918</v>
      </c>
      <c r="BV554">
        <f>VLOOKUP(Table1[[#This Row],[Reference]],metron,12,FALSE)</f>
        <v>1.3211783725525419</v>
      </c>
    </row>
    <row r="555" spans="1:74" hidden="1" x14ac:dyDescent="0.45">
      <c r="A555" t="s">
        <v>5418</v>
      </c>
      <c r="B555">
        <v>1344812400</v>
      </c>
      <c r="C555" s="3" t="s">
        <v>158</v>
      </c>
      <c r="D555" t="s">
        <v>65</v>
      </c>
      <c r="E555" t="s">
        <v>66</v>
      </c>
      <c r="F555" t="s">
        <v>98</v>
      </c>
      <c r="G555" t="s">
        <v>78</v>
      </c>
      <c r="H555" t="s">
        <v>66</v>
      </c>
      <c r="I555">
        <f>MROUND(Table1[[#This Row],[Prob_H]]*100,2)/100</f>
        <v>0.4</v>
      </c>
      <c r="J555">
        <f>1/Table1[[#This Row],[odds_ft_home_team_win]]-Table1[[#This Row],[Margin/3]]</f>
        <v>0.40811153750290957</v>
      </c>
      <c r="K555">
        <f>1/Table1[[#This Row],[odds_ft_draw]]-Table1[[#This Row],[Margin/3]]</f>
        <v>0.29084606844103333</v>
      </c>
      <c r="L555">
        <f>1/Table1[[#This Row],[odds_ft_away_team_win]]-Table1[[#This Row],[Margin/3]]</f>
        <v>0.30104239405605715</v>
      </c>
      <c r="M555">
        <v>4</v>
      </c>
      <c r="N555">
        <v>0</v>
      </c>
      <c r="O555">
        <v>1</v>
      </c>
      <c r="P555">
        <v>1.06</v>
      </c>
      <c r="Q555">
        <v>1.37</v>
      </c>
      <c r="R555" t="str" cm="1">
        <f t="array" ref="R5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5">
        <v>1</v>
      </c>
      <c r="T555">
        <v>1</v>
      </c>
      <c r="U555">
        <v>2</v>
      </c>
      <c r="V555">
        <v>1</v>
      </c>
      <c r="W555">
        <v>0</v>
      </c>
      <c r="X555">
        <v>1</v>
      </c>
      <c r="Y555">
        <v>80</v>
      </c>
      <c r="Z555">
        <v>34</v>
      </c>
      <c r="AA555">
        <v>-1</v>
      </c>
      <c r="AB555">
        <v>-1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-1</v>
      </c>
      <c r="AL555">
        <v>-1</v>
      </c>
      <c r="AM555">
        <v>-1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0</v>
      </c>
      <c r="AV555">
        <v>0</v>
      </c>
      <c r="AW555">
        <v>0.5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50</v>
      </c>
      <c r="BG555">
        <v>0</v>
      </c>
      <c r="BH555">
        <v>2</v>
      </c>
      <c r="BI555">
        <v>2.4</v>
      </c>
      <c r="BJ555">
        <v>3.34</v>
      </c>
      <c r="BK555">
        <v>3.23</v>
      </c>
      <c r="BL555">
        <f>1/Table1[[#This Row],[odds_ft_home_team_win]]+1/Table1[[#This Row],[odds_ft_draw]]+1/Table1[[#This Row],[odds_ft_away_team_win]]-1</f>
        <v>2.5665387491271341E-2</v>
      </c>
      <c r="BM555">
        <f>Table1[[#This Row],[Margin]]/3</f>
        <v>8.5551291637571136E-3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t="s">
        <v>128</v>
      </c>
      <c r="BU555">
        <f>VLOOKUP(Table1[[#This Row],[Reference]],metron,11,FALSE)</f>
        <v>1.344038264434575</v>
      </c>
      <c r="BV555">
        <f>VLOOKUP(Table1[[#This Row],[Reference]],metron,12,FALSE)</f>
        <v>1.1515772691037469</v>
      </c>
    </row>
    <row r="556" spans="1:74" hidden="1" x14ac:dyDescent="0.45">
      <c r="A556" t="s">
        <v>5417</v>
      </c>
      <c r="B556">
        <v>1359163800</v>
      </c>
      <c r="C556" s="3" t="s">
        <v>397</v>
      </c>
      <c r="D556" t="s">
        <v>65</v>
      </c>
      <c r="E556" t="s">
        <v>66</v>
      </c>
      <c r="F556" t="s">
        <v>78</v>
      </c>
      <c r="G556" t="s">
        <v>98</v>
      </c>
      <c r="H556" t="s">
        <v>66</v>
      </c>
      <c r="I556">
        <f>MROUND(Table1[[#This Row],[Prob_H]]*100,2)/100</f>
        <v>0.5</v>
      </c>
      <c r="J556">
        <f>1/Table1[[#This Row],[odds_ft_home_team_win]]-Table1[[#This Row],[Margin/3]]</f>
        <v>0.49756928588500116</v>
      </c>
      <c r="K556">
        <f>1/Table1[[#This Row],[odds_ft_draw]]-Table1[[#This Row],[Margin/3]]</f>
        <v>0.27324119166720162</v>
      </c>
      <c r="L556">
        <f>1/Table1[[#This Row],[odds_ft_away_team_win]]-Table1[[#This Row],[Margin/3]]</f>
        <v>0.22918952244779722</v>
      </c>
      <c r="M556">
        <v>4</v>
      </c>
      <c r="N556">
        <v>1.55</v>
      </c>
      <c r="O556">
        <v>1.3</v>
      </c>
      <c r="P556">
        <v>1.95</v>
      </c>
      <c r="Q556">
        <v>1.1100000000000001</v>
      </c>
      <c r="R556" t="str" cm="1">
        <f t="array" ref="R5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56">
        <v>1</v>
      </c>
      <c r="T556">
        <v>1</v>
      </c>
      <c r="U556">
        <v>2</v>
      </c>
      <c r="V556">
        <v>0</v>
      </c>
      <c r="W556">
        <v>0</v>
      </c>
      <c r="X556">
        <v>0</v>
      </c>
      <c r="Y556">
        <v>89</v>
      </c>
      <c r="Z556">
        <v>52</v>
      </c>
      <c r="AA556">
        <v>-1</v>
      </c>
      <c r="AB556">
        <v>-1</v>
      </c>
      <c r="AC556">
        <v>2</v>
      </c>
      <c r="AD556">
        <v>0</v>
      </c>
      <c r="AE556">
        <v>3</v>
      </c>
      <c r="AF556">
        <v>1</v>
      </c>
      <c r="AG556">
        <v>2</v>
      </c>
      <c r="AH556">
        <v>0</v>
      </c>
      <c r="AI556">
        <v>0</v>
      </c>
      <c r="AJ556">
        <v>4</v>
      </c>
      <c r="AK556">
        <v>-1</v>
      </c>
      <c r="AL556">
        <v>-1</v>
      </c>
      <c r="AM556">
        <v>-1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0</v>
      </c>
      <c r="AV556">
        <v>0</v>
      </c>
      <c r="AW556">
        <v>2.4700000000000002</v>
      </c>
      <c r="AX556">
        <v>48</v>
      </c>
      <c r="AY556">
        <v>71</v>
      </c>
      <c r="AZ556">
        <v>39</v>
      </c>
      <c r="BA556">
        <v>24</v>
      </c>
      <c r="BB556">
        <v>9</v>
      </c>
      <c r="BC556">
        <v>38</v>
      </c>
      <c r="BD556">
        <v>57</v>
      </c>
      <c r="BE556">
        <v>33</v>
      </c>
      <c r="BF556">
        <v>82</v>
      </c>
      <c r="BG556">
        <v>0</v>
      </c>
      <c r="BH556">
        <v>4.9000000000000004</v>
      </c>
      <c r="BI556">
        <v>1.97</v>
      </c>
      <c r="BJ556">
        <v>3.53</v>
      </c>
      <c r="BK556">
        <v>4.18</v>
      </c>
      <c r="BL556">
        <f>1/Table1[[#This Row],[odds_ft_home_team_win]]+1/Table1[[#This Row],[odds_ft_draw]]+1/Table1[[#This Row],[odds_ft_away_team_win]]-1</f>
        <v>3.0134781938905064E-2</v>
      </c>
      <c r="BM556">
        <f>Table1[[#This Row],[Margin]]/3</f>
        <v>1.0044927312968355E-2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t="s">
        <v>106</v>
      </c>
      <c r="BU556">
        <f>VLOOKUP(Table1[[#This Row],[Reference]],metron,11,FALSE)</f>
        <v>1.5342708579532029</v>
      </c>
      <c r="BV556">
        <f>VLOOKUP(Table1[[#This Row],[Reference]],metron,12,FALSE)</f>
        <v>0.98593713070196176</v>
      </c>
    </row>
    <row r="557" spans="1:74" hidden="1" x14ac:dyDescent="0.45">
      <c r="A557" t="s">
        <v>5417</v>
      </c>
      <c r="B557">
        <v>1359171000</v>
      </c>
      <c r="C557" s="3" t="s">
        <v>398</v>
      </c>
      <c r="D557" t="s">
        <v>65</v>
      </c>
      <c r="E557" t="s">
        <v>66</v>
      </c>
      <c r="F557" t="s">
        <v>88</v>
      </c>
      <c r="G557" t="s">
        <v>81</v>
      </c>
      <c r="H557" t="s">
        <v>66</v>
      </c>
      <c r="I557">
        <f>MROUND(Table1[[#This Row],[Prob_H]]*100,2)/100</f>
        <v>0.48</v>
      </c>
      <c r="J557">
        <f>1/Table1[[#This Row],[odds_ft_home_team_win]]-Table1[[#This Row],[Margin/3]]</f>
        <v>0.4701565740550438</v>
      </c>
      <c r="K557">
        <f>1/Table1[[#This Row],[odds_ft_draw]]-Table1[[#This Row],[Margin/3]]</f>
        <v>0.26871695222436054</v>
      </c>
      <c r="L557">
        <f>1/Table1[[#This Row],[odds_ft_away_team_win]]-Table1[[#This Row],[Margin/3]]</f>
        <v>0.26112647372059566</v>
      </c>
      <c r="M557">
        <v>4</v>
      </c>
      <c r="N557">
        <v>2</v>
      </c>
      <c r="O557">
        <v>1.0900000000000001</v>
      </c>
      <c r="P557">
        <v>1.84</v>
      </c>
      <c r="Q557">
        <v>0.95</v>
      </c>
      <c r="R557" t="str" cm="1">
        <f t="array" ref="R5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57">
        <v>2</v>
      </c>
      <c r="T557">
        <v>0</v>
      </c>
      <c r="U557">
        <v>2</v>
      </c>
      <c r="V557">
        <v>1</v>
      </c>
      <c r="W557">
        <v>1</v>
      </c>
      <c r="X557">
        <v>0</v>
      </c>
      <c r="Y557" t="s">
        <v>399</v>
      </c>
      <c r="AA557">
        <v>-1</v>
      </c>
      <c r="AB557">
        <v>-1</v>
      </c>
      <c r="AC557">
        <v>3</v>
      </c>
      <c r="AD557">
        <v>0</v>
      </c>
      <c r="AE557">
        <v>3</v>
      </c>
      <c r="AF557">
        <v>0</v>
      </c>
      <c r="AG557">
        <v>2</v>
      </c>
      <c r="AH557">
        <v>1</v>
      </c>
      <c r="AI557">
        <v>2</v>
      </c>
      <c r="AJ557">
        <v>1</v>
      </c>
      <c r="AK557">
        <v>-1</v>
      </c>
      <c r="AL557">
        <v>-1</v>
      </c>
      <c r="AM557">
        <v>-1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0</v>
      </c>
      <c r="AV557">
        <v>0</v>
      </c>
      <c r="AW557">
        <v>2.72</v>
      </c>
      <c r="AX557">
        <v>71</v>
      </c>
      <c r="AY557">
        <v>90</v>
      </c>
      <c r="AZ557">
        <v>62</v>
      </c>
      <c r="BA557">
        <v>21</v>
      </c>
      <c r="BB557">
        <v>5</v>
      </c>
      <c r="BC557">
        <v>37</v>
      </c>
      <c r="BD557">
        <v>86</v>
      </c>
      <c r="BE557">
        <v>45</v>
      </c>
      <c r="BF557">
        <v>80</v>
      </c>
      <c r="BG557">
        <v>0</v>
      </c>
      <c r="BH557">
        <v>4.47</v>
      </c>
      <c r="BI557">
        <v>2.08</v>
      </c>
      <c r="BJ557">
        <v>3.58</v>
      </c>
      <c r="BK557">
        <v>3.68</v>
      </c>
      <c r="BL557">
        <f>1/Table1[[#This Row],[odds_ft_home_team_win]]+1/Table1[[#This Row],[odds_ft_draw]]+1/Table1[[#This Row],[odds_ft_away_team_win]]-1</f>
        <v>3.1837970142560845E-2</v>
      </c>
      <c r="BM557">
        <f>Table1[[#This Row],[Margin]]/3</f>
        <v>1.0612656714186949E-2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t="s">
        <v>91</v>
      </c>
      <c r="BU557">
        <f>VLOOKUP(Table1[[#This Row],[Reference]],metron,11,FALSE)</f>
        <v>1.510877192982456</v>
      </c>
      <c r="BV557">
        <f>VLOOKUP(Table1[[#This Row],[Reference]],metron,12,FALSE)</f>
        <v>1.0163157894736841</v>
      </c>
    </row>
    <row r="558" spans="1:74" hidden="1" x14ac:dyDescent="0.45">
      <c r="A558" t="s">
        <v>5417</v>
      </c>
      <c r="B558">
        <v>1359241200</v>
      </c>
      <c r="C558" s="3" t="s">
        <v>400</v>
      </c>
      <c r="D558" t="s">
        <v>65</v>
      </c>
      <c r="E558" t="s">
        <v>66</v>
      </c>
      <c r="F558" t="s">
        <v>80</v>
      </c>
      <c r="G558" t="s">
        <v>68</v>
      </c>
      <c r="H558" t="s">
        <v>66</v>
      </c>
      <c r="I558">
        <f>MROUND(Table1[[#This Row],[Prob_H]]*100,2)/100</f>
        <v>0.28000000000000003</v>
      </c>
      <c r="J558">
        <f>1/Table1[[#This Row],[odds_ft_home_team_win]]-Table1[[#This Row],[Margin/3]]</f>
        <v>0.28078641726313625</v>
      </c>
      <c r="K558">
        <f>1/Table1[[#This Row],[odds_ft_draw]]-Table1[[#This Row],[Margin/3]]</f>
        <v>0.28859620553109872</v>
      </c>
      <c r="L558">
        <f>1/Table1[[#This Row],[odds_ft_away_team_win]]-Table1[[#This Row],[Margin/3]]</f>
        <v>0.43061737720576504</v>
      </c>
      <c r="M558">
        <v>4</v>
      </c>
      <c r="N558">
        <v>0.44</v>
      </c>
      <c r="O558">
        <v>1.1000000000000001</v>
      </c>
      <c r="P558">
        <v>0.88</v>
      </c>
      <c r="Q558">
        <v>1.61</v>
      </c>
      <c r="R558" t="str" cm="1">
        <f t="array" ref="R5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58">
        <v>0</v>
      </c>
      <c r="T558">
        <v>2</v>
      </c>
      <c r="U558">
        <v>2</v>
      </c>
      <c r="V558">
        <v>1</v>
      </c>
      <c r="W558">
        <v>0</v>
      </c>
      <c r="X558">
        <v>1</v>
      </c>
      <c r="Z558" t="s">
        <v>401</v>
      </c>
      <c r="AA558">
        <v>-1</v>
      </c>
      <c r="AB558">
        <v>-1</v>
      </c>
      <c r="AC558">
        <v>1</v>
      </c>
      <c r="AD558">
        <v>0</v>
      </c>
      <c r="AE558">
        <v>2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0</v>
      </c>
      <c r="AV558">
        <v>0</v>
      </c>
      <c r="AW558">
        <v>2.2000000000000002</v>
      </c>
      <c r="AX558">
        <v>42</v>
      </c>
      <c r="AY558">
        <v>63</v>
      </c>
      <c r="AZ558">
        <v>42</v>
      </c>
      <c r="BA558">
        <v>21</v>
      </c>
      <c r="BB558">
        <v>0</v>
      </c>
      <c r="BC558">
        <v>31</v>
      </c>
      <c r="BD558">
        <v>58</v>
      </c>
      <c r="BE558">
        <v>26</v>
      </c>
      <c r="BF558">
        <v>74</v>
      </c>
      <c r="BG558">
        <v>0</v>
      </c>
      <c r="BH558">
        <v>4.78</v>
      </c>
      <c r="BI558">
        <v>3.44</v>
      </c>
      <c r="BJ558">
        <v>3.35</v>
      </c>
      <c r="BK558">
        <v>2.27</v>
      </c>
      <c r="BL558">
        <f>1/Table1[[#This Row],[odds_ft_home_team_win]]+1/Table1[[#This Row],[odds_ft_draw]]+1/Table1[[#This Row],[odds_ft_away_team_win]]-1</f>
        <v>2.9733771466405212E-2</v>
      </c>
      <c r="BM558">
        <f>Table1[[#This Row],[Margin]]/3</f>
        <v>9.9112571554684035E-3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 t="s">
        <v>83</v>
      </c>
      <c r="BU558">
        <f>VLOOKUP(Table1[[#This Row],[Reference]],metron,11,FALSE)</f>
        <v>1.128766254360926</v>
      </c>
      <c r="BV558">
        <f>VLOOKUP(Table1[[#This Row],[Reference]],metron,12,FALSE)</f>
        <v>1.415794481446242</v>
      </c>
    </row>
    <row r="559" spans="1:74" hidden="1" x14ac:dyDescent="0.45">
      <c r="A559" t="s">
        <v>5417</v>
      </c>
      <c r="B559">
        <v>1359241200</v>
      </c>
      <c r="C559" s="3" t="s">
        <v>400</v>
      </c>
      <c r="D559" t="s">
        <v>65</v>
      </c>
      <c r="E559" t="s">
        <v>66</v>
      </c>
      <c r="F559" t="s">
        <v>77</v>
      </c>
      <c r="G559" t="s">
        <v>73</v>
      </c>
      <c r="H559" t="s">
        <v>66</v>
      </c>
      <c r="I559">
        <f>MROUND(Table1[[#This Row],[Prob_H]]*100,2)/100</f>
        <v>0.57999999999999996</v>
      </c>
      <c r="J559">
        <f>1/Table1[[#This Row],[odds_ft_home_team_win]]-Table1[[#This Row],[Margin/3]]</f>
        <v>0.58103514016870506</v>
      </c>
      <c r="K559">
        <f>1/Table1[[#This Row],[odds_ft_draw]]-Table1[[#This Row],[Margin/3]]</f>
        <v>0.24377209004599551</v>
      </c>
      <c r="L559">
        <f>1/Table1[[#This Row],[odds_ft_away_team_win]]-Table1[[#This Row],[Margin/3]]</f>
        <v>0.17519276978529952</v>
      </c>
      <c r="M559">
        <v>4</v>
      </c>
      <c r="N559">
        <v>1.91</v>
      </c>
      <c r="O559">
        <v>0.78</v>
      </c>
      <c r="P559">
        <v>1.95</v>
      </c>
      <c r="Q559">
        <v>1</v>
      </c>
      <c r="R559" t="str" cm="1">
        <f t="array" ref="R5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59">
        <v>4</v>
      </c>
      <c r="T559">
        <v>0</v>
      </c>
      <c r="U559">
        <v>4</v>
      </c>
      <c r="V559">
        <v>1</v>
      </c>
      <c r="W559">
        <v>1</v>
      </c>
      <c r="X559">
        <v>0</v>
      </c>
      <c r="Y559" t="s">
        <v>402</v>
      </c>
      <c r="AA559">
        <v>-1</v>
      </c>
      <c r="AB559">
        <v>-1</v>
      </c>
      <c r="AC559">
        <v>0</v>
      </c>
      <c r="AD559">
        <v>0</v>
      </c>
      <c r="AE559">
        <v>3</v>
      </c>
      <c r="AF559">
        <v>0</v>
      </c>
      <c r="AG559">
        <v>0</v>
      </c>
      <c r="AH559">
        <v>0</v>
      </c>
      <c r="AI559">
        <v>1</v>
      </c>
      <c r="AJ559">
        <v>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0</v>
      </c>
      <c r="AV559">
        <v>0</v>
      </c>
      <c r="AW559">
        <v>2.57</v>
      </c>
      <c r="AX559">
        <v>66</v>
      </c>
      <c r="AY559">
        <v>91</v>
      </c>
      <c r="AZ559">
        <v>51</v>
      </c>
      <c r="BA559">
        <v>20</v>
      </c>
      <c r="BB559">
        <v>5</v>
      </c>
      <c r="BC559">
        <v>30</v>
      </c>
      <c r="BD559">
        <v>66</v>
      </c>
      <c r="BE559">
        <v>51</v>
      </c>
      <c r="BF559">
        <v>87</v>
      </c>
      <c r="BG559">
        <v>0</v>
      </c>
      <c r="BH559">
        <v>4.67</v>
      </c>
      <c r="BI559">
        <v>1.69</v>
      </c>
      <c r="BJ559">
        <v>3.93</v>
      </c>
      <c r="BK559">
        <v>5.38</v>
      </c>
      <c r="BL559">
        <f>1/Table1[[#This Row],[odds_ft_home_team_win]]+1/Table1[[#This Row],[odds_ft_draw]]+1/Table1[[#This Row],[odds_ft_away_team_win]]-1</f>
        <v>3.2042508487967636E-2</v>
      </c>
      <c r="BM559">
        <f>Table1[[#This Row],[Margin]]/3</f>
        <v>1.0680836162655879E-2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79</v>
      </c>
      <c r="BU559">
        <f>VLOOKUP(Table1[[#This Row],[Reference]],metron,11,FALSE)</f>
        <v>1.7619715019855171</v>
      </c>
      <c r="BV559">
        <f>VLOOKUP(Table1[[#This Row],[Reference]],metron,12,FALSE)</f>
        <v>0.87432842793739785</v>
      </c>
    </row>
    <row r="560" spans="1:74" hidden="1" x14ac:dyDescent="0.45">
      <c r="A560" t="s">
        <v>5417</v>
      </c>
      <c r="B560">
        <v>1359248400</v>
      </c>
      <c r="C560" s="3" t="s">
        <v>403</v>
      </c>
      <c r="D560" t="s">
        <v>65</v>
      </c>
      <c r="E560" t="s">
        <v>66</v>
      </c>
      <c r="F560" t="s">
        <v>72</v>
      </c>
      <c r="G560" t="s">
        <v>103</v>
      </c>
      <c r="H560" t="s">
        <v>66</v>
      </c>
      <c r="I560">
        <f>MROUND(Table1[[#This Row],[Prob_H]]*100,2)/100</f>
        <v>0.56000000000000005</v>
      </c>
      <c r="J560">
        <f>1/Table1[[#This Row],[odds_ft_home_team_win]]-Table1[[#This Row],[Margin/3]]</f>
        <v>0.56213352151902951</v>
      </c>
      <c r="K560">
        <f>1/Table1[[#This Row],[odds_ft_draw]]-Table1[[#This Row],[Margin/3]]</f>
        <v>0.25595693948037856</v>
      </c>
      <c r="L560">
        <f>1/Table1[[#This Row],[odds_ft_away_team_win]]-Table1[[#This Row],[Margin/3]]</f>
        <v>0.18190953900059195</v>
      </c>
      <c r="M560">
        <v>4</v>
      </c>
      <c r="N560">
        <v>2.33</v>
      </c>
      <c r="O560">
        <v>0.56000000000000005</v>
      </c>
      <c r="P560">
        <v>1.95</v>
      </c>
      <c r="Q560">
        <v>0.53</v>
      </c>
      <c r="R560" t="str" cm="1">
        <f t="array" ref="R5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0">
        <v>2</v>
      </c>
      <c r="T560">
        <v>0</v>
      </c>
      <c r="U560">
        <v>2</v>
      </c>
      <c r="V560">
        <v>0</v>
      </c>
      <c r="W560">
        <v>0</v>
      </c>
      <c r="X560">
        <v>0</v>
      </c>
      <c r="Y560" t="s">
        <v>404</v>
      </c>
      <c r="AA560">
        <v>-1</v>
      </c>
      <c r="AB560">
        <v>-1</v>
      </c>
      <c r="AC560">
        <v>3</v>
      </c>
      <c r="AD560">
        <v>0</v>
      </c>
      <c r="AE560">
        <v>4</v>
      </c>
      <c r="AF560">
        <v>0</v>
      </c>
      <c r="AG560">
        <v>1</v>
      </c>
      <c r="AH560">
        <v>2</v>
      </c>
      <c r="AI560">
        <v>3</v>
      </c>
      <c r="AJ560">
        <v>1</v>
      </c>
      <c r="AK560">
        <v>-1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0</v>
      </c>
      <c r="AV560">
        <v>0</v>
      </c>
      <c r="AW560">
        <v>1.78</v>
      </c>
      <c r="AX560">
        <v>27</v>
      </c>
      <c r="AY560">
        <v>56</v>
      </c>
      <c r="AZ560">
        <v>22</v>
      </c>
      <c r="BA560">
        <v>10</v>
      </c>
      <c r="BB560">
        <v>0</v>
      </c>
      <c r="BC560">
        <v>13</v>
      </c>
      <c r="BD560">
        <v>66</v>
      </c>
      <c r="BE560">
        <v>18</v>
      </c>
      <c r="BF560">
        <v>73</v>
      </c>
      <c r="BG560">
        <v>0</v>
      </c>
      <c r="BH560">
        <v>5.7</v>
      </c>
      <c r="BI560">
        <v>1.75</v>
      </c>
      <c r="BJ560">
        <v>3.77</v>
      </c>
      <c r="BK560">
        <v>5.23</v>
      </c>
      <c r="BL560">
        <f>1/Table1[[#This Row],[odds_ft_home_team_win]]+1/Table1[[#This Row],[odds_ft_draw]]+1/Table1[[#This Row],[odds_ft_away_team_win]]-1</f>
        <v>2.7885149728625658E-2</v>
      </c>
      <c r="BM560">
        <f>Table1[[#This Row],[Margin]]/3</f>
        <v>9.2950499095418859E-3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t="s">
        <v>75</v>
      </c>
      <c r="BU560">
        <f>VLOOKUP(Table1[[#This Row],[Reference]],metron,11,FALSE)</f>
        <v>1.7546812539448771</v>
      </c>
      <c r="BV560">
        <f>VLOOKUP(Table1[[#This Row],[Reference]],metron,12,FALSE)</f>
        <v>0.93456764148958549</v>
      </c>
    </row>
    <row r="561" spans="1:74" hidden="1" x14ac:dyDescent="0.45">
      <c r="A561" t="s">
        <v>5417</v>
      </c>
      <c r="B561">
        <v>1359248400</v>
      </c>
      <c r="C561" s="3" t="s">
        <v>403</v>
      </c>
      <c r="D561" t="s">
        <v>65</v>
      </c>
      <c r="E561" t="s">
        <v>66</v>
      </c>
      <c r="F561" t="s">
        <v>85</v>
      </c>
      <c r="G561" t="s">
        <v>89</v>
      </c>
      <c r="H561" t="s">
        <v>66</v>
      </c>
      <c r="I561">
        <f>MROUND(Table1[[#This Row],[Prob_H]]*100,2)/100</f>
        <v>0.62</v>
      </c>
      <c r="J561">
        <f>1/Table1[[#This Row],[odds_ft_home_team_win]]-Table1[[#This Row],[Margin/3]]</f>
        <v>0.61511464609697286</v>
      </c>
      <c r="K561">
        <f>1/Table1[[#This Row],[odds_ft_draw]]-Table1[[#This Row],[Margin/3]]</f>
        <v>0.23949120470046417</v>
      </c>
      <c r="L561">
        <f>1/Table1[[#This Row],[odds_ft_away_team_win]]-Table1[[#This Row],[Margin/3]]</f>
        <v>0.14539414920256294</v>
      </c>
      <c r="M561">
        <v>4</v>
      </c>
      <c r="N561">
        <v>1.55</v>
      </c>
      <c r="O561">
        <v>1</v>
      </c>
      <c r="P561">
        <v>1.8</v>
      </c>
      <c r="Q561">
        <v>1</v>
      </c>
      <c r="R561" t="str" cm="1">
        <f t="array" ref="R5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1">
        <v>3</v>
      </c>
      <c r="T561">
        <v>2</v>
      </c>
      <c r="U561">
        <v>5</v>
      </c>
      <c r="V561">
        <v>2</v>
      </c>
      <c r="W561">
        <v>2</v>
      </c>
      <c r="X561">
        <v>0</v>
      </c>
      <c r="Y561" t="s">
        <v>405</v>
      </c>
      <c r="Z561" t="s">
        <v>406</v>
      </c>
      <c r="AA561">
        <v>-1</v>
      </c>
      <c r="AB561">
        <v>-1</v>
      </c>
      <c r="AC561">
        <v>2</v>
      </c>
      <c r="AD561">
        <v>0</v>
      </c>
      <c r="AE561">
        <v>5</v>
      </c>
      <c r="AF561">
        <v>0</v>
      </c>
      <c r="AG561">
        <v>0</v>
      </c>
      <c r="AH561">
        <v>2</v>
      </c>
      <c r="AI561">
        <v>2</v>
      </c>
      <c r="AJ561">
        <v>3</v>
      </c>
      <c r="AK561">
        <v>-1</v>
      </c>
      <c r="AL561">
        <v>-1</v>
      </c>
      <c r="AM561">
        <v>-1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0</v>
      </c>
      <c r="AV561">
        <v>0</v>
      </c>
      <c r="AW561">
        <v>2.46</v>
      </c>
      <c r="AX561">
        <v>54</v>
      </c>
      <c r="AY561">
        <v>60</v>
      </c>
      <c r="AZ561">
        <v>46</v>
      </c>
      <c r="BA561">
        <v>30</v>
      </c>
      <c r="BB561">
        <v>20</v>
      </c>
      <c r="BC561">
        <v>30</v>
      </c>
      <c r="BD561">
        <v>65</v>
      </c>
      <c r="BE561">
        <v>31</v>
      </c>
      <c r="BF561">
        <v>70</v>
      </c>
      <c r="BG561">
        <v>0</v>
      </c>
      <c r="BH561">
        <v>4.84</v>
      </c>
      <c r="BI561">
        <v>1.6</v>
      </c>
      <c r="BJ561">
        <v>4.01</v>
      </c>
      <c r="BK561">
        <v>6.44</v>
      </c>
      <c r="BL561">
        <f>1/Table1[[#This Row],[odds_ft_home_team_win]]+1/Table1[[#This Row],[odds_ft_draw]]+1/Table1[[#This Row],[odds_ft_away_team_win]]-1</f>
        <v>2.9656061709081305E-2</v>
      </c>
      <c r="BM561">
        <f>Table1[[#This Row],[Margin]]/3</f>
        <v>9.8853539030271022E-3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 t="s">
        <v>87</v>
      </c>
      <c r="BU561">
        <f>VLOOKUP(Table1[[#This Row],[Reference]],metron,11,FALSE)</f>
        <v>1.8681481481481479</v>
      </c>
      <c r="BV561">
        <f>VLOOKUP(Table1[[#This Row],[Reference]],metron,12,FALSE)</f>
        <v>0.86851851851851847</v>
      </c>
    </row>
    <row r="562" spans="1:74" hidden="1" x14ac:dyDescent="0.45">
      <c r="A562" t="s">
        <v>5417</v>
      </c>
      <c r="B562">
        <v>1359255600</v>
      </c>
      <c r="C562" s="3" t="s">
        <v>407</v>
      </c>
      <c r="D562" t="s">
        <v>65</v>
      </c>
      <c r="E562" t="s">
        <v>66</v>
      </c>
      <c r="F562" t="s">
        <v>93</v>
      </c>
      <c r="G562" t="s">
        <v>86</v>
      </c>
      <c r="H562" t="s">
        <v>66</v>
      </c>
      <c r="I562">
        <f>MROUND(Table1[[#This Row],[Prob_H]]*100,2)/100</f>
        <v>0.26</v>
      </c>
      <c r="J562">
        <f>1/Table1[[#This Row],[odds_ft_home_team_win]]-Table1[[#This Row],[Margin/3]]</f>
        <v>0.25621992904719187</v>
      </c>
      <c r="K562">
        <f>1/Table1[[#This Row],[odds_ft_draw]]-Table1[[#This Row],[Margin/3]]</f>
        <v>0.27274835794489594</v>
      </c>
      <c r="L562">
        <f>1/Table1[[#This Row],[odds_ft_away_team_win]]-Table1[[#This Row],[Margin/3]]</f>
        <v>0.47103171300791197</v>
      </c>
      <c r="M562">
        <v>4</v>
      </c>
      <c r="N562">
        <v>1</v>
      </c>
      <c r="O562">
        <v>2.17</v>
      </c>
      <c r="P562">
        <v>1.39</v>
      </c>
      <c r="Q562">
        <v>1.86</v>
      </c>
      <c r="R562" t="str" cm="1">
        <f t="array" ref="R5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2">
        <v>2</v>
      </c>
      <c r="T562">
        <v>1</v>
      </c>
      <c r="U562">
        <v>3</v>
      </c>
      <c r="V562">
        <v>1</v>
      </c>
      <c r="W562">
        <v>0</v>
      </c>
      <c r="X562">
        <v>1</v>
      </c>
      <c r="Y562" t="s">
        <v>408</v>
      </c>
      <c r="Z562">
        <v>43</v>
      </c>
      <c r="AA562">
        <v>-1</v>
      </c>
      <c r="AB562">
        <v>-1</v>
      </c>
      <c r="AC562">
        <v>1</v>
      </c>
      <c r="AD562">
        <v>0</v>
      </c>
      <c r="AE562">
        <v>3</v>
      </c>
      <c r="AF562">
        <v>0</v>
      </c>
      <c r="AG562">
        <v>1</v>
      </c>
      <c r="AH562">
        <v>0</v>
      </c>
      <c r="AI562">
        <v>1</v>
      </c>
      <c r="AJ562">
        <v>2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0</v>
      </c>
      <c r="AV562">
        <v>0</v>
      </c>
      <c r="AW562">
        <v>2.25</v>
      </c>
      <c r="AX562">
        <v>59</v>
      </c>
      <c r="AY562">
        <v>77</v>
      </c>
      <c r="AZ562">
        <v>33</v>
      </c>
      <c r="BA562">
        <v>25</v>
      </c>
      <c r="BB562">
        <v>6</v>
      </c>
      <c r="BC562">
        <v>24</v>
      </c>
      <c r="BD562">
        <v>68</v>
      </c>
      <c r="BE562">
        <v>32</v>
      </c>
      <c r="BF562">
        <v>77</v>
      </c>
      <c r="BG562">
        <v>0</v>
      </c>
      <c r="BH562">
        <v>5.72</v>
      </c>
      <c r="BI562">
        <v>3.76</v>
      </c>
      <c r="BJ562">
        <v>3.54</v>
      </c>
      <c r="BK562">
        <v>2.08</v>
      </c>
      <c r="BL562">
        <f>1/Table1[[#This Row],[odds_ft_home_team_win]]+1/Table1[[#This Row],[odds_ft_draw]]+1/Table1[[#This Row],[odds_ft_away_team_win]]-1</f>
        <v>2.9212553283956222E-2</v>
      </c>
      <c r="BM562">
        <f>Table1[[#This Row],[Margin]]/3</f>
        <v>9.73751776131874E-3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t="s">
        <v>95</v>
      </c>
      <c r="BU562">
        <f>VLOOKUP(Table1[[#This Row],[Reference]],metron,11,FALSE)</f>
        <v>1.0936930368209989</v>
      </c>
      <c r="BV562">
        <f>VLOOKUP(Table1[[#This Row],[Reference]],metron,12,FALSE)</f>
        <v>1.475756471017134</v>
      </c>
    </row>
    <row r="563" spans="1:74" hidden="1" x14ac:dyDescent="0.45">
      <c r="A563" t="s">
        <v>5417</v>
      </c>
      <c r="B563">
        <v>1359309600</v>
      </c>
      <c r="C563" s="3" t="s">
        <v>409</v>
      </c>
      <c r="D563" t="s">
        <v>65</v>
      </c>
      <c r="E563" t="s">
        <v>66</v>
      </c>
      <c r="F563" t="s">
        <v>97</v>
      </c>
      <c r="G563" t="s">
        <v>94</v>
      </c>
      <c r="H563" t="s">
        <v>66</v>
      </c>
      <c r="I563">
        <f>MROUND(Table1[[#This Row],[Prob_H]]*100,2)/100</f>
        <v>0.54</v>
      </c>
      <c r="J563">
        <f>1/Table1[[#This Row],[odds_ft_home_team_win]]-Table1[[#This Row],[Margin/3]]</f>
        <v>0.53661252226825995</v>
      </c>
      <c r="K563">
        <f>1/Table1[[#This Row],[odds_ft_draw]]-Table1[[#This Row],[Margin/3]]</f>
        <v>0.26488970956184077</v>
      </c>
      <c r="L563">
        <f>1/Table1[[#This Row],[odds_ft_away_team_win]]-Table1[[#This Row],[Margin/3]]</f>
        <v>0.19849776816989939</v>
      </c>
      <c r="M563">
        <v>4</v>
      </c>
      <c r="N563">
        <v>2</v>
      </c>
      <c r="O563">
        <v>0.89</v>
      </c>
      <c r="P563">
        <v>1.65</v>
      </c>
      <c r="Q563">
        <v>1.33</v>
      </c>
      <c r="R563" t="str" cm="1">
        <f t="array" ref="R5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Z563">
        <v>44</v>
      </c>
      <c r="AA563">
        <v>-1</v>
      </c>
      <c r="AB563">
        <v>-1</v>
      </c>
      <c r="AC563">
        <v>1</v>
      </c>
      <c r="AD563">
        <v>1</v>
      </c>
      <c r="AE563">
        <v>2</v>
      </c>
      <c r="AF563">
        <v>0</v>
      </c>
      <c r="AG563">
        <v>0</v>
      </c>
      <c r="AH563">
        <v>2</v>
      </c>
      <c r="AI563">
        <v>0</v>
      </c>
      <c r="AJ563">
        <v>2</v>
      </c>
      <c r="AK563">
        <v>-1</v>
      </c>
      <c r="AL563">
        <v>-1</v>
      </c>
      <c r="AM563">
        <v>-1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0</v>
      </c>
      <c r="AV563">
        <v>0</v>
      </c>
      <c r="AW563">
        <v>2.46</v>
      </c>
      <c r="AX563">
        <v>56</v>
      </c>
      <c r="AY563">
        <v>71</v>
      </c>
      <c r="AZ563">
        <v>53</v>
      </c>
      <c r="BA563">
        <v>18</v>
      </c>
      <c r="BB563">
        <v>14</v>
      </c>
      <c r="BC563">
        <v>38</v>
      </c>
      <c r="BD563">
        <v>55</v>
      </c>
      <c r="BE563">
        <v>38</v>
      </c>
      <c r="BF563">
        <v>75</v>
      </c>
      <c r="BG563">
        <v>0</v>
      </c>
      <c r="BH563">
        <v>4.84</v>
      </c>
      <c r="BI563">
        <v>1.83</v>
      </c>
      <c r="BJ563">
        <v>3.64</v>
      </c>
      <c r="BK563">
        <v>4.8</v>
      </c>
      <c r="BL563">
        <f>1/Table1[[#This Row],[odds_ft_home_team_win]]+1/Table1[[#This Row],[odds_ft_draw]]+1/Table1[[#This Row],[odds_ft_away_team_win]]-1</f>
        <v>2.9506695490301826E-2</v>
      </c>
      <c r="BM563">
        <f>Table1[[#This Row],[Margin]]/3</f>
        <v>9.8355651634339427E-3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 t="s">
        <v>100</v>
      </c>
      <c r="BU563">
        <f>VLOOKUP(Table1[[#This Row],[Reference]],metron,11,FALSE)</f>
        <v>1.684957590444867</v>
      </c>
      <c r="BV563">
        <f>VLOOKUP(Table1[[#This Row],[Reference]],metron,12,FALSE)</f>
        <v>0.95101263631642718</v>
      </c>
    </row>
    <row r="564" spans="1:74" hidden="1" x14ac:dyDescent="0.45">
      <c r="A564" t="s">
        <v>5417</v>
      </c>
      <c r="B564">
        <v>1359331200</v>
      </c>
      <c r="C564" s="3" t="s">
        <v>410</v>
      </c>
      <c r="D564" t="s">
        <v>65</v>
      </c>
      <c r="E564" t="s">
        <v>66</v>
      </c>
      <c r="F564" t="s">
        <v>102</v>
      </c>
      <c r="G564" t="s">
        <v>67</v>
      </c>
      <c r="H564" t="s">
        <v>66</v>
      </c>
      <c r="I564">
        <f>MROUND(Table1[[#This Row],[Prob_H]]*100,2)/100</f>
        <v>0.4</v>
      </c>
      <c r="J564">
        <f>1/Table1[[#This Row],[odds_ft_home_team_win]]-Table1[[#This Row],[Margin/3]]</f>
        <v>0.39170964987289314</v>
      </c>
      <c r="K564">
        <f>1/Table1[[#This Row],[odds_ft_draw]]-Table1[[#This Row],[Margin/3]]</f>
        <v>0.28596121233576244</v>
      </c>
      <c r="L564">
        <f>1/Table1[[#This Row],[odds_ft_away_team_win]]-Table1[[#This Row],[Margin/3]]</f>
        <v>0.32232913779134442</v>
      </c>
      <c r="M564">
        <v>4</v>
      </c>
      <c r="N564">
        <v>1</v>
      </c>
      <c r="O564">
        <v>0.4</v>
      </c>
      <c r="P564">
        <v>1.1200000000000001</v>
      </c>
      <c r="Q564">
        <v>0.53</v>
      </c>
      <c r="R564" t="str" cm="1">
        <f t="array" ref="R5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4">
        <v>4</v>
      </c>
      <c r="T564">
        <v>3</v>
      </c>
      <c r="U564">
        <v>7</v>
      </c>
      <c r="V564">
        <v>2</v>
      </c>
      <c r="W564">
        <v>2</v>
      </c>
      <c r="X564">
        <v>0</v>
      </c>
      <c r="Y564" t="s">
        <v>411</v>
      </c>
      <c r="Z564" t="s">
        <v>412</v>
      </c>
      <c r="AA564">
        <v>-1</v>
      </c>
      <c r="AB564">
        <v>-1</v>
      </c>
      <c r="AC564">
        <v>3</v>
      </c>
      <c r="AD564">
        <v>0</v>
      </c>
      <c r="AE564">
        <v>3</v>
      </c>
      <c r="AF564">
        <v>2</v>
      </c>
      <c r="AG564">
        <v>2</v>
      </c>
      <c r="AH564">
        <v>1</v>
      </c>
      <c r="AI564">
        <v>3</v>
      </c>
      <c r="AJ564">
        <v>2</v>
      </c>
      <c r="AK564">
        <v>-1</v>
      </c>
      <c r="AL564">
        <v>-1</v>
      </c>
      <c r="AM564">
        <v>-1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0</v>
      </c>
      <c r="AV564">
        <v>0</v>
      </c>
      <c r="AW564">
        <v>3.01</v>
      </c>
      <c r="AX564">
        <v>74</v>
      </c>
      <c r="AY564">
        <v>84</v>
      </c>
      <c r="AZ564">
        <v>64</v>
      </c>
      <c r="BA564">
        <v>44</v>
      </c>
      <c r="BB564">
        <v>16</v>
      </c>
      <c r="BC564">
        <v>48</v>
      </c>
      <c r="BD564">
        <v>79</v>
      </c>
      <c r="BE564">
        <v>54</v>
      </c>
      <c r="BF564">
        <v>74</v>
      </c>
      <c r="BG564">
        <v>0</v>
      </c>
      <c r="BH564">
        <v>6.55</v>
      </c>
      <c r="BI564">
        <v>2.4900000000000002</v>
      </c>
      <c r="BJ564">
        <v>3.38</v>
      </c>
      <c r="BK564">
        <v>3.01</v>
      </c>
      <c r="BL564">
        <f>1/Table1[[#This Row],[odds_ft_home_team_win]]+1/Table1[[#This Row],[odds_ft_draw]]+1/Table1[[#This Row],[odds_ft_away_team_win]]-1</f>
        <v>2.9690327489754198E-2</v>
      </c>
      <c r="BM564">
        <f>Table1[[#This Row],[Margin]]/3</f>
        <v>9.8967758299180666E-3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 t="s">
        <v>104</v>
      </c>
      <c r="BU564">
        <f>VLOOKUP(Table1[[#This Row],[Reference]],metron,11,FALSE)</f>
        <v>1.344038264434575</v>
      </c>
      <c r="BV564">
        <f>VLOOKUP(Table1[[#This Row],[Reference]],metron,12,FALSE)</f>
        <v>1.1515772691037469</v>
      </c>
    </row>
    <row r="565" spans="1:74" hidden="1" x14ac:dyDescent="0.45">
      <c r="A565" t="s">
        <v>5416</v>
      </c>
      <c r="B565">
        <v>1375567200</v>
      </c>
      <c r="C565" s="3" t="s">
        <v>643</v>
      </c>
      <c r="D565" t="s">
        <v>65</v>
      </c>
      <c r="E565" t="s">
        <v>66</v>
      </c>
      <c r="F565" t="s">
        <v>611</v>
      </c>
      <c r="G565" t="s">
        <v>77</v>
      </c>
      <c r="H565" t="s">
        <v>66</v>
      </c>
      <c r="I565">
        <f>MROUND(Table1[[#This Row],[Prob_H]]*100,2)/100</f>
        <v>0.32</v>
      </c>
      <c r="J565">
        <f>1/Table1[[#This Row],[odds_ft_home_team_win]]-Table1[[#This Row],[Margin/3]]</f>
        <v>0.31352615431527397</v>
      </c>
      <c r="K565">
        <f>1/Table1[[#This Row],[odds_ft_draw]]-Table1[[#This Row],[Margin/3]]</f>
        <v>0.28840902153258541</v>
      </c>
      <c r="L565">
        <f>1/Table1[[#This Row],[odds_ft_away_team_win]]-Table1[[#This Row],[Margin/3]]</f>
        <v>0.39806482415214067</v>
      </c>
      <c r="M565">
        <v>4</v>
      </c>
      <c r="N565">
        <v>1</v>
      </c>
      <c r="O565">
        <v>0</v>
      </c>
      <c r="P565">
        <v>1.1200000000000001</v>
      </c>
      <c r="Q565">
        <v>1.58</v>
      </c>
      <c r="R565" t="str" cm="1">
        <f t="array" ref="R5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5">
        <v>3</v>
      </c>
      <c r="T565">
        <v>2</v>
      </c>
      <c r="U565">
        <v>5</v>
      </c>
      <c r="V565">
        <v>1</v>
      </c>
      <c r="W565">
        <v>0</v>
      </c>
      <c r="X565">
        <v>1</v>
      </c>
      <c r="Y565" t="s">
        <v>644</v>
      </c>
      <c r="Z565" t="s">
        <v>645</v>
      </c>
      <c r="AA565">
        <v>0</v>
      </c>
      <c r="AB565">
        <v>0</v>
      </c>
      <c r="AC565">
        <v>2</v>
      </c>
      <c r="AD565">
        <v>0</v>
      </c>
      <c r="AE565">
        <v>5</v>
      </c>
      <c r="AF565">
        <v>2</v>
      </c>
      <c r="AG565">
        <v>0</v>
      </c>
      <c r="AH565">
        <v>2</v>
      </c>
      <c r="AI565">
        <v>1</v>
      </c>
      <c r="AJ565">
        <v>6</v>
      </c>
      <c r="AK565">
        <v>2</v>
      </c>
      <c r="AL565">
        <v>0</v>
      </c>
      <c r="AM565">
        <v>0</v>
      </c>
      <c r="AN565">
        <v>0</v>
      </c>
      <c r="AO565">
        <v>2</v>
      </c>
      <c r="AP565">
        <v>0</v>
      </c>
      <c r="AQ565">
        <v>0</v>
      </c>
      <c r="AR565">
        <v>0</v>
      </c>
      <c r="AS565">
        <v>50</v>
      </c>
      <c r="AT565">
        <v>50</v>
      </c>
      <c r="AU565">
        <v>0</v>
      </c>
      <c r="AV565">
        <v>0</v>
      </c>
      <c r="AW565">
        <v>4.5</v>
      </c>
      <c r="AX565">
        <v>100</v>
      </c>
      <c r="AY565">
        <v>100</v>
      </c>
      <c r="AZ565">
        <v>100</v>
      </c>
      <c r="BA565">
        <v>100</v>
      </c>
      <c r="BB565">
        <v>50</v>
      </c>
      <c r="BC565">
        <v>50</v>
      </c>
      <c r="BD565">
        <v>100</v>
      </c>
      <c r="BE565">
        <v>100</v>
      </c>
      <c r="BF565">
        <v>100</v>
      </c>
      <c r="BG565">
        <v>12</v>
      </c>
      <c r="BH565">
        <v>4</v>
      </c>
      <c r="BI565">
        <v>3.09</v>
      </c>
      <c r="BJ565">
        <v>3.35</v>
      </c>
      <c r="BK565">
        <v>2.4500000000000002</v>
      </c>
      <c r="BL565">
        <f>1/Table1[[#This Row],[odds_ft_home_team_win]]+1/Table1[[#This Row],[odds_ft_draw]]+1/Table1[[#This Row],[odds_ft_away_team_win]]-1</f>
        <v>3.0295323461945189E-2</v>
      </c>
      <c r="BM565">
        <f>Table1[[#This Row],[Margin]]/3</f>
        <v>1.009844115398173E-2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614</v>
      </c>
      <c r="BU565">
        <f>VLOOKUP(Table1[[#This Row],[Reference]],metron,11,FALSE)</f>
        <v>1.210167055864918</v>
      </c>
      <c r="BV565">
        <f>VLOOKUP(Table1[[#This Row],[Reference]],metron,12,FALSE)</f>
        <v>1.3211783725525419</v>
      </c>
    </row>
    <row r="566" spans="1:74" hidden="1" x14ac:dyDescent="0.45">
      <c r="A566" t="s">
        <v>5416</v>
      </c>
      <c r="B566">
        <v>1375567200</v>
      </c>
      <c r="C566" s="3" t="s">
        <v>643</v>
      </c>
      <c r="D566" t="s">
        <v>65</v>
      </c>
      <c r="E566" t="s">
        <v>66</v>
      </c>
      <c r="F566" t="s">
        <v>86</v>
      </c>
      <c r="G566" t="s">
        <v>93</v>
      </c>
      <c r="H566" t="s">
        <v>66</v>
      </c>
      <c r="I566">
        <f>MROUND(Table1[[#This Row],[Prob_H]]*100,2)/100</f>
        <v>0.62</v>
      </c>
      <c r="J566">
        <f>1/Table1[[#This Row],[odds_ft_home_team_win]]-Table1[[#This Row],[Margin/3]]</f>
        <v>0.61495340050703973</v>
      </c>
      <c r="K566">
        <f>1/Table1[[#This Row],[odds_ft_draw]]-Table1[[#This Row],[Margin/3]]</f>
        <v>0.23932995911053104</v>
      </c>
      <c r="L566">
        <f>1/Table1[[#This Row],[odds_ft_away_team_win]]-Table1[[#This Row],[Margin/3]]</f>
        <v>0.14571664038242915</v>
      </c>
      <c r="M566">
        <v>4</v>
      </c>
      <c r="N566">
        <v>0</v>
      </c>
      <c r="O566">
        <v>1</v>
      </c>
      <c r="P566">
        <v>1.9</v>
      </c>
      <c r="Q566">
        <v>1.06</v>
      </c>
      <c r="R566" t="str" cm="1">
        <f t="array" ref="R5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6">
        <v>3</v>
      </c>
      <c r="T566">
        <v>0</v>
      </c>
      <c r="U566">
        <v>3</v>
      </c>
      <c r="V566">
        <v>1</v>
      </c>
      <c r="W566">
        <v>1</v>
      </c>
      <c r="X566">
        <v>0</v>
      </c>
      <c r="Y566" t="s">
        <v>646</v>
      </c>
      <c r="AA566">
        <v>5</v>
      </c>
      <c r="AB566">
        <v>3</v>
      </c>
      <c r="AC566">
        <v>1</v>
      </c>
      <c r="AD566">
        <v>0</v>
      </c>
      <c r="AE566">
        <v>5</v>
      </c>
      <c r="AF566">
        <v>0</v>
      </c>
      <c r="AG566">
        <v>0</v>
      </c>
      <c r="AH566">
        <v>1</v>
      </c>
      <c r="AI566">
        <v>1</v>
      </c>
      <c r="AJ566">
        <v>4</v>
      </c>
      <c r="AK566">
        <v>8</v>
      </c>
      <c r="AL566">
        <v>11</v>
      </c>
      <c r="AM566">
        <v>3</v>
      </c>
      <c r="AN566">
        <v>5</v>
      </c>
      <c r="AO566">
        <v>5</v>
      </c>
      <c r="AP566">
        <v>6</v>
      </c>
      <c r="AQ566">
        <v>13</v>
      </c>
      <c r="AR566">
        <v>17</v>
      </c>
      <c r="AS566">
        <v>51</v>
      </c>
      <c r="AT566">
        <v>49</v>
      </c>
      <c r="AU566">
        <v>0</v>
      </c>
      <c r="AV566">
        <v>0</v>
      </c>
      <c r="AW566">
        <v>2</v>
      </c>
      <c r="AX566">
        <v>50</v>
      </c>
      <c r="AY566">
        <v>50</v>
      </c>
      <c r="AZ566">
        <v>25</v>
      </c>
      <c r="BA566">
        <v>25</v>
      </c>
      <c r="BB566">
        <v>25</v>
      </c>
      <c r="BC566">
        <v>25</v>
      </c>
      <c r="BD566">
        <v>50</v>
      </c>
      <c r="BE566">
        <v>25</v>
      </c>
      <c r="BF566">
        <v>50</v>
      </c>
      <c r="BG566">
        <v>3.5</v>
      </c>
      <c r="BH566">
        <v>2.5</v>
      </c>
      <c r="BI566">
        <v>1.6</v>
      </c>
      <c r="BJ566">
        <v>4.01</v>
      </c>
      <c r="BK566">
        <v>6.42</v>
      </c>
      <c r="BL566">
        <f>1/Table1[[#This Row],[odds_ft_home_team_win]]+1/Table1[[#This Row],[odds_ft_draw]]+1/Table1[[#This Row],[odds_ft_away_team_win]]-1</f>
        <v>3.0139798478880708E-2</v>
      </c>
      <c r="BM566">
        <f>Table1[[#This Row],[Margin]]/3</f>
        <v>1.0046599492960237E-2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 t="s">
        <v>113</v>
      </c>
      <c r="BU566">
        <f>VLOOKUP(Table1[[#This Row],[Reference]],metron,11,FALSE)</f>
        <v>1.8681481481481479</v>
      </c>
      <c r="BV566">
        <f>VLOOKUP(Table1[[#This Row],[Reference]],metron,12,FALSE)</f>
        <v>0.86851851851851847</v>
      </c>
    </row>
    <row r="567" spans="1:74" hidden="1" x14ac:dyDescent="0.45">
      <c r="A567" t="s">
        <v>5416</v>
      </c>
      <c r="B567">
        <v>1375574400</v>
      </c>
      <c r="C567" s="3" t="s">
        <v>647</v>
      </c>
      <c r="D567" t="s">
        <v>65</v>
      </c>
      <c r="E567" t="s">
        <v>66</v>
      </c>
      <c r="F567" t="s">
        <v>78</v>
      </c>
      <c r="G567" t="s">
        <v>72</v>
      </c>
      <c r="H567" t="s">
        <v>66</v>
      </c>
      <c r="I567">
        <f>MROUND(Table1[[#This Row],[Prob_H]]*100,2)/100</f>
        <v>0.5</v>
      </c>
      <c r="J567">
        <f>1/Table1[[#This Row],[odds_ft_home_team_win]]-Table1[[#This Row],[Margin/3]]</f>
        <v>0.49046542630267198</v>
      </c>
      <c r="K567">
        <f>1/Table1[[#This Row],[odds_ft_draw]]-Table1[[#This Row],[Margin/3]]</f>
        <v>0.27215556714774242</v>
      </c>
      <c r="L567">
        <f>1/Table1[[#This Row],[odds_ft_away_team_win]]-Table1[[#This Row],[Margin/3]]</f>
        <v>0.23737900654958558</v>
      </c>
      <c r="M567">
        <v>4</v>
      </c>
      <c r="N567">
        <v>0</v>
      </c>
      <c r="O567">
        <v>0</v>
      </c>
      <c r="P567">
        <v>1.78</v>
      </c>
      <c r="Q567">
        <v>0.44</v>
      </c>
      <c r="R567" t="str" cm="1">
        <f t="array" ref="R5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7">
        <v>2</v>
      </c>
      <c r="T567">
        <v>1</v>
      </c>
      <c r="U567">
        <v>3</v>
      </c>
      <c r="V567">
        <v>1</v>
      </c>
      <c r="W567">
        <v>1</v>
      </c>
      <c r="X567">
        <v>0</v>
      </c>
      <c r="Y567" t="s">
        <v>648</v>
      </c>
      <c r="Z567">
        <v>65</v>
      </c>
      <c r="AA567">
        <v>6</v>
      </c>
      <c r="AB567">
        <v>4</v>
      </c>
      <c r="AC567">
        <v>1</v>
      </c>
      <c r="AD567">
        <v>1</v>
      </c>
      <c r="AE567">
        <v>3</v>
      </c>
      <c r="AF567">
        <v>0</v>
      </c>
      <c r="AG567">
        <v>0</v>
      </c>
      <c r="AH567">
        <v>2</v>
      </c>
      <c r="AI567">
        <v>3</v>
      </c>
      <c r="AJ567">
        <v>0</v>
      </c>
      <c r="AK567">
        <v>15</v>
      </c>
      <c r="AL567">
        <v>19</v>
      </c>
      <c r="AM567">
        <v>11</v>
      </c>
      <c r="AN567">
        <v>8</v>
      </c>
      <c r="AO567">
        <v>4</v>
      </c>
      <c r="AP567">
        <v>11</v>
      </c>
      <c r="AQ567">
        <v>12</v>
      </c>
      <c r="AR567">
        <v>16</v>
      </c>
      <c r="AS567">
        <v>48</v>
      </c>
      <c r="AT567">
        <v>52</v>
      </c>
      <c r="AU567">
        <v>0</v>
      </c>
      <c r="AV567">
        <v>0</v>
      </c>
      <c r="AW567">
        <v>3.5</v>
      </c>
      <c r="AX567">
        <v>50</v>
      </c>
      <c r="AY567">
        <v>50</v>
      </c>
      <c r="AZ567">
        <v>50</v>
      </c>
      <c r="BA567">
        <v>50</v>
      </c>
      <c r="BB567">
        <v>50</v>
      </c>
      <c r="BC567">
        <v>50</v>
      </c>
      <c r="BD567">
        <v>50</v>
      </c>
      <c r="BE567">
        <v>50</v>
      </c>
      <c r="BF567">
        <v>50</v>
      </c>
      <c r="BG567">
        <v>3</v>
      </c>
      <c r="BH567">
        <v>4</v>
      </c>
      <c r="BI567">
        <v>2</v>
      </c>
      <c r="BJ567">
        <v>3.55</v>
      </c>
      <c r="BK567">
        <v>4.05</v>
      </c>
      <c r="BL567">
        <f>1/Table1[[#This Row],[odds_ft_home_team_win]]+1/Table1[[#This Row],[odds_ft_draw]]+1/Table1[[#This Row],[odds_ft_away_team_win]]-1</f>
        <v>2.8603721091984058E-2</v>
      </c>
      <c r="BM567">
        <f>Table1[[#This Row],[Margin]]/3</f>
        <v>9.5345736973280193E-3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t="s">
        <v>106</v>
      </c>
      <c r="BU567">
        <f>VLOOKUP(Table1[[#This Row],[Reference]],metron,11,FALSE)</f>
        <v>1.5342708579532029</v>
      </c>
      <c r="BV567">
        <f>VLOOKUP(Table1[[#This Row],[Reference]],metron,12,FALSE)</f>
        <v>0.98593713070196176</v>
      </c>
    </row>
    <row r="568" spans="1:74" hidden="1" x14ac:dyDescent="0.45">
      <c r="A568" t="s">
        <v>5416</v>
      </c>
      <c r="B568">
        <v>1375574400</v>
      </c>
      <c r="C568" s="3" t="s">
        <v>647</v>
      </c>
      <c r="D568" t="s">
        <v>65</v>
      </c>
      <c r="E568" t="s">
        <v>66</v>
      </c>
      <c r="F568" t="s">
        <v>88</v>
      </c>
      <c r="G568" t="s">
        <v>80</v>
      </c>
      <c r="H568" t="s">
        <v>66</v>
      </c>
      <c r="I568">
        <f>MROUND(Table1[[#This Row],[Prob_H]]*100,2)/100</f>
        <v>0.54</v>
      </c>
      <c r="J568">
        <f>1/Table1[[#This Row],[odds_ft_home_team_win]]-Table1[[#This Row],[Margin/3]]</f>
        <v>0.54544509850665979</v>
      </c>
      <c r="K568">
        <f>1/Table1[[#This Row],[odds_ft_draw]]-Table1[[#This Row],[Margin/3]]</f>
        <v>0.26386214569083027</v>
      </c>
      <c r="L568">
        <f>1/Table1[[#This Row],[odds_ft_away_team_win]]-Table1[[#This Row],[Margin/3]]</f>
        <v>0.19069275580250983</v>
      </c>
      <c r="M568">
        <v>4</v>
      </c>
      <c r="N568">
        <v>3</v>
      </c>
      <c r="O568">
        <v>3</v>
      </c>
      <c r="P568">
        <v>2.19</v>
      </c>
      <c r="Q568">
        <v>1</v>
      </c>
      <c r="R568" t="str" cm="1">
        <f t="array" ref="R5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68">
        <v>2</v>
      </c>
      <c r="T568">
        <v>0</v>
      </c>
      <c r="U568">
        <v>2</v>
      </c>
      <c r="V568">
        <v>1</v>
      </c>
      <c r="W568">
        <v>1</v>
      </c>
      <c r="X568">
        <v>0</v>
      </c>
      <c r="Y568" t="s">
        <v>649</v>
      </c>
      <c r="AA568">
        <v>6</v>
      </c>
      <c r="AB568">
        <v>2</v>
      </c>
      <c r="AC568">
        <v>2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14</v>
      </c>
      <c r="AL568">
        <v>8</v>
      </c>
      <c r="AM568">
        <v>5</v>
      </c>
      <c r="AN568">
        <v>2</v>
      </c>
      <c r="AO568">
        <v>9</v>
      </c>
      <c r="AP568">
        <v>6</v>
      </c>
      <c r="AQ568">
        <v>16</v>
      </c>
      <c r="AR568">
        <v>13</v>
      </c>
      <c r="AS568">
        <v>52</v>
      </c>
      <c r="AT568">
        <v>48</v>
      </c>
      <c r="AU568">
        <v>0</v>
      </c>
      <c r="AV568">
        <v>0</v>
      </c>
      <c r="AW568">
        <v>4</v>
      </c>
      <c r="AX568">
        <v>50</v>
      </c>
      <c r="AY568">
        <v>100</v>
      </c>
      <c r="AZ568">
        <v>100</v>
      </c>
      <c r="BA568">
        <v>50</v>
      </c>
      <c r="BB568">
        <v>50</v>
      </c>
      <c r="BC568">
        <v>50</v>
      </c>
      <c r="BD568">
        <v>100</v>
      </c>
      <c r="BE568">
        <v>100</v>
      </c>
      <c r="BF568">
        <v>100</v>
      </c>
      <c r="BG568">
        <v>7</v>
      </c>
      <c r="BH568">
        <v>6</v>
      </c>
      <c r="BI568">
        <v>1.8</v>
      </c>
      <c r="BJ568">
        <v>3.65</v>
      </c>
      <c r="BK568">
        <v>4.9800000000000004</v>
      </c>
      <c r="BL568">
        <f>1/Table1[[#This Row],[odds_ft_home_team_win]]+1/Table1[[#This Row],[odds_ft_draw]]+1/Table1[[#This Row],[odds_ft_away_team_win]]-1</f>
        <v>3.0331371146687269E-2</v>
      </c>
      <c r="BM568">
        <f>Table1[[#This Row],[Margin]]/3</f>
        <v>1.0110457048895757E-2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91</v>
      </c>
      <c r="BU568">
        <f>VLOOKUP(Table1[[#This Row],[Reference]],metron,11,FALSE)</f>
        <v>1.684957590444867</v>
      </c>
      <c r="BV568">
        <f>VLOOKUP(Table1[[#This Row],[Reference]],metron,12,FALSE)</f>
        <v>0.95101263631642718</v>
      </c>
    </row>
    <row r="569" spans="1:74" hidden="1" x14ac:dyDescent="0.45">
      <c r="A569" t="s">
        <v>5416</v>
      </c>
      <c r="B569">
        <v>1375574400</v>
      </c>
      <c r="C569" s="3" t="s">
        <v>647</v>
      </c>
      <c r="D569" t="s">
        <v>65</v>
      </c>
      <c r="E569" t="s">
        <v>66</v>
      </c>
      <c r="F569" t="s">
        <v>85</v>
      </c>
      <c r="G569" t="s">
        <v>97</v>
      </c>
      <c r="H569" t="s">
        <v>66</v>
      </c>
      <c r="I569">
        <f>MROUND(Table1[[#This Row],[Prob_H]]*100,2)/100</f>
        <v>0.54</v>
      </c>
      <c r="J569">
        <f>1/Table1[[#This Row],[odds_ft_home_team_win]]-Table1[[#This Row],[Margin/3]]</f>
        <v>0.54188698797199142</v>
      </c>
      <c r="K569">
        <f>1/Table1[[#This Row],[odds_ft_draw]]-Table1[[#This Row],[Margin/3]]</f>
        <v>0.26337340286641348</v>
      </c>
      <c r="L569">
        <f>1/Table1[[#This Row],[odds_ft_away_team_win]]-Table1[[#This Row],[Margin/3]]</f>
        <v>0.19473960916159508</v>
      </c>
      <c r="M569">
        <v>4</v>
      </c>
      <c r="N569">
        <v>1</v>
      </c>
      <c r="O569">
        <v>3</v>
      </c>
      <c r="P569">
        <v>1.47</v>
      </c>
      <c r="Q569">
        <v>1.33</v>
      </c>
      <c r="R569" t="str" cm="1">
        <f t="array" ref="R5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69">
        <v>1</v>
      </c>
      <c r="T569">
        <v>1</v>
      </c>
      <c r="U569">
        <v>2</v>
      </c>
      <c r="V569">
        <v>1</v>
      </c>
      <c r="W569">
        <v>1</v>
      </c>
      <c r="X569">
        <v>0</v>
      </c>
      <c r="Y569">
        <v>45</v>
      </c>
      <c r="Z569">
        <v>56</v>
      </c>
      <c r="AA569">
        <v>4</v>
      </c>
      <c r="AB569">
        <v>4</v>
      </c>
      <c r="AC569">
        <v>2</v>
      </c>
      <c r="AD569">
        <v>0</v>
      </c>
      <c r="AE569">
        <v>2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7</v>
      </c>
      <c r="AL569">
        <v>4</v>
      </c>
      <c r="AM569">
        <v>4</v>
      </c>
      <c r="AN569">
        <v>0</v>
      </c>
      <c r="AO569">
        <v>3</v>
      </c>
      <c r="AP569">
        <v>4</v>
      </c>
      <c r="AQ569">
        <v>13</v>
      </c>
      <c r="AR569">
        <v>11</v>
      </c>
      <c r="AS569">
        <v>53</v>
      </c>
      <c r="AT569">
        <v>47</v>
      </c>
      <c r="AU569">
        <v>0</v>
      </c>
      <c r="AV569">
        <v>0</v>
      </c>
      <c r="AW569">
        <v>4.5</v>
      </c>
      <c r="AX569">
        <v>100</v>
      </c>
      <c r="AY569">
        <v>100</v>
      </c>
      <c r="AZ569">
        <v>50</v>
      </c>
      <c r="BA569">
        <v>50</v>
      </c>
      <c r="BB569">
        <v>50</v>
      </c>
      <c r="BC569">
        <v>50</v>
      </c>
      <c r="BD569">
        <v>50</v>
      </c>
      <c r="BE569">
        <v>100</v>
      </c>
      <c r="BF569">
        <v>100</v>
      </c>
      <c r="BG569">
        <v>19</v>
      </c>
      <c r="BH569">
        <v>3</v>
      </c>
      <c r="BI569">
        <v>1.81</v>
      </c>
      <c r="BJ569">
        <v>3.65</v>
      </c>
      <c r="BK569">
        <v>4.87</v>
      </c>
      <c r="BL569">
        <f>1/Table1[[#This Row],[odds_ft_home_team_win]]+1/Table1[[#This Row],[odds_ft_draw]]+1/Table1[[#This Row],[odds_ft_away_team_win]]-1</f>
        <v>3.1797599619937555E-2</v>
      </c>
      <c r="BM569">
        <f>Table1[[#This Row],[Margin]]/3</f>
        <v>1.0599199873312518E-2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t="s">
        <v>87</v>
      </c>
      <c r="BU569">
        <f>VLOOKUP(Table1[[#This Row],[Reference]],metron,11,FALSE)</f>
        <v>1.684957590444867</v>
      </c>
      <c r="BV569">
        <f>VLOOKUP(Table1[[#This Row],[Reference]],metron,12,FALSE)</f>
        <v>0.95101263631642718</v>
      </c>
    </row>
    <row r="570" spans="1:74" hidden="1" x14ac:dyDescent="0.45">
      <c r="A570" t="s">
        <v>5416</v>
      </c>
      <c r="B570">
        <v>1375574400</v>
      </c>
      <c r="C570" s="3" t="s">
        <v>647</v>
      </c>
      <c r="D570" t="s">
        <v>65</v>
      </c>
      <c r="E570" t="s">
        <v>66</v>
      </c>
      <c r="F570" t="s">
        <v>103</v>
      </c>
      <c r="G570" t="s">
        <v>81</v>
      </c>
      <c r="H570" t="s">
        <v>66</v>
      </c>
      <c r="I570">
        <f>MROUND(Table1[[#This Row],[Prob_H]]*100,2)/100</f>
        <v>0.36</v>
      </c>
      <c r="J570">
        <f>1/Table1[[#This Row],[odds_ft_home_team_win]]-Table1[[#This Row],[Margin/3]]</f>
        <v>0.36411297923619773</v>
      </c>
      <c r="K570">
        <f>1/Table1[[#This Row],[odds_ft_draw]]-Table1[[#This Row],[Margin/3]]</f>
        <v>0.29169594765558282</v>
      </c>
      <c r="L570">
        <f>1/Table1[[#This Row],[odds_ft_away_team_win]]-Table1[[#This Row],[Margin/3]]</f>
        <v>0.34419107310821939</v>
      </c>
      <c r="M570">
        <v>4</v>
      </c>
      <c r="N570">
        <v>3</v>
      </c>
      <c r="O570">
        <v>3</v>
      </c>
      <c r="P570">
        <v>1.2</v>
      </c>
      <c r="Q570">
        <v>1.57</v>
      </c>
      <c r="R570" t="str" cm="1">
        <f t="array" ref="R5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70">
        <v>1</v>
      </c>
      <c r="T570">
        <v>1</v>
      </c>
      <c r="U570">
        <v>2</v>
      </c>
      <c r="V570">
        <v>0</v>
      </c>
      <c r="W570">
        <v>0</v>
      </c>
      <c r="X570">
        <v>0</v>
      </c>
      <c r="Y570">
        <v>76</v>
      </c>
      <c r="Z570">
        <v>86</v>
      </c>
      <c r="AA570">
        <v>-1</v>
      </c>
      <c r="AB570">
        <v>-1</v>
      </c>
      <c r="AC570">
        <v>2</v>
      </c>
      <c r="AD570">
        <v>0</v>
      </c>
      <c r="AE570">
        <v>3</v>
      </c>
      <c r="AF570">
        <v>0</v>
      </c>
      <c r="AG570">
        <v>1</v>
      </c>
      <c r="AH570">
        <v>1</v>
      </c>
      <c r="AI570">
        <v>0</v>
      </c>
      <c r="AJ570">
        <v>3</v>
      </c>
      <c r="AK570">
        <v>-1</v>
      </c>
      <c r="AL570">
        <v>-1</v>
      </c>
      <c r="AM570">
        <v>-1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0</v>
      </c>
      <c r="AV570">
        <v>0</v>
      </c>
      <c r="AW570">
        <v>3</v>
      </c>
      <c r="AX570">
        <v>100</v>
      </c>
      <c r="AY570">
        <v>100</v>
      </c>
      <c r="AZ570">
        <v>100</v>
      </c>
      <c r="BA570">
        <v>0</v>
      </c>
      <c r="BB570">
        <v>0</v>
      </c>
      <c r="BC570">
        <v>100</v>
      </c>
      <c r="BD570">
        <v>100</v>
      </c>
      <c r="BE570">
        <v>0</v>
      </c>
      <c r="BF570">
        <v>100</v>
      </c>
      <c r="BG570">
        <v>6</v>
      </c>
      <c r="BH570">
        <v>6</v>
      </c>
      <c r="BI570">
        <v>2.67</v>
      </c>
      <c r="BJ570">
        <v>3.31</v>
      </c>
      <c r="BK570">
        <v>2.82</v>
      </c>
      <c r="BL570">
        <f>1/Table1[[#This Row],[odds_ft_home_team_win]]+1/Table1[[#This Row],[odds_ft_draw]]+1/Table1[[#This Row],[odds_ft_away_team_win]]-1</f>
        <v>3.1256567909384358E-2</v>
      </c>
      <c r="BM570">
        <f>Table1[[#This Row],[Margin]]/3</f>
        <v>1.0418855969794786E-2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 t="s">
        <v>118</v>
      </c>
      <c r="BU570">
        <f>VLOOKUP(Table1[[#This Row],[Reference]],metron,11,FALSE)</f>
        <v>1.269326094653606</v>
      </c>
      <c r="BV570">
        <f>VLOOKUP(Table1[[#This Row],[Reference]],metron,12,FALSE)</f>
        <v>1.2417089578661631</v>
      </c>
    </row>
    <row r="571" spans="1:74" hidden="1" x14ac:dyDescent="0.45">
      <c r="A571" t="s">
        <v>5416</v>
      </c>
      <c r="B571">
        <v>1375581600</v>
      </c>
      <c r="C571" s="3" t="s">
        <v>650</v>
      </c>
      <c r="D571" t="s">
        <v>65</v>
      </c>
      <c r="E571" t="s">
        <v>66</v>
      </c>
      <c r="F571" t="s">
        <v>67</v>
      </c>
      <c r="G571" t="s">
        <v>73</v>
      </c>
      <c r="H571" t="s">
        <v>66</v>
      </c>
      <c r="I571">
        <f>MROUND(Table1[[#This Row],[Prob_H]]*100,2)/100</f>
        <v>0.46</v>
      </c>
      <c r="J571">
        <f>1/Table1[[#This Row],[odds_ft_home_team_win]]-Table1[[#This Row],[Margin/3]]</f>
        <v>0.45729536246643843</v>
      </c>
      <c r="K571">
        <f>1/Table1[[#This Row],[odds_ft_draw]]-Table1[[#This Row],[Margin/3]]</f>
        <v>0.28674154788478057</v>
      </c>
      <c r="L571">
        <f>1/Table1[[#This Row],[odds_ft_away_team_win]]-Table1[[#This Row],[Margin/3]]</f>
        <v>0.25596308964878084</v>
      </c>
      <c r="M571">
        <v>4</v>
      </c>
      <c r="N571">
        <v>1</v>
      </c>
      <c r="O571">
        <v>1</v>
      </c>
      <c r="P571">
        <v>1.76</v>
      </c>
      <c r="Q571">
        <v>0.88</v>
      </c>
      <c r="R571" t="str" cm="1">
        <f t="array" ref="R5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1">
        <v>4</v>
      </c>
      <c r="T571">
        <v>2</v>
      </c>
      <c r="U571">
        <v>6</v>
      </c>
      <c r="V571">
        <v>0</v>
      </c>
      <c r="W571">
        <v>0</v>
      </c>
      <c r="X571">
        <v>0</v>
      </c>
      <c r="Y571" t="s">
        <v>651</v>
      </c>
      <c r="Z571" t="s">
        <v>652</v>
      </c>
      <c r="AA571">
        <v>6</v>
      </c>
      <c r="AB571">
        <v>2</v>
      </c>
      <c r="AC571">
        <v>3</v>
      </c>
      <c r="AD571">
        <v>0</v>
      </c>
      <c r="AE571">
        <v>3</v>
      </c>
      <c r="AF571">
        <v>0</v>
      </c>
      <c r="AG571">
        <v>1</v>
      </c>
      <c r="AH571">
        <v>2</v>
      </c>
      <c r="AI571">
        <v>0</v>
      </c>
      <c r="AJ571">
        <v>3</v>
      </c>
      <c r="AK571">
        <v>17</v>
      </c>
      <c r="AL571">
        <v>8</v>
      </c>
      <c r="AM571">
        <v>5</v>
      </c>
      <c r="AN571">
        <v>4</v>
      </c>
      <c r="AO571">
        <v>12</v>
      </c>
      <c r="AP571">
        <v>4</v>
      </c>
      <c r="AQ571">
        <v>12</v>
      </c>
      <c r="AR571">
        <v>15</v>
      </c>
      <c r="AS571">
        <v>49</v>
      </c>
      <c r="AT571">
        <v>51</v>
      </c>
      <c r="AU571">
        <v>0</v>
      </c>
      <c r="AV571">
        <v>0</v>
      </c>
      <c r="AW571">
        <v>2</v>
      </c>
      <c r="AX571">
        <v>100</v>
      </c>
      <c r="AY571">
        <v>100</v>
      </c>
      <c r="AZ571">
        <v>0</v>
      </c>
      <c r="BA571">
        <v>0</v>
      </c>
      <c r="BB571">
        <v>0</v>
      </c>
      <c r="BC571">
        <v>0</v>
      </c>
      <c r="BD571">
        <v>50</v>
      </c>
      <c r="BE571">
        <v>50</v>
      </c>
      <c r="BF571">
        <v>100</v>
      </c>
      <c r="BG571">
        <v>4</v>
      </c>
      <c r="BH571">
        <v>5</v>
      </c>
      <c r="BI571">
        <v>2.14</v>
      </c>
      <c r="BJ571">
        <v>3.37</v>
      </c>
      <c r="BK571">
        <v>3.76</v>
      </c>
      <c r="BL571">
        <f>1/Table1[[#This Row],[odds_ft_home_team_win]]+1/Table1[[#This Row],[odds_ft_draw]]+1/Table1[[#This Row],[odds_ft_away_team_win]]-1</f>
        <v>2.9983071479189327E-2</v>
      </c>
      <c r="BM571">
        <f>Table1[[#This Row],[Margin]]/3</f>
        <v>9.9943571597297751E-3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70</v>
      </c>
      <c r="BU571">
        <f>VLOOKUP(Table1[[#This Row],[Reference]],metron,11,FALSE)</f>
        <v>1.4888836329233679</v>
      </c>
      <c r="BV571">
        <f>VLOOKUP(Table1[[#This Row],[Reference]],metron,12,FALSE)</f>
        <v>1.0516792809839171</v>
      </c>
    </row>
    <row r="572" spans="1:74" hidden="1" x14ac:dyDescent="0.45">
      <c r="A572" t="s">
        <v>5416</v>
      </c>
      <c r="B572">
        <v>1375653600</v>
      </c>
      <c r="C572" s="3" t="s">
        <v>655</v>
      </c>
      <c r="D572" t="s">
        <v>65</v>
      </c>
      <c r="E572" t="s">
        <v>66</v>
      </c>
      <c r="F572" t="s">
        <v>98</v>
      </c>
      <c r="G572" t="s">
        <v>102</v>
      </c>
      <c r="H572" t="s">
        <v>66</v>
      </c>
      <c r="I572">
        <f>MROUND(Table1[[#This Row],[Prob_H]]*100,2)/100</f>
        <v>0.54</v>
      </c>
      <c r="J572">
        <f>1/Table1[[#This Row],[odds_ft_home_team_win]]-Table1[[#This Row],[Margin/3]]</f>
        <v>0.54230604676594019</v>
      </c>
      <c r="K572">
        <f>1/Table1[[#This Row],[odds_ft_draw]]-Table1[[#This Row],[Margin/3]]</f>
        <v>0.26379246166036235</v>
      </c>
      <c r="L572">
        <f>1/Table1[[#This Row],[odds_ft_away_team_win]]-Table1[[#This Row],[Margin/3]]</f>
        <v>0.19390149157369752</v>
      </c>
      <c r="M572">
        <v>4</v>
      </c>
      <c r="N572">
        <v>0</v>
      </c>
      <c r="O572">
        <v>0</v>
      </c>
      <c r="P572">
        <v>1.18</v>
      </c>
      <c r="Q572">
        <v>0.53</v>
      </c>
      <c r="R572" t="str" cm="1">
        <f t="array" ref="R5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59</v>
      </c>
      <c r="AA572">
        <v>2</v>
      </c>
      <c r="AB572">
        <v>9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11</v>
      </c>
      <c r="AL572">
        <v>10</v>
      </c>
      <c r="AM572">
        <v>6</v>
      </c>
      <c r="AN572">
        <v>5</v>
      </c>
      <c r="AO572">
        <v>5</v>
      </c>
      <c r="AP572">
        <v>5</v>
      </c>
      <c r="AQ572">
        <v>13</v>
      </c>
      <c r="AR572">
        <v>7</v>
      </c>
      <c r="AS572">
        <v>47</v>
      </c>
      <c r="AT572">
        <v>53</v>
      </c>
      <c r="AU572">
        <v>0</v>
      </c>
      <c r="AV572">
        <v>0</v>
      </c>
      <c r="AW572">
        <v>1.5</v>
      </c>
      <c r="AX572">
        <v>0</v>
      </c>
      <c r="AY572">
        <v>50</v>
      </c>
      <c r="AZ572">
        <v>0</v>
      </c>
      <c r="BA572">
        <v>0</v>
      </c>
      <c r="BB572">
        <v>0</v>
      </c>
      <c r="BC572">
        <v>0</v>
      </c>
      <c r="BD572">
        <v>50</v>
      </c>
      <c r="BE572">
        <v>0</v>
      </c>
      <c r="BF572">
        <v>100</v>
      </c>
      <c r="BG572">
        <v>14</v>
      </c>
      <c r="BH572">
        <v>5</v>
      </c>
      <c r="BI572">
        <v>1.81</v>
      </c>
      <c r="BJ572">
        <v>3.65</v>
      </c>
      <c r="BK572">
        <v>4.9000000000000004</v>
      </c>
      <c r="BL572">
        <f>1/Table1[[#This Row],[odds_ft_home_team_win]]+1/Table1[[#This Row],[odds_ft_draw]]+1/Table1[[#This Row],[odds_ft_away_team_win]]-1</f>
        <v>3.054042323809103E-2</v>
      </c>
      <c r="BM572">
        <f>Table1[[#This Row],[Margin]]/3</f>
        <v>1.0180141079363677E-2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t="s">
        <v>128</v>
      </c>
      <c r="BU572">
        <f>VLOOKUP(Table1[[#This Row],[Reference]],metron,11,FALSE)</f>
        <v>1.684957590444867</v>
      </c>
      <c r="BV572">
        <f>VLOOKUP(Table1[[#This Row],[Reference]],metron,12,FALSE)</f>
        <v>0.95101263631642718</v>
      </c>
    </row>
    <row r="573" spans="1:74" hidden="1" x14ac:dyDescent="0.45">
      <c r="A573" t="s">
        <v>5415</v>
      </c>
      <c r="B573">
        <v>1390613400</v>
      </c>
      <c r="C573" s="3" t="s">
        <v>895</v>
      </c>
      <c r="D573" t="s">
        <v>65</v>
      </c>
      <c r="E573" t="s">
        <v>66</v>
      </c>
      <c r="F573" t="s">
        <v>80</v>
      </c>
      <c r="G573" t="s">
        <v>88</v>
      </c>
      <c r="H573" t="s">
        <v>66</v>
      </c>
      <c r="I573">
        <f>MROUND(Table1[[#This Row],[Prob_H]]*100,2)/100</f>
        <v>0.34</v>
      </c>
      <c r="J573">
        <f>1/Table1[[#This Row],[odds_ft_home_team_win]]-Table1[[#This Row],[Margin/3]]</f>
        <v>0.33012729337792046</v>
      </c>
      <c r="K573">
        <f>1/Table1[[#This Row],[odds_ft_draw]]-Table1[[#This Row],[Margin/3]]</f>
        <v>0.29673970521382048</v>
      </c>
      <c r="L573">
        <f>1/Table1[[#This Row],[odds_ft_away_team_win]]-Table1[[#This Row],[Margin/3]]</f>
        <v>0.37313300140825906</v>
      </c>
      <c r="M573">
        <v>4</v>
      </c>
      <c r="N573">
        <v>1.73</v>
      </c>
      <c r="O573">
        <v>1.42</v>
      </c>
      <c r="P573">
        <v>1.61</v>
      </c>
      <c r="Q573">
        <v>1.19</v>
      </c>
      <c r="R573" t="str" cm="1">
        <f t="array" ref="R5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AA573">
        <v>10</v>
      </c>
      <c r="AB573">
        <v>4</v>
      </c>
      <c r="AC573">
        <v>3</v>
      </c>
      <c r="AD573">
        <v>0</v>
      </c>
      <c r="AE573">
        <v>4</v>
      </c>
      <c r="AF573">
        <v>0</v>
      </c>
      <c r="AG573">
        <v>0</v>
      </c>
      <c r="AH573">
        <v>3</v>
      </c>
      <c r="AI573">
        <v>3</v>
      </c>
      <c r="AJ573">
        <v>1</v>
      </c>
      <c r="AK573">
        <v>19</v>
      </c>
      <c r="AL573">
        <v>17</v>
      </c>
      <c r="AM573">
        <v>6</v>
      </c>
      <c r="AN573">
        <v>9</v>
      </c>
      <c r="AO573">
        <v>13</v>
      </c>
      <c r="AP573">
        <v>8</v>
      </c>
      <c r="AQ573">
        <v>18</v>
      </c>
      <c r="AR573">
        <v>16</v>
      </c>
      <c r="AS573">
        <v>60</v>
      </c>
      <c r="AT573">
        <v>40</v>
      </c>
      <c r="AU573">
        <v>0</v>
      </c>
      <c r="AV573">
        <v>0</v>
      </c>
      <c r="AW573">
        <v>2.78</v>
      </c>
      <c r="AX573">
        <v>64</v>
      </c>
      <c r="AY573">
        <v>78</v>
      </c>
      <c r="AZ573">
        <v>47</v>
      </c>
      <c r="BA573">
        <v>39</v>
      </c>
      <c r="BB573">
        <v>13</v>
      </c>
      <c r="BC573">
        <v>18</v>
      </c>
      <c r="BD573">
        <v>70</v>
      </c>
      <c r="BE573">
        <v>56</v>
      </c>
      <c r="BF573">
        <v>91</v>
      </c>
      <c r="BG573">
        <v>8.74</v>
      </c>
      <c r="BH573">
        <v>3.92</v>
      </c>
      <c r="BI573">
        <v>2.94</v>
      </c>
      <c r="BJ573">
        <v>3.26</v>
      </c>
      <c r="BK573">
        <v>2.61</v>
      </c>
      <c r="BL573">
        <f>1/Table1[[#This Row],[odds_ft_home_team_win]]+1/Table1[[#This Row],[odds_ft_draw]]+1/Table1[[#This Row],[odds_ft_away_team_win]]-1</f>
        <v>3.0026283131544762E-2</v>
      </c>
      <c r="BM573">
        <f>Table1[[#This Row],[Margin]]/3</f>
        <v>1.0008761043848255E-2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 t="s">
        <v>83</v>
      </c>
      <c r="BU573">
        <f>VLOOKUP(Table1[[#This Row],[Reference]],metron,11,FALSE)</f>
        <v>1.228921489601805</v>
      </c>
      <c r="BV573">
        <f>VLOOKUP(Table1[[#This Row],[Reference]],metron,12,FALSE)</f>
        <v>1.2940512655166849</v>
      </c>
    </row>
    <row r="574" spans="1:74" hidden="1" x14ac:dyDescent="0.45">
      <c r="A574" t="s">
        <v>5415</v>
      </c>
      <c r="B574">
        <v>1390620600</v>
      </c>
      <c r="C574" s="3" t="s">
        <v>896</v>
      </c>
      <c r="D574" t="s">
        <v>65</v>
      </c>
      <c r="E574" t="s">
        <v>66</v>
      </c>
      <c r="F574" t="s">
        <v>72</v>
      </c>
      <c r="G574" t="s">
        <v>78</v>
      </c>
      <c r="H574" t="s">
        <v>66</v>
      </c>
      <c r="I574">
        <f>MROUND(Table1[[#This Row],[Prob_H]]*100,2)/100</f>
        <v>0.38</v>
      </c>
      <c r="J574">
        <f>1/Table1[[#This Row],[odds_ft_home_team_win]]-Table1[[#This Row],[Margin/3]]</f>
        <v>0.38987564609102521</v>
      </c>
      <c r="K574">
        <f>1/Table1[[#This Row],[odds_ft_draw]]-Table1[[#This Row],[Margin/3]]</f>
        <v>0.2966241123486939</v>
      </c>
      <c r="L574">
        <f>1/Table1[[#This Row],[odds_ft_away_team_win]]-Table1[[#This Row],[Margin/3]]</f>
        <v>0.31350024156028089</v>
      </c>
      <c r="M574">
        <v>4</v>
      </c>
      <c r="N574">
        <v>2.2000000000000002</v>
      </c>
      <c r="O574">
        <v>1.0900000000000001</v>
      </c>
      <c r="P574">
        <v>2.11</v>
      </c>
      <c r="Q574">
        <v>0.94</v>
      </c>
      <c r="R574" t="str" cm="1">
        <f t="array" ref="R5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61</v>
      </c>
      <c r="AA574">
        <v>7</v>
      </c>
      <c r="AB574">
        <v>1</v>
      </c>
      <c r="AC574">
        <v>3</v>
      </c>
      <c r="AD574">
        <v>0</v>
      </c>
      <c r="AE574">
        <v>3</v>
      </c>
      <c r="AF574">
        <v>0</v>
      </c>
      <c r="AG574">
        <v>3</v>
      </c>
      <c r="AH574">
        <v>0</v>
      </c>
      <c r="AI574">
        <v>1</v>
      </c>
      <c r="AJ574">
        <v>2</v>
      </c>
      <c r="AK574">
        <v>9</v>
      </c>
      <c r="AL574">
        <v>7</v>
      </c>
      <c r="AM574">
        <v>5</v>
      </c>
      <c r="AN574">
        <v>4</v>
      </c>
      <c r="AO574">
        <v>4</v>
      </c>
      <c r="AP574">
        <v>3</v>
      </c>
      <c r="AQ574">
        <v>27</v>
      </c>
      <c r="AR574">
        <v>25</v>
      </c>
      <c r="AS574">
        <v>49</v>
      </c>
      <c r="AT574">
        <v>51</v>
      </c>
      <c r="AU574">
        <v>0</v>
      </c>
      <c r="AV574">
        <v>0</v>
      </c>
      <c r="AW574">
        <v>2.42</v>
      </c>
      <c r="AX574">
        <v>43</v>
      </c>
      <c r="AY574">
        <v>57</v>
      </c>
      <c r="AZ574">
        <v>47</v>
      </c>
      <c r="BA574">
        <v>38</v>
      </c>
      <c r="BB574">
        <v>10</v>
      </c>
      <c r="BC574">
        <v>29</v>
      </c>
      <c r="BD574">
        <v>43</v>
      </c>
      <c r="BE574">
        <v>38</v>
      </c>
      <c r="BF574">
        <v>81</v>
      </c>
      <c r="BG574">
        <v>8.32</v>
      </c>
      <c r="BH574">
        <v>4.58</v>
      </c>
      <c r="BI574">
        <v>2.5</v>
      </c>
      <c r="BJ574">
        <v>3.26</v>
      </c>
      <c r="BK574">
        <v>3.09</v>
      </c>
      <c r="BL574">
        <f>1/Table1[[#This Row],[odds_ft_home_team_win]]+1/Table1[[#This Row],[odds_ft_draw]]+1/Table1[[#This Row],[odds_ft_away_team_win]]-1</f>
        <v>3.0373061726924444E-2</v>
      </c>
      <c r="BM574">
        <f>Table1[[#This Row],[Margin]]/3</f>
        <v>1.0124353908974815E-2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t="s">
        <v>75</v>
      </c>
      <c r="BU574">
        <f>VLOOKUP(Table1[[#This Row],[Reference]],metron,11,FALSE)</f>
        <v>1.330562659846547</v>
      </c>
      <c r="BV574">
        <f>VLOOKUP(Table1[[#This Row],[Reference]],metron,12,FALSE)</f>
        <v>1.1595268542199491</v>
      </c>
    </row>
    <row r="575" spans="1:74" hidden="1" x14ac:dyDescent="0.45">
      <c r="A575" t="s">
        <v>5415</v>
      </c>
      <c r="B575">
        <v>1390690800</v>
      </c>
      <c r="C575" s="3" t="s">
        <v>897</v>
      </c>
      <c r="D575" t="s">
        <v>65</v>
      </c>
      <c r="E575" t="s">
        <v>66</v>
      </c>
      <c r="F575" t="s">
        <v>77</v>
      </c>
      <c r="G575" t="s">
        <v>611</v>
      </c>
      <c r="H575" t="s">
        <v>66</v>
      </c>
      <c r="I575">
        <f>MROUND(Table1[[#This Row],[Prob_H]]*100,2)/100</f>
        <v>0.64</v>
      </c>
      <c r="J575">
        <f>1/Table1[[#This Row],[odds_ft_home_team_win]]-Table1[[#This Row],[Margin/3]]</f>
        <v>0.63023716225999038</v>
      </c>
      <c r="K575">
        <f>1/Table1[[#This Row],[odds_ft_draw]]-Table1[[#This Row],[Margin/3]]</f>
        <v>0.2301753766560361</v>
      </c>
      <c r="L575">
        <f>1/Table1[[#This Row],[odds_ft_away_team_win]]-Table1[[#This Row],[Margin/3]]</f>
        <v>0.13958746108397344</v>
      </c>
      <c r="M575">
        <v>4</v>
      </c>
      <c r="N575">
        <v>1.91</v>
      </c>
      <c r="O575">
        <v>1.2</v>
      </c>
      <c r="P575">
        <v>2</v>
      </c>
      <c r="Q575">
        <v>1</v>
      </c>
      <c r="R575" t="str" cm="1">
        <f t="array" ref="R5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5">
        <v>4</v>
      </c>
      <c r="T575">
        <v>0</v>
      </c>
      <c r="U575">
        <v>4</v>
      </c>
      <c r="V575">
        <v>3</v>
      </c>
      <c r="W575">
        <v>3</v>
      </c>
      <c r="X575">
        <v>0</v>
      </c>
      <c r="Y575" t="s">
        <v>898</v>
      </c>
      <c r="AA575">
        <v>9</v>
      </c>
      <c r="AB575">
        <v>2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13</v>
      </c>
      <c r="AL575">
        <v>7</v>
      </c>
      <c r="AM575">
        <v>5</v>
      </c>
      <c r="AN575">
        <v>3</v>
      </c>
      <c r="AO575">
        <v>8</v>
      </c>
      <c r="AP575">
        <v>4</v>
      </c>
      <c r="AQ575">
        <v>15</v>
      </c>
      <c r="AR575">
        <v>13</v>
      </c>
      <c r="AS575">
        <v>45</v>
      </c>
      <c r="AT575">
        <v>55</v>
      </c>
      <c r="AU575">
        <v>0</v>
      </c>
      <c r="AV575">
        <v>0</v>
      </c>
      <c r="AW575">
        <v>2.36</v>
      </c>
      <c r="AX575">
        <v>53</v>
      </c>
      <c r="AY575">
        <v>68</v>
      </c>
      <c r="AZ575">
        <v>34</v>
      </c>
      <c r="BA575">
        <v>25</v>
      </c>
      <c r="BB575">
        <v>10</v>
      </c>
      <c r="BC575">
        <v>30</v>
      </c>
      <c r="BD575">
        <v>67</v>
      </c>
      <c r="BE575">
        <v>39</v>
      </c>
      <c r="BF575">
        <v>72</v>
      </c>
      <c r="BG575">
        <v>10.72</v>
      </c>
      <c r="BH575">
        <v>5.4</v>
      </c>
      <c r="BI575">
        <v>1.56</v>
      </c>
      <c r="BJ575">
        <v>4.1500000000000004</v>
      </c>
      <c r="BK575">
        <v>6.65</v>
      </c>
      <c r="BL575">
        <f>1/Table1[[#This Row],[odds_ft_home_team_win]]+1/Table1[[#This Row],[odds_ft_draw]]+1/Table1[[#This Row],[odds_ft_away_team_win]]-1</f>
        <v>3.2365436296951877E-2</v>
      </c>
      <c r="BM575">
        <f>Table1[[#This Row],[Margin]]/3</f>
        <v>1.0788478765650625E-2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79</v>
      </c>
      <c r="BU575">
        <f>VLOOKUP(Table1[[#This Row],[Reference]],metron,11,FALSE)</f>
        <v>1.980803571428571</v>
      </c>
      <c r="BV575">
        <f>VLOOKUP(Table1[[#This Row],[Reference]],metron,12,FALSE)</f>
        <v>0.85357142857142854</v>
      </c>
    </row>
    <row r="576" spans="1:74" hidden="1" x14ac:dyDescent="0.45">
      <c r="A576" t="s">
        <v>5415</v>
      </c>
      <c r="B576">
        <v>1390701900</v>
      </c>
      <c r="C576" s="3" t="s">
        <v>901</v>
      </c>
      <c r="D576" t="s">
        <v>65</v>
      </c>
      <c r="E576" t="s">
        <v>66</v>
      </c>
      <c r="F576" t="s">
        <v>81</v>
      </c>
      <c r="G576" t="s">
        <v>103</v>
      </c>
      <c r="H576" t="s">
        <v>66</v>
      </c>
      <c r="I576">
        <f>MROUND(Table1[[#This Row],[Prob_H]]*100,2)/100</f>
        <v>0.57999999999999996</v>
      </c>
      <c r="J576">
        <f>1/Table1[[#This Row],[odds_ft_home_team_win]]-Table1[[#This Row],[Margin/3]]</f>
        <v>0.58534063987716134</v>
      </c>
      <c r="K576">
        <f>1/Table1[[#This Row],[odds_ft_draw]]-Table1[[#This Row],[Margin/3]]</f>
        <v>0.24850047745560355</v>
      </c>
      <c r="L576">
        <f>1/Table1[[#This Row],[odds_ft_away_team_win]]-Table1[[#This Row],[Margin/3]]</f>
        <v>0.16615888266723514</v>
      </c>
      <c r="M576">
        <v>4</v>
      </c>
      <c r="N576">
        <v>2.31</v>
      </c>
      <c r="O576">
        <v>1</v>
      </c>
      <c r="P576">
        <v>1.83</v>
      </c>
      <c r="Q576">
        <v>1.35</v>
      </c>
      <c r="R576" t="str" cm="1">
        <f t="array" ref="R5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6">
        <v>1</v>
      </c>
      <c r="T576">
        <v>3</v>
      </c>
      <c r="U576">
        <v>4</v>
      </c>
      <c r="V576">
        <v>1</v>
      </c>
      <c r="W576">
        <v>0</v>
      </c>
      <c r="X576">
        <v>1</v>
      </c>
      <c r="Y576">
        <v>88</v>
      </c>
      <c r="Z576" t="s">
        <v>902</v>
      </c>
      <c r="AA576">
        <v>6</v>
      </c>
      <c r="AB576">
        <v>4</v>
      </c>
      <c r="AC576">
        <v>1</v>
      </c>
      <c r="AD576">
        <v>0</v>
      </c>
      <c r="AE576">
        <v>4</v>
      </c>
      <c r="AF576">
        <v>0</v>
      </c>
      <c r="AG576">
        <v>0</v>
      </c>
      <c r="AH576">
        <v>1</v>
      </c>
      <c r="AI576">
        <v>1</v>
      </c>
      <c r="AJ576">
        <v>3</v>
      </c>
      <c r="AK576">
        <v>21</v>
      </c>
      <c r="AL576">
        <v>10</v>
      </c>
      <c r="AM576">
        <v>6</v>
      </c>
      <c r="AN576">
        <v>3</v>
      </c>
      <c r="AO576">
        <v>15</v>
      </c>
      <c r="AP576">
        <v>7</v>
      </c>
      <c r="AQ576">
        <v>13</v>
      </c>
      <c r="AR576">
        <v>13</v>
      </c>
      <c r="AS576">
        <v>52</v>
      </c>
      <c r="AT576">
        <v>48</v>
      </c>
      <c r="AU576">
        <v>0</v>
      </c>
      <c r="AV576">
        <v>0</v>
      </c>
      <c r="AW576">
        <v>2.5099999999999998</v>
      </c>
      <c r="AX576">
        <v>57</v>
      </c>
      <c r="AY576">
        <v>69</v>
      </c>
      <c r="AZ576">
        <v>46</v>
      </c>
      <c r="BA576">
        <v>37</v>
      </c>
      <c r="BB576">
        <v>9</v>
      </c>
      <c r="BC576">
        <v>34</v>
      </c>
      <c r="BD576">
        <v>68</v>
      </c>
      <c r="BE576">
        <v>37</v>
      </c>
      <c r="BF576">
        <v>79</v>
      </c>
      <c r="BG576">
        <v>11.88</v>
      </c>
      <c r="BH576">
        <v>3.72</v>
      </c>
      <c r="BI576">
        <v>1.68</v>
      </c>
      <c r="BJ576">
        <v>3.87</v>
      </c>
      <c r="BK576">
        <v>5.68</v>
      </c>
      <c r="BL576">
        <f>1/Table1[[#This Row],[odds_ft_home_team_win]]+1/Table1[[#This Row],[odds_ft_draw]]+1/Table1[[#This Row],[odds_ft_away_team_win]]-1</f>
        <v>2.969236608280168E-2</v>
      </c>
      <c r="BM576">
        <f>Table1[[#This Row],[Margin]]/3</f>
        <v>9.8974553609338933E-3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 t="s">
        <v>109</v>
      </c>
      <c r="BU576">
        <f>VLOOKUP(Table1[[#This Row],[Reference]],metron,11,FALSE)</f>
        <v>1.7619715019855171</v>
      </c>
      <c r="BV576">
        <f>VLOOKUP(Table1[[#This Row],[Reference]],metron,12,FALSE)</f>
        <v>0.87432842793739785</v>
      </c>
    </row>
    <row r="577" spans="1:74" hidden="1" x14ac:dyDescent="0.45">
      <c r="A577" t="s">
        <v>5415</v>
      </c>
      <c r="B577">
        <v>1390705200</v>
      </c>
      <c r="C577" s="3" t="s">
        <v>903</v>
      </c>
      <c r="D577" t="s">
        <v>65</v>
      </c>
      <c r="E577" t="s">
        <v>66</v>
      </c>
      <c r="F577" t="s">
        <v>93</v>
      </c>
      <c r="G577" t="s">
        <v>86</v>
      </c>
      <c r="H577" t="s">
        <v>66</v>
      </c>
      <c r="I577">
        <f>MROUND(Table1[[#This Row],[Prob_H]]*100,2)/100</f>
        <v>0.24</v>
      </c>
      <c r="J577">
        <f>1/Table1[[#This Row],[odds_ft_home_team_win]]-Table1[[#This Row],[Margin/3]]</f>
        <v>0.23506252672474509</v>
      </c>
      <c r="K577">
        <f>1/Table1[[#This Row],[odds_ft_draw]]-Table1[[#This Row],[Margin/3]]</f>
        <v>0.28236214832777223</v>
      </c>
      <c r="L577">
        <f>1/Table1[[#This Row],[odds_ft_away_team_win]]-Table1[[#This Row],[Margin/3]]</f>
        <v>0.48257532494748251</v>
      </c>
      <c r="M577">
        <v>4</v>
      </c>
      <c r="N577">
        <v>0.8</v>
      </c>
      <c r="O577">
        <v>1.23</v>
      </c>
      <c r="P577">
        <v>0.88</v>
      </c>
      <c r="Q577">
        <v>1.43</v>
      </c>
      <c r="R577" t="str" cm="1">
        <f t="array" ref="R5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7">
        <v>1</v>
      </c>
      <c r="T577">
        <v>2</v>
      </c>
      <c r="U577">
        <v>3</v>
      </c>
      <c r="V577">
        <v>1</v>
      </c>
      <c r="W577">
        <v>1</v>
      </c>
      <c r="X577">
        <v>0</v>
      </c>
      <c r="Y577">
        <v>41</v>
      </c>
      <c r="Z577" t="s">
        <v>904</v>
      </c>
      <c r="AA577">
        <v>3</v>
      </c>
      <c r="AB577">
        <v>6</v>
      </c>
      <c r="AC577">
        <v>7</v>
      </c>
      <c r="AD577">
        <v>0</v>
      </c>
      <c r="AE577">
        <v>2</v>
      </c>
      <c r="AF577">
        <v>0</v>
      </c>
      <c r="AG577">
        <v>5</v>
      </c>
      <c r="AH577">
        <v>2</v>
      </c>
      <c r="AI577">
        <v>1</v>
      </c>
      <c r="AJ577">
        <v>1</v>
      </c>
      <c r="AK577">
        <v>10</v>
      </c>
      <c r="AL577">
        <v>14</v>
      </c>
      <c r="AM577">
        <v>6</v>
      </c>
      <c r="AN577">
        <v>4</v>
      </c>
      <c r="AO577">
        <v>4</v>
      </c>
      <c r="AP577">
        <v>10</v>
      </c>
      <c r="AQ577">
        <v>16</v>
      </c>
      <c r="AR577">
        <v>16</v>
      </c>
      <c r="AS577">
        <v>42</v>
      </c>
      <c r="AT577">
        <v>58</v>
      </c>
      <c r="AU577">
        <v>0</v>
      </c>
      <c r="AV577">
        <v>0</v>
      </c>
      <c r="AW577">
        <v>2.4900000000000002</v>
      </c>
      <c r="AX577">
        <v>62</v>
      </c>
      <c r="AY577">
        <v>66</v>
      </c>
      <c r="AZ577">
        <v>44</v>
      </c>
      <c r="BA577">
        <v>27</v>
      </c>
      <c r="BB577">
        <v>13</v>
      </c>
      <c r="BC577">
        <v>27</v>
      </c>
      <c r="BD577">
        <v>57</v>
      </c>
      <c r="BE577">
        <v>36</v>
      </c>
      <c r="BF577">
        <v>88</v>
      </c>
      <c r="BG577">
        <v>12.14</v>
      </c>
      <c r="BH577">
        <v>5.31</v>
      </c>
      <c r="BI577">
        <v>4.08</v>
      </c>
      <c r="BJ577">
        <v>3.42</v>
      </c>
      <c r="BK577">
        <v>2.0299999999999998</v>
      </c>
      <c r="BL577">
        <f>1/Table1[[#This Row],[odds_ft_home_team_win]]+1/Table1[[#This Row],[odds_ft_draw]]+1/Table1[[#This Row],[odds_ft_away_team_win]]-1</f>
        <v>3.0106537472823547E-2</v>
      </c>
      <c r="BM577">
        <f>Table1[[#This Row],[Margin]]/3</f>
        <v>1.0035512490941182E-2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t="s">
        <v>95</v>
      </c>
      <c r="BU577">
        <f>VLOOKUP(Table1[[#This Row],[Reference]],metron,11,FALSE)</f>
        <v>1.067249240121581</v>
      </c>
      <c r="BV577">
        <f>VLOOKUP(Table1[[#This Row],[Reference]],metron,12,FALSE)</f>
        <v>1.53419452887538</v>
      </c>
    </row>
    <row r="578" spans="1:74" hidden="1" x14ac:dyDescent="0.45">
      <c r="A578" t="s">
        <v>5415</v>
      </c>
      <c r="B578">
        <v>1390759200</v>
      </c>
      <c r="C578" s="3" t="s">
        <v>905</v>
      </c>
      <c r="D578" t="s">
        <v>65</v>
      </c>
      <c r="E578" t="s">
        <v>66</v>
      </c>
      <c r="F578" t="s">
        <v>73</v>
      </c>
      <c r="G578" t="s">
        <v>67</v>
      </c>
      <c r="H578" t="s">
        <v>66</v>
      </c>
      <c r="I578">
        <f>MROUND(Table1[[#This Row],[Prob_H]]*100,2)/100</f>
        <v>0.42</v>
      </c>
      <c r="J578">
        <f>1/Table1[[#This Row],[odds_ft_home_team_win]]-Table1[[#This Row],[Margin/3]]</f>
        <v>0.41019334563093535</v>
      </c>
      <c r="K578">
        <f>1/Table1[[#This Row],[odds_ft_draw]]-Table1[[#This Row],[Margin/3]]</f>
        <v>0.29490332718453238</v>
      </c>
      <c r="L578">
        <f>1/Table1[[#This Row],[odds_ft_away_team_win]]-Table1[[#This Row],[Margin/3]]</f>
        <v>0.29490332718453238</v>
      </c>
      <c r="M578">
        <v>4</v>
      </c>
      <c r="N578">
        <v>1.5</v>
      </c>
      <c r="O578">
        <v>0.8</v>
      </c>
      <c r="P578">
        <v>1.29</v>
      </c>
      <c r="Q578">
        <v>1.06</v>
      </c>
      <c r="R578" t="str" cm="1">
        <f t="array" ref="R5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78">
        <v>2</v>
      </c>
      <c r="T578">
        <v>3</v>
      </c>
      <c r="U578">
        <v>5</v>
      </c>
      <c r="V578">
        <v>2</v>
      </c>
      <c r="W578">
        <v>2</v>
      </c>
      <c r="X578">
        <v>0</v>
      </c>
      <c r="Y578" t="s">
        <v>906</v>
      </c>
      <c r="Z578" t="s">
        <v>907</v>
      </c>
      <c r="AA578">
        <v>3</v>
      </c>
      <c r="AB578">
        <v>11</v>
      </c>
      <c r="AC578">
        <v>3</v>
      </c>
      <c r="AD578">
        <v>1</v>
      </c>
      <c r="AE578">
        <v>2</v>
      </c>
      <c r="AF578">
        <v>0</v>
      </c>
      <c r="AG578">
        <v>1</v>
      </c>
      <c r="AH578">
        <v>3</v>
      </c>
      <c r="AI578">
        <v>0</v>
      </c>
      <c r="AJ578">
        <v>2</v>
      </c>
      <c r="AK578">
        <v>5</v>
      </c>
      <c r="AL578">
        <v>10</v>
      </c>
      <c r="AM578">
        <v>0</v>
      </c>
      <c r="AN578">
        <v>5</v>
      </c>
      <c r="AO578">
        <v>5</v>
      </c>
      <c r="AP578">
        <v>5</v>
      </c>
      <c r="AQ578">
        <v>15</v>
      </c>
      <c r="AR578">
        <v>14</v>
      </c>
      <c r="AS578">
        <v>38</v>
      </c>
      <c r="AT578">
        <v>62</v>
      </c>
      <c r="AU578">
        <v>0</v>
      </c>
      <c r="AV578">
        <v>0</v>
      </c>
      <c r="AW578">
        <v>2.15</v>
      </c>
      <c r="AX578">
        <v>65</v>
      </c>
      <c r="AY578">
        <v>80</v>
      </c>
      <c r="AZ578">
        <v>25</v>
      </c>
      <c r="BA578">
        <v>15</v>
      </c>
      <c r="BB578">
        <v>0</v>
      </c>
      <c r="BC578">
        <v>15</v>
      </c>
      <c r="BD578">
        <v>70</v>
      </c>
      <c r="BE578">
        <v>35</v>
      </c>
      <c r="BF578">
        <v>85</v>
      </c>
      <c r="BG578">
        <v>9.6999999999999993</v>
      </c>
      <c r="BH578">
        <v>4.7</v>
      </c>
      <c r="BI578">
        <v>2.38</v>
      </c>
      <c r="BJ578">
        <v>3.28</v>
      </c>
      <c r="BK578">
        <v>3.28</v>
      </c>
      <c r="BL578">
        <f>1/Table1[[#This Row],[odds_ft_home_team_win]]+1/Table1[[#This Row],[odds_ft_draw]]+1/Table1[[#This Row],[odds_ft_away_team_win]]-1</f>
        <v>2.9924164787866303E-2</v>
      </c>
      <c r="BM578">
        <f>Table1[[#This Row],[Margin]]/3</f>
        <v>9.9747215959554349E-3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t="s">
        <v>126</v>
      </c>
      <c r="BU578">
        <f>VLOOKUP(Table1[[#This Row],[Reference]],metron,11,FALSE)</f>
        <v>1.396960958296362</v>
      </c>
      <c r="BV578">
        <f>VLOOKUP(Table1[[#This Row],[Reference]],metron,12,FALSE)</f>
        <v>1.091503992901508</v>
      </c>
    </row>
    <row r="579" spans="1:74" hidden="1" x14ac:dyDescent="0.45">
      <c r="A579" t="s">
        <v>5415</v>
      </c>
      <c r="B579">
        <v>1390759200</v>
      </c>
      <c r="C579" s="3" t="s">
        <v>905</v>
      </c>
      <c r="D579" t="s">
        <v>65</v>
      </c>
      <c r="E579" t="s">
        <v>66</v>
      </c>
      <c r="F579" t="s">
        <v>97</v>
      </c>
      <c r="G579" t="s">
        <v>85</v>
      </c>
      <c r="H579" t="s">
        <v>66</v>
      </c>
      <c r="I579">
        <f>MROUND(Table1[[#This Row],[Prob_H]]*100,2)/100</f>
        <v>0.46</v>
      </c>
      <c r="J579">
        <f>1/Table1[[#This Row],[odds_ft_home_team_win]]-Table1[[#This Row],[Margin/3]]</f>
        <v>0.46379704459780963</v>
      </c>
      <c r="K579">
        <f>1/Table1[[#This Row],[odds_ft_draw]]-Table1[[#This Row],[Margin/3]]</f>
        <v>0.28659930035322045</v>
      </c>
      <c r="L579">
        <f>1/Table1[[#This Row],[odds_ft_away_team_win]]-Table1[[#This Row],[Margin/3]]</f>
        <v>0.24960365504896978</v>
      </c>
      <c r="M579">
        <v>4</v>
      </c>
      <c r="N579">
        <v>1.67</v>
      </c>
      <c r="O579">
        <v>0.8</v>
      </c>
      <c r="P579">
        <v>2</v>
      </c>
      <c r="Q579">
        <v>1.06</v>
      </c>
      <c r="R579" t="str" cm="1">
        <f t="array" ref="R5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79">
        <v>2</v>
      </c>
      <c r="T579">
        <v>0</v>
      </c>
      <c r="U579">
        <v>2</v>
      </c>
      <c r="V579">
        <v>1</v>
      </c>
      <c r="W579">
        <v>1</v>
      </c>
      <c r="X579">
        <v>0</v>
      </c>
      <c r="Y579" t="s">
        <v>908</v>
      </c>
      <c r="AA579">
        <v>5</v>
      </c>
      <c r="AB579">
        <v>6</v>
      </c>
      <c r="AC579">
        <v>2</v>
      </c>
      <c r="AD579">
        <v>0</v>
      </c>
      <c r="AE579">
        <v>0</v>
      </c>
      <c r="AF579">
        <v>0</v>
      </c>
      <c r="AG579">
        <v>2</v>
      </c>
      <c r="AH579">
        <v>0</v>
      </c>
      <c r="AI579">
        <v>0</v>
      </c>
      <c r="AJ579">
        <v>0</v>
      </c>
      <c r="AK579">
        <v>11</v>
      </c>
      <c r="AL579">
        <v>10</v>
      </c>
      <c r="AM579">
        <v>4</v>
      </c>
      <c r="AN579">
        <v>3</v>
      </c>
      <c r="AO579">
        <v>7</v>
      </c>
      <c r="AP579">
        <v>7</v>
      </c>
      <c r="AQ579">
        <v>10</v>
      </c>
      <c r="AR579">
        <v>11</v>
      </c>
      <c r="AS579">
        <v>51</v>
      </c>
      <c r="AT579">
        <v>49</v>
      </c>
      <c r="AU579">
        <v>0</v>
      </c>
      <c r="AV579">
        <v>0</v>
      </c>
      <c r="AW579">
        <v>3.15</v>
      </c>
      <c r="AX579">
        <v>64</v>
      </c>
      <c r="AY579">
        <v>78</v>
      </c>
      <c r="AZ579">
        <v>69</v>
      </c>
      <c r="BA579">
        <v>46</v>
      </c>
      <c r="BB579">
        <v>14</v>
      </c>
      <c r="BC579">
        <v>41</v>
      </c>
      <c r="BD579">
        <v>64</v>
      </c>
      <c r="BE579">
        <v>50</v>
      </c>
      <c r="BF579">
        <v>87</v>
      </c>
      <c r="BG579">
        <v>9.07</v>
      </c>
      <c r="BH579">
        <v>4.67</v>
      </c>
      <c r="BI579">
        <v>2.11</v>
      </c>
      <c r="BJ579">
        <v>3.37</v>
      </c>
      <c r="BK579">
        <v>3.85</v>
      </c>
      <c r="BL579">
        <f>1/Table1[[#This Row],[odds_ft_home_team_win]]+1/Table1[[#This Row],[odds_ft_draw]]+1/Table1[[#This Row],[odds_ft_away_team_win]]-1</f>
        <v>3.0409814073869779E-2</v>
      </c>
      <c r="BM579">
        <f>Table1[[#This Row],[Margin]]/3</f>
        <v>1.0136604691289927E-2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t="s">
        <v>100</v>
      </c>
      <c r="BU579">
        <f>VLOOKUP(Table1[[#This Row],[Reference]],metron,11,FALSE)</f>
        <v>1.4888836329233679</v>
      </c>
      <c r="BV579">
        <f>VLOOKUP(Table1[[#This Row],[Reference]],metron,12,FALSE)</f>
        <v>1.0516792809839171</v>
      </c>
    </row>
    <row r="580" spans="1:74" hidden="1" x14ac:dyDescent="0.45">
      <c r="A580" t="s">
        <v>5415</v>
      </c>
      <c r="B580">
        <v>1390777200</v>
      </c>
      <c r="C580" s="3" t="s">
        <v>909</v>
      </c>
      <c r="D580" t="s">
        <v>65</v>
      </c>
      <c r="E580" t="s">
        <v>66</v>
      </c>
      <c r="F580" t="s">
        <v>102</v>
      </c>
      <c r="G580" t="s">
        <v>98</v>
      </c>
      <c r="H580" t="s">
        <v>66</v>
      </c>
      <c r="I580">
        <f>MROUND(Table1[[#This Row],[Prob_H]]*100,2)/100</f>
        <v>0.36</v>
      </c>
      <c r="J580">
        <f>1/Table1[[#This Row],[odds_ft_home_team_win]]-Table1[[#This Row],[Margin/3]]</f>
        <v>0.35110617421086737</v>
      </c>
      <c r="K580">
        <f>1/Table1[[#This Row],[odds_ft_draw]]-Table1[[#This Row],[Margin/3]]</f>
        <v>0.29778765157826531</v>
      </c>
      <c r="L580">
        <f>1/Table1[[#This Row],[odds_ft_away_team_win]]-Table1[[#This Row],[Margin/3]]</f>
        <v>0.35110617421086737</v>
      </c>
      <c r="M580">
        <v>4</v>
      </c>
      <c r="N580">
        <v>1.3</v>
      </c>
      <c r="O580">
        <v>0.5</v>
      </c>
      <c r="P580">
        <v>1.24</v>
      </c>
      <c r="Q580">
        <v>0.76</v>
      </c>
      <c r="R580" t="str" cm="1">
        <f t="array" ref="R5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80">
        <v>1</v>
      </c>
      <c r="T580">
        <v>1</v>
      </c>
      <c r="U580">
        <v>2</v>
      </c>
      <c r="V580">
        <v>1</v>
      </c>
      <c r="W580">
        <v>1</v>
      </c>
      <c r="X580">
        <v>0</v>
      </c>
      <c r="Y580">
        <v>43</v>
      </c>
      <c r="Z580">
        <v>56</v>
      </c>
      <c r="AA580">
        <v>5</v>
      </c>
      <c r="AB580">
        <v>2</v>
      </c>
      <c r="AC580">
        <v>1</v>
      </c>
      <c r="AD580">
        <v>0</v>
      </c>
      <c r="AE580">
        <v>3</v>
      </c>
      <c r="AF580">
        <v>0</v>
      </c>
      <c r="AG580">
        <v>0</v>
      </c>
      <c r="AH580">
        <v>1</v>
      </c>
      <c r="AI580">
        <v>1</v>
      </c>
      <c r="AJ580">
        <v>2</v>
      </c>
      <c r="AK580">
        <v>10</v>
      </c>
      <c r="AL580">
        <v>3</v>
      </c>
      <c r="AM580">
        <v>5</v>
      </c>
      <c r="AN580">
        <v>3</v>
      </c>
      <c r="AO580">
        <v>5</v>
      </c>
      <c r="AP580">
        <v>0</v>
      </c>
      <c r="AQ580">
        <v>13</v>
      </c>
      <c r="AR580">
        <v>19</v>
      </c>
      <c r="AS580">
        <v>51</v>
      </c>
      <c r="AT580">
        <v>49</v>
      </c>
      <c r="AU580">
        <v>0</v>
      </c>
      <c r="AV580">
        <v>0</v>
      </c>
      <c r="AW580">
        <v>3</v>
      </c>
      <c r="AX580">
        <v>80</v>
      </c>
      <c r="AY580">
        <v>95</v>
      </c>
      <c r="AZ580">
        <v>45</v>
      </c>
      <c r="BA580">
        <v>30</v>
      </c>
      <c r="BB580">
        <v>15</v>
      </c>
      <c r="BC580">
        <v>25</v>
      </c>
      <c r="BD580">
        <v>80</v>
      </c>
      <c r="BE580">
        <v>50</v>
      </c>
      <c r="BF580">
        <v>95</v>
      </c>
      <c r="BG580">
        <v>12</v>
      </c>
      <c r="BH580">
        <v>4.4000000000000004</v>
      </c>
      <c r="BI580">
        <v>2.77</v>
      </c>
      <c r="BJ580">
        <v>3.25</v>
      </c>
      <c r="BK580">
        <v>2.77</v>
      </c>
      <c r="BL580">
        <f>1/Table1[[#This Row],[odds_ft_home_team_win]]+1/Table1[[#This Row],[odds_ft_draw]]+1/Table1[[#This Row],[odds_ft_away_team_win]]-1</f>
        <v>2.971396834212725E-2</v>
      </c>
      <c r="BM580">
        <f>Table1[[#This Row],[Margin]]/3</f>
        <v>9.9046561140424174E-3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 t="s">
        <v>104</v>
      </c>
      <c r="BU580">
        <f>VLOOKUP(Table1[[#This Row],[Reference]],metron,11,FALSE)</f>
        <v>1.269326094653606</v>
      </c>
      <c r="BV580">
        <f>VLOOKUP(Table1[[#This Row],[Reference]],metron,12,FALSE)</f>
        <v>1.2417089578661631</v>
      </c>
    </row>
    <row r="581" spans="1:74" hidden="1" x14ac:dyDescent="0.45">
      <c r="A581" t="s">
        <v>5414</v>
      </c>
      <c r="B581">
        <v>1407544200</v>
      </c>
      <c r="C581" s="3" t="s">
        <v>1148</v>
      </c>
      <c r="D581" t="s">
        <v>65</v>
      </c>
      <c r="E581" t="s">
        <v>66</v>
      </c>
      <c r="F581" t="s">
        <v>78</v>
      </c>
      <c r="G581" t="s">
        <v>72</v>
      </c>
      <c r="H581" t="s">
        <v>66</v>
      </c>
      <c r="I581">
        <f>MROUND(Table1[[#This Row],[Prob_H]]*100,2)/100</f>
        <v>0.42</v>
      </c>
      <c r="J581">
        <f>1/Table1[[#This Row],[odds_ft_home_team_win]]-Table1[[#This Row],[Margin/3]]</f>
        <v>0.42292687352567593</v>
      </c>
      <c r="K581">
        <f>1/Table1[[#This Row],[odds_ft_draw]]-Table1[[#This Row],[Margin/3]]</f>
        <v>0.28942763823003348</v>
      </c>
      <c r="L581">
        <f>1/Table1[[#This Row],[odds_ft_away_team_win]]-Table1[[#This Row],[Margin/3]]</f>
        <v>0.28764548824429065</v>
      </c>
      <c r="M581">
        <v>4</v>
      </c>
      <c r="N581">
        <v>0</v>
      </c>
      <c r="O581">
        <v>0</v>
      </c>
      <c r="P581">
        <v>0.76</v>
      </c>
      <c r="Q581">
        <v>0.82</v>
      </c>
      <c r="R581" t="str" cm="1">
        <f t="array" ref="R5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AA581">
        <v>4</v>
      </c>
      <c r="AB581">
        <v>6</v>
      </c>
      <c r="AC581">
        <v>2</v>
      </c>
      <c r="AD581">
        <v>0</v>
      </c>
      <c r="AE581">
        <v>1</v>
      </c>
      <c r="AF581">
        <v>0</v>
      </c>
      <c r="AG581">
        <v>0</v>
      </c>
      <c r="AH581">
        <v>2</v>
      </c>
      <c r="AI581">
        <v>0</v>
      </c>
      <c r="AJ581">
        <v>1</v>
      </c>
      <c r="AK581">
        <v>13</v>
      </c>
      <c r="AL581">
        <v>14</v>
      </c>
      <c r="AM581">
        <v>4</v>
      </c>
      <c r="AN581">
        <v>6</v>
      </c>
      <c r="AO581">
        <v>9</v>
      </c>
      <c r="AP581">
        <v>8</v>
      </c>
      <c r="AQ581">
        <v>15</v>
      </c>
      <c r="AR581">
        <v>13</v>
      </c>
      <c r="AS581">
        <v>56</v>
      </c>
      <c r="AT581">
        <v>44</v>
      </c>
      <c r="AU581">
        <v>0</v>
      </c>
      <c r="AV581">
        <v>0</v>
      </c>
      <c r="AW581">
        <v>2.5</v>
      </c>
      <c r="AX581">
        <v>50</v>
      </c>
      <c r="AY581">
        <v>100</v>
      </c>
      <c r="AZ581">
        <v>50</v>
      </c>
      <c r="BA581">
        <v>0</v>
      </c>
      <c r="BB581">
        <v>0</v>
      </c>
      <c r="BC581">
        <v>0</v>
      </c>
      <c r="BD581">
        <v>50</v>
      </c>
      <c r="BE581">
        <v>100</v>
      </c>
      <c r="BF581">
        <v>100</v>
      </c>
      <c r="BG581">
        <v>5</v>
      </c>
      <c r="BH581">
        <v>6</v>
      </c>
      <c r="BI581">
        <v>2.31</v>
      </c>
      <c r="BJ581">
        <v>3.34</v>
      </c>
      <c r="BK581">
        <v>3.36</v>
      </c>
      <c r="BL581">
        <f>1/Table1[[#This Row],[odds_ft_home_team_win]]+1/Table1[[#This Row],[odds_ft_draw]]+1/Table1[[#This Row],[odds_ft_away_team_win]]-1</f>
        <v>2.9920678124270905E-2</v>
      </c>
      <c r="BM581">
        <f>Table1[[#This Row],[Margin]]/3</f>
        <v>9.9735593747569684E-3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 t="s">
        <v>106</v>
      </c>
      <c r="BU581">
        <f>VLOOKUP(Table1[[#This Row],[Reference]],metron,11,FALSE)</f>
        <v>1.396960958296362</v>
      </c>
      <c r="BV581">
        <f>VLOOKUP(Table1[[#This Row],[Reference]],metron,12,FALSE)</f>
        <v>1.091503992901508</v>
      </c>
    </row>
    <row r="582" spans="1:74" hidden="1" x14ac:dyDescent="0.45">
      <c r="A582" t="s">
        <v>5414</v>
      </c>
      <c r="B582">
        <v>1407547800</v>
      </c>
      <c r="C582" s="3" t="s">
        <v>1149</v>
      </c>
      <c r="D582" t="s">
        <v>65</v>
      </c>
      <c r="E582" t="s">
        <v>66</v>
      </c>
      <c r="F582" t="s">
        <v>611</v>
      </c>
      <c r="G582" t="s">
        <v>85</v>
      </c>
      <c r="H582" t="s">
        <v>66</v>
      </c>
      <c r="I582">
        <f>MROUND(Table1[[#This Row],[Prob_H]]*100,2)/100</f>
        <v>0.34</v>
      </c>
      <c r="J582">
        <f>1/Table1[[#This Row],[odds_ft_home_team_win]]-Table1[[#This Row],[Margin/3]]</f>
        <v>0.33491316249936937</v>
      </c>
      <c r="K582">
        <f>1/Table1[[#This Row],[odds_ft_draw]]-Table1[[#This Row],[Margin/3]]</f>
        <v>0.2903858765927731</v>
      </c>
      <c r="L582">
        <f>1/Table1[[#This Row],[odds_ft_away_team_win]]-Table1[[#This Row],[Margin/3]]</f>
        <v>0.37470096090785737</v>
      </c>
      <c r="M582">
        <v>4</v>
      </c>
      <c r="N582">
        <v>0</v>
      </c>
      <c r="O582">
        <v>3</v>
      </c>
      <c r="P582">
        <v>1.39</v>
      </c>
      <c r="Q582">
        <v>1</v>
      </c>
      <c r="R582" t="str" cm="1">
        <f t="array" ref="R5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2">
        <v>2</v>
      </c>
      <c r="T582">
        <v>1</v>
      </c>
      <c r="U582">
        <v>3</v>
      </c>
      <c r="V582">
        <v>1</v>
      </c>
      <c r="W582">
        <v>0</v>
      </c>
      <c r="X582">
        <v>1</v>
      </c>
      <c r="Y582" t="s">
        <v>1150</v>
      </c>
      <c r="Z582">
        <v>6</v>
      </c>
      <c r="AA582">
        <v>-1</v>
      </c>
      <c r="AB582">
        <v>-1</v>
      </c>
      <c r="AC582">
        <v>1</v>
      </c>
      <c r="AD582">
        <v>0</v>
      </c>
      <c r="AE582">
        <v>3</v>
      </c>
      <c r="AF582">
        <v>0</v>
      </c>
      <c r="AG582">
        <v>0</v>
      </c>
      <c r="AH582">
        <v>1</v>
      </c>
      <c r="AI582">
        <v>0</v>
      </c>
      <c r="AJ582">
        <v>3</v>
      </c>
      <c r="AK582">
        <v>-1</v>
      </c>
      <c r="AL582">
        <v>-1</v>
      </c>
      <c r="AM582">
        <v>-1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50</v>
      </c>
      <c r="BE582">
        <v>0</v>
      </c>
      <c r="BF582">
        <v>50</v>
      </c>
      <c r="BG582">
        <v>5</v>
      </c>
      <c r="BH582">
        <v>4</v>
      </c>
      <c r="BI582">
        <v>2.9</v>
      </c>
      <c r="BJ582">
        <v>3.33</v>
      </c>
      <c r="BK582">
        <v>2.6</v>
      </c>
      <c r="BL582">
        <f>1/Table1[[#This Row],[odds_ft_home_team_win]]+1/Table1[[#This Row],[odds_ft_draw]]+1/Table1[[#This Row],[odds_ft_away_team_win]]-1</f>
        <v>2.9743271122581572E-2</v>
      </c>
      <c r="BM582">
        <f>Table1[[#This Row],[Margin]]/3</f>
        <v>9.9144237075271899E-3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t="s">
        <v>614</v>
      </c>
      <c r="BU582">
        <f>VLOOKUP(Table1[[#This Row],[Reference]],metron,11,FALSE)</f>
        <v>1.228921489601805</v>
      </c>
      <c r="BV582">
        <f>VLOOKUP(Table1[[#This Row],[Reference]],metron,12,FALSE)</f>
        <v>1.2940512655166849</v>
      </c>
    </row>
    <row r="583" spans="1:74" hidden="1" x14ac:dyDescent="0.45">
      <c r="A583" t="s">
        <v>5414</v>
      </c>
      <c r="B583">
        <v>1407621600</v>
      </c>
      <c r="C583" s="3" t="s">
        <v>1151</v>
      </c>
      <c r="D583" t="s">
        <v>65</v>
      </c>
      <c r="E583" t="s">
        <v>66</v>
      </c>
      <c r="F583" t="s">
        <v>77</v>
      </c>
      <c r="G583" t="s">
        <v>73</v>
      </c>
      <c r="H583" t="s">
        <v>66</v>
      </c>
      <c r="I583">
        <f>MROUND(Table1[[#This Row],[Prob_H]]*100,2)/100</f>
        <v>0.6</v>
      </c>
      <c r="J583">
        <f>1/Table1[[#This Row],[odds_ft_home_team_win]]-Table1[[#This Row],[Margin/3]]</f>
        <v>0.60404156310485702</v>
      </c>
      <c r="K583">
        <f>1/Table1[[#This Row],[odds_ft_draw]]-Table1[[#This Row],[Margin/3]]</f>
        <v>0.23930084949499225</v>
      </c>
      <c r="L583">
        <f>1/Table1[[#This Row],[odds_ft_away_team_win]]-Table1[[#This Row],[Margin/3]]</f>
        <v>0.15665758740015082</v>
      </c>
      <c r="M583">
        <v>4</v>
      </c>
      <c r="N583">
        <v>0.5</v>
      </c>
      <c r="O583">
        <v>3</v>
      </c>
      <c r="P583">
        <v>1.71</v>
      </c>
      <c r="Q583">
        <v>0.82</v>
      </c>
      <c r="R583" t="str" cm="1">
        <f t="array" ref="R5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31</v>
      </c>
      <c r="AA583">
        <v>5</v>
      </c>
      <c r="AB583">
        <v>5</v>
      </c>
      <c r="AC583">
        <v>2</v>
      </c>
      <c r="AD583">
        <v>0</v>
      </c>
      <c r="AE583">
        <v>0</v>
      </c>
      <c r="AF583">
        <v>1</v>
      </c>
      <c r="AG583">
        <v>0</v>
      </c>
      <c r="AH583">
        <v>2</v>
      </c>
      <c r="AI583">
        <v>0</v>
      </c>
      <c r="AJ583">
        <v>1</v>
      </c>
      <c r="AK583">
        <v>16</v>
      </c>
      <c r="AL583">
        <v>7</v>
      </c>
      <c r="AM583">
        <v>9</v>
      </c>
      <c r="AN583">
        <v>4</v>
      </c>
      <c r="AO583">
        <v>7</v>
      </c>
      <c r="AP583">
        <v>3</v>
      </c>
      <c r="AQ583">
        <v>10</v>
      </c>
      <c r="AR583">
        <v>14</v>
      </c>
      <c r="AS583">
        <v>56</v>
      </c>
      <c r="AT583">
        <v>44</v>
      </c>
      <c r="AU583">
        <v>0</v>
      </c>
      <c r="AV583">
        <v>0</v>
      </c>
      <c r="AW583">
        <v>0.75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75</v>
      </c>
      <c r="BE583">
        <v>0</v>
      </c>
      <c r="BF583">
        <v>0</v>
      </c>
      <c r="BG583">
        <v>9.5</v>
      </c>
      <c r="BH583">
        <v>7</v>
      </c>
      <c r="BI583">
        <v>1.63</v>
      </c>
      <c r="BJ583">
        <v>4.0199999999999996</v>
      </c>
      <c r="BK583">
        <v>6.02</v>
      </c>
      <c r="BL583">
        <f>1/Table1[[#This Row],[odds_ft_home_team_win]]+1/Table1[[#This Row],[odds_ft_draw]]+1/Table1[[#This Row],[odds_ft_away_team_win]]-1</f>
        <v>2.8366108231441256E-2</v>
      </c>
      <c r="BM583">
        <f>Table1[[#This Row],[Margin]]/3</f>
        <v>9.4553694104804187E-3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t="s">
        <v>79</v>
      </c>
      <c r="BU583">
        <f>VLOOKUP(Table1[[#This Row],[Reference]],metron,11,FALSE)</f>
        <v>1.841836734693878</v>
      </c>
      <c r="BV583">
        <f>VLOOKUP(Table1[[#This Row],[Reference]],metron,12,FALSE)</f>
        <v>0.88917233560090703</v>
      </c>
    </row>
    <row r="584" spans="1:74" hidden="1" x14ac:dyDescent="0.45">
      <c r="A584" t="s">
        <v>5415</v>
      </c>
      <c r="B584">
        <v>1394242200</v>
      </c>
      <c r="C584" s="3" t="s">
        <v>967</v>
      </c>
      <c r="D584" t="s">
        <v>65</v>
      </c>
      <c r="E584" t="s">
        <v>66</v>
      </c>
      <c r="F584" t="s">
        <v>78</v>
      </c>
      <c r="G584" t="s">
        <v>94</v>
      </c>
      <c r="H584" t="s">
        <v>66</v>
      </c>
      <c r="I584" t="e">
        <f>MROUND(Table1[[#This Row],[Prob_H]]*100,2)/100</f>
        <v>#DIV/0!</v>
      </c>
      <c r="J584" t="e">
        <f>1/Table1[[#This Row],[odds_ft_home_team_win]]-Table1[[#This Row],[Margin/3]]</f>
        <v>#DIV/0!</v>
      </c>
      <c r="K584" t="e">
        <f>1/Table1[[#This Row],[odds_ft_draw]]-Table1[[#This Row],[Margin/3]]</f>
        <v>#DIV/0!</v>
      </c>
      <c r="L584" t="e">
        <f>1/Table1[[#This Row],[odds_ft_away_team_win]]-Table1[[#This Row],[Margin/3]]</f>
        <v>#DIV/0!</v>
      </c>
      <c r="M584">
        <v>10</v>
      </c>
      <c r="N584">
        <v>1.71</v>
      </c>
      <c r="O584">
        <v>1.31</v>
      </c>
      <c r="P584">
        <v>1.78</v>
      </c>
      <c r="Q584">
        <v>1.06</v>
      </c>
      <c r="R584" t="str" cm="1">
        <f t="array" ref="R5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4">
        <v>3</v>
      </c>
      <c r="T584">
        <v>1</v>
      </c>
      <c r="U584">
        <v>4</v>
      </c>
      <c r="V584">
        <v>1</v>
      </c>
      <c r="W584">
        <v>0</v>
      </c>
      <c r="X584">
        <v>1</v>
      </c>
      <c r="Y584" t="s">
        <v>968</v>
      </c>
      <c r="Z584">
        <v>44</v>
      </c>
      <c r="AA584">
        <v>6</v>
      </c>
      <c r="AB584">
        <v>7</v>
      </c>
      <c r="AC584">
        <v>4</v>
      </c>
      <c r="AD584">
        <v>0</v>
      </c>
      <c r="AE584">
        <v>2</v>
      </c>
      <c r="AF584">
        <v>0</v>
      </c>
      <c r="AG584">
        <v>2</v>
      </c>
      <c r="AH584">
        <v>2</v>
      </c>
      <c r="AI584">
        <v>1</v>
      </c>
      <c r="AJ584">
        <v>1</v>
      </c>
      <c r="AK584">
        <v>10</v>
      </c>
      <c r="AL584">
        <v>15</v>
      </c>
      <c r="AM584">
        <v>2</v>
      </c>
      <c r="AN584">
        <v>4</v>
      </c>
      <c r="AO584">
        <v>8</v>
      </c>
      <c r="AP584">
        <v>11</v>
      </c>
      <c r="AQ584">
        <v>9</v>
      </c>
      <c r="AR584">
        <v>9</v>
      </c>
      <c r="AS584">
        <v>52</v>
      </c>
      <c r="AT584">
        <v>48</v>
      </c>
      <c r="AU584">
        <v>0</v>
      </c>
      <c r="AV584">
        <v>0</v>
      </c>
      <c r="AW584">
        <v>2.2799999999999998</v>
      </c>
      <c r="AX584">
        <v>52</v>
      </c>
      <c r="AY584">
        <v>63</v>
      </c>
      <c r="AZ584">
        <v>37</v>
      </c>
      <c r="BA584">
        <v>19</v>
      </c>
      <c r="BB584">
        <v>11</v>
      </c>
      <c r="BC584">
        <v>22</v>
      </c>
      <c r="BD584">
        <v>59</v>
      </c>
      <c r="BE584">
        <v>33</v>
      </c>
      <c r="BF584">
        <v>82</v>
      </c>
      <c r="BG584">
        <v>6.76</v>
      </c>
      <c r="BH584">
        <v>5.85</v>
      </c>
      <c r="BI584">
        <v>0</v>
      </c>
      <c r="BJ584">
        <v>0</v>
      </c>
      <c r="BK584">
        <v>0</v>
      </c>
      <c r="BL584" t="e">
        <f>1/Table1[[#This Row],[odds_ft_home_team_win]]+1/Table1[[#This Row],[odds_ft_draw]]+1/Table1[[#This Row],[odds_ft_away_team_win]]-1</f>
        <v>#DIV/0!</v>
      </c>
      <c r="BM584" t="e">
        <f>Table1[[#This Row],[Margin]]/3</f>
        <v>#DIV/0!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 t="s">
        <v>106</v>
      </c>
      <c r="BU584" t="e">
        <f>VLOOKUP(Table1[[#This Row],[Reference]],metron,11,FALSE)</f>
        <v>#DIV/0!</v>
      </c>
      <c r="BV584" t="e">
        <f>VLOOKUP(Table1[[#This Row],[Reference]],metron,12,FALSE)</f>
        <v>#DIV/0!</v>
      </c>
    </row>
    <row r="585" spans="1:74" hidden="1" x14ac:dyDescent="0.45">
      <c r="A585" t="s">
        <v>5414</v>
      </c>
      <c r="B585">
        <v>1407628800</v>
      </c>
      <c r="C585" s="3" t="s">
        <v>1152</v>
      </c>
      <c r="D585" t="s">
        <v>65</v>
      </c>
      <c r="E585" t="s">
        <v>66</v>
      </c>
      <c r="F585" t="s">
        <v>68</v>
      </c>
      <c r="G585" t="s">
        <v>86</v>
      </c>
      <c r="H585" t="s">
        <v>66</v>
      </c>
      <c r="I585">
        <f>MROUND(Table1[[#This Row],[Prob_H]]*100,2)/100</f>
        <v>0.38</v>
      </c>
      <c r="J585">
        <f>1/Table1[[#This Row],[odds_ft_home_team_win]]-Table1[[#This Row],[Margin/3]]</f>
        <v>0.37894308312644764</v>
      </c>
      <c r="K585">
        <f>1/Table1[[#This Row],[odds_ft_draw]]-Table1[[#This Row],[Margin/3]]</f>
        <v>0.29564842231420568</v>
      </c>
      <c r="L585">
        <f>1/Table1[[#This Row],[odds_ft_away_team_win]]-Table1[[#This Row],[Margin/3]]</f>
        <v>0.32540849455934662</v>
      </c>
      <c r="M585">
        <v>4</v>
      </c>
      <c r="N585">
        <v>3</v>
      </c>
      <c r="O585">
        <v>3</v>
      </c>
      <c r="P585">
        <v>2</v>
      </c>
      <c r="Q585">
        <v>1.33</v>
      </c>
      <c r="R585" t="str" cm="1">
        <f t="array" ref="R5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85">
        <v>0</v>
      </c>
      <c r="T585">
        <v>2</v>
      </c>
      <c r="U585">
        <v>2</v>
      </c>
      <c r="V585">
        <v>1</v>
      </c>
      <c r="W585">
        <v>0</v>
      </c>
      <c r="X585">
        <v>1</v>
      </c>
      <c r="Z585" t="s">
        <v>1153</v>
      </c>
      <c r="AA585">
        <v>7</v>
      </c>
      <c r="AB585">
        <v>3</v>
      </c>
      <c r="AC585">
        <v>3</v>
      </c>
      <c r="AD585">
        <v>0</v>
      </c>
      <c r="AE585">
        <v>5</v>
      </c>
      <c r="AF585">
        <v>0</v>
      </c>
      <c r="AG585">
        <v>0</v>
      </c>
      <c r="AH585">
        <v>3</v>
      </c>
      <c r="AI585">
        <v>3</v>
      </c>
      <c r="AJ585">
        <v>2</v>
      </c>
      <c r="AK585">
        <v>15</v>
      </c>
      <c r="AL585">
        <v>5</v>
      </c>
      <c r="AM585">
        <v>6</v>
      </c>
      <c r="AN585">
        <v>0</v>
      </c>
      <c r="AO585">
        <v>9</v>
      </c>
      <c r="AP585">
        <v>5</v>
      </c>
      <c r="AQ585">
        <v>17</v>
      </c>
      <c r="AR585">
        <v>24</v>
      </c>
      <c r="AS585">
        <v>60</v>
      </c>
      <c r="AT585">
        <v>40</v>
      </c>
      <c r="AU585">
        <v>0</v>
      </c>
      <c r="AV585">
        <v>0</v>
      </c>
      <c r="AW585">
        <v>4.75</v>
      </c>
      <c r="AX585">
        <v>75</v>
      </c>
      <c r="AY585">
        <v>100</v>
      </c>
      <c r="AZ585">
        <v>100</v>
      </c>
      <c r="BA585">
        <v>75</v>
      </c>
      <c r="BB585">
        <v>50</v>
      </c>
      <c r="BC585">
        <v>75</v>
      </c>
      <c r="BD585">
        <v>100</v>
      </c>
      <c r="BE585">
        <v>75</v>
      </c>
      <c r="BF585">
        <v>100</v>
      </c>
      <c r="BG585">
        <v>6.5</v>
      </c>
      <c r="BH585">
        <v>5.5</v>
      </c>
      <c r="BI585">
        <v>2.57</v>
      </c>
      <c r="BJ585">
        <v>3.27</v>
      </c>
      <c r="BK585">
        <v>2.98</v>
      </c>
      <c r="BL585">
        <f>1/Table1[[#This Row],[odds_ft_home_team_win]]+1/Table1[[#This Row],[odds_ft_draw]]+1/Table1[[#This Row],[odds_ft_away_team_win]]-1</f>
        <v>3.0485925717933293E-2</v>
      </c>
      <c r="BM585">
        <f>Table1[[#This Row],[Margin]]/3</f>
        <v>1.0161975239311097E-2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 t="s">
        <v>116</v>
      </c>
      <c r="BU585">
        <f>VLOOKUP(Table1[[#This Row],[Reference]],metron,11,FALSE)</f>
        <v>1.330562659846547</v>
      </c>
      <c r="BV585">
        <f>VLOOKUP(Table1[[#This Row],[Reference]],metron,12,FALSE)</f>
        <v>1.1595268542199491</v>
      </c>
    </row>
    <row r="586" spans="1:74" hidden="1" x14ac:dyDescent="0.45">
      <c r="A586" t="s">
        <v>5414</v>
      </c>
      <c r="B586">
        <v>1407632400</v>
      </c>
      <c r="C586" s="3" t="s">
        <v>1154</v>
      </c>
      <c r="D586" t="s">
        <v>65</v>
      </c>
      <c r="E586" t="s">
        <v>66</v>
      </c>
      <c r="F586" t="s">
        <v>88</v>
      </c>
      <c r="G586" t="s">
        <v>80</v>
      </c>
      <c r="H586" t="s">
        <v>66</v>
      </c>
      <c r="I586">
        <f>MROUND(Table1[[#This Row],[Prob_H]]*100,2)/100</f>
        <v>0.57999999999999996</v>
      </c>
      <c r="J586">
        <f>1/Table1[[#This Row],[odds_ft_home_team_win]]-Table1[[#This Row],[Margin/3]]</f>
        <v>0.58144651198612163</v>
      </c>
      <c r="K586">
        <f>1/Table1[[#This Row],[odds_ft_draw]]-Table1[[#This Row],[Margin/3]]</f>
        <v>0.24225578818001323</v>
      </c>
      <c r="L586">
        <f>1/Table1[[#This Row],[odds_ft_away_team_win]]-Table1[[#This Row],[Margin/3]]</f>
        <v>0.17629769983386515</v>
      </c>
      <c r="M586">
        <v>4</v>
      </c>
      <c r="N586">
        <v>1</v>
      </c>
      <c r="O586">
        <v>3</v>
      </c>
      <c r="P586">
        <v>1.6</v>
      </c>
      <c r="Q586">
        <v>1.05</v>
      </c>
      <c r="R586" t="str" cm="1">
        <f t="array" ref="R5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86">
        <v>2</v>
      </c>
      <c r="T586">
        <v>3</v>
      </c>
      <c r="U586">
        <v>5</v>
      </c>
      <c r="V586">
        <v>3</v>
      </c>
      <c r="W586">
        <v>1</v>
      </c>
      <c r="X586">
        <v>2</v>
      </c>
      <c r="Y586" t="s">
        <v>1155</v>
      </c>
      <c r="Z586" t="s">
        <v>1156</v>
      </c>
      <c r="AA586">
        <v>5</v>
      </c>
      <c r="AB586">
        <v>3</v>
      </c>
      <c r="AC586">
        <v>2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17</v>
      </c>
      <c r="AL586">
        <v>9</v>
      </c>
      <c r="AM586">
        <v>5</v>
      </c>
      <c r="AN586">
        <v>4</v>
      </c>
      <c r="AO586">
        <v>12</v>
      </c>
      <c r="AP586">
        <v>5</v>
      </c>
      <c r="AQ586">
        <v>14</v>
      </c>
      <c r="AR586">
        <v>6</v>
      </c>
      <c r="AS586">
        <v>48</v>
      </c>
      <c r="AT586">
        <v>52</v>
      </c>
      <c r="AU586">
        <v>0</v>
      </c>
      <c r="AV586">
        <v>0</v>
      </c>
      <c r="AW586">
        <v>1.5</v>
      </c>
      <c r="AX586">
        <v>50</v>
      </c>
      <c r="AY586">
        <v>50</v>
      </c>
      <c r="AZ586">
        <v>0</v>
      </c>
      <c r="BA586">
        <v>0</v>
      </c>
      <c r="BB586">
        <v>0</v>
      </c>
      <c r="BC586">
        <v>0</v>
      </c>
      <c r="BD586">
        <v>50</v>
      </c>
      <c r="BE586">
        <v>0</v>
      </c>
      <c r="BF586">
        <v>100</v>
      </c>
      <c r="BG586">
        <v>9</v>
      </c>
      <c r="BH586">
        <v>5</v>
      </c>
      <c r="BI586">
        <v>1.69</v>
      </c>
      <c r="BJ586">
        <v>3.96</v>
      </c>
      <c r="BK586">
        <v>5.36</v>
      </c>
      <c r="BL586">
        <f>1/Table1[[#This Row],[odds_ft_home_team_win]]+1/Table1[[#This Row],[odds_ft_draw]]+1/Table1[[#This Row],[odds_ft_away_team_win]]-1</f>
        <v>3.0808393035717918E-2</v>
      </c>
      <c r="BM586">
        <f>Table1[[#This Row],[Margin]]/3</f>
        <v>1.0269464345239307E-2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 t="s">
        <v>91</v>
      </c>
      <c r="BU586">
        <f>VLOOKUP(Table1[[#This Row],[Reference]],metron,11,FALSE)</f>
        <v>1.7619715019855171</v>
      </c>
      <c r="BV586">
        <f>VLOOKUP(Table1[[#This Row],[Reference]],metron,12,FALSE)</f>
        <v>0.87432842793739785</v>
      </c>
    </row>
    <row r="587" spans="1:74" hidden="1" x14ac:dyDescent="0.45">
      <c r="A587" t="s">
        <v>5414</v>
      </c>
      <c r="B587">
        <v>1407632760</v>
      </c>
      <c r="C587" s="3" t="s">
        <v>1157</v>
      </c>
      <c r="D587" t="s">
        <v>65</v>
      </c>
      <c r="E587" t="s">
        <v>66</v>
      </c>
      <c r="F587" t="s">
        <v>103</v>
      </c>
      <c r="G587" t="s">
        <v>98</v>
      </c>
      <c r="H587" t="s">
        <v>66</v>
      </c>
      <c r="I587">
        <f>MROUND(Table1[[#This Row],[Prob_H]]*100,2)/100</f>
        <v>0.46</v>
      </c>
      <c r="J587">
        <f>1/Table1[[#This Row],[odds_ft_home_team_win]]-Table1[[#This Row],[Margin/3]]</f>
        <v>0.45081854300134655</v>
      </c>
      <c r="K587">
        <f>1/Table1[[#This Row],[odds_ft_draw]]-Table1[[#This Row],[Margin/3]]</f>
        <v>0.29394041769494395</v>
      </c>
      <c r="L587">
        <f>1/Table1[[#This Row],[odds_ft_away_team_win]]-Table1[[#This Row],[Margin/3]]</f>
        <v>0.25524103930370939</v>
      </c>
      <c r="M587">
        <v>4</v>
      </c>
      <c r="N587">
        <v>0</v>
      </c>
      <c r="O587">
        <v>3</v>
      </c>
      <c r="P587">
        <v>1.9</v>
      </c>
      <c r="Q587">
        <v>1.1100000000000001</v>
      </c>
      <c r="R587" t="str" cm="1">
        <f t="array" ref="R5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7">
        <v>3</v>
      </c>
      <c r="T587">
        <v>0</v>
      </c>
      <c r="U587">
        <v>3</v>
      </c>
      <c r="V587">
        <v>1</v>
      </c>
      <c r="W587">
        <v>1</v>
      </c>
      <c r="X587">
        <v>0</v>
      </c>
      <c r="Y587" t="s">
        <v>1158</v>
      </c>
      <c r="AA587">
        <v>5</v>
      </c>
      <c r="AB587">
        <v>5</v>
      </c>
      <c r="AC587">
        <v>2</v>
      </c>
      <c r="AD587">
        <v>0</v>
      </c>
      <c r="AE587">
        <v>2</v>
      </c>
      <c r="AF587">
        <v>1</v>
      </c>
      <c r="AG587">
        <v>2</v>
      </c>
      <c r="AH587">
        <v>0</v>
      </c>
      <c r="AI587">
        <v>2</v>
      </c>
      <c r="AJ587">
        <v>1</v>
      </c>
      <c r="AK587">
        <v>10</v>
      </c>
      <c r="AL587">
        <v>12</v>
      </c>
      <c r="AM587">
        <v>5</v>
      </c>
      <c r="AN587">
        <v>7</v>
      </c>
      <c r="AO587">
        <v>5</v>
      </c>
      <c r="AP587">
        <v>5</v>
      </c>
      <c r="AQ587">
        <v>14</v>
      </c>
      <c r="AR587">
        <v>17</v>
      </c>
      <c r="AS587">
        <v>55</v>
      </c>
      <c r="AT587">
        <v>45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100</v>
      </c>
      <c r="BG587">
        <v>15</v>
      </c>
      <c r="BH587">
        <v>4</v>
      </c>
      <c r="BI587">
        <v>2.17</v>
      </c>
      <c r="BJ587">
        <v>3.29</v>
      </c>
      <c r="BK587">
        <v>3.77</v>
      </c>
      <c r="BL587">
        <f>1/Table1[[#This Row],[odds_ft_home_team_win]]+1/Table1[[#This Row],[odds_ft_draw]]+1/Table1[[#This Row],[odds_ft_away_team_win]]-1</f>
        <v>3.0032850258633115E-2</v>
      </c>
      <c r="BM587">
        <f>Table1[[#This Row],[Margin]]/3</f>
        <v>1.0010950086211038E-2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118</v>
      </c>
      <c r="BU587">
        <f>VLOOKUP(Table1[[#This Row],[Reference]],metron,11,FALSE)</f>
        <v>1.4888836329233679</v>
      </c>
      <c r="BV587">
        <f>VLOOKUP(Table1[[#This Row],[Reference]],metron,12,FALSE)</f>
        <v>1.0516792809839171</v>
      </c>
    </row>
    <row r="588" spans="1:74" hidden="1" x14ac:dyDescent="0.45">
      <c r="A588" t="s">
        <v>5414</v>
      </c>
      <c r="B588">
        <v>1407636000</v>
      </c>
      <c r="C588" s="3" t="s">
        <v>1159</v>
      </c>
      <c r="D588" t="s">
        <v>65</v>
      </c>
      <c r="E588" t="s">
        <v>66</v>
      </c>
      <c r="F588" t="s">
        <v>67</v>
      </c>
      <c r="G588" t="s">
        <v>81</v>
      </c>
      <c r="H588" t="s">
        <v>66</v>
      </c>
      <c r="I588">
        <f>MROUND(Table1[[#This Row],[Prob_H]]*100,2)/100</f>
        <v>0.32</v>
      </c>
      <c r="J588">
        <f>1/Table1[[#This Row],[odds_ft_home_team_win]]-Table1[[#This Row],[Margin/3]]</f>
        <v>0.32325094315936914</v>
      </c>
      <c r="K588">
        <f>1/Table1[[#This Row],[odds_ft_draw]]-Table1[[#This Row],[Margin/3]]</f>
        <v>0.28842507251260296</v>
      </c>
      <c r="L588">
        <f>1/Table1[[#This Row],[odds_ft_away_team_win]]-Table1[[#This Row],[Margin/3]]</f>
        <v>0.38832398432802789</v>
      </c>
      <c r="M588">
        <v>4</v>
      </c>
      <c r="N588">
        <v>3</v>
      </c>
      <c r="O588">
        <v>0</v>
      </c>
      <c r="P588">
        <v>1.67</v>
      </c>
      <c r="Q588">
        <v>0.59</v>
      </c>
      <c r="R588" t="str" cm="1">
        <f t="array" ref="R5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88">
        <v>3</v>
      </c>
      <c r="T588">
        <v>2</v>
      </c>
      <c r="U588">
        <v>5</v>
      </c>
      <c r="V588">
        <v>2</v>
      </c>
      <c r="W588">
        <v>0</v>
      </c>
      <c r="X588">
        <v>2</v>
      </c>
      <c r="Y588" t="s">
        <v>1160</v>
      </c>
      <c r="Z588" t="s">
        <v>1161</v>
      </c>
      <c r="AA588">
        <v>9</v>
      </c>
      <c r="AB588">
        <v>2</v>
      </c>
      <c r="AC588">
        <v>1</v>
      </c>
      <c r="AD588">
        <v>0</v>
      </c>
      <c r="AE588">
        <v>3</v>
      </c>
      <c r="AF588">
        <v>1</v>
      </c>
      <c r="AG588">
        <v>0</v>
      </c>
      <c r="AH588">
        <v>1</v>
      </c>
      <c r="AI588">
        <v>1</v>
      </c>
      <c r="AJ588">
        <v>3</v>
      </c>
      <c r="AK588">
        <v>25</v>
      </c>
      <c r="AL588">
        <v>5</v>
      </c>
      <c r="AM588">
        <v>11</v>
      </c>
      <c r="AN588">
        <v>2</v>
      </c>
      <c r="AO588">
        <v>14</v>
      </c>
      <c r="AP588">
        <v>3</v>
      </c>
      <c r="AQ588">
        <v>11</v>
      </c>
      <c r="AR588">
        <v>10</v>
      </c>
      <c r="AS588">
        <v>51</v>
      </c>
      <c r="AT588">
        <v>49</v>
      </c>
      <c r="AU588">
        <v>0</v>
      </c>
      <c r="AV588">
        <v>0</v>
      </c>
      <c r="AW588">
        <v>4.5</v>
      </c>
      <c r="AX588">
        <v>100</v>
      </c>
      <c r="AY588">
        <v>100</v>
      </c>
      <c r="AZ588">
        <v>100</v>
      </c>
      <c r="BA588">
        <v>50</v>
      </c>
      <c r="BB588">
        <v>50</v>
      </c>
      <c r="BC588">
        <v>50</v>
      </c>
      <c r="BD588">
        <v>100</v>
      </c>
      <c r="BE588">
        <v>100</v>
      </c>
      <c r="BF588">
        <v>100</v>
      </c>
      <c r="BG588">
        <v>8</v>
      </c>
      <c r="BH588">
        <v>6</v>
      </c>
      <c r="BI588">
        <v>3</v>
      </c>
      <c r="BJ588">
        <v>3.35</v>
      </c>
      <c r="BK588">
        <v>2.5099999999999998</v>
      </c>
      <c r="BL588">
        <f>1/Table1[[#This Row],[odds_ft_home_team_win]]+1/Table1[[#This Row],[odds_ft_draw]]+1/Table1[[#This Row],[odds_ft_away_team_win]]-1</f>
        <v>3.0247170521892519E-2</v>
      </c>
      <c r="BM588">
        <f>Table1[[#This Row],[Margin]]/3</f>
        <v>1.0082390173964173E-2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 t="s">
        <v>70</v>
      </c>
      <c r="BU588">
        <f>VLOOKUP(Table1[[#This Row],[Reference]],metron,11,FALSE)</f>
        <v>1.210167055864918</v>
      </c>
      <c r="BV588">
        <f>VLOOKUP(Table1[[#This Row],[Reference]],metron,12,FALSE)</f>
        <v>1.3211783725525419</v>
      </c>
    </row>
    <row r="589" spans="1:74" hidden="1" x14ac:dyDescent="0.45">
      <c r="A589" t="s">
        <v>5414</v>
      </c>
      <c r="B589">
        <v>1407690000</v>
      </c>
      <c r="C589" s="3" t="s">
        <v>1162</v>
      </c>
      <c r="D589" t="s">
        <v>65</v>
      </c>
      <c r="E589" t="s">
        <v>66</v>
      </c>
      <c r="F589" t="s">
        <v>94</v>
      </c>
      <c r="G589" t="s">
        <v>93</v>
      </c>
      <c r="H589" t="s">
        <v>66</v>
      </c>
      <c r="I589">
        <f>MROUND(Table1[[#This Row],[Prob_H]]*100,2)/100</f>
        <v>0.4</v>
      </c>
      <c r="J589">
        <f>1/Table1[[#This Row],[odds_ft_home_team_win]]-Table1[[#This Row],[Margin/3]]</f>
        <v>0.40867258039502857</v>
      </c>
      <c r="K589">
        <f>1/Table1[[#This Row],[odds_ft_draw]]-Table1[[#This Row],[Margin/3]]</f>
        <v>0.29986006177383867</v>
      </c>
      <c r="L589">
        <f>1/Table1[[#This Row],[odds_ft_away_team_win]]-Table1[[#This Row],[Margin/3]]</f>
        <v>0.29146735783113287</v>
      </c>
      <c r="M589">
        <v>4</v>
      </c>
      <c r="N589">
        <v>0</v>
      </c>
      <c r="O589">
        <v>3</v>
      </c>
      <c r="P589">
        <v>1.5</v>
      </c>
      <c r="Q589">
        <v>1.79</v>
      </c>
      <c r="R589" t="str" cm="1">
        <f t="array" ref="R5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Z589">
        <v>55</v>
      </c>
      <c r="AA589">
        <v>1</v>
      </c>
      <c r="AB589">
        <v>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7</v>
      </c>
      <c r="AL589">
        <v>8</v>
      </c>
      <c r="AM589">
        <v>4</v>
      </c>
      <c r="AN589">
        <v>4</v>
      </c>
      <c r="AO589">
        <v>3</v>
      </c>
      <c r="AP589">
        <v>4</v>
      </c>
      <c r="AQ589">
        <v>9</v>
      </c>
      <c r="AR589">
        <v>8</v>
      </c>
      <c r="AS589">
        <v>50</v>
      </c>
      <c r="AT589">
        <v>50</v>
      </c>
      <c r="AU589">
        <v>0</v>
      </c>
      <c r="AV589">
        <v>0</v>
      </c>
      <c r="AW589">
        <v>1.5</v>
      </c>
      <c r="AX589">
        <v>0</v>
      </c>
      <c r="AY589">
        <v>50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50</v>
      </c>
      <c r="BF589">
        <v>100</v>
      </c>
      <c r="BG589">
        <v>9</v>
      </c>
      <c r="BH589">
        <v>8</v>
      </c>
      <c r="BI589">
        <v>2.39</v>
      </c>
      <c r="BJ589">
        <v>3.23</v>
      </c>
      <c r="BK589">
        <v>3.32</v>
      </c>
      <c r="BL589">
        <f>1/Table1[[#This Row],[odds_ft_home_team_win]]+1/Table1[[#This Row],[odds_ft_draw]]+1/Table1[[#This Row],[odds_ft_away_team_win]]-1</f>
        <v>2.9212384337926833E-2</v>
      </c>
      <c r="BM589">
        <f>Table1[[#This Row],[Margin]]/3</f>
        <v>9.7374614459756117E-3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t="s">
        <v>1163</v>
      </c>
      <c r="BU589">
        <f>VLOOKUP(Table1[[#This Row],[Reference]],metron,11,FALSE)</f>
        <v>1.344038264434575</v>
      </c>
      <c r="BV589">
        <f>VLOOKUP(Table1[[#This Row],[Reference]],metron,12,FALSE)</f>
        <v>1.1515772691037469</v>
      </c>
    </row>
    <row r="590" spans="1:74" hidden="1" x14ac:dyDescent="0.45">
      <c r="A590" t="s">
        <v>5414</v>
      </c>
      <c r="B590">
        <v>1407708000</v>
      </c>
      <c r="C590" s="3" t="s">
        <v>1164</v>
      </c>
      <c r="D590" t="s">
        <v>65</v>
      </c>
      <c r="E590" t="s">
        <v>66</v>
      </c>
      <c r="F590" t="s">
        <v>1115</v>
      </c>
      <c r="G590" t="s">
        <v>97</v>
      </c>
      <c r="H590" t="s">
        <v>66</v>
      </c>
      <c r="I590">
        <f>MROUND(Table1[[#This Row],[Prob_H]]*100,2)/100</f>
        <v>0.3</v>
      </c>
      <c r="J590">
        <f>1/Table1[[#This Row],[odds_ft_home_team_win]]-Table1[[#This Row],[Margin/3]]</f>
        <v>0.29857974505670981</v>
      </c>
      <c r="K590">
        <f>1/Table1[[#This Row],[odds_ft_draw]]-Table1[[#This Row],[Margin/3]]</f>
        <v>0.29481581852855565</v>
      </c>
      <c r="L590">
        <f>1/Table1[[#This Row],[odds_ft_away_team_win]]-Table1[[#This Row],[Margin/3]]</f>
        <v>0.40660443641473454</v>
      </c>
      <c r="M590">
        <v>4</v>
      </c>
      <c r="N590">
        <v>0</v>
      </c>
      <c r="O590">
        <v>0</v>
      </c>
      <c r="P590">
        <v>1.1200000000000001</v>
      </c>
      <c r="Q590">
        <v>1</v>
      </c>
      <c r="R590" t="str" cm="1">
        <f t="array" ref="R5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AA590">
        <v>4</v>
      </c>
      <c r="AB590">
        <v>4</v>
      </c>
      <c r="AC590">
        <v>1</v>
      </c>
      <c r="AD590">
        <v>0</v>
      </c>
      <c r="AE590">
        <v>4</v>
      </c>
      <c r="AF590">
        <v>0</v>
      </c>
      <c r="AG590">
        <v>0</v>
      </c>
      <c r="AH590">
        <v>1</v>
      </c>
      <c r="AI590">
        <v>0</v>
      </c>
      <c r="AJ590">
        <v>4</v>
      </c>
      <c r="AK590">
        <v>8</v>
      </c>
      <c r="AL590">
        <v>15</v>
      </c>
      <c r="AM590">
        <v>6</v>
      </c>
      <c r="AN590">
        <v>6</v>
      </c>
      <c r="AO590">
        <v>2</v>
      </c>
      <c r="AP590">
        <v>9</v>
      </c>
      <c r="AQ590">
        <v>11</v>
      </c>
      <c r="AR590">
        <v>18</v>
      </c>
      <c r="AS590">
        <v>47</v>
      </c>
      <c r="AT590">
        <v>53</v>
      </c>
      <c r="AU590">
        <v>0</v>
      </c>
      <c r="AV590">
        <v>0</v>
      </c>
      <c r="AW590">
        <v>2</v>
      </c>
      <c r="AX590">
        <v>50</v>
      </c>
      <c r="AY590">
        <v>50</v>
      </c>
      <c r="AZ590">
        <v>50</v>
      </c>
      <c r="BA590">
        <v>0</v>
      </c>
      <c r="BB590">
        <v>0</v>
      </c>
      <c r="BC590">
        <v>0</v>
      </c>
      <c r="BD590">
        <v>50</v>
      </c>
      <c r="BE590">
        <v>50</v>
      </c>
      <c r="BF590">
        <v>100</v>
      </c>
      <c r="BG590">
        <v>17</v>
      </c>
      <c r="BH590">
        <v>4</v>
      </c>
      <c r="BI590">
        <v>3.24</v>
      </c>
      <c r="BJ590">
        <v>3.28</v>
      </c>
      <c r="BK590">
        <v>2.4</v>
      </c>
      <c r="BL590">
        <f>1/Table1[[#This Row],[odds_ft_home_team_win]]+1/Table1[[#This Row],[odds_ft_draw]]+1/Table1[[#This Row],[odds_ft_away_team_win]]-1</f>
        <v>3.0186690755796386E-2</v>
      </c>
      <c r="BM590">
        <f>Table1[[#This Row],[Margin]]/3</f>
        <v>1.0062230251932128E-2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 t="s">
        <v>95</v>
      </c>
      <c r="BU590">
        <f>VLOOKUP(Table1[[#This Row],[Reference]],metron,11,FALSE)</f>
        <v>1.1805091283106199</v>
      </c>
      <c r="BV590">
        <f>VLOOKUP(Table1[[#This Row],[Reference]],metron,12,FALSE)</f>
        <v>1.3921316533813319</v>
      </c>
    </row>
    <row r="591" spans="1:74" hidden="1" x14ac:dyDescent="0.45">
      <c r="A591" t="s">
        <v>5413</v>
      </c>
      <c r="B591">
        <v>1422667800</v>
      </c>
      <c r="C591" s="3" t="s">
        <v>1401</v>
      </c>
      <c r="D591" t="s">
        <v>65</v>
      </c>
      <c r="E591" t="s">
        <v>66</v>
      </c>
      <c r="F591" t="s">
        <v>80</v>
      </c>
      <c r="G591" t="s">
        <v>88</v>
      </c>
      <c r="H591" t="s">
        <v>66</v>
      </c>
      <c r="I591">
        <f>MROUND(Table1[[#This Row],[Prob_H]]*100,2)/100</f>
        <v>0.4</v>
      </c>
      <c r="J591">
        <f>1/Table1[[#This Row],[odds_ft_home_team_win]]-Table1[[#This Row],[Margin/3]]</f>
        <v>0.40473509686335307</v>
      </c>
      <c r="K591">
        <f>1/Table1[[#This Row],[odds_ft_draw]]-Table1[[#This Row],[Margin/3]]</f>
        <v>0.29100215680436198</v>
      </c>
      <c r="L591">
        <f>1/Table1[[#This Row],[odds_ft_away_team_win]]-Table1[[#This Row],[Margin/3]]</f>
        <v>0.30426274633228495</v>
      </c>
      <c r="M591">
        <v>4</v>
      </c>
      <c r="N591">
        <v>1.5</v>
      </c>
      <c r="O591">
        <v>1.1000000000000001</v>
      </c>
      <c r="P591">
        <v>1.8</v>
      </c>
      <c r="Q591">
        <v>1.35</v>
      </c>
      <c r="R591" t="str" cm="1">
        <f t="array" ref="R5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1</v>
      </c>
      <c r="Z591">
        <v>34</v>
      </c>
      <c r="AA591">
        <v>6</v>
      </c>
      <c r="AB591">
        <v>2</v>
      </c>
      <c r="AC591">
        <v>3</v>
      </c>
      <c r="AD591">
        <v>0</v>
      </c>
      <c r="AE591">
        <v>3</v>
      </c>
      <c r="AF591">
        <v>0</v>
      </c>
      <c r="AG591">
        <v>0</v>
      </c>
      <c r="AH591">
        <v>3</v>
      </c>
      <c r="AI591">
        <v>2</v>
      </c>
      <c r="AJ591">
        <v>1</v>
      </c>
      <c r="AK591">
        <v>15</v>
      </c>
      <c r="AL591">
        <v>10</v>
      </c>
      <c r="AM591">
        <v>8</v>
      </c>
      <c r="AN591">
        <v>6</v>
      </c>
      <c r="AO591">
        <v>7</v>
      </c>
      <c r="AP591">
        <v>4</v>
      </c>
      <c r="AQ591">
        <v>16</v>
      </c>
      <c r="AR591">
        <v>18</v>
      </c>
      <c r="AS591">
        <v>60</v>
      </c>
      <c r="AT591">
        <v>40</v>
      </c>
      <c r="AU591">
        <v>0</v>
      </c>
      <c r="AV591">
        <v>0</v>
      </c>
      <c r="AW591">
        <v>2.2000000000000002</v>
      </c>
      <c r="AX591">
        <v>50</v>
      </c>
      <c r="AY591">
        <v>65</v>
      </c>
      <c r="AZ591">
        <v>25</v>
      </c>
      <c r="BA591">
        <v>20</v>
      </c>
      <c r="BB591">
        <v>15</v>
      </c>
      <c r="BC591">
        <v>30</v>
      </c>
      <c r="BD591">
        <v>60</v>
      </c>
      <c r="BE591">
        <v>40</v>
      </c>
      <c r="BF591">
        <v>70</v>
      </c>
      <c r="BG591">
        <v>9.11</v>
      </c>
      <c r="BH591">
        <v>5.4</v>
      </c>
      <c r="BI591">
        <v>2.41</v>
      </c>
      <c r="BJ591">
        <v>3.32</v>
      </c>
      <c r="BK591">
        <v>3.18</v>
      </c>
      <c r="BL591">
        <f>1/Table1[[#This Row],[odds_ft_home_team_win]]+1/Table1[[#This Row],[odds_ft_draw]]+1/Table1[[#This Row],[odds_ft_away_team_win]]-1</f>
        <v>3.0607987418239446E-2</v>
      </c>
      <c r="BM591">
        <f>Table1[[#This Row],[Margin]]/3</f>
        <v>1.0202662472746482E-2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83</v>
      </c>
      <c r="BU591">
        <f>VLOOKUP(Table1[[#This Row],[Reference]],metron,11,FALSE)</f>
        <v>1.344038264434575</v>
      </c>
      <c r="BV591">
        <f>VLOOKUP(Table1[[#This Row],[Reference]],metron,12,FALSE)</f>
        <v>1.1515772691037469</v>
      </c>
    </row>
    <row r="592" spans="1:74" hidden="1" x14ac:dyDescent="0.45">
      <c r="A592" t="s">
        <v>5413</v>
      </c>
      <c r="B592">
        <v>1422675000</v>
      </c>
      <c r="C592" s="3" t="s">
        <v>1402</v>
      </c>
      <c r="D592" t="s">
        <v>65</v>
      </c>
      <c r="E592" t="s">
        <v>66</v>
      </c>
      <c r="F592" t="s">
        <v>72</v>
      </c>
      <c r="G592" t="s">
        <v>78</v>
      </c>
      <c r="H592" t="s">
        <v>66</v>
      </c>
      <c r="I592">
        <f>MROUND(Table1[[#This Row],[Prob_H]]*100,2)/100</f>
        <v>0.46</v>
      </c>
      <c r="J592">
        <f>1/Table1[[#This Row],[odds_ft_home_team_win]]-Table1[[#This Row],[Margin/3]]</f>
        <v>0.45922627698649687</v>
      </c>
      <c r="K592">
        <f>1/Table1[[#This Row],[odds_ft_draw]]-Table1[[#This Row],[Margin/3]]</f>
        <v>0.2946207576918673</v>
      </c>
      <c r="L592">
        <f>1/Table1[[#This Row],[odds_ft_away_team_win]]-Table1[[#This Row],[Margin/3]]</f>
        <v>0.24615296532163594</v>
      </c>
      <c r="M592">
        <v>4</v>
      </c>
      <c r="N592">
        <v>1.8</v>
      </c>
      <c r="O592">
        <v>0.6</v>
      </c>
      <c r="P592">
        <v>1.82</v>
      </c>
      <c r="Q592">
        <v>0.59</v>
      </c>
      <c r="R592" t="str" cm="1">
        <f t="array" ref="R5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2">
        <v>4</v>
      </c>
      <c r="T592">
        <v>2</v>
      </c>
      <c r="U592">
        <v>6</v>
      </c>
      <c r="V592">
        <v>1</v>
      </c>
      <c r="W592">
        <v>1</v>
      </c>
      <c r="X592">
        <v>0</v>
      </c>
      <c r="Y592" t="s">
        <v>1403</v>
      </c>
      <c r="Z592" t="s">
        <v>1404</v>
      </c>
      <c r="AA592">
        <v>5</v>
      </c>
      <c r="AB592">
        <v>6</v>
      </c>
      <c r="AC592">
        <v>1</v>
      </c>
      <c r="AD592">
        <v>0</v>
      </c>
      <c r="AE592">
        <v>3</v>
      </c>
      <c r="AF592">
        <v>0</v>
      </c>
      <c r="AG592">
        <v>0</v>
      </c>
      <c r="AH592">
        <v>1</v>
      </c>
      <c r="AI592">
        <v>1</v>
      </c>
      <c r="AJ592">
        <v>2</v>
      </c>
      <c r="AK592">
        <v>6</v>
      </c>
      <c r="AL592">
        <v>8</v>
      </c>
      <c r="AM592">
        <v>4</v>
      </c>
      <c r="AN592">
        <v>5</v>
      </c>
      <c r="AO592">
        <v>2</v>
      </c>
      <c r="AP592">
        <v>3</v>
      </c>
      <c r="AQ592">
        <v>16</v>
      </c>
      <c r="AR592">
        <v>15</v>
      </c>
      <c r="AS592">
        <v>61</v>
      </c>
      <c r="AT592">
        <v>39</v>
      </c>
      <c r="AU592">
        <v>0</v>
      </c>
      <c r="AV592">
        <v>0</v>
      </c>
      <c r="AW592">
        <v>2.75</v>
      </c>
      <c r="AX592">
        <v>65</v>
      </c>
      <c r="AY592">
        <v>75</v>
      </c>
      <c r="AZ592">
        <v>55</v>
      </c>
      <c r="BA592">
        <v>35</v>
      </c>
      <c r="BB592">
        <v>20</v>
      </c>
      <c r="BC592">
        <v>20</v>
      </c>
      <c r="BD592">
        <v>80</v>
      </c>
      <c r="BE592">
        <v>55</v>
      </c>
      <c r="BF592">
        <v>70</v>
      </c>
      <c r="BG592">
        <v>8.92</v>
      </c>
      <c r="BH592">
        <v>5.3</v>
      </c>
      <c r="BI592">
        <v>2.13</v>
      </c>
      <c r="BJ592">
        <v>3.28</v>
      </c>
      <c r="BK592">
        <v>3.9</v>
      </c>
      <c r="BL592">
        <f>1/Table1[[#This Row],[odds_ft_home_team_win]]+1/Table1[[#This Row],[odds_ft_draw]]+1/Table1[[#This Row],[odds_ft_away_team_win]]-1</f>
        <v>3.0771873265861505E-2</v>
      </c>
      <c r="BM592">
        <f>Table1[[#This Row],[Margin]]/3</f>
        <v>1.0257291088620502E-2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 t="s">
        <v>75</v>
      </c>
      <c r="BU592">
        <f>VLOOKUP(Table1[[#This Row],[Reference]],metron,11,FALSE)</f>
        <v>1.4888836329233679</v>
      </c>
      <c r="BV592">
        <f>VLOOKUP(Table1[[#This Row],[Reference]],metron,12,FALSE)</f>
        <v>1.0516792809839171</v>
      </c>
    </row>
    <row r="593" spans="1:74" hidden="1" x14ac:dyDescent="0.45">
      <c r="A593" t="s">
        <v>5413</v>
      </c>
      <c r="B593">
        <v>1422745200</v>
      </c>
      <c r="C593" s="3" t="s">
        <v>1405</v>
      </c>
      <c r="D593" t="s">
        <v>65</v>
      </c>
      <c r="E593" t="s">
        <v>66</v>
      </c>
      <c r="F593" t="s">
        <v>73</v>
      </c>
      <c r="G593" t="s">
        <v>77</v>
      </c>
      <c r="H593" t="s">
        <v>66</v>
      </c>
      <c r="I593">
        <f>MROUND(Table1[[#This Row],[Prob_H]]*100,2)/100</f>
        <v>0.32</v>
      </c>
      <c r="J593">
        <f>1/Table1[[#This Row],[odds_ft_home_team_win]]-Table1[[#This Row],[Margin/3]]</f>
        <v>0.3155207788293829</v>
      </c>
      <c r="K593">
        <f>1/Table1[[#This Row],[odds_ft_draw]]-Table1[[#This Row],[Margin/3]]</f>
        <v>0.31446320448190623</v>
      </c>
      <c r="L593">
        <f>1/Table1[[#This Row],[odds_ft_away_team_win]]-Table1[[#This Row],[Margin/3]]</f>
        <v>0.37001601668871087</v>
      </c>
      <c r="M593">
        <v>4</v>
      </c>
      <c r="N593">
        <v>1.2</v>
      </c>
      <c r="O593">
        <v>0.9</v>
      </c>
      <c r="P593">
        <v>1.29</v>
      </c>
      <c r="Q593">
        <v>1</v>
      </c>
      <c r="R593" t="str" cm="1">
        <f t="array" ref="R5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AA593">
        <v>8</v>
      </c>
      <c r="AB593">
        <v>3</v>
      </c>
      <c r="AC593">
        <v>2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0</v>
      </c>
      <c r="AJ593">
        <v>1</v>
      </c>
      <c r="AK593">
        <v>10</v>
      </c>
      <c r="AL593">
        <v>5</v>
      </c>
      <c r="AM593">
        <v>6</v>
      </c>
      <c r="AN593">
        <v>2</v>
      </c>
      <c r="AO593">
        <v>4</v>
      </c>
      <c r="AP593">
        <v>3</v>
      </c>
      <c r="AQ593">
        <v>17</v>
      </c>
      <c r="AR593">
        <v>15</v>
      </c>
      <c r="AS593">
        <v>55</v>
      </c>
      <c r="AT593">
        <v>45</v>
      </c>
      <c r="AU593">
        <v>0</v>
      </c>
      <c r="AV593">
        <v>0</v>
      </c>
      <c r="AW593">
        <v>2.1</v>
      </c>
      <c r="AX593">
        <v>60</v>
      </c>
      <c r="AY593">
        <v>65</v>
      </c>
      <c r="AZ593">
        <v>35</v>
      </c>
      <c r="BA593">
        <v>20</v>
      </c>
      <c r="BB593">
        <v>10</v>
      </c>
      <c r="BC593">
        <v>10</v>
      </c>
      <c r="BD593">
        <v>65</v>
      </c>
      <c r="BE593">
        <v>45</v>
      </c>
      <c r="BF593">
        <v>65</v>
      </c>
      <c r="BG593">
        <v>9.7799999999999994</v>
      </c>
      <c r="BH593">
        <v>4.8</v>
      </c>
      <c r="BI593">
        <v>3.07</v>
      </c>
      <c r="BJ593">
        <v>3.08</v>
      </c>
      <c r="BK593">
        <v>2.63</v>
      </c>
      <c r="BL593">
        <f>1/Table1[[#This Row],[odds_ft_home_team_win]]+1/Table1[[#This Row],[odds_ft_draw]]+1/Table1[[#This Row],[odds_ft_away_team_win]]-1</f>
        <v>3.0636360580255317E-2</v>
      </c>
      <c r="BM593">
        <f>Table1[[#This Row],[Margin]]/3</f>
        <v>1.0212120193418439E-2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t="s">
        <v>126</v>
      </c>
      <c r="BU593">
        <f>VLOOKUP(Table1[[#This Row],[Reference]],metron,11,FALSE)</f>
        <v>1.210167055864918</v>
      </c>
      <c r="BV593">
        <f>VLOOKUP(Table1[[#This Row],[Reference]],metron,12,FALSE)</f>
        <v>1.3211783725525419</v>
      </c>
    </row>
    <row r="594" spans="1:74" hidden="1" x14ac:dyDescent="0.45">
      <c r="A594" t="s">
        <v>5413</v>
      </c>
      <c r="B594">
        <v>1422745200</v>
      </c>
      <c r="C594" s="3" t="s">
        <v>1405</v>
      </c>
      <c r="D594" t="s">
        <v>65</v>
      </c>
      <c r="E594" t="s">
        <v>66</v>
      </c>
      <c r="F594" t="s">
        <v>86</v>
      </c>
      <c r="G594" t="s">
        <v>68</v>
      </c>
      <c r="H594" t="s">
        <v>66</v>
      </c>
      <c r="I594">
        <f>MROUND(Table1[[#This Row],[Prob_H]]*100,2)/100</f>
        <v>0.52</v>
      </c>
      <c r="J594">
        <f>1/Table1[[#This Row],[odds_ft_home_team_win]]-Table1[[#This Row],[Margin/3]]</f>
        <v>0.51099773781963864</v>
      </c>
      <c r="K594">
        <f>1/Table1[[#This Row],[odds_ft_draw]]-Table1[[#This Row],[Margin/3]]</f>
        <v>0.28001947695007345</v>
      </c>
      <c r="L594">
        <f>1/Table1[[#This Row],[odds_ft_away_team_win]]-Table1[[#This Row],[Margin/3]]</f>
        <v>0.20898278523028779</v>
      </c>
      <c r="M594">
        <v>4</v>
      </c>
      <c r="N594">
        <v>2.08</v>
      </c>
      <c r="O594">
        <v>1.54</v>
      </c>
      <c r="P594">
        <v>2</v>
      </c>
      <c r="Q594">
        <v>1.24</v>
      </c>
      <c r="R594" t="str" cm="1">
        <f t="array" ref="R5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4">
        <v>1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21</v>
      </c>
      <c r="AA594">
        <v>2</v>
      </c>
      <c r="AB594">
        <v>3</v>
      </c>
      <c r="AC594">
        <v>0</v>
      </c>
      <c r="AD594">
        <v>0</v>
      </c>
      <c r="AE594">
        <v>2</v>
      </c>
      <c r="AF594">
        <v>0</v>
      </c>
      <c r="AG594">
        <v>0</v>
      </c>
      <c r="AH594">
        <v>0</v>
      </c>
      <c r="AI594">
        <v>0</v>
      </c>
      <c r="AJ594">
        <v>2</v>
      </c>
      <c r="AK594">
        <v>11</v>
      </c>
      <c r="AL594">
        <v>8</v>
      </c>
      <c r="AM594">
        <v>3</v>
      </c>
      <c r="AN594">
        <v>5</v>
      </c>
      <c r="AO594">
        <v>8</v>
      </c>
      <c r="AP594">
        <v>3</v>
      </c>
      <c r="AQ594">
        <v>14</v>
      </c>
      <c r="AR594">
        <v>8</v>
      </c>
      <c r="AS594">
        <v>43</v>
      </c>
      <c r="AT594">
        <v>57</v>
      </c>
      <c r="AU594">
        <v>0</v>
      </c>
      <c r="AV594">
        <v>0</v>
      </c>
      <c r="AW594">
        <v>2.23</v>
      </c>
      <c r="AX594">
        <v>46</v>
      </c>
      <c r="AY594">
        <v>62</v>
      </c>
      <c r="AZ594">
        <v>42</v>
      </c>
      <c r="BA594">
        <v>23</v>
      </c>
      <c r="BB594">
        <v>15</v>
      </c>
      <c r="BC594">
        <v>31</v>
      </c>
      <c r="BD594">
        <v>54</v>
      </c>
      <c r="BE594">
        <v>46</v>
      </c>
      <c r="BF594">
        <v>66</v>
      </c>
      <c r="BG594">
        <v>12.25</v>
      </c>
      <c r="BH594">
        <v>5.93</v>
      </c>
      <c r="BI594">
        <v>1.92</v>
      </c>
      <c r="BJ594">
        <v>3.45</v>
      </c>
      <c r="BK594">
        <v>4.57</v>
      </c>
      <c r="BL594">
        <f>1/Table1[[#This Row],[odds_ft_home_team_win]]+1/Table1[[#This Row],[odds_ft_draw]]+1/Table1[[#This Row],[odds_ft_away_team_win]]-1</f>
        <v>2.9506786541084074E-2</v>
      </c>
      <c r="BM594">
        <f>Table1[[#This Row],[Margin]]/3</f>
        <v>9.8355955136946917E-3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 t="s">
        <v>113</v>
      </c>
      <c r="BU594">
        <f>VLOOKUP(Table1[[#This Row],[Reference]],metron,11,FALSE)</f>
        <v>1.625948039373891</v>
      </c>
      <c r="BV594">
        <f>VLOOKUP(Table1[[#This Row],[Reference]],metron,12,FALSE)</f>
        <v>0.97079231886396644</v>
      </c>
    </row>
    <row r="595" spans="1:74" hidden="1" x14ac:dyDescent="0.45">
      <c r="A595" t="s">
        <v>5413</v>
      </c>
      <c r="B595">
        <v>1422752400</v>
      </c>
      <c r="C595" s="3" t="s">
        <v>1406</v>
      </c>
      <c r="D595" t="s">
        <v>65</v>
      </c>
      <c r="E595" t="s">
        <v>66</v>
      </c>
      <c r="F595" t="s">
        <v>85</v>
      </c>
      <c r="G595" t="s">
        <v>611</v>
      </c>
      <c r="H595" t="s">
        <v>66</v>
      </c>
      <c r="I595">
        <f>MROUND(Table1[[#This Row],[Prob_H]]*100,2)/100</f>
        <v>0.48</v>
      </c>
      <c r="J595">
        <f>1/Table1[[#This Row],[odds_ft_home_team_win]]-Table1[[#This Row],[Margin/3]]</f>
        <v>0.48483685577860114</v>
      </c>
      <c r="K595">
        <f>1/Table1[[#This Row],[odds_ft_draw]]-Table1[[#This Row],[Margin/3]]</f>
        <v>0.29281765385840913</v>
      </c>
      <c r="L595">
        <f>1/Table1[[#This Row],[odds_ft_away_team_win]]-Table1[[#This Row],[Margin/3]]</f>
        <v>0.22234549036298981</v>
      </c>
      <c r="M595">
        <v>4</v>
      </c>
      <c r="N595">
        <v>1.75</v>
      </c>
      <c r="O595">
        <v>1</v>
      </c>
      <c r="P595">
        <v>1.89</v>
      </c>
      <c r="Q595">
        <v>1.06</v>
      </c>
      <c r="R595" t="str" cm="1">
        <f t="array" ref="R5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5">
        <v>1</v>
      </c>
      <c r="T595">
        <v>1</v>
      </c>
      <c r="U595">
        <v>2</v>
      </c>
      <c r="V595">
        <v>1</v>
      </c>
      <c r="W595">
        <v>1</v>
      </c>
      <c r="X595">
        <v>0</v>
      </c>
      <c r="Y595">
        <v>35</v>
      </c>
      <c r="Z595" t="s">
        <v>343</v>
      </c>
      <c r="AA595">
        <v>4</v>
      </c>
      <c r="AB595">
        <v>4</v>
      </c>
      <c r="AC595">
        <v>4</v>
      </c>
      <c r="AD595">
        <v>0</v>
      </c>
      <c r="AE595">
        <v>2</v>
      </c>
      <c r="AF595">
        <v>0</v>
      </c>
      <c r="AG595">
        <v>2</v>
      </c>
      <c r="AH595">
        <v>2</v>
      </c>
      <c r="AI595">
        <v>0</v>
      </c>
      <c r="AJ595">
        <v>2</v>
      </c>
      <c r="AK595">
        <v>7</v>
      </c>
      <c r="AL595">
        <v>18</v>
      </c>
      <c r="AM595">
        <v>2</v>
      </c>
      <c r="AN595">
        <v>6</v>
      </c>
      <c r="AO595">
        <v>5</v>
      </c>
      <c r="AP595">
        <v>12</v>
      </c>
      <c r="AQ595">
        <v>29</v>
      </c>
      <c r="AR595">
        <v>12</v>
      </c>
      <c r="AS595">
        <v>46</v>
      </c>
      <c r="AT595">
        <v>54</v>
      </c>
      <c r="AU595">
        <v>0</v>
      </c>
      <c r="AV595">
        <v>0</v>
      </c>
      <c r="AW595">
        <v>1.83</v>
      </c>
      <c r="AX595">
        <v>40</v>
      </c>
      <c r="AY595">
        <v>49</v>
      </c>
      <c r="AZ595">
        <v>40</v>
      </c>
      <c r="BA595">
        <v>18</v>
      </c>
      <c r="BB595">
        <v>0</v>
      </c>
      <c r="BC595">
        <v>32</v>
      </c>
      <c r="BD595">
        <v>59</v>
      </c>
      <c r="BE595">
        <v>22</v>
      </c>
      <c r="BF595">
        <v>62</v>
      </c>
      <c r="BG595">
        <v>9.3699999999999992</v>
      </c>
      <c r="BH595">
        <v>4.75</v>
      </c>
      <c r="BI595">
        <v>2.02</v>
      </c>
      <c r="BJ595">
        <v>3.3</v>
      </c>
      <c r="BK595">
        <v>4.3</v>
      </c>
      <c r="BL595">
        <f>1/Table1[[#This Row],[odds_ft_home_team_win]]+1/Table1[[#This Row],[odds_ft_draw]]+1/Table1[[#This Row],[odds_ft_away_team_win]]-1</f>
        <v>3.0637947515681718E-2</v>
      </c>
      <c r="BM595">
        <f>Table1[[#This Row],[Margin]]/3</f>
        <v>1.0212649171893906E-2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 t="s">
        <v>87</v>
      </c>
      <c r="BU595">
        <f>VLOOKUP(Table1[[#This Row],[Reference]],metron,11,FALSE)</f>
        <v>1.510877192982456</v>
      </c>
      <c r="BV595">
        <f>VLOOKUP(Table1[[#This Row],[Reference]],metron,12,FALSE)</f>
        <v>1.0163157894736841</v>
      </c>
    </row>
    <row r="596" spans="1:74" hidden="1" x14ac:dyDescent="0.45">
      <c r="A596" t="s">
        <v>5413</v>
      </c>
      <c r="B596">
        <v>1422752400</v>
      </c>
      <c r="C596" s="3" t="s">
        <v>1406</v>
      </c>
      <c r="D596" t="s">
        <v>65</v>
      </c>
      <c r="E596" t="s">
        <v>66</v>
      </c>
      <c r="F596" t="s">
        <v>98</v>
      </c>
      <c r="G596" t="s">
        <v>103</v>
      </c>
      <c r="H596" t="s">
        <v>66</v>
      </c>
      <c r="I596">
        <f>MROUND(Table1[[#This Row],[Prob_H]]*100,2)/100</f>
        <v>0.44</v>
      </c>
      <c r="J596">
        <f>1/Table1[[#This Row],[odds_ft_home_team_win]]-Table1[[#This Row],[Margin/3]]</f>
        <v>0.43619417510228536</v>
      </c>
      <c r="K596">
        <f>1/Table1[[#This Row],[odds_ft_draw]]-Table1[[#This Row],[Margin/3]]</f>
        <v>0.30522301692292531</v>
      </c>
      <c r="L596">
        <f>1/Table1[[#This Row],[odds_ft_away_team_win]]-Table1[[#This Row],[Margin/3]]</f>
        <v>0.25858280797478922</v>
      </c>
      <c r="M596">
        <v>4</v>
      </c>
      <c r="N596">
        <v>1.1000000000000001</v>
      </c>
      <c r="O596">
        <v>1.0900000000000001</v>
      </c>
      <c r="P596">
        <v>1.37</v>
      </c>
      <c r="Q596">
        <v>1.1499999999999999</v>
      </c>
      <c r="R596" t="str" cm="1">
        <f t="array" ref="R5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64</v>
      </c>
      <c r="AA596">
        <v>1</v>
      </c>
      <c r="AB596">
        <v>5</v>
      </c>
      <c r="AC596">
        <v>4</v>
      </c>
      <c r="AD596">
        <v>0</v>
      </c>
      <c r="AE596">
        <v>2</v>
      </c>
      <c r="AF596">
        <v>0</v>
      </c>
      <c r="AG596">
        <v>1</v>
      </c>
      <c r="AH596">
        <v>3</v>
      </c>
      <c r="AI596">
        <v>1</v>
      </c>
      <c r="AJ596">
        <v>1</v>
      </c>
      <c r="AK596">
        <v>6</v>
      </c>
      <c r="AL596">
        <v>8</v>
      </c>
      <c r="AM596">
        <v>3</v>
      </c>
      <c r="AN596">
        <v>3</v>
      </c>
      <c r="AO596">
        <v>3</v>
      </c>
      <c r="AP596">
        <v>5</v>
      </c>
      <c r="AQ596">
        <v>14</v>
      </c>
      <c r="AR596">
        <v>9</v>
      </c>
      <c r="AS596">
        <v>47</v>
      </c>
      <c r="AT596">
        <v>53</v>
      </c>
      <c r="AU596">
        <v>0</v>
      </c>
      <c r="AV596">
        <v>0</v>
      </c>
      <c r="AW596">
        <v>2.1</v>
      </c>
      <c r="AX596">
        <v>48</v>
      </c>
      <c r="AY596">
        <v>62</v>
      </c>
      <c r="AZ596">
        <v>38</v>
      </c>
      <c r="BA596">
        <v>10</v>
      </c>
      <c r="BB596">
        <v>10</v>
      </c>
      <c r="BC596">
        <v>24</v>
      </c>
      <c r="BD596">
        <v>67</v>
      </c>
      <c r="BE596">
        <v>33</v>
      </c>
      <c r="BF596">
        <v>67</v>
      </c>
      <c r="BG596">
        <v>10.1</v>
      </c>
      <c r="BH596">
        <v>5.6</v>
      </c>
      <c r="BI596">
        <v>2.2400000000000002</v>
      </c>
      <c r="BJ596">
        <v>3.17</v>
      </c>
      <c r="BK596">
        <v>3.72</v>
      </c>
      <c r="BL596">
        <f>1/Table1[[#This Row],[odds_ft_home_team_win]]+1/Table1[[#This Row],[odds_ft_draw]]+1/Table1[[#This Row],[odds_ft_away_team_win]]-1</f>
        <v>3.0703188978858043E-2</v>
      </c>
      <c r="BM596">
        <f>Table1[[#This Row],[Margin]]/3</f>
        <v>1.0234396326286014E-2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 t="s">
        <v>128</v>
      </c>
      <c r="BU596">
        <f>VLOOKUP(Table1[[#This Row],[Reference]],metron,11,FALSE)</f>
        <v>1.4140979689366791</v>
      </c>
      <c r="BV596">
        <f>VLOOKUP(Table1[[#This Row],[Reference]],metron,12,FALSE)</f>
        <v>1.0666666666666671</v>
      </c>
    </row>
    <row r="597" spans="1:74" hidden="1" x14ac:dyDescent="0.45">
      <c r="A597" t="s">
        <v>5413</v>
      </c>
      <c r="B597">
        <v>1422756360</v>
      </c>
      <c r="C597" s="3" t="s">
        <v>1407</v>
      </c>
      <c r="D597" t="s">
        <v>65</v>
      </c>
      <c r="E597" t="s">
        <v>66</v>
      </c>
      <c r="F597" t="s">
        <v>81</v>
      </c>
      <c r="G597" t="s">
        <v>67</v>
      </c>
      <c r="H597" t="s">
        <v>66</v>
      </c>
      <c r="I597">
        <f>MROUND(Table1[[#This Row],[Prob_H]]*100,2)/100</f>
        <v>0.52</v>
      </c>
      <c r="J597">
        <f>1/Table1[[#This Row],[odds_ft_home_team_win]]-Table1[[#This Row],[Margin/3]]</f>
        <v>0.51090126618295639</v>
      </c>
      <c r="K597">
        <f>1/Table1[[#This Row],[odds_ft_draw]]-Table1[[#This Row],[Margin/3]]</f>
        <v>0.2717580736946934</v>
      </c>
      <c r="L597">
        <f>1/Table1[[#This Row],[odds_ft_away_team_win]]-Table1[[#This Row],[Margin/3]]</f>
        <v>0.21734066012235026</v>
      </c>
      <c r="M597">
        <v>4</v>
      </c>
      <c r="N597">
        <v>1.6</v>
      </c>
      <c r="O597">
        <v>1.18</v>
      </c>
      <c r="P597">
        <v>1.65</v>
      </c>
      <c r="Q597">
        <v>1.1100000000000001</v>
      </c>
      <c r="R597" t="str" cm="1">
        <f t="array" ref="R5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7">
        <v>1</v>
      </c>
      <c r="T597">
        <v>1</v>
      </c>
      <c r="U597">
        <v>2</v>
      </c>
      <c r="V597">
        <v>2</v>
      </c>
      <c r="W597">
        <v>1</v>
      </c>
      <c r="X597">
        <v>1</v>
      </c>
      <c r="Y597">
        <v>7</v>
      </c>
      <c r="Z597">
        <v>27</v>
      </c>
      <c r="AA597">
        <v>9</v>
      </c>
      <c r="AB597">
        <v>1</v>
      </c>
      <c r="AC597">
        <v>1</v>
      </c>
      <c r="AD597">
        <v>0</v>
      </c>
      <c r="AE597">
        <v>3</v>
      </c>
      <c r="AF597">
        <v>0</v>
      </c>
      <c r="AG597">
        <v>1</v>
      </c>
      <c r="AH597">
        <v>0</v>
      </c>
      <c r="AI597">
        <v>3</v>
      </c>
      <c r="AJ597">
        <v>0</v>
      </c>
      <c r="AK597">
        <v>19</v>
      </c>
      <c r="AL597">
        <v>11</v>
      </c>
      <c r="AM597">
        <v>10</v>
      </c>
      <c r="AN597">
        <v>4</v>
      </c>
      <c r="AO597">
        <v>9</v>
      </c>
      <c r="AP597">
        <v>7</v>
      </c>
      <c r="AQ597">
        <v>8</v>
      </c>
      <c r="AR597">
        <v>10</v>
      </c>
      <c r="AS597">
        <v>58</v>
      </c>
      <c r="AT597">
        <v>42</v>
      </c>
      <c r="AU597">
        <v>0</v>
      </c>
      <c r="AV597">
        <v>0</v>
      </c>
      <c r="AW597">
        <v>2.91</v>
      </c>
      <c r="AX597">
        <v>67</v>
      </c>
      <c r="AY597">
        <v>90</v>
      </c>
      <c r="AZ597">
        <v>68</v>
      </c>
      <c r="BA597">
        <v>29</v>
      </c>
      <c r="BB597">
        <v>5</v>
      </c>
      <c r="BC597">
        <v>29</v>
      </c>
      <c r="BD597">
        <v>76</v>
      </c>
      <c r="BE597">
        <v>52</v>
      </c>
      <c r="BF597">
        <v>91</v>
      </c>
      <c r="BG597">
        <v>11.3</v>
      </c>
      <c r="BH597">
        <v>4.75</v>
      </c>
      <c r="BI597">
        <v>1.92</v>
      </c>
      <c r="BJ597">
        <v>3.55</v>
      </c>
      <c r="BK597">
        <v>4.4000000000000004</v>
      </c>
      <c r="BL597">
        <f>1/Table1[[#This Row],[odds_ft_home_team_win]]+1/Table1[[#This Row],[odds_ft_draw]]+1/Table1[[#This Row],[odds_ft_away_team_win]]-1</f>
        <v>2.9796201451131044E-2</v>
      </c>
      <c r="BM597">
        <f>Table1[[#This Row],[Margin]]/3</f>
        <v>9.9320671503770139E-3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 t="s">
        <v>109</v>
      </c>
      <c r="BU597">
        <f>VLOOKUP(Table1[[#This Row],[Reference]],metron,11,FALSE)</f>
        <v>1.625948039373891</v>
      </c>
      <c r="BV597">
        <f>VLOOKUP(Table1[[#This Row],[Reference]],metron,12,FALSE)</f>
        <v>0.97079231886396644</v>
      </c>
    </row>
    <row r="598" spans="1:74" hidden="1" x14ac:dyDescent="0.45">
      <c r="A598" t="s">
        <v>5413</v>
      </c>
      <c r="B598">
        <v>1422759600</v>
      </c>
      <c r="C598" s="3" t="s">
        <v>1408</v>
      </c>
      <c r="D598" t="s">
        <v>65</v>
      </c>
      <c r="E598" t="s">
        <v>66</v>
      </c>
      <c r="F598" t="s">
        <v>93</v>
      </c>
      <c r="G598" t="s">
        <v>94</v>
      </c>
      <c r="H598" t="s">
        <v>66</v>
      </c>
      <c r="I598">
        <f>MROUND(Table1[[#This Row],[Prob_H]]*100,2)/100</f>
        <v>0.42</v>
      </c>
      <c r="J598">
        <f>1/Table1[[#This Row],[odds_ft_home_team_win]]-Table1[[#This Row],[Margin/3]]</f>
        <v>0.422800193633527</v>
      </c>
      <c r="K598">
        <f>1/Table1[[#This Row],[odds_ft_draw]]-Table1[[#This Row],[Margin/3]]</f>
        <v>0.3023997607330941</v>
      </c>
      <c r="L598">
        <f>1/Table1[[#This Row],[odds_ft_away_team_win]]-Table1[[#This Row],[Margin/3]]</f>
        <v>0.27480004563337901</v>
      </c>
      <c r="M598">
        <v>4</v>
      </c>
      <c r="N598">
        <v>1.91</v>
      </c>
      <c r="O598">
        <v>1.45</v>
      </c>
      <c r="P598">
        <v>1.53</v>
      </c>
      <c r="Q598">
        <v>1.22</v>
      </c>
      <c r="R598" t="str" cm="1">
        <f t="array" ref="R5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598">
        <v>1</v>
      </c>
      <c r="T598">
        <v>1</v>
      </c>
      <c r="U598">
        <v>2</v>
      </c>
      <c r="V598">
        <v>1</v>
      </c>
      <c r="W598">
        <v>1</v>
      </c>
      <c r="X598">
        <v>0</v>
      </c>
      <c r="Y598">
        <v>27</v>
      </c>
      <c r="Z598" t="s">
        <v>184</v>
      </c>
      <c r="AA598">
        <v>2</v>
      </c>
      <c r="AB598">
        <v>5</v>
      </c>
      <c r="AC598">
        <v>4</v>
      </c>
      <c r="AD598">
        <v>0</v>
      </c>
      <c r="AE598">
        <v>4</v>
      </c>
      <c r="AF598">
        <v>1</v>
      </c>
      <c r="AG598">
        <v>3</v>
      </c>
      <c r="AH598">
        <v>1</v>
      </c>
      <c r="AI598">
        <v>1</v>
      </c>
      <c r="AJ598">
        <v>4</v>
      </c>
      <c r="AK598">
        <v>7</v>
      </c>
      <c r="AL598">
        <v>12</v>
      </c>
      <c r="AM598">
        <v>3</v>
      </c>
      <c r="AN598">
        <v>4</v>
      </c>
      <c r="AO598">
        <v>4</v>
      </c>
      <c r="AP598">
        <v>8</v>
      </c>
      <c r="AQ598">
        <v>12</v>
      </c>
      <c r="AR598">
        <v>17</v>
      </c>
      <c r="AS598">
        <v>51</v>
      </c>
      <c r="AT598">
        <v>49</v>
      </c>
      <c r="AU598">
        <v>0</v>
      </c>
      <c r="AV598">
        <v>0</v>
      </c>
      <c r="AW598">
        <v>2.5</v>
      </c>
      <c r="AX598">
        <v>64</v>
      </c>
      <c r="AY598">
        <v>78</v>
      </c>
      <c r="AZ598">
        <v>50</v>
      </c>
      <c r="BA598">
        <v>14</v>
      </c>
      <c r="BB598">
        <v>9</v>
      </c>
      <c r="BC598">
        <v>23</v>
      </c>
      <c r="BD598">
        <v>69</v>
      </c>
      <c r="BE598">
        <v>45</v>
      </c>
      <c r="BF598">
        <v>96</v>
      </c>
      <c r="BG598">
        <v>13.54</v>
      </c>
      <c r="BH598">
        <v>4.82</v>
      </c>
      <c r="BI598">
        <v>2.31</v>
      </c>
      <c r="BJ598">
        <v>3.2</v>
      </c>
      <c r="BK598">
        <v>3.51</v>
      </c>
      <c r="BL598">
        <f>1/Table1[[#This Row],[odds_ft_home_team_win]]+1/Table1[[#This Row],[odds_ft_draw]]+1/Table1[[#This Row],[odds_ft_away_team_win]]-1</f>
        <v>3.0300717800717747E-2</v>
      </c>
      <c r="BM598">
        <f>Table1[[#This Row],[Margin]]/3</f>
        <v>1.0100239266905916E-2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95</v>
      </c>
      <c r="BU598">
        <f>VLOOKUP(Table1[[#This Row],[Reference]],metron,11,FALSE)</f>
        <v>1.396960958296362</v>
      </c>
      <c r="BV598">
        <f>VLOOKUP(Table1[[#This Row],[Reference]],metron,12,FALSE)</f>
        <v>1.091503992901508</v>
      </c>
    </row>
    <row r="599" spans="1:74" hidden="1" x14ac:dyDescent="0.45">
      <c r="A599" t="s">
        <v>5413</v>
      </c>
      <c r="B599">
        <v>1422813600</v>
      </c>
      <c r="C599" s="3" t="s">
        <v>1409</v>
      </c>
      <c r="D599" t="s">
        <v>65</v>
      </c>
      <c r="E599" t="s">
        <v>66</v>
      </c>
      <c r="F599" t="s">
        <v>97</v>
      </c>
      <c r="G599" t="s">
        <v>1115</v>
      </c>
      <c r="H599" t="s">
        <v>66</v>
      </c>
      <c r="I599">
        <f>MROUND(Table1[[#This Row],[Prob_H]]*100,2)/100</f>
        <v>0.52</v>
      </c>
      <c r="J599">
        <f>1/Table1[[#This Row],[odds_ft_home_team_win]]-Table1[[#This Row],[Margin/3]]</f>
        <v>0.51613365369346231</v>
      </c>
      <c r="K599">
        <f>1/Table1[[#This Row],[odds_ft_draw]]-Table1[[#This Row],[Margin/3]]</f>
        <v>0.28743691183882575</v>
      </c>
      <c r="L599">
        <f>1/Table1[[#This Row],[odds_ft_away_team_win]]-Table1[[#This Row],[Margin/3]]</f>
        <v>0.19642943446771202</v>
      </c>
      <c r="M599">
        <v>4</v>
      </c>
      <c r="N599">
        <v>1.92</v>
      </c>
      <c r="O599">
        <v>0.7</v>
      </c>
      <c r="P599">
        <v>2</v>
      </c>
      <c r="Q599">
        <v>0.94</v>
      </c>
      <c r="R599" t="str" cm="1">
        <f t="array" ref="R5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599">
        <v>3</v>
      </c>
      <c r="T599">
        <v>1</v>
      </c>
      <c r="U599">
        <v>4</v>
      </c>
      <c r="V599">
        <v>2</v>
      </c>
      <c r="W599">
        <v>2</v>
      </c>
      <c r="X599">
        <v>0</v>
      </c>
      <c r="Y599" t="s">
        <v>1410</v>
      </c>
      <c r="Z599">
        <v>85</v>
      </c>
      <c r="AA599">
        <v>7</v>
      </c>
      <c r="AB599">
        <v>4</v>
      </c>
      <c r="AC599">
        <v>3</v>
      </c>
      <c r="AD599">
        <v>0</v>
      </c>
      <c r="AE599">
        <v>4</v>
      </c>
      <c r="AF599">
        <v>0</v>
      </c>
      <c r="AG599">
        <v>3</v>
      </c>
      <c r="AH599">
        <v>0</v>
      </c>
      <c r="AI599">
        <v>3</v>
      </c>
      <c r="AJ599">
        <v>1</v>
      </c>
      <c r="AK599">
        <v>14</v>
      </c>
      <c r="AL599">
        <v>12</v>
      </c>
      <c r="AM599">
        <v>8</v>
      </c>
      <c r="AN599">
        <v>8</v>
      </c>
      <c r="AO599">
        <v>6</v>
      </c>
      <c r="AP599">
        <v>4</v>
      </c>
      <c r="AQ599">
        <v>20</v>
      </c>
      <c r="AR599">
        <v>12</v>
      </c>
      <c r="AS599">
        <v>55</v>
      </c>
      <c r="AT599">
        <v>45</v>
      </c>
      <c r="AU599">
        <v>0</v>
      </c>
      <c r="AV599">
        <v>0</v>
      </c>
      <c r="AW599">
        <v>2.1</v>
      </c>
      <c r="AX599">
        <v>49</v>
      </c>
      <c r="AY599">
        <v>63</v>
      </c>
      <c r="AZ599">
        <v>39</v>
      </c>
      <c r="BA599">
        <v>18</v>
      </c>
      <c r="BB599">
        <v>4</v>
      </c>
      <c r="BC599">
        <v>35</v>
      </c>
      <c r="BD599">
        <v>68</v>
      </c>
      <c r="BE599">
        <v>31</v>
      </c>
      <c r="BF599">
        <v>69</v>
      </c>
      <c r="BG599">
        <v>9.56</v>
      </c>
      <c r="BH599">
        <v>4.5199999999999996</v>
      </c>
      <c r="BI599">
        <v>1.9</v>
      </c>
      <c r="BJ599">
        <v>3.36</v>
      </c>
      <c r="BK599">
        <v>4.84</v>
      </c>
      <c r="BL599">
        <f>1/Table1[[#This Row],[odds_ft_home_team_win]]+1/Table1[[#This Row],[odds_ft_draw]]+1/Table1[[#This Row],[odds_ft_away_team_win]]-1</f>
        <v>3.0546407340665604E-2</v>
      </c>
      <c r="BM599">
        <f>Table1[[#This Row],[Margin]]/3</f>
        <v>1.0182135780221868E-2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 t="s">
        <v>100</v>
      </c>
      <c r="BU599">
        <f>VLOOKUP(Table1[[#This Row],[Reference]],metron,11,FALSE)</f>
        <v>1.625948039373891</v>
      </c>
      <c r="BV599">
        <f>VLOOKUP(Table1[[#This Row],[Reference]],metron,12,FALSE)</f>
        <v>0.97079231886396644</v>
      </c>
    </row>
    <row r="600" spans="1:74" hidden="1" x14ac:dyDescent="0.45">
      <c r="A600" t="s">
        <v>5412</v>
      </c>
      <c r="B600">
        <v>1439343000</v>
      </c>
      <c r="C600" s="3" t="s">
        <v>1679</v>
      </c>
      <c r="D600" t="s">
        <v>65</v>
      </c>
      <c r="E600" t="s">
        <v>66</v>
      </c>
      <c r="F600" t="s">
        <v>86</v>
      </c>
      <c r="G600" t="s">
        <v>1643</v>
      </c>
      <c r="H600" t="s">
        <v>66</v>
      </c>
      <c r="I600">
        <f>MROUND(Table1[[#This Row],[Prob_H]]*100,2)/100</f>
        <v>0.64</v>
      </c>
      <c r="J600">
        <f>1/Table1[[#This Row],[odds_ft_home_team_win]]-Table1[[#This Row],[Margin/3]]</f>
        <v>0.6355148433195158</v>
      </c>
      <c r="K600">
        <f>1/Table1[[#This Row],[odds_ft_draw]]-Table1[[#This Row],[Margin/3]]</f>
        <v>0.22620260960070873</v>
      </c>
      <c r="L600">
        <f>1/Table1[[#This Row],[odds_ft_away_team_win]]-Table1[[#This Row],[Margin/3]]</f>
        <v>0.13828254707977541</v>
      </c>
      <c r="M600">
        <v>4</v>
      </c>
      <c r="N600">
        <v>0</v>
      </c>
      <c r="O600">
        <v>3</v>
      </c>
      <c r="P600">
        <v>1.62</v>
      </c>
      <c r="Q600">
        <v>0.41</v>
      </c>
      <c r="R600" t="str" cm="1">
        <f t="array" ref="R6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0">
        <v>4</v>
      </c>
      <c r="T600">
        <v>0</v>
      </c>
      <c r="U600">
        <v>4</v>
      </c>
      <c r="V600">
        <v>1</v>
      </c>
      <c r="W600">
        <v>1</v>
      </c>
      <c r="X600">
        <v>0</v>
      </c>
      <c r="Y600" t="s">
        <v>1680</v>
      </c>
      <c r="AA600">
        <v>7</v>
      </c>
      <c r="AB600">
        <v>3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12</v>
      </c>
      <c r="AL600">
        <v>3</v>
      </c>
      <c r="AM600">
        <v>3</v>
      </c>
      <c r="AN600">
        <v>2</v>
      </c>
      <c r="AO600">
        <v>9</v>
      </c>
      <c r="AP600">
        <v>1</v>
      </c>
      <c r="AQ600">
        <v>12</v>
      </c>
      <c r="AR600">
        <v>7</v>
      </c>
      <c r="AS600">
        <v>54</v>
      </c>
      <c r="AT600">
        <v>46</v>
      </c>
      <c r="AU600">
        <v>0</v>
      </c>
      <c r="AV600">
        <v>0</v>
      </c>
      <c r="AW600">
        <v>3.5</v>
      </c>
      <c r="AX600">
        <v>100</v>
      </c>
      <c r="AY600">
        <v>100</v>
      </c>
      <c r="AZ600">
        <v>100</v>
      </c>
      <c r="BA600">
        <v>50</v>
      </c>
      <c r="BB600">
        <v>0</v>
      </c>
      <c r="BC600">
        <v>50</v>
      </c>
      <c r="BD600">
        <v>100</v>
      </c>
      <c r="BE600">
        <v>100</v>
      </c>
      <c r="BF600">
        <v>100</v>
      </c>
      <c r="BG600">
        <v>16</v>
      </c>
      <c r="BH600">
        <v>9</v>
      </c>
      <c r="BI600">
        <v>1.55</v>
      </c>
      <c r="BJ600">
        <v>4.24</v>
      </c>
      <c r="BK600">
        <v>6.76</v>
      </c>
      <c r="BL600">
        <f>1/Table1[[#This Row],[odds_ft_home_team_win]]+1/Table1[[#This Row],[odds_ft_draw]]+1/Table1[[#This Row],[odds_ft_away_team_win]]-1</f>
        <v>2.8939341009194486E-2</v>
      </c>
      <c r="BM600">
        <f>Table1[[#This Row],[Margin]]/3</f>
        <v>9.6464470030648286E-3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 t="s">
        <v>113</v>
      </c>
      <c r="BU600">
        <f>VLOOKUP(Table1[[#This Row],[Reference]],metron,11,FALSE)</f>
        <v>1.980803571428571</v>
      </c>
      <c r="BV600">
        <f>VLOOKUP(Table1[[#This Row],[Reference]],metron,12,FALSE)</f>
        <v>0.85357142857142854</v>
      </c>
    </row>
    <row r="601" spans="1:74" hidden="1" x14ac:dyDescent="0.45">
      <c r="A601" t="s">
        <v>5412</v>
      </c>
      <c r="B601">
        <v>1439343000</v>
      </c>
      <c r="C601" s="3" t="s">
        <v>1679</v>
      </c>
      <c r="D601" t="s">
        <v>65</v>
      </c>
      <c r="E601" t="s">
        <v>66</v>
      </c>
      <c r="F601" t="s">
        <v>80</v>
      </c>
      <c r="G601" t="s">
        <v>88</v>
      </c>
      <c r="H601" t="s">
        <v>66</v>
      </c>
      <c r="I601">
        <f>MROUND(Table1[[#This Row],[Prob_H]]*100,2)/100</f>
        <v>0.44</v>
      </c>
      <c r="J601">
        <f>1/Table1[[#This Row],[odds_ft_home_team_win]]-Table1[[#This Row],[Margin/3]]</f>
        <v>0.43046387174234207</v>
      </c>
      <c r="K601">
        <f>1/Table1[[#This Row],[odds_ft_draw]]-Table1[[#This Row],[Margin/3]]</f>
        <v>0.27564952309539431</v>
      </c>
      <c r="L601">
        <f>1/Table1[[#This Row],[odds_ft_away_team_win]]-Table1[[#This Row],[Margin/3]]</f>
        <v>0.29388660516226361</v>
      </c>
      <c r="M601">
        <v>4</v>
      </c>
      <c r="N601">
        <v>0</v>
      </c>
      <c r="O601">
        <v>0</v>
      </c>
      <c r="P601">
        <v>1.65</v>
      </c>
      <c r="Q601">
        <v>1.44</v>
      </c>
      <c r="R601" t="str" cm="1">
        <f t="array" ref="R6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01">
        <v>1</v>
      </c>
      <c r="T601">
        <v>2</v>
      </c>
      <c r="U601">
        <v>3</v>
      </c>
      <c r="V601">
        <v>2</v>
      </c>
      <c r="W601">
        <v>1</v>
      </c>
      <c r="X601">
        <v>1</v>
      </c>
      <c r="Y601">
        <v>26</v>
      </c>
      <c r="Z601" t="s">
        <v>419</v>
      </c>
      <c r="AA601">
        <v>2</v>
      </c>
      <c r="AB601">
        <v>6</v>
      </c>
      <c r="AC601">
        <v>2</v>
      </c>
      <c r="AD601">
        <v>0</v>
      </c>
      <c r="AE601">
        <v>3</v>
      </c>
      <c r="AF601">
        <v>0</v>
      </c>
      <c r="AG601">
        <v>2</v>
      </c>
      <c r="AH601">
        <v>0</v>
      </c>
      <c r="AI601">
        <v>1</v>
      </c>
      <c r="AJ601">
        <v>2</v>
      </c>
      <c r="AK601">
        <v>15</v>
      </c>
      <c r="AL601">
        <v>13</v>
      </c>
      <c r="AM601">
        <v>7</v>
      </c>
      <c r="AN601">
        <v>5</v>
      </c>
      <c r="AO601">
        <v>8</v>
      </c>
      <c r="AP601">
        <v>8</v>
      </c>
      <c r="AQ601">
        <v>16</v>
      </c>
      <c r="AR601">
        <v>12</v>
      </c>
      <c r="AS601">
        <v>53</v>
      </c>
      <c r="AT601">
        <v>47</v>
      </c>
      <c r="AU601">
        <v>0</v>
      </c>
      <c r="AV601">
        <v>0</v>
      </c>
      <c r="AW601">
        <v>3</v>
      </c>
      <c r="AX601">
        <v>100</v>
      </c>
      <c r="AY601">
        <v>100</v>
      </c>
      <c r="AZ601">
        <v>100</v>
      </c>
      <c r="BA601">
        <v>0</v>
      </c>
      <c r="BB601">
        <v>0</v>
      </c>
      <c r="BC601">
        <v>50</v>
      </c>
      <c r="BD601">
        <v>100</v>
      </c>
      <c r="BE601">
        <v>50</v>
      </c>
      <c r="BF601">
        <v>100</v>
      </c>
      <c r="BG601">
        <v>8</v>
      </c>
      <c r="BH601">
        <v>2</v>
      </c>
      <c r="BI601">
        <v>2.27</v>
      </c>
      <c r="BJ601">
        <v>3.5</v>
      </c>
      <c r="BK601">
        <v>3.29</v>
      </c>
      <c r="BL601">
        <f>1/Table1[[#This Row],[odds_ft_home_team_win]]+1/Table1[[#This Row],[odds_ft_draw]]+1/Table1[[#This Row],[odds_ft_away_team_win]]-1</f>
        <v>3.0194287856674107E-2</v>
      </c>
      <c r="BM601">
        <f>Table1[[#This Row],[Margin]]/3</f>
        <v>1.0064762618891368E-2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 t="s">
        <v>83</v>
      </c>
      <c r="BU601">
        <f>VLOOKUP(Table1[[#This Row],[Reference]],metron,11,FALSE)</f>
        <v>1.4140979689366791</v>
      </c>
      <c r="BV601">
        <f>VLOOKUP(Table1[[#This Row],[Reference]],metron,12,FALSE)</f>
        <v>1.0666666666666671</v>
      </c>
    </row>
    <row r="602" spans="1:74" hidden="1" x14ac:dyDescent="0.45">
      <c r="A602" t="s">
        <v>5412</v>
      </c>
      <c r="B602">
        <v>1439344800</v>
      </c>
      <c r="C602" s="3" t="s">
        <v>1681</v>
      </c>
      <c r="D602" t="s">
        <v>65</v>
      </c>
      <c r="E602" t="s">
        <v>66</v>
      </c>
      <c r="F602" t="s">
        <v>85</v>
      </c>
      <c r="G602" t="s">
        <v>103</v>
      </c>
      <c r="H602" t="s">
        <v>66</v>
      </c>
      <c r="I602">
        <f>MROUND(Table1[[#This Row],[Prob_H]]*100,2)/100</f>
        <v>0.44</v>
      </c>
      <c r="J602">
        <f>1/Table1[[#This Row],[odds_ft_home_team_win]]-Table1[[#This Row],[Margin/3]]</f>
        <v>0.44225627313862603</v>
      </c>
      <c r="K602">
        <f>1/Table1[[#This Row],[odds_ft_draw]]-Table1[[#This Row],[Margin/3]]</f>
        <v>0.27385849444672972</v>
      </c>
      <c r="L602">
        <f>1/Table1[[#This Row],[odds_ft_away_team_win]]-Table1[[#This Row],[Margin/3]]</f>
        <v>0.28388523241464414</v>
      </c>
      <c r="M602">
        <v>4</v>
      </c>
      <c r="N602">
        <v>0</v>
      </c>
      <c r="O602">
        <v>3</v>
      </c>
      <c r="P602">
        <v>2.0499999999999998</v>
      </c>
      <c r="Q602">
        <v>1.1499999999999999</v>
      </c>
      <c r="R602" t="str" cm="1">
        <f t="array" ref="R6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2">
        <v>4</v>
      </c>
      <c r="T602">
        <v>3</v>
      </c>
      <c r="U602">
        <v>7</v>
      </c>
      <c r="V602">
        <v>3</v>
      </c>
      <c r="W602">
        <v>1</v>
      </c>
      <c r="X602">
        <v>2</v>
      </c>
      <c r="Y602" t="s">
        <v>1682</v>
      </c>
      <c r="Z602" t="s">
        <v>1683</v>
      </c>
      <c r="AA602">
        <v>8</v>
      </c>
      <c r="AB602">
        <v>7</v>
      </c>
      <c r="AC602">
        <v>4</v>
      </c>
      <c r="AD602">
        <v>0</v>
      </c>
      <c r="AE602">
        <v>4</v>
      </c>
      <c r="AF602">
        <v>0</v>
      </c>
      <c r="AG602">
        <v>2</v>
      </c>
      <c r="AH602">
        <v>2</v>
      </c>
      <c r="AI602">
        <v>2</v>
      </c>
      <c r="AJ602">
        <v>2</v>
      </c>
      <c r="AK602">
        <v>15</v>
      </c>
      <c r="AL602">
        <v>8</v>
      </c>
      <c r="AM602">
        <v>9</v>
      </c>
      <c r="AN602">
        <v>4</v>
      </c>
      <c r="AO602">
        <v>6</v>
      </c>
      <c r="AP602">
        <v>4</v>
      </c>
      <c r="AQ602">
        <v>18</v>
      </c>
      <c r="AR602">
        <v>11</v>
      </c>
      <c r="AS602">
        <v>52</v>
      </c>
      <c r="AT602">
        <v>48</v>
      </c>
      <c r="AU602">
        <v>0</v>
      </c>
      <c r="AV602">
        <v>0</v>
      </c>
      <c r="AW602">
        <v>1.5</v>
      </c>
      <c r="AX602">
        <v>50</v>
      </c>
      <c r="AY602">
        <v>50</v>
      </c>
      <c r="AZ602">
        <v>50</v>
      </c>
      <c r="BA602">
        <v>0</v>
      </c>
      <c r="BB602">
        <v>0</v>
      </c>
      <c r="BC602">
        <v>50</v>
      </c>
      <c r="BD602">
        <v>50</v>
      </c>
      <c r="BE602">
        <v>0</v>
      </c>
      <c r="BF602">
        <v>50</v>
      </c>
      <c r="BG602">
        <v>6</v>
      </c>
      <c r="BH602">
        <v>3</v>
      </c>
      <c r="BI602">
        <v>2.21</v>
      </c>
      <c r="BJ602">
        <v>3.52</v>
      </c>
      <c r="BK602">
        <v>3.4</v>
      </c>
      <c r="BL602">
        <f>1/Table1[[#This Row],[odds_ft_home_team_win]]+1/Table1[[#This Row],[odds_ft_draw]]+1/Table1[[#This Row],[odds_ft_away_team_win]]-1</f>
        <v>3.0697243932538143E-2</v>
      </c>
      <c r="BM602">
        <f>Table1[[#This Row],[Margin]]/3</f>
        <v>1.023241464417938E-2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 t="s">
        <v>1684</v>
      </c>
      <c r="BU602">
        <f>VLOOKUP(Table1[[#This Row],[Reference]],metron,11,FALSE)</f>
        <v>1.4140979689366791</v>
      </c>
      <c r="BV602">
        <f>VLOOKUP(Table1[[#This Row],[Reference]],metron,12,FALSE)</f>
        <v>1.0666666666666671</v>
      </c>
    </row>
    <row r="603" spans="1:74" hidden="1" x14ac:dyDescent="0.45">
      <c r="A603" t="s">
        <v>5412</v>
      </c>
      <c r="B603">
        <v>1439348400</v>
      </c>
      <c r="C603" s="3" t="s">
        <v>1685</v>
      </c>
      <c r="D603" t="s">
        <v>65</v>
      </c>
      <c r="E603" t="s">
        <v>66</v>
      </c>
      <c r="F603" t="s">
        <v>72</v>
      </c>
      <c r="G603" t="s">
        <v>611</v>
      </c>
      <c r="H603" t="s">
        <v>66</v>
      </c>
      <c r="I603">
        <f>MROUND(Table1[[#This Row],[Prob_H]]*100,2)/100</f>
        <v>0.48</v>
      </c>
      <c r="J603">
        <f>1/Table1[[#This Row],[odds_ft_home_team_win]]-Table1[[#This Row],[Margin/3]]</f>
        <v>0.48992897892653398</v>
      </c>
      <c r="K603">
        <f>1/Table1[[#This Row],[odds_ft_draw]]-Table1[[#This Row],[Margin/3]]</f>
        <v>0.27564326464081967</v>
      </c>
      <c r="L603">
        <f>1/Table1[[#This Row],[odds_ft_away_team_win]]-Table1[[#This Row],[Margin/3]]</f>
        <v>0.23442775643264646</v>
      </c>
      <c r="M603">
        <v>4</v>
      </c>
      <c r="N603">
        <v>0</v>
      </c>
      <c r="O603">
        <v>0</v>
      </c>
      <c r="P603">
        <v>0.76</v>
      </c>
      <c r="Q603">
        <v>0.83</v>
      </c>
      <c r="R603" t="str" cm="1">
        <f t="array" ref="R6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03">
        <v>1</v>
      </c>
      <c r="T603">
        <v>3</v>
      </c>
      <c r="U603">
        <v>4</v>
      </c>
      <c r="V603">
        <v>0</v>
      </c>
      <c r="W603">
        <v>0</v>
      </c>
      <c r="X603">
        <v>0</v>
      </c>
      <c r="Y603">
        <v>68</v>
      </c>
      <c r="Z603" t="s">
        <v>1686</v>
      </c>
      <c r="AA603">
        <v>8</v>
      </c>
      <c r="AB603">
        <v>2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16</v>
      </c>
      <c r="AL603">
        <v>3</v>
      </c>
      <c r="AM603">
        <v>6</v>
      </c>
      <c r="AN603">
        <v>3</v>
      </c>
      <c r="AO603">
        <v>10</v>
      </c>
      <c r="AP603">
        <v>0</v>
      </c>
      <c r="AQ603">
        <v>11</v>
      </c>
      <c r="AR603">
        <v>16</v>
      </c>
      <c r="AS603">
        <v>58</v>
      </c>
      <c r="AT603">
        <v>42</v>
      </c>
      <c r="AU603">
        <v>0</v>
      </c>
      <c r="AV603">
        <v>0</v>
      </c>
      <c r="AW603">
        <v>4</v>
      </c>
      <c r="AX603">
        <v>100</v>
      </c>
      <c r="AY603">
        <v>100</v>
      </c>
      <c r="AZ603">
        <v>100</v>
      </c>
      <c r="BA603">
        <v>50</v>
      </c>
      <c r="BB603">
        <v>50</v>
      </c>
      <c r="BC603">
        <v>0</v>
      </c>
      <c r="BD603">
        <v>100</v>
      </c>
      <c r="BE603">
        <v>100</v>
      </c>
      <c r="BF603">
        <v>100</v>
      </c>
      <c r="BG603">
        <v>12</v>
      </c>
      <c r="BH603">
        <v>7</v>
      </c>
      <c r="BI603">
        <v>2</v>
      </c>
      <c r="BJ603">
        <v>3.5</v>
      </c>
      <c r="BK603">
        <v>4.09</v>
      </c>
      <c r="BL603">
        <f>1/Table1[[#This Row],[odds_ft_home_team_win]]+1/Table1[[#This Row],[odds_ft_draw]]+1/Table1[[#This Row],[odds_ft_away_team_win]]-1</f>
        <v>3.0213063220398073E-2</v>
      </c>
      <c r="BM603">
        <f>Table1[[#This Row],[Margin]]/3</f>
        <v>1.0071021073466024E-2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 t="s">
        <v>75</v>
      </c>
      <c r="BU603">
        <f>VLOOKUP(Table1[[#This Row],[Reference]],metron,11,FALSE)</f>
        <v>1.510877192982456</v>
      </c>
      <c r="BV603">
        <f>VLOOKUP(Table1[[#This Row],[Reference]],metron,12,FALSE)</f>
        <v>1.0163157894736841</v>
      </c>
    </row>
    <row r="604" spans="1:74" hidden="1" x14ac:dyDescent="0.45">
      <c r="A604" t="s">
        <v>5412</v>
      </c>
      <c r="B604">
        <v>1439427600</v>
      </c>
      <c r="C604" s="3" t="s">
        <v>1687</v>
      </c>
      <c r="D604" t="s">
        <v>65</v>
      </c>
      <c r="E604" t="s">
        <v>66</v>
      </c>
      <c r="F604" t="s">
        <v>73</v>
      </c>
      <c r="G604" t="s">
        <v>97</v>
      </c>
      <c r="H604" t="s">
        <v>66</v>
      </c>
      <c r="I604">
        <f>MROUND(Table1[[#This Row],[Prob_H]]*100,2)/100</f>
        <v>0.38</v>
      </c>
      <c r="J604">
        <f>1/Table1[[#This Row],[odds_ft_home_team_win]]-Table1[[#This Row],[Margin/3]]</f>
        <v>0.3882783591842095</v>
      </c>
      <c r="K604">
        <f>1/Table1[[#This Row],[odds_ft_draw]]-Table1[[#This Row],[Margin/3]]</f>
        <v>0.29290228771252047</v>
      </c>
      <c r="L604">
        <f>1/Table1[[#This Row],[odds_ft_away_team_win]]-Table1[[#This Row],[Margin/3]]</f>
        <v>0.31881935310327009</v>
      </c>
      <c r="M604">
        <v>4</v>
      </c>
      <c r="N604">
        <v>3</v>
      </c>
      <c r="O604">
        <v>3</v>
      </c>
      <c r="P604">
        <v>2</v>
      </c>
      <c r="Q604">
        <v>1.47</v>
      </c>
      <c r="R604" t="str" cm="1">
        <f t="array" ref="R6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4">
        <v>1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31</v>
      </c>
      <c r="AA604">
        <v>3</v>
      </c>
      <c r="AB604">
        <v>4</v>
      </c>
      <c r="AC604">
        <v>3</v>
      </c>
      <c r="AD604">
        <v>0</v>
      </c>
      <c r="AE604">
        <v>2</v>
      </c>
      <c r="AF604">
        <v>0</v>
      </c>
      <c r="AG604">
        <v>1</v>
      </c>
      <c r="AH604">
        <v>2</v>
      </c>
      <c r="AI604">
        <v>0</v>
      </c>
      <c r="AJ604">
        <v>2</v>
      </c>
      <c r="AK604">
        <v>9</v>
      </c>
      <c r="AL604">
        <v>12</v>
      </c>
      <c r="AM604">
        <v>6</v>
      </c>
      <c r="AN604">
        <v>6</v>
      </c>
      <c r="AO604">
        <v>3</v>
      </c>
      <c r="AP604">
        <v>6</v>
      </c>
      <c r="AQ604">
        <v>18</v>
      </c>
      <c r="AR604">
        <v>12</v>
      </c>
      <c r="AS604">
        <v>49</v>
      </c>
      <c r="AT604">
        <v>51</v>
      </c>
      <c r="AU604">
        <v>0</v>
      </c>
      <c r="AV604">
        <v>0</v>
      </c>
      <c r="AW604">
        <v>3.25</v>
      </c>
      <c r="AX604">
        <v>50</v>
      </c>
      <c r="AY604">
        <v>50</v>
      </c>
      <c r="AZ604">
        <v>50</v>
      </c>
      <c r="BA604">
        <v>50</v>
      </c>
      <c r="BB604">
        <v>50</v>
      </c>
      <c r="BC604">
        <v>50</v>
      </c>
      <c r="BD604">
        <v>100</v>
      </c>
      <c r="BE604">
        <v>50</v>
      </c>
      <c r="BF604">
        <v>50</v>
      </c>
      <c r="BG604">
        <v>5.5</v>
      </c>
      <c r="BH604">
        <v>3.5</v>
      </c>
      <c r="BI604">
        <v>2.5099999999999998</v>
      </c>
      <c r="BJ604">
        <v>3.3</v>
      </c>
      <c r="BK604">
        <v>3.04</v>
      </c>
      <c r="BL604">
        <f>1/Table1[[#This Row],[odds_ft_home_team_win]]+1/Table1[[#This Row],[odds_ft_draw]]+1/Table1[[#This Row],[odds_ft_away_team_win]]-1</f>
        <v>3.038404595334776E-2</v>
      </c>
      <c r="BM604">
        <f>Table1[[#This Row],[Margin]]/3</f>
        <v>1.0128015317782587E-2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 t="s">
        <v>1292</v>
      </c>
      <c r="BU604">
        <f>VLOOKUP(Table1[[#This Row],[Reference]],metron,11,FALSE)</f>
        <v>1.330562659846547</v>
      </c>
      <c r="BV604">
        <f>VLOOKUP(Table1[[#This Row],[Reference]],metron,12,FALSE)</f>
        <v>1.1595268542199491</v>
      </c>
    </row>
    <row r="605" spans="1:74" hidden="1" x14ac:dyDescent="0.45">
      <c r="A605" t="s">
        <v>5412</v>
      </c>
      <c r="B605">
        <v>1439427960</v>
      </c>
      <c r="C605" s="3" t="s">
        <v>1688</v>
      </c>
      <c r="D605" t="s">
        <v>65</v>
      </c>
      <c r="E605" t="s">
        <v>66</v>
      </c>
      <c r="F605" t="s">
        <v>81</v>
      </c>
      <c r="G605" t="s">
        <v>68</v>
      </c>
      <c r="H605" t="s">
        <v>66</v>
      </c>
      <c r="I605">
        <f>MROUND(Table1[[#This Row],[Prob_H]]*100,2)/100</f>
        <v>0.44</v>
      </c>
      <c r="J605">
        <f>1/Table1[[#This Row],[odds_ft_home_team_win]]-Table1[[#This Row],[Margin/3]]</f>
        <v>0.43835580162678267</v>
      </c>
      <c r="K605">
        <f>1/Table1[[#This Row],[odds_ft_draw]]-Table1[[#This Row],[Margin/3]]</f>
        <v>0.27321142733341003</v>
      </c>
      <c r="L605">
        <f>1/Table1[[#This Row],[odds_ft_away_team_win]]-Table1[[#This Row],[Margin/3]]</f>
        <v>0.28843277103980719</v>
      </c>
      <c r="M605">
        <v>4</v>
      </c>
      <c r="N605">
        <v>3</v>
      </c>
      <c r="O605">
        <v>0</v>
      </c>
      <c r="P605">
        <v>2.2000000000000002</v>
      </c>
      <c r="Q605">
        <v>1.48</v>
      </c>
      <c r="R605" t="str" cm="1">
        <f t="array" ref="R6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5">
        <v>2</v>
      </c>
      <c r="T605">
        <v>1</v>
      </c>
      <c r="U605">
        <v>3</v>
      </c>
      <c r="V605">
        <v>2</v>
      </c>
      <c r="W605">
        <v>2</v>
      </c>
      <c r="X605">
        <v>0</v>
      </c>
      <c r="Y605" t="s">
        <v>1689</v>
      </c>
      <c r="Z605">
        <v>51</v>
      </c>
      <c r="AA605">
        <v>4</v>
      </c>
      <c r="AB605">
        <v>8</v>
      </c>
      <c r="AC605">
        <v>2</v>
      </c>
      <c r="AD605">
        <v>0</v>
      </c>
      <c r="AE605">
        <v>0</v>
      </c>
      <c r="AF605">
        <v>0</v>
      </c>
      <c r="AG605">
        <v>0</v>
      </c>
      <c r="AH605">
        <v>2</v>
      </c>
      <c r="AI605">
        <v>0</v>
      </c>
      <c r="AJ605">
        <v>0</v>
      </c>
      <c r="AK605">
        <v>9</v>
      </c>
      <c r="AL605">
        <v>10</v>
      </c>
      <c r="AM605">
        <v>6</v>
      </c>
      <c r="AN605">
        <v>3</v>
      </c>
      <c r="AO605">
        <v>3</v>
      </c>
      <c r="AP605">
        <v>7</v>
      </c>
      <c r="AQ605">
        <v>13</v>
      </c>
      <c r="AR605">
        <v>11</v>
      </c>
      <c r="AS605">
        <v>36</v>
      </c>
      <c r="AT605">
        <v>64</v>
      </c>
      <c r="AU605">
        <v>0</v>
      </c>
      <c r="AV605">
        <v>0</v>
      </c>
      <c r="AW605">
        <v>3</v>
      </c>
      <c r="AX605">
        <v>50</v>
      </c>
      <c r="AY605">
        <v>50</v>
      </c>
      <c r="AZ605">
        <v>50</v>
      </c>
      <c r="BA605">
        <v>50</v>
      </c>
      <c r="BB605">
        <v>50</v>
      </c>
      <c r="BC605">
        <v>0</v>
      </c>
      <c r="BD605">
        <v>50</v>
      </c>
      <c r="BE605">
        <v>50</v>
      </c>
      <c r="BF605">
        <v>100</v>
      </c>
      <c r="BG605">
        <v>4</v>
      </c>
      <c r="BH605">
        <v>2</v>
      </c>
      <c r="BI605">
        <v>2.23</v>
      </c>
      <c r="BJ605">
        <v>3.53</v>
      </c>
      <c r="BK605">
        <v>3.35</v>
      </c>
      <c r="BL605">
        <f>1/Table1[[#This Row],[odds_ft_home_team_win]]+1/Table1[[#This Row],[odds_ft_draw]]+1/Table1[[#This Row],[odds_ft_away_team_win]]-1</f>
        <v>3.0224074940279788E-2</v>
      </c>
      <c r="BM605">
        <f>Table1[[#This Row],[Margin]]/3</f>
        <v>1.0074691646759929E-2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 t="s">
        <v>109</v>
      </c>
      <c r="BU605">
        <f>VLOOKUP(Table1[[#This Row],[Reference]],metron,11,FALSE)</f>
        <v>1.4140979689366791</v>
      </c>
      <c r="BV605">
        <f>VLOOKUP(Table1[[#This Row],[Reference]],metron,12,FALSE)</f>
        <v>1.0666666666666671</v>
      </c>
    </row>
    <row r="606" spans="1:74" hidden="1" x14ac:dyDescent="0.45">
      <c r="A606" t="s">
        <v>5412</v>
      </c>
      <c r="B606">
        <v>1439429400</v>
      </c>
      <c r="C606" s="3" t="s">
        <v>1690</v>
      </c>
      <c r="D606" t="s">
        <v>65</v>
      </c>
      <c r="E606" t="s">
        <v>66</v>
      </c>
      <c r="F606" t="s">
        <v>98</v>
      </c>
      <c r="G606" t="s">
        <v>78</v>
      </c>
      <c r="H606" t="s">
        <v>66</v>
      </c>
      <c r="I606">
        <f>MROUND(Table1[[#This Row],[Prob_H]]*100,2)/100</f>
        <v>0.38</v>
      </c>
      <c r="J606">
        <f>1/Table1[[#This Row],[odds_ft_home_team_win]]-Table1[[#This Row],[Margin/3]]</f>
        <v>0.38506113724982644</v>
      </c>
      <c r="K606">
        <f>1/Table1[[#This Row],[odds_ft_draw]]-Table1[[#This Row],[Margin/3]]</f>
        <v>0.29940174347359322</v>
      </c>
      <c r="L606">
        <f>1/Table1[[#This Row],[odds_ft_away_team_win]]-Table1[[#This Row],[Margin/3]]</f>
        <v>0.31553711927658029</v>
      </c>
      <c r="M606">
        <v>4</v>
      </c>
      <c r="N606">
        <v>0</v>
      </c>
      <c r="O606">
        <v>3</v>
      </c>
      <c r="P606">
        <v>1.56</v>
      </c>
      <c r="Q606">
        <v>1.44</v>
      </c>
      <c r="R606" t="str" cm="1">
        <f t="array" ref="R6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6">
        <v>2</v>
      </c>
      <c r="T606">
        <v>0</v>
      </c>
      <c r="U606">
        <v>2</v>
      </c>
      <c r="V606">
        <v>2</v>
      </c>
      <c r="W606">
        <v>2</v>
      </c>
      <c r="X606">
        <v>0</v>
      </c>
      <c r="Y606" t="s">
        <v>1691</v>
      </c>
      <c r="AA606">
        <v>6</v>
      </c>
      <c r="AB606">
        <v>5</v>
      </c>
      <c r="AC606">
        <v>3</v>
      </c>
      <c r="AD606">
        <v>0</v>
      </c>
      <c r="AE606">
        <v>3</v>
      </c>
      <c r="AF606">
        <v>0</v>
      </c>
      <c r="AG606">
        <v>1</v>
      </c>
      <c r="AH606">
        <v>2</v>
      </c>
      <c r="AI606">
        <v>2</v>
      </c>
      <c r="AJ606">
        <v>1</v>
      </c>
      <c r="AK606">
        <v>8</v>
      </c>
      <c r="AL606">
        <v>12</v>
      </c>
      <c r="AM606">
        <v>4</v>
      </c>
      <c r="AN606">
        <v>5</v>
      </c>
      <c r="AO606">
        <v>4</v>
      </c>
      <c r="AP606">
        <v>7</v>
      </c>
      <c r="AQ606">
        <v>12</v>
      </c>
      <c r="AR606">
        <v>11</v>
      </c>
      <c r="AS606">
        <v>40</v>
      </c>
      <c r="AT606">
        <v>60</v>
      </c>
      <c r="AU606">
        <v>0</v>
      </c>
      <c r="AV606">
        <v>0</v>
      </c>
      <c r="AW606">
        <v>1.5</v>
      </c>
      <c r="AX606">
        <v>0</v>
      </c>
      <c r="AY606">
        <v>25</v>
      </c>
      <c r="AZ606">
        <v>25</v>
      </c>
      <c r="BA606">
        <v>0</v>
      </c>
      <c r="BB606">
        <v>0</v>
      </c>
      <c r="BC606">
        <v>25</v>
      </c>
      <c r="BD606">
        <v>25</v>
      </c>
      <c r="BE606">
        <v>0</v>
      </c>
      <c r="BF606">
        <v>100</v>
      </c>
      <c r="BG606">
        <v>10</v>
      </c>
      <c r="BH606">
        <v>4</v>
      </c>
      <c r="BI606">
        <v>2.5299999999999998</v>
      </c>
      <c r="BJ606">
        <v>3.23</v>
      </c>
      <c r="BK606">
        <v>3.07</v>
      </c>
      <c r="BL606">
        <f>1/Table1[[#This Row],[odds_ft_home_team_win]]+1/Table1[[#This Row],[odds_ft_draw]]+1/Table1[[#This Row],[odds_ft_away_team_win]]-1</f>
        <v>3.058733923866308E-2</v>
      </c>
      <c r="BM606">
        <f>Table1[[#This Row],[Margin]]/3</f>
        <v>1.0195779746221026E-2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 t="s">
        <v>128</v>
      </c>
      <c r="BU606">
        <f>VLOOKUP(Table1[[#This Row],[Reference]],metron,11,FALSE)</f>
        <v>1.330562659846547</v>
      </c>
      <c r="BV606">
        <f>VLOOKUP(Table1[[#This Row],[Reference]],metron,12,FALSE)</f>
        <v>1.1595268542199491</v>
      </c>
    </row>
    <row r="607" spans="1:74" hidden="1" x14ac:dyDescent="0.45">
      <c r="A607" t="s">
        <v>5412</v>
      </c>
      <c r="B607">
        <v>1439431200</v>
      </c>
      <c r="C607" s="3" t="s">
        <v>1692</v>
      </c>
      <c r="D607" t="s">
        <v>65</v>
      </c>
      <c r="E607" t="s">
        <v>66</v>
      </c>
      <c r="F607" t="s">
        <v>94</v>
      </c>
      <c r="G607" t="s">
        <v>93</v>
      </c>
      <c r="H607" t="s">
        <v>66</v>
      </c>
      <c r="I607">
        <f>MROUND(Table1[[#This Row],[Prob_H]]*100,2)/100</f>
        <v>0.46</v>
      </c>
      <c r="J607">
        <f>1/Table1[[#This Row],[odds_ft_home_team_win]]-Table1[[#This Row],[Margin/3]]</f>
        <v>0.45499234571060049</v>
      </c>
      <c r="K607">
        <f>1/Table1[[#This Row],[odds_ft_draw]]-Table1[[#This Row],[Margin/3]]</f>
        <v>0.28486131737829617</v>
      </c>
      <c r="L607">
        <f>1/Table1[[#This Row],[odds_ft_away_team_win]]-Table1[[#This Row],[Margin/3]]</f>
        <v>0.26014633691110328</v>
      </c>
      <c r="M607">
        <v>4</v>
      </c>
      <c r="N607">
        <v>3</v>
      </c>
      <c r="O607">
        <v>3</v>
      </c>
      <c r="P607">
        <v>2</v>
      </c>
      <c r="Q607">
        <v>1.1200000000000001</v>
      </c>
      <c r="R607" t="str" cm="1">
        <f t="array" ref="R6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7">
        <v>5</v>
      </c>
      <c r="T607">
        <v>0</v>
      </c>
      <c r="U607">
        <v>5</v>
      </c>
      <c r="V607">
        <v>3</v>
      </c>
      <c r="W607">
        <v>3</v>
      </c>
      <c r="X607">
        <v>0</v>
      </c>
      <c r="Y607" t="s">
        <v>1693</v>
      </c>
      <c r="AA607">
        <v>1</v>
      </c>
      <c r="AB607">
        <v>6</v>
      </c>
      <c r="AC607">
        <v>1</v>
      </c>
      <c r="AD607">
        <v>0</v>
      </c>
      <c r="AE607">
        <v>4</v>
      </c>
      <c r="AF607">
        <v>0</v>
      </c>
      <c r="AG607">
        <v>1</v>
      </c>
      <c r="AH607">
        <v>0</v>
      </c>
      <c r="AI607">
        <v>3</v>
      </c>
      <c r="AJ607">
        <v>1</v>
      </c>
      <c r="AK607">
        <v>5</v>
      </c>
      <c r="AL607">
        <v>10</v>
      </c>
      <c r="AM607">
        <v>0</v>
      </c>
      <c r="AN607">
        <v>3</v>
      </c>
      <c r="AO607">
        <v>5</v>
      </c>
      <c r="AP607">
        <v>7</v>
      </c>
      <c r="AQ607">
        <v>14</v>
      </c>
      <c r="AR607">
        <v>13</v>
      </c>
      <c r="AS607">
        <v>37</v>
      </c>
      <c r="AT607">
        <v>63</v>
      </c>
      <c r="AU607">
        <v>0</v>
      </c>
      <c r="AV607">
        <v>0</v>
      </c>
      <c r="AW607">
        <v>3.5</v>
      </c>
      <c r="AX607">
        <v>50</v>
      </c>
      <c r="AY607">
        <v>100</v>
      </c>
      <c r="AZ607">
        <v>100</v>
      </c>
      <c r="BA607">
        <v>50</v>
      </c>
      <c r="BB607">
        <v>0</v>
      </c>
      <c r="BC607">
        <v>100</v>
      </c>
      <c r="BD607">
        <v>100</v>
      </c>
      <c r="BE607">
        <v>50</v>
      </c>
      <c r="BF607">
        <v>50</v>
      </c>
      <c r="BG607">
        <v>9</v>
      </c>
      <c r="BH607">
        <v>4</v>
      </c>
      <c r="BI607">
        <v>2.15</v>
      </c>
      <c r="BJ607">
        <v>3.39</v>
      </c>
      <c r="BK607">
        <v>3.7</v>
      </c>
      <c r="BL607">
        <f>1/Table1[[#This Row],[odds_ft_home_team_win]]+1/Table1[[#This Row],[odds_ft_draw]]+1/Table1[[#This Row],[odds_ft_away_team_win]]-1</f>
        <v>3.0371800077500843E-2</v>
      </c>
      <c r="BM607">
        <f>Table1[[#This Row],[Margin]]/3</f>
        <v>1.0123933359166948E-2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 t="s">
        <v>124</v>
      </c>
      <c r="BU607">
        <f>VLOOKUP(Table1[[#This Row],[Reference]],metron,11,FALSE)</f>
        <v>1.4888836329233679</v>
      </c>
      <c r="BV607">
        <f>VLOOKUP(Table1[[#This Row],[Reference]],metron,12,FALSE)</f>
        <v>1.0516792809839171</v>
      </c>
    </row>
    <row r="608" spans="1:74" hidden="1" x14ac:dyDescent="0.45">
      <c r="A608" t="s">
        <v>5412</v>
      </c>
      <c r="B608">
        <v>1439431200</v>
      </c>
      <c r="C608" s="3" t="s">
        <v>1692</v>
      </c>
      <c r="D608" t="s">
        <v>65</v>
      </c>
      <c r="E608" t="s">
        <v>66</v>
      </c>
      <c r="F608" t="s">
        <v>67</v>
      </c>
      <c r="G608" t="s">
        <v>77</v>
      </c>
      <c r="H608" t="s">
        <v>66</v>
      </c>
      <c r="I608">
        <f>MROUND(Table1[[#This Row],[Prob_H]]*100,2)/100</f>
        <v>0.38</v>
      </c>
      <c r="J608">
        <f>1/Table1[[#This Row],[odds_ft_home_team_win]]-Table1[[#This Row],[Margin/3]]</f>
        <v>0.3700217319409137</v>
      </c>
      <c r="K608">
        <f>1/Table1[[#This Row],[odds_ft_draw]]-Table1[[#This Row],[Margin/3]]</f>
        <v>0.29654206131645311</v>
      </c>
      <c r="L608">
        <f>1/Table1[[#This Row],[odds_ft_away_team_win]]-Table1[[#This Row],[Margin/3]]</f>
        <v>0.33343620674263319</v>
      </c>
      <c r="M608">
        <v>4</v>
      </c>
      <c r="N608">
        <v>3</v>
      </c>
      <c r="O608">
        <v>3</v>
      </c>
      <c r="P608">
        <v>1.56</v>
      </c>
      <c r="Q608">
        <v>1.24</v>
      </c>
      <c r="R608" t="str" cm="1">
        <f t="array" ref="R6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08">
        <v>2</v>
      </c>
      <c r="T608">
        <v>1</v>
      </c>
      <c r="U608">
        <v>3</v>
      </c>
      <c r="V608">
        <v>2</v>
      </c>
      <c r="W608">
        <v>1</v>
      </c>
      <c r="X608">
        <v>1</v>
      </c>
      <c r="Y608" t="s">
        <v>1694</v>
      </c>
      <c r="Z608">
        <v>31</v>
      </c>
      <c r="AA608">
        <v>-1</v>
      </c>
      <c r="AB608">
        <v>-1</v>
      </c>
      <c r="AC608">
        <v>1</v>
      </c>
      <c r="AD608">
        <v>0</v>
      </c>
      <c r="AE608">
        <v>3</v>
      </c>
      <c r="AF608">
        <v>0</v>
      </c>
      <c r="AG608">
        <v>1</v>
      </c>
      <c r="AH608">
        <v>0</v>
      </c>
      <c r="AI608">
        <v>0</v>
      </c>
      <c r="AJ608">
        <v>3</v>
      </c>
      <c r="AK608">
        <v>-1</v>
      </c>
      <c r="AL608">
        <v>-1</v>
      </c>
      <c r="AM608">
        <v>-1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0</v>
      </c>
      <c r="AV608">
        <v>0</v>
      </c>
      <c r="AW608">
        <v>2</v>
      </c>
      <c r="AX608">
        <v>50</v>
      </c>
      <c r="AY608">
        <v>50</v>
      </c>
      <c r="AZ608">
        <v>50</v>
      </c>
      <c r="BA608">
        <v>0</v>
      </c>
      <c r="BB608">
        <v>0</v>
      </c>
      <c r="BC608">
        <v>0</v>
      </c>
      <c r="BD608">
        <v>50</v>
      </c>
      <c r="BE608">
        <v>50</v>
      </c>
      <c r="BF608">
        <v>100</v>
      </c>
      <c r="BG608">
        <v>13</v>
      </c>
      <c r="BH608">
        <v>2</v>
      </c>
      <c r="BI608">
        <v>2.63</v>
      </c>
      <c r="BJ608">
        <v>3.26</v>
      </c>
      <c r="BK608">
        <v>2.91</v>
      </c>
      <c r="BL608">
        <f>1/Table1[[#This Row],[odds_ft_home_team_win]]+1/Table1[[#This Row],[odds_ft_draw]]+1/Table1[[#This Row],[odds_ft_away_team_win]]-1</f>
        <v>3.0619214823646823E-2</v>
      </c>
      <c r="BM608">
        <f>Table1[[#This Row],[Margin]]/3</f>
        <v>1.0206404941215608E-2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70</v>
      </c>
      <c r="BU608">
        <f>VLOOKUP(Table1[[#This Row],[Reference]],metron,11,FALSE)</f>
        <v>1.330562659846547</v>
      </c>
      <c r="BV608">
        <f>VLOOKUP(Table1[[#This Row],[Reference]],metron,12,FALSE)</f>
        <v>1.1595268542199491</v>
      </c>
    </row>
    <row r="609" spans="1:74" hidden="1" x14ac:dyDescent="0.45">
      <c r="A609" t="s">
        <v>5411</v>
      </c>
      <c r="B609">
        <v>1454124600</v>
      </c>
      <c r="C609" s="3" t="s">
        <v>1976</v>
      </c>
      <c r="D609" t="s">
        <v>65</v>
      </c>
      <c r="E609" t="s">
        <v>66</v>
      </c>
      <c r="F609" t="s">
        <v>611</v>
      </c>
      <c r="G609" t="s">
        <v>72</v>
      </c>
      <c r="H609" t="s">
        <v>66</v>
      </c>
      <c r="I609">
        <f>MROUND(Table1[[#This Row],[Prob_H]]*100,2)/100</f>
        <v>0.4</v>
      </c>
      <c r="J609">
        <f>1/Table1[[#This Row],[odds_ft_home_team_win]]-Table1[[#This Row],[Margin/3]]</f>
        <v>0.39150631813797604</v>
      </c>
      <c r="K609">
        <f>1/Table1[[#This Row],[odds_ft_draw]]-Table1[[#This Row],[Margin/3]]</f>
        <v>0.28476145010278536</v>
      </c>
      <c r="L609">
        <f>1/Table1[[#This Row],[odds_ft_away_team_win]]-Table1[[#This Row],[Margin/3]]</f>
        <v>0.32373223175923849</v>
      </c>
      <c r="M609">
        <v>4</v>
      </c>
      <c r="N609">
        <v>1.73</v>
      </c>
      <c r="O609">
        <v>1.2</v>
      </c>
      <c r="P609">
        <v>1.61</v>
      </c>
      <c r="Q609">
        <v>1.24</v>
      </c>
      <c r="R609" t="str" cm="1">
        <f t="array" ref="R6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09">
        <v>2</v>
      </c>
      <c r="T609">
        <v>2</v>
      </c>
      <c r="U609">
        <v>4</v>
      </c>
      <c r="V609">
        <v>4</v>
      </c>
      <c r="W609">
        <v>2</v>
      </c>
      <c r="X609">
        <v>2</v>
      </c>
      <c r="Y609" t="s">
        <v>1977</v>
      </c>
      <c r="Z609" t="s">
        <v>1978</v>
      </c>
      <c r="AA609">
        <v>10</v>
      </c>
      <c r="AB609">
        <v>2</v>
      </c>
      <c r="AC609">
        <v>2</v>
      </c>
      <c r="AD609">
        <v>0</v>
      </c>
      <c r="AE609">
        <v>3</v>
      </c>
      <c r="AF609">
        <v>1</v>
      </c>
      <c r="AG609">
        <v>0</v>
      </c>
      <c r="AH609">
        <v>2</v>
      </c>
      <c r="AI609">
        <v>2</v>
      </c>
      <c r="AJ609">
        <v>2</v>
      </c>
      <c r="AK609">
        <v>8</v>
      </c>
      <c r="AL609">
        <v>5</v>
      </c>
      <c r="AM609">
        <v>4</v>
      </c>
      <c r="AN609">
        <v>2</v>
      </c>
      <c r="AO609">
        <v>4</v>
      </c>
      <c r="AP609">
        <v>3</v>
      </c>
      <c r="AQ609">
        <v>13</v>
      </c>
      <c r="AR609">
        <v>12</v>
      </c>
      <c r="AS609">
        <v>63</v>
      </c>
      <c r="AT609">
        <v>37</v>
      </c>
      <c r="AU609">
        <v>0</v>
      </c>
      <c r="AV609">
        <v>0</v>
      </c>
      <c r="AW609">
        <v>3</v>
      </c>
      <c r="AX609">
        <v>72</v>
      </c>
      <c r="AY609">
        <v>81</v>
      </c>
      <c r="AZ609">
        <v>77</v>
      </c>
      <c r="BA609">
        <v>33</v>
      </c>
      <c r="BB609">
        <v>10</v>
      </c>
      <c r="BC609">
        <v>33</v>
      </c>
      <c r="BD609">
        <v>76</v>
      </c>
      <c r="BE609">
        <v>53</v>
      </c>
      <c r="BF609">
        <v>86</v>
      </c>
      <c r="BG609">
        <v>7.62</v>
      </c>
      <c r="BH609">
        <v>4.3899999999999997</v>
      </c>
      <c r="BI609">
        <v>2.5</v>
      </c>
      <c r="BJ609">
        <v>3.41</v>
      </c>
      <c r="BK609">
        <v>3.01</v>
      </c>
      <c r="BL609">
        <f>1/Table1[[#This Row],[odds_ft_home_team_win]]+1/Table1[[#This Row],[odds_ft_draw]]+1/Table1[[#This Row],[odds_ft_away_team_win]]-1</f>
        <v>2.5481045586071893E-2</v>
      </c>
      <c r="BM609">
        <f>Table1[[#This Row],[Margin]]/3</f>
        <v>8.4936818620239638E-3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 t="s">
        <v>614</v>
      </c>
      <c r="BU609">
        <f>VLOOKUP(Table1[[#This Row],[Reference]],metron,11,FALSE)</f>
        <v>1.344038264434575</v>
      </c>
      <c r="BV609">
        <f>VLOOKUP(Table1[[#This Row],[Reference]],metron,12,FALSE)</f>
        <v>1.1515772691037469</v>
      </c>
    </row>
    <row r="610" spans="1:74" hidden="1" x14ac:dyDescent="0.45">
      <c r="A610" t="s">
        <v>5411</v>
      </c>
      <c r="B610">
        <v>1454124600</v>
      </c>
      <c r="C610" s="3" t="s">
        <v>1976</v>
      </c>
      <c r="D610" t="s">
        <v>65</v>
      </c>
      <c r="E610" t="s">
        <v>66</v>
      </c>
      <c r="F610" t="s">
        <v>88</v>
      </c>
      <c r="G610" t="s">
        <v>80</v>
      </c>
      <c r="H610" t="s">
        <v>66</v>
      </c>
      <c r="I610">
        <f>MROUND(Table1[[#This Row],[Prob_H]]*100,2)/100</f>
        <v>0.52</v>
      </c>
      <c r="J610">
        <f>1/Table1[[#This Row],[odds_ft_home_team_win]]-Table1[[#This Row],[Margin/3]]</f>
        <v>0.52888340000227296</v>
      </c>
      <c r="K610">
        <f>1/Table1[[#This Row],[odds_ft_draw]]-Table1[[#This Row],[Margin/3]]</f>
        <v>0.25862867054450739</v>
      </c>
      <c r="L610">
        <f>1/Table1[[#This Row],[odds_ft_away_team_win]]-Table1[[#This Row],[Margin/3]]</f>
        <v>0.21248792945321979</v>
      </c>
      <c r="M610">
        <v>4</v>
      </c>
      <c r="N610">
        <v>0.5</v>
      </c>
      <c r="O610">
        <v>0.9</v>
      </c>
      <c r="P610">
        <v>1.06</v>
      </c>
      <c r="Q610">
        <v>0.76</v>
      </c>
      <c r="R610" t="str" cm="1">
        <f t="array" ref="R6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0">
        <v>2</v>
      </c>
      <c r="T610">
        <v>0</v>
      </c>
      <c r="U610">
        <v>2</v>
      </c>
      <c r="V610">
        <v>2</v>
      </c>
      <c r="W610">
        <v>2</v>
      </c>
      <c r="X610">
        <v>0</v>
      </c>
      <c r="Y610" t="s">
        <v>1979</v>
      </c>
      <c r="AA610">
        <v>4</v>
      </c>
      <c r="AB610">
        <v>2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5</v>
      </c>
      <c r="AL610">
        <v>4</v>
      </c>
      <c r="AM610">
        <v>2</v>
      </c>
      <c r="AN610">
        <v>2</v>
      </c>
      <c r="AO610">
        <v>3</v>
      </c>
      <c r="AP610">
        <v>2</v>
      </c>
      <c r="AQ610">
        <v>2</v>
      </c>
      <c r="AR610">
        <v>3</v>
      </c>
      <c r="AS610">
        <v>74</v>
      </c>
      <c r="AT610">
        <v>26</v>
      </c>
      <c r="AU610">
        <v>0</v>
      </c>
      <c r="AV610">
        <v>0</v>
      </c>
      <c r="AW610">
        <v>2.75</v>
      </c>
      <c r="AX610">
        <v>55</v>
      </c>
      <c r="AY610">
        <v>70</v>
      </c>
      <c r="AZ610">
        <v>45</v>
      </c>
      <c r="BA610">
        <v>30</v>
      </c>
      <c r="BB610">
        <v>20</v>
      </c>
      <c r="BC610">
        <v>30</v>
      </c>
      <c r="BD610">
        <v>65</v>
      </c>
      <c r="BE610">
        <v>40</v>
      </c>
      <c r="BF610">
        <v>80</v>
      </c>
      <c r="BG610">
        <v>12</v>
      </c>
      <c r="BH610">
        <v>5.5</v>
      </c>
      <c r="BI610">
        <v>1.86</v>
      </c>
      <c r="BJ610">
        <v>3.74</v>
      </c>
      <c r="BK610">
        <v>4.5199999999999996</v>
      </c>
      <c r="BL610">
        <f>1/Table1[[#This Row],[odds_ft_home_team_win]]+1/Table1[[#This Row],[odds_ft_draw]]+1/Table1[[#This Row],[odds_ft_away_team_win]]-1</f>
        <v>2.6253025799632734E-2</v>
      </c>
      <c r="BM610">
        <f>Table1[[#This Row],[Margin]]/3</f>
        <v>8.7510085998775775E-3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 t="s">
        <v>91</v>
      </c>
      <c r="BU610">
        <f>VLOOKUP(Table1[[#This Row],[Reference]],metron,11,FALSE)</f>
        <v>1.625948039373891</v>
      </c>
      <c r="BV610">
        <f>VLOOKUP(Table1[[#This Row],[Reference]],metron,12,FALSE)</f>
        <v>0.97079231886396644</v>
      </c>
    </row>
    <row r="611" spans="1:74" hidden="1" x14ac:dyDescent="0.45">
      <c r="A611" t="s">
        <v>5411</v>
      </c>
      <c r="B611">
        <v>1454194800</v>
      </c>
      <c r="C611" s="3" t="s">
        <v>1980</v>
      </c>
      <c r="D611" t="s">
        <v>65</v>
      </c>
      <c r="E611" t="s">
        <v>66</v>
      </c>
      <c r="F611" t="s">
        <v>77</v>
      </c>
      <c r="G611" t="s">
        <v>67</v>
      </c>
      <c r="H611" t="s">
        <v>66</v>
      </c>
      <c r="I611">
        <f>MROUND(Table1[[#This Row],[Prob_H]]*100,2)/100</f>
        <v>0.52</v>
      </c>
      <c r="J611">
        <f>1/Table1[[#This Row],[odds_ft_home_team_win]]-Table1[[#This Row],[Margin/3]]</f>
        <v>0.52378003497429348</v>
      </c>
      <c r="K611">
        <f>1/Table1[[#This Row],[odds_ft_draw]]-Table1[[#This Row],[Margin/3]]</f>
        <v>0.26360427179205476</v>
      </c>
      <c r="L611">
        <f>1/Table1[[#This Row],[odds_ft_away_team_win]]-Table1[[#This Row],[Margin/3]]</f>
        <v>0.21261569323365187</v>
      </c>
      <c r="M611">
        <v>4</v>
      </c>
      <c r="N611">
        <v>1</v>
      </c>
      <c r="O611">
        <v>0.82</v>
      </c>
      <c r="P611">
        <v>1.24</v>
      </c>
      <c r="Q611">
        <v>0.72</v>
      </c>
      <c r="R611" t="str" cm="1">
        <f t="array" ref="R6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1">
        <v>2</v>
      </c>
      <c r="T611">
        <v>1</v>
      </c>
      <c r="U611">
        <v>3</v>
      </c>
      <c r="V611">
        <v>1</v>
      </c>
      <c r="W611">
        <v>0</v>
      </c>
      <c r="X611">
        <v>1</v>
      </c>
      <c r="Y611" t="s">
        <v>1981</v>
      </c>
      <c r="Z611">
        <v>42</v>
      </c>
      <c r="AA611">
        <v>2</v>
      </c>
      <c r="AB611">
        <v>7</v>
      </c>
      <c r="AC611">
        <v>2</v>
      </c>
      <c r="AD611">
        <v>1</v>
      </c>
      <c r="AE611">
        <v>2</v>
      </c>
      <c r="AF611">
        <v>0</v>
      </c>
      <c r="AG611">
        <v>2</v>
      </c>
      <c r="AH611">
        <v>1</v>
      </c>
      <c r="AI611">
        <v>1</v>
      </c>
      <c r="AJ611">
        <v>1</v>
      </c>
      <c r="AK611">
        <v>14</v>
      </c>
      <c r="AL611">
        <v>9</v>
      </c>
      <c r="AM611">
        <v>4</v>
      </c>
      <c r="AN611">
        <v>7</v>
      </c>
      <c r="AO611">
        <v>10</v>
      </c>
      <c r="AP611">
        <v>2</v>
      </c>
      <c r="AQ611">
        <v>10</v>
      </c>
      <c r="AR611">
        <v>19</v>
      </c>
      <c r="AS611">
        <v>53</v>
      </c>
      <c r="AT611">
        <v>47</v>
      </c>
      <c r="AU611">
        <v>0</v>
      </c>
      <c r="AV611">
        <v>0</v>
      </c>
      <c r="AW611">
        <v>2.8</v>
      </c>
      <c r="AX611">
        <v>76</v>
      </c>
      <c r="AY611">
        <v>91</v>
      </c>
      <c r="AZ611">
        <v>52</v>
      </c>
      <c r="BA611">
        <v>23</v>
      </c>
      <c r="BB611">
        <v>18</v>
      </c>
      <c r="BC611">
        <v>48</v>
      </c>
      <c r="BD611">
        <v>82</v>
      </c>
      <c r="BE611">
        <v>33</v>
      </c>
      <c r="BF611">
        <v>91</v>
      </c>
      <c r="BG611">
        <v>8.92</v>
      </c>
      <c r="BH611">
        <v>5.16</v>
      </c>
      <c r="BI611">
        <v>1.88</v>
      </c>
      <c r="BJ611">
        <v>3.68</v>
      </c>
      <c r="BK611">
        <v>4.53</v>
      </c>
      <c r="BL611">
        <f>1/Table1[[#This Row],[odds_ft_home_team_win]]+1/Table1[[#This Row],[odds_ft_draw]]+1/Table1[[#This Row],[odds_ft_away_team_win]]-1</f>
        <v>2.4404575928183458E-2</v>
      </c>
      <c r="BM611">
        <f>Table1[[#This Row],[Margin]]/3</f>
        <v>8.1348586427278189E-3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 t="s">
        <v>79</v>
      </c>
      <c r="BU611">
        <f>VLOOKUP(Table1[[#This Row],[Reference]],metron,11,FALSE)</f>
        <v>1.625948039373891</v>
      </c>
      <c r="BV611">
        <f>VLOOKUP(Table1[[#This Row],[Reference]],metron,12,FALSE)</f>
        <v>0.97079231886396644</v>
      </c>
    </row>
    <row r="612" spans="1:74" hidden="1" x14ac:dyDescent="0.45">
      <c r="A612" t="s">
        <v>5411</v>
      </c>
      <c r="B612">
        <v>1454200200</v>
      </c>
      <c r="C612" s="3" t="s">
        <v>1982</v>
      </c>
      <c r="D612" t="s">
        <v>65</v>
      </c>
      <c r="E612" t="s">
        <v>66</v>
      </c>
      <c r="F612" t="s">
        <v>78</v>
      </c>
      <c r="G612" t="s">
        <v>98</v>
      </c>
      <c r="H612" t="s">
        <v>66</v>
      </c>
      <c r="I612">
        <f>MROUND(Table1[[#This Row],[Prob_H]]*100,2)/100</f>
        <v>0.4</v>
      </c>
      <c r="J612">
        <f>1/Table1[[#This Row],[odds_ft_home_team_win]]-Table1[[#This Row],[Margin/3]]</f>
        <v>0.40133702524286297</v>
      </c>
      <c r="K612">
        <f>1/Table1[[#This Row],[odds_ft_draw]]-Table1[[#This Row],[Margin/3]]</f>
        <v>0.285618606727916</v>
      </c>
      <c r="L612">
        <f>1/Table1[[#This Row],[odds_ft_away_team_win]]-Table1[[#This Row],[Margin/3]]</f>
        <v>0.31304436802922109</v>
      </c>
      <c r="M612">
        <v>4</v>
      </c>
      <c r="N612">
        <v>0.9</v>
      </c>
      <c r="O612">
        <v>0.8</v>
      </c>
      <c r="P612">
        <v>1.44</v>
      </c>
      <c r="Q612">
        <v>1.22</v>
      </c>
      <c r="R612" t="str" cm="1">
        <f t="array" ref="R6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2">
        <v>2</v>
      </c>
      <c r="T612">
        <v>0</v>
      </c>
      <c r="U612">
        <v>2</v>
      </c>
      <c r="V612">
        <v>1</v>
      </c>
      <c r="W612">
        <v>1</v>
      </c>
      <c r="X612">
        <v>0</v>
      </c>
      <c r="Y612" t="s">
        <v>1751</v>
      </c>
      <c r="AA612">
        <v>2</v>
      </c>
      <c r="AB612">
        <v>11</v>
      </c>
      <c r="AC612">
        <v>3</v>
      </c>
      <c r="AD612">
        <v>0</v>
      </c>
      <c r="AE612">
        <v>3</v>
      </c>
      <c r="AF612">
        <v>1</v>
      </c>
      <c r="AG612">
        <v>1</v>
      </c>
      <c r="AH612">
        <v>2</v>
      </c>
      <c r="AI612">
        <v>1</v>
      </c>
      <c r="AJ612">
        <v>3</v>
      </c>
      <c r="AK612">
        <v>7</v>
      </c>
      <c r="AL612">
        <v>8</v>
      </c>
      <c r="AM612">
        <v>2</v>
      </c>
      <c r="AN612">
        <v>3</v>
      </c>
      <c r="AO612">
        <v>5</v>
      </c>
      <c r="AP612">
        <v>5</v>
      </c>
      <c r="AQ612">
        <v>13</v>
      </c>
      <c r="AR612">
        <v>15</v>
      </c>
      <c r="AS612">
        <v>47</v>
      </c>
      <c r="AT612">
        <v>53</v>
      </c>
      <c r="AU612">
        <v>0</v>
      </c>
      <c r="AV612">
        <v>0</v>
      </c>
      <c r="AW612">
        <v>2.8</v>
      </c>
      <c r="AX612">
        <v>60</v>
      </c>
      <c r="AY612">
        <v>75</v>
      </c>
      <c r="AZ612">
        <v>60</v>
      </c>
      <c r="BA612">
        <v>30</v>
      </c>
      <c r="BB612">
        <v>5</v>
      </c>
      <c r="BC612">
        <v>45</v>
      </c>
      <c r="BD612">
        <v>70</v>
      </c>
      <c r="BE612">
        <v>45</v>
      </c>
      <c r="BF612">
        <v>70</v>
      </c>
      <c r="BG612">
        <v>10.3</v>
      </c>
      <c r="BH612">
        <v>4.3</v>
      </c>
      <c r="BI612">
        <v>2.44</v>
      </c>
      <c r="BJ612">
        <v>3.4</v>
      </c>
      <c r="BK612">
        <v>3.11</v>
      </c>
      <c r="BL612">
        <f>1/Table1[[#This Row],[odds_ft_home_team_win]]+1/Table1[[#This Row],[odds_ft_draw]]+1/Table1[[#This Row],[odds_ft_away_team_win]]-1</f>
        <v>2.5497120992722611E-2</v>
      </c>
      <c r="BM612">
        <f>Table1[[#This Row],[Margin]]/3</f>
        <v>8.4990403309075369E-3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 t="s">
        <v>106</v>
      </c>
      <c r="BU612">
        <f>VLOOKUP(Table1[[#This Row],[Reference]],metron,11,FALSE)</f>
        <v>1.344038264434575</v>
      </c>
      <c r="BV612">
        <f>VLOOKUP(Table1[[#This Row],[Reference]],metron,12,FALSE)</f>
        <v>1.1515772691037469</v>
      </c>
    </row>
    <row r="613" spans="1:74" hidden="1" x14ac:dyDescent="0.45">
      <c r="A613" t="s">
        <v>5411</v>
      </c>
      <c r="B613">
        <v>1454202000</v>
      </c>
      <c r="C613" s="3" t="s">
        <v>1983</v>
      </c>
      <c r="D613" t="s">
        <v>65</v>
      </c>
      <c r="E613" t="s">
        <v>66</v>
      </c>
      <c r="F613" t="s">
        <v>68</v>
      </c>
      <c r="G613" t="s">
        <v>81</v>
      </c>
      <c r="H613" t="s">
        <v>66</v>
      </c>
      <c r="I613">
        <f>MROUND(Table1[[#This Row],[Prob_H]]*100,2)/100</f>
        <v>0.56000000000000005</v>
      </c>
      <c r="J613">
        <f>1/Table1[[#This Row],[odds_ft_home_team_win]]-Table1[[#This Row],[Margin/3]]</f>
        <v>0.56958133574415704</v>
      </c>
      <c r="K613">
        <f>1/Table1[[#This Row],[odds_ft_draw]]-Table1[[#This Row],[Margin/3]]</f>
        <v>0.24730112936655699</v>
      </c>
      <c r="L613">
        <f>1/Table1[[#This Row],[odds_ft_away_team_win]]-Table1[[#This Row],[Margin/3]]</f>
        <v>0.18311753488928581</v>
      </c>
      <c r="M613">
        <v>4</v>
      </c>
      <c r="N613">
        <v>1.92</v>
      </c>
      <c r="O613">
        <v>1.0900000000000001</v>
      </c>
      <c r="P613">
        <v>1.76</v>
      </c>
      <c r="Q613">
        <v>1.2</v>
      </c>
      <c r="R613" t="str" cm="1">
        <f t="array" ref="R6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3">
        <v>3</v>
      </c>
      <c r="T613">
        <v>1</v>
      </c>
      <c r="U613">
        <v>4</v>
      </c>
      <c r="V613">
        <v>4</v>
      </c>
      <c r="W613">
        <v>3</v>
      </c>
      <c r="X613">
        <v>1</v>
      </c>
      <c r="Y613" t="s">
        <v>1984</v>
      </c>
      <c r="Z613">
        <v>19</v>
      </c>
      <c r="AA613">
        <v>9</v>
      </c>
      <c r="AB613">
        <v>3</v>
      </c>
      <c r="AC613">
        <v>1</v>
      </c>
      <c r="AD613">
        <v>0</v>
      </c>
      <c r="AE613">
        <v>4</v>
      </c>
      <c r="AF613">
        <v>0</v>
      </c>
      <c r="AG613">
        <v>1</v>
      </c>
      <c r="AH613">
        <v>0</v>
      </c>
      <c r="AI613">
        <v>1</v>
      </c>
      <c r="AJ613">
        <v>3</v>
      </c>
      <c r="AK613">
        <v>17</v>
      </c>
      <c r="AL613">
        <v>8</v>
      </c>
      <c r="AM613">
        <v>10</v>
      </c>
      <c r="AN613">
        <v>3</v>
      </c>
      <c r="AO613">
        <v>7</v>
      </c>
      <c r="AP613">
        <v>5</v>
      </c>
      <c r="AQ613">
        <v>13</v>
      </c>
      <c r="AR613">
        <v>19</v>
      </c>
      <c r="AS613">
        <v>55</v>
      </c>
      <c r="AT613">
        <v>45</v>
      </c>
      <c r="AU613">
        <v>0</v>
      </c>
      <c r="AV613">
        <v>0</v>
      </c>
      <c r="AW613">
        <v>3.52</v>
      </c>
      <c r="AX613">
        <v>59</v>
      </c>
      <c r="AY613">
        <v>80</v>
      </c>
      <c r="AZ613">
        <v>72</v>
      </c>
      <c r="BA613">
        <v>56</v>
      </c>
      <c r="BB613">
        <v>26</v>
      </c>
      <c r="BC613">
        <v>38</v>
      </c>
      <c r="BD613">
        <v>89</v>
      </c>
      <c r="BE613">
        <v>59</v>
      </c>
      <c r="BF613">
        <v>80</v>
      </c>
      <c r="BG613">
        <v>9.69</v>
      </c>
      <c r="BH613">
        <v>4.67</v>
      </c>
      <c r="BI613">
        <v>1.73</v>
      </c>
      <c r="BJ613">
        <v>3.91</v>
      </c>
      <c r="BK613">
        <v>5.22</v>
      </c>
      <c r="BL613">
        <f>1/Table1[[#This Row],[odds_ft_home_team_win]]+1/Table1[[#This Row],[odds_ft_draw]]+1/Table1[[#This Row],[odds_ft_away_team_win]]-1</f>
        <v>2.5360039010303481E-2</v>
      </c>
      <c r="BM613">
        <f>Table1[[#This Row],[Margin]]/3</f>
        <v>8.4533463367678276E-3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 t="s">
        <v>116</v>
      </c>
      <c r="BU613">
        <f>VLOOKUP(Table1[[#This Row],[Reference]],metron,11,FALSE)</f>
        <v>1.7546812539448771</v>
      </c>
      <c r="BV613">
        <f>VLOOKUP(Table1[[#This Row],[Reference]],metron,12,FALSE)</f>
        <v>0.93456764148958549</v>
      </c>
    </row>
    <row r="614" spans="1:74" hidden="1" x14ac:dyDescent="0.45">
      <c r="A614" t="s">
        <v>5411</v>
      </c>
      <c r="B614">
        <v>1454205960</v>
      </c>
      <c r="C614" s="3" t="s">
        <v>1985</v>
      </c>
      <c r="D614" t="s">
        <v>65</v>
      </c>
      <c r="E614" t="s">
        <v>66</v>
      </c>
      <c r="F614" t="s">
        <v>103</v>
      </c>
      <c r="G614" t="s">
        <v>85</v>
      </c>
      <c r="H614" t="s">
        <v>66</v>
      </c>
      <c r="I614">
        <f>MROUND(Table1[[#This Row],[Prob_H]]*100,2)/100</f>
        <v>0.4</v>
      </c>
      <c r="J614">
        <f>1/Table1[[#This Row],[odds_ft_home_team_win]]-Table1[[#This Row],[Margin/3]]</f>
        <v>0.40814324258032864</v>
      </c>
      <c r="K614">
        <f>1/Table1[[#This Row],[odds_ft_draw]]-Table1[[#This Row],[Margin/3]]</f>
        <v>0.26925435369143974</v>
      </c>
      <c r="L614">
        <f>1/Table1[[#This Row],[odds_ft_away_team_win]]-Table1[[#This Row],[Margin/3]]</f>
        <v>0.32260240372823151</v>
      </c>
      <c r="M614">
        <v>4</v>
      </c>
      <c r="N614">
        <v>1.4</v>
      </c>
      <c r="O614">
        <v>1</v>
      </c>
      <c r="P614">
        <v>2</v>
      </c>
      <c r="Q614">
        <v>1.3</v>
      </c>
      <c r="R614" t="str" cm="1">
        <f t="array" ref="R6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4">
        <v>3</v>
      </c>
      <c r="T614">
        <v>1</v>
      </c>
      <c r="U614">
        <v>4</v>
      </c>
      <c r="V614">
        <v>0</v>
      </c>
      <c r="W614">
        <v>0</v>
      </c>
      <c r="X614">
        <v>0</v>
      </c>
      <c r="Y614" t="s">
        <v>1986</v>
      </c>
      <c r="Z614">
        <v>86</v>
      </c>
      <c r="AA614">
        <v>-1</v>
      </c>
      <c r="AB614">
        <v>-1</v>
      </c>
      <c r="AC614">
        <v>2</v>
      </c>
      <c r="AD614">
        <v>1</v>
      </c>
      <c r="AE614">
        <v>4</v>
      </c>
      <c r="AF614">
        <v>1</v>
      </c>
      <c r="AG614">
        <v>2</v>
      </c>
      <c r="AH614">
        <v>1</v>
      </c>
      <c r="AI614">
        <v>2</v>
      </c>
      <c r="AJ614">
        <v>3</v>
      </c>
      <c r="AK614">
        <v>-1</v>
      </c>
      <c r="AL614">
        <v>-1</v>
      </c>
      <c r="AM614">
        <v>-1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0</v>
      </c>
      <c r="AV614">
        <v>0</v>
      </c>
      <c r="AW614">
        <v>3.3</v>
      </c>
      <c r="AX614">
        <v>70</v>
      </c>
      <c r="AY614">
        <v>90</v>
      </c>
      <c r="AZ614">
        <v>80</v>
      </c>
      <c r="BA614">
        <v>40</v>
      </c>
      <c r="BB614">
        <v>15</v>
      </c>
      <c r="BC614">
        <v>50</v>
      </c>
      <c r="BD614">
        <v>85</v>
      </c>
      <c r="BE614">
        <v>65</v>
      </c>
      <c r="BF614">
        <v>85</v>
      </c>
      <c r="BG614">
        <v>12.6</v>
      </c>
      <c r="BH614">
        <v>4.9000000000000004</v>
      </c>
      <c r="BI614">
        <v>2.4</v>
      </c>
      <c r="BJ614">
        <v>3.6</v>
      </c>
      <c r="BK614">
        <v>3.02</v>
      </c>
      <c r="BL614">
        <f>1/Table1[[#This Row],[odds_ft_home_team_win]]+1/Table1[[#This Row],[odds_ft_draw]]+1/Table1[[#This Row],[odds_ft_away_team_win]]-1</f>
        <v>2.5570272259014093E-2</v>
      </c>
      <c r="BM614">
        <f>Table1[[#This Row],[Margin]]/3</f>
        <v>8.5234240863380304E-3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 t="s">
        <v>118</v>
      </c>
      <c r="BU614">
        <f>VLOOKUP(Table1[[#This Row],[Reference]],metron,11,FALSE)</f>
        <v>1.344038264434575</v>
      </c>
      <c r="BV614">
        <f>VLOOKUP(Table1[[#This Row],[Reference]],metron,12,FALSE)</f>
        <v>1.1515772691037469</v>
      </c>
    </row>
    <row r="615" spans="1:74" hidden="1" x14ac:dyDescent="0.45">
      <c r="A615" t="s">
        <v>5411</v>
      </c>
      <c r="B615">
        <v>1454207400</v>
      </c>
      <c r="C615" s="3" t="s">
        <v>1987</v>
      </c>
      <c r="D615" t="s">
        <v>65</v>
      </c>
      <c r="E615" t="s">
        <v>66</v>
      </c>
      <c r="F615" t="s">
        <v>93</v>
      </c>
      <c r="G615" t="s">
        <v>94</v>
      </c>
      <c r="H615" t="s">
        <v>66</v>
      </c>
      <c r="I615">
        <f>MROUND(Table1[[#This Row],[Prob_H]]*100,2)/100</f>
        <v>0.38</v>
      </c>
      <c r="J615">
        <f>1/Table1[[#This Row],[odds_ft_home_team_win]]-Table1[[#This Row],[Margin/3]]</f>
        <v>0.37924759809583053</v>
      </c>
      <c r="K615">
        <f>1/Table1[[#This Row],[odds_ft_draw]]-Table1[[#This Row],[Margin/3]]</f>
        <v>0.28663594960848748</v>
      </c>
      <c r="L615">
        <f>1/Table1[[#This Row],[odds_ft_away_team_win]]-Table1[[#This Row],[Margin/3]]</f>
        <v>0.33411645229568188</v>
      </c>
      <c r="M615">
        <v>4</v>
      </c>
      <c r="N615">
        <v>0.6</v>
      </c>
      <c r="O615">
        <v>1.31</v>
      </c>
      <c r="P615">
        <v>0.71</v>
      </c>
      <c r="Q615">
        <v>1.3</v>
      </c>
      <c r="R615" t="str" cm="1">
        <f t="array" ref="R6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15">
        <v>1</v>
      </c>
      <c r="T615">
        <v>1</v>
      </c>
      <c r="U615">
        <v>2</v>
      </c>
      <c r="V615">
        <v>1</v>
      </c>
      <c r="W615">
        <v>1</v>
      </c>
      <c r="X615">
        <v>0</v>
      </c>
      <c r="Y615">
        <v>13</v>
      </c>
      <c r="Z615" t="s">
        <v>343</v>
      </c>
      <c r="AA615">
        <v>7</v>
      </c>
      <c r="AB615">
        <v>4</v>
      </c>
      <c r="AC615">
        <v>4</v>
      </c>
      <c r="AD615">
        <v>1</v>
      </c>
      <c r="AE615">
        <v>2</v>
      </c>
      <c r="AF615">
        <v>0</v>
      </c>
      <c r="AG615">
        <v>3</v>
      </c>
      <c r="AH615">
        <v>2</v>
      </c>
      <c r="AI615">
        <v>1</v>
      </c>
      <c r="AJ615">
        <v>1</v>
      </c>
      <c r="AK615">
        <v>9</v>
      </c>
      <c r="AL615">
        <v>12</v>
      </c>
      <c r="AM615">
        <v>3</v>
      </c>
      <c r="AN615">
        <v>6</v>
      </c>
      <c r="AO615">
        <v>6</v>
      </c>
      <c r="AP615">
        <v>6</v>
      </c>
      <c r="AQ615">
        <v>17</v>
      </c>
      <c r="AR615">
        <v>8</v>
      </c>
      <c r="AS615">
        <v>36</v>
      </c>
      <c r="AT615">
        <v>64</v>
      </c>
      <c r="AU615">
        <v>0</v>
      </c>
      <c r="AV615">
        <v>0</v>
      </c>
      <c r="AW615">
        <v>2.97</v>
      </c>
      <c r="AX615">
        <v>55</v>
      </c>
      <c r="AY615">
        <v>78</v>
      </c>
      <c r="AZ615">
        <v>69</v>
      </c>
      <c r="BA615">
        <v>26</v>
      </c>
      <c r="BB615">
        <v>18</v>
      </c>
      <c r="BC615">
        <v>48</v>
      </c>
      <c r="BD615">
        <v>78</v>
      </c>
      <c r="BE615">
        <v>33</v>
      </c>
      <c r="BF615">
        <v>93</v>
      </c>
      <c r="BG615">
        <v>9.25</v>
      </c>
      <c r="BH615">
        <v>5.4</v>
      </c>
      <c r="BI615">
        <v>2.58</v>
      </c>
      <c r="BJ615">
        <v>3.39</v>
      </c>
      <c r="BK615">
        <v>2.92</v>
      </c>
      <c r="BL615">
        <f>1/Table1[[#This Row],[odds_ft_home_team_win]]+1/Table1[[#This Row],[odds_ft_draw]]+1/Table1[[#This Row],[odds_ft_away_team_win]]-1</f>
        <v>2.5047903386926862E-2</v>
      </c>
      <c r="BM615">
        <f>Table1[[#This Row],[Margin]]/3</f>
        <v>8.3493011289756201E-3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 t="s">
        <v>95</v>
      </c>
      <c r="BU615">
        <f>VLOOKUP(Table1[[#This Row],[Reference]],metron,11,FALSE)</f>
        <v>1.330562659846547</v>
      </c>
      <c r="BV615">
        <f>VLOOKUP(Table1[[#This Row],[Reference]],metron,12,FALSE)</f>
        <v>1.1595268542199491</v>
      </c>
    </row>
    <row r="616" spans="1:74" hidden="1" x14ac:dyDescent="0.45">
      <c r="A616" t="s">
        <v>5411</v>
      </c>
      <c r="B616">
        <v>1454209200</v>
      </c>
      <c r="C616" s="3" t="s">
        <v>1988</v>
      </c>
      <c r="D616" t="s">
        <v>65</v>
      </c>
      <c r="E616" t="s">
        <v>66</v>
      </c>
      <c r="F616" t="s">
        <v>1643</v>
      </c>
      <c r="G616" t="s">
        <v>86</v>
      </c>
      <c r="H616" t="s">
        <v>66</v>
      </c>
      <c r="I616">
        <f>MROUND(Table1[[#This Row],[Prob_H]]*100,2)/100</f>
        <v>0.2</v>
      </c>
      <c r="J616">
        <f>1/Table1[[#This Row],[odds_ft_home_team_win]]-Table1[[#This Row],[Margin/3]]</f>
        <v>0.20856049728431711</v>
      </c>
      <c r="K616">
        <f>1/Table1[[#This Row],[odds_ft_draw]]-Table1[[#This Row],[Margin/3]]</f>
        <v>0.26788385151065675</v>
      </c>
      <c r="L616">
        <f>1/Table1[[#This Row],[odds_ft_away_team_win]]-Table1[[#This Row],[Margin/3]]</f>
        <v>0.52355565120502601</v>
      </c>
      <c r="M616">
        <v>4</v>
      </c>
      <c r="N616">
        <v>1</v>
      </c>
      <c r="O616">
        <v>2</v>
      </c>
      <c r="P616">
        <v>1.29</v>
      </c>
      <c r="Q616">
        <v>1.71</v>
      </c>
      <c r="R616" t="str" cm="1">
        <f t="array" ref="R6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16">
        <v>0</v>
      </c>
      <c r="T616">
        <v>3</v>
      </c>
      <c r="U616">
        <v>3</v>
      </c>
      <c r="V616">
        <v>2</v>
      </c>
      <c r="W616">
        <v>0</v>
      </c>
      <c r="X616">
        <v>2</v>
      </c>
      <c r="Z616" t="s">
        <v>1989</v>
      </c>
      <c r="AA616">
        <v>4</v>
      </c>
      <c r="AB616">
        <v>4</v>
      </c>
      <c r="AC616">
        <v>3</v>
      </c>
      <c r="AD616">
        <v>0</v>
      </c>
      <c r="AE616">
        <v>4</v>
      </c>
      <c r="AF616">
        <v>0</v>
      </c>
      <c r="AG616">
        <v>0</v>
      </c>
      <c r="AH616">
        <v>3</v>
      </c>
      <c r="AI616">
        <v>2</v>
      </c>
      <c r="AJ616">
        <v>2</v>
      </c>
      <c r="AK616">
        <v>11</v>
      </c>
      <c r="AL616">
        <v>11</v>
      </c>
      <c r="AM616">
        <v>7</v>
      </c>
      <c r="AN616">
        <v>7</v>
      </c>
      <c r="AO616">
        <v>4</v>
      </c>
      <c r="AP616">
        <v>4</v>
      </c>
      <c r="AQ616">
        <v>12</v>
      </c>
      <c r="AR616">
        <v>25</v>
      </c>
      <c r="AS616">
        <v>56</v>
      </c>
      <c r="AT616">
        <v>44</v>
      </c>
      <c r="AU616">
        <v>0</v>
      </c>
      <c r="AV616">
        <v>0</v>
      </c>
      <c r="AW616">
        <v>2.5299999999999998</v>
      </c>
      <c r="AX616">
        <v>46</v>
      </c>
      <c r="AY616">
        <v>75</v>
      </c>
      <c r="AZ616">
        <v>58</v>
      </c>
      <c r="BA616">
        <v>18</v>
      </c>
      <c r="BB616">
        <v>14</v>
      </c>
      <c r="BC616">
        <v>31</v>
      </c>
      <c r="BD616">
        <v>62</v>
      </c>
      <c r="BE616">
        <v>58</v>
      </c>
      <c r="BF616">
        <v>76</v>
      </c>
      <c r="BG616">
        <v>10.17</v>
      </c>
      <c r="BH616">
        <v>5.68</v>
      </c>
      <c r="BI616">
        <v>4.6100000000000003</v>
      </c>
      <c r="BJ616">
        <v>3.62</v>
      </c>
      <c r="BK616">
        <v>1.88</v>
      </c>
      <c r="BL616">
        <f>1/Table1[[#This Row],[odds_ft_home_team_win]]+1/Table1[[#This Row],[odds_ft_draw]]+1/Table1[[#This Row],[odds_ft_away_team_win]]-1</f>
        <v>2.507772723598567E-2</v>
      </c>
      <c r="BM616">
        <f>Table1[[#This Row],[Margin]]/3</f>
        <v>8.3592424119952238E-3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 t="s">
        <v>1644</v>
      </c>
      <c r="BU616">
        <f>VLOOKUP(Table1[[#This Row],[Reference]],metron,11,FALSE)</f>
        <v>1.0101010101010099</v>
      </c>
      <c r="BV616">
        <f>VLOOKUP(Table1[[#This Row],[Reference]],metron,12,FALSE)</f>
        <v>1.696408529741863</v>
      </c>
    </row>
    <row r="617" spans="1:74" hidden="1" x14ac:dyDescent="0.45">
      <c r="A617" t="s">
        <v>5411</v>
      </c>
      <c r="B617">
        <v>1454263200</v>
      </c>
      <c r="C617" s="3" t="s">
        <v>1990</v>
      </c>
      <c r="D617" t="s">
        <v>65</v>
      </c>
      <c r="E617" t="s">
        <v>66</v>
      </c>
      <c r="F617" t="s">
        <v>97</v>
      </c>
      <c r="G617" t="s">
        <v>73</v>
      </c>
      <c r="H617" t="s">
        <v>66</v>
      </c>
      <c r="I617">
        <f>MROUND(Table1[[#This Row],[Prob_H]]*100,2)/100</f>
        <v>0.54</v>
      </c>
      <c r="J617">
        <f>1/Table1[[#This Row],[odds_ft_home_team_win]]-Table1[[#This Row],[Margin/3]]</f>
        <v>0.53224570342290745</v>
      </c>
      <c r="K617">
        <f>1/Table1[[#This Row],[odds_ft_draw]]-Table1[[#This Row],[Margin/3]]</f>
        <v>0.26418472691506456</v>
      </c>
      <c r="L617">
        <f>1/Table1[[#This Row],[odds_ft_away_team_win]]-Table1[[#This Row],[Margin/3]]</f>
        <v>0.20356956966202802</v>
      </c>
      <c r="M617">
        <v>4</v>
      </c>
      <c r="N617">
        <v>1.83</v>
      </c>
      <c r="O617">
        <v>0.91</v>
      </c>
      <c r="P617">
        <v>1.63</v>
      </c>
      <c r="Q617">
        <v>0.78</v>
      </c>
      <c r="R617" t="str" cm="1">
        <f t="array" ref="R6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17">
        <v>1</v>
      </c>
      <c r="T617">
        <v>1</v>
      </c>
      <c r="U617">
        <v>2</v>
      </c>
      <c r="V617">
        <v>1</v>
      </c>
      <c r="W617">
        <v>1</v>
      </c>
      <c r="X617">
        <v>0</v>
      </c>
      <c r="Y617">
        <v>33</v>
      </c>
      <c r="Z617" t="s">
        <v>624</v>
      </c>
      <c r="AA617">
        <v>2</v>
      </c>
      <c r="AB617">
        <v>7</v>
      </c>
      <c r="AC617">
        <v>1</v>
      </c>
      <c r="AD617">
        <v>0</v>
      </c>
      <c r="AE617">
        <v>3</v>
      </c>
      <c r="AF617">
        <v>0</v>
      </c>
      <c r="AG617">
        <v>0</v>
      </c>
      <c r="AH617">
        <v>1</v>
      </c>
      <c r="AI617">
        <v>1</v>
      </c>
      <c r="AJ617">
        <v>2</v>
      </c>
      <c r="AK617">
        <v>10</v>
      </c>
      <c r="AL617">
        <v>9</v>
      </c>
      <c r="AM617">
        <v>6</v>
      </c>
      <c r="AN617">
        <v>5</v>
      </c>
      <c r="AO617">
        <v>4</v>
      </c>
      <c r="AP617">
        <v>4</v>
      </c>
      <c r="AQ617">
        <v>17</v>
      </c>
      <c r="AR617">
        <v>15</v>
      </c>
      <c r="AS617">
        <v>48</v>
      </c>
      <c r="AT617">
        <v>52</v>
      </c>
      <c r="AU617">
        <v>0</v>
      </c>
      <c r="AV617">
        <v>0</v>
      </c>
      <c r="AW617">
        <v>2.27</v>
      </c>
      <c r="AX617">
        <v>52</v>
      </c>
      <c r="AY617">
        <v>56</v>
      </c>
      <c r="AZ617">
        <v>38</v>
      </c>
      <c r="BA617">
        <v>25</v>
      </c>
      <c r="BB617">
        <v>13</v>
      </c>
      <c r="BC617">
        <v>22</v>
      </c>
      <c r="BD617">
        <v>61</v>
      </c>
      <c r="BE617">
        <v>38</v>
      </c>
      <c r="BF617">
        <v>73</v>
      </c>
      <c r="BG617">
        <v>10.38</v>
      </c>
      <c r="BH617">
        <v>4.92</v>
      </c>
      <c r="BI617">
        <v>1.85</v>
      </c>
      <c r="BJ617">
        <v>3.67</v>
      </c>
      <c r="BK617">
        <v>4.72</v>
      </c>
      <c r="BL617">
        <f>1/Table1[[#This Row],[odds_ft_home_team_win]]+1/Table1[[#This Row],[odds_ft_draw]]+1/Table1[[#This Row],[odds_ft_away_team_win]]-1</f>
        <v>2.4884511352899041E-2</v>
      </c>
      <c r="BM617">
        <f>Table1[[#This Row],[Margin]]/3</f>
        <v>8.2948371176330138E-3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100</v>
      </c>
      <c r="BU617">
        <f>VLOOKUP(Table1[[#This Row],[Reference]],metron,11,FALSE)</f>
        <v>1.684957590444867</v>
      </c>
      <c r="BV617">
        <f>VLOOKUP(Table1[[#This Row],[Reference]],metron,12,FALSE)</f>
        <v>0.95101263631642718</v>
      </c>
    </row>
    <row r="618" spans="1:74" hidden="1" x14ac:dyDescent="0.45">
      <c r="A618" t="s">
        <v>5410</v>
      </c>
      <c r="B618">
        <v>1470520800</v>
      </c>
      <c r="C618" s="3" t="s">
        <v>2248</v>
      </c>
      <c r="D618" t="s">
        <v>65</v>
      </c>
      <c r="E618" t="s">
        <v>66</v>
      </c>
      <c r="F618" t="s">
        <v>77</v>
      </c>
      <c r="G618" t="s">
        <v>72</v>
      </c>
      <c r="H618" t="s">
        <v>66</v>
      </c>
      <c r="I618">
        <f>MROUND(Table1[[#This Row],[Prob_H]]*100,2)/100</f>
        <v>0.48</v>
      </c>
      <c r="J618">
        <f>1/Table1[[#This Row],[odds_ft_home_team_win]]-Table1[[#This Row],[Margin/3]]</f>
        <v>0.48179367621042596</v>
      </c>
      <c r="K618">
        <f>1/Table1[[#This Row],[odds_ft_draw]]-Table1[[#This Row],[Margin/3]]</f>
        <v>0.27408347348526813</v>
      </c>
      <c r="L618">
        <f>1/Table1[[#This Row],[odds_ft_away_team_win]]-Table1[[#This Row],[Margin/3]]</f>
        <v>0.24412285030430597</v>
      </c>
      <c r="M618">
        <v>4</v>
      </c>
      <c r="N618">
        <v>1</v>
      </c>
      <c r="O618">
        <v>0</v>
      </c>
      <c r="P618">
        <v>1.35</v>
      </c>
      <c r="Q618">
        <v>1.3</v>
      </c>
      <c r="R618" t="str" cm="1">
        <f t="array" ref="R6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18">
        <v>1</v>
      </c>
      <c r="T618">
        <v>2</v>
      </c>
      <c r="U618">
        <v>3</v>
      </c>
      <c r="V618">
        <v>1</v>
      </c>
      <c r="W618">
        <v>0</v>
      </c>
      <c r="X618">
        <v>1</v>
      </c>
      <c r="Y618">
        <v>90</v>
      </c>
      <c r="Z618" t="s">
        <v>2249</v>
      </c>
      <c r="AA618">
        <v>5</v>
      </c>
      <c r="AB618">
        <v>4</v>
      </c>
      <c r="AC618">
        <v>2</v>
      </c>
      <c r="AD618">
        <v>1</v>
      </c>
      <c r="AE618">
        <v>1</v>
      </c>
      <c r="AF618">
        <v>0</v>
      </c>
      <c r="AG618">
        <v>1</v>
      </c>
      <c r="AH618">
        <v>2</v>
      </c>
      <c r="AI618">
        <v>1</v>
      </c>
      <c r="AJ618">
        <v>0</v>
      </c>
      <c r="AK618">
        <v>11</v>
      </c>
      <c r="AL618">
        <v>10</v>
      </c>
      <c r="AM618">
        <v>7</v>
      </c>
      <c r="AN618">
        <v>7</v>
      </c>
      <c r="AO618">
        <v>4</v>
      </c>
      <c r="AP618">
        <v>3</v>
      </c>
      <c r="AQ618">
        <v>13</v>
      </c>
      <c r="AR618">
        <v>15</v>
      </c>
      <c r="AS618">
        <v>51</v>
      </c>
      <c r="AT618">
        <v>49</v>
      </c>
      <c r="AU618">
        <v>0</v>
      </c>
      <c r="AV618">
        <v>0</v>
      </c>
      <c r="AW618">
        <v>2.5</v>
      </c>
      <c r="AX618">
        <v>50</v>
      </c>
      <c r="AY618">
        <v>50</v>
      </c>
      <c r="AZ618">
        <v>50</v>
      </c>
      <c r="BA618">
        <v>50</v>
      </c>
      <c r="BB618">
        <v>50</v>
      </c>
      <c r="BC618">
        <v>50</v>
      </c>
      <c r="BD618">
        <v>50</v>
      </c>
      <c r="BE618">
        <v>0</v>
      </c>
      <c r="BF618">
        <v>50</v>
      </c>
      <c r="BG618">
        <v>13</v>
      </c>
      <c r="BH618">
        <v>3</v>
      </c>
      <c r="BI618">
        <v>2.04</v>
      </c>
      <c r="BJ618">
        <v>3.54</v>
      </c>
      <c r="BK618">
        <v>3.96</v>
      </c>
      <c r="BL618">
        <f>1/Table1[[#This Row],[odds_ft_home_team_win]]+1/Table1[[#This Row],[odds_ft_draw]]+1/Table1[[#This Row],[odds_ft_away_team_win]]-1</f>
        <v>2.520720666283971E-2</v>
      </c>
      <c r="BM618">
        <f>Table1[[#This Row],[Margin]]/3</f>
        <v>8.4024022209465699E-3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 t="s">
        <v>79</v>
      </c>
      <c r="BU618">
        <f>VLOOKUP(Table1[[#This Row],[Reference]],metron,11,FALSE)</f>
        <v>1.510877192982456</v>
      </c>
      <c r="BV618">
        <f>VLOOKUP(Table1[[#This Row],[Reference]],metron,12,FALSE)</f>
        <v>1.0163157894736841</v>
      </c>
    </row>
    <row r="619" spans="1:74" hidden="1" x14ac:dyDescent="0.45">
      <c r="A619" t="s">
        <v>5410</v>
      </c>
      <c r="B619">
        <v>1470528000</v>
      </c>
      <c r="C619" s="3" t="s">
        <v>2250</v>
      </c>
      <c r="D619" t="s">
        <v>65</v>
      </c>
      <c r="E619" t="s">
        <v>66</v>
      </c>
      <c r="F619" t="s">
        <v>78</v>
      </c>
      <c r="G619" t="s">
        <v>93</v>
      </c>
      <c r="H619" t="s">
        <v>66</v>
      </c>
      <c r="I619">
        <f>MROUND(Table1[[#This Row],[Prob_H]]*100,2)/100</f>
        <v>0.4</v>
      </c>
      <c r="J619">
        <f>1/Table1[[#This Row],[odds_ft_home_team_win]]-Table1[[#This Row],[Margin/3]]</f>
        <v>0.40473506607100079</v>
      </c>
      <c r="K619">
        <f>1/Table1[[#This Row],[odds_ft_draw]]-Table1[[#This Row],[Margin/3]]</f>
        <v>0.28220959999373768</v>
      </c>
      <c r="L619">
        <f>1/Table1[[#This Row],[odds_ft_away_team_win]]-Table1[[#This Row],[Margin/3]]</f>
        <v>0.31305533393526164</v>
      </c>
      <c r="M619">
        <v>4</v>
      </c>
      <c r="N619">
        <v>1</v>
      </c>
      <c r="O619">
        <v>1</v>
      </c>
      <c r="P619">
        <v>1.39</v>
      </c>
      <c r="Q619">
        <v>0.78</v>
      </c>
      <c r="R619" t="str" cm="1">
        <f t="array" ref="R6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19">
        <v>3</v>
      </c>
      <c r="T619">
        <v>2</v>
      </c>
      <c r="U619">
        <v>5</v>
      </c>
      <c r="V619">
        <v>2</v>
      </c>
      <c r="W619">
        <v>2</v>
      </c>
      <c r="X619">
        <v>0</v>
      </c>
      <c r="Y619" t="s">
        <v>2251</v>
      </c>
      <c r="Z619" t="s">
        <v>2252</v>
      </c>
      <c r="AA619">
        <v>-1</v>
      </c>
      <c r="AB619">
        <v>-1</v>
      </c>
      <c r="AC619">
        <v>3</v>
      </c>
      <c r="AD619">
        <v>0</v>
      </c>
      <c r="AE619">
        <v>2</v>
      </c>
      <c r="AF619">
        <v>0</v>
      </c>
      <c r="AG619">
        <v>1</v>
      </c>
      <c r="AH619">
        <v>2</v>
      </c>
      <c r="AI619">
        <v>1</v>
      </c>
      <c r="AJ619">
        <v>1</v>
      </c>
      <c r="AK619">
        <v>-1</v>
      </c>
      <c r="AL619">
        <v>-1</v>
      </c>
      <c r="AM619">
        <v>-1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0</v>
      </c>
      <c r="AV619">
        <v>0</v>
      </c>
      <c r="AW619">
        <v>2</v>
      </c>
      <c r="AX619">
        <v>50</v>
      </c>
      <c r="AY619">
        <v>50</v>
      </c>
      <c r="AZ619">
        <v>50</v>
      </c>
      <c r="BA619">
        <v>50</v>
      </c>
      <c r="BB619">
        <v>0</v>
      </c>
      <c r="BC619">
        <v>0</v>
      </c>
      <c r="BD619">
        <v>50</v>
      </c>
      <c r="BE619">
        <v>50</v>
      </c>
      <c r="BF619">
        <v>50</v>
      </c>
      <c r="BG619">
        <v>8</v>
      </c>
      <c r="BH619">
        <v>3</v>
      </c>
      <c r="BI619">
        <v>2.42</v>
      </c>
      <c r="BJ619">
        <v>3.44</v>
      </c>
      <c r="BK619">
        <v>3.11</v>
      </c>
      <c r="BL619">
        <f>1/Table1[[#This Row],[odds_ft_home_team_win]]+1/Table1[[#This Row],[odds_ft_draw]]+1/Table1[[#This Row],[odds_ft_away_team_win]]-1</f>
        <v>2.5464223274600961E-2</v>
      </c>
      <c r="BM619">
        <f>Table1[[#This Row],[Margin]]/3</f>
        <v>8.488074424866987E-3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106</v>
      </c>
      <c r="BU619">
        <f>VLOOKUP(Table1[[#This Row],[Reference]],metron,11,FALSE)</f>
        <v>1.344038264434575</v>
      </c>
      <c r="BV619">
        <f>VLOOKUP(Table1[[#This Row],[Reference]],metron,12,FALSE)</f>
        <v>1.1515772691037469</v>
      </c>
    </row>
    <row r="620" spans="1:74" hidden="1" x14ac:dyDescent="0.45">
      <c r="A620" t="s">
        <v>5410</v>
      </c>
      <c r="B620">
        <v>1470528000</v>
      </c>
      <c r="C620" s="3" t="s">
        <v>2250</v>
      </c>
      <c r="D620" t="s">
        <v>65</v>
      </c>
      <c r="E620" t="s">
        <v>66</v>
      </c>
      <c r="F620" t="s">
        <v>68</v>
      </c>
      <c r="G620" t="s">
        <v>67</v>
      </c>
      <c r="H620" t="s">
        <v>66</v>
      </c>
      <c r="I620">
        <f>MROUND(Table1[[#This Row],[Prob_H]]*100,2)/100</f>
        <v>0.7</v>
      </c>
      <c r="J620">
        <f>1/Table1[[#This Row],[odds_ft_home_team_win]]-Table1[[#This Row],[Margin/3]]</f>
        <v>0.700239011651004</v>
      </c>
      <c r="K620">
        <f>1/Table1[[#This Row],[odds_ft_draw]]-Table1[[#This Row],[Margin/3]]</f>
        <v>0.19763072374290946</v>
      </c>
      <c r="L620">
        <f>1/Table1[[#This Row],[odds_ft_away_team_win]]-Table1[[#This Row],[Margin/3]]</f>
        <v>0.10213026460608667</v>
      </c>
      <c r="M620">
        <v>4</v>
      </c>
      <c r="N620">
        <v>1</v>
      </c>
      <c r="O620">
        <v>0</v>
      </c>
      <c r="P620">
        <v>1.78</v>
      </c>
      <c r="Q620">
        <v>0.53</v>
      </c>
      <c r="R620" t="str" cm="1">
        <f t="array" ref="R6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55</v>
      </c>
      <c r="AA620">
        <v>11</v>
      </c>
      <c r="AB620">
        <v>5</v>
      </c>
      <c r="AC620">
        <v>2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20</v>
      </c>
      <c r="AL620">
        <v>11</v>
      </c>
      <c r="AM620">
        <v>8</v>
      </c>
      <c r="AN620">
        <v>7</v>
      </c>
      <c r="AO620">
        <v>12</v>
      </c>
      <c r="AP620">
        <v>4</v>
      </c>
      <c r="AQ620">
        <v>11</v>
      </c>
      <c r="AR620">
        <v>4</v>
      </c>
      <c r="AS620">
        <v>53</v>
      </c>
      <c r="AT620">
        <v>47</v>
      </c>
      <c r="AU620">
        <v>0</v>
      </c>
      <c r="AV620">
        <v>0</v>
      </c>
      <c r="AW620">
        <v>1</v>
      </c>
      <c r="AX620">
        <v>0</v>
      </c>
      <c r="AY620">
        <v>50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50</v>
      </c>
      <c r="BF620">
        <v>50</v>
      </c>
      <c r="BG620">
        <v>16</v>
      </c>
      <c r="BH620">
        <v>4</v>
      </c>
      <c r="BI620">
        <v>1.41</v>
      </c>
      <c r="BJ620">
        <v>4.84</v>
      </c>
      <c r="BK620">
        <v>9</v>
      </c>
      <c r="BL620">
        <f>1/Table1[[#This Row],[odds_ft_home_team_win]]+1/Table1[[#This Row],[odds_ft_draw]]+1/Table1[[#This Row],[odds_ft_away_team_win]]-1</f>
        <v>2.6942539515073305E-2</v>
      </c>
      <c r="BM620">
        <f>Table1[[#This Row],[Margin]]/3</f>
        <v>8.9808465050244344E-3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 t="s">
        <v>116</v>
      </c>
      <c r="BU620">
        <f>VLOOKUP(Table1[[#This Row],[Reference]],metron,11,FALSE)</f>
        <v>2.224544841537424</v>
      </c>
      <c r="BV620">
        <f>VLOOKUP(Table1[[#This Row],[Reference]],metron,12,FALSE)</f>
        <v>0.76803776129467294</v>
      </c>
    </row>
    <row r="621" spans="1:74" hidden="1" x14ac:dyDescent="0.45">
      <c r="A621" t="s">
        <v>5410</v>
      </c>
      <c r="B621">
        <v>1470528360</v>
      </c>
      <c r="C621" s="3" t="s">
        <v>2253</v>
      </c>
      <c r="D621" t="s">
        <v>65</v>
      </c>
      <c r="E621" t="s">
        <v>66</v>
      </c>
      <c r="F621" t="s">
        <v>81</v>
      </c>
      <c r="G621" t="s">
        <v>85</v>
      </c>
      <c r="H621" t="s">
        <v>66</v>
      </c>
      <c r="I621">
        <f>MROUND(Table1[[#This Row],[Prob_H]]*100,2)/100</f>
        <v>0.42</v>
      </c>
      <c r="J621">
        <f>1/Table1[[#This Row],[odds_ft_home_team_win]]-Table1[[#This Row],[Margin/3]]</f>
        <v>0.42062399019058838</v>
      </c>
      <c r="K621">
        <f>1/Table1[[#This Row],[odds_ft_draw]]-Table1[[#This Row],[Margin/3]]</f>
        <v>0.26844775108367269</v>
      </c>
      <c r="L621">
        <f>1/Table1[[#This Row],[odds_ft_away_team_win]]-Table1[[#This Row],[Margin/3]]</f>
        <v>0.31092825872573898</v>
      </c>
      <c r="M621">
        <v>4</v>
      </c>
      <c r="N621">
        <v>1</v>
      </c>
      <c r="O621">
        <v>0</v>
      </c>
      <c r="P621">
        <v>1.37</v>
      </c>
      <c r="Q621">
        <v>1</v>
      </c>
      <c r="R621" t="str" cm="1">
        <f t="array" ref="R6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21">
        <v>0</v>
      </c>
      <c r="T621">
        <v>3</v>
      </c>
      <c r="U621">
        <v>3</v>
      </c>
      <c r="V621">
        <v>1</v>
      </c>
      <c r="W621">
        <v>0</v>
      </c>
      <c r="X621">
        <v>1</v>
      </c>
      <c r="Z621" t="s">
        <v>2254</v>
      </c>
      <c r="AA621">
        <v>13</v>
      </c>
      <c r="AB621">
        <v>10</v>
      </c>
      <c r="AC621">
        <v>3</v>
      </c>
      <c r="AD621">
        <v>0</v>
      </c>
      <c r="AE621">
        <v>3</v>
      </c>
      <c r="AF621">
        <v>0</v>
      </c>
      <c r="AG621">
        <v>2</v>
      </c>
      <c r="AH621">
        <v>1</v>
      </c>
      <c r="AI621">
        <v>1</v>
      </c>
      <c r="AJ621">
        <v>2</v>
      </c>
      <c r="AK621">
        <v>18</v>
      </c>
      <c r="AL621">
        <v>10</v>
      </c>
      <c r="AM621">
        <v>7</v>
      </c>
      <c r="AN621">
        <v>6</v>
      </c>
      <c r="AO621">
        <v>11</v>
      </c>
      <c r="AP621">
        <v>4</v>
      </c>
      <c r="AQ621">
        <v>16</v>
      </c>
      <c r="AR621">
        <v>11</v>
      </c>
      <c r="AS621">
        <v>52</v>
      </c>
      <c r="AT621">
        <v>48</v>
      </c>
      <c r="AU621">
        <v>0</v>
      </c>
      <c r="AV621">
        <v>0</v>
      </c>
      <c r="AW621">
        <v>0.5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9</v>
      </c>
      <c r="BH621">
        <v>3</v>
      </c>
      <c r="BI621">
        <v>2.33</v>
      </c>
      <c r="BJ621">
        <v>3.61</v>
      </c>
      <c r="BK621">
        <v>3.13</v>
      </c>
      <c r="BL621">
        <f>1/Table1[[#This Row],[odds_ft_home_team_win]]+1/Table1[[#This Row],[odds_ft_draw]]+1/Table1[[#This Row],[odds_ft_away_team_win]]-1</f>
        <v>2.568167749690442E-2</v>
      </c>
      <c r="BM621">
        <f>Table1[[#This Row],[Margin]]/3</f>
        <v>8.5605591656348068E-3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109</v>
      </c>
      <c r="BU621">
        <f>VLOOKUP(Table1[[#This Row],[Reference]],metron,11,FALSE)</f>
        <v>1.396960958296362</v>
      </c>
      <c r="BV621">
        <f>VLOOKUP(Table1[[#This Row],[Reference]],metron,12,FALSE)</f>
        <v>1.091503992901508</v>
      </c>
    </row>
    <row r="622" spans="1:74" hidden="1" x14ac:dyDescent="0.45">
      <c r="A622" t="s">
        <v>5410</v>
      </c>
      <c r="B622">
        <v>1470535200</v>
      </c>
      <c r="C622" s="3" t="s">
        <v>2255</v>
      </c>
      <c r="D622" t="s">
        <v>65</v>
      </c>
      <c r="E622" t="s">
        <v>66</v>
      </c>
      <c r="F622" t="s">
        <v>611</v>
      </c>
      <c r="G622" t="s">
        <v>86</v>
      </c>
      <c r="H622" t="s">
        <v>66</v>
      </c>
      <c r="I622">
        <f>MROUND(Table1[[#This Row],[Prob_H]]*100,2)/100</f>
        <v>0.26</v>
      </c>
      <c r="J622">
        <f>1/Table1[[#This Row],[odds_ft_home_team_win]]-Table1[[#This Row],[Margin/3]]</f>
        <v>0.26278159422421099</v>
      </c>
      <c r="K622">
        <f>1/Table1[[#This Row],[odds_ft_draw]]-Table1[[#This Row],[Margin/3]]</f>
        <v>0.28247655861571536</v>
      </c>
      <c r="L622">
        <f>1/Table1[[#This Row],[odds_ft_away_team_win]]-Table1[[#This Row],[Margin/3]]</f>
        <v>0.4547418471600736</v>
      </c>
      <c r="M622">
        <v>4</v>
      </c>
      <c r="N622">
        <v>3</v>
      </c>
      <c r="O622">
        <v>0</v>
      </c>
      <c r="P622">
        <v>1.65</v>
      </c>
      <c r="Q622">
        <v>1.25</v>
      </c>
      <c r="R622" t="str" cm="1">
        <f t="array" ref="R6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22">
        <v>2</v>
      </c>
      <c r="T622">
        <v>4</v>
      </c>
      <c r="U622">
        <v>6</v>
      </c>
      <c r="V622">
        <v>3</v>
      </c>
      <c r="W622">
        <v>2</v>
      </c>
      <c r="X622">
        <v>1</v>
      </c>
      <c r="Y622" t="s">
        <v>2256</v>
      </c>
      <c r="Z622" t="s">
        <v>2257</v>
      </c>
      <c r="AA622">
        <v>3</v>
      </c>
      <c r="AB622">
        <v>8</v>
      </c>
      <c r="AC622">
        <v>2</v>
      </c>
      <c r="AD622">
        <v>2</v>
      </c>
      <c r="AE622">
        <v>1</v>
      </c>
      <c r="AF622">
        <v>1</v>
      </c>
      <c r="AG622">
        <v>2</v>
      </c>
      <c r="AH622">
        <v>2</v>
      </c>
      <c r="AI622">
        <v>2</v>
      </c>
      <c r="AJ622">
        <v>0</v>
      </c>
      <c r="AK622">
        <v>7</v>
      </c>
      <c r="AL622">
        <v>12</v>
      </c>
      <c r="AM622">
        <v>4</v>
      </c>
      <c r="AN622">
        <v>5</v>
      </c>
      <c r="AO622">
        <v>3</v>
      </c>
      <c r="AP622">
        <v>7</v>
      </c>
      <c r="AQ622">
        <v>11</v>
      </c>
      <c r="AR622">
        <v>11</v>
      </c>
      <c r="AS622">
        <v>47</v>
      </c>
      <c r="AT622">
        <v>53</v>
      </c>
      <c r="AU622">
        <v>0</v>
      </c>
      <c r="AV622">
        <v>0</v>
      </c>
      <c r="AW622">
        <v>1</v>
      </c>
      <c r="AX622">
        <v>0</v>
      </c>
      <c r="AY622">
        <v>50</v>
      </c>
      <c r="AZ622">
        <v>0</v>
      </c>
      <c r="BA622">
        <v>0</v>
      </c>
      <c r="BB622">
        <v>0</v>
      </c>
      <c r="BC622">
        <v>0</v>
      </c>
      <c r="BD622">
        <v>50</v>
      </c>
      <c r="BE622">
        <v>0</v>
      </c>
      <c r="BF622">
        <v>50</v>
      </c>
      <c r="BG622">
        <v>6</v>
      </c>
      <c r="BH622">
        <v>4</v>
      </c>
      <c r="BI622">
        <v>3.69</v>
      </c>
      <c r="BJ622">
        <v>3.44</v>
      </c>
      <c r="BK622">
        <v>2.16</v>
      </c>
      <c r="BL622">
        <f>1/Table1[[#This Row],[odds_ft_home_team_win]]+1/Table1[[#This Row],[odds_ft_draw]]+1/Table1[[#This Row],[odds_ft_away_team_win]]-1</f>
        <v>2.4663347408667935E-2</v>
      </c>
      <c r="BM622">
        <f>Table1[[#This Row],[Margin]]/3</f>
        <v>8.2211158028893117E-3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t="s">
        <v>614</v>
      </c>
      <c r="BU622">
        <f>VLOOKUP(Table1[[#This Row],[Reference]],metron,11,FALSE)</f>
        <v>1.0936930368209989</v>
      </c>
      <c r="BV622">
        <f>VLOOKUP(Table1[[#This Row],[Reference]],metron,12,FALSE)</f>
        <v>1.475756471017134</v>
      </c>
    </row>
    <row r="623" spans="1:74" hidden="1" x14ac:dyDescent="0.45">
      <c r="A623" t="s">
        <v>5410</v>
      </c>
      <c r="B623">
        <v>1470535200</v>
      </c>
      <c r="C623" s="3" t="s">
        <v>2255</v>
      </c>
      <c r="D623" t="s">
        <v>65</v>
      </c>
      <c r="E623" t="s">
        <v>66</v>
      </c>
      <c r="F623" t="s">
        <v>2218</v>
      </c>
      <c r="G623" t="s">
        <v>94</v>
      </c>
      <c r="H623" t="s">
        <v>66</v>
      </c>
      <c r="I623">
        <f>MROUND(Table1[[#This Row],[Prob_H]]*100,2)/100</f>
        <v>0.4</v>
      </c>
      <c r="J623">
        <f>1/Table1[[#This Row],[odds_ft_home_team_win]]-Table1[[#This Row],[Margin/3]]</f>
        <v>0.39146301726946892</v>
      </c>
      <c r="K623">
        <f>1/Table1[[#This Row],[odds_ft_draw]]-Table1[[#This Row],[Margin/3]]</f>
        <v>0.29449332029977193</v>
      </c>
      <c r="L623">
        <f>1/Table1[[#This Row],[odds_ft_away_team_win]]-Table1[[#This Row],[Margin/3]]</f>
        <v>0.31404366243075921</v>
      </c>
      <c r="M623">
        <v>4</v>
      </c>
      <c r="N623">
        <v>1</v>
      </c>
      <c r="O623">
        <v>1</v>
      </c>
      <c r="P623">
        <v>1.63</v>
      </c>
      <c r="Q623">
        <v>0.83</v>
      </c>
      <c r="R623" t="str" cm="1">
        <f t="array" ref="R6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23">
        <v>2</v>
      </c>
      <c r="T623">
        <v>2</v>
      </c>
      <c r="U623">
        <v>4</v>
      </c>
      <c r="V623">
        <v>2</v>
      </c>
      <c r="W623">
        <v>1</v>
      </c>
      <c r="X623">
        <v>1</v>
      </c>
      <c r="Y623" t="s">
        <v>2258</v>
      </c>
      <c r="Z623" t="s">
        <v>2259</v>
      </c>
      <c r="AA623">
        <v>7</v>
      </c>
      <c r="AB623">
        <v>6</v>
      </c>
      <c r="AC623">
        <v>1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1</v>
      </c>
      <c r="AJ623">
        <v>0</v>
      </c>
      <c r="AK623">
        <v>10</v>
      </c>
      <c r="AL623">
        <v>13</v>
      </c>
      <c r="AM623">
        <v>7</v>
      </c>
      <c r="AN623">
        <v>9</v>
      </c>
      <c r="AO623">
        <v>3</v>
      </c>
      <c r="AP623">
        <v>4</v>
      </c>
      <c r="AQ623">
        <v>16</v>
      </c>
      <c r="AR623">
        <v>15</v>
      </c>
      <c r="AS623">
        <v>51</v>
      </c>
      <c r="AT623">
        <v>49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5</v>
      </c>
      <c r="BH623">
        <v>5</v>
      </c>
      <c r="BI623">
        <v>2.5</v>
      </c>
      <c r="BJ623">
        <v>3.3</v>
      </c>
      <c r="BK623">
        <v>3.1</v>
      </c>
      <c r="BL623">
        <f>1/Table1[[#This Row],[odds_ft_home_team_win]]+1/Table1[[#This Row],[odds_ft_draw]]+1/Table1[[#This Row],[odds_ft_away_team_win]]-1</f>
        <v>2.5610948191593375E-2</v>
      </c>
      <c r="BM623">
        <f>Table1[[#This Row],[Margin]]/3</f>
        <v>8.5369827305311254E-3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 t="s">
        <v>2219</v>
      </c>
      <c r="BU623">
        <f>VLOOKUP(Table1[[#This Row],[Reference]],metron,11,FALSE)</f>
        <v>1.344038264434575</v>
      </c>
      <c r="BV623">
        <f>VLOOKUP(Table1[[#This Row],[Reference]],metron,12,FALSE)</f>
        <v>1.1515772691037469</v>
      </c>
    </row>
    <row r="624" spans="1:74" hidden="1" x14ac:dyDescent="0.45">
      <c r="A624" t="s">
        <v>5410</v>
      </c>
      <c r="B624">
        <v>1470535200</v>
      </c>
      <c r="C624" s="3" t="s">
        <v>2255</v>
      </c>
      <c r="D624" t="s">
        <v>65</v>
      </c>
      <c r="E624" t="s">
        <v>66</v>
      </c>
      <c r="F624" t="s">
        <v>98</v>
      </c>
      <c r="G624" t="s">
        <v>80</v>
      </c>
      <c r="H624" t="s">
        <v>66</v>
      </c>
      <c r="I624">
        <f>MROUND(Table1[[#This Row],[Prob_H]]*100,2)/100</f>
        <v>0.46</v>
      </c>
      <c r="J624">
        <f>1/Table1[[#This Row],[odds_ft_home_team_win]]-Table1[[#This Row],[Margin/3]]</f>
        <v>0.4524104847373725</v>
      </c>
      <c r="K624">
        <f>1/Table1[[#This Row],[odds_ft_draw]]-Table1[[#This Row],[Margin/3]]</f>
        <v>0.27976542969016072</v>
      </c>
      <c r="L624">
        <f>1/Table1[[#This Row],[odds_ft_away_team_win]]-Table1[[#This Row],[Margin/3]]</f>
        <v>0.26782408557246684</v>
      </c>
      <c r="M624">
        <v>4</v>
      </c>
      <c r="N624">
        <v>3</v>
      </c>
      <c r="O624">
        <v>1</v>
      </c>
      <c r="P624">
        <v>1.86</v>
      </c>
      <c r="Q624">
        <v>0.94</v>
      </c>
      <c r="R624" t="str" cm="1">
        <f t="array" ref="R6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AA624">
        <v>6</v>
      </c>
      <c r="AB624">
        <v>1</v>
      </c>
      <c r="AC624">
        <v>2</v>
      </c>
      <c r="AD624">
        <v>0</v>
      </c>
      <c r="AE624">
        <v>4</v>
      </c>
      <c r="AF624">
        <v>0</v>
      </c>
      <c r="AG624">
        <v>1</v>
      </c>
      <c r="AH624">
        <v>1</v>
      </c>
      <c r="AI624">
        <v>1</v>
      </c>
      <c r="AJ624">
        <v>3</v>
      </c>
      <c r="AK624">
        <v>13</v>
      </c>
      <c r="AL624">
        <v>5</v>
      </c>
      <c r="AM624">
        <v>8</v>
      </c>
      <c r="AN624">
        <v>3</v>
      </c>
      <c r="AO624">
        <v>5</v>
      </c>
      <c r="AP624">
        <v>2</v>
      </c>
      <c r="AQ624">
        <v>9</v>
      </c>
      <c r="AR624">
        <v>12</v>
      </c>
      <c r="AS624">
        <v>47</v>
      </c>
      <c r="AT624">
        <v>53</v>
      </c>
      <c r="AU624">
        <v>0</v>
      </c>
      <c r="AV624">
        <v>0</v>
      </c>
      <c r="AW624">
        <v>2.5</v>
      </c>
      <c r="AX624">
        <v>50</v>
      </c>
      <c r="AY624">
        <v>50</v>
      </c>
      <c r="AZ624">
        <v>50</v>
      </c>
      <c r="BA624">
        <v>50</v>
      </c>
      <c r="BB624">
        <v>0</v>
      </c>
      <c r="BC624">
        <v>0</v>
      </c>
      <c r="BD624">
        <v>50</v>
      </c>
      <c r="BE624">
        <v>50</v>
      </c>
      <c r="BF624">
        <v>100</v>
      </c>
      <c r="BG624">
        <v>12</v>
      </c>
      <c r="BH624">
        <v>4</v>
      </c>
      <c r="BI624">
        <v>2.17</v>
      </c>
      <c r="BJ624">
        <v>3.47</v>
      </c>
      <c r="BK624">
        <v>3.62</v>
      </c>
      <c r="BL624">
        <f>1/Table1[[#This Row],[odds_ft_home_team_win]]+1/Table1[[#This Row],[odds_ft_draw]]+1/Table1[[#This Row],[odds_ft_away_team_win]]-1</f>
        <v>2.5257025050555271E-2</v>
      </c>
      <c r="BM624">
        <f>Table1[[#This Row],[Margin]]/3</f>
        <v>8.4190083501850897E-3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 t="s">
        <v>128</v>
      </c>
      <c r="BU624">
        <f>VLOOKUP(Table1[[#This Row],[Reference]],metron,11,FALSE)</f>
        <v>1.4888836329233679</v>
      </c>
      <c r="BV624">
        <f>VLOOKUP(Table1[[#This Row],[Reference]],metron,12,FALSE)</f>
        <v>1.0516792809839171</v>
      </c>
    </row>
    <row r="625" spans="1:74" hidden="1" x14ac:dyDescent="0.45">
      <c r="A625" t="s">
        <v>5410</v>
      </c>
      <c r="B625">
        <v>1470591900</v>
      </c>
      <c r="C625" s="3" t="s">
        <v>2260</v>
      </c>
      <c r="D625" t="s">
        <v>65</v>
      </c>
      <c r="E625" t="s">
        <v>66</v>
      </c>
      <c r="F625" t="s">
        <v>97</v>
      </c>
      <c r="G625" t="s">
        <v>103</v>
      </c>
      <c r="H625" t="s">
        <v>66</v>
      </c>
      <c r="I625">
        <f>MROUND(Table1[[#This Row],[Prob_H]]*100,2)/100</f>
        <v>0.46</v>
      </c>
      <c r="J625">
        <f>1/Table1[[#This Row],[odds_ft_home_team_win]]-Table1[[#This Row],[Margin/3]]</f>
        <v>0.4524763641120943</v>
      </c>
      <c r="K625">
        <f>1/Table1[[#This Row],[odds_ft_draw]]-Table1[[#This Row],[Margin/3]]</f>
        <v>0.2765471559248216</v>
      </c>
      <c r="L625">
        <f>1/Table1[[#This Row],[odds_ft_away_team_win]]-Table1[[#This Row],[Margin/3]]</f>
        <v>0.27097647996308416</v>
      </c>
      <c r="M625">
        <v>4</v>
      </c>
      <c r="N625">
        <v>0</v>
      </c>
      <c r="O625">
        <v>3</v>
      </c>
      <c r="P625">
        <v>1.37</v>
      </c>
      <c r="Q625">
        <v>1.1100000000000001</v>
      </c>
      <c r="R625" t="str" cm="1">
        <f t="array" ref="R6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5">
        <v>2</v>
      </c>
      <c r="T625">
        <v>0</v>
      </c>
      <c r="U625">
        <v>2</v>
      </c>
      <c r="V625">
        <v>1</v>
      </c>
      <c r="W625">
        <v>1</v>
      </c>
      <c r="X625">
        <v>0</v>
      </c>
      <c r="Y625" t="s">
        <v>2261</v>
      </c>
      <c r="AA625">
        <v>7</v>
      </c>
      <c r="AB625">
        <v>4</v>
      </c>
      <c r="AC625">
        <v>3</v>
      </c>
      <c r="AD625">
        <v>0</v>
      </c>
      <c r="AE625">
        <v>3</v>
      </c>
      <c r="AF625">
        <v>0</v>
      </c>
      <c r="AG625">
        <v>0</v>
      </c>
      <c r="AH625">
        <v>3</v>
      </c>
      <c r="AI625">
        <v>2</v>
      </c>
      <c r="AJ625">
        <v>1</v>
      </c>
      <c r="AK625">
        <v>18</v>
      </c>
      <c r="AL625">
        <v>12</v>
      </c>
      <c r="AM625">
        <v>10</v>
      </c>
      <c r="AN625">
        <v>6</v>
      </c>
      <c r="AO625">
        <v>8</v>
      </c>
      <c r="AP625">
        <v>6</v>
      </c>
      <c r="AQ625">
        <v>21</v>
      </c>
      <c r="AR625">
        <v>12</v>
      </c>
      <c r="AS625">
        <v>51</v>
      </c>
      <c r="AT625">
        <v>49</v>
      </c>
      <c r="AU625">
        <v>0</v>
      </c>
      <c r="AV625">
        <v>0</v>
      </c>
      <c r="AW625">
        <v>1</v>
      </c>
      <c r="AX625">
        <v>0</v>
      </c>
      <c r="AY625">
        <v>50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50</v>
      </c>
      <c r="BF625">
        <v>50</v>
      </c>
      <c r="BG625">
        <v>10</v>
      </c>
      <c r="BH625">
        <v>2</v>
      </c>
      <c r="BI625">
        <v>2.17</v>
      </c>
      <c r="BJ625">
        <v>3.51</v>
      </c>
      <c r="BK625">
        <v>3.58</v>
      </c>
      <c r="BL625">
        <f>1/Table1[[#This Row],[odds_ft_home_team_win]]+1/Table1[[#This Row],[odds_ft_draw]]+1/Table1[[#This Row],[odds_ft_away_team_win]]-1</f>
        <v>2.5059386926389982E-2</v>
      </c>
      <c r="BM625">
        <f>Table1[[#This Row],[Margin]]/3</f>
        <v>8.3531289754633278E-3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 t="s">
        <v>2262</v>
      </c>
      <c r="BU625">
        <f>VLOOKUP(Table1[[#This Row],[Reference]],metron,11,FALSE)</f>
        <v>1.4888836329233679</v>
      </c>
      <c r="BV625">
        <f>VLOOKUP(Table1[[#This Row],[Reference]],metron,12,FALSE)</f>
        <v>1.0516792809839171</v>
      </c>
    </row>
    <row r="626" spans="1:74" hidden="1" x14ac:dyDescent="0.45">
      <c r="A626" t="s">
        <v>5410</v>
      </c>
      <c r="B626">
        <v>1470610800</v>
      </c>
      <c r="C626" s="3" t="s">
        <v>2263</v>
      </c>
      <c r="D626" t="s">
        <v>65</v>
      </c>
      <c r="E626" t="s">
        <v>66</v>
      </c>
      <c r="F626" t="s">
        <v>73</v>
      </c>
      <c r="G626" t="s">
        <v>88</v>
      </c>
      <c r="H626" t="s">
        <v>66</v>
      </c>
      <c r="I626">
        <f>MROUND(Table1[[#This Row],[Prob_H]]*100,2)/100</f>
        <v>0.4</v>
      </c>
      <c r="J626">
        <f>1/Table1[[#This Row],[odds_ft_home_team_win]]-Table1[[#This Row],[Margin/3]]</f>
        <v>0.39161805501542613</v>
      </c>
      <c r="K626">
        <f>1/Table1[[#This Row],[odds_ft_draw]]-Table1[[#This Row],[Margin/3]]</f>
        <v>0.28231572943403077</v>
      </c>
      <c r="L626">
        <f>1/Table1[[#This Row],[odds_ft_away_team_win]]-Table1[[#This Row],[Margin/3]]</f>
        <v>0.32606621555054316</v>
      </c>
      <c r="M626">
        <v>4</v>
      </c>
      <c r="N626">
        <v>3</v>
      </c>
      <c r="O626">
        <v>0</v>
      </c>
      <c r="P626">
        <v>1.06</v>
      </c>
      <c r="Q626">
        <v>0.83</v>
      </c>
      <c r="R626" t="str" cm="1">
        <f t="array" ref="R6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AA626">
        <v>9</v>
      </c>
      <c r="AB626">
        <v>7</v>
      </c>
      <c r="AC626">
        <v>2</v>
      </c>
      <c r="AD626">
        <v>0</v>
      </c>
      <c r="AE626">
        <v>2</v>
      </c>
      <c r="AF626">
        <v>0</v>
      </c>
      <c r="AG626">
        <v>1</v>
      </c>
      <c r="AH626">
        <v>1</v>
      </c>
      <c r="AI626">
        <v>0</v>
      </c>
      <c r="AJ626">
        <v>2</v>
      </c>
      <c r="AK626">
        <v>14</v>
      </c>
      <c r="AL626">
        <v>16</v>
      </c>
      <c r="AM626">
        <v>6</v>
      </c>
      <c r="AN626">
        <v>8</v>
      </c>
      <c r="AO626">
        <v>8</v>
      </c>
      <c r="AP626">
        <v>8</v>
      </c>
      <c r="AQ626">
        <v>13</v>
      </c>
      <c r="AR626">
        <v>14</v>
      </c>
      <c r="AS626">
        <v>55</v>
      </c>
      <c r="AT626">
        <v>45</v>
      </c>
      <c r="AU626">
        <v>0</v>
      </c>
      <c r="AV626">
        <v>0</v>
      </c>
      <c r="AW626">
        <v>3.5</v>
      </c>
      <c r="AX626">
        <v>50</v>
      </c>
      <c r="AY626">
        <v>100</v>
      </c>
      <c r="AZ626">
        <v>50</v>
      </c>
      <c r="BA626">
        <v>50</v>
      </c>
      <c r="BB626">
        <v>50</v>
      </c>
      <c r="BC626">
        <v>50</v>
      </c>
      <c r="BD626">
        <v>100</v>
      </c>
      <c r="BE626">
        <v>0</v>
      </c>
      <c r="BF626">
        <v>100</v>
      </c>
      <c r="BG626">
        <v>12</v>
      </c>
      <c r="BH626">
        <v>7</v>
      </c>
      <c r="BI626">
        <v>2.5</v>
      </c>
      <c r="BJ626">
        <v>3.44</v>
      </c>
      <c r="BK626">
        <v>2.99</v>
      </c>
      <c r="BL626">
        <f>1/Table1[[#This Row],[odds_ft_home_team_win]]+1/Table1[[#This Row],[odds_ft_draw]]+1/Table1[[#This Row],[odds_ft_away_team_win]]-1</f>
        <v>2.5145834953721691E-2</v>
      </c>
      <c r="BM626">
        <f>Table1[[#This Row],[Margin]]/3</f>
        <v>8.3819449845738969E-3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t="s">
        <v>126</v>
      </c>
      <c r="BU626">
        <f>VLOOKUP(Table1[[#This Row],[Reference]],metron,11,FALSE)</f>
        <v>1.344038264434575</v>
      </c>
      <c r="BV626">
        <f>VLOOKUP(Table1[[#This Row],[Reference]],metron,12,FALSE)</f>
        <v>1.1515772691037469</v>
      </c>
    </row>
    <row r="627" spans="1:74" hidden="1" x14ac:dyDescent="0.45">
      <c r="A627" t="s">
        <v>5409</v>
      </c>
      <c r="B627">
        <v>1485572400</v>
      </c>
      <c r="C627" s="3" t="s">
        <v>2521</v>
      </c>
      <c r="D627" t="s">
        <v>65</v>
      </c>
      <c r="E627" t="s">
        <v>66</v>
      </c>
      <c r="F627" t="s">
        <v>72</v>
      </c>
      <c r="G627" t="s">
        <v>77</v>
      </c>
      <c r="H627" t="s">
        <v>66</v>
      </c>
      <c r="I627">
        <f>MROUND(Table1[[#This Row],[Prob_H]]*100,2)/100</f>
        <v>0.4</v>
      </c>
      <c r="J627">
        <f>1/Table1[[#This Row],[odds_ft_home_team_win]]-Table1[[#This Row],[Margin/3]]</f>
        <v>0.40658549035105052</v>
      </c>
      <c r="K627">
        <f>1/Table1[[#This Row],[odds_ft_draw]]-Table1[[#This Row],[Margin/3]]</f>
        <v>0.28926677863399858</v>
      </c>
      <c r="L627">
        <f>1/Table1[[#This Row],[odds_ft_away_team_win]]-Table1[[#This Row],[Margin/3]]</f>
        <v>0.30414773101495096</v>
      </c>
      <c r="M627">
        <v>4</v>
      </c>
      <c r="N627">
        <v>2.7</v>
      </c>
      <c r="O627">
        <v>1</v>
      </c>
      <c r="P627">
        <v>2.2000000000000002</v>
      </c>
      <c r="Q627">
        <v>1</v>
      </c>
      <c r="R627" t="str" cm="1">
        <f t="array" ref="R6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80</v>
      </c>
      <c r="AA627">
        <v>1</v>
      </c>
      <c r="AB627">
        <v>3</v>
      </c>
      <c r="AC627">
        <v>2</v>
      </c>
      <c r="AD627">
        <v>0</v>
      </c>
      <c r="AE627">
        <v>1</v>
      </c>
      <c r="AF627">
        <v>0</v>
      </c>
      <c r="AG627">
        <v>1</v>
      </c>
      <c r="AH627">
        <v>1</v>
      </c>
      <c r="AI627">
        <v>0</v>
      </c>
      <c r="AJ627">
        <v>1</v>
      </c>
      <c r="AK627">
        <v>7</v>
      </c>
      <c r="AL627">
        <v>6</v>
      </c>
      <c r="AM627">
        <v>5</v>
      </c>
      <c r="AN627">
        <v>4</v>
      </c>
      <c r="AO627">
        <v>2</v>
      </c>
      <c r="AP627">
        <v>2</v>
      </c>
      <c r="AQ627">
        <v>-1</v>
      </c>
      <c r="AR627">
        <v>-1</v>
      </c>
      <c r="AS627">
        <v>-1</v>
      </c>
      <c r="AT627">
        <v>-1</v>
      </c>
      <c r="AU627">
        <v>0</v>
      </c>
      <c r="AV627">
        <v>0</v>
      </c>
      <c r="AW627">
        <v>2.29</v>
      </c>
      <c r="AX627">
        <v>37</v>
      </c>
      <c r="AY627">
        <v>63</v>
      </c>
      <c r="AZ627">
        <v>31</v>
      </c>
      <c r="BA627">
        <v>21</v>
      </c>
      <c r="BB627">
        <v>16</v>
      </c>
      <c r="BC627">
        <v>31</v>
      </c>
      <c r="BD627">
        <v>72</v>
      </c>
      <c r="BE627">
        <v>27</v>
      </c>
      <c r="BF627">
        <v>63</v>
      </c>
      <c r="BG627">
        <v>9.2200000000000006</v>
      </c>
      <c r="BH627">
        <v>4.5</v>
      </c>
      <c r="BI627">
        <v>2.41</v>
      </c>
      <c r="BJ627">
        <v>3.36</v>
      </c>
      <c r="BK627">
        <v>3.2</v>
      </c>
      <c r="BL627">
        <f>1/Table1[[#This Row],[odds_ft_home_team_win]]+1/Table1[[#This Row],[odds_ft_draw]]+1/Table1[[#This Row],[odds_ft_away_team_win]]-1</f>
        <v>2.5056806955147115E-2</v>
      </c>
      <c r="BM627">
        <f>Table1[[#This Row],[Margin]]/3</f>
        <v>8.3522689850490384E-3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 t="s">
        <v>75</v>
      </c>
      <c r="BU627">
        <f>VLOOKUP(Table1[[#This Row],[Reference]],metron,11,FALSE)</f>
        <v>1.344038264434575</v>
      </c>
      <c r="BV627">
        <f>VLOOKUP(Table1[[#This Row],[Reference]],metron,12,FALSE)</f>
        <v>1.1515772691037469</v>
      </c>
    </row>
    <row r="628" spans="1:74" hidden="1" x14ac:dyDescent="0.45">
      <c r="A628" t="s">
        <v>5409</v>
      </c>
      <c r="B628">
        <v>1485644400</v>
      </c>
      <c r="C628" s="3" t="s">
        <v>2522</v>
      </c>
      <c r="D628" t="s">
        <v>65</v>
      </c>
      <c r="E628" t="s">
        <v>66</v>
      </c>
      <c r="F628" t="s">
        <v>80</v>
      </c>
      <c r="G628" t="s">
        <v>98</v>
      </c>
      <c r="H628" t="s">
        <v>66</v>
      </c>
      <c r="I628">
        <f>MROUND(Table1[[#This Row],[Prob_H]]*100,2)/100</f>
        <v>0.34</v>
      </c>
      <c r="J628">
        <f>1/Table1[[#This Row],[odds_ft_home_team_win]]-Table1[[#This Row],[Margin/3]]</f>
        <v>0.33406655175709726</v>
      </c>
      <c r="K628">
        <f>1/Table1[[#This Row],[odds_ft_draw]]-Table1[[#This Row],[Margin/3]]</f>
        <v>0.30119832155225401</v>
      </c>
      <c r="L628">
        <f>1/Table1[[#This Row],[odds_ft_away_team_win]]-Table1[[#This Row],[Margin/3]]</f>
        <v>0.36473512669064867</v>
      </c>
      <c r="M628">
        <v>4</v>
      </c>
      <c r="N628">
        <v>1.44</v>
      </c>
      <c r="O628">
        <v>1.5</v>
      </c>
      <c r="P628">
        <v>1.35</v>
      </c>
      <c r="Q628">
        <v>1.24</v>
      </c>
      <c r="R628" t="str" cm="1">
        <f t="array" ref="R6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1</v>
      </c>
      <c r="Z628">
        <v>28</v>
      </c>
      <c r="AA628">
        <v>2</v>
      </c>
      <c r="AB628">
        <v>5</v>
      </c>
      <c r="AC628">
        <v>1</v>
      </c>
      <c r="AD628">
        <v>0</v>
      </c>
      <c r="AE628">
        <v>3</v>
      </c>
      <c r="AF628">
        <v>0</v>
      </c>
      <c r="AG628">
        <v>1</v>
      </c>
      <c r="AH628">
        <v>0</v>
      </c>
      <c r="AI628">
        <v>1</v>
      </c>
      <c r="AJ628">
        <v>2</v>
      </c>
      <c r="AK628">
        <v>7</v>
      </c>
      <c r="AL628">
        <v>10</v>
      </c>
      <c r="AM628">
        <v>4</v>
      </c>
      <c r="AN628">
        <v>9</v>
      </c>
      <c r="AO628">
        <v>3</v>
      </c>
      <c r="AP628">
        <v>1</v>
      </c>
      <c r="AQ628">
        <v>14</v>
      </c>
      <c r="AR628">
        <v>19</v>
      </c>
      <c r="AS628">
        <v>47</v>
      </c>
      <c r="AT628">
        <v>53</v>
      </c>
      <c r="AU628">
        <v>0</v>
      </c>
      <c r="AV628">
        <v>0</v>
      </c>
      <c r="AW628">
        <v>2.15</v>
      </c>
      <c r="AX628">
        <v>48</v>
      </c>
      <c r="AY628">
        <v>69</v>
      </c>
      <c r="AZ628">
        <v>37</v>
      </c>
      <c r="BA628">
        <v>16</v>
      </c>
      <c r="BB628">
        <v>6</v>
      </c>
      <c r="BC628">
        <v>36</v>
      </c>
      <c r="BD628">
        <v>62</v>
      </c>
      <c r="BE628">
        <v>27</v>
      </c>
      <c r="BF628">
        <v>79</v>
      </c>
      <c r="BG628">
        <v>10.55</v>
      </c>
      <c r="BH628">
        <v>6.36</v>
      </c>
      <c r="BI628">
        <v>2.92</v>
      </c>
      <c r="BJ628">
        <v>3.23</v>
      </c>
      <c r="BK628">
        <v>2.68</v>
      </c>
      <c r="BL628">
        <f>1/Table1[[#This Row],[odds_ft_home_team_win]]+1/Table1[[#This Row],[odds_ft_draw]]+1/Table1[[#This Row],[odds_ft_away_team_win]]-1</f>
        <v>2.5197605002680756E-2</v>
      </c>
      <c r="BM628">
        <f>Table1[[#This Row],[Margin]]/3</f>
        <v>8.3992016675602521E-3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t="s">
        <v>83</v>
      </c>
      <c r="BU628">
        <f>VLOOKUP(Table1[[#This Row],[Reference]],metron,11,FALSE)</f>
        <v>1.228921489601805</v>
      </c>
      <c r="BV628">
        <f>VLOOKUP(Table1[[#This Row],[Reference]],metron,12,FALSE)</f>
        <v>1.2940512655166849</v>
      </c>
    </row>
    <row r="629" spans="1:74" hidden="1" x14ac:dyDescent="0.45">
      <c r="A629" t="s">
        <v>5409</v>
      </c>
      <c r="B629">
        <v>1485651600</v>
      </c>
      <c r="C629" s="3" t="s">
        <v>2523</v>
      </c>
      <c r="D629" t="s">
        <v>65</v>
      </c>
      <c r="E629" t="s">
        <v>66</v>
      </c>
      <c r="F629" t="s">
        <v>93</v>
      </c>
      <c r="G629" t="s">
        <v>78</v>
      </c>
      <c r="H629" t="s">
        <v>66</v>
      </c>
      <c r="I629">
        <f>MROUND(Table1[[#This Row],[Prob_H]]*100,2)/100</f>
        <v>0.46</v>
      </c>
      <c r="J629">
        <f>1/Table1[[#This Row],[odds_ft_home_team_win]]-Table1[[#This Row],[Margin/3]]</f>
        <v>0.45673750235732402</v>
      </c>
      <c r="K629">
        <f>1/Table1[[#This Row],[odds_ft_draw]]-Table1[[#This Row],[Margin/3]]</f>
        <v>0.28063856432801904</v>
      </c>
      <c r="L629">
        <f>1/Table1[[#This Row],[odds_ft_away_team_win]]-Table1[[#This Row],[Margin/3]]</f>
        <v>0.26262393331465689</v>
      </c>
      <c r="M629">
        <v>4</v>
      </c>
      <c r="N629">
        <v>2.11</v>
      </c>
      <c r="O629">
        <v>1.1100000000000001</v>
      </c>
      <c r="P629">
        <v>1.89</v>
      </c>
      <c r="Q629">
        <v>1.22</v>
      </c>
      <c r="R629" t="str" cm="1">
        <f t="array" ref="R6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29">
        <v>3</v>
      </c>
      <c r="T629">
        <v>1</v>
      </c>
      <c r="U629">
        <v>4</v>
      </c>
      <c r="V629">
        <v>2</v>
      </c>
      <c r="W629">
        <v>1</v>
      </c>
      <c r="X629">
        <v>1</v>
      </c>
      <c r="Y629" t="s">
        <v>2524</v>
      </c>
      <c r="Z629">
        <v>42</v>
      </c>
      <c r="AA629">
        <v>7</v>
      </c>
      <c r="AB629">
        <v>7</v>
      </c>
      <c r="AC629">
        <v>4</v>
      </c>
      <c r="AD629">
        <v>0</v>
      </c>
      <c r="AE629">
        <v>2</v>
      </c>
      <c r="AF629">
        <v>0</v>
      </c>
      <c r="AG629">
        <v>0</v>
      </c>
      <c r="AH629">
        <v>4</v>
      </c>
      <c r="AI629">
        <v>1</v>
      </c>
      <c r="AJ629">
        <v>1</v>
      </c>
      <c r="AK629">
        <v>19</v>
      </c>
      <c r="AL629">
        <v>12</v>
      </c>
      <c r="AM629">
        <v>10</v>
      </c>
      <c r="AN629">
        <v>4</v>
      </c>
      <c r="AO629">
        <v>9</v>
      </c>
      <c r="AP629">
        <v>8</v>
      </c>
      <c r="AQ629">
        <v>9</v>
      </c>
      <c r="AR629">
        <v>10</v>
      </c>
      <c r="AS629">
        <v>40</v>
      </c>
      <c r="AT629">
        <v>60</v>
      </c>
      <c r="AU629">
        <v>0</v>
      </c>
      <c r="AV629">
        <v>0</v>
      </c>
      <c r="AW629">
        <v>2.67</v>
      </c>
      <c r="AX629">
        <v>73</v>
      </c>
      <c r="AY629">
        <v>84</v>
      </c>
      <c r="AZ629">
        <v>45</v>
      </c>
      <c r="BA629">
        <v>33</v>
      </c>
      <c r="BB629">
        <v>11</v>
      </c>
      <c r="BC629">
        <v>28</v>
      </c>
      <c r="BD629">
        <v>67</v>
      </c>
      <c r="BE629">
        <v>56</v>
      </c>
      <c r="BF629">
        <v>89</v>
      </c>
      <c r="BG629">
        <v>7.96</v>
      </c>
      <c r="BH629">
        <v>5.23</v>
      </c>
      <c r="BI629">
        <v>2.15</v>
      </c>
      <c r="BJ629">
        <v>3.46</v>
      </c>
      <c r="BK629">
        <v>3.69</v>
      </c>
      <c r="BL629">
        <f>1/Table1[[#This Row],[odds_ft_home_team_win]]+1/Table1[[#This Row],[odds_ft_draw]]+1/Table1[[#This Row],[odds_ft_away_team_win]]-1</f>
        <v>2.5136330137330187E-2</v>
      </c>
      <c r="BM629">
        <f>Table1[[#This Row],[Margin]]/3</f>
        <v>8.3787767124433952E-3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 t="s">
        <v>95</v>
      </c>
      <c r="BU629">
        <f>VLOOKUP(Table1[[#This Row],[Reference]],metron,11,FALSE)</f>
        <v>1.4888836329233679</v>
      </c>
      <c r="BV629">
        <f>VLOOKUP(Table1[[#This Row],[Reference]],metron,12,FALSE)</f>
        <v>1.0516792809839171</v>
      </c>
    </row>
    <row r="630" spans="1:74" hidden="1" x14ac:dyDescent="0.45">
      <c r="A630" t="s">
        <v>5409</v>
      </c>
      <c r="B630">
        <v>1485651600</v>
      </c>
      <c r="C630" s="3" t="s">
        <v>2523</v>
      </c>
      <c r="D630" t="s">
        <v>65</v>
      </c>
      <c r="E630" t="s">
        <v>66</v>
      </c>
      <c r="F630" t="s">
        <v>85</v>
      </c>
      <c r="G630" t="s">
        <v>81</v>
      </c>
      <c r="H630" t="s">
        <v>66</v>
      </c>
      <c r="I630">
        <f>MROUND(Table1[[#This Row],[Prob_H]]*100,2)/100</f>
        <v>0.52</v>
      </c>
      <c r="J630">
        <f>1/Table1[[#This Row],[odds_ft_home_team_win]]-Table1[[#This Row],[Margin/3]]</f>
        <v>0.523702828962056</v>
      </c>
      <c r="K630">
        <f>1/Table1[[#This Row],[odds_ft_draw]]-Table1[[#This Row],[Margin/3]]</f>
        <v>0.24754241104835956</v>
      </c>
      <c r="L630">
        <f>1/Table1[[#This Row],[odds_ft_away_team_win]]-Table1[[#This Row],[Margin/3]]</f>
        <v>0.2287547599895845</v>
      </c>
      <c r="M630">
        <v>4</v>
      </c>
      <c r="N630">
        <v>1.67</v>
      </c>
      <c r="O630">
        <v>1.17</v>
      </c>
      <c r="P630">
        <v>1.89</v>
      </c>
      <c r="Q630">
        <v>1.21</v>
      </c>
      <c r="R630" t="str" cm="1">
        <f t="array" ref="R6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AA630">
        <v>3</v>
      </c>
      <c r="AB630">
        <v>6</v>
      </c>
      <c r="AC630">
        <v>1</v>
      </c>
      <c r="AD630">
        <v>1</v>
      </c>
      <c r="AE630">
        <v>3</v>
      </c>
      <c r="AF630">
        <v>0</v>
      </c>
      <c r="AG630">
        <v>1</v>
      </c>
      <c r="AH630">
        <v>1</v>
      </c>
      <c r="AI630">
        <v>2</v>
      </c>
      <c r="AJ630">
        <v>1</v>
      </c>
      <c r="AK630">
        <v>13</v>
      </c>
      <c r="AL630">
        <v>14</v>
      </c>
      <c r="AM630">
        <v>3</v>
      </c>
      <c r="AN630">
        <v>5</v>
      </c>
      <c r="AO630">
        <v>10</v>
      </c>
      <c r="AP630">
        <v>9</v>
      </c>
      <c r="AQ630">
        <v>8</v>
      </c>
      <c r="AR630">
        <v>17</v>
      </c>
      <c r="AS630">
        <v>41</v>
      </c>
      <c r="AT630">
        <v>59</v>
      </c>
      <c r="AU630">
        <v>0</v>
      </c>
      <c r="AV630">
        <v>0</v>
      </c>
      <c r="AW630">
        <v>2.99</v>
      </c>
      <c r="AX630">
        <v>68</v>
      </c>
      <c r="AY630">
        <v>82</v>
      </c>
      <c r="AZ630">
        <v>47</v>
      </c>
      <c r="BA630">
        <v>38</v>
      </c>
      <c r="BB630">
        <v>22</v>
      </c>
      <c r="BC630">
        <v>57</v>
      </c>
      <c r="BD630">
        <v>82</v>
      </c>
      <c r="BE630">
        <v>43</v>
      </c>
      <c r="BF630">
        <v>74</v>
      </c>
      <c r="BG630">
        <v>12.47</v>
      </c>
      <c r="BH630">
        <v>5.23</v>
      </c>
      <c r="BI630">
        <v>1.88</v>
      </c>
      <c r="BJ630">
        <v>3.91</v>
      </c>
      <c r="BK630">
        <v>4.22</v>
      </c>
      <c r="BL630">
        <f>1/Table1[[#This Row],[odds_ft_home_team_win]]+1/Table1[[#This Row],[odds_ft_draw]]+1/Table1[[#This Row],[odds_ft_away_team_win]]-1</f>
        <v>2.4636193964895803E-2</v>
      </c>
      <c r="BM630">
        <f>Table1[[#This Row],[Margin]]/3</f>
        <v>8.2120646549652676E-3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 t="s">
        <v>1684</v>
      </c>
      <c r="BU630">
        <f>VLOOKUP(Table1[[#This Row],[Reference]],metron,11,FALSE)</f>
        <v>1.625948039373891</v>
      </c>
      <c r="BV630">
        <f>VLOOKUP(Table1[[#This Row],[Reference]],metron,12,FALSE)</f>
        <v>0.97079231886396644</v>
      </c>
    </row>
    <row r="631" spans="1:74" hidden="1" x14ac:dyDescent="0.45">
      <c r="A631" t="s">
        <v>5409</v>
      </c>
      <c r="B631">
        <v>1485651960</v>
      </c>
      <c r="C631" s="3" t="s">
        <v>2525</v>
      </c>
      <c r="D631" t="s">
        <v>65</v>
      </c>
      <c r="E631" t="s">
        <v>66</v>
      </c>
      <c r="F631" t="s">
        <v>103</v>
      </c>
      <c r="G631" t="s">
        <v>97</v>
      </c>
      <c r="H631" t="s">
        <v>66</v>
      </c>
      <c r="I631">
        <f>MROUND(Table1[[#This Row],[Prob_H]]*100,2)/100</f>
        <v>0.52</v>
      </c>
      <c r="J631">
        <f>1/Table1[[#This Row],[odds_ft_home_team_win]]-Table1[[#This Row],[Margin/3]]</f>
        <v>0.51009275527572295</v>
      </c>
      <c r="K631">
        <f>1/Table1[[#This Row],[odds_ft_draw]]-Table1[[#This Row],[Margin/3]]</f>
        <v>0.26593064298954211</v>
      </c>
      <c r="L631">
        <f>1/Table1[[#This Row],[odds_ft_away_team_win]]-Table1[[#This Row],[Margin/3]]</f>
        <v>0.22397660173473494</v>
      </c>
      <c r="M631">
        <v>4</v>
      </c>
      <c r="N631">
        <v>2.27</v>
      </c>
      <c r="O631">
        <v>1.33</v>
      </c>
      <c r="P631">
        <v>2</v>
      </c>
      <c r="Q631">
        <v>1.58</v>
      </c>
      <c r="R631" t="str" cm="1">
        <f t="array" ref="R6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AA631">
        <v>7</v>
      </c>
      <c r="AB631">
        <v>5</v>
      </c>
      <c r="AC631">
        <v>2</v>
      </c>
      <c r="AD631">
        <v>0</v>
      </c>
      <c r="AE631">
        <v>6</v>
      </c>
      <c r="AF631">
        <v>0</v>
      </c>
      <c r="AG631">
        <v>2</v>
      </c>
      <c r="AH631">
        <v>0</v>
      </c>
      <c r="AI631">
        <v>3</v>
      </c>
      <c r="AJ631">
        <v>3</v>
      </c>
      <c r="AK631">
        <v>8</v>
      </c>
      <c r="AL631">
        <v>8</v>
      </c>
      <c r="AM631">
        <v>5</v>
      </c>
      <c r="AN631">
        <v>4</v>
      </c>
      <c r="AO631">
        <v>3</v>
      </c>
      <c r="AP631">
        <v>4</v>
      </c>
      <c r="AQ631">
        <v>15</v>
      </c>
      <c r="AR631">
        <v>24</v>
      </c>
      <c r="AS631">
        <v>54</v>
      </c>
      <c r="AT631">
        <v>46</v>
      </c>
      <c r="AU631">
        <v>0</v>
      </c>
      <c r="AV631">
        <v>0</v>
      </c>
      <c r="AW631">
        <v>2.89</v>
      </c>
      <c r="AX631">
        <v>56</v>
      </c>
      <c r="AY631">
        <v>76</v>
      </c>
      <c r="AZ631">
        <v>50</v>
      </c>
      <c r="BA631">
        <v>40</v>
      </c>
      <c r="BB631">
        <v>19</v>
      </c>
      <c r="BC631">
        <v>40</v>
      </c>
      <c r="BD631">
        <v>90</v>
      </c>
      <c r="BE631">
        <v>50</v>
      </c>
      <c r="BF631">
        <v>65</v>
      </c>
      <c r="BG631">
        <v>10.29</v>
      </c>
      <c r="BH631">
        <v>4.49</v>
      </c>
      <c r="BI631">
        <v>1.93</v>
      </c>
      <c r="BJ631">
        <v>3.65</v>
      </c>
      <c r="BK631">
        <v>4.3099999999999996</v>
      </c>
      <c r="BL631">
        <f>1/Table1[[#This Row],[odds_ft_home_team_win]]+1/Table1[[#This Row],[odds_ft_draw]]+1/Table1[[#This Row],[odds_ft_away_team_win]]-1</f>
        <v>2.4125879250551652E-2</v>
      </c>
      <c r="BM631">
        <f>Table1[[#This Row],[Margin]]/3</f>
        <v>8.0419597501838833E-3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 t="s">
        <v>118</v>
      </c>
      <c r="BU631">
        <f>VLOOKUP(Table1[[#This Row],[Reference]],metron,11,FALSE)</f>
        <v>1.625948039373891</v>
      </c>
      <c r="BV631">
        <f>VLOOKUP(Table1[[#This Row],[Reference]],metron,12,FALSE)</f>
        <v>0.97079231886396644</v>
      </c>
    </row>
    <row r="632" spans="1:74" hidden="1" x14ac:dyDescent="0.45">
      <c r="A632" t="s">
        <v>5415</v>
      </c>
      <c r="B632">
        <v>1397347200</v>
      </c>
      <c r="C632" s="3" t="s">
        <v>1046</v>
      </c>
      <c r="D632" t="s">
        <v>65</v>
      </c>
      <c r="E632" t="s">
        <v>66</v>
      </c>
      <c r="F632" t="s">
        <v>68</v>
      </c>
      <c r="G632" t="s">
        <v>72</v>
      </c>
      <c r="H632" t="s">
        <v>66</v>
      </c>
      <c r="I632" t="e">
        <f>MROUND(Table1[[#This Row],[Prob_H]]*100,2)/100</f>
        <v>#DIV/0!</v>
      </c>
      <c r="J632" t="e">
        <f>1/Table1[[#This Row],[odds_ft_home_team_win]]-Table1[[#This Row],[Margin/3]]</f>
        <v>#DIV/0!</v>
      </c>
      <c r="K632" t="e">
        <f>1/Table1[[#This Row],[odds_ft_draw]]-Table1[[#This Row],[Margin/3]]</f>
        <v>#DIV/0!</v>
      </c>
      <c r="L632" t="e">
        <f>1/Table1[[#This Row],[odds_ft_away_team_win]]-Table1[[#This Row],[Margin/3]]</f>
        <v>#DIV/0!</v>
      </c>
      <c r="M632">
        <v>15</v>
      </c>
      <c r="N632">
        <v>1.38</v>
      </c>
      <c r="O632">
        <v>0.27</v>
      </c>
      <c r="P632">
        <v>1.44</v>
      </c>
      <c r="Q632">
        <v>0.44</v>
      </c>
      <c r="R632" t="str" cm="1">
        <f t="array" ref="R6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0</v>
      </c>
      <c r="Y632">
        <v>8</v>
      </c>
      <c r="Z632">
        <v>84</v>
      </c>
      <c r="AA632">
        <v>4</v>
      </c>
      <c r="AB632">
        <v>4</v>
      </c>
      <c r="AC632">
        <v>5</v>
      </c>
      <c r="AD632">
        <v>0</v>
      </c>
      <c r="AE632">
        <v>6</v>
      </c>
      <c r="AF632">
        <v>1</v>
      </c>
      <c r="AG632">
        <v>1</v>
      </c>
      <c r="AH632">
        <v>4</v>
      </c>
      <c r="AI632">
        <v>4</v>
      </c>
      <c r="AJ632">
        <v>3</v>
      </c>
      <c r="AK632">
        <v>16</v>
      </c>
      <c r="AL632">
        <v>8</v>
      </c>
      <c r="AM632">
        <v>8</v>
      </c>
      <c r="AN632">
        <v>3</v>
      </c>
      <c r="AO632">
        <v>8</v>
      </c>
      <c r="AP632">
        <v>5</v>
      </c>
      <c r="AQ632">
        <v>20</v>
      </c>
      <c r="AR632">
        <v>10</v>
      </c>
      <c r="AS632">
        <v>54</v>
      </c>
      <c r="AT632">
        <v>46</v>
      </c>
      <c r="AU632">
        <v>0</v>
      </c>
      <c r="AV632">
        <v>0</v>
      </c>
      <c r="AW632">
        <v>2.72</v>
      </c>
      <c r="AX632">
        <v>62</v>
      </c>
      <c r="AY632">
        <v>81</v>
      </c>
      <c r="AZ632">
        <v>62</v>
      </c>
      <c r="BA632">
        <v>29</v>
      </c>
      <c r="BB632">
        <v>10</v>
      </c>
      <c r="BC632">
        <v>39</v>
      </c>
      <c r="BD632">
        <v>78</v>
      </c>
      <c r="BE632">
        <v>46</v>
      </c>
      <c r="BF632">
        <v>74</v>
      </c>
      <c r="BG632">
        <v>9.93</v>
      </c>
      <c r="BH632">
        <v>5.85</v>
      </c>
      <c r="BI632">
        <v>0</v>
      </c>
      <c r="BJ632">
        <v>0</v>
      </c>
      <c r="BK632">
        <v>0</v>
      </c>
      <c r="BL632" t="e">
        <f>1/Table1[[#This Row],[odds_ft_home_team_win]]+1/Table1[[#This Row],[odds_ft_draw]]+1/Table1[[#This Row],[odds_ft_away_team_win]]-1</f>
        <v>#DIV/0!</v>
      </c>
      <c r="BM632" t="e">
        <f>Table1[[#This Row],[Margin]]/3</f>
        <v>#DIV/0!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 t="s">
        <v>116</v>
      </c>
      <c r="BU632" t="e">
        <f>VLOOKUP(Table1[[#This Row],[Reference]],metron,11,FALSE)</f>
        <v>#DIV/0!</v>
      </c>
      <c r="BV632" t="e">
        <f>VLOOKUP(Table1[[#This Row],[Reference]],metron,12,FALSE)</f>
        <v>#DIV/0!</v>
      </c>
    </row>
    <row r="633" spans="1:74" hidden="1" x14ac:dyDescent="0.45">
      <c r="A633" t="s">
        <v>5409</v>
      </c>
      <c r="B633">
        <v>1485658800</v>
      </c>
      <c r="C633" s="3" t="s">
        <v>2526</v>
      </c>
      <c r="D633" t="s">
        <v>65</v>
      </c>
      <c r="E633" t="s">
        <v>66</v>
      </c>
      <c r="F633" t="s">
        <v>86</v>
      </c>
      <c r="G633" t="s">
        <v>611</v>
      </c>
      <c r="H633" t="s">
        <v>66</v>
      </c>
      <c r="I633">
        <f>MROUND(Table1[[#This Row],[Prob_H]]*100,2)/100</f>
        <v>0.66</v>
      </c>
      <c r="J633">
        <f>1/Table1[[#This Row],[odds_ft_home_team_win]]-Table1[[#This Row],[Margin/3]]</f>
        <v>0.65918787917869015</v>
      </c>
      <c r="K633">
        <f>1/Table1[[#This Row],[odds_ft_draw]]-Table1[[#This Row],[Margin/3]]</f>
        <v>0.20803845389133388</v>
      </c>
      <c r="L633">
        <f>1/Table1[[#This Row],[odds_ft_away_team_win]]-Table1[[#This Row],[Margin/3]]</f>
        <v>0.13277366692997583</v>
      </c>
      <c r="M633">
        <v>4</v>
      </c>
      <c r="N633">
        <v>1.75</v>
      </c>
      <c r="O633">
        <v>0.22</v>
      </c>
      <c r="P633">
        <v>1.85</v>
      </c>
      <c r="Q633">
        <v>0.28999999999999998</v>
      </c>
      <c r="R633" t="str" cm="1">
        <f t="array" ref="R6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61</v>
      </c>
      <c r="AA633">
        <v>5</v>
      </c>
      <c r="AB633">
        <v>5</v>
      </c>
      <c r="AC633">
        <v>3</v>
      </c>
      <c r="AD633">
        <v>0</v>
      </c>
      <c r="AE633">
        <v>3</v>
      </c>
      <c r="AF633">
        <v>0</v>
      </c>
      <c r="AG633">
        <v>1</v>
      </c>
      <c r="AH633">
        <v>2</v>
      </c>
      <c r="AI633">
        <v>2</v>
      </c>
      <c r="AJ633">
        <v>1</v>
      </c>
      <c r="AK633">
        <v>11</v>
      </c>
      <c r="AL633">
        <v>9</v>
      </c>
      <c r="AM633">
        <v>5</v>
      </c>
      <c r="AN633">
        <v>3</v>
      </c>
      <c r="AO633">
        <v>6</v>
      </c>
      <c r="AP633">
        <v>6</v>
      </c>
      <c r="AQ633">
        <v>-1</v>
      </c>
      <c r="AR633">
        <v>-1</v>
      </c>
      <c r="AS633">
        <v>50</v>
      </c>
      <c r="AT633">
        <v>50</v>
      </c>
      <c r="AU633">
        <v>0</v>
      </c>
      <c r="AV633">
        <v>0</v>
      </c>
      <c r="AW633">
        <v>3.03</v>
      </c>
      <c r="AX633">
        <v>59</v>
      </c>
      <c r="AY633">
        <v>91</v>
      </c>
      <c r="AZ633">
        <v>49</v>
      </c>
      <c r="BA633">
        <v>31</v>
      </c>
      <c r="BB633">
        <v>17</v>
      </c>
      <c r="BC633">
        <v>43</v>
      </c>
      <c r="BD633">
        <v>67</v>
      </c>
      <c r="BE633">
        <v>49</v>
      </c>
      <c r="BF633">
        <v>92</v>
      </c>
      <c r="BG633">
        <v>8.6</v>
      </c>
      <c r="BH633">
        <v>5.61</v>
      </c>
      <c r="BI633">
        <v>1.5</v>
      </c>
      <c r="BJ633">
        <v>4.6399999999999997</v>
      </c>
      <c r="BK633">
        <v>7.13</v>
      </c>
      <c r="BL633">
        <f>1/Table1[[#This Row],[odds_ft_home_team_win]]+1/Table1[[#This Row],[odds_ft_draw]]+1/Table1[[#This Row],[odds_ft_away_team_win]]-1</f>
        <v>2.2436362463929438E-2</v>
      </c>
      <c r="BM633">
        <f>Table1[[#This Row],[Margin]]/3</f>
        <v>7.4787874879764793E-3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t="s">
        <v>113</v>
      </c>
      <c r="BU633">
        <f>VLOOKUP(Table1[[#This Row],[Reference]],metron,11,FALSE)</f>
        <v>2.089675030851502</v>
      </c>
      <c r="BV633">
        <f>VLOOKUP(Table1[[#This Row],[Reference]],metron,12,FALSE)</f>
        <v>0.8354586589880707</v>
      </c>
    </row>
    <row r="634" spans="1:74" hidden="1" x14ac:dyDescent="0.45">
      <c r="A634" t="s">
        <v>5409</v>
      </c>
      <c r="B634">
        <v>1485712800</v>
      </c>
      <c r="C634" s="3" t="s">
        <v>2527</v>
      </c>
      <c r="D634" t="s">
        <v>65</v>
      </c>
      <c r="E634" t="s">
        <v>66</v>
      </c>
      <c r="F634" t="s">
        <v>94</v>
      </c>
      <c r="G634" t="s">
        <v>2218</v>
      </c>
      <c r="H634" t="s">
        <v>66</v>
      </c>
      <c r="I634">
        <f>MROUND(Table1[[#This Row],[Prob_H]]*100,2)/100</f>
        <v>0.5</v>
      </c>
      <c r="J634">
        <f>1/Table1[[#This Row],[odds_ft_home_team_win]]-Table1[[#This Row],[Margin/3]]</f>
        <v>0.4991260444701322</v>
      </c>
      <c r="K634">
        <f>1/Table1[[#This Row],[odds_ft_draw]]-Table1[[#This Row],[Margin/3]]</f>
        <v>0.28052917231262514</v>
      </c>
      <c r="L634">
        <f>1/Table1[[#This Row],[odds_ft_away_team_win]]-Table1[[#This Row],[Margin/3]]</f>
        <v>0.22034478321724277</v>
      </c>
      <c r="M634">
        <v>4</v>
      </c>
      <c r="N634">
        <v>2.2999999999999998</v>
      </c>
      <c r="O634">
        <v>0.92</v>
      </c>
      <c r="P634">
        <v>1.72</v>
      </c>
      <c r="Q634">
        <v>1.1100000000000001</v>
      </c>
      <c r="R634" t="str" cm="1">
        <f t="array" ref="R6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4">
        <v>3</v>
      </c>
      <c r="T634">
        <v>1</v>
      </c>
      <c r="U634">
        <v>4</v>
      </c>
      <c r="V634">
        <v>1</v>
      </c>
      <c r="W634">
        <v>0</v>
      </c>
      <c r="X634">
        <v>1</v>
      </c>
      <c r="Y634" t="s">
        <v>2528</v>
      </c>
      <c r="Z634">
        <v>1</v>
      </c>
      <c r="AA634">
        <v>12</v>
      </c>
      <c r="AB634">
        <v>3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16</v>
      </c>
      <c r="AL634">
        <v>7</v>
      </c>
      <c r="AM634">
        <v>9</v>
      </c>
      <c r="AN634">
        <v>3</v>
      </c>
      <c r="AO634">
        <v>7</v>
      </c>
      <c r="AP634">
        <v>4</v>
      </c>
      <c r="AQ634">
        <v>11</v>
      </c>
      <c r="AR634">
        <v>17</v>
      </c>
      <c r="AS634">
        <v>-1</v>
      </c>
      <c r="AT634">
        <v>-1</v>
      </c>
      <c r="AU634">
        <v>0</v>
      </c>
      <c r="AV634">
        <v>0</v>
      </c>
      <c r="AW634">
        <v>2.33</v>
      </c>
      <c r="AX634">
        <v>46</v>
      </c>
      <c r="AY634">
        <v>59</v>
      </c>
      <c r="AZ634">
        <v>37</v>
      </c>
      <c r="BA634">
        <v>24</v>
      </c>
      <c r="BB634">
        <v>10</v>
      </c>
      <c r="BC634">
        <v>29</v>
      </c>
      <c r="BD634">
        <v>50</v>
      </c>
      <c r="BE634">
        <v>46</v>
      </c>
      <c r="BF634">
        <v>75</v>
      </c>
      <c r="BG634">
        <v>7.27</v>
      </c>
      <c r="BH634">
        <v>5.95</v>
      </c>
      <c r="BI634">
        <v>1.97</v>
      </c>
      <c r="BJ634">
        <v>3.46</v>
      </c>
      <c r="BK634">
        <v>4.37</v>
      </c>
      <c r="BL634">
        <f>1/Table1[[#This Row],[odds_ft_home_team_win]]+1/Table1[[#This Row],[odds_ft_draw]]+1/Table1[[#This Row],[odds_ft_away_team_win]]-1</f>
        <v>2.5464506183511926E-2</v>
      </c>
      <c r="BM634">
        <f>Table1[[#This Row],[Margin]]/3</f>
        <v>8.4881687278373086E-3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124</v>
      </c>
      <c r="BU634">
        <f>VLOOKUP(Table1[[#This Row],[Reference]],metron,11,FALSE)</f>
        <v>1.5342708579532029</v>
      </c>
      <c r="BV634">
        <f>VLOOKUP(Table1[[#This Row],[Reference]],metron,12,FALSE)</f>
        <v>0.98593713070196176</v>
      </c>
    </row>
    <row r="635" spans="1:74" hidden="1" x14ac:dyDescent="0.45">
      <c r="A635" t="s">
        <v>5409</v>
      </c>
      <c r="B635">
        <v>1485730800</v>
      </c>
      <c r="C635" s="3" t="s">
        <v>2529</v>
      </c>
      <c r="D635" t="s">
        <v>65</v>
      </c>
      <c r="E635" t="s">
        <v>66</v>
      </c>
      <c r="F635" t="s">
        <v>67</v>
      </c>
      <c r="G635" t="s">
        <v>68</v>
      </c>
      <c r="H635" t="s">
        <v>66</v>
      </c>
      <c r="I635">
        <f>MROUND(Table1[[#This Row],[Prob_H]]*100,2)/100</f>
        <v>0.22</v>
      </c>
      <c r="J635">
        <f>1/Table1[[#This Row],[odds_ft_home_team_win]]-Table1[[#This Row],[Margin/3]]</f>
        <v>0.21299257382603673</v>
      </c>
      <c r="K635">
        <f>1/Table1[[#This Row],[odds_ft_draw]]-Table1[[#This Row],[Margin/3]]</f>
        <v>0.28028042484432625</v>
      </c>
      <c r="L635">
        <f>1/Table1[[#This Row],[odds_ft_away_team_win]]-Table1[[#This Row],[Margin/3]]</f>
        <v>0.50672700132963699</v>
      </c>
      <c r="M635">
        <v>4</v>
      </c>
      <c r="N635">
        <v>0.89</v>
      </c>
      <c r="O635">
        <v>1.83</v>
      </c>
      <c r="P635">
        <v>1.1200000000000001</v>
      </c>
      <c r="Q635">
        <v>1.7</v>
      </c>
      <c r="R635" t="str" cm="1">
        <f t="array" ref="R6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0</v>
      </c>
      <c r="Y635">
        <v>37</v>
      </c>
      <c r="AA635">
        <v>3</v>
      </c>
      <c r="AB635">
        <v>8</v>
      </c>
      <c r="AC635">
        <v>2</v>
      </c>
      <c r="AD635">
        <v>0</v>
      </c>
      <c r="AE635">
        <v>2</v>
      </c>
      <c r="AF635">
        <v>0</v>
      </c>
      <c r="AG635">
        <v>1</v>
      </c>
      <c r="AH635">
        <v>1</v>
      </c>
      <c r="AI635">
        <v>0</v>
      </c>
      <c r="AJ635">
        <v>2</v>
      </c>
      <c r="AK635">
        <v>9</v>
      </c>
      <c r="AL635">
        <v>12</v>
      </c>
      <c r="AM635">
        <v>3</v>
      </c>
      <c r="AN635">
        <v>4</v>
      </c>
      <c r="AO635">
        <v>6</v>
      </c>
      <c r="AP635">
        <v>8</v>
      </c>
      <c r="AQ635">
        <v>7</v>
      </c>
      <c r="AR635">
        <v>10</v>
      </c>
      <c r="AS635">
        <v>32</v>
      </c>
      <c r="AT635">
        <v>68</v>
      </c>
      <c r="AU635">
        <v>0</v>
      </c>
      <c r="AV635">
        <v>0</v>
      </c>
      <c r="AW635">
        <v>2.38</v>
      </c>
      <c r="AX635">
        <v>39</v>
      </c>
      <c r="AY635">
        <v>68</v>
      </c>
      <c r="AZ635">
        <v>45</v>
      </c>
      <c r="BA635">
        <v>24</v>
      </c>
      <c r="BB635">
        <v>10</v>
      </c>
      <c r="BC635">
        <v>33</v>
      </c>
      <c r="BD635">
        <v>78</v>
      </c>
      <c r="BE635">
        <v>35</v>
      </c>
      <c r="BF635">
        <v>73</v>
      </c>
      <c r="BG635">
        <v>11.78</v>
      </c>
      <c r="BH635">
        <v>3.84</v>
      </c>
      <c r="BI635">
        <v>4.51</v>
      </c>
      <c r="BJ635">
        <v>3.46</v>
      </c>
      <c r="BK635">
        <v>1.94</v>
      </c>
      <c r="BL635">
        <f>1/Table1[[#This Row],[odds_ft_home_team_win]]+1/Table1[[#This Row],[odds_ft_draw]]+1/Table1[[#This Row],[odds_ft_away_team_win]]-1</f>
        <v>2.6210748588408661E-2</v>
      </c>
      <c r="BM635">
        <f>Table1[[#This Row],[Margin]]/3</f>
        <v>8.7369161961362209E-3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70</v>
      </c>
      <c r="BU635">
        <f>VLOOKUP(Table1[[#This Row],[Reference]],metron,11,FALSE)</f>
        <v>1.0633893919793009</v>
      </c>
      <c r="BV635">
        <f>VLOOKUP(Table1[[#This Row],[Reference]],metron,12,FALSE)</f>
        <v>1.648124191461837</v>
      </c>
    </row>
    <row r="636" spans="1:74" hidden="1" x14ac:dyDescent="0.45">
      <c r="A636" t="s">
        <v>5409</v>
      </c>
      <c r="B636">
        <v>1485734400</v>
      </c>
      <c r="C636" s="3" t="s">
        <v>2530</v>
      </c>
      <c r="D636" t="s">
        <v>65</v>
      </c>
      <c r="E636" t="s">
        <v>66</v>
      </c>
      <c r="F636" t="s">
        <v>88</v>
      </c>
      <c r="G636" t="s">
        <v>73</v>
      </c>
      <c r="H636" t="s">
        <v>66</v>
      </c>
      <c r="I636">
        <f>MROUND(Table1[[#This Row],[Prob_H]]*100,2)/100</f>
        <v>0.57999999999999996</v>
      </c>
      <c r="J636">
        <f>1/Table1[[#This Row],[odds_ft_home_team_win]]-Table1[[#This Row],[Margin/3]]</f>
        <v>0.58282180859129407</v>
      </c>
      <c r="K636">
        <f>1/Table1[[#This Row],[odds_ft_draw]]-Table1[[#This Row],[Margin/3]]</f>
        <v>0.24491293885891785</v>
      </c>
      <c r="L636">
        <f>1/Table1[[#This Row],[odds_ft_away_team_win]]-Table1[[#This Row],[Margin/3]]</f>
        <v>0.17226525254978819</v>
      </c>
      <c r="M636">
        <v>4</v>
      </c>
      <c r="N636">
        <v>1.56</v>
      </c>
      <c r="O636">
        <v>1.1100000000000001</v>
      </c>
      <c r="P636">
        <v>1.67</v>
      </c>
      <c r="Q636">
        <v>1.06</v>
      </c>
      <c r="R636" t="str" cm="1">
        <f t="array" ref="R6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6">
        <v>2</v>
      </c>
      <c r="T636">
        <v>0</v>
      </c>
      <c r="U636">
        <v>2</v>
      </c>
      <c r="V636">
        <v>1</v>
      </c>
      <c r="W636">
        <v>1</v>
      </c>
      <c r="X636">
        <v>0</v>
      </c>
      <c r="Y636" t="s">
        <v>2531</v>
      </c>
      <c r="AA636">
        <v>5</v>
      </c>
      <c r="AB636">
        <v>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23</v>
      </c>
      <c r="AL636">
        <v>13</v>
      </c>
      <c r="AM636">
        <v>12</v>
      </c>
      <c r="AN636">
        <v>5</v>
      </c>
      <c r="AO636">
        <v>11</v>
      </c>
      <c r="AP636">
        <v>8</v>
      </c>
      <c r="AQ636">
        <v>6</v>
      </c>
      <c r="AR636">
        <v>15</v>
      </c>
      <c r="AS636">
        <v>53</v>
      </c>
      <c r="AT636">
        <v>47</v>
      </c>
      <c r="AU636">
        <v>0</v>
      </c>
      <c r="AV636">
        <v>0</v>
      </c>
      <c r="AW636">
        <v>3.34</v>
      </c>
      <c r="AX636">
        <v>73</v>
      </c>
      <c r="AY636">
        <v>84</v>
      </c>
      <c r="AZ636">
        <v>73</v>
      </c>
      <c r="BA636">
        <v>39</v>
      </c>
      <c r="BB636">
        <v>22</v>
      </c>
      <c r="BC636">
        <v>44</v>
      </c>
      <c r="BD636">
        <v>84</v>
      </c>
      <c r="BE636">
        <v>56</v>
      </c>
      <c r="BF636">
        <v>89</v>
      </c>
      <c r="BG636">
        <v>11.19</v>
      </c>
      <c r="BH636">
        <v>5.45</v>
      </c>
      <c r="BI636">
        <v>1.69</v>
      </c>
      <c r="BJ636">
        <v>3.94</v>
      </c>
      <c r="BK636">
        <v>5.52</v>
      </c>
      <c r="BL636">
        <f>1/Table1[[#This Row],[odds_ft_home_team_win]]+1/Table1[[#This Row],[odds_ft_draw]]+1/Table1[[#This Row],[odds_ft_away_team_win]]-1</f>
        <v>2.6682503220200715E-2</v>
      </c>
      <c r="BM636">
        <f>Table1[[#This Row],[Margin]]/3</f>
        <v>8.894167740066905E-3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 t="s">
        <v>91</v>
      </c>
      <c r="BU636">
        <f>VLOOKUP(Table1[[#This Row],[Reference]],metron,11,FALSE)</f>
        <v>1.7619715019855171</v>
      </c>
      <c r="BV636">
        <f>VLOOKUP(Table1[[#This Row],[Reference]],metron,12,FALSE)</f>
        <v>0.87432842793739785</v>
      </c>
    </row>
    <row r="637" spans="1:74" hidden="1" x14ac:dyDescent="0.45">
      <c r="A637" t="s">
        <v>5408</v>
      </c>
      <c r="B637">
        <v>1502496000</v>
      </c>
      <c r="C637" s="3" t="s">
        <v>2781</v>
      </c>
      <c r="D637" t="s">
        <v>65</v>
      </c>
      <c r="E637" t="s">
        <v>66</v>
      </c>
      <c r="F637" t="s">
        <v>73</v>
      </c>
      <c r="G637" t="s">
        <v>72</v>
      </c>
      <c r="H637" t="s">
        <v>66</v>
      </c>
      <c r="I637">
        <f>MROUND(Table1[[#This Row],[Prob_H]]*100,2)/100</f>
        <v>0.38</v>
      </c>
      <c r="J637">
        <f>1/Table1[[#This Row],[odds_ft_home_team_win]]-Table1[[#This Row],[Margin/3]]</f>
        <v>0.37937216792120737</v>
      </c>
      <c r="K637">
        <f>1/Table1[[#This Row],[odds_ft_draw]]-Table1[[#This Row],[Margin/3]]</f>
        <v>0.28163034116016933</v>
      </c>
      <c r="L637">
        <f>1/Table1[[#This Row],[odds_ft_away_team_win]]-Table1[[#This Row],[Margin/3]]</f>
        <v>0.33899749091862341</v>
      </c>
      <c r="M637">
        <v>4</v>
      </c>
      <c r="N637">
        <v>1</v>
      </c>
      <c r="O637">
        <v>0</v>
      </c>
      <c r="P637">
        <v>1.53</v>
      </c>
      <c r="Q637">
        <v>0.95</v>
      </c>
      <c r="R637" t="str" cm="1">
        <f t="array" ref="R6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37">
        <v>1</v>
      </c>
      <c r="T637">
        <v>1</v>
      </c>
      <c r="U637">
        <v>2</v>
      </c>
      <c r="V637">
        <v>0</v>
      </c>
      <c r="W637">
        <v>0</v>
      </c>
      <c r="X637">
        <v>0</v>
      </c>
      <c r="Y637">
        <v>48</v>
      </c>
      <c r="Z637">
        <v>57</v>
      </c>
      <c r="AA637">
        <v>6</v>
      </c>
      <c r="AB637">
        <v>6</v>
      </c>
      <c r="AC637">
        <v>1</v>
      </c>
      <c r="AD637">
        <v>0</v>
      </c>
      <c r="AE637">
        <v>2</v>
      </c>
      <c r="AF637">
        <v>0</v>
      </c>
      <c r="AG637">
        <v>0</v>
      </c>
      <c r="AH637">
        <v>1</v>
      </c>
      <c r="AI637">
        <v>0</v>
      </c>
      <c r="AJ637">
        <v>2</v>
      </c>
      <c r="AK637">
        <v>12</v>
      </c>
      <c r="AL637">
        <v>6</v>
      </c>
      <c r="AM637">
        <v>7</v>
      </c>
      <c r="AN637">
        <v>3</v>
      </c>
      <c r="AO637">
        <v>5</v>
      </c>
      <c r="AP637">
        <v>3</v>
      </c>
      <c r="AQ637">
        <v>12</v>
      </c>
      <c r="AR637">
        <v>16</v>
      </c>
      <c r="AS637">
        <v>56</v>
      </c>
      <c r="AT637">
        <v>44</v>
      </c>
      <c r="AU637">
        <v>0</v>
      </c>
      <c r="AV637">
        <v>0</v>
      </c>
      <c r="AW637">
        <v>1.5</v>
      </c>
      <c r="AX637">
        <v>50</v>
      </c>
      <c r="AY637">
        <v>50</v>
      </c>
      <c r="AZ637">
        <v>0</v>
      </c>
      <c r="BA637">
        <v>0</v>
      </c>
      <c r="BB637">
        <v>0</v>
      </c>
      <c r="BC637">
        <v>50</v>
      </c>
      <c r="BD637">
        <v>100</v>
      </c>
      <c r="BE637">
        <v>0</v>
      </c>
      <c r="BF637">
        <v>0</v>
      </c>
      <c r="BG637">
        <v>13</v>
      </c>
      <c r="BH637">
        <v>7</v>
      </c>
      <c r="BI637">
        <v>2.58</v>
      </c>
      <c r="BJ637">
        <v>3.45</v>
      </c>
      <c r="BK637">
        <v>2.88</v>
      </c>
      <c r="BL637">
        <f>1/Table1[[#This Row],[odds_ft_home_team_win]]+1/Table1[[#This Row],[odds_ft_draw]]+1/Table1[[#This Row],[odds_ft_away_team_win]]-1</f>
        <v>2.4674193910796394E-2</v>
      </c>
      <c r="BM637">
        <f>Table1[[#This Row],[Margin]]/3</f>
        <v>8.2247313035987979E-3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126</v>
      </c>
      <c r="BU637">
        <f>VLOOKUP(Table1[[#This Row],[Reference]],metron,11,FALSE)</f>
        <v>1.330562659846547</v>
      </c>
      <c r="BV637">
        <f>VLOOKUP(Table1[[#This Row],[Reference]],metron,12,FALSE)</f>
        <v>1.1595268542199491</v>
      </c>
    </row>
    <row r="638" spans="1:74" hidden="1" x14ac:dyDescent="0.45">
      <c r="A638" t="s">
        <v>5408</v>
      </c>
      <c r="B638">
        <v>1502503200</v>
      </c>
      <c r="C638" s="3" t="s">
        <v>2782</v>
      </c>
      <c r="D638" t="s">
        <v>65</v>
      </c>
      <c r="E638" t="s">
        <v>66</v>
      </c>
      <c r="F638" t="s">
        <v>93</v>
      </c>
      <c r="G638" t="s">
        <v>86</v>
      </c>
      <c r="H638" t="s">
        <v>66</v>
      </c>
      <c r="I638">
        <f>MROUND(Table1[[#This Row],[Prob_H]]*100,2)/100</f>
        <v>0.4</v>
      </c>
      <c r="J638">
        <f>1/Table1[[#This Row],[odds_ft_home_team_win]]-Table1[[#This Row],[Margin/3]]</f>
        <v>0.40814453437804143</v>
      </c>
      <c r="K638">
        <f>1/Table1[[#This Row],[odds_ft_draw]]-Table1[[#This Row],[Margin/3]]</f>
        <v>0.27883418955045519</v>
      </c>
      <c r="L638">
        <f>1/Table1[[#This Row],[odds_ft_away_team_win]]-Table1[[#This Row],[Margin/3]]</f>
        <v>0.31302127607150337</v>
      </c>
      <c r="M638">
        <v>4</v>
      </c>
      <c r="N638">
        <v>3</v>
      </c>
      <c r="O638">
        <v>3</v>
      </c>
      <c r="P638">
        <v>1.56</v>
      </c>
      <c r="Q638">
        <v>1.48</v>
      </c>
      <c r="R638" t="str" cm="1">
        <f t="array" ref="R6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Z638" t="s">
        <v>624</v>
      </c>
      <c r="AA638">
        <v>3</v>
      </c>
      <c r="AB638">
        <v>3</v>
      </c>
      <c r="AC638">
        <v>3</v>
      </c>
      <c r="AD638">
        <v>0</v>
      </c>
      <c r="AE638">
        <v>4</v>
      </c>
      <c r="AF638">
        <v>1</v>
      </c>
      <c r="AG638">
        <v>2</v>
      </c>
      <c r="AH638">
        <v>1</v>
      </c>
      <c r="AI638">
        <v>2</v>
      </c>
      <c r="AJ638">
        <v>3</v>
      </c>
      <c r="AK638">
        <v>5</v>
      </c>
      <c r="AL638">
        <v>7</v>
      </c>
      <c r="AM638">
        <v>2</v>
      </c>
      <c r="AN638">
        <v>5</v>
      </c>
      <c r="AO638">
        <v>3</v>
      </c>
      <c r="AP638">
        <v>2</v>
      </c>
      <c r="AQ638">
        <v>14</v>
      </c>
      <c r="AR638">
        <v>18</v>
      </c>
      <c r="AS638">
        <v>50</v>
      </c>
      <c r="AT638">
        <v>50</v>
      </c>
      <c r="AU638">
        <v>0</v>
      </c>
      <c r="AV638">
        <v>0</v>
      </c>
      <c r="AW638">
        <v>2.5</v>
      </c>
      <c r="AX638">
        <v>50</v>
      </c>
      <c r="AY638">
        <v>100</v>
      </c>
      <c r="AZ638">
        <v>50</v>
      </c>
      <c r="BA638">
        <v>0</v>
      </c>
      <c r="BB638">
        <v>0</v>
      </c>
      <c r="BC638">
        <v>50</v>
      </c>
      <c r="BD638">
        <v>100</v>
      </c>
      <c r="BE638">
        <v>0</v>
      </c>
      <c r="BF638">
        <v>100</v>
      </c>
      <c r="BG638">
        <v>5</v>
      </c>
      <c r="BH638">
        <v>6</v>
      </c>
      <c r="BI638">
        <v>2.4</v>
      </c>
      <c r="BJ638">
        <v>3.48</v>
      </c>
      <c r="BK638">
        <v>3.11</v>
      </c>
      <c r="BL638">
        <f>1/Table1[[#This Row],[odds_ft_home_team_win]]+1/Table1[[#This Row],[odds_ft_draw]]+1/Table1[[#This Row],[odds_ft_away_team_win]]-1</f>
        <v>2.5566396865875696E-2</v>
      </c>
      <c r="BM638">
        <f>Table1[[#This Row],[Margin]]/3</f>
        <v>8.5221322886252313E-3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95</v>
      </c>
      <c r="BU638">
        <f>VLOOKUP(Table1[[#This Row],[Reference]],metron,11,FALSE)</f>
        <v>1.344038264434575</v>
      </c>
      <c r="BV638">
        <f>VLOOKUP(Table1[[#This Row],[Reference]],metron,12,FALSE)</f>
        <v>1.1515772691037469</v>
      </c>
    </row>
    <row r="639" spans="1:74" hidden="1" x14ac:dyDescent="0.45">
      <c r="A639" t="s">
        <v>5408</v>
      </c>
      <c r="B639">
        <v>1502575200</v>
      </c>
      <c r="C639" s="3" t="s">
        <v>2783</v>
      </c>
      <c r="D639" t="s">
        <v>65</v>
      </c>
      <c r="E639" t="s">
        <v>66</v>
      </c>
      <c r="F639" t="s">
        <v>80</v>
      </c>
      <c r="G639" t="s">
        <v>78</v>
      </c>
      <c r="H639" t="s">
        <v>66</v>
      </c>
      <c r="I639">
        <f>MROUND(Table1[[#This Row],[Prob_H]]*100,2)/100</f>
        <v>0.48</v>
      </c>
      <c r="J639">
        <f>1/Table1[[#This Row],[odds_ft_home_team_win]]-Table1[[#This Row],[Margin/3]]</f>
        <v>0.47476380844975269</v>
      </c>
      <c r="K639">
        <f>1/Table1[[#This Row],[odds_ft_draw]]-Table1[[#This Row],[Margin/3]]</f>
        <v>0.2717840658280663</v>
      </c>
      <c r="L639">
        <f>1/Table1[[#This Row],[odds_ft_away_team_win]]-Table1[[#This Row],[Margin/3]]</f>
        <v>0.25345212572218101</v>
      </c>
      <c r="M639">
        <v>4</v>
      </c>
      <c r="N639">
        <v>0</v>
      </c>
      <c r="O639">
        <v>1</v>
      </c>
      <c r="P639">
        <v>0.76</v>
      </c>
      <c r="Q639">
        <v>1.4</v>
      </c>
      <c r="R639" t="str" cm="1">
        <f t="array" ref="R6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39">
        <v>2</v>
      </c>
      <c r="T639">
        <v>1</v>
      </c>
      <c r="U639">
        <v>3</v>
      </c>
      <c r="V639">
        <v>0</v>
      </c>
      <c r="W639">
        <v>0</v>
      </c>
      <c r="X639">
        <v>0</v>
      </c>
      <c r="Y639" t="s">
        <v>1447</v>
      </c>
      <c r="Z639">
        <v>51</v>
      </c>
      <c r="AA639">
        <v>6</v>
      </c>
      <c r="AB639">
        <v>3</v>
      </c>
      <c r="AC639">
        <v>1</v>
      </c>
      <c r="AD639">
        <v>0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12</v>
      </c>
      <c r="AL639">
        <v>8</v>
      </c>
      <c r="AM639">
        <v>8</v>
      </c>
      <c r="AN639">
        <v>4</v>
      </c>
      <c r="AO639">
        <v>4</v>
      </c>
      <c r="AP639">
        <v>4</v>
      </c>
      <c r="AQ639">
        <v>18</v>
      </c>
      <c r="AR639">
        <v>8</v>
      </c>
      <c r="AS639">
        <v>53</v>
      </c>
      <c r="AT639">
        <v>47</v>
      </c>
      <c r="AU639">
        <v>0</v>
      </c>
      <c r="AV639">
        <v>0</v>
      </c>
      <c r="AW639">
        <v>3</v>
      </c>
      <c r="AX639">
        <v>50</v>
      </c>
      <c r="AY639">
        <v>100</v>
      </c>
      <c r="AZ639">
        <v>50</v>
      </c>
      <c r="BA639">
        <v>50</v>
      </c>
      <c r="BB639">
        <v>0</v>
      </c>
      <c r="BC639">
        <v>50</v>
      </c>
      <c r="BD639">
        <v>100</v>
      </c>
      <c r="BE639">
        <v>50</v>
      </c>
      <c r="BF639">
        <v>50</v>
      </c>
      <c r="BG639">
        <v>9</v>
      </c>
      <c r="BH639">
        <v>5</v>
      </c>
      <c r="BI639">
        <v>2.0699999999999998</v>
      </c>
      <c r="BJ639">
        <v>3.57</v>
      </c>
      <c r="BK639">
        <v>3.82</v>
      </c>
      <c r="BL639">
        <f>1/Table1[[#This Row],[odds_ft_home_team_win]]+1/Table1[[#This Row],[odds_ft_draw]]+1/Table1[[#This Row],[odds_ft_away_team_win]]-1</f>
        <v>2.4983936969582565E-2</v>
      </c>
      <c r="BM639">
        <f>Table1[[#This Row],[Margin]]/3</f>
        <v>8.3279789898608545E-3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 t="s">
        <v>83</v>
      </c>
      <c r="BU639">
        <f>VLOOKUP(Table1[[#This Row],[Reference]],metron,11,FALSE)</f>
        <v>1.510877192982456</v>
      </c>
      <c r="BV639">
        <f>VLOOKUP(Table1[[#This Row],[Reference]],metron,12,FALSE)</f>
        <v>1.0163157894736841</v>
      </c>
    </row>
    <row r="640" spans="1:74" hidden="1" x14ac:dyDescent="0.45">
      <c r="A640" t="s">
        <v>5408</v>
      </c>
      <c r="B640">
        <v>1502575200</v>
      </c>
      <c r="C640" s="3" t="s">
        <v>2783</v>
      </c>
      <c r="D640" t="s">
        <v>65</v>
      </c>
      <c r="E640" t="s">
        <v>66</v>
      </c>
      <c r="F640" t="s">
        <v>77</v>
      </c>
      <c r="G640" t="s">
        <v>97</v>
      </c>
      <c r="H640" t="s">
        <v>66</v>
      </c>
      <c r="I640">
        <f>MROUND(Table1[[#This Row],[Prob_H]]*100,2)/100</f>
        <v>0.48</v>
      </c>
      <c r="J640">
        <f>1/Table1[[#This Row],[odds_ft_home_team_win]]-Table1[[#This Row],[Margin/3]]</f>
        <v>0.48445308018904715</v>
      </c>
      <c r="K640">
        <f>1/Table1[[#This Row],[odds_ft_draw]]-Table1[[#This Row],[Margin/3]]</f>
        <v>0.27432811845683813</v>
      </c>
      <c r="L640">
        <f>1/Table1[[#This Row],[odds_ft_away_team_win]]-Table1[[#This Row],[Margin/3]]</f>
        <v>0.24121880135411469</v>
      </c>
      <c r="M640">
        <v>4</v>
      </c>
      <c r="N640">
        <v>1</v>
      </c>
      <c r="O640">
        <v>1</v>
      </c>
      <c r="P640">
        <v>1.44</v>
      </c>
      <c r="Q640">
        <v>1.29</v>
      </c>
      <c r="R640" t="str" cm="1">
        <f t="array" ref="R6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AA640">
        <v>2</v>
      </c>
      <c r="AB640">
        <v>5</v>
      </c>
      <c r="AC640">
        <v>4</v>
      </c>
      <c r="AD640">
        <v>0</v>
      </c>
      <c r="AE640">
        <v>3</v>
      </c>
      <c r="AF640">
        <v>0</v>
      </c>
      <c r="AG640">
        <v>1</v>
      </c>
      <c r="AH640">
        <v>3</v>
      </c>
      <c r="AI640">
        <v>2</v>
      </c>
      <c r="AJ640">
        <v>1</v>
      </c>
      <c r="AK640">
        <v>16</v>
      </c>
      <c r="AL640">
        <v>3</v>
      </c>
      <c r="AM640">
        <v>6</v>
      </c>
      <c r="AN640">
        <v>0</v>
      </c>
      <c r="AO640">
        <v>10</v>
      </c>
      <c r="AP640">
        <v>3</v>
      </c>
      <c r="AQ640">
        <v>20</v>
      </c>
      <c r="AR640">
        <v>14</v>
      </c>
      <c r="AS640">
        <v>60</v>
      </c>
      <c r="AT640">
        <v>40</v>
      </c>
      <c r="AU640">
        <v>0</v>
      </c>
      <c r="AV640">
        <v>0</v>
      </c>
      <c r="AW640">
        <v>1</v>
      </c>
      <c r="AX640">
        <v>50</v>
      </c>
      <c r="AY640">
        <v>50</v>
      </c>
      <c r="AZ640">
        <v>0</v>
      </c>
      <c r="BA640">
        <v>0</v>
      </c>
      <c r="BB640">
        <v>0</v>
      </c>
      <c r="BC640">
        <v>0</v>
      </c>
      <c r="BD640">
        <v>50</v>
      </c>
      <c r="BE640">
        <v>0</v>
      </c>
      <c r="BF640">
        <v>50</v>
      </c>
      <c r="BG640">
        <v>6</v>
      </c>
      <c r="BH640">
        <v>9</v>
      </c>
      <c r="BI640">
        <v>2.0299999999999998</v>
      </c>
      <c r="BJ640">
        <v>3.54</v>
      </c>
      <c r="BK640">
        <v>4.01</v>
      </c>
      <c r="BL640">
        <f>1/Table1[[#This Row],[odds_ft_home_team_win]]+1/Table1[[#This Row],[odds_ft_draw]]+1/Table1[[#This Row],[odds_ft_away_team_win]]-1</f>
        <v>2.4473271748129743E-2</v>
      </c>
      <c r="BM640">
        <f>Table1[[#This Row],[Margin]]/3</f>
        <v>8.1577572493765817E-3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 t="s">
        <v>79</v>
      </c>
      <c r="BU640">
        <f>VLOOKUP(Table1[[#This Row],[Reference]],metron,11,FALSE)</f>
        <v>1.510877192982456</v>
      </c>
      <c r="BV640">
        <f>VLOOKUP(Table1[[#This Row],[Reference]],metron,12,FALSE)</f>
        <v>1.0163157894736841</v>
      </c>
    </row>
    <row r="641" spans="1:74" hidden="1" x14ac:dyDescent="0.45">
      <c r="A641" t="s">
        <v>5408</v>
      </c>
      <c r="B641">
        <v>1502582400</v>
      </c>
      <c r="C641" s="3" t="s">
        <v>2784</v>
      </c>
      <c r="D641" t="s">
        <v>65</v>
      </c>
      <c r="E641" t="s">
        <v>66</v>
      </c>
      <c r="F641" t="s">
        <v>85</v>
      </c>
      <c r="G641" t="s">
        <v>98</v>
      </c>
      <c r="H641" t="s">
        <v>66</v>
      </c>
      <c r="I641">
        <f>MROUND(Table1[[#This Row],[Prob_H]]*100,2)/100</f>
        <v>0.6</v>
      </c>
      <c r="J641">
        <f>1/Table1[[#This Row],[odds_ft_home_team_win]]-Table1[[#This Row],[Margin/3]]</f>
        <v>0.59847611498243458</v>
      </c>
      <c r="K641">
        <f>1/Table1[[#This Row],[odds_ft_draw]]-Table1[[#This Row],[Margin/3]]</f>
        <v>0.2393290891687421</v>
      </c>
      <c r="L641">
        <f>1/Table1[[#This Row],[odds_ft_away_team_win]]-Table1[[#This Row],[Margin/3]]</f>
        <v>0.16219479584882343</v>
      </c>
      <c r="M641">
        <v>4</v>
      </c>
      <c r="N641">
        <v>3</v>
      </c>
      <c r="O641">
        <v>1</v>
      </c>
      <c r="P641">
        <v>2.19</v>
      </c>
      <c r="Q641">
        <v>1.35</v>
      </c>
      <c r="R641" t="str" cm="1">
        <f t="array" ref="R6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1">
        <v>4</v>
      </c>
      <c r="T641">
        <v>1</v>
      </c>
      <c r="U641">
        <v>5</v>
      </c>
      <c r="V641">
        <v>2</v>
      </c>
      <c r="W641">
        <v>1</v>
      </c>
      <c r="X641">
        <v>1</v>
      </c>
      <c r="Y641" t="s">
        <v>2785</v>
      </c>
      <c r="Z641">
        <v>3</v>
      </c>
      <c r="AA641">
        <v>9</v>
      </c>
      <c r="AB641">
        <v>2</v>
      </c>
      <c r="AC641">
        <v>2</v>
      </c>
      <c r="AD641">
        <v>0</v>
      </c>
      <c r="AE641">
        <v>2</v>
      </c>
      <c r="AF641">
        <v>0</v>
      </c>
      <c r="AG641">
        <v>1</v>
      </c>
      <c r="AH641">
        <v>1</v>
      </c>
      <c r="AI641">
        <v>2</v>
      </c>
      <c r="AJ641">
        <v>0</v>
      </c>
      <c r="AK641">
        <v>11</v>
      </c>
      <c r="AL641">
        <v>7</v>
      </c>
      <c r="AM641">
        <v>9</v>
      </c>
      <c r="AN641">
        <v>5</v>
      </c>
      <c r="AO641">
        <v>2</v>
      </c>
      <c r="AP641">
        <v>2</v>
      </c>
      <c r="AQ641">
        <v>11</v>
      </c>
      <c r="AR641">
        <v>11</v>
      </c>
      <c r="AS641">
        <v>46</v>
      </c>
      <c r="AT641">
        <v>54</v>
      </c>
      <c r="AU641">
        <v>0</v>
      </c>
      <c r="AV641">
        <v>0</v>
      </c>
      <c r="AW641">
        <v>1.5</v>
      </c>
      <c r="AX641">
        <v>50</v>
      </c>
      <c r="AY641">
        <v>50</v>
      </c>
      <c r="AZ641">
        <v>0</v>
      </c>
      <c r="BA641">
        <v>0</v>
      </c>
      <c r="BB641">
        <v>0</v>
      </c>
      <c r="BC641">
        <v>0</v>
      </c>
      <c r="BD641">
        <v>100</v>
      </c>
      <c r="BE641">
        <v>0</v>
      </c>
      <c r="BF641">
        <v>50</v>
      </c>
      <c r="BG641">
        <v>12</v>
      </c>
      <c r="BH641">
        <v>6</v>
      </c>
      <c r="BI641">
        <v>1.65</v>
      </c>
      <c r="BJ641">
        <v>4.05</v>
      </c>
      <c r="BK641">
        <v>5.89</v>
      </c>
      <c r="BL641">
        <f>1/Table1[[#This Row],[odds_ft_home_team_win]]+1/Table1[[#This Row],[odds_ft_draw]]+1/Table1[[#This Row],[odds_ft_away_team_win]]-1</f>
        <v>2.2753473234514487E-2</v>
      </c>
      <c r="BM641">
        <f>Table1[[#This Row],[Margin]]/3</f>
        <v>7.5844910781714958E-3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 t="s">
        <v>1684</v>
      </c>
      <c r="BU641">
        <f>VLOOKUP(Table1[[#This Row],[Reference]],metron,11,FALSE)</f>
        <v>1.841836734693878</v>
      </c>
      <c r="BV641">
        <f>VLOOKUP(Table1[[#This Row],[Reference]],metron,12,FALSE)</f>
        <v>0.88917233560090703</v>
      </c>
    </row>
    <row r="642" spans="1:74" hidden="1" x14ac:dyDescent="0.45">
      <c r="A642" t="s">
        <v>5408</v>
      </c>
      <c r="B642">
        <v>1502582760</v>
      </c>
      <c r="C642" s="3" t="s">
        <v>2786</v>
      </c>
      <c r="D642" t="s">
        <v>65</v>
      </c>
      <c r="E642" t="s">
        <v>66</v>
      </c>
      <c r="F642" t="s">
        <v>103</v>
      </c>
      <c r="G642" t="s">
        <v>68</v>
      </c>
      <c r="H642" t="s">
        <v>66</v>
      </c>
      <c r="I642">
        <f>MROUND(Table1[[#This Row],[Prob_H]]*100,2)/100</f>
        <v>0.4</v>
      </c>
      <c r="J642">
        <f>1/Table1[[#This Row],[odds_ft_home_team_win]]-Table1[[#This Row],[Margin/3]]</f>
        <v>0.39662201770288619</v>
      </c>
      <c r="K642">
        <f>1/Table1[[#This Row],[odds_ft_draw]]-Table1[[#This Row],[Margin/3]]</f>
        <v>0.28588136516656804</v>
      </c>
      <c r="L642">
        <f>1/Table1[[#This Row],[odds_ft_away_team_win]]-Table1[[#This Row],[Margin/3]]</f>
        <v>0.31749661713054583</v>
      </c>
      <c r="M642">
        <v>4</v>
      </c>
      <c r="N642">
        <v>0</v>
      </c>
      <c r="O642">
        <v>1</v>
      </c>
      <c r="P642">
        <v>1.59</v>
      </c>
      <c r="Q642">
        <v>1.1399999999999999</v>
      </c>
      <c r="R642" t="str" cm="1">
        <f t="array" ref="R6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2">
        <v>2</v>
      </c>
      <c r="T642">
        <v>1</v>
      </c>
      <c r="U642">
        <v>3</v>
      </c>
      <c r="V642">
        <v>2</v>
      </c>
      <c r="W642">
        <v>1</v>
      </c>
      <c r="X642">
        <v>1</v>
      </c>
      <c r="Y642" t="s">
        <v>2787</v>
      </c>
      <c r="Z642">
        <v>26</v>
      </c>
      <c r="AA642">
        <v>2</v>
      </c>
      <c r="AB642">
        <v>7</v>
      </c>
      <c r="AC642">
        <v>3</v>
      </c>
      <c r="AD642">
        <v>0</v>
      </c>
      <c r="AE642">
        <v>2</v>
      </c>
      <c r="AF642">
        <v>0</v>
      </c>
      <c r="AG642">
        <v>1</v>
      </c>
      <c r="AH642">
        <v>2</v>
      </c>
      <c r="AI642">
        <v>1</v>
      </c>
      <c r="AJ642">
        <v>1</v>
      </c>
      <c r="AK642">
        <v>10</v>
      </c>
      <c r="AL642">
        <v>6</v>
      </c>
      <c r="AM642">
        <v>5</v>
      </c>
      <c r="AN642">
        <v>5</v>
      </c>
      <c r="AO642">
        <v>5</v>
      </c>
      <c r="AP642">
        <v>1</v>
      </c>
      <c r="AQ642">
        <v>12</v>
      </c>
      <c r="AR642">
        <v>13</v>
      </c>
      <c r="AS642">
        <v>41</v>
      </c>
      <c r="AT642">
        <v>59</v>
      </c>
      <c r="AU642">
        <v>0</v>
      </c>
      <c r="AV642">
        <v>0</v>
      </c>
      <c r="AW642">
        <v>2</v>
      </c>
      <c r="AX642">
        <v>50</v>
      </c>
      <c r="AY642">
        <v>100</v>
      </c>
      <c r="AZ642">
        <v>0</v>
      </c>
      <c r="BA642">
        <v>0</v>
      </c>
      <c r="BB642">
        <v>0</v>
      </c>
      <c r="BC642">
        <v>0</v>
      </c>
      <c r="BD642">
        <v>100</v>
      </c>
      <c r="BE642">
        <v>0</v>
      </c>
      <c r="BF642">
        <v>100</v>
      </c>
      <c r="BG642">
        <v>10</v>
      </c>
      <c r="BH642">
        <v>12</v>
      </c>
      <c r="BI642">
        <v>2.4700000000000002</v>
      </c>
      <c r="BJ642">
        <v>3.4</v>
      </c>
      <c r="BK642">
        <v>3.07</v>
      </c>
      <c r="BL642">
        <f>1/Table1[[#This Row],[odds_ft_home_team_win]]+1/Table1[[#This Row],[odds_ft_draw]]+1/Table1[[#This Row],[odds_ft_away_team_win]]-1</f>
        <v>2.4708845676766567E-2</v>
      </c>
      <c r="BM642">
        <f>Table1[[#This Row],[Margin]]/3</f>
        <v>8.2362818922555227E-3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118</v>
      </c>
      <c r="BU642">
        <f>VLOOKUP(Table1[[#This Row],[Reference]],metron,11,FALSE)</f>
        <v>1.344038264434575</v>
      </c>
      <c r="BV642">
        <f>VLOOKUP(Table1[[#This Row],[Reference]],metron,12,FALSE)</f>
        <v>1.1515772691037469</v>
      </c>
    </row>
    <row r="643" spans="1:74" hidden="1" x14ac:dyDescent="0.45">
      <c r="A643" t="s">
        <v>5408</v>
      </c>
      <c r="B643">
        <v>1502589600</v>
      </c>
      <c r="C643" s="3" t="s">
        <v>2788</v>
      </c>
      <c r="D643" t="s">
        <v>65</v>
      </c>
      <c r="E643" t="s">
        <v>66</v>
      </c>
      <c r="F643" t="s">
        <v>2218</v>
      </c>
      <c r="G643" t="s">
        <v>81</v>
      </c>
      <c r="H643" t="s">
        <v>66</v>
      </c>
      <c r="I643">
        <f>MROUND(Table1[[#This Row],[Prob_H]]*100,2)/100</f>
        <v>0.44</v>
      </c>
      <c r="J643">
        <f>1/Table1[[#This Row],[odds_ft_home_team_win]]-Table1[[#This Row],[Margin/3]]</f>
        <v>0.4439140150720558</v>
      </c>
      <c r="K643">
        <f>1/Table1[[#This Row],[odds_ft_draw]]-Table1[[#This Row],[Margin/3]]</f>
        <v>0.2731154681343208</v>
      </c>
      <c r="L643">
        <f>1/Table1[[#This Row],[odds_ft_away_team_win]]-Table1[[#This Row],[Margin/3]]</f>
        <v>0.28297051679362351</v>
      </c>
      <c r="M643">
        <v>4</v>
      </c>
      <c r="N643">
        <v>3</v>
      </c>
      <c r="O643">
        <v>0</v>
      </c>
      <c r="P643">
        <v>1.35</v>
      </c>
      <c r="Q643">
        <v>1.33</v>
      </c>
      <c r="R643" t="str" cm="1">
        <f t="array" ref="R6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43">
        <v>0</v>
      </c>
      <c r="T643">
        <v>3</v>
      </c>
      <c r="U643">
        <v>3</v>
      </c>
      <c r="V643">
        <v>0</v>
      </c>
      <c r="W643">
        <v>0</v>
      </c>
      <c r="X643">
        <v>0</v>
      </c>
      <c r="Z643" t="s">
        <v>2789</v>
      </c>
      <c r="AA643">
        <v>6</v>
      </c>
      <c r="AB643">
        <v>3</v>
      </c>
      <c r="AC643">
        <v>4</v>
      </c>
      <c r="AD643">
        <v>0</v>
      </c>
      <c r="AE643">
        <v>0</v>
      </c>
      <c r="AF643">
        <v>0</v>
      </c>
      <c r="AG643">
        <v>1</v>
      </c>
      <c r="AH643">
        <v>3</v>
      </c>
      <c r="AI643">
        <v>0</v>
      </c>
      <c r="AJ643">
        <v>0</v>
      </c>
      <c r="AK643">
        <v>25</v>
      </c>
      <c r="AL643">
        <v>15</v>
      </c>
      <c r="AM643">
        <v>3</v>
      </c>
      <c r="AN643">
        <v>5</v>
      </c>
      <c r="AO643">
        <v>22</v>
      </c>
      <c r="AP643">
        <v>10</v>
      </c>
      <c r="AQ643">
        <v>16</v>
      </c>
      <c r="AR643">
        <v>8</v>
      </c>
      <c r="AS643">
        <v>59</v>
      </c>
      <c r="AT643">
        <v>41</v>
      </c>
      <c r="AU643">
        <v>0</v>
      </c>
      <c r="AV643">
        <v>0</v>
      </c>
      <c r="AW643">
        <v>2.5</v>
      </c>
      <c r="AX643">
        <v>50</v>
      </c>
      <c r="AY643">
        <v>50</v>
      </c>
      <c r="AZ643">
        <v>50</v>
      </c>
      <c r="BA643">
        <v>50</v>
      </c>
      <c r="BB643">
        <v>0</v>
      </c>
      <c r="BC643">
        <v>50</v>
      </c>
      <c r="BD643">
        <v>100</v>
      </c>
      <c r="BE643">
        <v>50</v>
      </c>
      <c r="BF643">
        <v>50</v>
      </c>
      <c r="BG643">
        <v>13</v>
      </c>
      <c r="BH643">
        <v>5</v>
      </c>
      <c r="BI643">
        <v>2.21</v>
      </c>
      <c r="BJ643">
        <v>3.55</v>
      </c>
      <c r="BK643">
        <v>3.43</v>
      </c>
      <c r="BL643">
        <f>1/Table1[[#This Row],[odds_ft_home_team_win]]+1/Table1[[#This Row],[odds_ft_draw]]+1/Table1[[#This Row],[odds_ft_away_team_win]]-1</f>
        <v>2.5724018132248894E-2</v>
      </c>
      <c r="BM643">
        <f>Table1[[#This Row],[Margin]]/3</f>
        <v>8.5746727107496312E-3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t="s">
        <v>2219</v>
      </c>
      <c r="BU643">
        <f>VLOOKUP(Table1[[#This Row],[Reference]],metron,11,FALSE)</f>
        <v>1.4140979689366791</v>
      </c>
      <c r="BV643">
        <f>VLOOKUP(Table1[[#This Row],[Reference]],metron,12,FALSE)</f>
        <v>1.0666666666666671</v>
      </c>
    </row>
    <row r="644" spans="1:74" hidden="1" x14ac:dyDescent="0.45">
      <c r="A644" t="s">
        <v>5408</v>
      </c>
      <c r="B644">
        <v>1502643600</v>
      </c>
      <c r="C644" s="3" t="s">
        <v>2790</v>
      </c>
      <c r="D644" t="s">
        <v>65</v>
      </c>
      <c r="E644" t="s">
        <v>66</v>
      </c>
      <c r="F644" t="s">
        <v>94</v>
      </c>
      <c r="G644" t="s">
        <v>2738</v>
      </c>
      <c r="H644" t="s">
        <v>66</v>
      </c>
      <c r="I644">
        <f>MROUND(Table1[[#This Row],[Prob_H]]*100,2)/100</f>
        <v>0.44</v>
      </c>
      <c r="J644">
        <f>1/Table1[[#This Row],[odds_ft_home_team_win]]-Table1[[#This Row],[Margin/3]]</f>
        <v>0.43593251681300926</v>
      </c>
      <c r="K644">
        <f>1/Table1[[#This Row],[odds_ft_draw]]-Table1[[#This Row],[Margin/3]]</f>
        <v>0.27317821321363528</v>
      </c>
      <c r="L644">
        <f>1/Table1[[#This Row],[odds_ft_away_team_win]]-Table1[[#This Row],[Margin/3]]</f>
        <v>0.29088926997335529</v>
      </c>
      <c r="M644">
        <v>4</v>
      </c>
      <c r="N644">
        <v>3</v>
      </c>
      <c r="O644">
        <v>3</v>
      </c>
      <c r="P644">
        <v>1.28</v>
      </c>
      <c r="Q644">
        <v>0.82</v>
      </c>
      <c r="R644" t="str" cm="1">
        <f t="array" ref="R6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4">
        <v>2</v>
      </c>
      <c r="T644">
        <v>0</v>
      </c>
      <c r="U644">
        <v>2</v>
      </c>
      <c r="V644">
        <v>0</v>
      </c>
      <c r="W644">
        <v>0</v>
      </c>
      <c r="X644">
        <v>0</v>
      </c>
      <c r="Y644" t="s">
        <v>2791</v>
      </c>
      <c r="AA644">
        <v>6</v>
      </c>
      <c r="AB644">
        <v>6</v>
      </c>
      <c r="AC644">
        <v>1</v>
      </c>
      <c r="AD644">
        <v>0</v>
      </c>
      <c r="AE644">
        <v>4</v>
      </c>
      <c r="AF644">
        <v>1</v>
      </c>
      <c r="AG644">
        <v>1</v>
      </c>
      <c r="AH644">
        <v>0</v>
      </c>
      <c r="AI644">
        <v>0</v>
      </c>
      <c r="AJ644">
        <v>5</v>
      </c>
      <c r="AK644">
        <v>12</v>
      </c>
      <c r="AL644">
        <v>7</v>
      </c>
      <c r="AM644">
        <v>8</v>
      </c>
      <c r="AN644">
        <v>3</v>
      </c>
      <c r="AO644">
        <v>4</v>
      </c>
      <c r="AP644">
        <v>4</v>
      </c>
      <c r="AQ644">
        <v>15</v>
      </c>
      <c r="AR644">
        <v>11</v>
      </c>
      <c r="AS644">
        <v>49</v>
      </c>
      <c r="AT644">
        <v>51</v>
      </c>
      <c r="AU644">
        <v>0</v>
      </c>
      <c r="AV644">
        <v>0</v>
      </c>
      <c r="AW644">
        <v>2.5</v>
      </c>
      <c r="AX644">
        <v>0</v>
      </c>
      <c r="AY644">
        <v>50</v>
      </c>
      <c r="AZ644">
        <v>50</v>
      </c>
      <c r="BA644">
        <v>50</v>
      </c>
      <c r="BB644">
        <v>0</v>
      </c>
      <c r="BC644">
        <v>0</v>
      </c>
      <c r="BD644">
        <v>100</v>
      </c>
      <c r="BE644">
        <v>50</v>
      </c>
      <c r="BF644">
        <v>50</v>
      </c>
      <c r="BG644">
        <v>6</v>
      </c>
      <c r="BH644">
        <v>3</v>
      </c>
      <c r="BI644">
        <v>2.25</v>
      </c>
      <c r="BJ644">
        <v>3.55</v>
      </c>
      <c r="BK644">
        <v>3.34</v>
      </c>
      <c r="BL644">
        <f>1/Table1[[#This Row],[odds_ft_home_team_win]]+1/Table1[[#This Row],[odds_ft_draw]]+1/Table1[[#This Row],[odds_ft_away_team_win]]-1</f>
        <v>2.553578289430547E-2</v>
      </c>
      <c r="BM644">
        <f>Table1[[#This Row],[Margin]]/3</f>
        <v>8.5119276314351566E-3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t="s">
        <v>124</v>
      </c>
      <c r="BU644">
        <f>VLOOKUP(Table1[[#This Row],[Reference]],metron,11,FALSE)</f>
        <v>1.4140979689366791</v>
      </c>
      <c r="BV644">
        <f>VLOOKUP(Table1[[#This Row],[Reference]],metron,12,FALSE)</f>
        <v>1.0666666666666671</v>
      </c>
    </row>
    <row r="645" spans="1:74" hidden="1" x14ac:dyDescent="0.45">
      <c r="A645" t="s">
        <v>5415</v>
      </c>
      <c r="B645">
        <v>1398013200</v>
      </c>
      <c r="C645" s="3" t="s">
        <v>1064</v>
      </c>
      <c r="D645" t="s">
        <v>65</v>
      </c>
      <c r="E645" t="s">
        <v>66</v>
      </c>
      <c r="F645" t="s">
        <v>94</v>
      </c>
      <c r="G645" t="s">
        <v>98</v>
      </c>
      <c r="H645" t="s">
        <v>66</v>
      </c>
      <c r="I645" t="e">
        <f>MROUND(Table1[[#This Row],[Prob_H]]*100,2)/100</f>
        <v>#DIV/0!</v>
      </c>
      <c r="J645" t="e">
        <f>1/Table1[[#This Row],[odds_ft_home_team_win]]-Table1[[#This Row],[Margin/3]]</f>
        <v>#DIV/0!</v>
      </c>
      <c r="K645" t="e">
        <f>1/Table1[[#This Row],[odds_ft_draw]]-Table1[[#This Row],[Margin/3]]</f>
        <v>#DIV/0!</v>
      </c>
      <c r="L645" t="e">
        <f>1/Table1[[#This Row],[odds_ft_away_team_win]]-Table1[[#This Row],[Margin/3]]</f>
        <v>#DIV/0!</v>
      </c>
      <c r="M645">
        <v>16</v>
      </c>
      <c r="N645">
        <v>0.94</v>
      </c>
      <c r="O645">
        <v>0.81</v>
      </c>
      <c r="P645">
        <v>1</v>
      </c>
      <c r="Q645">
        <v>0.76</v>
      </c>
      <c r="R645" t="str" cm="1">
        <f t="array" ref="R6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54</v>
      </c>
      <c r="AA645">
        <v>7</v>
      </c>
      <c r="AB645">
        <v>9</v>
      </c>
      <c r="AC645">
        <v>2</v>
      </c>
      <c r="AD645">
        <v>0</v>
      </c>
      <c r="AE645">
        <v>1</v>
      </c>
      <c r="AF645">
        <v>0</v>
      </c>
      <c r="AG645">
        <v>0</v>
      </c>
      <c r="AH645">
        <v>2</v>
      </c>
      <c r="AI645">
        <v>0</v>
      </c>
      <c r="AJ645">
        <v>1</v>
      </c>
      <c r="AK645">
        <v>17</v>
      </c>
      <c r="AL645">
        <v>13</v>
      </c>
      <c r="AM645">
        <v>7</v>
      </c>
      <c r="AN645">
        <v>3</v>
      </c>
      <c r="AO645">
        <v>10</v>
      </c>
      <c r="AP645">
        <v>10</v>
      </c>
      <c r="AQ645">
        <v>9</v>
      </c>
      <c r="AR645">
        <v>7</v>
      </c>
      <c r="AS645">
        <v>51</v>
      </c>
      <c r="AT645">
        <v>49</v>
      </c>
      <c r="AU645">
        <v>0</v>
      </c>
      <c r="AV645">
        <v>0</v>
      </c>
      <c r="AW645">
        <v>2.5</v>
      </c>
      <c r="AX645">
        <v>57</v>
      </c>
      <c r="AY645">
        <v>82</v>
      </c>
      <c r="AZ645">
        <v>41</v>
      </c>
      <c r="BA645">
        <v>22</v>
      </c>
      <c r="BB645">
        <v>10</v>
      </c>
      <c r="BC645">
        <v>29</v>
      </c>
      <c r="BD645">
        <v>79</v>
      </c>
      <c r="BE645">
        <v>35</v>
      </c>
      <c r="BF645">
        <v>85</v>
      </c>
      <c r="BG645">
        <v>9.39</v>
      </c>
      <c r="BH645">
        <v>4.0599999999999996</v>
      </c>
      <c r="BI645">
        <v>0</v>
      </c>
      <c r="BJ645">
        <v>0</v>
      </c>
      <c r="BK645">
        <v>0</v>
      </c>
      <c r="BL645" t="e">
        <f>1/Table1[[#This Row],[odds_ft_home_team_win]]+1/Table1[[#This Row],[odds_ft_draw]]+1/Table1[[#This Row],[odds_ft_away_team_win]]-1</f>
        <v>#DIV/0!</v>
      </c>
      <c r="BM645" t="e">
        <f>Table1[[#This Row],[Margin]]/3</f>
        <v>#DIV/0!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 t="s">
        <v>124</v>
      </c>
      <c r="BU645" t="e">
        <f>VLOOKUP(Table1[[#This Row],[Reference]],metron,11,FALSE)</f>
        <v>#DIV/0!</v>
      </c>
      <c r="BV645" t="e">
        <f>VLOOKUP(Table1[[#This Row],[Reference]],metron,12,FALSE)</f>
        <v>#DIV/0!</v>
      </c>
    </row>
    <row r="646" spans="1:74" hidden="1" x14ac:dyDescent="0.45">
      <c r="A646" t="s">
        <v>5408</v>
      </c>
      <c r="B646">
        <v>1502667000</v>
      </c>
      <c r="C646" s="3" t="s">
        <v>2792</v>
      </c>
      <c r="D646" t="s">
        <v>65</v>
      </c>
      <c r="E646" t="s">
        <v>66</v>
      </c>
      <c r="F646" t="s">
        <v>88</v>
      </c>
      <c r="G646" t="s">
        <v>611</v>
      </c>
      <c r="H646" t="s">
        <v>66</v>
      </c>
      <c r="I646">
        <f>MROUND(Table1[[#This Row],[Prob_H]]*100,2)/100</f>
        <v>0.66</v>
      </c>
      <c r="J646">
        <f>1/Table1[[#This Row],[odds_ft_home_team_win]]-Table1[[#This Row],[Margin/3]]</f>
        <v>0.66679748871387945</v>
      </c>
      <c r="K646">
        <f>1/Table1[[#This Row],[odds_ft_draw]]-Table1[[#This Row],[Margin/3]]</f>
        <v>0.21187236491458347</v>
      </c>
      <c r="L646">
        <f>1/Table1[[#This Row],[odds_ft_away_team_win]]-Table1[[#This Row],[Margin/3]]</f>
        <v>0.12133014637153713</v>
      </c>
      <c r="M646">
        <v>4</v>
      </c>
      <c r="N646">
        <v>1</v>
      </c>
      <c r="O646">
        <v>0</v>
      </c>
      <c r="P646">
        <v>1.8</v>
      </c>
      <c r="Q646">
        <v>0.82</v>
      </c>
      <c r="R646" t="str" cm="1">
        <f t="array" ref="R6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46">
        <v>2</v>
      </c>
      <c r="T646">
        <v>3</v>
      </c>
      <c r="U646">
        <v>5</v>
      </c>
      <c r="V646">
        <v>1</v>
      </c>
      <c r="W646">
        <v>0</v>
      </c>
      <c r="X646">
        <v>1</v>
      </c>
      <c r="Y646" t="s">
        <v>2793</v>
      </c>
      <c r="Z646" t="s">
        <v>2794</v>
      </c>
      <c r="AA646">
        <v>13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16</v>
      </c>
      <c r="AL646">
        <v>9</v>
      </c>
      <c r="AM646">
        <v>10</v>
      </c>
      <c r="AN646">
        <v>7</v>
      </c>
      <c r="AO646">
        <v>6</v>
      </c>
      <c r="AP646">
        <v>2</v>
      </c>
      <c r="AQ646">
        <v>10</v>
      </c>
      <c r="AR646">
        <v>13</v>
      </c>
      <c r="AS646">
        <v>65</v>
      </c>
      <c r="AT646">
        <v>35</v>
      </c>
      <c r="AU646">
        <v>0</v>
      </c>
      <c r="AV646">
        <v>0</v>
      </c>
      <c r="AW646">
        <v>1.5</v>
      </c>
      <c r="AX646">
        <v>50</v>
      </c>
      <c r="AY646">
        <v>50</v>
      </c>
      <c r="AZ646">
        <v>0</v>
      </c>
      <c r="BA646">
        <v>0</v>
      </c>
      <c r="BB646">
        <v>0</v>
      </c>
      <c r="BC646">
        <v>0</v>
      </c>
      <c r="BD646">
        <v>100</v>
      </c>
      <c r="BE646">
        <v>0</v>
      </c>
      <c r="BF646">
        <v>50</v>
      </c>
      <c r="BG646">
        <v>11</v>
      </c>
      <c r="BH646">
        <v>6</v>
      </c>
      <c r="BI646">
        <v>1.48</v>
      </c>
      <c r="BJ646">
        <v>4.53</v>
      </c>
      <c r="BK646">
        <v>7.68</v>
      </c>
      <c r="BL646">
        <f>1/Table1[[#This Row],[odds_ft_home_team_win]]+1/Table1[[#This Row],[odds_ft_draw]]+1/Table1[[#This Row],[odds_ft_away_team_win]]-1</f>
        <v>2.6634560885388625E-2</v>
      </c>
      <c r="BM646">
        <f>Table1[[#This Row],[Margin]]/3</f>
        <v>8.8781869617962084E-3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t="s">
        <v>91</v>
      </c>
      <c r="BU646">
        <f>VLOOKUP(Table1[[#This Row],[Reference]],metron,11,FALSE)</f>
        <v>2.089675030851502</v>
      </c>
      <c r="BV646">
        <f>VLOOKUP(Table1[[#This Row],[Reference]],metron,12,FALSE)</f>
        <v>0.8354586589880707</v>
      </c>
    </row>
    <row r="647" spans="1:74" hidden="1" x14ac:dyDescent="0.45">
      <c r="A647" t="s">
        <v>5407</v>
      </c>
      <c r="B647">
        <v>1517014800</v>
      </c>
      <c r="C647" s="3" t="s">
        <v>3038</v>
      </c>
      <c r="D647" t="s">
        <v>65</v>
      </c>
      <c r="E647" t="s">
        <v>66</v>
      </c>
      <c r="F647" t="s">
        <v>78</v>
      </c>
      <c r="G647" t="s">
        <v>80</v>
      </c>
      <c r="H647" t="s">
        <v>66</v>
      </c>
      <c r="I647">
        <f>MROUND(Table1[[#This Row],[Prob_H]]*100,2)/100</f>
        <v>0.42</v>
      </c>
      <c r="J647">
        <f>1/Table1[[#This Row],[odds_ft_home_team_win]]-Table1[[#This Row],[Margin/3]]</f>
        <v>0.42623034593581582</v>
      </c>
      <c r="K647">
        <f>1/Table1[[#This Row],[odds_ft_draw]]-Table1[[#This Row],[Margin/3]]</f>
        <v>0.28470286920497295</v>
      </c>
      <c r="L647">
        <f>1/Table1[[#This Row],[odds_ft_away_team_win]]-Table1[[#This Row],[Margin/3]]</f>
        <v>0.28906678485921122</v>
      </c>
      <c r="M647">
        <v>4</v>
      </c>
      <c r="N647">
        <v>1.45</v>
      </c>
      <c r="O647">
        <v>1.44</v>
      </c>
      <c r="P647">
        <v>1.5</v>
      </c>
      <c r="Q647">
        <v>1.24</v>
      </c>
      <c r="R647" t="str" cm="1">
        <f t="array" ref="R6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56</v>
      </c>
      <c r="AA647">
        <v>8</v>
      </c>
      <c r="AB647">
        <v>2</v>
      </c>
      <c r="AC647">
        <v>2</v>
      </c>
      <c r="AD647">
        <v>0</v>
      </c>
      <c r="AE647">
        <v>4</v>
      </c>
      <c r="AF647">
        <v>1</v>
      </c>
      <c r="AG647">
        <v>1</v>
      </c>
      <c r="AH647">
        <v>1</v>
      </c>
      <c r="AI647">
        <v>3</v>
      </c>
      <c r="AJ647">
        <v>2</v>
      </c>
      <c r="AK647">
        <v>13</v>
      </c>
      <c r="AL647">
        <v>4</v>
      </c>
      <c r="AM647">
        <v>4</v>
      </c>
      <c r="AN647">
        <v>0</v>
      </c>
      <c r="AO647">
        <v>9</v>
      </c>
      <c r="AP647">
        <v>4</v>
      </c>
      <c r="AQ647">
        <v>14</v>
      </c>
      <c r="AR647">
        <v>15</v>
      </c>
      <c r="AS647">
        <v>63</v>
      </c>
      <c r="AT647">
        <v>37</v>
      </c>
      <c r="AU647">
        <v>0</v>
      </c>
      <c r="AV647">
        <v>0</v>
      </c>
      <c r="AW647">
        <v>2.09</v>
      </c>
      <c r="AX647">
        <v>45</v>
      </c>
      <c r="AY647">
        <v>60</v>
      </c>
      <c r="AZ647">
        <v>34</v>
      </c>
      <c r="BA647">
        <v>16</v>
      </c>
      <c r="BB647">
        <v>10</v>
      </c>
      <c r="BC647">
        <v>24</v>
      </c>
      <c r="BD647">
        <v>69</v>
      </c>
      <c r="BE647">
        <v>15</v>
      </c>
      <c r="BF647">
        <v>62</v>
      </c>
      <c r="BG647">
        <v>10.34</v>
      </c>
      <c r="BH647">
        <v>4.62</v>
      </c>
      <c r="BI647">
        <v>2.2999999999999998</v>
      </c>
      <c r="BJ647">
        <v>3.41</v>
      </c>
      <c r="BK647">
        <v>3.36</v>
      </c>
      <c r="BL647">
        <f>1/Table1[[#This Row],[odds_ft_home_team_win]]+1/Table1[[#This Row],[odds_ft_draw]]+1/Table1[[#This Row],[odds_ft_away_team_win]]-1</f>
        <v>2.5656788279509124E-2</v>
      </c>
      <c r="BM647">
        <f>Table1[[#This Row],[Margin]]/3</f>
        <v>8.5522627598363741E-3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 t="s">
        <v>106</v>
      </c>
      <c r="BU647">
        <f>VLOOKUP(Table1[[#This Row],[Reference]],metron,11,FALSE)</f>
        <v>1.396960958296362</v>
      </c>
      <c r="BV647">
        <f>VLOOKUP(Table1[[#This Row],[Reference]],metron,12,FALSE)</f>
        <v>1.091503992901508</v>
      </c>
    </row>
    <row r="648" spans="1:74" hidden="1" x14ac:dyDescent="0.45">
      <c r="A648" t="s">
        <v>5407</v>
      </c>
      <c r="B648">
        <v>1517022000</v>
      </c>
      <c r="C648" s="3" t="s">
        <v>3039</v>
      </c>
      <c r="D648" t="s">
        <v>65</v>
      </c>
      <c r="E648" t="s">
        <v>66</v>
      </c>
      <c r="F648" t="s">
        <v>72</v>
      </c>
      <c r="G648" t="s">
        <v>73</v>
      </c>
      <c r="H648" t="s">
        <v>66</v>
      </c>
      <c r="I648">
        <f>MROUND(Table1[[#This Row],[Prob_H]]*100,2)/100</f>
        <v>0.46</v>
      </c>
      <c r="J648">
        <f>1/Table1[[#This Row],[odds_ft_home_team_win]]-Table1[[#This Row],[Margin/3]]</f>
        <v>0.45509780048070442</v>
      </c>
      <c r="K648">
        <f>1/Table1[[#This Row],[odds_ft_draw]]-Table1[[#This Row],[Margin/3]]</f>
        <v>0.29701288629822931</v>
      </c>
      <c r="L648">
        <f>1/Table1[[#This Row],[odds_ft_away_team_win]]-Table1[[#This Row],[Margin/3]]</f>
        <v>0.24788931322106636</v>
      </c>
      <c r="M648">
        <v>4</v>
      </c>
      <c r="N648">
        <v>1.56</v>
      </c>
      <c r="O648">
        <v>0.67</v>
      </c>
      <c r="P648">
        <v>1.84</v>
      </c>
      <c r="Q648">
        <v>0.76</v>
      </c>
      <c r="R648" t="str" cm="1">
        <f t="array" ref="R6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48">
        <v>2</v>
      </c>
      <c r="T648">
        <v>0</v>
      </c>
      <c r="U648">
        <v>2</v>
      </c>
      <c r="V648">
        <v>1</v>
      </c>
      <c r="W648">
        <v>1</v>
      </c>
      <c r="X648">
        <v>0</v>
      </c>
      <c r="Y648" t="s">
        <v>3040</v>
      </c>
      <c r="AA648">
        <v>3</v>
      </c>
      <c r="AB648">
        <v>4</v>
      </c>
      <c r="AC648">
        <v>4</v>
      </c>
      <c r="AD648">
        <v>0</v>
      </c>
      <c r="AE648">
        <v>2</v>
      </c>
      <c r="AF648">
        <v>0</v>
      </c>
      <c r="AG648">
        <v>2</v>
      </c>
      <c r="AH648">
        <v>2</v>
      </c>
      <c r="AI648">
        <v>1</v>
      </c>
      <c r="AJ648">
        <v>1</v>
      </c>
      <c r="AK648">
        <v>14</v>
      </c>
      <c r="AL648">
        <v>6</v>
      </c>
      <c r="AM648">
        <v>6</v>
      </c>
      <c r="AN648">
        <v>2</v>
      </c>
      <c r="AO648">
        <v>8</v>
      </c>
      <c r="AP648">
        <v>4</v>
      </c>
      <c r="AQ648">
        <v>27</v>
      </c>
      <c r="AR648">
        <v>17</v>
      </c>
      <c r="AS648">
        <v>42</v>
      </c>
      <c r="AT648">
        <v>58</v>
      </c>
      <c r="AU648">
        <v>0</v>
      </c>
      <c r="AV648">
        <v>0</v>
      </c>
      <c r="AW648">
        <v>1.89</v>
      </c>
      <c r="AX648">
        <v>33</v>
      </c>
      <c r="AY648">
        <v>62</v>
      </c>
      <c r="AZ648">
        <v>28</v>
      </c>
      <c r="BA648">
        <v>6</v>
      </c>
      <c r="BB648">
        <v>6</v>
      </c>
      <c r="BC648">
        <v>17</v>
      </c>
      <c r="BD648">
        <v>84</v>
      </c>
      <c r="BE648">
        <v>28</v>
      </c>
      <c r="BF648">
        <v>56</v>
      </c>
      <c r="BG648">
        <v>7.67</v>
      </c>
      <c r="BH648">
        <v>5.89</v>
      </c>
      <c r="BI648">
        <v>2.16</v>
      </c>
      <c r="BJ648">
        <v>3.28</v>
      </c>
      <c r="BK648">
        <v>3.91</v>
      </c>
      <c r="BL648">
        <f>1/Table1[[#This Row],[odds_ft_home_team_win]]+1/Table1[[#This Row],[odds_ft_draw]]+1/Table1[[#This Row],[odds_ft_away_team_win]]-1</f>
        <v>2.3595487446775421E-2</v>
      </c>
      <c r="BM648">
        <f>Table1[[#This Row],[Margin]]/3</f>
        <v>7.8651624822584729E-3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 t="s">
        <v>75</v>
      </c>
      <c r="BU648">
        <f>VLOOKUP(Table1[[#This Row],[Reference]],metron,11,FALSE)</f>
        <v>1.4888836329233679</v>
      </c>
      <c r="BV648">
        <f>VLOOKUP(Table1[[#This Row],[Reference]],metron,12,FALSE)</f>
        <v>1.0516792809839171</v>
      </c>
    </row>
    <row r="649" spans="1:74" hidden="1" x14ac:dyDescent="0.45">
      <c r="A649" t="s">
        <v>5407</v>
      </c>
      <c r="B649">
        <v>1517094000</v>
      </c>
      <c r="C649" s="3" t="s">
        <v>3041</v>
      </c>
      <c r="D649" t="s">
        <v>65</v>
      </c>
      <c r="E649" t="s">
        <v>66</v>
      </c>
      <c r="F649" t="s">
        <v>2738</v>
      </c>
      <c r="G649" t="s">
        <v>94</v>
      </c>
      <c r="H649" t="s">
        <v>66</v>
      </c>
      <c r="I649">
        <f>MROUND(Table1[[#This Row],[Prob_H]]*100,2)/100</f>
        <v>0.38</v>
      </c>
      <c r="J649">
        <f>1/Table1[[#This Row],[odds_ft_home_team_win]]-Table1[[#This Row],[Margin/3]]</f>
        <v>0.38561744958276845</v>
      </c>
      <c r="K649">
        <f>1/Table1[[#This Row],[odds_ft_draw]]-Table1[[#This Row],[Margin/3]]</f>
        <v>0.27281553858568808</v>
      </c>
      <c r="L649">
        <f>1/Table1[[#This Row],[odds_ft_away_team_win]]-Table1[[#This Row],[Margin/3]]</f>
        <v>0.34156701183154337</v>
      </c>
      <c r="M649">
        <v>4</v>
      </c>
      <c r="N649">
        <v>1.1100000000000001</v>
      </c>
      <c r="O649">
        <v>0.6</v>
      </c>
      <c r="P649">
        <v>1.06</v>
      </c>
      <c r="Q649">
        <v>0.78</v>
      </c>
      <c r="R649" t="str" cm="1">
        <f t="array" ref="R6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49">
        <v>1</v>
      </c>
      <c r="T649">
        <v>1</v>
      </c>
      <c r="U649">
        <v>2</v>
      </c>
      <c r="V649">
        <v>1</v>
      </c>
      <c r="W649">
        <v>1</v>
      </c>
      <c r="X649">
        <v>0</v>
      </c>
      <c r="Y649">
        <v>7</v>
      </c>
      <c r="Z649">
        <v>73</v>
      </c>
      <c r="AA649">
        <v>6</v>
      </c>
      <c r="AB649">
        <v>2</v>
      </c>
      <c r="AC649">
        <v>6</v>
      </c>
      <c r="AD649">
        <v>0</v>
      </c>
      <c r="AE649">
        <v>4</v>
      </c>
      <c r="AF649">
        <v>0</v>
      </c>
      <c r="AG649">
        <v>3</v>
      </c>
      <c r="AH649">
        <v>3</v>
      </c>
      <c r="AI649">
        <v>1</v>
      </c>
      <c r="AJ649">
        <v>3</v>
      </c>
      <c r="AK649">
        <v>21</v>
      </c>
      <c r="AL649">
        <v>10</v>
      </c>
      <c r="AM649">
        <v>12</v>
      </c>
      <c r="AN649">
        <v>3</v>
      </c>
      <c r="AO649">
        <v>9</v>
      </c>
      <c r="AP649">
        <v>7</v>
      </c>
      <c r="AQ649">
        <v>17</v>
      </c>
      <c r="AR649">
        <v>13</v>
      </c>
      <c r="AS649">
        <v>44</v>
      </c>
      <c r="AT649">
        <v>56</v>
      </c>
      <c r="AU649">
        <v>0</v>
      </c>
      <c r="AV649">
        <v>0</v>
      </c>
      <c r="AW649">
        <v>2.98</v>
      </c>
      <c r="AX649">
        <v>64</v>
      </c>
      <c r="AY649">
        <v>90</v>
      </c>
      <c r="AZ649">
        <v>70</v>
      </c>
      <c r="BA649">
        <v>27</v>
      </c>
      <c r="BB649">
        <v>16</v>
      </c>
      <c r="BC649">
        <v>59</v>
      </c>
      <c r="BD649">
        <v>85</v>
      </c>
      <c r="BE649">
        <v>21</v>
      </c>
      <c r="BF649">
        <v>74</v>
      </c>
      <c r="BG649">
        <v>11.37</v>
      </c>
      <c r="BH649">
        <v>5.84</v>
      </c>
      <c r="BI649">
        <v>2.54</v>
      </c>
      <c r="BJ649">
        <v>3.56</v>
      </c>
      <c r="BK649">
        <v>2.86</v>
      </c>
      <c r="BL649">
        <f>1/Table1[[#This Row],[odds_ft_home_team_win]]+1/Table1[[#This Row],[odds_ft_draw]]+1/Table1[[#This Row],[odds_ft_away_team_win]]-1</f>
        <v>2.4250013456418973E-2</v>
      </c>
      <c r="BM649">
        <f>Table1[[#This Row],[Margin]]/3</f>
        <v>8.0833378188063243E-3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 t="s">
        <v>1292</v>
      </c>
      <c r="BU649">
        <f>VLOOKUP(Table1[[#This Row],[Reference]],metron,11,FALSE)</f>
        <v>1.330562659846547</v>
      </c>
      <c r="BV649">
        <f>VLOOKUP(Table1[[#This Row],[Reference]],metron,12,FALSE)</f>
        <v>1.1595268542199491</v>
      </c>
    </row>
    <row r="650" spans="1:74" hidden="1" x14ac:dyDescent="0.45">
      <c r="A650" t="s">
        <v>5407</v>
      </c>
      <c r="B650">
        <v>1517101200</v>
      </c>
      <c r="C650" s="3" t="s">
        <v>3042</v>
      </c>
      <c r="D650" t="s">
        <v>65</v>
      </c>
      <c r="E650" t="s">
        <v>66</v>
      </c>
      <c r="F650" t="s">
        <v>68</v>
      </c>
      <c r="G650" t="s">
        <v>103</v>
      </c>
      <c r="H650" t="s">
        <v>66</v>
      </c>
      <c r="I650">
        <f>MROUND(Table1[[#This Row],[Prob_H]]*100,2)/100</f>
        <v>0.52</v>
      </c>
      <c r="J650">
        <f>1/Table1[[#This Row],[odds_ft_home_team_win]]-Table1[[#This Row],[Margin/3]]</f>
        <v>0.51271694849042915</v>
      </c>
      <c r="K650">
        <f>1/Table1[[#This Row],[odds_ft_draw]]-Table1[[#This Row],[Margin/3]]</f>
        <v>0.26812670907974773</v>
      </c>
      <c r="L650">
        <f>1/Table1[[#This Row],[odds_ft_away_team_win]]-Table1[[#This Row],[Margin/3]]</f>
        <v>0.21915634242982304</v>
      </c>
      <c r="M650">
        <v>4</v>
      </c>
      <c r="N650">
        <v>2.5</v>
      </c>
      <c r="O650">
        <v>0.67</v>
      </c>
      <c r="P650">
        <v>2.4300000000000002</v>
      </c>
      <c r="Q650">
        <v>0.88</v>
      </c>
      <c r="R650" t="str" cm="1">
        <f t="array" ref="R6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0">
        <v>3</v>
      </c>
      <c r="T650">
        <v>2</v>
      </c>
      <c r="U650">
        <v>5</v>
      </c>
      <c r="V650">
        <v>2</v>
      </c>
      <c r="W650">
        <v>2</v>
      </c>
      <c r="X650">
        <v>0</v>
      </c>
      <c r="Y650" t="s">
        <v>3043</v>
      </c>
      <c r="Z650" t="s">
        <v>3044</v>
      </c>
      <c r="AA650">
        <v>4</v>
      </c>
      <c r="AB650">
        <v>5</v>
      </c>
      <c r="AC650">
        <v>4</v>
      </c>
      <c r="AD650">
        <v>1</v>
      </c>
      <c r="AE650">
        <v>3</v>
      </c>
      <c r="AF650">
        <v>0</v>
      </c>
      <c r="AG650">
        <v>2</v>
      </c>
      <c r="AH650">
        <v>3</v>
      </c>
      <c r="AI650">
        <v>1</v>
      </c>
      <c r="AJ650">
        <v>2</v>
      </c>
      <c r="AK650">
        <v>17</v>
      </c>
      <c r="AL650">
        <v>12</v>
      </c>
      <c r="AM650">
        <v>8</v>
      </c>
      <c r="AN650">
        <v>8</v>
      </c>
      <c r="AO650">
        <v>9</v>
      </c>
      <c r="AP650">
        <v>4</v>
      </c>
      <c r="AQ650">
        <v>16</v>
      </c>
      <c r="AR650">
        <v>7</v>
      </c>
      <c r="AS650">
        <v>54</v>
      </c>
      <c r="AT650">
        <v>46</v>
      </c>
      <c r="AU650">
        <v>0</v>
      </c>
      <c r="AV650">
        <v>0</v>
      </c>
      <c r="AW650">
        <v>2.81</v>
      </c>
      <c r="AX650">
        <v>60</v>
      </c>
      <c r="AY650">
        <v>82</v>
      </c>
      <c r="AZ650">
        <v>55</v>
      </c>
      <c r="BA650">
        <v>31</v>
      </c>
      <c r="BB650">
        <v>14</v>
      </c>
      <c r="BC650">
        <v>33</v>
      </c>
      <c r="BD650">
        <v>82</v>
      </c>
      <c r="BE650">
        <v>38</v>
      </c>
      <c r="BF650">
        <v>77</v>
      </c>
      <c r="BG650">
        <v>10.55</v>
      </c>
      <c r="BH650">
        <v>4.1100000000000003</v>
      </c>
      <c r="BI650">
        <v>1.92</v>
      </c>
      <c r="BJ650">
        <v>3.62</v>
      </c>
      <c r="BK650">
        <v>4.4000000000000004</v>
      </c>
      <c r="BL650">
        <f>1/Table1[[#This Row],[odds_ft_home_team_win]]+1/Table1[[#This Row],[odds_ft_draw]]+1/Table1[[#This Row],[odds_ft_away_team_win]]-1</f>
        <v>2.4349154528712669E-2</v>
      </c>
      <c r="BM650">
        <f>Table1[[#This Row],[Margin]]/3</f>
        <v>8.1163848429042229E-3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t="s">
        <v>116</v>
      </c>
      <c r="BU650">
        <f>VLOOKUP(Table1[[#This Row],[Reference]],metron,11,FALSE)</f>
        <v>1.625948039373891</v>
      </c>
      <c r="BV650">
        <f>VLOOKUP(Table1[[#This Row],[Reference]],metron,12,FALSE)</f>
        <v>0.97079231886396644</v>
      </c>
    </row>
    <row r="651" spans="1:74" hidden="1" x14ac:dyDescent="0.45">
      <c r="A651" t="s">
        <v>5407</v>
      </c>
      <c r="B651">
        <v>1517101560</v>
      </c>
      <c r="C651" s="3" t="s">
        <v>3045</v>
      </c>
      <c r="D651" t="s">
        <v>65</v>
      </c>
      <c r="E651" t="s">
        <v>66</v>
      </c>
      <c r="F651" t="s">
        <v>81</v>
      </c>
      <c r="G651" t="s">
        <v>2218</v>
      </c>
      <c r="H651" t="s">
        <v>66</v>
      </c>
      <c r="I651">
        <f>MROUND(Table1[[#This Row],[Prob_H]]*100,2)/100</f>
        <v>0.54</v>
      </c>
      <c r="J651">
        <f>1/Table1[[#This Row],[odds_ft_home_team_win]]-Table1[[#This Row],[Margin/3]]</f>
        <v>0.54430176860382051</v>
      </c>
      <c r="K651">
        <f>1/Table1[[#This Row],[odds_ft_draw]]-Table1[[#This Row],[Margin/3]]</f>
        <v>0.25291218650264186</v>
      </c>
      <c r="L651">
        <f>1/Table1[[#This Row],[odds_ft_away_team_win]]-Table1[[#This Row],[Margin/3]]</f>
        <v>0.20278604489353766</v>
      </c>
      <c r="M651">
        <v>4</v>
      </c>
      <c r="N651">
        <v>1.55</v>
      </c>
      <c r="O651">
        <v>1</v>
      </c>
      <c r="P651">
        <v>1.44</v>
      </c>
      <c r="Q651">
        <v>1.35</v>
      </c>
      <c r="R651" t="str" cm="1">
        <f t="array" ref="R6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51">
        <v>0</v>
      </c>
      <c r="T651">
        <v>4</v>
      </c>
      <c r="U651">
        <v>4</v>
      </c>
      <c r="V651">
        <v>1</v>
      </c>
      <c r="W651">
        <v>0</v>
      </c>
      <c r="X651">
        <v>1</v>
      </c>
      <c r="Z651" t="s">
        <v>3046</v>
      </c>
      <c r="AA651">
        <v>7</v>
      </c>
      <c r="AB651">
        <v>6</v>
      </c>
      <c r="AC651">
        <v>1</v>
      </c>
      <c r="AD651">
        <v>0</v>
      </c>
      <c r="AE651">
        <v>2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11</v>
      </c>
      <c r="AL651">
        <v>15</v>
      </c>
      <c r="AM651">
        <v>4</v>
      </c>
      <c r="AN651">
        <v>7</v>
      </c>
      <c r="AO651">
        <v>7</v>
      </c>
      <c r="AP651">
        <v>8</v>
      </c>
      <c r="AQ651">
        <v>10</v>
      </c>
      <c r="AR651">
        <v>9</v>
      </c>
      <c r="AS651">
        <v>48</v>
      </c>
      <c r="AT651">
        <v>52</v>
      </c>
      <c r="AU651">
        <v>0</v>
      </c>
      <c r="AV651">
        <v>0</v>
      </c>
      <c r="AW651">
        <v>2.52</v>
      </c>
      <c r="AX651">
        <v>48</v>
      </c>
      <c r="AY651">
        <v>62</v>
      </c>
      <c r="AZ651">
        <v>48</v>
      </c>
      <c r="BA651">
        <v>29</v>
      </c>
      <c r="BB651">
        <v>10</v>
      </c>
      <c r="BC651">
        <v>39</v>
      </c>
      <c r="BD651">
        <v>54</v>
      </c>
      <c r="BE651">
        <v>38</v>
      </c>
      <c r="BF651">
        <v>72</v>
      </c>
      <c r="BG651">
        <v>8.7100000000000009</v>
      </c>
      <c r="BH651">
        <v>4.58</v>
      </c>
      <c r="BI651">
        <v>1.81</v>
      </c>
      <c r="BJ651">
        <v>3.83</v>
      </c>
      <c r="BK651">
        <v>4.74</v>
      </c>
      <c r="BL651">
        <f>1/Table1[[#This Row],[odds_ft_home_team_win]]+1/Table1[[#This Row],[odds_ft_draw]]+1/Table1[[#This Row],[odds_ft_away_team_win]]-1</f>
        <v>2.4553257724450273E-2</v>
      </c>
      <c r="BM651">
        <f>Table1[[#This Row],[Margin]]/3</f>
        <v>8.1844192414834236E-3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 t="s">
        <v>109</v>
      </c>
      <c r="BU651">
        <f>VLOOKUP(Table1[[#This Row],[Reference]],metron,11,FALSE)</f>
        <v>1.684957590444867</v>
      </c>
      <c r="BV651">
        <f>VLOOKUP(Table1[[#This Row],[Reference]],metron,12,FALSE)</f>
        <v>0.95101263631642718</v>
      </c>
    </row>
    <row r="652" spans="1:74" hidden="1" x14ac:dyDescent="0.45">
      <c r="A652" t="s">
        <v>5407</v>
      </c>
      <c r="B652">
        <v>1517108400</v>
      </c>
      <c r="C652" s="3" t="s">
        <v>3047</v>
      </c>
      <c r="D652" t="s">
        <v>65</v>
      </c>
      <c r="E652" t="s">
        <v>66</v>
      </c>
      <c r="F652" t="s">
        <v>86</v>
      </c>
      <c r="G652" t="s">
        <v>93</v>
      </c>
      <c r="H652" t="s">
        <v>66</v>
      </c>
      <c r="I652">
        <f>MROUND(Table1[[#This Row],[Prob_H]]*100,2)/100</f>
        <v>0.54</v>
      </c>
      <c r="J652">
        <f>1/Table1[[#This Row],[odds_ft_home_team_win]]-Table1[[#This Row],[Margin/3]]</f>
        <v>0.54995069050104028</v>
      </c>
      <c r="K652">
        <f>1/Table1[[#This Row],[odds_ft_draw]]-Table1[[#This Row],[Margin/3]]</f>
        <v>0.2622941826510457</v>
      </c>
      <c r="L652">
        <f>1/Table1[[#This Row],[odds_ft_away_team_win]]-Table1[[#This Row],[Margin/3]]</f>
        <v>0.18775512684791396</v>
      </c>
      <c r="M652">
        <v>4</v>
      </c>
      <c r="N652">
        <v>1.3</v>
      </c>
      <c r="O652">
        <v>1.18</v>
      </c>
      <c r="P652">
        <v>1.76</v>
      </c>
      <c r="Q652">
        <v>0.83</v>
      </c>
      <c r="R652" t="str" cm="1">
        <f t="array" ref="R6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30</v>
      </c>
      <c r="AA652">
        <v>6</v>
      </c>
      <c r="AB652">
        <v>4</v>
      </c>
      <c r="AC652">
        <v>2</v>
      </c>
      <c r="AD652">
        <v>0</v>
      </c>
      <c r="AE652">
        <v>3</v>
      </c>
      <c r="AF652">
        <v>0</v>
      </c>
      <c r="AG652">
        <v>0</v>
      </c>
      <c r="AH652">
        <v>2</v>
      </c>
      <c r="AI652">
        <v>0</v>
      </c>
      <c r="AJ652">
        <v>3</v>
      </c>
      <c r="AK652">
        <v>11</v>
      </c>
      <c r="AL652">
        <v>11</v>
      </c>
      <c r="AM652">
        <v>4</v>
      </c>
      <c r="AN652">
        <v>2</v>
      </c>
      <c r="AO652">
        <v>7</v>
      </c>
      <c r="AP652">
        <v>9</v>
      </c>
      <c r="AQ652">
        <v>15</v>
      </c>
      <c r="AR652">
        <v>17</v>
      </c>
      <c r="AS652">
        <v>52</v>
      </c>
      <c r="AT652">
        <v>48</v>
      </c>
      <c r="AU652">
        <v>0</v>
      </c>
      <c r="AV652">
        <v>0</v>
      </c>
      <c r="AW652">
        <v>2.73</v>
      </c>
      <c r="AX652">
        <v>66</v>
      </c>
      <c r="AY652">
        <v>76</v>
      </c>
      <c r="AZ652">
        <v>66</v>
      </c>
      <c r="BA652">
        <v>28</v>
      </c>
      <c r="BB652">
        <v>9</v>
      </c>
      <c r="BC652">
        <v>47</v>
      </c>
      <c r="BD652">
        <v>71</v>
      </c>
      <c r="BE652">
        <v>33</v>
      </c>
      <c r="BF652">
        <v>91</v>
      </c>
      <c r="BG652">
        <v>7.23</v>
      </c>
      <c r="BH652">
        <v>4.33</v>
      </c>
      <c r="BI652">
        <v>1.79</v>
      </c>
      <c r="BJ652">
        <v>3.69</v>
      </c>
      <c r="BK652">
        <v>5.09</v>
      </c>
      <c r="BL652">
        <f>1/Table1[[#This Row],[odds_ft_home_team_win]]+1/Table1[[#This Row],[odds_ft_draw]]+1/Table1[[#This Row],[odds_ft_away_team_win]]-1</f>
        <v>2.6125582128163849E-2</v>
      </c>
      <c r="BM652">
        <f>Table1[[#This Row],[Margin]]/3</f>
        <v>8.7085273760546169E-3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t="s">
        <v>113</v>
      </c>
      <c r="BU652">
        <f>VLOOKUP(Table1[[#This Row],[Reference]],metron,11,FALSE)</f>
        <v>1.684957590444867</v>
      </c>
      <c r="BV652">
        <f>VLOOKUP(Table1[[#This Row],[Reference]],metron,12,FALSE)</f>
        <v>0.95101263631642718</v>
      </c>
    </row>
    <row r="653" spans="1:74" hidden="1" x14ac:dyDescent="0.45">
      <c r="A653" t="s">
        <v>5407</v>
      </c>
      <c r="B653">
        <v>1517108400</v>
      </c>
      <c r="C653" s="3" t="s">
        <v>3047</v>
      </c>
      <c r="D653" t="s">
        <v>65</v>
      </c>
      <c r="E653" t="s">
        <v>66</v>
      </c>
      <c r="F653" t="s">
        <v>98</v>
      </c>
      <c r="G653" t="s">
        <v>85</v>
      </c>
      <c r="H653" t="s">
        <v>66</v>
      </c>
      <c r="I653">
        <f>MROUND(Table1[[#This Row],[Prob_H]]*100,2)/100</f>
        <v>0.32</v>
      </c>
      <c r="J653">
        <f>1/Table1[[#This Row],[odds_ft_home_team_win]]-Table1[[#This Row],[Margin/3]]</f>
        <v>0.32172013330732563</v>
      </c>
      <c r="K653">
        <f>1/Table1[[#This Row],[odds_ft_draw]]-Table1[[#This Row],[Margin/3]]</f>
        <v>0.29289194928410406</v>
      </c>
      <c r="L653">
        <f>1/Table1[[#This Row],[odds_ft_away_team_win]]-Table1[[#This Row],[Margin/3]]</f>
        <v>0.38538791740857037</v>
      </c>
      <c r="M653">
        <v>4</v>
      </c>
      <c r="N653">
        <v>0.7</v>
      </c>
      <c r="O653">
        <v>1.83</v>
      </c>
      <c r="P653">
        <v>0.59</v>
      </c>
      <c r="Q653">
        <v>1.62</v>
      </c>
      <c r="R653" t="str" cm="1">
        <f t="array" ref="R6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53">
        <v>1</v>
      </c>
      <c r="T653">
        <v>2</v>
      </c>
      <c r="U653">
        <v>3</v>
      </c>
      <c r="V653">
        <v>1</v>
      </c>
      <c r="W653">
        <v>0</v>
      </c>
      <c r="X653">
        <v>1</v>
      </c>
      <c r="Y653">
        <v>47</v>
      </c>
      <c r="Z653" t="s">
        <v>886</v>
      </c>
      <c r="AA653">
        <v>5</v>
      </c>
      <c r="AB653">
        <v>5</v>
      </c>
      <c r="AC653">
        <v>1</v>
      </c>
      <c r="AD653">
        <v>0</v>
      </c>
      <c r="AE653">
        <v>5</v>
      </c>
      <c r="AF653">
        <v>0</v>
      </c>
      <c r="AG653">
        <v>1</v>
      </c>
      <c r="AH653">
        <v>0</v>
      </c>
      <c r="AI653">
        <v>0</v>
      </c>
      <c r="AJ653">
        <v>5</v>
      </c>
      <c r="AK653">
        <v>16</v>
      </c>
      <c r="AL653">
        <v>13</v>
      </c>
      <c r="AM653">
        <v>7</v>
      </c>
      <c r="AN653">
        <v>9</v>
      </c>
      <c r="AO653">
        <v>9</v>
      </c>
      <c r="AP653">
        <v>4</v>
      </c>
      <c r="AQ653">
        <v>4</v>
      </c>
      <c r="AR653">
        <v>13</v>
      </c>
      <c r="AS653">
        <v>47</v>
      </c>
      <c r="AT653">
        <v>53</v>
      </c>
      <c r="AU653">
        <v>0</v>
      </c>
      <c r="AV653">
        <v>0</v>
      </c>
      <c r="AW653">
        <v>2.29</v>
      </c>
      <c r="AX653">
        <v>60</v>
      </c>
      <c r="AY653">
        <v>73</v>
      </c>
      <c r="AZ653">
        <v>51</v>
      </c>
      <c r="BA653">
        <v>19</v>
      </c>
      <c r="BB653">
        <v>0</v>
      </c>
      <c r="BC653">
        <v>27</v>
      </c>
      <c r="BD653">
        <v>73</v>
      </c>
      <c r="BE653">
        <v>33</v>
      </c>
      <c r="BF653">
        <v>64</v>
      </c>
      <c r="BG653">
        <v>12.45</v>
      </c>
      <c r="BH653">
        <v>4.4800000000000004</v>
      </c>
      <c r="BI653">
        <v>3.03</v>
      </c>
      <c r="BJ653">
        <v>3.32</v>
      </c>
      <c r="BK653">
        <v>2.54</v>
      </c>
      <c r="BL653">
        <f>1/Table1[[#This Row],[odds_ft_home_team_win]]+1/Table1[[#This Row],[odds_ft_draw]]+1/Table1[[#This Row],[odds_ft_away_team_win]]-1</f>
        <v>2.4938609979013204E-2</v>
      </c>
      <c r="BM653">
        <f>Table1[[#This Row],[Margin]]/3</f>
        <v>8.3128699930044014E-3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2745</v>
      </c>
      <c r="BU653">
        <f>VLOOKUP(Table1[[#This Row],[Reference]],metron,11,FALSE)</f>
        <v>1.210167055864918</v>
      </c>
      <c r="BV653">
        <f>VLOOKUP(Table1[[#This Row],[Reference]],metron,12,FALSE)</f>
        <v>1.3211783725525419</v>
      </c>
    </row>
    <row r="654" spans="1:74" hidden="1" x14ac:dyDescent="0.45">
      <c r="A654" t="s">
        <v>5407</v>
      </c>
      <c r="B654">
        <v>1517162400</v>
      </c>
      <c r="C654" s="3" t="s">
        <v>3048</v>
      </c>
      <c r="D654" t="s">
        <v>65</v>
      </c>
      <c r="E654" t="s">
        <v>66</v>
      </c>
      <c r="F654" t="s">
        <v>97</v>
      </c>
      <c r="G654" t="s">
        <v>77</v>
      </c>
      <c r="H654" t="s">
        <v>66</v>
      </c>
      <c r="I654">
        <f>MROUND(Table1[[#This Row],[Prob_H]]*100,2)/100</f>
        <v>0.44</v>
      </c>
      <c r="J654">
        <f>1/Table1[[#This Row],[odds_ft_home_team_win]]-Table1[[#This Row],[Margin/3]]</f>
        <v>0.43981907350269728</v>
      </c>
      <c r="K654">
        <f>1/Table1[[#This Row],[odds_ft_draw]]-Table1[[#This Row],[Margin/3]]</f>
        <v>0.2855062272879782</v>
      </c>
      <c r="L654">
        <f>1/Table1[[#This Row],[odds_ft_away_team_win]]-Table1[[#This Row],[Margin/3]]</f>
        <v>0.27467469920932464</v>
      </c>
      <c r="M654">
        <v>4</v>
      </c>
      <c r="N654">
        <v>2.17</v>
      </c>
      <c r="O654">
        <v>1.73</v>
      </c>
      <c r="P654">
        <v>2.2400000000000002</v>
      </c>
      <c r="Q654">
        <v>1.39</v>
      </c>
      <c r="R654" t="str" cm="1">
        <f t="array" ref="R6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4">
        <v>1</v>
      </c>
      <c r="T654">
        <v>1</v>
      </c>
      <c r="U654">
        <v>2</v>
      </c>
      <c r="V654">
        <v>1</v>
      </c>
      <c r="W654">
        <v>1</v>
      </c>
      <c r="X654">
        <v>0</v>
      </c>
      <c r="Y654">
        <v>36</v>
      </c>
      <c r="Z654">
        <v>66</v>
      </c>
      <c r="AA654">
        <v>4</v>
      </c>
      <c r="AB654">
        <v>6</v>
      </c>
      <c r="AC654">
        <v>2</v>
      </c>
      <c r="AD654">
        <v>0</v>
      </c>
      <c r="AE654">
        <v>1</v>
      </c>
      <c r="AF654">
        <v>0</v>
      </c>
      <c r="AG654">
        <v>0</v>
      </c>
      <c r="AH654">
        <v>2</v>
      </c>
      <c r="AI654">
        <v>0</v>
      </c>
      <c r="AJ654">
        <v>1</v>
      </c>
      <c r="AK654">
        <v>10</v>
      </c>
      <c r="AL654">
        <v>11</v>
      </c>
      <c r="AM654">
        <v>3</v>
      </c>
      <c r="AN654">
        <v>6</v>
      </c>
      <c r="AO654">
        <v>7</v>
      </c>
      <c r="AP654">
        <v>5</v>
      </c>
      <c r="AQ654">
        <v>17</v>
      </c>
      <c r="AR654">
        <v>16</v>
      </c>
      <c r="AS654">
        <v>45</v>
      </c>
      <c r="AT654">
        <v>55</v>
      </c>
      <c r="AU654">
        <v>0</v>
      </c>
      <c r="AV654">
        <v>0</v>
      </c>
      <c r="AW654">
        <v>2.91</v>
      </c>
      <c r="AX654">
        <v>69</v>
      </c>
      <c r="AY654">
        <v>83</v>
      </c>
      <c r="AZ654">
        <v>70</v>
      </c>
      <c r="BA654">
        <v>39</v>
      </c>
      <c r="BB654">
        <v>13</v>
      </c>
      <c r="BC654">
        <v>49</v>
      </c>
      <c r="BD654">
        <v>74</v>
      </c>
      <c r="BE654">
        <v>52</v>
      </c>
      <c r="BF654">
        <v>83</v>
      </c>
      <c r="BG654">
        <v>13.56</v>
      </c>
      <c r="BH654">
        <v>4.7</v>
      </c>
      <c r="BI654">
        <v>2.23</v>
      </c>
      <c r="BJ654">
        <v>3.4</v>
      </c>
      <c r="BK654">
        <v>3.53</v>
      </c>
      <c r="BL654">
        <f>1/Table1[[#This Row],[odds_ft_home_team_win]]+1/Table1[[#This Row],[odds_ft_draw]]+1/Table1[[#This Row],[odds_ft_away_team_win]]-1</f>
        <v>2.5834259312536023E-2</v>
      </c>
      <c r="BM654">
        <f>Table1[[#This Row],[Margin]]/3</f>
        <v>8.611419770845341E-3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 t="s">
        <v>100</v>
      </c>
      <c r="BU654">
        <f>VLOOKUP(Table1[[#This Row],[Reference]],metron,11,FALSE)</f>
        <v>1.4140979689366791</v>
      </c>
      <c r="BV654">
        <f>VLOOKUP(Table1[[#This Row],[Reference]],metron,12,FALSE)</f>
        <v>1.0666666666666671</v>
      </c>
    </row>
    <row r="655" spans="1:74" hidden="1" x14ac:dyDescent="0.45">
      <c r="A655" t="s">
        <v>5407</v>
      </c>
      <c r="B655">
        <v>1517184000</v>
      </c>
      <c r="C655" s="3" t="s">
        <v>3049</v>
      </c>
      <c r="D655" t="s">
        <v>65</v>
      </c>
      <c r="E655" t="s">
        <v>66</v>
      </c>
      <c r="F655" t="s">
        <v>611</v>
      </c>
      <c r="G655" t="s">
        <v>88</v>
      </c>
      <c r="H655" t="s">
        <v>66</v>
      </c>
      <c r="I655">
        <f>MROUND(Table1[[#This Row],[Prob_H]]*100,2)/100</f>
        <v>0.3</v>
      </c>
      <c r="J655">
        <f>1/Table1[[#This Row],[odds_ft_home_team_win]]-Table1[[#This Row],[Margin/3]]</f>
        <v>0.30030539407546469</v>
      </c>
      <c r="K655">
        <f>1/Table1[[#This Row],[odds_ft_draw]]-Table1[[#This Row],[Margin/3]]</f>
        <v>0.28068075980728519</v>
      </c>
      <c r="L655">
        <f>1/Table1[[#This Row],[odds_ft_away_team_win]]-Table1[[#This Row],[Margin/3]]</f>
        <v>0.41901384611725012</v>
      </c>
      <c r="M655">
        <v>4</v>
      </c>
      <c r="N655">
        <v>1.1100000000000001</v>
      </c>
      <c r="O655">
        <v>1.1100000000000001</v>
      </c>
      <c r="P655">
        <v>1.06</v>
      </c>
      <c r="Q655">
        <v>1.1000000000000001</v>
      </c>
      <c r="R655" t="str" cm="1">
        <f t="array" ref="R6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5">
        <v>1</v>
      </c>
      <c r="T655">
        <v>1</v>
      </c>
      <c r="U655">
        <v>2</v>
      </c>
      <c r="V655">
        <v>1</v>
      </c>
      <c r="W655">
        <v>1</v>
      </c>
      <c r="X655">
        <v>0</v>
      </c>
      <c r="Y655">
        <v>32</v>
      </c>
      <c r="Z655" t="s">
        <v>184</v>
      </c>
      <c r="AA655">
        <v>2</v>
      </c>
      <c r="AB655">
        <v>7</v>
      </c>
      <c r="AC655">
        <v>3</v>
      </c>
      <c r="AD655">
        <v>0</v>
      </c>
      <c r="AE655">
        <v>2</v>
      </c>
      <c r="AF655">
        <v>0</v>
      </c>
      <c r="AG655">
        <v>0</v>
      </c>
      <c r="AH655">
        <v>3</v>
      </c>
      <c r="AI655">
        <v>1</v>
      </c>
      <c r="AJ655">
        <v>1</v>
      </c>
      <c r="AK655">
        <v>13</v>
      </c>
      <c r="AL655">
        <v>16</v>
      </c>
      <c r="AM655">
        <v>4</v>
      </c>
      <c r="AN655">
        <v>5</v>
      </c>
      <c r="AO655">
        <v>9</v>
      </c>
      <c r="AP655">
        <v>11</v>
      </c>
      <c r="AQ655">
        <v>20</v>
      </c>
      <c r="AR655">
        <v>15</v>
      </c>
      <c r="AS655">
        <v>40</v>
      </c>
      <c r="AT655">
        <v>60</v>
      </c>
      <c r="AU655">
        <v>0</v>
      </c>
      <c r="AV655">
        <v>0</v>
      </c>
      <c r="AW655">
        <v>2.5</v>
      </c>
      <c r="AX655">
        <v>61</v>
      </c>
      <c r="AY655">
        <v>84</v>
      </c>
      <c r="AZ655">
        <v>45</v>
      </c>
      <c r="BA655">
        <v>17</v>
      </c>
      <c r="BB655">
        <v>6</v>
      </c>
      <c r="BC655">
        <v>45</v>
      </c>
      <c r="BD655">
        <v>78</v>
      </c>
      <c r="BE655">
        <v>28</v>
      </c>
      <c r="BF655">
        <v>67</v>
      </c>
      <c r="BG655">
        <v>9.44</v>
      </c>
      <c r="BH655">
        <v>5.44</v>
      </c>
      <c r="BI655">
        <v>3.24</v>
      </c>
      <c r="BJ655">
        <v>3.46</v>
      </c>
      <c r="BK655">
        <v>2.34</v>
      </c>
      <c r="BL655">
        <f>1/Table1[[#This Row],[odds_ft_home_team_win]]+1/Table1[[#This Row],[odds_ft_draw]]+1/Table1[[#This Row],[odds_ft_away_team_win]]-1</f>
        <v>2.5009743699531795E-2</v>
      </c>
      <c r="BM655">
        <f>Table1[[#This Row],[Margin]]/3</f>
        <v>8.3365812331772648E-3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 t="s">
        <v>614</v>
      </c>
      <c r="BU655">
        <f>VLOOKUP(Table1[[#This Row],[Reference]],metron,11,FALSE)</f>
        <v>1.1805091283106199</v>
      </c>
      <c r="BV655">
        <f>VLOOKUP(Table1[[#This Row],[Reference]],metron,12,FALSE)</f>
        <v>1.3921316533813319</v>
      </c>
    </row>
    <row r="656" spans="1:74" x14ac:dyDescent="0.45">
      <c r="A656" t="s">
        <v>5406</v>
      </c>
      <c r="B656">
        <v>1533945600</v>
      </c>
      <c r="C656" s="3" t="s">
        <v>3296</v>
      </c>
      <c r="D656" t="s">
        <v>65</v>
      </c>
      <c r="E656" t="s">
        <v>66</v>
      </c>
      <c r="F656" t="s">
        <v>73</v>
      </c>
      <c r="G656" t="s">
        <v>611</v>
      </c>
      <c r="H656" t="s">
        <v>66</v>
      </c>
      <c r="I656">
        <f>MROUND(Table1[[#This Row],[Prob_H]]*100,2)/100</f>
        <v>0.54</v>
      </c>
      <c r="J656">
        <f>1/Table1[[#This Row],[odds_ft_home_team_win]]-Table1[[#This Row],[Margin/3]]</f>
        <v>0.54817215048389778</v>
      </c>
      <c r="K656">
        <f>1/Table1[[#This Row],[odds_ft_draw]]-Table1[[#This Row],[Margin/3]]</f>
        <v>0.26331457926950508</v>
      </c>
      <c r="L656">
        <f>1/Table1[[#This Row],[odds_ft_away_team_win]]-Table1[[#This Row],[Margin/3]]</f>
        <v>0.18851327024659711</v>
      </c>
      <c r="M656">
        <v>4</v>
      </c>
      <c r="N656">
        <v>3</v>
      </c>
      <c r="O656">
        <v>0</v>
      </c>
      <c r="P656">
        <v>1.35</v>
      </c>
      <c r="Q656">
        <v>0.35</v>
      </c>
      <c r="R656" t="str" cm="1">
        <f t="array" ref="R6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56">
        <v>1</v>
      </c>
      <c r="T656">
        <v>2</v>
      </c>
      <c r="U656">
        <v>3</v>
      </c>
      <c r="V656">
        <v>0</v>
      </c>
      <c r="W656">
        <v>0</v>
      </c>
      <c r="X656">
        <v>0</v>
      </c>
      <c r="Y656">
        <v>53</v>
      </c>
      <c r="Z656" t="s">
        <v>3297</v>
      </c>
      <c r="AA656">
        <v>2</v>
      </c>
      <c r="AB656">
        <v>8</v>
      </c>
      <c r="AC656">
        <v>3</v>
      </c>
      <c r="AD656">
        <v>0</v>
      </c>
      <c r="AE656">
        <v>1</v>
      </c>
      <c r="AF656">
        <v>0</v>
      </c>
      <c r="AG656">
        <v>2</v>
      </c>
      <c r="AH656">
        <v>1</v>
      </c>
      <c r="AI656">
        <v>1</v>
      </c>
      <c r="AJ656">
        <v>0</v>
      </c>
      <c r="AK656">
        <v>11</v>
      </c>
      <c r="AL656">
        <v>21</v>
      </c>
      <c r="AM656">
        <v>5</v>
      </c>
      <c r="AN656">
        <v>7</v>
      </c>
      <c r="AO656">
        <v>6</v>
      </c>
      <c r="AP656">
        <v>14</v>
      </c>
      <c r="AQ656">
        <v>20</v>
      </c>
      <c r="AR656">
        <v>12</v>
      </c>
      <c r="AS656">
        <v>57</v>
      </c>
      <c r="AT656">
        <v>43</v>
      </c>
      <c r="AU656">
        <v>1.32</v>
      </c>
      <c r="AV656">
        <v>2.08</v>
      </c>
      <c r="AW656">
        <v>2.5</v>
      </c>
      <c r="AX656">
        <v>50</v>
      </c>
      <c r="AY656">
        <v>100</v>
      </c>
      <c r="AZ656">
        <v>50</v>
      </c>
      <c r="BA656">
        <v>0</v>
      </c>
      <c r="BB656">
        <v>0</v>
      </c>
      <c r="BC656">
        <v>50</v>
      </c>
      <c r="BD656">
        <v>100</v>
      </c>
      <c r="BE656">
        <v>0</v>
      </c>
      <c r="BF656">
        <v>50</v>
      </c>
      <c r="BG656">
        <v>6</v>
      </c>
      <c r="BH656">
        <v>3</v>
      </c>
      <c r="BI656">
        <v>1.74</v>
      </c>
      <c r="BJ656">
        <v>3.45</v>
      </c>
      <c r="BK656">
        <v>4.6500000000000004</v>
      </c>
      <c r="BL656">
        <f>1/Table1[[#This Row],[odds_ft_home_team_win]]+1/Table1[[#This Row],[odds_ft_draw]]+1/Table1[[#This Row],[odds_ft_away_team_win]]-1</f>
        <v>7.9621479582789201E-2</v>
      </c>
      <c r="BM656">
        <f>Table1[[#This Row],[Margin]]/3</f>
        <v>2.6540493194263066E-2</v>
      </c>
      <c r="BN656">
        <v>1.36</v>
      </c>
      <c r="BO656">
        <v>2.1</v>
      </c>
      <c r="BP656">
        <v>3.85</v>
      </c>
      <c r="BQ656">
        <v>0</v>
      </c>
      <c r="BR656">
        <v>2.1</v>
      </c>
      <c r="BS656">
        <v>1.74</v>
      </c>
      <c r="BT656" t="s">
        <v>126</v>
      </c>
      <c r="BU656">
        <f>VLOOKUP(Table1[[#This Row],[Reference]],metron,11,FALSE)</f>
        <v>1.684957590444867</v>
      </c>
      <c r="BV656">
        <f>VLOOKUP(Table1[[#This Row],[Reference]],metron,12,FALSE)</f>
        <v>0.95101263631642718</v>
      </c>
    </row>
    <row r="657" spans="1:74" x14ac:dyDescent="0.45">
      <c r="A657" t="s">
        <v>5406</v>
      </c>
      <c r="B657">
        <v>1533952800</v>
      </c>
      <c r="C657" s="3" t="s">
        <v>3298</v>
      </c>
      <c r="D657" t="s">
        <v>65</v>
      </c>
      <c r="E657" t="s">
        <v>66</v>
      </c>
      <c r="F657" t="s">
        <v>78</v>
      </c>
      <c r="G657" t="s">
        <v>2218</v>
      </c>
      <c r="H657" t="s">
        <v>66</v>
      </c>
      <c r="I657">
        <f>MROUND(Table1[[#This Row],[Prob_H]]*100,2)/100</f>
        <v>0.4</v>
      </c>
      <c r="J657">
        <f>1/Table1[[#This Row],[odds_ft_home_team_win]]-Table1[[#This Row],[Margin/3]]</f>
        <v>0.39951464529600994</v>
      </c>
      <c r="K657">
        <f>1/Table1[[#This Row],[odds_ft_draw]]-Table1[[#This Row],[Margin/3]]</f>
        <v>0.28167503809470062</v>
      </c>
      <c r="L657">
        <f>1/Table1[[#This Row],[odds_ft_away_team_win]]-Table1[[#This Row],[Margin/3]]</f>
        <v>0.31881031660928949</v>
      </c>
      <c r="M657">
        <v>4</v>
      </c>
      <c r="N657">
        <v>3</v>
      </c>
      <c r="O657">
        <v>0</v>
      </c>
      <c r="P657">
        <v>1.1200000000000001</v>
      </c>
      <c r="Q657">
        <v>0.94</v>
      </c>
      <c r="R657" t="str" cm="1">
        <f t="array" ref="R6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7">
        <v>2</v>
      </c>
      <c r="T657">
        <v>1</v>
      </c>
      <c r="U657">
        <v>3</v>
      </c>
      <c r="V657">
        <v>1</v>
      </c>
      <c r="W657">
        <v>1</v>
      </c>
      <c r="X657">
        <v>0</v>
      </c>
      <c r="Y657" t="s">
        <v>3299</v>
      </c>
      <c r="Z657">
        <v>51</v>
      </c>
      <c r="AA657">
        <v>4</v>
      </c>
      <c r="AB657">
        <v>2</v>
      </c>
      <c r="AC657">
        <v>1</v>
      </c>
      <c r="AD657">
        <v>0</v>
      </c>
      <c r="AE657">
        <v>2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21</v>
      </c>
      <c r="AL657">
        <v>16</v>
      </c>
      <c r="AM657">
        <v>5</v>
      </c>
      <c r="AN657">
        <v>8</v>
      </c>
      <c r="AO657">
        <v>16</v>
      </c>
      <c r="AP657">
        <v>8</v>
      </c>
      <c r="AQ657">
        <v>11</v>
      </c>
      <c r="AR657">
        <v>5</v>
      </c>
      <c r="AS657">
        <v>45</v>
      </c>
      <c r="AT657">
        <v>55</v>
      </c>
      <c r="AU657">
        <v>1.86</v>
      </c>
      <c r="AV657">
        <v>2.0099999999999998</v>
      </c>
      <c r="AW657">
        <v>6</v>
      </c>
      <c r="AX657">
        <v>100</v>
      </c>
      <c r="AY657">
        <v>100</v>
      </c>
      <c r="AZ657">
        <v>100</v>
      </c>
      <c r="BA657">
        <v>100</v>
      </c>
      <c r="BB657">
        <v>50</v>
      </c>
      <c r="BC657">
        <v>50</v>
      </c>
      <c r="BD657">
        <v>50</v>
      </c>
      <c r="BE657">
        <v>100</v>
      </c>
      <c r="BF657">
        <v>100</v>
      </c>
      <c r="BG657">
        <v>13</v>
      </c>
      <c r="BH657">
        <v>3</v>
      </c>
      <c r="BI657">
        <v>2.35</v>
      </c>
      <c r="BJ657">
        <v>3.25</v>
      </c>
      <c r="BK657">
        <v>2.9</v>
      </c>
      <c r="BL657">
        <f>1/Table1[[#This Row],[odds_ft_home_team_win]]+1/Table1[[#This Row],[odds_ft_draw]]+1/Table1[[#This Row],[odds_ft_away_team_win]]-1</f>
        <v>7.8051808792821253E-2</v>
      </c>
      <c r="BM657">
        <f>Table1[[#This Row],[Margin]]/3</f>
        <v>2.6017269597607084E-2</v>
      </c>
      <c r="BN657">
        <v>1.28</v>
      </c>
      <c r="BO657">
        <v>1.87</v>
      </c>
      <c r="BP657">
        <v>3.2</v>
      </c>
      <c r="BQ657">
        <v>0</v>
      </c>
      <c r="BR657">
        <v>1.77</v>
      </c>
      <c r="BS657">
        <v>2.0499999999999998</v>
      </c>
      <c r="BT657" t="s">
        <v>106</v>
      </c>
      <c r="BU657">
        <f>VLOOKUP(Table1[[#This Row],[Reference]],metron,11,FALSE)</f>
        <v>1.344038264434575</v>
      </c>
      <c r="BV657">
        <f>VLOOKUP(Table1[[#This Row],[Reference]],metron,12,FALSE)</f>
        <v>1.1515772691037469</v>
      </c>
    </row>
    <row r="658" spans="1:74" x14ac:dyDescent="0.45">
      <c r="A658" t="s">
        <v>5406</v>
      </c>
      <c r="B658">
        <v>1534024800</v>
      </c>
      <c r="C658" s="3" t="s">
        <v>3300</v>
      </c>
      <c r="D658" t="s">
        <v>65</v>
      </c>
      <c r="E658" t="s">
        <v>66</v>
      </c>
      <c r="F658" t="s">
        <v>2738</v>
      </c>
      <c r="G658" t="s">
        <v>93</v>
      </c>
      <c r="H658" t="s">
        <v>66</v>
      </c>
      <c r="I658">
        <f>MROUND(Table1[[#This Row],[Prob_H]]*100,2)/100</f>
        <v>0.4</v>
      </c>
      <c r="J658">
        <f>1/Table1[[#This Row],[odds_ft_home_team_win]]-Table1[[#This Row],[Margin/3]]</f>
        <v>0.409732121644096</v>
      </c>
      <c r="K658">
        <f>1/Table1[[#This Row],[odds_ft_draw]]-Table1[[#This Row],[Margin/3]]</f>
        <v>0.28744951294844379</v>
      </c>
      <c r="L658">
        <f>1/Table1[[#This Row],[odds_ft_away_team_win]]-Table1[[#This Row],[Margin/3]]</f>
        <v>0.30281836540746021</v>
      </c>
      <c r="M658">
        <v>4</v>
      </c>
      <c r="N658">
        <v>3</v>
      </c>
      <c r="O658">
        <v>0</v>
      </c>
      <c r="P658">
        <v>1.41</v>
      </c>
      <c r="Q658">
        <v>0.71</v>
      </c>
      <c r="R658" t="str" cm="1">
        <f t="array" ref="R6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AA658">
        <v>10</v>
      </c>
      <c r="AB658">
        <v>8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8</v>
      </c>
      <c r="AL658">
        <v>25</v>
      </c>
      <c r="AM658">
        <v>3</v>
      </c>
      <c r="AN658">
        <v>7</v>
      </c>
      <c r="AO658">
        <v>5</v>
      </c>
      <c r="AP658">
        <v>18</v>
      </c>
      <c r="AQ658">
        <v>9</v>
      </c>
      <c r="AR658">
        <v>15</v>
      </c>
      <c r="AS658">
        <v>55</v>
      </c>
      <c r="AT658">
        <v>45</v>
      </c>
      <c r="AU658">
        <v>1.06</v>
      </c>
      <c r="AV658">
        <v>2.34</v>
      </c>
      <c r="AW658">
        <v>2.5</v>
      </c>
      <c r="AX658">
        <v>0</v>
      </c>
      <c r="AY658">
        <v>100</v>
      </c>
      <c r="AZ658">
        <v>50</v>
      </c>
      <c r="BA658">
        <v>0</v>
      </c>
      <c r="BB658">
        <v>0</v>
      </c>
      <c r="BC658">
        <v>50</v>
      </c>
      <c r="BD658">
        <v>100</v>
      </c>
      <c r="BE658">
        <v>0</v>
      </c>
      <c r="BF658">
        <v>100</v>
      </c>
      <c r="BG658">
        <v>11</v>
      </c>
      <c r="BH658">
        <v>5</v>
      </c>
      <c r="BI658">
        <v>2.2999999999999998</v>
      </c>
      <c r="BJ658">
        <v>3.2</v>
      </c>
      <c r="BK658">
        <v>3.05</v>
      </c>
      <c r="BL658">
        <f>1/Table1[[#This Row],[odds_ft_home_team_win]]+1/Table1[[#This Row],[odds_ft_draw]]+1/Table1[[#This Row],[odds_ft_away_team_win]]-1</f>
        <v>7.5151461154668642E-2</v>
      </c>
      <c r="BM658">
        <f>Table1[[#This Row],[Margin]]/3</f>
        <v>2.5050487051556214E-2</v>
      </c>
      <c r="BN658">
        <v>1.32</v>
      </c>
      <c r="BO658">
        <v>2</v>
      </c>
      <c r="BP658">
        <v>3.6</v>
      </c>
      <c r="BQ658">
        <v>0</v>
      </c>
      <c r="BR658">
        <v>1.87</v>
      </c>
      <c r="BS658">
        <v>1.95</v>
      </c>
      <c r="BT658" t="s">
        <v>1292</v>
      </c>
      <c r="BU658">
        <f>VLOOKUP(Table1[[#This Row],[Reference]],metron,11,FALSE)</f>
        <v>1.344038264434575</v>
      </c>
      <c r="BV658">
        <f>VLOOKUP(Table1[[#This Row],[Reference]],metron,12,FALSE)</f>
        <v>1.1515772691037469</v>
      </c>
    </row>
    <row r="659" spans="1:74" x14ac:dyDescent="0.45">
      <c r="A659" t="s">
        <v>5406</v>
      </c>
      <c r="B659">
        <v>1534032000</v>
      </c>
      <c r="C659" s="3" t="s">
        <v>3301</v>
      </c>
      <c r="D659" t="s">
        <v>65</v>
      </c>
      <c r="E659" t="s">
        <v>66</v>
      </c>
      <c r="F659" t="s">
        <v>81</v>
      </c>
      <c r="G659" t="s">
        <v>80</v>
      </c>
      <c r="H659" t="s">
        <v>66</v>
      </c>
      <c r="I659">
        <f>MROUND(Table1[[#This Row],[Prob_H]]*100,2)/100</f>
        <v>0.48</v>
      </c>
      <c r="J659">
        <f>1/Table1[[#This Row],[odds_ft_home_team_win]]-Table1[[#This Row],[Margin/3]]</f>
        <v>0.48799188940587218</v>
      </c>
      <c r="K659">
        <f>1/Table1[[#This Row],[odds_ft_draw]]-Table1[[#This Row],[Margin/3]]</f>
        <v>0.27367883927192643</v>
      </c>
      <c r="L659">
        <f>1/Table1[[#This Row],[odds_ft_away_team_win]]-Table1[[#This Row],[Margin/3]]</f>
        <v>0.23832927132220136</v>
      </c>
      <c r="M659">
        <v>4</v>
      </c>
      <c r="N659">
        <v>0</v>
      </c>
      <c r="O659">
        <v>0.5</v>
      </c>
      <c r="P659">
        <v>1.6</v>
      </c>
      <c r="Q659">
        <v>0.61</v>
      </c>
      <c r="R659" t="str" cm="1">
        <f t="array" ref="R6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59">
        <v>4</v>
      </c>
      <c r="T659">
        <v>0</v>
      </c>
      <c r="U659">
        <v>4</v>
      </c>
      <c r="V659">
        <v>2</v>
      </c>
      <c r="W659">
        <v>2</v>
      </c>
      <c r="X659">
        <v>0</v>
      </c>
      <c r="Y659" t="s">
        <v>3302</v>
      </c>
      <c r="AA659">
        <v>6</v>
      </c>
      <c r="AB659">
        <v>3</v>
      </c>
      <c r="AC659">
        <v>3</v>
      </c>
      <c r="AD659">
        <v>0</v>
      </c>
      <c r="AE659">
        <v>3</v>
      </c>
      <c r="AF659">
        <v>0</v>
      </c>
      <c r="AG659">
        <v>1</v>
      </c>
      <c r="AH659">
        <v>2</v>
      </c>
      <c r="AI659">
        <v>1</v>
      </c>
      <c r="AJ659">
        <v>2</v>
      </c>
      <c r="AK659">
        <v>26</v>
      </c>
      <c r="AL659">
        <v>21</v>
      </c>
      <c r="AM659">
        <v>8</v>
      </c>
      <c r="AN659">
        <v>4</v>
      </c>
      <c r="AO659">
        <v>18</v>
      </c>
      <c r="AP659">
        <v>17</v>
      </c>
      <c r="AQ659">
        <v>20</v>
      </c>
      <c r="AR659">
        <v>14</v>
      </c>
      <c r="AS659">
        <v>45</v>
      </c>
      <c r="AT659">
        <v>55</v>
      </c>
      <c r="AU659">
        <v>2.56</v>
      </c>
      <c r="AV659">
        <v>1.87</v>
      </c>
      <c r="AW659">
        <v>1.75</v>
      </c>
      <c r="AX659">
        <v>25</v>
      </c>
      <c r="AY659">
        <v>75</v>
      </c>
      <c r="AZ659">
        <v>25</v>
      </c>
      <c r="BA659">
        <v>0</v>
      </c>
      <c r="BB659">
        <v>0</v>
      </c>
      <c r="BC659">
        <v>25</v>
      </c>
      <c r="BD659">
        <v>25</v>
      </c>
      <c r="BE659">
        <v>50</v>
      </c>
      <c r="BF659">
        <v>75</v>
      </c>
      <c r="BG659">
        <v>12</v>
      </c>
      <c r="BH659">
        <v>7</v>
      </c>
      <c r="BI659">
        <v>1.95</v>
      </c>
      <c r="BJ659">
        <v>3.35</v>
      </c>
      <c r="BK659">
        <v>3.8</v>
      </c>
      <c r="BL659">
        <f>1/Table1[[#This Row],[odds_ft_home_team_win]]+1/Table1[[#This Row],[odds_ft_draw]]+1/Table1[[#This Row],[odds_ft_away_team_win]]-1</f>
        <v>7.448587024392217E-2</v>
      </c>
      <c r="BM659">
        <f>Table1[[#This Row],[Margin]]/3</f>
        <v>2.4828623414640722E-2</v>
      </c>
      <c r="BN659">
        <v>1.29</v>
      </c>
      <c r="BO659">
        <v>1.95</v>
      </c>
      <c r="BP659">
        <v>3.35</v>
      </c>
      <c r="BQ659">
        <v>0</v>
      </c>
      <c r="BR659">
        <v>1.87</v>
      </c>
      <c r="BS659">
        <v>1.95</v>
      </c>
      <c r="BT659" t="s">
        <v>109</v>
      </c>
      <c r="BU659">
        <f>VLOOKUP(Table1[[#This Row],[Reference]],metron,11,FALSE)</f>
        <v>1.510877192982456</v>
      </c>
      <c r="BV659">
        <f>VLOOKUP(Table1[[#This Row],[Reference]],metron,12,FALSE)</f>
        <v>1.0163157894736841</v>
      </c>
    </row>
    <row r="660" spans="1:74" x14ac:dyDescent="0.45">
      <c r="A660" t="s">
        <v>5406</v>
      </c>
      <c r="B660">
        <v>1534032000</v>
      </c>
      <c r="C660" s="3" t="s">
        <v>3301</v>
      </c>
      <c r="D660" t="s">
        <v>65</v>
      </c>
      <c r="E660" t="s">
        <v>66</v>
      </c>
      <c r="F660" t="s">
        <v>68</v>
      </c>
      <c r="G660" t="s">
        <v>97</v>
      </c>
      <c r="H660" t="s">
        <v>66</v>
      </c>
      <c r="I660">
        <f>MROUND(Table1[[#This Row],[Prob_H]]*100,2)/100</f>
        <v>0.6</v>
      </c>
      <c r="J660">
        <f>1/Table1[[#This Row],[odds_ft_home_team_win]]-Table1[[#This Row],[Margin/3]]</f>
        <v>0.60484118676770116</v>
      </c>
      <c r="K660">
        <f>1/Table1[[#This Row],[odds_ft_draw]]-Table1[[#This Row],[Margin/3]]</f>
        <v>0.23906826389448038</v>
      </c>
      <c r="L660">
        <f>1/Table1[[#This Row],[odds_ft_away_team_win]]-Table1[[#This Row],[Margin/3]]</f>
        <v>0.15609054933781849</v>
      </c>
      <c r="M660">
        <v>4</v>
      </c>
      <c r="N660">
        <v>3</v>
      </c>
      <c r="O660">
        <v>0</v>
      </c>
      <c r="P660">
        <v>2.19</v>
      </c>
      <c r="Q660">
        <v>0.72</v>
      </c>
      <c r="R660" t="str" cm="1">
        <f t="array" ref="R6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60">
        <v>1</v>
      </c>
      <c r="T660">
        <v>2</v>
      </c>
      <c r="U660">
        <v>3</v>
      </c>
      <c r="V660">
        <v>1</v>
      </c>
      <c r="W660">
        <v>1</v>
      </c>
      <c r="X660">
        <v>0</v>
      </c>
      <c r="Y660">
        <v>15</v>
      </c>
      <c r="Z660" t="s">
        <v>3303</v>
      </c>
      <c r="AA660">
        <v>2</v>
      </c>
      <c r="AB660">
        <v>4</v>
      </c>
      <c r="AC660">
        <v>4</v>
      </c>
      <c r="AD660">
        <v>2</v>
      </c>
      <c r="AE660">
        <v>6</v>
      </c>
      <c r="AF660">
        <v>0</v>
      </c>
      <c r="AG660">
        <v>2</v>
      </c>
      <c r="AH660">
        <v>4</v>
      </c>
      <c r="AI660">
        <v>2</v>
      </c>
      <c r="AJ660">
        <v>4</v>
      </c>
      <c r="AK660">
        <v>8</v>
      </c>
      <c r="AL660">
        <v>5</v>
      </c>
      <c r="AM660">
        <v>3</v>
      </c>
      <c r="AN660">
        <v>3</v>
      </c>
      <c r="AO660">
        <v>5</v>
      </c>
      <c r="AP660">
        <v>2</v>
      </c>
      <c r="AQ660">
        <v>15</v>
      </c>
      <c r="AR660">
        <v>24</v>
      </c>
      <c r="AS660">
        <v>50</v>
      </c>
      <c r="AT660">
        <v>50</v>
      </c>
      <c r="AU660">
        <v>0.9</v>
      </c>
      <c r="AV660">
        <v>0.7</v>
      </c>
      <c r="AW660">
        <v>2.25</v>
      </c>
      <c r="AX660">
        <v>50</v>
      </c>
      <c r="AY660">
        <v>75</v>
      </c>
      <c r="AZ660">
        <v>50</v>
      </c>
      <c r="BA660">
        <v>0</v>
      </c>
      <c r="BB660">
        <v>0</v>
      </c>
      <c r="BC660">
        <v>50</v>
      </c>
      <c r="BD660">
        <v>75</v>
      </c>
      <c r="BE660">
        <v>0</v>
      </c>
      <c r="BF660">
        <v>50</v>
      </c>
      <c r="BG660">
        <v>16</v>
      </c>
      <c r="BH660">
        <v>6</v>
      </c>
      <c r="BI660">
        <v>1.59</v>
      </c>
      <c r="BJ660">
        <v>3.8</v>
      </c>
      <c r="BK660">
        <v>5.55</v>
      </c>
      <c r="BL660">
        <f>1/Table1[[#This Row],[odds_ft_home_team_win]]+1/Table1[[#This Row],[odds_ft_draw]]+1/Table1[[#This Row],[odds_ft_away_team_win]]-1</f>
        <v>7.2268892527085127E-2</v>
      </c>
      <c r="BM660">
        <f>Table1[[#This Row],[Margin]]/3</f>
        <v>2.4089630842361709E-2</v>
      </c>
      <c r="BN660">
        <v>1.32</v>
      </c>
      <c r="BO660">
        <v>2</v>
      </c>
      <c r="BP660">
        <v>3.55</v>
      </c>
      <c r="BQ660">
        <v>0</v>
      </c>
      <c r="BR660">
        <v>2.1</v>
      </c>
      <c r="BS660">
        <v>1.74</v>
      </c>
      <c r="BT660" t="s">
        <v>116</v>
      </c>
      <c r="BU660">
        <f>VLOOKUP(Table1[[#This Row],[Reference]],metron,11,FALSE)</f>
        <v>1.841836734693878</v>
      </c>
      <c r="BV660">
        <f>VLOOKUP(Table1[[#This Row],[Reference]],metron,12,FALSE)</f>
        <v>0.88917233560090703</v>
      </c>
    </row>
    <row r="661" spans="1:74" hidden="1" x14ac:dyDescent="0.45">
      <c r="A661" t="s">
        <v>5406</v>
      </c>
      <c r="B661">
        <v>1534039200</v>
      </c>
      <c r="C661" s="3" t="s">
        <v>3304</v>
      </c>
      <c r="D661" t="s">
        <v>65</v>
      </c>
      <c r="E661" t="s">
        <v>66</v>
      </c>
      <c r="F661" t="s">
        <v>86</v>
      </c>
      <c r="G661" t="s">
        <v>85</v>
      </c>
      <c r="H661" t="s">
        <v>66</v>
      </c>
      <c r="I661">
        <f>MROUND(Table1[[#This Row],[Prob_H]]*100,2)/100</f>
        <v>0.4</v>
      </c>
      <c r="J661">
        <f>1/Table1[[#This Row],[odds_ft_home_team_win]]-Table1[[#This Row],[Margin/3]]</f>
        <v>0.40984141825656556</v>
      </c>
      <c r="K661">
        <f>1/Table1[[#This Row],[odds_ft_draw]]-Table1[[#This Row],[Margin/3]]</f>
        <v>0.29251912702123078</v>
      </c>
      <c r="L661">
        <f>1/Table1[[#This Row],[odds_ft_away_team_win]]-Table1[[#This Row],[Margin/3]]</f>
        <v>0.29763945472220366</v>
      </c>
      <c r="M661">
        <v>4</v>
      </c>
      <c r="N661">
        <v>3</v>
      </c>
      <c r="O661">
        <v>3</v>
      </c>
      <c r="P661">
        <v>2.14</v>
      </c>
      <c r="Q661">
        <v>1.29</v>
      </c>
      <c r="R661" t="str" cm="1">
        <f t="array" ref="R6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1">
        <v>3</v>
      </c>
      <c r="T661">
        <v>0</v>
      </c>
      <c r="U661">
        <v>3</v>
      </c>
      <c r="V661">
        <v>1</v>
      </c>
      <c r="W661">
        <v>1</v>
      </c>
      <c r="X661">
        <v>0</v>
      </c>
      <c r="Y661" t="s">
        <v>3305</v>
      </c>
      <c r="AA661">
        <v>4</v>
      </c>
      <c r="AB661">
        <v>5</v>
      </c>
      <c r="AC661">
        <v>2</v>
      </c>
      <c r="AD661">
        <v>0</v>
      </c>
      <c r="AE661">
        <v>3</v>
      </c>
      <c r="AF661">
        <v>1</v>
      </c>
      <c r="AG661">
        <v>1</v>
      </c>
      <c r="AH661">
        <v>1</v>
      </c>
      <c r="AI661">
        <v>2</v>
      </c>
      <c r="AJ661">
        <v>2</v>
      </c>
      <c r="AK661">
        <v>20</v>
      </c>
      <c r="AL661">
        <v>5</v>
      </c>
      <c r="AM661">
        <v>13</v>
      </c>
      <c r="AN661">
        <v>2</v>
      </c>
      <c r="AO661">
        <v>7</v>
      </c>
      <c r="AP661">
        <v>3</v>
      </c>
      <c r="AQ661">
        <v>15</v>
      </c>
      <c r="AR661">
        <v>10</v>
      </c>
      <c r="AS661">
        <v>48</v>
      </c>
      <c r="AT661">
        <v>52</v>
      </c>
      <c r="AU661">
        <v>2.46</v>
      </c>
      <c r="AV661">
        <v>0.73</v>
      </c>
      <c r="AW661">
        <v>2.25</v>
      </c>
      <c r="AX661">
        <v>0</v>
      </c>
      <c r="AY661">
        <v>75</v>
      </c>
      <c r="AZ661">
        <v>50</v>
      </c>
      <c r="BA661">
        <v>0</v>
      </c>
      <c r="BB661">
        <v>0</v>
      </c>
      <c r="BC661">
        <v>50</v>
      </c>
      <c r="BD661">
        <v>50</v>
      </c>
      <c r="BE661">
        <v>25</v>
      </c>
      <c r="BF661">
        <v>100</v>
      </c>
      <c r="BG661">
        <v>7.5</v>
      </c>
      <c r="BH661">
        <v>4</v>
      </c>
      <c r="BI661">
        <v>2.2999999999999998</v>
      </c>
      <c r="BJ661">
        <v>3.15</v>
      </c>
      <c r="BK661">
        <v>3.1</v>
      </c>
      <c r="BL661">
        <f>1/Table1[[#This Row],[odds_ft_home_team_win]]+1/Table1[[#This Row],[odds_ft_draw]]+1/Table1[[#This Row],[odds_ft_away_team_win]]-1</f>
        <v>7.4823571317260029E-2</v>
      </c>
      <c r="BM661">
        <f>Table1[[#This Row],[Margin]]/3</f>
        <v>2.4941190439086675E-2</v>
      </c>
      <c r="BN661">
        <v>1.38</v>
      </c>
      <c r="BO661">
        <v>2.15</v>
      </c>
      <c r="BP661">
        <v>4</v>
      </c>
      <c r="BQ661">
        <v>0</v>
      </c>
      <c r="BR661">
        <v>2</v>
      </c>
      <c r="BS661">
        <v>1.83</v>
      </c>
      <c r="BT661" t="s">
        <v>113</v>
      </c>
      <c r="BU661">
        <f>VLOOKUP(Table1[[#This Row],[Reference]],metron,11,FALSE)</f>
        <v>1.344038264434575</v>
      </c>
      <c r="BV661">
        <f>VLOOKUP(Table1[[#This Row],[Reference]],metron,12,FALSE)</f>
        <v>1.1515772691037469</v>
      </c>
    </row>
    <row r="662" spans="1:74" x14ac:dyDescent="0.45">
      <c r="A662" t="s">
        <v>5406</v>
      </c>
      <c r="B662">
        <v>1534107600</v>
      </c>
      <c r="C662" s="3" t="s">
        <v>3306</v>
      </c>
      <c r="D662" t="s">
        <v>65</v>
      </c>
      <c r="E662" t="s">
        <v>66</v>
      </c>
      <c r="F662" t="s">
        <v>94</v>
      </c>
      <c r="G662" t="s">
        <v>103</v>
      </c>
      <c r="H662" t="s">
        <v>66</v>
      </c>
      <c r="I662">
        <f>MROUND(Table1[[#This Row],[Prob_H]]*100,2)/100</f>
        <v>0.4</v>
      </c>
      <c r="J662">
        <f>1/Table1[[#This Row],[odds_ft_home_team_win]]-Table1[[#This Row],[Margin/3]]</f>
        <v>0.39905211125815826</v>
      </c>
      <c r="K662">
        <f>1/Table1[[#This Row],[odds_ft_draw]]-Table1[[#This Row],[Margin/3]]</f>
        <v>0.27655049939484427</v>
      </c>
      <c r="L662">
        <f>1/Table1[[#This Row],[odds_ft_away_team_win]]-Table1[[#This Row],[Margin/3]]</f>
        <v>0.32439738934699736</v>
      </c>
      <c r="M662">
        <v>4</v>
      </c>
      <c r="N662">
        <v>3</v>
      </c>
      <c r="O662">
        <v>0</v>
      </c>
      <c r="P662">
        <v>1.47</v>
      </c>
      <c r="Q662">
        <v>0.78</v>
      </c>
      <c r="R662" t="str" cm="1">
        <f t="array" ref="R6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AA662">
        <v>8</v>
      </c>
      <c r="AB662">
        <v>4</v>
      </c>
      <c r="AC662">
        <v>3</v>
      </c>
      <c r="AD662">
        <v>0</v>
      </c>
      <c r="AE662">
        <v>2</v>
      </c>
      <c r="AF662">
        <v>0</v>
      </c>
      <c r="AG662">
        <v>2</v>
      </c>
      <c r="AH662">
        <v>1</v>
      </c>
      <c r="AI662">
        <v>0</v>
      </c>
      <c r="AJ662">
        <v>2</v>
      </c>
      <c r="AK662">
        <v>17</v>
      </c>
      <c r="AL662">
        <v>16</v>
      </c>
      <c r="AM662">
        <v>5</v>
      </c>
      <c r="AN662">
        <v>4</v>
      </c>
      <c r="AO662">
        <v>12</v>
      </c>
      <c r="AP662">
        <v>12</v>
      </c>
      <c r="AQ662">
        <v>16</v>
      </c>
      <c r="AR662">
        <v>15</v>
      </c>
      <c r="AS662">
        <v>43</v>
      </c>
      <c r="AT662">
        <v>57</v>
      </c>
      <c r="AU662">
        <v>1.72</v>
      </c>
      <c r="AV662">
        <v>1.58</v>
      </c>
      <c r="AW662">
        <v>4.5</v>
      </c>
      <c r="AX662">
        <v>50</v>
      </c>
      <c r="AY662">
        <v>50</v>
      </c>
      <c r="AZ662">
        <v>50</v>
      </c>
      <c r="BA662">
        <v>50</v>
      </c>
      <c r="BB662">
        <v>50</v>
      </c>
      <c r="BC662">
        <v>50</v>
      </c>
      <c r="BD662">
        <v>50</v>
      </c>
      <c r="BE662">
        <v>50</v>
      </c>
      <c r="BF662">
        <v>100</v>
      </c>
      <c r="BG662">
        <v>20</v>
      </c>
      <c r="BH662">
        <v>5</v>
      </c>
      <c r="BI662">
        <v>2.35</v>
      </c>
      <c r="BJ662">
        <v>3.3</v>
      </c>
      <c r="BK662">
        <v>2.85</v>
      </c>
      <c r="BL662">
        <f>1/Table1[[#This Row],[odds_ft_home_team_win]]+1/Table1[[#This Row],[odds_ft_draw]]+1/Table1[[#This Row],[odds_ft_away_team_win]]-1</f>
        <v>7.9439410906376295E-2</v>
      </c>
      <c r="BM662">
        <f>Table1[[#This Row],[Margin]]/3</f>
        <v>2.6479803635458765E-2</v>
      </c>
      <c r="BN662">
        <v>1.24</v>
      </c>
      <c r="BO662">
        <v>1.77</v>
      </c>
      <c r="BP662">
        <v>2.95</v>
      </c>
      <c r="BQ662">
        <v>0</v>
      </c>
      <c r="BR662">
        <v>1.69</v>
      </c>
      <c r="BS662">
        <v>2.15</v>
      </c>
      <c r="BT662" t="s">
        <v>124</v>
      </c>
      <c r="BU662">
        <f>VLOOKUP(Table1[[#This Row],[Reference]],metron,11,FALSE)</f>
        <v>1.344038264434575</v>
      </c>
      <c r="BV662">
        <f>VLOOKUP(Table1[[#This Row],[Reference]],metron,12,FALSE)</f>
        <v>1.1515772691037469</v>
      </c>
    </row>
    <row r="663" spans="1:74" x14ac:dyDescent="0.45">
      <c r="A663" t="s">
        <v>5406</v>
      </c>
      <c r="B663">
        <v>1534114800</v>
      </c>
      <c r="C663" s="3" t="s">
        <v>3307</v>
      </c>
      <c r="D663" t="s">
        <v>65</v>
      </c>
      <c r="E663" t="s">
        <v>66</v>
      </c>
      <c r="F663" t="s">
        <v>98</v>
      </c>
      <c r="G663" t="s">
        <v>88</v>
      </c>
      <c r="H663" t="s">
        <v>66</v>
      </c>
      <c r="I663">
        <f>MROUND(Table1[[#This Row],[Prob_H]]*100,2)/100</f>
        <v>0.44</v>
      </c>
      <c r="J663">
        <f>1/Table1[[#This Row],[odds_ft_home_team_win]]-Table1[[#This Row],[Margin/3]]</f>
        <v>0.44134426258688669</v>
      </c>
      <c r="K663">
        <f>1/Table1[[#This Row],[odds_ft_draw]]-Table1[[#This Row],[Margin/3]]</f>
        <v>0.2747354462036864</v>
      </c>
      <c r="L663">
        <f>1/Table1[[#This Row],[odds_ft_away_team_win]]-Table1[[#This Row],[Margin/3]]</f>
        <v>0.28392029120942697</v>
      </c>
      <c r="M663">
        <v>4</v>
      </c>
      <c r="N663">
        <v>0</v>
      </c>
      <c r="O663">
        <v>0</v>
      </c>
      <c r="P663">
        <v>1</v>
      </c>
      <c r="Q663">
        <v>0.78</v>
      </c>
      <c r="R663" t="str" cm="1">
        <f t="array" ref="R6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63">
        <v>1</v>
      </c>
      <c r="T663">
        <v>2</v>
      </c>
      <c r="U663">
        <v>3</v>
      </c>
      <c r="V663">
        <v>2</v>
      </c>
      <c r="W663">
        <v>1</v>
      </c>
      <c r="X663">
        <v>1</v>
      </c>
      <c r="Y663">
        <v>26</v>
      </c>
      <c r="Z663" t="s">
        <v>3308</v>
      </c>
      <c r="AA663">
        <v>12</v>
      </c>
      <c r="AB663">
        <v>3</v>
      </c>
      <c r="AC663">
        <v>3</v>
      </c>
      <c r="AD663">
        <v>0</v>
      </c>
      <c r="AE663">
        <v>2</v>
      </c>
      <c r="AF663">
        <v>0</v>
      </c>
      <c r="AG663">
        <v>1</v>
      </c>
      <c r="AH663">
        <v>2</v>
      </c>
      <c r="AI663">
        <v>1</v>
      </c>
      <c r="AJ663">
        <v>1</v>
      </c>
      <c r="AK663">
        <v>9</v>
      </c>
      <c r="AL663">
        <v>8</v>
      </c>
      <c r="AM663">
        <v>5</v>
      </c>
      <c r="AN663">
        <v>4</v>
      </c>
      <c r="AO663">
        <v>4</v>
      </c>
      <c r="AP663">
        <v>4</v>
      </c>
      <c r="AQ663">
        <v>1</v>
      </c>
      <c r="AR663">
        <v>0</v>
      </c>
      <c r="AS663">
        <v>66</v>
      </c>
      <c r="AT663">
        <v>34</v>
      </c>
      <c r="AU663">
        <v>1.3</v>
      </c>
      <c r="AV663">
        <v>1.01</v>
      </c>
      <c r="AW663">
        <v>2.5</v>
      </c>
      <c r="AX663">
        <v>50</v>
      </c>
      <c r="AY663">
        <v>50</v>
      </c>
      <c r="AZ663">
        <v>50</v>
      </c>
      <c r="BA663">
        <v>50</v>
      </c>
      <c r="BB663">
        <v>0</v>
      </c>
      <c r="BC663">
        <v>0</v>
      </c>
      <c r="BD663">
        <v>0</v>
      </c>
      <c r="BE663">
        <v>50</v>
      </c>
      <c r="BF663">
        <v>100</v>
      </c>
      <c r="BG663">
        <v>6</v>
      </c>
      <c r="BH663">
        <v>4</v>
      </c>
      <c r="BI663">
        <v>2.15</v>
      </c>
      <c r="BJ663">
        <v>3.35</v>
      </c>
      <c r="BK663">
        <v>3.25</v>
      </c>
      <c r="BL663">
        <f>1/Table1[[#This Row],[odds_ft_home_team_win]]+1/Table1[[#This Row],[odds_ft_draw]]+1/Table1[[#This Row],[odds_ft_away_team_win]]-1</f>
        <v>7.1316049448642227E-2</v>
      </c>
      <c r="BM663">
        <f>Table1[[#This Row],[Margin]]/3</f>
        <v>2.3772016482880742E-2</v>
      </c>
      <c r="BN663">
        <v>1.3</v>
      </c>
      <c r="BO663">
        <v>1.95</v>
      </c>
      <c r="BP663">
        <v>3.4</v>
      </c>
      <c r="BQ663">
        <v>0</v>
      </c>
      <c r="BR663">
        <v>1.87</v>
      </c>
      <c r="BS663">
        <v>1.91</v>
      </c>
      <c r="BT663" t="s">
        <v>2745</v>
      </c>
      <c r="BU663">
        <f>VLOOKUP(Table1[[#This Row],[Reference]],metron,11,FALSE)</f>
        <v>1.4140979689366791</v>
      </c>
      <c r="BV663">
        <f>VLOOKUP(Table1[[#This Row],[Reference]],metron,12,FALSE)</f>
        <v>1.0666666666666671</v>
      </c>
    </row>
    <row r="664" spans="1:74" hidden="1" x14ac:dyDescent="0.45">
      <c r="A664" t="s">
        <v>5406</v>
      </c>
      <c r="B664">
        <v>1534122360</v>
      </c>
      <c r="C664" s="3" t="s">
        <v>3309</v>
      </c>
      <c r="D664" t="s">
        <v>65</v>
      </c>
      <c r="E664" t="s">
        <v>66</v>
      </c>
      <c r="F664" t="s">
        <v>72</v>
      </c>
      <c r="G664" t="s">
        <v>77</v>
      </c>
      <c r="H664" t="s">
        <v>66</v>
      </c>
      <c r="I664">
        <f>MROUND(Table1[[#This Row],[Prob_H]]*100,2)/100</f>
        <v>0.4</v>
      </c>
      <c r="J664">
        <f>1/Table1[[#This Row],[odds_ft_home_team_win]]-Table1[[#This Row],[Margin/3]]</f>
        <v>0.40009005966452771</v>
      </c>
      <c r="K664">
        <f>1/Table1[[#This Row],[odds_ft_draw]]-Table1[[#This Row],[Margin/3]]</f>
        <v>0.307891478104244</v>
      </c>
      <c r="L664">
        <f>1/Table1[[#This Row],[odds_ft_away_team_win]]-Table1[[#This Row],[Margin/3]]</f>
        <v>0.29201846223122813</v>
      </c>
      <c r="M664">
        <v>4</v>
      </c>
      <c r="N664">
        <v>2</v>
      </c>
      <c r="O664">
        <v>3</v>
      </c>
      <c r="P664">
        <v>1.72</v>
      </c>
      <c r="Q664">
        <v>1.38</v>
      </c>
      <c r="R664" t="str" cm="1">
        <f t="array" ref="R6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64">
        <v>1</v>
      </c>
      <c r="T664">
        <v>1</v>
      </c>
      <c r="U664">
        <v>2</v>
      </c>
      <c r="V664">
        <v>0</v>
      </c>
      <c r="W664">
        <v>0</v>
      </c>
      <c r="X664">
        <v>0</v>
      </c>
      <c r="Y664">
        <v>79</v>
      </c>
      <c r="Z664" t="s">
        <v>169</v>
      </c>
      <c r="AA664">
        <v>8</v>
      </c>
      <c r="AB664">
        <v>5</v>
      </c>
      <c r="AC664">
        <v>5</v>
      </c>
      <c r="AD664">
        <v>0</v>
      </c>
      <c r="AE664">
        <v>3</v>
      </c>
      <c r="AF664">
        <v>1</v>
      </c>
      <c r="AG664">
        <v>3</v>
      </c>
      <c r="AH664">
        <v>2</v>
      </c>
      <c r="AI664">
        <v>4</v>
      </c>
      <c r="AJ664">
        <v>0</v>
      </c>
      <c r="AK664">
        <v>18</v>
      </c>
      <c r="AL664">
        <v>17</v>
      </c>
      <c r="AM664">
        <v>9</v>
      </c>
      <c r="AN664">
        <v>6</v>
      </c>
      <c r="AO664">
        <v>9</v>
      </c>
      <c r="AP664">
        <v>11</v>
      </c>
      <c r="AQ664">
        <v>19</v>
      </c>
      <c r="AR664">
        <v>20</v>
      </c>
      <c r="AS664">
        <v>55</v>
      </c>
      <c r="AT664">
        <v>45</v>
      </c>
      <c r="AU664">
        <v>2.12</v>
      </c>
      <c r="AV664">
        <v>1.7</v>
      </c>
      <c r="AW664">
        <v>1.75</v>
      </c>
      <c r="AX664">
        <v>50</v>
      </c>
      <c r="AY664">
        <v>50</v>
      </c>
      <c r="AZ664">
        <v>25</v>
      </c>
      <c r="BA664">
        <v>0</v>
      </c>
      <c r="BB664">
        <v>0</v>
      </c>
      <c r="BC664">
        <v>0</v>
      </c>
      <c r="BD664">
        <v>0</v>
      </c>
      <c r="BE664">
        <v>50</v>
      </c>
      <c r="BF664">
        <v>100</v>
      </c>
      <c r="BG664">
        <v>10</v>
      </c>
      <c r="BH664">
        <v>5</v>
      </c>
      <c r="BI664">
        <v>2.35</v>
      </c>
      <c r="BJ664">
        <v>3</v>
      </c>
      <c r="BK664">
        <v>3.15</v>
      </c>
      <c r="BL664">
        <f>1/Table1[[#This Row],[odds_ft_home_team_win]]+1/Table1[[#This Row],[odds_ft_draw]]+1/Table1[[#This Row],[odds_ft_away_team_win]]-1</f>
        <v>7.6325565687267893E-2</v>
      </c>
      <c r="BM664">
        <f>Table1[[#This Row],[Margin]]/3</f>
        <v>2.5441855229089299E-2</v>
      </c>
      <c r="BN664">
        <v>1.45</v>
      </c>
      <c r="BO664">
        <v>2.4</v>
      </c>
      <c r="BP664">
        <v>4.5999999999999996</v>
      </c>
      <c r="BQ664">
        <v>0</v>
      </c>
      <c r="BR664">
        <v>2.1</v>
      </c>
      <c r="BS664">
        <v>1.74</v>
      </c>
      <c r="BT664" t="s">
        <v>75</v>
      </c>
      <c r="BU664">
        <f>VLOOKUP(Table1[[#This Row],[Reference]],metron,11,FALSE)</f>
        <v>1.344038264434575</v>
      </c>
      <c r="BV664">
        <f>VLOOKUP(Table1[[#This Row],[Reference]],metron,12,FALSE)</f>
        <v>1.1515772691037469</v>
      </c>
    </row>
    <row r="665" spans="1:74" hidden="1" x14ac:dyDescent="0.45">
      <c r="A665" t="s">
        <v>5405</v>
      </c>
      <c r="B665">
        <v>1548464400</v>
      </c>
      <c r="C665" s="3" t="s">
        <v>3564</v>
      </c>
      <c r="D665" t="s">
        <v>65</v>
      </c>
      <c r="E665" t="s">
        <v>66</v>
      </c>
      <c r="F665" t="s">
        <v>611</v>
      </c>
      <c r="G665" t="s">
        <v>73</v>
      </c>
      <c r="H665" t="s">
        <v>66</v>
      </c>
      <c r="I665">
        <f>MROUND(Table1[[#This Row],[Prob_H]]*100,2)/100</f>
        <v>0.3</v>
      </c>
      <c r="J665">
        <f>1/Table1[[#This Row],[odds_ft_home_team_win]]-Table1[[#This Row],[Margin/3]]</f>
        <v>0.30373406193078323</v>
      </c>
      <c r="K665">
        <f>1/Table1[[#This Row],[odds_ft_draw]]-Table1[[#This Row],[Margin/3]]</f>
        <v>0.30373406193078323</v>
      </c>
      <c r="L665">
        <f>1/Table1[[#This Row],[odds_ft_away_team_win]]-Table1[[#This Row],[Margin/3]]</f>
        <v>0.39253187613843349</v>
      </c>
      <c r="M665">
        <v>4</v>
      </c>
      <c r="N665">
        <v>0.6</v>
      </c>
      <c r="O665">
        <v>0.8</v>
      </c>
      <c r="P665">
        <v>0.47</v>
      </c>
      <c r="Q665">
        <v>1.24</v>
      </c>
      <c r="R665" t="str" cm="1">
        <f t="array" ref="R6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65">
        <v>0</v>
      </c>
      <c r="T665">
        <v>1</v>
      </c>
      <c r="U665">
        <v>1</v>
      </c>
      <c r="V665">
        <v>1</v>
      </c>
      <c r="W665">
        <v>0</v>
      </c>
      <c r="X665">
        <v>1</v>
      </c>
      <c r="Z665">
        <v>38</v>
      </c>
      <c r="AA665">
        <v>5</v>
      </c>
      <c r="AB665">
        <v>5</v>
      </c>
      <c r="AC665">
        <v>1</v>
      </c>
      <c r="AD665">
        <v>1</v>
      </c>
      <c r="AE665">
        <v>2</v>
      </c>
      <c r="AF665">
        <v>0</v>
      </c>
      <c r="AG665">
        <v>0</v>
      </c>
      <c r="AH665">
        <v>2</v>
      </c>
      <c r="AI665">
        <v>2</v>
      </c>
      <c r="AJ665">
        <v>0</v>
      </c>
      <c r="AK665">
        <v>11</v>
      </c>
      <c r="AL665">
        <v>8</v>
      </c>
      <c r="AM665">
        <v>7</v>
      </c>
      <c r="AN665">
        <v>4</v>
      </c>
      <c r="AO665">
        <v>4</v>
      </c>
      <c r="AP665">
        <v>4</v>
      </c>
      <c r="AQ665">
        <v>17</v>
      </c>
      <c r="AR665">
        <v>16</v>
      </c>
      <c r="AS665">
        <v>45</v>
      </c>
      <c r="AT665">
        <v>55</v>
      </c>
      <c r="AU665">
        <v>1.51</v>
      </c>
      <c r="AV665">
        <v>1.07</v>
      </c>
      <c r="AW665">
        <v>2.95</v>
      </c>
      <c r="AX665">
        <v>35</v>
      </c>
      <c r="AY665">
        <v>80</v>
      </c>
      <c r="AZ665">
        <v>50</v>
      </c>
      <c r="BA665">
        <v>45</v>
      </c>
      <c r="BB665">
        <v>15</v>
      </c>
      <c r="BC665">
        <v>40</v>
      </c>
      <c r="BD665">
        <v>70</v>
      </c>
      <c r="BE665">
        <v>60</v>
      </c>
      <c r="BF665">
        <v>80</v>
      </c>
      <c r="BG665">
        <v>6.8</v>
      </c>
      <c r="BH665">
        <v>6</v>
      </c>
      <c r="BI665">
        <v>3.05</v>
      </c>
      <c r="BJ665">
        <v>3.05</v>
      </c>
      <c r="BK665">
        <v>2.4</v>
      </c>
      <c r="BL665">
        <f>1/Table1[[#This Row],[odds_ft_home_team_win]]+1/Table1[[#This Row],[odds_ft_draw]]+1/Table1[[#This Row],[odds_ft_away_team_win]]-1</f>
        <v>7.2404371584699589E-2</v>
      </c>
      <c r="BM665">
        <f>Table1[[#This Row],[Margin]]/3</f>
        <v>2.4134790528233196E-2</v>
      </c>
      <c r="BN665">
        <v>1.38</v>
      </c>
      <c r="BO665">
        <v>2.2000000000000002</v>
      </c>
      <c r="BP665">
        <v>4.0999999999999996</v>
      </c>
      <c r="BQ665">
        <v>0</v>
      </c>
      <c r="BR665">
        <v>1.91</v>
      </c>
      <c r="BS665">
        <v>1.91</v>
      </c>
      <c r="BT665" t="s">
        <v>614</v>
      </c>
      <c r="BU665">
        <f>VLOOKUP(Table1[[#This Row],[Reference]],metron,11,FALSE)</f>
        <v>1.1805091283106199</v>
      </c>
      <c r="BV665">
        <f>VLOOKUP(Table1[[#This Row],[Reference]],metron,12,FALSE)</f>
        <v>1.3921316533813319</v>
      </c>
    </row>
    <row r="666" spans="1:74" x14ac:dyDescent="0.45">
      <c r="A666" t="s">
        <v>5405</v>
      </c>
      <c r="B666">
        <v>1548471600</v>
      </c>
      <c r="C666" s="3" t="s">
        <v>3565</v>
      </c>
      <c r="D666" t="s">
        <v>65</v>
      </c>
      <c r="E666" t="s">
        <v>66</v>
      </c>
      <c r="F666" t="s">
        <v>93</v>
      </c>
      <c r="G666" t="s">
        <v>2738</v>
      </c>
      <c r="H666" t="s">
        <v>66</v>
      </c>
      <c r="I666">
        <f>MROUND(Table1[[#This Row],[Prob_H]]*100,2)/100</f>
        <v>0.48</v>
      </c>
      <c r="J666">
        <f>1/Table1[[#This Row],[odds_ft_home_team_win]]-Table1[[#This Row],[Margin/3]]</f>
        <v>0.47401247401247404</v>
      </c>
      <c r="K666">
        <f>1/Table1[[#This Row],[odds_ft_draw]]-Table1[[#This Row],[Margin/3]]</f>
        <v>0.28170478170478175</v>
      </c>
      <c r="L666">
        <f>1/Table1[[#This Row],[odds_ft_away_team_win]]-Table1[[#This Row],[Margin/3]]</f>
        <v>0.24428274428274427</v>
      </c>
      <c r="M666">
        <v>4</v>
      </c>
      <c r="N666">
        <v>0.9</v>
      </c>
      <c r="O666">
        <v>0.8</v>
      </c>
      <c r="P666">
        <v>1.06</v>
      </c>
      <c r="Q666">
        <v>0.88</v>
      </c>
      <c r="R666" t="str" cm="1">
        <f t="array" ref="R6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6">
        <v>3</v>
      </c>
      <c r="T666">
        <v>1</v>
      </c>
      <c r="U666">
        <v>4</v>
      </c>
      <c r="V666">
        <v>1</v>
      </c>
      <c r="W666">
        <v>1</v>
      </c>
      <c r="X666">
        <v>0</v>
      </c>
      <c r="Y666" t="s">
        <v>3566</v>
      </c>
      <c r="Z666">
        <v>86</v>
      </c>
      <c r="AA666">
        <v>9</v>
      </c>
      <c r="AB666">
        <v>4</v>
      </c>
      <c r="AC666">
        <v>4</v>
      </c>
      <c r="AD666">
        <v>0</v>
      </c>
      <c r="AE666">
        <v>3</v>
      </c>
      <c r="AF666">
        <v>0</v>
      </c>
      <c r="AG666">
        <v>1</v>
      </c>
      <c r="AH666">
        <v>3</v>
      </c>
      <c r="AI666">
        <v>0</v>
      </c>
      <c r="AJ666">
        <v>3</v>
      </c>
      <c r="AK666">
        <v>30</v>
      </c>
      <c r="AL666">
        <v>12</v>
      </c>
      <c r="AM666">
        <v>12</v>
      </c>
      <c r="AN666">
        <v>3</v>
      </c>
      <c r="AO666">
        <v>18</v>
      </c>
      <c r="AP666">
        <v>9</v>
      </c>
      <c r="AQ666">
        <v>21</v>
      </c>
      <c r="AR666">
        <v>8</v>
      </c>
      <c r="AS666">
        <v>52</v>
      </c>
      <c r="AT666">
        <v>48</v>
      </c>
      <c r="AU666">
        <v>3.14</v>
      </c>
      <c r="AV666">
        <v>1.1399999999999999</v>
      </c>
      <c r="AW666">
        <v>2.2999999999999998</v>
      </c>
      <c r="AX666">
        <v>35</v>
      </c>
      <c r="AY666">
        <v>55</v>
      </c>
      <c r="AZ666">
        <v>45</v>
      </c>
      <c r="BA666">
        <v>20</v>
      </c>
      <c r="BB666">
        <v>10</v>
      </c>
      <c r="BC666">
        <v>15</v>
      </c>
      <c r="BD666">
        <v>50</v>
      </c>
      <c r="BE666">
        <v>35</v>
      </c>
      <c r="BF666">
        <v>75</v>
      </c>
      <c r="BG666">
        <v>8.1999999999999993</v>
      </c>
      <c r="BH666">
        <v>3.9</v>
      </c>
      <c r="BI666">
        <v>2</v>
      </c>
      <c r="BJ666">
        <v>3.25</v>
      </c>
      <c r="BK666">
        <v>3.7</v>
      </c>
      <c r="BL666">
        <f>1/Table1[[#This Row],[odds_ft_home_team_win]]+1/Table1[[#This Row],[odds_ft_draw]]+1/Table1[[#This Row],[odds_ft_away_team_win]]-1</f>
        <v>7.7962577962577884E-2</v>
      </c>
      <c r="BM666">
        <f>Table1[[#This Row],[Margin]]/3</f>
        <v>2.5987525987525961E-2</v>
      </c>
      <c r="BN666">
        <v>1.36</v>
      </c>
      <c r="BO666">
        <v>2.1</v>
      </c>
      <c r="BP666">
        <v>3.85</v>
      </c>
      <c r="BQ666">
        <v>0</v>
      </c>
      <c r="BR666">
        <v>1.91</v>
      </c>
      <c r="BS666">
        <v>1.91</v>
      </c>
      <c r="BT666" t="s">
        <v>95</v>
      </c>
      <c r="BU666">
        <f>VLOOKUP(Table1[[#This Row],[Reference]],metron,11,FALSE)</f>
        <v>1.510877192982456</v>
      </c>
      <c r="BV666">
        <f>VLOOKUP(Table1[[#This Row],[Reference]],metron,12,FALSE)</f>
        <v>1.0163157894736841</v>
      </c>
    </row>
    <row r="667" spans="1:74" hidden="1" x14ac:dyDescent="0.45">
      <c r="A667" t="s">
        <v>5405</v>
      </c>
      <c r="B667">
        <v>1548543600</v>
      </c>
      <c r="C667" s="3" t="s">
        <v>3567</v>
      </c>
      <c r="D667" t="s">
        <v>65</v>
      </c>
      <c r="E667" t="s">
        <v>66</v>
      </c>
      <c r="F667" t="s">
        <v>77</v>
      </c>
      <c r="G667" t="s">
        <v>72</v>
      </c>
      <c r="H667" t="s">
        <v>66</v>
      </c>
      <c r="I667">
        <f>MROUND(Table1[[#This Row],[Prob_H]]*100,2)/100</f>
        <v>0.6</v>
      </c>
      <c r="J667">
        <f>1/Table1[[#This Row],[odds_ft_home_team_win]]-Table1[[#This Row],[Margin/3]]</f>
        <v>0.59303748192637085</v>
      </c>
      <c r="K667">
        <f>1/Table1[[#This Row],[odds_ft_draw]]-Table1[[#This Row],[Margin/3]]</f>
        <v>0.24602380157935713</v>
      </c>
      <c r="L667">
        <f>1/Table1[[#This Row],[odds_ft_away_team_win]]-Table1[[#This Row],[Margin/3]]</f>
        <v>0.16093871649427208</v>
      </c>
      <c r="M667">
        <v>4</v>
      </c>
      <c r="N667">
        <v>2.23</v>
      </c>
      <c r="O667">
        <v>0.7</v>
      </c>
      <c r="P667">
        <v>2.29</v>
      </c>
      <c r="Q667">
        <v>0.78</v>
      </c>
      <c r="R667" t="str" cm="1">
        <f t="array" ref="R6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0</v>
      </c>
      <c r="Y667">
        <v>24</v>
      </c>
      <c r="AA667">
        <v>3</v>
      </c>
      <c r="AB667">
        <v>3</v>
      </c>
      <c r="AC667">
        <v>1</v>
      </c>
      <c r="AD667">
        <v>0</v>
      </c>
      <c r="AE667">
        <v>3</v>
      </c>
      <c r="AF667">
        <v>0</v>
      </c>
      <c r="AG667">
        <v>0</v>
      </c>
      <c r="AH667">
        <v>1</v>
      </c>
      <c r="AI667">
        <v>2</v>
      </c>
      <c r="AJ667">
        <v>1</v>
      </c>
      <c r="AK667">
        <v>14</v>
      </c>
      <c r="AL667">
        <v>16</v>
      </c>
      <c r="AM667">
        <v>5</v>
      </c>
      <c r="AN667">
        <v>5</v>
      </c>
      <c r="AO667">
        <v>9</v>
      </c>
      <c r="AP667">
        <v>11</v>
      </c>
      <c r="AQ667">
        <v>8</v>
      </c>
      <c r="AR667">
        <v>7</v>
      </c>
      <c r="AS667">
        <v>50</v>
      </c>
      <c r="AT667">
        <v>50</v>
      </c>
      <c r="AU667">
        <v>1.43</v>
      </c>
      <c r="AV667">
        <v>1.64</v>
      </c>
      <c r="AW667">
        <v>1.99</v>
      </c>
      <c r="AX667">
        <v>21</v>
      </c>
      <c r="AY667">
        <v>56</v>
      </c>
      <c r="AZ667">
        <v>39</v>
      </c>
      <c r="BA667">
        <v>9</v>
      </c>
      <c r="BB667">
        <v>4</v>
      </c>
      <c r="BC667">
        <v>22</v>
      </c>
      <c r="BD667">
        <v>57</v>
      </c>
      <c r="BE667">
        <v>27</v>
      </c>
      <c r="BF667">
        <v>74</v>
      </c>
      <c r="BG667">
        <v>8.82</v>
      </c>
      <c r="BH667">
        <v>4.22</v>
      </c>
      <c r="BI667">
        <v>1.62</v>
      </c>
      <c r="BJ667">
        <v>3.7</v>
      </c>
      <c r="BK667">
        <v>5.4</v>
      </c>
      <c r="BL667">
        <f>1/Table1[[#This Row],[odds_ft_home_team_win]]+1/Table1[[#This Row],[odds_ft_draw]]+1/Table1[[#This Row],[odds_ft_away_team_win]]-1</f>
        <v>7.2739406072739321E-2</v>
      </c>
      <c r="BM667">
        <f>Table1[[#This Row],[Margin]]/3</f>
        <v>2.4246468690913108E-2</v>
      </c>
      <c r="BN667">
        <v>1.38</v>
      </c>
      <c r="BO667">
        <v>2.2000000000000002</v>
      </c>
      <c r="BP667">
        <v>4.0999999999999996</v>
      </c>
      <c r="BQ667">
        <v>0</v>
      </c>
      <c r="BR667">
        <v>2.25</v>
      </c>
      <c r="BS667">
        <v>1.67</v>
      </c>
      <c r="BT667" t="s">
        <v>113</v>
      </c>
      <c r="BU667">
        <f>VLOOKUP(Table1[[#This Row],[Reference]],metron,11,FALSE)</f>
        <v>1.841836734693878</v>
      </c>
      <c r="BV667">
        <f>VLOOKUP(Table1[[#This Row],[Reference]],metron,12,FALSE)</f>
        <v>0.88917233560090703</v>
      </c>
    </row>
    <row r="668" spans="1:74" x14ac:dyDescent="0.45">
      <c r="A668" t="s">
        <v>5405</v>
      </c>
      <c r="B668">
        <v>1548543600</v>
      </c>
      <c r="C668" s="3" t="s">
        <v>3567</v>
      </c>
      <c r="D668" t="s">
        <v>65</v>
      </c>
      <c r="E668" t="s">
        <v>66</v>
      </c>
      <c r="F668" t="s">
        <v>85</v>
      </c>
      <c r="G668" t="s">
        <v>86</v>
      </c>
      <c r="H668" t="s">
        <v>66</v>
      </c>
      <c r="I668">
        <f>MROUND(Table1[[#This Row],[Prob_H]]*100,2)/100</f>
        <v>0.46</v>
      </c>
      <c r="J668">
        <f>1/Table1[[#This Row],[odds_ft_home_team_win]]-Table1[[#This Row],[Margin/3]]</f>
        <v>0.46073438756365587</v>
      </c>
      <c r="K668">
        <f>1/Table1[[#This Row],[odds_ft_draw]]-Table1[[#This Row],[Margin/3]]</f>
        <v>0.28062181720718304</v>
      </c>
      <c r="L668">
        <f>1/Table1[[#This Row],[odds_ft_away_team_win]]-Table1[[#This Row],[Margin/3]]</f>
        <v>0.25864379522916103</v>
      </c>
      <c r="M668">
        <v>4</v>
      </c>
      <c r="N668">
        <v>2.42</v>
      </c>
      <c r="O668">
        <v>1.77</v>
      </c>
      <c r="P668">
        <v>2.29</v>
      </c>
      <c r="Q668">
        <v>1.5</v>
      </c>
      <c r="R668" t="str" cm="1">
        <f t="array" ref="R6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8">
        <v>3</v>
      </c>
      <c r="T668">
        <v>2</v>
      </c>
      <c r="U668">
        <v>5</v>
      </c>
      <c r="V668">
        <v>2</v>
      </c>
      <c r="W668">
        <v>1</v>
      </c>
      <c r="X668">
        <v>1</v>
      </c>
      <c r="Y668" t="s">
        <v>3568</v>
      </c>
      <c r="Z668" t="s">
        <v>3569</v>
      </c>
      <c r="AA668">
        <v>1</v>
      </c>
      <c r="AB668">
        <v>6</v>
      </c>
      <c r="AC668">
        <v>2</v>
      </c>
      <c r="AD668">
        <v>2</v>
      </c>
      <c r="AE668">
        <v>3</v>
      </c>
      <c r="AF668">
        <v>2</v>
      </c>
      <c r="AG668">
        <v>2</v>
      </c>
      <c r="AH668">
        <v>2</v>
      </c>
      <c r="AI668">
        <v>1</v>
      </c>
      <c r="AJ668">
        <v>4</v>
      </c>
      <c r="AK668">
        <v>8</v>
      </c>
      <c r="AL668">
        <v>15</v>
      </c>
      <c r="AM668">
        <v>5</v>
      </c>
      <c r="AN668">
        <v>8</v>
      </c>
      <c r="AO668">
        <v>3</v>
      </c>
      <c r="AP668">
        <v>7</v>
      </c>
      <c r="AQ668">
        <v>10</v>
      </c>
      <c r="AR668">
        <v>16</v>
      </c>
      <c r="AS668">
        <v>47</v>
      </c>
      <c r="AT668">
        <v>53</v>
      </c>
      <c r="AU668">
        <v>0.93</v>
      </c>
      <c r="AV668">
        <v>1.97</v>
      </c>
      <c r="AW668">
        <v>2.93</v>
      </c>
      <c r="AX668">
        <v>60</v>
      </c>
      <c r="AY668">
        <v>84</v>
      </c>
      <c r="AZ668">
        <v>57</v>
      </c>
      <c r="BA668">
        <v>37</v>
      </c>
      <c r="BB668">
        <v>16</v>
      </c>
      <c r="BC668">
        <v>20</v>
      </c>
      <c r="BD668">
        <v>72</v>
      </c>
      <c r="BE668">
        <v>52</v>
      </c>
      <c r="BF668">
        <v>88</v>
      </c>
      <c r="BG668">
        <v>8.6</v>
      </c>
      <c r="BH668">
        <v>3.88</v>
      </c>
      <c r="BI668">
        <v>2.0499999999999998</v>
      </c>
      <c r="BJ668">
        <v>3.25</v>
      </c>
      <c r="BK668">
        <v>3.5</v>
      </c>
      <c r="BL668">
        <f>1/Table1[[#This Row],[odds_ft_home_team_win]]+1/Table1[[#This Row],[odds_ft_draw]]+1/Table1[[#This Row],[odds_ft_away_team_win]]-1</f>
        <v>8.1211471455373996E-2</v>
      </c>
      <c r="BM668">
        <f>Table1[[#This Row],[Margin]]/3</f>
        <v>2.7070490485124665E-2</v>
      </c>
      <c r="BN668">
        <v>1.32</v>
      </c>
      <c r="BO668">
        <v>2</v>
      </c>
      <c r="BP668">
        <v>3.5</v>
      </c>
      <c r="BQ668">
        <v>0</v>
      </c>
      <c r="BR668">
        <v>1.83</v>
      </c>
      <c r="BS668">
        <v>2</v>
      </c>
      <c r="BT668" t="s">
        <v>1684</v>
      </c>
      <c r="BU668">
        <f>VLOOKUP(Table1[[#This Row],[Reference]],metron,11,FALSE)</f>
        <v>1.4888836329233679</v>
      </c>
      <c r="BV668">
        <f>VLOOKUP(Table1[[#This Row],[Reference]],metron,12,FALSE)</f>
        <v>1.0516792809839171</v>
      </c>
    </row>
    <row r="669" spans="1:74" x14ac:dyDescent="0.45">
      <c r="A669" t="s">
        <v>5405</v>
      </c>
      <c r="B669">
        <v>1548550800</v>
      </c>
      <c r="C669" s="3" t="s">
        <v>3570</v>
      </c>
      <c r="D669" t="s">
        <v>65</v>
      </c>
      <c r="E669" t="s">
        <v>66</v>
      </c>
      <c r="F669" t="s">
        <v>103</v>
      </c>
      <c r="G669" t="s">
        <v>94</v>
      </c>
      <c r="H669" t="s">
        <v>66</v>
      </c>
      <c r="I669">
        <f>MROUND(Table1[[#This Row],[Prob_H]]*100,2)/100</f>
        <v>0.48</v>
      </c>
      <c r="J669">
        <f>1/Table1[[#This Row],[odds_ft_home_team_win]]-Table1[[#This Row],[Margin/3]]</f>
        <v>0.48945516128178673</v>
      </c>
      <c r="K669">
        <f>1/Table1[[#This Row],[odds_ft_draw]]-Table1[[#This Row],[Margin/3]]</f>
        <v>0.27075229552009739</v>
      </c>
      <c r="L669">
        <f>1/Table1[[#This Row],[odds_ft_away_team_win]]-Table1[[#This Row],[Margin/3]]</f>
        <v>0.23979254319811596</v>
      </c>
      <c r="M669">
        <v>4</v>
      </c>
      <c r="N669">
        <v>1.8</v>
      </c>
      <c r="O669">
        <v>1.67</v>
      </c>
      <c r="P669">
        <v>2.2200000000000002</v>
      </c>
      <c r="Q669">
        <v>1.21</v>
      </c>
      <c r="R669" t="str" cm="1">
        <f t="array" ref="R6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66</v>
      </c>
      <c r="AA669">
        <v>3</v>
      </c>
      <c r="AB669">
        <v>5</v>
      </c>
      <c r="AC669">
        <v>3</v>
      </c>
      <c r="AD669">
        <v>0</v>
      </c>
      <c r="AE669">
        <v>4</v>
      </c>
      <c r="AF669">
        <v>0</v>
      </c>
      <c r="AG669">
        <v>1</v>
      </c>
      <c r="AH669">
        <v>2</v>
      </c>
      <c r="AI669">
        <v>1</v>
      </c>
      <c r="AJ669">
        <v>3</v>
      </c>
      <c r="AK669">
        <v>15</v>
      </c>
      <c r="AL669">
        <v>18</v>
      </c>
      <c r="AM669">
        <v>6</v>
      </c>
      <c r="AN669">
        <v>3</v>
      </c>
      <c r="AO669">
        <v>9</v>
      </c>
      <c r="AP669">
        <v>15</v>
      </c>
      <c r="AQ669">
        <v>18</v>
      </c>
      <c r="AR669">
        <v>12</v>
      </c>
      <c r="AS669">
        <v>55</v>
      </c>
      <c r="AT669">
        <v>45</v>
      </c>
      <c r="AU669">
        <v>1.67</v>
      </c>
      <c r="AV669">
        <v>1.66</v>
      </c>
      <c r="AW669">
        <v>2.84</v>
      </c>
      <c r="AX669">
        <v>55</v>
      </c>
      <c r="AY669">
        <v>79</v>
      </c>
      <c r="AZ669">
        <v>54</v>
      </c>
      <c r="BA669">
        <v>24</v>
      </c>
      <c r="BB669">
        <v>9</v>
      </c>
      <c r="BC669">
        <v>40</v>
      </c>
      <c r="BD669">
        <v>72</v>
      </c>
      <c r="BE669">
        <v>42</v>
      </c>
      <c r="BF669">
        <v>74</v>
      </c>
      <c r="BG669">
        <v>10.55</v>
      </c>
      <c r="BH669">
        <v>3.47</v>
      </c>
      <c r="BI669">
        <v>1.95</v>
      </c>
      <c r="BJ669">
        <v>3.4</v>
      </c>
      <c r="BK669">
        <v>3.8</v>
      </c>
      <c r="BL669">
        <f>1/Table1[[#This Row],[odds_ft_home_team_win]]+1/Table1[[#This Row],[odds_ft_draw]]+1/Table1[[#This Row],[odds_ft_away_team_win]]-1</f>
        <v>7.0096054616178405E-2</v>
      </c>
      <c r="BM669">
        <f>Table1[[#This Row],[Margin]]/3</f>
        <v>2.3365351538726136E-2</v>
      </c>
      <c r="BN669">
        <v>1.24</v>
      </c>
      <c r="BO669">
        <v>1.77</v>
      </c>
      <c r="BP669">
        <v>2.95</v>
      </c>
      <c r="BQ669">
        <v>0</v>
      </c>
      <c r="BR669">
        <v>1.71</v>
      </c>
      <c r="BS669">
        <v>2.15</v>
      </c>
      <c r="BT669" t="s">
        <v>118</v>
      </c>
      <c r="BU669">
        <f>VLOOKUP(Table1[[#This Row],[Reference]],metron,11,FALSE)</f>
        <v>1.510877192982456</v>
      </c>
      <c r="BV669">
        <f>VLOOKUP(Table1[[#This Row],[Reference]],metron,12,FALSE)</f>
        <v>1.0163157894736841</v>
      </c>
    </row>
    <row r="670" spans="1:74" x14ac:dyDescent="0.45">
      <c r="A670" t="s">
        <v>5405</v>
      </c>
      <c r="B670">
        <v>1548558000</v>
      </c>
      <c r="C670" s="3" t="s">
        <v>3571</v>
      </c>
      <c r="D670" t="s">
        <v>65</v>
      </c>
      <c r="E670" t="s">
        <v>66</v>
      </c>
      <c r="F670" t="s">
        <v>2218</v>
      </c>
      <c r="G670" t="s">
        <v>78</v>
      </c>
      <c r="H670" t="s">
        <v>66</v>
      </c>
      <c r="I670">
        <f>MROUND(Table1[[#This Row],[Prob_H]]*100,2)/100</f>
        <v>0.46</v>
      </c>
      <c r="J670">
        <f>1/Table1[[#This Row],[odds_ft_home_team_win]]-Table1[[#This Row],[Margin/3]]</f>
        <v>0.46245815399330464</v>
      </c>
      <c r="K670">
        <f>1/Table1[[#This Row],[odds_ft_draw]]-Table1[[#This Row],[Margin/3]]</f>
        <v>0.26877092300334765</v>
      </c>
      <c r="L670">
        <f>1/Table1[[#This Row],[odds_ft_away_team_win]]-Table1[[#This Row],[Margin/3]]</f>
        <v>0.26877092300334765</v>
      </c>
      <c r="M670">
        <v>4</v>
      </c>
      <c r="N670">
        <v>1.6</v>
      </c>
      <c r="O670">
        <v>1.4</v>
      </c>
      <c r="P670">
        <v>1.61</v>
      </c>
      <c r="Q670">
        <v>1.1200000000000001</v>
      </c>
      <c r="R670" t="str" cm="1">
        <f t="array" ref="R6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AA670">
        <v>5</v>
      </c>
      <c r="AB670">
        <v>5</v>
      </c>
      <c r="AC670">
        <v>2</v>
      </c>
      <c r="AD670">
        <v>0</v>
      </c>
      <c r="AE670">
        <v>4</v>
      </c>
      <c r="AF670">
        <v>0</v>
      </c>
      <c r="AG670">
        <v>2</v>
      </c>
      <c r="AH670">
        <v>0</v>
      </c>
      <c r="AI670">
        <v>0</v>
      </c>
      <c r="AJ670">
        <v>4</v>
      </c>
      <c r="AK670">
        <v>19</v>
      </c>
      <c r="AL670">
        <v>8</v>
      </c>
      <c r="AM670">
        <v>7</v>
      </c>
      <c r="AN670">
        <v>3</v>
      </c>
      <c r="AO670">
        <v>12</v>
      </c>
      <c r="AP670">
        <v>5</v>
      </c>
      <c r="AQ670">
        <v>17</v>
      </c>
      <c r="AR670">
        <v>15</v>
      </c>
      <c r="AS670">
        <v>56</v>
      </c>
      <c r="AT670">
        <v>44</v>
      </c>
      <c r="AU670">
        <v>1.96</v>
      </c>
      <c r="AV670">
        <v>0.91</v>
      </c>
      <c r="AW670">
        <v>2.7</v>
      </c>
      <c r="AX670">
        <v>65</v>
      </c>
      <c r="AY670">
        <v>80</v>
      </c>
      <c r="AZ670">
        <v>55</v>
      </c>
      <c r="BA670">
        <v>30</v>
      </c>
      <c r="BB670">
        <v>5</v>
      </c>
      <c r="BC670">
        <v>10</v>
      </c>
      <c r="BD670">
        <v>75</v>
      </c>
      <c r="BE670">
        <v>60</v>
      </c>
      <c r="BF670">
        <v>90</v>
      </c>
      <c r="BG670">
        <v>10.7</v>
      </c>
      <c r="BH670">
        <v>5.0999999999999996</v>
      </c>
      <c r="BI670">
        <v>2.0499999999999998</v>
      </c>
      <c r="BJ670">
        <v>3.4</v>
      </c>
      <c r="BK670">
        <v>3.4</v>
      </c>
      <c r="BL670">
        <f>1/Table1[[#This Row],[odds_ft_home_team_win]]+1/Table1[[#This Row],[odds_ft_draw]]+1/Table1[[#This Row],[odds_ft_away_team_win]]-1</f>
        <v>7.6040172166427666E-2</v>
      </c>
      <c r="BM670">
        <f>Table1[[#This Row],[Margin]]/3</f>
        <v>2.5346724055475889E-2</v>
      </c>
      <c r="BN670">
        <v>1.27</v>
      </c>
      <c r="BO670">
        <v>1.87</v>
      </c>
      <c r="BP670">
        <v>3.2</v>
      </c>
      <c r="BQ670">
        <v>0</v>
      </c>
      <c r="BR670">
        <v>1.77</v>
      </c>
      <c r="BS670">
        <v>2.0499999999999998</v>
      </c>
      <c r="BT670" t="s">
        <v>2219</v>
      </c>
      <c r="BU670">
        <f>VLOOKUP(Table1[[#This Row],[Reference]],metron,11,FALSE)</f>
        <v>1.4888836329233679</v>
      </c>
      <c r="BV670">
        <f>VLOOKUP(Table1[[#This Row],[Reference]],metron,12,FALSE)</f>
        <v>1.0516792809839171</v>
      </c>
    </row>
    <row r="671" spans="1:74" hidden="1" x14ac:dyDescent="0.45">
      <c r="A671" t="s">
        <v>5405</v>
      </c>
      <c r="B671">
        <v>1548612000</v>
      </c>
      <c r="C671" s="3" t="s">
        <v>3572</v>
      </c>
      <c r="D671" t="s">
        <v>65</v>
      </c>
      <c r="E671" t="s">
        <v>66</v>
      </c>
      <c r="F671" t="s">
        <v>97</v>
      </c>
      <c r="G671" t="s">
        <v>68</v>
      </c>
      <c r="H671" t="s">
        <v>66</v>
      </c>
      <c r="I671">
        <f>MROUND(Table1[[#This Row],[Prob_H]]*100,2)/100</f>
        <v>0.36</v>
      </c>
      <c r="J671">
        <f>1/Table1[[#This Row],[odds_ft_home_team_win]]-Table1[[#This Row],[Margin/3]]</f>
        <v>0.35215925276756288</v>
      </c>
      <c r="K671">
        <f>1/Table1[[#This Row],[odds_ft_draw]]-Table1[[#This Row],[Margin/3]]</f>
        <v>0.30266961466054154</v>
      </c>
      <c r="L671">
        <f>1/Table1[[#This Row],[odds_ft_away_team_win]]-Table1[[#This Row],[Margin/3]]</f>
        <v>0.34517113257189547</v>
      </c>
      <c r="M671">
        <v>4</v>
      </c>
      <c r="N671">
        <v>2.09</v>
      </c>
      <c r="O671">
        <v>1.45</v>
      </c>
      <c r="P671">
        <v>2.17</v>
      </c>
      <c r="Q671">
        <v>1.52</v>
      </c>
      <c r="R671" t="str" cm="1">
        <f t="array" ref="R6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1">
        <v>0</v>
      </c>
      <c r="T671">
        <v>1</v>
      </c>
      <c r="U671">
        <v>1</v>
      </c>
      <c r="V671">
        <v>1</v>
      </c>
      <c r="W671">
        <v>0</v>
      </c>
      <c r="X671">
        <v>1</v>
      </c>
      <c r="Z671">
        <v>44</v>
      </c>
      <c r="AA671">
        <v>7</v>
      </c>
      <c r="AB671">
        <v>3</v>
      </c>
      <c r="AC671">
        <v>1</v>
      </c>
      <c r="AD671">
        <v>0</v>
      </c>
      <c r="AE671">
        <v>5</v>
      </c>
      <c r="AF671">
        <v>0</v>
      </c>
      <c r="AG671">
        <v>0</v>
      </c>
      <c r="AH671">
        <v>1</v>
      </c>
      <c r="AI671">
        <v>1</v>
      </c>
      <c r="AJ671">
        <v>4</v>
      </c>
      <c r="AK671">
        <v>27</v>
      </c>
      <c r="AL671">
        <v>7</v>
      </c>
      <c r="AM671">
        <v>4</v>
      </c>
      <c r="AN671">
        <v>3</v>
      </c>
      <c r="AO671">
        <v>23</v>
      </c>
      <c r="AP671">
        <v>4</v>
      </c>
      <c r="AQ671">
        <v>14</v>
      </c>
      <c r="AR671">
        <v>24</v>
      </c>
      <c r="AS671">
        <v>53</v>
      </c>
      <c r="AT671">
        <v>47</v>
      </c>
      <c r="AU671">
        <v>2.3199999999999998</v>
      </c>
      <c r="AV671">
        <v>0.89</v>
      </c>
      <c r="AW671">
        <v>2.96</v>
      </c>
      <c r="AX671">
        <v>55</v>
      </c>
      <c r="AY671">
        <v>87</v>
      </c>
      <c r="AZ671">
        <v>59</v>
      </c>
      <c r="BA671">
        <v>36</v>
      </c>
      <c r="BB671">
        <v>9</v>
      </c>
      <c r="BC671">
        <v>37</v>
      </c>
      <c r="BD671">
        <v>64</v>
      </c>
      <c r="BE671">
        <v>55</v>
      </c>
      <c r="BF671">
        <v>91</v>
      </c>
      <c r="BG671">
        <v>12.18</v>
      </c>
      <c r="BH671">
        <v>6.09</v>
      </c>
      <c r="BI671">
        <v>2.65</v>
      </c>
      <c r="BJ671">
        <v>3.05</v>
      </c>
      <c r="BK671">
        <v>2.7</v>
      </c>
      <c r="BL671">
        <f>1/Table1[[#This Row],[odds_ft_home_team_win]]+1/Table1[[#This Row],[odds_ft_draw]]+1/Table1[[#This Row],[odds_ft_away_team_win]]-1</f>
        <v>7.5597713395424648E-2</v>
      </c>
      <c r="BM671">
        <f>Table1[[#This Row],[Margin]]/3</f>
        <v>2.5199237798474883E-2</v>
      </c>
      <c r="BN671">
        <v>1.38</v>
      </c>
      <c r="BO671">
        <v>2.2000000000000002</v>
      </c>
      <c r="BP671">
        <v>4.0999999999999996</v>
      </c>
      <c r="BQ671">
        <v>0</v>
      </c>
      <c r="BR671">
        <v>1.95</v>
      </c>
      <c r="BS671">
        <v>1.87</v>
      </c>
      <c r="BT671" t="s">
        <v>100</v>
      </c>
      <c r="BU671">
        <f>VLOOKUP(Table1[[#This Row],[Reference]],metron,11,FALSE)</f>
        <v>1.269326094653606</v>
      </c>
      <c r="BV671">
        <f>VLOOKUP(Table1[[#This Row],[Reference]],metron,12,FALSE)</f>
        <v>1.2417089578661631</v>
      </c>
    </row>
    <row r="672" spans="1:74" x14ac:dyDescent="0.45">
      <c r="A672" t="s">
        <v>5405</v>
      </c>
      <c r="B672">
        <v>1548626400</v>
      </c>
      <c r="C672" s="3" t="s">
        <v>3573</v>
      </c>
      <c r="D672" t="s">
        <v>65</v>
      </c>
      <c r="E672" t="s">
        <v>66</v>
      </c>
      <c r="F672" t="s">
        <v>80</v>
      </c>
      <c r="G672" t="s">
        <v>81</v>
      </c>
      <c r="H672" t="s">
        <v>66</v>
      </c>
      <c r="I672">
        <f>MROUND(Table1[[#This Row],[Prob_H]]*100,2)/100</f>
        <v>0.32</v>
      </c>
      <c r="J672">
        <f>1/Table1[[#This Row],[odds_ft_home_team_win]]-Table1[[#This Row],[Margin/3]]</f>
        <v>0.31331139560043275</v>
      </c>
      <c r="K672">
        <f>1/Table1[[#This Row],[odds_ft_draw]]-Table1[[#This Row],[Margin/3]]</f>
        <v>0.28682834475297514</v>
      </c>
      <c r="L672">
        <f>1/Table1[[#This Row],[odds_ft_away_team_win]]-Table1[[#This Row],[Margin/3]]</f>
        <v>0.39986025964659216</v>
      </c>
      <c r="M672">
        <v>4</v>
      </c>
      <c r="N672">
        <v>1.45</v>
      </c>
      <c r="O672">
        <v>1.3</v>
      </c>
      <c r="P672">
        <v>1.5</v>
      </c>
      <c r="Q672">
        <v>1.85</v>
      </c>
      <c r="R672" t="str" cm="1">
        <f t="array" ref="R6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2">
        <v>0</v>
      </c>
      <c r="T672">
        <v>4</v>
      </c>
      <c r="U672">
        <v>4</v>
      </c>
      <c r="V672">
        <v>3</v>
      </c>
      <c r="W672">
        <v>0</v>
      </c>
      <c r="X672">
        <v>3</v>
      </c>
      <c r="Z672" t="s">
        <v>3574</v>
      </c>
      <c r="AA672">
        <v>4</v>
      </c>
      <c r="AB672">
        <v>6</v>
      </c>
      <c r="AC672">
        <v>3</v>
      </c>
      <c r="AD672">
        <v>0</v>
      </c>
      <c r="AE672">
        <v>3</v>
      </c>
      <c r="AF672">
        <v>0</v>
      </c>
      <c r="AG672">
        <v>2</v>
      </c>
      <c r="AH672">
        <v>1</v>
      </c>
      <c r="AI672">
        <v>1</v>
      </c>
      <c r="AJ672">
        <v>2</v>
      </c>
      <c r="AK672">
        <v>9</v>
      </c>
      <c r="AL672">
        <v>26</v>
      </c>
      <c r="AM672">
        <v>2</v>
      </c>
      <c r="AN672">
        <v>14</v>
      </c>
      <c r="AO672">
        <v>7</v>
      </c>
      <c r="AP672">
        <v>12</v>
      </c>
      <c r="AQ672">
        <v>21</v>
      </c>
      <c r="AR672">
        <v>16</v>
      </c>
      <c r="AS672">
        <v>47</v>
      </c>
      <c r="AT672">
        <v>53</v>
      </c>
      <c r="AU672">
        <v>0.95</v>
      </c>
      <c r="AV672">
        <v>2.94</v>
      </c>
      <c r="AW672">
        <v>2.25</v>
      </c>
      <c r="AX672">
        <v>38</v>
      </c>
      <c r="AY672">
        <v>82</v>
      </c>
      <c r="AZ672">
        <v>39</v>
      </c>
      <c r="BA672">
        <v>10</v>
      </c>
      <c r="BB672">
        <v>0</v>
      </c>
      <c r="BC672">
        <v>20</v>
      </c>
      <c r="BD672">
        <v>67</v>
      </c>
      <c r="BE672">
        <v>38</v>
      </c>
      <c r="BF672">
        <v>81</v>
      </c>
      <c r="BG672">
        <v>9.11</v>
      </c>
      <c r="BH672">
        <v>3.34</v>
      </c>
      <c r="BI672">
        <v>2.95</v>
      </c>
      <c r="BJ672">
        <v>3.2</v>
      </c>
      <c r="BK672">
        <v>2.35</v>
      </c>
      <c r="BL672">
        <f>1/Table1[[#This Row],[odds_ft_home_team_win]]+1/Table1[[#This Row],[odds_ft_draw]]+1/Table1[[#This Row],[odds_ft_away_team_win]]-1</f>
        <v>7.7014965741074581E-2</v>
      </c>
      <c r="BM672">
        <f>Table1[[#This Row],[Margin]]/3</f>
        <v>2.567165524702486E-2</v>
      </c>
      <c r="BN672">
        <v>1.29</v>
      </c>
      <c r="BO672">
        <v>1.95</v>
      </c>
      <c r="BP672">
        <v>3.35</v>
      </c>
      <c r="BQ672">
        <v>0</v>
      </c>
      <c r="BR672">
        <v>1.77</v>
      </c>
      <c r="BS672">
        <v>2.0499999999999998</v>
      </c>
      <c r="BT672" t="s">
        <v>83</v>
      </c>
      <c r="BU672">
        <f>VLOOKUP(Table1[[#This Row],[Reference]],metron,11,FALSE)</f>
        <v>1.210167055864918</v>
      </c>
      <c r="BV672">
        <f>VLOOKUP(Table1[[#This Row],[Reference]],metron,12,FALSE)</f>
        <v>1.3211783725525419</v>
      </c>
    </row>
    <row r="673" spans="1:74" x14ac:dyDescent="0.45">
      <c r="A673" t="s">
        <v>5405</v>
      </c>
      <c r="B673">
        <v>1548633960</v>
      </c>
      <c r="C673" s="3" t="s">
        <v>3575</v>
      </c>
      <c r="D673" t="s">
        <v>65</v>
      </c>
      <c r="E673" t="s">
        <v>66</v>
      </c>
      <c r="F673" t="s">
        <v>88</v>
      </c>
      <c r="G673" t="s">
        <v>98</v>
      </c>
      <c r="H673" t="s">
        <v>66</v>
      </c>
      <c r="I673">
        <f>MROUND(Table1[[#This Row],[Prob_H]]*100,2)/100</f>
        <v>0.48</v>
      </c>
      <c r="J673">
        <f>1/Table1[[#This Row],[odds_ft_home_team_win]]-Table1[[#This Row],[Margin/3]]</f>
        <v>0.47277836318932209</v>
      </c>
      <c r="K673">
        <f>1/Table1[[#This Row],[odds_ft_draw]]-Table1[[#This Row],[Margin/3]]</f>
        <v>0.2804706708816298</v>
      </c>
      <c r="L673">
        <f>1/Table1[[#This Row],[odds_ft_away_team_win]]-Table1[[#This Row],[Margin/3]]</f>
        <v>0.2467509659290481</v>
      </c>
      <c r="M673">
        <v>4</v>
      </c>
      <c r="N673">
        <v>2.1800000000000002</v>
      </c>
      <c r="O673">
        <v>1.9</v>
      </c>
      <c r="P673">
        <v>2.11</v>
      </c>
      <c r="Q673">
        <v>1.24</v>
      </c>
      <c r="R673" t="str" cm="1">
        <f t="array" ref="R6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19</v>
      </c>
      <c r="AA673">
        <v>1</v>
      </c>
      <c r="AB673">
        <v>5</v>
      </c>
      <c r="AC673">
        <v>3</v>
      </c>
      <c r="AD673">
        <v>0</v>
      </c>
      <c r="AE673">
        <v>1</v>
      </c>
      <c r="AF673">
        <v>0</v>
      </c>
      <c r="AG673">
        <v>1</v>
      </c>
      <c r="AH673">
        <v>2</v>
      </c>
      <c r="AI673">
        <v>0</v>
      </c>
      <c r="AJ673">
        <v>1</v>
      </c>
      <c r="AK673">
        <v>11</v>
      </c>
      <c r="AL673">
        <v>15</v>
      </c>
      <c r="AM673">
        <v>7</v>
      </c>
      <c r="AN673">
        <v>6</v>
      </c>
      <c r="AO673">
        <v>4</v>
      </c>
      <c r="AP673">
        <v>9</v>
      </c>
      <c r="AQ673">
        <v>12</v>
      </c>
      <c r="AR673">
        <v>15</v>
      </c>
      <c r="AS673">
        <v>44</v>
      </c>
      <c r="AT673">
        <v>56</v>
      </c>
      <c r="AU673">
        <v>1.4</v>
      </c>
      <c r="AV673">
        <v>1.81</v>
      </c>
      <c r="AW673">
        <v>2.48</v>
      </c>
      <c r="AX673">
        <v>58</v>
      </c>
      <c r="AY673">
        <v>76</v>
      </c>
      <c r="AZ673">
        <v>38</v>
      </c>
      <c r="BA673">
        <v>24</v>
      </c>
      <c r="BB673">
        <v>5</v>
      </c>
      <c r="BC673">
        <v>15</v>
      </c>
      <c r="BD673">
        <v>53</v>
      </c>
      <c r="BE673">
        <v>62</v>
      </c>
      <c r="BF673">
        <v>91</v>
      </c>
      <c r="BG673">
        <v>10.32</v>
      </c>
      <c r="BH673">
        <v>3.64</v>
      </c>
      <c r="BI673">
        <v>2</v>
      </c>
      <c r="BJ673">
        <v>3.25</v>
      </c>
      <c r="BK673">
        <v>3.65</v>
      </c>
      <c r="BL673">
        <f>1/Table1[[#This Row],[odds_ft_home_team_win]]+1/Table1[[#This Row],[odds_ft_draw]]+1/Table1[[#This Row],[odds_ft_away_team_win]]-1</f>
        <v>8.1664910432033722E-2</v>
      </c>
      <c r="BM673">
        <f>Table1[[#This Row],[Margin]]/3</f>
        <v>2.7221636810677907E-2</v>
      </c>
      <c r="BN673">
        <v>1.37</v>
      </c>
      <c r="BO673">
        <v>2.15</v>
      </c>
      <c r="BP673">
        <v>3.95</v>
      </c>
      <c r="BQ673">
        <v>0</v>
      </c>
      <c r="BR673">
        <v>1.95</v>
      </c>
      <c r="BS673">
        <v>1.87</v>
      </c>
      <c r="BT673" t="s">
        <v>91</v>
      </c>
      <c r="BU673">
        <f>VLOOKUP(Table1[[#This Row],[Reference]],metron,11,FALSE)</f>
        <v>1.510877192982456</v>
      </c>
      <c r="BV673">
        <f>VLOOKUP(Table1[[#This Row],[Reference]],metron,12,FALSE)</f>
        <v>1.0163157894736841</v>
      </c>
    </row>
    <row r="674" spans="1:74" hidden="1" x14ac:dyDescent="0.45">
      <c r="A674" t="s">
        <v>5404</v>
      </c>
      <c r="B674">
        <v>1565395200</v>
      </c>
      <c r="C674" s="3" t="s">
        <v>3861</v>
      </c>
      <c r="D674" t="s">
        <v>65</v>
      </c>
      <c r="E674" t="s">
        <v>66</v>
      </c>
      <c r="F674" t="s">
        <v>78</v>
      </c>
      <c r="G674" t="s">
        <v>85</v>
      </c>
      <c r="H674" t="s">
        <v>3784</v>
      </c>
      <c r="I674">
        <f>MROUND(Table1[[#This Row],[Prob_H]]*100,2)/100</f>
        <v>0.28000000000000003</v>
      </c>
      <c r="J674">
        <f>1/Table1[[#This Row],[odds_ft_home_team_win]]-Table1[[#This Row],[Margin/3]]</f>
        <v>0.28631815044858522</v>
      </c>
      <c r="K674">
        <f>1/Table1[[#This Row],[odds_ft_draw]]-Table1[[#This Row],[Margin/3]]</f>
        <v>0.26367322291235334</v>
      </c>
      <c r="L674">
        <f>1/Table1[[#This Row],[odds_ft_away_team_win]]-Table1[[#This Row],[Margin/3]]</f>
        <v>0.45000862663906138</v>
      </c>
      <c r="M674">
        <v>4</v>
      </c>
      <c r="N674">
        <v>0</v>
      </c>
      <c r="O674">
        <v>0</v>
      </c>
      <c r="P674">
        <v>1.5</v>
      </c>
      <c r="Q674">
        <v>0.94</v>
      </c>
      <c r="R674" t="str" cm="1">
        <f t="array" ref="R6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0</v>
      </c>
      <c r="Z674" t="s">
        <v>3862</v>
      </c>
      <c r="AA674">
        <v>7</v>
      </c>
      <c r="AB674">
        <v>6</v>
      </c>
      <c r="AC674">
        <v>3</v>
      </c>
      <c r="AD674">
        <v>1</v>
      </c>
      <c r="AE674">
        <v>2</v>
      </c>
      <c r="AF674">
        <v>0</v>
      </c>
      <c r="AG674">
        <v>4</v>
      </c>
      <c r="AH674">
        <v>0</v>
      </c>
      <c r="AI674">
        <v>0</v>
      </c>
      <c r="AJ674">
        <v>2</v>
      </c>
      <c r="AK674">
        <v>9</v>
      </c>
      <c r="AL674">
        <v>14</v>
      </c>
      <c r="AM674">
        <v>3</v>
      </c>
      <c r="AN674">
        <v>4</v>
      </c>
      <c r="AO674">
        <v>6</v>
      </c>
      <c r="AP674">
        <v>10</v>
      </c>
      <c r="AQ674">
        <v>10</v>
      </c>
      <c r="AR674">
        <v>13</v>
      </c>
      <c r="AS674">
        <v>31</v>
      </c>
      <c r="AT674">
        <v>69</v>
      </c>
      <c r="AU674">
        <v>1.01</v>
      </c>
      <c r="AV674">
        <v>1.52</v>
      </c>
      <c r="AW674">
        <v>2.25</v>
      </c>
      <c r="AX674">
        <v>25</v>
      </c>
      <c r="AY674">
        <v>25</v>
      </c>
      <c r="AZ674">
        <v>25</v>
      </c>
      <c r="BA674">
        <v>25</v>
      </c>
      <c r="BB674">
        <v>25</v>
      </c>
      <c r="BC674">
        <v>25</v>
      </c>
      <c r="BD674">
        <v>50</v>
      </c>
      <c r="BE674">
        <v>25</v>
      </c>
      <c r="BF674">
        <v>75</v>
      </c>
      <c r="BG674">
        <v>10.5</v>
      </c>
      <c r="BH674">
        <v>6</v>
      </c>
      <c r="BI674">
        <v>3.2</v>
      </c>
      <c r="BJ674">
        <v>3.45</v>
      </c>
      <c r="BK674">
        <v>2.1</v>
      </c>
      <c r="BL674">
        <f>1/Table1[[#This Row],[odds_ft_home_team_win]]+1/Table1[[#This Row],[odds_ft_draw]]+1/Table1[[#This Row],[odds_ft_away_team_win]]-1</f>
        <v>7.8545548654244346E-2</v>
      </c>
      <c r="BM674">
        <f>Table1[[#This Row],[Margin]]/3</f>
        <v>2.6181849551414782E-2</v>
      </c>
      <c r="BN674">
        <v>1.23</v>
      </c>
      <c r="BO674">
        <v>1.74</v>
      </c>
      <c r="BP674">
        <v>2.85</v>
      </c>
      <c r="BQ674">
        <v>5.25</v>
      </c>
      <c r="BR674">
        <v>1.62</v>
      </c>
      <c r="BS674">
        <v>2.2000000000000002</v>
      </c>
      <c r="BT674" t="s">
        <v>3820</v>
      </c>
      <c r="BU674">
        <f>VLOOKUP(Table1[[#This Row],[Reference]],metron,11,FALSE)</f>
        <v>1.128766254360926</v>
      </c>
      <c r="BV674">
        <f>VLOOKUP(Table1[[#This Row],[Reference]],metron,12,FALSE)</f>
        <v>1.415794481446242</v>
      </c>
    </row>
    <row r="675" spans="1:74" x14ac:dyDescent="0.45">
      <c r="A675" t="s">
        <v>5404</v>
      </c>
      <c r="B675">
        <v>1565402400</v>
      </c>
      <c r="C675" s="3" t="s">
        <v>3863</v>
      </c>
      <c r="D675" t="s">
        <v>65</v>
      </c>
      <c r="E675" t="s">
        <v>66</v>
      </c>
      <c r="F675" t="s">
        <v>611</v>
      </c>
      <c r="G675" t="s">
        <v>93</v>
      </c>
      <c r="H675" t="s">
        <v>3800</v>
      </c>
      <c r="I675">
        <f>MROUND(Table1[[#This Row],[Prob_H]]*100,2)/100</f>
        <v>0.28000000000000003</v>
      </c>
      <c r="J675">
        <f>1/Table1[[#This Row],[odds_ft_home_team_win]]-Table1[[#This Row],[Margin/3]]</f>
        <v>0.28406380441264162</v>
      </c>
      <c r="K675">
        <f>1/Table1[[#This Row],[odds_ft_draw]]-Table1[[#This Row],[Margin/3]]</f>
        <v>0.27925611210494933</v>
      </c>
      <c r="L675">
        <f>1/Table1[[#This Row],[odds_ft_away_team_win]]-Table1[[#This Row],[Margin/3]]</f>
        <v>0.43668008348240905</v>
      </c>
      <c r="M675">
        <v>4</v>
      </c>
      <c r="N675">
        <v>1</v>
      </c>
      <c r="O675">
        <v>3</v>
      </c>
      <c r="P675">
        <v>0.67</v>
      </c>
      <c r="Q675">
        <v>1.21</v>
      </c>
      <c r="R675" t="str" cm="1">
        <f t="array" ref="R6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75">
        <v>1</v>
      </c>
      <c r="T675">
        <v>2</v>
      </c>
      <c r="U675">
        <v>3</v>
      </c>
      <c r="V675">
        <v>1</v>
      </c>
      <c r="W675">
        <v>1</v>
      </c>
      <c r="X675">
        <v>0</v>
      </c>
      <c r="Y675">
        <v>11</v>
      </c>
      <c r="Z675" t="s">
        <v>3864</v>
      </c>
      <c r="AA675">
        <v>5</v>
      </c>
      <c r="AB675">
        <v>1</v>
      </c>
      <c r="AC675">
        <v>2</v>
      </c>
      <c r="AD675">
        <v>0</v>
      </c>
      <c r="AE675">
        <v>1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14</v>
      </c>
      <c r="AL675">
        <v>12</v>
      </c>
      <c r="AM675">
        <v>6</v>
      </c>
      <c r="AN675">
        <v>5</v>
      </c>
      <c r="AO675">
        <v>8</v>
      </c>
      <c r="AP675">
        <v>7</v>
      </c>
      <c r="AQ675">
        <v>15</v>
      </c>
      <c r="AR675">
        <v>15</v>
      </c>
      <c r="AS675">
        <v>53</v>
      </c>
      <c r="AT675">
        <v>47</v>
      </c>
      <c r="AU675">
        <v>1.6</v>
      </c>
      <c r="AV675">
        <v>1.37</v>
      </c>
      <c r="AW675">
        <v>3.5</v>
      </c>
      <c r="AX675">
        <v>50</v>
      </c>
      <c r="AY675">
        <v>50</v>
      </c>
      <c r="AZ675">
        <v>50</v>
      </c>
      <c r="BA675">
        <v>50</v>
      </c>
      <c r="BB675">
        <v>50</v>
      </c>
      <c r="BC675">
        <v>50</v>
      </c>
      <c r="BD675">
        <v>50</v>
      </c>
      <c r="BE675">
        <v>50</v>
      </c>
      <c r="BF675">
        <v>100</v>
      </c>
      <c r="BG675">
        <v>10</v>
      </c>
      <c r="BH675">
        <v>4</v>
      </c>
      <c r="BI675">
        <v>3.2</v>
      </c>
      <c r="BJ675">
        <v>3.25</v>
      </c>
      <c r="BK675">
        <v>2.15</v>
      </c>
      <c r="BL675">
        <f>1/Table1[[#This Row],[odds_ft_home_team_win]]+1/Table1[[#This Row],[odds_ft_draw]]+1/Table1[[#This Row],[odds_ft_away_team_win]]-1</f>
        <v>8.5308586762075089E-2</v>
      </c>
      <c r="BM675">
        <f>Table1[[#This Row],[Margin]]/3</f>
        <v>2.8436195587358364E-2</v>
      </c>
      <c r="BN675">
        <v>1.31</v>
      </c>
      <c r="BO675">
        <v>1.95</v>
      </c>
      <c r="BP675">
        <v>3.45</v>
      </c>
      <c r="BQ675">
        <v>6.7</v>
      </c>
      <c r="BR675">
        <v>1.77</v>
      </c>
      <c r="BS675">
        <v>1.95</v>
      </c>
      <c r="BT675" t="s">
        <v>3825</v>
      </c>
      <c r="BU675">
        <f>VLOOKUP(Table1[[#This Row],[Reference]],metron,11,FALSE)</f>
        <v>1.128766254360926</v>
      </c>
      <c r="BV675">
        <f>VLOOKUP(Table1[[#This Row],[Reference]],metron,12,FALSE)</f>
        <v>1.415794481446242</v>
      </c>
    </row>
    <row r="676" spans="1:74" x14ac:dyDescent="0.45">
      <c r="A676" t="s">
        <v>5404</v>
      </c>
      <c r="B676">
        <v>1565402760</v>
      </c>
      <c r="C676" s="3" t="s">
        <v>3865</v>
      </c>
      <c r="D676" t="s">
        <v>65</v>
      </c>
      <c r="E676" t="s">
        <v>66</v>
      </c>
      <c r="F676" t="s">
        <v>72</v>
      </c>
      <c r="G676" t="s">
        <v>94</v>
      </c>
      <c r="H676" t="s">
        <v>3811</v>
      </c>
      <c r="I676">
        <f>MROUND(Table1[[#This Row],[Prob_H]]*100,2)/100</f>
        <v>0.5</v>
      </c>
      <c r="J676">
        <f>1/Table1[[#This Row],[odds_ft_home_team_win]]-Table1[[#This Row],[Margin/3]]</f>
        <v>0.49824648882240508</v>
      </c>
      <c r="K676">
        <f>1/Table1[[#This Row],[odds_ft_draw]]-Table1[[#This Row],[Margin/3]]</f>
        <v>0.26040056511260701</v>
      </c>
      <c r="L676">
        <f>1/Table1[[#This Row],[odds_ft_away_team_win]]-Table1[[#This Row],[Margin/3]]</f>
        <v>0.24135294606498797</v>
      </c>
      <c r="M676">
        <v>4</v>
      </c>
      <c r="N676">
        <v>1</v>
      </c>
      <c r="O676">
        <v>3</v>
      </c>
      <c r="P676">
        <v>1.53</v>
      </c>
      <c r="Q676">
        <v>0.79</v>
      </c>
      <c r="R676" t="str" cm="1">
        <f t="array" ref="R6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0</v>
      </c>
      <c r="Y676">
        <v>10</v>
      </c>
      <c r="AA676">
        <v>0</v>
      </c>
      <c r="AB676">
        <v>4</v>
      </c>
      <c r="AC676">
        <v>4</v>
      </c>
      <c r="AD676">
        <v>0</v>
      </c>
      <c r="AE676">
        <v>5</v>
      </c>
      <c r="AF676">
        <v>0</v>
      </c>
      <c r="AG676">
        <v>4</v>
      </c>
      <c r="AH676">
        <v>0</v>
      </c>
      <c r="AI676">
        <v>2</v>
      </c>
      <c r="AJ676">
        <v>3</v>
      </c>
      <c r="AK676">
        <v>8</v>
      </c>
      <c r="AL676">
        <v>6</v>
      </c>
      <c r="AM676">
        <v>4</v>
      </c>
      <c r="AN676">
        <v>2</v>
      </c>
      <c r="AO676">
        <v>4</v>
      </c>
      <c r="AP676">
        <v>4</v>
      </c>
      <c r="AQ676">
        <v>23</v>
      </c>
      <c r="AR676">
        <v>27</v>
      </c>
      <c r="AS676">
        <v>42</v>
      </c>
      <c r="AT676">
        <v>58</v>
      </c>
      <c r="AU676">
        <v>0.99</v>
      </c>
      <c r="AV676">
        <v>0.91</v>
      </c>
      <c r="AW676">
        <v>2</v>
      </c>
      <c r="AX676">
        <v>50</v>
      </c>
      <c r="AY676">
        <v>100</v>
      </c>
      <c r="AZ676">
        <v>0</v>
      </c>
      <c r="BA676">
        <v>0</v>
      </c>
      <c r="BB676">
        <v>0</v>
      </c>
      <c r="BC676">
        <v>0</v>
      </c>
      <c r="BD676">
        <v>50</v>
      </c>
      <c r="BE676">
        <v>50</v>
      </c>
      <c r="BF676">
        <v>100</v>
      </c>
      <c r="BG676">
        <v>9</v>
      </c>
      <c r="BH676">
        <v>5</v>
      </c>
      <c r="BI676">
        <v>1.91</v>
      </c>
      <c r="BJ676">
        <v>3.5</v>
      </c>
      <c r="BK676">
        <v>3.75</v>
      </c>
      <c r="BL676">
        <f>1/Table1[[#This Row],[odds_ft_home_team_win]]+1/Table1[[#This Row],[odds_ft_draw]]+1/Table1[[#This Row],[odds_ft_away_team_win]]-1</f>
        <v>7.5941161805036073E-2</v>
      </c>
      <c r="BM676">
        <f>Table1[[#This Row],[Margin]]/3</f>
        <v>2.5313720601678691E-2</v>
      </c>
      <c r="BN676">
        <v>1.32</v>
      </c>
      <c r="BO676">
        <v>2</v>
      </c>
      <c r="BP676">
        <v>3.6</v>
      </c>
      <c r="BQ676">
        <v>6.95</v>
      </c>
      <c r="BR676">
        <v>1.87</v>
      </c>
      <c r="BS676">
        <v>1.87</v>
      </c>
      <c r="BT676" t="s">
        <v>3829</v>
      </c>
      <c r="BU676">
        <f>VLOOKUP(Table1[[#This Row],[Reference]],metron,11,FALSE)</f>
        <v>1.5342708579532029</v>
      </c>
      <c r="BV676">
        <f>VLOOKUP(Table1[[#This Row],[Reference]],metron,12,FALSE)</f>
        <v>0.98593713070196176</v>
      </c>
    </row>
    <row r="677" spans="1:74" x14ac:dyDescent="0.45">
      <c r="A677" t="s">
        <v>5404</v>
      </c>
      <c r="B677">
        <v>1565474400</v>
      </c>
      <c r="C677" s="3" t="s">
        <v>3866</v>
      </c>
      <c r="D677" t="s">
        <v>65</v>
      </c>
      <c r="E677" t="s">
        <v>66</v>
      </c>
      <c r="F677" t="s">
        <v>80</v>
      </c>
      <c r="G677" t="s">
        <v>103</v>
      </c>
      <c r="H677" t="s">
        <v>3808</v>
      </c>
      <c r="I677">
        <f>MROUND(Table1[[#This Row],[Prob_H]]*100,2)/100</f>
        <v>0.4</v>
      </c>
      <c r="J677">
        <f>1/Table1[[#This Row],[odds_ft_home_team_win]]-Table1[[#This Row],[Margin/3]]</f>
        <v>0.39158794421952314</v>
      </c>
      <c r="K677">
        <f>1/Table1[[#This Row],[odds_ft_draw]]-Table1[[#This Row],[Margin/3]]</f>
        <v>0.28261358524516417</v>
      </c>
      <c r="L677">
        <f>1/Table1[[#This Row],[odds_ft_away_team_win]]-Table1[[#This Row],[Margin/3]]</f>
        <v>0.32579847053531258</v>
      </c>
      <c r="M677">
        <v>4</v>
      </c>
      <c r="N677">
        <v>3</v>
      </c>
      <c r="O677">
        <v>1</v>
      </c>
      <c r="P677">
        <v>1.5</v>
      </c>
      <c r="Q677">
        <v>1.1399999999999999</v>
      </c>
      <c r="R677" t="str" cm="1">
        <f t="array" ref="R6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7">
        <v>2</v>
      </c>
      <c r="T677">
        <v>1</v>
      </c>
      <c r="U677">
        <v>3</v>
      </c>
      <c r="V677">
        <v>1</v>
      </c>
      <c r="W677">
        <v>0</v>
      </c>
      <c r="X677">
        <v>1</v>
      </c>
      <c r="Y677" t="s">
        <v>3867</v>
      </c>
      <c r="Z677">
        <v>35</v>
      </c>
      <c r="AA677">
        <v>6</v>
      </c>
      <c r="AB677">
        <v>2</v>
      </c>
      <c r="AC677">
        <v>1</v>
      </c>
      <c r="AD677">
        <v>0</v>
      </c>
      <c r="AE677">
        <v>3</v>
      </c>
      <c r="AF677">
        <v>1</v>
      </c>
      <c r="AG677">
        <v>0</v>
      </c>
      <c r="AH677">
        <v>1</v>
      </c>
      <c r="AI677">
        <v>1</v>
      </c>
      <c r="AJ677">
        <v>3</v>
      </c>
      <c r="AK677">
        <v>18</v>
      </c>
      <c r="AL677">
        <v>11</v>
      </c>
      <c r="AM677">
        <v>8</v>
      </c>
      <c r="AN677">
        <v>5</v>
      </c>
      <c r="AO677">
        <v>10</v>
      </c>
      <c r="AP677">
        <v>6</v>
      </c>
      <c r="AQ677">
        <v>15</v>
      </c>
      <c r="AR677">
        <v>17</v>
      </c>
      <c r="AS677">
        <v>70</v>
      </c>
      <c r="AT677">
        <v>30</v>
      </c>
      <c r="AU677">
        <v>2.37</v>
      </c>
      <c r="AV677">
        <v>1.17</v>
      </c>
      <c r="AW677">
        <v>4.5</v>
      </c>
      <c r="AX677">
        <v>50</v>
      </c>
      <c r="AY677">
        <v>100</v>
      </c>
      <c r="AZ677">
        <v>100</v>
      </c>
      <c r="BA677">
        <v>50</v>
      </c>
      <c r="BB677">
        <v>50</v>
      </c>
      <c r="BC677">
        <v>50</v>
      </c>
      <c r="BD677">
        <v>100</v>
      </c>
      <c r="BE677">
        <v>100</v>
      </c>
      <c r="BF677">
        <v>100</v>
      </c>
      <c r="BG677">
        <v>13</v>
      </c>
      <c r="BH677">
        <v>4</v>
      </c>
      <c r="BI677">
        <v>2.4</v>
      </c>
      <c r="BJ677">
        <v>3.25</v>
      </c>
      <c r="BK677">
        <v>2.85</v>
      </c>
      <c r="BL677">
        <f>1/Table1[[#This Row],[odds_ft_home_team_win]]+1/Table1[[#This Row],[odds_ft_draw]]+1/Table1[[#This Row],[odds_ft_away_team_win]]-1</f>
        <v>7.5236167341430571E-2</v>
      </c>
      <c r="BM677">
        <f>Table1[[#This Row],[Margin]]/3</f>
        <v>2.5078722447143525E-2</v>
      </c>
      <c r="BN677">
        <v>1.28</v>
      </c>
      <c r="BO677">
        <v>1.91</v>
      </c>
      <c r="BP677">
        <v>3.25</v>
      </c>
      <c r="BQ677">
        <v>6.25</v>
      </c>
      <c r="BR677">
        <v>1.71</v>
      </c>
      <c r="BS677">
        <v>2.0499999999999998</v>
      </c>
      <c r="BT677" t="s">
        <v>3847</v>
      </c>
      <c r="BU677">
        <f>VLOOKUP(Table1[[#This Row],[Reference]],metron,11,FALSE)</f>
        <v>1.344038264434575</v>
      </c>
      <c r="BV677">
        <f>VLOOKUP(Table1[[#This Row],[Reference]],metron,12,FALSE)</f>
        <v>1.1515772691037469</v>
      </c>
    </row>
    <row r="678" spans="1:74" x14ac:dyDescent="0.45">
      <c r="A678" t="s">
        <v>5404</v>
      </c>
      <c r="B678">
        <v>1565474400</v>
      </c>
      <c r="C678" s="3" t="s">
        <v>3866</v>
      </c>
      <c r="D678" t="s">
        <v>65</v>
      </c>
      <c r="E678" t="s">
        <v>66</v>
      </c>
      <c r="F678" t="s">
        <v>77</v>
      </c>
      <c r="G678" t="s">
        <v>3788</v>
      </c>
      <c r="H678" t="s">
        <v>3831</v>
      </c>
      <c r="I678">
        <f>MROUND(Table1[[#This Row],[Prob_H]]*100,2)/100</f>
        <v>0.68</v>
      </c>
      <c r="J678">
        <f>1/Table1[[#This Row],[odds_ft_home_team_win]]-Table1[[#This Row],[Margin/3]]</f>
        <v>0.68691844553913517</v>
      </c>
      <c r="K678">
        <f>1/Table1[[#This Row],[odds_ft_draw]]-Table1[[#This Row],[Margin/3]]</f>
        <v>0.20251778872468526</v>
      </c>
      <c r="L678">
        <f>1/Table1[[#This Row],[odds_ft_away_team_win]]-Table1[[#This Row],[Margin/3]]</f>
        <v>0.11056376573617949</v>
      </c>
      <c r="M678">
        <v>4</v>
      </c>
      <c r="N678">
        <v>1</v>
      </c>
      <c r="O678">
        <v>0</v>
      </c>
      <c r="P678">
        <v>2</v>
      </c>
      <c r="Q678">
        <v>0.86</v>
      </c>
      <c r="R678" t="str" cm="1">
        <f t="array" ref="R6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8">
        <v>2</v>
      </c>
      <c r="T678">
        <v>0</v>
      </c>
      <c r="U678">
        <v>2</v>
      </c>
      <c r="V678">
        <v>0</v>
      </c>
      <c r="W678">
        <v>0</v>
      </c>
      <c r="X678">
        <v>0</v>
      </c>
      <c r="Y678" t="s">
        <v>3868</v>
      </c>
      <c r="AA678">
        <v>10</v>
      </c>
      <c r="AB678">
        <v>3</v>
      </c>
      <c r="AC678">
        <v>3</v>
      </c>
      <c r="AD678">
        <v>0</v>
      </c>
      <c r="AE678">
        <v>2</v>
      </c>
      <c r="AF678">
        <v>0</v>
      </c>
      <c r="AG678">
        <v>2</v>
      </c>
      <c r="AH678">
        <v>1</v>
      </c>
      <c r="AI678">
        <v>2</v>
      </c>
      <c r="AJ678">
        <v>0</v>
      </c>
      <c r="AK678">
        <v>16</v>
      </c>
      <c r="AL678">
        <v>10</v>
      </c>
      <c r="AM678">
        <v>7</v>
      </c>
      <c r="AN678">
        <v>6</v>
      </c>
      <c r="AO678">
        <v>9</v>
      </c>
      <c r="AP678">
        <v>4</v>
      </c>
      <c r="AQ678">
        <v>17</v>
      </c>
      <c r="AR678">
        <v>11</v>
      </c>
      <c r="AS678">
        <v>59</v>
      </c>
      <c r="AT678">
        <v>41</v>
      </c>
      <c r="AU678">
        <v>1.77</v>
      </c>
      <c r="AV678">
        <v>1.23</v>
      </c>
      <c r="AW678">
        <v>2</v>
      </c>
      <c r="AX678">
        <v>50</v>
      </c>
      <c r="AY678">
        <v>75</v>
      </c>
      <c r="AZ678">
        <v>25</v>
      </c>
      <c r="BA678">
        <v>0</v>
      </c>
      <c r="BB678">
        <v>0</v>
      </c>
      <c r="BC678">
        <v>0</v>
      </c>
      <c r="BD678">
        <v>0</v>
      </c>
      <c r="BE678">
        <v>75</v>
      </c>
      <c r="BF678">
        <v>100</v>
      </c>
      <c r="BG678">
        <v>12</v>
      </c>
      <c r="BH678">
        <v>4.5</v>
      </c>
      <c r="BI678">
        <v>1.4</v>
      </c>
      <c r="BJ678">
        <v>4.3499999999999996</v>
      </c>
      <c r="BK678">
        <v>7.25</v>
      </c>
      <c r="BL678">
        <f>1/Table1[[#This Row],[odds_ft_home_team_win]]+1/Table1[[#This Row],[odds_ft_draw]]+1/Table1[[#This Row],[odds_ft_away_team_win]]-1</f>
        <v>8.2101806239737396E-2</v>
      </c>
      <c r="BM678">
        <f>Table1[[#This Row],[Margin]]/3</f>
        <v>2.7367268746579132E-2</v>
      </c>
      <c r="BN678">
        <v>1.26</v>
      </c>
      <c r="BO678">
        <v>1.83</v>
      </c>
      <c r="BP678">
        <v>3.15</v>
      </c>
      <c r="BQ678">
        <v>5.9</v>
      </c>
      <c r="BR678">
        <v>2</v>
      </c>
      <c r="BS678">
        <v>1.71</v>
      </c>
      <c r="BT678" t="s">
        <v>3802</v>
      </c>
      <c r="BU678">
        <f>VLOOKUP(Table1[[#This Row],[Reference]],metron,11,FALSE)</f>
        <v>2.1359338061465718</v>
      </c>
      <c r="BV678">
        <f>VLOOKUP(Table1[[#This Row],[Reference]],metron,12,FALSE)</f>
        <v>0.77482269503546097</v>
      </c>
    </row>
    <row r="679" spans="1:74" x14ac:dyDescent="0.45">
      <c r="A679" t="s">
        <v>5404</v>
      </c>
      <c r="B679">
        <v>1565481600</v>
      </c>
      <c r="C679" s="3" t="s">
        <v>3869</v>
      </c>
      <c r="D679" t="s">
        <v>65</v>
      </c>
      <c r="E679" t="s">
        <v>66</v>
      </c>
      <c r="F679" t="s">
        <v>68</v>
      </c>
      <c r="G679" t="s">
        <v>2218</v>
      </c>
      <c r="H679" t="s">
        <v>3819</v>
      </c>
      <c r="I679">
        <f>MROUND(Table1[[#This Row],[Prob_H]]*100,2)/100</f>
        <v>0.64</v>
      </c>
      <c r="J679">
        <f>1/Table1[[#This Row],[odds_ft_home_team_win]]-Table1[[#This Row],[Margin/3]]</f>
        <v>0.63751121511437725</v>
      </c>
      <c r="K679">
        <f>1/Table1[[#This Row],[odds_ft_draw]]-Table1[[#This Row],[Margin/3]]</f>
        <v>0.21916199850962836</v>
      </c>
      <c r="L679">
        <f>1/Table1[[#This Row],[odds_ft_away_team_win]]-Table1[[#This Row],[Margin/3]]</f>
        <v>0.14332678637599439</v>
      </c>
      <c r="M679">
        <v>4</v>
      </c>
      <c r="N679">
        <v>3</v>
      </c>
      <c r="O679">
        <v>0</v>
      </c>
      <c r="P679">
        <v>1.93</v>
      </c>
      <c r="Q679">
        <v>1.69</v>
      </c>
      <c r="R679" t="str" cm="1">
        <f t="array" ref="R6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79">
        <v>3</v>
      </c>
      <c r="T679">
        <v>1</v>
      </c>
      <c r="U679">
        <v>4</v>
      </c>
      <c r="V679">
        <v>4</v>
      </c>
      <c r="W679">
        <v>3</v>
      </c>
      <c r="X679">
        <v>1</v>
      </c>
      <c r="Y679" t="s">
        <v>3870</v>
      </c>
      <c r="Z679">
        <v>43</v>
      </c>
      <c r="AA679">
        <v>5</v>
      </c>
      <c r="AB679">
        <v>1</v>
      </c>
      <c r="AC679">
        <v>1</v>
      </c>
      <c r="AD679">
        <v>0</v>
      </c>
      <c r="AE679">
        <v>3</v>
      </c>
      <c r="AF679">
        <v>0</v>
      </c>
      <c r="AG679">
        <v>0</v>
      </c>
      <c r="AH679">
        <v>1</v>
      </c>
      <c r="AI679">
        <v>1</v>
      </c>
      <c r="AJ679">
        <v>2</v>
      </c>
      <c r="AK679">
        <v>10</v>
      </c>
      <c r="AL679">
        <v>8</v>
      </c>
      <c r="AM679">
        <v>4</v>
      </c>
      <c r="AN679">
        <v>3</v>
      </c>
      <c r="AO679">
        <v>6</v>
      </c>
      <c r="AP679">
        <v>5</v>
      </c>
      <c r="AQ679">
        <v>17</v>
      </c>
      <c r="AR679">
        <v>17</v>
      </c>
      <c r="AS679">
        <v>63</v>
      </c>
      <c r="AT679">
        <v>37</v>
      </c>
      <c r="AU679">
        <v>1.21</v>
      </c>
      <c r="AV679">
        <v>0.9</v>
      </c>
      <c r="AW679">
        <v>4</v>
      </c>
      <c r="AX679">
        <v>50</v>
      </c>
      <c r="AY679">
        <v>100</v>
      </c>
      <c r="AZ679">
        <v>50</v>
      </c>
      <c r="BA679">
        <v>50</v>
      </c>
      <c r="BB679">
        <v>50</v>
      </c>
      <c r="BC679">
        <v>50</v>
      </c>
      <c r="BD679">
        <v>100</v>
      </c>
      <c r="BE679">
        <v>50</v>
      </c>
      <c r="BF679">
        <v>100</v>
      </c>
      <c r="BG679">
        <v>2</v>
      </c>
      <c r="BH679">
        <v>5</v>
      </c>
      <c r="BI679">
        <v>1.51</v>
      </c>
      <c r="BJ679">
        <v>4.0999999999999996</v>
      </c>
      <c r="BK679">
        <v>5.95</v>
      </c>
      <c r="BL679">
        <f>1/Table1[[#This Row],[odds_ft_home_team_win]]+1/Table1[[#This Row],[odds_ft_draw]]+1/Table1[[#This Row],[odds_ft_away_team_win]]-1</f>
        <v>7.4221321544285734E-2</v>
      </c>
      <c r="BM679">
        <f>Table1[[#This Row],[Margin]]/3</f>
        <v>2.4740440514761913E-2</v>
      </c>
      <c r="BN679">
        <v>1.25</v>
      </c>
      <c r="BO679">
        <v>1.8</v>
      </c>
      <c r="BP679">
        <v>3</v>
      </c>
      <c r="BQ679">
        <v>5.6</v>
      </c>
      <c r="BR679">
        <v>1.83</v>
      </c>
      <c r="BS679">
        <v>1.87</v>
      </c>
      <c r="BT679" t="s">
        <v>3807</v>
      </c>
      <c r="BU679">
        <f>VLOOKUP(Table1[[#This Row],[Reference]],metron,11,FALSE)</f>
        <v>1.980803571428571</v>
      </c>
      <c r="BV679">
        <f>VLOOKUP(Table1[[#This Row],[Reference]],metron,12,FALSE)</f>
        <v>0.85357142857142854</v>
      </c>
    </row>
    <row r="680" spans="1:74" x14ac:dyDescent="0.45">
      <c r="A680" t="s">
        <v>5404</v>
      </c>
      <c r="B680">
        <v>1565489100</v>
      </c>
      <c r="C680" s="3" t="s">
        <v>3871</v>
      </c>
      <c r="D680" t="s">
        <v>65</v>
      </c>
      <c r="E680" t="s">
        <v>66</v>
      </c>
      <c r="F680" t="s">
        <v>98</v>
      </c>
      <c r="G680" t="s">
        <v>3792</v>
      </c>
      <c r="H680" t="s">
        <v>3822</v>
      </c>
      <c r="I680">
        <f>MROUND(Table1[[#This Row],[Prob_H]]*100,2)/100</f>
        <v>0.48</v>
      </c>
      <c r="J680">
        <f>1/Table1[[#This Row],[odds_ft_home_team_win]]-Table1[[#This Row],[Margin/3]]</f>
        <v>0.48557692307692307</v>
      </c>
      <c r="K680">
        <f>1/Table1[[#This Row],[odds_ft_draw]]-Table1[[#This Row],[Margin/3]]</f>
        <v>0.28525641025641019</v>
      </c>
      <c r="L680">
        <f>1/Table1[[#This Row],[odds_ft_away_team_win]]-Table1[[#This Row],[Margin/3]]</f>
        <v>0.22916666666666666</v>
      </c>
      <c r="M680">
        <v>4</v>
      </c>
      <c r="N680">
        <v>3</v>
      </c>
      <c r="O680">
        <v>0</v>
      </c>
      <c r="P680">
        <v>1.71</v>
      </c>
      <c r="Q680">
        <v>1.5</v>
      </c>
      <c r="R680" t="str" cm="1">
        <f t="array" ref="R6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0">
        <v>3</v>
      </c>
      <c r="T680">
        <v>0</v>
      </c>
      <c r="U680">
        <v>3</v>
      </c>
      <c r="V680">
        <v>1</v>
      </c>
      <c r="W680">
        <v>1</v>
      </c>
      <c r="X680">
        <v>0</v>
      </c>
      <c r="Y680" t="s">
        <v>3872</v>
      </c>
      <c r="AA680">
        <v>6</v>
      </c>
      <c r="AB680">
        <v>6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10</v>
      </c>
      <c r="AL680">
        <v>16</v>
      </c>
      <c r="AM680">
        <v>7</v>
      </c>
      <c r="AN680">
        <v>4</v>
      </c>
      <c r="AO680">
        <v>3</v>
      </c>
      <c r="AP680">
        <v>12</v>
      </c>
      <c r="AQ680">
        <v>16</v>
      </c>
      <c r="AR680">
        <v>16</v>
      </c>
      <c r="AS680">
        <v>48</v>
      </c>
      <c r="AT680">
        <v>52</v>
      </c>
      <c r="AU680">
        <v>1.3</v>
      </c>
      <c r="AV680">
        <v>1.52</v>
      </c>
      <c r="AW680">
        <v>1</v>
      </c>
      <c r="AX680">
        <v>0</v>
      </c>
      <c r="AY680">
        <v>50</v>
      </c>
      <c r="AZ680">
        <v>0</v>
      </c>
      <c r="BA680">
        <v>0</v>
      </c>
      <c r="BB680">
        <v>0</v>
      </c>
      <c r="BC680">
        <v>0</v>
      </c>
      <c r="BD680">
        <v>50</v>
      </c>
      <c r="BE680">
        <v>0</v>
      </c>
      <c r="BF680">
        <v>50</v>
      </c>
      <c r="BG680">
        <v>8</v>
      </c>
      <c r="BH680">
        <v>2</v>
      </c>
      <c r="BI680">
        <v>1.95</v>
      </c>
      <c r="BJ680">
        <v>3.2</v>
      </c>
      <c r="BK680">
        <v>3.9</v>
      </c>
      <c r="BL680">
        <f>1/Table1[[#This Row],[odds_ft_home_team_win]]+1/Table1[[#This Row],[odds_ft_draw]]+1/Table1[[#This Row],[odds_ft_away_team_win]]-1</f>
        <v>8.1730769230769384E-2</v>
      </c>
      <c r="BM680">
        <f>Table1[[#This Row],[Margin]]/3</f>
        <v>2.7243589743589796E-2</v>
      </c>
      <c r="BN680">
        <v>1.36</v>
      </c>
      <c r="BO680">
        <v>2.1</v>
      </c>
      <c r="BP680">
        <v>3.85</v>
      </c>
      <c r="BQ680">
        <v>7.5</v>
      </c>
      <c r="BR680">
        <v>1.91</v>
      </c>
      <c r="BS680">
        <v>1.83</v>
      </c>
      <c r="BT680" t="s">
        <v>3841</v>
      </c>
      <c r="BU680">
        <f>VLOOKUP(Table1[[#This Row],[Reference]],metron,11,FALSE)</f>
        <v>1.510877192982456</v>
      </c>
      <c r="BV680">
        <f>VLOOKUP(Table1[[#This Row],[Reference]],metron,12,FALSE)</f>
        <v>1.0163157894736841</v>
      </c>
    </row>
    <row r="681" spans="1:74" x14ac:dyDescent="0.45">
      <c r="A681" t="s">
        <v>5404</v>
      </c>
      <c r="B681">
        <v>1565542800</v>
      </c>
      <c r="C681" s="3" t="s">
        <v>3873</v>
      </c>
      <c r="D681" t="s">
        <v>65</v>
      </c>
      <c r="E681" t="s">
        <v>66</v>
      </c>
      <c r="F681" t="s">
        <v>97</v>
      </c>
      <c r="G681" t="s">
        <v>86</v>
      </c>
      <c r="H681" t="s">
        <v>3815</v>
      </c>
      <c r="I681">
        <f>MROUND(Table1[[#This Row],[Prob_H]]*100,2)/100</f>
        <v>0.28000000000000003</v>
      </c>
      <c r="J681">
        <f>1/Table1[[#This Row],[odds_ft_home_team_win]]-Table1[[#This Row],[Margin/3]]</f>
        <v>0.27311832495352856</v>
      </c>
      <c r="K681">
        <f>1/Table1[[#This Row],[odds_ft_draw]]-Table1[[#This Row],[Margin/3]]</f>
        <v>0.26446593473072955</v>
      </c>
      <c r="L681">
        <f>1/Table1[[#This Row],[odds_ft_away_team_win]]-Table1[[#This Row],[Margin/3]]</f>
        <v>0.46241574031574195</v>
      </c>
      <c r="M681">
        <v>4</v>
      </c>
      <c r="N681">
        <v>0</v>
      </c>
      <c r="O681">
        <v>1</v>
      </c>
      <c r="P681">
        <v>1.07</v>
      </c>
      <c r="Q681">
        <v>1.59</v>
      </c>
      <c r="R681" t="str" cm="1">
        <f t="array" ref="R6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Z681">
        <v>63</v>
      </c>
      <c r="AA681">
        <v>9</v>
      </c>
      <c r="AB681">
        <v>5</v>
      </c>
      <c r="AC681">
        <v>2</v>
      </c>
      <c r="AD681">
        <v>0</v>
      </c>
      <c r="AE681">
        <v>5</v>
      </c>
      <c r="AF681">
        <v>0</v>
      </c>
      <c r="AG681">
        <v>2</v>
      </c>
      <c r="AH681">
        <v>0</v>
      </c>
      <c r="AI681">
        <v>3</v>
      </c>
      <c r="AJ681">
        <v>2</v>
      </c>
      <c r="AK681">
        <v>9</v>
      </c>
      <c r="AL681">
        <v>8</v>
      </c>
      <c r="AM681">
        <v>3</v>
      </c>
      <c r="AN681">
        <v>3</v>
      </c>
      <c r="AO681">
        <v>6</v>
      </c>
      <c r="AP681">
        <v>5</v>
      </c>
      <c r="AQ681">
        <v>13</v>
      </c>
      <c r="AR681">
        <v>9</v>
      </c>
      <c r="AS681">
        <v>51</v>
      </c>
      <c r="AT681">
        <v>49</v>
      </c>
      <c r="AU681">
        <v>1.22</v>
      </c>
      <c r="AV681">
        <v>0.96</v>
      </c>
      <c r="AW681">
        <v>1</v>
      </c>
      <c r="AX681">
        <v>0</v>
      </c>
      <c r="AY681">
        <v>50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50</v>
      </c>
      <c r="BF681">
        <v>50</v>
      </c>
      <c r="BG681">
        <v>9</v>
      </c>
      <c r="BH681">
        <v>10</v>
      </c>
      <c r="BI681">
        <v>3.35</v>
      </c>
      <c r="BJ681">
        <v>3.45</v>
      </c>
      <c r="BK681">
        <v>2.0499999999999998</v>
      </c>
      <c r="BL681">
        <f>1/Table1[[#This Row],[odds_ft_home_team_win]]+1/Table1[[#This Row],[odds_ft_draw]]+1/Table1[[#This Row],[odds_ft_away_team_win]]-1</f>
        <v>7.6167413199115686E-2</v>
      </c>
      <c r="BM681">
        <f>Table1[[#This Row],[Margin]]/3</f>
        <v>2.5389137733038563E-2</v>
      </c>
      <c r="BN681">
        <v>1.28</v>
      </c>
      <c r="BO681">
        <v>1.91</v>
      </c>
      <c r="BP681">
        <v>3.25</v>
      </c>
      <c r="BQ681">
        <v>6.25</v>
      </c>
      <c r="BR681">
        <v>1.74</v>
      </c>
      <c r="BS681">
        <v>2</v>
      </c>
      <c r="BT681" t="s">
        <v>3813</v>
      </c>
      <c r="BU681">
        <f>VLOOKUP(Table1[[#This Row],[Reference]],metron,11,FALSE)</f>
        <v>1.128766254360926</v>
      </c>
      <c r="BV681">
        <f>VLOOKUP(Table1[[#This Row],[Reference]],metron,12,FALSE)</f>
        <v>1.415794481446242</v>
      </c>
    </row>
    <row r="682" spans="1:74" x14ac:dyDescent="0.45">
      <c r="A682" t="s">
        <v>5404</v>
      </c>
      <c r="B682">
        <v>1565567100</v>
      </c>
      <c r="C682" s="3" t="s">
        <v>3874</v>
      </c>
      <c r="D682" t="s">
        <v>65</v>
      </c>
      <c r="E682" t="s">
        <v>66</v>
      </c>
      <c r="F682" t="s">
        <v>88</v>
      </c>
      <c r="G682" t="s">
        <v>73</v>
      </c>
      <c r="H682" t="s">
        <v>3793</v>
      </c>
      <c r="I682">
        <f>MROUND(Table1[[#This Row],[Prob_H]]*100,2)/100</f>
        <v>0.68</v>
      </c>
      <c r="J682">
        <f>1/Table1[[#This Row],[odds_ft_home_team_win]]-Table1[[#This Row],[Margin/3]]</f>
        <v>0.68350378279456292</v>
      </c>
      <c r="K682">
        <f>1/Table1[[#This Row],[odds_ft_draw]]-Table1[[#This Row],[Margin/3]]</f>
        <v>0.19406414441875433</v>
      </c>
      <c r="L682">
        <f>1/Table1[[#This Row],[odds_ft_away_team_win]]-Table1[[#This Row],[Margin/3]]</f>
        <v>0.12243207278668271</v>
      </c>
      <c r="M682">
        <v>4</v>
      </c>
      <c r="N682">
        <v>3</v>
      </c>
      <c r="O682">
        <v>0</v>
      </c>
      <c r="P682">
        <v>2.6</v>
      </c>
      <c r="Q682">
        <v>1.07</v>
      </c>
      <c r="R682" t="str" cm="1">
        <f t="array" ref="R6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2">
        <v>4</v>
      </c>
      <c r="T682">
        <v>1</v>
      </c>
      <c r="U682">
        <v>5</v>
      </c>
      <c r="V682">
        <v>3</v>
      </c>
      <c r="W682">
        <v>2</v>
      </c>
      <c r="X682">
        <v>1</v>
      </c>
      <c r="Y682" t="s">
        <v>3875</v>
      </c>
      <c r="Z682" t="s">
        <v>2463</v>
      </c>
      <c r="AA682">
        <v>3</v>
      </c>
      <c r="AB682">
        <v>2</v>
      </c>
      <c r="AC682">
        <v>0</v>
      </c>
      <c r="AD682">
        <v>1</v>
      </c>
      <c r="AE682">
        <v>4</v>
      </c>
      <c r="AF682">
        <v>0</v>
      </c>
      <c r="AG682">
        <v>1</v>
      </c>
      <c r="AH682">
        <v>0</v>
      </c>
      <c r="AI682">
        <v>1</v>
      </c>
      <c r="AJ682">
        <v>3</v>
      </c>
      <c r="AK682">
        <v>12</v>
      </c>
      <c r="AL682">
        <v>12</v>
      </c>
      <c r="AM682">
        <v>7</v>
      </c>
      <c r="AN682">
        <v>5</v>
      </c>
      <c r="AO682">
        <v>5</v>
      </c>
      <c r="AP682">
        <v>7</v>
      </c>
      <c r="AQ682">
        <v>17</v>
      </c>
      <c r="AR682">
        <v>15</v>
      </c>
      <c r="AS682">
        <v>33</v>
      </c>
      <c r="AT682">
        <v>67</v>
      </c>
      <c r="AU682">
        <v>1.39</v>
      </c>
      <c r="AV682">
        <v>1.48</v>
      </c>
      <c r="AW682">
        <v>1.5</v>
      </c>
      <c r="AX682">
        <v>0</v>
      </c>
      <c r="AY682">
        <v>50</v>
      </c>
      <c r="AZ682">
        <v>50</v>
      </c>
      <c r="BA682">
        <v>0</v>
      </c>
      <c r="BB682">
        <v>0</v>
      </c>
      <c r="BC682">
        <v>0</v>
      </c>
      <c r="BD682">
        <v>25</v>
      </c>
      <c r="BE682">
        <v>50</v>
      </c>
      <c r="BF682">
        <v>50</v>
      </c>
      <c r="BG682">
        <v>7</v>
      </c>
      <c r="BH682">
        <v>1</v>
      </c>
      <c r="BI682">
        <v>1.41</v>
      </c>
      <c r="BJ682">
        <v>4.55</v>
      </c>
      <c r="BK682">
        <v>6.75</v>
      </c>
      <c r="BL682">
        <f>1/Table1[[#This Row],[odds_ft_home_team_win]]+1/Table1[[#This Row],[odds_ft_draw]]+1/Table1[[#This Row],[odds_ft_away_team_win]]-1</f>
        <v>7.714822608439631E-2</v>
      </c>
      <c r="BM682">
        <f>Table1[[#This Row],[Margin]]/3</f>
        <v>2.5716075361465435E-2</v>
      </c>
      <c r="BN682">
        <v>1.21</v>
      </c>
      <c r="BO682">
        <v>1.69</v>
      </c>
      <c r="BP682">
        <v>2.7</v>
      </c>
      <c r="BQ682">
        <v>4.9000000000000004</v>
      </c>
      <c r="BR682">
        <v>1.91</v>
      </c>
      <c r="BS682">
        <v>1.83</v>
      </c>
      <c r="BT682" t="s">
        <v>3817</v>
      </c>
      <c r="BU682">
        <f>VLOOKUP(Table1[[#This Row],[Reference]],metron,11,FALSE)</f>
        <v>2.1359338061465718</v>
      </c>
      <c r="BV682">
        <f>VLOOKUP(Table1[[#This Row],[Reference]],metron,12,FALSE)</f>
        <v>0.77482269503546097</v>
      </c>
    </row>
    <row r="683" spans="1:74" hidden="1" x14ac:dyDescent="0.45">
      <c r="A683" t="s">
        <v>5403</v>
      </c>
      <c r="B683">
        <v>1580518800</v>
      </c>
      <c r="C683" s="3" t="s">
        <v>4165</v>
      </c>
      <c r="D683" t="s">
        <v>65</v>
      </c>
      <c r="E683" t="s">
        <v>66</v>
      </c>
      <c r="F683" t="s">
        <v>3792</v>
      </c>
      <c r="G683" t="s">
        <v>98</v>
      </c>
      <c r="H683" t="s">
        <v>3903</v>
      </c>
      <c r="I683">
        <f>MROUND(Table1[[#This Row],[Prob_H]]*100,2)/100</f>
        <v>0.4</v>
      </c>
      <c r="J683">
        <f>1/Table1[[#This Row],[odds_ft_home_team_win]]-Table1[[#This Row],[Margin/3]]</f>
        <v>0.39034847655537308</v>
      </c>
      <c r="K683">
        <f>1/Table1[[#This Row],[odds_ft_draw]]-Table1[[#This Row],[Margin/3]]</f>
        <v>0.29114212734902384</v>
      </c>
      <c r="L683">
        <f>1/Table1[[#This Row],[odds_ft_away_team_win]]-Table1[[#This Row],[Margin/3]]</f>
        <v>0.31850939609560297</v>
      </c>
      <c r="M683">
        <v>4</v>
      </c>
      <c r="N683">
        <v>0.8</v>
      </c>
      <c r="O683">
        <v>1</v>
      </c>
      <c r="P683">
        <v>0.86</v>
      </c>
      <c r="Q683">
        <v>1.21</v>
      </c>
      <c r="R683" t="str" cm="1">
        <f t="array" ref="R6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83">
        <v>2</v>
      </c>
      <c r="T683">
        <v>2</v>
      </c>
      <c r="U683">
        <v>4</v>
      </c>
      <c r="V683">
        <v>2</v>
      </c>
      <c r="W683">
        <v>0</v>
      </c>
      <c r="X683">
        <v>2</v>
      </c>
      <c r="Y683" t="s">
        <v>4166</v>
      </c>
      <c r="Z683" t="s">
        <v>4167</v>
      </c>
      <c r="AA683">
        <v>11</v>
      </c>
      <c r="AB683">
        <v>1</v>
      </c>
      <c r="AC683">
        <v>0</v>
      </c>
      <c r="AD683">
        <v>0</v>
      </c>
      <c r="AE683">
        <v>2</v>
      </c>
      <c r="AF683">
        <v>0</v>
      </c>
      <c r="AG683">
        <v>0</v>
      </c>
      <c r="AH683">
        <v>0</v>
      </c>
      <c r="AI683">
        <v>0</v>
      </c>
      <c r="AJ683">
        <v>2</v>
      </c>
      <c r="AK683">
        <v>19</v>
      </c>
      <c r="AL683">
        <v>5</v>
      </c>
      <c r="AM683">
        <v>8</v>
      </c>
      <c r="AN683">
        <v>4</v>
      </c>
      <c r="AO683">
        <v>11</v>
      </c>
      <c r="AP683">
        <v>1</v>
      </c>
      <c r="AQ683">
        <v>12</v>
      </c>
      <c r="AR683">
        <v>15</v>
      </c>
      <c r="AS683">
        <v>65</v>
      </c>
      <c r="AT683">
        <v>35</v>
      </c>
      <c r="AU683">
        <v>2.1800000000000002</v>
      </c>
      <c r="AV683">
        <v>0.67</v>
      </c>
      <c r="AW683">
        <v>2.7</v>
      </c>
      <c r="AX683">
        <v>60</v>
      </c>
      <c r="AY683">
        <v>80</v>
      </c>
      <c r="AZ683">
        <v>40</v>
      </c>
      <c r="BA683">
        <v>25</v>
      </c>
      <c r="BB683">
        <v>20</v>
      </c>
      <c r="BC683">
        <v>40</v>
      </c>
      <c r="BD683">
        <v>75</v>
      </c>
      <c r="BE683">
        <v>40</v>
      </c>
      <c r="BF683">
        <v>65</v>
      </c>
      <c r="BG683">
        <v>10.4</v>
      </c>
      <c r="BH683">
        <v>4.7</v>
      </c>
      <c r="BI683">
        <v>2.4</v>
      </c>
      <c r="BJ683">
        <v>3.15</v>
      </c>
      <c r="BK683">
        <v>2.9</v>
      </c>
      <c r="BL683">
        <f>1/Table1[[#This Row],[odds_ft_home_team_win]]+1/Table1[[#This Row],[odds_ft_draw]]+1/Table1[[#This Row],[odds_ft_away_team_win]]-1</f>
        <v>7.8954570333880758E-2</v>
      </c>
      <c r="BM683">
        <f>Table1[[#This Row],[Margin]]/3</f>
        <v>2.6318190111293587E-2</v>
      </c>
      <c r="BN683">
        <v>1.4</v>
      </c>
      <c r="BO683">
        <v>2.2000000000000002</v>
      </c>
      <c r="BP683">
        <v>4.1500000000000004</v>
      </c>
      <c r="BQ683">
        <v>8.25</v>
      </c>
      <c r="BR683">
        <v>1.87</v>
      </c>
      <c r="BS683">
        <v>1.87</v>
      </c>
      <c r="BT683" t="s">
        <v>3795</v>
      </c>
      <c r="BU683">
        <f>VLOOKUP(Table1[[#This Row],[Reference]],metron,11,FALSE)</f>
        <v>1.344038264434575</v>
      </c>
      <c r="BV683">
        <f>VLOOKUP(Table1[[#This Row],[Reference]],metron,12,FALSE)</f>
        <v>1.1515772691037469</v>
      </c>
    </row>
    <row r="684" spans="1:74" x14ac:dyDescent="0.45">
      <c r="A684" t="s">
        <v>5403</v>
      </c>
      <c r="B684">
        <v>1580526000</v>
      </c>
      <c r="C684" s="3" t="s">
        <v>4168</v>
      </c>
      <c r="D684" t="s">
        <v>65</v>
      </c>
      <c r="E684" t="s">
        <v>66</v>
      </c>
      <c r="F684" t="s">
        <v>93</v>
      </c>
      <c r="G684" t="s">
        <v>72</v>
      </c>
      <c r="H684" t="s">
        <v>3815</v>
      </c>
      <c r="I684">
        <f>MROUND(Table1[[#This Row],[Prob_H]]*100,2)/100</f>
        <v>0.4</v>
      </c>
      <c r="J684">
        <f>1/Table1[[#This Row],[odds_ft_home_team_win]]-Table1[[#This Row],[Margin/3]]</f>
        <v>0.39058987910819515</v>
      </c>
      <c r="K684">
        <f>1/Table1[[#This Row],[odds_ft_draw]]-Table1[[#This Row],[Margin/3]]</f>
        <v>0.29650385760281878</v>
      </c>
      <c r="L684">
        <f>1/Table1[[#This Row],[odds_ft_away_team_win]]-Table1[[#This Row],[Margin/3]]</f>
        <v>0.31290626328898608</v>
      </c>
      <c r="M684">
        <v>4</v>
      </c>
      <c r="N684">
        <v>1</v>
      </c>
      <c r="O684">
        <v>0.9</v>
      </c>
      <c r="P684">
        <v>0.93</v>
      </c>
      <c r="Q684">
        <v>0.77</v>
      </c>
      <c r="R684" t="str" cm="1">
        <f t="array" ref="R6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4">
        <v>2</v>
      </c>
      <c r="T684">
        <v>1</v>
      </c>
      <c r="U684">
        <v>3</v>
      </c>
      <c r="V684">
        <v>1</v>
      </c>
      <c r="W684">
        <v>1</v>
      </c>
      <c r="X684">
        <v>0</v>
      </c>
      <c r="Y684" t="s">
        <v>4169</v>
      </c>
      <c r="Z684">
        <v>62</v>
      </c>
      <c r="AA684">
        <v>1</v>
      </c>
      <c r="AB684">
        <v>1</v>
      </c>
      <c r="AC684">
        <v>2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0</v>
      </c>
      <c r="AJ684">
        <v>2</v>
      </c>
      <c r="AK684">
        <v>7</v>
      </c>
      <c r="AL684">
        <v>9</v>
      </c>
      <c r="AM684">
        <v>4</v>
      </c>
      <c r="AN684">
        <v>4</v>
      </c>
      <c r="AO684">
        <v>3</v>
      </c>
      <c r="AP684">
        <v>5</v>
      </c>
      <c r="AQ684">
        <v>15</v>
      </c>
      <c r="AR684">
        <v>16</v>
      </c>
      <c r="AS684">
        <v>57</v>
      </c>
      <c r="AT684">
        <v>43</v>
      </c>
      <c r="AU684">
        <v>1.01</v>
      </c>
      <c r="AV684">
        <v>1.0900000000000001</v>
      </c>
      <c r="AW684">
        <v>2.95</v>
      </c>
      <c r="AX684">
        <v>50</v>
      </c>
      <c r="AY684">
        <v>80</v>
      </c>
      <c r="AZ684">
        <v>60</v>
      </c>
      <c r="BA684">
        <v>35</v>
      </c>
      <c r="BB684">
        <v>20</v>
      </c>
      <c r="BC684">
        <v>30</v>
      </c>
      <c r="BD684">
        <v>75</v>
      </c>
      <c r="BE684">
        <v>65</v>
      </c>
      <c r="BF684">
        <v>85</v>
      </c>
      <c r="BG684">
        <v>8.5</v>
      </c>
      <c r="BH684">
        <v>5.5</v>
      </c>
      <c r="BI684">
        <v>2.4</v>
      </c>
      <c r="BJ684">
        <v>3.1</v>
      </c>
      <c r="BK684">
        <v>2.95</v>
      </c>
      <c r="BL684">
        <f>1/Table1[[#This Row],[odds_ft_home_team_win]]+1/Table1[[#This Row],[odds_ft_draw]]+1/Table1[[#This Row],[odds_ft_away_team_win]]-1</f>
        <v>7.8230362675414611E-2</v>
      </c>
      <c r="BM684">
        <f>Table1[[#This Row],[Margin]]/3</f>
        <v>2.6076787558471537E-2</v>
      </c>
      <c r="BN684">
        <v>1.36</v>
      </c>
      <c r="BO684">
        <v>2.1</v>
      </c>
      <c r="BP684">
        <v>3.9</v>
      </c>
      <c r="BQ684">
        <v>7.5</v>
      </c>
      <c r="BR684">
        <v>1.8</v>
      </c>
      <c r="BS684">
        <v>1.95</v>
      </c>
      <c r="BT684" t="s">
        <v>3790</v>
      </c>
      <c r="BU684">
        <f>VLOOKUP(Table1[[#This Row],[Reference]],metron,11,FALSE)</f>
        <v>1.344038264434575</v>
      </c>
      <c r="BV684">
        <f>VLOOKUP(Table1[[#This Row],[Reference]],metron,12,FALSE)</f>
        <v>1.1515772691037469</v>
      </c>
    </row>
    <row r="685" spans="1:74" hidden="1" x14ac:dyDescent="0.45">
      <c r="A685" t="s">
        <v>5403</v>
      </c>
      <c r="B685">
        <v>1580598000</v>
      </c>
      <c r="C685" s="3" t="s">
        <v>4170</v>
      </c>
      <c r="D685" t="s">
        <v>65</v>
      </c>
      <c r="E685" t="s">
        <v>66</v>
      </c>
      <c r="F685" t="s">
        <v>78</v>
      </c>
      <c r="G685" t="s">
        <v>81</v>
      </c>
      <c r="H685" t="s">
        <v>3811</v>
      </c>
      <c r="I685">
        <f>MROUND(Table1[[#This Row],[Prob_H]]*100,2)/100</f>
        <v>0.32</v>
      </c>
      <c r="J685">
        <f>1/Table1[[#This Row],[odds_ft_home_team_win]]-Table1[[#This Row],[Margin/3]]</f>
        <v>0.31295907329514061</v>
      </c>
      <c r="K685">
        <f>1/Table1[[#This Row],[odds_ft_draw]]-Table1[[#This Row],[Margin/3]]</f>
        <v>0.24794862518740901</v>
      </c>
      <c r="L685">
        <f>1/Table1[[#This Row],[odds_ft_away_team_win]]-Table1[[#This Row],[Margin/3]]</f>
        <v>0.43909230151745043</v>
      </c>
      <c r="M685">
        <v>4</v>
      </c>
      <c r="N685">
        <v>1.67</v>
      </c>
      <c r="O685">
        <v>1.55</v>
      </c>
      <c r="P685">
        <v>1.5</v>
      </c>
      <c r="Q685">
        <v>1.53</v>
      </c>
      <c r="R685" t="str" cm="1">
        <f t="array" ref="R6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5">
        <v>1</v>
      </c>
      <c r="T685">
        <v>2</v>
      </c>
      <c r="U685">
        <v>3</v>
      </c>
      <c r="V685">
        <v>2</v>
      </c>
      <c r="W685">
        <v>1</v>
      </c>
      <c r="X685">
        <v>1</v>
      </c>
      <c r="Y685">
        <v>10</v>
      </c>
      <c r="Z685" t="s">
        <v>1849</v>
      </c>
      <c r="AA685">
        <v>4</v>
      </c>
      <c r="AB685">
        <v>3</v>
      </c>
      <c r="AC685">
        <v>3</v>
      </c>
      <c r="AD685">
        <v>0</v>
      </c>
      <c r="AE685">
        <v>1</v>
      </c>
      <c r="AF685">
        <v>1</v>
      </c>
      <c r="AG685">
        <v>1</v>
      </c>
      <c r="AH685">
        <v>2</v>
      </c>
      <c r="AI685">
        <v>0</v>
      </c>
      <c r="AJ685">
        <v>2</v>
      </c>
      <c r="AK685">
        <v>15</v>
      </c>
      <c r="AL685">
        <v>12</v>
      </c>
      <c r="AM685">
        <v>8</v>
      </c>
      <c r="AN685">
        <v>7</v>
      </c>
      <c r="AO685">
        <v>7</v>
      </c>
      <c r="AP685">
        <v>5</v>
      </c>
      <c r="AQ685">
        <v>13</v>
      </c>
      <c r="AR685">
        <v>17</v>
      </c>
      <c r="AS685">
        <v>60</v>
      </c>
      <c r="AT685">
        <v>40</v>
      </c>
      <c r="AU685">
        <v>1.95</v>
      </c>
      <c r="AV685">
        <v>1.41</v>
      </c>
      <c r="AW685">
        <v>3.41</v>
      </c>
      <c r="AX685">
        <v>62</v>
      </c>
      <c r="AY685">
        <v>75</v>
      </c>
      <c r="AZ685">
        <v>62</v>
      </c>
      <c r="BA685">
        <v>49</v>
      </c>
      <c r="BB685">
        <v>35</v>
      </c>
      <c r="BC685">
        <v>39</v>
      </c>
      <c r="BD685">
        <v>83</v>
      </c>
      <c r="BE685">
        <v>53</v>
      </c>
      <c r="BF685">
        <v>92</v>
      </c>
      <c r="BG685">
        <v>9.06</v>
      </c>
      <c r="BH685">
        <v>5.01</v>
      </c>
      <c r="BI685">
        <v>2.95</v>
      </c>
      <c r="BJ685">
        <v>3.65</v>
      </c>
      <c r="BK685">
        <v>2.15</v>
      </c>
      <c r="BL685">
        <f>1/Table1[[#This Row],[odds_ft_home_team_win]]+1/Table1[[#This Row],[odds_ft_draw]]+1/Table1[[#This Row],[odds_ft_away_team_win]]-1</f>
        <v>7.8071932656951004E-2</v>
      </c>
      <c r="BM685">
        <f>Table1[[#This Row],[Margin]]/3</f>
        <v>2.6023977552317001E-2</v>
      </c>
      <c r="BN685">
        <v>1.22</v>
      </c>
      <c r="BO685">
        <v>1.71</v>
      </c>
      <c r="BP685">
        <v>2.8</v>
      </c>
      <c r="BQ685">
        <v>5.0999999999999996</v>
      </c>
      <c r="BR685">
        <v>1.61</v>
      </c>
      <c r="BS685">
        <v>2.2000000000000002</v>
      </c>
      <c r="BT685" t="s">
        <v>3820</v>
      </c>
      <c r="BU685">
        <f>VLOOKUP(Table1[[#This Row],[Reference]],metron,11,FALSE)</f>
        <v>1.210167055864918</v>
      </c>
      <c r="BV685">
        <f>VLOOKUP(Table1[[#This Row],[Reference]],metron,12,FALSE)</f>
        <v>1.3211783725525419</v>
      </c>
    </row>
    <row r="686" spans="1:74" hidden="1" x14ac:dyDescent="0.45">
      <c r="A686" t="s">
        <v>5414</v>
      </c>
      <c r="B686">
        <v>1406480400</v>
      </c>
      <c r="C686" s="3" t="s">
        <v>1133</v>
      </c>
      <c r="D686" t="s">
        <v>65</v>
      </c>
      <c r="E686" t="s">
        <v>66</v>
      </c>
      <c r="F686" t="s">
        <v>94</v>
      </c>
      <c r="G686" t="s">
        <v>98</v>
      </c>
      <c r="H686" t="s">
        <v>66</v>
      </c>
      <c r="I686" t="e">
        <f>MROUND(Table1[[#This Row],[Prob_H]]*100,2)/100</f>
        <v>#DIV/0!</v>
      </c>
      <c r="J686" t="e">
        <f>1/Table1[[#This Row],[odds_ft_home_team_win]]-Table1[[#This Row],[Margin/3]]</f>
        <v>#DIV/0!</v>
      </c>
      <c r="K686" t="e">
        <f>1/Table1[[#This Row],[odds_ft_draw]]-Table1[[#This Row],[Margin/3]]</f>
        <v>#DIV/0!</v>
      </c>
      <c r="L686" t="e">
        <f>1/Table1[[#This Row],[odds_ft_away_team_win]]-Table1[[#This Row],[Margin/3]]</f>
        <v>#DIV/0!</v>
      </c>
      <c r="M686">
        <v>2</v>
      </c>
      <c r="N686">
        <v>0</v>
      </c>
      <c r="O686">
        <v>0</v>
      </c>
      <c r="P686">
        <v>1.5</v>
      </c>
      <c r="Q686">
        <v>1.1100000000000001</v>
      </c>
      <c r="R686" t="str" cm="1">
        <f t="array" ref="R6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6">
        <v>0</v>
      </c>
      <c r="T686">
        <v>1</v>
      </c>
      <c r="U686">
        <v>1</v>
      </c>
      <c r="V686">
        <v>0</v>
      </c>
      <c r="W686">
        <v>0</v>
      </c>
      <c r="X686">
        <v>0</v>
      </c>
      <c r="Z686">
        <v>86</v>
      </c>
      <c r="AA686">
        <v>6</v>
      </c>
      <c r="AB686">
        <v>7</v>
      </c>
      <c r="AC686">
        <v>4</v>
      </c>
      <c r="AD686">
        <v>1</v>
      </c>
      <c r="AE686">
        <v>2</v>
      </c>
      <c r="AF686">
        <v>1</v>
      </c>
      <c r="AG686">
        <v>1</v>
      </c>
      <c r="AH686">
        <v>4</v>
      </c>
      <c r="AI686">
        <v>1</v>
      </c>
      <c r="AJ686">
        <v>2</v>
      </c>
      <c r="AK686">
        <v>4</v>
      </c>
      <c r="AL686">
        <v>10</v>
      </c>
      <c r="AM686">
        <v>3</v>
      </c>
      <c r="AN686">
        <v>2</v>
      </c>
      <c r="AO686">
        <v>1</v>
      </c>
      <c r="AP686">
        <v>8</v>
      </c>
      <c r="AQ686">
        <v>18</v>
      </c>
      <c r="AR686">
        <v>14</v>
      </c>
      <c r="AS686">
        <v>49</v>
      </c>
      <c r="AT686">
        <v>51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 t="e">
        <f>1/Table1[[#This Row],[odds_ft_home_team_win]]+1/Table1[[#This Row],[odds_ft_draw]]+1/Table1[[#This Row],[odds_ft_away_team_win]]-1</f>
        <v>#DIV/0!</v>
      </c>
      <c r="BM686" t="e">
        <f>Table1[[#This Row],[Margin]]/3</f>
        <v>#DIV/0!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t="s">
        <v>124</v>
      </c>
      <c r="BU686" t="e">
        <f>VLOOKUP(Table1[[#This Row],[Reference]],metron,11,FALSE)</f>
        <v>#DIV/0!</v>
      </c>
      <c r="BV686" t="e">
        <f>VLOOKUP(Table1[[#This Row],[Reference]],metron,12,FALSE)</f>
        <v>#DIV/0!</v>
      </c>
    </row>
    <row r="687" spans="1:74" x14ac:dyDescent="0.45">
      <c r="A687" t="s">
        <v>5403</v>
      </c>
      <c r="B687">
        <v>1580598000</v>
      </c>
      <c r="C687" s="3" t="s">
        <v>4170</v>
      </c>
      <c r="D687" t="s">
        <v>65</v>
      </c>
      <c r="E687">
        <v>37678</v>
      </c>
      <c r="F687" t="s">
        <v>85</v>
      </c>
      <c r="G687" t="s">
        <v>80</v>
      </c>
      <c r="H687" t="s">
        <v>3808</v>
      </c>
      <c r="I687">
        <f>MROUND(Table1[[#This Row],[Prob_H]]*100,2)/100</f>
        <v>0.62</v>
      </c>
      <c r="J687">
        <f>1/Table1[[#This Row],[odds_ft_home_team_win]]-Table1[[#This Row],[Margin/3]]</f>
        <v>0.61568951442369158</v>
      </c>
      <c r="K687">
        <f>1/Table1[[#This Row],[odds_ft_draw]]-Table1[[#This Row],[Margin/3]]</f>
        <v>0.22782843036007588</v>
      </c>
      <c r="L687">
        <f>1/Table1[[#This Row],[odds_ft_away_team_win]]-Table1[[#This Row],[Margin/3]]</f>
        <v>0.15648205521623243</v>
      </c>
      <c r="M687">
        <v>4</v>
      </c>
      <c r="N687">
        <v>2.08</v>
      </c>
      <c r="O687">
        <v>1.42</v>
      </c>
      <c r="P687">
        <v>1.71</v>
      </c>
      <c r="Q687">
        <v>1.5</v>
      </c>
      <c r="R687" t="str" cm="1">
        <f t="array" ref="R6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87">
        <v>1</v>
      </c>
      <c r="T687">
        <v>2</v>
      </c>
      <c r="U687">
        <v>3</v>
      </c>
      <c r="V687">
        <v>1</v>
      </c>
      <c r="W687">
        <v>0</v>
      </c>
      <c r="X687">
        <v>1</v>
      </c>
      <c r="Y687">
        <v>66</v>
      </c>
      <c r="Z687" t="s">
        <v>668</v>
      </c>
      <c r="AA687">
        <v>7</v>
      </c>
      <c r="AB687">
        <v>2</v>
      </c>
      <c r="AC687">
        <v>1</v>
      </c>
      <c r="AD687">
        <v>0</v>
      </c>
      <c r="AE687">
        <v>4</v>
      </c>
      <c r="AF687">
        <v>0</v>
      </c>
      <c r="AG687">
        <v>0</v>
      </c>
      <c r="AH687">
        <v>1</v>
      </c>
      <c r="AI687">
        <v>3</v>
      </c>
      <c r="AJ687">
        <v>1</v>
      </c>
      <c r="AK687">
        <v>22</v>
      </c>
      <c r="AL687">
        <v>11</v>
      </c>
      <c r="AM687">
        <v>3</v>
      </c>
      <c r="AN687">
        <v>7</v>
      </c>
      <c r="AO687">
        <v>19</v>
      </c>
      <c r="AP687">
        <v>4</v>
      </c>
      <c r="AQ687">
        <v>18</v>
      </c>
      <c r="AR687">
        <v>12</v>
      </c>
      <c r="AS687">
        <v>58</v>
      </c>
      <c r="AT687">
        <v>42</v>
      </c>
      <c r="AU687">
        <v>1.98</v>
      </c>
      <c r="AV687">
        <v>1.42</v>
      </c>
      <c r="AW687">
        <v>2.95</v>
      </c>
      <c r="AX687">
        <v>48</v>
      </c>
      <c r="AY687">
        <v>92</v>
      </c>
      <c r="AZ687">
        <v>44</v>
      </c>
      <c r="BA687">
        <v>32</v>
      </c>
      <c r="BB687">
        <v>20</v>
      </c>
      <c r="BC687">
        <v>48</v>
      </c>
      <c r="BD687">
        <v>76</v>
      </c>
      <c r="BE687">
        <v>52</v>
      </c>
      <c r="BF687">
        <v>84</v>
      </c>
      <c r="BG687">
        <v>12.44</v>
      </c>
      <c r="BH687">
        <v>3.52</v>
      </c>
      <c r="BI687">
        <v>1.56</v>
      </c>
      <c r="BJ687">
        <v>3.95</v>
      </c>
      <c r="BK687">
        <v>5.5</v>
      </c>
      <c r="BL687">
        <f>1/Table1[[#This Row],[odds_ft_home_team_win]]+1/Table1[[#This Row],[odds_ft_draw]]+1/Table1[[#This Row],[odds_ft_away_team_win]]-1</f>
        <v>7.6008379805848181E-2</v>
      </c>
      <c r="BM687">
        <f>Table1[[#This Row],[Margin]]/3</f>
        <v>2.5336126601949394E-2</v>
      </c>
      <c r="BN687">
        <v>1.24</v>
      </c>
      <c r="BO687">
        <v>1.77</v>
      </c>
      <c r="BP687">
        <v>2.9</v>
      </c>
      <c r="BQ687">
        <v>5.45</v>
      </c>
      <c r="BR687">
        <v>1.8</v>
      </c>
      <c r="BS687">
        <v>1.95</v>
      </c>
      <c r="BT687" t="s">
        <v>3856</v>
      </c>
      <c r="BU687">
        <f>VLOOKUP(Table1[[#This Row],[Reference]],metron,11,FALSE)</f>
        <v>1.8681481481481479</v>
      </c>
      <c r="BV687">
        <f>VLOOKUP(Table1[[#This Row],[Reference]],metron,12,FALSE)</f>
        <v>0.86851851851851847</v>
      </c>
    </row>
    <row r="688" spans="1:74" x14ac:dyDescent="0.45">
      <c r="A688" t="s">
        <v>5403</v>
      </c>
      <c r="B688">
        <v>1580598000</v>
      </c>
      <c r="C688" s="3" t="s">
        <v>4170</v>
      </c>
      <c r="D688" t="s">
        <v>65</v>
      </c>
      <c r="E688" t="s">
        <v>66</v>
      </c>
      <c r="F688" t="s">
        <v>2218</v>
      </c>
      <c r="G688" t="s">
        <v>73</v>
      </c>
      <c r="H688" t="s">
        <v>3784</v>
      </c>
      <c r="I688">
        <f>MROUND(Table1[[#This Row],[Prob_H]]*100,2)/100</f>
        <v>0.52</v>
      </c>
      <c r="J688">
        <f>1/Table1[[#This Row],[odds_ft_home_team_win]]-Table1[[#This Row],[Margin/3]]</f>
        <v>0.51047277310740435</v>
      </c>
      <c r="K688">
        <f>1/Table1[[#This Row],[odds_ft_draw]]-Table1[[#This Row],[Margin/3]]</f>
        <v>0.25740355566370482</v>
      </c>
      <c r="L688">
        <f>1/Table1[[#This Row],[odds_ft_away_team_win]]-Table1[[#This Row],[Margin/3]]</f>
        <v>0.23212367122889083</v>
      </c>
      <c r="M688">
        <v>4</v>
      </c>
      <c r="N688">
        <v>1.42</v>
      </c>
      <c r="O688">
        <v>0.9</v>
      </c>
      <c r="P688">
        <v>1.31</v>
      </c>
      <c r="Q688">
        <v>1.07</v>
      </c>
      <c r="R688" t="str" cm="1">
        <f t="array" ref="R6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88">
        <v>2</v>
      </c>
      <c r="T688">
        <v>0</v>
      </c>
      <c r="U688">
        <v>2</v>
      </c>
      <c r="V688">
        <v>1</v>
      </c>
      <c r="W688">
        <v>1</v>
      </c>
      <c r="X688">
        <v>0</v>
      </c>
      <c r="Y688" t="s">
        <v>4171</v>
      </c>
      <c r="AA688">
        <v>4</v>
      </c>
      <c r="AB688">
        <v>3</v>
      </c>
      <c r="AC688">
        <v>2</v>
      </c>
      <c r="AD688">
        <v>0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8</v>
      </c>
      <c r="AL688">
        <v>12</v>
      </c>
      <c r="AM688">
        <v>3</v>
      </c>
      <c r="AN688">
        <v>2</v>
      </c>
      <c r="AO688">
        <v>5</v>
      </c>
      <c r="AP688">
        <v>10</v>
      </c>
      <c r="AQ688">
        <v>16</v>
      </c>
      <c r="AR688">
        <v>15</v>
      </c>
      <c r="AS688">
        <v>40</v>
      </c>
      <c r="AT688">
        <v>60</v>
      </c>
      <c r="AU688">
        <v>0.94</v>
      </c>
      <c r="AV688">
        <v>1.18</v>
      </c>
      <c r="AW688">
        <v>2.8</v>
      </c>
      <c r="AX688">
        <v>55</v>
      </c>
      <c r="AY688">
        <v>73</v>
      </c>
      <c r="AZ688">
        <v>44</v>
      </c>
      <c r="BA688">
        <v>32</v>
      </c>
      <c r="BB688">
        <v>28</v>
      </c>
      <c r="BC688">
        <v>24</v>
      </c>
      <c r="BD688">
        <v>50</v>
      </c>
      <c r="BE688">
        <v>59</v>
      </c>
      <c r="BF688">
        <v>83</v>
      </c>
      <c r="BG688">
        <v>8.48</v>
      </c>
      <c r="BH688">
        <v>4.95</v>
      </c>
      <c r="BI688">
        <v>1.87</v>
      </c>
      <c r="BJ688">
        <v>3.55</v>
      </c>
      <c r="BK688">
        <v>3.9</v>
      </c>
      <c r="BL688">
        <f>1/Table1[[#This Row],[odds_ft_home_team_win]]+1/Table1[[#This Row],[odds_ft_draw]]+1/Table1[[#This Row],[odds_ft_away_team_win]]-1</f>
        <v>7.2859755544096849E-2</v>
      </c>
      <c r="BM688">
        <f>Table1[[#This Row],[Margin]]/3</f>
        <v>2.4286585181365616E-2</v>
      </c>
      <c r="BN688">
        <v>1.3</v>
      </c>
      <c r="BO688">
        <v>1.95</v>
      </c>
      <c r="BP688">
        <v>3.4</v>
      </c>
      <c r="BQ688">
        <v>6.55</v>
      </c>
      <c r="BR688">
        <v>1.83</v>
      </c>
      <c r="BS688">
        <v>1.91</v>
      </c>
      <c r="BT688" t="s">
        <v>3809</v>
      </c>
      <c r="BU688">
        <f>VLOOKUP(Table1[[#This Row],[Reference]],metron,11,FALSE)</f>
        <v>1.625948039373891</v>
      </c>
      <c r="BV688">
        <f>VLOOKUP(Table1[[#This Row],[Reference]],metron,12,FALSE)</f>
        <v>0.97079231886396644</v>
      </c>
    </row>
    <row r="689" spans="1:74" hidden="1" x14ac:dyDescent="0.45">
      <c r="A689" t="s">
        <v>5414</v>
      </c>
      <c r="B689">
        <v>1406946600</v>
      </c>
      <c r="C689" s="3" t="s">
        <v>1137</v>
      </c>
      <c r="D689" t="s">
        <v>65</v>
      </c>
      <c r="E689" t="s">
        <v>66</v>
      </c>
      <c r="F689" t="s">
        <v>72</v>
      </c>
      <c r="G689" t="s">
        <v>68</v>
      </c>
      <c r="H689" t="s">
        <v>66</v>
      </c>
      <c r="I689" t="e">
        <f>MROUND(Table1[[#This Row],[Prob_H]]*100,2)/100</f>
        <v>#DIV/0!</v>
      </c>
      <c r="J689" t="e">
        <f>1/Table1[[#This Row],[odds_ft_home_team_win]]-Table1[[#This Row],[Margin/3]]</f>
        <v>#DIV/0!</v>
      </c>
      <c r="K689" t="e">
        <f>1/Table1[[#This Row],[odds_ft_draw]]-Table1[[#This Row],[Margin/3]]</f>
        <v>#DIV/0!</v>
      </c>
      <c r="L689" t="e">
        <f>1/Table1[[#This Row],[odds_ft_away_team_win]]-Table1[[#This Row],[Margin/3]]</f>
        <v>#DIV/0!</v>
      </c>
      <c r="M689">
        <v>3</v>
      </c>
      <c r="N689">
        <v>0</v>
      </c>
      <c r="O689">
        <v>1</v>
      </c>
      <c r="P689">
        <v>1.82</v>
      </c>
      <c r="Q689">
        <v>1.24</v>
      </c>
      <c r="R689" t="str" cm="1">
        <f t="array" ref="R6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89">
        <v>1</v>
      </c>
      <c r="T689">
        <v>1</v>
      </c>
      <c r="U689">
        <v>2</v>
      </c>
      <c r="V689">
        <v>2</v>
      </c>
      <c r="W689">
        <v>1</v>
      </c>
      <c r="X689">
        <v>1</v>
      </c>
      <c r="Y689">
        <v>10</v>
      </c>
      <c r="Z689">
        <v>24</v>
      </c>
      <c r="AA689">
        <v>2</v>
      </c>
      <c r="AB689">
        <v>5</v>
      </c>
      <c r="AC689">
        <v>2</v>
      </c>
      <c r="AD689">
        <v>0</v>
      </c>
      <c r="AE689">
        <v>3</v>
      </c>
      <c r="AF689">
        <v>0</v>
      </c>
      <c r="AG689">
        <v>1</v>
      </c>
      <c r="AH689">
        <v>1</v>
      </c>
      <c r="AI689">
        <v>2</v>
      </c>
      <c r="AJ689">
        <v>1</v>
      </c>
      <c r="AK689">
        <v>7</v>
      </c>
      <c r="AL689">
        <v>7</v>
      </c>
      <c r="AM689">
        <v>4</v>
      </c>
      <c r="AN689">
        <v>4</v>
      </c>
      <c r="AO689">
        <v>3</v>
      </c>
      <c r="AP689">
        <v>3</v>
      </c>
      <c r="AQ689">
        <v>10</v>
      </c>
      <c r="AR689">
        <v>12</v>
      </c>
      <c r="AS689">
        <v>42</v>
      </c>
      <c r="AT689">
        <v>58</v>
      </c>
      <c r="AU689">
        <v>0</v>
      </c>
      <c r="AV689">
        <v>0</v>
      </c>
      <c r="AW689">
        <v>0.5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50</v>
      </c>
      <c r="BE689">
        <v>0</v>
      </c>
      <c r="BF689">
        <v>0</v>
      </c>
      <c r="BG689">
        <v>16</v>
      </c>
      <c r="BH689">
        <v>6</v>
      </c>
      <c r="BI689">
        <v>0</v>
      </c>
      <c r="BJ689">
        <v>0</v>
      </c>
      <c r="BK689">
        <v>0</v>
      </c>
      <c r="BL689" t="e">
        <f>1/Table1[[#This Row],[odds_ft_home_team_win]]+1/Table1[[#This Row],[odds_ft_draw]]+1/Table1[[#This Row],[odds_ft_away_team_win]]-1</f>
        <v>#DIV/0!</v>
      </c>
      <c r="BM689" t="e">
        <f>Table1[[#This Row],[Margin]]/3</f>
        <v>#DIV/0!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t="s">
        <v>75</v>
      </c>
      <c r="BU689" t="e">
        <f>VLOOKUP(Table1[[#This Row],[Reference]],metron,11,FALSE)</f>
        <v>#DIV/0!</v>
      </c>
      <c r="BV689" t="e">
        <f>VLOOKUP(Table1[[#This Row],[Reference]],metron,12,FALSE)</f>
        <v>#DIV/0!</v>
      </c>
    </row>
    <row r="690" spans="1:74" x14ac:dyDescent="0.45">
      <c r="A690" t="s">
        <v>5403</v>
      </c>
      <c r="B690">
        <v>1580605200</v>
      </c>
      <c r="C690" s="3" t="s">
        <v>4172</v>
      </c>
      <c r="D690" t="s">
        <v>65</v>
      </c>
      <c r="E690" t="s">
        <v>66</v>
      </c>
      <c r="F690" t="s">
        <v>103</v>
      </c>
      <c r="G690" t="s">
        <v>68</v>
      </c>
      <c r="H690" t="s">
        <v>3793</v>
      </c>
      <c r="I690">
        <f>MROUND(Table1[[#This Row],[Prob_H]]*100,2)/100</f>
        <v>0.42</v>
      </c>
      <c r="J690">
        <f>1/Table1[[#This Row],[odds_ft_home_team_win]]-Table1[[#This Row],[Margin/3]]</f>
        <v>0.42953342953342954</v>
      </c>
      <c r="K690">
        <f>1/Table1[[#This Row],[odds_ft_draw]]-Table1[[#This Row],[Margin/3]]</f>
        <v>0.27801827801827805</v>
      </c>
      <c r="L690">
        <f>1/Table1[[#This Row],[odds_ft_away_team_win]]-Table1[[#This Row],[Margin/3]]</f>
        <v>0.29244829244829246</v>
      </c>
      <c r="M690">
        <v>4</v>
      </c>
      <c r="N690">
        <v>1.3</v>
      </c>
      <c r="O690">
        <v>1.73</v>
      </c>
      <c r="P690">
        <v>1.64</v>
      </c>
      <c r="Q690">
        <v>1.33</v>
      </c>
      <c r="R690" t="str" cm="1">
        <f t="array" ref="R6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0">
        <v>2</v>
      </c>
      <c r="T690">
        <v>0</v>
      </c>
      <c r="U690">
        <v>2</v>
      </c>
      <c r="V690">
        <v>0</v>
      </c>
      <c r="W690">
        <v>0</v>
      </c>
      <c r="X690">
        <v>0</v>
      </c>
      <c r="Y690" t="s">
        <v>4173</v>
      </c>
      <c r="AA690">
        <v>4</v>
      </c>
      <c r="AB690">
        <v>3</v>
      </c>
      <c r="AC690">
        <v>2</v>
      </c>
      <c r="AD690">
        <v>0</v>
      </c>
      <c r="AE690">
        <v>1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10</v>
      </c>
      <c r="AL690">
        <v>11</v>
      </c>
      <c r="AM690">
        <v>5</v>
      </c>
      <c r="AN690">
        <v>3</v>
      </c>
      <c r="AO690">
        <v>5</v>
      </c>
      <c r="AP690">
        <v>8</v>
      </c>
      <c r="AQ690">
        <v>12</v>
      </c>
      <c r="AR690">
        <v>10</v>
      </c>
      <c r="AS690">
        <v>49</v>
      </c>
      <c r="AT690">
        <v>51</v>
      </c>
      <c r="AU690">
        <v>1.27</v>
      </c>
      <c r="AV690">
        <v>1.17</v>
      </c>
      <c r="AW690">
        <v>2.4</v>
      </c>
      <c r="AX690">
        <v>53</v>
      </c>
      <c r="AY690">
        <v>77</v>
      </c>
      <c r="AZ690">
        <v>39</v>
      </c>
      <c r="BA690">
        <v>25</v>
      </c>
      <c r="BB690">
        <v>10</v>
      </c>
      <c r="BC690">
        <v>25</v>
      </c>
      <c r="BD690">
        <v>58</v>
      </c>
      <c r="BE690">
        <v>53</v>
      </c>
      <c r="BF690">
        <v>91</v>
      </c>
      <c r="BG690">
        <v>11.98</v>
      </c>
      <c r="BH690">
        <v>3.58</v>
      </c>
      <c r="BI690">
        <v>2.2000000000000002</v>
      </c>
      <c r="BJ690">
        <v>3.3</v>
      </c>
      <c r="BK690">
        <v>3.15</v>
      </c>
      <c r="BL690">
        <f>1/Table1[[#This Row],[odds_ft_home_team_win]]+1/Table1[[#This Row],[odds_ft_draw]]+1/Table1[[#This Row],[odds_ft_away_team_win]]-1</f>
        <v>7.5036075036075012E-2</v>
      </c>
      <c r="BM690">
        <f>Table1[[#This Row],[Margin]]/3</f>
        <v>2.5012025012025003E-2</v>
      </c>
      <c r="BN690">
        <v>1.32</v>
      </c>
      <c r="BO690">
        <v>2</v>
      </c>
      <c r="BP690">
        <v>3.5</v>
      </c>
      <c r="BQ690">
        <v>6.8</v>
      </c>
      <c r="BR690">
        <v>1.77</v>
      </c>
      <c r="BS690">
        <v>1.95</v>
      </c>
      <c r="BT690" t="s">
        <v>3798</v>
      </c>
      <c r="BU690">
        <f>VLOOKUP(Table1[[#This Row],[Reference]],metron,11,FALSE)</f>
        <v>1.396960958296362</v>
      </c>
      <c r="BV690">
        <f>VLOOKUP(Table1[[#This Row],[Reference]],metron,12,FALSE)</f>
        <v>1.091503992901508</v>
      </c>
    </row>
    <row r="691" spans="1:74" x14ac:dyDescent="0.45">
      <c r="A691" t="s">
        <v>5403</v>
      </c>
      <c r="B691">
        <v>1580612400</v>
      </c>
      <c r="C691" s="3" t="s">
        <v>4174</v>
      </c>
      <c r="D691" t="s">
        <v>65</v>
      </c>
      <c r="E691" t="s">
        <v>66</v>
      </c>
      <c r="F691" t="s">
        <v>86</v>
      </c>
      <c r="G691" t="s">
        <v>3788</v>
      </c>
      <c r="H691" t="s">
        <v>3796</v>
      </c>
      <c r="I691">
        <f>MROUND(Table1[[#This Row],[Prob_H]]*100,2)/100</f>
        <v>0.68</v>
      </c>
      <c r="J691">
        <f>1/Table1[[#This Row],[odds_ft_home_team_win]]-Table1[[#This Row],[Margin/3]]</f>
        <v>0.68265018076480488</v>
      </c>
      <c r="K691">
        <f>1/Table1[[#This Row],[odds_ft_draw]]-Table1[[#This Row],[Margin/3]]</f>
        <v>0.20598846214366018</v>
      </c>
      <c r="L691">
        <f>1/Table1[[#This Row],[odds_ft_away_team_win]]-Table1[[#This Row],[Margin/3]]</f>
        <v>0.11136135709153507</v>
      </c>
      <c r="M691">
        <v>4</v>
      </c>
      <c r="N691">
        <v>2.08</v>
      </c>
      <c r="O691">
        <v>0.5</v>
      </c>
      <c r="P691">
        <v>1.76</v>
      </c>
      <c r="Q691">
        <v>0.86</v>
      </c>
      <c r="R691" t="str" cm="1">
        <f t="array" ref="R6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91">
        <v>1</v>
      </c>
      <c r="T691">
        <v>3</v>
      </c>
      <c r="U691">
        <v>4</v>
      </c>
      <c r="V691">
        <v>2</v>
      </c>
      <c r="W691">
        <v>0</v>
      </c>
      <c r="X691">
        <v>2</v>
      </c>
      <c r="Y691">
        <v>75</v>
      </c>
      <c r="Z691" t="s">
        <v>4175</v>
      </c>
      <c r="AA691">
        <v>6</v>
      </c>
      <c r="AB691">
        <v>8</v>
      </c>
      <c r="AC691">
        <v>1</v>
      </c>
      <c r="AD691">
        <v>1</v>
      </c>
      <c r="AE691">
        <v>4</v>
      </c>
      <c r="AF691">
        <v>0</v>
      </c>
      <c r="AG691">
        <v>2</v>
      </c>
      <c r="AH691">
        <v>0</v>
      </c>
      <c r="AI691">
        <v>3</v>
      </c>
      <c r="AJ691">
        <v>1</v>
      </c>
      <c r="AK691">
        <v>15</v>
      </c>
      <c r="AL691">
        <v>15</v>
      </c>
      <c r="AM691">
        <v>6</v>
      </c>
      <c r="AN691">
        <v>7</v>
      </c>
      <c r="AO691">
        <v>9</v>
      </c>
      <c r="AP691">
        <v>8</v>
      </c>
      <c r="AQ691">
        <v>6</v>
      </c>
      <c r="AR691">
        <v>16</v>
      </c>
      <c r="AS691">
        <v>49</v>
      </c>
      <c r="AT691">
        <v>51</v>
      </c>
      <c r="AU691">
        <v>1.71</v>
      </c>
      <c r="AV691">
        <v>1.7</v>
      </c>
      <c r="AW691">
        <v>2.71</v>
      </c>
      <c r="AX691">
        <v>55</v>
      </c>
      <c r="AY691">
        <v>78</v>
      </c>
      <c r="AZ691">
        <v>47</v>
      </c>
      <c r="BA691">
        <v>26</v>
      </c>
      <c r="BB691">
        <v>13</v>
      </c>
      <c r="BC691">
        <v>29</v>
      </c>
      <c r="BD691">
        <v>52</v>
      </c>
      <c r="BE691">
        <v>60</v>
      </c>
      <c r="BF691">
        <v>86</v>
      </c>
      <c r="BG691">
        <v>8.7200000000000006</v>
      </c>
      <c r="BH691">
        <v>4.9800000000000004</v>
      </c>
      <c r="BI691">
        <v>1.41</v>
      </c>
      <c r="BJ691">
        <v>4.3</v>
      </c>
      <c r="BK691">
        <v>7.25</v>
      </c>
      <c r="BL691">
        <f>1/Table1[[#This Row],[odds_ft_home_team_win]]+1/Table1[[#This Row],[odds_ft_draw]]+1/Table1[[#This Row],[odds_ft_away_team_win]]-1</f>
        <v>7.9709032173670646E-2</v>
      </c>
      <c r="BM691">
        <f>Table1[[#This Row],[Margin]]/3</f>
        <v>2.656967739122355E-2</v>
      </c>
      <c r="BN691">
        <v>1.25</v>
      </c>
      <c r="BO691">
        <v>1.8</v>
      </c>
      <c r="BP691">
        <v>3.05</v>
      </c>
      <c r="BQ691">
        <v>5.7</v>
      </c>
      <c r="BR691">
        <v>1.95</v>
      </c>
      <c r="BS691">
        <v>1.77</v>
      </c>
      <c r="BT691" t="s">
        <v>3802</v>
      </c>
      <c r="BU691">
        <f>VLOOKUP(Table1[[#This Row],[Reference]],metron,11,FALSE)</f>
        <v>2.1359338061465718</v>
      </c>
      <c r="BV691">
        <f>VLOOKUP(Table1[[#This Row],[Reference]],metron,12,FALSE)</f>
        <v>0.77482269503546097</v>
      </c>
    </row>
    <row r="692" spans="1:74" hidden="1" x14ac:dyDescent="0.45">
      <c r="A692" t="s">
        <v>5403</v>
      </c>
      <c r="B692">
        <v>1580612400</v>
      </c>
      <c r="C692" s="3" t="s">
        <v>4174</v>
      </c>
      <c r="D692" t="s">
        <v>65</v>
      </c>
      <c r="E692" t="s">
        <v>66</v>
      </c>
      <c r="F692" t="s">
        <v>88</v>
      </c>
      <c r="G692" t="s">
        <v>94</v>
      </c>
      <c r="H692" t="s">
        <v>3819</v>
      </c>
      <c r="I692">
        <f>MROUND(Table1[[#This Row],[Prob_H]]*100,2)/100</f>
        <v>0.57999999999999996</v>
      </c>
      <c r="J692">
        <f>1/Table1[[#This Row],[odds_ft_home_team_win]]-Table1[[#This Row],[Margin/3]]</f>
        <v>0.57427025574601398</v>
      </c>
      <c r="K692">
        <f>1/Table1[[#This Row],[odds_ft_draw]]-Table1[[#This Row],[Margin/3]]</f>
        <v>0.2352081202766928</v>
      </c>
      <c r="L692">
        <f>1/Table1[[#This Row],[odds_ft_away_team_win]]-Table1[[#This Row],[Margin/3]]</f>
        <v>0.19052162397729328</v>
      </c>
      <c r="M692">
        <v>4</v>
      </c>
      <c r="N692">
        <v>2.64</v>
      </c>
      <c r="O692">
        <v>0.7</v>
      </c>
      <c r="P692">
        <v>2.6</v>
      </c>
      <c r="Q692">
        <v>0.79</v>
      </c>
      <c r="R692" t="str" cm="1">
        <f t="array" ref="R6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2">
        <v>1</v>
      </c>
      <c r="T692">
        <v>1</v>
      </c>
      <c r="U692">
        <v>2</v>
      </c>
      <c r="V692">
        <v>0</v>
      </c>
      <c r="W692">
        <v>0</v>
      </c>
      <c r="X692">
        <v>0</v>
      </c>
      <c r="Y692">
        <v>58</v>
      </c>
      <c r="Z692">
        <v>70</v>
      </c>
      <c r="AA692">
        <v>5</v>
      </c>
      <c r="AB692">
        <v>4</v>
      </c>
      <c r="AC692">
        <v>3</v>
      </c>
      <c r="AD692">
        <v>0</v>
      </c>
      <c r="AE692">
        <v>1</v>
      </c>
      <c r="AF692">
        <v>0</v>
      </c>
      <c r="AG692">
        <v>1</v>
      </c>
      <c r="AH692">
        <v>2</v>
      </c>
      <c r="AI692">
        <v>1</v>
      </c>
      <c r="AJ692">
        <v>0</v>
      </c>
      <c r="AK692">
        <v>12</v>
      </c>
      <c r="AL692">
        <v>5</v>
      </c>
      <c r="AM692">
        <v>3</v>
      </c>
      <c r="AN692">
        <v>3</v>
      </c>
      <c r="AO692">
        <v>9</v>
      </c>
      <c r="AP692">
        <v>2</v>
      </c>
      <c r="AQ692">
        <v>23</v>
      </c>
      <c r="AR692">
        <v>15</v>
      </c>
      <c r="AS692">
        <v>50</v>
      </c>
      <c r="AT692">
        <v>50</v>
      </c>
      <c r="AU692">
        <v>1.34</v>
      </c>
      <c r="AV692">
        <v>0.75</v>
      </c>
      <c r="AW692">
        <v>3.12</v>
      </c>
      <c r="AX692">
        <v>52</v>
      </c>
      <c r="AY692">
        <v>91</v>
      </c>
      <c r="AZ692">
        <v>51</v>
      </c>
      <c r="BA692">
        <v>33</v>
      </c>
      <c r="BB692">
        <v>23</v>
      </c>
      <c r="BC692">
        <v>33</v>
      </c>
      <c r="BD692">
        <v>81</v>
      </c>
      <c r="BE692">
        <v>52</v>
      </c>
      <c r="BF692">
        <v>91</v>
      </c>
      <c r="BG692">
        <v>12.67</v>
      </c>
      <c r="BH692">
        <v>4.13</v>
      </c>
      <c r="BI692">
        <v>1.67</v>
      </c>
      <c r="BJ692">
        <v>3.85</v>
      </c>
      <c r="BK692">
        <v>4.6500000000000004</v>
      </c>
      <c r="BL692">
        <f>1/Table1[[#This Row],[odds_ft_home_team_win]]+1/Table1[[#This Row],[odds_ft_draw]]+1/Table1[[#This Row],[odds_ft_away_team_win]]-1</f>
        <v>7.3596418390700746E-2</v>
      </c>
      <c r="BM692">
        <f>Table1[[#This Row],[Margin]]/3</f>
        <v>2.4532139463566915E-2</v>
      </c>
      <c r="BN692">
        <v>1.18</v>
      </c>
      <c r="BO692">
        <v>1.61</v>
      </c>
      <c r="BP692">
        <v>2.5</v>
      </c>
      <c r="BQ692">
        <v>4.45</v>
      </c>
      <c r="BR692">
        <v>1.61</v>
      </c>
      <c r="BS692">
        <v>2.2000000000000002</v>
      </c>
      <c r="BT692" t="s">
        <v>3817</v>
      </c>
      <c r="BU692">
        <f>VLOOKUP(Table1[[#This Row],[Reference]],metron,11,FALSE)</f>
        <v>1.7619715019855171</v>
      </c>
      <c r="BV692">
        <f>VLOOKUP(Table1[[#This Row],[Reference]],metron,12,FALSE)</f>
        <v>0.87432842793739785</v>
      </c>
    </row>
    <row r="693" spans="1:74" hidden="1" x14ac:dyDescent="0.45">
      <c r="A693" t="s">
        <v>5403</v>
      </c>
      <c r="B693">
        <v>1580666400</v>
      </c>
      <c r="C693" s="3" t="s">
        <v>4176</v>
      </c>
      <c r="D693" t="s">
        <v>65</v>
      </c>
      <c r="E693" t="s">
        <v>66</v>
      </c>
      <c r="F693" t="s">
        <v>97</v>
      </c>
      <c r="G693" t="s">
        <v>77</v>
      </c>
      <c r="H693" t="s">
        <v>3822</v>
      </c>
      <c r="I693">
        <f>MROUND(Table1[[#This Row],[Prob_H]]*100,2)/100</f>
        <v>0.3</v>
      </c>
      <c r="J693">
        <f>1/Table1[[#This Row],[odds_ft_home_team_win]]-Table1[[#This Row],[Margin/3]]</f>
        <v>0.30480791350356562</v>
      </c>
      <c r="K693">
        <f>1/Table1[[#This Row],[odds_ft_draw]]-Table1[[#This Row],[Margin/3]]</f>
        <v>0.28893489763054975</v>
      </c>
      <c r="L693">
        <f>1/Table1[[#This Row],[odds_ft_away_team_win]]-Table1[[#This Row],[Margin/3]]</f>
        <v>0.40625718886588452</v>
      </c>
      <c r="M693">
        <v>4</v>
      </c>
      <c r="N693">
        <v>1.1000000000000001</v>
      </c>
      <c r="O693">
        <v>0.7</v>
      </c>
      <c r="P693">
        <v>1.07</v>
      </c>
      <c r="Q693">
        <v>1.21</v>
      </c>
      <c r="R693" t="str" cm="1">
        <f t="array" ref="R6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3">
        <v>3</v>
      </c>
      <c r="T693">
        <v>3</v>
      </c>
      <c r="U693">
        <v>6</v>
      </c>
      <c r="V693">
        <v>4</v>
      </c>
      <c r="W693">
        <v>2</v>
      </c>
      <c r="X693">
        <v>2</v>
      </c>
      <c r="Y693" t="s">
        <v>4177</v>
      </c>
      <c r="Z693" t="s">
        <v>4178</v>
      </c>
      <c r="AA693">
        <v>7</v>
      </c>
      <c r="AB693">
        <v>4</v>
      </c>
      <c r="AC693">
        <v>4</v>
      </c>
      <c r="AD693">
        <v>0</v>
      </c>
      <c r="AE693">
        <v>4</v>
      </c>
      <c r="AF693">
        <v>0</v>
      </c>
      <c r="AG693">
        <v>1</v>
      </c>
      <c r="AH693">
        <v>3</v>
      </c>
      <c r="AI693">
        <v>1</v>
      </c>
      <c r="AJ693">
        <v>3</v>
      </c>
      <c r="AK693">
        <v>19</v>
      </c>
      <c r="AL693">
        <v>14</v>
      </c>
      <c r="AM693">
        <v>7</v>
      </c>
      <c r="AN693">
        <v>5</v>
      </c>
      <c r="AO693">
        <v>12</v>
      </c>
      <c r="AP693">
        <v>9</v>
      </c>
      <c r="AQ693">
        <v>9</v>
      </c>
      <c r="AR693">
        <v>12</v>
      </c>
      <c r="AS693">
        <v>55</v>
      </c>
      <c r="AT693">
        <v>45</v>
      </c>
      <c r="AU693">
        <v>2.04</v>
      </c>
      <c r="AV693">
        <v>1.54</v>
      </c>
      <c r="AW693">
        <v>2.65</v>
      </c>
      <c r="AX693">
        <v>55</v>
      </c>
      <c r="AY693">
        <v>85</v>
      </c>
      <c r="AZ693">
        <v>45</v>
      </c>
      <c r="BA693">
        <v>35</v>
      </c>
      <c r="BB693">
        <v>10</v>
      </c>
      <c r="BC693">
        <v>30</v>
      </c>
      <c r="BD693">
        <v>60</v>
      </c>
      <c r="BE693">
        <v>60</v>
      </c>
      <c r="BF693">
        <v>85</v>
      </c>
      <c r="BG693">
        <v>8.6999999999999993</v>
      </c>
      <c r="BH693">
        <v>5.2</v>
      </c>
      <c r="BI693">
        <v>3</v>
      </c>
      <c r="BJ693">
        <v>3.15</v>
      </c>
      <c r="BK693">
        <v>2.2999999999999998</v>
      </c>
      <c r="BL693">
        <f>1/Table1[[#This Row],[odds_ft_home_team_win]]+1/Table1[[#This Row],[odds_ft_draw]]+1/Table1[[#This Row],[odds_ft_away_team_win]]-1</f>
        <v>8.557625948930303E-2</v>
      </c>
      <c r="BM693">
        <f>Table1[[#This Row],[Margin]]/3</f>
        <v>2.8525419829767678E-2</v>
      </c>
      <c r="BN693">
        <v>1.35</v>
      </c>
      <c r="BO693">
        <v>2.1</v>
      </c>
      <c r="BP693">
        <v>3.8</v>
      </c>
      <c r="BQ693">
        <v>7.25</v>
      </c>
      <c r="BR693">
        <v>1.83</v>
      </c>
      <c r="BS693">
        <v>1.91</v>
      </c>
      <c r="BT693" t="s">
        <v>3813</v>
      </c>
      <c r="BU693">
        <f>VLOOKUP(Table1[[#This Row],[Reference]],metron,11,FALSE)</f>
        <v>1.1805091283106199</v>
      </c>
      <c r="BV693">
        <f>VLOOKUP(Table1[[#This Row],[Reference]],metron,12,FALSE)</f>
        <v>1.3921316533813319</v>
      </c>
    </row>
    <row r="694" spans="1:74" hidden="1" x14ac:dyDescent="0.45">
      <c r="A694" t="s">
        <v>5402</v>
      </c>
      <c r="B694">
        <v>1597183200</v>
      </c>
      <c r="C694" s="3" t="s">
        <v>4375</v>
      </c>
      <c r="D694" t="s">
        <v>65</v>
      </c>
      <c r="E694" t="s">
        <v>66</v>
      </c>
      <c r="F694" t="s">
        <v>2218</v>
      </c>
      <c r="G694" t="s">
        <v>4346</v>
      </c>
      <c r="H694" t="s">
        <v>3808</v>
      </c>
      <c r="I694">
        <f>MROUND(Table1[[#This Row],[Prob_H]]*100,2)/100</f>
        <v>0.48</v>
      </c>
      <c r="J694">
        <f>1/Table1[[#This Row],[odds_ft_home_team_win]]-Table1[[#This Row],[Margin/3]]</f>
        <v>0.47883597883597884</v>
      </c>
      <c r="K694">
        <f>1/Table1[[#This Row],[odds_ft_draw]]-Table1[[#This Row],[Margin/3]]</f>
        <v>0.26455026455026454</v>
      </c>
      <c r="L694">
        <f>1/Table1[[#This Row],[odds_ft_away_team_win]]-Table1[[#This Row],[Margin/3]]</f>
        <v>0.25661375661375663</v>
      </c>
      <c r="M694">
        <v>4</v>
      </c>
      <c r="N694">
        <v>0.5</v>
      </c>
      <c r="O694">
        <v>1</v>
      </c>
      <c r="P694">
        <v>1.29</v>
      </c>
      <c r="Q694">
        <v>0.65</v>
      </c>
      <c r="R694" t="str" cm="1">
        <f t="array" ref="R6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0</v>
      </c>
      <c r="Y694">
        <v>43</v>
      </c>
      <c r="AA694">
        <v>4</v>
      </c>
      <c r="AB694">
        <v>2</v>
      </c>
      <c r="AC694">
        <v>3</v>
      </c>
      <c r="AD694">
        <v>0</v>
      </c>
      <c r="AE694">
        <v>2</v>
      </c>
      <c r="AF694">
        <v>0</v>
      </c>
      <c r="AG694">
        <v>1</v>
      </c>
      <c r="AH694">
        <v>2</v>
      </c>
      <c r="AI694">
        <v>1</v>
      </c>
      <c r="AJ694">
        <v>1</v>
      </c>
      <c r="AK694">
        <v>8</v>
      </c>
      <c r="AL694">
        <v>14</v>
      </c>
      <c r="AM694">
        <v>2</v>
      </c>
      <c r="AN694">
        <v>0</v>
      </c>
      <c r="AO694">
        <v>6</v>
      </c>
      <c r="AP694">
        <v>14</v>
      </c>
      <c r="AQ694">
        <v>18</v>
      </c>
      <c r="AR694">
        <v>14</v>
      </c>
      <c r="AS694">
        <v>41</v>
      </c>
      <c r="AT694">
        <v>59</v>
      </c>
      <c r="AU694">
        <v>0.96</v>
      </c>
      <c r="AV694">
        <v>1.19</v>
      </c>
      <c r="AW694">
        <v>2.25</v>
      </c>
      <c r="AX694">
        <v>75</v>
      </c>
      <c r="AY694">
        <v>100</v>
      </c>
      <c r="AZ694">
        <v>25</v>
      </c>
      <c r="BA694">
        <v>0</v>
      </c>
      <c r="BB694">
        <v>0</v>
      </c>
      <c r="BC694">
        <v>25</v>
      </c>
      <c r="BD694">
        <v>50</v>
      </c>
      <c r="BE694">
        <v>50</v>
      </c>
      <c r="BF694">
        <v>100</v>
      </c>
      <c r="BG694">
        <v>7.5</v>
      </c>
      <c r="BH694">
        <v>7</v>
      </c>
      <c r="BI694">
        <v>2</v>
      </c>
      <c r="BJ694">
        <v>3.5</v>
      </c>
      <c r="BK694">
        <v>3.6</v>
      </c>
      <c r="BL694">
        <f>1/Table1[[#This Row],[odds_ft_home_team_win]]+1/Table1[[#This Row],[odds_ft_draw]]+1/Table1[[#This Row],[odds_ft_away_team_win]]-1</f>
        <v>6.3492063492063489E-2</v>
      </c>
      <c r="BM694">
        <f>Table1[[#This Row],[Margin]]/3</f>
        <v>2.1164021164021163E-2</v>
      </c>
      <c r="BN694">
        <v>0</v>
      </c>
      <c r="BO694">
        <v>1.9</v>
      </c>
      <c r="BP694">
        <v>0</v>
      </c>
      <c r="BQ694">
        <v>0</v>
      </c>
      <c r="BR694">
        <v>0</v>
      </c>
      <c r="BS694">
        <v>0</v>
      </c>
      <c r="BT694" t="s">
        <v>3809</v>
      </c>
      <c r="BU694">
        <f>VLOOKUP(Table1[[#This Row],[Reference]],metron,11,FALSE)</f>
        <v>1.510877192982456</v>
      </c>
      <c r="BV694">
        <f>VLOOKUP(Table1[[#This Row],[Reference]],metron,12,FALSE)</f>
        <v>1.0163157894736841</v>
      </c>
    </row>
    <row r="695" spans="1:74" x14ac:dyDescent="0.45">
      <c r="A695" t="s">
        <v>5402</v>
      </c>
      <c r="B695">
        <v>1597190400</v>
      </c>
      <c r="C695" s="3" t="s">
        <v>4376</v>
      </c>
      <c r="D695" t="s">
        <v>65</v>
      </c>
      <c r="E695" t="s">
        <v>66</v>
      </c>
      <c r="F695" t="s">
        <v>103</v>
      </c>
      <c r="G695" t="s">
        <v>81</v>
      </c>
      <c r="H695" t="s">
        <v>3831</v>
      </c>
      <c r="I695">
        <f>MROUND(Table1[[#This Row],[Prob_H]]*100,2)/100</f>
        <v>0.34</v>
      </c>
      <c r="J695">
        <f>1/Table1[[#This Row],[odds_ft_home_team_win]]-Table1[[#This Row],[Margin/3]]</f>
        <v>0.34434947768281099</v>
      </c>
      <c r="K695">
        <f>1/Table1[[#This Row],[odds_ft_draw]]-Table1[[#This Row],[Margin/3]]</f>
        <v>0.28167141500474835</v>
      </c>
      <c r="L695">
        <f>1/Table1[[#This Row],[odds_ft_away_team_win]]-Table1[[#This Row],[Margin/3]]</f>
        <v>0.37397910731244066</v>
      </c>
      <c r="M695">
        <v>4</v>
      </c>
      <c r="N695">
        <v>1.5</v>
      </c>
      <c r="O695">
        <v>0.5</v>
      </c>
      <c r="P695">
        <v>1.43</v>
      </c>
      <c r="Q695">
        <v>1.5</v>
      </c>
      <c r="R695" t="str" cm="1">
        <f t="array" ref="R6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Z695">
        <v>70</v>
      </c>
      <c r="AA695">
        <v>2</v>
      </c>
      <c r="AB695">
        <v>2</v>
      </c>
      <c r="AC695">
        <v>3</v>
      </c>
      <c r="AD695">
        <v>1</v>
      </c>
      <c r="AE695">
        <v>3</v>
      </c>
      <c r="AF695">
        <v>0</v>
      </c>
      <c r="AG695">
        <v>1</v>
      </c>
      <c r="AH695">
        <v>3</v>
      </c>
      <c r="AI695">
        <v>1</v>
      </c>
      <c r="AJ695">
        <v>2</v>
      </c>
      <c r="AK695">
        <v>7</v>
      </c>
      <c r="AL695">
        <v>17</v>
      </c>
      <c r="AM695">
        <v>2</v>
      </c>
      <c r="AN695">
        <v>4</v>
      </c>
      <c r="AO695">
        <v>5</v>
      </c>
      <c r="AP695">
        <v>13</v>
      </c>
      <c r="AQ695">
        <v>21</v>
      </c>
      <c r="AR695">
        <v>17</v>
      </c>
      <c r="AS695">
        <v>45</v>
      </c>
      <c r="AT695">
        <v>55</v>
      </c>
      <c r="AU695">
        <v>0.84</v>
      </c>
      <c r="AV695">
        <v>1.72</v>
      </c>
      <c r="AW695">
        <v>1.5</v>
      </c>
      <c r="AX695">
        <v>25</v>
      </c>
      <c r="AY695">
        <v>50</v>
      </c>
      <c r="AZ695">
        <v>25</v>
      </c>
      <c r="BA695">
        <v>0</v>
      </c>
      <c r="BB695">
        <v>0</v>
      </c>
      <c r="BC695">
        <v>0</v>
      </c>
      <c r="BD695">
        <v>50</v>
      </c>
      <c r="BE695">
        <v>25</v>
      </c>
      <c r="BF695">
        <v>50</v>
      </c>
      <c r="BG695">
        <v>9.5</v>
      </c>
      <c r="BH695">
        <v>6</v>
      </c>
      <c r="BI695">
        <v>2.7</v>
      </c>
      <c r="BJ695">
        <v>3.25</v>
      </c>
      <c r="BK695">
        <v>2.5</v>
      </c>
      <c r="BL695">
        <f>1/Table1[[#This Row],[odds_ft_home_team_win]]+1/Table1[[#This Row],[odds_ft_draw]]+1/Table1[[#This Row],[odds_ft_away_team_win]]-1</f>
        <v>7.8062678062678081E-2</v>
      </c>
      <c r="BM695">
        <f>Table1[[#This Row],[Margin]]/3</f>
        <v>2.602089268755936E-2</v>
      </c>
      <c r="BN695">
        <v>1.28</v>
      </c>
      <c r="BO695">
        <v>1.91</v>
      </c>
      <c r="BP695">
        <v>3.25</v>
      </c>
      <c r="BQ695">
        <v>6.25</v>
      </c>
      <c r="BR695">
        <v>1.71</v>
      </c>
      <c r="BS695">
        <v>2.0499999999999998</v>
      </c>
      <c r="BT695" t="s">
        <v>3798</v>
      </c>
      <c r="BU695">
        <f>VLOOKUP(Table1[[#This Row],[Reference]],metron,11,FALSE)</f>
        <v>1.228921489601805</v>
      </c>
      <c r="BV695">
        <f>VLOOKUP(Table1[[#This Row],[Reference]],metron,12,FALSE)</f>
        <v>1.2940512655166849</v>
      </c>
    </row>
    <row r="696" spans="1:74" x14ac:dyDescent="0.45">
      <c r="A696" t="s">
        <v>5402</v>
      </c>
      <c r="B696">
        <v>1597197600</v>
      </c>
      <c r="C696" s="3" t="s">
        <v>4377</v>
      </c>
      <c r="D696" t="s">
        <v>65</v>
      </c>
      <c r="E696" t="s">
        <v>66</v>
      </c>
      <c r="F696" t="s">
        <v>68</v>
      </c>
      <c r="G696" t="s">
        <v>73</v>
      </c>
      <c r="H696" t="s">
        <v>3836</v>
      </c>
      <c r="I696">
        <f>MROUND(Table1[[#This Row],[Prob_H]]*100,2)/100</f>
        <v>0.68</v>
      </c>
      <c r="J696">
        <f>1/Table1[[#This Row],[odds_ft_home_team_win]]-Table1[[#This Row],[Margin/3]]</f>
        <v>0.67061393890662191</v>
      </c>
      <c r="K696">
        <f>1/Table1[[#This Row],[odds_ft_draw]]-Table1[[#This Row],[Margin/3]]</f>
        <v>0.2152156786303128</v>
      </c>
      <c r="L696">
        <f>1/Table1[[#This Row],[odds_ft_away_team_win]]-Table1[[#This Row],[Margin/3]]</f>
        <v>0.11417038246306538</v>
      </c>
      <c r="M696">
        <v>4</v>
      </c>
      <c r="N696">
        <v>1</v>
      </c>
      <c r="O696">
        <v>3</v>
      </c>
      <c r="P696">
        <v>1.53</v>
      </c>
      <c r="Q696">
        <v>1.33</v>
      </c>
      <c r="R696" t="str" cm="1">
        <f t="array" ref="R6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6">
        <v>2</v>
      </c>
      <c r="T696">
        <v>1</v>
      </c>
      <c r="U696">
        <v>3</v>
      </c>
      <c r="V696">
        <v>2</v>
      </c>
      <c r="W696">
        <v>2</v>
      </c>
      <c r="X696">
        <v>0</v>
      </c>
      <c r="Y696" t="s">
        <v>4378</v>
      </c>
      <c r="Z696">
        <v>57</v>
      </c>
      <c r="AA696">
        <v>3</v>
      </c>
      <c r="AB696">
        <v>6</v>
      </c>
      <c r="AC696">
        <v>2</v>
      </c>
      <c r="AD696">
        <v>1</v>
      </c>
      <c r="AE696">
        <v>0</v>
      </c>
      <c r="AF696">
        <v>0</v>
      </c>
      <c r="AG696">
        <v>1</v>
      </c>
      <c r="AH696">
        <v>2</v>
      </c>
      <c r="AI696">
        <v>0</v>
      </c>
      <c r="AJ696">
        <v>0</v>
      </c>
      <c r="AK696">
        <v>6</v>
      </c>
      <c r="AL696">
        <v>18</v>
      </c>
      <c r="AM696">
        <v>3</v>
      </c>
      <c r="AN696">
        <v>8</v>
      </c>
      <c r="AO696">
        <v>3</v>
      </c>
      <c r="AP696">
        <v>10</v>
      </c>
      <c r="AQ696">
        <v>11</v>
      </c>
      <c r="AR696">
        <v>15</v>
      </c>
      <c r="AS696">
        <v>50</v>
      </c>
      <c r="AT696">
        <v>50</v>
      </c>
      <c r="AU696">
        <v>0.83</v>
      </c>
      <c r="AV696">
        <v>1.91</v>
      </c>
      <c r="AW696">
        <v>2.5</v>
      </c>
      <c r="AX696">
        <v>75</v>
      </c>
      <c r="AY696">
        <v>75</v>
      </c>
      <c r="AZ696">
        <v>25</v>
      </c>
      <c r="BA696">
        <v>25</v>
      </c>
      <c r="BB696">
        <v>25</v>
      </c>
      <c r="BC696">
        <v>25</v>
      </c>
      <c r="BD696">
        <v>25</v>
      </c>
      <c r="BE696">
        <v>75</v>
      </c>
      <c r="BF696">
        <v>100</v>
      </c>
      <c r="BG696">
        <v>7.5</v>
      </c>
      <c r="BH696">
        <v>5</v>
      </c>
      <c r="BI696">
        <v>1.43</v>
      </c>
      <c r="BJ696">
        <v>4.0999999999999996</v>
      </c>
      <c r="BK696">
        <v>7</v>
      </c>
      <c r="BL696">
        <f>1/Table1[[#This Row],[odds_ft_home_team_win]]+1/Table1[[#This Row],[odds_ft_draw]]+1/Table1[[#This Row],[odds_ft_away_team_win]]-1</f>
        <v>8.6060281182232412E-2</v>
      </c>
      <c r="BM696">
        <f>Table1[[#This Row],[Margin]]/3</f>
        <v>2.8686760394077471E-2</v>
      </c>
      <c r="BN696">
        <v>1.28</v>
      </c>
      <c r="BO696">
        <v>1.91</v>
      </c>
      <c r="BP696">
        <v>3.25</v>
      </c>
      <c r="BQ696">
        <v>6.25</v>
      </c>
      <c r="BR696">
        <v>2</v>
      </c>
      <c r="BS696">
        <v>1.71</v>
      </c>
      <c r="BT696" t="s">
        <v>3807</v>
      </c>
      <c r="BU696">
        <f>VLOOKUP(Table1[[#This Row],[Reference]],metron,11,FALSE)</f>
        <v>2.1359338061465718</v>
      </c>
      <c r="BV696">
        <f>VLOOKUP(Table1[[#This Row],[Reference]],metron,12,FALSE)</f>
        <v>0.77482269503546097</v>
      </c>
    </row>
    <row r="697" spans="1:74" x14ac:dyDescent="0.45">
      <c r="A697" t="s">
        <v>5402</v>
      </c>
      <c r="B697">
        <v>1597269600</v>
      </c>
      <c r="C697" s="3" t="s">
        <v>4379</v>
      </c>
      <c r="D697" t="s">
        <v>65</v>
      </c>
      <c r="E697" t="s">
        <v>66</v>
      </c>
      <c r="F697" t="s">
        <v>80</v>
      </c>
      <c r="G697" t="s">
        <v>77</v>
      </c>
      <c r="H697" t="s">
        <v>3815</v>
      </c>
      <c r="I697">
        <f>MROUND(Table1[[#This Row],[Prob_H]]*100,2)/100</f>
        <v>0.22</v>
      </c>
      <c r="J697">
        <f>1/Table1[[#This Row],[odds_ft_home_team_win]]-Table1[[#This Row],[Margin/3]]</f>
        <v>0.214307885071713</v>
      </c>
      <c r="K697">
        <f>1/Table1[[#This Row],[odds_ft_draw]]-Table1[[#This Row],[Margin/3]]</f>
        <v>0.27472010966304206</v>
      </c>
      <c r="L697">
        <f>1/Table1[[#This Row],[odds_ft_away_team_win]]-Table1[[#This Row],[Margin/3]]</f>
        <v>0.51097200526524489</v>
      </c>
      <c r="M697">
        <v>4</v>
      </c>
      <c r="N697">
        <v>1</v>
      </c>
      <c r="O697">
        <v>1</v>
      </c>
      <c r="P697">
        <v>1.82</v>
      </c>
      <c r="Q697">
        <v>1.77</v>
      </c>
      <c r="R697" t="str" cm="1">
        <f t="array" ref="R6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0</v>
      </c>
      <c r="Y697">
        <v>29</v>
      </c>
      <c r="AA697">
        <v>3</v>
      </c>
      <c r="AB697">
        <v>16</v>
      </c>
      <c r="AC697">
        <v>1</v>
      </c>
      <c r="AD697">
        <v>0</v>
      </c>
      <c r="AE697">
        <v>2</v>
      </c>
      <c r="AF697">
        <v>0</v>
      </c>
      <c r="AG697">
        <v>0</v>
      </c>
      <c r="AH697">
        <v>1</v>
      </c>
      <c r="AI697">
        <v>2</v>
      </c>
      <c r="AJ697">
        <v>0</v>
      </c>
      <c r="AK697">
        <v>6</v>
      </c>
      <c r="AL697">
        <v>12</v>
      </c>
      <c r="AM697">
        <v>3</v>
      </c>
      <c r="AN697">
        <v>6</v>
      </c>
      <c r="AO697">
        <v>3</v>
      </c>
      <c r="AP697">
        <v>6</v>
      </c>
      <c r="AQ697">
        <v>15</v>
      </c>
      <c r="AR697">
        <v>11</v>
      </c>
      <c r="AS697">
        <v>27</v>
      </c>
      <c r="AT697">
        <v>73</v>
      </c>
      <c r="AU697">
        <v>0.96</v>
      </c>
      <c r="AV697">
        <v>2.09</v>
      </c>
      <c r="AW697">
        <v>2</v>
      </c>
      <c r="AX697">
        <v>100</v>
      </c>
      <c r="AY697">
        <v>100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100</v>
      </c>
      <c r="BF697">
        <v>100</v>
      </c>
      <c r="BG697">
        <v>12</v>
      </c>
      <c r="BH697">
        <v>6</v>
      </c>
      <c r="BI697">
        <v>4.2</v>
      </c>
      <c r="BJ697">
        <v>3.35</v>
      </c>
      <c r="BK697">
        <v>1.87</v>
      </c>
      <c r="BL697">
        <f>1/Table1[[#This Row],[odds_ft_home_team_win]]+1/Table1[[#This Row],[odds_ft_draw]]+1/Table1[[#This Row],[odds_ft_away_team_win]]-1</f>
        <v>7.1362059070575246E-2</v>
      </c>
      <c r="BM697">
        <f>Table1[[#This Row],[Margin]]/3</f>
        <v>2.3787353023525082E-2</v>
      </c>
      <c r="BN697">
        <v>1.31</v>
      </c>
      <c r="BO697">
        <v>1.95</v>
      </c>
      <c r="BP697">
        <v>3.5</v>
      </c>
      <c r="BQ697">
        <v>6.7</v>
      </c>
      <c r="BR697">
        <v>1.83</v>
      </c>
      <c r="BS697">
        <v>1.91</v>
      </c>
      <c r="BT697" t="s">
        <v>3847</v>
      </c>
      <c r="BU697">
        <f>VLOOKUP(Table1[[#This Row],[Reference]],metron,11,FALSE)</f>
        <v>1.0633893919793009</v>
      </c>
      <c r="BV697">
        <f>VLOOKUP(Table1[[#This Row],[Reference]],metron,12,FALSE)</f>
        <v>1.648124191461837</v>
      </c>
    </row>
    <row r="698" spans="1:74" x14ac:dyDescent="0.45">
      <c r="A698" t="s">
        <v>5402</v>
      </c>
      <c r="B698">
        <v>1597276800</v>
      </c>
      <c r="C698" s="3" t="s">
        <v>4380</v>
      </c>
      <c r="D698" t="s">
        <v>65</v>
      </c>
      <c r="E698" t="s">
        <v>66</v>
      </c>
      <c r="F698" t="s">
        <v>3788</v>
      </c>
      <c r="G698" t="s">
        <v>98</v>
      </c>
      <c r="H698" t="s">
        <v>3796</v>
      </c>
      <c r="I698">
        <f>MROUND(Table1[[#This Row],[Prob_H]]*100,2)/100</f>
        <v>0.34</v>
      </c>
      <c r="J698">
        <f>1/Table1[[#This Row],[odds_ft_home_team_win]]-Table1[[#This Row],[Margin/3]]</f>
        <v>0.34517113257189547</v>
      </c>
      <c r="K698">
        <f>1/Table1[[#This Row],[odds_ft_draw]]-Table1[[#This Row],[Margin/3]]</f>
        <v>0.30266961466054154</v>
      </c>
      <c r="L698">
        <f>1/Table1[[#This Row],[odds_ft_away_team_win]]-Table1[[#This Row],[Margin/3]]</f>
        <v>0.35215925276756288</v>
      </c>
      <c r="M698">
        <v>4</v>
      </c>
      <c r="N698">
        <v>3</v>
      </c>
      <c r="O698">
        <v>0</v>
      </c>
      <c r="P698">
        <v>1.41</v>
      </c>
      <c r="Q698">
        <v>1.35</v>
      </c>
      <c r="R698" t="str" cm="1">
        <f t="array" ref="R6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698">
        <v>0</v>
      </c>
      <c r="T698">
        <v>2</v>
      </c>
      <c r="U698">
        <v>2</v>
      </c>
      <c r="V698">
        <v>0</v>
      </c>
      <c r="W698">
        <v>0</v>
      </c>
      <c r="X698">
        <v>0</v>
      </c>
      <c r="Z698" t="s">
        <v>4381</v>
      </c>
      <c r="AA698">
        <v>5</v>
      </c>
      <c r="AB698">
        <v>2</v>
      </c>
      <c r="AC698">
        <v>2</v>
      </c>
      <c r="AD698">
        <v>0</v>
      </c>
      <c r="AE698">
        <v>4</v>
      </c>
      <c r="AF698">
        <v>1</v>
      </c>
      <c r="AG698">
        <v>0</v>
      </c>
      <c r="AH698">
        <v>2</v>
      </c>
      <c r="AI698">
        <v>1</v>
      </c>
      <c r="AJ698">
        <v>4</v>
      </c>
      <c r="AK698">
        <v>8</v>
      </c>
      <c r="AL698">
        <v>7</v>
      </c>
      <c r="AM698">
        <v>3</v>
      </c>
      <c r="AN698">
        <v>4</v>
      </c>
      <c r="AO698">
        <v>5</v>
      </c>
      <c r="AP698">
        <v>3</v>
      </c>
      <c r="AQ698">
        <v>6</v>
      </c>
      <c r="AR698">
        <v>13</v>
      </c>
      <c r="AS698">
        <v>47</v>
      </c>
      <c r="AT698">
        <v>53</v>
      </c>
      <c r="AU698">
        <v>1.2</v>
      </c>
      <c r="AV698">
        <v>1.1100000000000001</v>
      </c>
      <c r="AW698">
        <v>1.5</v>
      </c>
      <c r="AX698">
        <v>0</v>
      </c>
      <c r="AY698">
        <v>50</v>
      </c>
      <c r="AZ698">
        <v>0</v>
      </c>
      <c r="BA698">
        <v>0</v>
      </c>
      <c r="BB698">
        <v>0</v>
      </c>
      <c r="BC698">
        <v>0</v>
      </c>
      <c r="BD698">
        <v>50</v>
      </c>
      <c r="BE698">
        <v>0</v>
      </c>
      <c r="BF698">
        <v>100</v>
      </c>
      <c r="BG698">
        <v>8</v>
      </c>
      <c r="BH698">
        <v>7</v>
      </c>
      <c r="BI698">
        <v>2.7</v>
      </c>
      <c r="BJ698">
        <v>3.05</v>
      </c>
      <c r="BK698">
        <v>2.65</v>
      </c>
      <c r="BL698">
        <f>1/Table1[[#This Row],[odds_ft_home_team_win]]+1/Table1[[#This Row],[odds_ft_draw]]+1/Table1[[#This Row],[odds_ft_away_team_win]]-1</f>
        <v>7.5597713395424648E-2</v>
      </c>
      <c r="BM698">
        <f>Table1[[#This Row],[Margin]]/3</f>
        <v>2.5199237798474883E-2</v>
      </c>
      <c r="BN698">
        <v>1.42</v>
      </c>
      <c r="BO698">
        <v>2.2999999999999998</v>
      </c>
      <c r="BP698">
        <v>4.4000000000000004</v>
      </c>
      <c r="BQ698">
        <v>8.75</v>
      </c>
      <c r="BR698">
        <v>1.95</v>
      </c>
      <c r="BS698">
        <v>1.77</v>
      </c>
      <c r="BT698" t="s">
        <v>3860</v>
      </c>
      <c r="BU698">
        <f>VLOOKUP(Table1[[#This Row],[Reference]],metron,11,FALSE)</f>
        <v>1.228921489601805</v>
      </c>
      <c r="BV698">
        <f>VLOOKUP(Table1[[#This Row],[Reference]],metron,12,FALSE)</f>
        <v>1.2940512655166849</v>
      </c>
    </row>
    <row r="699" spans="1:74" hidden="1" x14ac:dyDescent="0.45">
      <c r="A699" t="s">
        <v>5402</v>
      </c>
      <c r="B699">
        <v>1597284000</v>
      </c>
      <c r="C699" s="3" t="s">
        <v>4382</v>
      </c>
      <c r="D699" t="s">
        <v>65</v>
      </c>
      <c r="E699" t="s">
        <v>66</v>
      </c>
      <c r="F699" t="s">
        <v>94</v>
      </c>
      <c r="G699" t="s">
        <v>85</v>
      </c>
      <c r="H699" t="s">
        <v>3793</v>
      </c>
      <c r="I699">
        <f>MROUND(Table1[[#This Row],[Prob_H]]*100,2)/100</f>
        <v>0.3</v>
      </c>
      <c r="J699">
        <f>1/Table1[[#This Row],[odds_ft_home_team_win]]-Table1[[#This Row],[Margin/3]]</f>
        <v>0.29331642779569983</v>
      </c>
      <c r="K699">
        <f>1/Table1[[#This Row],[odds_ft_draw]]-Table1[[#This Row],[Margin/3]]</f>
        <v>0.26571118279915051</v>
      </c>
      <c r="L699">
        <f>1/Table1[[#This Row],[odds_ft_away_team_win]]-Table1[[#This Row],[Margin/3]]</f>
        <v>0.44097238940514982</v>
      </c>
      <c r="M699">
        <v>4</v>
      </c>
      <c r="N699">
        <v>2</v>
      </c>
      <c r="O699">
        <v>0</v>
      </c>
      <c r="P699">
        <v>1.65</v>
      </c>
      <c r="Q699">
        <v>1.39</v>
      </c>
      <c r="R699" t="str" cm="1">
        <f t="array" ref="R6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699">
        <v>1</v>
      </c>
      <c r="T699">
        <v>1</v>
      </c>
      <c r="U699">
        <v>2</v>
      </c>
      <c r="V699">
        <v>1</v>
      </c>
      <c r="W699">
        <v>1</v>
      </c>
      <c r="X699">
        <v>0</v>
      </c>
      <c r="Y699">
        <v>43</v>
      </c>
      <c r="Z699">
        <v>62</v>
      </c>
      <c r="AA699">
        <v>8</v>
      </c>
      <c r="AB699">
        <v>5</v>
      </c>
      <c r="AC699">
        <v>4</v>
      </c>
      <c r="AD699">
        <v>0</v>
      </c>
      <c r="AE699">
        <v>3</v>
      </c>
      <c r="AF699">
        <v>0</v>
      </c>
      <c r="AG699">
        <v>0</v>
      </c>
      <c r="AH699">
        <v>4</v>
      </c>
      <c r="AI699">
        <v>1</v>
      </c>
      <c r="AJ699">
        <v>2</v>
      </c>
      <c r="AK699">
        <v>15</v>
      </c>
      <c r="AL699">
        <v>11</v>
      </c>
      <c r="AM699">
        <v>5</v>
      </c>
      <c r="AN699">
        <v>4</v>
      </c>
      <c r="AO699">
        <v>10</v>
      </c>
      <c r="AP699">
        <v>7</v>
      </c>
      <c r="AQ699">
        <v>11</v>
      </c>
      <c r="AR699">
        <v>7</v>
      </c>
      <c r="AS699">
        <v>47</v>
      </c>
      <c r="AT699">
        <v>53</v>
      </c>
      <c r="AU699">
        <v>1.87</v>
      </c>
      <c r="AV699">
        <v>1.59</v>
      </c>
      <c r="AW699">
        <v>2.25</v>
      </c>
      <c r="AX699">
        <v>50</v>
      </c>
      <c r="AY699">
        <v>50</v>
      </c>
      <c r="AZ699">
        <v>25</v>
      </c>
      <c r="BA699">
        <v>25</v>
      </c>
      <c r="BB699">
        <v>25</v>
      </c>
      <c r="BC699">
        <v>0</v>
      </c>
      <c r="BD699">
        <v>25</v>
      </c>
      <c r="BE699">
        <v>50</v>
      </c>
      <c r="BF699">
        <v>100</v>
      </c>
      <c r="BG699">
        <v>13.5</v>
      </c>
      <c r="BH699">
        <v>4</v>
      </c>
      <c r="BI699">
        <v>3.15</v>
      </c>
      <c r="BJ699">
        <v>3.45</v>
      </c>
      <c r="BK699">
        <v>2.15</v>
      </c>
      <c r="BL699">
        <f>1/Table1[[#This Row],[odds_ft_home_team_win]]+1/Table1[[#This Row],[odds_ft_draw]]+1/Table1[[#This Row],[odds_ft_away_team_win]]-1</f>
        <v>7.2431668993852893E-2</v>
      </c>
      <c r="BM699">
        <f>Table1[[#This Row],[Margin]]/3</f>
        <v>2.414388966461763E-2</v>
      </c>
      <c r="BN699">
        <v>1.23</v>
      </c>
      <c r="BO699">
        <v>1.74</v>
      </c>
      <c r="BP699">
        <v>2.9</v>
      </c>
      <c r="BQ699">
        <v>5.35</v>
      </c>
      <c r="BR699">
        <v>1.62</v>
      </c>
      <c r="BS699">
        <v>2.2000000000000002</v>
      </c>
      <c r="BT699" t="s">
        <v>3833</v>
      </c>
      <c r="BU699">
        <f>VLOOKUP(Table1[[#This Row],[Reference]],metron,11,FALSE)</f>
        <v>1.1805091283106199</v>
      </c>
      <c r="BV699">
        <f>VLOOKUP(Table1[[#This Row],[Reference]],metron,12,FALSE)</f>
        <v>1.3921316533813319</v>
      </c>
    </row>
    <row r="700" spans="1:74" x14ac:dyDescent="0.45">
      <c r="A700" t="s">
        <v>5402</v>
      </c>
      <c r="B700">
        <v>1597284360</v>
      </c>
      <c r="C700" s="3" t="s">
        <v>4383</v>
      </c>
      <c r="D700" t="s">
        <v>65</v>
      </c>
      <c r="E700" t="s">
        <v>66</v>
      </c>
      <c r="F700" t="s">
        <v>72</v>
      </c>
      <c r="G700" t="s">
        <v>3792</v>
      </c>
      <c r="H700" t="s">
        <v>3811</v>
      </c>
      <c r="I700">
        <f>MROUND(Table1[[#This Row],[Prob_H]]*100,2)/100</f>
        <v>0.48</v>
      </c>
      <c r="J700">
        <f>1/Table1[[#This Row],[odds_ft_home_team_win]]-Table1[[#This Row],[Margin/3]]</f>
        <v>0.47619047619047622</v>
      </c>
      <c r="K700">
        <f>1/Table1[[#This Row],[odds_ft_draw]]-Table1[[#This Row],[Margin/3]]</f>
        <v>0.26190476190476192</v>
      </c>
      <c r="L700">
        <f>1/Table1[[#This Row],[odds_ft_away_team_win]]-Table1[[#This Row],[Margin/3]]</f>
        <v>0.26190476190476192</v>
      </c>
      <c r="M700">
        <v>4</v>
      </c>
      <c r="N700">
        <v>2</v>
      </c>
      <c r="O700">
        <v>0</v>
      </c>
      <c r="P700">
        <v>1.59</v>
      </c>
      <c r="Q700">
        <v>0.35</v>
      </c>
      <c r="R700" t="str" cm="1">
        <f t="array" ref="R7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00">
        <v>0</v>
      </c>
      <c r="T700">
        <v>2</v>
      </c>
      <c r="U700">
        <v>2</v>
      </c>
      <c r="V700">
        <v>1</v>
      </c>
      <c r="W700">
        <v>0</v>
      </c>
      <c r="X700">
        <v>1</v>
      </c>
      <c r="Z700" t="s">
        <v>4384</v>
      </c>
      <c r="AA700">
        <v>8</v>
      </c>
      <c r="AB700">
        <v>6</v>
      </c>
      <c r="AC700">
        <v>2</v>
      </c>
      <c r="AD700">
        <v>0</v>
      </c>
      <c r="AE700">
        <v>4</v>
      </c>
      <c r="AF700">
        <v>0</v>
      </c>
      <c r="AG700">
        <v>1</v>
      </c>
      <c r="AH700">
        <v>1</v>
      </c>
      <c r="AI700">
        <v>3</v>
      </c>
      <c r="AJ700">
        <v>1</v>
      </c>
      <c r="AK700">
        <v>11</v>
      </c>
      <c r="AL700">
        <v>8</v>
      </c>
      <c r="AM700">
        <v>4</v>
      </c>
      <c r="AN700">
        <v>5</v>
      </c>
      <c r="AO700">
        <v>7</v>
      </c>
      <c r="AP700">
        <v>3</v>
      </c>
      <c r="AQ700">
        <v>16</v>
      </c>
      <c r="AR700">
        <v>19</v>
      </c>
      <c r="AS700">
        <v>70</v>
      </c>
      <c r="AT700">
        <v>30</v>
      </c>
      <c r="AU700">
        <v>1.82</v>
      </c>
      <c r="AV700">
        <v>1.23</v>
      </c>
      <c r="AW700">
        <v>3.5</v>
      </c>
      <c r="AX700">
        <v>75</v>
      </c>
      <c r="AY700">
        <v>75</v>
      </c>
      <c r="AZ700">
        <v>75</v>
      </c>
      <c r="BA700">
        <v>75</v>
      </c>
      <c r="BB700">
        <v>50</v>
      </c>
      <c r="BC700">
        <v>75</v>
      </c>
      <c r="BD700">
        <v>75</v>
      </c>
      <c r="BE700">
        <v>75</v>
      </c>
      <c r="BF700">
        <v>75</v>
      </c>
      <c r="BG700">
        <v>8</v>
      </c>
      <c r="BH700">
        <v>7.5</v>
      </c>
      <c r="BI700">
        <v>2</v>
      </c>
      <c r="BJ700">
        <v>3.5</v>
      </c>
      <c r="BK700">
        <v>3.5</v>
      </c>
      <c r="BL700">
        <f>1/Table1[[#This Row],[odds_ft_home_team_win]]+1/Table1[[#This Row],[odds_ft_draw]]+1/Table1[[#This Row],[odds_ft_away_team_win]]-1</f>
        <v>7.1428571428571397E-2</v>
      </c>
      <c r="BM700">
        <f>Table1[[#This Row],[Margin]]/3</f>
        <v>2.3809523809523798E-2</v>
      </c>
      <c r="BN700">
        <v>1.29</v>
      </c>
      <c r="BO700">
        <v>1.91</v>
      </c>
      <c r="BP700">
        <v>3.3</v>
      </c>
      <c r="BQ700">
        <v>6.35</v>
      </c>
      <c r="BR700">
        <v>1.77</v>
      </c>
      <c r="BS700">
        <v>2</v>
      </c>
      <c r="BT700" t="s">
        <v>3829</v>
      </c>
      <c r="BU700">
        <f>VLOOKUP(Table1[[#This Row],[Reference]],metron,11,FALSE)</f>
        <v>1.510877192982456</v>
      </c>
      <c r="BV700">
        <f>VLOOKUP(Table1[[#This Row],[Reference]],metron,12,FALSE)</f>
        <v>1.0163157894736841</v>
      </c>
    </row>
    <row r="701" spans="1:74" x14ac:dyDescent="0.45">
      <c r="A701" t="s">
        <v>5402</v>
      </c>
      <c r="B701">
        <v>1597363200</v>
      </c>
      <c r="C701" s="3" t="s">
        <v>4385</v>
      </c>
      <c r="D701" t="s">
        <v>65</v>
      </c>
      <c r="E701" t="s">
        <v>66</v>
      </c>
      <c r="F701" t="s">
        <v>93</v>
      </c>
      <c r="G701" t="s">
        <v>97</v>
      </c>
      <c r="H701" t="s">
        <v>3784</v>
      </c>
      <c r="I701">
        <f>MROUND(Table1[[#This Row],[Prob_H]]*100,2)/100</f>
        <v>0.4</v>
      </c>
      <c r="J701">
        <f>1/Table1[[#This Row],[odds_ft_home_team_win]]-Table1[[#This Row],[Margin/3]]</f>
        <v>0.4087433894992803</v>
      </c>
      <c r="K701">
        <f>1/Table1[[#This Row],[odds_ft_draw]]-Table1[[#This Row],[Margin/3]]</f>
        <v>0.27246824349019522</v>
      </c>
      <c r="L701">
        <f>1/Table1[[#This Row],[odds_ft_away_team_win]]-Table1[[#This Row],[Margin/3]]</f>
        <v>0.31878836701052465</v>
      </c>
      <c r="M701">
        <v>4</v>
      </c>
      <c r="N701">
        <v>0</v>
      </c>
      <c r="O701">
        <v>0</v>
      </c>
      <c r="P701">
        <v>1.21</v>
      </c>
      <c r="Q701">
        <v>0.55000000000000004</v>
      </c>
      <c r="R701" t="str" cm="1">
        <f t="array" ref="R7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01">
        <v>1</v>
      </c>
      <c r="T701">
        <v>2</v>
      </c>
      <c r="U701">
        <v>3</v>
      </c>
      <c r="V701">
        <v>2</v>
      </c>
      <c r="W701">
        <v>1</v>
      </c>
      <c r="X701">
        <v>1</v>
      </c>
      <c r="Y701">
        <v>28</v>
      </c>
      <c r="Z701" t="s">
        <v>4386</v>
      </c>
      <c r="AA701">
        <v>3</v>
      </c>
      <c r="AB701">
        <v>2</v>
      </c>
      <c r="AC701">
        <v>2</v>
      </c>
      <c r="AD701">
        <v>0</v>
      </c>
      <c r="AE701">
        <v>4</v>
      </c>
      <c r="AF701">
        <v>0</v>
      </c>
      <c r="AG701">
        <v>1</v>
      </c>
      <c r="AH701">
        <v>1</v>
      </c>
      <c r="AI701">
        <v>2</v>
      </c>
      <c r="AJ701">
        <v>2</v>
      </c>
      <c r="AK701">
        <v>15</v>
      </c>
      <c r="AL701">
        <v>8</v>
      </c>
      <c r="AM701">
        <v>2</v>
      </c>
      <c r="AN701">
        <v>4</v>
      </c>
      <c r="AO701">
        <v>13</v>
      </c>
      <c r="AP701">
        <v>4</v>
      </c>
      <c r="AQ701">
        <v>6</v>
      </c>
      <c r="AR701">
        <v>14</v>
      </c>
      <c r="AS701">
        <v>62</v>
      </c>
      <c r="AT701">
        <v>38</v>
      </c>
      <c r="AU701">
        <v>1.45</v>
      </c>
      <c r="AV701">
        <v>1.03</v>
      </c>
      <c r="AW701">
        <v>3.25</v>
      </c>
      <c r="AX701">
        <v>100</v>
      </c>
      <c r="AY701">
        <v>100</v>
      </c>
      <c r="AZ701">
        <v>100</v>
      </c>
      <c r="BA701">
        <v>25</v>
      </c>
      <c r="BB701">
        <v>0</v>
      </c>
      <c r="BC701">
        <v>50</v>
      </c>
      <c r="BD701">
        <v>100</v>
      </c>
      <c r="BE701">
        <v>75</v>
      </c>
      <c r="BF701">
        <v>75</v>
      </c>
      <c r="BG701">
        <v>12.5</v>
      </c>
      <c r="BH701">
        <v>5</v>
      </c>
      <c r="BI701">
        <v>2.2999999999999998</v>
      </c>
      <c r="BJ701">
        <v>3.35</v>
      </c>
      <c r="BK701">
        <v>2.9</v>
      </c>
      <c r="BL701">
        <f>1/Table1[[#This Row],[odds_ft_home_team_win]]+1/Table1[[#This Row],[odds_ft_draw]]+1/Table1[[#This Row],[odds_ft_away_team_win]]-1</f>
        <v>7.8117657589115819E-2</v>
      </c>
      <c r="BM701">
        <f>Table1[[#This Row],[Margin]]/3</f>
        <v>2.6039219196371938E-2</v>
      </c>
      <c r="BN701">
        <v>1.26</v>
      </c>
      <c r="BO701">
        <v>1.83</v>
      </c>
      <c r="BP701">
        <v>3.15</v>
      </c>
      <c r="BQ701">
        <v>5.9</v>
      </c>
      <c r="BR701">
        <v>1.67</v>
      </c>
      <c r="BS701">
        <v>2.1</v>
      </c>
      <c r="BT701" t="s">
        <v>3790</v>
      </c>
      <c r="BU701">
        <f>VLOOKUP(Table1[[#This Row],[Reference]],metron,11,FALSE)</f>
        <v>1.344038264434575</v>
      </c>
      <c r="BV701">
        <f>VLOOKUP(Table1[[#This Row],[Reference]],metron,12,FALSE)</f>
        <v>1.1515772691037469</v>
      </c>
    </row>
    <row r="702" spans="1:74" x14ac:dyDescent="0.45">
      <c r="A702" t="s">
        <v>5402</v>
      </c>
      <c r="B702">
        <v>1597370400</v>
      </c>
      <c r="C702" s="3" t="s">
        <v>4387</v>
      </c>
      <c r="D702" t="s">
        <v>65</v>
      </c>
      <c r="E702" t="s">
        <v>66</v>
      </c>
      <c r="F702" t="s">
        <v>86</v>
      </c>
      <c r="G702" t="s">
        <v>88</v>
      </c>
      <c r="H702" t="s">
        <v>3822</v>
      </c>
      <c r="I702">
        <f>MROUND(Table1[[#This Row],[Prob_H]]*100,2)/100</f>
        <v>0.48</v>
      </c>
      <c r="J702">
        <f>1/Table1[[#This Row],[odds_ft_home_team_win]]-Table1[[#This Row],[Margin/3]]</f>
        <v>0.47326746548945414</v>
      </c>
      <c r="K702">
        <f>1/Table1[[#This Row],[odds_ft_draw]]-Table1[[#This Row],[Margin/3]]</f>
        <v>0.25495760633452458</v>
      </c>
      <c r="L702">
        <f>1/Table1[[#This Row],[odds_ft_away_team_win]]-Table1[[#This Row],[Margin/3]]</f>
        <v>0.27177492817602128</v>
      </c>
      <c r="M702">
        <v>4</v>
      </c>
      <c r="N702">
        <v>3</v>
      </c>
      <c r="O702">
        <v>0.5</v>
      </c>
      <c r="P702">
        <v>2.37</v>
      </c>
      <c r="Q702">
        <v>0.8</v>
      </c>
      <c r="R702" t="str" cm="1">
        <f t="array" ref="R7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2">
        <v>3</v>
      </c>
      <c r="T702">
        <v>1</v>
      </c>
      <c r="U702">
        <v>4</v>
      </c>
      <c r="V702">
        <v>3</v>
      </c>
      <c r="W702">
        <v>3</v>
      </c>
      <c r="X702">
        <v>0</v>
      </c>
      <c r="Y702" t="s">
        <v>4388</v>
      </c>
      <c r="Z702">
        <v>67</v>
      </c>
      <c r="AA702">
        <v>4</v>
      </c>
      <c r="AB702">
        <v>3</v>
      </c>
      <c r="AC702">
        <v>3</v>
      </c>
      <c r="AD702">
        <v>0</v>
      </c>
      <c r="AE702">
        <v>1</v>
      </c>
      <c r="AF702">
        <v>0</v>
      </c>
      <c r="AG702">
        <v>1</v>
      </c>
      <c r="AH702">
        <v>2</v>
      </c>
      <c r="AI702">
        <v>1</v>
      </c>
      <c r="AJ702">
        <v>0</v>
      </c>
      <c r="AK702">
        <v>17</v>
      </c>
      <c r="AL702">
        <v>15</v>
      </c>
      <c r="AM702">
        <v>8</v>
      </c>
      <c r="AN702">
        <v>5</v>
      </c>
      <c r="AO702">
        <v>9</v>
      </c>
      <c r="AP702">
        <v>10</v>
      </c>
      <c r="AQ702">
        <v>18</v>
      </c>
      <c r="AR702">
        <v>14</v>
      </c>
      <c r="AS702">
        <v>54</v>
      </c>
      <c r="AT702">
        <v>46</v>
      </c>
      <c r="AU702">
        <v>1.94</v>
      </c>
      <c r="AV702">
        <v>1.65</v>
      </c>
      <c r="AW702">
        <v>3.5</v>
      </c>
      <c r="AX702">
        <v>25</v>
      </c>
      <c r="AY702">
        <v>100</v>
      </c>
      <c r="AZ702">
        <v>75</v>
      </c>
      <c r="BA702">
        <v>75</v>
      </c>
      <c r="BB702">
        <v>0</v>
      </c>
      <c r="BC702">
        <v>25</v>
      </c>
      <c r="BD702">
        <v>100</v>
      </c>
      <c r="BE702">
        <v>75</v>
      </c>
      <c r="BF702">
        <v>100</v>
      </c>
      <c r="BG702">
        <v>7</v>
      </c>
      <c r="BH702">
        <v>3</v>
      </c>
      <c r="BI702">
        <v>2</v>
      </c>
      <c r="BJ702">
        <v>3.55</v>
      </c>
      <c r="BK702">
        <v>3.35</v>
      </c>
      <c r="BL702">
        <f>1/Table1[[#This Row],[odds_ft_home_team_win]]+1/Table1[[#This Row],[odds_ft_draw]]+1/Table1[[#This Row],[odds_ft_away_team_win]]-1</f>
        <v>8.0197603531637629E-2</v>
      </c>
      <c r="BM702">
        <f>Table1[[#This Row],[Margin]]/3</f>
        <v>2.6732534510545875E-2</v>
      </c>
      <c r="BN702">
        <v>1.2</v>
      </c>
      <c r="BO702">
        <v>1.65</v>
      </c>
      <c r="BP702">
        <v>2.6</v>
      </c>
      <c r="BQ702">
        <v>4.7</v>
      </c>
      <c r="BR702">
        <v>1.54</v>
      </c>
      <c r="BS702">
        <v>2.35</v>
      </c>
      <c r="BT702" t="s">
        <v>3833</v>
      </c>
      <c r="BU702">
        <f>VLOOKUP(Table1[[#This Row],[Reference]],metron,11,FALSE)</f>
        <v>1.510877192982456</v>
      </c>
      <c r="BV702">
        <f>VLOOKUP(Table1[[#This Row],[Reference]],metron,12,FALSE)</f>
        <v>1.0163157894736841</v>
      </c>
    </row>
    <row r="703" spans="1:74" hidden="1" x14ac:dyDescent="0.45">
      <c r="A703" t="s">
        <v>5401</v>
      </c>
      <c r="B703">
        <v>1611889200</v>
      </c>
      <c r="C703" s="3" t="s">
        <v>4642</v>
      </c>
      <c r="D703" t="s">
        <v>65</v>
      </c>
      <c r="E703" t="s">
        <v>66</v>
      </c>
      <c r="F703" t="s">
        <v>68</v>
      </c>
      <c r="G703" t="s">
        <v>2218</v>
      </c>
      <c r="H703" t="s">
        <v>3822</v>
      </c>
      <c r="I703">
        <f>MROUND(Table1[[#This Row],[Prob_H]]*100,2)/100</f>
        <v>0.6</v>
      </c>
      <c r="J703">
        <f>1/Table1[[#This Row],[odds_ft_home_team_win]]-Table1[[#This Row],[Margin/3]]</f>
        <v>0.59661835748792269</v>
      </c>
      <c r="K703">
        <f>1/Table1[[#This Row],[odds_ft_draw]]-Table1[[#This Row],[Margin/3]]</f>
        <v>0.26121463077984813</v>
      </c>
      <c r="L703">
        <f>1/Table1[[#This Row],[odds_ft_away_team_win]]-Table1[[#This Row],[Margin/3]]</f>
        <v>0.14216701173222912</v>
      </c>
      <c r="M703">
        <v>4</v>
      </c>
      <c r="N703">
        <v>1.83</v>
      </c>
      <c r="O703">
        <v>1</v>
      </c>
      <c r="P703">
        <v>1.53</v>
      </c>
      <c r="Q703">
        <v>0.72</v>
      </c>
      <c r="R703" t="str" cm="1">
        <f t="array" ref="R7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3">
        <v>1</v>
      </c>
      <c r="T703">
        <v>1</v>
      </c>
      <c r="U703">
        <v>2</v>
      </c>
      <c r="V703">
        <v>2</v>
      </c>
      <c r="W703">
        <v>1</v>
      </c>
      <c r="X703">
        <v>1</v>
      </c>
      <c r="Y703">
        <v>45</v>
      </c>
      <c r="Z703">
        <v>34</v>
      </c>
      <c r="AA703">
        <v>8</v>
      </c>
      <c r="AB703">
        <v>2</v>
      </c>
      <c r="AC703">
        <v>3</v>
      </c>
      <c r="AD703">
        <v>0</v>
      </c>
      <c r="AE703">
        <v>3</v>
      </c>
      <c r="AF703">
        <v>0</v>
      </c>
      <c r="AG703">
        <v>1</v>
      </c>
      <c r="AH703">
        <v>2</v>
      </c>
      <c r="AI703">
        <v>1</v>
      </c>
      <c r="AJ703">
        <v>2</v>
      </c>
      <c r="AK703">
        <v>16</v>
      </c>
      <c r="AL703">
        <v>6</v>
      </c>
      <c r="AM703">
        <v>7</v>
      </c>
      <c r="AN703">
        <v>3</v>
      </c>
      <c r="AO703">
        <v>9</v>
      </c>
      <c r="AP703">
        <v>3</v>
      </c>
      <c r="AQ703">
        <v>13</v>
      </c>
      <c r="AR703">
        <v>13</v>
      </c>
      <c r="AS703">
        <v>74</v>
      </c>
      <c r="AT703">
        <v>26</v>
      </c>
      <c r="AU703">
        <v>2.0299999999999998</v>
      </c>
      <c r="AV703">
        <v>0.72</v>
      </c>
      <c r="AW703">
        <v>2.34</v>
      </c>
      <c r="AX703">
        <v>52</v>
      </c>
      <c r="AY703">
        <v>78</v>
      </c>
      <c r="AZ703">
        <v>39</v>
      </c>
      <c r="BA703">
        <v>13</v>
      </c>
      <c r="BB703">
        <v>5</v>
      </c>
      <c r="BC703">
        <v>13</v>
      </c>
      <c r="BD703">
        <v>57</v>
      </c>
      <c r="BE703">
        <v>47</v>
      </c>
      <c r="BF703">
        <v>96</v>
      </c>
      <c r="BG703">
        <v>8.61</v>
      </c>
      <c r="BH703">
        <v>5.26</v>
      </c>
      <c r="BI703">
        <v>1.61</v>
      </c>
      <c r="BJ703">
        <v>3.5</v>
      </c>
      <c r="BK703">
        <v>6</v>
      </c>
      <c r="BL703">
        <f>1/Table1[[#This Row],[odds_ft_home_team_win]]+1/Table1[[#This Row],[odds_ft_draw]]+1/Table1[[#This Row],[odds_ft_away_team_win]]-1</f>
        <v>7.3498964803312639E-2</v>
      </c>
      <c r="BM703">
        <f>Table1[[#This Row],[Margin]]/3</f>
        <v>2.4499654934437547E-2</v>
      </c>
      <c r="BN703">
        <v>1.47</v>
      </c>
      <c r="BO703">
        <v>2.25</v>
      </c>
      <c r="BP703">
        <v>3.7</v>
      </c>
      <c r="BQ703">
        <v>7</v>
      </c>
      <c r="BR703">
        <v>2.2999999999999998</v>
      </c>
      <c r="BS703">
        <v>1.59</v>
      </c>
      <c r="BT703" t="s">
        <v>3807</v>
      </c>
      <c r="BU703">
        <f>VLOOKUP(Table1[[#This Row],[Reference]],metron,11,FALSE)</f>
        <v>1.841836734693878</v>
      </c>
      <c r="BV703">
        <f>VLOOKUP(Table1[[#This Row],[Reference]],metron,12,FALSE)</f>
        <v>0.88917233560090703</v>
      </c>
    </row>
    <row r="704" spans="1:74" hidden="1" x14ac:dyDescent="0.45">
      <c r="A704" t="s">
        <v>5401</v>
      </c>
      <c r="B704">
        <v>1612054800</v>
      </c>
      <c r="C704" s="3" t="s">
        <v>4644</v>
      </c>
      <c r="D704" t="s">
        <v>65</v>
      </c>
      <c r="E704" t="s">
        <v>66</v>
      </c>
      <c r="F704" t="s">
        <v>98</v>
      </c>
      <c r="G704" t="s">
        <v>3788</v>
      </c>
      <c r="H704" t="s">
        <v>3815</v>
      </c>
      <c r="I704">
        <f>MROUND(Table1[[#This Row],[Prob_H]]*100,2)/100</f>
        <v>0.5</v>
      </c>
      <c r="J704">
        <f>1/Table1[[#This Row],[odds_ft_home_team_win]]-Table1[[#This Row],[Margin/3]]</f>
        <v>0.49953765205386685</v>
      </c>
      <c r="K704">
        <f>1/Table1[[#This Row],[odds_ft_draw]]-Table1[[#This Row],[Margin/3]]</f>
        <v>0.27448490531635023</v>
      </c>
      <c r="L704">
        <f>1/Table1[[#This Row],[odds_ft_away_team_win]]-Table1[[#This Row],[Margin/3]]</f>
        <v>0.22597744262978306</v>
      </c>
      <c r="M704">
        <v>4</v>
      </c>
      <c r="N704">
        <v>1.77</v>
      </c>
      <c r="O704">
        <v>0.7</v>
      </c>
      <c r="P704">
        <v>1.6</v>
      </c>
      <c r="Q704">
        <v>0.59</v>
      </c>
      <c r="R704" t="str" cm="1">
        <f t="array" ref="R7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04">
        <v>1</v>
      </c>
      <c r="T704">
        <v>2</v>
      </c>
      <c r="U704">
        <v>3</v>
      </c>
      <c r="V704">
        <v>2</v>
      </c>
      <c r="W704">
        <v>0</v>
      </c>
      <c r="X704">
        <v>2</v>
      </c>
      <c r="Y704">
        <v>77</v>
      </c>
      <c r="Z704" t="s">
        <v>4645</v>
      </c>
      <c r="AA704">
        <v>13</v>
      </c>
      <c r="AB704">
        <v>2</v>
      </c>
      <c r="AC704">
        <v>0</v>
      </c>
      <c r="AD704">
        <v>0</v>
      </c>
      <c r="AE704">
        <v>4</v>
      </c>
      <c r="AF704">
        <v>0</v>
      </c>
      <c r="AG704">
        <v>0</v>
      </c>
      <c r="AH704">
        <v>0</v>
      </c>
      <c r="AI704">
        <v>1</v>
      </c>
      <c r="AJ704">
        <v>3</v>
      </c>
      <c r="AK704">
        <v>13</v>
      </c>
      <c r="AL704">
        <v>7</v>
      </c>
      <c r="AM704">
        <v>3</v>
      </c>
      <c r="AN704">
        <v>6</v>
      </c>
      <c r="AO704">
        <v>10</v>
      </c>
      <c r="AP704">
        <v>1</v>
      </c>
      <c r="AQ704">
        <v>9</v>
      </c>
      <c r="AR704">
        <v>14</v>
      </c>
      <c r="AS704">
        <v>69</v>
      </c>
      <c r="AT704">
        <v>31</v>
      </c>
      <c r="AU704">
        <v>1.46</v>
      </c>
      <c r="AV704">
        <v>1</v>
      </c>
      <c r="AW704">
        <v>2.35</v>
      </c>
      <c r="AX704">
        <v>67</v>
      </c>
      <c r="AY704">
        <v>76</v>
      </c>
      <c r="AZ704">
        <v>36</v>
      </c>
      <c r="BA704">
        <v>18</v>
      </c>
      <c r="BB704">
        <v>14</v>
      </c>
      <c r="BC704">
        <v>27</v>
      </c>
      <c r="BD704">
        <v>62</v>
      </c>
      <c r="BE704">
        <v>32</v>
      </c>
      <c r="BF704">
        <v>85</v>
      </c>
      <c r="BG704">
        <v>8.23</v>
      </c>
      <c r="BH704">
        <v>3.96</v>
      </c>
      <c r="BI704">
        <v>1.91</v>
      </c>
      <c r="BJ704">
        <v>3.35</v>
      </c>
      <c r="BK704">
        <v>4</v>
      </c>
      <c r="BL704">
        <f>1/Table1[[#This Row],[odds_ft_home_team_win]]+1/Table1[[#This Row],[odds_ft_draw]]+1/Table1[[#This Row],[odds_ft_away_team_win]]-1</f>
        <v>7.2067672110650793E-2</v>
      </c>
      <c r="BM704">
        <f>Table1[[#This Row],[Margin]]/3</f>
        <v>2.402255737021693E-2</v>
      </c>
      <c r="BN704">
        <v>1.48</v>
      </c>
      <c r="BO704">
        <v>2.25</v>
      </c>
      <c r="BP704">
        <v>3.8</v>
      </c>
      <c r="BQ704">
        <v>8</v>
      </c>
      <c r="BR704">
        <v>2.2000000000000002</v>
      </c>
      <c r="BS704">
        <v>1.65</v>
      </c>
      <c r="BT704" t="s">
        <v>3841</v>
      </c>
      <c r="BU704">
        <f>VLOOKUP(Table1[[#This Row],[Reference]],metron,11,FALSE)</f>
        <v>1.5342708579532029</v>
      </c>
      <c r="BV704">
        <f>VLOOKUP(Table1[[#This Row],[Reference]],metron,12,FALSE)</f>
        <v>0.98593713070196176</v>
      </c>
    </row>
    <row r="705" spans="1:74" hidden="1" x14ac:dyDescent="0.45">
      <c r="A705" t="s">
        <v>5401</v>
      </c>
      <c r="B705">
        <v>1612062000</v>
      </c>
      <c r="C705" s="3" t="s">
        <v>4646</v>
      </c>
      <c r="D705" t="s">
        <v>65</v>
      </c>
      <c r="E705" t="s">
        <v>66</v>
      </c>
      <c r="F705" t="s">
        <v>77</v>
      </c>
      <c r="G705" t="s">
        <v>80</v>
      </c>
      <c r="H705" t="s">
        <v>3784</v>
      </c>
      <c r="I705">
        <f>MROUND(Table1[[#This Row],[Prob_H]]*100,2)/100</f>
        <v>0.52</v>
      </c>
      <c r="J705">
        <f>1/Table1[[#This Row],[odds_ft_home_team_win]]-Table1[[#This Row],[Margin/3]]</f>
        <v>0.52132889967850859</v>
      </c>
      <c r="K705">
        <f>1/Table1[[#This Row],[odds_ft_draw]]-Table1[[#This Row],[Margin/3]]</f>
        <v>0.25107417022074308</v>
      </c>
      <c r="L705">
        <f>1/Table1[[#This Row],[odds_ft_away_team_win]]-Table1[[#This Row],[Margin/3]]</f>
        <v>0.22759693010074836</v>
      </c>
      <c r="M705">
        <v>4</v>
      </c>
      <c r="N705">
        <v>1.73</v>
      </c>
      <c r="O705">
        <v>0.2</v>
      </c>
      <c r="P705">
        <v>2.1800000000000002</v>
      </c>
      <c r="Q705">
        <v>0.17</v>
      </c>
      <c r="R705" t="str" cm="1">
        <f t="array" ref="R7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5">
        <v>4</v>
      </c>
      <c r="T705">
        <v>1</v>
      </c>
      <c r="U705">
        <v>5</v>
      </c>
      <c r="V705">
        <v>4</v>
      </c>
      <c r="W705">
        <v>3</v>
      </c>
      <c r="X705">
        <v>1</v>
      </c>
      <c r="Y705" t="s">
        <v>4647</v>
      </c>
      <c r="Z705">
        <v>42</v>
      </c>
      <c r="AA705">
        <v>6</v>
      </c>
      <c r="AB705">
        <v>5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0</v>
      </c>
      <c r="AI705">
        <v>0</v>
      </c>
      <c r="AJ705">
        <v>2</v>
      </c>
      <c r="AK705">
        <v>16</v>
      </c>
      <c r="AL705">
        <v>5</v>
      </c>
      <c r="AM705">
        <v>5</v>
      </c>
      <c r="AN705">
        <v>2</v>
      </c>
      <c r="AO705">
        <v>11</v>
      </c>
      <c r="AP705">
        <v>3</v>
      </c>
      <c r="AQ705">
        <v>19</v>
      </c>
      <c r="AR705">
        <v>10</v>
      </c>
      <c r="AS705">
        <v>55</v>
      </c>
      <c r="AT705">
        <v>45</v>
      </c>
      <c r="AU705">
        <v>1.67</v>
      </c>
      <c r="AV705">
        <v>0.63</v>
      </c>
      <c r="AW705">
        <v>2.54</v>
      </c>
      <c r="AX705">
        <v>39</v>
      </c>
      <c r="AY705">
        <v>67</v>
      </c>
      <c r="AZ705">
        <v>48</v>
      </c>
      <c r="BA705">
        <v>24</v>
      </c>
      <c r="BB705">
        <v>15</v>
      </c>
      <c r="BC705">
        <v>24</v>
      </c>
      <c r="BD705">
        <v>68</v>
      </c>
      <c r="BE705">
        <v>38</v>
      </c>
      <c r="BF705">
        <v>81</v>
      </c>
      <c r="BG705">
        <v>11.41</v>
      </c>
      <c r="BH705">
        <v>4.7300000000000004</v>
      </c>
      <c r="BI705">
        <v>1.86</v>
      </c>
      <c r="BJ705">
        <v>3.74</v>
      </c>
      <c r="BK705">
        <v>4.0999999999999996</v>
      </c>
      <c r="BL705">
        <f>1/Table1[[#This Row],[odds_ft_home_team_win]]+1/Table1[[#This Row],[odds_ft_draw]]+1/Table1[[#This Row],[odds_ft_away_team_win]]-1</f>
        <v>4.8916526770925728E-2</v>
      </c>
      <c r="BM705">
        <f>Table1[[#This Row],[Margin]]/3</f>
        <v>1.6305508923641909E-2</v>
      </c>
      <c r="BN705">
        <v>1.38</v>
      </c>
      <c r="BO705">
        <v>1.87</v>
      </c>
      <c r="BP705">
        <v>3.1</v>
      </c>
      <c r="BQ705">
        <v>5.75</v>
      </c>
      <c r="BR705">
        <v>2.1</v>
      </c>
      <c r="BS705">
        <v>1.69</v>
      </c>
      <c r="BT705" t="s">
        <v>3802</v>
      </c>
      <c r="BU705">
        <f>VLOOKUP(Table1[[#This Row],[Reference]],metron,11,FALSE)</f>
        <v>1.625948039373891</v>
      </c>
      <c r="BV705">
        <f>VLOOKUP(Table1[[#This Row],[Reference]],metron,12,FALSE)</f>
        <v>0.97079231886396644</v>
      </c>
    </row>
    <row r="706" spans="1:74" x14ac:dyDescent="0.45">
      <c r="A706" t="s">
        <v>5401</v>
      </c>
      <c r="B706">
        <v>1612062360</v>
      </c>
      <c r="C706" s="3" t="s">
        <v>4648</v>
      </c>
      <c r="D706" t="s">
        <v>65</v>
      </c>
      <c r="E706" t="s">
        <v>66</v>
      </c>
      <c r="F706" t="s">
        <v>72</v>
      </c>
      <c r="G706" t="s">
        <v>97</v>
      </c>
      <c r="H706" t="s">
        <v>3903</v>
      </c>
      <c r="I706">
        <f>MROUND(Table1[[#This Row],[Prob_H]]*100,2)/100</f>
        <v>0.44</v>
      </c>
      <c r="J706">
        <f>1/Table1[[#This Row],[odds_ft_home_team_win]]-Table1[[#This Row],[Margin/3]]</f>
        <v>0.43476999726999727</v>
      </c>
      <c r="K706">
        <f>1/Table1[[#This Row],[odds_ft_draw]]-Table1[[#This Row],[Margin/3]]</f>
        <v>0.26841045591045598</v>
      </c>
      <c r="L706">
        <f>1/Table1[[#This Row],[odds_ft_away_team_win]]-Table1[[#This Row],[Margin/3]]</f>
        <v>0.29681954681954686</v>
      </c>
      <c r="M706">
        <v>4</v>
      </c>
      <c r="N706">
        <v>1.5</v>
      </c>
      <c r="O706">
        <v>0.55000000000000004</v>
      </c>
      <c r="P706">
        <v>1.59</v>
      </c>
      <c r="Q706">
        <v>0.55000000000000004</v>
      </c>
      <c r="R706" t="str" cm="1">
        <f t="array" ref="R7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6">
        <v>3</v>
      </c>
      <c r="T706">
        <v>2</v>
      </c>
      <c r="U706">
        <v>5</v>
      </c>
      <c r="V706">
        <v>4</v>
      </c>
      <c r="W706">
        <v>3</v>
      </c>
      <c r="X706">
        <v>1</v>
      </c>
      <c r="Y706" t="s">
        <v>4649</v>
      </c>
      <c r="Z706" t="s">
        <v>564</v>
      </c>
      <c r="AA706">
        <v>5</v>
      </c>
      <c r="AB706">
        <v>2</v>
      </c>
      <c r="AC706">
        <v>3</v>
      </c>
      <c r="AD706">
        <v>0</v>
      </c>
      <c r="AE706">
        <v>3</v>
      </c>
      <c r="AF706">
        <v>0</v>
      </c>
      <c r="AG706">
        <v>1</v>
      </c>
      <c r="AH706">
        <v>2</v>
      </c>
      <c r="AI706">
        <v>0</v>
      </c>
      <c r="AJ706">
        <v>3</v>
      </c>
      <c r="AK706">
        <v>15</v>
      </c>
      <c r="AL706">
        <v>9</v>
      </c>
      <c r="AM706">
        <v>7</v>
      </c>
      <c r="AN706">
        <v>4</v>
      </c>
      <c r="AO706">
        <v>8</v>
      </c>
      <c r="AP706">
        <v>5</v>
      </c>
      <c r="AQ706">
        <v>26</v>
      </c>
      <c r="AR706">
        <v>19</v>
      </c>
      <c r="AS706">
        <v>54</v>
      </c>
      <c r="AT706">
        <v>46</v>
      </c>
      <c r="AU706">
        <v>1.68</v>
      </c>
      <c r="AV706">
        <v>1.06</v>
      </c>
      <c r="AW706">
        <v>2.4</v>
      </c>
      <c r="AX706">
        <v>61</v>
      </c>
      <c r="AY706">
        <v>71</v>
      </c>
      <c r="AZ706">
        <v>52</v>
      </c>
      <c r="BA706">
        <v>23</v>
      </c>
      <c r="BB706">
        <v>14</v>
      </c>
      <c r="BC706">
        <v>56</v>
      </c>
      <c r="BD706">
        <v>76</v>
      </c>
      <c r="BE706">
        <v>28</v>
      </c>
      <c r="BF706">
        <v>62</v>
      </c>
      <c r="BG706">
        <v>9.1</v>
      </c>
      <c r="BH706">
        <v>4.72</v>
      </c>
      <c r="BI706">
        <v>2.2200000000000002</v>
      </c>
      <c r="BJ706">
        <v>3.52</v>
      </c>
      <c r="BK706">
        <v>3.2</v>
      </c>
      <c r="BL706">
        <f>1/Table1[[#This Row],[odds_ft_home_team_win]]+1/Table1[[#This Row],[odds_ft_draw]]+1/Table1[[#This Row],[odds_ft_away_team_win]]-1</f>
        <v>4.7041359541359462E-2</v>
      </c>
      <c r="BM706">
        <f>Table1[[#This Row],[Margin]]/3</f>
        <v>1.5680453180453153E-2</v>
      </c>
      <c r="BN706">
        <v>1.27</v>
      </c>
      <c r="BO706">
        <v>1.91</v>
      </c>
      <c r="BP706">
        <v>3.1</v>
      </c>
      <c r="BQ706">
        <v>4.8499999999999996</v>
      </c>
      <c r="BR706">
        <v>1.74</v>
      </c>
      <c r="BS706">
        <v>2.0499999999999998</v>
      </c>
      <c r="BT706" t="s">
        <v>3829</v>
      </c>
      <c r="BU706">
        <f>VLOOKUP(Table1[[#This Row],[Reference]],metron,11,FALSE)</f>
        <v>1.4140979689366791</v>
      </c>
      <c r="BV706">
        <f>VLOOKUP(Table1[[#This Row],[Reference]],metron,12,FALSE)</f>
        <v>1.0666666666666671</v>
      </c>
    </row>
    <row r="707" spans="1:74" hidden="1" x14ac:dyDescent="0.45">
      <c r="A707" t="s">
        <v>5401</v>
      </c>
      <c r="B707">
        <v>1612116000</v>
      </c>
      <c r="C707" s="3" t="s">
        <v>4650</v>
      </c>
      <c r="D707" t="s">
        <v>65</v>
      </c>
      <c r="E707" t="s">
        <v>66</v>
      </c>
      <c r="F707" t="s">
        <v>94</v>
      </c>
      <c r="G707" t="s">
        <v>93</v>
      </c>
      <c r="H707" t="s">
        <v>3800</v>
      </c>
      <c r="I707">
        <f>MROUND(Table1[[#This Row],[Prob_H]]*100,2)/100</f>
        <v>0.34</v>
      </c>
      <c r="J707">
        <f>1/Table1[[#This Row],[odds_ft_home_team_win]]-Table1[[#This Row],[Margin/3]]</f>
        <v>0.33686067019400351</v>
      </c>
      <c r="K707">
        <f>1/Table1[[#This Row],[odds_ft_draw]]-Table1[[#This Row],[Margin/3]]</f>
        <v>0.31305114638447967</v>
      </c>
      <c r="L707">
        <f>1/Table1[[#This Row],[odds_ft_away_team_win]]-Table1[[#This Row],[Margin/3]]</f>
        <v>0.35008818342151671</v>
      </c>
      <c r="M707">
        <v>4</v>
      </c>
      <c r="N707">
        <v>2.08</v>
      </c>
      <c r="O707">
        <v>0.7</v>
      </c>
      <c r="P707">
        <v>1.65</v>
      </c>
      <c r="Q707">
        <v>1.06</v>
      </c>
      <c r="R707" t="str" cm="1">
        <f t="array" ref="R7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AA707">
        <v>4</v>
      </c>
      <c r="AB707">
        <v>6</v>
      </c>
      <c r="AC707">
        <v>2</v>
      </c>
      <c r="AD707">
        <v>0</v>
      </c>
      <c r="AE707">
        <v>2</v>
      </c>
      <c r="AF707">
        <v>0</v>
      </c>
      <c r="AG707">
        <v>0</v>
      </c>
      <c r="AH707">
        <v>2</v>
      </c>
      <c r="AI707">
        <v>0</v>
      </c>
      <c r="AJ707">
        <v>2</v>
      </c>
      <c r="AK707">
        <v>6</v>
      </c>
      <c r="AL707">
        <v>11</v>
      </c>
      <c r="AM707">
        <v>0</v>
      </c>
      <c r="AN707">
        <v>3</v>
      </c>
      <c r="AO707">
        <v>6</v>
      </c>
      <c r="AP707">
        <v>8</v>
      </c>
      <c r="AQ707">
        <v>9</v>
      </c>
      <c r="AR707">
        <v>13</v>
      </c>
      <c r="AS707">
        <v>54</v>
      </c>
      <c r="AT707">
        <v>46</v>
      </c>
      <c r="AU707">
        <v>0.65</v>
      </c>
      <c r="AV707">
        <v>1.18</v>
      </c>
      <c r="AW707">
        <v>2.44</v>
      </c>
      <c r="AX707">
        <v>57</v>
      </c>
      <c r="AY707">
        <v>73</v>
      </c>
      <c r="AZ707">
        <v>42</v>
      </c>
      <c r="BA707">
        <v>26</v>
      </c>
      <c r="BB707">
        <v>13</v>
      </c>
      <c r="BC707">
        <v>32</v>
      </c>
      <c r="BD707">
        <v>65</v>
      </c>
      <c r="BE707">
        <v>42</v>
      </c>
      <c r="BF707">
        <v>76</v>
      </c>
      <c r="BG707">
        <v>11.04</v>
      </c>
      <c r="BH707">
        <v>5.08</v>
      </c>
      <c r="BI707">
        <v>2.8</v>
      </c>
      <c r="BJ707">
        <v>3</v>
      </c>
      <c r="BK707">
        <v>2.7</v>
      </c>
      <c r="BL707">
        <f>1/Table1[[#This Row],[odds_ft_home_team_win]]+1/Table1[[#This Row],[odds_ft_draw]]+1/Table1[[#This Row],[odds_ft_away_team_win]]-1</f>
        <v>6.0846560846560926E-2</v>
      </c>
      <c r="BM707">
        <f>Table1[[#This Row],[Margin]]/3</f>
        <v>2.0282186948853642E-2</v>
      </c>
      <c r="BN707">
        <v>1.47</v>
      </c>
      <c r="BO707">
        <v>2.35</v>
      </c>
      <c r="BP707">
        <v>3.95</v>
      </c>
      <c r="BQ707">
        <v>6.5</v>
      </c>
      <c r="BR707">
        <v>1.91</v>
      </c>
      <c r="BS707">
        <v>1.83</v>
      </c>
      <c r="BT707" t="s">
        <v>3833</v>
      </c>
      <c r="BU707">
        <f>VLOOKUP(Table1[[#This Row],[Reference]],metron,11,FALSE)</f>
        <v>1.228921489601805</v>
      </c>
      <c r="BV707">
        <f>VLOOKUP(Table1[[#This Row],[Reference]],metron,12,FALSE)</f>
        <v>1.2940512655166849</v>
      </c>
    </row>
    <row r="708" spans="1:74" x14ac:dyDescent="0.45">
      <c r="A708" t="s">
        <v>5401</v>
      </c>
      <c r="B708">
        <v>1612141560</v>
      </c>
      <c r="C708" s="3" t="s">
        <v>4651</v>
      </c>
      <c r="D708" t="s">
        <v>65</v>
      </c>
      <c r="E708" t="s">
        <v>66</v>
      </c>
      <c r="F708" t="s">
        <v>88</v>
      </c>
      <c r="G708" t="s">
        <v>86</v>
      </c>
      <c r="H708" t="s">
        <v>3793</v>
      </c>
      <c r="I708">
        <f>MROUND(Table1[[#This Row],[Prob_H]]*100,2)/100</f>
        <v>0.54</v>
      </c>
      <c r="J708">
        <f>1/Table1[[#This Row],[odds_ft_home_team_win]]-Table1[[#This Row],[Margin/3]]</f>
        <v>0.53107868978233164</v>
      </c>
      <c r="K708">
        <f>1/Table1[[#This Row],[odds_ft_draw]]-Table1[[#This Row],[Margin/3]]</f>
        <v>0.24949573696650207</v>
      </c>
      <c r="L708">
        <f>1/Table1[[#This Row],[odds_ft_away_team_win]]-Table1[[#This Row],[Margin/3]]</f>
        <v>0.21942557325116632</v>
      </c>
      <c r="M708">
        <v>4</v>
      </c>
      <c r="N708">
        <v>2.09</v>
      </c>
      <c r="O708">
        <v>1.2</v>
      </c>
      <c r="P708">
        <v>2.09</v>
      </c>
      <c r="Q708">
        <v>1.63</v>
      </c>
      <c r="R708" t="str" cm="1">
        <f t="array" ref="R7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08">
        <v>1</v>
      </c>
      <c r="T708">
        <v>1</v>
      </c>
      <c r="U708">
        <v>2</v>
      </c>
      <c r="V708">
        <v>1</v>
      </c>
      <c r="W708">
        <v>0</v>
      </c>
      <c r="X708">
        <v>1</v>
      </c>
      <c r="Y708">
        <v>82</v>
      </c>
      <c r="Z708">
        <v>44</v>
      </c>
      <c r="AA708">
        <v>3</v>
      </c>
      <c r="AB708">
        <v>8</v>
      </c>
      <c r="AC708">
        <v>1</v>
      </c>
      <c r="AD708">
        <v>0</v>
      </c>
      <c r="AE708">
        <v>2</v>
      </c>
      <c r="AF708">
        <v>0</v>
      </c>
      <c r="AG708">
        <v>0</v>
      </c>
      <c r="AH708">
        <v>1</v>
      </c>
      <c r="AI708">
        <v>0</v>
      </c>
      <c r="AJ708">
        <v>2</v>
      </c>
      <c r="AK708">
        <v>13</v>
      </c>
      <c r="AL708">
        <v>12</v>
      </c>
      <c r="AM708">
        <v>4</v>
      </c>
      <c r="AN708">
        <v>3</v>
      </c>
      <c r="AO708">
        <v>9</v>
      </c>
      <c r="AP708">
        <v>9</v>
      </c>
      <c r="AQ708">
        <v>20</v>
      </c>
      <c r="AR708">
        <v>14</v>
      </c>
      <c r="AS708">
        <v>47</v>
      </c>
      <c r="AT708">
        <v>53</v>
      </c>
      <c r="AU708">
        <v>1.34</v>
      </c>
      <c r="AV708">
        <v>1.3</v>
      </c>
      <c r="AW708">
        <v>2.4900000000000002</v>
      </c>
      <c r="AX708">
        <v>53</v>
      </c>
      <c r="AY708">
        <v>76</v>
      </c>
      <c r="AZ708">
        <v>48</v>
      </c>
      <c r="BA708">
        <v>20</v>
      </c>
      <c r="BB708">
        <v>15</v>
      </c>
      <c r="BC708">
        <v>33</v>
      </c>
      <c r="BD708">
        <v>67</v>
      </c>
      <c r="BE708">
        <v>33</v>
      </c>
      <c r="BF708">
        <v>77</v>
      </c>
      <c r="BG708">
        <v>11.91</v>
      </c>
      <c r="BH708">
        <v>3.26</v>
      </c>
      <c r="BI708">
        <v>1.8</v>
      </c>
      <c r="BJ708">
        <v>3.65</v>
      </c>
      <c r="BK708">
        <v>4.0999999999999996</v>
      </c>
      <c r="BL708">
        <f>1/Table1[[#This Row],[odds_ft_home_team_win]]+1/Table1[[#This Row],[odds_ft_draw]]+1/Table1[[#This Row],[odds_ft_away_team_win]]-1</f>
        <v>7.3430597319671831E-2</v>
      </c>
      <c r="BM708">
        <f>Table1[[#This Row],[Margin]]/3</f>
        <v>2.4476865773223944E-2</v>
      </c>
      <c r="BN708">
        <v>1.32</v>
      </c>
      <c r="BO708">
        <v>1.87</v>
      </c>
      <c r="BP708">
        <v>3</v>
      </c>
      <c r="BQ708">
        <v>5.25</v>
      </c>
      <c r="BR708">
        <v>1.83</v>
      </c>
      <c r="BS708">
        <v>1.95</v>
      </c>
      <c r="BT708" t="s">
        <v>3817</v>
      </c>
      <c r="BU708">
        <f>VLOOKUP(Table1[[#This Row],[Reference]],metron,11,FALSE)</f>
        <v>1.684957590444867</v>
      </c>
      <c r="BV708">
        <f>VLOOKUP(Table1[[#This Row],[Reference]],metron,12,FALSE)</f>
        <v>0.95101263631642718</v>
      </c>
    </row>
    <row r="709" spans="1:74" hidden="1" x14ac:dyDescent="0.45">
      <c r="A709" t="s">
        <v>5401</v>
      </c>
      <c r="B709">
        <v>1612234800</v>
      </c>
      <c r="C709" s="3" t="s">
        <v>4652</v>
      </c>
      <c r="D709" t="s">
        <v>65</v>
      </c>
      <c r="E709" t="s">
        <v>66</v>
      </c>
      <c r="F709" t="s">
        <v>81</v>
      </c>
      <c r="G709" t="s">
        <v>3792</v>
      </c>
      <c r="H709" t="s">
        <v>3796</v>
      </c>
      <c r="I709">
        <f>MROUND(Table1[[#This Row],[Prob_H]]*100,2)/100</f>
        <v>0.62</v>
      </c>
      <c r="J709">
        <f>1/Table1[[#This Row],[odds_ft_home_team_win]]-Table1[[#This Row],[Margin/3]]</f>
        <v>0.6202647565773548</v>
      </c>
      <c r="K709">
        <f>1/Table1[[#This Row],[odds_ft_draw]]-Table1[[#This Row],[Margin/3]]</f>
        <v>0.2448867099664315</v>
      </c>
      <c r="L709">
        <f>1/Table1[[#This Row],[odds_ft_away_team_win]]-Table1[[#This Row],[Margin/3]]</f>
        <v>0.1348485334562137</v>
      </c>
      <c r="M709">
        <v>4</v>
      </c>
      <c r="N709">
        <v>2.67</v>
      </c>
      <c r="O709">
        <v>0.3</v>
      </c>
      <c r="P709">
        <v>2.29</v>
      </c>
      <c r="Q709">
        <v>0.35</v>
      </c>
      <c r="R709" t="str" cm="1">
        <f t="array" ref="R7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09">
        <v>3</v>
      </c>
      <c r="T709">
        <v>1</v>
      </c>
      <c r="U709">
        <v>4</v>
      </c>
      <c r="V709">
        <v>0</v>
      </c>
      <c r="W709">
        <v>0</v>
      </c>
      <c r="X709">
        <v>0</v>
      </c>
      <c r="Y709" t="s">
        <v>4653</v>
      </c>
      <c r="Z709">
        <v>74</v>
      </c>
      <c r="AA709">
        <v>4</v>
      </c>
      <c r="AB709">
        <v>2</v>
      </c>
      <c r="AC709">
        <v>3</v>
      </c>
      <c r="AD709">
        <v>0</v>
      </c>
      <c r="AE709">
        <v>3</v>
      </c>
      <c r="AF709">
        <v>0</v>
      </c>
      <c r="AG709">
        <v>1</v>
      </c>
      <c r="AH709">
        <v>2</v>
      </c>
      <c r="AI709">
        <v>2</v>
      </c>
      <c r="AJ709">
        <v>1</v>
      </c>
      <c r="AK709">
        <v>13</v>
      </c>
      <c r="AL709">
        <v>7</v>
      </c>
      <c r="AM709">
        <v>7</v>
      </c>
      <c r="AN709">
        <v>2</v>
      </c>
      <c r="AO709">
        <v>6</v>
      </c>
      <c r="AP709">
        <v>5</v>
      </c>
      <c r="AQ709">
        <v>10</v>
      </c>
      <c r="AR709">
        <v>16</v>
      </c>
      <c r="AS709">
        <v>71</v>
      </c>
      <c r="AT709">
        <v>29</v>
      </c>
      <c r="AU709">
        <v>1.58</v>
      </c>
      <c r="AV709">
        <v>0.86</v>
      </c>
      <c r="AW709">
        <v>2.5299999999999998</v>
      </c>
      <c r="AX709">
        <v>50</v>
      </c>
      <c r="AY709">
        <v>78</v>
      </c>
      <c r="AZ709">
        <v>56</v>
      </c>
      <c r="BA709">
        <v>14</v>
      </c>
      <c r="BB709">
        <v>9</v>
      </c>
      <c r="BC709">
        <v>28</v>
      </c>
      <c r="BD709">
        <v>73</v>
      </c>
      <c r="BE709">
        <v>43</v>
      </c>
      <c r="BF709">
        <v>79</v>
      </c>
      <c r="BG709">
        <v>7.93</v>
      </c>
      <c r="BH709">
        <v>4.2</v>
      </c>
      <c r="BI709">
        <v>1.54</v>
      </c>
      <c r="BJ709">
        <v>3.65</v>
      </c>
      <c r="BK709">
        <v>6.1</v>
      </c>
      <c r="BL709">
        <f>1/Table1[[#This Row],[odds_ft_home_team_win]]+1/Table1[[#This Row],[odds_ft_draw]]+1/Table1[[#This Row],[odds_ft_away_team_win]]-1</f>
        <v>8.7257678319883514E-2</v>
      </c>
      <c r="BM709">
        <f>Table1[[#This Row],[Margin]]/3</f>
        <v>2.9085892773294503E-2</v>
      </c>
      <c r="BN709">
        <v>1.22</v>
      </c>
      <c r="BO709">
        <v>1.83</v>
      </c>
      <c r="BP709">
        <v>2.85</v>
      </c>
      <c r="BQ709">
        <v>5.25</v>
      </c>
      <c r="BR709">
        <v>1.74</v>
      </c>
      <c r="BS709">
        <v>2</v>
      </c>
      <c r="BT709" t="s">
        <v>109</v>
      </c>
      <c r="BU709">
        <f>VLOOKUP(Table1[[#This Row],[Reference]],metron,11,FALSE)</f>
        <v>1.8681481481481479</v>
      </c>
      <c r="BV709">
        <f>VLOOKUP(Table1[[#This Row],[Reference]],metron,12,FALSE)</f>
        <v>0.86851851851851847</v>
      </c>
    </row>
    <row r="710" spans="1:74" x14ac:dyDescent="0.45">
      <c r="A710" t="s">
        <v>5401</v>
      </c>
      <c r="B710">
        <v>1612321200</v>
      </c>
      <c r="C710" s="3" t="s">
        <v>4654</v>
      </c>
      <c r="D710" t="s">
        <v>65</v>
      </c>
      <c r="E710" t="s">
        <v>66</v>
      </c>
      <c r="F710" t="s">
        <v>73</v>
      </c>
      <c r="G710" t="s">
        <v>85</v>
      </c>
      <c r="H710" t="s">
        <v>4190</v>
      </c>
      <c r="I710">
        <f>MROUND(Table1[[#This Row],[Prob_H]]*100,2)/100</f>
        <v>0.22</v>
      </c>
      <c r="J710">
        <f>1/Table1[[#This Row],[odds_ft_home_team_win]]-Table1[[#This Row],[Margin/3]]</f>
        <v>0.21910442669694516</v>
      </c>
      <c r="K710">
        <f>1/Table1[[#This Row],[odds_ft_draw]]-Table1[[#This Row],[Margin/3]]</f>
        <v>0.26799564373902657</v>
      </c>
      <c r="L710">
        <f>1/Table1[[#This Row],[odds_ft_away_team_win]]-Table1[[#This Row],[Margin/3]]</f>
        <v>0.51289992956402841</v>
      </c>
      <c r="M710">
        <v>4</v>
      </c>
      <c r="N710">
        <v>1.0900000000000001</v>
      </c>
      <c r="O710">
        <v>1.7</v>
      </c>
      <c r="P710">
        <v>1.5</v>
      </c>
      <c r="Q710">
        <v>1.39</v>
      </c>
      <c r="R710" t="str" cm="1">
        <f t="array" ref="R7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AA710">
        <v>2</v>
      </c>
      <c r="AB710">
        <v>8</v>
      </c>
      <c r="AC710">
        <v>1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1</v>
      </c>
      <c r="AK710">
        <v>11</v>
      </c>
      <c r="AL710">
        <v>15</v>
      </c>
      <c r="AM710">
        <v>4</v>
      </c>
      <c r="AN710">
        <v>4</v>
      </c>
      <c r="AO710">
        <v>7</v>
      </c>
      <c r="AP710">
        <v>11</v>
      </c>
      <c r="AQ710">
        <v>14</v>
      </c>
      <c r="AR710">
        <v>12</v>
      </c>
      <c r="AS710">
        <v>48</v>
      </c>
      <c r="AT710">
        <v>52</v>
      </c>
      <c r="AU710">
        <v>1.22</v>
      </c>
      <c r="AV710">
        <v>1.55</v>
      </c>
      <c r="AW710">
        <v>2.76</v>
      </c>
      <c r="AX710">
        <v>72</v>
      </c>
      <c r="AY710">
        <v>82</v>
      </c>
      <c r="AZ710">
        <v>53</v>
      </c>
      <c r="BA710">
        <v>24</v>
      </c>
      <c r="BB710">
        <v>14</v>
      </c>
      <c r="BC710">
        <v>48</v>
      </c>
      <c r="BD710">
        <v>77</v>
      </c>
      <c r="BE710">
        <v>38</v>
      </c>
      <c r="BF710">
        <v>72</v>
      </c>
      <c r="BG710">
        <v>9.86</v>
      </c>
      <c r="BH710">
        <v>4.12</v>
      </c>
      <c r="BI710">
        <v>4.1500000000000004</v>
      </c>
      <c r="BJ710">
        <v>3.45</v>
      </c>
      <c r="BK710">
        <v>1.87</v>
      </c>
      <c r="BL710">
        <f>1/Table1[[#This Row],[odds_ft_home_team_win]]+1/Table1[[#This Row],[odds_ft_draw]]+1/Table1[[#This Row],[odds_ft_away_team_win]]-1</f>
        <v>6.5578286174224676E-2</v>
      </c>
      <c r="BM710">
        <f>Table1[[#This Row],[Margin]]/3</f>
        <v>2.1859428724741559E-2</v>
      </c>
      <c r="BN710">
        <v>1.31</v>
      </c>
      <c r="BO710">
        <v>1.87</v>
      </c>
      <c r="BP710">
        <v>3</v>
      </c>
      <c r="BQ710">
        <v>5.5</v>
      </c>
      <c r="BR710">
        <v>1.74</v>
      </c>
      <c r="BS710">
        <v>2</v>
      </c>
      <c r="BT710" t="s">
        <v>3786</v>
      </c>
      <c r="BU710">
        <f>VLOOKUP(Table1[[#This Row],[Reference]],metron,11,FALSE)</f>
        <v>1.0633893919793009</v>
      </c>
      <c r="BV710">
        <f>VLOOKUP(Table1[[#This Row],[Reference]],metron,12,FALSE)</f>
        <v>1.648124191461837</v>
      </c>
    </row>
    <row r="711" spans="1:74" x14ac:dyDescent="0.45">
      <c r="A711" t="s">
        <v>5400</v>
      </c>
      <c r="B711">
        <v>1628820000</v>
      </c>
      <c r="C711" s="3" t="s">
        <v>4911</v>
      </c>
      <c r="D711" t="s">
        <v>65</v>
      </c>
      <c r="E711" t="s">
        <v>66</v>
      </c>
      <c r="F711" t="s">
        <v>3792</v>
      </c>
      <c r="G711" t="s">
        <v>2218</v>
      </c>
      <c r="H711" t="s">
        <v>3800</v>
      </c>
      <c r="I711">
        <f>MROUND(Table1[[#This Row],[Prob_H]]*100,2)/100</f>
        <v>0.34</v>
      </c>
      <c r="J711">
        <f>1/Table1[[#This Row],[odds_ft_home_team_win]]-Table1[[#This Row],[Margin/3]]</f>
        <v>0.33430458430458432</v>
      </c>
      <c r="K711">
        <f>1/Table1[[#This Row],[odds_ft_draw]]-Table1[[#This Row],[Margin/3]]</f>
        <v>0.27836052836052838</v>
      </c>
      <c r="L711">
        <f>1/Table1[[#This Row],[odds_ft_away_team_win]]-Table1[[#This Row],[Margin/3]]</f>
        <v>0.38733488733488736</v>
      </c>
      <c r="M711">
        <v>4</v>
      </c>
      <c r="N711">
        <v>1</v>
      </c>
      <c r="O711">
        <v>0</v>
      </c>
      <c r="P711">
        <v>1.1100000000000001</v>
      </c>
      <c r="Q711">
        <v>1.28</v>
      </c>
      <c r="R711" t="str" cm="1">
        <f t="array" ref="R7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11">
        <v>0</v>
      </c>
      <c r="T711">
        <v>2</v>
      </c>
      <c r="U711">
        <v>2</v>
      </c>
      <c r="V711">
        <v>1</v>
      </c>
      <c r="W711">
        <v>0</v>
      </c>
      <c r="X711">
        <v>1</v>
      </c>
      <c r="Z711" t="s">
        <v>4912</v>
      </c>
      <c r="AA711">
        <v>8</v>
      </c>
      <c r="AB711">
        <v>1</v>
      </c>
      <c r="AC711">
        <v>1</v>
      </c>
      <c r="AD711">
        <v>0</v>
      </c>
      <c r="AE711">
        <v>4</v>
      </c>
      <c r="AF711">
        <v>1</v>
      </c>
      <c r="AG711">
        <v>1</v>
      </c>
      <c r="AH711">
        <v>0</v>
      </c>
      <c r="AI711">
        <v>1</v>
      </c>
      <c r="AJ711">
        <v>4</v>
      </c>
      <c r="AK711">
        <v>14</v>
      </c>
      <c r="AL711">
        <v>13</v>
      </c>
      <c r="AM711">
        <v>4</v>
      </c>
      <c r="AN711">
        <v>6</v>
      </c>
      <c r="AO711">
        <v>10</v>
      </c>
      <c r="AP711">
        <v>7</v>
      </c>
      <c r="AQ711">
        <v>8</v>
      </c>
      <c r="AR711">
        <v>18</v>
      </c>
      <c r="AS711">
        <v>63</v>
      </c>
      <c r="AT711">
        <v>37</v>
      </c>
      <c r="AU711">
        <v>1.49</v>
      </c>
      <c r="AV711">
        <v>1.41</v>
      </c>
      <c r="AW711">
        <v>2.5</v>
      </c>
      <c r="AX711">
        <v>100</v>
      </c>
      <c r="AY711">
        <v>100</v>
      </c>
      <c r="AZ711">
        <v>50</v>
      </c>
      <c r="BA711">
        <v>0</v>
      </c>
      <c r="BB711">
        <v>0</v>
      </c>
      <c r="BC711">
        <v>0</v>
      </c>
      <c r="BD711">
        <v>100</v>
      </c>
      <c r="BE711">
        <v>50</v>
      </c>
      <c r="BF711">
        <v>100</v>
      </c>
      <c r="BG711">
        <v>9</v>
      </c>
      <c r="BH711">
        <v>1</v>
      </c>
      <c r="BI711">
        <v>2.75</v>
      </c>
      <c r="BJ711">
        <v>3.25</v>
      </c>
      <c r="BK711">
        <v>2.4</v>
      </c>
      <c r="BL711">
        <f>1/Table1[[#This Row],[odds_ft_home_team_win]]+1/Table1[[#This Row],[odds_ft_draw]]+1/Table1[[#This Row],[odds_ft_away_team_win]]-1</f>
        <v>8.7995337995337986E-2</v>
      </c>
      <c r="BM711">
        <f>Table1[[#This Row],[Margin]]/3</f>
        <v>2.9331779331779329E-2</v>
      </c>
      <c r="BN711">
        <v>1.36</v>
      </c>
      <c r="BO711">
        <v>2</v>
      </c>
      <c r="BP711">
        <v>3.3</v>
      </c>
      <c r="BQ711">
        <v>6.25</v>
      </c>
      <c r="BR711">
        <v>1.83</v>
      </c>
      <c r="BS711">
        <v>1.95</v>
      </c>
      <c r="BT711" t="s">
        <v>3795</v>
      </c>
      <c r="BU711">
        <f>VLOOKUP(Table1[[#This Row],[Reference]],metron,11,FALSE)</f>
        <v>1.228921489601805</v>
      </c>
      <c r="BV711">
        <f>VLOOKUP(Table1[[#This Row],[Reference]],metron,12,FALSE)</f>
        <v>1.2940512655166849</v>
      </c>
    </row>
    <row r="712" spans="1:74" hidden="1" x14ac:dyDescent="0.45">
      <c r="A712" t="s">
        <v>5400</v>
      </c>
      <c r="B712">
        <v>1628899200</v>
      </c>
      <c r="C712" s="3" t="s">
        <v>4913</v>
      </c>
      <c r="D712" t="s">
        <v>65</v>
      </c>
      <c r="E712" t="s">
        <v>66</v>
      </c>
      <c r="F712" t="s">
        <v>73</v>
      </c>
      <c r="G712" t="s">
        <v>68</v>
      </c>
      <c r="H712" t="s">
        <v>3815</v>
      </c>
      <c r="I712">
        <f>MROUND(Table1[[#This Row],[Prob_H]]*100,2)/100</f>
        <v>0.38</v>
      </c>
      <c r="J712">
        <f>1/Table1[[#This Row],[odds_ft_home_team_win]]-Table1[[#This Row],[Margin/3]]</f>
        <v>0.3719298245614035</v>
      </c>
      <c r="K712">
        <f>1/Table1[[#This Row],[odds_ft_draw]]-Table1[[#This Row],[Margin/3]]</f>
        <v>0.30526315789473679</v>
      </c>
      <c r="L712">
        <f>1/Table1[[#This Row],[odds_ft_away_team_win]]-Table1[[#This Row],[Margin/3]]</f>
        <v>0.3228070175438596</v>
      </c>
      <c r="M712">
        <v>4</v>
      </c>
      <c r="N712">
        <v>0</v>
      </c>
      <c r="O712">
        <v>1.5</v>
      </c>
      <c r="P712">
        <v>1.38</v>
      </c>
      <c r="Q712">
        <v>1.48</v>
      </c>
      <c r="R712" t="str" cm="1">
        <f t="array" ref="R7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0</v>
      </c>
      <c r="Y712" t="s">
        <v>4914</v>
      </c>
      <c r="Z712">
        <v>56</v>
      </c>
      <c r="AA712">
        <v>9</v>
      </c>
      <c r="AB712">
        <v>3</v>
      </c>
      <c r="AC712">
        <v>1</v>
      </c>
      <c r="AD712">
        <v>0</v>
      </c>
      <c r="AE712">
        <v>1</v>
      </c>
      <c r="AF712">
        <v>1</v>
      </c>
      <c r="AG712">
        <v>0</v>
      </c>
      <c r="AH712">
        <v>1</v>
      </c>
      <c r="AI712">
        <v>0</v>
      </c>
      <c r="AJ712">
        <v>2</v>
      </c>
      <c r="AK712">
        <v>18</v>
      </c>
      <c r="AL712">
        <v>14</v>
      </c>
      <c r="AM712">
        <v>9</v>
      </c>
      <c r="AN712">
        <v>4</v>
      </c>
      <c r="AO712">
        <v>9</v>
      </c>
      <c r="AP712">
        <v>10</v>
      </c>
      <c r="AQ712">
        <v>10</v>
      </c>
      <c r="AR712">
        <v>12</v>
      </c>
      <c r="AS712">
        <v>45</v>
      </c>
      <c r="AT712">
        <v>55</v>
      </c>
      <c r="AU712">
        <v>2.02</v>
      </c>
      <c r="AV712">
        <v>1.5</v>
      </c>
      <c r="AW712">
        <v>2.75</v>
      </c>
      <c r="AX712">
        <v>50</v>
      </c>
      <c r="AY712">
        <v>100</v>
      </c>
      <c r="AZ712">
        <v>50</v>
      </c>
      <c r="BA712">
        <v>25</v>
      </c>
      <c r="BB712">
        <v>0</v>
      </c>
      <c r="BC712">
        <v>25</v>
      </c>
      <c r="BD712">
        <v>50</v>
      </c>
      <c r="BE712">
        <v>100</v>
      </c>
      <c r="BF712">
        <v>100</v>
      </c>
      <c r="BG712">
        <v>8.5</v>
      </c>
      <c r="BH712">
        <v>2</v>
      </c>
      <c r="BI712">
        <v>2.5</v>
      </c>
      <c r="BJ712">
        <v>3</v>
      </c>
      <c r="BK712">
        <v>2.85</v>
      </c>
      <c r="BL712">
        <f>1/Table1[[#This Row],[odds_ft_home_team_win]]+1/Table1[[#This Row],[odds_ft_draw]]+1/Table1[[#This Row],[odds_ft_away_team_win]]-1</f>
        <v>8.4210526315789513E-2</v>
      </c>
      <c r="BM712">
        <f>Table1[[#This Row],[Margin]]/3</f>
        <v>2.8070175438596506E-2</v>
      </c>
      <c r="BN712">
        <v>1.5</v>
      </c>
      <c r="BO712">
        <v>2.4</v>
      </c>
      <c r="BP712">
        <v>4.0999999999999996</v>
      </c>
      <c r="BQ712">
        <v>8.25</v>
      </c>
      <c r="BR712">
        <v>2.1</v>
      </c>
      <c r="BS712">
        <v>1.71</v>
      </c>
      <c r="BT712" t="s">
        <v>3786</v>
      </c>
      <c r="BU712">
        <f>VLOOKUP(Table1[[#This Row],[Reference]],metron,11,FALSE)</f>
        <v>1.330562659846547</v>
      </c>
      <c r="BV712">
        <f>VLOOKUP(Table1[[#This Row],[Reference]],metron,12,FALSE)</f>
        <v>1.1595268542199491</v>
      </c>
    </row>
    <row r="713" spans="1:74" hidden="1" x14ac:dyDescent="0.45">
      <c r="A713" t="s">
        <v>5400</v>
      </c>
      <c r="B713">
        <v>1628906400</v>
      </c>
      <c r="C713" s="3" t="s">
        <v>4915</v>
      </c>
      <c r="D713" t="s">
        <v>65</v>
      </c>
      <c r="E713" t="s">
        <v>66</v>
      </c>
      <c r="F713" t="s">
        <v>3788</v>
      </c>
      <c r="G713" t="s">
        <v>72</v>
      </c>
      <c r="H713" t="s">
        <v>4639</v>
      </c>
      <c r="I713">
        <f>MROUND(Table1[[#This Row],[Prob_H]]*100,2)/100</f>
        <v>0.34</v>
      </c>
      <c r="J713">
        <f>1/Table1[[#This Row],[odds_ft_home_team_win]]-Table1[[#This Row],[Margin/3]]</f>
        <v>0.34334963894712323</v>
      </c>
      <c r="K713">
        <f>1/Table1[[#This Row],[odds_ft_draw]]-Table1[[#This Row],[Margin/3]]</f>
        <v>0.30631260191008619</v>
      </c>
      <c r="L713">
        <f>1/Table1[[#This Row],[odds_ft_away_team_win]]-Table1[[#This Row],[Margin/3]]</f>
        <v>0.35033775914279064</v>
      </c>
      <c r="M713">
        <v>4</v>
      </c>
      <c r="N713">
        <v>0</v>
      </c>
      <c r="O713">
        <v>0</v>
      </c>
      <c r="P713">
        <v>0.88</v>
      </c>
      <c r="Q713">
        <v>0.53</v>
      </c>
      <c r="R713" t="str" cm="1">
        <f t="array" ref="R7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3">
        <v>1</v>
      </c>
      <c r="T713">
        <v>1</v>
      </c>
      <c r="U713">
        <v>2</v>
      </c>
      <c r="V713">
        <v>2</v>
      </c>
      <c r="W713">
        <v>1</v>
      </c>
      <c r="X713">
        <v>1</v>
      </c>
      <c r="Y713" t="s">
        <v>3894</v>
      </c>
      <c r="Z713">
        <v>8</v>
      </c>
      <c r="AA713">
        <v>3</v>
      </c>
      <c r="AB713">
        <v>4</v>
      </c>
      <c r="AC713">
        <v>2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18</v>
      </c>
      <c r="AL713">
        <v>9</v>
      </c>
      <c r="AM713">
        <v>6</v>
      </c>
      <c r="AN713">
        <v>4</v>
      </c>
      <c r="AO713">
        <v>12</v>
      </c>
      <c r="AP713">
        <v>5</v>
      </c>
      <c r="AQ713">
        <v>11</v>
      </c>
      <c r="AR713">
        <v>17</v>
      </c>
      <c r="AS713">
        <v>69</v>
      </c>
      <c r="AT713">
        <v>31</v>
      </c>
      <c r="AU713">
        <v>2</v>
      </c>
      <c r="AV713">
        <v>1.04</v>
      </c>
      <c r="AW713">
        <v>3.5</v>
      </c>
      <c r="AX713">
        <v>100</v>
      </c>
      <c r="AY713">
        <v>100</v>
      </c>
      <c r="AZ713">
        <v>100</v>
      </c>
      <c r="BA713">
        <v>50</v>
      </c>
      <c r="BB713">
        <v>0</v>
      </c>
      <c r="BC713">
        <v>50</v>
      </c>
      <c r="BD713">
        <v>100</v>
      </c>
      <c r="BE713">
        <v>100</v>
      </c>
      <c r="BF713">
        <v>100</v>
      </c>
      <c r="BG713">
        <v>13</v>
      </c>
      <c r="BH713">
        <v>2</v>
      </c>
      <c r="BI713">
        <v>2.7</v>
      </c>
      <c r="BJ713">
        <v>3</v>
      </c>
      <c r="BK713">
        <v>2.65</v>
      </c>
      <c r="BL713">
        <f>1/Table1[[#This Row],[odds_ft_home_team_win]]+1/Table1[[#This Row],[odds_ft_draw]]+1/Table1[[#This Row],[odds_ft_away_team_win]]-1</f>
        <v>8.1062194269741372E-2</v>
      </c>
      <c r="BM713">
        <f>Table1[[#This Row],[Margin]]/3</f>
        <v>2.7020731423247124E-2</v>
      </c>
      <c r="BN713">
        <v>1.47</v>
      </c>
      <c r="BO713">
        <v>2.25</v>
      </c>
      <c r="BP713">
        <v>3.9</v>
      </c>
      <c r="BQ713">
        <v>7.5</v>
      </c>
      <c r="BR713">
        <v>2</v>
      </c>
      <c r="BS713">
        <v>1.77</v>
      </c>
      <c r="BT713" t="s">
        <v>3860</v>
      </c>
      <c r="BU713">
        <f>VLOOKUP(Table1[[#This Row],[Reference]],metron,11,FALSE)</f>
        <v>1.228921489601805</v>
      </c>
      <c r="BV713">
        <f>VLOOKUP(Table1[[#This Row],[Reference]],metron,12,FALSE)</f>
        <v>1.2940512655166849</v>
      </c>
    </row>
    <row r="714" spans="1:74" hidden="1" x14ac:dyDescent="0.45">
      <c r="A714" t="s">
        <v>5414</v>
      </c>
      <c r="B714">
        <v>1408753800</v>
      </c>
      <c r="C714" s="3" t="s">
        <v>1179</v>
      </c>
      <c r="D714" t="s">
        <v>65</v>
      </c>
      <c r="E714" t="s">
        <v>66</v>
      </c>
      <c r="F714" t="s">
        <v>78</v>
      </c>
      <c r="G714" t="s">
        <v>68</v>
      </c>
      <c r="H714" t="s">
        <v>66</v>
      </c>
      <c r="I714" t="e">
        <f>MROUND(Table1[[#This Row],[Prob_H]]*100,2)/100</f>
        <v>#DIV/0!</v>
      </c>
      <c r="J714" t="e">
        <f>1/Table1[[#This Row],[odds_ft_home_team_win]]-Table1[[#This Row],[Margin/3]]</f>
        <v>#DIV/0!</v>
      </c>
      <c r="K714" t="e">
        <f>1/Table1[[#This Row],[odds_ft_draw]]-Table1[[#This Row],[Margin/3]]</f>
        <v>#DIV/0!</v>
      </c>
      <c r="L714" t="e">
        <f>1/Table1[[#This Row],[odds_ft_away_team_win]]-Table1[[#This Row],[Margin/3]]</f>
        <v>#DIV/0!</v>
      </c>
      <c r="M714">
        <v>6</v>
      </c>
      <c r="N714">
        <v>0.5</v>
      </c>
      <c r="O714">
        <v>1</v>
      </c>
      <c r="P714">
        <v>0.76</v>
      </c>
      <c r="Q714">
        <v>1.24</v>
      </c>
      <c r="R714" t="str" cm="1">
        <f t="array" ref="R7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14">
        <v>1</v>
      </c>
      <c r="T714">
        <v>5</v>
      </c>
      <c r="U714">
        <v>6</v>
      </c>
      <c r="V714">
        <v>2</v>
      </c>
      <c r="W714">
        <v>1</v>
      </c>
      <c r="X714">
        <v>1</v>
      </c>
      <c r="Y714">
        <v>29</v>
      </c>
      <c r="Z714" t="s">
        <v>1180</v>
      </c>
      <c r="AA714">
        <v>6</v>
      </c>
      <c r="AB714">
        <v>5</v>
      </c>
      <c r="AC714">
        <v>2</v>
      </c>
      <c r="AD714">
        <v>0</v>
      </c>
      <c r="AE714">
        <v>2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6</v>
      </c>
      <c r="AL714">
        <v>10</v>
      </c>
      <c r="AM714">
        <v>4</v>
      </c>
      <c r="AN714">
        <v>5</v>
      </c>
      <c r="AO714">
        <v>2</v>
      </c>
      <c r="AP714">
        <v>5</v>
      </c>
      <c r="AQ714">
        <v>4</v>
      </c>
      <c r="AR714">
        <v>19</v>
      </c>
      <c r="AS714">
        <v>66</v>
      </c>
      <c r="AT714">
        <v>34</v>
      </c>
      <c r="AU714">
        <v>0</v>
      </c>
      <c r="AV714">
        <v>0</v>
      </c>
      <c r="AW714">
        <v>1.17</v>
      </c>
      <c r="AX714">
        <v>34</v>
      </c>
      <c r="AY714">
        <v>59</v>
      </c>
      <c r="AZ714">
        <v>0</v>
      </c>
      <c r="BA714">
        <v>0</v>
      </c>
      <c r="BB714">
        <v>0</v>
      </c>
      <c r="BC714">
        <v>17</v>
      </c>
      <c r="BD714">
        <v>17</v>
      </c>
      <c r="BE714">
        <v>42</v>
      </c>
      <c r="BF714">
        <v>42</v>
      </c>
      <c r="BG714">
        <v>9</v>
      </c>
      <c r="BH714">
        <v>4.83</v>
      </c>
      <c r="BI714">
        <v>0</v>
      </c>
      <c r="BJ714">
        <v>0</v>
      </c>
      <c r="BK714">
        <v>0</v>
      </c>
      <c r="BL714" t="e">
        <f>1/Table1[[#This Row],[odds_ft_home_team_win]]+1/Table1[[#This Row],[odds_ft_draw]]+1/Table1[[#This Row],[odds_ft_away_team_win]]-1</f>
        <v>#DIV/0!</v>
      </c>
      <c r="BM714" t="e">
        <f>Table1[[#This Row],[Margin]]/3</f>
        <v>#DIV/0!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 t="s">
        <v>106</v>
      </c>
      <c r="BU714" t="e">
        <f>VLOOKUP(Table1[[#This Row],[Reference]],metron,11,FALSE)</f>
        <v>#DIV/0!</v>
      </c>
      <c r="BV714" t="e">
        <f>VLOOKUP(Table1[[#This Row],[Reference]],metron,12,FALSE)</f>
        <v>#DIV/0!</v>
      </c>
    </row>
    <row r="715" spans="1:74" hidden="1" x14ac:dyDescent="0.45">
      <c r="A715" t="s">
        <v>5400</v>
      </c>
      <c r="B715">
        <v>1628978400</v>
      </c>
      <c r="C715" s="3" t="s">
        <v>4916</v>
      </c>
      <c r="D715" t="s">
        <v>65</v>
      </c>
      <c r="E715" t="s">
        <v>66</v>
      </c>
      <c r="F715" t="s">
        <v>94</v>
      </c>
      <c r="G715" t="s">
        <v>80</v>
      </c>
      <c r="H715" t="s">
        <v>3819</v>
      </c>
      <c r="I715">
        <f>MROUND(Table1[[#This Row],[Prob_H]]*100,2)/100</f>
        <v>0.48</v>
      </c>
      <c r="J715">
        <f>1/Table1[[#This Row],[odds_ft_home_team_win]]-Table1[[#This Row],[Margin/3]]</f>
        <v>0.47603485838779952</v>
      </c>
      <c r="K715">
        <f>1/Table1[[#This Row],[odds_ft_draw]]-Table1[[#This Row],[Margin/3]]</f>
        <v>0.27015250544662306</v>
      </c>
      <c r="L715">
        <f>1/Table1[[#This Row],[odds_ft_away_team_win]]-Table1[[#This Row],[Margin/3]]</f>
        <v>0.25381263616557731</v>
      </c>
      <c r="M715">
        <v>4</v>
      </c>
      <c r="N715">
        <v>0.5</v>
      </c>
      <c r="O715">
        <v>1</v>
      </c>
      <c r="P715">
        <v>1.58</v>
      </c>
      <c r="Q715">
        <v>0.65</v>
      </c>
      <c r="R715" t="str" cm="1">
        <f t="array" ref="R7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AA715">
        <v>2</v>
      </c>
      <c r="AB715">
        <v>6</v>
      </c>
      <c r="AC715">
        <v>3</v>
      </c>
      <c r="AD715">
        <v>1</v>
      </c>
      <c r="AE715">
        <v>1</v>
      </c>
      <c r="AF715">
        <v>0</v>
      </c>
      <c r="AG715">
        <v>2</v>
      </c>
      <c r="AH715">
        <v>2</v>
      </c>
      <c r="AI715">
        <v>0</v>
      </c>
      <c r="AJ715">
        <v>1</v>
      </c>
      <c r="AK715">
        <v>17</v>
      </c>
      <c r="AL715">
        <v>13</v>
      </c>
      <c r="AM715">
        <v>4</v>
      </c>
      <c r="AN715">
        <v>7</v>
      </c>
      <c r="AO715">
        <v>13</v>
      </c>
      <c r="AP715">
        <v>6</v>
      </c>
      <c r="AQ715">
        <v>12</v>
      </c>
      <c r="AR715">
        <v>10</v>
      </c>
      <c r="AS715">
        <v>41</v>
      </c>
      <c r="AT715">
        <v>59</v>
      </c>
      <c r="AU715">
        <v>1.54</v>
      </c>
      <c r="AV715">
        <v>1.7</v>
      </c>
      <c r="AW715">
        <v>2</v>
      </c>
      <c r="AX715">
        <v>75</v>
      </c>
      <c r="AY715">
        <v>75</v>
      </c>
      <c r="AZ715">
        <v>25</v>
      </c>
      <c r="BA715">
        <v>25</v>
      </c>
      <c r="BB715">
        <v>0</v>
      </c>
      <c r="BC715">
        <v>25</v>
      </c>
      <c r="BD715">
        <v>75</v>
      </c>
      <c r="BE715">
        <v>0</v>
      </c>
      <c r="BF715">
        <v>75</v>
      </c>
      <c r="BG715">
        <v>9.5</v>
      </c>
      <c r="BH715">
        <v>5.5</v>
      </c>
      <c r="BI715">
        <v>2</v>
      </c>
      <c r="BJ715">
        <v>3.4</v>
      </c>
      <c r="BK715">
        <v>3.6</v>
      </c>
      <c r="BL715">
        <f>1/Table1[[#This Row],[odds_ft_home_team_win]]+1/Table1[[#This Row],[odds_ft_draw]]+1/Table1[[#This Row],[odds_ft_away_team_win]]-1</f>
        <v>7.1895424836601496E-2</v>
      </c>
      <c r="BM715">
        <f>Table1[[#This Row],[Margin]]/3</f>
        <v>2.3965141612200497E-2</v>
      </c>
      <c r="BN715">
        <v>1.33</v>
      </c>
      <c r="BO715">
        <v>2.1</v>
      </c>
      <c r="BP715">
        <v>3.9</v>
      </c>
      <c r="BQ715">
        <v>7.5</v>
      </c>
      <c r="BR715">
        <v>2</v>
      </c>
      <c r="BS715">
        <v>1.77</v>
      </c>
      <c r="BT715" t="s">
        <v>3833</v>
      </c>
      <c r="BU715">
        <f>VLOOKUP(Table1[[#This Row],[Reference]],metron,11,FALSE)</f>
        <v>1.510877192982456</v>
      </c>
      <c r="BV715">
        <f>VLOOKUP(Table1[[#This Row],[Reference]],metron,12,FALSE)</f>
        <v>1.0163157894736841</v>
      </c>
    </row>
    <row r="716" spans="1:74" x14ac:dyDescent="0.45">
      <c r="A716" t="s">
        <v>5400</v>
      </c>
      <c r="B716">
        <v>1628985600</v>
      </c>
      <c r="C716" s="3" t="s">
        <v>4917</v>
      </c>
      <c r="D716" t="s">
        <v>65</v>
      </c>
      <c r="E716" t="s">
        <v>66</v>
      </c>
      <c r="F716" t="s">
        <v>81</v>
      </c>
      <c r="G716" t="s">
        <v>4346</v>
      </c>
      <c r="H716" t="s">
        <v>4618</v>
      </c>
      <c r="I716">
        <f>MROUND(Table1[[#This Row],[Prob_H]]*100,2)/100</f>
        <v>0.6</v>
      </c>
      <c r="J716">
        <f>1/Table1[[#This Row],[odds_ft_home_team_win]]-Table1[[#This Row],[Margin/3]]</f>
        <v>0.59503105590062111</v>
      </c>
      <c r="K716">
        <f>1/Table1[[#This Row],[odds_ft_draw]]-Table1[[#This Row],[Margin/3]]</f>
        <v>0.24057971014492754</v>
      </c>
      <c r="L716">
        <f>1/Table1[[#This Row],[odds_ft_away_team_win]]-Table1[[#This Row],[Margin/3]]</f>
        <v>0.16438923395445135</v>
      </c>
      <c r="M716">
        <v>4</v>
      </c>
      <c r="N716">
        <v>3</v>
      </c>
      <c r="O716">
        <v>3</v>
      </c>
      <c r="P716">
        <v>1.55</v>
      </c>
      <c r="Q716">
        <v>0.72</v>
      </c>
      <c r="R716" t="str" cm="1">
        <f t="array" ref="R7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6">
        <v>3</v>
      </c>
      <c r="T716">
        <v>0</v>
      </c>
      <c r="U716">
        <v>3</v>
      </c>
      <c r="V716">
        <v>1</v>
      </c>
      <c r="W716">
        <v>1</v>
      </c>
      <c r="X716">
        <v>0</v>
      </c>
      <c r="Y716" t="s">
        <v>4918</v>
      </c>
      <c r="AA716">
        <v>4</v>
      </c>
      <c r="AB716">
        <v>3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1</v>
      </c>
      <c r="AJ716">
        <v>2</v>
      </c>
      <c r="AK716">
        <v>6</v>
      </c>
      <c r="AL716">
        <v>6</v>
      </c>
      <c r="AM716">
        <v>5</v>
      </c>
      <c r="AN716">
        <v>3</v>
      </c>
      <c r="AO716">
        <v>1</v>
      </c>
      <c r="AP716">
        <v>3</v>
      </c>
      <c r="AQ716">
        <v>11</v>
      </c>
      <c r="AR716">
        <v>8</v>
      </c>
      <c r="AS716">
        <v>59</v>
      </c>
      <c r="AT716">
        <v>41</v>
      </c>
      <c r="AU716">
        <v>1.07</v>
      </c>
      <c r="AV716">
        <v>0.77</v>
      </c>
      <c r="AW716">
        <v>2.5</v>
      </c>
      <c r="AX716">
        <v>50</v>
      </c>
      <c r="AY716">
        <v>100</v>
      </c>
      <c r="AZ716">
        <v>50</v>
      </c>
      <c r="BA716">
        <v>0</v>
      </c>
      <c r="BB716">
        <v>0</v>
      </c>
      <c r="BC716">
        <v>0</v>
      </c>
      <c r="BD716">
        <v>100</v>
      </c>
      <c r="BE716">
        <v>50</v>
      </c>
      <c r="BF716">
        <v>100</v>
      </c>
      <c r="BG716">
        <v>7</v>
      </c>
      <c r="BH716">
        <v>4</v>
      </c>
      <c r="BI716">
        <v>1.61</v>
      </c>
      <c r="BJ716">
        <v>3.75</v>
      </c>
      <c r="BK716">
        <v>5.25</v>
      </c>
      <c r="BL716">
        <f>1/Table1[[#This Row],[odds_ft_home_team_win]]+1/Table1[[#This Row],[odds_ft_draw]]+1/Table1[[#This Row],[odds_ft_away_team_win]]-1</f>
        <v>7.8260869565217384E-2</v>
      </c>
      <c r="BM716">
        <f>Table1[[#This Row],[Margin]]/3</f>
        <v>2.6086956521739129E-2</v>
      </c>
      <c r="BN716">
        <v>1.25</v>
      </c>
      <c r="BO716">
        <v>1.71</v>
      </c>
      <c r="BP716">
        <v>2.65</v>
      </c>
      <c r="BQ716">
        <v>4.7</v>
      </c>
      <c r="BR716">
        <v>1.77</v>
      </c>
      <c r="BS716">
        <v>2.0499999999999998</v>
      </c>
      <c r="BT716" t="s">
        <v>109</v>
      </c>
      <c r="BU716">
        <f>VLOOKUP(Table1[[#This Row],[Reference]],metron,11,FALSE)</f>
        <v>1.841836734693878</v>
      </c>
      <c r="BV716">
        <f>VLOOKUP(Table1[[#This Row],[Reference]],metron,12,FALSE)</f>
        <v>0.88917233560090703</v>
      </c>
    </row>
    <row r="717" spans="1:74" x14ac:dyDescent="0.45">
      <c r="A717" t="s">
        <v>5400</v>
      </c>
      <c r="B717">
        <v>1628992800</v>
      </c>
      <c r="C717" s="3" t="s">
        <v>4919</v>
      </c>
      <c r="D717" t="s">
        <v>65</v>
      </c>
      <c r="E717" t="s">
        <v>66</v>
      </c>
      <c r="F717" t="s">
        <v>77</v>
      </c>
      <c r="G717" t="s">
        <v>97</v>
      </c>
      <c r="H717" t="s">
        <v>3903</v>
      </c>
      <c r="I717">
        <f>MROUND(Table1[[#This Row],[Prob_H]]*100,2)/100</f>
        <v>0.54</v>
      </c>
      <c r="J717">
        <f>1/Table1[[#This Row],[odds_ft_home_team_win]]-Table1[[#This Row],[Margin/3]]</f>
        <v>0.54724432655467137</v>
      </c>
      <c r="K717">
        <f>1/Table1[[#This Row],[odds_ft_draw]]-Table1[[#This Row],[Margin/3]]</f>
        <v>0.28022399056881819</v>
      </c>
      <c r="L717">
        <f>1/Table1[[#This Row],[odds_ft_away_team_win]]-Table1[[#This Row],[Margin/3]]</f>
        <v>0.17253168287651049</v>
      </c>
      <c r="M717">
        <v>4</v>
      </c>
      <c r="N717">
        <v>0</v>
      </c>
      <c r="O717">
        <v>3</v>
      </c>
      <c r="P717">
        <v>1.25</v>
      </c>
      <c r="Q717">
        <v>1.29</v>
      </c>
      <c r="R717" t="str" cm="1">
        <f t="array" ref="R7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7">
        <v>4</v>
      </c>
      <c r="T717">
        <v>0</v>
      </c>
      <c r="U717">
        <v>4</v>
      </c>
      <c r="V717">
        <v>3</v>
      </c>
      <c r="W717">
        <v>3</v>
      </c>
      <c r="X717">
        <v>0</v>
      </c>
      <c r="Y717" t="s">
        <v>4920</v>
      </c>
      <c r="AA717">
        <v>0</v>
      </c>
      <c r="AB717">
        <v>4</v>
      </c>
      <c r="AC717">
        <v>2</v>
      </c>
      <c r="AD717">
        <v>0</v>
      </c>
      <c r="AE717">
        <v>3</v>
      </c>
      <c r="AF717">
        <v>1</v>
      </c>
      <c r="AG717">
        <v>1</v>
      </c>
      <c r="AH717">
        <v>1</v>
      </c>
      <c r="AI717">
        <v>2</v>
      </c>
      <c r="AJ717">
        <v>2</v>
      </c>
      <c r="AK717">
        <v>12</v>
      </c>
      <c r="AL717">
        <v>16</v>
      </c>
      <c r="AM717">
        <v>6</v>
      </c>
      <c r="AN717">
        <v>6</v>
      </c>
      <c r="AO717">
        <v>6</v>
      </c>
      <c r="AP717">
        <v>10</v>
      </c>
      <c r="AQ717">
        <v>16</v>
      </c>
      <c r="AR717">
        <v>8</v>
      </c>
      <c r="AS717">
        <v>55</v>
      </c>
      <c r="AT717">
        <v>45</v>
      </c>
      <c r="AU717">
        <v>1.43</v>
      </c>
      <c r="AV717">
        <v>1.74</v>
      </c>
      <c r="AW717">
        <v>2.5</v>
      </c>
      <c r="AX717">
        <v>25</v>
      </c>
      <c r="AY717">
        <v>100</v>
      </c>
      <c r="AZ717">
        <v>25</v>
      </c>
      <c r="BA717">
        <v>25</v>
      </c>
      <c r="BB717">
        <v>0</v>
      </c>
      <c r="BC717">
        <v>25</v>
      </c>
      <c r="BD717">
        <v>100</v>
      </c>
      <c r="BE717">
        <v>25</v>
      </c>
      <c r="BF717">
        <v>100</v>
      </c>
      <c r="BG717">
        <v>9.5</v>
      </c>
      <c r="BH717">
        <v>3</v>
      </c>
      <c r="BI717">
        <v>1.74</v>
      </c>
      <c r="BJ717">
        <v>3.25</v>
      </c>
      <c r="BK717">
        <v>5</v>
      </c>
      <c r="BL717">
        <f>1/Table1[[#This Row],[odds_ft_home_team_win]]+1/Table1[[#This Row],[odds_ft_draw]]+1/Table1[[#This Row],[odds_ft_away_team_win]]-1</f>
        <v>8.2404951370468549E-2</v>
      </c>
      <c r="BM717">
        <f>Table1[[#This Row],[Margin]]/3</f>
        <v>2.7468317123489516E-2</v>
      </c>
      <c r="BN717">
        <v>1.36</v>
      </c>
      <c r="BO717">
        <v>2</v>
      </c>
      <c r="BP717">
        <v>3.25</v>
      </c>
      <c r="BQ717">
        <v>6</v>
      </c>
      <c r="BR717">
        <v>1.91</v>
      </c>
      <c r="BS717">
        <v>1.87</v>
      </c>
      <c r="BT717" t="s">
        <v>3802</v>
      </c>
      <c r="BU717">
        <f>VLOOKUP(Table1[[#This Row],[Reference]],metron,11,FALSE)</f>
        <v>1.684957590444867</v>
      </c>
      <c r="BV717">
        <f>VLOOKUP(Table1[[#This Row],[Reference]],metron,12,FALSE)</f>
        <v>0.95101263631642718</v>
      </c>
    </row>
    <row r="718" spans="1:74" x14ac:dyDescent="0.45">
      <c r="A718" t="s">
        <v>5400</v>
      </c>
      <c r="B718">
        <v>1628993160</v>
      </c>
      <c r="C718" s="3" t="s">
        <v>4921</v>
      </c>
      <c r="D718" t="s">
        <v>65</v>
      </c>
      <c r="E718" t="s">
        <v>66</v>
      </c>
      <c r="F718" t="s">
        <v>85</v>
      </c>
      <c r="G718" t="s">
        <v>103</v>
      </c>
      <c r="H718" t="s">
        <v>3839</v>
      </c>
      <c r="I718">
        <f>MROUND(Table1[[#This Row],[Prob_H]]*100,2)/100</f>
        <v>0.52</v>
      </c>
      <c r="J718">
        <f>1/Table1[[#This Row],[odds_ft_home_team_win]]-Table1[[#This Row],[Margin/3]]</f>
        <v>0.52606525020318129</v>
      </c>
      <c r="K718">
        <f>1/Table1[[#This Row],[odds_ft_draw]]-Table1[[#This Row],[Margin/3]]</f>
        <v>0.27353999767792875</v>
      </c>
      <c r="L718">
        <f>1/Table1[[#This Row],[odds_ft_away_team_win]]-Table1[[#This Row],[Margin/3]]</f>
        <v>0.2003947521188901</v>
      </c>
      <c r="M718">
        <v>4</v>
      </c>
      <c r="N718">
        <v>2</v>
      </c>
      <c r="O718">
        <v>0</v>
      </c>
      <c r="P718">
        <v>1.79</v>
      </c>
      <c r="Q718">
        <v>1.42</v>
      </c>
      <c r="R718" t="str" cm="1">
        <f t="array" ref="R7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18">
        <v>3</v>
      </c>
      <c r="T718">
        <v>1</v>
      </c>
      <c r="U718">
        <v>4</v>
      </c>
      <c r="V718">
        <v>1</v>
      </c>
      <c r="W718">
        <v>1</v>
      </c>
      <c r="X718">
        <v>0</v>
      </c>
      <c r="Y718" t="s">
        <v>4922</v>
      </c>
      <c r="Z718">
        <v>52</v>
      </c>
      <c r="AA718">
        <v>0</v>
      </c>
      <c r="AB718">
        <v>6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9</v>
      </c>
      <c r="AL718">
        <v>13</v>
      </c>
      <c r="AM718">
        <v>7</v>
      </c>
      <c r="AN718">
        <v>5</v>
      </c>
      <c r="AO718">
        <v>2</v>
      </c>
      <c r="AP718">
        <v>8</v>
      </c>
      <c r="AQ718">
        <v>12</v>
      </c>
      <c r="AR718">
        <v>6</v>
      </c>
      <c r="AS718">
        <v>49</v>
      </c>
      <c r="AT718">
        <v>51</v>
      </c>
      <c r="AU718">
        <v>1.29</v>
      </c>
      <c r="AV718">
        <v>1.53</v>
      </c>
      <c r="AW718">
        <v>2.5</v>
      </c>
      <c r="AX718">
        <v>75</v>
      </c>
      <c r="AY718">
        <v>100</v>
      </c>
      <c r="AZ718">
        <v>50</v>
      </c>
      <c r="BA718">
        <v>0</v>
      </c>
      <c r="BB718">
        <v>0</v>
      </c>
      <c r="BC718">
        <v>50</v>
      </c>
      <c r="BD718">
        <v>75</v>
      </c>
      <c r="BE718">
        <v>25</v>
      </c>
      <c r="BF718">
        <v>100</v>
      </c>
      <c r="BG718">
        <v>11</v>
      </c>
      <c r="BH718">
        <v>2.5</v>
      </c>
      <c r="BI718">
        <v>1.8</v>
      </c>
      <c r="BJ718">
        <v>3.3</v>
      </c>
      <c r="BK718">
        <v>4.3499999999999996</v>
      </c>
      <c r="BL718">
        <f>1/Table1[[#This Row],[odds_ft_home_team_win]]+1/Table1[[#This Row],[odds_ft_draw]]+1/Table1[[#This Row],[odds_ft_away_team_win]]-1</f>
        <v>8.8470916057122873E-2</v>
      </c>
      <c r="BM718">
        <f>Table1[[#This Row],[Margin]]/3</f>
        <v>2.9490305352374291E-2</v>
      </c>
      <c r="BN718">
        <v>1.36</v>
      </c>
      <c r="BO718">
        <v>2</v>
      </c>
      <c r="BP718">
        <v>3.3</v>
      </c>
      <c r="BQ718">
        <v>6.25</v>
      </c>
      <c r="BR718">
        <v>0</v>
      </c>
      <c r="BS718">
        <v>0</v>
      </c>
      <c r="BT718" t="s">
        <v>4878</v>
      </c>
      <c r="BU718">
        <f>VLOOKUP(Table1[[#This Row],[Reference]],metron,11,FALSE)</f>
        <v>1.625948039373891</v>
      </c>
      <c r="BV718">
        <f>VLOOKUP(Table1[[#This Row],[Reference]],metron,12,FALSE)</f>
        <v>0.97079231886396644</v>
      </c>
    </row>
    <row r="719" spans="1:74" x14ac:dyDescent="0.45">
      <c r="A719" t="s">
        <v>5400</v>
      </c>
      <c r="B719">
        <v>1629064800</v>
      </c>
      <c r="C719" s="3" t="s">
        <v>4923</v>
      </c>
      <c r="D719" t="s">
        <v>65</v>
      </c>
      <c r="E719" t="s">
        <v>66</v>
      </c>
      <c r="F719" t="s">
        <v>93</v>
      </c>
      <c r="G719" t="s">
        <v>86</v>
      </c>
      <c r="H719" t="s">
        <v>3808</v>
      </c>
      <c r="I719">
        <f>MROUND(Table1[[#This Row],[Prob_H]]*100,2)/100</f>
        <v>0.34</v>
      </c>
      <c r="J719">
        <f>1/Table1[[#This Row],[odds_ft_home_team_win]]-Table1[[#This Row],[Margin/3]]</f>
        <v>0.33624076777739609</v>
      </c>
      <c r="K719">
        <f>1/Table1[[#This Row],[odds_ft_draw]]-Table1[[#This Row],[Margin/3]]</f>
        <v>0.28900614050154583</v>
      </c>
      <c r="L719">
        <f>1/Table1[[#This Row],[odds_ft_away_team_win]]-Table1[[#This Row],[Margin/3]]</f>
        <v>0.37475309172105803</v>
      </c>
      <c r="M719">
        <v>4</v>
      </c>
      <c r="N719">
        <v>3</v>
      </c>
      <c r="O719">
        <v>1</v>
      </c>
      <c r="P719">
        <v>1.55</v>
      </c>
      <c r="Q719">
        <v>1.53</v>
      </c>
      <c r="R719" t="str" cm="1">
        <f t="array" ref="R7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Z719">
        <v>77</v>
      </c>
      <c r="AA719">
        <v>1</v>
      </c>
      <c r="AB719">
        <v>4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10</v>
      </c>
      <c r="AL719">
        <v>11</v>
      </c>
      <c r="AM719">
        <v>4</v>
      </c>
      <c r="AN719">
        <v>5</v>
      </c>
      <c r="AO719">
        <v>6</v>
      </c>
      <c r="AP719">
        <v>6</v>
      </c>
      <c r="AQ719">
        <v>13</v>
      </c>
      <c r="AR719">
        <v>12</v>
      </c>
      <c r="AS719">
        <v>56</v>
      </c>
      <c r="AT719">
        <v>44</v>
      </c>
      <c r="AU719">
        <v>1.23</v>
      </c>
      <c r="AV719">
        <v>1.29</v>
      </c>
      <c r="AW719">
        <v>1</v>
      </c>
      <c r="AX719">
        <v>0</v>
      </c>
      <c r="AY719">
        <v>50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50</v>
      </c>
      <c r="BF719">
        <v>50</v>
      </c>
      <c r="BG719">
        <v>14</v>
      </c>
      <c r="BH719">
        <v>4</v>
      </c>
      <c r="BI719">
        <v>2.84</v>
      </c>
      <c r="BJ719">
        <v>3.28</v>
      </c>
      <c r="BK719">
        <v>2.56</v>
      </c>
      <c r="BL719">
        <f>1/Table1[[#This Row],[odds_ft_home_team_win]]+1/Table1[[#This Row],[odds_ft_draw]]+1/Table1[[#This Row],[odds_ft_away_team_win]]-1</f>
        <v>4.7615724836825857E-2</v>
      </c>
      <c r="BM719">
        <f>Table1[[#This Row],[Margin]]/3</f>
        <v>1.5871908278941953E-2</v>
      </c>
      <c r="BN719">
        <v>1.42</v>
      </c>
      <c r="BO719">
        <v>2.2200000000000002</v>
      </c>
      <c r="BP719">
        <v>4.25</v>
      </c>
      <c r="BQ719">
        <v>8.5</v>
      </c>
      <c r="BR719">
        <v>2.1</v>
      </c>
      <c r="BS719">
        <v>1.71</v>
      </c>
      <c r="BT719" t="s">
        <v>3790</v>
      </c>
      <c r="BU719">
        <f>VLOOKUP(Table1[[#This Row],[Reference]],metron,11,FALSE)</f>
        <v>1.228921489601805</v>
      </c>
      <c r="BV719">
        <f>VLOOKUP(Table1[[#This Row],[Reference]],metron,12,FALSE)</f>
        <v>1.2940512655166849</v>
      </c>
    </row>
    <row r="720" spans="1:74" hidden="1" x14ac:dyDescent="0.45">
      <c r="A720" t="s">
        <v>5400</v>
      </c>
      <c r="B720">
        <v>1629072360</v>
      </c>
      <c r="C720" s="3" t="s">
        <v>4924</v>
      </c>
      <c r="D720" t="s">
        <v>65</v>
      </c>
      <c r="E720" t="s">
        <v>66</v>
      </c>
      <c r="F720" t="s">
        <v>88</v>
      </c>
      <c r="G720" t="s">
        <v>98</v>
      </c>
      <c r="H720" t="s">
        <v>3784</v>
      </c>
      <c r="I720">
        <f>MROUND(Table1[[#This Row],[Prob_H]]*100,2)/100</f>
        <v>0.46</v>
      </c>
      <c r="J720">
        <f>1/Table1[[#This Row],[odds_ft_home_team_win]]-Table1[[#This Row],[Margin/3]]</f>
        <v>0.46091961355533351</v>
      </c>
      <c r="K720">
        <f>1/Table1[[#This Row],[odds_ft_draw]]-Table1[[#This Row],[Margin/3]]</f>
        <v>0.29569538066784329</v>
      </c>
      <c r="L720">
        <f>1/Table1[[#This Row],[odds_ft_away_team_win]]-Table1[[#This Row],[Margin/3]]</f>
        <v>0.24338500577682318</v>
      </c>
      <c r="M720">
        <v>4</v>
      </c>
      <c r="N720">
        <v>1</v>
      </c>
      <c r="O720">
        <v>3</v>
      </c>
      <c r="P720">
        <v>1.58</v>
      </c>
      <c r="Q720">
        <v>1.32</v>
      </c>
      <c r="R720" t="str" cm="1">
        <f t="array" ref="R7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AA720">
        <v>4</v>
      </c>
      <c r="AB720">
        <v>3</v>
      </c>
      <c r="AC720">
        <v>1</v>
      </c>
      <c r="AD720">
        <v>0</v>
      </c>
      <c r="AE720">
        <v>3</v>
      </c>
      <c r="AF720">
        <v>0</v>
      </c>
      <c r="AG720">
        <v>1</v>
      </c>
      <c r="AH720">
        <v>0</v>
      </c>
      <c r="AI720">
        <v>1</v>
      </c>
      <c r="AJ720">
        <v>2</v>
      </c>
      <c r="AK720">
        <v>10</v>
      </c>
      <c r="AL720">
        <v>18</v>
      </c>
      <c r="AM720">
        <v>0</v>
      </c>
      <c r="AN720">
        <v>7</v>
      </c>
      <c r="AO720">
        <v>10</v>
      </c>
      <c r="AP720">
        <v>11</v>
      </c>
      <c r="AQ720">
        <v>14</v>
      </c>
      <c r="AR720">
        <v>17</v>
      </c>
      <c r="AS720">
        <v>53</v>
      </c>
      <c r="AT720">
        <v>47</v>
      </c>
      <c r="AU720">
        <v>1.04</v>
      </c>
      <c r="AV720">
        <v>1.88</v>
      </c>
      <c r="AW720">
        <v>2</v>
      </c>
      <c r="AX720">
        <v>50</v>
      </c>
      <c r="AY720">
        <v>100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100</v>
      </c>
      <c r="BF720">
        <v>100</v>
      </c>
      <c r="BG720">
        <v>13</v>
      </c>
      <c r="BH720">
        <v>5</v>
      </c>
      <c r="BI720">
        <v>2.0499999999999998</v>
      </c>
      <c r="BJ720">
        <v>3.1</v>
      </c>
      <c r="BK720">
        <v>3.7</v>
      </c>
      <c r="BL720">
        <f>1/Table1[[#This Row],[odds_ft_home_team_win]]+1/Table1[[#This Row],[odds_ft_draw]]+1/Table1[[#This Row],[odds_ft_away_team_win]]-1</f>
        <v>8.0655793480341131E-2</v>
      </c>
      <c r="BM720">
        <f>Table1[[#This Row],[Margin]]/3</f>
        <v>2.6885264493447043E-2</v>
      </c>
      <c r="BN720">
        <v>1.38</v>
      </c>
      <c r="BO720">
        <v>2.0499999999999998</v>
      </c>
      <c r="BP720">
        <v>3.45</v>
      </c>
      <c r="BQ720">
        <v>6.75</v>
      </c>
      <c r="BR720">
        <v>1.91</v>
      </c>
      <c r="BS720">
        <v>1.87</v>
      </c>
      <c r="BT720" t="s">
        <v>3817</v>
      </c>
      <c r="BU720">
        <f>VLOOKUP(Table1[[#This Row],[Reference]],metron,11,FALSE)</f>
        <v>1.4888836329233679</v>
      </c>
      <c r="BV720">
        <f>VLOOKUP(Table1[[#This Row],[Reference]],metron,12,FALSE)</f>
        <v>1.0516792809839171</v>
      </c>
    </row>
    <row r="721" spans="1:74" hidden="1" x14ac:dyDescent="0.45">
      <c r="A721" t="s">
        <v>5414</v>
      </c>
      <c r="B721">
        <v>1408899600</v>
      </c>
      <c r="C721" s="3" t="s">
        <v>1189</v>
      </c>
      <c r="D721" t="s">
        <v>65</v>
      </c>
      <c r="E721" t="s">
        <v>66</v>
      </c>
      <c r="F721" t="s">
        <v>94</v>
      </c>
      <c r="G721" t="s">
        <v>72</v>
      </c>
      <c r="H721" t="s">
        <v>66</v>
      </c>
      <c r="I721" t="e">
        <f>MROUND(Table1[[#This Row],[Prob_H]]*100,2)/100</f>
        <v>#DIV/0!</v>
      </c>
      <c r="J721" t="e">
        <f>1/Table1[[#This Row],[odds_ft_home_team_win]]-Table1[[#This Row],[Margin/3]]</f>
        <v>#DIV/0!</v>
      </c>
      <c r="K721" t="e">
        <f>1/Table1[[#This Row],[odds_ft_draw]]-Table1[[#This Row],[Margin/3]]</f>
        <v>#DIV/0!</v>
      </c>
      <c r="L721" t="e">
        <f>1/Table1[[#This Row],[odds_ft_away_team_win]]-Table1[[#This Row],[Margin/3]]</f>
        <v>#DIV/0!</v>
      </c>
      <c r="M721">
        <v>6</v>
      </c>
      <c r="N721">
        <v>0</v>
      </c>
      <c r="O721">
        <v>0.5</v>
      </c>
      <c r="P721">
        <v>1.5</v>
      </c>
      <c r="Q721">
        <v>0.82</v>
      </c>
      <c r="R721" t="str" cm="1">
        <f t="array" ref="R7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21">
        <v>1</v>
      </c>
      <c r="T721">
        <v>1</v>
      </c>
      <c r="U721">
        <v>2</v>
      </c>
      <c r="V721">
        <v>2</v>
      </c>
      <c r="W721">
        <v>1</v>
      </c>
      <c r="X721">
        <v>1</v>
      </c>
      <c r="Y721">
        <v>40</v>
      </c>
      <c r="Z721">
        <v>44</v>
      </c>
      <c r="AA721">
        <v>3</v>
      </c>
      <c r="AB721">
        <v>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10</v>
      </c>
      <c r="AL721">
        <v>9</v>
      </c>
      <c r="AM721">
        <v>0</v>
      </c>
      <c r="AN721">
        <v>2</v>
      </c>
      <c r="AO721">
        <v>10</v>
      </c>
      <c r="AP721">
        <v>7</v>
      </c>
      <c r="AQ721">
        <v>11</v>
      </c>
      <c r="AR721">
        <v>7</v>
      </c>
      <c r="AS721">
        <v>59</v>
      </c>
      <c r="AT721">
        <v>41</v>
      </c>
      <c r="AU721">
        <v>0</v>
      </c>
      <c r="AV721">
        <v>0</v>
      </c>
      <c r="AW721">
        <v>1.25</v>
      </c>
      <c r="AX721">
        <v>25</v>
      </c>
      <c r="AY721">
        <v>25</v>
      </c>
      <c r="AZ721">
        <v>25</v>
      </c>
      <c r="BA721">
        <v>0</v>
      </c>
      <c r="BB721">
        <v>0</v>
      </c>
      <c r="BC721">
        <v>0</v>
      </c>
      <c r="BD721">
        <v>25</v>
      </c>
      <c r="BE721">
        <v>25</v>
      </c>
      <c r="BF721">
        <v>75</v>
      </c>
      <c r="BG721">
        <v>7</v>
      </c>
      <c r="BH721">
        <v>5</v>
      </c>
      <c r="BI721">
        <v>0</v>
      </c>
      <c r="BJ721">
        <v>0</v>
      </c>
      <c r="BK721">
        <v>0</v>
      </c>
      <c r="BL721" t="e">
        <f>1/Table1[[#This Row],[odds_ft_home_team_win]]+1/Table1[[#This Row],[odds_ft_draw]]+1/Table1[[#This Row],[odds_ft_away_team_win]]-1</f>
        <v>#DIV/0!</v>
      </c>
      <c r="BM721" t="e">
        <f>Table1[[#This Row],[Margin]]/3</f>
        <v>#DIV/0!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1163</v>
      </c>
      <c r="BU721" t="e">
        <f>VLOOKUP(Table1[[#This Row],[Reference]],metron,11,FALSE)</f>
        <v>#DIV/0!</v>
      </c>
      <c r="BV721" t="e">
        <f>VLOOKUP(Table1[[#This Row],[Reference]],metron,12,FALSE)</f>
        <v>#DIV/0!</v>
      </c>
    </row>
    <row r="722" spans="1:74" x14ac:dyDescent="0.45">
      <c r="A722" t="s">
        <v>5399</v>
      </c>
      <c r="B722">
        <v>1644102000</v>
      </c>
      <c r="C722" s="3" t="s">
        <v>5170</v>
      </c>
      <c r="D722" t="s">
        <v>65</v>
      </c>
      <c r="E722" t="s">
        <v>66</v>
      </c>
      <c r="F722" t="s">
        <v>2218</v>
      </c>
      <c r="G722" t="s">
        <v>103</v>
      </c>
      <c r="H722" t="s">
        <v>3811</v>
      </c>
      <c r="I722">
        <f>MROUND(Table1[[#This Row],[Prob_H]]*100,2)/100</f>
        <v>0.4</v>
      </c>
      <c r="J722">
        <f>1/Table1[[#This Row],[odds_ft_home_team_win]]-Table1[[#This Row],[Margin/3]]</f>
        <v>0.39221776428655009</v>
      </c>
      <c r="K722">
        <f>1/Table1[[#This Row],[odds_ft_draw]]-Table1[[#This Row],[Margin/3]]</f>
        <v>0.29038976772171143</v>
      </c>
      <c r="L722">
        <f>1/Table1[[#This Row],[odds_ft_away_team_win]]-Table1[[#This Row],[Margin/3]]</f>
        <v>0.31739246799173843</v>
      </c>
      <c r="M722">
        <v>4</v>
      </c>
      <c r="N722">
        <v>1.33</v>
      </c>
      <c r="O722">
        <v>1</v>
      </c>
      <c r="P722">
        <v>1.24</v>
      </c>
      <c r="Q722">
        <v>1.42</v>
      </c>
      <c r="R722" t="str" cm="1">
        <f t="array" ref="R7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2">
        <v>1</v>
      </c>
      <c r="T722">
        <v>3</v>
      </c>
      <c r="U722">
        <v>4</v>
      </c>
      <c r="V722">
        <v>2</v>
      </c>
      <c r="W722">
        <v>0</v>
      </c>
      <c r="X722">
        <v>2</v>
      </c>
      <c r="Y722" t="s">
        <v>169</v>
      </c>
      <c r="Z722" t="s">
        <v>5171</v>
      </c>
      <c r="AA722">
        <v>8</v>
      </c>
      <c r="AB722">
        <v>3</v>
      </c>
      <c r="AC722">
        <v>4</v>
      </c>
      <c r="AD722">
        <v>0</v>
      </c>
      <c r="AE722">
        <v>4</v>
      </c>
      <c r="AF722">
        <v>1</v>
      </c>
      <c r="AG722">
        <v>1</v>
      </c>
      <c r="AH722">
        <v>3</v>
      </c>
      <c r="AI722">
        <v>3</v>
      </c>
      <c r="AJ722">
        <v>2</v>
      </c>
      <c r="AK722">
        <v>17</v>
      </c>
      <c r="AL722">
        <v>14</v>
      </c>
      <c r="AM722">
        <v>7</v>
      </c>
      <c r="AN722">
        <v>6</v>
      </c>
      <c r="AO722">
        <v>10</v>
      </c>
      <c r="AP722">
        <v>8</v>
      </c>
      <c r="AQ722">
        <v>18</v>
      </c>
      <c r="AR722">
        <v>14</v>
      </c>
      <c r="AS722">
        <v>70</v>
      </c>
      <c r="AT722">
        <v>30</v>
      </c>
      <c r="AU722">
        <v>2.08</v>
      </c>
      <c r="AV722">
        <v>1.45</v>
      </c>
      <c r="AW722">
        <v>2.74</v>
      </c>
      <c r="AX722">
        <v>41</v>
      </c>
      <c r="AY722">
        <v>84</v>
      </c>
      <c r="AZ722">
        <v>69</v>
      </c>
      <c r="BA722">
        <v>16</v>
      </c>
      <c r="BB722">
        <v>5</v>
      </c>
      <c r="BC722">
        <v>47</v>
      </c>
      <c r="BD722">
        <v>74</v>
      </c>
      <c r="BE722">
        <v>32</v>
      </c>
      <c r="BF722">
        <v>100</v>
      </c>
      <c r="BG722">
        <v>11.52</v>
      </c>
      <c r="BH722">
        <v>3.18</v>
      </c>
      <c r="BI722">
        <v>2.4700000000000002</v>
      </c>
      <c r="BJ722">
        <v>3.3</v>
      </c>
      <c r="BK722">
        <v>3.03</v>
      </c>
      <c r="BL722">
        <f>1/Table1[[#This Row],[odds_ft_home_team_win]]+1/Table1[[#This Row],[odds_ft_draw]]+1/Table1[[#This Row],[odds_ft_away_team_win]]-1</f>
        <v>3.792160592577476E-2</v>
      </c>
      <c r="BM722">
        <f>Table1[[#This Row],[Margin]]/3</f>
        <v>1.2640535308591586E-2</v>
      </c>
      <c r="BN722">
        <v>1.36</v>
      </c>
      <c r="BO722">
        <v>2.1</v>
      </c>
      <c r="BP722">
        <v>3.7</v>
      </c>
      <c r="BQ722">
        <v>7.1</v>
      </c>
      <c r="BR722">
        <v>1.8</v>
      </c>
      <c r="BS722">
        <v>1.95</v>
      </c>
      <c r="BT722" t="s">
        <v>3809</v>
      </c>
      <c r="BU722">
        <f>VLOOKUP(Table1[[#This Row],[Reference]],metron,11,FALSE)</f>
        <v>1.344038264434575</v>
      </c>
      <c r="BV722">
        <f>VLOOKUP(Table1[[#This Row],[Reference]],metron,12,FALSE)</f>
        <v>1.1515772691037469</v>
      </c>
    </row>
    <row r="723" spans="1:74" hidden="1" x14ac:dyDescent="0.45">
      <c r="A723" t="s">
        <v>5399</v>
      </c>
      <c r="B723">
        <v>1644109200</v>
      </c>
      <c r="C723" s="3" t="s">
        <v>5172</v>
      </c>
      <c r="D723" t="s">
        <v>65</v>
      </c>
      <c r="E723" t="s">
        <v>66</v>
      </c>
      <c r="F723" t="s">
        <v>86</v>
      </c>
      <c r="G723" t="s">
        <v>3792</v>
      </c>
      <c r="H723" t="s">
        <v>3796</v>
      </c>
      <c r="I723">
        <f>MROUND(Table1[[#This Row],[Prob_H]]*100,2)/100</f>
        <v>0.57999999999999996</v>
      </c>
      <c r="J723">
        <f>1/Table1[[#This Row],[odds_ft_home_team_win]]-Table1[[#This Row],[Margin/3]]</f>
        <v>0.58140566341112665</v>
      </c>
      <c r="K723">
        <f>1/Table1[[#This Row],[odds_ft_draw]]-Table1[[#This Row],[Margin/3]]</f>
        <v>0.25790669860781407</v>
      </c>
      <c r="L723">
        <f>1/Table1[[#This Row],[odds_ft_away_team_win]]-Table1[[#This Row],[Margin/3]]</f>
        <v>0.16068763798105937</v>
      </c>
      <c r="M723">
        <v>4</v>
      </c>
      <c r="N723">
        <v>2.09</v>
      </c>
      <c r="O723">
        <v>1.27</v>
      </c>
      <c r="P723">
        <v>1.9</v>
      </c>
      <c r="Q723">
        <v>1.25</v>
      </c>
      <c r="R723" t="str" cm="1">
        <f t="array" ref="R7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3">
        <v>2</v>
      </c>
      <c r="T723">
        <v>3</v>
      </c>
      <c r="U723">
        <v>5</v>
      </c>
      <c r="V723">
        <v>1</v>
      </c>
      <c r="W723">
        <v>0</v>
      </c>
      <c r="X723">
        <v>1</v>
      </c>
      <c r="Y723" t="s">
        <v>4775</v>
      </c>
      <c r="Z723" t="s">
        <v>5173</v>
      </c>
      <c r="AA723">
        <v>9</v>
      </c>
      <c r="AB723">
        <v>3</v>
      </c>
      <c r="AC723">
        <v>2</v>
      </c>
      <c r="AD723">
        <v>1</v>
      </c>
      <c r="AE723">
        <v>7</v>
      </c>
      <c r="AF723">
        <v>0</v>
      </c>
      <c r="AG723">
        <v>1</v>
      </c>
      <c r="AH723">
        <v>2</v>
      </c>
      <c r="AI723">
        <v>5</v>
      </c>
      <c r="AJ723">
        <v>2</v>
      </c>
      <c r="AK723">
        <v>13</v>
      </c>
      <c r="AL723">
        <v>15</v>
      </c>
      <c r="AM723">
        <v>4</v>
      </c>
      <c r="AN723">
        <v>10</v>
      </c>
      <c r="AO723">
        <v>9</v>
      </c>
      <c r="AP723">
        <v>5</v>
      </c>
      <c r="AQ723">
        <v>12</v>
      </c>
      <c r="AR723">
        <v>20</v>
      </c>
      <c r="AS723">
        <v>69</v>
      </c>
      <c r="AT723">
        <v>31</v>
      </c>
      <c r="AU723">
        <v>1.6</v>
      </c>
      <c r="AV723">
        <v>1.84</v>
      </c>
      <c r="AW723">
        <v>1.96</v>
      </c>
      <c r="AX723">
        <v>36</v>
      </c>
      <c r="AY723">
        <v>64</v>
      </c>
      <c r="AZ723">
        <v>36</v>
      </c>
      <c r="BA723">
        <v>18</v>
      </c>
      <c r="BB723">
        <v>0</v>
      </c>
      <c r="BC723">
        <v>18</v>
      </c>
      <c r="BD723">
        <v>50</v>
      </c>
      <c r="BE723">
        <v>36</v>
      </c>
      <c r="BF723">
        <v>69</v>
      </c>
      <c r="BG723">
        <v>7.81</v>
      </c>
      <c r="BH723">
        <v>3.37</v>
      </c>
      <c r="BI723">
        <v>1.68</v>
      </c>
      <c r="BJ723">
        <v>3.68</v>
      </c>
      <c r="BK723">
        <v>5.73</v>
      </c>
      <c r="BL723">
        <f>1/Table1[[#This Row],[odds_ft_home_team_win]]+1/Table1[[#This Row],[odds_ft_draw]]+1/Table1[[#This Row],[odds_ft_away_team_win]]-1</f>
        <v>4.1497295480905638E-2</v>
      </c>
      <c r="BM723">
        <f>Table1[[#This Row],[Margin]]/3</f>
        <v>1.3832431826968547E-2</v>
      </c>
      <c r="BN723">
        <v>1.39</v>
      </c>
      <c r="BO723">
        <v>2.15</v>
      </c>
      <c r="BP723">
        <v>3.98</v>
      </c>
      <c r="BQ723">
        <v>7.7</v>
      </c>
      <c r="BR723">
        <v>2.25</v>
      </c>
      <c r="BS723">
        <v>1.57</v>
      </c>
      <c r="BT723" t="s">
        <v>3802</v>
      </c>
      <c r="BU723">
        <f>VLOOKUP(Table1[[#This Row],[Reference]],metron,11,FALSE)</f>
        <v>1.7619715019855171</v>
      </c>
      <c r="BV723">
        <f>VLOOKUP(Table1[[#This Row],[Reference]],metron,12,FALSE)</f>
        <v>0.87432842793739785</v>
      </c>
    </row>
    <row r="724" spans="1:74" hidden="1" x14ac:dyDescent="0.45">
      <c r="A724" t="s">
        <v>5399</v>
      </c>
      <c r="B724">
        <v>1644116760</v>
      </c>
      <c r="C724" s="3" t="s">
        <v>5174</v>
      </c>
      <c r="D724" t="s">
        <v>65</v>
      </c>
      <c r="E724" t="s">
        <v>66</v>
      </c>
      <c r="F724" t="s">
        <v>72</v>
      </c>
      <c r="G724" t="s">
        <v>94</v>
      </c>
      <c r="H724" t="s">
        <v>3793</v>
      </c>
      <c r="I724">
        <f>MROUND(Table1[[#This Row],[Prob_H]]*100,2)/100</f>
        <v>0.38</v>
      </c>
      <c r="J724">
        <f>1/Table1[[#This Row],[odds_ft_home_team_win]]-Table1[[#This Row],[Margin/3]]</f>
        <v>0.37043925715985238</v>
      </c>
      <c r="K724">
        <f>1/Table1[[#This Row],[odds_ft_draw]]-Table1[[#This Row],[Margin/3]]</f>
        <v>0.29979749470774508</v>
      </c>
      <c r="L724">
        <f>1/Table1[[#This Row],[odds_ft_away_team_win]]-Table1[[#This Row],[Margin/3]]</f>
        <v>0.3297632481324026</v>
      </c>
      <c r="M724">
        <v>4</v>
      </c>
      <c r="N724">
        <v>1.1000000000000001</v>
      </c>
      <c r="O724">
        <v>1.5</v>
      </c>
      <c r="P724">
        <v>1.35</v>
      </c>
      <c r="Q724">
        <v>1.1000000000000001</v>
      </c>
      <c r="R724" t="str" cm="1">
        <f t="array" ref="R7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24">
        <v>1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69</v>
      </c>
      <c r="AA724">
        <v>5</v>
      </c>
      <c r="AB724">
        <v>1</v>
      </c>
      <c r="AC724">
        <v>0</v>
      </c>
      <c r="AD724">
        <v>0</v>
      </c>
      <c r="AE724">
        <v>3</v>
      </c>
      <c r="AF724">
        <v>0</v>
      </c>
      <c r="AG724">
        <v>0</v>
      </c>
      <c r="AH724">
        <v>0</v>
      </c>
      <c r="AI724">
        <v>1</v>
      </c>
      <c r="AJ724">
        <v>2</v>
      </c>
      <c r="AK724">
        <v>25</v>
      </c>
      <c r="AL724">
        <v>11</v>
      </c>
      <c r="AM724">
        <v>10</v>
      </c>
      <c r="AN724">
        <v>3</v>
      </c>
      <c r="AO724">
        <v>15</v>
      </c>
      <c r="AP724">
        <v>8</v>
      </c>
      <c r="AQ724">
        <v>16</v>
      </c>
      <c r="AR724">
        <v>15</v>
      </c>
      <c r="AS724">
        <v>56</v>
      </c>
      <c r="AT724">
        <v>44</v>
      </c>
      <c r="AU724">
        <v>2.69</v>
      </c>
      <c r="AV724">
        <v>1.1399999999999999</v>
      </c>
      <c r="AW724">
        <v>2.39</v>
      </c>
      <c r="AX724">
        <v>59</v>
      </c>
      <c r="AY724">
        <v>77</v>
      </c>
      <c r="AZ724">
        <v>49</v>
      </c>
      <c r="BA724">
        <v>23</v>
      </c>
      <c r="BB724">
        <v>5</v>
      </c>
      <c r="BC724">
        <v>23</v>
      </c>
      <c r="BD724">
        <v>82</v>
      </c>
      <c r="BE724">
        <v>32</v>
      </c>
      <c r="BF724">
        <v>81</v>
      </c>
      <c r="BG724">
        <v>9.3000000000000007</v>
      </c>
      <c r="BH724">
        <v>5.53</v>
      </c>
      <c r="BI724">
        <v>2.61</v>
      </c>
      <c r="BJ724">
        <v>3.2</v>
      </c>
      <c r="BK724">
        <v>2.92</v>
      </c>
      <c r="BL724">
        <f>1/Table1[[#This Row],[odds_ft_home_team_win]]+1/Table1[[#This Row],[odds_ft_draw]]+1/Table1[[#This Row],[odds_ft_away_team_win]]-1</f>
        <v>3.8107515876764753E-2</v>
      </c>
      <c r="BM724">
        <f>Table1[[#This Row],[Margin]]/3</f>
        <v>1.2702505292254918E-2</v>
      </c>
      <c r="BN724">
        <v>1.38</v>
      </c>
      <c r="BO724">
        <v>2.15</v>
      </c>
      <c r="BP724">
        <v>3.88</v>
      </c>
      <c r="BQ724">
        <v>7.5</v>
      </c>
      <c r="BR724">
        <v>1.95</v>
      </c>
      <c r="BS724">
        <v>1.8</v>
      </c>
      <c r="BT724" t="s">
        <v>3829</v>
      </c>
      <c r="BU724">
        <f>VLOOKUP(Table1[[#This Row],[Reference]],metron,11,FALSE)</f>
        <v>1.330562659846547</v>
      </c>
      <c r="BV724">
        <f>VLOOKUP(Table1[[#This Row],[Reference]],metron,12,FALSE)</f>
        <v>1.1595268542199491</v>
      </c>
    </row>
    <row r="725" spans="1:74" hidden="1" x14ac:dyDescent="0.45">
      <c r="A725" t="s">
        <v>5399</v>
      </c>
      <c r="B725">
        <v>1644184800</v>
      </c>
      <c r="C725" s="3" t="s">
        <v>5175</v>
      </c>
      <c r="D725" t="s">
        <v>65</v>
      </c>
      <c r="E725" t="s">
        <v>66</v>
      </c>
      <c r="F725" t="s">
        <v>80</v>
      </c>
      <c r="G725" t="s">
        <v>73</v>
      </c>
      <c r="H725" t="s">
        <v>66</v>
      </c>
      <c r="I725">
        <f>MROUND(Table1[[#This Row],[Prob_H]]*100,2)/100</f>
        <v>0.38</v>
      </c>
      <c r="J725">
        <f>1/Table1[[#This Row],[odds_ft_home_team_win]]-Table1[[#This Row],[Margin/3]]</f>
        <v>0.38317423209299306</v>
      </c>
      <c r="K725">
        <f>1/Table1[[#This Row],[odds_ft_draw]]-Table1[[#This Row],[Margin/3]]</f>
        <v>0.31133515163322295</v>
      </c>
      <c r="L725">
        <f>1/Table1[[#This Row],[odds_ft_away_team_win]]-Table1[[#This Row],[Margin/3]]</f>
        <v>0.30549061627378399</v>
      </c>
      <c r="M725">
        <v>4</v>
      </c>
      <c r="N725">
        <v>1.22</v>
      </c>
      <c r="O725">
        <v>1.5</v>
      </c>
      <c r="P725">
        <v>1.24</v>
      </c>
      <c r="Q725">
        <v>1.42</v>
      </c>
      <c r="R725" t="str" cm="1">
        <f t="array" ref="R7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5">
        <v>0</v>
      </c>
      <c r="T725">
        <v>2</v>
      </c>
      <c r="U725">
        <v>2</v>
      </c>
      <c r="V725">
        <v>2</v>
      </c>
      <c r="W725">
        <v>0</v>
      </c>
      <c r="X725">
        <v>2</v>
      </c>
      <c r="Z725" t="s">
        <v>5176</v>
      </c>
      <c r="AA725">
        <v>4</v>
      </c>
      <c r="AB725">
        <v>3</v>
      </c>
      <c r="AC725">
        <v>4</v>
      </c>
      <c r="AD725">
        <v>0</v>
      </c>
      <c r="AE725">
        <v>5</v>
      </c>
      <c r="AF725">
        <v>0</v>
      </c>
      <c r="AG725">
        <v>1</v>
      </c>
      <c r="AH725">
        <v>3</v>
      </c>
      <c r="AI725">
        <v>2</v>
      </c>
      <c r="AJ725">
        <v>3</v>
      </c>
      <c r="AK725">
        <v>20</v>
      </c>
      <c r="AL725">
        <v>16</v>
      </c>
      <c r="AM725">
        <v>7</v>
      </c>
      <c r="AN725">
        <v>4</v>
      </c>
      <c r="AO725">
        <v>13</v>
      </c>
      <c r="AP725">
        <v>12</v>
      </c>
      <c r="AQ725">
        <v>17</v>
      </c>
      <c r="AR725">
        <v>17</v>
      </c>
      <c r="AS725">
        <v>59</v>
      </c>
      <c r="AT725">
        <v>41</v>
      </c>
      <c r="AU725">
        <v>2.1800000000000002</v>
      </c>
      <c r="AV725">
        <v>1.6</v>
      </c>
      <c r="AW725">
        <v>1.96</v>
      </c>
      <c r="AX725">
        <v>32</v>
      </c>
      <c r="AY725">
        <v>68</v>
      </c>
      <c r="AZ725">
        <v>17</v>
      </c>
      <c r="BA725">
        <v>11</v>
      </c>
      <c r="BB725">
        <v>6</v>
      </c>
      <c r="BC725">
        <v>22</v>
      </c>
      <c r="BD725">
        <v>64</v>
      </c>
      <c r="BE725">
        <v>26</v>
      </c>
      <c r="BF725">
        <v>74</v>
      </c>
      <c r="BG725">
        <v>7.37</v>
      </c>
      <c r="BH725">
        <v>5.84</v>
      </c>
      <c r="BI725">
        <v>2.4</v>
      </c>
      <c r="BJ725">
        <v>2.9</v>
      </c>
      <c r="BK725">
        <v>2.95</v>
      </c>
      <c r="BL725">
        <f>1/Table1[[#This Row],[odds_ft_home_team_win]]+1/Table1[[#This Row],[odds_ft_draw]]+1/Table1[[#This Row],[odds_ft_away_team_win]]-1</f>
        <v>0.10047730372102093</v>
      </c>
      <c r="BM725">
        <f>Table1[[#This Row],[Margin]]/3</f>
        <v>3.3492434573673645E-2</v>
      </c>
      <c r="BN725">
        <v>1.45</v>
      </c>
      <c r="BO725">
        <v>2.2999999999999998</v>
      </c>
      <c r="BP725">
        <v>4.54</v>
      </c>
      <c r="BQ725">
        <v>8.8000000000000007</v>
      </c>
      <c r="BR725">
        <v>1.95</v>
      </c>
      <c r="BS725">
        <v>1.8</v>
      </c>
      <c r="BT725" t="s">
        <v>3847</v>
      </c>
      <c r="BU725">
        <f>VLOOKUP(Table1[[#This Row],[Reference]],metron,11,FALSE)</f>
        <v>1.330562659846547</v>
      </c>
      <c r="BV725">
        <f>VLOOKUP(Table1[[#This Row],[Reference]],metron,12,FALSE)</f>
        <v>1.1595268542199491</v>
      </c>
    </row>
    <row r="726" spans="1:74" hidden="1" x14ac:dyDescent="0.45">
      <c r="A726" t="s">
        <v>5399</v>
      </c>
      <c r="B726">
        <v>1644192000</v>
      </c>
      <c r="C726" s="3" t="s">
        <v>5177</v>
      </c>
      <c r="D726" t="s">
        <v>65</v>
      </c>
      <c r="E726" t="s">
        <v>66</v>
      </c>
      <c r="F726" t="s">
        <v>93</v>
      </c>
      <c r="G726" t="s">
        <v>88</v>
      </c>
      <c r="H726" t="s">
        <v>3808</v>
      </c>
      <c r="I726">
        <f>MROUND(Table1[[#This Row],[Prob_H]]*100,2)/100</f>
        <v>0.44</v>
      </c>
      <c r="J726">
        <f>1/Table1[[#This Row],[odds_ft_home_team_win]]-Table1[[#This Row],[Margin/3]]</f>
        <v>0.44285714285714289</v>
      </c>
      <c r="K726">
        <f>1/Table1[[#This Row],[odds_ft_draw]]-Table1[[#This Row],[Margin/3]]</f>
        <v>0.32380952380952388</v>
      </c>
      <c r="L726">
        <f>1/Table1[[#This Row],[odds_ft_away_team_win]]-Table1[[#This Row],[Margin/3]]</f>
        <v>0.23333333333333336</v>
      </c>
      <c r="M726">
        <v>4</v>
      </c>
      <c r="N726">
        <v>1.62</v>
      </c>
      <c r="O726">
        <v>1.2</v>
      </c>
      <c r="P726">
        <v>1.55</v>
      </c>
      <c r="Q726">
        <v>1.1100000000000001</v>
      </c>
      <c r="R726" t="str" cm="1">
        <f t="array" ref="R7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26">
        <v>2</v>
      </c>
      <c r="T726">
        <v>1</v>
      </c>
      <c r="U726">
        <v>3</v>
      </c>
      <c r="V726">
        <v>2</v>
      </c>
      <c r="W726">
        <v>2</v>
      </c>
      <c r="X726">
        <v>0</v>
      </c>
      <c r="Y726" t="s">
        <v>5178</v>
      </c>
      <c r="Z726">
        <v>84</v>
      </c>
      <c r="AA726">
        <v>2</v>
      </c>
      <c r="AB726">
        <v>2</v>
      </c>
      <c r="AC726">
        <v>1</v>
      </c>
      <c r="AD726">
        <v>0</v>
      </c>
      <c r="AE726">
        <v>3</v>
      </c>
      <c r="AF726">
        <v>0</v>
      </c>
      <c r="AG726">
        <v>0</v>
      </c>
      <c r="AH726">
        <v>1</v>
      </c>
      <c r="AI726">
        <v>0</v>
      </c>
      <c r="AJ726">
        <v>3</v>
      </c>
      <c r="AK726">
        <v>9</v>
      </c>
      <c r="AL726">
        <v>14</v>
      </c>
      <c r="AM726">
        <v>4</v>
      </c>
      <c r="AN726">
        <v>5</v>
      </c>
      <c r="AO726">
        <v>5</v>
      </c>
      <c r="AP726">
        <v>9</v>
      </c>
      <c r="AQ726">
        <v>19</v>
      </c>
      <c r="AR726">
        <v>14</v>
      </c>
      <c r="AS726">
        <v>54</v>
      </c>
      <c r="AT726">
        <v>46</v>
      </c>
      <c r="AU726">
        <v>1.07</v>
      </c>
      <c r="AV726">
        <v>1.54</v>
      </c>
      <c r="AW726">
        <v>2.09</v>
      </c>
      <c r="AX726">
        <v>43</v>
      </c>
      <c r="AY726">
        <v>68</v>
      </c>
      <c r="AZ726">
        <v>34</v>
      </c>
      <c r="BA726">
        <v>10</v>
      </c>
      <c r="BB726">
        <v>5</v>
      </c>
      <c r="BC726">
        <v>15</v>
      </c>
      <c r="BD726">
        <v>54</v>
      </c>
      <c r="BE726">
        <v>42</v>
      </c>
      <c r="BF726">
        <v>89</v>
      </c>
      <c r="BG726">
        <v>11.69</v>
      </c>
      <c r="BH726">
        <v>5.15</v>
      </c>
      <c r="BI726">
        <v>2.1</v>
      </c>
      <c r="BJ726">
        <v>2.8</v>
      </c>
      <c r="BK726">
        <v>3.75</v>
      </c>
      <c r="BL726">
        <f>1/Table1[[#This Row],[odds_ft_home_team_win]]+1/Table1[[#This Row],[odds_ft_draw]]+1/Table1[[#This Row],[odds_ft_away_team_win]]-1</f>
        <v>9.9999999999999867E-2</v>
      </c>
      <c r="BM726">
        <f>Table1[[#This Row],[Margin]]/3</f>
        <v>3.3333333333333291E-2</v>
      </c>
      <c r="BN726">
        <v>1.45</v>
      </c>
      <c r="BO726">
        <v>2.4</v>
      </c>
      <c r="BP726">
        <v>4.54</v>
      </c>
      <c r="BQ726">
        <v>8.9</v>
      </c>
      <c r="BR726">
        <v>2.0499999999999998</v>
      </c>
      <c r="BS726">
        <v>1.7</v>
      </c>
      <c r="BT726" t="s">
        <v>3790</v>
      </c>
      <c r="BU726">
        <f>VLOOKUP(Table1[[#This Row],[Reference]],metron,11,FALSE)</f>
        <v>1.4140979689366791</v>
      </c>
      <c r="BV726">
        <f>VLOOKUP(Table1[[#This Row],[Reference]],metron,12,FALSE)</f>
        <v>1.0666666666666671</v>
      </c>
    </row>
    <row r="727" spans="1:74" hidden="1" x14ac:dyDescent="0.45">
      <c r="A727" t="s">
        <v>5399</v>
      </c>
      <c r="B727">
        <v>1644199200</v>
      </c>
      <c r="C727" s="3" t="s">
        <v>5179</v>
      </c>
      <c r="D727" t="s">
        <v>65</v>
      </c>
      <c r="E727" t="s">
        <v>66</v>
      </c>
      <c r="F727" t="s">
        <v>68</v>
      </c>
      <c r="G727" t="s">
        <v>4346</v>
      </c>
      <c r="H727" t="s">
        <v>3822</v>
      </c>
      <c r="I727">
        <f>MROUND(Table1[[#This Row],[Prob_H]]*100,2)/100</f>
        <v>0.7</v>
      </c>
      <c r="J727">
        <f>1/Table1[[#This Row],[odds_ft_home_team_win]]-Table1[[#This Row],[Margin/3]]</f>
        <v>0.69170579029733958</v>
      </c>
      <c r="K727">
        <f>1/Table1[[#This Row],[odds_ft_draw]]-Table1[[#This Row],[Margin/3]]</f>
        <v>0.2097026604068857</v>
      </c>
      <c r="L727">
        <f>1/Table1[[#This Row],[odds_ft_away_team_win]]-Table1[[#This Row],[Margin/3]]</f>
        <v>9.8591549295774614E-2</v>
      </c>
      <c r="M727">
        <v>4</v>
      </c>
      <c r="N727">
        <v>1.92</v>
      </c>
      <c r="O727">
        <v>0.56000000000000005</v>
      </c>
      <c r="P727">
        <v>2</v>
      </c>
      <c r="Q727">
        <v>0.72</v>
      </c>
      <c r="R727" t="str" cm="1">
        <f t="array" ref="R7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27">
        <v>4</v>
      </c>
      <c r="T727">
        <v>3</v>
      </c>
      <c r="U727">
        <v>7</v>
      </c>
      <c r="V727">
        <v>2</v>
      </c>
      <c r="W727">
        <v>2</v>
      </c>
      <c r="X727">
        <v>0</v>
      </c>
      <c r="Y727" t="s">
        <v>5180</v>
      </c>
      <c r="Z727" t="s">
        <v>5181</v>
      </c>
      <c r="AA727">
        <v>8</v>
      </c>
      <c r="AB727">
        <v>5</v>
      </c>
      <c r="AC727">
        <v>3</v>
      </c>
      <c r="AD727">
        <v>0</v>
      </c>
      <c r="AE727">
        <v>5</v>
      </c>
      <c r="AF727">
        <v>1</v>
      </c>
      <c r="AG727">
        <v>1</v>
      </c>
      <c r="AH727">
        <v>2</v>
      </c>
      <c r="AI727">
        <v>1</v>
      </c>
      <c r="AJ727">
        <v>5</v>
      </c>
      <c r="AK727">
        <v>10</v>
      </c>
      <c r="AL727">
        <v>9</v>
      </c>
      <c r="AM727">
        <v>6</v>
      </c>
      <c r="AN727">
        <v>4</v>
      </c>
      <c r="AO727">
        <v>4</v>
      </c>
      <c r="AP727">
        <v>5</v>
      </c>
      <c r="AQ727">
        <v>17</v>
      </c>
      <c r="AR727">
        <v>16</v>
      </c>
      <c r="AS727">
        <v>62</v>
      </c>
      <c r="AT727">
        <v>38</v>
      </c>
      <c r="AU727">
        <v>1.59</v>
      </c>
      <c r="AV727">
        <v>1.04</v>
      </c>
      <c r="AW727">
        <v>2.2000000000000002</v>
      </c>
      <c r="AX727">
        <v>32</v>
      </c>
      <c r="AY727">
        <v>77</v>
      </c>
      <c r="AZ727">
        <v>47</v>
      </c>
      <c r="BA727">
        <v>10</v>
      </c>
      <c r="BB727">
        <v>0</v>
      </c>
      <c r="BC727">
        <v>24</v>
      </c>
      <c r="BD727">
        <v>73</v>
      </c>
      <c r="BE727">
        <v>33</v>
      </c>
      <c r="BF727">
        <v>66</v>
      </c>
      <c r="BG727">
        <v>8.5299999999999994</v>
      </c>
      <c r="BH727">
        <v>4.8099999999999996</v>
      </c>
      <c r="BI727">
        <v>1.42</v>
      </c>
      <c r="BJ727">
        <v>4.5</v>
      </c>
      <c r="BK727">
        <v>9</v>
      </c>
      <c r="BL727">
        <f>1/Table1[[#This Row],[odds_ft_home_team_win]]+1/Table1[[#This Row],[odds_ft_draw]]+1/Table1[[#This Row],[odds_ft_away_team_win]]-1</f>
        <v>3.7558685446009488E-2</v>
      </c>
      <c r="BM727">
        <f>Table1[[#This Row],[Margin]]/3</f>
        <v>1.2519561815336496E-2</v>
      </c>
      <c r="BN727">
        <v>0</v>
      </c>
      <c r="BO727">
        <v>1.82</v>
      </c>
      <c r="BP727">
        <v>0</v>
      </c>
      <c r="BQ727">
        <v>0</v>
      </c>
      <c r="BR727">
        <v>0</v>
      </c>
      <c r="BS727">
        <v>0</v>
      </c>
      <c r="BT727" t="s">
        <v>3807</v>
      </c>
      <c r="BU727">
        <f>VLOOKUP(Table1[[#This Row],[Reference]],metron,11,FALSE)</f>
        <v>2.224544841537424</v>
      </c>
      <c r="BV727">
        <f>VLOOKUP(Table1[[#This Row],[Reference]],metron,12,FALSE)</f>
        <v>0.76803776129467294</v>
      </c>
    </row>
    <row r="728" spans="1:74" hidden="1" x14ac:dyDescent="0.45">
      <c r="A728" t="s">
        <v>5399</v>
      </c>
      <c r="B728">
        <v>1644289500</v>
      </c>
      <c r="C728" s="3" t="s">
        <v>5182</v>
      </c>
      <c r="D728" t="s">
        <v>65</v>
      </c>
      <c r="E728" t="s">
        <v>66</v>
      </c>
      <c r="F728" t="s">
        <v>81</v>
      </c>
      <c r="G728" t="s">
        <v>77</v>
      </c>
      <c r="H728" t="s">
        <v>4132</v>
      </c>
      <c r="I728">
        <f>MROUND(Table1[[#This Row],[Prob_H]]*100,2)/100</f>
        <v>0.48</v>
      </c>
      <c r="J728">
        <f>1/Table1[[#This Row],[odds_ft_home_team_win]]-Table1[[#This Row],[Margin/3]]</f>
        <v>0.47441966683168935</v>
      </c>
      <c r="K728">
        <f>1/Table1[[#This Row],[odds_ft_draw]]-Table1[[#This Row],[Margin/3]]</f>
        <v>0.28362478600510727</v>
      </c>
      <c r="L728">
        <f>1/Table1[[#This Row],[odds_ft_away_team_win]]-Table1[[#This Row],[Margin/3]]</f>
        <v>0.24195554716320347</v>
      </c>
      <c r="M728">
        <v>4</v>
      </c>
      <c r="N728">
        <v>1.92</v>
      </c>
      <c r="O728">
        <v>1.2</v>
      </c>
      <c r="P728">
        <v>1.55</v>
      </c>
      <c r="Q728">
        <v>1.5</v>
      </c>
      <c r="R728" t="str" cm="1">
        <f t="array" ref="R7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1</v>
      </c>
      <c r="Z728">
        <v>30</v>
      </c>
      <c r="AA728">
        <v>6</v>
      </c>
      <c r="AB728">
        <v>3</v>
      </c>
      <c r="AC728">
        <v>3</v>
      </c>
      <c r="AD728">
        <v>0</v>
      </c>
      <c r="AE728">
        <v>2</v>
      </c>
      <c r="AF728">
        <v>0</v>
      </c>
      <c r="AG728">
        <v>2</v>
      </c>
      <c r="AH728">
        <v>1</v>
      </c>
      <c r="AI728">
        <v>1</v>
      </c>
      <c r="AJ728">
        <v>1</v>
      </c>
      <c r="AK728">
        <v>17</v>
      </c>
      <c r="AL728">
        <v>4</v>
      </c>
      <c r="AM728">
        <v>7</v>
      </c>
      <c r="AN728">
        <v>2</v>
      </c>
      <c r="AO728">
        <v>10</v>
      </c>
      <c r="AP728">
        <v>2</v>
      </c>
      <c r="AQ728">
        <v>16</v>
      </c>
      <c r="AR728">
        <v>18</v>
      </c>
      <c r="AS728">
        <v>69</v>
      </c>
      <c r="AT728">
        <v>31</v>
      </c>
      <c r="AU728">
        <v>2.13</v>
      </c>
      <c r="AV728">
        <v>0.82</v>
      </c>
      <c r="AW728">
        <v>2.4300000000000002</v>
      </c>
      <c r="AX728">
        <v>66</v>
      </c>
      <c r="AY728">
        <v>78</v>
      </c>
      <c r="AZ728">
        <v>47</v>
      </c>
      <c r="BA728">
        <v>14</v>
      </c>
      <c r="BB728">
        <v>9</v>
      </c>
      <c r="BC728">
        <v>36</v>
      </c>
      <c r="BD728">
        <v>78</v>
      </c>
      <c r="BE728">
        <v>34</v>
      </c>
      <c r="BF728">
        <v>68</v>
      </c>
      <c r="BG728">
        <v>8.0500000000000007</v>
      </c>
      <c r="BH728">
        <v>5.94</v>
      </c>
      <c r="BI728">
        <v>2.04</v>
      </c>
      <c r="BJ728">
        <v>3.34</v>
      </c>
      <c r="BK728">
        <v>3.88</v>
      </c>
      <c r="BL728">
        <f>1/Table1[[#This Row],[odds_ft_home_team_win]]+1/Table1[[#This Row],[odds_ft_draw]]+1/Table1[[#This Row],[odds_ft_away_team_win]]-1</f>
        <v>4.7329234799049491E-2</v>
      </c>
      <c r="BM728">
        <f>Table1[[#This Row],[Margin]]/3</f>
        <v>1.5776411599683165E-2</v>
      </c>
      <c r="BN728">
        <v>1.44</v>
      </c>
      <c r="BO728">
        <v>2.15</v>
      </c>
      <c r="BP728">
        <v>4.4000000000000004</v>
      </c>
      <c r="BQ728">
        <v>8.4</v>
      </c>
      <c r="BR728">
        <v>2</v>
      </c>
      <c r="BS728">
        <v>1.75</v>
      </c>
      <c r="BT728" t="s">
        <v>109</v>
      </c>
      <c r="BU728">
        <f>VLOOKUP(Table1[[#This Row],[Reference]],metron,11,FALSE)</f>
        <v>1.510877192982456</v>
      </c>
      <c r="BV728">
        <f>VLOOKUP(Table1[[#This Row],[Reference]],metron,12,FALSE)</f>
        <v>1.0163157894736841</v>
      </c>
    </row>
    <row r="729" spans="1:74" hidden="1" x14ac:dyDescent="0.45">
      <c r="A729" t="s">
        <v>5399</v>
      </c>
      <c r="B729">
        <v>1644454800</v>
      </c>
      <c r="C729" s="3" t="s">
        <v>5183</v>
      </c>
      <c r="D729" t="s">
        <v>65</v>
      </c>
      <c r="E729" t="s">
        <v>66</v>
      </c>
      <c r="F729" t="s">
        <v>3788</v>
      </c>
      <c r="G729" t="s">
        <v>98</v>
      </c>
      <c r="H729" t="s">
        <v>4618</v>
      </c>
      <c r="I729">
        <f>MROUND(Table1[[#This Row],[Prob_H]]*100,2)/100</f>
        <v>0.32</v>
      </c>
      <c r="J729">
        <f>1/Table1[[#This Row],[odds_ft_home_team_win]]-Table1[[#This Row],[Margin/3]]</f>
        <v>0.32532988952139408</v>
      </c>
      <c r="K729">
        <f>1/Table1[[#This Row],[odds_ft_draw]]-Table1[[#This Row],[Margin/3]]</f>
        <v>0.32409440644751214</v>
      </c>
      <c r="L729">
        <f>1/Table1[[#This Row],[odds_ft_away_team_win]]-Table1[[#This Row],[Margin/3]]</f>
        <v>0.35057570403109378</v>
      </c>
      <c r="M729">
        <v>4</v>
      </c>
      <c r="N729">
        <v>1.56</v>
      </c>
      <c r="O729">
        <v>1.0900000000000001</v>
      </c>
      <c r="P729">
        <v>0.88</v>
      </c>
      <c r="Q729">
        <v>1.32</v>
      </c>
      <c r="R729" t="str" cm="1">
        <f t="array" ref="R7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29">
        <v>1</v>
      </c>
      <c r="T729">
        <v>3</v>
      </c>
      <c r="U729">
        <v>4</v>
      </c>
      <c r="V729">
        <v>2</v>
      </c>
      <c r="W729">
        <v>1</v>
      </c>
      <c r="X729">
        <v>1</v>
      </c>
      <c r="Y729">
        <v>7</v>
      </c>
      <c r="Z729" t="s">
        <v>5184</v>
      </c>
      <c r="AA729">
        <v>5</v>
      </c>
      <c r="AB729">
        <v>3</v>
      </c>
      <c r="AC729">
        <v>2</v>
      </c>
      <c r="AD729">
        <v>0</v>
      </c>
      <c r="AE729">
        <v>1</v>
      </c>
      <c r="AF729">
        <v>1</v>
      </c>
      <c r="AG729">
        <v>0</v>
      </c>
      <c r="AH729">
        <v>2</v>
      </c>
      <c r="AI729">
        <v>1</v>
      </c>
      <c r="AJ729">
        <v>1</v>
      </c>
      <c r="AK729">
        <v>8</v>
      </c>
      <c r="AL729">
        <v>11</v>
      </c>
      <c r="AM729">
        <v>2</v>
      </c>
      <c r="AN729">
        <v>6</v>
      </c>
      <c r="AO729">
        <v>6</v>
      </c>
      <c r="AP729">
        <v>5</v>
      </c>
      <c r="AQ729">
        <v>0</v>
      </c>
      <c r="AR729">
        <v>1</v>
      </c>
      <c r="AS729">
        <v>44</v>
      </c>
      <c r="AT729">
        <v>56</v>
      </c>
      <c r="AU729">
        <v>1.17</v>
      </c>
      <c r="AV729">
        <v>1.66</v>
      </c>
      <c r="AW729">
        <v>1.86</v>
      </c>
      <c r="AX729">
        <v>47</v>
      </c>
      <c r="AY729">
        <v>57</v>
      </c>
      <c r="AZ729">
        <v>42</v>
      </c>
      <c r="BA729">
        <v>16</v>
      </c>
      <c r="BB729">
        <v>0</v>
      </c>
      <c r="BC729">
        <v>37</v>
      </c>
      <c r="BD729">
        <v>53</v>
      </c>
      <c r="BE729">
        <v>30</v>
      </c>
      <c r="BF729">
        <v>56</v>
      </c>
      <c r="BG729">
        <v>7.58</v>
      </c>
      <c r="BH729">
        <v>5.31</v>
      </c>
      <c r="BI729">
        <v>2.84</v>
      </c>
      <c r="BJ729">
        <v>2.85</v>
      </c>
      <c r="BK729">
        <v>2.65</v>
      </c>
      <c r="BL729">
        <f>1/Table1[[#This Row],[odds_ft_home_team_win]]+1/Table1[[#This Row],[odds_ft_draw]]+1/Table1[[#This Row],[odds_ft_away_team_win]]-1</f>
        <v>8.0348359604831998E-2</v>
      </c>
      <c r="BM729">
        <f>Table1[[#This Row],[Margin]]/3</f>
        <v>2.6782786534943998E-2</v>
      </c>
      <c r="BN729">
        <v>1.53</v>
      </c>
      <c r="BO729">
        <v>2.41</v>
      </c>
      <c r="BP729">
        <v>5.05</v>
      </c>
      <c r="BQ729">
        <v>9.9</v>
      </c>
      <c r="BR729">
        <v>2.1</v>
      </c>
      <c r="BS729">
        <v>1.67</v>
      </c>
      <c r="BT729" t="s">
        <v>3860</v>
      </c>
      <c r="BU729">
        <f>VLOOKUP(Table1[[#This Row],[Reference]],metron,11,FALSE)</f>
        <v>1.210167055864918</v>
      </c>
      <c r="BV729">
        <f>VLOOKUP(Table1[[#This Row],[Reference]],metron,12,FALSE)</f>
        <v>1.3211783725525419</v>
      </c>
    </row>
    <row r="730" spans="1:74" x14ac:dyDescent="0.45">
      <c r="A730" t="s">
        <v>5399</v>
      </c>
      <c r="B730">
        <v>1649289600</v>
      </c>
      <c r="C730" s="3" t="s">
        <v>5291</v>
      </c>
      <c r="D730" t="s">
        <v>65</v>
      </c>
      <c r="E730" t="s">
        <v>66</v>
      </c>
      <c r="F730" t="s">
        <v>97</v>
      </c>
      <c r="G730" t="s">
        <v>85</v>
      </c>
      <c r="H730" t="s">
        <v>3831</v>
      </c>
      <c r="I730">
        <f>MROUND(Table1[[#This Row],[Prob_H]]*100,2)/100</f>
        <v>0.24</v>
      </c>
      <c r="J730">
        <f>1/Table1[[#This Row],[odds_ft_home_team_win]]-Table1[[#This Row],[Margin/3]]</f>
        <v>0.23182145099953325</v>
      </c>
      <c r="K730">
        <f>1/Table1[[#This Row],[odds_ft_draw]]-Table1[[#This Row],[Margin/3]]</f>
        <v>0.2608791512901103</v>
      </c>
      <c r="L730">
        <f>1/Table1[[#This Row],[odds_ft_away_team_win]]-Table1[[#This Row],[Margin/3]]</f>
        <v>0.50729939771035659</v>
      </c>
      <c r="M730">
        <v>4</v>
      </c>
      <c r="N730">
        <v>1.36</v>
      </c>
      <c r="O730">
        <v>1.07</v>
      </c>
      <c r="P730">
        <v>1.17</v>
      </c>
      <c r="Q730">
        <v>1.05</v>
      </c>
      <c r="R730" t="str" cm="1">
        <f t="array" ref="R7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0">
        <v>2</v>
      </c>
      <c r="T730">
        <v>2</v>
      </c>
      <c r="U730">
        <v>4</v>
      </c>
      <c r="V730">
        <v>3</v>
      </c>
      <c r="W730">
        <v>1</v>
      </c>
      <c r="X730">
        <v>2</v>
      </c>
      <c r="Y730" t="s">
        <v>5292</v>
      </c>
      <c r="Z730" t="s">
        <v>5293</v>
      </c>
      <c r="AA730">
        <v>2</v>
      </c>
      <c r="AB730">
        <v>3</v>
      </c>
      <c r="AC730">
        <v>3</v>
      </c>
      <c r="AD730">
        <v>0</v>
      </c>
      <c r="AE730">
        <v>4</v>
      </c>
      <c r="AF730">
        <v>0</v>
      </c>
      <c r="AG730">
        <v>2</v>
      </c>
      <c r="AH730">
        <v>1</v>
      </c>
      <c r="AI730">
        <v>2</v>
      </c>
      <c r="AJ730">
        <v>2</v>
      </c>
      <c r="AK730">
        <v>13</v>
      </c>
      <c r="AL730">
        <v>12</v>
      </c>
      <c r="AM730">
        <v>5</v>
      </c>
      <c r="AN730">
        <v>5</v>
      </c>
      <c r="AO730">
        <v>8</v>
      </c>
      <c r="AP730">
        <v>7</v>
      </c>
      <c r="AQ730">
        <v>11</v>
      </c>
      <c r="AR730">
        <v>12</v>
      </c>
      <c r="AS730">
        <v>61</v>
      </c>
      <c r="AT730">
        <v>39</v>
      </c>
      <c r="AU730">
        <v>1.43</v>
      </c>
      <c r="AV730">
        <v>1.31</v>
      </c>
      <c r="AW730">
        <v>2.7</v>
      </c>
      <c r="AX730">
        <v>73</v>
      </c>
      <c r="AY730">
        <v>83</v>
      </c>
      <c r="AZ730">
        <v>60</v>
      </c>
      <c r="BA730">
        <v>32</v>
      </c>
      <c r="BB730">
        <v>7</v>
      </c>
      <c r="BC730">
        <v>49</v>
      </c>
      <c r="BD730">
        <v>73</v>
      </c>
      <c r="BE730">
        <v>42</v>
      </c>
      <c r="BF730">
        <v>69</v>
      </c>
      <c r="BG730">
        <v>9.77</v>
      </c>
      <c r="BH730">
        <v>5.8</v>
      </c>
      <c r="BI730">
        <v>3.65</v>
      </c>
      <c r="BJ730">
        <v>3.3</v>
      </c>
      <c r="BK730">
        <v>1.82</v>
      </c>
      <c r="BL730">
        <f>1/Table1[[#This Row],[odds_ft_home_team_win]]+1/Table1[[#This Row],[odds_ft_draw]]+1/Table1[[#This Row],[odds_ft_away_team_win]]-1</f>
        <v>0.12645345522057827</v>
      </c>
      <c r="BM730">
        <f>Table1[[#This Row],[Margin]]/3</f>
        <v>4.2151151740192759E-2</v>
      </c>
      <c r="BN730">
        <v>1.28</v>
      </c>
      <c r="BO730">
        <v>1.92</v>
      </c>
      <c r="BP730">
        <v>3.13</v>
      </c>
      <c r="BQ730">
        <v>5.95</v>
      </c>
      <c r="BR730">
        <v>1.67</v>
      </c>
      <c r="BS730">
        <v>2.08</v>
      </c>
      <c r="BT730" t="s">
        <v>3813</v>
      </c>
      <c r="BU730">
        <f>VLOOKUP(Table1[[#This Row],[Reference]],metron,11,FALSE)</f>
        <v>1.067249240121581</v>
      </c>
      <c r="BV730">
        <f>VLOOKUP(Table1[[#This Row],[Reference]],metron,12,FALSE)</f>
        <v>1.53419452887538</v>
      </c>
    </row>
    <row r="731" spans="1:74" hidden="1" x14ac:dyDescent="0.45">
      <c r="A731" t="s">
        <v>5418</v>
      </c>
      <c r="B731">
        <v>1345257000</v>
      </c>
      <c r="C731" s="3" t="s">
        <v>161</v>
      </c>
      <c r="D731" t="s">
        <v>65</v>
      </c>
      <c r="E731" t="s">
        <v>66</v>
      </c>
      <c r="F731" t="s">
        <v>78</v>
      </c>
      <c r="G731" t="s">
        <v>73</v>
      </c>
      <c r="H731" t="s">
        <v>66</v>
      </c>
      <c r="I731">
        <f>MROUND(Table1[[#This Row],[Prob_H]]*100,2)/100</f>
        <v>0.56000000000000005</v>
      </c>
      <c r="J731">
        <f>1/Table1[[#This Row],[odds_ft_home_team_win]]-Table1[[#This Row],[Margin/3]]</f>
        <v>0.56310802663093817</v>
      </c>
      <c r="K731">
        <f>1/Table1[[#This Row],[odds_ft_draw]]-Table1[[#This Row],[Margin/3]]</f>
        <v>0.24874886394272663</v>
      </c>
      <c r="L731">
        <f>1/Table1[[#This Row],[odds_ft_away_team_win]]-Table1[[#This Row],[Margin/3]]</f>
        <v>0.18814310942633533</v>
      </c>
      <c r="M731">
        <v>5</v>
      </c>
      <c r="N731">
        <v>2</v>
      </c>
      <c r="O731">
        <v>0.5</v>
      </c>
      <c r="P731">
        <v>1.95</v>
      </c>
      <c r="Q731">
        <v>1</v>
      </c>
      <c r="R731" t="str" cm="1">
        <f t="array" ref="R7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31">
        <v>3</v>
      </c>
      <c r="T731">
        <v>0</v>
      </c>
      <c r="U731">
        <v>3</v>
      </c>
      <c r="V731">
        <v>2</v>
      </c>
      <c r="W731">
        <v>2</v>
      </c>
      <c r="X731">
        <v>0</v>
      </c>
      <c r="Y731" t="s">
        <v>162</v>
      </c>
      <c r="AA731">
        <v>-1</v>
      </c>
      <c r="AB731">
        <v>-1</v>
      </c>
      <c r="AC731">
        <v>1</v>
      </c>
      <c r="AD731">
        <v>0</v>
      </c>
      <c r="AE731">
        <v>2</v>
      </c>
      <c r="AF731">
        <v>0</v>
      </c>
      <c r="AG731">
        <v>0</v>
      </c>
      <c r="AH731">
        <v>1</v>
      </c>
      <c r="AI731">
        <v>1</v>
      </c>
      <c r="AJ731">
        <v>1</v>
      </c>
      <c r="AK731">
        <v>-1</v>
      </c>
      <c r="AL731">
        <v>-1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0</v>
      </c>
      <c r="AV731">
        <v>0</v>
      </c>
      <c r="AW731">
        <v>3.25</v>
      </c>
      <c r="AX731">
        <v>50</v>
      </c>
      <c r="AY731">
        <v>75</v>
      </c>
      <c r="AZ731">
        <v>50</v>
      </c>
      <c r="BA731">
        <v>50</v>
      </c>
      <c r="BB731">
        <v>25</v>
      </c>
      <c r="BC731">
        <v>50</v>
      </c>
      <c r="BD731">
        <v>100</v>
      </c>
      <c r="BE731">
        <v>50</v>
      </c>
      <c r="BF731">
        <v>75</v>
      </c>
      <c r="BG731">
        <v>0</v>
      </c>
      <c r="BH731">
        <v>6.5</v>
      </c>
      <c r="BI731">
        <v>1.75</v>
      </c>
      <c r="BJ731">
        <v>3.89</v>
      </c>
      <c r="BK731">
        <v>5.09</v>
      </c>
      <c r="BL731">
        <f>1/Table1[[#This Row],[odds_ft_home_team_win]]+1/Table1[[#This Row],[odds_ft_draw]]+1/Table1[[#This Row],[odds_ft_away_team_win]]-1</f>
        <v>2.4961634392899779E-2</v>
      </c>
      <c r="BM731">
        <f>Table1[[#This Row],[Margin]]/3</f>
        <v>8.320544797633259E-3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t="s">
        <v>106</v>
      </c>
      <c r="BU731">
        <f>VLOOKUP(Table1[[#This Row],[Reference]],metron,11,FALSE)</f>
        <v>1.7546812539448771</v>
      </c>
      <c r="BV731">
        <f>VLOOKUP(Table1[[#This Row],[Reference]],metron,12,FALSE)</f>
        <v>0.93456764148958549</v>
      </c>
    </row>
    <row r="732" spans="1:74" hidden="1" x14ac:dyDescent="0.45">
      <c r="A732" t="s">
        <v>5418</v>
      </c>
      <c r="B732">
        <v>1345257000</v>
      </c>
      <c r="C732" s="3" t="s">
        <v>161</v>
      </c>
      <c r="D732" t="s">
        <v>65</v>
      </c>
      <c r="E732" t="s">
        <v>66</v>
      </c>
      <c r="F732" t="s">
        <v>77</v>
      </c>
      <c r="G732" t="s">
        <v>81</v>
      </c>
      <c r="H732" t="s">
        <v>66</v>
      </c>
      <c r="I732">
        <f>MROUND(Table1[[#This Row],[Prob_H]]*100,2)/100</f>
        <v>0.42</v>
      </c>
      <c r="J732">
        <f>1/Table1[[#This Row],[odds_ft_home_team_win]]-Table1[[#This Row],[Margin/3]]</f>
        <v>0.4130334149414987</v>
      </c>
      <c r="K732">
        <f>1/Table1[[#This Row],[odds_ft_draw]]-Table1[[#This Row],[Margin/3]]</f>
        <v>0.2843476186362659</v>
      </c>
      <c r="L732">
        <f>1/Table1[[#This Row],[odds_ft_away_team_win]]-Table1[[#This Row],[Margin/3]]</f>
        <v>0.30261896642223535</v>
      </c>
      <c r="M732">
        <v>5</v>
      </c>
      <c r="N732">
        <v>1</v>
      </c>
      <c r="O732">
        <v>1.5</v>
      </c>
      <c r="P732">
        <v>1.95</v>
      </c>
      <c r="Q732">
        <v>0.95</v>
      </c>
      <c r="R732" t="str" cm="1">
        <f t="array" ref="R7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2">
        <v>1</v>
      </c>
      <c r="T732">
        <v>1</v>
      </c>
      <c r="U732">
        <v>2</v>
      </c>
      <c r="V732">
        <v>0</v>
      </c>
      <c r="W732">
        <v>0</v>
      </c>
      <c r="X732">
        <v>0</v>
      </c>
      <c r="Y732">
        <v>73</v>
      </c>
      <c r="Z732">
        <v>69</v>
      </c>
      <c r="AA732">
        <v>-1</v>
      </c>
      <c r="AB732">
        <v>-1</v>
      </c>
      <c r="AC732">
        <v>4</v>
      </c>
      <c r="AD732">
        <v>0</v>
      </c>
      <c r="AE732">
        <v>3</v>
      </c>
      <c r="AF732">
        <v>0</v>
      </c>
      <c r="AG732">
        <v>1</v>
      </c>
      <c r="AH732">
        <v>3</v>
      </c>
      <c r="AI732">
        <v>3</v>
      </c>
      <c r="AJ732">
        <v>0</v>
      </c>
      <c r="AK732">
        <v>-1</v>
      </c>
      <c r="AL732">
        <v>-1</v>
      </c>
      <c r="AM732">
        <v>-1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0</v>
      </c>
      <c r="AV732">
        <v>0</v>
      </c>
      <c r="AW732">
        <v>1.25</v>
      </c>
      <c r="AX732">
        <v>25</v>
      </c>
      <c r="AY732">
        <v>50</v>
      </c>
      <c r="AZ732">
        <v>25</v>
      </c>
      <c r="BA732">
        <v>0</v>
      </c>
      <c r="BB732">
        <v>0</v>
      </c>
      <c r="BC732">
        <v>25</v>
      </c>
      <c r="BD732">
        <v>50</v>
      </c>
      <c r="BE732">
        <v>0</v>
      </c>
      <c r="BF732">
        <v>25</v>
      </c>
      <c r="BG732">
        <v>0</v>
      </c>
      <c r="BH732">
        <v>4.5</v>
      </c>
      <c r="BI732">
        <v>2.37</v>
      </c>
      <c r="BJ732">
        <v>3.41</v>
      </c>
      <c r="BK732">
        <v>3.21</v>
      </c>
      <c r="BL732">
        <f>1/Table1[[#This Row],[odds_ft_home_team_win]]+1/Table1[[#This Row],[odds_ft_draw]]+1/Table1[[#This Row],[odds_ft_away_team_win]]-1</f>
        <v>2.6722539985630345E-2</v>
      </c>
      <c r="BM732">
        <f>Table1[[#This Row],[Margin]]/3</f>
        <v>8.9075133285434482E-3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 t="s">
        <v>79</v>
      </c>
      <c r="BU732">
        <f>VLOOKUP(Table1[[#This Row],[Reference]],metron,11,FALSE)</f>
        <v>1.396960958296362</v>
      </c>
      <c r="BV732">
        <f>VLOOKUP(Table1[[#This Row],[Reference]],metron,12,FALSE)</f>
        <v>1.091503992901508</v>
      </c>
    </row>
    <row r="733" spans="1:74" hidden="1" x14ac:dyDescent="0.45">
      <c r="A733" t="s">
        <v>5418</v>
      </c>
      <c r="B733">
        <v>1345327200</v>
      </c>
      <c r="C733" s="3" t="s">
        <v>163</v>
      </c>
      <c r="D733" t="s">
        <v>65</v>
      </c>
      <c r="E733" t="s">
        <v>66</v>
      </c>
      <c r="F733" t="s">
        <v>80</v>
      </c>
      <c r="G733" t="s">
        <v>86</v>
      </c>
      <c r="H733" t="s">
        <v>66</v>
      </c>
      <c r="I733">
        <f>MROUND(Table1[[#This Row],[Prob_H]]*100,2)/100</f>
        <v>0.28000000000000003</v>
      </c>
      <c r="J733">
        <f>1/Table1[[#This Row],[odds_ft_home_team_win]]-Table1[[#This Row],[Margin/3]]</f>
        <v>0.2739730447174355</v>
      </c>
      <c r="K733">
        <f>1/Table1[[#This Row],[odds_ft_draw]]-Table1[[#This Row],[Margin/3]]</f>
        <v>0.27237706658233596</v>
      </c>
      <c r="L733">
        <f>1/Table1[[#This Row],[odds_ft_away_team_win]]-Table1[[#This Row],[Margin/3]]</f>
        <v>0.45364988870022843</v>
      </c>
      <c r="M733">
        <v>5</v>
      </c>
      <c r="N733">
        <v>0</v>
      </c>
      <c r="O733">
        <v>1</v>
      </c>
      <c r="P733">
        <v>0.88</v>
      </c>
      <c r="Q733">
        <v>1.86</v>
      </c>
      <c r="R733" t="str" cm="1">
        <f t="array" ref="R7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3">
        <v>0</v>
      </c>
      <c r="T733">
        <v>4</v>
      </c>
      <c r="U733">
        <v>4</v>
      </c>
      <c r="V733">
        <v>3</v>
      </c>
      <c r="W733">
        <v>0</v>
      </c>
      <c r="X733">
        <v>3</v>
      </c>
      <c r="Z733" t="s">
        <v>164</v>
      </c>
      <c r="AA733">
        <v>-1</v>
      </c>
      <c r="AB733">
        <v>-1</v>
      </c>
      <c r="AC733">
        <v>1</v>
      </c>
      <c r="AD733">
        <v>0</v>
      </c>
      <c r="AE733">
        <v>3</v>
      </c>
      <c r="AF733">
        <v>0</v>
      </c>
      <c r="AG733">
        <v>1</v>
      </c>
      <c r="AH733">
        <v>0</v>
      </c>
      <c r="AI733">
        <v>1</v>
      </c>
      <c r="AJ733">
        <v>2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0</v>
      </c>
      <c r="AV733">
        <v>0</v>
      </c>
      <c r="AW733">
        <v>1.75</v>
      </c>
      <c r="AX733">
        <v>25</v>
      </c>
      <c r="AY733">
        <v>50</v>
      </c>
      <c r="AZ733">
        <v>25</v>
      </c>
      <c r="BA733">
        <v>25</v>
      </c>
      <c r="BB733">
        <v>0</v>
      </c>
      <c r="BC733">
        <v>25</v>
      </c>
      <c r="BD733">
        <v>50</v>
      </c>
      <c r="BE733">
        <v>25</v>
      </c>
      <c r="BF733">
        <v>75</v>
      </c>
      <c r="BG733">
        <v>0</v>
      </c>
      <c r="BH733">
        <v>6</v>
      </c>
      <c r="BI733">
        <v>3.53</v>
      </c>
      <c r="BJ733">
        <v>3.55</v>
      </c>
      <c r="BK733">
        <v>2.16</v>
      </c>
      <c r="BL733">
        <f>1/Table1[[#This Row],[odds_ft_home_team_win]]+1/Table1[[#This Row],[odds_ft_draw]]+1/Table1[[#This Row],[odds_ft_away_team_win]]-1</f>
        <v>2.7939222788203377E-2</v>
      </c>
      <c r="BM733">
        <f>Table1[[#This Row],[Margin]]/3</f>
        <v>9.3130742627344585E-3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83</v>
      </c>
      <c r="BU733">
        <f>VLOOKUP(Table1[[#This Row],[Reference]],metron,11,FALSE)</f>
        <v>1.128766254360926</v>
      </c>
      <c r="BV733">
        <f>VLOOKUP(Table1[[#This Row],[Reference]],metron,12,FALSE)</f>
        <v>1.415794481446242</v>
      </c>
    </row>
    <row r="734" spans="1:74" hidden="1" x14ac:dyDescent="0.45">
      <c r="A734" t="s">
        <v>5418</v>
      </c>
      <c r="B734">
        <v>1345334400</v>
      </c>
      <c r="C734" s="3" t="s">
        <v>165</v>
      </c>
      <c r="D734" t="s">
        <v>65</v>
      </c>
      <c r="E734" t="s">
        <v>66</v>
      </c>
      <c r="F734" t="s">
        <v>88</v>
      </c>
      <c r="G734" t="s">
        <v>94</v>
      </c>
      <c r="H734" t="s">
        <v>66</v>
      </c>
      <c r="I734">
        <f>MROUND(Table1[[#This Row],[Prob_H]]*100,2)/100</f>
        <v>0.5</v>
      </c>
      <c r="J734">
        <f>1/Table1[[#This Row],[odds_ft_home_team_win]]-Table1[[#This Row],[Margin/3]]</f>
        <v>0.50422218562979815</v>
      </c>
      <c r="K734">
        <f>1/Table1[[#This Row],[odds_ft_draw]]-Table1[[#This Row],[Margin/3]]</f>
        <v>0.27073128174783267</v>
      </c>
      <c r="L734">
        <f>1/Table1[[#This Row],[odds_ft_away_team_win]]-Table1[[#This Row],[Margin/3]]</f>
        <v>0.22504653262236934</v>
      </c>
      <c r="M734">
        <v>5</v>
      </c>
      <c r="N734">
        <v>2</v>
      </c>
      <c r="O734">
        <v>0.5</v>
      </c>
      <c r="P734">
        <v>1.84</v>
      </c>
      <c r="Q734">
        <v>1.33</v>
      </c>
      <c r="R734" t="str" cm="1">
        <f t="array" ref="R7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4">
        <v>1</v>
      </c>
      <c r="T734">
        <v>2</v>
      </c>
      <c r="U734">
        <v>3</v>
      </c>
      <c r="V734">
        <v>1</v>
      </c>
      <c r="W734">
        <v>0</v>
      </c>
      <c r="X734">
        <v>1</v>
      </c>
      <c r="Y734">
        <v>61</v>
      </c>
      <c r="Z734" t="s">
        <v>166</v>
      </c>
      <c r="AA734">
        <v>-1</v>
      </c>
      <c r="AB734">
        <v>-1</v>
      </c>
      <c r="AC734">
        <v>1</v>
      </c>
      <c r="AD734">
        <v>0</v>
      </c>
      <c r="AE734">
        <v>3</v>
      </c>
      <c r="AF734">
        <v>0</v>
      </c>
      <c r="AG734">
        <v>1</v>
      </c>
      <c r="AH734">
        <v>0</v>
      </c>
      <c r="AI734">
        <v>1</v>
      </c>
      <c r="AJ734">
        <v>2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0</v>
      </c>
      <c r="AV734">
        <v>0</v>
      </c>
      <c r="AW734">
        <v>2.5</v>
      </c>
      <c r="AX734">
        <v>75</v>
      </c>
      <c r="AY734">
        <v>75</v>
      </c>
      <c r="AZ734">
        <v>50</v>
      </c>
      <c r="BA734">
        <v>25</v>
      </c>
      <c r="BB734">
        <v>0</v>
      </c>
      <c r="BC734">
        <v>50</v>
      </c>
      <c r="BD734">
        <v>100</v>
      </c>
      <c r="BE734">
        <v>25</v>
      </c>
      <c r="BF734">
        <v>75</v>
      </c>
      <c r="BG734">
        <v>0</v>
      </c>
      <c r="BH734">
        <v>4.5</v>
      </c>
      <c r="BI734">
        <v>1.95</v>
      </c>
      <c r="BJ734">
        <v>3.58</v>
      </c>
      <c r="BK734">
        <v>4.28</v>
      </c>
      <c r="BL734">
        <f>1/Table1[[#This Row],[odds_ft_home_team_win]]+1/Table1[[#This Row],[odds_ft_draw]]+1/Table1[[#This Row],[odds_ft_away_team_win]]-1</f>
        <v>2.5794981572144327E-2</v>
      </c>
      <c r="BM734">
        <f>Table1[[#This Row],[Margin]]/3</f>
        <v>8.5983271907147749E-3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 t="s">
        <v>91</v>
      </c>
      <c r="BU734">
        <f>VLOOKUP(Table1[[#This Row],[Reference]],metron,11,FALSE)</f>
        <v>1.5342708579532029</v>
      </c>
      <c r="BV734">
        <f>VLOOKUP(Table1[[#This Row],[Reference]],metron,12,FALSE)</f>
        <v>0.98593713070196176</v>
      </c>
    </row>
    <row r="735" spans="1:74" hidden="1" x14ac:dyDescent="0.45">
      <c r="A735" t="s">
        <v>5418</v>
      </c>
      <c r="B735">
        <v>1345334400</v>
      </c>
      <c r="C735" s="3" t="s">
        <v>165</v>
      </c>
      <c r="D735" t="s">
        <v>65</v>
      </c>
      <c r="E735" t="s">
        <v>66</v>
      </c>
      <c r="F735" t="s">
        <v>85</v>
      </c>
      <c r="G735" t="s">
        <v>102</v>
      </c>
      <c r="H735" t="s">
        <v>66</v>
      </c>
      <c r="I735">
        <f>MROUND(Table1[[#This Row],[Prob_H]]*100,2)/100</f>
        <v>0.62</v>
      </c>
      <c r="J735">
        <f>1/Table1[[#This Row],[odds_ft_home_team_win]]-Table1[[#This Row],[Margin/3]]</f>
        <v>0.61346664968923159</v>
      </c>
      <c r="K735">
        <f>1/Table1[[#This Row],[odds_ft_draw]]-Table1[[#This Row],[Margin/3]]</f>
        <v>0.23158308702763694</v>
      </c>
      <c r="L735">
        <f>1/Table1[[#This Row],[odds_ft_away_team_win]]-Table1[[#This Row],[Margin/3]]</f>
        <v>0.15495026328313152</v>
      </c>
      <c r="M735">
        <v>5</v>
      </c>
      <c r="N735">
        <v>2</v>
      </c>
      <c r="O735">
        <v>1.5</v>
      </c>
      <c r="P735">
        <v>1.8</v>
      </c>
      <c r="Q735">
        <v>0.82</v>
      </c>
      <c r="R735" t="str" cm="1">
        <f t="array" ref="R7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5">
        <v>1</v>
      </c>
      <c r="T735">
        <v>1</v>
      </c>
      <c r="U735">
        <v>2</v>
      </c>
      <c r="V735">
        <v>1</v>
      </c>
      <c r="W735">
        <v>1</v>
      </c>
      <c r="X735">
        <v>0</v>
      </c>
      <c r="Y735">
        <v>21</v>
      </c>
      <c r="Z735">
        <v>84</v>
      </c>
      <c r="AA735">
        <v>-1</v>
      </c>
      <c r="AB735">
        <v>-1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1</v>
      </c>
      <c r="AK735">
        <v>-1</v>
      </c>
      <c r="AL735">
        <v>-1</v>
      </c>
      <c r="AM735">
        <v>-1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0</v>
      </c>
      <c r="AV735">
        <v>0</v>
      </c>
      <c r="AW735">
        <v>2.25</v>
      </c>
      <c r="AX735">
        <v>75</v>
      </c>
      <c r="AY735">
        <v>75</v>
      </c>
      <c r="AZ735">
        <v>75</v>
      </c>
      <c r="BA735">
        <v>0</v>
      </c>
      <c r="BB735">
        <v>0</v>
      </c>
      <c r="BC735">
        <v>25</v>
      </c>
      <c r="BD735">
        <v>25</v>
      </c>
      <c r="BE735">
        <v>50</v>
      </c>
      <c r="BF735">
        <v>50</v>
      </c>
      <c r="BG735">
        <v>0</v>
      </c>
      <c r="BH735">
        <v>4.5</v>
      </c>
      <c r="BI735">
        <v>1.61</v>
      </c>
      <c r="BJ735">
        <v>4.18</v>
      </c>
      <c r="BK735">
        <v>6.15</v>
      </c>
      <c r="BL735">
        <f>1/Table1[[#This Row],[odds_ft_home_team_win]]+1/Table1[[#This Row],[odds_ft_draw]]+1/Table1[[#This Row],[odds_ft_away_team_win]]-1</f>
        <v>2.2954088199385936E-2</v>
      </c>
      <c r="BM735">
        <f>Table1[[#This Row],[Margin]]/3</f>
        <v>7.6513627331286456E-3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87</v>
      </c>
      <c r="BU735">
        <f>VLOOKUP(Table1[[#This Row],[Reference]],metron,11,FALSE)</f>
        <v>1.8681481481481479</v>
      </c>
      <c r="BV735">
        <f>VLOOKUP(Table1[[#This Row],[Reference]],metron,12,FALSE)</f>
        <v>0.86851851851851847</v>
      </c>
    </row>
    <row r="736" spans="1:74" hidden="1" x14ac:dyDescent="0.45">
      <c r="A736" t="s">
        <v>5418</v>
      </c>
      <c r="B736">
        <v>1345341600</v>
      </c>
      <c r="C736" s="3" t="s">
        <v>167</v>
      </c>
      <c r="D736" t="s">
        <v>65</v>
      </c>
      <c r="E736" t="s">
        <v>66</v>
      </c>
      <c r="F736" t="s">
        <v>89</v>
      </c>
      <c r="G736" t="s">
        <v>98</v>
      </c>
      <c r="H736" t="s">
        <v>66</v>
      </c>
      <c r="I736">
        <f>MROUND(Table1[[#This Row],[Prob_H]]*100,2)/100</f>
        <v>0.4</v>
      </c>
      <c r="J736">
        <f>1/Table1[[#This Row],[odds_ft_home_team_win]]-Table1[[#This Row],[Margin/3]]</f>
        <v>0.39914550503869356</v>
      </c>
      <c r="K736">
        <f>1/Table1[[#This Row],[odds_ft_draw]]-Table1[[#This Row],[Margin/3]]</f>
        <v>0.29038343733736161</v>
      </c>
      <c r="L736">
        <f>1/Table1[[#This Row],[odds_ft_away_team_win]]-Table1[[#This Row],[Margin/3]]</f>
        <v>0.31047105762394495</v>
      </c>
      <c r="M736">
        <v>5</v>
      </c>
      <c r="N736">
        <v>0.5</v>
      </c>
      <c r="O736">
        <v>0.5</v>
      </c>
      <c r="P736">
        <v>0.82</v>
      </c>
      <c r="Q736">
        <v>1.1100000000000001</v>
      </c>
      <c r="R736" t="str" cm="1">
        <f t="array" ref="R7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</v>
      </c>
      <c r="Z736">
        <v>82</v>
      </c>
      <c r="AA736">
        <v>-1</v>
      </c>
      <c r="AB736">
        <v>-1</v>
      </c>
      <c r="AC736">
        <v>5</v>
      </c>
      <c r="AD736">
        <v>0</v>
      </c>
      <c r="AE736">
        <v>3</v>
      </c>
      <c r="AF736">
        <v>0</v>
      </c>
      <c r="AG736">
        <v>2</v>
      </c>
      <c r="AH736">
        <v>3</v>
      </c>
      <c r="AI736">
        <v>0</v>
      </c>
      <c r="AJ736">
        <v>3</v>
      </c>
      <c r="AK736">
        <v>-1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0</v>
      </c>
      <c r="AV736">
        <v>0</v>
      </c>
      <c r="AW736">
        <v>2</v>
      </c>
      <c r="AX736">
        <v>75</v>
      </c>
      <c r="AY736">
        <v>75</v>
      </c>
      <c r="AZ736">
        <v>50</v>
      </c>
      <c r="BA736">
        <v>0</v>
      </c>
      <c r="BB736">
        <v>0</v>
      </c>
      <c r="BC736">
        <v>25</v>
      </c>
      <c r="BD736">
        <v>75</v>
      </c>
      <c r="BE736">
        <v>25</v>
      </c>
      <c r="BF736">
        <v>75</v>
      </c>
      <c r="BG736">
        <v>0</v>
      </c>
      <c r="BH736">
        <v>4</v>
      </c>
      <c r="BI736">
        <v>2.4500000000000002</v>
      </c>
      <c r="BJ736">
        <v>3.34</v>
      </c>
      <c r="BK736">
        <v>3.13</v>
      </c>
      <c r="BL736">
        <f>1/Table1[[#This Row],[odds_ft_home_team_win]]+1/Table1[[#This Row],[odds_ft_draw]]+1/Table1[[#This Row],[odds_ft_away_team_win]]-1</f>
        <v>2.7053280802286528E-2</v>
      </c>
      <c r="BM736">
        <f>Table1[[#This Row],[Margin]]/3</f>
        <v>9.0177602674288426E-3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121</v>
      </c>
      <c r="BU736">
        <f>VLOOKUP(Table1[[#This Row],[Reference]],metron,11,FALSE)</f>
        <v>1.344038264434575</v>
      </c>
      <c r="BV736">
        <f>VLOOKUP(Table1[[#This Row],[Reference]],metron,12,FALSE)</f>
        <v>1.1515772691037469</v>
      </c>
    </row>
    <row r="737" spans="1:74" hidden="1" x14ac:dyDescent="0.45">
      <c r="A737" t="s">
        <v>5418</v>
      </c>
      <c r="B737">
        <v>1345341600</v>
      </c>
      <c r="C737" s="3" t="s">
        <v>167</v>
      </c>
      <c r="D737" t="s">
        <v>65</v>
      </c>
      <c r="E737" t="s">
        <v>66</v>
      </c>
      <c r="F737" t="s">
        <v>93</v>
      </c>
      <c r="G737" t="s">
        <v>67</v>
      </c>
      <c r="H737" t="s">
        <v>66</v>
      </c>
      <c r="I737">
        <f>MROUND(Table1[[#This Row],[Prob_H]]*100,2)/100</f>
        <v>0.48</v>
      </c>
      <c r="J737">
        <f>1/Table1[[#This Row],[odds_ft_home_team_win]]-Table1[[#This Row],[Margin/3]]</f>
        <v>0.47173344769606118</v>
      </c>
      <c r="K737">
        <f>1/Table1[[#This Row],[odds_ft_draw]]-Table1[[#This Row],[Margin/3]]</f>
        <v>0.27345009263304515</v>
      </c>
      <c r="L737">
        <f>1/Table1[[#This Row],[odds_ft_away_team_win]]-Table1[[#This Row],[Margin/3]]</f>
        <v>0.25481645967089378</v>
      </c>
      <c r="M737">
        <v>5</v>
      </c>
      <c r="N737">
        <v>1</v>
      </c>
      <c r="O737">
        <v>0</v>
      </c>
      <c r="P737">
        <v>1.39</v>
      </c>
      <c r="Q737">
        <v>0.53</v>
      </c>
      <c r="R737" t="str" cm="1">
        <f t="array" ref="R7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37">
        <v>1</v>
      </c>
      <c r="T737">
        <v>1</v>
      </c>
      <c r="U737">
        <v>2</v>
      </c>
      <c r="V737">
        <v>1</v>
      </c>
      <c r="W737">
        <v>1</v>
      </c>
      <c r="X737">
        <v>0</v>
      </c>
      <c r="Y737">
        <v>39</v>
      </c>
      <c r="Z737">
        <v>65</v>
      </c>
      <c r="AA737">
        <v>-1</v>
      </c>
      <c r="AB737">
        <v>-1</v>
      </c>
      <c r="AC737">
        <v>1</v>
      </c>
      <c r="AD737">
        <v>0</v>
      </c>
      <c r="AE737">
        <v>2</v>
      </c>
      <c r="AF737">
        <v>1</v>
      </c>
      <c r="AG737">
        <v>0</v>
      </c>
      <c r="AH737">
        <v>1</v>
      </c>
      <c r="AI737">
        <v>0</v>
      </c>
      <c r="AJ737">
        <v>3</v>
      </c>
      <c r="AK737">
        <v>-1</v>
      </c>
      <c r="AL737">
        <v>-1</v>
      </c>
      <c r="AM737">
        <v>-1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0</v>
      </c>
      <c r="AV737">
        <v>0</v>
      </c>
      <c r="AW737">
        <v>2.75</v>
      </c>
      <c r="AX737">
        <v>75</v>
      </c>
      <c r="AY737">
        <v>75</v>
      </c>
      <c r="AZ737">
        <v>50</v>
      </c>
      <c r="BA737">
        <v>25</v>
      </c>
      <c r="BB737">
        <v>25</v>
      </c>
      <c r="BC737">
        <v>50</v>
      </c>
      <c r="BD737">
        <v>75</v>
      </c>
      <c r="BE737">
        <v>25</v>
      </c>
      <c r="BF737">
        <v>50</v>
      </c>
      <c r="BG737">
        <v>0</v>
      </c>
      <c r="BH737">
        <v>4</v>
      </c>
      <c r="BI737">
        <v>2.08</v>
      </c>
      <c r="BJ737">
        <v>3.54</v>
      </c>
      <c r="BK737">
        <v>3.79</v>
      </c>
      <c r="BL737">
        <f>1/Table1[[#This Row],[odds_ft_home_team_win]]+1/Table1[[#This Row],[odds_ft_draw]]+1/Table1[[#This Row],[odds_ft_away_team_win]]-1</f>
        <v>2.7107349219508636E-2</v>
      </c>
      <c r="BM737">
        <f>Table1[[#This Row],[Margin]]/3</f>
        <v>9.0357830731695454E-3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 t="s">
        <v>95</v>
      </c>
      <c r="BU737">
        <f>VLOOKUP(Table1[[#This Row],[Reference]],metron,11,FALSE)</f>
        <v>1.510877192982456</v>
      </c>
      <c r="BV737">
        <f>VLOOKUP(Table1[[#This Row],[Reference]],metron,12,FALSE)</f>
        <v>1.0163157894736841</v>
      </c>
    </row>
    <row r="738" spans="1:74" hidden="1" x14ac:dyDescent="0.45">
      <c r="A738" t="s">
        <v>5418</v>
      </c>
      <c r="B738">
        <v>1345395600</v>
      </c>
      <c r="C738" s="3" t="s">
        <v>168</v>
      </c>
      <c r="D738" t="s">
        <v>65</v>
      </c>
      <c r="E738" t="s">
        <v>66</v>
      </c>
      <c r="F738" t="s">
        <v>97</v>
      </c>
      <c r="G738" t="s">
        <v>103</v>
      </c>
      <c r="H738" t="s">
        <v>66</v>
      </c>
      <c r="I738">
        <f>MROUND(Table1[[#This Row],[Prob_H]]*100,2)/100</f>
        <v>0.48</v>
      </c>
      <c r="J738">
        <f>1/Table1[[#This Row],[odds_ft_home_team_win]]-Table1[[#This Row],[Margin/3]]</f>
        <v>0.47707521621007182</v>
      </c>
      <c r="K738">
        <f>1/Table1[[#This Row],[odds_ft_draw]]-Table1[[#This Row],[Margin/3]]</f>
        <v>0.27018985503961451</v>
      </c>
      <c r="L738">
        <f>1/Table1[[#This Row],[odds_ft_away_team_win]]-Table1[[#This Row],[Margin/3]]</f>
        <v>0.25273492875031361</v>
      </c>
      <c r="M738">
        <v>5</v>
      </c>
      <c r="N738">
        <v>3</v>
      </c>
      <c r="O738">
        <v>2</v>
      </c>
      <c r="P738">
        <v>1.65</v>
      </c>
      <c r="Q738">
        <v>0.53</v>
      </c>
      <c r="R738" t="str" cm="1">
        <f t="array" ref="R7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 t="s">
        <v>169</v>
      </c>
      <c r="AA738">
        <v>-1</v>
      </c>
      <c r="AB738">
        <v>-1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-1</v>
      </c>
      <c r="AL738">
        <v>-1</v>
      </c>
      <c r="AM738">
        <v>-1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0</v>
      </c>
      <c r="AV738">
        <v>0</v>
      </c>
      <c r="AW738">
        <v>1.75</v>
      </c>
      <c r="AX738">
        <v>50</v>
      </c>
      <c r="AY738">
        <v>50</v>
      </c>
      <c r="AZ738">
        <v>50</v>
      </c>
      <c r="BA738">
        <v>0</v>
      </c>
      <c r="BB738">
        <v>0</v>
      </c>
      <c r="BC738">
        <v>50</v>
      </c>
      <c r="BD738">
        <v>50</v>
      </c>
      <c r="BE738">
        <v>0</v>
      </c>
      <c r="BF738">
        <v>50</v>
      </c>
      <c r="BG738">
        <v>0</v>
      </c>
      <c r="BH738">
        <v>5</v>
      </c>
      <c r="BI738">
        <v>2.06</v>
      </c>
      <c r="BJ738">
        <v>3.59</v>
      </c>
      <c r="BK738">
        <v>3.83</v>
      </c>
      <c r="BL738">
        <f>1/Table1[[#This Row],[odds_ft_home_team_win]]+1/Table1[[#This Row],[odds_ft_draw]]+1/Table1[[#This Row],[odds_ft_away_team_win]]-1</f>
        <v>2.5085030981434997E-2</v>
      </c>
      <c r="BM738">
        <f>Table1[[#This Row],[Margin]]/3</f>
        <v>8.3616769938116651E-3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100</v>
      </c>
      <c r="BU738">
        <f>VLOOKUP(Table1[[#This Row],[Reference]],metron,11,FALSE)</f>
        <v>1.510877192982456</v>
      </c>
      <c r="BV738">
        <f>VLOOKUP(Table1[[#This Row],[Reference]],metron,12,FALSE)</f>
        <v>1.0163157894736841</v>
      </c>
    </row>
    <row r="739" spans="1:74" hidden="1" x14ac:dyDescent="0.45">
      <c r="A739" t="s">
        <v>5417</v>
      </c>
      <c r="B739">
        <v>1359768600</v>
      </c>
      <c r="C739" s="3" t="s">
        <v>413</v>
      </c>
      <c r="D739" t="s">
        <v>65</v>
      </c>
      <c r="E739" t="s">
        <v>66</v>
      </c>
      <c r="F739" t="s">
        <v>67</v>
      </c>
      <c r="G739" t="s">
        <v>93</v>
      </c>
      <c r="H739" t="s">
        <v>66</v>
      </c>
      <c r="I739">
        <f>MROUND(Table1[[#This Row],[Prob_H]]*100,2)/100</f>
        <v>0.42</v>
      </c>
      <c r="J739">
        <f>1/Table1[[#This Row],[odds_ft_home_team_win]]-Table1[[#This Row],[Margin/3]]</f>
        <v>0.41711609643830311</v>
      </c>
      <c r="K739">
        <f>1/Table1[[#This Row],[odds_ft_draw]]-Table1[[#This Row],[Margin/3]]</f>
        <v>0.28916686669266617</v>
      </c>
      <c r="L739">
        <f>1/Table1[[#This Row],[odds_ft_away_team_win]]-Table1[[#This Row],[Margin/3]]</f>
        <v>0.29371703686903072</v>
      </c>
      <c r="M739">
        <v>5</v>
      </c>
      <c r="N739">
        <v>1.9</v>
      </c>
      <c r="O739">
        <v>0.64</v>
      </c>
      <c r="P739">
        <v>1.76</v>
      </c>
      <c r="Q739">
        <v>1.1100000000000001</v>
      </c>
      <c r="R739" t="str" cm="1">
        <f t="array" ref="R7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39">
        <v>1</v>
      </c>
      <c r="T739">
        <v>2</v>
      </c>
      <c r="U739">
        <v>3</v>
      </c>
      <c r="V739">
        <v>1</v>
      </c>
      <c r="W739">
        <v>0</v>
      </c>
      <c r="X739">
        <v>1</v>
      </c>
      <c r="Y739">
        <v>89</v>
      </c>
      <c r="Z739" t="s">
        <v>414</v>
      </c>
      <c r="AA739">
        <v>-1</v>
      </c>
      <c r="AB739">
        <v>-1</v>
      </c>
      <c r="AC739">
        <v>1</v>
      </c>
      <c r="AD739">
        <v>0</v>
      </c>
      <c r="AE739">
        <v>5</v>
      </c>
      <c r="AF739">
        <v>0</v>
      </c>
      <c r="AG739">
        <v>1</v>
      </c>
      <c r="AH739">
        <v>0</v>
      </c>
      <c r="AI739">
        <v>0</v>
      </c>
      <c r="AJ739">
        <v>5</v>
      </c>
      <c r="AK739">
        <v>-1</v>
      </c>
      <c r="AL739">
        <v>-1</v>
      </c>
      <c r="AM739">
        <v>-1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0</v>
      </c>
      <c r="AV739">
        <v>0</v>
      </c>
      <c r="AW739">
        <v>2.39</v>
      </c>
      <c r="AX739">
        <v>43</v>
      </c>
      <c r="AY739">
        <v>86</v>
      </c>
      <c r="AZ739">
        <v>39</v>
      </c>
      <c r="BA739">
        <v>15</v>
      </c>
      <c r="BB739">
        <v>0</v>
      </c>
      <c r="BC739">
        <v>29</v>
      </c>
      <c r="BD739">
        <v>66</v>
      </c>
      <c r="BE739">
        <v>39</v>
      </c>
      <c r="BF739">
        <v>72</v>
      </c>
      <c r="BG739">
        <v>0</v>
      </c>
      <c r="BH739">
        <v>5.61</v>
      </c>
      <c r="BI739">
        <v>2.34</v>
      </c>
      <c r="BJ739">
        <v>3.34</v>
      </c>
      <c r="BK739">
        <v>3.29</v>
      </c>
      <c r="BL739">
        <f>1/Table1[[#This Row],[odds_ft_home_team_win]]+1/Table1[[#This Row],[odds_ft_draw]]+1/Table1[[#This Row],[odds_ft_away_team_win]]-1</f>
        <v>3.0702992736372892E-2</v>
      </c>
      <c r="BM739">
        <f>Table1[[#This Row],[Margin]]/3</f>
        <v>1.0234330912124298E-2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70</v>
      </c>
      <c r="BU739">
        <f>VLOOKUP(Table1[[#This Row],[Reference]],metron,11,FALSE)</f>
        <v>1.396960958296362</v>
      </c>
      <c r="BV739">
        <f>VLOOKUP(Table1[[#This Row],[Reference]],metron,12,FALSE)</f>
        <v>1.091503992901508</v>
      </c>
    </row>
    <row r="740" spans="1:74" hidden="1" x14ac:dyDescent="0.45">
      <c r="A740" t="s">
        <v>5414</v>
      </c>
      <c r="B740">
        <v>1410714000</v>
      </c>
      <c r="C740" s="3" t="s">
        <v>1214</v>
      </c>
      <c r="D740" t="s">
        <v>65</v>
      </c>
      <c r="E740" t="s">
        <v>66</v>
      </c>
      <c r="F740" t="s">
        <v>94</v>
      </c>
      <c r="G740" t="s">
        <v>68</v>
      </c>
      <c r="H740" t="s">
        <v>66</v>
      </c>
      <c r="I740" t="e">
        <f>MROUND(Table1[[#This Row],[Prob_H]]*100,2)/100</f>
        <v>#DIV/0!</v>
      </c>
      <c r="J740" t="e">
        <f>1/Table1[[#This Row],[odds_ft_home_team_win]]-Table1[[#This Row],[Margin/3]]</f>
        <v>#DIV/0!</v>
      </c>
      <c r="K740" t="e">
        <f>1/Table1[[#This Row],[odds_ft_draw]]-Table1[[#This Row],[Margin/3]]</f>
        <v>#DIV/0!</v>
      </c>
      <c r="L740" t="e">
        <f>1/Table1[[#This Row],[odds_ft_away_team_win]]-Table1[[#This Row],[Margin/3]]</f>
        <v>#DIV/0!</v>
      </c>
      <c r="M740">
        <v>8</v>
      </c>
      <c r="N740">
        <v>0.33</v>
      </c>
      <c r="O740">
        <v>1.5</v>
      </c>
      <c r="P740">
        <v>1.5</v>
      </c>
      <c r="Q740">
        <v>1.24</v>
      </c>
      <c r="R740" t="str" cm="1">
        <f t="array" ref="R7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0">
        <v>2</v>
      </c>
      <c r="T740">
        <v>2</v>
      </c>
      <c r="U740">
        <v>4</v>
      </c>
      <c r="V740">
        <v>2</v>
      </c>
      <c r="W740">
        <v>2</v>
      </c>
      <c r="X740">
        <v>0</v>
      </c>
      <c r="Y740" t="s">
        <v>1215</v>
      </c>
      <c r="Z740" t="s">
        <v>1216</v>
      </c>
      <c r="AA740">
        <v>3</v>
      </c>
      <c r="AB740">
        <v>4</v>
      </c>
      <c r="AC740">
        <v>3</v>
      </c>
      <c r="AD740">
        <v>0</v>
      </c>
      <c r="AE740">
        <v>1</v>
      </c>
      <c r="AF740">
        <v>0</v>
      </c>
      <c r="AG740">
        <v>1</v>
      </c>
      <c r="AH740">
        <v>2</v>
      </c>
      <c r="AI740">
        <v>1</v>
      </c>
      <c r="AJ740">
        <v>0</v>
      </c>
      <c r="AK740">
        <v>4</v>
      </c>
      <c r="AL740">
        <v>11</v>
      </c>
      <c r="AM740">
        <v>2</v>
      </c>
      <c r="AN740">
        <v>6</v>
      </c>
      <c r="AO740">
        <v>2</v>
      </c>
      <c r="AP740">
        <v>5</v>
      </c>
      <c r="AQ740">
        <v>14</v>
      </c>
      <c r="AR740">
        <v>11</v>
      </c>
      <c r="AS740">
        <v>42</v>
      </c>
      <c r="AT740">
        <v>58</v>
      </c>
      <c r="AU740">
        <v>0</v>
      </c>
      <c r="AV740">
        <v>0</v>
      </c>
      <c r="AW740">
        <v>1.92</v>
      </c>
      <c r="AX740">
        <v>54</v>
      </c>
      <c r="AY740">
        <v>54</v>
      </c>
      <c r="AZ740">
        <v>13</v>
      </c>
      <c r="BA740">
        <v>13</v>
      </c>
      <c r="BB740">
        <v>13</v>
      </c>
      <c r="BC740">
        <v>42</v>
      </c>
      <c r="BD740">
        <v>42</v>
      </c>
      <c r="BE740">
        <v>25</v>
      </c>
      <c r="BF740">
        <v>59</v>
      </c>
      <c r="BG740">
        <v>8.33</v>
      </c>
      <c r="BH740">
        <v>4.25</v>
      </c>
      <c r="BI740">
        <v>0</v>
      </c>
      <c r="BJ740">
        <v>0</v>
      </c>
      <c r="BK740">
        <v>0</v>
      </c>
      <c r="BL740" t="e">
        <f>1/Table1[[#This Row],[odds_ft_home_team_win]]+1/Table1[[#This Row],[odds_ft_draw]]+1/Table1[[#This Row],[odds_ft_away_team_win]]-1</f>
        <v>#DIV/0!</v>
      </c>
      <c r="BM740" t="e">
        <f>Table1[[#This Row],[Margin]]/3</f>
        <v>#DIV/0!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t="s">
        <v>1163</v>
      </c>
      <c r="BU740" t="e">
        <f>VLOOKUP(Table1[[#This Row],[Reference]],metron,11,FALSE)</f>
        <v>#DIV/0!</v>
      </c>
      <c r="BV740" t="e">
        <f>VLOOKUP(Table1[[#This Row],[Reference]],metron,12,FALSE)</f>
        <v>#DIV/0!</v>
      </c>
    </row>
    <row r="741" spans="1:74" hidden="1" x14ac:dyDescent="0.45">
      <c r="A741" t="s">
        <v>5414</v>
      </c>
      <c r="B741">
        <v>1411180200</v>
      </c>
      <c r="C741" s="3" t="s">
        <v>1217</v>
      </c>
      <c r="D741" t="s">
        <v>65</v>
      </c>
      <c r="E741" t="s">
        <v>66</v>
      </c>
      <c r="F741" t="s">
        <v>78</v>
      </c>
      <c r="G741" t="s">
        <v>94</v>
      </c>
      <c r="H741" t="s">
        <v>66</v>
      </c>
      <c r="I741" t="e">
        <f>MROUND(Table1[[#This Row],[Prob_H]]*100,2)/100</f>
        <v>#DIV/0!</v>
      </c>
      <c r="J741" t="e">
        <f>1/Table1[[#This Row],[odds_ft_home_team_win]]-Table1[[#This Row],[Margin/3]]</f>
        <v>#DIV/0!</v>
      </c>
      <c r="K741" t="e">
        <f>1/Table1[[#This Row],[odds_ft_draw]]-Table1[[#This Row],[Margin/3]]</f>
        <v>#DIV/0!</v>
      </c>
      <c r="L741" t="e">
        <f>1/Table1[[#This Row],[odds_ft_away_team_win]]-Table1[[#This Row],[Margin/3]]</f>
        <v>#DIV/0!</v>
      </c>
      <c r="M741">
        <v>9</v>
      </c>
      <c r="N741">
        <v>0.33</v>
      </c>
      <c r="O741">
        <v>1.5</v>
      </c>
      <c r="P741">
        <v>0.76</v>
      </c>
      <c r="Q741">
        <v>1.22</v>
      </c>
      <c r="R741" t="str" cm="1">
        <f t="array" ref="R7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41">
        <v>2</v>
      </c>
      <c r="T741">
        <v>3</v>
      </c>
      <c r="U741">
        <v>5</v>
      </c>
      <c r="V741">
        <v>1</v>
      </c>
      <c r="W741">
        <v>0</v>
      </c>
      <c r="X741">
        <v>1</v>
      </c>
      <c r="Y741" t="s">
        <v>1218</v>
      </c>
      <c r="Z741" t="s">
        <v>1219</v>
      </c>
      <c r="AA741">
        <v>8</v>
      </c>
      <c r="AB741">
        <v>3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10</v>
      </c>
      <c r="AL741">
        <v>8</v>
      </c>
      <c r="AM741">
        <v>6</v>
      </c>
      <c r="AN741">
        <v>3</v>
      </c>
      <c r="AO741">
        <v>4</v>
      </c>
      <c r="AP741">
        <v>5</v>
      </c>
      <c r="AQ741">
        <v>13</v>
      </c>
      <c r="AR741">
        <v>12</v>
      </c>
      <c r="AS741">
        <v>55</v>
      </c>
      <c r="AT741">
        <v>45</v>
      </c>
      <c r="AU741">
        <v>0</v>
      </c>
      <c r="AV741">
        <v>0</v>
      </c>
      <c r="AW741">
        <v>2.71</v>
      </c>
      <c r="AX741">
        <v>54</v>
      </c>
      <c r="AY741">
        <v>71</v>
      </c>
      <c r="AZ741">
        <v>54</v>
      </c>
      <c r="BA741">
        <v>29</v>
      </c>
      <c r="BB741">
        <v>17</v>
      </c>
      <c r="BC741">
        <v>42</v>
      </c>
      <c r="BD741">
        <v>54</v>
      </c>
      <c r="BE741">
        <v>59</v>
      </c>
      <c r="BF741">
        <v>84</v>
      </c>
      <c r="BG741">
        <v>7.34</v>
      </c>
      <c r="BH741">
        <v>4.83</v>
      </c>
      <c r="BI741">
        <v>0</v>
      </c>
      <c r="BJ741">
        <v>0</v>
      </c>
      <c r="BK741">
        <v>0</v>
      </c>
      <c r="BL741" t="e">
        <f>1/Table1[[#This Row],[odds_ft_home_team_win]]+1/Table1[[#This Row],[odds_ft_draw]]+1/Table1[[#This Row],[odds_ft_away_team_win]]-1</f>
        <v>#DIV/0!</v>
      </c>
      <c r="BM741" t="e">
        <f>Table1[[#This Row],[Margin]]/3</f>
        <v>#DIV/0!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 t="s">
        <v>106</v>
      </c>
      <c r="BU741" t="e">
        <f>VLOOKUP(Table1[[#This Row],[Reference]],metron,11,FALSE)</f>
        <v>#DIV/0!</v>
      </c>
      <c r="BV741" t="e">
        <f>VLOOKUP(Table1[[#This Row],[Reference]],metron,12,FALSE)</f>
        <v>#DIV/0!</v>
      </c>
    </row>
    <row r="742" spans="1:74" hidden="1" x14ac:dyDescent="0.45">
      <c r="A742" t="s">
        <v>5417</v>
      </c>
      <c r="B742">
        <v>1359846000</v>
      </c>
      <c r="C742" s="3" t="s">
        <v>415</v>
      </c>
      <c r="D742" t="s">
        <v>65</v>
      </c>
      <c r="E742" t="s">
        <v>66</v>
      </c>
      <c r="F742" t="s">
        <v>86</v>
      </c>
      <c r="G742" t="s">
        <v>80</v>
      </c>
      <c r="H742" t="s">
        <v>66</v>
      </c>
      <c r="I742">
        <f>MROUND(Table1[[#This Row],[Prob_H]]*100,2)/100</f>
        <v>0.72</v>
      </c>
      <c r="J742">
        <f>1/Table1[[#This Row],[odds_ft_home_team_win]]-Table1[[#This Row],[Margin/3]]</f>
        <v>0.71922251531722514</v>
      </c>
      <c r="K742">
        <f>1/Table1[[#This Row],[odds_ft_draw]]-Table1[[#This Row],[Margin/3]]</f>
        <v>0.1873153099981531</v>
      </c>
      <c r="L742">
        <f>1/Table1[[#This Row],[odds_ft_away_team_win]]-Table1[[#This Row],[Margin/3]]</f>
        <v>9.3462174684621743E-2</v>
      </c>
      <c r="M742">
        <v>5</v>
      </c>
      <c r="N742">
        <v>1.67</v>
      </c>
      <c r="O742">
        <v>0.73</v>
      </c>
      <c r="P742">
        <v>1.86</v>
      </c>
      <c r="Q742">
        <v>0.94</v>
      </c>
      <c r="R742" t="str" cm="1">
        <f t="array" ref="R7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2">
        <v>3</v>
      </c>
      <c r="T742">
        <v>0</v>
      </c>
      <c r="U742">
        <v>3</v>
      </c>
      <c r="V742">
        <v>1</v>
      </c>
      <c r="W742">
        <v>1</v>
      </c>
      <c r="X742">
        <v>0</v>
      </c>
      <c r="Y742" t="s">
        <v>416</v>
      </c>
      <c r="AA742">
        <v>-1</v>
      </c>
      <c r="AB742">
        <v>-1</v>
      </c>
      <c r="AC742">
        <v>1</v>
      </c>
      <c r="AD742">
        <v>0</v>
      </c>
      <c r="AE742">
        <v>3</v>
      </c>
      <c r="AF742">
        <v>0</v>
      </c>
      <c r="AG742">
        <v>0</v>
      </c>
      <c r="AH742">
        <v>1</v>
      </c>
      <c r="AI742">
        <v>1</v>
      </c>
      <c r="AJ742">
        <v>2</v>
      </c>
      <c r="AK742">
        <v>-1</v>
      </c>
      <c r="AL742">
        <v>-1</v>
      </c>
      <c r="AM742">
        <v>-1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0</v>
      </c>
      <c r="AV742">
        <v>0</v>
      </c>
      <c r="AW742">
        <v>2.96</v>
      </c>
      <c r="AX742">
        <v>61</v>
      </c>
      <c r="AY742">
        <v>83</v>
      </c>
      <c r="AZ742">
        <v>61</v>
      </c>
      <c r="BA742">
        <v>39</v>
      </c>
      <c r="BB742">
        <v>18</v>
      </c>
      <c r="BC742">
        <v>44</v>
      </c>
      <c r="BD742">
        <v>66</v>
      </c>
      <c r="BE742">
        <v>52</v>
      </c>
      <c r="BF742">
        <v>74</v>
      </c>
      <c r="BG742">
        <v>0</v>
      </c>
      <c r="BH742">
        <v>4.6500000000000004</v>
      </c>
      <c r="BI742">
        <v>1.37</v>
      </c>
      <c r="BJ742">
        <v>5.05</v>
      </c>
      <c r="BK742">
        <v>9.6</v>
      </c>
      <c r="BL742">
        <f>1/Table1[[#This Row],[odds_ft_home_team_win]]+1/Table1[[#This Row],[odds_ft_draw]]+1/Table1[[#This Row],[odds_ft_away_team_win]]-1</f>
        <v>3.2113475946134784E-2</v>
      </c>
      <c r="BM742">
        <f>Table1[[#This Row],[Margin]]/3</f>
        <v>1.0704491982044928E-2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 t="s">
        <v>113</v>
      </c>
      <c r="BU742">
        <f>VLOOKUP(Table1[[#This Row],[Reference]],metron,11,FALSE)</f>
        <v>2.2436090225563912</v>
      </c>
      <c r="BV742">
        <f>VLOOKUP(Table1[[#This Row],[Reference]],metron,12,FALSE)</f>
        <v>0.75338345864661649</v>
      </c>
    </row>
    <row r="743" spans="1:74" hidden="1" x14ac:dyDescent="0.45">
      <c r="A743" t="s">
        <v>5417</v>
      </c>
      <c r="B743">
        <v>1359853200</v>
      </c>
      <c r="C743" s="3" t="s">
        <v>417</v>
      </c>
      <c r="D743" t="s">
        <v>65</v>
      </c>
      <c r="E743" t="s">
        <v>66</v>
      </c>
      <c r="F743" t="s">
        <v>103</v>
      </c>
      <c r="G743" t="s">
        <v>97</v>
      </c>
      <c r="H743" t="s">
        <v>66</v>
      </c>
      <c r="I743">
        <f>MROUND(Table1[[#This Row],[Prob_H]]*100,2)/100</f>
        <v>0.4</v>
      </c>
      <c r="J743">
        <f>1/Table1[[#This Row],[odds_ft_home_team_win]]-Table1[[#This Row],[Margin/3]]</f>
        <v>0.40127549334887513</v>
      </c>
      <c r="K743">
        <f>1/Table1[[#This Row],[odds_ft_draw]]-Table1[[#This Row],[Margin/3]]</f>
        <v>0.29744516729632692</v>
      </c>
      <c r="L743">
        <f>1/Table1[[#This Row],[odds_ft_away_team_win]]-Table1[[#This Row],[Margin/3]]</f>
        <v>0.301279339354798</v>
      </c>
      <c r="M743">
        <v>5</v>
      </c>
      <c r="N743">
        <v>1.82</v>
      </c>
      <c r="O743">
        <v>1.71</v>
      </c>
      <c r="P743">
        <v>1.88</v>
      </c>
      <c r="Q743">
        <v>1.4</v>
      </c>
      <c r="R743" t="str" cm="1">
        <f t="array" ref="R7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0</v>
      </c>
      <c r="Y743">
        <v>20</v>
      </c>
      <c r="AA743">
        <v>-1</v>
      </c>
      <c r="AB743">
        <v>-1</v>
      </c>
      <c r="AC743">
        <v>0</v>
      </c>
      <c r="AD743">
        <v>0</v>
      </c>
      <c r="AE743">
        <v>2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-1</v>
      </c>
      <c r="AL743">
        <v>-1</v>
      </c>
      <c r="AM743">
        <v>-1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0</v>
      </c>
      <c r="AV743">
        <v>0</v>
      </c>
      <c r="AW743">
        <v>2.4900000000000002</v>
      </c>
      <c r="AX743">
        <v>60</v>
      </c>
      <c r="AY743">
        <v>83</v>
      </c>
      <c r="AZ743">
        <v>47</v>
      </c>
      <c r="BA743">
        <v>20</v>
      </c>
      <c r="BB743">
        <v>5</v>
      </c>
      <c r="BC743">
        <v>41</v>
      </c>
      <c r="BD743">
        <v>60</v>
      </c>
      <c r="BE743">
        <v>41</v>
      </c>
      <c r="BF743">
        <v>84</v>
      </c>
      <c r="BG743">
        <v>0</v>
      </c>
      <c r="BH743">
        <v>5.03</v>
      </c>
      <c r="BI743">
        <v>2.4300000000000002</v>
      </c>
      <c r="BJ743">
        <v>3.25</v>
      </c>
      <c r="BK743">
        <v>3.21</v>
      </c>
      <c r="BL743">
        <f>1/Table1[[#This Row],[odds_ft_home_team_win]]+1/Table1[[#This Row],[odds_ft_draw]]+1/Table1[[#This Row],[odds_ft_away_team_win]]-1</f>
        <v>3.074142118794243E-2</v>
      </c>
      <c r="BM743">
        <f>Table1[[#This Row],[Margin]]/3</f>
        <v>1.0247140395980811E-2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 t="s">
        <v>118</v>
      </c>
      <c r="BU743">
        <f>VLOOKUP(Table1[[#This Row],[Reference]],metron,11,FALSE)</f>
        <v>1.344038264434575</v>
      </c>
      <c r="BV743">
        <f>VLOOKUP(Table1[[#This Row],[Reference]],metron,12,FALSE)</f>
        <v>1.1515772691037469</v>
      </c>
    </row>
    <row r="744" spans="1:74" hidden="1" x14ac:dyDescent="0.45">
      <c r="A744" t="s">
        <v>5417</v>
      </c>
      <c r="B744">
        <v>1359857100</v>
      </c>
      <c r="C744" s="3" t="s">
        <v>420</v>
      </c>
      <c r="D744" t="s">
        <v>65</v>
      </c>
      <c r="E744" t="s">
        <v>66</v>
      </c>
      <c r="F744" t="s">
        <v>81</v>
      </c>
      <c r="G744" t="s">
        <v>77</v>
      </c>
      <c r="H744" t="s">
        <v>66</v>
      </c>
      <c r="I744">
        <f>MROUND(Table1[[#This Row],[Prob_H]]*100,2)/100</f>
        <v>0.4</v>
      </c>
      <c r="J744">
        <f>1/Table1[[#This Row],[odds_ft_home_team_win]]-Table1[[#This Row],[Margin/3]]</f>
        <v>0.40490191123285674</v>
      </c>
      <c r="K744">
        <f>1/Table1[[#This Row],[odds_ft_draw]]-Table1[[#This Row],[Margin/3]]</f>
        <v>0.28150934140113032</v>
      </c>
      <c r="L744">
        <f>1/Table1[[#This Row],[odds_ft_away_team_win]]-Table1[[#This Row],[Margin/3]]</f>
        <v>0.31358874736601289</v>
      </c>
      <c r="M744">
        <v>5</v>
      </c>
      <c r="N744">
        <v>2.15</v>
      </c>
      <c r="O744">
        <v>1.18</v>
      </c>
      <c r="P744">
        <v>1.95</v>
      </c>
      <c r="Q744">
        <v>1.38</v>
      </c>
      <c r="R744" t="str" cm="1">
        <f t="array" ref="R7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4">
        <v>2</v>
      </c>
      <c r="T744">
        <v>2</v>
      </c>
      <c r="U744">
        <v>4</v>
      </c>
      <c r="V744">
        <v>2</v>
      </c>
      <c r="W744">
        <v>1</v>
      </c>
      <c r="X744">
        <v>1</v>
      </c>
      <c r="Y744" t="s">
        <v>421</v>
      </c>
      <c r="Z744" t="s">
        <v>422</v>
      </c>
      <c r="AA744">
        <v>-1</v>
      </c>
      <c r="AB744">
        <v>-1</v>
      </c>
      <c r="AC744">
        <v>5</v>
      </c>
      <c r="AD744">
        <v>0</v>
      </c>
      <c r="AE744">
        <v>1</v>
      </c>
      <c r="AF744">
        <v>0</v>
      </c>
      <c r="AG744">
        <v>2</v>
      </c>
      <c r="AH744">
        <v>3</v>
      </c>
      <c r="AI744">
        <v>0</v>
      </c>
      <c r="AJ744">
        <v>1</v>
      </c>
      <c r="AK744">
        <v>-1</v>
      </c>
      <c r="AL744">
        <v>-1</v>
      </c>
      <c r="AM744">
        <v>-1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0</v>
      </c>
      <c r="AV744">
        <v>0</v>
      </c>
      <c r="AW744">
        <v>2.89</v>
      </c>
      <c r="AX744">
        <v>55</v>
      </c>
      <c r="AY744">
        <v>87</v>
      </c>
      <c r="AZ744">
        <v>61</v>
      </c>
      <c r="BA744">
        <v>28</v>
      </c>
      <c r="BB744">
        <v>9</v>
      </c>
      <c r="BC744">
        <v>49</v>
      </c>
      <c r="BD744">
        <v>75</v>
      </c>
      <c r="BE744">
        <v>53</v>
      </c>
      <c r="BF744">
        <v>92</v>
      </c>
      <c r="BG744">
        <v>0</v>
      </c>
      <c r="BH744">
        <v>6.65</v>
      </c>
      <c r="BI744">
        <v>2.41</v>
      </c>
      <c r="BJ744">
        <v>3.43</v>
      </c>
      <c r="BK744">
        <v>3.09</v>
      </c>
      <c r="BL744">
        <f>1/Table1[[#This Row],[odds_ft_home_team_win]]+1/Table1[[#This Row],[odds_ft_draw]]+1/Table1[[#This Row],[odds_ft_away_team_win]]-1</f>
        <v>3.0107544309728507E-2</v>
      </c>
      <c r="BM744">
        <f>Table1[[#This Row],[Margin]]/3</f>
        <v>1.0035848103242836E-2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 t="s">
        <v>109</v>
      </c>
      <c r="BU744">
        <f>VLOOKUP(Table1[[#This Row],[Reference]],metron,11,FALSE)</f>
        <v>1.344038264434575</v>
      </c>
      <c r="BV744">
        <f>VLOOKUP(Table1[[#This Row],[Reference]],metron,12,FALSE)</f>
        <v>1.1515772691037469</v>
      </c>
    </row>
    <row r="745" spans="1:74" hidden="1" x14ac:dyDescent="0.45">
      <c r="A745" t="s">
        <v>5417</v>
      </c>
      <c r="B745">
        <v>1359914400</v>
      </c>
      <c r="C745" s="3" t="s">
        <v>423</v>
      </c>
      <c r="D745" t="s">
        <v>65</v>
      </c>
      <c r="E745" t="s">
        <v>66</v>
      </c>
      <c r="F745" t="s">
        <v>73</v>
      </c>
      <c r="G745" t="s">
        <v>78</v>
      </c>
      <c r="H745" t="s">
        <v>66</v>
      </c>
      <c r="I745">
        <f>MROUND(Table1[[#This Row],[Prob_H]]*100,2)/100</f>
        <v>0.32</v>
      </c>
      <c r="J745">
        <f>1/Table1[[#This Row],[odds_ft_home_team_win]]-Table1[[#This Row],[Margin/3]]</f>
        <v>0.31952556360751555</v>
      </c>
      <c r="K745">
        <f>1/Table1[[#This Row],[odds_ft_draw]]-Table1[[#This Row],[Margin/3]]</f>
        <v>0.28447781104464864</v>
      </c>
      <c r="L745">
        <f>1/Table1[[#This Row],[odds_ft_away_team_win]]-Table1[[#This Row],[Margin/3]]</f>
        <v>0.39599662534783592</v>
      </c>
      <c r="M745">
        <v>5</v>
      </c>
      <c r="N745">
        <v>0.91</v>
      </c>
      <c r="O745">
        <v>1.55</v>
      </c>
      <c r="P745">
        <v>0.88</v>
      </c>
      <c r="Q745">
        <v>1.37</v>
      </c>
      <c r="R745" t="str" cm="1">
        <f t="array" ref="R7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5">
        <v>3</v>
      </c>
      <c r="T745">
        <v>1</v>
      </c>
      <c r="U745">
        <v>4</v>
      </c>
      <c r="V745">
        <v>3</v>
      </c>
      <c r="W745">
        <v>2</v>
      </c>
      <c r="X745">
        <v>1</v>
      </c>
      <c r="Y745" t="s">
        <v>424</v>
      </c>
      <c r="Z745">
        <v>21</v>
      </c>
      <c r="AA745">
        <v>-1</v>
      </c>
      <c r="AB745">
        <v>-1</v>
      </c>
      <c r="AC745">
        <v>5</v>
      </c>
      <c r="AD745">
        <v>0</v>
      </c>
      <c r="AE745">
        <v>3</v>
      </c>
      <c r="AF745">
        <v>2</v>
      </c>
      <c r="AG745">
        <v>2</v>
      </c>
      <c r="AH745">
        <v>3</v>
      </c>
      <c r="AI745">
        <v>1</v>
      </c>
      <c r="AJ745">
        <v>4</v>
      </c>
      <c r="AK745">
        <v>-1</v>
      </c>
      <c r="AL745">
        <v>-1</v>
      </c>
      <c r="AM745">
        <v>-1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0</v>
      </c>
      <c r="AV745">
        <v>0</v>
      </c>
      <c r="AW745">
        <v>2.41</v>
      </c>
      <c r="AX745">
        <v>64</v>
      </c>
      <c r="AY745">
        <v>69</v>
      </c>
      <c r="AZ745">
        <v>50</v>
      </c>
      <c r="BA745">
        <v>23</v>
      </c>
      <c r="BB745">
        <v>9</v>
      </c>
      <c r="BC745">
        <v>36</v>
      </c>
      <c r="BD745">
        <v>78</v>
      </c>
      <c r="BE745">
        <v>36</v>
      </c>
      <c r="BF745">
        <v>64</v>
      </c>
      <c r="BG745">
        <v>0</v>
      </c>
      <c r="BH745">
        <v>5.54</v>
      </c>
      <c r="BI745">
        <v>3.03</v>
      </c>
      <c r="BJ745">
        <v>3.39</v>
      </c>
      <c r="BK745">
        <v>2.46</v>
      </c>
      <c r="BL745">
        <f>1/Table1[[#This Row],[odds_ft_home_team_win]]+1/Table1[[#This Row],[odds_ft_draw]]+1/Table1[[#This Row],[odds_ft_away_team_win]]-1</f>
        <v>3.1522319078443495E-2</v>
      </c>
      <c r="BM745">
        <f>Table1[[#This Row],[Margin]]/3</f>
        <v>1.0507439692814499E-2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 t="s">
        <v>126</v>
      </c>
      <c r="BU745">
        <f>VLOOKUP(Table1[[#This Row],[Reference]],metron,11,FALSE)</f>
        <v>1.210167055864918</v>
      </c>
      <c r="BV745">
        <f>VLOOKUP(Table1[[#This Row],[Reference]],metron,12,FALSE)</f>
        <v>1.3211783725525419</v>
      </c>
    </row>
    <row r="746" spans="1:74" hidden="1" x14ac:dyDescent="0.45">
      <c r="A746" t="s">
        <v>5417</v>
      </c>
      <c r="B746">
        <v>1359914400</v>
      </c>
      <c r="C746" s="3" t="s">
        <v>423</v>
      </c>
      <c r="D746" t="s">
        <v>65</v>
      </c>
      <c r="E746" t="s">
        <v>66</v>
      </c>
      <c r="F746" t="s">
        <v>94</v>
      </c>
      <c r="G746" t="s">
        <v>88</v>
      </c>
      <c r="H746" t="s">
        <v>66</v>
      </c>
      <c r="I746">
        <f>MROUND(Table1[[#This Row],[Prob_H]]*100,2)/100</f>
        <v>0.4</v>
      </c>
      <c r="J746">
        <f>1/Table1[[#This Row],[odds_ft_home_team_win]]-Table1[[#This Row],[Margin/3]]</f>
        <v>0.40812483849474263</v>
      </c>
      <c r="K746">
        <f>1/Table1[[#This Row],[odds_ft_draw]]-Table1[[#This Row],[Margin/3]]</f>
        <v>0.28470004739120158</v>
      </c>
      <c r="L746">
        <f>1/Table1[[#This Row],[odds_ft_away_team_win]]-Table1[[#This Row],[Margin/3]]</f>
        <v>0.3071751141140559</v>
      </c>
      <c r="M746">
        <v>5</v>
      </c>
      <c r="N746">
        <v>1.45</v>
      </c>
      <c r="O746">
        <v>0.82</v>
      </c>
      <c r="P746">
        <v>1.56</v>
      </c>
      <c r="Q746">
        <v>1.1100000000000001</v>
      </c>
      <c r="R746" t="str" cm="1">
        <f t="array" ref="R7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AA746">
        <v>-1</v>
      </c>
      <c r="AB746">
        <v>-1</v>
      </c>
      <c r="AC746">
        <v>4</v>
      </c>
      <c r="AD746">
        <v>0</v>
      </c>
      <c r="AE746">
        <v>1</v>
      </c>
      <c r="AF746">
        <v>0</v>
      </c>
      <c r="AG746">
        <v>2</v>
      </c>
      <c r="AH746">
        <v>2</v>
      </c>
      <c r="AI746">
        <v>1</v>
      </c>
      <c r="AJ746">
        <v>0</v>
      </c>
      <c r="AK746">
        <v>-1</v>
      </c>
      <c r="AL746">
        <v>-1</v>
      </c>
      <c r="AM746">
        <v>-1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0</v>
      </c>
      <c r="AV746">
        <v>0</v>
      </c>
      <c r="AW746">
        <v>2.6</v>
      </c>
      <c r="AX746">
        <v>55</v>
      </c>
      <c r="AY746">
        <v>73</v>
      </c>
      <c r="AZ746">
        <v>50</v>
      </c>
      <c r="BA746">
        <v>23</v>
      </c>
      <c r="BB746">
        <v>18</v>
      </c>
      <c r="BC746">
        <v>27</v>
      </c>
      <c r="BD746">
        <v>69</v>
      </c>
      <c r="BE746">
        <v>46</v>
      </c>
      <c r="BF746">
        <v>91</v>
      </c>
      <c r="BG746">
        <v>0</v>
      </c>
      <c r="BH746">
        <v>4.62</v>
      </c>
      <c r="BI746">
        <v>2.39</v>
      </c>
      <c r="BJ746">
        <v>3.39</v>
      </c>
      <c r="BK746">
        <v>3.15</v>
      </c>
      <c r="BL746">
        <f>1/Table1[[#This Row],[odds_ft_home_team_win]]+1/Table1[[#This Row],[odds_ft_draw]]+1/Table1[[#This Row],[odds_ft_away_team_win]]-1</f>
        <v>3.0855610038784675E-2</v>
      </c>
      <c r="BM746">
        <f>Table1[[#This Row],[Margin]]/3</f>
        <v>1.0285203346261559E-2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124</v>
      </c>
      <c r="BU746">
        <f>VLOOKUP(Table1[[#This Row],[Reference]],metron,11,FALSE)</f>
        <v>1.344038264434575</v>
      </c>
      <c r="BV746">
        <f>VLOOKUP(Table1[[#This Row],[Reference]],metron,12,FALSE)</f>
        <v>1.1515772691037469</v>
      </c>
    </row>
    <row r="747" spans="1:74" hidden="1" x14ac:dyDescent="0.45">
      <c r="A747" t="s">
        <v>5417</v>
      </c>
      <c r="B747">
        <v>1359914400</v>
      </c>
      <c r="C747" s="3" t="s">
        <v>423</v>
      </c>
      <c r="D747" t="s">
        <v>65</v>
      </c>
      <c r="E747" t="s">
        <v>66</v>
      </c>
      <c r="F747" t="s">
        <v>98</v>
      </c>
      <c r="G747" t="s">
        <v>89</v>
      </c>
      <c r="H747" t="s">
        <v>66</v>
      </c>
      <c r="I747">
        <f>MROUND(Table1[[#This Row],[Prob_H]]*100,2)/100</f>
        <v>0.54</v>
      </c>
      <c r="J747">
        <f>1/Table1[[#This Row],[odds_ft_home_team_win]]-Table1[[#This Row],[Margin/3]]</f>
        <v>0.53053945698457938</v>
      </c>
      <c r="K747">
        <f>1/Table1[[#This Row],[odds_ft_draw]]-Table1[[#This Row],[Margin/3]]</f>
        <v>0.26624201036669082</v>
      </c>
      <c r="L747">
        <f>1/Table1[[#This Row],[odds_ft_away_team_win]]-Table1[[#This Row],[Margin/3]]</f>
        <v>0.20321853264872972</v>
      </c>
      <c r="M747">
        <v>5</v>
      </c>
      <c r="N747">
        <v>1</v>
      </c>
      <c r="O747">
        <v>0.9</v>
      </c>
      <c r="P747">
        <v>1.06</v>
      </c>
      <c r="Q747">
        <v>1</v>
      </c>
      <c r="R747" t="str" cm="1">
        <f t="array" ref="R7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7">
        <v>1</v>
      </c>
      <c r="T747">
        <v>1</v>
      </c>
      <c r="U747">
        <v>2</v>
      </c>
      <c r="V747">
        <v>1</v>
      </c>
      <c r="W747">
        <v>1</v>
      </c>
      <c r="X747">
        <v>0</v>
      </c>
      <c r="Y747">
        <v>22</v>
      </c>
      <c r="Z747">
        <v>54</v>
      </c>
      <c r="AA747">
        <v>-1</v>
      </c>
      <c r="AB747">
        <v>-1</v>
      </c>
      <c r="AC747">
        <v>2</v>
      </c>
      <c r="AD747">
        <v>0</v>
      </c>
      <c r="AE747">
        <v>3</v>
      </c>
      <c r="AF747">
        <v>0</v>
      </c>
      <c r="AG747">
        <v>0</v>
      </c>
      <c r="AH747">
        <v>2</v>
      </c>
      <c r="AI747">
        <v>1</v>
      </c>
      <c r="AJ747">
        <v>2</v>
      </c>
      <c r="AK747">
        <v>-1</v>
      </c>
      <c r="AL747">
        <v>-1</v>
      </c>
      <c r="AM747">
        <v>-1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0</v>
      </c>
      <c r="AV747">
        <v>0</v>
      </c>
      <c r="AW747">
        <v>2.4</v>
      </c>
      <c r="AX747">
        <v>59</v>
      </c>
      <c r="AY747">
        <v>72</v>
      </c>
      <c r="AZ747">
        <v>43</v>
      </c>
      <c r="BA747">
        <v>20</v>
      </c>
      <c r="BB747">
        <v>15</v>
      </c>
      <c r="BC747">
        <v>37</v>
      </c>
      <c r="BD747">
        <v>68</v>
      </c>
      <c r="BE747">
        <v>38</v>
      </c>
      <c r="BF747">
        <v>69</v>
      </c>
      <c r="BG747">
        <v>0</v>
      </c>
      <c r="BH747">
        <v>5.3</v>
      </c>
      <c r="BI747">
        <v>1.85</v>
      </c>
      <c r="BJ747">
        <v>3.62</v>
      </c>
      <c r="BK747">
        <v>4.6900000000000004</v>
      </c>
      <c r="BL747">
        <f>1/Table1[[#This Row],[odds_ft_home_team_win]]+1/Table1[[#This Row],[odds_ft_draw]]+1/Table1[[#This Row],[odds_ft_away_team_win]]-1</f>
        <v>3.0003250667883341E-2</v>
      </c>
      <c r="BM747">
        <f>Table1[[#This Row],[Margin]]/3</f>
        <v>1.0001083555961113E-2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 t="s">
        <v>128</v>
      </c>
      <c r="BU747">
        <f>VLOOKUP(Table1[[#This Row],[Reference]],metron,11,FALSE)</f>
        <v>1.684957590444867</v>
      </c>
      <c r="BV747">
        <f>VLOOKUP(Table1[[#This Row],[Reference]],metron,12,FALSE)</f>
        <v>0.95101263631642718</v>
      </c>
    </row>
    <row r="748" spans="1:74" hidden="1" x14ac:dyDescent="0.45">
      <c r="A748" t="s">
        <v>5417</v>
      </c>
      <c r="B748">
        <v>1359936000</v>
      </c>
      <c r="C748" s="3" t="s">
        <v>425</v>
      </c>
      <c r="D748" t="s">
        <v>65</v>
      </c>
      <c r="E748" t="s">
        <v>66</v>
      </c>
      <c r="F748" t="s">
        <v>102</v>
      </c>
      <c r="G748" t="s">
        <v>85</v>
      </c>
      <c r="H748" t="s">
        <v>66</v>
      </c>
      <c r="I748">
        <f>MROUND(Table1[[#This Row],[Prob_H]]*100,2)/100</f>
        <v>0.32</v>
      </c>
      <c r="J748">
        <f>1/Table1[[#This Row],[odds_ft_home_team_win]]-Table1[[#This Row],[Margin/3]]</f>
        <v>0.32213208073609023</v>
      </c>
      <c r="K748">
        <f>1/Table1[[#This Row],[odds_ft_draw]]-Table1[[#This Row],[Margin/3]]</f>
        <v>0.27643911840422603</v>
      </c>
      <c r="L748">
        <f>1/Table1[[#This Row],[odds_ft_away_team_win]]-Table1[[#This Row],[Margin/3]]</f>
        <v>0.40142880085968369</v>
      </c>
      <c r="M748">
        <v>5</v>
      </c>
      <c r="N748">
        <v>1.2</v>
      </c>
      <c r="O748">
        <v>1</v>
      </c>
      <c r="P748">
        <v>1.1200000000000001</v>
      </c>
      <c r="Q748">
        <v>0.8</v>
      </c>
      <c r="R748" t="str" cm="1">
        <f t="array" ref="R7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48">
        <v>3</v>
      </c>
      <c r="T748">
        <v>1</v>
      </c>
      <c r="U748">
        <v>4</v>
      </c>
      <c r="V748">
        <v>0</v>
      </c>
      <c r="W748">
        <v>0</v>
      </c>
      <c r="X748">
        <v>0</v>
      </c>
      <c r="Y748" t="s">
        <v>426</v>
      </c>
      <c r="Z748">
        <v>82</v>
      </c>
      <c r="AA748">
        <v>-1</v>
      </c>
      <c r="AB748">
        <v>-1</v>
      </c>
      <c r="AC748">
        <v>2</v>
      </c>
      <c r="AD748">
        <v>0</v>
      </c>
      <c r="AE748">
        <v>4</v>
      </c>
      <c r="AF748">
        <v>0</v>
      </c>
      <c r="AG748">
        <v>0</v>
      </c>
      <c r="AH748">
        <v>2</v>
      </c>
      <c r="AI748">
        <v>1</v>
      </c>
      <c r="AJ748">
        <v>3</v>
      </c>
      <c r="AK748">
        <v>-1</v>
      </c>
      <c r="AL748">
        <v>-1</v>
      </c>
      <c r="AM748">
        <v>-1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0</v>
      </c>
      <c r="AV748">
        <v>0</v>
      </c>
      <c r="AW748">
        <v>3.12</v>
      </c>
      <c r="AX748">
        <v>81</v>
      </c>
      <c r="AY748">
        <v>86</v>
      </c>
      <c r="AZ748">
        <v>58</v>
      </c>
      <c r="BA748">
        <v>44</v>
      </c>
      <c r="BB748">
        <v>19</v>
      </c>
      <c r="BC748">
        <v>48</v>
      </c>
      <c r="BD748">
        <v>81</v>
      </c>
      <c r="BE748">
        <v>58</v>
      </c>
      <c r="BF748">
        <v>81</v>
      </c>
      <c r="BG748">
        <v>0</v>
      </c>
      <c r="BH748">
        <v>5.76</v>
      </c>
      <c r="BI748">
        <v>3.01</v>
      </c>
      <c r="BJ748">
        <v>3.49</v>
      </c>
      <c r="BK748">
        <v>2.4300000000000002</v>
      </c>
      <c r="BL748">
        <f>1/Table1[[#This Row],[odds_ft_home_team_win]]+1/Table1[[#This Row],[odds_ft_draw]]+1/Table1[[#This Row],[odds_ft_away_team_win]]-1</f>
        <v>3.0281498655516659E-2</v>
      </c>
      <c r="BM748">
        <f>Table1[[#This Row],[Margin]]/3</f>
        <v>1.0093832885172219E-2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 t="s">
        <v>104</v>
      </c>
      <c r="BU748">
        <f>VLOOKUP(Table1[[#This Row],[Reference]],metron,11,FALSE)</f>
        <v>1.210167055864918</v>
      </c>
      <c r="BV748">
        <f>VLOOKUP(Table1[[#This Row],[Reference]],metron,12,FALSE)</f>
        <v>1.3211783725525419</v>
      </c>
    </row>
    <row r="749" spans="1:74" hidden="1" x14ac:dyDescent="0.45">
      <c r="A749" t="s">
        <v>5416</v>
      </c>
      <c r="B749">
        <v>1376094600</v>
      </c>
      <c r="C749" s="3" t="s">
        <v>656</v>
      </c>
      <c r="D749" t="s">
        <v>65</v>
      </c>
      <c r="E749" t="s">
        <v>66</v>
      </c>
      <c r="F749" t="s">
        <v>80</v>
      </c>
      <c r="G749" t="s">
        <v>67</v>
      </c>
      <c r="H749" t="s">
        <v>66</v>
      </c>
      <c r="I749">
        <f>MROUND(Table1[[#This Row],[Prob_H]]*100,2)/100</f>
        <v>0.46</v>
      </c>
      <c r="J749">
        <f>1/Table1[[#This Row],[odds_ft_home_team_win]]-Table1[[#This Row],[Margin/3]]</f>
        <v>0.4614859656616539</v>
      </c>
      <c r="K749">
        <f>1/Table1[[#This Row],[odds_ft_draw]]-Table1[[#This Row],[Margin/3]]</f>
        <v>0.27550213816839247</v>
      </c>
      <c r="L749">
        <f>1/Table1[[#This Row],[odds_ft_away_team_win]]-Table1[[#This Row],[Margin/3]]</f>
        <v>0.26301189616995374</v>
      </c>
      <c r="M749">
        <v>5</v>
      </c>
      <c r="N749">
        <v>0.5</v>
      </c>
      <c r="O749">
        <v>1</v>
      </c>
      <c r="P749">
        <v>1.61</v>
      </c>
      <c r="Q749">
        <v>1.06</v>
      </c>
      <c r="R749" t="str" cm="1">
        <f t="array" ref="R7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0</v>
      </c>
      <c r="Y749">
        <v>26</v>
      </c>
      <c r="Z749" t="s">
        <v>169</v>
      </c>
      <c r="AA749">
        <v>5</v>
      </c>
      <c r="AB749">
        <v>5</v>
      </c>
      <c r="AC749">
        <v>1</v>
      </c>
      <c r="AD749">
        <v>1</v>
      </c>
      <c r="AE749">
        <v>4</v>
      </c>
      <c r="AF749">
        <v>0</v>
      </c>
      <c r="AG749">
        <v>0</v>
      </c>
      <c r="AH749">
        <v>2</v>
      </c>
      <c r="AI749">
        <v>0</v>
      </c>
      <c r="AJ749">
        <v>4</v>
      </c>
      <c r="AK749">
        <v>11</v>
      </c>
      <c r="AL749">
        <v>17</v>
      </c>
      <c r="AM749">
        <v>4</v>
      </c>
      <c r="AN749">
        <v>5</v>
      </c>
      <c r="AO749">
        <v>7</v>
      </c>
      <c r="AP749">
        <v>12</v>
      </c>
      <c r="AQ749">
        <v>13</v>
      </c>
      <c r="AR749">
        <v>17</v>
      </c>
      <c r="AS749">
        <v>53</v>
      </c>
      <c r="AT749">
        <v>47</v>
      </c>
      <c r="AU749">
        <v>0</v>
      </c>
      <c r="AV749">
        <v>0</v>
      </c>
      <c r="AW749">
        <v>4</v>
      </c>
      <c r="AX749">
        <v>100</v>
      </c>
      <c r="AY749">
        <v>100</v>
      </c>
      <c r="AZ749">
        <v>75</v>
      </c>
      <c r="BA749">
        <v>75</v>
      </c>
      <c r="BB749">
        <v>25</v>
      </c>
      <c r="BC749">
        <v>25</v>
      </c>
      <c r="BD749">
        <v>75</v>
      </c>
      <c r="BE749">
        <v>100</v>
      </c>
      <c r="BF749">
        <v>100</v>
      </c>
      <c r="BG749">
        <v>10.5</v>
      </c>
      <c r="BH749">
        <v>4</v>
      </c>
      <c r="BI749">
        <v>2.12</v>
      </c>
      <c r="BJ749">
        <v>3.5</v>
      </c>
      <c r="BK749">
        <v>3.66</v>
      </c>
      <c r="BL749">
        <f>1/Table1[[#This Row],[odds_ft_home_team_win]]+1/Table1[[#This Row],[odds_ft_draw]]+1/Table1[[#This Row],[odds_ft_away_team_win]]-1</f>
        <v>3.0636442637679728E-2</v>
      </c>
      <c r="BM749">
        <f>Table1[[#This Row],[Margin]]/3</f>
        <v>1.0212147545893243E-2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 t="s">
        <v>83</v>
      </c>
      <c r="BU749">
        <f>VLOOKUP(Table1[[#This Row],[Reference]],metron,11,FALSE)</f>
        <v>1.4888836329233679</v>
      </c>
      <c r="BV749">
        <f>VLOOKUP(Table1[[#This Row],[Reference]],metron,12,FALSE)</f>
        <v>1.0516792809839171</v>
      </c>
    </row>
    <row r="750" spans="1:74" hidden="1" x14ac:dyDescent="0.45">
      <c r="A750" t="s">
        <v>5416</v>
      </c>
      <c r="B750">
        <v>1376172000</v>
      </c>
      <c r="C750" s="3" t="s">
        <v>659</v>
      </c>
      <c r="D750" t="s">
        <v>65</v>
      </c>
      <c r="E750" t="s">
        <v>66</v>
      </c>
      <c r="F750" t="s">
        <v>77</v>
      </c>
      <c r="G750" t="s">
        <v>98</v>
      </c>
      <c r="H750" t="s">
        <v>66</v>
      </c>
      <c r="I750">
        <f>MROUND(Table1[[#This Row],[Prob_H]]*100,2)/100</f>
        <v>0.56000000000000005</v>
      </c>
      <c r="J750">
        <f>1/Table1[[#This Row],[odds_ft_home_team_win]]-Table1[[#This Row],[Margin/3]]</f>
        <v>0.56094961813983779</v>
      </c>
      <c r="K750">
        <f>1/Table1[[#This Row],[odds_ft_draw]]-Table1[[#This Row],[Margin/3]]</f>
        <v>0.25267894144810854</v>
      </c>
      <c r="L750">
        <f>1/Table1[[#This Row],[odds_ft_away_team_win]]-Table1[[#This Row],[Margin/3]]</f>
        <v>0.18637144041205381</v>
      </c>
      <c r="M750">
        <v>5</v>
      </c>
      <c r="N750">
        <v>2</v>
      </c>
      <c r="O750">
        <v>1</v>
      </c>
      <c r="P750">
        <v>2</v>
      </c>
      <c r="Q750">
        <v>0.76</v>
      </c>
      <c r="R750" t="str" cm="1">
        <f t="array" ref="R7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50">
        <v>3</v>
      </c>
      <c r="T750">
        <v>1</v>
      </c>
      <c r="U750">
        <v>4</v>
      </c>
      <c r="V750">
        <v>1</v>
      </c>
      <c r="W750">
        <v>1</v>
      </c>
      <c r="X750">
        <v>0</v>
      </c>
      <c r="Y750" t="s">
        <v>660</v>
      </c>
      <c r="Z750">
        <v>51</v>
      </c>
      <c r="AA750">
        <v>10</v>
      </c>
      <c r="AB750">
        <v>5</v>
      </c>
      <c r="AC750">
        <v>2</v>
      </c>
      <c r="AD750">
        <v>0</v>
      </c>
      <c r="AE750">
        <v>2</v>
      </c>
      <c r="AF750">
        <v>0</v>
      </c>
      <c r="AG750">
        <v>1</v>
      </c>
      <c r="AH750">
        <v>1</v>
      </c>
      <c r="AI750">
        <v>0</v>
      </c>
      <c r="AJ750">
        <v>2</v>
      </c>
      <c r="AK750">
        <v>7</v>
      </c>
      <c r="AL750">
        <v>9</v>
      </c>
      <c r="AM750">
        <v>5</v>
      </c>
      <c r="AN750">
        <v>5</v>
      </c>
      <c r="AO750">
        <v>2</v>
      </c>
      <c r="AP750">
        <v>4</v>
      </c>
      <c r="AQ750">
        <v>10</v>
      </c>
      <c r="AR750">
        <v>8</v>
      </c>
      <c r="AS750">
        <v>51</v>
      </c>
      <c r="AT750">
        <v>49</v>
      </c>
      <c r="AU750">
        <v>0</v>
      </c>
      <c r="AV750">
        <v>0</v>
      </c>
      <c r="AW750">
        <v>1.75</v>
      </c>
      <c r="AX750">
        <v>75</v>
      </c>
      <c r="AY750">
        <v>75</v>
      </c>
      <c r="AZ750">
        <v>0</v>
      </c>
      <c r="BA750">
        <v>0</v>
      </c>
      <c r="BB750">
        <v>0</v>
      </c>
      <c r="BC750">
        <v>0</v>
      </c>
      <c r="BD750">
        <v>50</v>
      </c>
      <c r="BE750">
        <v>25</v>
      </c>
      <c r="BF750">
        <v>100</v>
      </c>
      <c r="BG750">
        <v>9.5</v>
      </c>
      <c r="BH750">
        <v>6</v>
      </c>
      <c r="BI750">
        <v>1.75</v>
      </c>
      <c r="BJ750">
        <v>3.8</v>
      </c>
      <c r="BK750">
        <v>5.08</v>
      </c>
      <c r="BL750">
        <f>1/Table1[[#This Row],[odds_ft_home_team_win]]+1/Table1[[#This Row],[odds_ft_draw]]+1/Table1[[#This Row],[odds_ft_away_team_win]]-1</f>
        <v>3.1436859866200706E-2</v>
      </c>
      <c r="BM750">
        <f>Table1[[#This Row],[Margin]]/3</f>
        <v>1.0478953288733569E-2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 t="s">
        <v>79</v>
      </c>
      <c r="BU750">
        <f>VLOOKUP(Table1[[#This Row],[Reference]],metron,11,FALSE)</f>
        <v>1.7546812539448771</v>
      </c>
      <c r="BV750">
        <f>VLOOKUP(Table1[[#This Row],[Reference]],metron,12,FALSE)</f>
        <v>0.93456764148958549</v>
      </c>
    </row>
    <row r="751" spans="1:74" hidden="1" x14ac:dyDescent="0.45">
      <c r="A751" t="s">
        <v>5416</v>
      </c>
      <c r="B751">
        <v>1376179200</v>
      </c>
      <c r="C751" s="3" t="s">
        <v>661</v>
      </c>
      <c r="D751" t="s">
        <v>65</v>
      </c>
      <c r="E751" t="s">
        <v>66</v>
      </c>
      <c r="F751" t="s">
        <v>68</v>
      </c>
      <c r="G751" t="s">
        <v>85</v>
      </c>
      <c r="H751" t="s">
        <v>66</v>
      </c>
      <c r="I751">
        <f>MROUND(Table1[[#This Row],[Prob_H]]*100,2)/100</f>
        <v>0.54</v>
      </c>
      <c r="J751">
        <f>1/Table1[[#This Row],[odds_ft_home_team_win]]-Table1[[#This Row],[Margin/3]]</f>
        <v>0.5361065825358009</v>
      </c>
      <c r="K751">
        <f>1/Table1[[#This Row],[odds_ft_draw]]-Table1[[#This Row],[Margin/3]]</f>
        <v>0.26590158902675892</v>
      </c>
      <c r="L751">
        <f>1/Table1[[#This Row],[odds_ft_away_team_win]]-Table1[[#This Row],[Margin/3]]</f>
        <v>0.19799182843744031</v>
      </c>
      <c r="M751">
        <v>5</v>
      </c>
      <c r="N751">
        <v>0</v>
      </c>
      <c r="O751">
        <v>0.5</v>
      </c>
      <c r="P751">
        <v>1.44</v>
      </c>
      <c r="Q751">
        <v>1.06</v>
      </c>
      <c r="R751" t="str" cm="1">
        <f t="array" ref="R7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51">
        <v>3</v>
      </c>
      <c r="T751">
        <v>1</v>
      </c>
      <c r="U751">
        <v>4</v>
      </c>
      <c r="V751">
        <v>3</v>
      </c>
      <c r="W751">
        <v>2</v>
      </c>
      <c r="X751">
        <v>1</v>
      </c>
      <c r="Y751" t="s">
        <v>662</v>
      </c>
      <c r="Z751">
        <v>22</v>
      </c>
      <c r="AA751">
        <v>4</v>
      </c>
      <c r="AB751">
        <v>0</v>
      </c>
      <c r="AC751">
        <v>2</v>
      </c>
      <c r="AD751">
        <v>0</v>
      </c>
      <c r="AE751">
        <v>2</v>
      </c>
      <c r="AF751">
        <v>1</v>
      </c>
      <c r="AG751">
        <v>2</v>
      </c>
      <c r="AH751">
        <v>0</v>
      </c>
      <c r="AI751">
        <v>1</v>
      </c>
      <c r="AJ751">
        <v>2</v>
      </c>
      <c r="AK751">
        <v>8</v>
      </c>
      <c r="AL751">
        <v>12</v>
      </c>
      <c r="AM751">
        <v>4</v>
      </c>
      <c r="AN751">
        <v>9</v>
      </c>
      <c r="AO751">
        <v>4</v>
      </c>
      <c r="AP751">
        <v>3</v>
      </c>
      <c r="AQ751">
        <v>11</v>
      </c>
      <c r="AR751">
        <v>16</v>
      </c>
      <c r="AS751">
        <v>53</v>
      </c>
      <c r="AT751">
        <v>47</v>
      </c>
      <c r="AU751">
        <v>0</v>
      </c>
      <c r="AV751">
        <v>0</v>
      </c>
      <c r="AW751">
        <v>3.25</v>
      </c>
      <c r="AX751">
        <v>75</v>
      </c>
      <c r="AY751">
        <v>75</v>
      </c>
      <c r="AZ751">
        <v>75</v>
      </c>
      <c r="BA751">
        <v>25</v>
      </c>
      <c r="BB751">
        <v>25</v>
      </c>
      <c r="BC751">
        <v>25</v>
      </c>
      <c r="BD751">
        <v>25</v>
      </c>
      <c r="BE751">
        <v>75</v>
      </c>
      <c r="BF751">
        <v>100</v>
      </c>
      <c r="BG751">
        <v>11</v>
      </c>
      <c r="BH751">
        <v>4.5</v>
      </c>
      <c r="BI751">
        <v>1.83</v>
      </c>
      <c r="BJ751">
        <v>3.62</v>
      </c>
      <c r="BK751">
        <v>4.8</v>
      </c>
      <c r="BL751">
        <f>1/Table1[[#This Row],[odds_ft_home_team_win]]+1/Table1[[#This Row],[odds_ft_draw]]+1/Table1[[#This Row],[odds_ft_away_team_win]]-1</f>
        <v>3.1024514687679083E-2</v>
      </c>
      <c r="BM751">
        <f>Table1[[#This Row],[Margin]]/3</f>
        <v>1.0341504895893028E-2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 t="s">
        <v>116</v>
      </c>
      <c r="BU751">
        <f>VLOOKUP(Table1[[#This Row],[Reference]],metron,11,FALSE)</f>
        <v>1.684957590444867</v>
      </c>
      <c r="BV751">
        <f>VLOOKUP(Table1[[#This Row],[Reference]],metron,12,FALSE)</f>
        <v>0.95101263631642718</v>
      </c>
    </row>
    <row r="752" spans="1:74" hidden="1" x14ac:dyDescent="0.45">
      <c r="A752" t="s">
        <v>5416</v>
      </c>
      <c r="B752">
        <v>1376179200</v>
      </c>
      <c r="C752" s="3" t="s">
        <v>661</v>
      </c>
      <c r="D752" t="s">
        <v>65</v>
      </c>
      <c r="E752" t="s">
        <v>66</v>
      </c>
      <c r="F752" t="s">
        <v>102</v>
      </c>
      <c r="G752" t="s">
        <v>86</v>
      </c>
      <c r="H752" t="s">
        <v>66</v>
      </c>
      <c r="I752">
        <f>MROUND(Table1[[#This Row],[Prob_H]]*100,2)/100</f>
        <v>0.24</v>
      </c>
      <c r="J752">
        <f>1/Table1[[#This Row],[odds_ft_home_team_win]]-Table1[[#This Row],[Margin/3]]</f>
        <v>0.23160832698171818</v>
      </c>
      <c r="K752">
        <f>1/Table1[[#This Row],[odds_ft_draw]]-Table1[[#This Row],[Margin/3]]</f>
        <v>0.26345017911611729</v>
      </c>
      <c r="L752">
        <f>1/Table1[[#This Row],[odds_ft_away_team_win]]-Table1[[#This Row],[Margin/3]]</f>
        <v>0.50494149390216458</v>
      </c>
      <c r="M752">
        <v>5</v>
      </c>
      <c r="N752">
        <v>0.5</v>
      </c>
      <c r="O752">
        <v>1</v>
      </c>
      <c r="P752">
        <v>1.24</v>
      </c>
      <c r="Q752">
        <v>1.43</v>
      </c>
      <c r="R752" t="str" cm="1">
        <f t="array" ref="R7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52">
        <v>2</v>
      </c>
      <c r="T752">
        <v>4</v>
      </c>
      <c r="U752">
        <v>6</v>
      </c>
      <c r="V752">
        <v>0</v>
      </c>
      <c r="W752">
        <v>0</v>
      </c>
      <c r="X752">
        <v>0</v>
      </c>
      <c r="Y752" t="s">
        <v>663</v>
      </c>
      <c r="Z752" t="s">
        <v>664</v>
      </c>
      <c r="AA752">
        <v>6</v>
      </c>
      <c r="AB752">
        <v>5</v>
      </c>
      <c r="AC752">
        <v>3</v>
      </c>
      <c r="AD752">
        <v>1</v>
      </c>
      <c r="AE752">
        <v>1</v>
      </c>
      <c r="AF752">
        <v>0</v>
      </c>
      <c r="AG752">
        <v>0</v>
      </c>
      <c r="AH752">
        <v>4</v>
      </c>
      <c r="AI752">
        <v>1</v>
      </c>
      <c r="AJ752">
        <v>0</v>
      </c>
      <c r="AK752">
        <v>7</v>
      </c>
      <c r="AL752">
        <v>7</v>
      </c>
      <c r="AM752">
        <v>4</v>
      </c>
      <c r="AN752">
        <v>2</v>
      </c>
      <c r="AO752">
        <v>3</v>
      </c>
      <c r="AP752">
        <v>5</v>
      </c>
      <c r="AQ752">
        <v>13</v>
      </c>
      <c r="AR752">
        <v>12</v>
      </c>
      <c r="AS752">
        <v>49</v>
      </c>
      <c r="AT752">
        <v>51</v>
      </c>
      <c r="AU752">
        <v>0</v>
      </c>
      <c r="AV752">
        <v>0</v>
      </c>
      <c r="AW752">
        <v>3</v>
      </c>
      <c r="AX752">
        <v>100</v>
      </c>
      <c r="AY752">
        <v>100</v>
      </c>
      <c r="AZ752">
        <v>25</v>
      </c>
      <c r="BA752">
        <v>25</v>
      </c>
      <c r="BB752">
        <v>25</v>
      </c>
      <c r="BC752">
        <v>75</v>
      </c>
      <c r="BD752">
        <v>100</v>
      </c>
      <c r="BE752">
        <v>25</v>
      </c>
      <c r="BF752">
        <v>50</v>
      </c>
      <c r="BG752">
        <v>12.5</v>
      </c>
      <c r="BH752">
        <v>3.5</v>
      </c>
      <c r="BI752">
        <v>4.13</v>
      </c>
      <c r="BJ752">
        <v>3.65</v>
      </c>
      <c r="BK752">
        <v>1.94</v>
      </c>
      <c r="BL752">
        <f>1/Table1[[#This Row],[odds_ft_home_team_win]]+1/Table1[[#This Row],[odds_ft_draw]]+1/Table1[[#This Row],[odds_ft_away_team_win]]-1</f>
        <v>3.1567270870826114E-2</v>
      </c>
      <c r="BM752">
        <f>Table1[[#This Row],[Margin]]/3</f>
        <v>1.0522423623608704E-2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 t="s">
        <v>104</v>
      </c>
      <c r="BU752">
        <f>VLOOKUP(Table1[[#This Row],[Reference]],metron,11,FALSE)</f>
        <v>1.067249240121581</v>
      </c>
      <c r="BV752">
        <f>VLOOKUP(Table1[[#This Row],[Reference]],metron,12,FALSE)</f>
        <v>1.53419452887538</v>
      </c>
    </row>
    <row r="753" spans="1:74" hidden="1" x14ac:dyDescent="0.45">
      <c r="A753" t="s">
        <v>5416</v>
      </c>
      <c r="B753">
        <v>1376183100</v>
      </c>
      <c r="C753" s="3" t="s">
        <v>665</v>
      </c>
      <c r="D753" t="s">
        <v>65</v>
      </c>
      <c r="E753" t="s">
        <v>66</v>
      </c>
      <c r="F753" t="s">
        <v>81</v>
      </c>
      <c r="G753" t="s">
        <v>78</v>
      </c>
      <c r="H753" t="s">
        <v>66</v>
      </c>
      <c r="I753">
        <f>MROUND(Table1[[#This Row],[Prob_H]]*100,2)/100</f>
        <v>0.46</v>
      </c>
      <c r="J753">
        <f>1/Table1[[#This Row],[odds_ft_home_team_win]]-Table1[[#This Row],[Margin/3]]</f>
        <v>0.46820517832608144</v>
      </c>
      <c r="K753">
        <f>1/Table1[[#This Row],[odds_ft_draw]]-Table1[[#This Row],[Margin/3]]</f>
        <v>0.27959135126831841</v>
      </c>
      <c r="L753">
        <f>1/Table1[[#This Row],[odds_ft_away_team_win]]-Table1[[#This Row],[Margin/3]]</f>
        <v>0.25220347040560015</v>
      </c>
      <c r="M753">
        <v>5</v>
      </c>
      <c r="N753">
        <v>2</v>
      </c>
      <c r="O753">
        <v>3</v>
      </c>
      <c r="P753">
        <v>1.83</v>
      </c>
      <c r="Q753">
        <v>0.94</v>
      </c>
      <c r="R753" t="str" cm="1">
        <f t="array" ref="R7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AA753">
        <v>6</v>
      </c>
      <c r="AB753">
        <v>3</v>
      </c>
      <c r="AC753">
        <v>2</v>
      </c>
      <c r="AD753">
        <v>0</v>
      </c>
      <c r="AE753">
        <v>2</v>
      </c>
      <c r="AF753">
        <v>0</v>
      </c>
      <c r="AG753">
        <v>0</v>
      </c>
      <c r="AH753">
        <v>2</v>
      </c>
      <c r="AI753">
        <v>0</v>
      </c>
      <c r="AJ753">
        <v>2</v>
      </c>
      <c r="AK753">
        <v>14</v>
      </c>
      <c r="AL753">
        <v>8</v>
      </c>
      <c r="AM753">
        <v>5</v>
      </c>
      <c r="AN753">
        <v>4</v>
      </c>
      <c r="AO753">
        <v>9</v>
      </c>
      <c r="AP753">
        <v>4</v>
      </c>
      <c r="AQ753">
        <v>12</v>
      </c>
      <c r="AR753">
        <v>7</v>
      </c>
      <c r="AS753">
        <v>51</v>
      </c>
      <c r="AT753">
        <v>49</v>
      </c>
      <c r="AU753">
        <v>0</v>
      </c>
      <c r="AV753">
        <v>0</v>
      </c>
      <c r="AW753">
        <v>2.5</v>
      </c>
      <c r="AX753">
        <v>75</v>
      </c>
      <c r="AY753">
        <v>75</v>
      </c>
      <c r="AZ753">
        <v>50</v>
      </c>
      <c r="BA753">
        <v>25</v>
      </c>
      <c r="BB753">
        <v>0</v>
      </c>
      <c r="BC753">
        <v>25</v>
      </c>
      <c r="BD753">
        <v>50</v>
      </c>
      <c r="BE753">
        <v>50</v>
      </c>
      <c r="BF753">
        <v>75</v>
      </c>
      <c r="BG753">
        <v>10</v>
      </c>
      <c r="BH753">
        <v>3.5</v>
      </c>
      <c r="BI753">
        <v>2.09</v>
      </c>
      <c r="BJ753">
        <v>3.45</v>
      </c>
      <c r="BK753">
        <v>3.81</v>
      </c>
      <c r="BL753">
        <f>1/Table1[[#This Row],[odds_ft_home_team_win]]+1/Table1[[#This Row],[odds_ft_draw]]+1/Table1[[#This Row],[odds_ft_away_team_win]]-1</f>
        <v>3.0791163586349146E-2</v>
      </c>
      <c r="BM753">
        <f>Table1[[#This Row],[Margin]]/3</f>
        <v>1.0263721195449715E-2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 t="s">
        <v>109</v>
      </c>
      <c r="BU753">
        <f>VLOOKUP(Table1[[#This Row],[Reference]],metron,11,FALSE)</f>
        <v>1.4888836329233679</v>
      </c>
      <c r="BV753">
        <f>VLOOKUP(Table1[[#This Row],[Reference]],metron,12,FALSE)</f>
        <v>1.0516792809839171</v>
      </c>
    </row>
    <row r="754" spans="1:74" hidden="1" x14ac:dyDescent="0.45">
      <c r="A754" t="s">
        <v>5416</v>
      </c>
      <c r="B754">
        <v>1376186400</v>
      </c>
      <c r="C754" s="3" t="s">
        <v>666</v>
      </c>
      <c r="D754" t="s">
        <v>65</v>
      </c>
      <c r="E754" t="s">
        <v>66</v>
      </c>
      <c r="F754" t="s">
        <v>93</v>
      </c>
      <c r="G754" t="s">
        <v>103</v>
      </c>
      <c r="H754" t="s">
        <v>66</v>
      </c>
      <c r="I754">
        <f>MROUND(Table1[[#This Row],[Prob_H]]*100,2)/100</f>
        <v>0.42</v>
      </c>
      <c r="J754">
        <f>1/Table1[[#This Row],[odds_ft_home_team_win]]-Table1[[#This Row],[Margin/3]]</f>
        <v>0.42586554603890531</v>
      </c>
      <c r="K754">
        <f>1/Table1[[#This Row],[odds_ft_draw]]-Table1[[#This Row],[Margin/3]]</f>
        <v>0.27820166437194416</v>
      </c>
      <c r="L754">
        <f>1/Table1[[#This Row],[odds_ft_away_team_win]]-Table1[[#This Row],[Margin/3]]</f>
        <v>0.29593278958915042</v>
      </c>
      <c r="M754">
        <v>5</v>
      </c>
      <c r="N754">
        <v>0</v>
      </c>
      <c r="O754">
        <v>1.5</v>
      </c>
      <c r="P754">
        <v>0.88</v>
      </c>
      <c r="Q754">
        <v>1.35</v>
      </c>
      <c r="R754" t="str" cm="1">
        <f t="array" ref="R7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4">
        <v>1</v>
      </c>
      <c r="T754">
        <v>1</v>
      </c>
      <c r="U754">
        <v>2</v>
      </c>
      <c r="V754">
        <v>0</v>
      </c>
      <c r="W754">
        <v>0</v>
      </c>
      <c r="X754">
        <v>0</v>
      </c>
      <c r="Y754" t="s">
        <v>343</v>
      </c>
      <c r="Z754">
        <v>61</v>
      </c>
      <c r="AA754">
        <v>10</v>
      </c>
      <c r="AB754">
        <v>8</v>
      </c>
      <c r="AC754">
        <v>2</v>
      </c>
      <c r="AD754">
        <v>0</v>
      </c>
      <c r="AE754">
        <v>2</v>
      </c>
      <c r="AF754">
        <v>0</v>
      </c>
      <c r="AG754">
        <v>0</v>
      </c>
      <c r="AH754">
        <v>2</v>
      </c>
      <c r="AI754">
        <v>0</v>
      </c>
      <c r="AJ754">
        <v>2</v>
      </c>
      <c r="AK754">
        <v>12</v>
      </c>
      <c r="AL754">
        <v>12</v>
      </c>
      <c r="AM754">
        <v>6</v>
      </c>
      <c r="AN754">
        <v>10</v>
      </c>
      <c r="AO754">
        <v>6</v>
      </c>
      <c r="AP754">
        <v>2</v>
      </c>
      <c r="AQ754">
        <v>13</v>
      </c>
      <c r="AR754">
        <v>9</v>
      </c>
      <c r="AS754">
        <v>51</v>
      </c>
      <c r="AT754">
        <v>49</v>
      </c>
      <c r="AU754">
        <v>0</v>
      </c>
      <c r="AV754">
        <v>0</v>
      </c>
      <c r="AW754">
        <v>2</v>
      </c>
      <c r="AX754">
        <v>50</v>
      </c>
      <c r="AY754">
        <v>50</v>
      </c>
      <c r="AZ754">
        <v>50</v>
      </c>
      <c r="BA754">
        <v>0</v>
      </c>
      <c r="BB754">
        <v>0</v>
      </c>
      <c r="BC754">
        <v>50</v>
      </c>
      <c r="BD754">
        <v>50</v>
      </c>
      <c r="BE754">
        <v>0</v>
      </c>
      <c r="BF754">
        <v>100</v>
      </c>
      <c r="BG754">
        <v>4</v>
      </c>
      <c r="BH754">
        <v>4.5</v>
      </c>
      <c r="BI754">
        <v>2.29</v>
      </c>
      <c r="BJ754">
        <v>3.46</v>
      </c>
      <c r="BK754">
        <v>3.26</v>
      </c>
      <c r="BL754">
        <f>1/Table1[[#This Row],[odds_ft_home_team_win]]+1/Table1[[#This Row],[odds_ft_draw]]+1/Table1[[#This Row],[odds_ft_away_team_win]]-1</f>
        <v>3.2447030005554822E-2</v>
      </c>
      <c r="BM754">
        <f>Table1[[#This Row],[Margin]]/3</f>
        <v>1.0815676668518273E-2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 t="s">
        <v>95</v>
      </c>
      <c r="BU754">
        <f>VLOOKUP(Table1[[#This Row],[Reference]],metron,11,FALSE)</f>
        <v>1.396960958296362</v>
      </c>
      <c r="BV754">
        <f>VLOOKUP(Table1[[#This Row],[Reference]],metron,12,FALSE)</f>
        <v>1.091503992901508</v>
      </c>
    </row>
    <row r="755" spans="1:74" hidden="1" x14ac:dyDescent="0.45">
      <c r="A755" t="s">
        <v>5416</v>
      </c>
      <c r="B755">
        <v>1376240400</v>
      </c>
      <c r="C755" s="3" t="s">
        <v>667</v>
      </c>
      <c r="D755" t="s">
        <v>65</v>
      </c>
      <c r="E755" t="s">
        <v>66</v>
      </c>
      <c r="F755" t="s">
        <v>73</v>
      </c>
      <c r="G755" t="s">
        <v>611</v>
      </c>
      <c r="H755" t="s">
        <v>66</v>
      </c>
      <c r="I755">
        <f>MROUND(Table1[[#This Row],[Prob_H]]*100,2)/100</f>
        <v>0.42</v>
      </c>
      <c r="J755">
        <f>1/Table1[[#This Row],[odds_ft_home_team_win]]-Table1[[#This Row],[Margin/3]]</f>
        <v>0.41875496766563103</v>
      </c>
      <c r="K755">
        <f>1/Table1[[#This Row],[odds_ft_draw]]-Table1[[#This Row],[Margin/3]]</f>
        <v>0.28111560781378098</v>
      </c>
      <c r="L755">
        <f>1/Table1[[#This Row],[odds_ft_away_team_win]]-Table1[[#This Row],[Margin/3]]</f>
        <v>0.30012942452058794</v>
      </c>
      <c r="M755">
        <v>5</v>
      </c>
      <c r="N755">
        <v>1</v>
      </c>
      <c r="O755">
        <v>3</v>
      </c>
      <c r="P755">
        <v>1.29</v>
      </c>
      <c r="Q755">
        <v>1</v>
      </c>
      <c r="R755" t="str" cm="1">
        <f t="array" ref="R7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AA755">
        <v>7</v>
      </c>
      <c r="AB755">
        <v>3</v>
      </c>
      <c r="AC755">
        <v>2</v>
      </c>
      <c r="AD755">
        <v>0</v>
      </c>
      <c r="AE755">
        <v>1</v>
      </c>
      <c r="AF755">
        <v>0</v>
      </c>
      <c r="AG755">
        <v>0</v>
      </c>
      <c r="AH755">
        <v>2</v>
      </c>
      <c r="AI755">
        <v>0</v>
      </c>
      <c r="AJ755">
        <v>1</v>
      </c>
      <c r="AK755">
        <v>13</v>
      </c>
      <c r="AL755">
        <v>7</v>
      </c>
      <c r="AM755">
        <v>6</v>
      </c>
      <c r="AN755">
        <v>4</v>
      </c>
      <c r="AO755">
        <v>7</v>
      </c>
      <c r="AP755">
        <v>3</v>
      </c>
      <c r="AQ755">
        <v>14</v>
      </c>
      <c r="AR755">
        <v>8</v>
      </c>
      <c r="AS755">
        <v>52</v>
      </c>
      <c r="AT755">
        <v>48</v>
      </c>
      <c r="AU755">
        <v>0</v>
      </c>
      <c r="AV755">
        <v>0</v>
      </c>
      <c r="AW755">
        <v>3</v>
      </c>
      <c r="AX755">
        <v>75</v>
      </c>
      <c r="AY755">
        <v>100</v>
      </c>
      <c r="AZ755">
        <v>25</v>
      </c>
      <c r="BA755">
        <v>25</v>
      </c>
      <c r="BB755">
        <v>25</v>
      </c>
      <c r="BC755">
        <v>25</v>
      </c>
      <c r="BD755">
        <v>100</v>
      </c>
      <c r="BE755">
        <v>25</v>
      </c>
      <c r="BF755">
        <v>100</v>
      </c>
      <c r="BG755">
        <v>10.5</v>
      </c>
      <c r="BH755">
        <v>5</v>
      </c>
      <c r="BI755">
        <v>2.33</v>
      </c>
      <c r="BJ755">
        <v>3.43</v>
      </c>
      <c r="BK755">
        <v>3.22</v>
      </c>
      <c r="BL755">
        <f>1/Table1[[#This Row],[odds_ft_home_team_win]]+1/Table1[[#This Row],[odds_ft_draw]]+1/Table1[[#This Row],[odds_ft_away_team_win]]-1</f>
        <v>3.128874507177648E-2</v>
      </c>
      <c r="BM755">
        <f>Table1[[#This Row],[Margin]]/3</f>
        <v>1.042958169059216E-2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126</v>
      </c>
      <c r="BU755">
        <f>VLOOKUP(Table1[[#This Row],[Reference]],metron,11,FALSE)</f>
        <v>1.396960958296362</v>
      </c>
      <c r="BV755">
        <f>VLOOKUP(Table1[[#This Row],[Reference]],metron,12,FALSE)</f>
        <v>1.091503992901508</v>
      </c>
    </row>
    <row r="756" spans="1:74" hidden="1" x14ac:dyDescent="0.45">
      <c r="A756" t="s">
        <v>5416</v>
      </c>
      <c r="B756">
        <v>1376240400</v>
      </c>
      <c r="C756" s="3" t="s">
        <v>667</v>
      </c>
      <c r="D756" t="s">
        <v>65</v>
      </c>
      <c r="E756" t="s">
        <v>66</v>
      </c>
      <c r="F756" t="s">
        <v>97</v>
      </c>
      <c r="G756" t="s">
        <v>88</v>
      </c>
      <c r="H756" t="s">
        <v>66</v>
      </c>
      <c r="I756">
        <f>MROUND(Table1[[#This Row],[Prob_H]]*100,2)/100</f>
        <v>0.44</v>
      </c>
      <c r="J756">
        <f>1/Table1[[#This Row],[odds_ft_home_team_win]]-Table1[[#This Row],[Margin/3]]</f>
        <v>0.44035632270926384</v>
      </c>
      <c r="K756">
        <f>1/Table1[[#This Row],[odds_ft_draw]]-Table1[[#This Row],[Margin/3]]</f>
        <v>0.28402351931763697</v>
      </c>
      <c r="L756">
        <f>1/Table1[[#This Row],[odds_ft_away_team_win]]-Table1[[#This Row],[Margin/3]]</f>
        <v>0.27562015797309913</v>
      </c>
      <c r="M756">
        <v>5</v>
      </c>
      <c r="N756">
        <v>0.5</v>
      </c>
      <c r="O756">
        <v>1</v>
      </c>
      <c r="P756">
        <v>2</v>
      </c>
      <c r="Q756">
        <v>1.19</v>
      </c>
      <c r="R756" t="str" cm="1">
        <f t="array" ref="R7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6">
        <v>2</v>
      </c>
      <c r="T756">
        <v>2</v>
      </c>
      <c r="U756">
        <v>4</v>
      </c>
      <c r="V756">
        <v>1</v>
      </c>
      <c r="W756">
        <v>1</v>
      </c>
      <c r="X756">
        <v>0</v>
      </c>
      <c r="Y756" t="s">
        <v>668</v>
      </c>
      <c r="Z756" t="s">
        <v>669</v>
      </c>
      <c r="AA756">
        <v>4</v>
      </c>
      <c r="AB756">
        <v>6</v>
      </c>
      <c r="AC756">
        <v>1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22</v>
      </c>
      <c r="AL756">
        <v>17</v>
      </c>
      <c r="AM756">
        <v>5</v>
      </c>
      <c r="AN756">
        <v>5</v>
      </c>
      <c r="AO756">
        <v>17</v>
      </c>
      <c r="AP756">
        <v>12</v>
      </c>
      <c r="AQ756">
        <v>14</v>
      </c>
      <c r="AR756">
        <v>14</v>
      </c>
      <c r="AS756">
        <v>52</v>
      </c>
      <c r="AT756">
        <v>48</v>
      </c>
      <c r="AU756">
        <v>0</v>
      </c>
      <c r="AV756">
        <v>0</v>
      </c>
      <c r="AW756">
        <v>1.25</v>
      </c>
      <c r="AX756">
        <v>50</v>
      </c>
      <c r="AY756">
        <v>50</v>
      </c>
      <c r="AZ756">
        <v>0</v>
      </c>
      <c r="BA756">
        <v>0</v>
      </c>
      <c r="BB756">
        <v>0</v>
      </c>
      <c r="BC756">
        <v>0</v>
      </c>
      <c r="BD756">
        <v>50</v>
      </c>
      <c r="BE756">
        <v>0</v>
      </c>
      <c r="BF756">
        <v>75</v>
      </c>
      <c r="BG756">
        <v>13.5</v>
      </c>
      <c r="BH756">
        <v>4.5</v>
      </c>
      <c r="BI756">
        <v>2.2200000000000002</v>
      </c>
      <c r="BJ756">
        <v>3.4</v>
      </c>
      <c r="BK756">
        <v>3.5</v>
      </c>
      <c r="BL756">
        <f>1/Table1[[#This Row],[odds_ft_home_team_win]]+1/Table1[[#This Row],[odds_ft_draw]]+1/Table1[[#This Row],[odds_ft_away_team_win]]-1</f>
        <v>3.0282383223559695E-2</v>
      </c>
      <c r="BM756">
        <f>Table1[[#This Row],[Margin]]/3</f>
        <v>1.0094127741186565E-2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 t="s">
        <v>100</v>
      </c>
      <c r="BU756">
        <f>VLOOKUP(Table1[[#This Row],[Reference]],metron,11,FALSE)</f>
        <v>1.4140979689366791</v>
      </c>
      <c r="BV756">
        <f>VLOOKUP(Table1[[#This Row],[Reference]],metron,12,FALSE)</f>
        <v>1.0666666666666671</v>
      </c>
    </row>
    <row r="757" spans="1:74" hidden="1" x14ac:dyDescent="0.45">
      <c r="A757" t="s">
        <v>5415</v>
      </c>
      <c r="B757">
        <v>1391225400</v>
      </c>
      <c r="C757" s="3" t="s">
        <v>910</v>
      </c>
      <c r="D757" t="s">
        <v>65</v>
      </c>
      <c r="E757" t="s">
        <v>66</v>
      </c>
      <c r="F757" t="s">
        <v>78</v>
      </c>
      <c r="G757" t="s">
        <v>81</v>
      </c>
      <c r="H757" t="s">
        <v>66</v>
      </c>
      <c r="I757">
        <f>MROUND(Table1[[#This Row],[Prob_H]]*100,2)/100</f>
        <v>0.38</v>
      </c>
      <c r="J757">
        <f>1/Table1[[#This Row],[odds_ft_home_team_win]]-Table1[[#This Row],[Margin/3]]</f>
        <v>0.38839521259264376</v>
      </c>
      <c r="K757">
        <f>1/Table1[[#This Row],[odds_ft_draw]]-Table1[[#This Row],[Margin/3]]</f>
        <v>0.28939003569544214</v>
      </c>
      <c r="L757">
        <f>1/Table1[[#This Row],[odds_ft_away_team_win]]-Table1[[#This Row],[Margin/3]]</f>
        <v>0.32221475171191416</v>
      </c>
      <c r="M757">
        <v>5</v>
      </c>
      <c r="N757">
        <v>1.82</v>
      </c>
      <c r="O757">
        <v>1.38</v>
      </c>
      <c r="P757">
        <v>1.78</v>
      </c>
      <c r="Q757">
        <v>1.57</v>
      </c>
      <c r="R757" t="str" cm="1">
        <f t="array" ref="R7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AA757">
        <v>1</v>
      </c>
      <c r="AB757">
        <v>9</v>
      </c>
      <c r="AC757">
        <v>1</v>
      </c>
      <c r="AD757">
        <v>1</v>
      </c>
      <c r="AE757">
        <v>0</v>
      </c>
      <c r="AF757">
        <v>0</v>
      </c>
      <c r="AG757">
        <v>0</v>
      </c>
      <c r="AH757">
        <v>2</v>
      </c>
      <c r="AI757">
        <v>0</v>
      </c>
      <c r="AJ757">
        <v>0</v>
      </c>
      <c r="AK757">
        <v>13</v>
      </c>
      <c r="AL757">
        <v>27</v>
      </c>
      <c r="AM757">
        <v>5</v>
      </c>
      <c r="AN757">
        <v>12</v>
      </c>
      <c r="AO757">
        <v>8</v>
      </c>
      <c r="AP757">
        <v>15</v>
      </c>
      <c r="AQ757">
        <v>13</v>
      </c>
      <c r="AR757">
        <v>8</v>
      </c>
      <c r="AS757">
        <v>40</v>
      </c>
      <c r="AT757">
        <v>60</v>
      </c>
      <c r="AU757">
        <v>0</v>
      </c>
      <c r="AV757">
        <v>0</v>
      </c>
      <c r="AW757">
        <v>2.87</v>
      </c>
      <c r="AX757">
        <v>63</v>
      </c>
      <c r="AY757">
        <v>80</v>
      </c>
      <c r="AZ757">
        <v>43</v>
      </c>
      <c r="BA757">
        <v>30</v>
      </c>
      <c r="BB757">
        <v>18</v>
      </c>
      <c r="BC757">
        <v>34</v>
      </c>
      <c r="BD757">
        <v>71</v>
      </c>
      <c r="BE757">
        <v>38</v>
      </c>
      <c r="BF757">
        <v>88</v>
      </c>
      <c r="BG757">
        <v>8.36</v>
      </c>
      <c r="BH757">
        <v>4.87</v>
      </c>
      <c r="BI757">
        <v>2.5099999999999998</v>
      </c>
      <c r="BJ757">
        <v>3.34</v>
      </c>
      <c r="BK757">
        <v>3.01</v>
      </c>
      <c r="BL757">
        <f>1/Table1[[#This Row],[odds_ft_home_team_win]]+1/Table1[[#This Row],[odds_ft_draw]]+1/Table1[[#This Row],[odds_ft_away_team_win]]-1</f>
        <v>3.0033485728044873E-2</v>
      </c>
      <c r="BM757">
        <f>Table1[[#This Row],[Margin]]/3</f>
        <v>1.001116190934829E-2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 t="s">
        <v>106</v>
      </c>
      <c r="BU757">
        <f>VLOOKUP(Table1[[#This Row],[Reference]],metron,11,FALSE)</f>
        <v>1.330562659846547</v>
      </c>
      <c r="BV757">
        <f>VLOOKUP(Table1[[#This Row],[Reference]],metron,12,FALSE)</f>
        <v>1.1595268542199491</v>
      </c>
    </row>
    <row r="758" spans="1:74" hidden="1" x14ac:dyDescent="0.45">
      <c r="A758" t="s">
        <v>5415</v>
      </c>
      <c r="B758">
        <v>1391295600</v>
      </c>
      <c r="C758" s="3" t="s">
        <v>911</v>
      </c>
      <c r="D758" t="s">
        <v>65</v>
      </c>
      <c r="E758" t="s">
        <v>66</v>
      </c>
      <c r="F758" t="s">
        <v>88</v>
      </c>
      <c r="G758" t="s">
        <v>97</v>
      </c>
      <c r="H758" t="s">
        <v>66</v>
      </c>
      <c r="I758">
        <f>MROUND(Table1[[#This Row],[Prob_H]]*100,2)/100</f>
        <v>0.4</v>
      </c>
      <c r="J758">
        <f>1/Table1[[#This Row],[odds_ft_home_team_win]]-Table1[[#This Row],[Margin/3]]</f>
        <v>0.40830629535907265</v>
      </c>
      <c r="K758">
        <f>1/Table1[[#This Row],[odds_ft_draw]]-Table1[[#This Row],[Margin/3]]</f>
        <v>0.28929745112285893</v>
      </c>
      <c r="L758">
        <f>1/Table1[[#This Row],[odds_ft_away_team_win]]-Table1[[#This Row],[Margin/3]]</f>
        <v>0.30239625351806848</v>
      </c>
      <c r="M758">
        <v>5</v>
      </c>
      <c r="N758">
        <v>2.08</v>
      </c>
      <c r="O758">
        <v>1.75</v>
      </c>
      <c r="P758">
        <v>2.19</v>
      </c>
      <c r="Q758">
        <v>1.33</v>
      </c>
      <c r="R758" t="str" cm="1">
        <f t="array" ref="R7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58">
        <v>2</v>
      </c>
      <c r="T758">
        <v>0</v>
      </c>
      <c r="U758">
        <v>2</v>
      </c>
      <c r="V758">
        <v>2</v>
      </c>
      <c r="W758">
        <v>2</v>
      </c>
      <c r="X758">
        <v>0</v>
      </c>
      <c r="Y758" t="s">
        <v>912</v>
      </c>
      <c r="AA758">
        <v>5</v>
      </c>
      <c r="AB758">
        <v>5</v>
      </c>
      <c r="AC758">
        <v>3</v>
      </c>
      <c r="AD758">
        <v>1</v>
      </c>
      <c r="AE758">
        <v>3</v>
      </c>
      <c r="AF758">
        <v>1</v>
      </c>
      <c r="AG758">
        <v>1</v>
      </c>
      <c r="AH758">
        <v>3</v>
      </c>
      <c r="AI758">
        <v>2</v>
      </c>
      <c r="AJ758">
        <v>2</v>
      </c>
      <c r="AK758">
        <v>14</v>
      </c>
      <c r="AL758">
        <v>15</v>
      </c>
      <c r="AM758">
        <v>7</v>
      </c>
      <c r="AN758">
        <v>5</v>
      </c>
      <c r="AO758">
        <v>7</v>
      </c>
      <c r="AP758">
        <v>10</v>
      </c>
      <c r="AQ758">
        <v>16</v>
      </c>
      <c r="AR758">
        <v>8</v>
      </c>
      <c r="AS758">
        <v>56</v>
      </c>
      <c r="AT758">
        <v>44</v>
      </c>
      <c r="AU758">
        <v>0</v>
      </c>
      <c r="AV758">
        <v>0</v>
      </c>
      <c r="AW758">
        <v>2.88</v>
      </c>
      <c r="AX758">
        <v>63</v>
      </c>
      <c r="AY758">
        <v>88</v>
      </c>
      <c r="AZ758">
        <v>50</v>
      </c>
      <c r="BA758">
        <v>38</v>
      </c>
      <c r="BB758">
        <v>13</v>
      </c>
      <c r="BC758">
        <v>17</v>
      </c>
      <c r="BD758">
        <v>75</v>
      </c>
      <c r="BE758">
        <v>42</v>
      </c>
      <c r="BF758">
        <v>88</v>
      </c>
      <c r="BG758">
        <v>9.6300000000000008</v>
      </c>
      <c r="BH758">
        <v>4.25</v>
      </c>
      <c r="BI758">
        <v>2.39</v>
      </c>
      <c r="BJ758">
        <v>3.34</v>
      </c>
      <c r="BK758">
        <v>3.2</v>
      </c>
      <c r="BL758">
        <f>1/Table1[[#This Row],[odds_ft_home_team_win]]+1/Table1[[#This Row],[odds_ft_draw]]+1/Table1[[#This Row],[odds_ft_away_team_win]]-1</f>
        <v>3.0311239445794502E-2</v>
      </c>
      <c r="BM758">
        <f>Table1[[#This Row],[Margin]]/3</f>
        <v>1.01037464819315E-2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 t="s">
        <v>91</v>
      </c>
      <c r="BU758">
        <f>VLOOKUP(Table1[[#This Row],[Reference]],metron,11,FALSE)</f>
        <v>1.344038264434575</v>
      </c>
      <c r="BV758">
        <f>VLOOKUP(Table1[[#This Row],[Reference]],metron,12,FALSE)</f>
        <v>1.1515772691037469</v>
      </c>
    </row>
    <row r="759" spans="1:74" hidden="1" x14ac:dyDescent="0.45">
      <c r="A759" t="s">
        <v>5415</v>
      </c>
      <c r="B759">
        <v>1391295600</v>
      </c>
      <c r="C759" s="3" t="s">
        <v>911</v>
      </c>
      <c r="D759" t="s">
        <v>65</v>
      </c>
      <c r="E759" t="s">
        <v>66</v>
      </c>
      <c r="F759" t="s">
        <v>611</v>
      </c>
      <c r="G759" t="s">
        <v>73</v>
      </c>
      <c r="H759" t="s">
        <v>66</v>
      </c>
      <c r="I759">
        <f>MROUND(Table1[[#This Row],[Prob_H]]*100,2)/100</f>
        <v>0.46</v>
      </c>
      <c r="J759">
        <f>1/Table1[[#This Row],[odds_ft_home_team_win]]-Table1[[#This Row],[Margin/3]]</f>
        <v>0.46625714962601955</v>
      </c>
      <c r="K759">
        <f>1/Table1[[#This Row],[odds_ft_draw]]-Table1[[#This Row],[Margin/3]]</f>
        <v>0.28857413612211053</v>
      </c>
      <c r="L759">
        <f>1/Table1[[#This Row],[odds_ft_away_team_win]]-Table1[[#This Row],[Margin/3]]</f>
        <v>0.2451687142518699</v>
      </c>
      <c r="M759">
        <v>5</v>
      </c>
      <c r="N759">
        <v>1.3</v>
      </c>
      <c r="O759">
        <v>0.7</v>
      </c>
      <c r="P759">
        <v>1.1200000000000001</v>
      </c>
      <c r="Q759">
        <v>0.88</v>
      </c>
      <c r="R759" t="str" cm="1">
        <f t="array" ref="R7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Z759">
        <v>81</v>
      </c>
      <c r="AA759">
        <v>-1</v>
      </c>
      <c r="AB759">
        <v>-1</v>
      </c>
      <c r="AC759">
        <v>5</v>
      </c>
      <c r="AD759">
        <v>0</v>
      </c>
      <c r="AE759">
        <v>5</v>
      </c>
      <c r="AF759">
        <v>0</v>
      </c>
      <c r="AG759">
        <v>0</v>
      </c>
      <c r="AH759">
        <v>5</v>
      </c>
      <c r="AI759">
        <v>2</v>
      </c>
      <c r="AJ759">
        <v>3</v>
      </c>
      <c r="AK759">
        <v>-1</v>
      </c>
      <c r="AL759">
        <v>-1</v>
      </c>
      <c r="AM759">
        <v>-1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0</v>
      </c>
      <c r="AV759">
        <v>0</v>
      </c>
      <c r="AW759">
        <v>2.5</v>
      </c>
      <c r="AX759">
        <v>55</v>
      </c>
      <c r="AY759">
        <v>60</v>
      </c>
      <c r="AZ759">
        <v>45</v>
      </c>
      <c r="BA759">
        <v>35</v>
      </c>
      <c r="BB759">
        <v>15</v>
      </c>
      <c r="BC759">
        <v>25</v>
      </c>
      <c r="BD759">
        <v>55</v>
      </c>
      <c r="BE759">
        <v>40</v>
      </c>
      <c r="BF759">
        <v>80</v>
      </c>
      <c r="BG759">
        <v>7.34</v>
      </c>
      <c r="BH759">
        <v>6.3</v>
      </c>
      <c r="BI759">
        <v>2.1</v>
      </c>
      <c r="BJ759">
        <v>3.35</v>
      </c>
      <c r="BK759">
        <v>3.92</v>
      </c>
      <c r="BL759">
        <f>1/Table1[[#This Row],[odds_ft_home_team_win]]+1/Table1[[#This Row],[odds_ft_draw]]+1/Table1[[#This Row],[odds_ft_away_team_win]]-1</f>
        <v>2.9799979693369893E-2</v>
      </c>
      <c r="BM759">
        <f>Table1[[#This Row],[Margin]]/3</f>
        <v>9.9333265644566317E-3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614</v>
      </c>
      <c r="BU759">
        <f>VLOOKUP(Table1[[#This Row],[Reference]],metron,11,FALSE)</f>
        <v>1.4888836329233679</v>
      </c>
      <c r="BV759">
        <f>VLOOKUP(Table1[[#This Row],[Reference]],metron,12,FALSE)</f>
        <v>1.0516792809839171</v>
      </c>
    </row>
    <row r="760" spans="1:74" hidden="1" x14ac:dyDescent="0.45">
      <c r="A760" t="s">
        <v>5415</v>
      </c>
      <c r="B760">
        <v>1391295600</v>
      </c>
      <c r="C760" s="3" t="s">
        <v>911</v>
      </c>
      <c r="D760" t="s">
        <v>65</v>
      </c>
      <c r="E760" t="s">
        <v>66</v>
      </c>
      <c r="F760" t="s">
        <v>86</v>
      </c>
      <c r="G760" t="s">
        <v>102</v>
      </c>
      <c r="H760" t="s">
        <v>66</v>
      </c>
      <c r="I760">
        <f>MROUND(Table1[[#This Row],[Prob_H]]*100,2)/100</f>
        <v>0.66</v>
      </c>
      <c r="J760">
        <f>1/Table1[[#This Row],[odds_ft_home_team_win]]-Table1[[#This Row],[Margin/3]]</f>
        <v>0.66535824979847746</v>
      </c>
      <c r="K760">
        <f>1/Table1[[#This Row],[odds_ft_draw]]-Table1[[#This Row],[Margin/3]]</f>
        <v>0.21592691801420455</v>
      </c>
      <c r="L760">
        <f>1/Table1[[#This Row],[odds_ft_away_team_win]]-Table1[[#This Row],[Margin/3]]</f>
        <v>0.11871483218731797</v>
      </c>
      <c r="M760">
        <v>5</v>
      </c>
      <c r="N760">
        <v>2.46</v>
      </c>
      <c r="O760">
        <v>0.3</v>
      </c>
      <c r="P760">
        <v>1.9</v>
      </c>
      <c r="Q760">
        <v>0.53</v>
      </c>
      <c r="R760" t="str" cm="1">
        <f t="array" ref="R7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7</v>
      </c>
      <c r="AA760">
        <v>0</v>
      </c>
      <c r="AB760">
        <v>7</v>
      </c>
      <c r="AC760">
        <v>3</v>
      </c>
      <c r="AD760">
        <v>1</v>
      </c>
      <c r="AE760">
        <v>3</v>
      </c>
      <c r="AF760">
        <v>1</v>
      </c>
      <c r="AG760">
        <v>3</v>
      </c>
      <c r="AH760">
        <v>1</v>
      </c>
      <c r="AI760">
        <v>1</v>
      </c>
      <c r="AJ760">
        <v>3</v>
      </c>
      <c r="AK760">
        <v>3</v>
      </c>
      <c r="AL760">
        <v>12</v>
      </c>
      <c r="AM760">
        <v>2</v>
      </c>
      <c r="AN760">
        <v>3</v>
      </c>
      <c r="AO760">
        <v>1</v>
      </c>
      <c r="AP760">
        <v>9</v>
      </c>
      <c r="AQ760">
        <v>17</v>
      </c>
      <c r="AR760">
        <v>13</v>
      </c>
      <c r="AS760">
        <v>37</v>
      </c>
      <c r="AT760">
        <v>63</v>
      </c>
      <c r="AU760">
        <v>0</v>
      </c>
      <c r="AV760">
        <v>0</v>
      </c>
      <c r="AW760">
        <v>2.61</v>
      </c>
      <c r="AX760">
        <v>43</v>
      </c>
      <c r="AY760">
        <v>63</v>
      </c>
      <c r="AZ760">
        <v>43</v>
      </c>
      <c r="BA760">
        <v>31</v>
      </c>
      <c r="BB760">
        <v>10</v>
      </c>
      <c r="BC760">
        <v>31</v>
      </c>
      <c r="BD760">
        <v>56</v>
      </c>
      <c r="BE760">
        <v>43</v>
      </c>
      <c r="BF760">
        <v>91</v>
      </c>
      <c r="BG760">
        <v>11.03</v>
      </c>
      <c r="BH760">
        <v>4.5199999999999996</v>
      </c>
      <c r="BI760">
        <v>1.48</v>
      </c>
      <c r="BJ760">
        <v>4.42</v>
      </c>
      <c r="BK760">
        <v>7.75</v>
      </c>
      <c r="BL760">
        <f>1/Table1[[#This Row],[odds_ft_home_team_win]]+1/Table1[[#This Row],[odds_ft_draw]]+1/Table1[[#This Row],[odds_ft_away_team_win]]-1</f>
        <v>3.0952277631594471E-2</v>
      </c>
      <c r="BM760">
        <f>Table1[[#This Row],[Margin]]/3</f>
        <v>1.0317425877198158E-2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 t="s">
        <v>113</v>
      </c>
      <c r="BU760">
        <f>VLOOKUP(Table1[[#This Row],[Reference]],metron,11,FALSE)</f>
        <v>2.089675030851502</v>
      </c>
      <c r="BV760">
        <f>VLOOKUP(Table1[[#This Row],[Reference]],metron,12,FALSE)</f>
        <v>0.8354586589880707</v>
      </c>
    </row>
    <row r="761" spans="1:74" hidden="1" x14ac:dyDescent="0.45">
      <c r="A761" t="s">
        <v>5415</v>
      </c>
      <c r="B761">
        <v>1391302800</v>
      </c>
      <c r="C761" s="3" t="s">
        <v>913</v>
      </c>
      <c r="D761" t="s">
        <v>65</v>
      </c>
      <c r="E761" t="s">
        <v>66</v>
      </c>
      <c r="F761" t="s">
        <v>85</v>
      </c>
      <c r="G761" t="s">
        <v>68</v>
      </c>
      <c r="H761" t="s">
        <v>66</v>
      </c>
      <c r="I761">
        <f>MROUND(Table1[[#This Row],[Prob_H]]*100,2)/100</f>
        <v>0.38</v>
      </c>
      <c r="J761">
        <f>1/Table1[[#This Row],[odds_ft_home_team_win]]-Table1[[#This Row],[Margin/3]]</f>
        <v>0.3866084588164177</v>
      </c>
      <c r="K761">
        <f>1/Table1[[#This Row],[odds_ft_draw]]-Table1[[#This Row],[Margin/3]]</f>
        <v>0.29466111077150869</v>
      </c>
      <c r="L761">
        <f>1/Table1[[#This Row],[odds_ft_away_team_win]]-Table1[[#This Row],[Margin/3]]</f>
        <v>0.31873043041207355</v>
      </c>
      <c r="M761">
        <v>5</v>
      </c>
      <c r="N761">
        <v>1.7</v>
      </c>
      <c r="O761">
        <v>1.18</v>
      </c>
      <c r="P761">
        <v>1.47</v>
      </c>
      <c r="Q761">
        <v>1.22</v>
      </c>
      <c r="R761" t="str" cm="1">
        <f t="array" ref="R7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AA761">
        <v>4</v>
      </c>
      <c r="AB761">
        <v>7</v>
      </c>
      <c r="AC761">
        <v>4</v>
      </c>
      <c r="AD761">
        <v>0</v>
      </c>
      <c r="AE761">
        <v>2</v>
      </c>
      <c r="AF761">
        <v>0</v>
      </c>
      <c r="AG761">
        <v>1</v>
      </c>
      <c r="AH761">
        <v>3</v>
      </c>
      <c r="AI761">
        <v>1</v>
      </c>
      <c r="AJ761">
        <v>1</v>
      </c>
      <c r="AK761">
        <v>10</v>
      </c>
      <c r="AL761">
        <v>12</v>
      </c>
      <c r="AM761">
        <v>4</v>
      </c>
      <c r="AN761">
        <v>5</v>
      </c>
      <c r="AO761">
        <v>6</v>
      </c>
      <c r="AP761">
        <v>7</v>
      </c>
      <c r="AQ761">
        <v>12</v>
      </c>
      <c r="AR761">
        <v>9</v>
      </c>
      <c r="AS761">
        <v>41</v>
      </c>
      <c r="AT761">
        <v>59</v>
      </c>
      <c r="AU761">
        <v>0</v>
      </c>
      <c r="AV761">
        <v>0</v>
      </c>
      <c r="AW761">
        <v>1.95</v>
      </c>
      <c r="AX761">
        <v>48</v>
      </c>
      <c r="AY761">
        <v>67</v>
      </c>
      <c r="AZ761">
        <v>33</v>
      </c>
      <c r="BA761">
        <v>10</v>
      </c>
      <c r="BB761">
        <v>0</v>
      </c>
      <c r="BC761">
        <v>9</v>
      </c>
      <c r="BD761">
        <v>62</v>
      </c>
      <c r="BE761">
        <v>34</v>
      </c>
      <c r="BF761">
        <v>76</v>
      </c>
      <c r="BG761">
        <v>11</v>
      </c>
      <c r="BH761">
        <v>4.78</v>
      </c>
      <c r="BI761">
        <v>2.52</v>
      </c>
      <c r="BJ761">
        <v>3.28</v>
      </c>
      <c r="BK761">
        <v>3.04</v>
      </c>
      <c r="BL761">
        <f>1/Table1[[#This Row],[odds_ft_home_team_win]]+1/Table1[[#This Row],[odds_ft_draw]]+1/Table1[[#This Row],[odds_ft_away_team_win]]-1</f>
        <v>3.0650814026937256E-2</v>
      </c>
      <c r="BM761">
        <f>Table1[[#This Row],[Margin]]/3</f>
        <v>1.0216938008979085E-2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 t="s">
        <v>87</v>
      </c>
      <c r="BU761">
        <f>VLOOKUP(Table1[[#This Row],[Reference]],metron,11,FALSE)</f>
        <v>1.330562659846547</v>
      </c>
      <c r="BV761">
        <f>VLOOKUP(Table1[[#This Row],[Reference]],metron,12,FALSE)</f>
        <v>1.1595268542199491</v>
      </c>
    </row>
    <row r="762" spans="1:74" hidden="1" x14ac:dyDescent="0.45">
      <c r="A762" t="s">
        <v>5415</v>
      </c>
      <c r="B762">
        <v>1391302800</v>
      </c>
      <c r="C762" s="3" t="s">
        <v>913</v>
      </c>
      <c r="D762" t="s">
        <v>65</v>
      </c>
      <c r="E762" t="s">
        <v>66</v>
      </c>
      <c r="F762" t="s">
        <v>103</v>
      </c>
      <c r="G762" t="s">
        <v>93</v>
      </c>
      <c r="H762" t="s">
        <v>66</v>
      </c>
      <c r="I762">
        <f>MROUND(Table1[[#This Row],[Prob_H]]*100,2)/100</f>
        <v>0.5</v>
      </c>
      <c r="J762">
        <f>1/Table1[[#This Row],[odds_ft_home_team_win]]-Table1[[#This Row],[Margin/3]]</f>
        <v>0.50267271319902906</v>
      </c>
      <c r="K762">
        <f>1/Table1[[#This Row],[odds_ft_draw]]-Table1[[#This Row],[Margin/3]]</f>
        <v>0.28224986119722961</v>
      </c>
      <c r="L762">
        <f>1/Table1[[#This Row],[odds_ft_away_team_win]]-Table1[[#This Row],[Margin/3]]</f>
        <v>0.21507742560374138</v>
      </c>
      <c r="M762">
        <v>5</v>
      </c>
      <c r="N762">
        <v>1.1000000000000001</v>
      </c>
      <c r="O762">
        <v>0.5</v>
      </c>
      <c r="P762">
        <v>1.2</v>
      </c>
      <c r="Q762">
        <v>1.06</v>
      </c>
      <c r="R762" t="str" cm="1">
        <f t="array" ref="R7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62">
        <v>0</v>
      </c>
      <c r="T762">
        <v>1</v>
      </c>
      <c r="U762">
        <v>1</v>
      </c>
      <c r="V762">
        <v>0</v>
      </c>
      <c r="W762">
        <v>0</v>
      </c>
      <c r="X762">
        <v>0</v>
      </c>
      <c r="Z762">
        <v>54</v>
      </c>
      <c r="AA762">
        <v>10</v>
      </c>
      <c r="AB762">
        <v>5</v>
      </c>
      <c r="AC762">
        <v>2</v>
      </c>
      <c r="AD762">
        <v>0</v>
      </c>
      <c r="AE762">
        <v>1</v>
      </c>
      <c r="AF762">
        <v>0</v>
      </c>
      <c r="AG762">
        <v>0</v>
      </c>
      <c r="AH762">
        <v>2</v>
      </c>
      <c r="AI762">
        <v>0</v>
      </c>
      <c r="AJ762">
        <v>1</v>
      </c>
      <c r="AK762">
        <v>15</v>
      </c>
      <c r="AL762">
        <v>13</v>
      </c>
      <c r="AM762">
        <v>7</v>
      </c>
      <c r="AN762">
        <v>6</v>
      </c>
      <c r="AO762">
        <v>8</v>
      </c>
      <c r="AP762">
        <v>7</v>
      </c>
      <c r="AQ762">
        <v>11</v>
      </c>
      <c r="AR762">
        <v>11</v>
      </c>
      <c r="AS762">
        <v>58</v>
      </c>
      <c r="AT762">
        <v>42</v>
      </c>
      <c r="AU762">
        <v>0</v>
      </c>
      <c r="AV762">
        <v>0</v>
      </c>
      <c r="AW762">
        <v>2.0499999999999998</v>
      </c>
      <c r="AX762">
        <v>50</v>
      </c>
      <c r="AY762">
        <v>70</v>
      </c>
      <c r="AZ762">
        <v>30</v>
      </c>
      <c r="BA762">
        <v>10</v>
      </c>
      <c r="BB762">
        <v>5</v>
      </c>
      <c r="BC762">
        <v>20</v>
      </c>
      <c r="BD762">
        <v>50</v>
      </c>
      <c r="BE762">
        <v>40</v>
      </c>
      <c r="BF762">
        <v>80</v>
      </c>
      <c r="BG762">
        <v>9.33</v>
      </c>
      <c r="BH762">
        <v>4.9000000000000004</v>
      </c>
      <c r="BI762">
        <v>1.95</v>
      </c>
      <c r="BJ762">
        <v>3.42</v>
      </c>
      <c r="BK762">
        <v>4.4400000000000004</v>
      </c>
      <c r="BL762">
        <f>1/Table1[[#This Row],[odds_ft_home_team_win]]+1/Table1[[#This Row],[odds_ft_draw]]+1/Table1[[#This Row],[odds_ft_away_team_win]]-1</f>
        <v>3.0443398864451465E-2</v>
      </c>
      <c r="BM762">
        <f>Table1[[#This Row],[Margin]]/3</f>
        <v>1.0147799621483822E-2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 t="s">
        <v>118</v>
      </c>
      <c r="BU762">
        <f>VLOOKUP(Table1[[#This Row],[Reference]],metron,11,FALSE)</f>
        <v>1.5342708579532029</v>
      </c>
      <c r="BV762">
        <f>VLOOKUP(Table1[[#This Row],[Reference]],metron,12,FALSE)</f>
        <v>0.98593713070196176</v>
      </c>
    </row>
    <row r="763" spans="1:74" hidden="1" x14ac:dyDescent="0.45">
      <c r="A763" t="s">
        <v>5415</v>
      </c>
      <c r="B763">
        <v>1391302800</v>
      </c>
      <c r="C763" s="3" t="s">
        <v>913</v>
      </c>
      <c r="D763" t="s">
        <v>65</v>
      </c>
      <c r="E763" t="s">
        <v>66</v>
      </c>
      <c r="F763" t="s">
        <v>98</v>
      </c>
      <c r="G763" t="s">
        <v>77</v>
      </c>
      <c r="H763" t="s">
        <v>66</v>
      </c>
      <c r="I763">
        <f>MROUND(Table1[[#This Row],[Prob_H]]*100,2)/100</f>
        <v>0.32</v>
      </c>
      <c r="J763">
        <f>1/Table1[[#This Row],[odds_ft_home_team_win]]-Table1[[#This Row],[Margin/3]]</f>
        <v>0.31876322615878222</v>
      </c>
      <c r="K763">
        <f>1/Table1[[#This Row],[odds_ft_draw]]-Table1[[#This Row],[Margin/3]]</f>
        <v>0.30231585773772957</v>
      </c>
      <c r="L763">
        <f>1/Table1[[#This Row],[odds_ft_away_team_win]]-Table1[[#This Row],[Margin/3]]</f>
        <v>0.37892091610348833</v>
      </c>
      <c r="M763">
        <v>5</v>
      </c>
      <c r="N763">
        <v>1.2</v>
      </c>
      <c r="O763">
        <v>1.45</v>
      </c>
      <c r="P763">
        <v>1.18</v>
      </c>
      <c r="Q763">
        <v>1.58</v>
      </c>
      <c r="R763" t="str" cm="1">
        <f t="array" ref="R7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63">
        <v>0</v>
      </c>
      <c r="T763">
        <v>2</v>
      </c>
      <c r="U763">
        <v>2</v>
      </c>
      <c r="V763">
        <v>0</v>
      </c>
      <c r="W763">
        <v>0</v>
      </c>
      <c r="X763">
        <v>0</v>
      </c>
      <c r="Z763" t="s">
        <v>914</v>
      </c>
      <c r="AA763">
        <v>4</v>
      </c>
      <c r="AB763">
        <v>6</v>
      </c>
      <c r="AC763">
        <v>3</v>
      </c>
      <c r="AD763">
        <v>0</v>
      </c>
      <c r="AE763">
        <v>2</v>
      </c>
      <c r="AF763">
        <v>0</v>
      </c>
      <c r="AG763">
        <v>0</v>
      </c>
      <c r="AH763">
        <v>3</v>
      </c>
      <c r="AI763">
        <v>0</v>
      </c>
      <c r="AJ763">
        <v>2</v>
      </c>
      <c r="AK763">
        <v>7</v>
      </c>
      <c r="AL763">
        <v>9</v>
      </c>
      <c r="AM763">
        <v>3</v>
      </c>
      <c r="AN763">
        <v>4</v>
      </c>
      <c r="AO763">
        <v>4</v>
      </c>
      <c r="AP763">
        <v>5</v>
      </c>
      <c r="AQ763">
        <v>13</v>
      </c>
      <c r="AR763">
        <v>11</v>
      </c>
      <c r="AS763">
        <v>50</v>
      </c>
      <c r="AT763">
        <v>50</v>
      </c>
      <c r="AU763">
        <v>0</v>
      </c>
      <c r="AV763">
        <v>0</v>
      </c>
      <c r="AW763">
        <v>2.38</v>
      </c>
      <c r="AX763">
        <v>48</v>
      </c>
      <c r="AY763">
        <v>62</v>
      </c>
      <c r="AZ763">
        <v>47</v>
      </c>
      <c r="BA763">
        <v>29</v>
      </c>
      <c r="BB763">
        <v>14</v>
      </c>
      <c r="BC763">
        <v>29</v>
      </c>
      <c r="BD763">
        <v>62</v>
      </c>
      <c r="BE763">
        <v>38</v>
      </c>
      <c r="BF763">
        <v>72</v>
      </c>
      <c r="BG763">
        <v>9.65</v>
      </c>
      <c r="BH763">
        <v>4.25</v>
      </c>
      <c r="BI763">
        <v>3.04</v>
      </c>
      <c r="BJ763">
        <v>3.2</v>
      </c>
      <c r="BK763">
        <v>2.57</v>
      </c>
      <c r="BL763">
        <f>1/Table1[[#This Row],[odds_ft_home_team_win]]+1/Table1[[#This Row],[odds_ft_draw]]+1/Table1[[#This Row],[odds_ft_away_team_win]]-1</f>
        <v>3.055242678681136E-2</v>
      </c>
      <c r="BM763">
        <f>Table1[[#This Row],[Margin]]/3</f>
        <v>1.0184142262270454E-2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128</v>
      </c>
      <c r="BU763">
        <f>VLOOKUP(Table1[[#This Row],[Reference]],metron,11,FALSE)</f>
        <v>1.210167055864918</v>
      </c>
      <c r="BV763">
        <f>VLOOKUP(Table1[[#This Row],[Reference]],metron,12,FALSE)</f>
        <v>1.3211783725525419</v>
      </c>
    </row>
    <row r="764" spans="1:74" hidden="1" x14ac:dyDescent="0.45">
      <c r="A764" t="s">
        <v>5415</v>
      </c>
      <c r="B764">
        <v>1391310000</v>
      </c>
      <c r="C764" s="3" t="s">
        <v>915</v>
      </c>
      <c r="D764" t="s">
        <v>65</v>
      </c>
      <c r="E764" t="s">
        <v>66</v>
      </c>
      <c r="F764" t="s">
        <v>67</v>
      </c>
      <c r="G764" t="s">
        <v>80</v>
      </c>
      <c r="H764" t="s">
        <v>66</v>
      </c>
      <c r="I764">
        <f>MROUND(Table1[[#This Row],[Prob_H]]*100,2)/100</f>
        <v>0.46</v>
      </c>
      <c r="J764">
        <f>1/Table1[[#This Row],[odds_ft_home_team_win]]-Table1[[#This Row],[Margin/3]]</f>
        <v>0.46194046873852457</v>
      </c>
      <c r="K764">
        <f>1/Table1[[#This Row],[odds_ft_draw]]-Table1[[#This Row],[Margin/3]]</f>
        <v>0.28874981821754458</v>
      </c>
      <c r="L764">
        <f>1/Table1[[#This Row],[odds_ft_away_team_win]]-Table1[[#This Row],[Margin/3]]</f>
        <v>0.24930971304393088</v>
      </c>
      <c r="M764">
        <v>5</v>
      </c>
      <c r="N764">
        <v>1.8</v>
      </c>
      <c r="O764">
        <v>1.18</v>
      </c>
      <c r="P764">
        <v>1.76</v>
      </c>
      <c r="Q764">
        <v>1</v>
      </c>
      <c r="R764" t="str" cm="1">
        <f t="array" ref="R7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4">
        <v>1</v>
      </c>
      <c r="T764">
        <v>0</v>
      </c>
      <c r="U764">
        <v>1</v>
      </c>
      <c r="V764">
        <v>1</v>
      </c>
      <c r="W764">
        <v>1</v>
      </c>
      <c r="X764">
        <v>0</v>
      </c>
      <c r="Y764">
        <v>8</v>
      </c>
      <c r="AA764">
        <v>5</v>
      </c>
      <c r="AB764">
        <v>7</v>
      </c>
      <c r="AC764">
        <v>1</v>
      </c>
      <c r="AD764">
        <v>0</v>
      </c>
      <c r="AE764">
        <v>2</v>
      </c>
      <c r="AF764">
        <v>0</v>
      </c>
      <c r="AG764">
        <v>0</v>
      </c>
      <c r="AH764">
        <v>1</v>
      </c>
      <c r="AI764">
        <v>1</v>
      </c>
      <c r="AJ764">
        <v>1</v>
      </c>
      <c r="AK764">
        <v>8</v>
      </c>
      <c r="AL764">
        <v>6</v>
      </c>
      <c r="AM764">
        <v>4</v>
      </c>
      <c r="AN764">
        <v>4</v>
      </c>
      <c r="AO764">
        <v>4</v>
      </c>
      <c r="AP764">
        <v>2</v>
      </c>
      <c r="AQ764">
        <v>11</v>
      </c>
      <c r="AR764">
        <v>12</v>
      </c>
      <c r="AS764">
        <v>48</v>
      </c>
      <c r="AT764">
        <v>52</v>
      </c>
      <c r="AU764">
        <v>0</v>
      </c>
      <c r="AV764">
        <v>0</v>
      </c>
      <c r="AW764">
        <v>2.68</v>
      </c>
      <c r="AX764">
        <v>49</v>
      </c>
      <c r="AY764">
        <v>77</v>
      </c>
      <c r="AZ764">
        <v>53</v>
      </c>
      <c r="BA764">
        <v>33</v>
      </c>
      <c r="BB764">
        <v>5</v>
      </c>
      <c r="BC764">
        <v>34</v>
      </c>
      <c r="BD764">
        <v>72</v>
      </c>
      <c r="BE764">
        <v>38</v>
      </c>
      <c r="BF764">
        <v>72</v>
      </c>
      <c r="BG764">
        <v>10.8</v>
      </c>
      <c r="BH764">
        <v>4.9400000000000004</v>
      </c>
      <c r="BI764">
        <v>2.12</v>
      </c>
      <c r="BJ764">
        <v>3.35</v>
      </c>
      <c r="BK764">
        <v>3.86</v>
      </c>
      <c r="BL764">
        <f>1/Table1[[#This Row],[odds_ft_home_team_win]]+1/Table1[[#This Row],[odds_ft_draw]]+1/Table1[[#This Row],[odds_ft_away_team_win]]-1</f>
        <v>2.9272933407067603E-2</v>
      </c>
      <c r="BM764">
        <f>Table1[[#This Row],[Margin]]/3</f>
        <v>9.7576444690225337E-3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70</v>
      </c>
      <c r="BU764">
        <f>VLOOKUP(Table1[[#This Row],[Reference]],metron,11,FALSE)</f>
        <v>1.4888836329233679</v>
      </c>
      <c r="BV764">
        <f>VLOOKUP(Table1[[#This Row],[Reference]],metron,12,FALSE)</f>
        <v>1.0516792809839171</v>
      </c>
    </row>
    <row r="765" spans="1:74" hidden="1" x14ac:dyDescent="0.45">
      <c r="A765" t="s">
        <v>5414</v>
      </c>
      <c r="B765">
        <v>1408064760</v>
      </c>
      <c r="C765" s="3" t="s">
        <v>1165</v>
      </c>
      <c r="D765" t="s">
        <v>65</v>
      </c>
      <c r="E765" t="s">
        <v>66</v>
      </c>
      <c r="F765" t="s">
        <v>81</v>
      </c>
      <c r="G765" t="s">
        <v>94</v>
      </c>
      <c r="H765" t="s">
        <v>66</v>
      </c>
      <c r="I765">
        <f>MROUND(Table1[[#This Row],[Prob_H]]*100,2)/100</f>
        <v>0.56000000000000005</v>
      </c>
      <c r="J765">
        <f>1/Table1[[#This Row],[odds_ft_home_team_win]]-Table1[[#This Row],[Margin/3]]</f>
        <v>0.56360177218040963</v>
      </c>
      <c r="K765">
        <f>1/Table1[[#This Row],[odds_ft_draw]]-Table1[[#This Row],[Margin/3]]</f>
        <v>0.25989183852934905</v>
      </c>
      <c r="L765">
        <f>1/Table1[[#This Row],[odds_ft_away_team_win]]-Table1[[#This Row],[Margin/3]]</f>
        <v>0.17650638929024123</v>
      </c>
      <c r="M765">
        <v>5</v>
      </c>
      <c r="N765">
        <v>1.5</v>
      </c>
      <c r="O765">
        <v>1.5</v>
      </c>
      <c r="P765">
        <v>1.65</v>
      </c>
      <c r="Q765">
        <v>1.22</v>
      </c>
      <c r="R765" t="str" cm="1">
        <f t="array" ref="R7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5">
        <v>2</v>
      </c>
      <c r="T765">
        <v>1</v>
      </c>
      <c r="U765">
        <v>3</v>
      </c>
      <c r="V765">
        <v>1</v>
      </c>
      <c r="W765">
        <v>0</v>
      </c>
      <c r="X765">
        <v>1</v>
      </c>
      <c r="Y765" t="s">
        <v>1166</v>
      </c>
      <c r="Z765">
        <v>31</v>
      </c>
      <c r="AA765">
        <v>7</v>
      </c>
      <c r="AB765">
        <v>5</v>
      </c>
      <c r="AC765">
        <v>3</v>
      </c>
      <c r="AD765">
        <v>0</v>
      </c>
      <c r="AE765">
        <v>3</v>
      </c>
      <c r="AF765">
        <v>0</v>
      </c>
      <c r="AG765">
        <v>0</v>
      </c>
      <c r="AH765">
        <v>3</v>
      </c>
      <c r="AI765">
        <v>0</v>
      </c>
      <c r="AJ765">
        <v>3</v>
      </c>
      <c r="AK765">
        <v>18</v>
      </c>
      <c r="AL765">
        <v>11</v>
      </c>
      <c r="AM765">
        <v>6</v>
      </c>
      <c r="AN765">
        <v>6</v>
      </c>
      <c r="AO765">
        <v>12</v>
      </c>
      <c r="AP765">
        <v>5</v>
      </c>
      <c r="AQ765">
        <v>9</v>
      </c>
      <c r="AR765">
        <v>8</v>
      </c>
      <c r="AS765">
        <v>65</v>
      </c>
      <c r="AT765">
        <v>35</v>
      </c>
      <c r="AU765">
        <v>0</v>
      </c>
      <c r="AV765">
        <v>0</v>
      </c>
      <c r="AW765">
        <v>3.5</v>
      </c>
      <c r="AX765">
        <v>75</v>
      </c>
      <c r="AY765">
        <v>100</v>
      </c>
      <c r="AZ765">
        <v>100</v>
      </c>
      <c r="BA765">
        <v>50</v>
      </c>
      <c r="BB765">
        <v>0</v>
      </c>
      <c r="BC765">
        <v>75</v>
      </c>
      <c r="BD765">
        <v>75</v>
      </c>
      <c r="BE765">
        <v>50</v>
      </c>
      <c r="BF765">
        <v>100</v>
      </c>
      <c r="BG765">
        <v>8.5</v>
      </c>
      <c r="BH765">
        <v>3.5</v>
      </c>
      <c r="BI765">
        <v>1.74</v>
      </c>
      <c r="BJ765">
        <v>3.69</v>
      </c>
      <c r="BK765">
        <v>5.33</v>
      </c>
      <c r="BL765">
        <f>1/Table1[[#This Row],[odds_ft_home_team_win]]+1/Table1[[#This Row],[odds_ft_draw]]+1/Table1[[#This Row],[odds_ft_away_team_win]]-1</f>
        <v>3.3332614493253754E-2</v>
      </c>
      <c r="BM765">
        <f>Table1[[#This Row],[Margin]]/3</f>
        <v>1.1110871497751251E-2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109</v>
      </c>
      <c r="BU765">
        <f>VLOOKUP(Table1[[#This Row],[Reference]],metron,11,FALSE)</f>
        <v>1.7546812539448771</v>
      </c>
      <c r="BV765">
        <f>VLOOKUP(Table1[[#This Row],[Reference]],metron,12,FALSE)</f>
        <v>0.93456764148958549</v>
      </c>
    </row>
    <row r="766" spans="1:74" hidden="1" x14ac:dyDescent="0.45">
      <c r="A766" t="s">
        <v>5414</v>
      </c>
      <c r="B766">
        <v>1408149000</v>
      </c>
      <c r="C766" s="3" t="s">
        <v>1167</v>
      </c>
      <c r="D766" t="s">
        <v>65</v>
      </c>
      <c r="E766" t="s">
        <v>66</v>
      </c>
      <c r="F766" t="s">
        <v>80</v>
      </c>
      <c r="G766" t="s">
        <v>611</v>
      </c>
      <c r="H766" t="s">
        <v>66</v>
      </c>
      <c r="I766">
        <f>MROUND(Table1[[#This Row],[Prob_H]]*100,2)/100</f>
        <v>0.44</v>
      </c>
      <c r="J766">
        <f>1/Table1[[#This Row],[odds_ft_home_team_win]]-Table1[[#This Row],[Margin/3]]</f>
        <v>0.43042631168056478</v>
      </c>
      <c r="K766">
        <f>1/Table1[[#This Row],[odds_ft_draw]]-Table1[[#This Row],[Margin/3]]</f>
        <v>0.29477572609981911</v>
      </c>
      <c r="L766">
        <f>1/Table1[[#This Row],[odds_ft_away_team_win]]-Table1[[#This Row],[Margin/3]]</f>
        <v>0.27479796221961622</v>
      </c>
      <c r="M766">
        <v>5</v>
      </c>
      <c r="N766">
        <v>1.5</v>
      </c>
      <c r="O766">
        <v>1</v>
      </c>
      <c r="P766">
        <v>1.8</v>
      </c>
      <c r="Q766">
        <v>1.06</v>
      </c>
      <c r="R766" t="str" cm="1">
        <f t="array" ref="R7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AA766">
        <v>4</v>
      </c>
      <c r="AB766">
        <v>4</v>
      </c>
      <c r="AC766">
        <v>1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9</v>
      </c>
      <c r="AL766">
        <v>6</v>
      </c>
      <c r="AM766">
        <v>4</v>
      </c>
      <c r="AN766">
        <v>3</v>
      </c>
      <c r="AO766">
        <v>5</v>
      </c>
      <c r="AP766">
        <v>3</v>
      </c>
      <c r="AQ766">
        <v>11</v>
      </c>
      <c r="AR766">
        <v>7</v>
      </c>
      <c r="AS766">
        <v>53</v>
      </c>
      <c r="AT766">
        <v>47</v>
      </c>
      <c r="AU766">
        <v>0</v>
      </c>
      <c r="AV766">
        <v>0</v>
      </c>
      <c r="AW766">
        <v>1.5</v>
      </c>
      <c r="AX766">
        <v>25</v>
      </c>
      <c r="AY766">
        <v>50</v>
      </c>
      <c r="AZ766">
        <v>25</v>
      </c>
      <c r="BA766">
        <v>25</v>
      </c>
      <c r="BB766">
        <v>0</v>
      </c>
      <c r="BC766">
        <v>25</v>
      </c>
      <c r="BD766">
        <v>25</v>
      </c>
      <c r="BE766">
        <v>50</v>
      </c>
      <c r="BF766">
        <v>50</v>
      </c>
      <c r="BG766">
        <v>10</v>
      </c>
      <c r="BH766">
        <v>8.5</v>
      </c>
      <c r="BI766">
        <v>2.27</v>
      </c>
      <c r="BJ766">
        <v>3.28</v>
      </c>
      <c r="BK766">
        <v>3.51</v>
      </c>
      <c r="BL766">
        <f>1/Table1[[#This Row],[odds_ft_home_team_win]]+1/Table1[[#This Row],[odds_ft_draw]]+1/Table1[[#This Row],[odds_ft_away_team_win]]-1</f>
        <v>3.0306968042006055E-2</v>
      </c>
      <c r="BM766">
        <f>Table1[[#This Row],[Margin]]/3</f>
        <v>1.0102322680668685E-2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83</v>
      </c>
      <c r="BU766">
        <f>VLOOKUP(Table1[[#This Row],[Reference]],metron,11,FALSE)</f>
        <v>1.4140979689366791</v>
      </c>
      <c r="BV766">
        <f>VLOOKUP(Table1[[#This Row],[Reference]],metron,12,FALSE)</f>
        <v>1.0666666666666671</v>
      </c>
    </row>
    <row r="767" spans="1:74" hidden="1" x14ac:dyDescent="0.45">
      <c r="A767" t="s">
        <v>5414</v>
      </c>
      <c r="B767">
        <v>1408156200</v>
      </c>
      <c r="C767" s="3" t="s">
        <v>1168</v>
      </c>
      <c r="D767" t="s">
        <v>65</v>
      </c>
      <c r="E767" t="s">
        <v>66</v>
      </c>
      <c r="F767" t="s">
        <v>72</v>
      </c>
      <c r="G767" t="s">
        <v>67</v>
      </c>
      <c r="H767" t="s">
        <v>66</v>
      </c>
      <c r="I767">
        <f>MROUND(Table1[[#This Row],[Prob_H]]*100,2)/100</f>
        <v>0.52</v>
      </c>
      <c r="J767">
        <f>1/Table1[[#This Row],[odds_ft_home_team_win]]-Table1[[#This Row],[Margin/3]]</f>
        <v>0.51087612696478346</v>
      </c>
      <c r="K767">
        <f>1/Table1[[#This Row],[odds_ft_draw]]-Table1[[#This Row],[Margin/3]]</f>
        <v>0.2807404680500547</v>
      </c>
      <c r="L767">
        <f>1/Table1[[#This Row],[odds_ft_away_team_win]]-Table1[[#This Row],[Margin/3]]</f>
        <v>0.20838340498516186</v>
      </c>
      <c r="M767">
        <v>5</v>
      </c>
      <c r="N767">
        <v>0.5</v>
      </c>
      <c r="O767">
        <v>0.5</v>
      </c>
      <c r="P767">
        <v>1.82</v>
      </c>
      <c r="Q767">
        <v>1.1100000000000001</v>
      </c>
      <c r="R767" t="str" cm="1">
        <f t="array" ref="R7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7">
        <v>2</v>
      </c>
      <c r="T767">
        <v>1</v>
      </c>
      <c r="U767">
        <v>3</v>
      </c>
      <c r="V767">
        <v>1</v>
      </c>
      <c r="W767">
        <v>1</v>
      </c>
      <c r="X767">
        <v>0</v>
      </c>
      <c r="Y767" t="s">
        <v>1169</v>
      </c>
      <c r="Z767">
        <v>86</v>
      </c>
      <c r="AA767">
        <v>4</v>
      </c>
      <c r="AB767">
        <v>7</v>
      </c>
      <c r="AC767">
        <v>1</v>
      </c>
      <c r="AD767">
        <v>0</v>
      </c>
      <c r="AE767">
        <v>4</v>
      </c>
      <c r="AF767">
        <v>0</v>
      </c>
      <c r="AG767">
        <v>0</v>
      </c>
      <c r="AH767">
        <v>1</v>
      </c>
      <c r="AI767">
        <v>1</v>
      </c>
      <c r="AJ767">
        <v>3</v>
      </c>
      <c r="AK767">
        <v>11</v>
      </c>
      <c r="AL767">
        <v>9</v>
      </c>
      <c r="AM767">
        <v>6</v>
      </c>
      <c r="AN767">
        <v>2</v>
      </c>
      <c r="AO767">
        <v>5</v>
      </c>
      <c r="AP767">
        <v>7</v>
      </c>
      <c r="AQ767">
        <v>13</v>
      </c>
      <c r="AR767">
        <v>15</v>
      </c>
      <c r="AS767">
        <v>46</v>
      </c>
      <c r="AT767">
        <v>54</v>
      </c>
      <c r="AU767">
        <v>0</v>
      </c>
      <c r="AV767">
        <v>0</v>
      </c>
      <c r="AW767">
        <v>2.75</v>
      </c>
      <c r="AX767">
        <v>75</v>
      </c>
      <c r="AY767">
        <v>75</v>
      </c>
      <c r="AZ767">
        <v>25</v>
      </c>
      <c r="BA767">
        <v>25</v>
      </c>
      <c r="BB767">
        <v>25</v>
      </c>
      <c r="BC767">
        <v>50</v>
      </c>
      <c r="BD767">
        <v>100</v>
      </c>
      <c r="BE767">
        <v>25</v>
      </c>
      <c r="BF767">
        <v>50</v>
      </c>
      <c r="BG767">
        <v>11.5</v>
      </c>
      <c r="BH767">
        <v>5.5</v>
      </c>
      <c r="BI767">
        <v>1.92</v>
      </c>
      <c r="BJ767">
        <v>3.44</v>
      </c>
      <c r="BK767">
        <v>4.58</v>
      </c>
      <c r="BL767">
        <f>1/Table1[[#This Row],[odds_ft_home_team_win]]+1/Table1[[#This Row],[odds_ft_draw]]+1/Table1[[#This Row],[odds_ft_away_team_win]]-1</f>
        <v>2.9871619105649838E-2</v>
      </c>
      <c r="BM767">
        <f>Table1[[#This Row],[Margin]]/3</f>
        <v>9.9572063685499455E-3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75</v>
      </c>
      <c r="BU767">
        <f>VLOOKUP(Table1[[#This Row],[Reference]],metron,11,FALSE)</f>
        <v>1.625948039373891</v>
      </c>
      <c r="BV767">
        <f>VLOOKUP(Table1[[#This Row],[Reference]],metron,12,FALSE)</f>
        <v>0.97079231886396644</v>
      </c>
    </row>
    <row r="768" spans="1:74" hidden="1" x14ac:dyDescent="0.45">
      <c r="A768" t="s">
        <v>5414</v>
      </c>
      <c r="B768">
        <v>1408226400</v>
      </c>
      <c r="C768" s="3" t="s">
        <v>1170</v>
      </c>
      <c r="D768" t="s">
        <v>65</v>
      </c>
      <c r="E768" t="s">
        <v>66</v>
      </c>
      <c r="F768" t="s">
        <v>73</v>
      </c>
      <c r="G768" t="s">
        <v>68</v>
      </c>
      <c r="H768" t="s">
        <v>66</v>
      </c>
      <c r="I768">
        <f>MROUND(Table1[[#This Row],[Prob_H]]*100,2)/100</f>
        <v>0.28000000000000003</v>
      </c>
      <c r="J768">
        <f>1/Table1[[#This Row],[odds_ft_home_team_win]]-Table1[[#This Row],[Margin/3]]</f>
        <v>0.27653045419007954</v>
      </c>
      <c r="K768">
        <f>1/Table1[[#This Row],[odds_ft_draw]]-Table1[[#This Row],[Margin/3]]</f>
        <v>0.29487555168116908</v>
      </c>
      <c r="L768">
        <f>1/Table1[[#This Row],[odds_ft_away_team_win]]-Table1[[#This Row],[Margin/3]]</f>
        <v>0.42859399412875149</v>
      </c>
      <c r="M768">
        <v>5</v>
      </c>
      <c r="N768">
        <v>0.5</v>
      </c>
      <c r="O768">
        <v>1</v>
      </c>
      <c r="P768">
        <v>1.29</v>
      </c>
      <c r="Q768">
        <v>1.24</v>
      </c>
      <c r="R768" t="str" cm="1">
        <f t="array" ref="R7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68">
        <v>1</v>
      </c>
      <c r="T768">
        <v>1</v>
      </c>
      <c r="U768">
        <v>2</v>
      </c>
      <c r="V768">
        <v>0</v>
      </c>
      <c r="W768">
        <v>0</v>
      </c>
      <c r="X768">
        <v>0</v>
      </c>
      <c r="Y768">
        <v>59</v>
      </c>
      <c r="Z768">
        <v>65</v>
      </c>
      <c r="AA768">
        <v>5</v>
      </c>
      <c r="AB768">
        <v>7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9</v>
      </c>
      <c r="AL768">
        <v>9</v>
      </c>
      <c r="AM768">
        <v>2</v>
      </c>
      <c r="AN768">
        <v>2</v>
      </c>
      <c r="AO768">
        <v>7</v>
      </c>
      <c r="AP768">
        <v>7</v>
      </c>
      <c r="AQ768">
        <v>12</v>
      </c>
      <c r="AR768">
        <v>16</v>
      </c>
      <c r="AS768">
        <v>46</v>
      </c>
      <c r="AT768">
        <v>54</v>
      </c>
      <c r="AU768">
        <v>0</v>
      </c>
      <c r="AV768">
        <v>0</v>
      </c>
      <c r="AW768">
        <v>1.5</v>
      </c>
      <c r="AX768">
        <v>25</v>
      </c>
      <c r="AY768">
        <v>50</v>
      </c>
      <c r="AZ768">
        <v>25</v>
      </c>
      <c r="BA768">
        <v>25</v>
      </c>
      <c r="BB768">
        <v>0</v>
      </c>
      <c r="BC768">
        <v>25</v>
      </c>
      <c r="BD768">
        <v>50</v>
      </c>
      <c r="BE768">
        <v>25</v>
      </c>
      <c r="BF768">
        <v>25</v>
      </c>
      <c r="BG768">
        <v>9.5</v>
      </c>
      <c r="BH768">
        <v>6.5</v>
      </c>
      <c r="BI768">
        <v>3.49</v>
      </c>
      <c r="BJ768">
        <v>3.28</v>
      </c>
      <c r="BK768">
        <v>2.2799999999999998</v>
      </c>
      <c r="BL768">
        <f>1/Table1[[#This Row],[odds_ft_home_team_win]]+1/Table1[[#This Row],[odds_ft_draw]]+1/Table1[[#This Row],[odds_ft_away_team_win]]-1</f>
        <v>3.0007491297956213E-2</v>
      </c>
      <c r="BM768">
        <f>Table1[[#This Row],[Margin]]/3</f>
        <v>1.0002497099318738E-2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126</v>
      </c>
      <c r="BU768">
        <f>VLOOKUP(Table1[[#This Row],[Reference]],metron,11,FALSE)</f>
        <v>1.128766254360926</v>
      </c>
      <c r="BV768">
        <f>VLOOKUP(Table1[[#This Row],[Reference]],metron,12,FALSE)</f>
        <v>1.415794481446242</v>
      </c>
    </row>
    <row r="769" spans="1:74" hidden="1" x14ac:dyDescent="0.45">
      <c r="A769" t="s">
        <v>5414</v>
      </c>
      <c r="B769">
        <v>1408226400</v>
      </c>
      <c r="C769" s="3" t="s">
        <v>1170</v>
      </c>
      <c r="D769" t="s">
        <v>65</v>
      </c>
      <c r="E769" t="s">
        <v>66</v>
      </c>
      <c r="F769" t="s">
        <v>86</v>
      </c>
      <c r="G769" t="s">
        <v>78</v>
      </c>
      <c r="H769" t="s">
        <v>66</v>
      </c>
      <c r="I769">
        <f>MROUND(Table1[[#This Row],[Prob_H]]*100,2)/100</f>
        <v>0.62</v>
      </c>
      <c r="J769">
        <f>1/Table1[[#This Row],[odds_ft_home_team_win]]-Table1[[#This Row],[Margin/3]]</f>
        <v>0.62620016908082121</v>
      </c>
      <c r="K769">
        <f>1/Table1[[#This Row],[odds_ft_draw]]-Table1[[#This Row],[Margin/3]]</f>
        <v>0.23022134934327226</v>
      </c>
      <c r="L769">
        <f>1/Table1[[#This Row],[odds_ft_away_team_win]]-Table1[[#This Row],[Margin/3]]</f>
        <v>0.14357848157590652</v>
      </c>
      <c r="M769">
        <v>5</v>
      </c>
      <c r="N769">
        <v>3</v>
      </c>
      <c r="O769">
        <v>0.5</v>
      </c>
      <c r="P769">
        <v>2</v>
      </c>
      <c r="Q769">
        <v>0.59</v>
      </c>
      <c r="R769" t="str" cm="1">
        <f t="array" ref="R7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69">
        <v>3</v>
      </c>
      <c r="T769">
        <v>2</v>
      </c>
      <c r="U769">
        <v>5</v>
      </c>
      <c r="V769">
        <v>1</v>
      </c>
      <c r="W769">
        <v>1</v>
      </c>
      <c r="X769">
        <v>0</v>
      </c>
      <c r="Y769" t="s">
        <v>1171</v>
      </c>
      <c r="Z769" t="s">
        <v>1172</v>
      </c>
      <c r="AA769">
        <v>11</v>
      </c>
      <c r="AB769">
        <v>3</v>
      </c>
      <c r="AC769">
        <v>3</v>
      </c>
      <c r="AD769">
        <v>0</v>
      </c>
      <c r="AE769">
        <v>4</v>
      </c>
      <c r="AF769">
        <v>0</v>
      </c>
      <c r="AG769">
        <v>2</v>
      </c>
      <c r="AH769">
        <v>1</v>
      </c>
      <c r="AI769">
        <v>2</v>
      </c>
      <c r="AJ769">
        <v>2</v>
      </c>
      <c r="AK769">
        <v>15</v>
      </c>
      <c r="AL769">
        <v>3</v>
      </c>
      <c r="AM769">
        <v>9</v>
      </c>
      <c r="AN769">
        <v>2</v>
      </c>
      <c r="AO769">
        <v>6</v>
      </c>
      <c r="AP769">
        <v>1</v>
      </c>
      <c r="AQ769">
        <v>15</v>
      </c>
      <c r="AR769">
        <v>16</v>
      </c>
      <c r="AS769">
        <v>59</v>
      </c>
      <c r="AT769">
        <v>41</v>
      </c>
      <c r="AU769">
        <v>0</v>
      </c>
      <c r="AV769">
        <v>0</v>
      </c>
      <c r="AW769">
        <v>2.5</v>
      </c>
      <c r="AX769">
        <v>50</v>
      </c>
      <c r="AY769">
        <v>75</v>
      </c>
      <c r="AZ769">
        <v>75</v>
      </c>
      <c r="BA769">
        <v>25</v>
      </c>
      <c r="BB769">
        <v>0</v>
      </c>
      <c r="BC769">
        <v>0</v>
      </c>
      <c r="BD769">
        <v>50</v>
      </c>
      <c r="BE769">
        <v>75</v>
      </c>
      <c r="BF769">
        <v>75</v>
      </c>
      <c r="BG769">
        <v>11</v>
      </c>
      <c r="BH769">
        <v>6.5</v>
      </c>
      <c r="BI769">
        <v>1.57</v>
      </c>
      <c r="BJ769">
        <v>4.1500000000000004</v>
      </c>
      <c r="BK769">
        <v>6.48</v>
      </c>
      <c r="BL769">
        <f>1/Table1[[#This Row],[odds_ft_home_team_win]]+1/Table1[[#This Row],[odds_ft_draw]]+1/Table1[[#This Row],[odds_ft_away_team_win]]-1</f>
        <v>3.2227518235243391E-2</v>
      </c>
      <c r="BM769">
        <f>Table1[[#This Row],[Margin]]/3</f>
        <v>1.0742506078414463E-2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113</v>
      </c>
      <c r="BU769">
        <f>VLOOKUP(Table1[[#This Row],[Reference]],metron,11,FALSE)</f>
        <v>1.8681481481481479</v>
      </c>
      <c r="BV769">
        <f>VLOOKUP(Table1[[#This Row],[Reference]],metron,12,FALSE)</f>
        <v>0.86851851851851847</v>
      </c>
    </row>
    <row r="770" spans="1:74" hidden="1" x14ac:dyDescent="0.45">
      <c r="A770" t="s">
        <v>5414</v>
      </c>
      <c r="B770">
        <v>1408233600</v>
      </c>
      <c r="C770" s="3" t="s">
        <v>1173</v>
      </c>
      <c r="D770" t="s">
        <v>65</v>
      </c>
      <c r="E770" t="s">
        <v>66</v>
      </c>
      <c r="F770" t="s">
        <v>85</v>
      </c>
      <c r="G770" t="s">
        <v>77</v>
      </c>
      <c r="H770" t="s">
        <v>66</v>
      </c>
      <c r="I770">
        <f>MROUND(Table1[[#This Row],[Prob_H]]*100,2)/100</f>
        <v>0.4</v>
      </c>
      <c r="J770">
        <f>1/Table1[[#This Row],[odds_ft_home_team_win]]-Table1[[#This Row],[Margin/3]]</f>
        <v>0.40833110121030974</v>
      </c>
      <c r="K770">
        <f>1/Table1[[#This Row],[odds_ft_draw]]-Table1[[#This Row],[Margin/3]]</f>
        <v>0.29022135966960588</v>
      </c>
      <c r="L770">
        <f>1/Table1[[#This Row],[odds_ft_away_team_win]]-Table1[[#This Row],[Margin/3]]</f>
        <v>0.30144753912008437</v>
      </c>
      <c r="M770">
        <v>5</v>
      </c>
      <c r="N770">
        <v>2</v>
      </c>
      <c r="O770">
        <v>1</v>
      </c>
      <c r="P770">
        <v>1.89</v>
      </c>
      <c r="Q770">
        <v>1</v>
      </c>
      <c r="R770" t="str" cm="1">
        <f t="array" ref="R7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0">
        <v>3</v>
      </c>
      <c r="T770">
        <v>1</v>
      </c>
      <c r="U770">
        <v>4</v>
      </c>
      <c r="V770">
        <v>1</v>
      </c>
      <c r="W770">
        <v>1</v>
      </c>
      <c r="X770">
        <v>0</v>
      </c>
      <c r="Y770" t="s">
        <v>1174</v>
      </c>
      <c r="Z770">
        <v>48</v>
      </c>
      <c r="AA770">
        <v>3</v>
      </c>
      <c r="AB770">
        <v>8</v>
      </c>
      <c r="AC770">
        <v>3</v>
      </c>
      <c r="AD770">
        <v>0</v>
      </c>
      <c r="AE770">
        <v>2</v>
      </c>
      <c r="AF770">
        <v>0</v>
      </c>
      <c r="AG770">
        <v>1</v>
      </c>
      <c r="AH770">
        <v>2</v>
      </c>
      <c r="AI770">
        <v>1</v>
      </c>
      <c r="AJ770">
        <v>1</v>
      </c>
      <c r="AK770">
        <v>9</v>
      </c>
      <c r="AL770">
        <v>11</v>
      </c>
      <c r="AM770">
        <v>5</v>
      </c>
      <c r="AN770">
        <v>6</v>
      </c>
      <c r="AO770">
        <v>4</v>
      </c>
      <c r="AP770">
        <v>5</v>
      </c>
      <c r="AQ770">
        <v>15</v>
      </c>
      <c r="AR770">
        <v>11</v>
      </c>
      <c r="AS770">
        <v>39</v>
      </c>
      <c r="AT770">
        <v>61</v>
      </c>
      <c r="AU770">
        <v>0</v>
      </c>
      <c r="AV770">
        <v>0</v>
      </c>
      <c r="AW770">
        <v>2</v>
      </c>
      <c r="AX770">
        <v>75</v>
      </c>
      <c r="AY770">
        <v>75</v>
      </c>
      <c r="AZ770">
        <v>25</v>
      </c>
      <c r="BA770">
        <v>25</v>
      </c>
      <c r="BB770">
        <v>0</v>
      </c>
      <c r="BC770">
        <v>25</v>
      </c>
      <c r="BD770">
        <v>75</v>
      </c>
      <c r="BE770">
        <v>25</v>
      </c>
      <c r="BF770">
        <v>75</v>
      </c>
      <c r="BG770">
        <v>9.5</v>
      </c>
      <c r="BH770">
        <v>2.5</v>
      </c>
      <c r="BI770">
        <v>2.39</v>
      </c>
      <c r="BJ770">
        <v>3.33</v>
      </c>
      <c r="BK770">
        <v>3.21</v>
      </c>
      <c r="BL770">
        <f>1/Table1[[#This Row],[odds_ft_home_team_win]]+1/Table1[[#This Row],[odds_ft_draw]]+1/Table1[[#This Row],[odds_ft_away_team_win]]-1</f>
        <v>3.023682189208321E-2</v>
      </c>
      <c r="BM770">
        <f>Table1[[#This Row],[Margin]]/3</f>
        <v>1.0078940630694403E-2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 t="s">
        <v>87</v>
      </c>
      <c r="BU770">
        <f>VLOOKUP(Table1[[#This Row],[Reference]],metron,11,FALSE)</f>
        <v>1.344038264434575</v>
      </c>
      <c r="BV770">
        <f>VLOOKUP(Table1[[#This Row],[Reference]],metron,12,FALSE)</f>
        <v>1.1515772691037469</v>
      </c>
    </row>
    <row r="771" spans="1:74" hidden="1" x14ac:dyDescent="0.45">
      <c r="A771" t="s">
        <v>5414</v>
      </c>
      <c r="B771">
        <v>1408240800</v>
      </c>
      <c r="C771" s="3" t="s">
        <v>1175</v>
      </c>
      <c r="D771" t="s">
        <v>65</v>
      </c>
      <c r="E771" t="s">
        <v>66</v>
      </c>
      <c r="F771" t="s">
        <v>93</v>
      </c>
      <c r="G771" t="s">
        <v>1115</v>
      </c>
      <c r="H771" t="s">
        <v>66</v>
      </c>
      <c r="I771">
        <f>MROUND(Table1[[#This Row],[Prob_H]]*100,2)/100</f>
        <v>0.54</v>
      </c>
      <c r="J771">
        <f>1/Table1[[#This Row],[odds_ft_home_team_win]]-Table1[[#This Row],[Margin/3]]</f>
        <v>0.54266502263785477</v>
      </c>
      <c r="K771">
        <f>1/Table1[[#This Row],[odds_ft_draw]]-Table1[[#This Row],[Margin/3]]</f>
        <v>0.27107771119704527</v>
      </c>
      <c r="L771">
        <f>1/Table1[[#This Row],[odds_ft_away_team_win]]-Table1[[#This Row],[Margin/3]]</f>
        <v>0.18625726616509991</v>
      </c>
      <c r="M771">
        <v>5</v>
      </c>
      <c r="N771">
        <v>2</v>
      </c>
      <c r="O771">
        <v>0</v>
      </c>
      <c r="P771">
        <v>1.53</v>
      </c>
      <c r="Q771">
        <v>0.94</v>
      </c>
      <c r="R771" t="str" cm="1">
        <f t="array" ref="R7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90</v>
      </c>
      <c r="AA771">
        <v>7</v>
      </c>
      <c r="AB771">
        <v>3</v>
      </c>
      <c r="AC771">
        <v>3</v>
      </c>
      <c r="AD771">
        <v>0</v>
      </c>
      <c r="AE771">
        <v>5</v>
      </c>
      <c r="AF771">
        <v>1</v>
      </c>
      <c r="AG771">
        <v>0</v>
      </c>
      <c r="AH771">
        <v>3</v>
      </c>
      <c r="AI771">
        <v>1</v>
      </c>
      <c r="AJ771">
        <v>5</v>
      </c>
      <c r="AK771">
        <v>13</v>
      </c>
      <c r="AL771">
        <v>2</v>
      </c>
      <c r="AM771">
        <v>5</v>
      </c>
      <c r="AN771">
        <v>0</v>
      </c>
      <c r="AO771">
        <v>8</v>
      </c>
      <c r="AP771">
        <v>2</v>
      </c>
      <c r="AQ771">
        <v>14</v>
      </c>
      <c r="AR771">
        <v>16</v>
      </c>
      <c r="AS771">
        <v>66</v>
      </c>
      <c r="AT771">
        <v>34</v>
      </c>
      <c r="AU771">
        <v>0</v>
      </c>
      <c r="AV771">
        <v>0</v>
      </c>
      <c r="AW771">
        <v>3.5</v>
      </c>
      <c r="AX771">
        <v>75</v>
      </c>
      <c r="AY771">
        <v>75</v>
      </c>
      <c r="AZ771">
        <v>75</v>
      </c>
      <c r="BA771">
        <v>75</v>
      </c>
      <c r="BB771">
        <v>25</v>
      </c>
      <c r="BC771">
        <v>75</v>
      </c>
      <c r="BD771">
        <v>75</v>
      </c>
      <c r="BE771">
        <v>75</v>
      </c>
      <c r="BF771">
        <v>75</v>
      </c>
      <c r="BG771">
        <v>9.5</v>
      </c>
      <c r="BH771">
        <v>2</v>
      </c>
      <c r="BI771">
        <v>1.81</v>
      </c>
      <c r="BJ771">
        <v>3.56</v>
      </c>
      <c r="BK771">
        <v>5.0999999999999996</v>
      </c>
      <c r="BL771">
        <f>1/Table1[[#This Row],[odds_ft_home_team_win]]+1/Table1[[#This Row],[odds_ft_draw]]+1/Table1[[#This Row],[odds_ft_away_team_win]]-1</f>
        <v>2.9463495622347402E-2</v>
      </c>
      <c r="BM771">
        <f>Table1[[#This Row],[Margin]]/3</f>
        <v>9.821165207449134E-3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 t="s">
        <v>95</v>
      </c>
      <c r="BU771">
        <f>VLOOKUP(Table1[[#This Row],[Reference]],metron,11,FALSE)</f>
        <v>1.684957590444867</v>
      </c>
      <c r="BV771">
        <f>VLOOKUP(Table1[[#This Row],[Reference]],metron,12,FALSE)</f>
        <v>0.95101263631642718</v>
      </c>
    </row>
    <row r="772" spans="1:74" hidden="1" x14ac:dyDescent="0.45">
      <c r="A772" t="s">
        <v>5414</v>
      </c>
      <c r="B772">
        <v>1408294800</v>
      </c>
      <c r="C772" s="3" t="s">
        <v>1176</v>
      </c>
      <c r="D772" t="s">
        <v>65</v>
      </c>
      <c r="E772" t="s">
        <v>66</v>
      </c>
      <c r="F772" t="s">
        <v>97</v>
      </c>
      <c r="G772" t="s">
        <v>103</v>
      </c>
      <c r="H772" t="s">
        <v>66</v>
      </c>
      <c r="I772">
        <f>MROUND(Table1[[#This Row],[Prob_H]]*100,2)/100</f>
        <v>0.44</v>
      </c>
      <c r="J772">
        <f>1/Table1[[#This Row],[odds_ft_home_team_win]]-Table1[[#This Row],[Margin/3]]</f>
        <v>0.43832463774536001</v>
      </c>
      <c r="K772">
        <f>1/Table1[[#This Row],[odds_ft_draw]]-Table1[[#This Row],[Margin/3]]</f>
        <v>0.28929534207660784</v>
      </c>
      <c r="L772">
        <f>1/Table1[[#This Row],[odds_ft_away_team_win]]-Table1[[#This Row],[Margin/3]]</f>
        <v>0.27238002017803209</v>
      </c>
      <c r="M772">
        <v>5</v>
      </c>
      <c r="N772">
        <v>2</v>
      </c>
      <c r="O772">
        <v>1.5</v>
      </c>
      <c r="P772">
        <v>2</v>
      </c>
      <c r="Q772">
        <v>1.1499999999999999</v>
      </c>
      <c r="R772" t="str" cm="1">
        <f t="array" ref="R7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2">
        <v>3</v>
      </c>
      <c r="T772">
        <v>0</v>
      </c>
      <c r="U772">
        <v>3</v>
      </c>
      <c r="V772">
        <v>1</v>
      </c>
      <c r="W772">
        <v>1</v>
      </c>
      <c r="X772">
        <v>0</v>
      </c>
      <c r="Y772" t="s">
        <v>1177</v>
      </c>
      <c r="AA772">
        <v>7</v>
      </c>
      <c r="AB772">
        <v>5</v>
      </c>
      <c r="AC772">
        <v>2</v>
      </c>
      <c r="AD772">
        <v>0</v>
      </c>
      <c r="AE772">
        <v>2</v>
      </c>
      <c r="AF772">
        <v>0</v>
      </c>
      <c r="AG772">
        <v>2</v>
      </c>
      <c r="AH772">
        <v>0</v>
      </c>
      <c r="AI772">
        <v>2</v>
      </c>
      <c r="AJ772">
        <v>0</v>
      </c>
      <c r="AK772">
        <v>14</v>
      </c>
      <c r="AL772">
        <v>9</v>
      </c>
      <c r="AM772">
        <v>6</v>
      </c>
      <c r="AN772">
        <v>5</v>
      </c>
      <c r="AO772">
        <v>8</v>
      </c>
      <c r="AP772">
        <v>4</v>
      </c>
      <c r="AQ772">
        <v>19</v>
      </c>
      <c r="AR772">
        <v>12</v>
      </c>
      <c r="AS772">
        <v>46</v>
      </c>
      <c r="AT772">
        <v>54</v>
      </c>
      <c r="AU772">
        <v>0</v>
      </c>
      <c r="AV772">
        <v>0</v>
      </c>
      <c r="AW772">
        <v>1.5</v>
      </c>
      <c r="AX772">
        <v>25</v>
      </c>
      <c r="AY772">
        <v>50</v>
      </c>
      <c r="AZ772">
        <v>25</v>
      </c>
      <c r="BA772">
        <v>0</v>
      </c>
      <c r="BB772">
        <v>0</v>
      </c>
      <c r="BC772">
        <v>25</v>
      </c>
      <c r="BD772">
        <v>50</v>
      </c>
      <c r="BE772">
        <v>25</v>
      </c>
      <c r="BF772">
        <v>50</v>
      </c>
      <c r="BG772">
        <v>10</v>
      </c>
      <c r="BH772">
        <v>4.5</v>
      </c>
      <c r="BI772">
        <v>2.23</v>
      </c>
      <c r="BJ772">
        <v>3.34</v>
      </c>
      <c r="BK772">
        <v>3.54</v>
      </c>
      <c r="BL772">
        <f>1/Table1[[#This Row],[odds_ft_home_team_win]]+1/Table1[[#This Row],[odds_ft_draw]]+1/Table1[[#This Row],[odds_ft_away_team_win]]-1</f>
        <v>3.0317566584547873E-2</v>
      </c>
      <c r="BM772">
        <f>Table1[[#This Row],[Margin]]/3</f>
        <v>1.0105855528182625E-2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 t="s">
        <v>100</v>
      </c>
      <c r="BU772">
        <f>VLOOKUP(Table1[[#This Row],[Reference]],metron,11,FALSE)</f>
        <v>1.4140979689366791</v>
      </c>
      <c r="BV772">
        <f>VLOOKUP(Table1[[#This Row],[Reference]],metron,12,FALSE)</f>
        <v>1.0666666666666671</v>
      </c>
    </row>
    <row r="773" spans="1:74" hidden="1" x14ac:dyDescent="0.45">
      <c r="A773" t="s">
        <v>5414</v>
      </c>
      <c r="B773">
        <v>1408312800</v>
      </c>
      <c r="C773" s="3" t="s">
        <v>1178</v>
      </c>
      <c r="D773" t="s">
        <v>65</v>
      </c>
      <c r="E773" t="s">
        <v>66</v>
      </c>
      <c r="F773" t="s">
        <v>98</v>
      </c>
      <c r="G773" t="s">
        <v>88</v>
      </c>
      <c r="H773" t="s">
        <v>66</v>
      </c>
      <c r="I773">
        <f>MROUND(Table1[[#This Row],[Prob_H]]*100,2)/100</f>
        <v>0.42</v>
      </c>
      <c r="J773">
        <f>1/Table1[[#This Row],[odds_ft_home_team_win]]-Table1[[#This Row],[Margin/3]]</f>
        <v>0.42100114533297178</v>
      </c>
      <c r="K773">
        <f>1/Table1[[#This Row],[odds_ft_draw]]-Table1[[#This Row],[Margin/3]]</f>
        <v>0.29577706012786786</v>
      </c>
      <c r="L773">
        <f>1/Table1[[#This Row],[odds_ft_away_team_win]]-Table1[[#This Row],[Margin/3]]</f>
        <v>0.28322179453916041</v>
      </c>
      <c r="M773">
        <v>5</v>
      </c>
      <c r="N773">
        <v>1</v>
      </c>
      <c r="O773">
        <v>2</v>
      </c>
      <c r="P773">
        <v>1.37</v>
      </c>
      <c r="Q773">
        <v>1.35</v>
      </c>
      <c r="R773" t="str" cm="1">
        <f t="array" ref="R7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Z773">
        <v>88</v>
      </c>
      <c r="AA773">
        <v>11</v>
      </c>
      <c r="AB773">
        <v>1</v>
      </c>
      <c r="AC773">
        <v>1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8</v>
      </c>
      <c r="AL773">
        <v>7</v>
      </c>
      <c r="AM773">
        <v>5</v>
      </c>
      <c r="AN773">
        <v>3</v>
      </c>
      <c r="AO773">
        <v>3</v>
      </c>
      <c r="AP773">
        <v>4</v>
      </c>
      <c r="AQ773">
        <v>13</v>
      </c>
      <c r="AR773">
        <v>15</v>
      </c>
      <c r="AS773">
        <v>64</v>
      </c>
      <c r="AT773">
        <v>36</v>
      </c>
      <c r="AU773">
        <v>0</v>
      </c>
      <c r="AV773">
        <v>0</v>
      </c>
      <c r="AW773">
        <v>1.25</v>
      </c>
      <c r="AX773">
        <v>50</v>
      </c>
      <c r="AY773">
        <v>50</v>
      </c>
      <c r="AZ773">
        <v>0</v>
      </c>
      <c r="BA773">
        <v>0</v>
      </c>
      <c r="BB773">
        <v>0</v>
      </c>
      <c r="BC773">
        <v>0</v>
      </c>
      <c r="BD773">
        <v>75</v>
      </c>
      <c r="BE773">
        <v>0</v>
      </c>
      <c r="BF773">
        <v>50</v>
      </c>
      <c r="BG773">
        <v>11</v>
      </c>
      <c r="BH773">
        <v>4</v>
      </c>
      <c r="BI773">
        <v>2.3199999999999998</v>
      </c>
      <c r="BJ773">
        <v>3.27</v>
      </c>
      <c r="BK773">
        <v>3.41</v>
      </c>
      <c r="BL773">
        <f>1/Table1[[#This Row],[odds_ft_home_team_win]]+1/Table1[[#This Row],[odds_ft_draw]]+1/Table1[[#This Row],[odds_ft_away_team_win]]-1</f>
        <v>3.0100012276946808E-2</v>
      </c>
      <c r="BM773">
        <f>Table1[[#This Row],[Margin]]/3</f>
        <v>1.0033337425648936E-2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128</v>
      </c>
      <c r="BU773">
        <f>VLOOKUP(Table1[[#This Row],[Reference]],metron,11,FALSE)</f>
        <v>1.396960958296362</v>
      </c>
      <c r="BV773">
        <f>VLOOKUP(Table1[[#This Row],[Reference]],metron,12,FALSE)</f>
        <v>1.091503992901508</v>
      </c>
    </row>
    <row r="774" spans="1:74" hidden="1" x14ac:dyDescent="0.45">
      <c r="A774" t="s">
        <v>5413</v>
      </c>
      <c r="B774">
        <v>1423272600</v>
      </c>
      <c r="C774" s="3" t="s">
        <v>1411</v>
      </c>
      <c r="D774" t="s">
        <v>65</v>
      </c>
      <c r="E774" t="s">
        <v>66</v>
      </c>
      <c r="F774" t="s">
        <v>78</v>
      </c>
      <c r="G774" t="s">
        <v>86</v>
      </c>
      <c r="H774" t="s">
        <v>66</v>
      </c>
      <c r="I774">
        <f>MROUND(Table1[[#This Row],[Prob_H]]*100,2)/100</f>
        <v>0.26</v>
      </c>
      <c r="J774">
        <f>1/Table1[[#This Row],[odds_ft_home_team_win]]-Table1[[#This Row],[Margin/3]]</f>
        <v>0.26469664188962427</v>
      </c>
      <c r="K774">
        <f>1/Table1[[#This Row],[odds_ft_draw]]-Table1[[#This Row],[Margin/3]]</f>
        <v>0.28236902798306301</v>
      </c>
      <c r="L774">
        <f>1/Table1[[#This Row],[odds_ft_away_team_win]]-Table1[[#This Row],[Margin/3]]</f>
        <v>0.45293433012731249</v>
      </c>
      <c r="M774">
        <v>5</v>
      </c>
      <c r="N774">
        <v>0.6</v>
      </c>
      <c r="O774">
        <v>1.38</v>
      </c>
      <c r="P774">
        <v>0.76</v>
      </c>
      <c r="Q774">
        <v>1.33</v>
      </c>
      <c r="R774" t="str" cm="1">
        <f t="array" ref="R7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74">
        <v>2</v>
      </c>
      <c r="T774">
        <v>2</v>
      </c>
      <c r="U774">
        <v>4</v>
      </c>
      <c r="V774">
        <v>2</v>
      </c>
      <c r="W774">
        <v>1</v>
      </c>
      <c r="X774">
        <v>1</v>
      </c>
      <c r="Y774" t="s">
        <v>1412</v>
      </c>
      <c r="Z774" t="s">
        <v>1413</v>
      </c>
      <c r="AA774">
        <v>5</v>
      </c>
      <c r="AB774">
        <v>8</v>
      </c>
      <c r="AC774">
        <v>3</v>
      </c>
      <c r="AD774">
        <v>0</v>
      </c>
      <c r="AE774">
        <v>3</v>
      </c>
      <c r="AF774">
        <v>0</v>
      </c>
      <c r="AG774">
        <v>0</v>
      </c>
      <c r="AH774">
        <v>3</v>
      </c>
      <c r="AI774">
        <v>1</v>
      </c>
      <c r="AJ774">
        <v>2</v>
      </c>
      <c r="AK774">
        <v>9</v>
      </c>
      <c r="AL774">
        <v>6</v>
      </c>
      <c r="AM774">
        <v>2</v>
      </c>
      <c r="AN774">
        <v>2</v>
      </c>
      <c r="AO774">
        <v>7</v>
      </c>
      <c r="AP774">
        <v>4</v>
      </c>
      <c r="AQ774">
        <v>9</v>
      </c>
      <c r="AR774">
        <v>17</v>
      </c>
      <c r="AS774">
        <v>45</v>
      </c>
      <c r="AT774">
        <v>55</v>
      </c>
      <c r="AU774">
        <v>0</v>
      </c>
      <c r="AV774">
        <v>0</v>
      </c>
      <c r="AW774">
        <v>2.3199999999999998</v>
      </c>
      <c r="AX774">
        <v>36</v>
      </c>
      <c r="AY774">
        <v>56</v>
      </c>
      <c r="AZ774">
        <v>47</v>
      </c>
      <c r="BA774">
        <v>29</v>
      </c>
      <c r="BB774">
        <v>18</v>
      </c>
      <c r="BC774">
        <v>26</v>
      </c>
      <c r="BD774">
        <v>65</v>
      </c>
      <c r="BE774">
        <v>39</v>
      </c>
      <c r="BF774">
        <v>59</v>
      </c>
      <c r="BG774">
        <v>11.92</v>
      </c>
      <c r="BH774">
        <v>6.65</v>
      </c>
      <c r="BI774">
        <v>3.64</v>
      </c>
      <c r="BJ774">
        <v>3.42</v>
      </c>
      <c r="BK774">
        <v>2.16</v>
      </c>
      <c r="BL774">
        <f>1/Table1[[#This Row],[odds_ft_home_team_win]]+1/Table1[[#This Row],[odds_ft_draw]]+1/Table1[[#This Row],[odds_ft_away_team_win]]-1</f>
        <v>3.0085898506951203E-2</v>
      </c>
      <c r="BM774">
        <f>Table1[[#This Row],[Margin]]/3</f>
        <v>1.00286328356504E-2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 t="s">
        <v>106</v>
      </c>
      <c r="BU774">
        <f>VLOOKUP(Table1[[#This Row],[Reference]],metron,11,FALSE)</f>
        <v>1.0936930368209989</v>
      </c>
      <c r="BV774">
        <f>VLOOKUP(Table1[[#This Row],[Reference]],metron,12,FALSE)</f>
        <v>1.475756471017134</v>
      </c>
    </row>
    <row r="775" spans="1:74" hidden="1" x14ac:dyDescent="0.45">
      <c r="A775" t="s">
        <v>5413</v>
      </c>
      <c r="B775">
        <v>1423276200</v>
      </c>
      <c r="C775" s="3" t="s">
        <v>1414</v>
      </c>
      <c r="D775" t="s">
        <v>65</v>
      </c>
      <c r="E775" t="s">
        <v>66</v>
      </c>
      <c r="F775" t="s">
        <v>611</v>
      </c>
      <c r="G775" t="s">
        <v>80</v>
      </c>
      <c r="H775" t="s">
        <v>66</v>
      </c>
      <c r="I775">
        <f>MROUND(Table1[[#This Row],[Prob_H]]*100,2)/100</f>
        <v>0.38</v>
      </c>
      <c r="J775">
        <f>1/Table1[[#This Row],[odds_ft_home_team_win]]-Table1[[#This Row],[Margin/3]]</f>
        <v>0.38828726253330492</v>
      </c>
      <c r="K775">
        <f>1/Table1[[#This Row],[odds_ft_draw]]-Table1[[#This Row],[Margin/3]]</f>
        <v>0.30835222561093067</v>
      </c>
      <c r="L775">
        <f>1/Table1[[#This Row],[odds_ft_away_team_win]]-Table1[[#This Row],[Margin/3]]</f>
        <v>0.30336051185576429</v>
      </c>
      <c r="M775">
        <v>5</v>
      </c>
      <c r="N775">
        <v>1.2</v>
      </c>
      <c r="O775">
        <v>1</v>
      </c>
      <c r="P775">
        <v>1.39</v>
      </c>
      <c r="Q775">
        <v>1.05</v>
      </c>
      <c r="R775" t="str" cm="1">
        <f t="array" ref="R7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75">
        <v>1</v>
      </c>
      <c r="T775">
        <v>1</v>
      </c>
      <c r="U775">
        <v>2</v>
      </c>
      <c r="V775">
        <v>0</v>
      </c>
      <c r="W775">
        <v>0</v>
      </c>
      <c r="X775">
        <v>0</v>
      </c>
      <c r="Y775">
        <v>85</v>
      </c>
      <c r="Z775" t="s">
        <v>169</v>
      </c>
      <c r="AA775">
        <v>4</v>
      </c>
      <c r="AB775">
        <v>8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10</v>
      </c>
      <c r="AL775">
        <v>12</v>
      </c>
      <c r="AM775">
        <v>3</v>
      </c>
      <c r="AN775">
        <v>7</v>
      </c>
      <c r="AO775">
        <v>7</v>
      </c>
      <c r="AP775">
        <v>5</v>
      </c>
      <c r="AQ775">
        <v>13</v>
      </c>
      <c r="AR775">
        <v>20</v>
      </c>
      <c r="AS775">
        <v>54</v>
      </c>
      <c r="AT775">
        <v>46</v>
      </c>
      <c r="AU775">
        <v>0</v>
      </c>
      <c r="AV775">
        <v>0</v>
      </c>
      <c r="AW775">
        <v>2.25</v>
      </c>
      <c r="AX775">
        <v>60</v>
      </c>
      <c r="AY775">
        <v>60</v>
      </c>
      <c r="AZ775">
        <v>50</v>
      </c>
      <c r="BA775">
        <v>15</v>
      </c>
      <c r="BB775">
        <v>10</v>
      </c>
      <c r="BC775">
        <v>20</v>
      </c>
      <c r="BD775">
        <v>70</v>
      </c>
      <c r="BE775">
        <v>35</v>
      </c>
      <c r="BF775">
        <v>75</v>
      </c>
      <c r="BG775">
        <v>7.69</v>
      </c>
      <c r="BH775">
        <v>4.3</v>
      </c>
      <c r="BI775">
        <v>2.5099999999999998</v>
      </c>
      <c r="BJ775">
        <v>3.14</v>
      </c>
      <c r="BK775">
        <v>3.19</v>
      </c>
      <c r="BL775">
        <f>1/Table1[[#This Row],[odds_ft_home_team_win]]+1/Table1[[#This Row],[odds_ft_draw]]+1/Table1[[#This Row],[odds_ft_away_team_win]]-1</f>
        <v>3.0357335906061378E-2</v>
      </c>
      <c r="BM775">
        <f>Table1[[#This Row],[Margin]]/3</f>
        <v>1.0119111968687125E-2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 t="s">
        <v>614</v>
      </c>
      <c r="BU775">
        <f>VLOOKUP(Table1[[#This Row],[Reference]],metron,11,FALSE)</f>
        <v>1.330562659846547</v>
      </c>
      <c r="BV775">
        <f>VLOOKUP(Table1[[#This Row],[Reference]],metron,12,FALSE)</f>
        <v>1.1595268542199491</v>
      </c>
    </row>
    <row r="776" spans="1:74" hidden="1" x14ac:dyDescent="0.45">
      <c r="A776" t="s">
        <v>5413</v>
      </c>
      <c r="B776">
        <v>1423279800</v>
      </c>
      <c r="C776" s="3" t="s">
        <v>1415</v>
      </c>
      <c r="D776" t="s">
        <v>65</v>
      </c>
      <c r="E776" t="s">
        <v>66</v>
      </c>
      <c r="F776" t="s">
        <v>88</v>
      </c>
      <c r="G776" t="s">
        <v>98</v>
      </c>
      <c r="H776" t="s">
        <v>66</v>
      </c>
      <c r="I776">
        <f>MROUND(Table1[[#This Row],[Prob_H]]*100,2)/100</f>
        <v>0.54</v>
      </c>
      <c r="J776">
        <f>1/Table1[[#This Row],[odds_ft_home_team_win]]-Table1[[#This Row],[Margin/3]]</f>
        <v>0.53940272517240073</v>
      </c>
      <c r="K776">
        <f>1/Table1[[#This Row],[odds_ft_draw]]-Table1[[#This Row],[Margin/3]]</f>
        <v>0.26317621943769826</v>
      </c>
      <c r="L776">
        <f>1/Table1[[#This Row],[odds_ft_away_team_win]]-Table1[[#This Row],[Margin/3]]</f>
        <v>0.1974210553899011</v>
      </c>
      <c r="M776">
        <v>5</v>
      </c>
      <c r="N776">
        <v>1.5</v>
      </c>
      <c r="O776">
        <v>0.9</v>
      </c>
      <c r="P776">
        <v>1.6</v>
      </c>
      <c r="Q776">
        <v>1.1100000000000001</v>
      </c>
      <c r="R776" t="str" cm="1">
        <f t="array" ref="R7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64</v>
      </c>
      <c r="AA776">
        <v>8</v>
      </c>
      <c r="AB776">
        <v>3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18</v>
      </c>
      <c r="AL776">
        <v>8</v>
      </c>
      <c r="AM776">
        <v>7</v>
      </c>
      <c r="AN776">
        <v>4</v>
      </c>
      <c r="AO776">
        <v>11</v>
      </c>
      <c r="AP776">
        <v>4</v>
      </c>
      <c r="AQ776">
        <v>12</v>
      </c>
      <c r="AR776">
        <v>7</v>
      </c>
      <c r="AS776">
        <v>52</v>
      </c>
      <c r="AT776">
        <v>48</v>
      </c>
      <c r="AU776">
        <v>0</v>
      </c>
      <c r="AV776">
        <v>0</v>
      </c>
      <c r="AW776">
        <v>2.7</v>
      </c>
      <c r="AX776">
        <v>65</v>
      </c>
      <c r="AY776">
        <v>80</v>
      </c>
      <c r="AZ776">
        <v>60</v>
      </c>
      <c r="BA776">
        <v>25</v>
      </c>
      <c r="BB776">
        <v>15</v>
      </c>
      <c r="BC776">
        <v>30</v>
      </c>
      <c r="BD776">
        <v>65</v>
      </c>
      <c r="BE776">
        <v>50</v>
      </c>
      <c r="BF776">
        <v>85</v>
      </c>
      <c r="BG776">
        <v>9.77</v>
      </c>
      <c r="BH776">
        <v>4.5999999999999996</v>
      </c>
      <c r="BI776">
        <v>1.82</v>
      </c>
      <c r="BJ776">
        <v>3.66</v>
      </c>
      <c r="BK776">
        <v>4.82</v>
      </c>
      <c r="BL776">
        <f>1/Table1[[#This Row],[odds_ft_home_team_win]]+1/Table1[[#This Row],[odds_ft_draw]]+1/Table1[[#This Row],[odds_ft_away_team_win]]-1</f>
        <v>3.0143472834446072E-2</v>
      </c>
      <c r="BM776">
        <f>Table1[[#This Row],[Margin]]/3</f>
        <v>1.004782427814869E-2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t="s">
        <v>91</v>
      </c>
      <c r="BU776">
        <f>VLOOKUP(Table1[[#This Row],[Reference]],metron,11,FALSE)</f>
        <v>1.684957590444867</v>
      </c>
      <c r="BV776">
        <f>VLOOKUP(Table1[[#This Row],[Reference]],metron,12,FALSE)</f>
        <v>0.95101263631642718</v>
      </c>
    </row>
    <row r="777" spans="1:74" hidden="1" x14ac:dyDescent="0.45">
      <c r="A777" t="s">
        <v>5413</v>
      </c>
      <c r="B777">
        <v>1423350000</v>
      </c>
      <c r="C777" s="3" t="s">
        <v>1416</v>
      </c>
      <c r="D777" t="s">
        <v>65</v>
      </c>
      <c r="E777" t="s">
        <v>66</v>
      </c>
      <c r="F777" t="s">
        <v>77</v>
      </c>
      <c r="G777" t="s">
        <v>85</v>
      </c>
      <c r="H777" t="s">
        <v>66</v>
      </c>
      <c r="I777">
        <f>MROUND(Table1[[#This Row],[Prob_H]]*100,2)/100</f>
        <v>0.54</v>
      </c>
      <c r="J777">
        <f>1/Table1[[#This Row],[odds_ft_home_team_win]]-Table1[[#This Row],[Margin/3]]</f>
        <v>0.5367771651494383</v>
      </c>
      <c r="K777">
        <f>1/Table1[[#This Row],[odds_ft_draw]]-Table1[[#This Row],[Margin/3]]</f>
        <v>0.27604336343203001</v>
      </c>
      <c r="L777">
        <f>1/Table1[[#This Row],[odds_ft_away_team_win]]-Table1[[#This Row],[Margin/3]]</f>
        <v>0.18717947141853172</v>
      </c>
      <c r="M777">
        <v>5</v>
      </c>
      <c r="N777">
        <v>1.9</v>
      </c>
      <c r="O777">
        <v>1.08</v>
      </c>
      <c r="P777">
        <v>1.71</v>
      </c>
      <c r="Q777">
        <v>1</v>
      </c>
      <c r="R777" t="str" cm="1">
        <f t="array" ref="R7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0</v>
      </c>
      <c r="Y777">
        <v>23</v>
      </c>
      <c r="AA777">
        <v>5</v>
      </c>
      <c r="AB777">
        <v>0</v>
      </c>
      <c r="AC777">
        <v>1</v>
      </c>
      <c r="AD777">
        <v>0</v>
      </c>
      <c r="AE777">
        <v>2</v>
      </c>
      <c r="AF777">
        <v>0</v>
      </c>
      <c r="AG777">
        <v>0</v>
      </c>
      <c r="AH777">
        <v>1</v>
      </c>
      <c r="AI777">
        <v>0</v>
      </c>
      <c r="AJ777">
        <v>2</v>
      </c>
      <c r="AK777">
        <v>14</v>
      </c>
      <c r="AL777">
        <v>9</v>
      </c>
      <c r="AM777">
        <v>5</v>
      </c>
      <c r="AN777">
        <v>3</v>
      </c>
      <c r="AO777">
        <v>9</v>
      </c>
      <c r="AP777">
        <v>6</v>
      </c>
      <c r="AQ777">
        <v>12</v>
      </c>
      <c r="AR777">
        <v>9</v>
      </c>
      <c r="AS777">
        <v>53</v>
      </c>
      <c r="AT777">
        <v>47</v>
      </c>
      <c r="AU777">
        <v>0</v>
      </c>
      <c r="AV777">
        <v>0</v>
      </c>
      <c r="AW777">
        <v>2.21</v>
      </c>
      <c r="AX777">
        <v>36</v>
      </c>
      <c r="AY777">
        <v>54</v>
      </c>
      <c r="AZ777">
        <v>41</v>
      </c>
      <c r="BA777">
        <v>23</v>
      </c>
      <c r="BB777">
        <v>9</v>
      </c>
      <c r="BC777">
        <v>19</v>
      </c>
      <c r="BD777">
        <v>69</v>
      </c>
      <c r="BE777">
        <v>36</v>
      </c>
      <c r="BF777">
        <v>72</v>
      </c>
      <c r="BG777">
        <v>10.3</v>
      </c>
      <c r="BH777">
        <v>4.5199999999999996</v>
      </c>
      <c r="BI777">
        <v>1.83</v>
      </c>
      <c r="BJ777">
        <v>3.5</v>
      </c>
      <c r="BK777">
        <v>5.08</v>
      </c>
      <c r="BL777">
        <f>1/Table1[[#This Row],[odds_ft_home_team_win]]+1/Table1[[#This Row],[odds_ft_draw]]+1/Table1[[#This Row],[odds_ft_away_team_win]]-1</f>
        <v>2.9012766846767013E-2</v>
      </c>
      <c r="BM777">
        <f>Table1[[#This Row],[Margin]]/3</f>
        <v>9.6709222822556704E-3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t="s">
        <v>79</v>
      </c>
      <c r="BU777">
        <f>VLOOKUP(Table1[[#This Row],[Reference]],metron,11,FALSE)</f>
        <v>1.684957590444867</v>
      </c>
      <c r="BV777">
        <f>VLOOKUP(Table1[[#This Row],[Reference]],metron,12,FALSE)</f>
        <v>0.95101263631642718</v>
      </c>
    </row>
    <row r="778" spans="1:74" hidden="1" x14ac:dyDescent="0.45">
      <c r="A778" t="s">
        <v>5413</v>
      </c>
      <c r="B778">
        <v>1423357200</v>
      </c>
      <c r="C778" s="3" t="s">
        <v>1417</v>
      </c>
      <c r="D778" t="s">
        <v>65</v>
      </c>
      <c r="E778" t="s">
        <v>66</v>
      </c>
      <c r="F778" t="s">
        <v>68</v>
      </c>
      <c r="G778" t="s">
        <v>73</v>
      </c>
      <c r="H778" t="s">
        <v>66</v>
      </c>
      <c r="I778">
        <f>MROUND(Table1[[#This Row],[Prob_H]]*100,2)/100</f>
        <v>0.62</v>
      </c>
      <c r="J778">
        <f>1/Table1[[#This Row],[odds_ft_home_team_win]]-Table1[[#This Row],[Margin/3]]</f>
        <v>0.61092394815121032</v>
      </c>
      <c r="K778">
        <f>1/Table1[[#This Row],[odds_ft_draw]]-Table1[[#This Row],[Margin/3]]</f>
        <v>0.25862314002992542</v>
      </c>
      <c r="L778">
        <f>1/Table1[[#This Row],[odds_ft_away_team_win]]-Table1[[#This Row],[Margin/3]]</f>
        <v>0.1304529118188642</v>
      </c>
      <c r="M778">
        <v>5</v>
      </c>
      <c r="N778">
        <v>1.62</v>
      </c>
      <c r="O778">
        <v>0.8</v>
      </c>
      <c r="P778">
        <v>2</v>
      </c>
      <c r="Q778">
        <v>0.82</v>
      </c>
      <c r="R778" t="str" cm="1">
        <f t="array" ref="R7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52</v>
      </c>
      <c r="AA778">
        <v>10</v>
      </c>
      <c r="AB778">
        <v>7</v>
      </c>
      <c r="AC778">
        <v>3</v>
      </c>
      <c r="AD778">
        <v>0</v>
      </c>
      <c r="AE778">
        <v>3</v>
      </c>
      <c r="AF778">
        <v>0</v>
      </c>
      <c r="AG778">
        <v>1</v>
      </c>
      <c r="AH778">
        <v>2</v>
      </c>
      <c r="AI778">
        <v>3</v>
      </c>
      <c r="AJ778">
        <v>0</v>
      </c>
      <c r="AK778">
        <v>16</v>
      </c>
      <c r="AL778">
        <v>9</v>
      </c>
      <c r="AM778">
        <v>7</v>
      </c>
      <c r="AN778">
        <v>5</v>
      </c>
      <c r="AO778">
        <v>9</v>
      </c>
      <c r="AP778">
        <v>4</v>
      </c>
      <c r="AQ778">
        <v>22</v>
      </c>
      <c r="AR778">
        <v>20</v>
      </c>
      <c r="AS778">
        <v>49</v>
      </c>
      <c r="AT778">
        <v>51</v>
      </c>
      <c r="AU778">
        <v>0</v>
      </c>
      <c r="AV778">
        <v>0</v>
      </c>
      <c r="AW778">
        <v>1.66</v>
      </c>
      <c r="AX778">
        <v>39</v>
      </c>
      <c r="AY778">
        <v>47</v>
      </c>
      <c r="AZ778">
        <v>22</v>
      </c>
      <c r="BA778">
        <v>9</v>
      </c>
      <c r="BB778">
        <v>4</v>
      </c>
      <c r="BC778">
        <v>29</v>
      </c>
      <c r="BD778">
        <v>56</v>
      </c>
      <c r="BE778">
        <v>18</v>
      </c>
      <c r="BF778">
        <v>51</v>
      </c>
      <c r="BG778">
        <v>9.08</v>
      </c>
      <c r="BH778">
        <v>5.36</v>
      </c>
      <c r="BI778">
        <v>1.61</v>
      </c>
      <c r="BJ778">
        <v>3.72</v>
      </c>
      <c r="BK778">
        <v>7.11</v>
      </c>
      <c r="BL778">
        <f>1/Table1[[#This Row],[odds_ft_home_team_win]]+1/Table1[[#This Row],[odds_ft_draw]]+1/Table1[[#This Row],[odds_ft_away_team_win]]-1</f>
        <v>3.0582192813449538E-2</v>
      </c>
      <c r="BM778">
        <f>Table1[[#This Row],[Margin]]/3</f>
        <v>1.0194064271149847E-2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116</v>
      </c>
      <c r="BU778">
        <f>VLOOKUP(Table1[[#This Row],[Reference]],metron,11,FALSE)</f>
        <v>1.8681481481481479</v>
      </c>
      <c r="BV778">
        <f>VLOOKUP(Table1[[#This Row],[Reference]],metron,12,FALSE)</f>
        <v>0.86851851851851847</v>
      </c>
    </row>
    <row r="779" spans="1:74" hidden="1" x14ac:dyDescent="0.45">
      <c r="A779" t="s">
        <v>5413</v>
      </c>
      <c r="B779">
        <v>1423361160</v>
      </c>
      <c r="C779" s="3" t="s">
        <v>1418</v>
      </c>
      <c r="D779" t="s">
        <v>65</v>
      </c>
      <c r="E779" t="s">
        <v>66</v>
      </c>
      <c r="F779" t="s">
        <v>103</v>
      </c>
      <c r="G779" t="s">
        <v>97</v>
      </c>
      <c r="H779" t="s">
        <v>66</v>
      </c>
      <c r="I779">
        <f>MROUND(Table1[[#This Row],[Prob_H]]*100,2)/100</f>
        <v>0.38</v>
      </c>
      <c r="J779">
        <f>1/Table1[[#This Row],[odds_ft_home_team_win]]-Table1[[#This Row],[Margin/3]]</f>
        <v>0.37165397819231211</v>
      </c>
      <c r="K779">
        <f>1/Table1[[#This Row],[odds_ft_draw]]-Table1[[#This Row],[Margin/3]]</f>
        <v>0.30053359509051514</v>
      </c>
      <c r="L779">
        <f>1/Table1[[#This Row],[odds_ft_away_team_win]]-Table1[[#This Row],[Margin/3]]</f>
        <v>0.32781242671717287</v>
      </c>
      <c r="M779">
        <v>5</v>
      </c>
      <c r="N779">
        <v>1.64</v>
      </c>
      <c r="O779">
        <v>1.17</v>
      </c>
      <c r="P779">
        <v>1.9</v>
      </c>
      <c r="Q779">
        <v>1</v>
      </c>
      <c r="R779" t="str" cm="1">
        <f t="array" ref="R7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79">
        <v>1</v>
      </c>
      <c r="T779">
        <v>1</v>
      </c>
      <c r="U779">
        <v>2</v>
      </c>
      <c r="V779">
        <v>1</v>
      </c>
      <c r="W779">
        <v>1</v>
      </c>
      <c r="X779">
        <v>0</v>
      </c>
      <c r="Y779">
        <v>4</v>
      </c>
      <c r="Z779">
        <v>71</v>
      </c>
      <c r="AA779">
        <v>4</v>
      </c>
      <c r="AB779">
        <v>4</v>
      </c>
      <c r="AC779">
        <v>1</v>
      </c>
      <c r="AD779">
        <v>0</v>
      </c>
      <c r="AE779">
        <v>2</v>
      </c>
      <c r="AF779">
        <v>1</v>
      </c>
      <c r="AG779">
        <v>0</v>
      </c>
      <c r="AH779">
        <v>1</v>
      </c>
      <c r="AI779">
        <v>1</v>
      </c>
      <c r="AJ779">
        <v>2</v>
      </c>
      <c r="AK779">
        <v>10</v>
      </c>
      <c r="AL779">
        <v>10</v>
      </c>
      <c r="AM779">
        <v>6</v>
      </c>
      <c r="AN779">
        <v>4</v>
      </c>
      <c r="AO779">
        <v>4</v>
      </c>
      <c r="AP779">
        <v>6</v>
      </c>
      <c r="AQ779">
        <v>14</v>
      </c>
      <c r="AR779">
        <v>13</v>
      </c>
      <c r="AS779">
        <v>56</v>
      </c>
      <c r="AT779">
        <v>44</v>
      </c>
      <c r="AU779">
        <v>0</v>
      </c>
      <c r="AV779">
        <v>0</v>
      </c>
      <c r="AW779">
        <v>2.09</v>
      </c>
      <c r="AX779">
        <v>48</v>
      </c>
      <c r="AY779">
        <v>66</v>
      </c>
      <c r="AZ779">
        <v>39</v>
      </c>
      <c r="BA779">
        <v>13</v>
      </c>
      <c r="BB779">
        <v>9</v>
      </c>
      <c r="BC779">
        <v>30</v>
      </c>
      <c r="BD779">
        <v>66</v>
      </c>
      <c r="BE779">
        <v>35</v>
      </c>
      <c r="BF779">
        <v>66</v>
      </c>
      <c r="BG779">
        <v>10.85</v>
      </c>
      <c r="BH779">
        <v>4.38</v>
      </c>
      <c r="BI779">
        <v>2.62</v>
      </c>
      <c r="BJ779">
        <v>3.22</v>
      </c>
      <c r="BK779">
        <v>2.96</v>
      </c>
      <c r="BL779">
        <f>1/Table1[[#This Row],[odds_ft_home_team_win]]+1/Table1[[#This Row],[odds_ft_draw]]+1/Table1[[#This Row],[odds_ft_away_team_win]]-1</f>
        <v>3.0076233361994831E-2</v>
      </c>
      <c r="BM779">
        <f>Table1[[#This Row],[Margin]]/3</f>
        <v>1.0025411120664943E-2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118</v>
      </c>
      <c r="BU779">
        <f>VLOOKUP(Table1[[#This Row],[Reference]],metron,11,FALSE)</f>
        <v>1.330562659846547</v>
      </c>
      <c r="BV779">
        <f>VLOOKUP(Table1[[#This Row],[Reference]],metron,12,FALSE)</f>
        <v>1.1595268542199491</v>
      </c>
    </row>
    <row r="780" spans="1:74" hidden="1" x14ac:dyDescent="0.45">
      <c r="A780" t="s">
        <v>5413</v>
      </c>
      <c r="B780">
        <v>1423364400</v>
      </c>
      <c r="C780" s="3" t="s">
        <v>1419</v>
      </c>
      <c r="D780" t="s">
        <v>65</v>
      </c>
      <c r="E780" t="s">
        <v>66</v>
      </c>
      <c r="F780" t="s">
        <v>67</v>
      </c>
      <c r="G780" t="s">
        <v>72</v>
      </c>
      <c r="H780" t="s">
        <v>66</v>
      </c>
      <c r="I780">
        <f>MROUND(Table1[[#This Row],[Prob_H]]*100,2)/100</f>
        <v>0.38</v>
      </c>
      <c r="J780">
        <f>1/Table1[[#This Row],[odds_ft_home_team_win]]-Table1[[#This Row],[Margin/3]]</f>
        <v>0.37741979327366659</v>
      </c>
      <c r="K780">
        <f>1/Table1[[#This Row],[odds_ft_draw]]-Table1[[#This Row],[Margin/3]]</f>
        <v>0.29377426183001543</v>
      </c>
      <c r="L780">
        <f>1/Table1[[#This Row],[odds_ft_away_team_win]]-Table1[[#This Row],[Margin/3]]</f>
        <v>0.32880594489631804</v>
      </c>
      <c r="M780">
        <v>5</v>
      </c>
      <c r="N780">
        <v>2.09</v>
      </c>
      <c r="O780">
        <v>0.9</v>
      </c>
      <c r="P780">
        <v>1.67</v>
      </c>
      <c r="Q780">
        <v>0.82</v>
      </c>
      <c r="R780" t="str" cm="1">
        <f t="array" ref="R7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80">
        <v>2</v>
      </c>
      <c r="T780">
        <v>2</v>
      </c>
      <c r="U780">
        <v>4</v>
      </c>
      <c r="V780">
        <v>2</v>
      </c>
      <c r="W780">
        <v>1</v>
      </c>
      <c r="X780">
        <v>1</v>
      </c>
      <c r="Y780" t="s">
        <v>1420</v>
      </c>
      <c r="Z780" t="s">
        <v>1421</v>
      </c>
      <c r="AA780">
        <v>3</v>
      </c>
      <c r="AB780">
        <v>7</v>
      </c>
      <c r="AC780">
        <v>1</v>
      </c>
      <c r="AD780">
        <v>0</v>
      </c>
      <c r="AE780">
        <v>2</v>
      </c>
      <c r="AF780">
        <v>0</v>
      </c>
      <c r="AG780">
        <v>1</v>
      </c>
      <c r="AH780">
        <v>0</v>
      </c>
      <c r="AI780">
        <v>1</v>
      </c>
      <c r="AJ780">
        <v>1</v>
      </c>
      <c r="AK780">
        <v>9</v>
      </c>
      <c r="AL780">
        <v>15</v>
      </c>
      <c r="AM780">
        <v>3</v>
      </c>
      <c r="AN780">
        <v>9</v>
      </c>
      <c r="AO780">
        <v>6</v>
      </c>
      <c r="AP780">
        <v>6</v>
      </c>
      <c r="AQ780">
        <v>20</v>
      </c>
      <c r="AR780">
        <v>7</v>
      </c>
      <c r="AS780">
        <v>49</v>
      </c>
      <c r="AT780">
        <v>51</v>
      </c>
      <c r="AU780">
        <v>0</v>
      </c>
      <c r="AV780">
        <v>0</v>
      </c>
      <c r="AW780">
        <v>2.38</v>
      </c>
      <c r="AX780">
        <v>77</v>
      </c>
      <c r="AY780">
        <v>81</v>
      </c>
      <c r="AZ780">
        <v>43</v>
      </c>
      <c r="BA780">
        <v>14</v>
      </c>
      <c r="BB780">
        <v>10</v>
      </c>
      <c r="BC780">
        <v>34</v>
      </c>
      <c r="BD780">
        <v>73</v>
      </c>
      <c r="BE780">
        <v>38</v>
      </c>
      <c r="BF780">
        <v>67</v>
      </c>
      <c r="BG780">
        <v>9.6300000000000008</v>
      </c>
      <c r="BH780">
        <v>4.5999999999999996</v>
      </c>
      <c r="BI780">
        <v>2.58</v>
      </c>
      <c r="BJ780">
        <v>3.29</v>
      </c>
      <c r="BK780">
        <v>2.95</v>
      </c>
      <c r="BL780">
        <f>1/Table1[[#This Row],[odds_ft_home_team_win]]+1/Table1[[#This Row],[odds_ft_draw]]+1/Table1[[#This Row],[odds_ft_away_team_win]]-1</f>
        <v>3.0531317853418782E-2</v>
      </c>
      <c r="BM780">
        <f>Table1[[#This Row],[Margin]]/3</f>
        <v>1.0177105951139595E-2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70</v>
      </c>
      <c r="BU780">
        <f>VLOOKUP(Table1[[#This Row],[Reference]],metron,11,FALSE)</f>
        <v>1.330562659846547</v>
      </c>
      <c r="BV780">
        <f>VLOOKUP(Table1[[#This Row],[Reference]],metron,12,FALSE)</f>
        <v>1.1595268542199491</v>
      </c>
    </row>
    <row r="781" spans="1:74" hidden="1" x14ac:dyDescent="0.45">
      <c r="A781" t="s">
        <v>5413</v>
      </c>
      <c r="B781">
        <v>1423418400</v>
      </c>
      <c r="C781" s="3" t="s">
        <v>1422</v>
      </c>
      <c r="D781" t="s">
        <v>65</v>
      </c>
      <c r="E781" t="s">
        <v>66</v>
      </c>
      <c r="F781" t="s">
        <v>94</v>
      </c>
      <c r="G781" t="s">
        <v>81</v>
      </c>
      <c r="H781" t="s">
        <v>66</v>
      </c>
      <c r="I781">
        <f>MROUND(Table1[[#This Row],[Prob_H]]*100,2)/100</f>
        <v>0.38</v>
      </c>
      <c r="J781">
        <f>1/Table1[[#This Row],[odds_ft_home_team_win]]-Table1[[#This Row],[Margin/3]]</f>
        <v>0.37015558019481293</v>
      </c>
      <c r="K781">
        <f>1/Table1[[#This Row],[odds_ft_draw]]-Table1[[#This Row],[Margin/3]]</f>
        <v>0.28404509037150716</v>
      </c>
      <c r="L781">
        <f>1/Table1[[#This Row],[odds_ft_away_team_win]]-Table1[[#This Row],[Margin/3]]</f>
        <v>0.34579932943368008</v>
      </c>
      <c r="M781">
        <v>5</v>
      </c>
      <c r="N781">
        <v>1.36</v>
      </c>
      <c r="O781">
        <v>0.7</v>
      </c>
      <c r="P781">
        <v>1.5</v>
      </c>
      <c r="Q781">
        <v>0.59</v>
      </c>
      <c r="R781" t="str" cm="1">
        <f t="array" ref="R7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1">
        <v>1</v>
      </c>
      <c r="T781">
        <v>3</v>
      </c>
      <c r="U781">
        <v>4</v>
      </c>
      <c r="V781">
        <v>2</v>
      </c>
      <c r="W781">
        <v>0</v>
      </c>
      <c r="X781">
        <v>2</v>
      </c>
      <c r="Y781">
        <v>75</v>
      </c>
      <c r="Z781" t="s">
        <v>1423</v>
      </c>
      <c r="AA781">
        <v>8</v>
      </c>
      <c r="AB781">
        <v>2</v>
      </c>
      <c r="AC781">
        <v>2</v>
      </c>
      <c r="AD781">
        <v>0</v>
      </c>
      <c r="AE781">
        <v>1</v>
      </c>
      <c r="AF781">
        <v>0</v>
      </c>
      <c r="AG781">
        <v>0</v>
      </c>
      <c r="AH781">
        <v>2</v>
      </c>
      <c r="AI781">
        <v>0</v>
      </c>
      <c r="AJ781">
        <v>1</v>
      </c>
      <c r="AK781">
        <v>14</v>
      </c>
      <c r="AL781">
        <v>6</v>
      </c>
      <c r="AM781">
        <v>4</v>
      </c>
      <c r="AN781">
        <v>3</v>
      </c>
      <c r="AO781">
        <v>10</v>
      </c>
      <c r="AP781">
        <v>3</v>
      </c>
      <c r="AQ781">
        <v>12</v>
      </c>
      <c r="AR781">
        <v>12</v>
      </c>
      <c r="AS781">
        <v>56</v>
      </c>
      <c r="AT781">
        <v>44</v>
      </c>
      <c r="AU781">
        <v>0</v>
      </c>
      <c r="AV781">
        <v>0</v>
      </c>
      <c r="AW781">
        <v>2.93</v>
      </c>
      <c r="AX781">
        <v>62</v>
      </c>
      <c r="AY781">
        <v>67</v>
      </c>
      <c r="AZ781">
        <v>48</v>
      </c>
      <c r="BA781">
        <v>43</v>
      </c>
      <c r="BB781">
        <v>34</v>
      </c>
      <c r="BC781">
        <v>38</v>
      </c>
      <c r="BD781">
        <v>63</v>
      </c>
      <c r="BE781">
        <v>43</v>
      </c>
      <c r="BF781">
        <v>81</v>
      </c>
      <c r="BG781">
        <v>9.44</v>
      </c>
      <c r="BH781">
        <v>4.83</v>
      </c>
      <c r="BI781">
        <v>2.63</v>
      </c>
      <c r="BJ781">
        <v>3.4</v>
      </c>
      <c r="BK781">
        <v>2.81</v>
      </c>
      <c r="BL781">
        <f>1/Table1[[#This Row],[odds_ft_home_team_win]]+1/Table1[[#This Row],[odds_ft_draw]]+1/Table1[[#This Row],[odds_ft_away_team_win]]-1</f>
        <v>3.0217670061949198E-2</v>
      </c>
      <c r="BM781">
        <f>Table1[[#This Row],[Margin]]/3</f>
        <v>1.00725566873164E-2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124</v>
      </c>
      <c r="BU781">
        <f>VLOOKUP(Table1[[#This Row],[Reference]],metron,11,FALSE)</f>
        <v>1.330562659846547</v>
      </c>
      <c r="BV781">
        <f>VLOOKUP(Table1[[#This Row],[Reference]],metron,12,FALSE)</f>
        <v>1.1595268542199491</v>
      </c>
    </row>
    <row r="782" spans="1:74" hidden="1" x14ac:dyDescent="0.45">
      <c r="A782" t="s">
        <v>5413</v>
      </c>
      <c r="B782">
        <v>1423436400</v>
      </c>
      <c r="C782" s="3" t="s">
        <v>1424</v>
      </c>
      <c r="D782" t="s">
        <v>65</v>
      </c>
      <c r="E782" t="s">
        <v>66</v>
      </c>
      <c r="F782" t="s">
        <v>1115</v>
      </c>
      <c r="G782" t="s">
        <v>93</v>
      </c>
      <c r="H782" t="s">
        <v>66</v>
      </c>
      <c r="I782">
        <f>MROUND(Table1[[#This Row],[Prob_H]]*100,2)/100</f>
        <v>0.36</v>
      </c>
      <c r="J782">
        <f>1/Table1[[#This Row],[odds_ft_home_team_win]]-Table1[[#This Row],[Margin/3]]</f>
        <v>0.36013860285704941</v>
      </c>
      <c r="K782">
        <f>1/Table1[[#This Row],[odds_ft_draw]]-Table1[[#This Row],[Margin/3]]</f>
        <v>0.31339282795593476</v>
      </c>
      <c r="L782">
        <f>1/Table1[[#This Row],[odds_ft_away_team_win]]-Table1[[#This Row],[Margin/3]]</f>
        <v>0.32646856918701572</v>
      </c>
      <c r="M782">
        <v>5</v>
      </c>
      <c r="N782">
        <v>1.4</v>
      </c>
      <c r="O782">
        <v>1.73</v>
      </c>
      <c r="P782">
        <v>1.1200000000000001</v>
      </c>
      <c r="Q782">
        <v>1.79</v>
      </c>
      <c r="R782" t="str" cm="1">
        <f t="array" ref="R7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2">
        <v>0</v>
      </c>
      <c r="T782">
        <v>2</v>
      </c>
      <c r="U782">
        <v>2</v>
      </c>
      <c r="V782">
        <v>1</v>
      </c>
      <c r="W782">
        <v>0</v>
      </c>
      <c r="X782">
        <v>1</v>
      </c>
      <c r="Z782" t="s">
        <v>1425</v>
      </c>
      <c r="AA782">
        <v>3</v>
      </c>
      <c r="AB782">
        <v>3</v>
      </c>
      <c r="AC782">
        <v>4</v>
      </c>
      <c r="AD782">
        <v>0</v>
      </c>
      <c r="AE782">
        <v>4</v>
      </c>
      <c r="AF782">
        <v>0</v>
      </c>
      <c r="AG782">
        <v>1</v>
      </c>
      <c r="AH782">
        <v>3</v>
      </c>
      <c r="AI782">
        <v>2</v>
      </c>
      <c r="AJ782">
        <v>2</v>
      </c>
      <c r="AK782">
        <v>7</v>
      </c>
      <c r="AL782">
        <v>5</v>
      </c>
      <c r="AM782">
        <v>3</v>
      </c>
      <c r="AN782">
        <v>3</v>
      </c>
      <c r="AO782">
        <v>4</v>
      </c>
      <c r="AP782">
        <v>2</v>
      </c>
      <c r="AQ782">
        <v>14</v>
      </c>
      <c r="AR782">
        <v>18</v>
      </c>
      <c r="AS782">
        <v>42</v>
      </c>
      <c r="AT782">
        <v>58</v>
      </c>
      <c r="AU782">
        <v>0</v>
      </c>
      <c r="AV782">
        <v>0</v>
      </c>
      <c r="AW782">
        <v>1.83</v>
      </c>
      <c r="AX782">
        <v>43</v>
      </c>
      <c r="AY782">
        <v>52</v>
      </c>
      <c r="AZ782">
        <v>28</v>
      </c>
      <c r="BA782">
        <v>14</v>
      </c>
      <c r="BB782">
        <v>0</v>
      </c>
      <c r="BC782">
        <v>9</v>
      </c>
      <c r="BD782">
        <v>42</v>
      </c>
      <c r="BE782">
        <v>33</v>
      </c>
      <c r="BF782">
        <v>81</v>
      </c>
      <c r="BG782">
        <v>9.33</v>
      </c>
      <c r="BH782">
        <v>4.82</v>
      </c>
      <c r="BI782">
        <v>2.7</v>
      </c>
      <c r="BJ782">
        <v>3.09</v>
      </c>
      <c r="BK782">
        <v>2.97</v>
      </c>
      <c r="BL782">
        <f>1/Table1[[#This Row],[odds_ft_home_team_win]]+1/Table1[[#This Row],[odds_ft_draw]]+1/Table1[[#This Row],[odds_ft_away_team_win]]-1</f>
        <v>3.0695302539962777E-2</v>
      </c>
      <c r="BM782">
        <f>Table1[[#This Row],[Margin]]/3</f>
        <v>1.0231767513320925E-2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t="s">
        <v>95</v>
      </c>
      <c r="BU782">
        <f>VLOOKUP(Table1[[#This Row],[Reference]],metron,11,FALSE)</f>
        <v>1.269326094653606</v>
      </c>
      <c r="BV782">
        <f>VLOOKUP(Table1[[#This Row],[Reference]],metron,12,FALSE)</f>
        <v>1.2417089578661631</v>
      </c>
    </row>
    <row r="783" spans="1:74" hidden="1" x14ac:dyDescent="0.45">
      <c r="A783" t="s">
        <v>5412</v>
      </c>
      <c r="B783">
        <v>1439598600</v>
      </c>
      <c r="C783" s="3" t="s">
        <v>1695</v>
      </c>
      <c r="D783" t="s">
        <v>65</v>
      </c>
      <c r="E783" t="s">
        <v>66</v>
      </c>
      <c r="F783" t="s">
        <v>611</v>
      </c>
      <c r="G783" t="s">
        <v>80</v>
      </c>
      <c r="H783" t="s">
        <v>66</v>
      </c>
      <c r="I783">
        <f>MROUND(Table1[[#This Row],[Prob_H]]*100,2)/100</f>
        <v>0.38</v>
      </c>
      <c r="J783">
        <f>1/Table1[[#This Row],[odds_ft_home_team_win]]-Table1[[#This Row],[Margin/3]]</f>
        <v>0.38833084292127096</v>
      </c>
      <c r="K783">
        <f>1/Table1[[#This Row],[odds_ft_draw]]-Table1[[#This Row],[Margin/3]]</f>
        <v>0.29387583620043389</v>
      </c>
      <c r="L783">
        <f>1/Table1[[#This Row],[odds_ft_away_team_win]]-Table1[[#This Row],[Margin/3]]</f>
        <v>0.31779332087829532</v>
      </c>
      <c r="M783">
        <v>5</v>
      </c>
      <c r="N783">
        <v>3</v>
      </c>
      <c r="O783">
        <v>2</v>
      </c>
      <c r="P783">
        <v>1.61</v>
      </c>
      <c r="Q783">
        <v>0.76</v>
      </c>
      <c r="R783" t="str" cm="1">
        <f t="array" ref="R7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83">
        <v>2</v>
      </c>
      <c r="T783">
        <v>2</v>
      </c>
      <c r="U783">
        <v>4</v>
      </c>
      <c r="V783">
        <v>4</v>
      </c>
      <c r="W783">
        <v>2</v>
      </c>
      <c r="X783">
        <v>2</v>
      </c>
      <c r="Y783" t="s">
        <v>1696</v>
      </c>
      <c r="Z783" t="s">
        <v>1697</v>
      </c>
      <c r="AA783">
        <v>4</v>
      </c>
      <c r="AB783">
        <v>9</v>
      </c>
      <c r="AC783">
        <v>0</v>
      </c>
      <c r="AD783">
        <v>0</v>
      </c>
      <c r="AE783">
        <v>3</v>
      </c>
      <c r="AF783">
        <v>0</v>
      </c>
      <c r="AG783">
        <v>0</v>
      </c>
      <c r="AH783">
        <v>0</v>
      </c>
      <c r="AI783">
        <v>1</v>
      </c>
      <c r="AJ783">
        <v>2</v>
      </c>
      <c r="AK783">
        <v>9</v>
      </c>
      <c r="AL783">
        <v>11</v>
      </c>
      <c r="AM783">
        <v>5</v>
      </c>
      <c r="AN783">
        <v>3</v>
      </c>
      <c r="AO783">
        <v>4</v>
      </c>
      <c r="AP783">
        <v>8</v>
      </c>
      <c r="AQ783">
        <v>13</v>
      </c>
      <c r="AR783">
        <v>18</v>
      </c>
      <c r="AS783">
        <v>46</v>
      </c>
      <c r="AT783">
        <v>54</v>
      </c>
      <c r="AU783">
        <v>0</v>
      </c>
      <c r="AV783">
        <v>0</v>
      </c>
      <c r="AW783">
        <v>2.25</v>
      </c>
      <c r="AX783">
        <v>50</v>
      </c>
      <c r="AY783">
        <v>100</v>
      </c>
      <c r="AZ783">
        <v>25</v>
      </c>
      <c r="BA783">
        <v>0</v>
      </c>
      <c r="BB783">
        <v>0</v>
      </c>
      <c r="BC783">
        <v>0</v>
      </c>
      <c r="BD783">
        <v>50</v>
      </c>
      <c r="BE783">
        <v>75</v>
      </c>
      <c r="BF783">
        <v>100</v>
      </c>
      <c r="BG783">
        <v>11</v>
      </c>
      <c r="BH783">
        <v>3</v>
      </c>
      <c r="BI783">
        <v>2.5099999999999998</v>
      </c>
      <c r="BJ783">
        <v>3.29</v>
      </c>
      <c r="BK783">
        <v>3.05</v>
      </c>
      <c r="BL783">
        <f>1/Table1[[#This Row],[odds_ft_home_team_win]]+1/Table1[[#This Row],[odds_ft_draw]]+1/Table1[[#This Row],[odds_ft_away_team_win]]-1</f>
        <v>3.0226594742163382E-2</v>
      </c>
      <c r="BM783">
        <f>Table1[[#This Row],[Margin]]/3</f>
        <v>1.0075531580721128E-2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 t="s">
        <v>614</v>
      </c>
      <c r="BU783">
        <f>VLOOKUP(Table1[[#This Row],[Reference]],metron,11,FALSE)</f>
        <v>1.330562659846547</v>
      </c>
      <c r="BV783">
        <f>VLOOKUP(Table1[[#This Row],[Reference]],metron,12,FALSE)</f>
        <v>1.1595268542199491</v>
      </c>
    </row>
    <row r="784" spans="1:74" hidden="1" x14ac:dyDescent="0.45">
      <c r="A784" t="s">
        <v>5412</v>
      </c>
      <c r="B784">
        <v>1439605800</v>
      </c>
      <c r="C784" s="3" t="s">
        <v>1698</v>
      </c>
      <c r="D784" t="s">
        <v>65</v>
      </c>
      <c r="E784" t="s">
        <v>66</v>
      </c>
      <c r="F784" t="s">
        <v>88</v>
      </c>
      <c r="G784" t="s">
        <v>86</v>
      </c>
      <c r="H784" t="s">
        <v>66</v>
      </c>
      <c r="I784">
        <f>MROUND(Table1[[#This Row],[Prob_H]]*100,2)/100</f>
        <v>0.36</v>
      </c>
      <c r="J784">
        <f>1/Table1[[#This Row],[odds_ft_home_team_win]]-Table1[[#This Row],[Margin/3]]</f>
        <v>0.3539099328887812</v>
      </c>
      <c r="K784">
        <f>1/Table1[[#This Row],[odds_ft_draw]]-Table1[[#This Row],[Margin/3]]</f>
        <v>0.27845800729276338</v>
      </c>
      <c r="L784">
        <f>1/Table1[[#This Row],[odds_ft_away_team_win]]-Table1[[#This Row],[Margin/3]]</f>
        <v>0.36763205981845531</v>
      </c>
      <c r="M784">
        <v>5</v>
      </c>
      <c r="N784">
        <v>0</v>
      </c>
      <c r="O784">
        <v>1.5</v>
      </c>
      <c r="P784">
        <v>1.06</v>
      </c>
      <c r="Q784">
        <v>1.71</v>
      </c>
      <c r="R784" t="str" cm="1">
        <f t="array" ref="R7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4">
        <v>0</v>
      </c>
      <c r="T784">
        <v>2</v>
      </c>
      <c r="U784">
        <v>2</v>
      </c>
      <c r="V784">
        <v>1</v>
      </c>
      <c r="W784">
        <v>0</v>
      </c>
      <c r="X784">
        <v>1</v>
      </c>
      <c r="Z784" t="s">
        <v>1699</v>
      </c>
      <c r="AA784">
        <v>6</v>
      </c>
      <c r="AB784">
        <v>3</v>
      </c>
      <c r="AC784">
        <v>5</v>
      </c>
      <c r="AD784">
        <v>0</v>
      </c>
      <c r="AE784">
        <v>5</v>
      </c>
      <c r="AF784">
        <v>0</v>
      </c>
      <c r="AG784">
        <v>3</v>
      </c>
      <c r="AH784">
        <v>2</v>
      </c>
      <c r="AI784">
        <v>1</v>
      </c>
      <c r="AJ784">
        <v>4</v>
      </c>
      <c r="AK784">
        <v>12</v>
      </c>
      <c r="AL784">
        <v>5</v>
      </c>
      <c r="AM784">
        <v>6</v>
      </c>
      <c r="AN784">
        <v>3</v>
      </c>
      <c r="AO784">
        <v>6</v>
      </c>
      <c r="AP784">
        <v>2</v>
      </c>
      <c r="AQ784">
        <v>16</v>
      </c>
      <c r="AR784">
        <v>22</v>
      </c>
      <c r="AS784">
        <v>58</v>
      </c>
      <c r="AT784">
        <v>42</v>
      </c>
      <c r="AU784">
        <v>0</v>
      </c>
      <c r="AV784">
        <v>0</v>
      </c>
      <c r="AW784">
        <v>3.5</v>
      </c>
      <c r="AX784">
        <v>50</v>
      </c>
      <c r="AY784">
        <v>75</v>
      </c>
      <c r="AZ784">
        <v>75</v>
      </c>
      <c r="BA784">
        <v>50</v>
      </c>
      <c r="BB784">
        <v>25</v>
      </c>
      <c r="BC784">
        <v>25</v>
      </c>
      <c r="BD784">
        <v>75</v>
      </c>
      <c r="BE784">
        <v>75</v>
      </c>
      <c r="BF784">
        <v>100</v>
      </c>
      <c r="BG784">
        <v>13</v>
      </c>
      <c r="BH784">
        <v>7.5</v>
      </c>
      <c r="BI784">
        <v>2.75</v>
      </c>
      <c r="BJ784">
        <v>3.47</v>
      </c>
      <c r="BK784">
        <v>2.65</v>
      </c>
      <c r="BL784">
        <f>1/Table1[[#This Row],[odds_ft_home_team_win]]+1/Table1[[#This Row],[odds_ft_draw]]+1/Table1[[#This Row],[odds_ft_away_team_win]]-1</f>
        <v>2.9179292242747401E-2</v>
      </c>
      <c r="BM784">
        <f>Table1[[#This Row],[Margin]]/3</f>
        <v>9.7264307475824676E-3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91</v>
      </c>
      <c r="BU784">
        <f>VLOOKUP(Table1[[#This Row],[Reference]],metron,11,FALSE)</f>
        <v>1.269326094653606</v>
      </c>
      <c r="BV784">
        <f>VLOOKUP(Table1[[#This Row],[Reference]],metron,12,FALSE)</f>
        <v>1.2417089578661631</v>
      </c>
    </row>
    <row r="785" spans="1:74" hidden="1" x14ac:dyDescent="0.45">
      <c r="A785" t="s">
        <v>5412</v>
      </c>
      <c r="B785">
        <v>1439676000</v>
      </c>
      <c r="C785" s="3" t="s">
        <v>1700</v>
      </c>
      <c r="D785" t="s">
        <v>65</v>
      </c>
      <c r="E785" t="s">
        <v>66</v>
      </c>
      <c r="F785" t="s">
        <v>77</v>
      </c>
      <c r="G785" t="s">
        <v>72</v>
      </c>
      <c r="H785" t="s">
        <v>66</v>
      </c>
      <c r="I785">
        <f>MROUND(Table1[[#This Row],[Prob_H]]*100,2)/100</f>
        <v>0.57999999999999996</v>
      </c>
      <c r="J785">
        <f>1/Table1[[#This Row],[odds_ft_home_team_win]]-Table1[[#This Row],[Margin/3]]</f>
        <v>0.57127867735882143</v>
      </c>
      <c r="K785">
        <f>1/Table1[[#This Row],[odds_ft_draw]]-Table1[[#This Row],[Margin/3]]</f>
        <v>0.2661264224442641</v>
      </c>
      <c r="L785">
        <f>1/Table1[[#This Row],[odds_ft_away_team_win]]-Table1[[#This Row],[Margin/3]]</f>
        <v>0.16259490019691436</v>
      </c>
      <c r="M785">
        <v>5</v>
      </c>
      <c r="N785">
        <v>1.5</v>
      </c>
      <c r="O785">
        <v>1.5</v>
      </c>
      <c r="P785">
        <v>1.24</v>
      </c>
      <c r="Q785">
        <v>1.24</v>
      </c>
      <c r="R785" t="str" cm="1">
        <f t="array" ref="R7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5">
        <v>1</v>
      </c>
      <c r="T785">
        <v>3</v>
      </c>
      <c r="U785">
        <v>4</v>
      </c>
      <c r="V785">
        <v>3</v>
      </c>
      <c r="W785">
        <v>1</v>
      </c>
      <c r="X785">
        <v>2</v>
      </c>
      <c r="Y785">
        <v>8</v>
      </c>
      <c r="Z785" t="s">
        <v>1701</v>
      </c>
      <c r="AA785">
        <v>2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10</v>
      </c>
      <c r="AL785">
        <v>7</v>
      </c>
      <c r="AM785">
        <v>6</v>
      </c>
      <c r="AN785">
        <v>2</v>
      </c>
      <c r="AO785">
        <v>4</v>
      </c>
      <c r="AP785">
        <v>5</v>
      </c>
      <c r="AQ785">
        <v>14</v>
      </c>
      <c r="AR785">
        <v>12</v>
      </c>
      <c r="AS785">
        <v>42</v>
      </c>
      <c r="AT785">
        <v>58</v>
      </c>
      <c r="AU785">
        <v>0</v>
      </c>
      <c r="AV785">
        <v>0</v>
      </c>
      <c r="AW785">
        <v>2.25</v>
      </c>
      <c r="AX785">
        <v>25</v>
      </c>
      <c r="AY785">
        <v>75</v>
      </c>
      <c r="AZ785">
        <v>50</v>
      </c>
      <c r="BA785">
        <v>0</v>
      </c>
      <c r="BB785">
        <v>0</v>
      </c>
      <c r="BC785">
        <v>25</v>
      </c>
      <c r="BD785">
        <v>75</v>
      </c>
      <c r="BE785">
        <v>25</v>
      </c>
      <c r="BF785">
        <v>100</v>
      </c>
      <c r="BG785">
        <v>8.5</v>
      </c>
      <c r="BH785">
        <v>3</v>
      </c>
      <c r="BI785">
        <v>1.72</v>
      </c>
      <c r="BJ785">
        <v>3.62</v>
      </c>
      <c r="BK785">
        <v>5.79</v>
      </c>
      <c r="BL785">
        <f>1/Table1[[#This Row],[odds_ft_home_team_win]]+1/Table1[[#This Row],[odds_ft_draw]]+1/Table1[[#This Row],[odds_ft_away_team_win]]-1</f>
        <v>3.0350014435163608E-2</v>
      </c>
      <c r="BM785">
        <f>Table1[[#This Row],[Margin]]/3</f>
        <v>1.011667147838787E-2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t="s">
        <v>79</v>
      </c>
      <c r="BU785">
        <f>VLOOKUP(Table1[[#This Row],[Reference]],metron,11,FALSE)</f>
        <v>1.7619715019855171</v>
      </c>
      <c r="BV785">
        <f>VLOOKUP(Table1[[#This Row],[Reference]],metron,12,FALSE)</f>
        <v>0.87432842793739785</v>
      </c>
    </row>
    <row r="786" spans="1:74" hidden="1" x14ac:dyDescent="0.45">
      <c r="A786" t="s">
        <v>5412</v>
      </c>
      <c r="B786">
        <v>1439681400</v>
      </c>
      <c r="C786" s="3" t="s">
        <v>1702</v>
      </c>
      <c r="D786" t="s">
        <v>65</v>
      </c>
      <c r="E786" t="s">
        <v>66</v>
      </c>
      <c r="F786" t="s">
        <v>78</v>
      </c>
      <c r="G786" t="s">
        <v>81</v>
      </c>
      <c r="H786" t="s">
        <v>66</v>
      </c>
      <c r="I786">
        <f>MROUND(Table1[[#This Row],[Prob_H]]*100,2)/100</f>
        <v>0.42</v>
      </c>
      <c r="J786">
        <f>1/Table1[[#This Row],[odds_ft_home_team_win]]-Table1[[#This Row],[Margin/3]]</f>
        <v>0.42466316473073734</v>
      </c>
      <c r="K786">
        <f>1/Table1[[#This Row],[odds_ft_draw]]-Table1[[#This Row],[Margin/3]]</f>
        <v>0.28057823045368979</v>
      </c>
      <c r="L786">
        <f>1/Table1[[#This Row],[odds_ft_away_team_win]]-Table1[[#This Row],[Margin/3]]</f>
        <v>0.29475860481557292</v>
      </c>
      <c r="M786">
        <v>5</v>
      </c>
      <c r="N786">
        <v>3</v>
      </c>
      <c r="O786">
        <v>1.5</v>
      </c>
      <c r="P786">
        <v>1.44</v>
      </c>
      <c r="Q786">
        <v>1.2</v>
      </c>
      <c r="R786" t="str" cm="1">
        <f t="array" ref="R7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6">
        <v>3</v>
      </c>
      <c r="T786">
        <v>4</v>
      </c>
      <c r="U786">
        <v>7</v>
      </c>
      <c r="V786">
        <v>3</v>
      </c>
      <c r="W786">
        <v>1</v>
      </c>
      <c r="X786">
        <v>2</v>
      </c>
      <c r="Y786" t="s">
        <v>1703</v>
      </c>
      <c r="Z786" t="s">
        <v>1704</v>
      </c>
      <c r="AA786">
        <v>6</v>
      </c>
      <c r="AB786">
        <v>0</v>
      </c>
      <c r="AC786">
        <v>1</v>
      </c>
      <c r="AD786">
        <v>0</v>
      </c>
      <c r="AE786">
        <v>3</v>
      </c>
      <c r="AF786">
        <v>1</v>
      </c>
      <c r="AG786">
        <v>0</v>
      </c>
      <c r="AH786">
        <v>1</v>
      </c>
      <c r="AI786">
        <v>0</v>
      </c>
      <c r="AJ786">
        <v>4</v>
      </c>
      <c r="AK786">
        <v>11</v>
      </c>
      <c r="AL786">
        <v>8</v>
      </c>
      <c r="AM786">
        <v>6</v>
      </c>
      <c r="AN786">
        <v>3</v>
      </c>
      <c r="AO786">
        <v>5</v>
      </c>
      <c r="AP786">
        <v>5</v>
      </c>
      <c r="AQ786">
        <v>10</v>
      </c>
      <c r="AR786">
        <v>13</v>
      </c>
      <c r="AS786">
        <v>49</v>
      </c>
      <c r="AT786">
        <v>51</v>
      </c>
      <c r="AU786">
        <v>0</v>
      </c>
      <c r="AV786">
        <v>0</v>
      </c>
      <c r="AW786">
        <v>2</v>
      </c>
      <c r="AX786">
        <v>25</v>
      </c>
      <c r="AY786">
        <v>50</v>
      </c>
      <c r="AZ786">
        <v>25</v>
      </c>
      <c r="BA786">
        <v>25</v>
      </c>
      <c r="BB786">
        <v>0</v>
      </c>
      <c r="BC786">
        <v>0</v>
      </c>
      <c r="BD786">
        <v>50</v>
      </c>
      <c r="BE786">
        <v>25</v>
      </c>
      <c r="BF786">
        <v>100</v>
      </c>
      <c r="BG786">
        <v>9</v>
      </c>
      <c r="BH786">
        <v>5</v>
      </c>
      <c r="BI786">
        <v>2.2999999999999998</v>
      </c>
      <c r="BJ786">
        <v>3.44</v>
      </c>
      <c r="BK786">
        <v>3.28</v>
      </c>
      <c r="BL786">
        <f>1/Table1[[#This Row],[odds_ft_home_team_win]]+1/Table1[[#This Row],[odds_ft_draw]]+1/Table1[[#This Row],[odds_ft_away_team_win]]-1</f>
        <v>3.0358331894744683E-2</v>
      </c>
      <c r="BM786">
        <f>Table1[[#This Row],[Margin]]/3</f>
        <v>1.0119443964914895E-2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 t="s">
        <v>106</v>
      </c>
      <c r="BU786">
        <f>VLOOKUP(Table1[[#This Row],[Reference]],metron,11,FALSE)</f>
        <v>1.396960958296362</v>
      </c>
      <c r="BV786">
        <f>VLOOKUP(Table1[[#This Row],[Reference]],metron,12,FALSE)</f>
        <v>1.091503992901508</v>
      </c>
    </row>
    <row r="787" spans="1:74" hidden="1" x14ac:dyDescent="0.45">
      <c r="A787" t="s">
        <v>5412</v>
      </c>
      <c r="B787">
        <v>1439683200</v>
      </c>
      <c r="C787" s="3" t="s">
        <v>1705</v>
      </c>
      <c r="D787" t="s">
        <v>65</v>
      </c>
      <c r="E787" t="s">
        <v>66</v>
      </c>
      <c r="F787" t="s">
        <v>68</v>
      </c>
      <c r="G787" t="s">
        <v>67</v>
      </c>
      <c r="H787" t="s">
        <v>66</v>
      </c>
      <c r="I787">
        <f>MROUND(Table1[[#This Row],[Prob_H]]*100,2)/100</f>
        <v>0.56000000000000005</v>
      </c>
      <c r="J787">
        <f>1/Table1[[#This Row],[odds_ft_home_team_win]]-Table1[[#This Row],[Margin/3]]</f>
        <v>0.55167917007091039</v>
      </c>
      <c r="K787">
        <f>1/Table1[[#This Row],[odds_ft_draw]]-Table1[[#This Row],[Margin/3]]</f>
        <v>0.2623609812946191</v>
      </c>
      <c r="L787">
        <f>1/Table1[[#This Row],[odds_ft_away_team_win]]-Table1[[#This Row],[Margin/3]]</f>
        <v>0.1859598486344706</v>
      </c>
      <c r="M787">
        <v>5</v>
      </c>
      <c r="N787">
        <v>0.5</v>
      </c>
      <c r="O787">
        <v>0.5</v>
      </c>
      <c r="P787">
        <v>1.76</v>
      </c>
      <c r="Q787">
        <v>0.72</v>
      </c>
      <c r="R787" t="str" cm="1">
        <f t="array" ref="R7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87">
        <v>4</v>
      </c>
      <c r="T787">
        <v>1</v>
      </c>
      <c r="U787">
        <v>5</v>
      </c>
      <c r="V787">
        <v>2</v>
      </c>
      <c r="W787">
        <v>2</v>
      </c>
      <c r="X787">
        <v>0</v>
      </c>
      <c r="Y787" t="s">
        <v>1706</v>
      </c>
      <c r="Z787">
        <v>55</v>
      </c>
      <c r="AA787">
        <v>5</v>
      </c>
      <c r="AB787">
        <v>0</v>
      </c>
      <c r="AC787">
        <v>1</v>
      </c>
      <c r="AD787">
        <v>0</v>
      </c>
      <c r="AE787">
        <v>5</v>
      </c>
      <c r="AF787">
        <v>0</v>
      </c>
      <c r="AG787">
        <v>1</v>
      </c>
      <c r="AH787">
        <v>0</v>
      </c>
      <c r="AI787">
        <v>2</v>
      </c>
      <c r="AJ787">
        <v>3</v>
      </c>
      <c r="AK787">
        <v>12</v>
      </c>
      <c r="AL787">
        <v>6</v>
      </c>
      <c r="AM787">
        <v>6</v>
      </c>
      <c r="AN787">
        <v>3</v>
      </c>
      <c r="AO787">
        <v>6</v>
      </c>
      <c r="AP787">
        <v>3</v>
      </c>
      <c r="AQ787">
        <v>8</v>
      </c>
      <c r="AR787">
        <v>15</v>
      </c>
      <c r="AS787">
        <v>61</v>
      </c>
      <c r="AT787">
        <v>39</v>
      </c>
      <c r="AU787">
        <v>0</v>
      </c>
      <c r="AV787">
        <v>0</v>
      </c>
      <c r="AW787">
        <v>2</v>
      </c>
      <c r="AX787">
        <v>50</v>
      </c>
      <c r="AY787">
        <v>50</v>
      </c>
      <c r="AZ787">
        <v>50</v>
      </c>
      <c r="BA787">
        <v>25</v>
      </c>
      <c r="BB787">
        <v>0</v>
      </c>
      <c r="BC787">
        <v>25</v>
      </c>
      <c r="BD787">
        <v>75</v>
      </c>
      <c r="BE787">
        <v>50</v>
      </c>
      <c r="BF787">
        <v>50</v>
      </c>
      <c r="BG787">
        <v>8.5</v>
      </c>
      <c r="BH787">
        <v>6</v>
      </c>
      <c r="BI787">
        <v>1.78</v>
      </c>
      <c r="BJ787">
        <v>3.67</v>
      </c>
      <c r="BK787">
        <v>5.0999999999999996</v>
      </c>
      <c r="BL787">
        <f>1/Table1[[#This Row],[odds_ft_home_team_win]]+1/Table1[[#This Row],[odds_ft_draw]]+1/Table1[[#This Row],[odds_ft_away_team_win]]-1</f>
        <v>3.0355748214235367E-2</v>
      </c>
      <c r="BM787">
        <f>Table1[[#This Row],[Margin]]/3</f>
        <v>1.0118582738078455E-2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 t="s">
        <v>116</v>
      </c>
      <c r="BU787">
        <f>VLOOKUP(Table1[[#This Row],[Reference]],metron,11,FALSE)</f>
        <v>1.7546812539448771</v>
      </c>
      <c r="BV787">
        <f>VLOOKUP(Table1[[#This Row],[Reference]],metron,12,FALSE)</f>
        <v>0.93456764148958549</v>
      </c>
    </row>
    <row r="788" spans="1:74" hidden="1" x14ac:dyDescent="0.45">
      <c r="A788" t="s">
        <v>5412</v>
      </c>
      <c r="B788">
        <v>1439687160</v>
      </c>
      <c r="C788" s="3" t="s">
        <v>1707</v>
      </c>
      <c r="D788" t="s">
        <v>65</v>
      </c>
      <c r="E788" t="s">
        <v>66</v>
      </c>
      <c r="F788" t="s">
        <v>103</v>
      </c>
      <c r="G788" t="s">
        <v>94</v>
      </c>
      <c r="H788" t="s">
        <v>66</v>
      </c>
      <c r="I788">
        <f>MROUND(Table1[[#This Row],[Prob_H]]*100,2)/100</f>
        <v>0.4</v>
      </c>
      <c r="J788">
        <f>1/Table1[[#This Row],[odds_ft_home_team_win]]-Table1[[#This Row],[Margin/3]]</f>
        <v>0.40680761733393317</v>
      </c>
      <c r="K788">
        <f>1/Table1[[#This Row],[odds_ft_draw]]-Table1[[#This Row],[Margin/3]]</f>
        <v>0.28253861148597992</v>
      </c>
      <c r="L788">
        <f>1/Table1[[#This Row],[odds_ft_away_team_win]]-Table1[[#This Row],[Margin/3]]</f>
        <v>0.31065377118008697</v>
      </c>
      <c r="M788">
        <v>5</v>
      </c>
      <c r="N788">
        <v>1.5</v>
      </c>
      <c r="O788">
        <v>0</v>
      </c>
      <c r="P788">
        <v>2</v>
      </c>
      <c r="Q788">
        <v>1.3</v>
      </c>
      <c r="R788" t="str" cm="1">
        <f t="array" ref="R7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88">
        <v>1</v>
      </c>
      <c r="T788">
        <v>2</v>
      </c>
      <c r="U788">
        <v>3</v>
      </c>
      <c r="V788">
        <v>1</v>
      </c>
      <c r="W788">
        <v>0</v>
      </c>
      <c r="X788">
        <v>1</v>
      </c>
      <c r="Y788">
        <v>46</v>
      </c>
      <c r="Z788" t="s">
        <v>1708</v>
      </c>
      <c r="AA788">
        <v>4</v>
      </c>
      <c r="AB788">
        <v>3</v>
      </c>
      <c r="AC788">
        <v>3</v>
      </c>
      <c r="AD788">
        <v>1</v>
      </c>
      <c r="AE788">
        <v>3</v>
      </c>
      <c r="AF788">
        <v>1</v>
      </c>
      <c r="AG788">
        <v>2</v>
      </c>
      <c r="AH788">
        <v>2</v>
      </c>
      <c r="AI788">
        <v>3</v>
      </c>
      <c r="AJ788">
        <v>1</v>
      </c>
      <c r="AK788">
        <v>12</v>
      </c>
      <c r="AL788">
        <v>10</v>
      </c>
      <c r="AM788">
        <v>2</v>
      </c>
      <c r="AN788">
        <v>9</v>
      </c>
      <c r="AO788">
        <v>10</v>
      </c>
      <c r="AP788">
        <v>1</v>
      </c>
      <c r="AQ788">
        <v>19</v>
      </c>
      <c r="AR788">
        <v>23</v>
      </c>
      <c r="AS788">
        <v>62</v>
      </c>
      <c r="AT788">
        <v>38</v>
      </c>
      <c r="AU788">
        <v>0</v>
      </c>
      <c r="AV788">
        <v>0</v>
      </c>
      <c r="AW788">
        <v>3.5</v>
      </c>
      <c r="AX788">
        <v>75</v>
      </c>
      <c r="AY788">
        <v>100</v>
      </c>
      <c r="AZ788">
        <v>100</v>
      </c>
      <c r="BA788">
        <v>25</v>
      </c>
      <c r="BB788">
        <v>25</v>
      </c>
      <c r="BC788">
        <v>25</v>
      </c>
      <c r="BD788">
        <v>100</v>
      </c>
      <c r="BE788">
        <v>100</v>
      </c>
      <c r="BF788">
        <v>100</v>
      </c>
      <c r="BG788">
        <v>12</v>
      </c>
      <c r="BH788">
        <v>4.5</v>
      </c>
      <c r="BI788">
        <v>2.4</v>
      </c>
      <c r="BJ788">
        <v>3.42</v>
      </c>
      <c r="BK788">
        <v>3.12</v>
      </c>
      <c r="BL788">
        <f>1/Table1[[#This Row],[odds_ft_home_team_win]]+1/Table1[[#This Row],[odds_ft_draw]]+1/Table1[[#This Row],[odds_ft_away_team_win]]-1</f>
        <v>2.9577147998200548E-2</v>
      </c>
      <c r="BM788">
        <f>Table1[[#This Row],[Margin]]/3</f>
        <v>9.859049332733516E-3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t="s">
        <v>118</v>
      </c>
      <c r="BU788">
        <f>VLOOKUP(Table1[[#This Row],[Reference]],metron,11,FALSE)</f>
        <v>1.344038264434575</v>
      </c>
      <c r="BV788">
        <f>VLOOKUP(Table1[[#This Row],[Reference]],metron,12,FALSE)</f>
        <v>1.1515772691037469</v>
      </c>
    </row>
    <row r="789" spans="1:74" hidden="1" x14ac:dyDescent="0.45">
      <c r="A789" t="s">
        <v>5412</v>
      </c>
      <c r="B789">
        <v>1439688600</v>
      </c>
      <c r="C789" s="3" t="s">
        <v>1709</v>
      </c>
      <c r="D789" t="s">
        <v>65</v>
      </c>
      <c r="E789" t="s">
        <v>66</v>
      </c>
      <c r="F789" t="s">
        <v>93</v>
      </c>
      <c r="G789" t="s">
        <v>73</v>
      </c>
      <c r="H789" t="s">
        <v>66</v>
      </c>
      <c r="I789">
        <f>MROUND(Table1[[#This Row],[Prob_H]]*100,2)/100</f>
        <v>0.42</v>
      </c>
      <c r="J789">
        <f>1/Table1[[#This Row],[odds_ft_home_team_win]]-Table1[[#This Row],[Margin/3]]</f>
        <v>0.41379158635368263</v>
      </c>
      <c r="K789">
        <f>1/Table1[[#This Row],[odds_ft_draw]]-Table1[[#This Row],[Margin/3]]</f>
        <v>0.29126759207146902</v>
      </c>
      <c r="L789">
        <f>1/Table1[[#This Row],[odds_ft_away_team_win]]-Table1[[#This Row],[Margin/3]]</f>
        <v>0.29494082157484836</v>
      </c>
      <c r="M789">
        <v>5</v>
      </c>
      <c r="N789">
        <v>0</v>
      </c>
      <c r="O789">
        <v>0</v>
      </c>
      <c r="P789">
        <v>0.71</v>
      </c>
      <c r="Q789">
        <v>0.78</v>
      </c>
      <c r="R789" t="str" cm="1">
        <f t="array" ref="R7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89">
        <v>2</v>
      </c>
      <c r="T789">
        <v>1</v>
      </c>
      <c r="U789">
        <v>3</v>
      </c>
      <c r="V789">
        <v>2</v>
      </c>
      <c r="W789">
        <v>2</v>
      </c>
      <c r="X789">
        <v>0</v>
      </c>
      <c r="Y789" t="s">
        <v>1710</v>
      </c>
      <c r="Z789">
        <v>86</v>
      </c>
      <c r="AA789">
        <v>2</v>
      </c>
      <c r="AB789">
        <v>9</v>
      </c>
      <c r="AC789">
        <v>3</v>
      </c>
      <c r="AD789">
        <v>0</v>
      </c>
      <c r="AE789">
        <v>1</v>
      </c>
      <c r="AF789">
        <v>0</v>
      </c>
      <c r="AG789">
        <v>2</v>
      </c>
      <c r="AH789">
        <v>1</v>
      </c>
      <c r="AI789">
        <v>0</v>
      </c>
      <c r="AJ789">
        <v>1</v>
      </c>
      <c r="AK789">
        <v>6</v>
      </c>
      <c r="AL789">
        <v>13</v>
      </c>
      <c r="AM789">
        <v>4</v>
      </c>
      <c r="AN789">
        <v>9</v>
      </c>
      <c r="AO789">
        <v>2</v>
      </c>
      <c r="AP789">
        <v>4</v>
      </c>
      <c r="AQ789">
        <v>22</v>
      </c>
      <c r="AR789">
        <v>9</v>
      </c>
      <c r="AS789">
        <v>42</v>
      </c>
      <c r="AT789">
        <v>58</v>
      </c>
      <c r="AU789">
        <v>0</v>
      </c>
      <c r="AV789">
        <v>0</v>
      </c>
      <c r="AW789">
        <v>1.25</v>
      </c>
      <c r="AX789">
        <v>0</v>
      </c>
      <c r="AY789">
        <v>50</v>
      </c>
      <c r="AZ789">
        <v>25</v>
      </c>
      <c r="BA789">
        <v>0</v>
      </c>
      <c r="BB789">
        <v>0</v>
      </c>
      <c r="BC789">
        <v>25</v>
      </c>
      <c r="BD789">
        <v>50</v>
      </c>
      <c r="BE789">
        <v>0</v>
      </c>
      <c r="BF789">
        <v>50</v>
      </c>
      <c r="BG789">
        <v>8.5</v>
      </c>
      <c r="BH789">
        <v>1.5</v>
      </c>
      <c r="BI789">
        <v>2.36</v>
      </c>
      <c r="BJ789">
        <v>3.32</v>
      </c>
      <c r="BK789">
        <v>3.28</v>
      </c>
      <c r="BL789">
        <f>1/Table1[[#This Row],[odds_ft_home_team_win]]+1/Table1[[#This Row],[odds_ft_draw]]+1/Table1[[#This Row],[odds_ft_away_team_win]]-1</f>
        <v>2.9811681616918273E-2</v>
      </c>
      <c r="BM789">
        <f>Table1[[#This Row],[Margin]]/3</f>
        <v>9.9372272056394238E-3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t="s">
        <v>95</v>
      </c>
      <c r="BU789">
        <f>VLOOKUP(Table1[[#This Row],[Reference]],metron,11,FALSE)</f>
        <v>1.396960958296362</v>
      </c>
      <c r="BV789">
        <f>VLOOKUP(Table1[[#This Row],[Reference]],metron,12,FALSE)</f>
        <v>1.091503992901508</v>
      </c>
    </row>
    <row r="790" spans="1:74" hidden="1" x14ac:dyDescent="0.45">
      <c r="A790" t="s">
        <v>5412</v>
      </c>
      <c r="B790">
        <v>1439690400</v>
      </c>
      <c r="C790" s="3" t="s">
        <v>1711</v>
      </c>
      <c r="D790" t="s">
        <v>65</v>
      </c>
      <c r="E790" t="s">
        <v>66</v>
      </c>
      <c r="F790" t="s">
        <v>1643</v>
      </c>
      <c r="G790" t="s">
        <v>85</v>
      </c>
      <c r="H790" t="s">
        <v>66</v>
      </c>
      <c r="I790">
        <f>MROUND(Table1[[#This Row],[Prob_H]]*100,2)/100</f>
        <v>0.32</v>
      </c>
      <c r="J790">
        <f>1/Table1[[#This Row],[odds_ft_home_team_win]]-Table1[[#This Row],[Margin/3]]</f>
        <v>0.32823241359826733</v>
      </c>
      <c r="K790">
        <f>1/Table1[[#This Row],[odds_ft_draw]]-Table1[[#This Row],[Margin/3]]</f>
        <v>0.29527262454091729</v>
      </c>
      <c r="L790">
        <f>1/Table1[[#This Row],[odds_ft_away_team_win]]-Table1[[#This Row],[Margin/3]]</f>
        <v>0.3764949618608156</v>
      </c>
      <c r="M790">
        <v>5</v>
      </c>
      <c r="N790">
        <v>1</v>
      </c>
      <c r="O790">
        <v>1.5</v>
      </c>
      <c r="P790">
        <v>1.29</v>
      </c>
      <c r="Q790">
        <v>1.3</v>
      </c>
      <c r="R790" t="str" cm="1">
        <f t="array" ref="R7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90">
        <v>1</v>
      </c>
      <c r="T790">
        <v>4</v>
      </c>
      <c r="U790">
        <v>5</v>
      </c>
      <c r="V790">
        <v>2</v>
      </c>
      <c r="W790">
        <v>0</v>
      </c>
      <c r="X790">
        <v>2</v>
      </c>
      <c r="Y790">
        <v>75</v>
      </c>
      <c r="Z790" t="s">
        <v>1712</v>
      </c>
      <c r="AA790">
        <v>4</v>
      </c>
      <c r="AB790">
        <v>3</v>
      </c>
      <c r="AC790">
        <v>2</v>
      </c>
      <c r="AD790">
        <v>0</v>
      </c>
      <c r="AE790">
        <v>3</v>
      </c>
      <c r="AF790">
        <v>0</v>
      </c>
      <c r="AG790">
        <v>1</v>
      </c>
      <c r="AH790">
        <v>1</v>
      </c>
      <c r="AI790">
        <v>2</v>
      </c>
      <c r="AJ790">
        <v>1</v>
      </c>
      <c r="AK790">
        <v>14</v>
      </c>
      <c r="AL790">
        <v>9</v>
      </c>
      <c r="AM790">
        <v>5</v>
      </c>
      <c r="AN790">
        <v>6</v>
      </c>
      <c r="AO790">
        <v>9</v>
      </c>
      <c r="AP790">
        <v>3</v>
      </c>
      <c r="AQ790">
        <v>22</v>
      </c>
      <c r="AR790">
        <v>17</v>
      </c>
      <c r="AS790">
        <v>49</v>
      </c>
      <c r="AT790">
        <v>51</v>
      </c>
      <c r="AU790">
        <v>0</v>
      </c>
      <c r="AV790">
        <v>0</v>
      </c>
      <c r="AW790">
        <v>2</v>
      </c>
      <c r="AX790">
        <v>25</v>
      </c>
      <c r="AY790">
        <v>75</v>
      </c>
      <c r="AZ790">
        <v>50</v>
      </c>
      <c r="BA790">
        <v>0</v>
      </c>
      <c r="BB790">
        <v>0</v>
      </c>
      <c r="BC790">
        <v>50</v>
      </c>
      <c r="BD790">
        <v>50</v>
      </c>
      <c r="BE790">
        <v>25</v>
      </c>
      <c r="BF790">
        <v>50</v>
      </c>
      <c r="BG790">
        <v>10</v>
      </c>
      <c r="BH790">
        <v>3</v>
      </c>
      <c r="BI790">
        <v>2.96</v>
      </c>
      <c r="BJ790">
        <v>3.28</v>
      </c>
      <c r="BK790">
        <v>2.59</v>
      </c>
      <c r="BL790">
        <f>1/Table1[[#This Row],[odds_ft_home_team_win]]+1/Table1[[#This Row],[odds_ft_draw]]+1/Table1[[#This Row],[odds_ft_away_team_win]]-1</f>
        <v>2.8816272718711566E-2</v>
      </c>
      <c r="BM790">
        <f>Table1[[#This Row],[Margin]]/3</f>
        <v>9.6054242395705227E-3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 t="s">
        <v>1644</v>
      </c>
      <c r="BU790">
        <f>VLOOKUP(Table1[[#This Row],[Reference]],metron,11,FALSE)</f>
        <v>1.210167055864918</v>
      </c>
      <c r="BV790">
        <f>VLOOKUP(Table1[[#This Row],[Reference]],metron,12,FALSE)</f>
        <v>1.3211783725525419</v>
      </c>
    </row>
    <row r="791" spans="1:74" hidden="1" x14ac:dyDescent="0.45">
      <c r="A791" t="s">
        <v>5412</v>
      </c>
      <c r="B791">
        <v>1439744400</v>
      </c>
      <c r="C791" s="3" t="s">
        <v>1713</v>
      </c>
      <c r="D791" t="s">
        <v>65</v>
      </c>
      <c r="E791" t="s">
        <v>66</v>
      </c>
      <c r="F791" t="s">
        <v>97</v>
      </c>
      <c r="G791" t="s">
        <v>98</v>
      </c>
      <c r="H791" t="s">
        <v>66</v>
      </c>
      <c r="I791">
        <f>MROUND(Table1[[#This Row],[Prob_H]]*100,2)/100</f>
        <v>0.5</v>
      </c>
      <c r="J791">
        <f>1/Table1[[#This Row],[odds_ft_home_team_win]]-Table1[[#This Row],[Margin/3]]</f>
        <v>0.49489364806237679</v>
      </c>
      <c r="K791">
        <f>1/Table1[[#This Row],[odds_ft_draw]]-Table1[[#This Row],[Margin/3]]</f>
        <v>0.29104796228898017</v>
      </c>
      <c r="L791">
        <f>1/Table1[[#This Row],[odds_ft_away_team_win]]-Table1[[#This Row],[Margin/3]]</f>
        <v>0.21405838964864302</v>
      </c>
      <c r="M791">
        <v>5</v>
      </c>
      <c r="N791">
        <v>1.5</v>
      </c>
      <c r="O791">
        <v>0.5</v>
      </c>
      <c r="P791">
        <v>1.63</v>
      </c>
      <c r="Q791">
        <v>1.22</v>
      </c>
      <c r="R791" t="str" cm="1">
        <f t="array" ref="R7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1">
        <v>3</v>
      </c>
      <c r="T791">
        <v>1</v>
      </c>
      <c r="U791">
        <v>4</v>
      </c>
      <c r="V791">
        <v>2</v>
      </c>
      <c r="W791">
        <v>2</v>
      </c>
      <c r="X791">
        <v>0</v>
      </c>
      <c r="Y791" t="s">
        <v>1714</v>
      </c>
      <c r="Z791">
        <v>56</v>
      </c>
      <c r="AA791">
        <v>4</v>
      </c>
      <c r="AB791">
        <v>8</v>
      </c>
      <c r="AC791">
        <v>4</v>
      </c>
      <c r="AD791">
        <v>2</v>
      </c>
      <c r="AE791">
        <v>3</v>
      </c>
      <c r="AF791">
        <v>0</v>
      </c>
      <c r="AG791">
        <v>2</v>
      </c>
      <c r="AH791">
        <v>4</v>
      </c>
      <c r="AI791">
        <v>2</v>
      </c>
      <c r="AJ791">
        <v>1</v>
      </c>
      <c r="AK791">
        <v>11</v>
      </c>
      <c r="AL791">
        <v>9</v>
      </c>
      <c r="AM791">
        <v>4</v>
      </c>
      <c r="AN791">
        <v>2</v>
      </c>
      <c r="AO791">
        <v>7</v>
      </c>
      <c r="AP791">
        <v>7</v>
      </c>
      <c r="AQ791">
        <v>13</v>
      </c>
      <c r="AR791">
        <v>14</v>
      </c>
      <c r="AS791">
        <v>48</v>
      </c>
      <c r="AT791">
        <v>52</v>
      </c>
      <c r="AU791">
        <v>0</v>
      </c>
      <c r="AV791">
        <v>0</v>
      </c>
      <c r="AW791">
        <v>2.5</v>
      </c>
      <c r="AX791">
        <v>50</v>
      </c>
      <c r="AY791">
        <v>75</v>
      </c>
      <c r="AZ791">
        <v>50</v>
      </c>
      <c r="BA791">
        <v>25</v>
      </c>
      <c r="BB791">
        <v>0</v>
      </c>
      <c r="BC791">
        <v>25</v>
      </c>
      <c r="BD791">
        <v>50</v>
      </c>
      <c r="BE791">
        <v>75</v>
      </c>
      <c r="BF791">
        <v>100</v>
      </c>
      <c r="BG791">
        <v>8</v>
      </c>
      <c r="BH791">
        <v>5</v>
      </c>
      <c r="BI791">
        <v>1.98</v>
      </c>
      <c r="BJ791">
        <v>3.32</v>
      </c>
      <c r="BK791">
        <v>4.46</v>
      </c>
      <c r="BL791">
        <f>1/Table1[[#This Row],[odds_ft_home_team_win]]+1/Table1[[#This Row],[odds_ft_draw]]+1/Table1[[#This Row],[odds_ft_away_team_win]]-1</f>
        <v>3.047057096438488E-2</v>
      </c>
      <c r="BM791">
        <f>Table1[[#This Row],[Margin]]/3</f>
        <v>1.0156856988128293E-2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t="s">
        <v>100</v>
      </c>
      <c r="BU791">
        <f>VLOOKUP(Table1[[#This Row],[Reference]],metron,11,FALSE)</f>
        <v>1.5342708579532029</v>
      </c>
      <c r="BV791">
        <f>VLOOKUP(Table1[[#This Row],[Reference]],metron,12,FALSE)</f>
        <v>0.98593713070196176</v>
      </c>
    </row>
    <row r="792" spans="1:74" hidden="1" x14ac:dyDescent="0.45">
      <c r="A792" t="s">
        <v>5411</v>
      </c>
      <c r="B792">
        <v>1454722200</v>
      </c>
      <c r="C792" s="3" t="s">
        <v>1991</v>
      </c>
      <c r="D792" t="s">
        <v>65</v>
      </c>
      <c r="E792" t="s">
        <v>66</v>
      </c>
      <c r="F792" t="s">
        <v>80</v>
      </c>
      <c r="G792" t="s">
        <v>611</v>
      </c>
      <c r="H792" t="s">
        <v>66</v>
      </c>
      <c r="I792">
        <f>MROUND(Table1[[#This Row],[Prob_H]]*100,2)/100</f>
        <v>0.46</v>
      </c>
      <c r="J792">
        <f>1/Table1[[#This Row],[odds_ft_home_team_win]]-Table1[[#This Row],[Margin/3]]</f>
        <v>0.4566167265251127</v>
      </c>
      <c r="K792">
        <f>1/Table1[[#This Row],[odds_ft_draw]]-Table1[[#This Row],[Margin/3]]</f>
        <v>0.27640073235563017</v>
      </c>
      <c r="L792">
        <f>1/Table1[[#This Row],[odds_ft_away_team_win]]-Table1[[#This Row],[Margin/3]]</f>
        <v>0.26698254111925712</v>
      </c>
      <c r="M792">
        <v>5</v>
      </c>
      <c r="N792">
        <v>1.6</v>
      </c>
      <c r="O792">
        <v>1.18</v>
      </c>
      <c r="P792">
        <v>1.65</v>
      </c>
      <c r="Q792">
        <v>0.83</v>
      </c>
      <c r="R792" t="str" cm="1">
        <f t="array" ref="R7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2">
        <v>2</v>
      </c>
      <c r="T792">
        <v>1</v>
      </c>
      <c r="U792">
        <v>3</v>
      </c>
      <c r="V792">
        <v>2</v>
      </c>
      <c r="W792">
        <v>1</v>
      </c>
      <c r="X792">
        <v>1</v>
      </c>
      <c r="Y792" t="s">
        <v>1992</v>
      </c>
      <c r="Z792">
        <v>4</v>
      </c>
      <c r="AA792">
        <v>6</v>
      </c>
      <c r="AB792">
        <v>6</v>
      </c>
      <c r="AC792">
        <v>3</v>
      </c>
      <c r="AD792">
        <v>0</v>
      </c>
      <c r="AE792">
        <v>5</v>
      </c>
      <c r="AF792">
        <v>0</v>
      </c>
      <c r="AG792">
        <v>2</v>
      </c>
      <c r="AH792">
        <v>1</v>
      </c>
      <c r="AI792">
        <v>3</v>
      </c>
      <c r="AJ792">
        <v>2</v>
      </c>
      <c r="AK792">
        <v>12</v>
      </c>
      <c r="AL792">
        <v>14</v>
      </c>
      <c r="AM792">
        <v>3</v>
      </c>
      <c r="AN792">
        <v>4</v>
      </c>
      <c r="AO792">
        <v>9</v>
      </c>
      <c r="AP792">
        <v>10</v>
      </c>
      <c r="AQ792">
        <v>22</v>
      </c>
      <c r="AR792">
        <v>12</v>
      </c>
      <c r="AS792">
        <v>49</v>
      </c>
      <c r="AT792">
        <v>51</v>
      </c>
      <c r="AU792">
        <v>0</v>
      </c>
      <c r="AV792">
        <v>0</v>
      </c>
      <c r="AW792">
        <v>2.82</v>
      </c>
      <c r="AX792">
        <v>62</v>
      </c>
      <c r="AY792">
        <v>77</v>
      </c>
      <c r="AZ792">
        <v>68</v>
      </c>
      <c r="BA792">
        <v>33</v>
      </c>
      <c r="BB792">
        <v>10</v>
      </c>
      <c r="BC792">
        <v>53</v>
      </c>
      <c r="BD792">
        <v>77</v>
      </c>
      <c r="BE792">
        <v>38</v>
      </c>
      <c r="BF792">
        <v>72</v>
      </c>
      <c r="BG792">
        <v>9.5</v>
      </c>
      <c r="BH792">
        <v>4.7300000000000004</v>
      </c>
      <c r="BI792">
        <v>2.15</v>
      </c>
      <c r="BJ792">
        <v>3.51</v>
      </c>
      <c r="BK792">
        <v>3.63</v>
      </c>
      <c r="BL792">
        <f>1/Table1[[#This Row],[odds_ft_home_team_win]]+1/Table1[[#This Row],[odds_ft_draw]]+1/Table1[[#This Row],[odds_ft_away_team_win]]-1</f>
        <v>2.5498657633964195E-2</v>
      </c>
      <c r="BM792">
        <f>Table1[[#This Row],[Margin]]/3</f>
        <v>8.4995525446547315E-3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 t="s">
        <v>83</v>
      </c>
      <c r="BU792">
        <f>VLOOKUP(Table1[[#This Row],[Reference]],metron,11,FALSE)</f>
        <v>1.4888836329233679</v>
      </c>
      <c r="BV792">
        <f>VLOOKUP(Table1[[#This Row],[Reference]],metron,12,FALSE)</f>
        <v>1.0516792809839171</v>
      </c>
    </row>
    <row r="793" spans="1:74" hidden="1" x14ac:dyDescent="0.45">
      <c r="A793" t="s">
        <v>5411</v>
      </c>
      <c r="B793">
        <v>1454727600</v>
      </c>
      <c r="C793" s="3" t="s">
        <v>1993</v>
      </c>
      <c r="D793" t="s">
        <v>65</v>
      </c>
      <c r="E793" t="s">
        <v>66</v>
      </c>
      <c r="F793" t="s">
        <v>67</v>
      </c>
      <c r="G793" t="s">
        <v>68</v>
      </c>
      <c r="H793" t="s">
        <v>66</v>
      </c>
      <c r="I793">
        <f>MROUND(Table1[[#This Row],[Prob_H]]*100,2)/100</f>
        <v>0.18</v>
      </c>
      <c r="J793">
        <f>1/Table1[[#This Row],[odds_ft_home_team_win]]-Table1[[#This Row],[Margin/3]]</f>
        <v>0.18641619688274019</v>
      </c>
      <c r="K793">
        <f>1/Table1[[#This Row],[odds_ft_draw]]-Table1[[#This Row],[Margin/3]]</f>
        <v>0.26030162730467316</v>
      </c>
      <c r="L793">
        <f>1/Table1[[#This Row],[odds_ft_away_team_win]]-Table1[[#This Row],[Margin/3]]</f>
        <v>0.55328217581258665</v>
      </c>
      <c r="M793">
        <v>5</v>
      </c>
      <c r="N793">
        <v>2.1800000000000002</v>
      </c>
      <c r="O793">
        <v>1.54</v>
      </c>
      <c r="P793">
        <v>1.56</v>
      </c>
      <c r="Q793">
        <v>1.48</v>
      </c>
      <c r="R793" t="str" cm="1">
        <f t="array" ref="R7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93">
        <v>1</v>
      </c>
      <c r="T793">
        <v>3</v>
      </c>
      <c r="U793">
        <v>4</v>
      </c>
      <c r="V793">
        <v>2</v>
      </c>
      <c r="W793">
        <v>1</v>
      </c>
      <c r="X793">
        <v>1</v>
      </c>
      <c r="Y793">
        <v>10</v>
      </c>
      <c r="Z793" t="s">
        <v>1994</v>
      </c>
      <c r="AA793">
        <v>1</v>
      </c>
      <c r="AB793">
        <v>3</v>
      </c>
      <c r="AC793">
        <v>3</v>
      </c>
      <c r="AD793">
        <v>2</v>
      </c>
      <c r="AE793">
        <v>3</v>
      </c>
      <c r="AF793">
        <v>0</v>
      </c>
      <c r="AG793">
        <v>1</v>
      </c>
      <c r="AH793">
        <v>4</v>
      </c>
      <c r="AI793">
        <v>2</v>
      </c>
      <c r="AJ793">
        <v>1</v>
      </c>
      <c r="AK793">
        <v>9</v>
      </c>
      <c r="AL793">
        <v>12</v>
      </c>
      <c r="AM793">
        <v>4</v>
      </c>
      <c r="AN793">
        <v>5</v>
      </c>
      <c r="AO793">
        <v>5</v>
      </c>
      <c r="AP793">
        <v>7</v>
      </c>
      <c r="AQ793">
        <v>9</v>
      </c>
      <c r="AR793">
        <v>16</v>
      </c>
      <c r="AS793">
        <v>28</v>
      </c>
      <c r="AT793">
        <v>72</v>
      </c>
      <c r="AU793">
        <v>0</v>
      </c>
      <c r="AV793">
        <v>0</v>
      </c>
      <c r="AW793">
        <v>2.5</v>
      </c>
      <c r="AX793">
        <v>51</v>
      </c>
      <c r="AY793">
        <v>55</v>
      </c>
      <c r="AZ793">
        <v>47</v>
      </c>
      <c r="BA793">
        <v>30</v>
      </c>
      <c r="BB793">
        <v>13</v>
      </c>
      <c r="BC793">
        <v>35</v>
      </c>
      <c r="BD793">
        <v>64</v>
      </c>
      <c r="BE793">
        <v>37</v>
      </c>
      <c r="BF793">
        <v>71</v>
      </c>
      <c r="BG793">
        <v>9.64</v>
      </c>
      <c r="BH793">
        <v>5.28</v>
      </c>
      <c r="BI793">
        <v>5.13</v>
      </c>
      <c r="BJ793">
        <v>3.72</v>
      </c>
      <c r="BK793">
        <v>1.78</v>
      </c>
      <c r="BL793">
        <f>1/Table1[[#This Row],[odds_ft_home_team_win]]+1/Table1[[#This Row],[odds_ft_draw]]+1/Table1[[#This Row],[odds_ft_away_team_win]]-1</f>
        <v>2.5546730989206345E-2</v>
      </c>
      <c r="BM793">
        <f>Table1[[#This Row],[Margin]]/3</f>
        <v>8.5155769964021157E-3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 t="s">
        <v>126</v>
      </c>
      <c r="BU793">
        <f>VLOOKUP(Table1[[#This Row],[Reference]],metron,11,FALSE)</f>
        <v>1.007479431563201</v>
      </c>
      <c r="BV793">
        <f>VLOOKUP(Table1[[#This Row],[Reference]],metron,12,FALSE)</f>
        <v>1.724008975317876</v>
      </c>
    </row>
    <row r="794" spans="1:74" hidden="1" x14ac:dyDescent="0.45">
      <c r="A794" t="s">
        <v>5411</v>
      </c>
      <c r="B794">
        <v>1454729400</v>
      </c>
      <c r="C794" s="3" t="s">
        <v>1995</v>
      </c>
      <c r="D794" t="s">
        <v>65</v>
      </c>
      <c r="E794" t="s">
        <v>66</v>
      </c>
      <c r="F794" t="s">
        <v>72</v>
      </c>
      <c r="G794" t="s">
        <v>77</v>
      </c>
      <c r="H794" t="s">
        <v>66</v>
      </c>
      <c r="I794">
        <f>MROUND(Table1[[#This Row],[Prob_H]]*100,2)/100</f>
        <v>0.44</v>
      </c>
      <c r="J794">
        <f>1/Table1[[#This Row],[odds_ft_home_team_win]]-Table1[[#This Row],[Margin/3]]</f>
        <v>0.43394025470436781</v>
      </c>
      <c r="K794">
        <f>1/Table1[[#This Row],[odds_ft_draw]]-Table1[[#This Row],[Margin/3]]</f>
        <v>0.28047971963863555</v>
      </c>
      <c r="L794">
        <f>1/Table1[[#This Row],[odds_ft_away_team_win]]-Table1[[#This Row],[Margin/3]]</f>
        <v>0.28558002565699664</v>
      </c>
      <c r="M794">
        <v>5</v>
      </c>
      <c r="N794">
        <v>0.8</v>
      </c>
      <c r="O794">
        <v>1.2</v>
      </c>
      <c r="P794">
        <v>0.76</v>
      </c>
      <c r="Q794">
        <v>1.24</v>
      </c>
      <c r="R794" t="str" cm="1">
        <f t="array" ref="R7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94">
        <v>1</v>
      </c>
      <c r="T794">
        <v>1</v>
      </c>
      <c r="U794">
        <v>2</v>
      </c>
      <c r="V794">
        <v>2</v>
      </c>
      <c r="W794">
        <v>1</v>
      </c>
      <c r="X794">
        <v>1</v>
      </c>
      <c r="Y794">
        <v>32</v>
      </c>
      <c r="Z794">
        <v>28</v>
      </c>
      <c r="AA794">
        <v>2</v>
      </c>
      <c r="AB794">
        <v>8</v>
      </c>
      <c r="AC794">
        <v>4</v>
      </c>
      <c r="AD794">
        <v>0</v>
      </c>
      <c r="AE794">
        <v>4</v>
      </c>
      <c r="AF794">
        <v>1</v>
      </c>
      <c r="AG794">
        <v>1</v>
      </c>
      <c r="AH794">
        <v>3</v>
      </c>
      <c r="AI794">
        <v>1</v>
      </c>
      <c r="AJ794">
        <v>4</v>
      </c>
      <c r="AK794">
        <v>6</v>
      </c>
      <c r="AL794">
        <v>5</v>
      </c>
      <c r="AM794">
        <v>2</v>
      </c>
      <c r="AN794">
        <v>2</v>
      </c>
      <c r="AO794">
        <v>4</v>
      </c>
      <c r="AP794">
        <v>3</v>
      </c>
      <c r="AQ794">
        <v>13</v>
      </c>
      <c r="AR794">
        <v>15</v>
      </c>
      <c r="AS794">
        <v>52</v>
      </c>
      <c r="AT794">
        <v>48</v>
      </c>
      <c r="AU794">
        <v>0</v>
      </c>
      <c r="AV794">
        <v>0</v>
      </c>
      <c r="AW794">
        <v>2.9</v>
      </c>
      <c r="AX794">
        <v>80</v>
      </c>
      <c r="AY794">
        <v>90</v>
      </c>
      <c r="AZ794">
        <v>65</v>
      </c>
      <c r="BA794">
        <v>25</v>
      </c>
      <c r="BB794">
        <v>10</v>
      </c>
      <c r="BC794">
        <v>45</v>
      </c>
      <c r="BD794">
        <v>70</v>
      </c>
      <c r="BE794">
        <v>50</v>
      </c>
      <c r="BF794">
        <v>80</v>
      </c>
      <c r="BG794">
        <v>9.73</v>
      </c>
      <c r="BH794">
        <v>4.5</v>
      </c>
      <c r="BI794">
        <v>2.2599999999999998</v>
      </c>
      <c r="BJ794">
        <v>3.46</v>
      </c>
      <c r="BK794">
        <v>3.4</v>
      </c>
      <c r="BL794">
        <f>1/Table1[[#This Row],[odds_ft_home_team_win]]+1/Table1[[#This Row],[odds_ft_draw]]+1/Table1[[#This Row],[odds_ft_away_team_win]]-1</f>
        <v>2.5612864205480701E-2</v>
      </c>
      <c r="BM794">
        <f>Table1[[#This Row],[Margin]]/3</f>
        <v>8.5376214018269003E-3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 t="s">
        <v>75</v>
      </c>
      <c r="BU794">
        <f>VLOOKUP(Table1[[#This Row],[Reference]],metron,11,FALSE)</f>
        <v>1.4140979689366791</v>
      </c>
      <c r="BV794">
        <f>VLOOKUP(Table1[[#This Row],[Reference]],metron,12,FALSE)</f>
        <v>1.0666666666666671</v>
      </c>
    </row>
    <row r="795" spans="1:74" hidden="1" x14ac:dyDescent="0.45">
      <c r="A795" t="s">
        <v>5411</v>
      </c>
      <c r="B795">
        <v>1454799600</v>
      </c>
      <c r="C795" s="3" t="s">
        <v>1996</v>
      </c>
      <c r="D795" t="s">
        <v>65</v>
      </c>
      <c r="E795" t="s">
        <v>66</v>
      </c>
      <c r="F795" t="s">
        <v>86</v>
      </c>
      <c r="G795" t="s">
        <v>88</v>
      </c>
      <c r="H795" t="s">
        <v>66</v>
      </c>
      <c r="I795">
        <f>MROUND(Table1[[#This Row],[Prob_H]]*100,2)/100</f>
        <v>0.48</v>
      </c>
      <c r="J795">
        <f>1/Table1[[#This Row],[odds_ft_home_team_win]]-Table1[[#This Row],[Margin/3]]</f>
        <v>0.47242380261248179</v>
      </c>
      <c r="K795">
        <f>1/Table1[[#This Row],[odds_ft_draw]]-Table1[[#This Row],[Margin/3]]</f>
        <v>0.26637984656852576</v>
      </c>
      <c r="L795">
        <f>1/Table1[[#This Row],[odds_ft_away_team_win]]-Table1[[#This Row],[Margin/3]]</f>
        <v>0.26119635081899228</v>
      </c>
      <c r="M795">
        <v>5</v>
      </c>
      <c r="N795">
        <v>1.17</v>
      </c>
      <c r="O795">
        <v>1.8</v>
      </c>
      <c r="P795">
        <v>1.62</v>
      </c>
      <c r="Q795">
        <v>1.44</v>
      </c>
      <c r="R795" t="str" cm="1">
        <f t="array" ref="R7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5">
        <v>2</v>
      </c>
      <c r="T795">
        <v>0</v>
      </c>
      <c r="U795">
        <v>2</v>
      </c>
      <c r="V795">
        <v>1</v>
      </c>
      <c r="W795">
        <v>1</v>
      </c>
      <c r="X795">
        <v>0</v>
      </c>
      <c r="Y795" t="s">
        <v>1997</v>
      </c>
      <c r="AA795">
        <v>6</v>
      </c>
      <c r="AB795">
        <v>8</v>
      </c>
      <c r="AC795">
        <v>2</v>
      </c>
      <c r="AD795">
        <v>0</v>
      </c>
      <c r="AE795">
        <v>3</v>
      </c>
      <c r="AF795">
        <v>0</v>
      </c>
      <c r="AG795">
        <v>1</v>
      </c>
      <c r="AH795">
        <v>1</v>
      </c>
      <c r="AI795">
        <v>2</v>
      </c>
      <c r="AJ795">
        <v>1</v>
      </c>
      <c r="AK795">
        <v>16</v>
      </c>
      <c r="AL795">
        <v>9</v>
      </c>
      <c r="AM795">
        <v>7</v>
      </c>
      <c r="AN795">
        <v>0</v>
      </c>
      <c r="AO795">
        <v>9</v>
      </c>
      <c r="AP795">
        <v>9</v>
      </c>
      <c r="AQ795">
        <v>18</v>
      </c>
      <c r="AR795">
        <v>16</v>
      </c>
      <c r="AS795">
        <v>60</v>
      </c>
      <c r="AT795">
        <v>40</v>
      </c>
      <c r="AU795">
        <v>0</v>
      </c>
      <c r="AV795">
        <v>0</v>
      </c>
      <c r="AW795">
        <v>2.71</v>
      </c>
      <c r="AX795">
        <v>54</v>
      </c>
      <c r="AY795">
        <v>78</v>
      </c>
      <c r="AZ795">
        <v>64</v>
      </c>
      <c r="BA795">
        <v>31</v>
      </c>
      <c r="BB795">
        <v>9</v>
      </c>
      <c r="BC795">
        <v>35</v>
      </c>
      <c r="BD795">
        <v>68</v>
      </c>
      <c r="BE795">
        <v>51</v>
      </c>
      <c r="BF795">
        <v>83</v>
      </c>
      <c r="BG795">
        <v>10.77</v>
      </c>
      <c r="BH795">
        <v>5.98</v>
      </c>
      <c r="BI795">
        <v>2.08</v>
      </c>
      <c r="BJ795">
        <v>3.64</v>
      </c>
      <c r="BK795">
        <v>3.71</v>
      </c>
      <c r="BL795">
        <f>1/Table1[[#This Row],[odds_ft_home_team_win]]+1/Table1[[#This Row],[odds_ft_draw]]+1/Table1[[#This Row],[odds_ft_away_team_win]]-1</f>
        <v>2.503628447024675E-2</v>
      </c>
      <c r="BM795">
        <f>Table1[[#This Row],[Margin]]/3</f>
        <v>8.3454281567489162E-3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 t="s">
        <v>113</v>
      </c>
      <c r="BU795">
        <f>VLOOKUP(Table1[[#This Row],[Reference]],metron,11,FALSE)</f>
        <v>1.510877192982456</v>
      </c>
      <c r="BV795">
        <f>VLOOKUP(Table1[[#This Row],[Reference]],metron,12,FALSE)</f>
        <v>1.0163157894736841</v>
      </c>
    </row>
    <row r="796" spans="1:74" hidden="1" x14ac:dyDescent="0.45">
      <c r="A796" t="s">
        <v>5411</v>
      </c>
      <c r="B796">
        <v>1454806800</v>
      </c>
      <c r="C796" s="3" t="s">
        <v>1998</v>
      </c>
      <c r="D796" t="s">
        <v>65</v>
      </c>
      <c r="E796" t="s">
        <v>66</v>
      </c>
      <c r="F796" t="s">
        <v>85</v>
      </c>
      <c r="G796" t="s">
        <v>1643</v>
      </c>
      <c r="H796" t="s">
        <v>66</v>
      </c>
      <c r="I796">
        <f>MROUND(Table1[[#This Row],[Prob_H]]*100,2)/100</f>
        <v>0.7</v>
      </c>
      <c r="J796">
        <f>1/Table1[[#This Row],[odds_ft_home_team_win]]-Table1[[#This Row],[Margin/3]]</f>
        <v>0.70058020506976204</v>
      </c>
      <c r="K796">
        <f>1/Table1[[#This Row],[odds_ft_draw]]-Table1[[#This Row],[Margin/3]]</f>
        <v>0.19338054893393564</v>
      </c>
      <c r="L796">
        <f>1/Table1[[#This Row],[odds_ft_away_team_win]]-Table1[[#This Row],[Margin/3]]</f>
        <v>0.10603924599630241</v>
      </c>
      <c r="M796">
        <v>5</v>
      </c>
      <c r="N796">
        <v>2.2000000000000002</v>
      </c>
      <c r="O796">
        <v>0.5</v>
      </c>
      <c r="P796">
        <v>2.0499999999999998</v>
      </c>
      <c r="Q796">
        <v>0.41</v>
      </c>
      <c r="R796" t="str" cm="1">
        <f t="array" ref="R7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6">
        <v>3</v>
      </c>
      <c r="T796">
        <v>0</v>
      </c>
      <c r="U796">
        <v>3</v>
      </c>
      <c r="V796">
        <v>2</v>
      </c>
      <c r="W796">
        <v>2</v>
      </c>
      <c r="X796">
        <v>0</v>
      </c>
      <c r="Y796" t="s">
        <v>1999</v>
      </c>
      <c r="AA796">
        <v>8</v>
      </c>
      <c r="AB796">
        <v>5</v>
      </c>
      <c r="AC796">
        <v>5</v>
      </c>
      <c r="AD796">
        <v>0</v>
      </c>
      <c r="AE796">
        <v>2</v>
      </c>
      <c r="AF796">
        <v>0</v>
      </c>
      <c r="AG796">
        <v>1</v>
      </c>
      <c r="AH796">
        <v>4</v>
      </c>
      <c r="AI796">
        <v>1</v>
      </c>
      <c r="AJ796">
        <v>1</v>
      </c>
      <c r="AK796">
        <v>9</v>
      </c>
      <c r="AL796">
        <v>8</v>
      </c>
      <c r="AM796">
        <v>8</v>
      </c>
      <c r="AN796">
        <v>2</v>
      </c>
      <c r="AO796">
        <v>1</v>
      </c>
      <c r="AP796">
        <v>6</v>
      </c>
      <c r="AQ796">
        <v>19</v>
      </c>
      <c r="AR796">
        <v>18</v>
      </c>
      <c r="AS796">
        <v>58</v>
      </c>
      <c r="AT796">
        <v>42</v>
      </c>
      <c r="AU796">
        <v>0</v>
      </c>
      <c r="AV796">
        <v>0</v>
      </c>
      <c r="AW796">
        <v>2.95</v>
      </c>
      <c r="AX796">
        <v>55</v>
      </c>
      <c r="AY796">
        <v>85</v>
      </c>
      <c r="AZ796">
        <v>55</v>
      </c>
      <c r="BA796">
        <v>35</v>
      </c>
      <c r="BB796">
        <v>10</v>
      </c>
      <c r="BC796">
        <v>30</v>
      </c>
      <c r="BD796">
        <v>85</v>
      </c>
      <c r="BE796">
        <v>45</v>
      </c>
      <c r="BF796">
        <v>95</v>
      </c>
      <c r="BG796">
        <v>11.2</v>
      </c>
      <c r="BH796">
        <v>5.6</v>
      </c>
      <c r="BI796">
        <v>1.41</v>
      </c>
      <c r="BJ796">
        <v>4.95</v>
      </c>
      <c r="BK796">
        <v>8.7200000000000006</v>
      </c>
      <c r="BL796">
        <f>1/Table1[[#This Row],[odds_ft_home_team_win]]+1/Table1[[#This Row],[odds_ft_draw]]+1/Table1[[#This Row],[odds_ft_away_team_win]]-1</f>
        <v>2.5918959258799168E-2</v>
      </c>
      <c r="BM796">
        <f>Table1[[#This Row],[Margin]]/3</f>
        <v>8.6396530862663887E-3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 t="s">
        <v>1684</v>
      </c>
      <c r="BU796">
        <f>VLOOKUP(Table1[[#This Row],[Reference]],metron,11,FALSE)</f>
        <v>2.224544841537424</v>
      </c>
      <c r="BV796">
        <f>VLOOKUP(Table1[[#This Row],[Reference]],metron,12,FALSE)</f>
        <v>0.76803776129467294</v>
      </c>
    </row>
    <row r="797" spans="1:74" hidden="1" x14ac:dyDescent="0.45">
      <c r="A797" t="s">
        <v>5411</v>
      </c>
      <c r="B797">
        <v>1454806800</v>
      </c>
      <c r="C797" s="3" t="s">
        <v>1998</v>
      </c>
      <c r="D797" t="s">
        <v>65</v>
      </c>
      <c r="E797" t="s">
        <v>66</v>
      </c>
      <c r="F797" t="s">
        <v>73</v>
      </c>
      <c r="G797" t="s">
        <v>93</v>
      </c>
      <c r="H797" t="s">
        <v>66</v>
      </c>
      <c r="I797">
        <f>MROUND(Table1[[#This Row],[Prob_H]]*100,2)/100</f>
        <v>0.46</v>
      </c>
      <c r="J797">
        <f>1/Table1[[#This Row],[odds_ft_home_team_win]]-Table1[[#This Row],[Margin/3]]</f>
        <v>0.45235899698289589</v>
      </c>
      <c r="K797">
        <f>1/Table1[[#This Row],[odds_ft_draw]]-Table1[[#This Row],[Margin/3]]</f>
        <v>0.29364430752071591</v>
      </c>
      <c r="L797">
        <f>1/Table1[[#This Row],[odds_ft_away_team_win]]-Table1[[#This Row],[Margin/3]]</f>
        <v>0.25399669549638815</v>
      </c>
      <c r="M797">
        <v>5</v>
      </c>
      <c r="N797">
        <v>2</v>
      </c>
      <c r="O797">
        <v>1.4</v>
      </c>
      <c r="P797">
        <v>2</v>
      </c>
      <c r="Q797">
        <v>1.1200000000000001</v>
      </c>
      <c r="R797" t="str" cm="1">
        <f t="array" ref="R7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797">
        <v>4</v>
      </c>
      <c r="T797">
        <v>1</v>
      </c>
      <c r="U797">
        <v>5</v>
      </c>
      <c r="V797">
        <v>4</v>
      </c>
      <c r="W797">
        <v>4</v>
      </c>
      <c r="X797">
        <v>0</v>
      </c>
      <c r="Y797" t="s">
        <v>2000</v>
      </c>
      <c r="Z797">
        <v>59</v>
      </c>
      <c r="AA797">
        <v>2</v>
      </c>
      <c r="AB797">
        <v>13</v>
      </c>
      <c r="AC797">
        <v>4</v>
      </c>
      <c r="AD797">
        <v>0</v>
      </c>
      <c r="AE797">
        <v>3</v>
      </c>
      <c r="AF797">
        <v>0</v>
      </c>
      <c r="AG797">
        <v>2</v>
      </c>
      <c r="AH797">
        <v>2</v>
      </c>
      <c r="AI797">
        <v>0</v>
      </c>
      <c r="AJ797">
        <v>3</v>
      </c>
      <c r="AK797">
        <v>7</v>
      </c>
      <c r="AL797">
        <v>16</v>
      </c>
      <c r="AM797">
        <v>3</v>
      </c>
      <c r="AN797">
        <v>11</v>
      </c>
      <c r="AO797">
        <v>4</v>
      </c>
      <c r="AP797">
        <v>5</v>
      </c>
      <c r="AQ797">
        <v>12</v>
      </c>
      <c r="AR797">
        <v>10</v>
      </c>
      <c r="AS797">
        <v>37</v>
      </c>
      <c r="AT797">
        <v>63</v>
      </c>
      <c r="AU797">
        <v>0</v>
      </c>
      <c r="AV797">
        <v>0</v>
      </c>
      <c r="AW797">
        <v>2.98</v>
      </c>
      <c r="AX797">
        <v>62</v>
      </c>
      <c r="AY797">
        <v>77</v>
      </c>
      <c r="AZ797">
        <v>57</v>
      </c>
      <c r="BA797">
        <v>43</v>
      </c>
      <c r="BB797">
        <v>19</v>
      </c>
      <c r="BC797">
        <v>52</v>
      </c>
      <c r="BD797">
        <v>86</v>
      </c>
      <c r="BE797">
        <v>48</v>
      </c>
      <c r="BF797">
        <v>72</v>
      </c>
      <c r="BG797">
        <v>7.98</v>
      </c>
      <c r="BH797">
        <v>5.92</v>
      </c>
      <c r="BI797">
        <v>2.17</v>
      </c>
      <c r="BJ797">
        <v>3.31</v>
      </c>
      <c r="BK797">
        <v>3.81</v>
      </c>
      <c r="BL797">
        <f>1/Table1[[#This Row],[odds_ft_home_team_win]]+1/Table1[[#This Row],[odds_ft_draw]]+1/Table1[[#This Row],[odds_ft_away_team_win]]-1</f>
        <v>2.5411488313985098E-2</v>
      </c>
      <c r="BM797">
        <f>Table1[[#This Row],[Margin]]/3</f>
        <v>8.4704961046616987E-3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t="s">
        <v>126</v>
      </c>
      <c r="BU797">
        <f>VLOOKUP(Table1[[#This Row],[Reference]],metron,11,FALSE)</f>
        <v>1.4888836329233679</v>
      </c>
      <c r="BV797">
        <f>VLOOKUP(Table1[[#This Row],[Reference]],metron,12,FALSE)</f>
        <v>1.0516792809839171</v>
      </c>
    </row>
    <row r="798" spans="1:74" hidden="1" x14ac:dyDescent="0.45">
      <c r="A798" t="s">
        <v>5411</v>
      </c>
      <c r="B798">
        <v>1454810760</v>
      </c>
      <c r="C798" s="3" t="s">
        <v>2001</v>
      </c>
      <c r="D798" t="s">
        <v>65</v>
      </c>
      <c r="E798" t="s">
        <v>66</v>
      </c>
      <c r="F798" t="s">
        <v>81</v>
      </c>
      <c r="G798" t="s">
        <v>78</v>
      </c>
      <c r="H798" t="s">
        <v>66</v>
      </c>
      <c r="I798">
        <f>MROUND(Table1[[#This Row],[Prob_H]]*100,2)/100</f>
        <v>0.48</v>
      </c>
      <c r="J798">
        <f>1/Table1[[#This Row],[odds_ft_home_team_win]]-Table1[[#This Row],[Margin/3]]</f>
        <v>0.47932382079217051</v>
      </c>
      <c r="K798">
        <f>1/Table1[[#This Row],[odds_ft_draw]]-Table1[[#This Row],[Margin/3]]</f>
        <v>0.2596154574886983</v>
      </c>
      <c r="L798">
        <f>1/Table1[[#This Row],[odds_ft_away_team_win]]-Table1[[#This Row],[Margin/3]]</f>
        <v>0.26106072171913119</v>
      </c>
      <c r="M798">
        <v>5</v>
      </c>
      <c r="N798">
        <v>2.73</v>
      </c>
      <c r="O798">
        <v>1.6</v>
      </c>
      <c r="P798">
        <v>2.2000000000000002</v>
      </c>
      <c r="Q798">
        <v>1.44</v>
      </c>
      <c r="R798" t="str" cm="1">
        <f t="array" ref="R7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798">
        <v>1</v>
      </c>
      <c r="T798">
        <v>2</v>
      </c>
      <c r="U798">
        <v>3</v>
      </c>
      <c r="V798">
        <v>0</v>
      </c>
      <c r="W798">
        <v>0</v>
      </c>
      <c r="X798">
        <v>0</v>
      </c>
      <c r="Y798">
        <v>52</v>
      </c>
      <c r="Z798" t="s">
        <v>2002</v>
      </c>
      <c r="AA798">
        <v>7</v>
      </c>
      <c r="AB798">
        <v>2</v>
      </c>
      <c r="AC798">
        <v>1</v>
      </c>
      <c r="AD798">
        <v>0</v>
      </c>
      <c r="AE798">
        <v>3</v>
      </c>
      <c r="AF798">
        <v>0</v>
      </c>
      <c r="AG798">
        <v>1</v>
      </c>
      <c r="AH798">
        <v>0</v>
      </c>
      <c r="AI798">
        <v>2</v>
      </c>
      <c r="AJ798">
        <v>1</v>
      </c>
      <c r="AK798">
        <v>14</v>
      </c>
      <c r="AL798">
        <v>11</v>
      </c>
      <c r="AM798">
        <v>7</v>
      </c>
      <c r="AN798">
        <v>7</v>
      </c>
      <c r="AO798">
        <v>7</v>
      </c>
      <c r="AP798">
        <v>4</v>
      </c>
      <c r="AQ798">
        <v>12</v>
      </c>
      <c r="AR798">
        <v>8</v>
      </c>
      <c r="AS798">
        <v>51</v>
      </c>
      <c r="AT798">
        <v>49</v>
      </c>
      <c r="AU798">
        <v>0</v>
      </c>
      <c r="AV798">
        <v>0</v>
      </c>
      <c r="AW798">
        <v>2.99</v>
      </c>
      <c r="AX798">
        <v>52</v>
      </c>
      <c r="AY798">
        <v>86</v>
      </c>
      <c r="AZ798">
        <v>66</v>
      </c>
      <c r="BA798">
        <v>34</v>
      </c>
      <c r="BB798">
        <v>14</v>
      </c>
      <c r="BC798">
        <v>43</v>
      </c>
      <c r="BD798">
        <v>81</v>
      </c>
      <c r="BE798">
        <v>58</v>
      </c>
      <c r="BF798">
        <v>81</v>
      </c>
      <c r="BG798">
        <v>7.33</v>
      </c>
      <c r="BH798">
        <v>4.55</v>
      </c>
      <c r="BI798">
        <v>2.0499999999999998</v>
      </c>
      <c r="BJ798">
        <v>3.73</v>
      </c>
      <c r="BK798">
        <v>3.71</v>
      </c>
      <c r="BL798">
        <f>1/Table1[[#This Row],[odds_ft_home_team_win]]+1/Table1[[#This Row],[odds_ft_draw]]+1/Table1[[#This Row],[odds_ft_away_team_win]]-1</f>
        <v>2.544317176983002E-2</v>
      </c>
      <c r="BM798">
        <f>Table1[[#This Row],[Margin]]/3</f>
        <v>8.481057256610006E-3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109</v>
      </c>
      <c r="BU798">
        <f>VLOOKUP(Table1[[#This Row],[Reference]],metron,11,FALSE)</f>
        <v>1.510877192982456</v>
      </c>
      <c r="BV798">
        <f>VLOOKUP(Table1[[#This Row],[Reference]],metron,12,FALSE)</f>
        <v>1.0163157894736841</v>
      </c>
    </row>
    <row r="799" spans="1:74" hidden="1" x14ac:dyDescent="0.45">
      <c r="A799" t="s">
        <v>5411</v>
      </c>
      <c r="B799">
        <v>1454814000</v>
      </c>
      <c r="C799" s="3" t="s">
        <v>2003</v>
      </c>
      <c r="D799" t="s">
        <v>65</v>
      </c>
      <c r="E799" t="s">
        <v>66</v>
      </c>
      <c r="F799" t="s">
        <v>98</v>
      </c>
      <c r="G799" t="s">
        <v>97</v>
      </c>
      <c r="H799" t="s">
        <v>66</v>
      </c>
      <c r="I799">
        <f>MROUND(Table1[[#This Row],[Prob_H]]*100,2)/100</f>
        <v>0.36</v>
      </c>
      <c r="J799">
        <f>1/Table1[[#This Row],[odds_ft_home_team_win]]-Table1[[#This Row],[Margin/3]]</f>
        <v>0.36608102350839045</v>
      </c>
      <c r="K799">
        <f>1/Table1[[#This Row],[odds_ft_draw]]-Table1[[#This Row],[Margin/3]]</f>
        <v>0.28394684912111134</v>
      </c>
      <c r="L799">
        <f>1/Table1[[#This Row],[odds_ft_away_team_win]]-Table1[[#This Row],[Margin/3]]</f>
        <v>0.34997212737049826</v>
      </c>
      <c r="M799">
        <v>5</v>
      </c>
      <c r="N799">
        <v>1.6</v>
      </c>
      <c r="O799">
        <v>1.58</v>
      </c>
      <c r="P799">
        <v>1.56</v>
      </c>
      <c r="Q799">
        <v>1.47</v>
      </c>
      <c r="R799" t="str" cm="1">
        <f t="array" ref="R7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799">
        <v>1</v>
      </c>
      <c r="T799">
        <v>1</v>
      </c>
      <c r="U799">
        <v>2</v>
      </c>
      <c r="V799">
        <v>1</v>
      </c>
      <c r="W799">
        <v>0</v>
      </c>
      <c r="X799">
        <v>1</v>
      </c>
      <c r="Y799">
        <v>50</v>
      </c>
      <c r="Z799" t="s">
        <v>2004</v>
      </c>
      <c r="AA799">
        <v>10</v>
      </c>
      <c r="AB799">
        <v>7</v>
      </c>
      <c r="AC799">
        <v>1</v>
      </c>
      <c r="AD799">
        <v>0</v>
      </c>
      <c r="AE799">
        <v>2</v>
      </c>
      <c r="AF799">
        <v>1</v>
      </c>
      <c r="AG799">
        <v>0</v>
      </c>
      <c r="AH799">
        <v>1</v>
      </c>
      <c r="AI799">
        <v>1</v>
      </c>
      <c r="AJ799">
        <v>2</v>
      </c>
      <c r="AK799">
        <v>13</v>
      </c>
      <c r="AL799">
        <v>10</v>
      </c>
      <c r="AM799">
        <v>5</v>
      </c>
      <c r="AN799">
        <v>3</v>
      </c>
      <c r="AO799">
        <v>8</v>
      </c>
      <c r="AP799">
        <v>7</v>
      </c>
      <c r="AQ799">
        <v>14</v>
      </c>
      <c r="AR799">
        <v>9</v>
      </c>
      <c r="AS799">
        <v>56</v>
      </c>
      <c r="AT799">
        <v>44</v>
      </c>
      <c r="AU799">
        <v>0</v>
      </c>
      <c r="AV799">
        <v>0</v>
      </c>
      <c r="AW799">
        <v>3.17</v>
      </c>
      <c r="AX799">
        <v>69</v>
      </c>
      <c r="AY799">
        <v>79</v>
      </c>
      <c r="AZ799">
        <v>64</v>
      </c>
      <c r="BA799">
        <v>37</v>
      </c>
      <c r="BB799">
        <v>23</v>
      </c>
      <c r="BC799">
        <v>51</v>
      </c>
      <c r="BD799">
        <v>87</v>
      </c>
      <c r="BE799">
        <v>47</v>
      </c>
      <c r="BF799">
        <v>74</v>
      </c>
      <c r="BG799">
        <v>8.9</v>
      </c>
      <c r="BH799">
        <v>5.0199999999999996</v>
      </c>
      <c r="BI799">
        <v>2.67</v>
      </c>
      <c r="BJ799">
        <v>3.42</v>
      </c>
      <c r="BK799">
        <v>2.79</v>
      </c>
      <c r="BL799">
        <f>1/Table1[[#This Row],[odds_ft_home_team_win]]+1/Table1[[#This Row],[odds_ft_draw]]+1/Table1[[#This Row],[odds_ft_away_team_win]]-1</f>
        <v>2.5352435092806269E-2</v>
      </c>
      <c r="BM799">
        <f>Table1[[#This Row],[Margin]]/3</f>
        <v>8.4508116976020897E-3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128</v>
      </c>
      <c r="BU799">
        <f>VLOOKUP(Table1[[#This Row],[Reference]],metron,11,FALSE)</f>
        <v>1.269326094653606</v>
      </c>
      <c r="BV799">
        <f>VLOOKUP(Table1[[#This Row],[Reference]],metron,12,FALSE)</f>
        <v>1.2417089578661631</v>
      </c>
    </row>
    <row r="800" spans="1:74" hidden="1" x14ac:dyDescent="0.45">
      <c r="A800" t="s">
        <v>5411</v>
      </c>
      <c r="B800">
        <v>1454868000</v>
      </c>
      <c r="C800" s="3" t="s">
        <v>2005</v>
      </c>
      <c r="D800" t="s">
        <v>65</v>
      </c>
      <c r="E800" t="s">
        <v>66</v>
      </c>
      <c r="F800" t="s">
        <v>94</v>
      </c>
      <c r="G800" t="s">
        <v>103</v>
      </c>
      <c r="H800" t="s">
        <v>66</v>
      </c>
      <c r="I800">
        <f>MROUND(Table1[[#This Row],[Prob_H]]*100,2)/100</f>
        <v>0.4</v>
      </c>
      <c r="J800">
        <f>1/Table1[[#This Row],[odds_ft_home_team_win]]-Table1[[#This Row],[Margin/3]]</f>
        <v>0.39328274052549017</v>
      </c>
      <c r="K800">
        <f>1/Table1[[#This Row],[odds_ft_draw]]-Table1[[#This Row],[Margin/3]]</f>
        <v>0.27257519122717339</v>
      </c>
      <c r="L800">
        <f>1/Table1[[#This Row],[odds_ft_away_team_win]]-Table1[[#This Row],[Margin/3]]</f>
        <v>0.3341420682473365</v>
      </c>
      <c r="M800">
        <v>5</v>
      </c>
      <c r="N800">
        <v>2.31</v>
      </c>
      <c r="O800">
        <v>1.4</v>
      </c>
      <c r="P800">
        <v>2</v>
      </c>
      <c r="Q800">
        <v>1.1499999999999999</v>
      </c>
      <c r="R800" t="str" cm="1">
        <f t="array" ref="R8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0">
        <v>1</v>
      </c>
      <c r="T800">
        <v>1</v>
      </c>
      <c r="U800">
        <v>2</v>
      </c>
      <c r="V800">
        <v>1</v>
      </c>
      <c r="W800">
        <v>1</v>
      </c>
      <c r="X800">
        <v>0</v>
      </c>
      <c r="Y800">
        <v>45</v>
      </c>
      <c r="Z800">
        <v>88</v>
      </c>
      <c r="AA800">
        <v>5</v>
      </c>
      <c r="AB800">
        <v>4</v>
      </c>
      <c r="AC800">
        <v>2</v>
      </c>
      <c r="AD800">
        <v>0</v>
      </c>
      <c r="AE800">
        <v>4</v>
      </c>
      <c r="AF800">
        <v>0</v>
      </c>
      <c r="AG800">
        <v>1</v>
      </c>
      <c r="AH800">
        <v>1</v>
      </c>
      <c r="AI800">
        <v>3</v>
      </c>
      <c r="AJ800">
        <v>1</v>
      </c>
      <c r="AK800">
        <v>8</v>
      </c>
      <c r="AL800">
        <v>9</v>
      </c>
      <c r="AM800">
        <v>4</v>
      </c>
      <c r="AN800">
        <v>4</v>
      </c>
      <c r="AO800">
        <v>4</v>
      </c>
      <c r="AP800">
        <v>5</v>
      </c>
      <c r="AQ800">
        <v>17</v>
      </c>
      <c r="AR800">
        <v>19</v>
      </c>
      <c r="AS800">
        <v>48</v>
      </c>
      <c r="AT800">
        <v>52</v>
      </c>
      <c r="AU800">
        <v>0</v>
      </c>
      <c r="AV800">
        <v>0</v>
      </c>
      <c r="AW800">
        <v>3.6</v>
      </c>
      <c r="AX800">
        <v>64</v>
      </c>
      <c r="AY800">
        <v>80</v>
      </c>
      <c r="AZ800">
        <v>71</v>
      </c>
      <c r="BA800">
        <v>44</v>
      </c>
      <c r="BB800">
        <v>41</v>
      </c>
      <c r="BC800">
        <v>59</v>
      </c>
      <c r="BD800">
        <v>91</v>
      </c>
      <c r="BE800">
        <v>48</v>
      </c>
      <c r="BF800">
        <v>76</v>
      </c>
      <c r="BG800">
        <v>11.32</v>
      </c>
      <c r="BH800">
        <v>5.65</v>
      </c>
      <c r="BI800">
        <v>2.4900000000000002</v>
      </c>
      <c r="BJ800">
        <v>3.56</v>
      </c>
      <c r="BK800">
        <v>2.92</v>
      </c>
      <c r="BL800">
        <f>1/Table1[[#This Row],[odds_ft_home_team_win]]+1/Table1[[#This Row],[odds_ft_draw]]+1/Table1[[#This Row],[odds_ft_away_team_win]]-1</f>
        <v>2.4971055531963104E-2</v>
      </c>
      <c r="BM800">
        <f>Table1[[#This Row],[Margin]]/3</f>
        <v>8.3236851773210354E-3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 t="s">
        <v>124</v>
      </c>
      <c r="BU800">
        <f>VLOOKUP(Table1[[#This Row],[Reference]],metron,11,FALSE)</f>
        <v>1.344038264434575</v>
      </c>
      <c r="BV800">
        <f>VLOOKUP(Table1[[#This Row],[Reference]],metron,12,FALSE)</f>
        <v>1.1515772691037469</v>
      </c>
    </row>
    <row r="801" spans="1:74" hidden="1" x14ac:dyDescent="0.45">
      <c r="A801" t="s">
        <v>5410</v>
      </c>
      <c r="B801">
        <v>1471053600</v>
      </c>
      <c r="C801" s="3" t="s">
        <v>2264</v>
      </c>
      <c r="D801" t="s">
        <v>65</v>
      </c>
      <c r="E801" t="s">
        <v>66</v>
      </c>
      <c r="F801" t="s">
        <v>72</v>
      </c>
      <c r="G801" t="s">
        <v>81</v>
      </c>
      <c r="H801" t="s">
        <v>66</v>
      </c>
      <c r="I801">
        <f>MROUND(Table1[[#This Row],[Prob_H]]*100,2)/100</f>
        <v>0.48</v>
      </c>
      <c r="J801">
        <f>1/Table1[[#This Row],[odds_ft_home_team_win]]-Table1[[#This Row],[Margin/3]]</f>
        <v>0.48161306076179339</v>
      </c>
      <c r="K801">
        <f>1/Table1[[#This Row],[odds_ft_draw]]-Table1[[#This Row],[Margin/3]]</f>
        <v>0.26241969235752116</v>
      </c>
      <c r="L801">
        <f>1/Table1[[#This Row],[odds_ft_away_team_win]]-Table1[[#This Row],[Margin/3]]</f>
        <v>0.25596724688068545</v>
      </c>
      <c r="M801">
        <v>5</v>
      </c>
      <c r="N801">
        <v>3</v>
      </c>
      <c r="O801">
        <v>0</v>
      </c>
      <c r="P801">
        <v>2.2000000000000002</v>
      </c>
      <c r="Q801">
        <v>1.21</v>
      </c>
      <c r="R801" t="str" cm="1">
        <f t="array" ref="R8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1">
        <v>2</v>
      </c>
      <c r="T801">
        <v>0</v>
      </c>
      <c r="U801">
        <v>2</v>
      </c>
      <c r="V801">
        <v>1</v>
      </c>
      <c r="W801">
        <v>1</v>
      </c>
      <c r="X801">
        <v>0</v>
      </c>
      <c r="Y801" t="s">
        <v>2265</v>
      </c>
      <c r="AA801">
        <v>4</v>
      </c>
      <c r="AB801">
        <v>4</v>
      </c>
      <c r="AC801">
        <v>6</v>
      </c>
      <c r="AD801">
        <v>0</v>
      </c>
      <c r="AE801">
        <v>2</v>
      </c>
      <c r="AF801">
        <v>0</v>
      </c>
      <c r="AG801">
        <v>1</v>
      </c>
      <c r="AH801">
        <v>5</v>
      </c>
      <c r="AI801">
        <v>1</v>
      </c>
      <c r="AJ801">
        <v>1</v>
      </c>
      <c r="AK801">
        <v>7</v>
      </c>
      <c r="AL801">
        <v>12</v>
      </c>
      <c r="AM801">
        <v>3</v>
      </c>
      <c r="AN801">
        <v>7</v>
      </c>
      <c r="AO801">
        <v>4</v>
      </c>
      <c r="AP801">
        <v>5</v>
      </c>
      <c r="AQ801">
        <v>17</v>
      </c>
      <c r="AR801">
        <v>12</v>
      </c>
      <c r="AS801">
        <v>52</v>
      </c>
      <c r="AT801">
        <v>48</v>
      </c>
      <c r="AU801">
        <v>0</v>
      </c>
      <c r="AV801">
        <v>0</v>
      </c>
      <c r="AW801">
        <v>3.25</v>
      </c>
      <c r="AX801">
        <v>25</v>
      </c>
      <c r="AY801">
        <v>75</v>
      </c>
      <c r="AZ801">
        <v>50</v>
      </c>
      <c r="BA801">
        <v>50</v>
      </c>
      <c r="BB801">
        <v>25</v>
      </c>
      <c r="BC801">
        <v>50</v>
      </c>
      <c r="BD801">
        <v>75</v>
      </c>
      <c r="BE801">
        <v>25</v>
      </c>
      <c r="BF801">
        <v>100</v>
      </c>
      <c r="BG801">
        <v>9</v>
      </c>
      <c r="BH801">
        <v>6</v>
      </c>
      <c r="BI801">
        <v>2.04</v>
      </c>
      <c r="BJ801">
        <v>3.69</v>
      </c>
      <c r="BK801">
        <v>3.78</v>
      </c>
      <c r="BL801">
        <f>1/Table1[[#This Row],[odds_ft_home_team_win]]+1/Table1[[#This Row],[odds_ft_draw]]+1/Table1[[#This Row],[odds_ft_away_team_win]]-1</f>
        <v>2.5749053008737421E-2</v>
      </c>
      <c r="BM801">
        <f>Table1[[#This Row],[Margin]]/3</f>
        <v>8.5830176695791405E-3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 t="s">
        <v>75</v>
      </c>
      <c r="BU801">
        <f>VLOOKUP(Table1[[#This Row],[Reference]],metron,11,FALSE)</f>
        <v>1.510877192982456</v>
      </c>
      <c r="BV801">
        <f>VLOOKUP(Table1[[#This Row],[Reference]],metron,12,FALSE)</f>
        <v>1.0163157894736841</v>
      </c>
    </row>
    <row r="802" spans="1:74" hidden="1" x14ac:dyDescent="0.45">
      <c r="A802" t="s">
        <v>5410</v>
      </c>
      <c r="B802">
        <v>1471125600</v>
      </c>
      <c r="C802" s="3" t="s">
        <v>2266</v>
      </c>
      <c r="D802" t="s">
        <v>65</v>
      </c>
      <c r="E802" t="s">
        <v>66</v>
      </c>
      <c r="F802" t="s">
        <v>80</v>
      </c>
      <c r="G802" t="s">
        <v>77</v>
      </c>
      <c r="H802" t="s">
        <v>66</v>
      </c>
      <c r="I802">
        <f>MROUND(Table1[[#This Row],[Prob_H]]*100,2)/100</f>
        <v>0.36</v>
      </c>
      <c r="J802">
        <f>1/Table1[[#This Row],[odds_ft_home_team_win]]-Table1[[#This Row],[Margin/3]]</f>
        <v>0.35503812426889347</v>
      </c>
      <c r="K802">
        <f>1/Table1[[#This Row],[odds_ft_draw]]-Table1[[#This Row],[Margin/3]]</f>
        <v>0.28725974879821031</v>
      </c>
      <c r="L802">
        <f>1/Table1[[#This Row],[odds_ft_away_team_win]]-Table1[[#This Row],[Margin/3]]</f>
        <v>0.3577021269328961</v>
      </c>
      <c r="M802">
        <v>5</v>
      </c>
      <c r="N802">
        <v>3</v>
      </c>
      <c r="O802">
        <v>1</v>
      </c>
      <c r="P802">
        <v>1.35</v>
      </c>
      <c r="Q802">
        <v>1</v>
      </c>
      <c r="R802" t="str" cm="1">
        <f t="array" ref="R8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AA802">
        <v>3</v>
      </c>
      <c r="AB802">
        <v>5</v>
      </c>
      <c r="AC802">
        <v>2</v>
      </c>
      <c r="AD802">
        <v>1</v>
      </c>
      <c r="AE802">
        <v>1</v>
      </c>
      <c r="AF802">
        <v>0</v>
      </c>
      <c r="AG802">
        <v>1</v>
      </c>
      <c r="AH802">
        <v>2</v>
      </c>
      <c r="AI802">
        <v>1</v>
      </c>
      <c r="AJ802">
        <v>0</v>
      </c>
      <c r="AK802">
        <v>11</v>
      </c>
      <c r="AL802">
        <v>7</v>
      </c>
      <c r="AM802">
        <v>8</v>
      </c>
      <c r="AN802">
        <v>3</v>
      </c>
      <c r="AO802">
        <v>3</v>
      </c>
      <c r="AP802">
        <v>4</v>
      </c>
      <c r="AQ802">
        <v>15</v>
      </c>
      <c r="AR802">
        <v>10</v>
      </c>
      <c r="AS802">
        <v>40</v>
      </c>
      <c r="AT802">
        <v>60</v>
      </c>
      <c r="AU802">
        <v>0</v>
      </c>
      <c r="AV802">
        <v>0</v>
      </c>
      <c r="AW802">
        <v>1.75</v>
      </c>
      <c r="AX802">
        <v>50</v>
      </c>
      <c r="AY802">
        <v>75</v>
      </c>
      <c r="AZ802">
        <v>25</v>
      </c>
      <c r="BA802">
        <v>0</v>
      </c>
      <c r="BB802">
        <v>0</v>
      </c>
      <c r="BC802">
        <v>50</v>
      </c>
      <c r="BD802">
        <v>50</v>
      </c>
      <c r="BE802">
        <v>25</v>
      </c>
      <c r="BF802">
        <v>50</v>
      </c>
      <c r="BG802">
        <v>8</v>
      </c>
      <c r="BH802">
        <v>3</v>
      </c>
      <c r="BI802">
        <v>2.75</v>
      </c>
      <c r="BJ802">
        <v>3.38</v>
      </c>
      <c r="BK802">
        <v>2.73</v>
      </c>
      <c r="BL802">
        <f>1/Table1[[#This Row],[odds_ft_home_team_win]]+1/Table1[[#This Row],[odds_ft_draw]]+1/Table1[[#This Row],[odds_ft_away_team_win]]-1</f>
        <v>2.5794718102410519E-2</v>
      </c>
      <c r="BM802">
        <f>Table1[[#This Row],[Margin]]/3</f>
        <v>8.5982393674701729E-3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t="s">
        <v>83</v>
      </c>
      <c r="BU802">
        <f>VLOOKUP(Table1[[#This Row],[Reference]],metron,11,FALSE)</f>
        <v>1.269326094653606</v>
      </c>
      <c r="BV802">
        <f>VLOOKUP(Table1[[#This Row],[Reference]],metron,12,FALSE)</f>
        <v>1.2417089578661631</v>
      </c>
    </row>
    <row r="803" spans="1:74" hidden="1" x14ac:dyDescent="0.45">
      <c r="A803" t="s">
        <v>5410</v>
      </c>
      <c r="B803">
        <v>1471132800</v>
      </c>
      <c r="C803" s="3" t="s">
        <v>2267</v>
      </c>
      <c r="D803" t="s">
        <v>65</v>
      </c>
      <c r="E803" t="s">
        <v>66</v>
      </c>
      <c r="F803" t="s">
        <v>85</v>
      </c>
      <c r="G803" t="s">
        <v>2218</v>
      </c>
      <c r="H803" t="s">
        <v>66</v>
      </c>
      <c r="I803">
        <f>MROUND(Table1[[#This Row],[Prob_H]]*100,2)/100</f>
        <v>0.56000000000000005</v>
      </c>
      <c r="J803">
        <f>1/Table1[[#This Row],[odds_ft_home_team_win]]-Table1[[#This Row],[Margin/3]]</f>
        <v>0.55664114307388235</v>
      </c>
      <c r="K803">
        <f>1/Table1[[#This Row],[odds_ft_draw]]-Table1[[#This Row],[Margin/3]]</f>
        <v>0.2467714324777795</v>
      </c>
      <c r="L803">
        <f>1/Table1[[#This Row],[odds_ft_away_team_win]]-Table1[[#This Row],[Margin/3]]</f>
        <v>0.19658742444833821</v>
      </c>
      <c r="M803">
        <v>5</v>
      </c>
      <c r="N803">
        <v>1</v>
      </c>
      <c r="O803">
        <v>0.5</v>
      </c>
      <c r="P803">
        <v>1.89</v>
      </c>
      <c r="Q803">
        <v>1.1100000000000001</v>
      </c>
      <c r="R803" t="str" cm="1">
        <f t="array" ref="R8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3">
        <v>2</v>
      </c>
      <c r="T803">
        <v>1</v>
      </c>
      <c r="U803">
        <v>3</v>
      </c>
      <c r="V803">
        <v>1</v>
      </c>
      <c r="W803">
        <v>1</v>
      </c>
      <c r="X803">
        <v>0</v>
      </c>
      <c r="Y803" t="s">
        <v>2268</v>
      </c>
      <c r="Z803">
        <v>86</v>
      </c>
      <c r="AA803">
        <v>2</v>
      </c>
      <c r="AB803">
        <v>2</v>
      </c>
      <c r="AC803">
        <v>2</v>
      </c>
      <c r="AD803">
        <v>0</v>
      </c>
      <c r="AE803">
        <v>5</v>
      </c>
      <c r="AF803">
        <v>0</v>
      </c>
      <c r="AG803">
        <v>0</v>
      </c>
      <c r="AH803">
        <v>2</v>
      </c>
      <c r="AI803">
        <v>0</v>
      </c>
      <c r="AJ803">
        <v>5</v>
      </c>
      <c r="AK803">
        <v>12</v>
      </c>
      <c r="AL803">
        <v>9</v>
      </c>
      <c r="AM803">
        <v>4</v>
      </c>
      <c r="AN803">
        <v>5</v>
      </c>
      <c r="AO803">
        <v>8</v>
      </c>
      <c r="AP803">
        <v>4</v>
      </c>
      <c r="AQ803">
        <v>9</v>
      </c>
      <c r="AR803">
        <v>20</v>
      </c>
      <c r="AS803">
        <v>48</v>
      </c>
      <c r="AT803">
        <v>52</v>
      </c>
      <c r="AU803">
        <v>0</v>
      </c>
      <c r="AV803">
        <v>0</v>
      </c>
      <c r="AW803">
        <v>1.25</v>
      </c>
      <c r="AX803">
        <v>50</v>
      </c>
      <c r="AY803">
        <v>50</v>
      </c>
      <c r="AZ803">
        <v>0</v>
      </c>
      <c r="BA803">
        <v>0</v>
      </c>
      <c r="BB803">
        <v>0</v>
      </c>
      <c r="BC803">
        <v>25</v>
      </c>
      <c r="BD803">
        <v>75</v>
      </c>
      <c r="BE803">
        <v>0</v>
      </c>
      <c r="BF803">
        <v>25</v>
      </c>
      <c r="BG803">
        <v>12</v>
      </c>
      <c r="BH803">
        <v>3.5</v>
      </c>
      <c r="BI803">
        <v>1.77</v>
      </c>
      <c r="BJ803">
        <v>3.92</v>
      </c>
      <c r="BK803">
        <v>4.88</v>
      </c>
      <c r="BL803">
        <f>1/Table1[[#This Row],[odds_ft_home_team_win]]+1/Table1[[#This Row],[odds_ft_draw]]+1/Table1[[#This Row],[odds_ft_away_team_win]]-1</f>
        <v>2.4991825015641123E-2</v>
      </c>
      <c r="BM803">
        <f>Table1[[#This Row],[Margin]]/3</f>
        <v>8.3306083385470409E-3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1684</v>
      </c>
      <c r="BU803">
        <f>VLOOKUP(Table1[[#This Row],[Reference]],metron,11,FALSE)</f>
        <v>1.7546812539448771</v>
      </c>
      <c r="BV803">
        <f>VLOOKUP(Table1[[#This Row],[Reference]],metron,12,FALSE)</f>
        <v>0.93456764148958549</v>
      </c>
    </row>
    <row r="804" spans="1:74" hidden="1" x14ac:dyDescent="0.45">
      <c r="A804" t="s">
        <v>5410</v>
      </c>
      <c r="B804">
        <v>1471132800</v>
      </c>
      <c r="C804" s="3" t="s">
        <v>2267</v>
      </c>
      <c r="D804" t="s">
        <v>65</v>
      </c>
      <c r="E804" t="s">
        <v>66</v>
      </c>
      <c r="F804" t="s">
        <v>93</v>
      </c>
      <c r="G804" t="s">
        <v>73</v>
      </c>
      <c r="H804" t="s">
        <v>66</v>
      </c>
      <c r="I804">
        <f>MROUND(Table1[[#This Row],[Prob_H]]*100,2)/100</f>
        <v>0.46</v>
      </c>
      <c r="J804">
        <f>1/Table1[[#This Row],[odds_ft_home_team_win]]-Table1[[#This Row],[Margin/3]]</f>
        <v>0.4655843191643092</v>
      </c>
      <c r="K804">
        <f>1/Table1[[#This Row],[odds_ft_draw]]-Table1[[#This Row],[Margin/3]]</f>
        <v>0.28234834429381434</v>
      </c>
      <c r="L804">
        <f>1/Table1[[#This Row],[odds_ft_away_team_win]]-Table1[[#This Row],[Margin/3]]</f>
        <v>0.25206733654187635</v>
      </c>
      <c r="M804">
        <v>5</v>
      </c>
      <c r="N804">
        <v>2</v>
      </c>
      <c r="O804">
        <v>0.5</v>
      </c>
      <c r="P804">
        <v>1.89</v>
      </c>
      <c r="Q804">
        <v>1.06</v>
      </c>
      <c r="R804" t="str" cm="1">
        <f t="array" ref="R8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4">
        <v>3</v>
      </c>
      <c r="T804">
        <v>2</v>
      </c>
      <c r="U804">
        <v>5</v>
      </c>
      <c r="V804">
        <v>3</v>
      </c>
      <c r="W804">
        <v>2</v>
      </c>
      <c r="X804">
        <v>1</v>
      </c>
      <c r="Y804" t="s">
        <v>2269</v>
      </c>
      <c r="Z804" t="s">
        <v>2270</v>
      </c>
      <c r="AA804">
        <v>6</v>
      </c>
      <c r="AB804">
        <v>7</v>
      </c>
      <c r="AC804">
        <v>5</v>
      </c>
      <c r="AD804">
        <v>0</v>
      </c>
      <c r="AE804">
        <v>1</v>
      </c>
      <c r="AF804">
        <v>1</v>
      </c>
      <c r="AG804">
        <v>3</v>
      </c>
      <c r="AH804">
        <v>2</v>
      </c>
      <c r="AI804">
        <v>1</v>
      </c>
      <c r="AJ804">
        <v>1</v>
      </c>
      <c r="AK804">
        <v>10</v>
      </c>
      <c r="AL804">
        <v>8</v>
      </c>
      <c r="AM804">
        <v>7</v>
      </c>
      <c r="AN804">
        <v>5</v>
      </c>
      <c r="AO804">
        <v>3</v>
      </c>
      <c r="AP804">
        <v>3</v>
      </c>
      <c r="AQ804">
        <v>13</v>
      </c>
      <c r="AR804">
        <v>12</v>
      </c>
      <c r="AS804">
        <v>58</v>
      </c>
      <c r="AT804">
        <v>42</v>
      </c>
      <c r="AU804">
        <v>0</v>
      </c>
      <c r="AV804">
        <v>0</v>
      </c>
      <c r="AW804">
        <v>2</v>
      </c>
      <c r="AX804">
        <v>75</v>
      </c>
      <c r="AY804">
        <v>75</v>
      </c>
      <c r="AZ804">
        <v>25</v>
      </c>
      <c r="BA804">
        <v>0</v>
      </c>
      <c r="BB804">
        <v>0</v>
      </c>
      <c r="BC804">
        <v>25</v>
      </c>
      <c r="BD804">
        <v>50</v>
      </c>
      <c r="BE804">
        <v>25</v>
      </c>
      <c r="BF804">
        <v>100</v>
      </c>
      <c r="BG804">
        <v>8.5</v>
      </c>
      <c r="BH804">
        <v>3.5</v>
      </c>
      <c r="BI804">
        <v>2.11</v>
      </c>
      <c r="BJ804">
        <v>3.44</v>
      </c>
      <c r="BK804">
        <v>3.84</v>
      </c>
      <c r="BL804">
        <f>1/Table1[[#This Row],[odds_ft_home_team_win]]+1/Table1[[#This Row],[odds_ft_draw]]+1/Table1[[#This Row],[odds_ft_away_team_win]]-1</f>
        <v>2.5047990374370999E-2</v>
      </c>
      <c r="BM804">
        <f>Table1[[#This Row],[Margin]]/3</f>
        <v>8.3493301247903329E-3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 t="s">
        <v>95</v>
      </c>
      <c r="BU804">
        <f>VLOOKUP(Table1[[#This Row],[Reference]],metron,11,FALSE)</f>
        <v>1.4888836329233679</v>
      </c>
      <c r="BV804">
        <f>VLOOKUP(Table1[[#This Row],[Reference]],metron,12,FALSE)</f>
        <v>1.0516792809839171</v>
      </c>
    </row>
    <row r="805" spans="1:74" hidden="1" x14ac:dyDescent="0.45">
      <c r="A805" t="s">
        <v>5410</v>
      </c>
      <c r="B805">
        <v>1471133160</v>
      </c>
      <c r="C805" s="3" t="s">
        <v>2271</v>
      </c>
      <c r="D805" t="s">
        <v>65</v>
      </c>
      <c r="E805" t="s">
        <v>66</v>
      </c>
      <c r="F805" t="s">
        <v>103</v>
      </c>
      <c r="G805" t="s">
        <v>94</v>
      </c>
      <c r="H805" t="s">
        <v>66</v>
      </c>
      <c r="I805">
        <f>MROUND(Table1[[#This Row],[Prob_H]]*100,2)/100</f>
        <v>0.5</v>
      </c>
      <c r="J805">
        <f>1/Table1[[#This Row],[odds_ft_home_team_win]]-Table1[[#This Row],[Margin/3]]</f>
        <v>0.49414150776960081</v>
      </c>
      <c r="K805">
        <f>1/Table1[[#This Row],[odds_ft_draw]]-Table1[[#This Row],[Margin/3]]</f>
        <v>0.26485298867137747</v>
      </c>
      <c r="L805">
        <f>1/Table1[[#This Row],[odds_ft_away_team_win]]-Table1[[#This Row],[Margin/3]]</f>
        <v>0.24100550355902181</v>
      </c>
      <c r="M805">
        <v>5</v>
      </c>
      <c r="N805">
        <v>3</v>
      </c>
      <c r="O805">
        <v>1</v>
      </c>
      <c r="P805">
        <v>2</v>
      </c>
      <c r="Q805">
        <v>0.83</v>
      </c>
      <c r="R805" t="str" cm="1">
        <f t="array" ref="R8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05">
        <v>3</v>
      </c>
      <c r="T805">
        <v>0</v>
      </c>
      <c r="U805">
        <v>3</v>
      </c>
      <c r="V805">
        <v>1</v>
      </c>
      <c r="W805">
        <v>1</v>
      </c>
      <c r="X805">
        <v>0</v>
      </c>
      <c r="Y805" t="s">
        <v>2272</v>
      </c>
      <c r="AA805">
        <v>4</v>
      </c>
      <c r="AB805">
        <v>2</v>
      </c>
      <c r="AC805">
        <v>2</v>
      </c>
      <c r="AD805">
        <v>0</v>
      </c>
      <c r="AE805">
        <v>3</v>
      </c>
      <c r="AF805">
        <v>0</v>
      </c>
      <c r="AG805">
        <v>2</v>
      </c>
      <c r="AH805">
        <v>0</v>
      </c>
      <c r="AI805">
        <v>1</v>
      </c>
      <c r="AJ805">
        <v>2</v>
      </c>
      <c r="AK805">
        <v>8</v>
      </c>
      <c r="AL805">
        <v>7</v>
      </c>
      <c r="AM805">
        <v>2</v>
      </c>
      <c r="AN805">
        <v>2</v>
      </c>
      <c r="AO805">
        <v>6</v>
      </c>
      <c r="AP805">
        <v>5</v>
      </c>
      <c r="AQ805">
        <v>11</v>
      </c>
      <c r="AR805">
        <v>15</v>
      </c>
      <c r="AS805">
        <v>66</v>
      </c>
      <c r="AT805">
        <v>34</v>
      </c>
      <c r="AU805">
        <v>0</v>
      </c>
      <c r="AV805">
        <v>0</v>
      </c>
      <c r="AW805">
        <v>2.75</v>
      </c>
      <c r="AX805">
        <v>50</v>
      </c>
      <c r="AY805">
        <v>50</v>
      </c>
      <c r="AZ805">
        <v>50</v>
      </c>
      <c r="BA805">
        <v>50</v>
      </c>
      <c r="BB805">
        <v>25</v>
      </c>
      <c r="BC805">
        <v>50</v>
      </c>
      <c r="BD805">
        <v>75</v>
      </c>
      <c r="BE805">
        <v>50</v>
      </c>
      <c r="BF805">
        <v>50</v>
      </c>
      <c r="BG805">
        <v>7</v>
      </c>
      <c r="BH805">
        <v>3</v>
      </c>
      <c r="BI805">
        <v>1.99</v>
      </c>
      <c r="BJ805">
        <v>3.66</v>
      </c>
      <c r="BK805">
        <v>4.01</v>
      </c>
      <c r="BL805">
        <f>1/Table1[[#This Row],[odds_ft_home_team_win]]+1/Table1[[#This Row],[odds_ft_draw]]+1/Table1[[#This Row],[odds_ft_away_team_win]]-1</f>
        <v>2.5113165133408444E-2</v>
      </c>
      <c r="BM805">
        <f>Table1[[#This Row],[Margin]]/3</f>
        <v>8.3710550444694807E-3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t="s">
        <v>118</v>
      </c>
      <c r="BU805">
        <f>VLOOKUP(Table1[[#This Row],[Reference]],metron,11,FALSE)</f>
        <v>1.5342708579532029</v>
      </c>
      <c r="BV805">
        <f>VLOOKUP(Table1[[#This Row],[Reference]],metron,12,FALSE)</f>
        <v>0.98593713070196176</v>
      </c>
    </row>
    <row r="806" spans="1:74" hidden="1" x14ac:dyDescent="0.45">
      <c r="A806" t="s">
        <v>5410</v>
      </c>
      <c r="B806">
        <v>1471140000</v>
      </c>
      <c r="C806" s="3" t="s">
        <v>2273</v>
      </c>
      <c r="D806" t="s">
        <v>65</v>
      </c>
      <c r="E806" t="s">
        <v>66</v>
      </c>
      <c r="F806" t="s">
        <v>86</v>
      </c>
      <c r="G806" t="s">
        <v>78</v>
      </c>
      <c r="H806" t="s">
        <v>66</v>
      </c>
      <c r="I806">
        <f>MROUND(Table1[[#This Row],[Prob_H]]*100,2)/100</f>
        <v>0.64</v>
      </c>
      <c r="J806">
        <f>1/Table1[[#This Row],[odds_ft_home_team_win]]-Table1[[#This Row],[Margin/3]]</f>
        <v>0.64486379347060463</v>
      </c>
      <c r="K806">
        <f>1/Table1[[#This Row],[odds_ft_draw]]-Table1[[#This Row],[Margin/3]]</f>
        <v>0.21349124445099676</v>
      </c>
      <c r="L806">
        <f>1/Table1[[#This Row],[odds_ft_away_team_win]]-Table1[[#This Row],[Margin/3]]</f>
        <v>0.14164496207839861</v>
      </c>
      <c r="M806">
        <v>5</v>
      </c>
      <c r="N806">
        <v>2</v>
      </c>
      <c r="O806">
        <v>1.5</v>
      </c>
      <c r="P806">
        <v>1.85</v>
      </c>
      <c r="Q806">
        <v>1.22</v>
      </c>
      <c r="R806" t="str" cm="1">
        <f t="array" ref="R8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6">
        <v>1</v>
      </c>
      <c r="T806">
        <v>1</v>
      </c>
      <c r="U806">
        <v>2</v>
      </c>
      <c r="V806">
        <v>0</v>
      </c>
      <c r="W806">
        <v>0</v>
      </c>
      <c r="X806">
        <v>0</v>
      </c>
      <c r="Y806">
        <v>60</v>
      </c>
      <c r="Z806">
        <v>79</v>
      </c>
      <c r="AA806">
        <v>-1</v>
      </c>
      <c r="AB806">
        <v>-1</v>
      </c>
      <c r="AC806">
        <v>3</v>
      </c>
      <c r="AD806">
        <v>0</v>
      </c>
      <c r="AE806">
        <v>2</v>
      </c>
      <c r="AF806">
        <v>0</v>
      </c>
      <c r="AG806">
        <v>0</v>
      </c>
      <c r="AH806">
        <v>3</v>
      </c>
      <c r="AI806">
        <v>1</v>
      </c>
      <c r="AJ806">
        <v>1</v>
      </c>
      <c r="AK806">
        <v>-1</v>
      </c>
      <c r="AL806">
        <v>-1</v>
      </c>
      <c r="AM806">
        <v>-1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0</v>
      </c>
      <c r="AV806">
        <v>0</v>
      </c>
      <c r="AW806">
        <v>3.5</v>
      </c>
      <c r="AX806">
        <v>42</v>
      </c>
      <c r="AY806">
        <v>100</v>
      </c>
      <c r="AZ806">
        <v>59</v>
      </c>
      <c r="BA806">
        <v>42</v>
      </c>
      <c r="BB806">
        <v>25</v>
      </c>
      <c r="BC806">
        <v>42</v>
      </c>
      <c r="BD806">
        <v>84</v>
      </c>
      <c r="BE806">
        <v>75</v>
      </c>
      <c r="BF806">
        <v>100</v>
      </c>
      <c r="BG806">
        <v>6.83</v>
      </c>
      <c r="BH806">
        <v>5.17</v>
      </c>
      <c r="BI806">
        <v>1.53</v>
      </c>
      <c r="BJ806">
        <v>4.5</v>
      </c>
      <c r="BK806">
        <v>6.65</v>
      </c>
      <c r="BL806">
        <f>1/Table1[[#This Row],[odds_ft_home_team_win]]+1/Table1[[#This Row],[odds_ft_draw]]+1/Table1[[#This Row],[odds_ft_away_team_win]]-1</f>
        <v>2.6192933313676336E-2</v>
      </c>
      <c r="BM806">
        <f>Table1[[#This Row],[Margin]]/3</f>
        <v>8.7309777712254455E-3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113</v>
      </c>
      <c r="BU806">
        <f>VLOOKUP(Table1[[#This Row],[Reference]],metron,11,FALSE)</f>
        <v>1.980803571428571</v>
      </c>
      <c r="BV806">
        <f>VLOOKUP(Table1[[#This Row],[Reference]],metron,12,FALSE)</f>
        <v>0.85357142857142854</v>
      </c>
    </row>
    <row r="807" spans="1:74" hidden="1" x14ac:dyDescent="0.45">
      <c r="A807" t="s">
        <v>5410</v>
      </c>
      <c r="B807">
        <v>1471194000</v>
      </c>
      <c r="C807" s="3" t="s">
        <v>2274</v>
      </c>
      <c r="D807" t="s">
        <v>65</v>
      </c>
      <c r="E807" t="s">
        <v>66</v>
      </c>
      <c r="F807" t="s">
        <v>97</v>
      </c>
      <c r="G807" t="s">
        <v>68</v>
      </c>
      <c r="H807" t="s">
        <v>66</v>
      </c>
      <c r="I807">
        <f>MROUND(Table1[[#This Row],[Prob_H]]*100,2)/100</f>
        <v>0.3</v>
      </c>
      <c r="J807">
        <f>1/Table1[[#This Row],[odds_ft_home_team_win]]-Table1[[#This Row],[Margin/3]]</f>
        <v>0.2945663988128156</v>
      </c>
      <c r="K807">
        <f>1/Table1[[#This Row],[odds_ft_draw]]-Table1[[#This Row],[Margin/3]]</f>
        <v>0.29548746356366756</v>
      </c>
      <c r="L807">
        <f>1/Table1[[#This Row],[odds_ft_away_team_win]]-Table1[[#This Row],[Margin/3]]</f>
        <v>0.40994613762351673</v>
      </c>
      <c r="M807">
        <v>5</v>
      </c>
      <c r="N807">
        <v>3</v>
      </c>
      <c r="O807">
        <v>2</v>
      </c>
      <c r="P807">
        <v>1.37</v>
      </c>
      <c r="Q807">
        <v>1.7</v>
      </c>
      <c r="R807" t="str" cm="1">
        <f t="array" ref="R8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AA807">
        <v>7</v>
      </c>
      <c r="AB807">
        <v>5</v>
      </c>
      <c r="AC807">
        <v>3</v>
      </c>
      <c r="AD807">
        <v>0</v>
      </c>
      <c r="AE807">
        <v>2</v>
      </c>
      <c r="AF807">
        <v>0</v>
      </c>
      <c r="AG807">
        <v>0</v>
      </c>
      <c r="AH807">
        <v>3</v>
      </c>
      <c r="AI807">
        <v>1</v>
      </c>
      <c r="AJ807">
        <v>1</v>
      </c>
      <c r="AK807">
        <v>12</v>
      </c>
      <c r="AL807">
        <v>6</v>
      </c>
      <c r="AM807">
        <v>10</v>
      </c>
      <c r="AN807">
        <v>3</v>
      </c>
      <c r="AO807">
        <v>2</v>
      </c>
      <c r="AP807">
        <v>3</v>
      </c>
      <c r="AQ807">
        <v>17</v>
      </c>
      <c r="AR807">
        <v>12</v>
      </c>
      <c r="AS807">
        <v>41</v>
      </c>
      <c r="AT807">
        <v>59</v>
      </c>
      <c r="AU807">
        <v>0</v>
      </c>
      <c r="AV807">
        <v>0</v>
      </c>
      <c r="AW807">
        <v>1.75</v>
      </c>
      <c r="AX807">
        <v>0</v>
      </c>
      <c r="AY807">
        <v>75</v>
      </c>
      <c r="AZ807">
        <v>25</v>
      </c>
      <c r="BA807">
        <v>0</v>
      </c>
      <c r="BB807">
        <v>0</v>
      </c>
      <c r="BC807">
        <v>0</v>
      </c>
      <c r="BD807">
        <v>75</v>
      </c>
      <c r="BE807">
        <v>25</v>
      </c>
      <c r="BF807">
        <v>75</v>
      </c>
      <c r="BG807">
        <v>14.5</v>
      </c>
      <c r="BH807">
        <v>4</v>
      </c>
      <c r="BI807">
        <v>3.3</v>
      </c>
      <c r="BJ807">
        <v>3.29</v>
      </c>
      <c r="BK807">
        <v>2.39</v>
      </c>
      <c r="BL807">
        <f>1/Table1[[#This Row],[odds_ft_home_team_win]]+1/Table1[[#This Row],[odds_ft_draw]]+1/Table1[[#This Row],[odds_ft_away_team_win]]-1</f>
        <v>2.5391712652462317E-2</v>
      </c>
      <c r="BM807">
        <f>Table1[[#This Row],[Margin]]/3</f>
        <v>8.463904217487439E-3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t="s">
        <v>2262</v>
      </c>
      <c r="BU807">
        <f>VLOOKUP(Table1[[#This Row],[Reference]],metron,11,FALSE)</f>
        <v>1.1805091283106199</v>
      </c>
      <c r="BV807">
        <f>VLOOKUP(Table1[[#This Row],[Reference]],metron,12,FALSE)</f>
        <v>1.3921316533813319</v>
      </c>
    </row>
    <row r="808" spans="1:74" hidden="1" x14ac:dyDescent="0.45">
      <c r="A808" t="s">
        <v>5410</v>
      </c>
      <c r="B808">
        <v>1471212000</v>
      </c>
      <c r="C808" s="3" t="s">
        <v>2275</v>
      </c>
      <c r="D808" t="s">
        <v>65</v>
      </c>
      <c r="E808" t="s">
        <v>66</v>
      </c>
      <c r="F808" t="s">
        <v>67</v>
      </c>
      <c r="G808" t="s">
        <v>611</v>
      </c>
      <c r="H808" t="s">
        <v>66</v>
      </c>
      <c r="I808">
        <f>MROUND(Table1[[#This Row],[Prob_H]]*100,2)/100</f>
        <v>0.44</v>
      </c>
      <c r="J808">
        <f>1/Table1[[#This Row],[odds_ft_home_team_win]]-Table1[[#This Row],[Margin/3]]</f>
        <v>0.44205642471538426</v>
      </c>
      <c r="K808">
        <f>1/Table1[[#This Row],[odds_ft_draw]]-Table1[[#This Row],[Margin/3]]</f>
        <v>0.27732025997921955</v>
      </c>
      <c r="L808">
        <f>1/Table1[[#This Row],[odds_ft_away_team_win]]-Table1[[#This Row],[Margin/3]]</f>
        <v>0.2806233153053963</v>
      </c>
      <c r="M808">
        <v>5</v>
      </c>
      <c r="N808">
        <v>1.5</v>
      </c>
      <c r="O808">
        <v>0</v>
      </c>
      <c r="P808">
        <v>1.1200000000000001</v>
      </c>
      <c r="Q808">
        <v>0.28999999999999998</v>
      </c>
      <c r="R808" t="str" cm="1">
        <f t="array" ref="R8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08">
        <v>1</v>
      </c>
      <c r="T808">
        <v>1</v>
      </c>
      <c r="U808">
        <v>2</v>
      </c>
      <c r="V808">
        <v>1</v>
      </c>
      <c r="W808">
        <v>0</v>
      </c>
      <c r="X808">
        <v>1</v>
      </c>
      <c r="Y808">
        <v>50</v>
      </c>
      <c r="Z808">
        <v>37</v>
      </c>
      <c r="AA808">
        <v>10</v>
      </c>
      <c r="AB808">
        <v>5</v>
      </c>
      <c r="AC808">
        <v>1</v>
      </c>
      <c r="AD808">
        <v>0</v>
      </c>
      <c r="AE808">
        <v>2</v>
      </c>
      <c r="AF808">
        <v>0</v>
      </c>
      <c r="AG808">
        <v>0</v>
      </c>
      <c r="AH808">
        <v>1</v>
      </c>
      <c r="AI808">
        <v>0</v>
      </c>
      <c r="AJ808">
        <v>2</v>
      </c>
      <c r="AK808">
        <v>12</v>
      </c>
      <c r="AL808">
        <v>7</v>
      </c>
      <c r="AM808">
        <v>4</v>
      </c>
      <c r="AN808">
        <v>3</v>
      </c>
      <c r="AO808">
        <v>8</v>
      </c>
      <c r="AP808">
        <v>4</v>
      </c>
      <c r="AQ808">
        <v>16</v>
      </c>
      <c r="AR808">
        <v>16</v>
      </c>
      <c r="AS808">
        <v>63</v>
      </c>
      <c r="AT808">
        <v>37</v>
      </c>
      <c r="AU808">
        <v>0</v>
      </c>
      <c r="AV808">
        <v>0</v>
      </c>
      <c r="AW808">
        <v>1.5</v>
      </c>
      <c r="AX808">
        <v>0</v>
      </c>
      <c r="AY808">
        <v>50</v>
      </c>
      <c r="AZ808">
        <v>0</v>
      </c>
      <c r="BA808">
        <v>0</v>
      </c>
      <c r="BB808">
        <v>0</v>
      </c>
      <c r="BC808">
        <v>0</v>
      </c>
      <c r="BD808">
        <v>25</v>
      </c>
      <c r="BE808">
        <v>50</v>
      </c>
      <c r="BF808">
        <v>75</v>
      </c>
      <c r="BG808">
        <v>9.5</v>
      </c>
      <c r="BH808">
        <v>3.5</v>
      </c>
      <c r="BI808">
        <v>2.2200000000000002</v>
      </c>
      <c r="BJ808">
        <v>3.5</v>
      </c>
      <c r="BK808">
        <v>3.46</v>
      </c>
      <c r="BL808">
        <f>1/Table1[[#This Row],[odds_ft_home_team_win]]+1/Table1[[#This Row],[odds_ft_draw]]+1/Table1[[#This Row],[odds_ft_away_team_win]]-1</f>
        <v>2.5182077205198494E-2</v>
      </c>
      <c r="BM808">
        <f>Table1[[#This Row],[Margin]]/3</f>
        <v>8.3940257350661653E-3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70</v>
      </c>
      <c r="BU808">
        <f>VLOOKUP(Table1[[#This Row],[Reference]],metron,11,FALSE)</f>
        <v>1.4140979689366791</v>
      </c>
      <c r="BV808">
        <f>VLOOKUP(Table1[[#This Row],[Reference]],metron,12,FALSE)</f>
        <v>1.0666666666666671</v>
      </c>
    </row>
    <row r="809" spans="1:74" hidden="1" x14ac:dyDescent="0.45">
      <c r="A809" t="s">
        <v>5410</v>
      </c>
      <c r="B809">
        <v>1471215600</v>
      </c>
      <c r="C809" s="3" t="s">
        <v>2276</v>
      </c>
      <c r="D809" t="s">
        <v>65</v>
      </c>
      <c r="E809" t="s">
        <v>66</v>
      </c>
      <c r="F809" t="s">
        <v>88</v>
      </c>
      <c r="G809" t="s">
        <v>98</v>
      </c>
      <c r="H809" t="s">
        <v>66</v>
      </c>
      <c r="I809">
        <f>MROUND(Table1[[#This Row],[Prob_H]]*100,2)/100</f>
        <v>0.4</v>
      </c>
      <c r="J809">
        <f>1/Table1[[#This Row],[odds_ft_home_team_win]]-Table1[[#This Row],[Margin/3]]</f>
        <v>0.39322652024673233</v>
      </c>
      <c r="K809">
        <f>1/Table1[[#This Row],[odds_ft_draw]]-Table1[[#This Row],[Margin/3]]</f>
        <v>0.2883559995884315</v>
      </c>
      <c r="L809">
        <f>1/Table1[[#This Row],[odds_ft_away_team_win]]-Table1[[#This Row],[Margin/3]]</f>
        <v>0.31841748016483618</v>
      </c>
      <c r="M809">
        <v>5</v>
      </c>
      <c r="N809">
        <v>0.5</v>
      </c>
      <c r="O809">
        <v>0</v>
      </c>
      <c r="P809">
        <v>1.67</v>
      </c>
      <c r="Q809">
        <v>1.24</v>
      </c>
      <c r="R809" t="str" cm="1">
        <f t="array" ref="R8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09">
        <v>0</v>
      </c>
      <c r="T809">
        <v>1</v>
      </c>
      <c r="U809">
        <v>1</v>
      </c>
      <c r="V809">
        <v>1</v>
      </c>
      <c r="W809">
        <v>0</v>
      </c>
      <c r="X809">
        <v>1</v>
      </c>
      <c r="Z809">
        <v>17</v>
      </c>
      <c r="AA809">
        <v>11</v>
      </c>
      <c r="AB809">
        <v>3</v>
      </c>
      <c r="AC809">
        <v>3</v>
      </c>
      <c r="AD809">
        <v>2</v>
      </c>
      <c r="AE809">
        <v>2</v>
      </c>
      <c r="AF809">
        <v>0</v>
      </c>
      <c r="AG809">
        <v>0</v>
      </c>
      <c r="AH809">
        <v>5</v>
      </c>
      <c r="AI809">
        <v>1</v>
      </c>
      <c r="AJ809">
        <v>1</v>
      </c>
      <c r="AK809">
        <v>14</v>
      </c>
      <c r="AL809">
        <v>9</v>
      </c>
      <c r="AM809">
        <v>6</v>
      </c>
      <c r="AN809">
        <v>3</v>
      </c>
      <c r="AO809">
        <v>8</v>
      </c>
      <c r="AP809">
        <v>6</v>
      </c>
      <c r="AQ809">
        <v>20</v>
      </c>
      <c r="AR809">
        <v>17</v>
      </c>
      <c r="AS809">
        <v>51</v>
      </c>
      <c r="AT809">
        <v>49</v>
      </c>
      <c r="AU809">
        <v>0</v>
      </c>
      <c r="AV809">
        <v>0</v>
      </c>
      <c r="AW809">
        <v>2.75</v>
      </c>
      <c r="AX809">
        <v>25</v>
      </c>
      <c r="AY809">
        <v>50</v>
      </c>
      <c r="AZ809">
        <v>50</v>
      </c>
      <c r="BA809">
        <v>50</v>
      </c>
      <c r="BB809">
        <v>25</v>
      </c>
      <c r="BC809">
        <v>50</v>
      </c>
      <c r="BD809">
        <v>50</v>
      </c>
      <c r="BE809">
        <v>25</v>
      </c>
      <c r="BF809">
        <v>75</v>
      </c>
      <c r="BG809">
        <v>16.5</v>
      </c>
      <c r="BH809">
        <v>5</v>
      </c>
      <c r="BI809">
        <v>2.4900000000000002</v>
      </c>
      <c r="BJ809">
        <v>3.37</v>
      </c>
      <c r="BK809">
        <v>3.06</v>
      </c>
      <c r="BL809">
        <f>1/Table1[[#This Row],[odds_ft_home_team_win]]+1/Table1[[#This Row],[odds_ft_draw]]+1/Table1[[#This Row],[odds_ft_away_team_win]]-1</f>
        <v>2.5139716368236531E-2</v>
      </c>
      <c r="BM809">
        <f>Table1[[#This Row],[Margin]]/3</f>
        <v>8.3799054560788431E-3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 t="s">
        <v>91</v>
      </c>
      <c r="BU809">
        <f>VLOOKUP(Table1[[#This Row],[Reference]],metron,11,FALSE)</f>
        <v>1.344038264434575</v>
      </c>
      <c r="BV809">
        <f>VLOOKUP(Table1[[#This Row],[Reference]],metron,12,FALSE)</f>
        <v>1.1515772691037469</v>
      </c>
    </row>
    <row r="810" spans="1:74" hidden="1" x14ac:dyDescent="0.45">
      <c r="A810" t="s">
        <v>5409</v>
      </c>
      <c r="B810">
        <v>1486171800</v>
      </c>
      <c r="C810" s="3" t="s">
        <v>2532</v>
      </c>
      <c r="D810" t="s">
        <v>65</v>
      </c>
      <c r="E810" t="s">
        <v>66</v>
      </c>
      <c r="F810" t="s">
        <v>73</v>
      </c>
      <c r="G810" t="s">
        <v>93</v>
      </c>
      <c r="H810" t="s">
        <v>66</v>
      </c>
      <c r="I810">
        <f>MROUND(Table1[[#This Row],[Prob_H]]*100,2)/100</f>
        <v>0.4</v>
      </c>
      <c r="J810">
        <f>1/Table1[[#This Row],[odds_ft_home_team_win]]-Table1[[#This Row],[Margin/3]]</f>
        <v>0.40658549035105052</v>
      </c>
      <c r="K810">
        <f>1/Table1[[#This Row],[odds_ft_draw]]-Table1[[#This Row],[Margin/3]]</f>
        <v>0.28926677863399858</v>
      </c>
      <c r="L810">
        <f>1/Table1[[#This Row],[odds_ft_away_team_win]]-Table1[[#This Row],[Margin/3]]</f>
        <v>0.30414773101495096</v>
      </c>
      <c r="M810">
        <v>5</v>
      </c>
      <c r="N810">
        <v>1</v>
      </c>
      <c r="O810">
        <v>0.27</v>
      </c>
      <c r="P810">
        <v>1.06</v>
      </c>
      <c r="Q810">
        <v>0.78</v>
      </c>
      <c r="R810" t="str" cm="1">
        <f t="array" ref="R8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0">
        <v>1</v>
      </c>
      <c r="T810">
        <v>1</v>
      </c>
      <c r="U810">
        <v>2</v>
      </c>
      <c r="V810">
        <v>0</v>
      </c>
      <c r="W810">
        <v>0</v>
      </c>
      <c r="X810">
        <v>0</v>
      </c>
      <c r="Y810">
        <v>87</v>
      </c>
      <c r="Z810" t="s">
        <v>184</v>
      </c>
      <c r="AA810">
        <v>7</v>
      </c>
      <c r="AB810">
        <v>1</v>
      </c>
      <c r="AC810">
        <v>3</v>
      </c>
      <c r="AD810">
        <v>0</v>
      </c>
      <c r="AE810">
        <v>3</v>
      </c>
      <c r="AF810">
        <v>0</v>
      </c>
      <c r="AG810">
        <v>3</v>
      </c>
      <c r="AH810">
        <v>0</v>
      </c>
      <c r="AI810">
        <v>1</v>
      </c>
      <c r="AJ810">
        <v>2</v>
      </c>
      <c r="AK810">
        <v>6</v>
      </c>
      <c r="AL810">
        <v>7</v>
      </c>
      <c r="AM810">
        <v>3</v>
      </c>
      <c r="AN810">
        <v>4</v>
      </c>
      <c r="AO810">
        <v>3</v>
      </c>
      <c r="AP810">
        <v>3</v>
      </c>
      <c r="AQ810">
        <v>22</v>
      </c>
      <c r="AR810">
        <v>16</v>
      </c>
      <c r="AS810">
        <v>51</v>
      </c>
      <c r="AT810">
        <v>49</v>
      </c>
      <c r="AU810">
        <v>0</v>
      </c>
      <c r="AV810">
        <v>0</v>
      </c>
      <c r="AW810">
        <v>2.96</v>
      </c>
      <c r="AX810">
        <v>55</v>
      </c>
      <c r="AY810">
        <v>73</v>
      </c>
      <c r="AZ810">
        <v>55</v>
      </c>
      <c r="BA810">
        <v>50</v>
      </c>
      <c r="BB810">
        <v>32</v>
      </c>
      <c r="BC810">
        <v>50</v>
      </c>
      <c r="BD810">
        <v>73</v>
      </c>
      <c r="BE810">
        <v>50</v>
      </c>
      <c r="BF810">
        <v>73</v>
      </c>
      <c r="BG810">
        <v>11.17</v>
      </c>
      <c r="BH810">
        <v>5.27</v>
      </c>
      <c r="BI810">
        <v>2.41</v>
      </c>
      <c r="BJ810">
        <v>3.36</v>
      </c>
      <c r="BK810">
        <v>3.2</v>
      </c>
      <c r="BL810">
        <f>1/Table1[[#This Row],[odds_ft_home_team_win]]+1/Table1[[#This Row],[odds_ft_draw]]+1/Table1[[#This Row],[odds_ft_away_team_win]]-1</f>
        <v>2.5056806955147115E-2</v>
      </c>
      <c r="BM810">
        <f>Table1[[#This Row],[Margin]]/3</f>
        <v>8.3522689850490384E-3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 t="s">
        <v>126</v>
      </c>
      <c r="BU810">
        <f>VLOOKUP(Table1[[#This Row],[Reference]],metron,11,FALSE)</f>
        <v>1.344038264434575</v>
      </c>
      <c r="BV810">
        <f>VLOOKUP(Table1[[#This Row],[Reference]],metron,12,FALSE)</f>
        <v>1.1515772691037469</v>
      </c>
    </row>
    <row r="811" spans="1:74" hidden="1" x14ac:dyDescent="0.45">
      <c r="A811" t="s">
        <v>5409</v>
      </c>
      <c r="B811">
        <v>1486179000</v>
      </c>
      <c r="C811" s="3" t="s">
        <v>2533</v>
      </c>
      <c r="D811" t="s">
        <v>65</v>
      </c>
      <c r="E811" t="s">
        <v>66</v>
      </c>
      <c r="F811" t="s">
        <v>611</v>
      </c>
      <c r="G811" t="s">
        <v>67</v>
      </c>
      <c r="H811" t="s">
        <v>66</v>
      </c>
      <c r="I811">
        <f>MROUND(Table1[[#This Row],[Prob_H]]*100,2)/100</f>
        <v>0.42</v>
      </c>
      <c r="J811">
        <f>1/Table1[[#This Row],[odds_ft_home_team_win]]-Table1[[#This Row],[Margin/3]]</f>
        <v>0.41711718260785285</v>
      </c>
      <c r="K811">
        <f>1/Table1[[#This Row],[odds_ft_draw]]-Table1[[#This Row],[Margin/3]]</f>
        <v>0.29279008699134429</v>
      </c>
      <c r="L811">
        <f>1/Table1[[#This Row],[odds_ft_away_team_win]]-Table1[[#This Row],[Margin/3]]</f>
        <v>0.29009273040080297</v>
      </c>
      <c r="M811">
        <v>5</v>
      </c>
      <c r="N811">
        <v>1.45</v>
      </c>
      <c r="O811">
        <v>0.4</v>
      </c>
      <c r="P811">
        <v>1.65</v>
      </c>
      <c r="Q811">
        <v>0.53</v>
      </c>
      <c r="R811" t="str" cm="1">
        <f t="array" ref="R8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11">
        <v>2</v>
      </c>
      <c r="T811">
        <v>0</v>
      </c>
      <c r="U811">
        <v>2</v>
      </c>
      <c r="V811">
        <v>1</v>
      </c>
      <c r="W811">
        <v>1</v>
      </c>
      <c r="X811">
        <v>0</v>
      </c>
      <c r="Y811" t="s">
        <v>2534</v>
      </c>
      <c r="AA811">
        <v>5</v>
      </c>
      <c r="AB811">
        <v>4</v>
      </c>
      <c r="AC811">
        <v>1</v>
      </c>
      <c r="AD811">
        <v>0</v>
      </c>
      <c r="AE811">
        <v>2</v>
      </c>
      <c r="AF811">
        <v>0</v>
      </c>
      <c r="AG811">
        <v>0</v>
      </c>
      <c r="AH811">
        <v>1</v>
      </c>
      <c r="AI811">
        <v>1</v>
      </c>
      <c r="AJ811">
        <v>1</v>
      </c>
      <c r="AK811">
        <v>13</v>
      </c>
      <c r="AL811">
        <v>13</v>
      </c>
      <c r="AM811">
        <v>7</v>
      </c>
      <c r="AN811">
        <v>3</v>
      </c>
      <c r="AO811">
        <v>6</v>
      </c>
      <c r="AP811">
        <v>10</v>
      </c>
      <c r="AQ811">
        <v>15</v>
      </c>
      <c r="AR811">
        <v>20</v>
      </c>
      <c r="AS811">
        <v>45</v>
      </c>
      <c r="AT811">
        <v>55</v>
      </c>
      <c r="AU811">
        <v>0</v>
      </c>
      <c r="AV811">
        <v>0</v>
      </c>
      <c r="AW811">
        <v>2.35</v>
      </c>
      <c r="AX811">
        <v>33</v>
      </c>
      <c r="AY811">
        <v>57</v>
      </c>
      <c r="AZ811">
        <v>33</v>
      </c>
      <c r="BA811">
        <v>28</v>
      </c>
      <c r="BB811">
        <v>19</v>
      </c>
      <c r="BC811">
        <v>28</v>
      </c>
      <c r="BD811">
        <v>57</v>
      </c>
      <c r="BE811">
        <v>38</v>
      </c>
      <c r="BF811">
        <v>81</v>
      </c>
      <c r="BG811">
        <v>8.59</v>
      </c>
      <c r="BH811">
        <v>4.6500000000000004</v>
      </c>
      <c r="BI811">
        <v>2.35</v>
      </c>
      <c r="BJ811">
        <v>3.32</v>
      </c>
      <c r="BK811">
        <v>3.35</v>
      </c>
      <c r="BL811">
        <f>1/Table1[[#This Row],[odds_ft_home_team_win]]+1/Table1[[#This Row],[odds_ft_draw]]+1/Table1[[#This Row],[odds_ft_away_team_win]]-1</f>
        <v>2.5244196857292511E-2</v>
      </c>
      <c r="BM811">
        <f>Table1[[#This Row],[Margin]]/3</f>
        <v>8.4147322857641704E-3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 t="s">
        <v>614</v>
      </c>
      <c r="BU811">
        <f>VLOOKUP(Table1[[#This Row],[Reference]],metron,11,FALSE)</f>
        <v>1.396960958296362</v>
      </c>
      <c r="BV811">
        <f>VLOOKUP(Table1[[#This Row],[Reference]],metron,12,FALSE)</f>
        <v>1.091503992901508</v>
      </c>
    </row>
    <row r="812" spans="1:74" hidden="1" x14ac:dyDescent="0.45">
      <c r="A812" t="s">
        <v>5409</v>
      </c>
      <c r="B812">
        <v>1486249200</v>
      </c>
      <c r="C812" s="3" t="s">
        <v>2535</v>
      </c>
      <c r="D812" t="s">
        <v>65</v>
      </c>
      <c r="E812" t="s">
        <v>66</v>
      </c>
      <c r="F812" t="s">
        <v>77</v>
      </c>
      <c r="G812" t="s">
        <v>80</v>
      </c>
      <c r="H812" t="s">
        <v>66</v>
      </c>
      <c r="I812">
        <f>MROUND(Table1[[#This Row],[Prob_H]]*100,2)/100</f>
        <v>0.56000000000000005</v>
      </c>
      <c r="J812">
        <f>1/Table1[[#This Row],[odds_ft_home_team_win]]-Table1[[#This Row],[Margin/3]]</f>
        <v>0.55656617401064423</v>
      </c>
      <c r="K812">
        <f>1/Table1[[#This Row],[odds_ft_draw]]-Table1[[#This Row],[Margin/3]]</f>
        <v>0.25614468714847949</v>
      </c>
      <c r="L812">
        <f>1/Table1[[#This Row],[odds_ft_away_team_win]]-Table1[[#This Row],[Margin/3]]</f>
        <v>0.18728913884087631</v>
      </c>
      <c r="M812">
        <v>5</v>
      </c>
      <c r="N812">
        <v>1.27</v>
      </c>
      <c r="O812">
        <v>0.82</v>
      </c>
      <c r="P812">
        <v>1.35</v>
      </c>
      <c r="Q812">
        <v>0.94</v>
      </c>
      <c r="R812" t="str" cm="1">
        <f t="array" ref="R8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2">
        <v>1</v>
      </c>
      <c r="T812">
        <v>1</v>
      </c>
      <c r="U812">
        <v>2</v>
      </c>
      <c r="V812">
        <v>0</v>
      </c>
      <c r="W812">
        <v>0</v>
      </c>
      <c r="X812">
        <v>0</v>
      </c>
      <c r="Y812">
        <v>57</v>
      </c>
      <c r="Z812">
        <v>74</v>
      </c>
      <c r="AA812">
        <v>11</v>
      </c>
      <c r="AB812">
        <v>3</v>
      </c>
      <c r="AC812">
        <v>3</v>
      </c>
      <c r="AD812">
        <v>0</v>
      </c>
      <c r="AE812">
        <v>2</v>
      </c>
      <c r="AF812">
        <v>0</v>
      </c>
      <c r="AG812">
        <v>0</v>
      </c>
      <c r="AH812">
        <v>3</v>
      </c>
      <c r="AI812">
        <v>0</v>
      </c>
      <c r="AJ812">
        <v>2</v>
      </c>
      <c r="AK812">
        <v>21</v>
      </c>
      <c r="AL812">
        <v>5</v>
      </c>
      <c r="AM812">
        <v>10</v>
      </c>
      <c r="AN812">
        <v>3</v>
      </c>
      <c r="AO812">
        <v>11</v>
      </c>
      <c r="AP812">
        <v>2</v>
      </c>
      <c r="AQ812">
        <v>14</v>
      </c>
      <c r="AR812">
        <v>8</v>
      </c>
      <c r="AS812">
        <v>64</v>
      </c>
      <c r="AT812">
        <v>36</v>
      </c>
      <c r="AU812">
        <v>0</v>
      </c>
      <c r="AV812">
        <v>0</v>
      </c>
      <c r="AW812">
        <v>3</v>
      </c>
      <c r="AX812">
        <v>69</v>
      </c>
      <c r="AY812">
        <v>73</v>
      </c>
      <c r="AZ812">
        <v>69</v>
      </c>
      <c r="BA812">
        <v>32</v>
      </c>
      <c r="BB812">
        <v>18</v>
      </c>
      <c r="BC812">
        <v>46</v>
      </c>
      <c r="BD812">
        <v>73</v>
      </c>
      <c r="BE812">
        <v>46</v>
      </c>
      <c r="BF812">
        <v>78</v>
      </c>
      <c r="BG812">
        <v>10.45</v>
      </c>
      <c r="BH812">
        <v>5.46</v>
      </c>
      <c r="BI812">
        <v>1.77</v>
      </c>
      <c r="BJ812">
        <v>3.78</v>
      </c>
      <c r="BK812">
        <v>5.1100000000000003</v>
      </c>
      <c r="BL812">
        <f>1/Table1[[#This Row],[odds_ft_home_team_win]]+1/Table1[[#This Row],[odds_ft_draw]]+1/Table1[[#This Row],[odds_ft_away_team_win]]-1</f>
        <v>2.5216732205355363E-2</v>
      </c>
      <c r="BM812">
        <f>Table1[[#This Row],[Margin]]/3</f>
        <v>8.4055774017851217E-3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 t="s">
        <v>79</v>
      </c>
      <c r="BU812">
        <f>VLOOKUP(Table1[[#This Row],[Reference]],metron,11,FALSE)</f>
        <v>1.7546812539448771</v>
      </c>
      <c r="BV812">
        <f>VLOOKUP(Table1[[#This Row],[Reference]],metron,12,FALSE)</f>
        <v>0.93456764148958549</v>
      </c>
    </row>
    <row r="813" spans="1:74" hidden="1" x14ac:dyDescent="0.45">
      <c r="A813" t="s">
        <v>5409</v>
      </c>
      <c r="B813">
        <v>1486256400</v>
      </c>
      <c r="C813" s="3" t="s">
        <v>2536</v>
      </c>
      <c r="D813" t="s">
        <v>65</v>
      </c>
      <c r="E813" t="s">
        <v>66</v>
      </c>
      <c r="F813" t="s">
        <v>78</v>
      </c>
      <c r="G813" t="s">
        <v>86</v>
      </c>
      <c r="H813" t="s">
        <v>66</v>
      </c>
      <c r="I813">
        <f>MROUND(Table1[[#This Row],[Prob_H]]*100,2)/100</f>
        <v>0.32</v>
      </c>
      <c r="J813">
        <f>1/Table1[[#This Row],[odds_ft_home_team_win]]-Table1[[#This Row],[Margin/3]]</f>
        <v>0.32942424474351023</v>
      </c>
      <c r="K813">
        <f>1/Table1[[#This Row],[odds_ft_draw]]-Table1[[#This Row],[Margin/3]]</f>
        <v>0.2724852833101668</v>
      </c>
      <c r="L813">
        <f>1/Table1[[#This Row],[odds_ft_away_team_win]]-Table1[[#This Row],[Margin/3]]</f>
        <v>0.3980904719463228</v>
      </c>
      <c r="M813">
        <v>5</v>
      </c>
      <c r="N813">
        <v>1.36</v>
      </c>
      <c r="O813">
        <v>1.31</v>
      </c>
      <c r="P813">
        <v>1.39</v>
      </c>
      <c r="Q813">
        <v>1.25</v>
      </c>
      <c r="R813" t="str" cm="1">
        <f t="array" ref="R8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3">
        <v>0</v>
      </c>
      <c r="T813">
        <v>2</v>
      </c>
      <c r="U813">
        <v>2</v>
      </c>
      <c r="V813">
        <v>0</v>
      </c>
      <c r="W813">
        <v>0</v>
      </c>
      <c r="X813">
        <v>0</v>
      </c>
      <c r="Z813" t="s">
        <v>1928</v>
      </c>
      <c r="AA813">
        <v>1</v>
      </c>
      <c r="AB813">
        <v>7</v>
      </c>
      <c r="AC813">
        <v>5</v>
      </c>
      <c r="AD813">
        <v>0</v>
      </c>
      <c r="AE813">
        <v>3</v>
      </c>
      <c r="AF813">
        <v>0</v>
      </c>
      <c r="AG813">
        <v>2</v>
      </c>
      <c r="AH813">
        <v>3</v>
      </c>
      <c r="AI813">
        <v>1</v>
      </c>
      <c r="AJ813">
        <v>2</v>
      </c>
      <c r="AK813">
        <v>10</v>
      </c>
      <c r="AL813">
        <v>17</v>
      </c>
      <c r="AM813">
        <v>5</v>
      </c>
      <c r="AN813">
        <v>8</v>
      </c>
      <c r="AO813">
        <v>5</v>
      </c>
      <c r="AP813">
        <v>9</v>
      </c>
      <c r="AQ813">
        <v>-1</v>
      </c>
      <c r="AR813">
        <v>-1</v>
      </c>
      <c r="AS813">
        <v>-1</v>
      </c>
      <c r="AT813">
        <v>-1</v>
      </c>
      <c r="AU813">
        <v>0</v>
      </c>
      <c r="AV813">
        <v>0</v>
      </c>
      <c r="AW813">
        <v>3.51</v>
      </c>
      <c r="AX813">
        <v>87</v>
      </c>
      <c r="AY813">
        <v>96</v>
      </c>
      <c r="AZ813">
        <v>55</v>
      </c>
      <c r="BA813">
        <v>42</v>
      </c>
      <c r="BB813">
        <v>34</v>
      </c>
      <c r="BC813">
        <v>49</v>
      </c>
      <c r="BD813">
        <v>76</v>
      </c>
      <c r="BE813">
        <v>68</v>
      </c>
      <c r="BF813">
        <v>84</v>
      </c>
      <c r="BG813">
        <v>10.98</v>
      </c>
      <c r="BH813">
        <v>5.69</v>
      </c>
      <c r="BI813">
        <v>2.96</v>
      </c>
      <c r="BJ813">
        <v>3.56</v>
      </c>
      <c r="BK813">
        <v>2.46</v>
      </c>
      <c r="BL813">
        <f>1/Table1[[#This Row],[odds_ft_home_team_win]]+1/Table1[[#This Row],[odds_ft_draw]]+1/Table1[[#This Row],[odds_ft_away_team_win]]-1</f>
        <v>2.5240779282982739E-2</v>
      </c>
      <c r="BM813">
        <f>Table1[[#This Row],[Margin]]/3</f>
        <v>8.4135930943275792E-3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 t="s">
        <v>106</v>
      </c>
      <c r="BU813">
        <f>VLOOKUP(Table1[[#This Row],[Reference]],metron,11,FALSE)</f>
        <v>1.210167055864918</v>
      </c>
      <c r="BV813">
        <f>VLOOKUP(Table1[[#This Row],[Reference]],metron,12,FALSE)</f>
        <v>1.3211783725525419</v>
      </c>
    </row>
    <row r="814" spans="1:74" hidden="1" x14ac:dyDescent="0.45">
      <c r="A814" t="s">
        <v>5409</v>
      </c>
      <c r="B814">
        <v>1486256400</v>
      </c>
      <c r="C814" s="3" t="s">
        <v>2536</v>
      </c>
      <c r="D814" t="s">
        <v>65</v>
      </c>
      <c r="E814" t="s">
        <v>66</v>
      </c>
      <c r="F814" t="s">
        <v>68</v>
      </c>
      <c r="G814" t="s">
        <v>97</v>
      </c>
      <c r="H814" t="s">
        <v>66</v>
      </c>
      <c r="I814">
        <f>MROUND(Table1[[#This Row],[Prob_H]]*100,2)/100</f>
        <v>0.54</v>
      </c>
      <c r="J814">
        <f>1/Table1[[#This Row],[odds_ft_home_team_win]]-Table1[[#This Row],[Margin/3]]</f>
        <v>0.54721255119661494</v>
      </c>
      <c r="K814">
        <f>1/Table1[[#This Row],[odds_ft_draw]]-Table1[[#This Row],[Margin/3]]</f>
        <v>0.26192726591132964</v>
      </c>
      <c r="L814">
        <f>1/Table1[[#This Row],[odds_ft_away_team_win]]-Table1[[#This Row],[Margin/3]]</f>
        <v>0.19086018289205542</v>
      </c>
      <c r="M814">
        <v>5</v>
      </c>
      <c r="N814">
        <v>1.71</v>
      </c>
      <c r="O814">
        <v>1.3</v>
      </c>
      <c r="P814">
        <v>1.78</v>
      </c>
      <c r="Q814">
        <v>1.58</v>
      </c>
      <c r="R814" t="str" cm="1">
        <f t="array" ref="R8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Z814">
        <v>72</v>
      </c>
      <c r="AA814">
        <v>3</v>
      </c>
      <c r="AB814">
        <v>4</v>
      </c>
      <c r="AC814">
        <v>3</v>
      </c>
      <c r="AD814">
        <v>0</v>
      </c>
      <c r="AE814">
        <v>5</v>
      </c>
      <c r="AF814">
        <v>1</v>
      </c>
      <c r="AG814">
        <v>1</v>
      </c>
      <c r="AH814">
        <v>2</v>
      </c>
      <c r="AI814">
        <v>1</v>
      </c>
      <c r="AJ814">
        <v>5</v>
      </c>
      <c r="AK814">
        <v>13</v>
      </c>
      <c r="AL814">
        <v>7</v>
      </c>
      <c r="AM814">
        <v>3</v>
      </c>
      <c r="AN814">
        <v>4</v>
      </c>
      <c r="AO814">
        <v>10</v>
      </c>
      <c r="AP814">
        <v>3</v>
      </c>
      <c r="AQ814">
        <v>15</v>
      </c>
      <c r="AR814">
        <v>15</v>
      </c>
      <c r="AS814">
        <v>60</v>
      </c>
      <c r="AT814">
        <v>40</v>
      </c>
      <c r="AU814">
        <v>0</v>
      </c>
      <c r="AV814">
        <v>0</v>
      </c>
      <c r="AW814">
        <v>2.5</v>
      </c>
      <c r="AX814">
        <v>59</v>
      </c>
      <c r="AY814">
        <v>71</v>
      </c>
      <c r="AZ814">
        <v>42</v>
      </c>
      <c r="BA814">
        <v>31</v>
      </c>
      <c r="BB814">
        <v>16</v>
      </c>
      <c r="BC814">
        <v>35</v>
      </c>
      <c r="BD814">
        <v>65</v>
      </c>
      <c r="BE814">
        <v>49</v>
      </c>
      <c r="BF814">
        <v>65</v>
      </c>
      <c r="BG814">
        <v>9.9</v>
      </c>
      <c r="BH814">
        <v>5.64</v>
      </c>
      <c r="BI814">
        <v>1.8</v>
      </c>
      <c r="BJ814">
        <v>3.7</v>
      </c>
      <c r="BK814">
        <v>5.0199999999999996</v>
      </c>
      <c r="BL814">
        <f>1/Table1[[#This Row],[odds_ft_home_team_win]]+1/Table1[[#This Row],[odds_ft_draw]]+1/Table1[[#This Row],[odds_ft_away_team_win]]-1</f>
        <v>2.5029013076821816E-2</v>
      </c>
      <c r="BM814">
        <f>Table1[[#This Row],[Margin]]/3</f>
        <v>8.3430043589406058E-3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116</v>
      </c>
      <c r="BU814">
        <f>VLOOKUP(Table1[[#This Row],[Reference]],metron,11,FALSE)</f>
        <v>1.684957590444867</v>
      </c>
      <c r="BV814">
        <f>VLOOKUP(Table1[[#This Row],[Reference]],metron,12,FALSE)</f>
        <v>0.95101263631642718</v>
      </c>
    </row>
    <row r="815" spans="1:74" hidden="1" x14ac:dyDescent="0.45">
      <c r="A815" t="s">
        <v>5409</v>
      </c>
      <c r="B815">
        <v>1486256760</v>
      </c>
      <c r="C815" s="3" t="s">
        <v>2537</v>
      </c>
      <c r="D815" t="s">
        <v>65</v>
      </c>
      <c r="E815" t="s">
        <v>66</v>
      </c>
      <c r="F815" t="s">
        <v>81</v>
      </c>
      <c r="G815" t="s">
        <v>72</v>
      </c>
      <c r="H815" t="s">
        <v>66</v>
      </c>
      <c r="I815">
        <f>MROUND(Table1[[#This Row],[Prob_H]]*100,2)/100</f>
        <v>0.46</v>
      </c>
      <c r="J815">
        <f>1/Table1[[#This Row],[odds_ft_home_team_win]]-Table1[[#This Row],[Margin/3]]</f>
        <v>0.46786682152535802</v>
      </c>
      <c r="K815">
        <f>1/Table1[[#This Row],[odds_ft_draw]]-Table1[[#This Row],[Margin/3]]</f>
        <v>0.26945412311265965</v>
      </c>
      <c r="L815">
        <f>1/Table1[[#This Row],[odds_ft_away_team_win]]-Table1[[#This Row],[Margin/3]]</f>
        <v>0.26267905536198216</v>
      </c>
      <c r="M815">
        <v>5</v>
      </c>
      <c r="N815">
        <v>1.5</v>
      </c>
      <c r="O815">
        <v>1.25</v>
      </c>
      <c r="P815">
        <v>1.37</v>
      </c>
      <c r="Q815">
        <v>1.3</v>
      </c>
      <c r="R815" t="str" cm="1">
        <f t="array" ref="R8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5">
        <v>2</v>
      </c>
      <c r="T815">
        <v>4</v>
      </c>
      <c r="U815">
        <v>6</v>
      </c>
      <c r="V815">
        <v>3</v>
      </c>
      <c r="W815">
        <v>1</v>
      </c>
      <c r="X815">
        <v>2</v>
      </c>
      <c r="Y815" t="s">
        <v>2538</v>
      </c>
      <c r="Z815" t="s">
        <v>2539</v>
      </c>
      <c r="AA815">
        <v>5</v>
      </c>
      <c r="AB815">
        <v>3</v>
      </c>
      <c r="AC815">
        <v>1</v>
      </c>
      <c r="AD815">
        <v>0</v>
      </c>
      <c r="AE815">
        <v>2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13</v>
      </c>
      <c r="AL815">
        <v>11</v>
      </c>
      <c r="AM815">
        <v>7</v>
      </c>
      <c r="AN815">
        <v>6</v>
      </c>
      <c r="AO815">
        <v>6</v>
      </c>
      <c r="AP815">
        <v>5</v>
      </c>
      <c r="AQ815">
        <v>10</v>
      </c>
      <c r="AR815">
        <v>15</v>
      </c>
      <c r="AS815">
        <v>54</v>
      </c>
      <c r="AT815">
        <v>46</v>
      </c>
      <c r="AU815">
        <v>0</v>
      </c>
      <c r="AV815">
        <v>0</v>
      </c>
      <c r="AW815">
        <v>2.54</v>
      </c>
      <c r="AX815">
        <v>50</v>
      </c>
      <c r="AY815">
        <v>67</v>
      </c>
      <c r="AZ815">
        <v>54</v>
      </c>
      <c r="BA815">
        <v>25</v>
      </c>
      <c r="BB815">
        <v>17</v>
      </c>
      <c r="BC815">
        <v>42</v>
      </c>
      <c r="BD815">
        <v>67</v>
      </c>
      <c r="BE815">
        <v>21</v>
      </c>
      <c r="BF815">
        <v>88</v>
      </c>
      <c r="BG815">
        <v>9.5</v>
      </c>
      <c r="BH815">
        <v>4.67</v>
      </c>
      <c r="BI815">
        <v>2.1</v>
      </c>
      <c r="BJ815">
        <v>3.6</v>
      </c>
      <c r="BK815">
        <v>3.69</v>
      </c>
      <c r="BL815">
        <f>1/Table1[[#This Row],[odds_ft_home_team_win]]+1/Table1[[#This Row],[odds_ft_draw]]+1/Table1[[#This Row],[odds_ft_away_team_win]]-1</f>
        <v>2.4970963995354367E-2</v>
      </c>
      <c r="BM815">
        <f>Table1[[#This Row],[Margin]]/3</f>
        <v>8.3236546651181218E-3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 t="s">
        <v>109</v>
      </c>
      <c r="BU815">
        <f>VLOOKUP(Table1[[#This Row],[Reference]],metron,11,FALSE)</f>
        <v>1.4888836329233679</v>
      </c>
      <c r="BV815">
        <f>VLOOKUP(Table1[[#This Row],[Reference]],metron,12,FALSE)</f>
        <v>1.0516792809839171</v>
      </c>
    </row>
    <row r="816" spans="1:74" hidden="1" x14ac:dyDescent="0.45">
      <c r="A816" t="s">
        <v>5409</v>
      </c>
      <c r="B816">
        <v>1486263600</v>
      </c>
      <c r="C816" s="3" t="s">
        <v>2540</v>
      </c>
      <c r="D816" t="s">
        <v>65</v>
      </c>
      <c r="E816" t="s">
        <v>66</v>
      </c>
      <c r="F816" t="s">
        <v>2218</v>
      </c>
      <c r="G816" t="s">
        <v>85</v>
      </c>
      <c r="H816" t="s">
        <v>66</v>
      </c>
      <c r="I816">
        <f>MROUND(Table1[[#This Row],[Prob_H]]*100,2)/100</f>
        <v>0.32</v>
      </c>
      <c r="J816">
        <f>1/Table1[[#This Row],[odds_ft_home_team_win]]-Table1[[#This Row],[Margin/3]]</f>
        <v>0.32150334419563786</v>
      </c>
      <c r="K816">
        <f>1/Table1[[#This Row],[odds_ft_draw]]-Table1[[#This Row],[Margin/3]]</f>
        <v>0.2821680153139125</v>
      </c>
      <c r="L816">
        <f>1/Table1[[#This Row],[odds_ft_away_team_win]]-Table1[[#This Row],[Margin/3]]</f>
        <v>0.39632864049044952</v>
      </c>
      <c r="M816">
        <v>5</v>
      </c>
      <c r="N816">
        <v>1.92</v>
      </c>
      <c r="O816">
        <v>1.36</v>
      </c>
      <c r="P816">
        <v>1.63</v>
      </c>
      <c r="Q816">
        <v>1</v>
      </c>
      <c r="R816" t="str" cm="1">
        <f t="array" ref="R8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6">
        <v>1</v>
      </c>
      <c r="T816">
        <v>1</v>
      </c>
      <c r="U816">
        <v>2</v>
      </c>
      <c r="V816">
        <v>1</v>
      </c>
      <c r="W816">
        <v>0</v>
      </c>
      <c r="X816">
        <v>1</v>
      </c>
      <c r="Y816">
        <v>52</v>
      </c>
      <c r="Z816">
        <v>39</v>
      </c>
      <c r="AA816">
        <v>3</v>
      </c>
      <c r="AB816">
        <v>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5</v>
      </c>
      <c r="AL816">
        <v>14</v>
      </c>
      <c r="AM816">
        <v>3</v>
      </c>
      <c r="AN816">
        <v>9</v>
      </c>
      <c r="AO816">
        <v>2</v>
      </c>
      <c r="AP816">
        <v>5</v>
      </c>
      <c r="AQ816">
        <v>15</v>
      </c>
      <c r="AR816">
        <v>14</v>
      </c>
      <c r="AS816">
        <v>54</v>
      </c>
      <c r="AT816">
        <v>46</v>
      </c>
      <c r="AU816">
        <v>0</v>
      </c>
      <c r="AV816">
        <v>0</v>
      </c>
      <c r="AW816">
        <v>3.02</v>
      </c>
      <c r="AX816">
        <v>74</v>
      </c>
      <c r="AY816">
        <v>79</v>
      </c>
      <c r="AZ816">
        <v>57</v>
      </c>
      <c r="BA816">
        <v>39</v>
      </c>
      <c r="BB816">
        <v>18</v>
      </c>
      <c r="BC816">
        <v>44</v>
      </c>
      <c r="BD816">
        <v>75</v>
      </c>
      <c r="BE816">
        <v>53</v>
      </c>
      <c r="BF816">
        <v>84</v>
      </c>
      <c r="BG816">
        <v>11.3</v>
      </c>
      <c r="BH816">
        <v>4.9000000000000004</v>
      </c>
      <c r="BI816">
        <v>3.03</v>
      </c>
      <c r="BJ816">
        <v>3.44</v>
      </c>
      <c r="BK816">
        <v>2.4700000000000002</v>
      </c>
      <c r="BL816">
        <f>1/Table1[[#This Row],[odds_ft_home_team_win]]+1/Table1[[#This Row],[odds_ft_draw]]+1/Table1[[#This Row],[odds_ft_away_team_win]]-1</f>
        <v>2.55889773140765E-2</v>
      </c>
      <c r="BM816">
        <f>Table1[[#This Row],[Margin]]/3</f>
        <v>8.5296591046921666E-3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2219</v>
      </c>
      <c r="BU816">
        <f>VLOOKUP(Table1[[#This Row],[Reference]],metron,11,FALSE)</f>
        <v>1.210167055864918</v>
      </c>
      <c r="BV816">
        <f>VLOOKUP(Table1[[#This Row],[Reference]],metron,12,FALSE)</f>
        <v>1.3211783725525419</v>
      </c>
    </row>
    <row r="817" spans="1:74" hidden="1" x14ac:dyDescent="0.45">
      <c r="A817" t="s">
        <v>5409</v>
      </c>
      <c r="B817">
        <v>1486317600</v>
      </c>
      <c r="C817" s="3" t="s">
        <v>2541</v>
      </c>
      <c r="D817" t="s">
        <v>65</v>
      </c>
      <c r="E817" t="s">
        <v>66</v>
      </c>
      <c r="F817" t="s">
        <v>94</v>
      </c>
      <c r="G817" t="s">
        <v>103</v>
      </c>
      <c r="H817" t="s">
        <v>66</v>
      </c>
      <c r="I817">
        <f>MROUND(Table1[[#This Row],[Prob_H]]*100,2)/100</f>
        <v>0.4</v>
      </c>
      <c r="J817">
        <f>1/Table1[[#This Row],[odds_ft_home_team_win]]-Table1[[#This Row],[Margin/3]]</f>
        <v>0.39334148186950696</v>
      </c>
      <c r="K817">
        <f>1/Table1[[#This Row],[odds_ft_draw]]-Table1[[#This Row],[Margin/3]]</f>
        <v>0.2815901286304639</v>
      </c>
      <c r="L817">
        <f>1/Table1[[#This Row],[odds_ft_away_team_win]]-Table1[[#This Row],[Margin/3]]</f>
        <v>0.32506838950002909</v>
      </c>
      <c r="M817">
        <v>5</v>
      </c>
      <c r="N817">
        <v>2.36</v>
      </c>
      <c r="O817">
        <v>1.18</v>
      </c>
      <c r="P817">
        <v>1.72</v>
      </c>
      <c r="Q817">
        <v>1.1100000000000001</v>
      </c>
      <c r="R817" t="str" cm="1">
        <f t="array" ref="R8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7">
        <v>1</v>
      </c>
      <c r="T817">
        <v>1</v>
      </c>
      <c r="U817">
        <v>2</v>
      </c>
      <c r="V817">
        <v>1</v>
      </c>
      <c r="W817">
        <v>1</v>
      </c>
      <c r="X817">
        <v>0</v>
      </c>
      <c r="Y817">
        <v>44</v>
      </c>
      <c r="Z817">
        <v>86</v>
      </c>
      <c r="AA817">
        <v>6</v>
      </c>
      <c r="AB817">
        <v>6</v>
      </c>
      <c r="AC817">
        <v>3</v>
      </c>
      <c r="AD817">
        <v>0</v>
      </c>
      <c r="AE817">
        <v>2</v>
      </c>
      <c r="AF817">
        <v>0</v>
      </c>
      <c r="AG817">
        <v>0</v>
      </c>
      <c r="AH817">
        <v>3</v>
      </c>
      <c r="AI817">
        <v>0</v>
      </c>
      <c r="AJ817">
        <v>2</v>
      </c>
      <c r="AK817">
        <v>10</v>
      </c>
      <c r="AL817">
        <v>8</v>
      </c>
      <c r="AM817">
        <v>5</v>
      </c>
      <c r="AN817">
        <v>5</v>
      </c>
      <c r="AO817">
        <v>5</v>
      </c>
      <c r="AP817">
        <v>3</v>
      </c>
      <c r="AQ817">
        <v>18</v>
      </c>
      <c r="AR817">
        <v>16</v>
      </c>
      <c r="AS817">
        <v>48</v>
      </c>
      <c r="AT817">
        <v>52</v>
      </c>
      <c r="AU817">
        <v>0</v>
      </c>
      <c r="AV817">
        <v>0</v>
      </c>
      <c r="AW817">
        <v>3.09</v>
      </c>
      <c r="AX817">
        <v>60</v>
      </c>
      <c r="AY817">
        <v>73</v>
      </c>
      <c r="AZ817">
        <v>50</v>
      </c>
      <c r="BA817">
        <v>36</v>
      </c>
      <c r="BB817">
        <v>23</v>
      </c>
      <c r="BC817">
        <v>41</v>
      </c>
      <c r="BD817">
        <v>60</v>
      </c>
      <c r="BE817">
        <v>55</v>
      </c>
      <c r="BF817">
        <v>100</v>
      </c>
      <c r="BG817">
        <v>10.18</v>
      </c>
      <c r="BH817">
        <v>5.19</v>
      </c>
      <c r="BI817">
        <v>2.4900000000000002</v>
      </c>
      <c r="BJ817">
        <v>3.45</v>
      </c>
      <c r="BK817">
        <v>3</v>
      </c>
      <c r="BL817">
        <f>1/Table1[[#This Row],[odds_ft_home_team_win]]+1/Table1[[#This Row],[odds_ft_draw]]+1/Table1[[#This Row],[odds_ft_away_team_win]]-1</f>
        <v>2.4794831499912684E-2</v>
      </c>
      <c r="BM817">
        <f>Table1[[#This Row],[Margin]]/3</f>
        <v>8.264943833304228E-3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t="s">
        <v>124</v>
      </c>
      <c r="BU817">
        <f>VLOOKUP(Table1[[#This Row],[Reference]],metron,11,FALSE)</f>
        <v>1.344038264434575</v>
      </c>
      <c r="BV817">
        <f>VLOOKUP(Table1[[#This Row],[Reference]],metron,12,FALSE)</f>
        <v>1.1515772691037469</v>
      </c>
    </row>
    <row r="818" spans="1:74" hidden="1" x14ac:dyDescent="0.45">
      <c r="A818" t="s">
        <v>5409</v>
      </c>
      <c r="B818">
        <v>1486332000</v>
      </c>
      <c r="C818" s="3" t="s">
        <v>2542</v>
      </c>
      <c r="D818" t="s">
        <v>65</v>
      </c>
      <c r="E818" t="s">
        <v>66</v>
      </c>
      <c r="F818" t="s">
        <v>98</v>
      </c>
      <c r="G818" t="s">
        <v>88</v>
      </c>
      <c r="H818" t="s">
        <v>66</v>
      </c>
      <c r="I818">
        <f>MROUND(Table1[[#This Row],[Prob_H]]*100,2)/100</f>
        <v>0.52</v>
      </c>
      <c r="J818">
        <f>1/Table1[[#This Row],[odds_ft_home_team_win]]-Table1[[#This Row],[Margin/3]]</f>
        <v>0.51518952922913264</v>
      </c>
      <c r="K818">
        <f>1/Table1[[#This Row],[odds_ft_draw]]-Table1[[#This Row],[Margin/3]]</f>
        <v>0.27095892874359639</v>
      </c>
      <c r="L818">
        <f>1/Table1[[#This Row],[odds_ft_away_team_win]]-Table1[[#This Row],[Margin/3]]</f>
        <v>0.21385154202727111</v>
      </c>
      <c r="M818">
        <v>5</v>
      </c>
      <c r="N818">
        <v>1.5</v>
      </c>
      <c r="O818">
        <v>0.64</v>
      </c>
      <c r="P818">
        <v>1.86</v>
      </c>
      <c r="Q818">
        <v>0.83</v>
      </c>
      <c r="R818" t="str" cm="1">
        <f t="array" ref="R8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18">
        <v>1</v>
      </c>
      <c r="T818">
        <v>1</v>
      </c>
      <c r="U818">
        <v>2</v>
      </c>
      <c r="V818">
        <v>0</v>
      </c>
      <c r="W818">
        <v>0</v>
      </c>
      <c r="X818">
        <v>0</v>
      </c>
      <c r="Y818" t="s">
        <v>343</v>
      </c>
      <c r="Z818">
        <v>58</v>
      </c>
      <c r="AA818">
        <v>6</v>
      </c>
      <c r="AB818">
        <v>7</v>
      </c>
      <c r="AC818">
        <v>2</v>
      </c>
      <c r="AD818">
        <v>0</v>
      </c>
      <c r="AE818">
        <v>1</v>
      </c>
      <c r="AF818">
        <v>1</v>
      </c>
      <c r="AG818">
        <v>0</v>
      </c>
      <c r="AH818">
        <v>2</v>
      </c>
      <c r="AI818">
        <v>0</v>
      </c>
      <c r="AJ818">
        <v>2</v>
      </c>
      <c r="AK818">
        <v>15</v>
      </c>
      <c r="AL818">
        <v>9</v>
      </c>
      <c r="AM818">
        <v>4</v>
      </c>
      <c r="AN818">
        <v>5</v>
      </c>
      <c r="AO818">
        <v>11</v>
      </c>
      <c r="AP818">
        <v>4</v>
      </c>
      <c r="AQ818">
        <v>9</v>
      </c>
      <c r="AR818">
        <v>11</v>
      </c>
      <c r="AS818">
        <v>67</v>
      </c>
      <c r="AT818">
        <v>33</v>
      </c>
      <c r="AU818">
        <v>0</v>
      </c>
      <c r="AV818">
        <v>0</v>
      </c>
      <c r="AW818">
        <v>2.4500000000000002</v>
      </c>
      <c r="AX818">
        <v>57</v>
      </c>
      <c r="AY818">
        <v>70</v>
      </c>
      <c r="AZ818">
        <v>49</v>
      </c>
      <c r="BA818">
        <v>22</v>
      </c>
      <c r="BB818">
        <v>9</v>
      </c>
      <c r="BC818">
        <v>39</v>
      </c>
      <c r="BD818">
        <v>66</v>
      </c>
      <c r="BE818">
        <v>31</v>
      </c>
      <c r="BF818">
        <v>74</v>
      </c>
      <c r="BG818">
        <v>10.63</v>
      </c>
      <c r="BH818">
        <v>3.95</v>
      </c>
      <c r="BI818">
        <v>1.91</v>
      </c>
      <c r="BJ818">
        <v>3.58</v>
      </c>
      <c r="BK818">
        <v>4.5</v>
      </c>
      <c r="BL818">
        <f>1/Table1[[#This Row],[odds_ft_home_team_win]]+1/Table1[[#This Row],[odds_ft_draw]]+1/Table1[[#This Row],[odds_ft_away_team_win]]-1</f>
        <v>2.5112040584853279E-2</v>
      </c>
      <c r="BM818">
        <f>Table1[[#This Row],[Margin]]/3</f>
        <v>8.3706801949510936E-3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128</v>
      </c>
      <c r="BU818">
        <f>VLOOKUP(Table1[[#This Row],[Reference]],metron,11,FALSE)</f>
        <v>1.625948039373891</v>
      </c>
      <c r="BV818">
        <f>VLOOKUP(Table1[[#This Row],[Reference]],metron,12,FALSE)</f>
        <v>0.97079231886396644</v>
      </c>
    </row>
    <row r="819" spans="1:74" hidden="1" x14ac:dyDescent="0.45">
      <c r="A819" t="s">
        <v>5408</v>
      </c>
      <c r="B819">
        <v>1503100800</v>
      </c>
      <c r="C819" s="3" t="s">
        <v>2795</v>
      </c>
      <c r="D819" t="s">
        <v>65</v>
      </c>
      <c r="E819" t="s">
        <v>66</v>
      </c>
      <c r="F819" t="s">
        <v>78</v>
      </c>
      <c r="G819" t="s">
        <v>103</v>
      </c>
      <c r="H819" t="s">
        <v>66</v>
      </c>
      <c r="I819">
        <f>MROUND(Table1[[#This Row],[Prob_H]]*100,2)/100</f>
        <v>0.34</v>
      </c>
      <c r="J819">
        <f>1/Table1[[#This Row],[odds_ft_home_team_win]]-Table1[[#This Row],[Margin/3]]</f>
        <v>0.33190586175990855</v>
      </c>
      <c r="K819">
        <f>1/Table1[[#This Row],[odds_ft_draw]]-Table1[[#This Row],[Margin/3]]</f>
        <v>0.28416746815685329</v>
      </c>
      <c r="L819">
        <f>1/Table1[[#This Row],[odds_ft_away_team_win]]-Table1[[#This Row],[Margin/3]]</f>
        <v>0.38392667008323794</v>
      </c>
      <c r="M819">
        <v>5</v>
      </c>
      <c r="N819">
        <v>1</v>
      </c>
      <c r="O819">
        <v>0</v>
      </c>
      <c r="P819">
        <v>1.5</v>
      </c>
      <c r="Q819">
        <v>0.88</v>
      </c>
      <c r="R819" t="str" cm="1">
        <f t="array" ref="R8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19">
        <v>1</v>
      </c>
      <c r="T819">
        <v>2</v>
      </c>
      <c r="U819">
        <v>3</v>
      </c>
      <c r="V819">
        <v>3</v>
      </c>
      <c r="W819">
        <v>1</v>
      </c>
      <c r="X819">
        <v>2</v>
      </c>
      <c r="Y819">
        <v>34</v>
      </c>
      <c r="Z819" t="s">
        <v>2796</v>
      </c>
      <c r="AA819">
        <v>7</v>
      </c>
      <c r="AB819">
        <v>4</v>
      </c>
      <c r="AC819">
        <v>1</v>
      </c>
      <c r="AD819">
        <v>0</v>
      </c>
      <c r="AE819">
        <v>3</v>
      </c>
      <c r="AF819">
        <v>0</v>
      </c>
      <c r="AG819">
        <v>0</v>
      </c>
      <c r="AH819">
        <v>1</v>
      </c>
      <c r="AI819">
        <v>2</v>
      </c>
      <c r="AJ819">
        <v>1</v>
      </c>
      <c r="AK819">
        <v>14</v>
      </c>
      <c r="AL819">
        <v>13</v>
      </c>
      <c r="AM819">
        <v>3</v>
      </c>
      <c r="AN819">
        <v>6</v>
      </c>
      <c r="AO819">
        <v>11</v>
      </c>
      <c r="AP819">
        <v>7</v>
      </c>
      <c r="AQ819">
        <v>6</v>
      </c>
      <c r="AR819">
        <v>16</v>
      </c>
      <c r="AS819">
        <v>49</v>
      </c>
      <c r="AT819">
        <v>51</v>
      </c>
      <c r="AU819">
        <v>0</v>
      </c>
      <c r="AV819">
        <v>0</v>
      </c>
      <c r="AW819">
        <v>2</v>
      </c>
      <c r="AX819">
        <v>50</v>
      </c>
      <c r="AY819">
        <v>50</v>
      </c>
      <c r="AZ819">
        <v>25</v>
      </c>
      <c r="BA819">
        <v>25</v>
      </c>
      <c r="BB819">
        <v>25</v>
      </c>
      <c r="BC819">
        <v>0</v>
      </c>
      <c r="BD819">
        <v>50</v>
      </c>
      <c r="BE819">
        <v>25</v>
      </c>
      <c r="BF819">
        <v>50</v>
      </c>
      <c r="BG819">
        <v>12</v>
      </c>
      <c r="BH819">
        <v>2.5</v>
      </c>
      <c r="BI819">
        <v>2.94</v>
      </c>
      <c r="BJ819">
        <v>3.42</v>
      </c>
      <c r="BK819">
        <v>2.5499999999999998</v>
      </c>
      <c r="BL819">
        <f>1/Table1[[#This Row],[odds_ft_home_team_win]]+1/Table1[[#This Row],[odds_ft_draw]]+1/Table1[[#This Row],[odds_ft_away_team_win]]-1</f>
        <v>2.4690577985580386E-2</v>
      </c>
      <c r="BM819">
        <f>Table1[[#This Row],[Margin]]/3</f>
        <v>8.2301926618601282E-3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106</v>
      </c>
      <c r="BU819">
        <f>VLOOKUP(Table1[[#This Row],[Reference]],metron,11,FALSE)</f>
        <v>1.228921489601805</v>
      </c>
      <c r="BV819">
        <f>VLOOKUP(Table1[[#This Row],[Reference]],metron,12,FALSE)</f>
        <v>1.2940512655166849</v>
      </c>
    </row>
    <row r="820" spans="1:74" hidden="1" x14ac:dyDescent="0.45">
      <c r="A820" t="s">
        <v>5408</v>
      </c>
      <c r="B820">
        <v>1503108000</v>
      </c>
      <c r="C820" s="3" t="s">
        <v>2797</v>
      </c>
      <c r="D820" t="s">
        <v>65</v>
      </c>
      <c r="E820" t="s">
        <v>66</v>
      </c>
      <c r="F820" t="s">
        <v>72</v>
      </c>
      <c r="G820" t="s">
        <v>88</v>
      </c>
      <c r="H820" t="s">
        <v>66</v>
      </c>
      <c r="I820">
        <f>MROUND(Table1[[#This Row],[Prob_H]]*100,2)/100</f>
        <v>0.4</v>
      </c>
      <c r="J820">
        <f>1/Table1[[#This Row],[odds_ft_home_team_win]]-Table1[[#This Row],[Margin/3]]</f>
        <v>0.39330823871349435</v>
      </c>
      <c r="K820">
        <f>1/Table1[[#This Row],[odds_ft_draw]]-Table1[[#This Row],[Margin/3]]</f>
        <v>0.28495694497549251</v>
      </c>
      <c r="L820">
        <f>1/Table1[[#This Row],[odds_ft_away_team_win]]-Table1[[#This Row],[Margin/3]]</f>
        <v>0.32173481631101319</v>
      </c>
      <c r="M820">
        <v>5</v>
      </c>
      <c r="N820">
        <v>0</v>
      </c>
      <c r="O820">
        <v>1</v>
      </c>
      <c r="P820">
        <v>1.84</v>
      </c>
      <c r="Q820">
        <v>1.1000000000000001</v>
      </c>
      <c r="R820" t="str" cm="1">
        <f t="array" ref="R8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0">
        <v>2</v>
      </c>
      <c r="T820">
        <v>0</v>
      </c>
      <c r="U820">
        <v>2</v>
      </c>
      <c r="V820">
        <v>2</v>
      </c>
      <c r="W820">
        <v>2</v>
      </c>
      <c r="X820">
        <v>0</v>
      </c>
      <c r="Y820" t="s">
        <v>2798</v>
      </c>
      <c r="AA820">
        <v>3</v>
      </c>
      <c r="AB820">
        <v>4</v>
      </c>
      <c r="AC820">
        <v>5</v>
      </c>
      <c r="AD820">
        <v>0</v>
      </c>
      <c r="AE820">
        <v>0</v>
      </c>
      <c r="AF820">
        <v>0</v>
      </c>
      <c r="AG820">
        <v>0</v>
      </c>
      <c r="AH820">
        <v>5</v>
      </c>
      <c r="AI820">
        <v>0</v>
      </c>
      <c r="AJ820">
        <v>0</v>
      </c>
      <c r="AK820">
        <v>8</v>
      </c>
      <c r="AL820">
        <v>14</v>
      </c>
      <c r="AM820">
        <v>5</v>
      </c>
      <c r="AN820">
        <v>7</v>
      </c>
      <c r="AO820">
        <v>3</v>
      </c>
      <c r="AP820">
        <v>7</v>
      </c>
      <c r="AQ820">
        <v>16</v>
      </c>
      <c r="AR820">
        <v>15</v>
      </c>
      <c r="AS820">
        <v>52</v>
      </c>
      <c r="AT820">
        <v>48</v>
      </c>
      <c r="AU820">
        <v>0</v>
      </c>
      <c r="AV820">
        <v>0</v>
      </c>
      <c r="AW820">
        <v>2.75</v>
      </c>
      <c r="AX820">
        <v>50</v>
      </c>
      <c r="AY820">
        <v>100</v>
      </c>
      <c r="AZ820">
        <v>50</v>
      </c>
      <c r="BA820">
        <v>25</v>
      </c>
      <c r="BB820">
        <v>0</v>
      </c>
      <c r="BC820">
        <v>25</v>
      </c>
      <c r="BD820">
        <v>100</v>
      </c>
      <c r="BE820">
        <v>25</v>
      </c>
      <c r="BF820">
        <v>75</v>
      </c>
      <c r="BG820">
        <v>7.5</v>
      </c>
      <c r="BH820">
        <v>6.5</v>
      </c>
      <c r="BI820">
        <v>2.4900000000000002</v>
      </c>
      <c r="BJ820">
        <v>3.41</v>
      </c>
      <c r="BK820">
        <v>3.03</v>
      </c>
      <c r="BL820">
        <f>1/Table1[[#This Row],[odds_ft_home_team_win]]+1/Table1[[#This Row],[odds_ft_draw]]+1/Table1[[#This Row],[odds_ft_away_team_win]]-1</f>
        <v>2.4894560967950508E-2</v>
      </c>
      <c r="BM820">
        <f>Table1[[#This Row],[Margin]]/3</f>
        <v>8.2981869893168358E-3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75</v>
      </c>
      <c r="BU820">
        <f>VLOOKUP(Table1[[#This Row],[Reference]],metron,11,FALSE)</f>
        <v>1.344038264434575</v>
      </c>
      <c r="BV820">
        <f>VLOOKUP(Table1[[#This Row],[Reference]],metron,12,FALSE)</f>
        <v>1.1515772691037469</v>
      </c>
    </row>
    <row r="821" spans="1:74" hidden="1" x14ac:dyDescent="0.45">
      <c r="A821" t="s">
        <v>5408</v>
      </c>
      <c r="B821">
        <v>1503180000</v>
      </c>
      <c r="C821" s="3" t="s">
        <v>2799</v>
      </c>
      <c r="D821" t="s">
        <v>65</v>
      </c>
      <c r="E821" t="s">
        <v>66</v>
      </c>
      <c r="F821" t="s">
        <v>2738</v>
      </c>
      <c r="G821" t="s">
        <v>86</v>
      </c>
      <c r="H821" t="s">
        <v>66</v>
      </c>
      <c r="I821">
        <f>MROUND(Table1[[#This Row],[Prob_H]]*100,2)/100</f>
        <v>0.32</v>
      </c>
      <c r="J821">
        <f>1/Table1[[#This Row],[odds_ft_home_team_win]]-Table1[[#This Row],[Margin/3]]</f>
        <v>0.31554249294634584</v>
      </c>
      <c r="K821">
        <f>1/Table1[[#This Row],[odds_ft_draw]]-Table1[[#This Row],[Margin/3]]</f>
        <v>0.28603554453591368</v>
      </c>
      <c r="L821">
        <f>1/Table1[[#This Row],[odds_ft_away_team_win]]-Table1[[#This Row],[Margin/3]]</f>
        <v>0.39842196251774054</v>
      </c>
      <c r="M821">
        <v>5</v>
      </c>
      <c r="N821">
        <v>2</v>
      </c>
      <c r="O821">
        <v>3</v>
      </c>
      <c r="P821">
        <v>1.06</v>
      </c>
      <c r="Q821">
        <v>1.48</v>
      </c>
      <c r="R821" t="str" cm="1">
        <f t="array" ref="R8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1">
        <v>2</v>
      </c>
      <c r="T821">
        <v>3</v>
      </c>
      <c r="U821">
        <v>5</v>
      </c>
      <c r="V821">
        <v>4</v>
      </c>
      <c r="W821">
        <v>2</v>
      </c>
      <c r="X821">
        <v>2</v>
      </c>
      <c r="Y821" t="s">
        <v>2800</v>
      </c>
      <c r="Z821" t="s">
        <v>2801</v>
      </c>
      <c r="AA821">
        <v>7</v>
      </c>
      <c r="AB821">
        <v>4</v>
      </c>
      <c r="AC821">
        <v>2</v>
      </c>
      <c r="AD821">
        <v>0</v>
      </c>
      <c r="AE821">
        <v>2</v>
      </c>
      <c r="AF821">
        <v>1</v>
      </c>
      <c r="AG821">
        <v>1</v>
      </c>
      <c r="AH821">
        <v>1</v>
      </c>
      <c r="AI821">
        <v>1</v>
      </c>
      <c r="AJ821">
        <v>2</v>
      </c>
      <c r="AK821">
        <v>9</v>
      </c>
      <c r="AL821">
        <v>20</v>
      </c>
      <c r="AM821">
        <v>5</v>
      </c>
      <c r="AN821">
        <v>7</v>
      </c>
      <c r="AO821">
        <v>4</v>
      </c>
      <c r="AP821">
        <v>13</v>
      </c>
      <c r="AQ821">
        <v>19</v>
      </c>
      <c r="AR821">
        <v>10</v>
      </c>
      <c r="AS821">
        <v>55</v>
      </c>
      <c r="AT821">
        <v>45</v>
      </c>
      <c r="AU821">
        <v>0</v>
      </c>
      <c r="AV821">
        <v>0</v>
      </c>
      <c r="AW821">
        <v>3</v>
      </c>
      <c r="AX821">
        <v>50</v>
      </c>
      <c r="AY821">
        <v>75</v>
      </c>
      <c r="AZ821">
        <v>50</v>
      </c>
      <c r="BA821">
        <v>50</v>
      </c>
      <c r="BB821">
        <v>25</v>
      </c>
      <c r="BC821">
        <v>25</v>
      </c>
      <c r="BD821">
        <v>50</v>
      </c>
      <c r="BE821">
        <v>25</v>
      </c>
      <c r="BF821">
        <v>75</v>
      </c>
      <c r="BG821">
        <v>7.5</v>
      </c>
      <c r="BH821">
        <v>8</v>
      </c>
      <c r="BI821">
        <v>3.09</v>
      </c>
      <c r="BJ821">
        <v>3.4</v>
      </c>
      <c r="BK821">
        <v>2.46</v>
      </c>
      <c r="BL821">
        <f>1/Table1[[#This Row],[odds_ft_home_team_win]]+1/Table1[[#This Row],[odds_ft_draw]]+1/Table1[[#This Row],[odds_ft_away_team_win]]-1</f>
        <v>2.4246307568729586E-2</v>
      </c>
      <c r="BM821">
        <f>Table1[[#This Row],[Margin]]/3</f>
        <v>8.082102522909862E-3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1292</v>
      </c>
      <c r="BU821">
        <f>VLOOKUP(Table1[[#This Row],[Reference]],metron,11,FALSE)</f>
        <v>1.210167055864918</v>
      </c>
      <c r="BV821">
        <f>VLOOKUP(Table1[[#This Row],[Reference]],metron,12,FALSE)</f>
        <v>1.3211783725525419</v>
      </c>
    </row>
    <row r="822" spans="1:74" hidden="1" x14ac:dyDescent="0.45">
      <c r="A822" t="s">
        <v>5408</v>
      </c>
      <c r="B822">
        <v>1503180000</v>
      </c>
      <c r="C822" s="3" t="s">
        <v>2799</v>
      </c>
      <c r="D822" t="s">
        <v>65</v>
      </c>
      <c r="E822" t="s">
        <v>66</v>
      </c>
      <c r="F822" t="s">
        <v>77</v>
      </c>
      <c r="G822" t="s">
        <v>93</v>
      </c>
      <c r="H822" t="s">
        <v>66</v>
      </c>
      <c r="I822">
        <f>MROUND(Table1[[#This Row],[Prob_H]]*100,2)/100</f>
        <v>0.56000000000000005</v>
      </c>
      <c r="J822">
        <f>1/Table1[[#This Row],[odds_ft_home_team_win]]-Table1[[#This Row],[Margin/3]]</f>
        <v>0.5695679143738801</v>
      </c>
      <c r="K822">
        <f>1/Table1[[#This Row],[odds_ft_draw]]-Table1[[#This Row],[Margin/3]]</f>
        <v>0.25608349684321974</v>
      </c>
      <c r="L822">
        <f>1/Table1[[#This Row],[odds_ft_away_team_win]]-Table1[[#This Row],[Margin/3]]</f>
        <v>0.17434858878290033</v>
      </c>
      <c r="M822">
        <v>5</v>
      </c>
      <c r="N822">
        <v>1</v>
      </c>
      <c r="O822">
        <v>1.5</v>
      </c>
      <c r="P822">
        <v>1.44</v>
      </c>
      <c r="Q822">
        <v>0.83</v>
      </c>
      <c r="R822" t="str" cm="1">
        <f t="array" ref="R8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2">
        <v>2</v>
      </c>
      <c r="T822">
        <v>1</v>
      </c>
      <c r="U822">
        <v>3</v>
      </c>
      <c r="V822">
        <v>2</v>
      </c>
      <c r="W822">
        <v>2</v>
      </c>
      <c r="X822">
        <v>0</v>
      </c>
      <c r="Y822" t="s">
        <v>2802</v>
      </c>
      <c r="Z822">
        <v>68</v>
      </c>
      <c r="AA822">
        <v>1</v>
      </c>
      <c r="AB822">
        <v>1</v>
      </c>
      <c r="AC822">
        <v>4</v>
      </c>
      <c r="AD822">
        <v>1</v>
      </c>
      <c r="AE822">
        <v>2</v>
      </c>
      <c r="AF822">
        <v>1</v>
      </c>
      <c r="AG822">
        <v>2</v>
      </c>
      <c r="AH822">
        <v>3</v>
      </c>
      <c r="AI822">
        <v>2</v>
      </c>
      <c r="AJ822">
        <v>1</v>
      </c>
      <c r="AK822">
        <v>12</v>
      </c>
      <c r="AL822">
        <v>13</v>
      </c>
      <c r="AM822">
        <v>6</v>
      </c>
      <c r="AN822">
        <v>4</v>
      </c>
      <c r="AO822">
        <v>6</v>
      </c>
      <c r="AP822">
        <v>9</v>
      </c>
      <c r="AQ822">
        <v>18</v>
      </c>
      <c r="AR822">
        <v>17</v>
      </c>
      <c r="AS822">
        <v>47</v>
      </c>
      <c r="AT822">
        <v>53</v>
      </c>
      <c r="AU822">
        <v>0</v>
      </c>
      <c r="AV822">
        <v>0</v>
      </c>
      <c r="AW822">
        <v>2.5</v>
      </c>
      <c r="AX822">
        <v>50</v>
      </c>
      <c r="AY822">
        <v>75</v>
      </c>
      <c r="AZ822">
        <v>50</v>
      </c>
      <c r="BA822">
        <v>25</v>
      </c>
      <c r="BB822">
        <v>25</v>
      </c>
      <c r="BC822">
        <v>25</v>
      </c>
      <c r="BD822">
        <v>75</v>
      </c>
      <c r="BE822">
        <v>50</v>
      </c>
      <c r="BF822">
        <v>75</v>
      </c>
      <c r="BG822">
        <v>4</v>
      </c>
      <c r="BH822">
        <v>7.5</v>
      </c>
      <c r="BI822">
        <v>1.73</v>
      </c>
      <c r="BJ822">
        <v>3.78</v>
      </c>
      <c r="BK822">
        <v>5.47</v>
      </c>
      <c r="BL822">
        <f>1/Table1[[#This Row],[odds_ft_home_team_win]]+1/Table1[[#This Row],[odds_ft_draw]]+1/Table1[[#This Row],[odds_ft_away_team_win]]-1</f>
        <v>2.5400303121134504E-2</v>
      </c>
      <c r="BM822">
        <f>Table1[[#This Row],[Margin]]/3</f>
        <v>8.4667677070448342E-3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 t="s">
        <v>79</v>
      </c>
      <c r="BU822">
        <f>VLOOKUP(Table1[[#This Row],[Reference]],metron,11,FALSE)</f>
        <v>1.7546812539448771</v>
      </c>
      <c r="BV822">
        <f>VLOOKUP(Table1[[#This Row],[Reference]],metron,12,FALSE)</f>
        <v>0.93456764148958549</v>
      </c>
    </row>
    <row r="823" spans="1:74" hidden="1" x14ac:dyDescent="0.45">
      <c r="A823" t="s">
        <v>5408</v>
      </c>
      <c r="B823">
        <v>1503187200</v>
      </c>
      <c r="C823" s="3" t="s">
        <v>2803</v>
      </c>
      <c r="D823" t="s">
        <v>65</v>
      </c>
      <c r="E823" t="s">
        <v>66</v>
      </c>
      <c r="F823" t="s">
        <v>611</v>
      </c>
      <c r="G823" t="s">
        <v>80</v>
      </c>
      <c r="H823" t="s">
        <v>66</v>
      </c>
      <c r="I823">
        <f>MROUND(Table1[[#This Row],[Prob_H]]*100,2)/100</f>
        <v>0.38</v>
      </c>
      <c r="J823">
        <f>1/Table1[[#This Row],[odds_ft_home_team_win]]-Table1[[#This Row],[Margin/3]]</f>
        <v>0.37221727282360212</v>
      </c>
      <c r="K823">
        <f>1/Table1[[#This Row],[odds_ft_draw]]-Table1[[#This Row],[Margin/3]]</f>
        <v>0.27907515945293226</v>
      </c>
      <c r="L823">
        <f>1/Table1[[#This Row],[odds_ft_away_team_win]]-Table1[[#This Row],[Margin/3]]</f>
        <v>0.34870756772346545</v>
      </c>
      <c r="M823">
        <v>5</v>
      </c>
      <c r="N823">
        <v>1.5</v>
      </c>
      <c r="O823">
        <v>2</v>
      </c>
      <c r="P823">
        <v>1.06</v>
      </c>
      <c r="Q823">
        <v>1.24</v>
      </c>
      <c r="R823" t="str" cm="1">
        <f t="array" ref="R8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23">
        <v>1</v>
      </c>
      <c r="T823">
        <v>1</v>
      </c>
      <c r="U823">
        <v>2</v>
      </c>
      <c r="V823">
        <v>1</v>
      </c>
      <c r="W823">
        <v>1</v>
      </c>
      <c r="X823">
        <v>0</v>
      </c>
      <c r="Y823">
        <v>44</v>
      </c>
      <c r="Z823">
        <v>90</v>
      </c>
      <c r="AA823">
        <v>3</v>
      </c>
      <c r="AB823">
        <v>7</v>
      </c>
      <c r="AC823">
        <v>1</v>
      </c>
      <c r="AD823">
        <v>0</v>
      </c>
      <c r="AE823">
        <v>4</v>
      </c>
      <c r="AF823">
        <v>0</v>
      </c>
      <c r="AG823">
        <v>1</v>
      </c>
      <c r="AH823">
        <v>0</v>
      </c>
      <c r="AI823">
        <v>0</v>
      </c>
      <c r="AJ823">
        <v>4</v>
      </c>
      <c r="AK823">
        <v>8</v>
      </c>
      <c r="AL823">
        <v>12</v>
      </c>
      <c r="AM823">
        <v>5</v>
      </c>
      <c r="AN823">
        <v>5</v>
      </c>
      <c r="AO823">
        <v>3</v>
      </c>
      <c r="AP823">
        <v>7</v>
      </c>
      <c r="AQ823">
        <v>11</v>
      </c>
      <c r="AR823">
        <v>14</v>
      </c>
      <c r="AS823">
        <v>39</v>
      </c>
      <c r="AT823">
        <v>61</v>
      </c>
      <c r="AU823">
        <v>0</v>
      </c>
      <c r="AV823">
        <v>0</v>
      </c>
      <c r="AW823">
        <v>1.75</v>
      </c>
      <c r="AX823">
        <v>25</v>
      </c>
      <c r="AY823">
        <v>75</v>
      </c>
      <c r="AZ823">
        <v>0</v>
      </c>
      <c r="BA823">
        <v>0</v>
      </c>
      <c r="BB823">
        <v>0</v>
      </c>
      <c r="BC823">
        <v>50</v>
      </c>
      <c r="BD823">
        <v>75</v>
      </c>
      <c r="BE823">
        <v>0</v>
      </c>
      <c r="BF823">
        <v>50</v>
      </c>
      <c r="BG823">
        <v>10</v>
      </c>
      <c r="BH823">
        <v>4</v>
      </c>
      <c r="BI823">
        <v>2.5299999999999998</v>
      </c>
      <c r="BJ823">
        <v>3.31</v>
      </c>
      <c r="BK823">
        <v>2.69</v>
      </c>
      <c r="BL823">
        <f>1/Table1[[#This Row],[odds_ft_home_team_win]]+1/Table1[[#This Row],[odds_ft_draw]]+1/Table1[[#This Row],[odds_ft_away_team_win]]-1</f>
        <v>6.9118932517336029E-2</v>
      </c>
      <c r="BM823">
        <f>Table1[[#This Row],[Margin]]/3</f>
        <v>2.3039644172445344E-2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 t="s">
        <v>614</v>
      </c>
      <c r="BU823">
        <f>VLOOKUP(Table1[[#This Row],[Reference]],metron,11,FALSE)</f>
        <v>1.330562659846547</v>
      </c>
      <c r="BV823">
        <f>VLOOKUP(Table1[[#This Row],[Reference]],metron,12,FALSE)</f>
        <v>1.1595268542199491</v>
      </c>
    </row>
    <row r="824" spans="1:74" hidden="1" x14ac:dyDescent="0.45">
      <c r="A824" t="s">
        <v>5408</v>
      </c>
      <c r="B824">
        <v>1503187560</v>
      </c>
      <c r="C824" s="3" t="s">
        <v>2805</v>
      </c>
      <c r="D824" t="s">
        <v>65</v>
      </c>
      <c r="E824" t="s">
        <v>66</v>
      </c>
      <c r="F824" t="s">
        <v>81</v>
      </c>
      <c r="G824" t="s">
        <v>85</v>
      </c>
      <c r="H824" t="s">
        <v>66</v>
      </c>
      <c r="I824">
        <f>MROUND(Table1[[#This Row],[Prob_H]]*100,2)/100</f>
        <v>0.34</v>
      </c>
      <c r="J824">
        <f>1/Table1[[#This Row],[odds_ft_home_team_win]]-Table1[[#This Row],[Margin/3]]</f>
        <v>0.34237054917119986</v>
      </c>
      <c r="K824">
        <f>1/Table1[[#This Row],[odds_ft_draw]]-Table1[[#This Row],[Margin/3]]</f>
        <v>0.27397923189495843</v>
      </c>
      <c r="L824">
        <f>1/Table1[[#This Row],[odds_ft_away_team_win]]-Table1[[#This Row],[Margin/3]]</f>
        <v>0.38365021893384182</v>
      </c>
      <c r="M824">
        <v>5</v>
      </c>
      <c r="N824">
        <v>0.5</v>
      </c>
      <c r="O824">
        <v>2</v>
      </c>
      <c r="P824">
        <v>1.44</v>
      </c>
      <c r="Q824">
        <v>1.62</v>
      </c>
      <c r="R824" t="str" cm="1">
        <f t="array" ref="R8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4">
        <v>1</v>
      </c>
      <c r="T824">
        <v>2</v>
      </c>
      <c r="U824">
        <v>3</v>
      </c>
      <c r="V824">
        <v>2</v>
      </c>
      <c r="W824">
        <v>0</v>
      </c>
      <c r="X824">
        <v>2</v>
      </c>
      <c r="Y824">
        <v>62</v>
      </c>
      <c r="Z824" t="s">
        <v>2806</v>
      </c>
      <c r="AA824">
        <v>3</v>
      </c>
      <c r="AB824">
        <v>7</v>
      </c>
      <c r="AC824">
        <v>1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8</v>
      </c>
      <c r="AL824">
        <v>9</v>
      </c>
      <c r="AM824">
        <v>3</v>
      </c>
      <c r="AN824">
        <v>4</v>
      </c>
      <c r="AO824">
        <v>5</v>
      </c>
      <c r="AP824">
        <v>5</v>
      </c>
      <c r="AQ824">
        <v>13</v>
      </c>
      <c r="AR824">
        <v>15</v>
      </c>
      <c r="AS824">
        <v>52</v>
      </c>
      <c r="AT824">
        <v>48</v>
      </c>
      <c r="AU824">
        <v>0</v>
      </c>
      <c r="AV824">
        <v>0</v>
      </c>
      <c r="AW824">
        <v>2.5</v>
      </c>
      <c r="AX824">
        <v>25</v>
      </c>
      <c r="AY824">
        <v>75</v>
      </c>
      <c r="AZ824">
        <v>75</v>
      </c>
      <c r="BA824">
        <v>25</v>
      </c>
      <c r="BB824">
        <v>0</v>
      </c>
      <c r="BC824">
        <v>25</v>
      </c>
      <c r="BD824">
        <v>75</v>
      </c>
      <c r="BE824">
        <v>75</v>
      </c>
      <c r="BF824">
        <v>75</v>
      </c>
      <c r="BG824">
        <v>15.5</v>
      </c>
      <c r="BH824">
        <v>6.5</v>
      </c>
      <c r="BI824">
        <v>2.85</v>
      </c>
      <c r="BJ824">
        <v>3.54</v>
      </c>
      <c r="BK824">
        <v>2.5499999999999998</v>
      </c>
      <c r="BL824">
        <f>1/Table1[[#This Row],[odds_ft_home_team_win]]+1/Table1[[#This Row],[odds_ft_draw]]+1/Table1[[#This Row],[odds_ft_away_team_win]]-1</f>
        <v>2.551993143376885E-2</v>
      </c>
      <c r="BM824">
        <f>Table1[[#This Row],[Margin]]/3</f>
        <v>8.5066438112562839E-3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109</v>
      </c>
      <c r="BU824">
        <f>VLOOKUP(Table1[[#This Row],[Reference]],metron,11,FALSE)</f>
        <v>1.228921489601805</v>
      </c>
      <c r="BV824">
        <f>VLOOKUP(Table1[[#This Row],[Reference]],metron,12,FALSE)</f>
        <v>1.2940512655166849</v>
      </c>
    </row>
    <row r="825" spans="1:74" hidden="1" x14ac:dyDescent="0.45">
      <c r="A825" t="s">
        <v>5408</v>
      </c>
      <c r="B825">
        <v>1503194760</v>
      </c>
      <c r="C825" s="3" t="s">
        <v>2807</v>
      </c>
      <c r="D825" t="s">
        <v>65</v>
      </c>
      <c r="E825" t="s">
        <v>66</v>
      </c>
      <c r="F825" t="s">
        <v>98</v>
      </c>
      <c r="G825" t="s">
        <v>73</v>
      </c>
      <c r="H825" t="s">
        <v>66</v>
      </c>
      <c r="I825">
        <f>MROUND(Table1[[#This Row],[Prob_H]]*100,2)/100</f>
        <v>0.52</v>
      </c>
      <c r="J825">
        <f>1/Table1[[#This Row],[odds_ft_home_team_win]]-Table1[[#This Row],[Margin/3]]</f>
        <v>0.51777278887905431</v>
      </c>
      <c r="K825">
        <f>1/Table1[[#This Row],[odds_ft_draw]]-Table1[[#This Row],[Margin/3]]</f>
        <v>0.26245970943247043</v>
      </c>
      <c r="L825">
        <f>1/Table1[[#This Row],[odds_ft_away_team_win]]-Table1[[#This Row],[Margin/3]]</f>
        <v>0.21976750168847517</v>
      </c>
      <c r="M825">
        <v>5</v>
      </c>
      <c r="N825">
        <v>1</v>
      </c>
      <c r="O825">
        <v>0</v>
      </c>
      <c r="P825">
        <v>0.59</v>
      </c>
      <c r="Q825">
        <v>0.76</v>
      </c>
      <c r="R825" t="str" cm="1">
        <f t="array" ref="R8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5">
        <v>0</v>
      </c>
      <c r="T825">
        <v>1</v>
      </c>
      <c r="U825">
        <v>1</v>
      </c>
      <c r="V825">
        <v>1</v>
      </c>
      <c r="W825">
        <v>0</v>
      </c>
      <c r="X825">
        <v>1</v>
      </c>
      <c r="Z825">
        <v>42</v>
      </c>
      <c r="AA825">
        <v>11</v>
      </c>
      <c r="AB825">
        <v>0</v>
      </c>
      <c r="AC825">
        <v>2</v>
      </c>
      <c r="AD825">
        <v>1</v>
      </c>
      <c r="AE825">
        <v>3</v>
      </c>
      <c r="AF825">
        <v>0</v>
      </c>
      <c r="AG825">
        <v>3</v>
      </c>
      <c r="AH825">
        <v>0</v>
      </c>
      <c r="AI825">
        <v>0</v>
      </c>
      <c r="AJ825">
        <v>3</v>
      </c>
      <c r="AK825">
        <v>10</v>
      </c>
      <c r="AL825">
        <v>6</v>
      </c>
      <c r="AM825">
        <v>4</v>
      </c>
      <c r="AN825">
        <v>5</v>
      </c>
      <c r="AO825">
        <v>6</v>
      </c>
      <c r="AP825">
        <v>1</v>
      </c>
      <c r="AQ825">
        <v>5</v>
      </c>
      <c r="AR825">
        <v>10</v>
      </c>
      <c r="AS825">
        <v>53</v>
      </c>
      <c r="AT825">
        <v>47</v>
      </c>
      <c r="AU825">
        <v>0</v>
      </c>
      <c r="AV825">
        <v>0</v>
      </c>
      <c r="AW825">
        <v>2.75</v>
      </c>
      <c r="AX825">
        <v>25</v>
      </c>
      <c r="AY825">
        <v>75</v>
      </c>
      <c r="AZ825">
        <v>50</v>
      </c>
      <c r="BA825">
        <v>50</v>
      </c>
      <c r="BB825">
        <v>25</v>
      </c>
      <c r="BC825">
        <v>75</v>
      </c>
      <c r="BD825">
        <v>75</v>
      </c>
      <c r="BE825">
        <v>25</v>
      </c>
      <c r="BF825">
        <v>25</v>
      </c>
      <c r="BG825">
        <v>8.5</v>
      </c>
      <c r="BH825">
        <v>7</v>
      </c>
      <c r="BI825">
        <v>1.9</v>
      </c>
      <c r="BJ825">
        <v>3.69</v>
      </c>
      <c r="BK825">
        <v>4.38</v>
      </c>
      <c r="BL825">
        <f>1/Table1[[#This Row],[odds_ft_home_team_win]]+1/Table1[[#This Row],[odds_ft_draw]]+1/Table1[[#This Row],[odds_ft_away_team_win]]-1</f>
        <v>2.5629001783889604E-2</v>
      </c>
      <c r="BM825">
        <f>Table1[[#This Row],[Margin]]/3</f>
        <v>8.5430005946298682E-3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 t="s">
        <v>2745</v>
      </c>
      <c r="BU825">
        <f>VLOOKUP(Table1[[#This Row],[Reference]],metron,11,FALSE)</f>
        <v>1.625948039373891</v>
      </c>
      <c r="BV825">
        <f>VLOOKUP(Table1[[#This Row],[Reference]],metron,12,FALSE)</f>
        <v>0.97079231886396644</v>
      </c>
    </row>
    <row r="826" spans="1:74" hidden="1" x14ac:dyDescent="0.45">
      <c r="A826" t="s">
        <v>5408</v>
      </c>
      <c r="B826">
        <v>1503248400</v>
      </c>
      <c r="C826" s="3" t="s">
        <v>2808</v>
      </c>
      <c r="D826" t="s">
        <v>65</v>
      </c>
      <c r="E826" t="s">
        <v>66</v>
      </c>
      <c r="F826" t="s">
        <v>97</v>
      </c>
      <c r="G826" t="s">
        <v>2218</v>
      </c>
      <c r="H826" t="s">
        <v>66</v>
      </c>
      <c r="I826">
        <f>MROUND(Table1[[#This Row],[Prob_H]]*100,2)/100</f>
        <v>0.54</v>
      </c>
      <c r="J826">
        <f>1/Table1[[#This Row],[odds_ft_home_team_win]]-Table1[[#This Row],[Margin/3]]</f>
        <v>0.54974750274348749</v>
      </c>
      <c r="K826">
        <f>1/Table1[[#This Row],[odds_ft_draw]]-Table1[[#This Row],[Margin/3]]</f>
        <v>0.25424617960323459</v>
      </c>
      <c r="L826">
        <f>1/Table1[[#This Row],[odds_ft_away_team_win]]-Table1[[#This Row],[Margin/3]]</f>
        <v>0.19600631765327778</v>
      </c>
      <c r="M826">
        <v>5</v>
      </c>
      <c r="N826">
        <v>3</v>
      </c>
      <c r="O826">
        <v>2</v>
      </c>
      <c r="P826">
        <v>2.2400000000000002</v>
      </c>
      <c r="Q826">
        <v>1.35</v>
      </c>
      <c r="R826" t="str" cm="1">
        <f t="array" ref="R8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AA826">
        <v>6</v>
      </c>
      <c r="AB826">
        <v>3</v>
      </c>
      <c r="AC826">
        <v>2</v>
      </c>
      <c r="AD826">
        <v>0</v>
      </c>
      <c r="AE826">
        <v>2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10</v>
      </c>
      <c r="AL826">
        <v>14</v>
      </c>
      <c r="AM826">
        <v>4</v>
      </c>
      <c r="AN826">
        <v>4</v>
      </c>
      <c r="AO826">
        <v>6</v>
      </c>
      <c r="AP826">
        <v>10</v>
      </c>
      <c r="AQ826">
        <v>15</v>
      </c>
      <c r="AR826">
        <v>23</v>
      </c>
      <c r="AS826">
        <v>61</v>
      </c>
      <c r="AT826">
        <v>39</v>
      </c>
      <c r="AU826">
        <v>0</v>
      </c>
      <c r="AV826">
        <v>0</v>
      </c>
      <c r="AW826">
        <v>3.75</v>
      </c>
      <c r="AX826">
        <v>75</v>
      </c>
      <c r="AY826">
        <v>100</v>
      </c>
      <c r="AZ826">
        <v>75</v>
      </c>
      <c r="BA826">
        <v>75</v>
      </c>
      <c r="BB826">
        <v>25</v>
      </c>
      <c r="BC826">
        <v>100</v>
      </c>
      <c r="BD826">
        <v>100</v>
      </c>
      <c r="BE826">
        <v>50</v>
      </c>
      <c r="BF826">
        <v>50</v>
      </c>
      <c r="BG826">
        <v>7.5</v>
      </c>
      <c r="BH826">
        <v>4.5</v>
      </c>
      <c r="BI826">
        <v>1.79</v>
      </c>
      <c r="BJ826">
        <v>3.8</v>
      </c>
      <c r="BK826">
        <v>4.88</v>
      </c>
      <c r="BL826">
        <f>1/Table1[[#This Row],[odds_ft_home_team_win]]+1/Table1[[#This Row],[odds_ft_draw]]+1/Table1[[#This Row],[odds_ft_away_team_win]]-1</f>
        <v>2.6735145400822447E-2</v>
      </c>
      <c r="BM826">
        <f>Table1[[#This Row],[Margin]]/3</f>
        <v>8.9117151336074816E-3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 t="s">
        <v>100</v>
      </c>
      <c r="BU826">
        <f>VLOOKUP(Table1[[#This Row],[Reference]],metron,11,FALSE)</f>
        <v>1.684957590444867</v>
      </c>
      <c r="BV826">
        <f>VLOOKUP(Table1[[#This Row],[Reference]],metron,12,FALSE)</f>
        <v>0.95101263631642718</v>
      </c>
    </row>
    <row r="827" spans="1:74" hidden="1" x14ac:dyDescent="0.45">
      <c r="A827" t="s">
        <v>5407</v>
      </c>
      <c r="B827">
        <v>1517619600</v>
      </c>
      <c r="C827" s="3" t="s">
        <v>3050</v>
      </c>
      <c r="D827" t="s">
        <v>65</v>
      </c>
      <c r="E827" t="s">
        <v>66</v>
      </c>
      <c r="F827" t="s">
        <v>73</v>
      </c>
      <c r="G827" t="s">
        <v>98</v>
      </c>
      <c r="H827" t="s">
        <v>66</v>
      </c>
      <c r="I827">
        <f>MROUND(Table1[[#This Row],[Prob_H]]*100,2)/100</f>
        <v>0.36</v>
      </c>
      <c r="J827">
        <f>1/Table1[[#This Row],[odds_ft_home_team_win]]-Table1[[#This Row],[Margin/3]]</f>
        <v>0.36084887762331147</v>
      </c>
      <c r="K827">
        <f>1/Table1[[#This Row],[odds_ft_draw]]-Table1[[#This Row],[Margin/3]]</f>
        <v>0.2976555851399279</v>
      </c>
      <c r="L827">
        <f>1/Table1[[#This Row],[odds_ft_away_team_win]]-Table1[[#This Row],[Margin/3]]</f>
        <v>0.34149553723676079</v>
      </c>
      <c r="M827">
        <v>5</v>
      </c>
      <c r="N827">
        <v>1.45</v>
      </c>
      <c r="O827">
        <v>1.5</v>
      </c>
      <c r="P827">
        <v>1.53</v>
      </c>
      <c r="Q827">
        <v>1.35</v>
      </c>
      <c r="R827" t="str" cm="1">
        <f t="array" ref="R8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7">
        <v>2</v>
      </c>
      <c r="T827">
        <v>0</v>
      </c>
      <c r="U827">
        <v>2</v>
      </c>
      <c r="V827">
        <v>2</v>
      </c>
      <c r="W827">
        <v>2</v>
      </c>
      <c r="X827">
        <v>0</v>
      </c>
      <c r="Y827" t="s">
        <v>3051</v>
      </c>
      <c r="AA827">
        <v>2</v>
      </c>
      <c r="AB827">
        <v>3</v>
      </c>
      <c r="AC827">
        <v>4</v>
      </c>
      <c r="AD827">
        <v>1</v>
      </c>
      <c r="AE827">
        <v>3</v>
      </c>
      <c r="AF827">
        <v>0</v>
      </c>
      <c r="AG827">
        <v>1</v>
      </c>
      <c r="AH827">
        <v>4</v>
      </c>
      <c r="AI827">
        <v>0</v>
      </c>
      <c r="AJ827">
        <v>3</v>
      </c>
      <c r="AK827">
        <v>12</v>
      </c>
      <c r="AL827">
        <v>9</v>
      </c>
      <c r="AM827">
        <v>7</v>
      </c>
      <c r="AN827">
        <v>4</v>
      </c>
      <c r="AO827">
        <v>5</v>
      </c>
      <c r="AP827">
        <v>5</v>
      </c>
      <c r="AQ827">
        <v>13</v>
      </c>
      <c r="AR827">
        <v>13</v>
      </c>
      <c r="AS827">
        <v>49</v>
      </c>
      <c r="AT827">
        <v>51</v>
      </c>
      <c r="AU827">
        <v>0</v>
      </c>
      <c r="AV827">
        <v>0</v>
      </c>
      <c r="AW827">
        <v>2.5499999999999998</v>
      </c>
      <c r="AX827">
        <v>63</v>
      </c>
      <c r="AY827">
        <v>82</v>
      </c>
      <c r="AZ827">
        <v>43</v>
      </c>
      <c r="BA827">
        <v>25</v>
      </c>
      <c r="BB827">
        <v>10</v>
      </c>
      <c r="BC827">
        <v>34</v>
      </c>
      <c r="BD827">
        <v>67</v>
      </c>
      <c r="BE827">
        <v>43</v>
      </c>
      <c r="BF827">
        <v>87</v>
      </c>
      <c r="BG827">
        <v>11.06</v>
      </c>
      <c r="BH827">
        <v>3.35</v>
      </c>
      <c r="BI827">
        <v>2.71</v>
      </c>
      <c r="BJ827">
        <v>3.27</v>
      </c>
      <c r="BK827">
        <v>2.86</v>
      </c>
      <c r="BL827">
        <f>1/Table1[[#This Row],[odds_ft_home_team_win]]+1/Table1[[#This Row],[odds_ft_draw]]+1/Table1[[#This Row],[odds_ft_away_team_win]]-1</f>
        <v>2.4464437240766745E-2</v>
      </c>
      <c r="BM827">
        <f>Table1[[#This Row],[Margin]]/3</f>
        <v>8.1548124135889157E-3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 t="s">
        <v>126</v>
      </c>
      <c r="BU827">
        <f>VLOOKUP(Table1[[#This Row],[Reference]],metron,11,FALSE)</f>
        <v>1.269326094653606</v>
      </c>
      <c r="BV827">
        <f>VLOOKUP(Table1[[#This Row],[Reference]],metron,12,FALSE)</f>
        <v>1.2417089578661631</v>
      </c>
    </row>
    <row r="828" spans="1:74" hidden="1" x14ac:dyDescent="0.45">
      <c r="A828" t="s">
        <v>5407</v>
      </c>
      <c r="B828">
        <v>1517626800</v>
      </c>
      <c r="C828" s="3" t="s">
        <v>3052</v>
      </c>
      <c r="D828" t="s">
        <v>65</v>
      </c>
      <c r="E828" t="s">
        <v>66</v>
      </c>
      <c r="F828" t="s">
        <v>93</v>
      </c>
      <c r="G828" t="s">
        <v>77</v>
      </c>
      <c r="H828" t="s">
        <v>66</v>
      </c>
      <c r="I828">
        <f>MROUND(Table1[[#This Row],[Prob_H]]*100,2)/100</f>
        <v>0.32</v>
      </c>
      <c r="J828">
        <f>1/Table1[[#This Row],[odds_ft_home_team_win]]-Table1[[#This Row],[Margin/3]]</f>
        <v>0.3182181902636852</v>
      </c>
      <c r="K828">
        <f>1/Table1[[#This Row],[odds_ft_draw]]-Table1[[#This Row],[Margin/3]]</f>
        <v>0.29353560826814779</v>
      </c>
      <c r="L828">
        <f>1/Table1[[#This Row],[odds_ft_away_team_win]]-Table1[[#This Row],[Margin/3]]</f>
        <v>0.38824620146816696</v>
      </c>
      <c r="M828">
        <v>5</v>
      </c>
      <c r="N828">
        <v>1.0900000000000001</v>
      </c>
      <c r="O828">
        <v>1.67</v>
      </c>
      <c r="P828">
        <v>1.56</v>
      </c>
      <c r="Q828">
        <v>1.39</v>
      </c>
      <c r="R828" t="str" cm="1">
        <f t="array" ref="R8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28">
        <v>2</v>
      </c>
      <c r="T828">
        <v>1</v>
      </c>
      <c r="U828">
        <v>3</v>
      </c>
      <c r="V828">
        <v>2</v>
      </c>
      <c r="W828">
        <v>1</v>
      </c>
      <c r="X828">
        <v>1</v>
      </c>
      <c r="Y828" t="s">
        <v>3053</v>
      </c>
      <c r="Z828">
        <v>2</v>
      </c>
      <c r="AA828">
        <v>4</v>
      </c>
      <c r="AB828">
        <v>4</v>
      </c>
      <c r="AC828">
        <v>4</v>
      </c>
      <c r="AD828">
        <v>0</v>
      </c>
      <c r="AE828">
        <v>3</v>
      </c>
      <c r="AF828">
        <v>2</v>
      </c>
      <c r="AG828">
        <v>0</v>
      </c>
      <c r="AH828">
        <v>4</v>
      </c>
      <c r="AI828">
        <v>1</v>
      </c>
      <c r="AJ828">
        <v>4</v>
      </c>
      <c r="AK828">
        <v>5</v>
      </c>
      <c r="AL828">
        <v>4</v>
      </c>
      <c r="AM828">
        <v>4</v>
      </c>
      <c r="AN828">
        <v>2</v>
      </c>
      <c r="AO828">
        <v>1</v>
      </c>
      <c r="AP828">
        <v>2</v>
      </c>
      <c r="AQ828">
        <v>11</v>
      </c>
      <c r="AR828">
        <v>15</v>
      </c>
      <c r="AS828">
        <v>59</v>
      </c>
      <c r="AT828">
        <v>41</v>
      </c>
      <c r="AU828">
        <v>0</v>
      </c>
      <c r="AV828">
        <v>0</v>
      </c>
      <c r="AW828">
        <v>2.4300000000000002</v>
      </c>
      <c r="AX828">
        <v>61</v>
      </c>
      <c r="AY828">
        <v>78</v>
      </c>
      <c r="AZ828">
        <v>47</v>
      </c>
      <c r="BA828">
        <v>21</v>
      </c>
      <c r="BB828">
        <v>4</v>
      </c>
      <c r="BC828">
        <v>48</v>
      </c>
      <c r="BD828">
        <v>70</v>
      </c>
      <c r="BE828">
        <v>35</v>
      </c>
      <c r="BF828">
        <v>74</v>
      </c>
      <c r="BG828">
        <v>11.57</v>
      </c>
      <c r="BH828">
        <v>4.5999999999999996</v>
      </c>
      <c r="BI828">
        <v>3.06</v>
      </c>
      <c r="BJ828">
        <v>3.31</v>
      </c>
      <c r="BK828">
        <v>2.52</v>
      </c>
      <c r="BL828">
        <f>1/Table1[[#This Row],[odds_ft_home_team_win]]+1/Table1[[#This Row],[odds_ft_draw]]+1/Table1[[#This Row],[odds_ft_away_team_win]]-1</f>
        <v>2.5737586071689522E-2</v>
      </c>
      <c r="BM828">
        <f>Table1[[#This Row],[Margin]]/3</f>
        <v>8.5791953572298407E-3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t="s">
        <v>95</v>
      </c>
      <c r="BU828">
        <f>VLOOKUP(Table1[[#This Row],[Reference]],metron,11,FALSE)</f>
        <v>1.210167055864918</v>
      </c>
      <c r="BV828">
        <f>VLOOKUP(Table1[[#This Row],[Reference]],metron,12,FALSE)</f>
        <v>1.3211783725525419</v>
      </c>
    </row>
    <row r="829" spans="1:74" hidden="1" x14ac:dyDescent="0.45">
      <c r="A829" t="s">
        <v>5407</v>
      </c>
      <c r="B829">
        <v>1517698800</v>
      </c>
      <c r="C829" s="3" t="s">
        <v>3054</v>
      </c>
      <c r="D829" t="s">
        <v>65</v>
      </c>
      <c r="E829" t="s">
        <v>66</v>
      </c>
      <c r="F829" t="s">
        <v>80</v>
      </c>
      <c r="G829" t="s">
        <v>611</v>
      </c>
      <c r="H829" t="s">
        <v>66</v>
      </c>
      <c r="I829">
        <f>MROUND(Table1[[#This Row],[Prob_H]]*100,2)/100</f>
        <v>0.52</v>
      </c>
      <c r="J829">
        <f>1/Table1[[#This Row],[odds_ft_home_team_win]]-Table1[[#This Row],[Margin/3]]</f>
        <v>0.51296331798273642</v>
      </c>
      <c r="K829">
        <f>1/Table1[[#This Row],[odds_ft_draw]]-Table1[[#This Row],[Margin/3]]</f>
        <v>0.28031442268974882</v>
      </c>
      <c r="L829">
        <f>1/Table1[[#This Row],[odds_ft_away_team_win]]-Table1[[#This Row],[Margin/3]]</f>
        <v>0.20672225932751462</v>
      </c>
      <c r="M829">
        <v>5</v>
      </c>
      <c r="N829">
        <v>0.64</v>
      </c>
      <c r="O829">
        <v>0.45</v>
      </c>
      <c r="P829">
        <v>0.76</v>
      </c>
      <c r="Q829">
        <v>0.82</v>
      </c>
      <c r="R829" t="str" cm="1">
        <f t="array" ref="R8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1</v>
      </c>
      <c r="Z829">
        <v>27</v>
      </c>
      <c r="AA829">
        <v>9</v>
      </c>
      <c r="AB829">
        <v>8</v>
      </c>
      <c r="AC829">
        <v>3</v>
      </c>
      <c r="AD829">
        <v>0</v>
      </c>
      <c r="AE829">
        <v>4</v>
      </c>
      <c r="AF829">
        <v>1</v>
      </c>
      <c r="AG829">
        <v>1</v>
      </c>
      <c r="AH829">
        <v>2</v>
      </c>
      <c r="AI829">
        <v>1</v>
      </c>
      <c r="AJ829">
        <v>4</v>
      </c>
      <c r="AK829">
        <v>8</v>
      </c>
      <c r="AL829">
        <v>15</v>
      </c>
      <c r="AM829">
        <v>5</v>
      </c>
      <c r="AN829">
        <v>6</v>
      </c>
      <c r="AO829">
        <v>3</v>
      </c>
      <c r="AP829">
        <v>9</v>
      </c>
      <c r="AQ829">
        <v>19</v>
      </c>
      <c r="AR829">
        <v>23</v>
      </c>
      <c r="AS829">
        <v>51</v>
      </c>
      <c r="AT829">
        <v>49</v>
      </c>
      <c r="AU829">
        <v>0</v>
      </c>
      <c r="AV829">
        <v>0</v>
      </c>
      <c r="AW829">
        <v>2.64</v>
      </c>
      <c r="AX829">
        <v>50</v>
      </c>
      <c r="AY829">
        <v>69</v>
      </c>
      <c r="AZ829">
        <v>50</v>
      </c>
      <c r="BA829">
        <v>32</v>
      </c>
      <c r="BB829">
        <v>14</v>
      </c>
      <c r="BC829">
        <v>32</v>
      </c>
      <c r="BD829">
        <v>69</v>
      </c>
      <c r="BE829">
        <v>45</v>
      </c>
      <c r="BF829">
        <v>64</v>
      </c>
      <c r="BG829">
        <v>8.3699999999999992</v>
      </c>
      <c r="BH829">
        <v>6.18</v>
      </c>
      <c r="BI829">
        <v>1.92</v>
      </c>
      <c r="BJ829">
        <v>3.47</v>
      </c>
      <c r="BK829">
        <v>4.66</v>
      </c>
      <c r="BL829">
        <f>1/Table1[[#This Row],[odds_ft_home_team_win]]+1/Table1[[#This Row],[odds_ft_draw]]+1/Table1[[#This Row],[odds_ft_away_team_win]]-1</f>
        <v>2.3610046051790956E-2</v>
      </c>
      <c r="BM829">
        <f>Table1[[#This Row],[Margin]]/3</f>
        <v>7.8700153505969848E-3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t="s">
        <v>83</v>
      </c>
      <c r="BU829">
        <f>VLOOKUP(Table1[[#This Row],[Reference]],metron,11,FALSE)</f>
        <v>1.625948039373891</v>
      </c>
      <c r="BV829">
        <f>VLOOKUP(Table1[[#This Row],[Reference]],metron,12,FALSE)</f>
        <v>0.97079231886396644</v>
      </c>
    </row>
    <row r="830" spans="1:74" hidden="1" x14ac:dyDescent="0.45">
      <c r="A830" t="s">
        <v>5407</v>
      </c>
      <c r="B830">
        <v>1517706000</v>
      </c>
      <c r="C830" s="3" t="s">
        <v>3055</v>
      </c>
      <c r="D830" t="s">
        <v>65</v>
      </c>
      <c r="E830" t="s">
        <v>66</v>
      </c>
      <c r="F830" t="s">
        <v>85</v>
      </c>
      <c r="G830" t="s">
        <v>81</v>
      </c>
      <c r="H830" t="s">
        <v>66</v>
      </c>
      <c r="I830">
        <f>MROUND(Table1[[#This Row],[Prob_H]]*100,2)/100</f>
        <v>0.57999999999999996</v>
      </c>
      <c r="J830">
        <f>1/Table1[[#This Row],[odds_ft_home_team_win]]-Table1[[#This Row],[Margin/3]]</f>
        <v>0.57654327848641573</v>
      </c>
      <c r="K830">
        <f>1/Table1[[#This Row],[odds_ft_draw]]-Table1[[#This Row],[Margin/3]]</f>
        <v>0.24050417575446154</v>
      </c>
      <c r="L830">
        <f>1/Table1[[#This Row],[odds_ft_away_team_win]]-Table1[[#This Row],[Margin/3]]</f>
        <v>0.1829525457591227</v>
      </c>
      <c r="M830">
        <v>5</v>
      </c>
      <c r="N830">
        <v>2.36</v>
      </c>
      <c r="O830">
        <v>1.64</v>
      </c>
      <c r="P830">
        <v>2.19</v>
      </c>
      <c r="Q830">
        <v>1.33</v>
      </c>
      <c r="R830" t="str" cm="1">
        <f t="array" ref="R8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0">
        <v>5</v>
      </c>
      <c r="T830">
        <v>1</v>
      </c>
      <c r="U830">
        <v>6</v>
      </c>
      <c r="V830">
        <v>2</v>
      </c>
      <c r="W830">
        <v>2</v>
      </c>
      <c r="X830">
        <v>0</v>
      </c>
      <c r="Y830" t="s">
        <v>3056</v>
      </c>
      <c r="Z830">
        <v>60</v>
      </c>
      <c r="AA830">
        <v>3</v>
      </c>
      <c r="AB830">
        <v>3</v>
      </c>
      <c r="AC830">
        <v>1</v>
      </c>
      <c r="AD830">
        <v>0</v>
      </c>
      <c r="AE830">
        <v>3</v>
      </c>
      <c r="AF830">
        <v>1</v>
      </c>
      <c r="AG830">
        <v>0</v>
      </c>
      <c r="AH830">
        <v>1</v>
      </c>
      <c r="AI830">
        <v>2</v>
      </c>
      <c r="AJ830">
        <v>2</v>
      </c>
      <c r="AK830">
        <v>19</v>
      </c>
      <c r="AL830">
        <v>4</v>
      </c>
      <c r="AM830">
        <v>10</v>
      </c>
      <c r="AN830">
        <v>2</v>
      </c>
      <c r="AO830">
        <v>9</v>
      </c>
      <c r="AP830">
        <v>2</v>
      </c>
      <c r="AQ830">
        <v>16</v>
      </c>
      <c r="AR830">
        <v>13</v>
      </c>
      <c r="AS830">
        <v>62</v>
      </c>
      <c r="AT830">
        <v>38</v>
      </c>
      <c r="AU830">
        <v>0</v>
      </c>
      <c r="AV830">
        <v>0</v>
      </c>
      <c r="AW830">
        <v>2.41</v>
      </c>
      <c r="AX830">
        <v>48</v>
      </c>
      <c r="AY830">
        <v>76</v>
      </c>
      <c r="AZ830">
        <v>49</v>
      </c>
      <c r="BA830">
        <v>19</v>
      </c>
      <c r="BB830">
        <v>11</v>
      </c>
      <c r="BC830">
        <v>47</v>
      </c>
      <c r="BD830">
        <v>76</v>
      </c>
      <c r="BE830">
        <v>29</v>
      </c>
      <c r="BF830">
        <v>51</v>
      </c>
      <c r="BG830">
        <v>9.7100000000000009</v>
      </c>
      <c r="BH830">
        <v>4.16</v>
      </c>
      <c r="BI830">
        <v>1.71</v>
      </c>
      <c r="BJ830">
        <v>4.0199999999999996</v>
      </c>
      <c r="BK830">
        <v>5.23</v>
      </c>
      <c r="BL830">
        <f>1/Table1[[#This Row],[odds_ft_home_team_win]]+1/Table1[[#This Row],[odds_ft_draw]]+1/Table1[[#This Row],[odds_ft_away_team_win]]-1</f>
        <v>2.4756129453033404E-2</v>
      </c>
      <c r="BM830">
        <f>Table1[[#This Row],[Margin]]/3</f>
        <v>8.2520431510111347E-3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t="s">
        <v>1684</v>
      </c>
      <c r="BU830">
        <f>VLOOKUP(Table1[[#This Row],[Reference]],metron,11,FALSE)</f>
        <v>1.7619715019855171</v>
      </c>
      <c r="BV830">
        <f>VLOOKUP(Table1[[#This Row],[Reference]],metron,12,FALSE)</f>
        <v>0.87432842793739785</v>
      </c>
    </row>
    <row r="831" spans="1:74" hidden="1" x14ac:dyDescent="0.45">
      <c r="A831" t="s">
        <v>5407</v>
      </c>
      <c r="B831">
        <v>1517706000</v>
      </c>
      <c r="C831" s="3" t="s">
        <v>3055</v>
      </c>
      <c r="D831" t="s">
        <v>65</v>
      </c>
      <c r="E831" t="s">
        <v>66</v>
      </c>
      <c r="F831" t="s">
        <v>88</v>
      </c>
      <c r="G831" t="s">
        <v>72</v>
      </c>
      <c r="H831" t="s">
        <v>66</v>
      </c>
      <c r="I831">
        <f>MROUND(Table1[[#This Row],[Prob_H]]*100,2)/100</f>
        <v>0.46</v>
      </c>
      <c r="J831">
        <f>1/Table1[[#This Row],[odds_ft_home_team_win]]-Table1[[#This Row],[Margin/3]]</f>
        <v>0.46550832193367042</v>
      </c>
      <c r="K831">
        <f>1/Table1[[#This Row],[odds_ft_draw]]-Table1[[#This Row],[Margin/3]]</f>
        <v>0.27975911068491671</v>
      </c>
      <c r="L831">
        <f>1/Table1[[#This Row],[odds_ft_away_team_win]]-Table1[[#This Row],[Margin/3]]</f>
        <v>0.25473256738141298</v>
      </c>
      <c r="M831">
        <v>5</v>
      </c>
      <c r="N831">
        <v>1.27</v>
      </c>
      <c r="O831">
        <v>1.0900000000000001</v>
      </c>
      <c r="P831">
        <v>1.8</v>
      </c>
      <c r="Q831">
        <v>0.95</v>
      </c>
      <c r="R831" t="str" cm="1">
        <f t="array" ref="R8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AA831">
        <v>7</v>
      </c>
      <c r="AB831">
        <v>1</v>
      </c>
      <c r="AC831">
        <v>0</v>
      </c>
      <c r="AD831">
        <v>0</v>
      </c>
      <c r="AE831">
        <v>2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19</v>
      </c>
      <c r="AL831">
        <v>10</v>
      </c>
      <c r="AM831">
        <v>4</v>
      </c>
      <c r="AN831">
        <v>4</v>
      </c>
      <c r="AO831">
        <v>15</v>
      </c>
      <c r="AP831">
        <v>6</v>
      </c>
      <c r="AQ831">
        <v>11</v>
      </c>
      <c r="AR831">
        <v>13</v>
      </c>
      <c r="AS831">
        <v>52</v>
      </c>
      <c r="AT831">
        <v>48</v>
      </c>
      <c r="AU831">
        <v>0</v>
      </c>
      <c r="AV831">
        <v>0</v>
      </c>
      <c r="AW831">
        <v>2.3199999999999998</v>
      </c>
      <c r="AX831">
        <v>50</v>
      </c>
      <c r="AY831">
        <v>60</v>
      </c>
      <c r="AZ831">
        <v>41</v>
      </c>
      <c r="BA831">
        <v>32</v>
      </c>
      <c r="BB831">
        <v>14</v>
      </c>
      <c r="BC831">
        <v>32</v>
      </c>
      <c r="BD831">
        <v>55</v>
      </c>
      <c r="BE831">
        <v>36</v>
      </c>
      <c r="BF831">
        <v>73</v>
      </c>
      <c r="BG831">
        <v>12.46</v>
      </c>
      <c r="BH831">
        <v>4.91</v>
      </c>
      <c r="BI831">
        <v>2.11</v>
      </c>
      <c r="BJ831">
        <v>3.47</v>
      </c>
      <c r="BK831">
        <v>3.8</v>
      </c>
      <c r="BL831">
        <f>1/Table1[[#This Row],[odds_ft_home_team_win]]+1/Table1[[#This Row],[odds_ft_draw]]+1/Table1[[#This Row],[odds_ft_away_team_win]]-1</f>
        <v>2.5275982066287339E-2</v>
      </c>
      <c r="BM831">
        <f>Table1[[#This Row],[Margin]]/3</f>
        <v>8.425327355429113E-3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 t="s">
        <v>91</v>
      </c>
      <c r="BU831">
        <f>VLOOKUP(Table1[[#This Row],[Reference]],metron,11,FALSE)</f>
        <v>1.4888836329233679</v>
      </c>
      <c r="BV831">
        <f>VLOOKUP(Table1[[#This Row],[Reference]],metron,12,FALSE)</f>
        <v>1.0516792809839171</v>
      </c>
    </row>
    <row r="832" spans="1:74" hidden="1" x14ac:dyDescent="0.45">
      <c r="A832" t="s">
        <v>5407</v>
      </c>
      <c r="B832">
        <v>1517706360</v>
      </c>
      <c r="C832" s="3" t="s">
        <v>3057</v>
      </c>
      <c r="D832" t="s">
        <v>65</v>
      </c>
      <c r="E832" t="s">
        <v>66</v>
      </c>
      <c r="F832" t="s">
        <v>103</v>
      </c>
      <c r="G832" t="s">
        <v>78</v>
      </c>
      <c r="H832" t="s">
        <v>66</v>
      </c>
      <c r="I832">
        <f>MROUND(Table1[[#This Row],[Prob_H]]*100,2)/100</f>
        <v>0.48</v>
      </c>
      <c r="J832">
        <f>1/Table1[[#This Row],[odds_ft_home_team_win]]-Table1[[#This Row],[Margin/3]]</f>
        <v>0.4866420475632191</v>
      </c>
      <c r="K832">
        <f>1/Table1[[#This Row],[odds_ft_draw]]-Table1[[#This Row],[Margin/3]]</f>
        <v>0.26860085286203156</v>
      </c>
      <c r="L832">
        <f>1/Table1[[#This Row],[odds_ft_away_team_win]]-Table1[[#This Row],[Margin/3]]</f>
        <v>0.24475709957474931</v>
      </c>
      <c r="M832">
        <v>5</v>
      </c>
      <c r="N832">
        <v>1.55</v>
      </c>
      <c r="O832">
        <v>1.54</v>
      </c>
      <c r="P832">
        <v>1.59</v>
      </c>
      <c r="Q832">
        <v>1.4</v>
      </c>
      <c r="R832" t="str" cm="1">
        <f t="array" ref="R8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32">
        <v>2</v>
      </c>
      <c r="T832">
        <v>3</v>
      </c>
      <c r="U832">
        <v>5</v>
      </c>
      <c r="V832">
        <v>2</v>
      </c>
      <c r="W832">
        <v>1</v>
      </c>
      <c r="X832">
        <v>1</v>
      </c>
      <c r="Y832" t="s">
        <v>992</v>
      </c>
      <c r="Z832" t="s">
        <v>3058</v>
      </c>
      <c r="AA832">
        <v>5</v>
      </c>
      <c r="AB832">
        <v>2</v>
      </c>
      <c r="AC832">
        <v>1</v>
      </c>
      <c r="AD832">
        <v>1</v>
      </c>
      <c r="AE832">
        <v>4</v>
      </c>
      <c r="AF832">
        <v>0</v>
      </c>
      <c r="AG832">
        <v>2</v>
      </c>
      <c r="AH832">
        <v>0</v>
      </c>
      <c r="AI832">
        <v>1</v>
      </c>
      <c r="AJ832">
        <v>3</v>
      </c>
      <c r="AK832">
        <v>17</v>
      </c>
      <c r="AL832">
        <v>10</v>
      </c>
      <c r="AM832">
        <v>6</v>
      </c>
      <c r="AN832">
        <v>7</v>
      </c>
      <c r="AO832">
        <v>11</v>
      </c>
      <c r="AP832">
        <v>3</v>
      </c>
      <c r="AQ832">
        <v>13</v>
      </c>
      <c r="AR832">
        <v>13</v>
      </c>
      <c r="AS832">
        <v>36</v>
      </c>
      <c r="AT832">
        <v>64</v>
      </c>
      <c r="AU832">
        <v>0</v>
      </c>
      <c r="AV832">
        <v>0</v>
      </c>
      <c r="AW832">
        <v>2.77</v>
      </c>
      <c r="AX832">
        <v>62</v>
      </c>
      <c r="AY832">
        <v>75</v>
      </c>
      <c r="AZ832">
        <v>63</v>
      </c>
      <c r="BA832">
        <v>35</v>
      </c>
      <c r="BB832">
        <v>9</v>
      </c>
      <c r="BC832">
        <v>43</v>
      </c>
      <c r="BD832">
        <v>68</v>
      </c>
      <c r="BE832">
        <v>37</v>
      </c>
      <c r="BF832">
        <v>84</v>
      </c>
      <c r="BG832">
        <v>8.69</v>
      </c>
      <c r="BH832">
        <v>4.28</v>
      </c>
      <c r="BI832">
        <v>2.02</v>
      </c>
      <c r="BJ832">
        <v>3.61</v>
      </c>
      <c r="BK832">
        <v>3.95</v>
      </c>
      <c r="BL832">
        <f>1/Table1[[#This Row],[odds_ft_home_team_win]]+1/Table1[[#This Row],[odds_ft_draw]]+1/Table1[[#This Row],[odds_ft_away_team_win]]-1</f>
        <v>2.5222372161827877E-2</v>
      </c>
      <c r="BM832">
        <f>Table1[[#This Row],[Margin]]/3</f>
        <v>8.4074573872759597E-3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118</v>
      </c>
      <c r="BU832">
        <f>VLOOKUP(Table1[[#This Row],[Reference]],metron,11,FALSE)</f>
        <v>1.510877192982456</v>
      </c>
      <c r="BV832">
        <f>VLOOKUP(Table1[[#This Row],[Reference]],metron,12,FALSE)</f>
        <v>1.0163157894736841</v>
      </c>
    </row>
    <row r="833" spans="1:74" hidden="1" x14ac:dyDescent="0.45">
      <c r="A833" t="s">
        <v>5407</v>
      </c>
      <c r="B833">
        <v>1517713200</v>
      </c>
      <c r="C833" s="3" t="s">
        <v>3059</v>
      </c>
      <c r="D833" t="s">
        <v>65</v>
      </c>
      <c r="E833" t="s">
        <v>66</v>
      </c>
      <c r="F833" t="s">
        <v>86</v>
      </c>
      <c r="G833" t="s">
        <v>2738</v>
      </c>
      <c r="H833" t="s">
        <v>66</v>
      </c>
      <c r="I833">
        <f>MROUND(Table1[[#This Row],[Prob_H]]*100,2)/100</f>
        <v>0.52</v>
      </c>
      <c r="J833">
        <f>1/Table1[[#This Row],[odds_ft_home_team_win]]-Table1[[#This Row],[Margin/3]]</f>
        <v>0.52382584605390947</v>
      </c>
      <c r="K833">
        <f>1/Table1[[#This Row],[odds_ft_draw]]-Table1[[#This Row],[Margin/3]]</f>
        <v>0.25437814403793801</v>
      </c>
      <c r="L833">
        <f>1/Table1[[#This Row],[odds_ft_away_team_win]]-Table1[[#This Row],[Margin/3]]</f>
        <v>0.22179600990815257</v>
      </c>
      <c r="M833">
        <v>5</v>
      </c>
      <c r="N833">
        <v>1.45</v>
      </c>
      <c r="O833">
        <v>1.18</v>
      </c>
      <c r="P833">
        <v>1.76</v>
      </c>
      <c r="Q833">
        <v>0.82</v>
      </c>
      <c r="R833" t="str" cm="1">
        <f t="array" ref="R8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3">
        <v>5</v>
      </c>
      <c r="T833">
        <v>1</v>
      </c>
      <c r="U833">
        <v>6</v>
      </c>
      <c r="V833">
        <v>2</v>
      </c>
      <c r="W833">
        <v>2</v>
      </c>
      <c r="X833">
        <v>0</v>
      </c>
      <c r="Y833" t="s">
        <v>3060</v>
      </c>
      <c r="Z833">
        <v>76</v>
      </c>
      <c r="AA833">
        <v>4</v>
      </c>
      <c r="AB833">
        <v>2</v>
      </c>
      <c r="AC833">
        <v>2</v>
      </c>
      <c r="AD833">
        <v>0</v>
      </c>
      <c r="AE833">
        <v>3</v>
      </c>
      <c r="AF833">
        <v>1</v>
      </c>
      <c r="AG833">
        <v>0</v>
      </c>
      <c r="AH833">
        <v>2</v>
      </c>
      <c r="AI833">
        <v>1</v>
      </c>
      <c r="AJ833">
        <v>3</v>
      </c>
      <c r="AK833">
        <v>11</v>
      </c>
      <c r="AL833">
        <v>5</v>
      </c>
      <c r="AM833">
        <v>9</v>
      </c>
      <c r="AN833">
        <v>4</v>
      </c>
      <c r="AO833">
        <v>2</v>
      </c>
      <c r="AP833">
        <v>1</v>
      </c>
      <c r="AQ833">
        <v>20</v>
      </c>
      <c r="AR833">
        <v>8</v>
      </c>
      <c r="AS833">
        <v>70</v>
      </c>
      <c r="AT833">
        <v>30</v>
      </c>
      <c r="AU833">
        <v>0</v>
      </c>
      <c r="AV833">
        <v>0</v>
      </c>
      <c r="AW833">
        <v>2.68</v>
      </c>
      <c r="AX833">
        <v>50</v>
      </c>
      <c r="AY833">
        <v>69</v>
      </c>
      <c r="AZ833">
        <v>50</v>
      </c>
      <c r="BA833">
        <v>37</v>
      </c>
      <c r="BB833">
        <v>14</v>
      </c>
      <c r="BC833">
        <v>27</v>
      </c>
      <c r="BD833">
        <v>60</v>
      </c>
      <c r="BE833">
        <v>50</v>
      </c>
      <c r="BF833">
        <v>91</v>
      </c>
      <c r="BG833">
        <v>9.4600000000000009</v>
      </c>
      <c r="BH833">
        <v>4.91</v>
      </c>
      <c r="BI833">
        <v>1.88</v>
      </c>
      <c r="BJ833">
        <v>3.81</v>
      </c>
      <c r="BK833">
        <v>4.3499999999999996</v>
      </c>
      <c r="BL833">
        <f>1/Table1[[#This Row],[odds_ft_home_team_win]]+1/Table1[[#This Row],[odds_ft_draw]]+1/Table1[[#This Row],[odds_ft_away_team_win]]-1</f>
        <v>2.4267142689335497E-2</v>
      </c>
      <c r="BM833">
        <f>Table1[[#This Row],[Margin]]/3</f>
        <v>8.0890475631118317E-3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t="s">
        <v>113</v>
      </c>
      <c r="BU833">
        <f>VLOOKUP(Table1[[#This Row],[Reference]],metron,11,FALSE)</f>
        <v>1.625948039373891</v>
      </c>
      <c r="BV833">
        <f>VLOOKUP(Table1[[#This Row],[Reference]],metron,12,FALSE)</f>
        <v>0.97079231886396644</v>
      </c>
    </row>
    <row r="834" spans="1:74" hidden="1" x14ac:dyDescent="0.45">
      <c r="A834" t="s">
        <v>5407</v>
      </c>
      <c r="B834">
        <v>1517713200</v>
      </c>
      <c r="C834" s="3" t="s">
        <v>3059</v>
      </c>
      <c r="D834" t="s">
        <v>65</v>
      </c>
      <c r="E834" t="s">
        <v>66</v>
      </c>
      <c r="F834" t="s">
        <v>2218</v>
      </c>
      <c r="G834" t="s">
        <v>97</v>
      </c>
      <c r="H834" t="s">
        <v>66</v>
      </c>
      <c r="I834">
        <f>MROUND(Table1[[#This Row],[Prob_H]]*100,2)/100</f>
        <v>0.36</v>
      </c>
      <c r="J834">
        <f>1/Table1[[#This Row],[odds_ft_home_team_win]]-Table1[[#This Row],[Margin/3]]</f>
        <v>0.36166183299259896</v>
      </c>
      <c r="K834">
        <f>1/Table1[[#This Row],[odds_ft_draw]]-Table1[[#This Row],[Margin/3]]</f>
        <v>0.29616951140271641</v>
      </c>
      <c r="L834">
        <f>1/Table1[[#This Row],[odds_ft_away_team_win]]-Table1[[#This Row],[Margin/3]]</f>
        <v>0.34216865560468473</v>
      </c>
      <c r="M834">
        <v>5</v>
      </c>
      <c r="N834">
        <v>1.45</v>
      </c>
      <c r="O834">
        <v>1</v>
      </c>
      <c r="P834">
        <v>1.35</v>
      </c>
      <c r="Q834">
        <v>1.29</v>
      </c>
      <c r="R834" t="str" cm="1">
        <f t="array" ref="R8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AA834">
        <v>4</v>
      </c>
      <c r="AB834">
        <v>9</v>
      </c>
      <c r="AC834">
        <v>3</v>
      </c>
      <c r="AD834">
        <v>0</v>
      </c>
      <c r="AE834">
        <v>1</v>
      </c>
      <c r="AF834">
        <v>0</v>
      </c>
      <c r="AG834">
        <v>2</v>
      </c>
      <c r="AH834">
        <v>1</v>
      </c>
      <c r="AI834">
        <v>0</v>
      </c>
      <c r="AJ834">
        <v>1</v>
      </c>
      <c r="AK834">
        <v>11</v>
      </c>
      <c r="AL834">
        <v>11</v>
      </c>
      <c r="AM834">
        <v>3</v>
      </c>
      <c r="AN834">
        <v>4</v>
      </c>
      <c r="AO834">
        <v>8</v>
      </c>
      <c r="AP834">
        <v>7</v>
      </c>
      <c r="AQ834">
        <v>14</v>
      </c>
      <c r="AR834">
        <v>11</v>
      </c>
      <c r="AS834">
        <v>54</v>
      </c>
      <c r="AT834">
        <v>46</v>
      </c>
      <c r="AU834">
        <v>0</v>
      </c>
      <c r="AV834">
        <v>0</v>
      </c>
      <c r="AW834">
        <v>2.29</v>
      </c>
      <c r="AX834">
        <v>48</v>
      </c>
      <c r="AY834">
        <v>62</v>
      </c>
      <c r="AZ834">
        <v>53</v>
      </c>
      <c r="BA834">
        <v>29</v>
      </c>
      <c r="BB834">
        <v>10</v>
      </c>
      <c r="BC834">
        <v>33</v>
      </c>
      <c r="BD834">
        <v>58</v>
      </c>
      <c r="BE834">
        <v>43</v>
      </c>
      <c r="BF834">
        <v>67</v>
      </c>
      <c r="BG834">
        <v>9.49</v>
      </c>
      <c r="BH834">
        <v>5.3</v>
      </c>
      <c r="BI834">
        <v>2.7</v>
      </c>
      <c r="BJ834">
        <v>3.28</v>
      </c>
      <c r="BK834">
        <v>2.85</v>
      </c>
      <c r="BL834">
        <f>1/Table1[[#This Row],[odds_ft_home_team_win]]+1/Table1[[#This Row],[odds_ft_draw]]+1/Table1[[#This Row],[odds_ft_away_team_win]]-1</f>
        <v>2.6125612133314213E-2</v>
      </c>
      <c r="BM834">
        <f>Table1[[#This Row],[Margin]]/3</f>
        <v>8.708537377771405E-3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2219</v>
      </c>
      <c r="BU834">
        <f>VLOOKUP(Table1[[#This Row],[Reference]],metron,11,FALSE)</f>
        <v>1.269326094653606</v>
      </c>
      <c r="BV834">
        <f>VLOOKUP(Table1[[#This Row],[Reference]],metron,12,FALSE)</f>
        <v>1.2417089578661631</v>
      </c>
    </row>
    <row r="835" spans="1:74" hidden="1" x14ac:dyDescent="0.45">
      <c r="A835" t="s">
        <v>5407</v>
      </c>
      <c r="B835">
        <v>1517767200</v>
      </c>
      <c r="C835" s="3" t="s">
        <v>3061</v>
      </c>
      <c r="D835" t="s">
        <v>65</v>
      </c>
      <c r="E835" t="s">
        <v>66</v>
      </c>
      <c r="F835" t="s">
        <v>94</v>
      </c>
      <c r="G835" t="s">
        <v>68</v>
      </c>
      <c r="H835" t="s">
        <v>66</v>
      </c>
      <c r="I835">
        <f>MROUND(Table1[[#This Row],[Prob_H]]*100,2)/100</f>
        <v>0.42</v>
      </c>
      <c r="J835">
        <f>1/Table1[[#This Row],[odds_ft_home_team_win]]-Table1[[#This Row],[Margin/3]]</f>
        <v>0.41426179454348466</v>
      </c>
      <c r="K835">
        <f>1/Table1[[#This Row],[odds_ft_draw]]-Table1[[#This Row],[Margin/3]]</f>
        <v>0.24140648084310054</v>
      </c>
      <c r="L835">
        <f>1/Table1[[#This Row],[odds_ft_away_team_win]]-Table1[[#This Row],[Margin/3]]</f>
        <v>0.34433172461341471</v>
      </c>
      <c r="M835">
        <v>5</v>
      </c>
      <c r="N835">
        <v>1.4</v>
      </c>
      <c r="O835">
        <v>1.29</v>
      </c>
      <c r="P835">
        <v>1.28</v>
      </c>
      <c r="Q835">
        <v>1.1399999999999999</v>
      </c>
      <c r="R835" t="str" cm="1">
        <f t="array" ref="R8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5">
        <v>2</v>
      </c>
      <c r="T835">
        <v>0</v>
      </c>
      <c r="U835">
        <v>2</v>
      </c>
      <c r="V835">
        <v>2</v>
      </c>
      <c r="W835">
        <v>2</v>
      </c>
      <c r="X835">
        <v>0</v>
      </c>
      <c r="Y835" t="s">
        <v>3062</v>
      </c>
      <c r="AA835">
        <v>3</v>
      </c>
      <c r="AB835">
        <v>3</v>
      </c>
      <c r="AC835">
        <v>1</v>
      </c>
      <c r="AD835">
        <v>0</v>
      </c>
      <c r="AE835">
        <v>2</v>
      </c>
      <c r="AF835">
        <v>0</v>
      </c>
      <c r="AG835">
        <v>0</v>
      </c>
      <c r="AH835">
        <v>1</v>
      </c>
      <c r="AI835">
        <v>1</v>
      </c>
      <c r="AJ835">
        <v>1</v>
      </c>
      <c r="AK835">
        <v>9</v>
      </c>
      <c r="AL835">
        <v>8</v>
      </c>
      <c r="AM835">
        <v>5</v>
      </c>
      <c r="AN835">
        <v>3</v>
      </c>
      <c r="AO835">
        <v>4</v>
      </c>
      <c r="AP835">
        <v>5</v>
      </c>
      <c r="AQ835">
        <v>10</v>
      </c>
      <c r="AR835">
        <v>13</v>
      </c>
      <c r="AS835">
        <v>43</v>
      </c>
      <c r="AT835">
        <v>57</v>
      </c>
      <c r="AU835">
        <v>0</v>
      </c>
      <c r="AV835">
        <v>0</v>
      </c>
      <c r="AW835">
        <v>2.38</v>
      </c>
      <c r="AX835">
        <v>52</v>
      </c>
      <c r="AY835">
        <v>71</v>
      </c>
      <c r="AZ835">
        <v>42</v>
      </c>
      <c r="BA835">
        <v>22</v>
      </c>
      <c r="BB835">
        <v>9</v>
      </c>
      <c r="BC835">
        <v>35</v>
      </c>
      <c r="BD835">
        <v>49</v>
      </c>
      <c r="BE835">
        <v>45</v>
      </c>
      <c r="BF835">
        <v>80</v>
      </c>
      <c r="BG835">
        <v>12.12</v>
      </c>
      <c r="BH835">
        <v>4.3600000000000003</v>
      </c>
      <c r="BI835">
        <v>2.2000000000000002</v>
      </c>
      <c r="BJ835">
        <v>3.55</v>
      </c>
      <c r="BK835">
        <v>2.6</v>
      </c>
      <c r="BL835">
        <f>1/Table1[[#This Row],[odds_ft_home_team_win]]+1/Table1[[#This Row],[odds_ft_draw]]+1/Table1[[#This Row],[odds_ft_away_team_win]]-1</f>
        <v>0.12085098000590966</v>
      </c>
      <c r="BM835">
        <f>Table1[[#This Row],[Margin]]/3</f>
        <v>4.0283660001969888E-2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124</v>
      </c>
      <c r="BU835">
        <f>VLOOKUP(Table1[[#This Row],[Reference]],metron,11,FALSE)</f>
        <v>1.396960958296362</v>
      </c>
      <c r="BV835">
        <f>VLOOKUP(Table1[[#This Row],[Reference]],metron,12,FALSE)</f>
        <v>1.091503992901508</v>
      </c>
    </row>
    <row r="836" spans="1:74" x14ac:dyDescent="0.45">
      <c r="A836" t="s">
        <v>5406</v>
      </c>
      <c r="B836">
        <v>1534550400</v>
      </c>
      <c r="C836" s="3" t="s">
        <v>3310</v>
      </c>
      <c r="D836" t="s">
        <v>65</v>
      </c>
      <c r="E836" t="s">
        <v>66</v>
      </c>
      <c r="F836" t="s">
        <v>611</v>
      </c>
      <c r="G836" t="s">
        <v>98</v>
      </c>
      <c r="H836" t="s">
        <v>66</v>
      </c>
      <c r="I836">
        <f>MROUND(Table1[[#This Row],[Prob_H]]*100,2)/100</f>
        <v>0.3</v>
      </c>
      <c r="J836">
        <f>1/Table1[[#This Row],[odds_ft_home_team_win]]-Table1[[#This Row],[Margin/3]]</f>
        <v>0.29763945472220366</v>
      </c>
      <c r="K836">
        <f>1/Table1[[#This Row],[odds_ft_draw]]-Table1[[#This Row],[Margin/3]]</f>
        <v>0.29251912702123078</v>
      </c>
      <c r="L836">
        <f>1/Table1[[#This Row],[odds_ft_away_team_win]]-Table1[[#This Row],[Margin/3]]</f>
        <v>0.40984141825656556</v>
      </c>
      <c r="M836">
        <v>5</v>
      </c>
      <c r="N836">
        <v>0.5</v>
      </c>
      <c r="O836">
        <v>0.5</v>
      </c>
      <c r="P836">
        <v>0.47</v>
      </c>
      <c r="Q836">
        <v>1.24</v>
      </c>
      <c r="R836" t="str" cm="1">
        <f t="array" ref="R8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36">
        <v>0</v>
      </c>
      <c r="T836">
        <v>2</v>
      </c>
      <c r="U836">
        <v>2</v>
      </c>
      <c r="V836">
        <v>2</v>
      </c>
      <c r="W836">
        <v>0</v>
      </c>
      <c r="X836">
        <v>2</v>
      </c>
      <c r="Z836" t="s">
        <v>3311</v>
      </c>
      <c r="AA836">
        <v>3</v>
      </c>
      <c r="AB836">
        <v>4</v>
      </c>
      <c r="AC836">
        <v>5</v>
      </c>
      <c r="AD836">
        <v>1</v>
      </c>
      <c r="AE836">
        <v>2</v>
      </c>
      <c r="AF836">
        <v>0</v>
      </c>
      <c r="AG836">
        <v>2</v>
      </c>
      <c r="AH836">
        <v>4</v>
      </c>
      <c r="AI836">
        <v>2</v>
      </c>
      <c r="AJ836">
        <v>0</v>
      </c>
      <c r="AK836">
        <v>9</v>
      </c>
      <c r="AL836">
        <v>11</v>
      </c>
      <c r="AM836">
        <v>3</v>
      </c>
      <c r="AN836">
        <v>4</v>
      </c>
      <c r="AO836">
        <v>6</v>
      </c>
      <c r="AP836">
        <v>7</v>
      </c>
      <c r="AQ836">
        <v>24</v>
      </c>
      <c r="AR836">
        <v>18</v>
      </c>
      <c r="AS836">
        <v>44</v>
      </c>
      <c r="AT836">
        <v>56</v>
      </c>
      <c r="AU836">
        <v>1.06</v>
      </c>
      <c r="AV836">
        <v>1.1599999999999999</v>
      </c>
      <c r="AW836">
        <v>3.25</v>
      </c>
      <c r="AX836">
        <v>75</v>
      </c>
      <c r="AY836">
        <v>100</v>
      </c>
      <c r="AZ836">
        <v>75</v>
      </c>
      <c r="BA836">
        <v>50</v>
      </c>
      <c r="BB836">
        <v>0</v>
      </c>
      <c r="BC836">
        <v>75</v>
      </c>
      <c r="BD836">
        <v>75</v>
      </c>
      <c r="BE836">
        <v>75</v>
      </c>
      <c r="BF836">
        <v>75</v>
      </c>
      <c r="BG836">
        <v>6.5</v>
      </c>
      <c r="BH836">
        <v>5</v>
      </c>
      <c r="BI836">
        <v>3.1</v>
      </c>
      <c r="BJ836">
        <v>3.15</v>
      </c>
      <c r="BK836">
        <v>2.2999999999999998</v>
      </c>
      <c r="BL836">
        <f>1/Table1[[#This Row],[odds_ft_home_team_win]]+1/Table1[[#This Row],[odds_ft_draw]]+1/Table1[[#This Row],[odds_ft_away_team_win]]-1</f>
        <v>7.4823571317260029E-2</v>
      </c>
      <c r="BM836">
        <f>Table1[[#This Row],[Margin]]/3</f>
        <v>2.4941190439086675E-2</v>
      </c>
      <c r="BN836">
        <v>1.36</v>
      </c>
      <c r="BO836">
        <v>2.1</v>
      </c>
      <c r="BP836">
        <v>3.9</v>
      </c>
      <c r="BQ836">
        <v>0</v>
      </c>
      <c r="BR836">
        <v>1.95</v>
      </c>
      <c r="BS836">
        <v>1.87</v>
      </c>
      <c r="BT836" t="s">
        <v>614</v>
      </c>
      <c r="BU836">
        <f>VLOOKUP(Table1[[#This Row],[Reference]],metron,11,FALSE)</f>
        <v>1.1805091283106199</v>
      </c>
      <c r="BV836">
        <f>VLOOKUP(Table1[[#This Row],[Reference]],metron,12,FALSE)</f>
        <v>1.3921316533813319</v>
      </c>
    </row>
    <row r="837" spans="1:74" x14ac:dyDescent="0.45">
      <c r="A837" t="s">
        <v>5406</v>
      </c>
      <c r="B837">
        <v>1534557600</v>
      </c>
      <c r="C837" s="3" t="s">
        <v>3312</v>
      </c>
      <c r="D837" t="s">
        <v>65</v>
      </c>
      <c r="E837" t="s">
        <v>66</v>
      </c>
      <c r="F837" t="s">
        <v>93</v>
      </c>
      <c r="G837" t="s">
        <v>78</v>
      </c>
      <c r="H837" t="s">
        <v>66</v>
      </c>
      <c r="I837">
        <f>MROUND(Table1[[#This Row],[Prob_H]]*100,2)/100</f>
        <v>0.46</v>
      </c>
      <c r="J837">
        <f>1/Table1[[#This Row],[odds_ft_home_team_win]]-Table1[[#This Row],[Margin/3]]</f>
        <v>0.45028106222136072</v>
      </c>
      <c r="K837">
        <f>1/Table1[[#This Row],[odds_ft_draw]]-Table1[[#This Row],[Margin/3]]</f>
        <v>0.27259804871745169</v>
      </c>
      <c r="L837">
        <f>1/Table1[[#This Row],[odds_ft_away_team_win]]-Table1[[#This Row],[Margin/3]]</f>
        <v>0.27712088906118759</v>
      </c>
      <c r="M837">
        <v>5</v>
      </c>
      <c r="N837">
        <v>0.5</v>
      </c>
      <c r="O837">
        <v>0.5</v>
      </c>
      <c r="P837">
        <v>1.06</v>
      </c>
      <c r="Q837">
        <v>1.1200000000000001</v>
      </c>
      <c r="R837" t="str" cm="1">
        <f t="array" ref="R8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37">
        <v>0</v>
      </c>
      <c r="T837">
        <v>1</v>
      </c>
      <c r="U837">
        <v>1</v>
      </c>
      <c r="V837">
        <v>1</v>
      </c>
      <c r="W837">
        <v>0</v>
      </c>
      <c r="X837">
        <v>1</v>
      </c>
      <c r="Z837">
        <v>9</v>
      </c>
      <c r="AA837">
        <v>6</v>
      </c>
      <c r="AB837">
        <v>2</v>
      </c>
      <c r="AC837">
        <v>1</v>
      </c>
      <c r="AD837">
        <v>0</v>
      </c>
      <c r="AE837">
        <v>2</v>
      </c>
      <c r="AF837">
        <v>0</v>
      </c>
      <c r="AG837">
        <v>1</v>
      </c>
      <c r="AH837">
        <v>0</v>
      </c>
      <c r="AI837">
        <v>0</v>
      </c>
      <c r="AJ837">
        <v>2</v>
      </c>
      <c r="AK837">
        <v>26</v>
      </c>
      <c r="AL837">
        <v>4</v>
      </c>
      <c r="AM837">
        <v>8</v>
      </c>
      <c r="AN837">
        <v>3</v>
      </c>
      <c r="AO837">
        <v>18</v>
      </c>
      <c r="AP837">
        <v>1</v>
      </c>
      <c r="AQ837">
        <v>15</v>
      </c>
      <c r="AR837">
        <v>11</v>
      </c>
      <c r="AS837">
        <v>58</v>
      </c>
      <c r="AT837">
        <v>42</v>
      </c>
      <c r="AU837">
        <v>2.75</v>
      </c>
      <c r="AV837">
        <v>0.64</v>
      </c>
      <c r="AW837">
        <v>2.25</v>
      </c>
      <c r="AX837">
        <v>25</v>
      </c>
      <c r="AY837">
        <v>75</v>
      </c>
      <c r="AZ837">
        <v>50</v>
      </c>
      <c r="BA837">
        <v>25</v>
      </c>
      <c r="BB837">
        <v>0</v>
      </c>
      <c r="BC837">
        <v>50</v>
      </c>
      <c r="BD837">
        <v>50</v>
      </c>
      <c r="BE837">
        <v>50</v>
      </c>
      <c r="BF837">
        <v>75</v>
      </c>
      <c r="BG837">
        <v>11</v>
      </c>
      <c r="BH837">
        <v>5.5</v>
      </c>
      <c r="BI837">
        <v>2.1</v>
      </c>
      <c r="BJ837">
        <v>3.35</v>
      </c>
      <c r="BK837">
        <v>3.3</v>
      </c>
      <c r="BL837">
        <f>1/Table1[[#This Row],[odds_ft_home_team_win]]+1/Table1[[#This Row],[odds_ft_draw]]+1/Table1[[#This Row],[odds_ft_away_team_win]]-1</f>
        <v>7.7728241907346396E-2</v>
      </c>
      <c r="BM837">
        <f>Table1[[#This Row],[Margin]]/3</f>
        <v>2.5909413969115464E-2</v>
      </c>
      <c r="BN837">
        <v>1.29</v>
      </c>
      <c r="BO837">
        <v>1.95</v>
      </c>
      <c r="BP837">
        <v>3.35</v>
      </c>
      <c r="BQ837">
        <v>0</v>
      </c>
      <c r="BR837">
        <v>1.83</v>
      </c>
      <c r="BS837">
        <v>2</v>
      </c>
      <c r="BT837" t="s">
        <v>95</v>
      </c>
      <c r="BU837">
        <f>VLOOKUP(Table1[[#This Row],[Reference]],metron,11,FALSE)</f>
        <v>1.4888836329233679</v>
      </c>
      <c r="BV837">
        <f>VLOOKUP(Table1[[#This Row],[Reference]],metron,12,FALSE)</f>
        <v>1.0516792809839171</v>
      </c>
    </row>
    <row r="838" spans="1:74" x14ac:dyDescent="0.45">
      <c r="A838" t="s">
        <v>5406</v>
      </c>
      <c r="B838">
        <v>1534629600</v>
      </c>
      <c r="C838" s="3" t="s">
        <v>3313</v>
      </c>
      <c r="D838" t="s">
        <v>65</v>
      </c>
      <c r="E838" t="s">
        <v>66</v>
      </c>
      <c r="F838" t="s">
        <v>77</v>
      </c>
      <c r="G838" t="s">
        <v>81</v>
      </c>
      <c r="H838" t="s">
        <v>66</v>
      </c>
      <c r="I838">
        <f>MROUND(Table1[[#This Row],[Prob_H]]*100,2)/100</f>
        <v>0.54</v>
      </c>
      <c r="J838">
        <f>1/Table1[[#This Row],[odds_ft_home_team_win]]-Table1[[#This Row],[Margin/3]]</f>
        <v>0.54066899829611692</v>
      </c>
      <c r="K838">
        <f>1/Table1[[#This Row],[odds_ft_draw]]-Table1[[#This Row],[Margin/3]]</f>
        <v>0.26141153259797323</v>
      </c>
      <c r="L838">
        <f>1/Table1[[#This Row],[odds_ft_away_team_win]]-Table1[[#This Row],[Margin/3]]</f>
        <v>0.19791946910590974</v>
      </c>
      <c r="M838">
        <v>5</v>
      </c>
      <c r="N838">
        <v>3</v>
      </c>
      <c r="O838">
        <v>0.5</v>
      </c>
      <c r="P838">
        <v>2.29</v>
      </c>
      <c r="Q838">
        <v>1.85</v>
      </c>
      <c r="R838" t="str" cm="1">
        <f t="array" ref="R8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8">
        <v>3</v>
      </c>
      <c r="T838">
        <v>0</v>
      </c>
      <c r="U838">
        <v>3</v>
      </c>
      <c r="V838">
        <v>2</v>
      </c>
      <c r="W838">
        <v>2</v>
      </c>
      <c r="X838">
        <v>0</v>
      </c>
      <c r="Y838" t="s">
        <v>3314</v>
      </c>
      <c r="AA838">
        <v>1</v>
      </c>
      <c r="AB838">
        <v>7</v>
      </c>
      <c r="AC838">
        <v>2</v>
      </c>
      <c r="AD838">
        <v>1</v>
      </c>
      <c r="AE838">
        <v>1</v>
      </c>
      <c r="AF838">
        <v>1</v>
      </c>
      <c r="AG838">
        <v>3</v>
      </c>
      <c r="AH838">
        <v>0</v>
      </c>
      <c r="AI838">
        <v>2</v>
      </c>
      <c r="AJ838">
        <v>0</v>
      </c>
      <c r="AK838">
        <v>9</v>
      </c>
      <c r="AL838">
        <v>16</v>
      </c>
      <c r="AM838">
        <v>5</v>
      </c>
      <c r="AN838">
        <v>5</v>
      </c>
      <c r="AO838">
        <v>4</v>
      </c>
      <c r="AP838">
        <v>11</v>
      </c>
      <c r="AQ838">
        <v>14</v>
      </c>
      <c r="AR838">
        <v>12</v>
      </c>
      <c r="AS838">
        <v>46</v>
      </c>
      <c r="AT838">
        <v>54</v>
      </c>
      <c r="AU838">
        <v>1.25</v>
      </c>
      <c r="AV838">
        <v>1.75</v>
      </c>
      <c r="AW838">
        <v>2</v>
      </c>
      <c r="AX838">
        <v>25</v>
      </c>
      <c r="AY838">
        <v>75</v>
      </c>
      <c r="AZ838">
        <v>25</v>
      </c>
      <c r="BA838">
        <v>0</v>
      </c>
      <c r="BB838">
        <v>0</v>
      </c>
      <c r="BC838">
        <v>0</v>
      </c>
      <c r="BD838">
        <v>25</v>
      </c>
      <c r="BE838">
        <v>50</v>
      </c>
      <c r="BF838">
        <v>100</v>
      </c>
      <c r="BG838">
        <v>10</v>
      </c>
      <c r="BH838">
        <v>3.5</v>
      </c>
      <c r="BI838">
        <v>1.77</v>
      </c>
      <c r="BJ838">
        <v>3.5</v>
      </c>
      <c r="BK838">
        <v>4.5</v>
      </c>
      <c r="BL838">
        <f>1/Table1[[#This Row],[odds_ft_home_team_win]]+1/Table1[[#This Row],[odds_ft_draw]]+1/Table1[[#This Row],[odds_ft_away_team_win]]-1</f>
        <v>7.290825934893741E-2</v>
      </c>
      <c r="BM838">
        <f>Table1[[#This Row],[Margin]]/3</f>
        <v>2.430275311631247E-2</v>
      </c>
      <c r="BN838">
        <v>1.27</v>
      </c>
      <c r="BO838">
        <v>1.87</v>
      </c>
      <c r="BP838">
        <v>3.2</v>
      </c>
      <c r="BQ838">
        <v>0</v>
      </c>
      <c r="BR838">
        <v>1.83</v>
      </c>
      <c r="BS838">
        <v>1.95</v>
      </c>
      <c r="BT838" t="s">
        <v>113</v>
      </c>
      <c r="BU838">
        <f>VLOOKUP(Table1[[#This Row],[Reference]],metron,11,FALSE)</f>
        <v>1.684957590444867</v>
      </c>
      <c r="BV838">
        <f>VLOOKUP(Table1[[#This Row],[Reference]],metron,12,FALSE)</f>
        <v>0.95101263631642718</v>
      </c>
    </row>
    <row r="839" spans="1:74" x14ac:dyDescent="0.45">
      <c r="A839" t="s">
        <v>5406</v>
      </c>
      <c r="B839">
        <v>1534636800</v>
      </c>
      <c r="C839" s="3" t="s">
        <v>3315</v>
      </c>
      <c r="D839" t="s">
        <v>65</v>
      </c>
      <c r="E839" t="s">
        <v>66</v>
      </c>
      <c r="F839" t="s">
        <v>103</v>
      </c>
      <c r="G839" t="s">
        <v>2738</v>
      </c>
      <c r="H839" t="s">
        <v>66</v>
      </c>
      <c r="I839">
        <f>MROUND(Table1[[#This Row],[Prob_H]]*100,2)/100</f>
        <v>0.56000000000000005</v>
      </c>
      <c r="J839">
        <f>1/Table1[[#This Row],[odds_ft_home_team_win]]-Table1[[#This Row],[Margin/3]]</f>
        <v>0.56603597298386377</v>
      </c>
      <c r="K839">
        <f>1/Table1[[#This Row],[odds_ft_draw]]-Table1[[#This Row],[Margin/3]]</f>
        <v>0.24459026692277305</v>
      </c>
      <c r="L839">
        <f>1/Table1[[#This Row],[odds_ft_away_team_win]]-Table1[[#This Row],[Margin/3]]</f>
        <v>0.18937376009336301</v>
      </c>
      <c r="M839">
        <v>5</v>
      </c>
      <c r="N839">
        <v>0</v>
      </c>
      <c r="O839">
        <v>0</v>
      </c>
      <c r="P839">
        <v>2.2200000000000002</v>
      </c>
      <c r="Q839">
        <v>0.88</v>
      </c>
      <c r="R839" t="str" cm="1">
        <f t="array" ref="R8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39">
        <v>3</v>
      </c>
      <c r="T839">
        <v>0</v>
      </c>
      <c r="U839">
        <v>3</v>
      </c>
      <c r="V839">
        <v>0</v>
      </c>
      <c r="W839">
        <v>0</v>
      </c>
      <c r="X839">
        <v>0</v>
      </c>
      <c r="Y839" t="s">
        <v>3316</v>
      </c>
      <c r="AA839">
        <v>10</v>
      </c>
      <c r="AB839">
        <v>3</v>
      </c>
      <c r="AC839">
        <v>1</v>
      </c>
      <c r="AD839">
        <v>0</v>
      </c>
      <c r="AE839">
        <v>3</v>
      </c>
      <c r="AF839">
        <v>0</v>
      </c>
      <c r="AG839">
        <v>0</v>
      </c>
      <c r="AH839">
        <v>1</v>
      </c>
      <c r="AI839">
        <v>1</v>
      </c>
      <c r="AJ839">
        <v>2</v>
      </c>
      <c r="AK839">
        <v>27</v>
      </c>
      <c r="AL839">
        <v>9</v>
      </c>
      <c r="AM839">
        <v>14</v>
      </c>
      <c r="AN839">
        <v>3</v>
      </c>
      <c r="AO839">
        <v>13</v>
      </c>
      <c r="AP839">
        <v>6</v>
      </c>
      <c r="AQ839">
        <v>15</v>
      </c>
      <c r="AR839">
        <v>13</v>
      </c>
      <c r="AS839">
        <v>54</v>
      </c>
      <c r="AT839">
        <v>46</v>
      </c>
      <c r="AU839">
        <v>3.04</v>
      </c>
      <c r="AV839">
        <v>0.91</v>
      </c>
      <c r="AW839">
        <v>2.25</v>
      </c>
      <c r="AX839">
        <v>50</v>
      </c>
      <c r="AY839">
        <v>50</v>
      </c>
      <c r="AZ839">
        <v>50</v>
      </c>
      <c r="BA839">
        <v>25</v>
      </c>
      <c r="BB839">
        <v>0</v>
      </c>
      <c r="BC839">
        <v>0</v>
      </c>
      <c r="BD839">
        <v>50</v>
      </c>
      <c r="BE839">
        <v>50</v>
      </c>
      <c r="BF839">
        <v>100</v>
      </c>
      <c r="BG839">
        <v>8.5</v>
      </c>
      <c r="BH839">
        <v>3.5</v>
      </c>
      <c r="BI839">
        <v>1.69</v>
      </c>
      <c r="BJ839">
        <v>3.7</v>
      </c>
      <c r="BK839">
        <v>4.6500000000000004</v>
      </c>
      <c r="BL839">
        <f>1/Table1[[#This Row],[odds_ft_home_team_win]]+1/Table1[[#This Row],[odds_ft_draw]]+1/Table1[[#This Row],[odds_ft_away_team_win]]-1</f>
        <v>7.7040010042491502E-2</v>
      </c>
      <c r="BM839">
        <f>Table1[[#This Row],[Margin]]/3</f>
        <v>2.5680003347497166E-2</v>
      </c>
      <c r="BN839">
        <v>1.25</v>
      </c>
      <c r="BO839">
        <v>1.8</v>
      </c>
      <c r="BP839">
        <v>3</v>
      </c>
      <c r="BQ839">
        <v>0</v>
      </c>
      <c r="BR839">
        <v>1.83</v>
      </c>
      <c r="BS839">
        <v>2</v>
      </c>
      <c r="BT839" t="s">
        <v>118</v>
      </c>
      <c r="BU839">
        <f>VLOOKUP(Table1[[#This Row],[Reference]],metron,11,FALSE)</f>
        <v>1.7546812539448771</v>
      </c>
      <c r="BV839">
        <f>VLOOKUP(Table1[[#This Row],[Reference]],metron,12,FALSE)</f>
        <v>0.93456764148958549</v>
      </c>
    </row>
    <row r="840" spans="1:74" x14ac:dyDescent="0.45">
      <c r="A840" t="s">
        <v>5406</v>
      </c>
      <c r="B840">
        <v>1534644000</v>
      </c>
      <c r="C840" s="3" t="s">
        <v>3317</v>
      </c>
      <c r="D840" t="s">
        <v>65</v>
      </c>
      <c r="E840" t="s">
        <v>66</v>
      </c>
      <c r="F840" t="s">
        <v>2218</v>
      </c>
      <c r="G840" t="s">
        <v>73</v>
      </c>
      <c r="H840" t="s">
        <v>66</v>
      </c>
      <c r="I840">
        <f>MROUND(Table1[[#This Row],[Prob_H]]*100,2)/100</f>
        <v>0.52</v>
      </c>
      <c r="J840">
        <f>1/Table1[[#This Row],[odds_ft_home_team_win]]-Table1[[#This Row],[Margin/3]]</f>
        <v>0.52302888368462142</v>
      </c>
      <c r="K840">
        <f>1/Table1[[#This Row],[odds_ft_draw]]-Table1[[#This Row],[Margin/3]]</f>
        <v>0.26229508196721313</v>
      </c>
      <c r="L840">
        <f>1/Table1[[#This Row],[odds_ft_away_team_win]]-Table1[[#This Row],[Margin/3]]</f>
        <v>0.21467603434816554</v>
      </c>
      <c r="M840">
        <v>5</v>
      </c>
      <c r="N840">
        <v>3</v>
      </c>
      <c r="O840">
        <v>0</v>
      </c>
      <c r="P840">
        <v>1.61</v>
      </c>
      <c r="Q840">
        <v>1.24</v>
      </c>
      <c r="R840" t="str" cm="1">
        <f t="array" ref="R8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40">
        <v>2</v>
      </c>
      <c r="T840">
        <v>2</v>
      </c>
      <c r="U840">
        <v>4</v>
      </c>
      <c r="V840">
        <v>1</v>
      </c>
      <c r="W840">
        <v>0</v>
      </c>
      <c r="X840">
        <v>1</v>
      </c>
      <c r="Y840" t="s">
        <v>3318</v>
      </c>
      <c r="Z840" t="s">
        <v>3319</v>
      </c>
      <c r="AA840">
        <v>8</v>
      </c>
      <c r="AB840">
        <v>3</v>
      </c>
      <c r="AC840">
        <v>1</v>
      </c>
      <c r="AD840">
        <v>0</v>
      </c>
      <c r="AE840">
        <v>2</v>
      </c>
      <c r="AF840">
        <v>1</v>
      </c>
      <c r="AG840">
        <v>0</v>
      </c>
      <c r="AH840">
        <v>1</v>
      </c>
      <c r="AI840">
        <v>3</v>
      </c>
      <c r="AJ840">
        <v>0</v>
      </c>
      <c r="AK840">
        <v>31</v>
      </c>
      <c r="AL840">
        <v>11</v>
      </c>
      <c r="AM840">
        <v>6</v>
      </c>
      <c r="AN840">
        <v>7</v>
      </c>
      <c r="AO840">
        <v>25</v>
      </c>
      <c r="AP840">
        <v>4</v>
      </c>
      <c r="AQ840">
        <v>12</v>
      </c>
      <c r="AR840">
        <v>12</v>
      </c>
      <c r="AS840">
        <v>70</v>
      </c>
      <c r="AT840">
        <v>30</v>
      </c>
      <c r="AU840">
        <v>2.76</v>
      </c>
      <c r="AV840">
        <v>1.32</v>
      </c>
      <c r="AW840">
        <v>2.25</v>
      </c>
      <c r="AX840">
        <v>25</v>
      </c>
      <c r="AY840">
        <v>75</v>
      </c>
      <c r="AZ840">
        <v>50</v>
      </c>
      <c r="BA840">
        <v>0</v>
      </c>
      <c r="BB840">
        <v>0</v>
      </c>
      <c r="BC840">
        <v>0</v>
      </c>
      <c r="BD840">
        <v>50</v>
      </c>
      <c r="BE840">
        <v>50</v>
      </c>
      <c r="BF840">
        <v>100</v>
      </c>
      <c r="BG840">
        <v>8</v>
      </c>
      <c r="BH840">
        <v>5</v>
      </c>
      <c r="BI840">
        <v>1.83</v>
      </c>
      <c r="BJ840">
        <v>3.5</v>
      </c>
      <c r="BK840">
        <v>4.2</v>
      </c>
      <c r="BL840">
        <f>1/Table1[[#This Row],[odds_ft_home_team_win]]+1/Table1[[#This Row],[odds_ft_draw]]+1/Table1[[#This Row],[odds_ft_away_team_win]]-1</f>
        <v>7.0257611241217655E-2</v>
      </c>
      <c r="BM840">
        <f>Table1[[#This Row],[Margin]]/3</f>
        <v>2.3419203747072553E-2</v>
      </c>
      <c r="BN840">
        <v>1.29</v>
      </c>
      <c r="BO840">
        <v>1.91</v>
      </c>
      <c r="BP840">
        <v>3.3</v>
      </c>
      <c r="BQ840">
        <v>0</v>
      </c>
      <c r="BR840">
        <v>1.87</v>
      </c>
      <c r="BS840">
        <v>1.95</v>
      </c>
      <c r="BT840" t="s">
        <v>2219</v>
      </c>
      <c r="BU840">
        <f>VLOOKUP(Table1[[#This Row],[Reference]],metron,11,FALSE)</f>
        <v>1.625948039373891</v>
      </c>
      <c r="BV840">
        <f>VLOOKUP(Table1[[#This Row],[Reference]],metron,12,FALSE)</f>
        <v>0.97079231886396644</v>
      </c>
    </row>
    <row r="841" spans="1:74" x14ac:dyDescent="0.45">
      <c r="A841" t="s">
        <v>5406</v>
      </c>
      <c r="B841">
        <v>1534644000</v>
      </c>
      <c r="C841" s="3" t="s">
        <v>3317</v>
      </c>
      <c r="D841" t="s">
        <v>65</v>
      </c>
      <c r="E841" t="s">
        <v>66</v>
      </c>
      <c r="F841" t="s">
        <v>80</v>
      </c>
      <c r="G841" t="s">
        <v>86</v>
      </c>
      <c r="H841" t="s">
        <v>66</v>
      </c>
      <c r="I841">
        <f>MROUND(Table1[[#This Row],[Prob_H]]*100,2)/100</f>
        <v>0.22</v>
      </c>
      <c r="J841">
        <f>1/Table1[[#This Row],[odds_ft_home_team_win]]-Table1[[#This Row],[Margin/3]]</f>
        <v>0.22861848997366499</v>
      </c>
      <c r="K841">
        <f>1/Table1[[#This Row],[odds_ft_draw]]-Table1[[#This Row],[Margin/3]]</f>
        <v>0.26116821872592538</v>
      </c>
      <c r="L841">
        <f>1/Table1[[#This Row],[odds_ft_away_team_win]]-Table1[[#This Row],[Margin/3]]</f>
        <v>0.51021329130040971</v>
      </c>
      <c r="M841">
        <v>5</v>
      </c>
      <c r="N841">
        <v>3</v>
      </c>
      <c r="O841">
        <v>1.5</v>
      </c>
      <c r="P841">
        <v>1.5</v>
      </c>
      <c r="Q841">
        <v>1.5</v>
      </c>
      <c r="R841" t="str" cm="1">
        <f t="array" ref="R8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41">
        <v>1</v>
      </c>
      <c r="T841">
        <v>1</v>
      </c>
      <c r="U841">
        <v>2</v>
      </c>
      <c r="V841">
        <v>1</v>
      </c>
      <c r="W841">
        <v>0</v>
      </c>
      <c r="X841">
        <v>1</v>
      </c>
      <c r="Y841">
        <v>75</v>
      </c>
      <c r="Z841">
        <v>36</v>
      </c>
      <c r="AA841">
        <v>3</v>
      </c>
      <c r="AB841">
        <v>2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15</v>
      </c>
      <c r="AL841">
        <v>9</v>
      </c>
      <c r="AM841">
        <v>4</v>
      </c>
      <c r="AN841">
        <v>3</v>
      </c>
      <c r="AO841">
        <v>11</v>
      </c>
      <c r="AP841">
        <v>6</v>
      </c>
      <c r="AQ841">
        <v>12</v>
      </c>
      <c r="AR841">
        <v>19</v>
      </c>
      <c r="AS841">
        <v>57</v>
      </c>
      <c r="AT841">
        <v>43</v>
      </c>
      <c r="AU841">
        <v>1.4</v>
      </c>
      <c r="AV841">
        <v>1.1000000000000001</v>
      </c>
      <c r="AW841">
        <v>2.25</v>
      </c>
      <c r="AX841">
        <v>50</v>
      </c>
      <c r="AY841">
        <v>50</v>
      </c>
      <c r="AZ841">
        <v>50</v>
      </c>
      <c r="BA841">
        <v>25</v>
      </c>
      <c r="BB841">
        <v>0</v>
      </c>
      <c r="BC841">
        <v>0</v>
      </c>
      <c r="BD841">
        <v>50</v>
      </c>
      <c r="BE841">
        <v>50</v>
      </c>
      <c r="BF841">
        <v>100</v>
      </c>
      <c r="BG841">
        <v>9.5</v>
      </c>
      <c r="BH841">
        <v>5</v>
      </c>
      <c r="BI841">
        <v>3.95</v>
      </c>
      <c r="BJ841">
        <v>3.5</v>
      </c>
      <c r="BK841">
        <v>1.87</v>
      </c>
      <c r="BL841">
        <f>1/Table1[[#This Row],[odds_ft_home_team_win]]+1/Table1[[#This Row],[odds_ft_draw]]+1/Table1[[#This Row],[odds_ft_away_team_win]]-1</f>
        <v>7.3638200965080891E-2</v>
      </c>
      <c r="BM841">
        <f>Table1[[#This Row],[Margin]]/3</f>
        <v>2.4546066988360298E-2</v>
      </c>
      <c r="BN841">
        <v>1.26</v>
      </c>
      <c r="BO841">
        <v>1.83</v>
      </c>
      <c r="BP841">
        <v>3.15</v>
      </c>
      <c r="BQ841">
        <v>0</v>
      </c>
      <c r="BR841">
        <v>1.83</v>
      </c>
      <c r="BS841">
        <v>2</v>
      </c>
      <c r="BT841" t="s">
        <v>83</v>
      </c>
      <c r="BU841">
        <f>VLOOKUP(Table1[[#This Row],[Reference]],metron,11,FALSE)</f>
        <v>1.0633893919793009</v>
      </c>
      <c r="BV841">
        <f>VLOOKUP(Table1[[#This Row],[Reference]],metron,12,FALSE)</f>
        <v>1.648124191461837</v>
      </c>
    </row>
    <row r="842" spans="1:74" x14ac:dyDescent="0.45">
      <c r="A842" t="s">
        <v>5406</v>
      </c>
      <c r="B842">
        <v>1534644360</v>
      </c>
      <c r="C842" s="3" t="s">
        <v>3320</v>
      </c>
      <c r="D842" t="s">
        <v>65</v>
      </c>
      <c r="E842" t="s">
        <v>66</v>
      </c>
      <c r="F842" t="s">
        <v>85</v>
      </c>
      <c r="G842" t="s">
        <v>94</v>
      </c>
      <c r="H842" t="s">
        <v>66</v>
      </c>
      <c r="I842">
        <f>MROUND(Table1[[#This Row],[Prob_H]]*100,2)/100</f>
        <v>0.64</v>
      </c>
      <c r="J842">
        <f>1/Table1[[#This Row],[odds_ft_home_team_win]]-Table1[[#This Row],[Margin/3]]</f>
        <v>0.63749834322825971</v>
      </c>
      <c r="K842">
        <f>1/Table1[[#This Row],[odds_ft_draw]]-Table1[[#This Row],[Margin/3]]</f>
        <v>0.21334192569435867</v>
      </c>
      <c r="L842">
        <f>1/Table1[[#This Row],[odds_ft_away_team_win]]-Table1[[#This Row],[Margin/3]]</f>
        <v>0.14915973107738145</v>
      </c>
      <c r="M842">
        <v>5</v>
      </c>
      <c r="N842">
        <v>3</v>
      </c>
      <c r="O842">
        <v>3</v>
      </c>
      <c r="P842">
        <v>2.29</v>
      </c>
      <c r="Q842">
        <v>1.21</v>
      </c>
      <c r="R842" t="str" cm="1">
        <f t="array" ref="R8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2">
        <v>1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4</v>
      </c>
      <c r="AA842">
        <v>6</v>
      </c>
      <c r="AB842">
        <v>3</v>
      </c>
      <c r="AC842">
        <v>2</v>
      </c>
      <c r="AD842">
        <v>0</v>
      </c>
      <c r="AE842">
        <v>3</v>
      </c>
      <c r="AF842">
        <v>0</v>
      </c>
      <c r="AG842">
        <v>1</v>
      </c>
      <c r="AH842">
        <v>1</v>
      </c>
      <c r="AI842">
        <v>2</v>
      </c>
      <c r="AJ842">
        <v>1</v>
      </c>
      <c r="AK842">
        <v>19</v>
      </c>
      <c r="AL842">
        <v>13</v>
      </c>
      <c r="AM842">
        <v>10</v>
      </c>
      <c r="AN842">
        <v>3</v>
      </c>
      <c r="AO842">
        <v>9</v>
      </c>
      <c r="AP842">
        <v>10</v>
      </c>
      <c r="AQ842">
        <v>12</v>
      </c>
      <c r="AR842">
        <v>15</v>
      </c>
      <c r="AS842">
        <v>49</v>
      </c>
      <c r="AT842">
        <v>51</v>
      </c>
      <c r="AU842">
        <v>2.2200000000000002</v>
      </c>
      <c r="AV842">
        <v>1.38</v>
      </c>
      <c r="AW842">
        <v>2.75</v>
      </c>
      <c r="AX842">
        <v>50</v>
      </c>
      <c r="AY842">
        <v>100</v>
      </c>
      <c r="AZ842">
        <v>75</v>
      </c>
      <c r="BA842">
        <v>0</v>
      </c>
      <c r="BB842">
        <v>0</v>
      </c>
      <c r="BC842">
        <v>100</v>
      </c>
      <c r="BD842">
        <v>100</v>
      </c>
      <c r="BE842">
        <v>0</v>
      </c>
      <c r="BF842">
        <v>75</v>
      </c>
      <c r="BG842">
        <v>15</v>
      </c>
      <c r="BH842">
        <v>3.5</v>
      </c>
      <c r="BI842">
        <v>1.51</v>
      </c>
      <c r="BJ842">
        <v>4.2</v>
      </c>
      <c r="BK842">
        <v>5.75</v>
      </c>
      <c r="BL842">
        <f>1/Table1[[#This Row],[odds_ft_home_team_win]]+1/Table1[[#This Row],[odds_ft_draw]]+1/Table1[[#This Row],[odds_ft_away_team_win]]-1</f>
        <v>7.4259937202638238E-2</v>
      </c>
      <c r="BM842">
        <f>Table1[[#This Row],[Margin]]/3</f>
        <v>2.4753312400879413E-2</v>
      </c>
      <c r="BN842">
        <v>1.2</v>
      </c>
      <c r="BO842">
        <v>1.67</v>
      </c>
      <c r="BP842">
        <v>2.7</v>
      </c>
      <c r="BQ842">
        <v>0</v>
      </c>
      <c r="BR842">
        <v>1.83</v>
      </c>
      <c r="BS842">
        <v>2</v>
      </c>
      <c r="BT842" t="s">
        <v>1684</v>
      </c>
      <c r="BU842">
        <f>VLOOKUP(Table1[[#This Row],[Reference]],metron,11,FALSE)</f>
        <v>1.980803571428571</v>
      </c>
      <c r="BV842">
        <f>VLOOKUP(Table1[[#This Row],[Reference]],metron,12,FALSE)</f>
        <v>0.85357142857142854</v>
      </c>
    </row>
    <row r="843" spans="1:74" hidden="1" x14ac:dyDescent="0.45">
      <c r="A843" t="s">
        <v>5406</v>
      </c>
      <c r="B843">
        <v>1534698000</v>
      </c>
      <c r="C843" s="3" t="s">
        <v>3321</v>
      </c>
      <c r="D843" t="s">
        <v>65</v>
      </c>
      <c r="E843" t="s">
        <v>66</v>
      </c>
      <c r="F843" t="s">
        <v>97</v>
      </c>
      <c r="G843" t="s">
        <v>72</v>
      </c>
      <c r="H843" t="s">
        <v>66</v>
      </c>
      <c r="I843">
        <f>MROUND(Table1[[#This Row],[Prob_H]]*100,2)/100</f>
        <v>0.4</v>
      </c>
      <c r="J843">
        <f>1/Table1[[#This Row],[odds_ft_home_team_win]]-Table1[[#This Row],[Margin/3]]</f>
        <v>0.39872151466354361</v>
      </c>
      <c r="K843">
        <f>1/Table1[[#This Row],[odds_ft_draw]]-Table1[[#This Row],[Margin/3]]</f>
        <v>0.26696920899819443</v>
      </c>
      <c r="L843">
        <f>1/Table1[[#This Row],[odds_ft_away_team_win]]-Table1[[#This Row],[Margin/3]]</f>
        <v>0.33430927633826174</v>
      </c>
      <c r="M843">
        <v>5</v>
      </c>
      <c r="N843">
        <v>2</v>
      </c>
      <c r="O843">
        <v>0</v>
      </c>
      <c r="P843">
        <v>2.17</v>
      </c>
      <c r="Q843">
        <v>0.78</v>
      </c>
      <c r="R843" t="str" cm="1">
        <f t="array" ref="R8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3">
        <v>3</v>
      </c>
      <c r="T843">
        <v>0</v>
      </c>
      <c r="U843">
        <v>3</v>
      </c>
      <c r="V843">
        <v>2</v>
      </c>
      <c r="W843">
        <v>2</v>
      </c>
      <c r="X843">
        <v>0</v>
      </c>
      <c r="Y843" t="s">
        <v>3322</v>
      </c>
      <c r="AA843">
        <v>8</v>
      </c>
      <c r="AB843">
        <v>4</v>
      </c>
      <c r="AC843">
        <v>1</v>
      </c>
      <c r="AD843">
        <v>0</v>
      </c>
      <c r="AE843">
        <v>1</v>
      </c>
      <c r="AF843">
        <v>1</v>
      </c>
      <c r="AG843">
        <v>1</v>
      </c>
      <c r="AH843">
        <v>0</v>
      </c>
      <c r="AI843">
        <v>1</v>
      </c>
      <c r="AJ843">
        <v>1</v>
      </c>
      <c r="AK843">
        <v>14</v>
      </c>
      <c r="AL843">
        <v>10</v>
      </c>
      <c r="AM843">
        <v>8</v>
      </c>
      <c r="AN843">
        <v>7</v>
      </c>
      <c r="AO843">
        <v>6</v>
      </c>
      <c r="AP843">
        <v>3</v>
      </c>
      <c r="AQ843">
        <v>21</v>
      </c>
      <c r="AR843">
        <v>11</v>
      </c>
      <c r="AS843">
        <v>48</v>
      </c>
      <c r="AT843">
        <v>52</v>
      </c>
      <c r="AU843">
        <v>1.75</v>
      </c>
      <c r="AV843">
        <v>1.34</v>
      </c>
      <c r="AW843">
        <v>2</v>
      </c>
      <c r="AX843">
        <v>25</v>
      </c>
      <c r="AY843">
        <v>50</v>
      </c>
      <c r="AZ843">
        <v>25</v>
      </c>
      <c r="BA843">
        <v>25</v>
      </c>
      <c r="BB843">
        <v>0</v>
      </c>
      <c r="BC843">
        <v>25</v>
      </c>
      <c r="BD843">
        <v>25</v>
      </c>
      <c r="BE843">
        <v>50</v>
      </c>
      <c r="BF843">
        <v>100</v>
      </c>
      <c r="BG843">
        <v>8</v>
      </c>
      <c r="BH843">
        <v>4.5</v>
      </c>
      <c r="BI843">
        <v>2.2999999999999998</v>
      </c>
      <c r="BJ843">
        <v>3.3</v>
      </c>
      <c r="BK843">
        <v>2.7</v>
      </c>
      <c r="BL843">
        <f>1/Table1[[#This Row],[odds_ft_home_team_win]]+1/Table1[[#This Row],[odds_ft_draw]]+1/Table1[[#This Row],[odds_ft_away_team_win]]-1</f>
        <v>0.10818328209632577</v>
      </c>
      <c r="BM843">
        <f>Table1[[#This Row],[Margin]]/3</f>
        <v>3.6061094032108588E-2</v>
      </c>
      <c r="BN843">
        <v>1.23</v>
      </c>
      <c r="BO843">
        <v>1.77</v>
      </c>
      <c r="BP843">
        <v>2.9</v>
      </c>
      <c r="BQ843">
        <v>0</v>
      </c>
      <c r="BR843">
        <v>1.69</v>
      </c>
      <c r="BS843">
        <v>2.1</v>
      </c>
      <c r="BT843" t="s">
        <v>100</v>
      </c>
      <c r="BU843">
        <f>VLOOKUP(Table1[[#This Row],[Reference]],metron,11,FALSE)</f>
        <v>1.344038264434575</v>
      </c>
      <c r="BV843">
        <f>VLOOKUP(Table1[[#This Row],[Reference]],metron,12,FALSE)</f>
        <v>1.1515772691037469</v>
      </c>
    </row>
    <row r="844" spans="1:74" x14ac:dyDescent="0.45">
      <c r="A844" t="s">
        <v>5406</v>
      </c>
      <c r="B844">
        <v>1534719600</v>
      </c>
      <c r="C844" s="3" t="s">
        <v>3323</v>
      </c>
      <c r="D844" t="s">
        <v>65</v>
      </c>
      <c r="E844" t="s">
        <v>66</v>
      </c>
      <c r="F844" t="s">
        <v>88</v>
      </c>
      <c r="G844" t="s">
        <v>68</v>
      </c>
      <c r="H844" t="s">
        <v>66</v>
      </c>
      <c r="I844">
        <f>MROUND(Table1[[#This Row],[Prob_H]]*100,2)/100</f>
        <v>0.34</v>
      </c>
      <c r="J844">
        <f>1/Table1[[#This Row],[odds_ft_home_team_win]]-Table1[[#This Row],[Margin/3]]</f>
        <v>0.34622167955501287</v>
      </c>
      <c r="K844">
        <f>1/Table1[[#This Row],[odds_ft_draw]]-Table1[[#This Row],[Margin/3]]</f>
        <v>0.29331162664495997</v>
      </c>
      <c r="L844">
        <f>1/Table1[[#This Row],[odds_ft_away_team_win]]-Table1[[#This Row],[Margin/3]]</f>
        <v>0.3604666938000271</v>
      </c>
      <c r="M844">
        <v>5</v>
      </c>
      <c r="N844">
        <v>3</v>
      </c>
      <c r="O844">
        <v>0</v>
      </c>
      <c r="P844">
        <v>2.11</v>
      </c>
      <c r="Q844">
        <v>1.52</v>
      </c>
      <c r="R844" t="str" cm="1">
        <f t="array" ref="R8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4">
        <v>3</v>
      </c>
      <c r="T844">
        <v>1</v>
      </c>
      <c r="U844">
        <v>4</v>
      </c>
      <c r="V844">
        <v>1</v>
      </c>
      <c r="W844">
        <v>1</v>
      </c>
      <c r="X844">
        <v>0</v>
      </c>
      <c r="Y844" t="s">
        <v>3324</v>
      </c>
      <c r="Z844">
        <v>52</v>
      </c>
      <c r="AA844">
        <v>5</v>
      </c>
      <c r="AB844">
        <v>3</v>
      </c>
      <c r="AC844">
        <v>2</v>
      </c>
      <c r="AD844">
        <v>0</v>
      </c>
      <c r="AE844">
        <v>5</v>
      </c>
      <c r="AF844">
        <v>0</v>
      </c>
      <c r="AG844">
        <v>1</v>
      </c>
      <c r="AH844">
        <v>1</v>
      </c>
      <c r="AI844">
        <v>2</v>
      </c>
      <c r="AJ844">
        <v>3</v>
      </c>
      <c r="AK844">
        <v>13</v>
      </c>
      <c r="AL844">
        <v>11</v>
      </c>
      <c r="AM844">
        <v>7</v>
      </c>
      <c r="AN844">
        <v>3</v>
      </c>
      <c r="AO844">
        <v>6</v>
      </c>
      <c r="AP844">
        <v>8</v>
      </c>
      <c r="AQ844">
        <v>8</v>
      </c>
      <c r="AR844">
        <v>23</v>
      </c>
      <c r="AS844">
        <v>45</v>
      </c>
      <c r="AT844">
        <v>55</v>
      </c>
      <c r="AU844">
        <v>1.64</v>
      </c>
      <c r="AV844">
        <v>1.1299999999999999</v>
      </c>
      <c r="AW844">
        <v>1.75</v>
      </c>
      <c r="AX844">
        <v>25</v>
      </c>
      <c r="AY844">
        <v>50</v>
      </c>
      <c r="AZ844">
        <v>25</v>
      </c>
      <c r="BA844">
        <v>0</v>
      </c>
      <c r="BB844">
        <v>0</v>
      </c>
      <c r="BC844">
        <v>0</v>
      </c>
      <c r="BD844">
        <v>50</v>
      </c>
      <c r="BE844">
        <v>25</v>
      </c>
      <c r="BF844">
        <v>100</v>
      </c>
      <c r="BG844">
        <v>8</v>
      </c>
      <c r="BH844">
        <v>6</v>
      </c>
      <c r="BI844">
        <v>2.7</v>
      </c>
      <c r="BJ844">
        <v>3.15</v>
      </c>
      <c r="BK844">
        <v>2.6</v>
      </c>
      <c r="BL844">
        <f>1/Table1[[#This Row],[odds_ft_home_team_win]]+1/Table1[[#This Row],[odds_ft_draw]]+1/Table1[[#This Row],[odds_ft_away_team_win]]-1</f>
        <v>7.2446072446072485E-2</v>
      </c>
      <c r="BM844">
        <f>Table1[[#This Row],[Margin]]/3</f>
        <v>2.4148690815357494E-2</v>
      </c>
      <c r="BN844">
        <v>1.36</v>
      </c>
      <c r="BO844">
        <v>2.1</v>
      </c>
      <c r="BP844">
        <v>3.85</v>
      </c>
      <c r="BQ844">
        <v>0</v>
      </c>
      <c r="BR844">
        <v>1.91</v>
      </c>
      <c r="BS844">
        <v>1.91</v>
      </c>
      <c r="BT844" t="s">
        <v>91</v>
      </c>
      <c r="BU844">
        <f>VLOOKUP(Table1[[#This Row],[Reference]],metron,11,FALSE)</f>
        <v>1.228921489601805</v>
      </c>
      <c r="BV844">
        <f>VLOOKUP(Table1[[#This Row],[Reference]],metron,12,FALSE)</f>
        <v>1.2940512655166849</v>
      </c>
    </row>
    <row r="845" spans="1:74" x14ac:dyDescent="0.45">
      <c r="A845" t="s">
        <v>5405</v>
      </c>
      <c r="B845">
        <v>1549069200</v>
      </c>
      <c r="C845" s="3" t="s">
        <v>3576</v>
      </c>
      <c r="D845" t="s">
        <v>65</v>
      </c>
      <c r="E845" t="s">
        <v>66</v>
      </c>
      <c r="F845" t="s">
        <v>78</v>
      </c>
      <c r="G845" t="s">
        <v>93</v>
      </c>
      <c r="H845" t="s">
        <v>66</v>
      </c>
      <c r="I845">
        <f>MROUND(Table1[[#This Row],[Prob_H]]*100,2)/100</f>
        <v>0.4</v>
      </c>
      <c r="J845">
        <f>1/Table1[[#This Row],[odds_ft_home_team_win]]-Table1[[#This Row],[Margin/3]]</f>
        <v>0.39158794421952314</v>
      </c>
      <c r="K845">
        <f>1/Table1[[#This Row],[odds_ft_draw]]-Table1[[#This Row],[Margin/3]]</f>
        <v>0.28261358524516417</v>
      </c>
      <c r="L845">
        <f>1/Table1[[#This Row],[odds_ft_away_team_win]]-Table1[[#This Row],[Margin/3]]</f>
        <v>0.32579847053531258</v>
      </c>
      <c r="M845">
        <v>5</v>
      </c>
      <c r="N845">
        <v>1.4</v>
      </c>
      <c r="O845">
        <v>0.6</v>
      </c>
      <c r="P845">
        <v>1.1200000000000001</v>
      </c>
      <c r="Q845">
        <v>0.71</v>
      </c>
      <c r="R845" t="str" cm="1">
        <f t="array" ref="R8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45">
        <v>1</v>
      </c>
      <c r="T845">
        <v>2</v>
      </c>
      <c r="U845">
        <v>3</v>
      </c>
      <c r="V845">
        <v>0</v>
      </c>
      <c r="W845">
        <v>0</v>
      </c>
      <c r="X845">
        <v>0</v>
      </c>
      <c r="Y845">
        <v>80</v>
      </c>
      <c r="Z845" t="s">
        <v>3577</v>
      </c>
      <c r="AA845">
        <v>4</v>
      </c>
      <c r="AB845">
        <v>6</v>
      </c>
      <c r="AC845">
        <v>1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12</v>
      </c>
      <c r="AL845">
        <v>12</v>
      </c>
      <c r="AM845">
        <v>3</v>
      </c>
      <c r="AN845">
        <v>6</v>
      </c>
      <c r="AO845">
        <v>9</v>
      </c>
      <c r="AP845">
        <v>6</v>
      </c>
      <c r="AQ845">
        <v>13</v>
      </c>
      <c r="AR845">
        <v>12</v>
      </c>
      <c r="AS845">
        <v>39</v>
      </c>
      <c r="AT845">
        <v>61</v>
      </c>
      <c r="AU845">
        <v>1.39</v>
      </c>
      <c r="AV845">
        <v>1.66</v>
      </c>
      <c r="AW845">
        <v>2.8</v>
      </c>
      <c r="AX845">
        <v>55</v>
      </c>
      <c r="AY845">
        <v>90</v>
      </c>
      <c r="AZ845">
        <v>55</v>
      </c>
      <c r="BA845">
        <v>40</v>
      </c>
      <c r="BB845">
        <v>5</v>
      </c>
      <c r="BC845">
        <v>20</v>
      </c>
      <c r="BD845">
        <v>65</v>
      </c>
      <c r="BE845">
        <v>60</v>
      </c>
      <c r="BF845">
        <v>90</v>
      </c>
      <c r="BG845">
        <v>11.7</v>
      </c>
      <c r="BH845">
        <v>4.5999999999999996</v>
      </c>
      <c r="BI845">
        <v>2.4</v>
      </c>
      <c r="BJ845">
        <v>3.25</v>
      </c>
      <c r="BK845">
        <v>2.85</v>
      </c>
      <c r="BL845">
        <f>1/Table1[[#This Row],[odds_ft_home_team_win]]+1/Table1[[#This Row],[odds_ft_draw]]+1/Table1[[#This Row],[odds_ft_away_team_win]]-1</f>
        <v>7.5236167341430571E-2</v>
      </c>
      <c r="BM845">
        <f>Table1[[#This Row],[Margin]]/3</f>
        <v>2.5078722447143525E-2</v>
      </c>
      <c r="BN845">
        <v>1.29</v>
      </c>
      <c r="BO845">
        <v>1.95</v>
      </c>
      <c r="BP845">
        <v>3.35</v>
      </c>
      <c r="BQ845">
        <v>0</v>
      </c>
      <c r="BR845">
        <v>1.74</v>
      </c>
      <c r="BS845">
        <v>2</v>
      </c>
      <c r="BT845" t="s">
        <v>106</v>
      </c>
      <c r="BU845">
        <f>VLOOKUP(Table1[[#This Row],[Reference]],metron,11,FALSE)</f>
        <v>1.344038264434575</v>
      </c>
      <c r="BV845">
        <f>VLOOKUP(Table1[[#This Row],[Reference]],metron,12,FALSE)</f>
        <v>1.1515772691037469</v>
      </c>
    </row>
    <row r="846" spans="1:74" hidden="1" x14ac:dyDescent="0.45">
      <c r="A846" t="s">
        <v>5405</v>
      </c>
      <c r="B846">
        <v>1549076400</v>
      </c>
      <c r="C846" s="3" t="s">
        <v>3578</v>
      </c>
      <c r="D846" t="s">
        <v>65</v>
      </c>
      <c r="E846" t="s">
        <v>66</v>
      </c>
      <c r="F846" t="s">
        <v>73</v>
      </c>
      <c r="G846" t="s">
        <v>2218</v>
      </c>
      <c r="H846" t="s">
        <v>66</v>
      </c>
      <c r="I846">
        <f>MROUND(Table1[[#This Row],[Prob_H]]*100,2)/100</f>
        <v>0.38</v>
      </c>
      <c r="J846">
        <f>1/Table1[[#This Row],[odds_ft_home_team_win]]-Table1[[#This Row],[Margin/3]]</f>
        <v>0.37375131818617585</v>
      </c>
      <c r="K846">
        <f>1/Table1[[#This Row],[odds_ft_draw]]-Table1[[#This Row],[Margin/3]]</f>
        <v>0.30162017064519225</v>
      </c>
      <c r="L846">
        <f>1/Table1[[#This Row],[odds_ft_away_team_win]]-Table1[[#This Row],[Margin/3]]</f>
        <v>0.32462851116863195</v>
      </c>
      <c r="M846">
        <v>5</v>
      </c>
      <c r="N846">
        <v>1.4</v>
      </c>
      <c r="O846">
        <v>0.44</v>
      </c>
      <c r="P846">
        <v>1.35</v>
      </c>
      <c r="Q846">
        <v>0.94</v>
      </c>
      <c r="R846" t="str" cm="1">
        <f t="array" ref="R8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46">
        <v>1</v>
      </c>
      <c r="T846">
        <v>4</v>
      </c>
      <c r="U846">
        <v>5</v>
      </c>
      <c r="V846">
        <v>3</v>
      </c>
      <c r="W846">
        <v>1</v>
      </c>
      <c r="X846">
        <v>2</v>
      </c>
      <c r="Y846">
        <v>8</v>
      </c>
      <c r="Z846" t="s">
        <v>3579</v>
      </c>
      <c r="AA846">
        <v>7</v>
      </c>
      <c r="AB846">
        <v>2</v>
      </c>
      <c r="AC846">
        <v>3</v>
      </c>
      <c r="AD846">
        <v>1</v>
      </c>
      <c r="AE846">
        <v>3</v>
      </c>
      <c r="AF846">
        <v>0</v>
      </c>
      <c r="AG846">
        <v>0</v>
      </c>
      <c r="AH846">
        <v>4</v>
      </c>
      <c r="AI846">
        <v>1</v>
      </c>
      <c r="AJ846">
        <v>2</v>
      </c>
      <c r="AK846">
        <v>10</v>
      </c>
      <c r="AL846">
        <v>8</v>
      </c>
      <c r="AM846">
        <v>2</v>
      </c>
      <c r="AN846">
        <v>5</v>
      </c>
      <c r="AO846">
        <v>8</v>
      </c>
      <c r="AP846">
        <v>3</v>
      </c>
      <c r="AQ846">
        <v>22</v>
      </c>
      <c r="AR846">
        <v>20</v>
      </c>
      <c r="AS846">
        <v>56</v>
      </c>
      <c r="AT846">
        <v>44</v>
      </c>
      <c r="AU846">
        <v>1.39</v>
      </c>
      <c r="AV846">
        <v>1.25</v>
      </c>
      <c r="AW846">
        <v>3.18</v>
      </c>
      <c r="AX846">
        <v>68</v>
      </c>
      <c r="AY846">
        <v>73</v>
      </c>
      <c r="AZ846">
        <v>58</v>
      </c>
      <c r="BA846">
        <v>37</v>
      </c>
      <c r="BB846">
        <v>27</v>
      </c>
      <c r="BC846">
        <v>42</v>
      </c>
      <c r="BD846">
        <v>79</v>
      </c>
      <c r="BE846">
        <v>53</v>
      </c>
      <c r="BF846">
        <v>64</v>
      </c>
      <c r="BG846">
        <v>7.41</v>
      </c>
      <c r="BH846">
        <v>3.63</v>
      </c>
      <c r="BI846">
        <v>2.5</v>
      </c>
      <c r="BJ846">
        <v>3.05</v>
      </c>
      <c r="BK846">
        <v>2.85</v>
      </c>
      <c r="BL846">
        <f>1/Table1[[#This Row],[odds_ft_home_team_win]]+1/Table1[[#This Row],[odds_ft_draw]]+1/Table1[[#This Row],[odds_ft_away_team_win]]-1</f>
        <v>7.8746045441472567E-2</v>
      </c>
      <c r="BM846">
        <f>Table1[[#This Row],[Margin]]/3</f>
        <v>2.6248681813824188E-2</v>
      </c>
      <c r="BN846">
        <v>1.39</v>
      </c>
      <c r="BO846">
        <v>2.2000000000000002</v>
      </c>
      <c r="BP846">
        <v>4.1500000000000004</v>
      </c>
      <c r="BQ846">
        <v>0</v>
      </c>
      <c r="BR846">
        <v>1.91</v>
      </c>
      <c r="BS846">
        <v>1.83</v>
      </c>
      <c r="BT846" t="s">
        <v>126</v>
      </c>
      <c r="BU846">
        <f>VLOOKUP(Table1[[#This Row],[Reference]],metron,11,FALSE)</f>
        <v>1.330562659846547</v>
      </c>
      <c r="BV846">
        <f>VLOOKUP(Table1[[#This Row],[Reference]],metron,12,FALSE)</f>
        <v>1.1595268542199491</v>
      </c>
    </row>
    <row r="847" spans="1:74" x14ac:dyDescent="0.45">
      <c r="A847" t="s">
        <v>5405</v>
      </c>
      <c r="B847">
        <v>1549148400</v>
      </c>
      <c r="C847" s="3" t="s">
        <v>3580</v>
      </c>
      <c r="D847" t="s">
        <v>65</v>
      </c>
      <c r="E847" t="s">
        <v>66</v>
      </c>
      <c r="F847" t="s">
        <v>86</v>
      </c>
      <c r="G847" t="s">
        <v>80</v>
      </c>
      <c r="H847" t="s">
        <v>66</v>
      </c>
      <c r="I847">
        <f>MROUND(Table1[[#This Row],[Prob_H]]*100,2)/100</f>
        <v>0.66</v>
      </c>
      <c r="J847">
        <f>1/Table1[[#This Row],[odds_ft_home_team_win]]-Table1[[#This Row],[Margin/3]]</f>
        <v>0.66801338046029035</v>
      </c>
      <c r="K847">
        <f>1/Table1[[#This Row],[odds_ft_draw]]-Table1[[#This Row],[Margin/3]]</f>
        <v>0.21453279143753265</v>
      </c>
      <c r="L847">
        <f>1/Table1[[#This Row],[odds_ft_away_team_win]]-Table1[[#This Row],[Margin/3]]</f>
        <v>0.11745382810217686</v>
      </c>
      <c r="M847">
        <v>5</v>
      </c>
      <c r="N847">
        <v>2.33</v>
      </c>
      <c r="O847">
        <v>1</v>
      </c>
      <c r="P847">
        <v>2.14</v>
      </c>
      <c r="Q847">
        <v>0.61</v>
      </c>
      <c r="R847" t="str" cm="1">
        <f t="array" ref="R8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7">
        <v>2</v>
      </c>
      <c r="T847">
        <v>0</v>
      </c>
      <c r="U847">
        <v>2</v>
      </c>
      <c r="V847">
        <v>1</v>
      </c>
      <c r="W847">
        <v>1</v>
      </c>
      <c r="X847">
        <v>0</v>
      </c>
      <c r="Y847" t="s">
        <v>3581</v>
      </c>
      <c r="AA847">
        <v>9</v>
      </c>
      <c r="AB847">
        <v>5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17</v>
      </c>
      <c r="AL847">
        <v>14</v>
      </c>
      <c r="AM847">
        <v>8</v>
      </c>
      <c r="AN847">
        <v>5</v>
      </c>
      <c r="AO847">
        <v>9</v>
      </c>
      <c r="AP847">
        <v>9</v>
      </c>
      <c r="AQ847">
        <v>15</v>
      </c>
      <c r="AR847">
        <v>13</v>
      </c>
      <c r="AS847">
        <v>56</v>
      </c>
      <c r="AT847">
        <v>44</v>
      </c>
      <c r="AU847">
        <v>2.14</v>
      </c>
      <c r="AV847">
        <v>1.44</v>
      </c>
      <c r="AW847">
        <v>3.03</v>
      </c>
      <c r="AX847">
        <v>57</v>
      </c>
      <c r="AY847">
        <v>87</v>
      </c>
      <c r="AZ847">
        <v>65</v>
      </c>
      <c r="BA847">
        <v>35</v>
      </c>
      <c r="BB847">
        <v>17</v>
      </c>
      <c r="BC847">
        <v>43</v>
      </c>
      <c r="BD847">
        <v>78</v>
      </c>
      <c r="BE847">
        <v>57</v>
      </c>
      <c r="BF847">
        <v>83</v>
      </c>
      <c r="BG847">
        <v>9.89</v>
      </c>
      <c r="BH847">
        <v>4.9000000000000004</v>
      </c>
      <c r="BI847">
        <v>1.44</v>
      </c>
      <c r="BJ847">
        <v>4.1500000000000004</v>
      </c>
      <c r="BK847">
        <v>6.95</v>
      </c>
      <c r="BL847">
        <f>1/Table1[[#This Row],[odds_ft_home_team_win]]+1/Table1[[#This Row],[odds_ft_draw]]+1/Table1[[#This Row],[odds_ft_away_team_win]]-1</f>
        <v>7.9293191952462205E-2</v>
      </c>
      <c r="BM847">
        <f>Table1[[#This Row],[Margin]]/3</f>
        <v>2.6431063984154068E-2</v>
      </c>
      <c r="BN847">
        <v>1.2</v>
      </c>
      <c r="BO847">
        <v>1.67</v>
      </c>
      <c r="BP847">
        <v>2.65</v>
      </c>
      <c r="BQ847">
        <v>0</v>
      </c>
      <c r="BR847">
        <v>1.77</v>
      </c>
      <c r="BS847">
        <v>1.95</v>
      </c>
      <c r="BT847" t="s">
        <v>113</v>
      </c>
      <c r="BU847">
        <f>VLOOKUP(Table1[[#This Row],[Reference]],metron,11,FALSE)</f>
        <v>2.089675030851502</v>
      </c>
      <c r="BV847">
        <f>VLOOKUP(Table1[[#This Row],[Reference]],metron,12,FALSE)</f>
        <v>0.8354586589880707</v>
      </c>
    </row>
    <row r="848" spans="1:74" x14ac:dyDescent="0.45">
      <c r="A848" t="s">
        <v>5405</v>
      </c>
      <c r="B848">
        <v>1549155600</v>
      </c>
      <c r="C848" s="3" t="s">
        <v>3582</v>
      </c>
      <c r="D848" t="s">
        <v>65</v>
      </c>
      <c r="E848" t="s">
        <v>66</v>
      </c>
      <c r="F848" t="s">
        <v>68</v>
      </c>
      <c r="G848" t="s">
        <v>88</v>
      </c>
      <c r="H848" t="s">
        <v>66</v>
      </c>
      <c r="I848">
        <f>MROUND(Table1[[#This Row],[Prob_H]]*100,2)/100</f>
        <v>0.56000000000000005</v>
      </c>
      <c r="J848">
        <f>1/Table1[[#This Row],[odds_ft_home_team_win]]-Table1[[#This Row],[Margin/3]]</f>
        <v>0.55011461405447504</v>
      </c>
      <c r="K848">
        <f>1/Table1[[#This Row],[odds_ft_draw]]-Table1[[#This Row],[Margin/3]]</f>
        <v>0.25709211122138459</v>
      </c>
      <c r="L848">
        <f>1/Table1[[#This Row],[odds_ft_away_team_win]]-Table1[[#This Row],[Margin/3]]</f>
        <v>0.19279327472414026</v>
      </c>
      <c r="M848">
        <v>5</v>
      </c>
      <c r="N848">
        <v>1.82</v>
      </c>
      <c r="O848">
        <v>0.91</v>
      </c>
      <c r="P848">
        <v>2.19</v>
      </c>
      <c r="Q848">
        <v>0.78</v>
      </c>
      <c r="R848" t="str" cm="1">
        <f t="array" ref="R8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8">
        <v>2</v>
      </c>
      <c r="T848">
        <v>1</v>
      </c>
      <c r="U848">
        <v>3</v>
      </c>
      <c r="V848">
        <v>2</v>
      </c>
      <c r="W848">
        <v>1</v>
      </c>
      <c r="X848">
        <v>1</v>
      </c>
      <c r="Y848" t="s">
        <v>3583</v>
      </c>
      <c r="Z848">
        <v>41</v>
      </c>
      <c r="AA848">
        <v>12</v>
      </c>
      <c r="AB848">
        <v>3</v>
      </c>
      <c r="AC848">
        <v>2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29</v>
      </c>
      <c r="AL848">
        <v>10</v>
      </c>
      <c r="AM848">
        <v>9</v>
      </c>
      <c r="AN848">
        <v>4</v>
      </c>
      <c r="AO848">
        <v>20</v>
      </c>
      <c r="AP848">
        <v>6</v>
      </c>
      <c r="AQ848">
        <v>15</v>
      </c>
      <c r="AR848">
        <v>12</v>
      </c>
      <c r="AS848">
        <v>58</v>
      </c>
      <c r="AT848">
        <v>42</v>
      </c>
      <c r="AU848">
        <v>2.8</v>
      </c>
      <c r="AV848">
        <v>1.1200000000000001</v>
      </c>
      <c r="AW848">
        <v>2.77</v>
      </c>
      <c r="AX848">
        <v>64</v>
      </c>
      <c r="AY848">
        <v>78</v>
      </c>
      <c r="AZ848">
        <v>55</v>
      </c>
      <c r="BA848">
        <v>32</v>
      </c>
      <c r="BB848">
        <v>9</v>
      </c>
      <c r="BC848">
        <v>23</v>
      </c>
      <c r="BD848">
        <v>73</v>
      </c>
      <c r="BE848">
        <v>50</v>
      </c>
      <c r="BF848">
        <v>82</v>
      </c>
      <c r="BG848">
        <v>10.64</v>
      </c>
      <c r="BH848">
        <v>4</v>
      </c>
      <c r="BI848">
        <v>1.74</v>
      </c>
      <c r="BJ848">
        <v>3.55</v>
      </c>
      <c r="BK848">
        <v>4.5999999999999996</v>
      </c>
      <c r="BL848">
        <f>1/Table1[[#This Row],[odds_ft_home_team_win]]+1/Table1[[#This Row],[odds_ft_draw]]+1/Table1[[#This Row],[odds_ft_away_team_win]]-1</f>
        <v>7.3794088871057539E-2</v>
      </c>
      <c r="BM848">
        <f>Table1[[#This Row],[Margin]]/3</f>
        <v>2.4598029623685846E-2</v>
      </c>
      <c r="BN848">
        <v>1.31</v>
      </c>
      <c r="BO848">
        <v>1.95</v>
      </c>
      <c r="BP848">
        <v>3.45</v>
      </c>
      <c r="BQ848">
        <v>0</v>
      </c>
      <c r="BR848">
        <v>1.87</v>
      </c>
      <c r="BS848">
        <v>1.83</v>
      </c>
      <c r="BT848" t="s">
        <v>116</v>
      </c>
      <c r="BU848">
        <f>VLOOKUP(Table1[[#This Row],[Reference]],metron,11,FALSE)</f>
        <v>1.7546812539448771</v>
      </c>
      <c r="BV848">
        <f>VLOOKUP(Table1[[#This Row],[Reference]],metron,12,FALSE)</f>
        <v>0.93456764148958549</v>
      </c>
    </row>
    <row r="849" spans="1:74" hidden="1" x14ac:dyDescent="0.45">
      <c r="A849" t="s">
        <v>5405</v>
      </c>
      <c r="B849">
        <v>1549155600</v>
      </c>
      <c r="C849" s="3" t="s">
        <v>3582</v>
      </c>
      <c r="D849" t="s">
        <v>65</v>
      </c>
      <c r="E849" t="s">
        <v>66</v>
      </c>
      <c r="F849" t="s">
        <v>81</v>
      </c>
      <c r="G849" t="s">
        <v>77</v>
      </c>
      <c r="H849" t="s">
        <v>66</v>
      </c>
      <c r="I849">
        <f>MROUND(Table1[[#This Row],[Prob_H]]*100,2)/100</f>
        <v>0.4</v>
      </c>
      <c r="J849">
        <f>1/Table1[[#This Row],[odds_ft_home_team_win]]-Table1[[#This Row],[Margin/3]]</f>
        <v>0.40984141825656556</v>
      </c>
      <c r="K849">
        <f>1/Table1[[#This Row],[odds_ft_draw]]-Table1[[#This Row],[Margin/3]]</f>
        <v>0.29763945472220366</v>
      </c>
      <c r="L849">
        <f>1/Table1[[#This Row],[odds_ft_away_team_win]]-Table1[[#This Row],[Margin/3]]</f>
        <v>0.29251912702123078</v>
      </c>
      <c r="M849">
        <v>5</v>
      </c>
      <c r="N849">
        <v>0.7</v>
      </c>
      <c r="O849">
        <v>1.46</v>
      </c>
      <c r="P849">
        <v>1.6</v>
      </c>
      <c r="Q849">
        <v>1.38</v>
      </c>
      <c r="R849" t="str" cm="1">
        <f t="array" ref="R8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49">
        <v>2</v>
      </c>
      <c r="T849">
        <v>0</v>
      </c>
      <c r="U849">
        <v>2</v>
      </c>
      <c r="V849">
        <v>2</v>
      </c>
      <c r="W849">
        <v>2</v>
      </c>
      <c r="X849">
        <v>0</v>
      </c>
      <c r="Y849" t="s">
        <v>3584</v>
      </c>
      <c r="AA849">
        <v>5</v>
      </c>
      <c r="AB849">
        <v>4</v>
      </c>
      <c r="AC849">
        <v>2</v>
      </c>
      <c r="AD849">
        <v>0</v>
      </c>
      <c r="AE849">
        <v>3</v>
      </c>
      <c r="AF849">
        <v>1</v>
      </c>
      <c r="AG849">
        <v>1</v>
      </c>
      <c r="AH849">
        <v>1</v>
      </c>
      <c r="AI849">
        <v>4</v>
      </c>
      <c r="AJ849">
        <v>0</v>
      </c>
      <c r="AK849">
        <v>20</v>
      </c>
      <c r="AL849">
        <v>11</v>
      </c>
      <c r="AM849">
        <v>6</v>
      </c>
      <c r="AN849">
        <v>4</v>
      </c>
      <c r="AO849">
        <v>14</v>
      </c>
      <c r="AP849">
        <v>7</v>
      </c>
      <c r="AQ849">
        <v>18</v>
      </c>
      <c r="AR849">
        <v>7</v>
      </c>
      <c r="AS849">
        <v>44</v>
      </c>
      <c r="AT849">
        <v>56</v>
      </c>
      <c r="AU849">
        <v>1.94</v>
      </c>
      <c r="AV849">
        <v>1.28</v>
      </c>
      <c r="AW849">
        <v>2.1800000000000002</v>
      </c>
      <c r="AX849">
        <v>34</v>
      </c>
      <c r="AY849">
        <v>70</v>
      </c>
      <c r="AZ849">
        <v>33</v>
      </c>
      <c r="BA849">
        <v>19</v>
      </c>
      <c r="BB849">
        <v>0</v>
      </c>
      <c r="BC849">
        <v>28</v>
      </c>
      <c r="BD849">
        <v>57</v>
      </c>
      <c r="BE849">
        <v>44</v>
      </c>
      <c r="BF849">
        <v>76</v>
      </c>
      <c r="BG849">
        <v>10.76</v>
      </c>
      <c r="BH849">
        <v>4.8499999999999996</v>
      </c>
      <c r="BI849">
        <v>2.2999999999999998</v>
      </c>
      <c r="BJ849">
        <v>3.1</v>
      </c>
      <c r="BK849">
        <v>3.15</v>
      </c>
      <c r="BL849">
        <f>1/Table1[[#This Row],[odds_ft_home_team_win]]+1/Table1[[#This Row],[odds_ft_draw]]+1/Table1[[#This Row],[odds_ft_away_team_win]]-1</f>
        <v>7.4823571317260029E-2</v>
      </c>
      <c r="BM849">
        <f>Table1[[#This Row],[Margin]]/3</f>
        <v>2.4941190439086675E-2</v>
      </c>
      <c r="BN849">
        <v>1.4</v>
      </c>
      <c r="BO849">
        <v>2.25</v>
      </c>
      <c r="BP849">
        <v>4.25</v>
      </c>
      <c r="BQ849">
        <v>0</v>
      </c>
      <c r="BR849">
        <v>1.91</v>
      </c>
      <c r="BS849">
        <v>1.8</v>
      </c>
      <c r="BT849" t="s">
        <v>109</v>
      </c>
      <c r="BU849">
        <f>VLOOKUP(Table1[[#This Row],[Reference]],metron,11,FALSE)</f>
        <v>1.344038264434575</v>
      </c>
      <c r="BV849">
        <f>VLOOKUP(Table1[[#This Row],[Reference]],metron,12,FALSE)</f>
        <v>1.1515772691037469</v>
      </c>
    </row>
    <row r="850" spans="1:74" x14ac:dyDescent="0.45">
      <c r="A850" t="s">
        <v>5405</v>
      </c>
      <c r="B850">
        <v>1549163160</v>
      </c>
      <c r="C850" s="3" t="s">
        <v>3585</v>
      </c>
      <c r="D850" t="s">
        <v>65</v>
      </c>
      <c r="E850" t="s">
        <v>66</v>
      </c>
      <c r="F850" t="s">
        <v>72</v>
      </c>
      <c r="G850" t="s">
        <v>97</v>
      </c>
      <c r="H850" t="s">
        <v>66</v>
      </c>
      <c r="I850">
        <f>MROUND(Table1[[#This Row],[Prob_H]]*100,2)/100</f>
        <v>0.38</v>
      </c>
      <c r="J850">
        <f>1/Table1[[#This Row],[odds_ft_home_team_win]]-Table1[[#This Row],[Margin/3]]</f>
        <v>0.38057445200302337</v>
      </c>
      <c r="K850">
        <f>1/Table1[[#This Row],[odds_ft_draw]]-Table1[[#This Row],[Margin/3]]</f>
        <v>0.28987150415721841</v>
      </c>
      <c r="L850">
        <f>1/Table1[[#This Row],[odds_ft_away_team_win]]-Table1[[#This Row],[Margin/3]]</f>
        <v>0.32955404383975812</v>
      </c>
      <c r="M850">
        <v>5</v>
      </c>
      <c r="N850">
        <v>1.3</v>
      </c>
      <c r="O850">
        <v>0.91</v>
      </c>
      <c r="P850">
        <v>1.72</v>
      </c>
      <c r="Q850">
        <v>0.72</v>
      </c>
      <c r="R850" t="str" cm="1">
        <f t="array" ref="R8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50">
        <v>2</v>
      </c>
      <c r="T850">
        <v>0</v>
      </c>
      <c r="U850">
        <v>2</v>
      </c>
      <c r="V850">
        <v>1</v>
      </c>
      <c r="W850">
        <v>1</v>
      </c>
      <c r="X850">
        <v>0</v>
      </c>
      <c r="Y850" t="s">
        <v>3586</v>
      </c>
      <c r="AA850">
        <v>1</v>
      </c>
      <c r="AB850">
        <v>5</v>
      </c>
      <c r="AC850">
        <v>2</v>
      </c>
      <c r="AD850">
        <v>0</v>
      </c>
      <c r="AE850">
        <v>4</v>
      </c>
      <c r="AF850">
        <v>1</v>
      </c>
      <c r="AG850">
        <v>0</v>
      </c>
      <c r="AH850">
        <v>2</v>
      </c>
      <c r="AI850">
        <v>1</v>
      </c>
      <c r="AJ850">
        <v>4</v>
      </c>
      <c r="AK850">
        <v>19</v>
      </c>
      <c r="AL850">
        <v>7</v>
      </c>
      <c r="AM850">
        <v>8</v>
      </c>
      <c r="AN850">
        <v>0</v>
      </c>
      <c r="AO850">
        <v>11</v>
      </c>
      <c r="AP850">
        <v>7</v>
      </c>
      <c r="AQ850">
        <v>22</v>
      </c>
      <c r="AR850">
        <v>23</v>
      </c>
      <c r="AS850">
        <v>46</v>
      </c>
      <c r="AT850">
        <v>54</v>
      </c>
      <c r="AU850">
        <v>1.95</v>
      </c>
      <c r="AV850">
        <v>0.71</v>
      </c>
      <c r="AW850">
        <v>2.61</v>
      </c>
      <c r="AX850">
        <v>62</v>
      </c>
      <c r="AY850">
        <v>76</v>
      </c>
      <c r="AZ850">
        <v>48</v>
      </c>
      <c r="BA850">
        <v>24</v>
      </c>
      <c r="BB850">
        <v>14</v>
      </c>
      <c r="BC850">
        <v>23</v>
      </c>
      <c r="BD850">
        <v>51</v>
      </c>
      <c r="BE850">
        <v>48</v>
      </c>
      <c r="BF850">
        <v>87</v>
      </c>
      <c r="BG850">
        <v>11.46</v>
      </c>
      <c r="BH850">
        <v>5.65</v>
      </c>
      <c r="BI850">
        <v>2.4500000000000002</v>
      </c>
      <c r="BJ850">
        <v>3.15</v>
      </c>
      <c r="BK850">
        <v>2.8</v>
      </c>
      <c r="BL850">
        <f>1/Table1[[#This Row],[odds_ft_home_team_win]]+1/Table1[[#This Row],[odds_ft_draw]]+1/Table1[[#This Row],[odds_ft_away_team_win]]-1</f>
        <v>8.2766439909297107E-2</v>
      </c>
      <c r="BM850">
        <f>Table1[[#This Row],[Margin]]/3</f>
        <v>2.7588813303099036E-2</v>
      </c>
      <c r="BN850">
        <v>1.28</v>
      </c>
      <c r="BO850">
        <v>1.87</v>
      </c>
      <c r="BP850">
        <v>3.2</v>
      </c>
      <c r="BQ850">
        <v>0</v>
      </c>
      <c r="BR850">
        <v>1.69</v>
      </c>
      <c r="BS850">
        <v>2.1</v>
      </c>
      <c r="BT850" t="s">
        <v>75</v>
      </c>
      <c r="BU850">
        <f>VLOOKUP(Table1[[#This Row],[Reference]],metron,11,FALSE)</f>
        <v>1.330562659846547</v>
      </c>
      <c r="BV850">
        <f>VLOOKUP(Table1[[#This Row],[Reference]],metron,12,FALSE)</f>
        <v>1.1595268542199491</v>
      </c>
    </row>
    <row r="851" spans="1:74" x14ac:dyDescent="0.45">
      <c r="A851" t="s">
        <v>5405</v>
      </c>
      <c r="B851">
        <v>1549216800</v>
      </c>
      <c r="C851" s="3" t="s">
        <v>3587</v>
      </c>
      <c r="D851" t="s">
        <v>65</v>
      </c>
      <c r="E851" t="s">
        <v>66</v>
      </c>
      <c r="F851" t="s">
        <v>94</v>
      </c>
      <c r="G851" t="s">
        <v>85</v>
      </c>
      <c r="H851" t="s">
        <v>66</v>
      </c>
      <c r="I851">
        <f>MROUND(Table1[[#This Row],[Prob_H]]*100,2)/100</f>
        <v>0.26</v>
      </c>
      <c r="J851">
        <f>1/Table1[[#This Row],[odds_ft_home_team_win]]-Table1[[#This Row],[Margin/3]]</f>
        <v>0.25642087821043913</v>
      </c>
      <c r="K851">
        <f>1/Table1[[#This Row],[odds_ft_draw]]-Table1[[#This Row],[Margin/3]]</f>
        <v>0.26884838442419223</v>
      </c>
      <c r="L851">
        <f>1/Table1[[#This Row],[odds_ft_away_team_win]]-Table1[[#This Row],[Margin/3]]</f>
        <v>0.47473073736536869</v>
      </c>
      <c r="M851">
        <v>5</v>
      </c>
      <c r="N851">
        <v>1.33</v>
      </c>
      <c r="O851">
        <v>1.42</v>
      </c>
      <c r="P851">
        <v>1.47</v>
      </c>
      <c r="Q851">
        <v>1.29</v>
      </c>
      <c r="R851" t="str" cm="1">
        <f t="array" ref="R8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1">
        <v>1</v>
      </c>
      <c r="T851">
        <v>1</v>
      </c>
      <c r="U851">
        <v>2</v>
      </c>
      <c r="V851">
        <v>1</v>
      </c>
      <c r="W851">
        <v>0</v>
      </c>
      <c r="X851">
        <v>1</v>
      </c>
      <c r="Y851">
        <v>83</v>
      </c>
      <c r="Z851">
        <v>28</v>
      </c>
      <c r="AA851">
        <v>5</v>
      </c>
      <c r="AB851">
        <v>3</v>
      </c>
      <c r="AC851">
        <v>1</v>
      </c>
      <c r="AD851">
        <v>1</v>
      </c>
      <c r="AE851">
        <v>3</v>
      </c>
      <c r="AF851">
        <v>0</v>
      </c>
      <c r="AG851">
        <v>1</v>
      </c>
      <c r="AH851">
        <v>1</v>
      </c>
      <c r="AI851">
        <v>1</v>
      </c>
      <c r="AJ851">
        <v>2</v>
      </c>
      <c r="AK851">
        <v>15</v>
      </c>
      <c r="AL851">
        <v>15</v>
      </c>
      <c r="AM851">
        <v>5</v>
      </c>
      <c r="AN851">
        <v>4</v>
      </c>
      <c r="AO851">
        <v>10</v>
      </c>
      <c r="AP851">
        <v>11</v>
      </c>
      <c r="AQ851">
        <v>9</v>
      </c>
      <c r="AR851">
        <v>12</v>
      </c>
      <c r="AS851">
        <v>47</v>
      </c>
      <c r="AT851">
        <v>53</v>
      </c>
      <c r="AU851">
        <v>1.5</v>
      </c>
      <c r="AV851">
        <v>1.46</v>
      </c>
      <c r="AW851">
        <v>2.67</v>
      </c>
      <c r="AX851">
        <v>59</v>
      </c>
      <c r="AY851">
        <v>71</v>
      </c>
      <c r="AZ851">
        <v>50</v>
      </c>
      <c r="BA851">
        <v>25</v>
      </c>
      <c r="BB851">
        <v>13</v>
      </c>
      <c r="BC851">
        <v>21</v>
      </c>
      <c r="BD851">
        <v>67</v>
      </c>
      <c r="BE851">
        <v>54</v>
      </c>
      <c r="BF851">
        <v>79</v>
      </c>
      <c r="BG851">
        <v>9.17</v>
      </c>
      <c r="BH851">
        <v>4.92</v>
      </c>
      <c r="BI851">
        <v>3.55</v>
      </c>
      <c r="BJ851">
        <v>3.4</v>
      </c>
      <c r="BK851">
        <v>2</v>
      </c>
      <c r="BL851">
        <f>1/Table1[[#This Row],[odds_ft_home_team_win]]+1/Table1[[#This Row],[odds_ft_draw]]+1/Table1[[#This Row],[odds_ft_away_team_win]]-1</f>
        <v>7.5807787903893864E-2</v>
      </c>
      <c r="BM851">
        <f>Table1[[#This Row],[Margin]]/3</f>
        <v>2.5269262634631289E-2</v>
      </c>
      <c r="BN851">
        <v>1.25</v>
      </c>
      <c r="BO851">
        <v>1.8</v>
      </c>
      <c r="BP851">
        <v>3.05</v>
      </c>
      <c r="BQ851">
        <v>0</v>
      </c>
      <c r="BR851">
        <v>1.69</v>
      </c>
      <c r="BS851">
        <v>2.0499999999999998</v>
      </c>
      <c r="BT851" t="s">
        <v>124</v>
      </c>
      <c r="BU851">
        <f>VLOOKUP(Table1[[#This Row],[Reference]],metron,11,FALSE)</f>
        <v>1.0936930368209989</v>
      </c>
      <c r="BV851">
        <f>VLOOKUP(Table1[[#This Row],[Reference]],metron,12,FALSE)</f>
        <v>1.475756471017134</v>
      </c>
    </row>
    <row r="852" spans="1:74" x14ac:dyDescent="0.45">
      <c r="A852" t="s">
        <v>5405</v>
      </c>
      <c r="B852">
        <v>1549231200</v>
      </c>
      <c r="C852" s="3" t="s">
        <v>3588</v>
      </c>
      <c r="D852" t="s">
        <v>65</v>
      </c>
      <c r="E852" t="s">
        <v>66</v>
      </c>
      <c r="F852" t="s">
        <v>2738</v>
      </c>
      <c r="G852" t="s">
        <v>103</v>
      </c>
      <c r="H852" t="s">
        <v>66</v>
      </c>
      <c r="I852">
        <f>MROUND(Table1[[#This Row],[Prob_H]]*100,2)/100</f>
        <v>0.28000000000000003</v>
      </c>
      <c r="J852">
        <f>1/Table1[[#This Row],[odds_ft_home_team_win]]-Table1[[#This Row],[Margin/3]]</f>
        <v>0.2788551957222517</v>
      </c>
      <c r="K852">
        <f>1/Table1[[#This Row],[odds_ft_draw]]-Table1[[#This Row],[Margin/3]]</f>
        <v>0.2575150335370191</v>
      </c>
      <c r="L852">
        <f>1/Table1[[#This Row],[odds_ft_away_team_win]]-Table1[[#This Row],[Margin/3]]</f>
        <v>0.4636297707407292</v>
      </c>
      <c r="M852">
        <v>5</v>
      </c>
      <c r="N852">
        <v>1.7</v>
      </c>
      <c r="O852">
        <v>0.9</v>
      </c>
      <c r="P852">
        <v>1.41</v>
      </c>
      <c r="Q852">
        <v>0.78</v>
      </c>
      <c r="R852" t="str" cm="1">
        <f t="array" ref="R8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2">
        <v>1</v>
      </c>
      <c r="T852">
        <v>1</v>
      </c>
      <c r="U852">
        <v>2</v>
      </c>
      <c r="V852">
        <v>0</v>
      </c>
      <c r="W852">
        <v>0</v>
      </c>
      <c r="X852">
        <v>0</v>
      </c>
      <c r="Y852">
        <v>47</v>
      </c>
      <c r="Z852">
        <v>52</v>
      </c>
      <c r="AA852">
        <v>4</v>
      </c>
      <c r="AB852">
        <v>6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6</v>
      </c>
      <c r="AL852">
        <v>24</v>
      </c>
      <c r="AM852">
        <v>2</v>
      </c>
      <c r="AN852">
        <v>7</v>
      </c>
      <c r="AO852">
        <v>4</v>
      </c>
      <c r="AP852">
        <v>17</v>
      </c>
      <c r="AQ852">
        <v>10</v>
      </c>
      <c r="AR852">
        <v>12</v>
      </c>
      <c r="AS852">
        <v>52</v>
      </c>
      <c r="AT852">
        <v>48</v>
      </c>
      <c r="AU852">
        <v>0.71</v>
      </c>
      <c r="AV852">
        <v>2.2999999999999998</v>
      </c>
      <c r="AW852">
        <v>2.5</v>
      </c>
      <c r="AX852">
        <v>45</v>
      </c>
      <c r="AY852">
        <v>75</v>
      </c>
      <c r="AZ852">
        <v>45</v>
      </c>
      <c r="BA852">
        <v>30</v>
      </c>
      <c r="BB852">
        <v>15</v>
      </c>
      <c r="BC852">
        <v>15</v>
      </c>
      <c r="BD852">
        <v>70</v>
      </c>
      <c r="BE852">
        <v>40</v>
      </c>
      <c r="BF852">
        <v>85</v>
      </c>
      <c r="BG852">
        <v>10.7</v>
      </c>
      <c r="BH852">
        <v>4.5999999999999996</v>
      </c>
      <c r="BI852">
        <v>3.3</v>
      </c>
      <c r="BJ852">
        <v>3.55</v>
      </c>
      <c r="BK852">
        <v>2.0499999999999998</v>
      </c>
      <c r="BL852">
        <f>1/Table1[[#This Row],[odds_ft_home_team_win]]+1/Table1[[#This Row],[odds_ft_draw]]+1/Table1[[#This Row],[odds_ft_away_team_win]]-1</f>
        <v>7.2525321924153952E-2</v>
      </c>
      <c r="BM852">
        <f>Table1[[#This Row],[Margin]]/3</f>
        <v>2.4175107308051318E-2</v>
      </c>
      <c r="BN852">
        <v>1.25</v>
      </c>
      <c r="BO852">
        <v>1.8</v>
      </c>
      <c r="BP852">
        <v>3.05</v>
      </c>
      <c r="BQ852">
        <v>0</v>
      </c>
      <c r="BR852">
        <v>1.69</v>
      </c>
      <c r="BS852">
        <v>2.0499999999999998</v>
      </c>
      <c r="BT852" t="s">
        <v>1292</v>
      </c>
      <c r="BU852">
        <f>VLOOKUP(Table1[[#This Row],[Reference]],metron,11,FALSE)</f>
        <v>1.128766254360926</v>
      </c>
      <c r="BV852">
        <f>VLOOKUP(Table1[[#This Row],[Reference]],metron,12,FALSE)</f>
        <v>1.415794481446242</v>
      </c>
    </row>
    <row r="853" spans="1:74" x14ac:dyDescent="0.45">
      <c r="A853" t="s">
        <v>5405</v>
      </c>
      <c r="B853">
        <v>1549326960</v>
      </c>
      <c r="C853" s="3" t="s">
        <v>3589</v>
      </c>
      <c r="D853" t="s">
        <v>65</v>
      </c>
      <c r="E853" t="s">
        <v>66</v>
      </c>
      <c r="F853" t="s">
        <v>98</v>
      </c>
      <c r="G853" t="s">
        <v>611</v>
      </c>
      <c r="H853" t="s">
        <v>66</v>
      </c>
      <c r="I853">
        <f>MROUND(Table1[[#This Row],[Prob_H]]*100,2)/100</f>
        <v>0.68</v>
      </c>
      <c r="J853">
        <f>1/Table1[[#This Row],[odds_ft_home_team_win]]-Table1[[#This Row],[Margin/3]]</f>
        <v>0.67323550289898448</v>
      </c>
      <c r="K853">
        <f>1/Table1[[#This Row],[odds_ft_draw]]-Table1[[#This Row],[Margin/3]]</f>
        <v>0.21489865901997182</v>
      </c>
      <c r="L853">
        <f>1/Table1[[#This Row],[odds_ft_away_team_win]]-Table1[[#This Row],[Margin/3]]</f>
        <v>0.11186583808104372</v>
      </c>
      <c r="M853">
        <v>5</v>
      </c>
      <c r="N853">
        <v>1</v>
      </c>
      <c r="O853">
        <v>0.5</v>
      </c>
      <c r="P853">
        <v>1</v>
      </c>
      <c r="Q853">
        <v>0.35</v>
      </c>
      <c r="R853" t="str" cm="1">
        <f t="array" ref="R8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AA853">
        <v>9</v>
      </c>
      <c r="AB853">
        <v>4</v>
      </c>
      <c r="AC853">
        <v>2</v>
      </c>
      <c r="AD853">
        <v>0</v>
      </c>
      <c r="AE853">
        <v>3</v>
      </c>
      <c r="AF853">
        <v>0</v>
      </c>
      <c r="AG853">
        <v>0</v>
      </c>
      <c r="AH853">
        <v>2</v>
      </c>
      <c r="AI853">
        <v>1</v>
      </c>
      <c r="AJ853">
        <v>2</v>
      </c>
      <c r="AK853">
        <v>13</v>
      </c>
      <c r="AL853">
        <v>6</v>
      </c>
      <c r="AM853">
        <v>7</v>
      </c>
      <c r="AN853">
        <v>2</v>
      </c>
      <c r="AO853">
        <v>6</v>
      </c>
      <c r="AP853">
        <v>4</v>
      </c>
      <c r="AQ853">
        <v>10</v>
      </c>
      <c r="AR853">
        <v>12</v>
      </c>
      <c r="AS853">
        <v>68</v>
      </c>
      <c r="AT853">
        <v>32</v>
      </c>
      <c r="AU853">
        <v>1.88</v>
      </c>
      <c r="AV853">
        <v>0.69</v>
      </c>
      <c r="AW853">
        <v>2.65</v>
      </c>
      <c r="AX853">
        <v>50</v>
      </c>
      <c r="AY853">
        <v>75</v>
      </c>
      <c r="AZ853">
        <v>45</v>
      </c>
      <c r="BA853">
        <v>25</v>
      </c>
      <c r="BB853">
        <v>15</v>
      </c>
      <c r="BC853">
        <v>25</v>
      </c>
      <c r="BD853">
        <v>55</v>
      </c>
      <c r="BE853">
        <v>45</v>
      </c>
      <c r="BF853">
        <v>90</v>
      </c>
      <c r="BG853">
        <v>10.8</v>
      </c>
      <c r="BH853">
        <v>4.7</v>
      </c>
      <c r="BI853">
        <v>1.43</v>
      </c>
      <c r="BJ853">
        <v>4.1500000000000004</v>
      </c>
      <c r="BK853">
        <v>7.25</v>
      </c>
      <c r="BL853">
        <f>1/Table1[[#This Row],[odds_ft_home_team_win]]+1/Table1[[#This Row],[odds_ft_draw]]+1/Table1[[#This Row],[odds_ft_away_team_win]]-1</f>
        <v>7.8195589205144689E-2</v>
      </c>
      <c r="BM853">
        <f>Table1[[#This Row],[Margin]]/3</f>
        <v>2.6065196401714896E-2</v>
      </c>
      <c r="BN853">
        <v>1.32</v>
      </c>
      <c r="BO853">
        <v>2</v>
      </c>
      <c r="BP853">
        <v>3.55</v>
      </c>
      <c r="BQ853">
        <v>0</v>
      </c>
      <c r="BR853">
        <v>2.2000000000000002</v>
      </c>
      <c r="BS853">
        <v>1.61</v>
      </c>
      <c r="BT853" t="s">
        <v>2745</v>
      </c>
      <c r="BU853">
        <f>VLOOKUP(Table1[[#This Row],[Reference]],metron,11,FALSE)</f>
        <v>2.1359338061465718</v>
      </c>
      <c r="BV853">
        <f>VLOOKUP(Table1[[#This Row],[Reference]],metron,12,FALSE)</f>
        <v>0.77482269503546097</v>
      </c>
    </row>
    <row r="854" spans="1:74" hidden="1" x14ac:dyDescent="0.45">
      <c r="A854" t="s">
        <v>5413</v>
      </c>
      <c r="B854">
        <v>1421622000</v>
      </c>
      <c r="C854" s="3" t="s">
        <v>1384</v>
      </c>
      <c r="D854" t="s">
        <v>65</v>
      </c>
      <c r="E854" t="s">
        <v>66</v>
      </c>
      <c r="F854" t="s">
        <v>98</v>
      </c>
      <c r="G854" t="s">
        <v>94</v>
      </c>
      <c r="H854" t="s">
        <v>66</v>
      </c>
      <c r="I854" t="e">
        <f>MROUND(Table1[[#This Row],[Prob_H]]*100,2)/100</f>
        <v>#DIV/0!</v>
      </c>
      <c r="J854" t="e">
        <f>1/Table1[[#This Row],[odds_ft_home_team_win]]-Table1[[#This Row],[Margin/3]]</f>
        <v>#DIV/0!</v>
      </c>
      <c r="K854" t="e">
        <f>1/Table1[[#This Row],[odds_ft_draw]]-Table1[[#This Row],[Margin/3]]</f>
        <v>#DIV/0!</v>
      </c>
      <c r="L854" t="e">
        <f>1/Table1[[#This Row],[odds_ft_away_team_win]]-Table1[[#This Row],[Margin/3]]</f>
        <v>#DIV/0!</v>
      </c>
      <c r="M854">
        <v>2</v>
      </c>
      <c r="N854">
        <v>0.89</v>
      </c>
      <c r="O854">
        <v>1.6</v>
      </c>
      <c r="P854">
        <v>1.37</v>
      </c>
      <c r="Q854">
        <v>1.22</v>
      </c>
      <c r="R854" t="str" cm="1">
        <f t="array" ref="R8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54">
        <v>2</v>
      </c>
      <c r="T854">
        <v>1</v>
      </c>
      <c r="U854">
        <v>3</v>
      </c>
      <c r="V854">
        <v>2</v>
      </c>
      <c r="W854">
        <v>2</v>
      </c>
      <c r="X854">
        <v>0</v>
      </c>
      <c r="Y854" t="s">
        <v>1385</v>
      </c>
      <c r="Z854">
        <v>84</v>
      </c>
      <c r="AA854">
        <v>3</v>
      </c>
      <c r="AB854">
        <v>11</v>
      </c>
      <c r="AC854">
        <v>3</v>
      </c>
      <c r="AD854">
        <v>0</v>
      </c>
      <c r="AE854">
        <v>4</v>
      </c>
      <c r="AF854">
        <v>1</v>
      </c>
      <c r="AG854">
        <v>0</v>
      </c>
      <c r="AH854">
        <v>3</v>
      </c>
      <c r="AI854">
        <v>3</v>
      </c>
      <c r="AJ854">
        <v>2</v>
      </c>
      <c r="AK854">
        <v>10</v>
      </c>
      <c r="AL854">
        <v>7</v>
      </c>
      <c r="AM854">
        <v>3</v>
      </c>
      <c r="AN854">
        <v>5</v>
      </c>
      <c r="AO854">
        <v>7</v>
      </c>
      <c r="AP854">
        <v>2</v>
      </c>
      <c r="AQ854">
        <v>12</v>
      </c>
      <c r="AR854">
        <v>14</v>
      </c>
      <c r="AS854">
        <v>43</v>
      </c>
      <c r="AT854">
        <v>57</v>
      </c>
      <c r="AU854">
        <v>0</v>
      </c>
      <c r="AV854">
        <v>0</v>
      </c>
      <c r="AW854">
        <v>2.25</v>
      </c>
      <c r="AX854">
        <v>47</v>
      </c>
      <c r="AY854">
        <v>57</v>
      </c>
      <c r="AZ854">
        <v>42</v>
      </c>
      <c r="BA854">
        <v>21</v>
      </c>
      <c r="BB854">
        <v>16</v>
      </c>
      <c r="BC854">
        <v>16</v>
      </c>
      <c r="BD854">
        <v>58</v>
      </c>
      <c r="BE854">
        <v>42</v>
      </c>
      <c r="BF854">
        <v>78</v>
      </c>
      <c r="BG854">
        <v>11.33</v>
      </c>
      <c r="BH854">
        <v>5.36</v>
      </c>
      <c r="BI854">
        <v>0</v>
      </c>
      <c r="BJ854">
        <v>0</v>
      </c>
      <c r="BK854">
        <v>0</v>
      </c>
      <c r="BL854" t="e">
        <f>1/Table1[[#This Row],[odds_ft_home_team_win]]+1/Table1[[#This Row],[odds_ft_draw]]+1/Table1[[#This Row],[odds_ft_away_team_win]]-1</f>
        <v>#DIV/0!</v>
      </c>
      <c r="BM854" t="e">
        <f>Table1[[#This Row],[Margin]]/3</f>
        <v>#DIV/0!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 t="s">
        <v>128</v>
      </c>
      <c r="BU854" t="e">
        <f>VLOOKUP(Table1[[#This Row],[Reference]],metron,11,FALSE)</f>
        <v>#DIV/0!</v>
      </c>
      <c r="BV854" t="e">
        <f>VLOOKUP(Table1[[#This Row],[Reference]],metron,12,FALSE)</f>
        <v>#DIV/0!</v>
      </c>
    </row>
    <row r="855" spans="1:74" hidden="1" x14ac:dyDescent="0.45">
      <c r="A855" t="s">
        <v>5404</v>
      </c>
      <c r="B855">
        <v>1566000000</v>
      </c>
      <c r="C855" s="3" t="s">
        <v>3876</v>
      </c>
      <c r="D855" t="s">
        <v>65</v>
      </c>
      <c r="E855" t="s">
        <v>66</v>
      </c>
      <c r="F855" t="s">
        <v>73</v>
      </c>
      <c r="G855" t="s">
        <v>103</v>
      </c>
      <c r="H855" t="s">
        <v>3839</v>
      </c>
      <c r="I855">
        <f>MROUND(Table1[[#This Row],[Prob_H]]*100,2)/100</f>
        <v>0.32</v>
      </c>
      <c r="J855">
        <f>1/Table1[[#This Row],[odds_ft_home_team_win]]-Table1[[#This Row],[Margin/3]]</f>
        <v>0.31256878714505837</v>
      </c>
      <c r="K855">
        <f>1/Table1[[#This Row],[odds_ft_draw]]-Table1[[#This Row],[Margin/3]]</f>
        <v>0.25930002201188646</v>
      </c>
      <c r="L855">
        <f>1/Table1[[#This Row],[odds_ft_away_team_win]]-Table1[[#This Row],[Margin/3]]</f>
        <v>0.42813119084305529</v>
      </c>
      <c r="M855">
        <v>5</v>
      </c>
      <c r="N855">
        <v>0.5</v>
      </c>
      <c r="O855">
        <v>0.5</v>
      </c>
      <c r="P855">
        <v>1.1399999999999999</v>
      </c>
      <c r="Q855">
        <v>1.1399999999999999</v>
      </c>
      <c r="R855" t="str" cm="1">
        <f t="array" ref="R8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55">
        <v>0</v>
      </c>
      <c r="T855">
        <v>4</v>
      </c>
      <c r="U855">
        <v>4</v>
      </c>
      <c r="V855">
        <v>2</v>
      </c>
      <c r="W855">
        <v>0</v>
      </c>
      <c r="X855">
        <v>2</v>
      </c>
      <c r="Z855" t="s">
        <v>3877</v>
      </c>
      <c r="AA855">
        <v>4</v>
      </c>
      <c r="AB855">
        <v>1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8</v>
      </c>
      <c r="AL855">
        <v>14</v>
      </c>
      <c r="AM855">
        <v>3</v>
      </c>
      <c r="AN855">
        <v>7</v>
      </c>
      <c r="AO855">
        <v>5</v>
      </c>
      <c r="AP855">
        <v>7</v>
      </c>
      <c r="AQ855">
        <v>15</v>
      </c>
      <c r="AR855">
        <v>17</v>
      </c>
      <c r="AS855">
        <v>49</v>
      </c>
      <c r="AT855">
        <v>51</v>
      </c>
      <c r="AU855">
        <v>1.02</v>
      </c>
      <c r="AV855">
        <v>1.74</v>
      </c>
      <c r="AW855">
        <v>3.75</v>
      </c>
      <c r="AX855">
        <v>100</v>
      </c>
      <c r="AY855">
        <v>100</v>
      </c>
      <c r="AZ855">
        <v>75</v>
      </c>
      <c r="BA855">
        <v>50</v>
      </c>
      <c r="BB855">
        <v>25</v>
      </c>
      <c r="BC855">
        <v>75</v>
      </c>
      <c r="BD855">
        <v>100</v>
      </c>
      <c r="BE855">
        <v>75</v>
      </c>
      <c r="BF855">
        <v>75</v>
      </c>
      <c r="BG855">
        <v>11</v>
      </c>
      <c r="BH855">
        <v>6.5</v>
      </c>
      <c r="BI855">
        <v>2.95</v>
      </c>
      <c r="BJ855">
        <v>3.5</v>
      </c>
      <c r="BK855">
        <v>2.2000000000000002</v>
      </c>
      <c r="BL855">
        <f>1/Table1[[#This Row],[odds_ft_home_team_win]]+1/Table1[[#This Row],[odds_ft_draw]]+1/Table1[[#This Row],[odds_ft_away_team_win]]-1</f>
        <v>7.9242791107197785E-2</v>
      </c>
      <c r="BM855">
        <f>Table1[[#This Row],[Margin]]/3</f>
        <v>2.6414263702399261E-2</v>
      </c>
      <c r="BN855">
        <v>1.23</v>
      </c>
      <c r="BO855">
        <v>1.74</v>
      </c>
      <c r="BP855">
        <v>2.85</v>
      </c>
      <c r="BQ855">
        <v>5.25</v>
      </c>
      <c r="BR855">
        <v>1.61</v>
      </c>
      <c r="BS855">
        <v>2.2000000000000002</v>
      </c>
      <c r="BT855" t="s">
        <v>3786</v>
      </c>
      <c r="BU855">
        <f>VLOOKUP(Table1[[#This Row],[Reference]],metron,11,FALSE)</f>
        <v>1.210167055864918</v>
      </c>
      <c r="BV855">
        <f>VLOOKUP(Table1[[#This Row],[Reference]],metron,12,FALSE)</f>
        <v>1.3211783725525419</v>
      </c>
    </row>
    <row r="856" spans="1:74" hidden="1" x14ac:dyDescent="0.45">
      <c r="A856" t="s">
        <v>5404</v>
      </c>
      <c r="B856">
        <v>1566007200</v>
      </c>
      <c r="C856" s="3" t="s">
        <v>3878</v>
      </c>
      <c r="D856" t="s">
        <v>65</v>
      </c>
      <c r="E856" t="s">
        <v>66</v>
      </c>
      <c r="F856" t="s">
        <v>93</v>
      </c>
      <c r="G856" t="s">
        <v>77</v>
      </c>
      <c r="H856" t="s">
        <v>3793</v>
      </c>
      <c r="I856">
        <f>MROUND(Table1[[#This Row],[Prob_H]]*100,2)/100</f>
        <v>0.26</v>
      </c>
      <c r="J856">
        <f>1/Table1[[#This Row],[odds_ft_home_team_win]]-Table1[[#This Row],[Margin/3]]</f>
        <v>0.26446593473072955</v>
      </c>
      <c r="K856">
        <f>1/Table1[[#This Row],[odds_ft_draw]]-Table1[[#This Row],[Margin/3]]</f>
        <v>0.27311832495352856</v>
      </c>
      <c r="L856">
        <f>1/Table1[[#This Row],[odds_ft_away_team_win]]-Table1[[#This Row],[Margin/3]]</f>
        <v>0.46241574031574195</v>
      </c>
      <c r="M856">
        <v>5</v>
      </c>
      <c r="N856">
        <v>1.5</v>
      </c>
      <c r="O856">
        <v>0.5</v>
      </c>
      <c r="P856">
        <v>0.93</v>
      </c>
      <c r="Q856">
        <v>1.21</v>
      </c>
      <c r="R856" t="str" cm="1">
        <f t="array" ref="R8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56">
        <v>1</v>
      </c>
      <c r="T856">
        <v>3</v>
      </c>
      <c r="U856">
        <v>4</v>
      </c>
      <c r="V856">
        <v>2</v>
      </c>
      <c r="W856">
        <v>0</v>
      </c>
      <c r="X856">
        <v>2</v>
      </c>
      <c r="Y856">
        <v>71</v>
      </c>
      <c r="Z856" t="s">
        <v>3879</v>
      </c>
      <c r="AA856">
        <v>4</v>
      </c>
      <c r="AB856">
        <v>4</v>
      </c>
      <c r="AC856">
        <v>5</v>
      </c>
      <c r="AD856">
        <v>0</v>
      </c>
      <c r="AE856">
        <v>3</v>
      </c>
      <c r="AF856">
        <v>0</v>
      </c>
      <c r="AG856">
        <v>2</v>
      </c>
      <c r="AH856">
        <v>3</v>
      </c>
      <c r="AI856">
        <v>0</v>
      </c>
      <c r="AJ856">
        <v>3</v>
      </c>
      <c r="AK856">
        <v>5</v>
      </c>
      <c r="AL856">
        <v>13</v>
      </c>
      <c r="AM856">
        <v>2</v>
      </c>
      <c r="AN856">
        <v>5</v>
      </c>
      <c r="AO856">
        <v>3</v>
      </c>
      <c r="AP856">
        <v>8</v>
      </c>
      <c r="AQ856">
        <v>19</v>
      </c>
      <c r="AR856">
        <v>21</v>
      </c>
      <c r="AS856">
        <v>48</v>
      </c>
      <c r="AT856">
        <v>52</v>
      </c>
      <c r="AU856">
        <v>0.67</v>
      </c>
      <c r="AV856">
        <v>1.49</v>
      </c>
      <c r="AW856">
        <v>1.75</v>
      </c>
      <c r="AX856">
        <v>25</v>
      </c>
      <c r="AY856">
        <v>50</v>
      </c>
      <c r="AZ856">
        <v>50</v>
      </c>
      <c r="BA856">
        <v>0</v>
      </c>
      <c r="BB856">
        <v>0</v>
      </c>
      <c r="BC856">
        <v>0</v>
      </c>
      <c r="BD856">
        <v>50</v>
      </c>
      <c r="BE856">
        <v>50</v>
      </c>
      <c r="BF856">
        <v>75</v>
      </c>
      <c r="BG856">
        <v>6.5</v>
      </c>
      <c r="BH856">
        <v>7</v>
      </c>
      <c r="BI856">
        <v>3.45</v>
      </c>
      <c r="BJ856">
        <v>3.35</v>
      </c>
      <c r="BK856">
        <v>2.0499999999999998</v>
      </c>
      <c r="BL856">
        <f>1/Table1[[#This Row],[odds_ft_home_team_win]]+1/Table1[[#This Row],[odds_ft_draw]]+1/Table1[[#This Row],[odds_ft_away_team_win]]-1</f>
        <v>7.6167413199115686E-2</v>
      </c>
      <c r="BM856">
        <f>Table1[[#This Row],[Margin]]/3</f>
        <v>2.5389137733038563E-2</v>
      </c>
      <c r="BN856">
        <v>1.35</v>
      </c>
      <c r="BO856">
        <v>2.1</v>
      </c>
      <c r="BP856">
        <v>3.8</v>
      </c>
      <c r="BQ856">
        <v>7.25</v>
      </c>
      <c r="BR856">
        <v>1.87</v>
      </c>
      <c r="BS856">
        <v>1.87</v>
      </c>
      <c r="BT856" t="s">
        <v>3790</v>
      </c>
      <c r="BU856">
        <f>VLOOKUP(Table1[[#This Row],[Reference]],metron,11,FALSE)</f>
        <v>1.0936930368209989</v>
      </c>
      <c r="BV856">
        <f>VLOOKUP(Table1[[#This Row],[Reference]],metron,12,FALSE)</f>
        <v>1.475756471017134</v>
      </c>
    </row>
    <row r="857" spans="1:74" hidden="1" x14ac:dyDescent="0.45">
      <c r="A857" t="s">
        <v>5404</v>
      </c>
      <c r="B857">
        <v>1566079200</v>
      </c>
      <c r="C857" s="3" t="s">
        <v>3880</v>
      </c>
      <c r="D857" t="s">
        <v>65</v>
      </c>
      <c r="E857" t="s">
        <v>66</v>
      </c>
      <c r="F857" t="s">
        <v>3792</v>
      </c>
      <c r="G857" t="s">
        <v>68</v>
      </c>
      <c r="H857" t="s">
        <v>3836</v>
      </c>
      <c r="I857">
        <f>MROUND(Table1[[#This Row],[Prob_H]]*100,2)/100</f>
        <v>0.28000000000000003</v>
      </c>
      <c r="J857">
        <f>1/Table1[[#This Row],[odds_ft_home_team_win]]-Table1[[#This Row],[Margin/3]]</f>
        <v>0.27147944294768317</v>
      </c>
      <c r="K857">
        <f>1/Table1[[#This Row],[odds_ft_draw]]-Table1[[#This Row],[Margin/3]]</f>
        <v>0.29043229772143347</v>
      </c>
      <c r="L857">
        <f>1/Table1[[#This Row],[odds_ft_away_team_win]]-Table1[[#This Row],[Margin/3]]</f>
        <v>0.43808825933088347</v>
      </c>
      <c r="M857">
        <v>5</v>
      </c>
      <c r="N857">
        <v>1.5</v>
      </c>
      <c r="O857">
        <v>1.5</v>
      </c>
      <c r="P857">
        <v>0.86</v>
      </c>
      <c r="Q857">
        <v>1.33</v>
      </c>
      <c r="R857" t="str" cm="1">
        <f t="array" ref="R8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57">
        <v>1</v>
      </c>
      <c r="T857">
        <v>1</v>
      </c>
      <c r="U857">
        <v>2</v>
      </c>
      <c r="V857">
        <v>0</v>
      </c>
      <c r="W857">
        <v>0</v>
      </c>
      <c r="X857">
        <v>0</v>
      </c>
      <c r="Y857">
        <v>80</v>
      </c>
      <c r="Z857">
        <v>77</v>
      </c>
      <c r="AA857">
        <v>2</v>
      </c>
      <c r="AB857">
        <v>8</v>
      </c>
      <c r="AC857">
        <v>2</v>
      </c>
      <c r="AD857">
        <v>1</v>
      </c>
      <c r="AE857">
        <v>0</v>
      </c>
      <c r="AF857">
        <v>0</v>
      </c>
      <c r="AG857">
        <v>1</v>
      </c>
      <c r="AH857">
        <v>2</v>
      </c>
      <c r="AI857">
        <v>0</v>
      </c>
      <c r="AJ857">
        <v>0</v>
      </c>
      <c r="AK857">
        <v>10</v>
      </c>
      <c r="AL857">
        <v>7</v>
      </c>
      <c r="AM857">
        <v>4</v>
      </c>
      <c r="AN857">
        <v>3</v>
      </c>
      <c r="AO857">
        <v>6</v>
      </c>
      <c r="AP857">
        <v>4</v>
      </c>
      <c r="AQ857">
        <v>11</v>
      </c>
      <c r="AR857">
        <v>11</v>
      </c>
      <c r="AS857">
        <v>35</v>
      </c>
      <c r="AT857">
        <v>65</v>
      </c>
      <c r="AU857">
        <v>1.06</v>
      </c>
      <c r="AV857">
        <v>0.88</v>
      </c>
      <c r="AW857">
        <v>1.5</v>
      </c>
      <c r="AX857">
        <v>0</v>
      </c>
      <c r="AY857">
        <v>50</v>
      </c>
      <c r="AZ857">
        <v>0</v>
      </c>
      <c r="BA857">
        <v>0</v>
      </c>
      <c r="BB857">
        <v>0</v>
      </c>
      <c r="BC857">
        <v>0</v>
      </c>
      <c r="BD857">
        <v>50</v>
      </c>
      <c r="BE857">
        <v>25</v>
      </c>
      <c r="BF857">
        <v>75</v>
      </c>
      <c r="BG857">
        <v>8</v>
      </c>
      <c r="BH857">
        <v>6</v>
      </c>
      <c r="BI857">
        <v>3.35</v>
      </c>
      <c r="BJ857">
        <v>3.15</v>
      </c>
      <c r="BK857">
        <v>2.15</v>
      </c>
      <c r="BL857">
        <f>1/Table1[[#This Row],[odds_ft_home_team_win]]+1/Table1[[#This Row],[odds_ft_draw]]+1/Table1[[#This Row],[odds_ft_away_team_win]]-1</f>
        <v>8.108405921665196E-2</v>
      </c>
      <c r="BM857">
        <f>Table1[[#This Row],[Margin]]/3</f>
        <v>2.7028019738883986E-2</v>
      </c>
      <c r="BN857">
        <v>1.33</v>
      </c>
      <c r="BO857">
        <v>2</v>
      </c>
      <c r="BP857">
        <v>3.6</v>
      </c>
      <c r="BQ857">
        <v>7</v>
      </c>
      <c r="BR857">
        <v>1.8</v>
      </c>
      <c r="BS857">
        <v>1.95</v>
      </c>
      <c r="BT857" t="s">
        <v>3795</v>
      </c>
      <c r="BU857">
        <f>VLOOKUP(Table1[[#This Row],[Reference]],metron,11,FALSE)</f>
        <v>1.128766254360926</v>
      </c>
      <c r="BV857">
        <f>VLOOKUP(Table1[[#This Row],[Reference]],metron,12,FALSE)</f>
        <v>1.415794481446242</v>
      </c>
    </row>
    <row r="858" spans="1:74" x14ac:dyDescent="0.45">
      <c r="A858" t="s">
        <v>5404</v>
      </c>
      <c r="B858">
        <v>1566086400</v>
      </c>
      <c r="C858" s="3" t="s">
        <v>3881</v>
      </c>
      <c r="D858" t="s">
        <v>65</v>
      </c>
      <c r="E858" t="s">
        <v>66</v>
      </c>
      <c r="F858" t="s">
        <v>81</v>
      </c>
      <c r="G858" t="s">
        <v>98</v>
      </c>
      <c r="H858" t="s">
        <v>3815</v>
      </c>
      <c r="I858">
        <f>MROUND(Table1[[#This Row],[Prob_H]]*100,2)/100</f>
        <v>0.6</v>
      </c>
      <c r="J858">
        <f>1/Table1[[#This Row],[odds_ft_home_team_win]]-Table1[[#This Row],[Margin/3]]</f>
        <v>0.60222575875930084</v>
      </c>
      <c r="K858">
        <f>1/Table1[[#This Row],[odds_ft_draw]]-Table1[[#This Row],[Margin/3]]</f>
        <v>0.22645949811126326</v>
      </c>
      <c r="L858">
        <f>1/Table1[[#This Row],[odds_ft_away_team_win]]-Table1[[#This Row],[Margin/3]]</f>
        <v>0.17131474312943601</v>
      </c>
      <c r="M858">
        <v>5</v>
      </c>
      <c r="N858">
        <v>1</v>
      </c>
      <c r="O858">
        <v>0.5</v>
      </c>
      <c r="P858">
        <v>2.13</v>
      </c>
      <c r="Q858">
        <v>1.21</v>
      </c>
      <c r="R858" t="str" cm="1">
        <f t="array" ref="R8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58">
        <v>4</v>
      </c>
      <c r="T858">
        <v>3</v>
      </c>
      <c r="U858">
        <v>7</v>
      </c>
      <c r="V858">
        <v>3</v>
      </c>
      <c r="W858">
        <v>2</v>
      </c>
      <c r="X858">
        <v>1</v>
      </c>
      <c r="Y858" t="s">
        <v>3882</v>
      </c>
      <c r="Z858" t="s">
        <v>3883</v>
      </c>
      <c r="AA858">
        <v>7</v>
      </c>
      <c r="AB858">
        <v>5</v>
      </c>
      <c r="AC858">
        <v>1</v>
      </c>
      <c r="AD858">
        <v>0</v>
      </c>
      <c r="AE858">
        <v>3</v>
      </c>
      <c r="AF858">
        <v>0</v>
      </c>
      <c r="AG858">
        <v>0</v>
      </c>
      <c r="AH858">
        <v>1</v>
      </c>
      <c r="AI858">
        <v>2</v>
      </c>
      <c r="AJ858">
        <v>1</v>
      </c>
      <c r="AK858">
        <v>14</v>
      </c>
      <c r="AL858">
        <v>12</v>
      </c>
      <c r="AM858">
        <v>9</v>
      </c>
      <c r="AN858">
        <v>4</v>
      </c>
      <c r="AO858">
        <v>5</v>
      </c>
      <c r="AP858">
        <v>8</v>
      </c>
      <c r="AQ858">
        <v>8</v>
      </c>
      <c r="AR858">
        <v>15</v>
      </c>
      <c r="AS858">
        <v>59</v>
      </c>
      <c r="AT858">
        <v>41</v>
      </c>
      <c r="AU858">
        <v>1.79</v>
      </c>
      <c r="AV858">
        <v>1.26</v>
      </c>
      <c r="AW858">
        <v>1.25</v>
      </c>
      <c r="AX858">
        <v>25</v>
      </c>
      <c r="AY858">
        <v>50</v>
      </c>
      <c r="AZ858">
        <v>25</v>
      </c>
      <c r="BA858">
        <v>0</v>
      </c>
      <c r="BB858">
        <v>0</v>
      </c>
      <c r="BC858">
        <v>25</v>
      </c>
      <c r="BD858">
        <v>50</v>
      </c>
      <c r="BE858">
        <v>25</v>
      </c>
      <c r="BF858">
        <v>25</v>
      </c>
      <c r="BG858">
        <v>13.5</v>
      </c>
      <c r="BH858">
        <v>6.5</v>
      </c>
      <c r="BI858">
        <v>1.59</v>
      </c>
      <c r="BJ858">
        <v>3.95</v>
      </c>
      <c r="BK858">
        <v>5.05</v>
      </c>
      <c r="BL858">
        <f>1/Table1[[#This Row],[odds_ft_home_team_win]]+1/Table1[[#This Row],[odds_ft_draw]]+1/Table1[[#This Row],[odds_ft_away_team_win]]-1</f>
        <v>8.011517655228606E-2</v>
      </c>
      <c r="BM858">
        <f>Table1[[#This Row],[Margin]]/3</f>
        <v>2.670505885076202E-2</v>
      </c>
      <c r="BN858">
        <v>1.26</v>
      </c>
      <c r="BO858">
        <v>1.83</v>
      </c>
      <c r="BP858">
        <v>3.1</v>
      </c>
      <c r="BQ858">
        <v>5.8</v>
      </c>
      <c r="BR858">
        <v>1.83</v>
      </c>
      <c r="BS858">
        <v>1.91</v>
      </c>
      <c r="BT858" t="s">
        <v>109</v>
      </c>
      <c r="BU858">
        <f>VLOOKUP(Table1[[#This Row],[Reference]],metron,11,FALSE)</f>
        <v>1.841836734693878</v>
      </c>
      <c r="BV858">
        <f>VLOOKUP(Table1[[#This Row],[Reference]],metron,12,FALSE)</f>
        <v>0.88917233560090703</v>
      </c>
    </row>
    <row r="859" spans="1:74" hidden="1" x14ac:dyDescent="0.45">
      <c r="A859" t="s">
        <v>5413</v>
      </c>
      <c r="B859">
        <v>1422147600</v>
      </c>
      <c r="C859" s="3" t="s">
        <v>1391</v>
      </c>
      <c r="D859" t="s">
        <v>65</v>
      </c>
      <c r="E859" t="s">
        <v>66</v>
      </c>
      <c r="F859" t="s">
        <v>68</v>
      </c>
      <c r="G859" t="s">
        <v>72</v>
      </c>
      <c r="H859" t="s">
        <v>66</v>
      </c>
      <c r="I859" t="e">
        <f>MROUND(Table1[[#This Row],[Prob_H]]*100,2)/100</f>
        <v>#DIV/0!</v>
      </c>
      <c r="J859" t="e">
        <f>1/Table1[[#This Row],[odds_ft_home_team_win]]-Table1[[#This Row],[Margin/3]]</f>
        <v>#DIV/0!</v>
      </c>
      <c r="K859" t="e">
        <f>1/Table1[[#This Row],[odds_ft_draw]]-Table1[[#This Row],[Margin/3]]</f>
        <v>#DIV/0!</v>
      </c>
      <c r="L859" t="e">
        <f>1/Table1[[#This Row],[odds_ft_away_team_win]]-Table1[[#This Row],[Margin/3]]</f>
        <v>#DIV/0!</v>
      </c>
      <c r="M859">
        <v>3</v>
      </c>
      <c r="N859">
        <v>1.75</v>
      </c>
      <c r="O859">
        <v>0.67</v>
      </c>
      <c r="P859">
        <v>2</v>
      </c>
      <c r="Q859">
        <v>0.82</v>
      </c>
      <c r="R859" t="str" cm="1">
        <f t="array" ref="R8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59">
        <v>1</v>
      </c>
      <c r="T859">
        <v>2</v>
      </c>
      <c r="U859">
        <v>3</v>
      </c>
      <c r="V859">
        <v>2</v>
      </c>
      <c r="W859">
        <v>1</v>
      </c>
      <c r="X859">
        <v>1</v>
      </c>
      <c r="Y859">
        <v>44</v>
      </c>
      <c r="Z859" t="s">
        <v>1392</v>
      </c>
      <c r="AA859">
        <v>-1</v>
      </c>
      <c r="AB859">
        <v>-1</v>
      </c>
      <c r="AC859">
        <v>3</v>
      </c>
      <c r="AD859">
        <v>0</v>
      </c>
      <c r="AE859">
        <v>4</v>
      </c>
      <c r="AF859">
        <v>0</v>
      </c>
      <c r="AG859">
        <v>1</v>
      </c>
      <c r="AH859">
        <v>2</v>
      </c>
      <c r="AI859">
        <v>2</v>
      </c>
      <c r="AJ859">
        <v>2</v>
      </c>
      <c r="AK859">
        <v>-1</v>
      </c>
      <c r="AL859">
        <v>-1</v>
      </c>
      <c r="AM859">
        <v>-1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0</v>
      </c>
      <c r="AV859">
        <v>0</v>
      </c>
      <c r="AW859">
        <v>2.08</v>
      </c>
      <c r="AX859">
        <v>56</v>
      </c>
      <c r="AY859">
        <v>64</v>
      </c>
      <c r="AZ859">
        <v>25</v>
      </c>
      <c r="BA859">
        <v>10</v>
      </c>
      <c r="BB859">
        <v>10</v>
      </c>
      <c r="BC859">
        <v>33</v>
      </c>
      <c r="BD859">
        <v>74</v>
      </c>
      <c r="BE859">
        <v>25</v>
      </c>
      <c r="BF859">
        <v>57</v>
      </c>
      <c r="BG859">
        <v>8.7100000000000009</v>
      </c>
      <c r="BH859">
        <v>4.8600000000000003</v>
      </c>
      <c r="BI859">
        <v>0</v>
      </c>
      <c r="BJ859">
        <v>0</v>
      </c>
      <c r="BK859">
        <v>0</v>
      </c>
      <c r="BL859" t="e">
        <f>1/Table1[[#This Row],[odds_ft_home_team_win]]+1/Table1[[#This Row],[odds_ft_draw]]+1/Table1[[#This Row],[odds_ft_away_team_win]]-1</f>
        <v>#DIV/0!</v>
      </c>
      <c r="BM859" t="e">
        <f>Table1[[#This Row],[Margin]]/3</f>
        <v>#DIV/0!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 t="s">
        <v>116</v>
      </c>
      <c r="BU859" t="e">
        <f>VLOOKUP(Table1[[#This Row],[Reference]],metron,11,FALSE)</f>
        <v>#DIV/0!</v>
      </c>
      <c r="BV859" t="e">
        <f>VLOOKUP(Table1[[#This Row],[Reference]],metron,12,FALSE)</f>
        <v>#DIV/0!</v>
      </c>
    </row>
    <row r="860" spans="1:74" hidden="1" x14ac:dyDescent="0.45">
      <c r="A860" t="s">
        <v>5404</v>
      </c>
      <c r="B860">
        <v>1566093900</v>
      </c>
      <c r="C860" s="3" t="s">
        <v>3884</v>
      </c>
      <c r="D860" t="s">
        <v>65</v>
      </c>
      <c r="E860" t="s">
        <v>66</v>
      </c>
      <c r="F860" t="s">
        <v>86</v>
      </c>
      <c r="G860" t="s">
        <v>78</v>
      </c>
      <c r="H860" t="s">
        <v>3822</v>
      </c>
      <c r="I860">
        <f>MROUND(Table1[[#This Row],[Prob_H]]*100,2)/100</f>
        <v>0.62</v>
      </c>
      <c r="J860">
        <f>1/Table1[[#This Row],[odds_ft_home_team_win]]-Table1[[#This Row],[Margin/3]]</f>
        <v>0.61562414193993142</v>
      </c>
      <c r="K860">
        <f>1/Table1[[#This Row],[odds_ft_draw]]-Table1[[#This Row],[Margin/3]]</f>
        <v>0.23433876065455014</v>
      </c>
      <c r="L860">
        <f>1/Table1[[#This Row],[odds_ft_away_team_win]]-Table1[[#This Row],[Margin/3]]</f>
        <v>0.15003709740551849</v>
      </c>
      <c r="M860">
        <v>5</v>
      </c>
      <c r="N860">
        <v>3</v>
      </c>
      <c r="O860">
        <v>1.5</v>
      </c>
      <c r="P860">
        <v>1.76</v>
      </c>
      <c r="Q860">
        <v>1.5</v>
      </c>
      <c r="R860" t="str" cm="1">
        <f t="array" ref="R8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0">
        <v>1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80</v>
      </c>
      <c r="AA860">
        <v>8</v>
      </c>
      <c r="AB860">
        <v>2</v>
      </c>
      <c r="AC860">
        <v>2</v>
      </c>
      <c r="AD860">
        <v>0</v>
      </c>
      <c r="AE860">
        <v>4</v>
      </c>
      <c r="AF860">
        <v>0</v>
      </c>
      <c r="AG860">
        <v>0</v>
      </c>
      <c r="AH860">
        <v>2</v>
      </c>
      <c r="AI860">
        <v>1</v>
      </c>
      <c r="AJ860">
        <v>3</v>
      </c>
      <c r="AK860">
        <v>9</v>
      </c>
      <c r="AL860">
        <v>11</v>
      </c>
      <c r="AM860">
        <v>3</v>
      </c>
      <c r="AN860">
        <v>3</v>
      </c>
      <c r="AO860">
        <v>6</v>
      </c>
      <c r="AP860">
        <v>8</v>
      </c>
      <c r="AQ860">
        <v>14</v>
      </c>
      <c r="AR860">
        <v>24</v>
      </c>
      <c r="AS860">
        <v>61</v>
      </c>
      <c r="AT860">
        <v>39</v>
      </c>
      <c r="AU860">
        <v>1.19</v>
      </c>
      <c r="AV860">
        <v>1.1000000000000001</v>
      </c>
      <c r="AW860">
        <v>4.75</v>
      </c>
      <c r="AX860">
        <v>100</v>
      </c>
      <c r="AY860">
        <v>100</v>
      </c>
      <c r="AZ860">
        <v>100</v>
      </c>
      <c r="BA860">
        <v>75</v>
      </c>
      <c r="BB860">
        <v>50</v>
      </c>
      <c r="BC860">
        <v>50</v>
      </c>
      <c r="BD860">
        <v>75</v>
      </c>
      <c r="BE860">
        <v>100</v>
      </c>
      <c r="BF860">
        <v>100</v>
      </c>
      <c r="BG860">
        <v>8</v>
      </c>
      <c r="BH860">
        <v>2.5</v>
      </c>
      <c r="BI860">
        <v>1.56</v>
      </c>
      <c r="BJ860">
        <v>3.85</v>
      </c>
      <c r="BK860">
        <v>5.7</v>
      </c>
      <c r="BL860">
        <f>1/Table1[[#This Row],[odds_ft_home_team_win]]+1/Table1[[#This Row],[odds_ft_draw]]+1/Table1[[#This Row],[odds_ft_away_team_win]]-1</f>
        <v>7.6204497257128745E-2</v>
      </c>
      <c r="BM860">
        <f>Table1[[#This Row],[Margin]]/3</f>
        <v>2.5401499085709583E-2</v>
      </c>
      <c r="BN860">
        <v>1.22</v>
      </c>
      <c r="BO860">
        <v>1.71</v>
      </c>
      <c r="BP860">
        <v>2.8</v>
      </c>
      <c r="BQ860">
        <v>5.0999999999999996</v>
      </c>
      <c r="BR860">
        <v>1.71</v>
      </c>
      <c r="BS860">
        <v>2.0499999999999998</v>
      </c>
      <c r="BT860" t="s">
        <v>3802</v>
      </c>
      <c r="BU860">
        <f>VLOOKUP(Table1[[#This Row],[Reference]],metron,11,FALSE)</f>
        <v>1.8681481481481479</v>
      </c>
      <c r="BV860">
        <f>VLOOKUP(Table1[[#This Row],[Reference]],metron,12,FALSE)</f>
        <v>0.86851851851851847</v>
      </c>
    </row>
    <row r="861" spans="1:74" x14ac:dyDescent="0.45">
      <c r="A861" t="s">
        <v>5404</v>
      </c>
      <c r="B861">
        <v>1566093960</v>
      </c>
      <c r="C861" s="3" t="s">
        <v>3885</v>
      </c>
      <c r="D861" t="s">
        <v>65</v>
      </c>
      <c r="E861" t="s">
        <v>66</v>
      </c>
      <c r="F861" t="s">
        <v>85</v>
      </c>
      <c r="G861" t="s">
        <v>97</v>
      </c>
      <c r="H861" t="s">
        <v>3819</v>
      </c>
      <c r="I861">
        <f>MROUND(Table1[[#This Row],[Prob_H]]*100,2)/100</f>
        <v>0.66</v>
      </c>
      <c r="J861">
        <f>1/Table1[[#This Row],[odds_ft_home_team_win]]-Table1[[#This Row],[Margin/3]]</f>
        <v>0.66359788359788363</v>
      </c>
      <c r="K861">
        <f>1/Table1[[#This Row],[odds_ft_draw]]-Table1[[#This Row],[Margin/3]]</f>
        <v>0.20724867724867727</v>
      </c>
      <c r="L861">
        <f>1/Table1[[#This Row],[odds_ft_away_team_win]]-Table1[[#This Row],[Margin/3]]</f>
        <v>0.12915343915343919</v>
      </c>
      <c r="M861">
        <v>5</v>
      </c>
      <c r="N861">
        <v>3</v>
      </c>
      <c r="O861">
        <v>0.5</v>
      </c>
      <c r="P861">
        <v>1.71</v>
      </c>
      <c r="Q861">
        <v>0.86</v>
      </c>
      <c r="R861" t="str" cm="1">
        <f t="array" ref="R8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1">
        <v>2</v>
      </c>
      <c r="T861">
        <v>0</v>
      </c>
      <c r="U861">
        <v>2</v>
      </c>
      <c r="V861">
        <v>1</v>
      </c>
      <c r="W861">
        <v>1</v>
      </c>
      <c r="X861">
        <v>0</v>
      </c>
      <c r="Y861" t="s">
        <v>2447</v>
      </c>
      <c r="AA861">
        <v>5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1</v>
      </c>
      <c r="AJ861">
        <v>0</v>
      </c>
      <c r="AK861">
        <v>15</v>
      </c>
      <c r="AL861">
        <v>7</v>
      </c>
      <c r="AM861">
        <v>4</v>
      </c>
      <c r="AN861">
        <v>5</v>
      </c>
      <c r="AO861">
        <v>11</v>
      </c>
      <c r="AP861">
        <v>2</v>
      </c>
      <c r="AQ861">
        <v>15</v>
      </c>
      <c r="AR861">
        <v>14</v>
      </c>
      <c r="AS861">
        <v>58</v>
      </c>
      <c r="AT861">
        <v>42</v>
      </c>
      <c r="AU861">
        <v>1.55</v>
      </c>
      <c r="AV861">
        <v>1.02</v>
      </c>
      <c r="AW861">
        <v>3.5</v>
      </c>
      <c r="AX861">
        <v>75</v>
      </c>
      <c r="AY861">
        <v>100</v>
      </c>
      <c r="AZ861">
        <v>50</v>
      </c>
      <c r="BA861">
        <v>50</v>
      </c>
      <c r="BB861">
        <v>50</v>
      </c>
      <c r="BC861">
        <v>50</v>
      </c>
      <c r="BD861">
        <v>75</v>
      </c>
      <c r="BE861">
        <v>75</v>
      </c>
      <c r="BF861">
        <v>100</v>
      </c>
      <c r="BG861">
        <v>17.5</v>
      </c>
      <c r="BH861">
        <v>5.5</v>
      </c>
      <c r="BI861">
        <v>1.44</v>
      </c>
      <c r="BJ861">
        <v>4.2</v>
      </c>
      <c r="BK861">
        <v>6.25</v>
      </c>
      <c r="BL861">
        <f>1/Table1[[#This Row],[odds_ft_home_team_win]]+1/Table1[[#This Row],[odds_ft_draw]]+1/Table1[[#This Row],[odds_ft_away_team_win]]-1</f>
        <v>9.2539682539682477E-2</v>
      </c>
      <c r="BM861">
        <f>Table1[[#This Row],[Margin]]/3</f>
        <v>3.0846560846560827E-2</v>
      </c>
      <c r="BN861">
        <v>1.2</v>
      </c>
      <c r="BO861">
        <v>1.67</v>
      </c>
      <c r="BP861">
        <v>2.65</v>
      </c>
      <c r="BQ861">
        <v>4.8499999999999996</v>
      </c>
      <c r="BR861">
        <v>1.77</v>
      </c>
      <c r="BS861">
        <v>2</v>
      </c>
      <c r="BT861" t="s">
        <v>3856</v>
      </c>
      <c r="BU861">
        <f>VLOOKUP(Table1[[#This Row],[Reference]],metron,11,FALSE)</f>
        <v>2.089675030851502</v>
      </c>
      <c r="BV861">
        <f>VLOOKUP(Table1[[#This Row],[Reference]],metron,12,FALSE)</f>
        <v>0.8354586589880707</v>
      </c>
    </row>
    <row r="862" spans="1:74" x14ac:dyDescent="0.45">
      <c r="A862" t="s">
        <v>5404</v>
      </c>
      <c r="B862">
        <v>1566147600</v>
      </c>
      <c r="C862" s="3" t="s">
        <v>3886</v>
      </c>
      <c r="D862" t="s">
        <v>65</v>
      </c>
      <c r="E862" t="s">
        <v>66</v>
      </c>
      <c r="F862" t="s">
        <v>94</v>
      </c>
      <c r="G862" t="s">
        <v>611</v>
      </c>
      <c r="H862" t="s">
        <v>3804</v>
      </c>
      <c r="I862">
        <f>MROUND(Table1[[#This Row],[Prob_H]]*100,2)/100</f>
        <v>0.68</v>
      </c>
      <c r="J862">
        <f>1/Table1[[#This Row],[odds_ft_home_team_win]]-Table1[[#This Row],[Margin/3]]</f>
        <v>0.6737368472508708</v>
      </c>
      <c r="K862">
        <f>1/Table1[[#This Row],[odds_ft_draw]]-Table1[[#This Row],[Margin/3]]</f>
        <v>0.19915524907376694</v>
      </c>
      <c r="L862">
        <f>1/Table1[[#This Row],[odds_ft_away_team_win]]-Table1[[#This Row],[Margin/3]]</f>
        <v>0.12710790367536229</v>
      </c>
      <c r="M862">
        <v>5</v>
      </c>
      <c r="N862">
        <v>1.5</v>
      </c>
      <c r="O862">
        <v>0</v>
      </c>
      <c r="P862">
        <v>1.93</v>
      </c>
      <c r="Q862">
        <v>0.22</v>
      </c>
      <c r="R862" t="str" cm="1">
        <f t="array" ref="R8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2">
        <v>2</v>
      </c>
      <c r="T862">
        <v>0</v>
      </c>
      <c r="U862">
        <v>2</v>
      </c>
      <c r="V862">
        <v>0</v>
      </c>
      <c r="W862">
        <v>0</v>
      </c>
      <c r="X862">
        <v>0</v>
      </c>
      <c r="Y862" t="s">
        <v>3887</v>
      </c>
      <c r="AA862">
        <v>6</v>
      </c>
      <c r="AB862">
        <v>2</v>
      </c>
      <c r="AC862">
        <v>1</v>
      </c>
      <c r="AD862">
        <v>0</v>
      </c>
      <c r="AE862">
        <v>2</v>
      </c>
      <c r="AF862">
        <v>0</v>
      </c>
      <c r="AG862">
        <v>1</v>
      </c>
      <c r="AH862">
        <v>0</v>
      </c>
      <c r="AI862">
        <v>0</v>
      </c>
      <c r="AJ862">
        <v>2</v>
      </c>
      <c r="AK862">
        <v>18</v>
      </c>
      <c r="AL862">
        <v>6</v>
      </c>
      <c r="AM862">
        <v>7</v>
      </c>
      <c r="AN862">
        <v>2</v>
      </c>
      <c r="AO862">
        <v>11</v>
      </c>
      <c r="AP862">
        <v>4</v>
      </c>
      <c r="AQ862">
        <v>15</v>
      </c>
      <c r="AR862">
        <v>10</v>
      </c>
      <c r="AS862">
        <v>58</v>
      </c>
      <c r="AT862">
        <v>42</v>
      </c>
      <c r="AU862">
        <v>2.2200000000000002</v>
      </c>
      <c r="AV862">
        <v>0.7</v>
      </c>
      <c r="AW862">
        <v>4.25</v>
      </c>
      <c r="AX862">
        <v>0</v>
      </c>
      <c r="AY862">
        <v>75</v>
      </c>
      <c r="AZ862">
        <v>50</v>
      </c>
      <c r="BA862">
        <v>50</v>
      </c>
      <c r="BB862">
        <v>50</v>
      </c>
      <c r="BC862">
        <v>0</v>
      </c>
      <c r="BD862">
        <v>75</v>
      </c>
      <c r="BE862">
        <v>50</v>
      </c>
      <c r="BF862">
        <v>100</v>
      </c>
      <c r="BG862">
        <v>11.5</v>
      </c>
      <c r="BH862">
        <v>3.5</v>
      </c>
      <c r="BI862">
        <v>1.43</v>
      </c>
      <c r="BJ862">
        <v>4.45</v>
      </c>
      <c r="BK862">
        <v>6.55</v>
      </c>
      <c r="BL862">
        <f>1/Table1[[#This Row],[odds_ft_home_team_win]]+1/Table1[[#This Row],[odds_ft_draw]]+1/Table1[[#This Row],[odds_ft_away_team_win]]-1</f>
        <v>7.669155614948564E-2</v>
      </c>
      <c r="BM862">
        <f>Table1[[#This Row],[Margin]]/3</f>
        <v>2.5563852049828546E-2</v>
      </c>
      <c r="BN862">
        <v>1.21</v>
      </c>
      <c r="BO862">
        <v>1.69</v>
      </c>
      <c r="BP862">
        <v>2.75</v>
      </c>
      <c r="BQ862">
        <v>5</v>
      </c>
      <c r="BR862">
        <v>1.83</v>
      </c>
      <c r="BS862">
        <v>1.91</v>
      </c>
      <c r="BT862" t="s">
        <v>3833</v>
      </c>
      <c r="BU862">
        <f>VLOOKUP(Table1[[#This Row],[Reference]],metron,11,FALSE)</f>
        <v>2.1359338061465718</v>
      </c>
      <c r="BV862">
        <f>VLOOKUP(Table1[[#This Row],[Reference]],metron,12,FALSE)</f>
        <v>0.77482269503546097</v>
      </c>
    </row>
    <row r="863" spans="1:74" x14ac:dyDescent="0.45">
      <c r="A863" t="s">
        <v>5404</v>
      </c>
      <c r="B863">
        <v>1566165600</v>
      </c>
      <c r="C863" s="3" t="s">
        <v>3888</v>
      </c>
      <c r="D863" t="s">
        <v>65</v>
      </c>
      <c r="E863" t="s">
        <v>66</v>
      </c>
      <c r="F863" t="s">
        <v>2218</v>
      </c>
      <c r="G863" t="s">
        <v>88</v>
      </c>
      <c r="H863" t="s">
        <v>3889</v>
      </c>
      <c r="I863">
        <f>MROUND(Table1[[#This Row],[Prob_H]]*100,2)/100</f>
        <v>0.32</v>
      </c>
      <c r="J863">
        <f>1/Table1[[#This Row],[odds_ft_home_team_win]]-Table1[[#This Row],[Margin/3]]</f>
        <v>0.32997557997557991</v>
      </c>
      <c r="K863">
        <f>1/Table1[[#This Row],[odds_ft_draw]]-Table1[[#This Row],[Margin/3]]</f>
        <v>0.28052503052503047</v>
      </c>
      <c r="L863">
        <f>1/Table1[[#This Row],[odds_ft_away_team_win]]-Table1[[#This Row],[Margin/3]]</f>
        <v>0.38949938949938945</v>
      </c>
      <c r="M863">
        <v>5</v>
      </c>
      <c r="N863">
        <v>2</v>
      </c>
      <c r="O863">
        <v>3</v>
      </c>
      <c r="P863">
        <v>1.31</v>
      </c>
      <c r="Q863">
        <v>1.07</v>
      </c>
      <c r="R863" t="str" cm="1">
        <f t="array" ref="R8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3">
        <v>3</v>
      </c>
      <c r="T863">
        <v>0</v>
      </c>
      <c r="U863">
        <v>3</v>
      </c>
      <c r="V863">
        <v>0</v>
      </c>
      <c r="W863">
        <v>0</v>
      </c>
      <c r="X863">
        <v>0</v>
      </c>
      <c r="Y863" t="s">
        <v>3890</v>
      </c>
      <c r="AA863">
        <v>8</v>
      </c>
      <c r="AB863">
        <v>9</v>
      </c>
      <c r="AC863">
        <v>4</v>
      </c>
      <c r="AD863">
        <v>0</v>
      </c>
      <c r="AE863">
        <v>2</v>
      </c>
      <c r="AF863">
        <v>0</v>
      </c>
      <c r="AG863">
        <v>3</v>
      </c>
      <c r="AH863">
        <v>1</v>
      </c>
      <c r="AI863">
        <v>1</v>
      </c>
      <c r="AJ863">
        <v>1</v>
      </c>
      <c r="AK863">
        <v>18</v>
      </c>
      <c r="AL863">
        <v>16</v>
      </c>
      <c r="AM863">
        <v>9</v>
      </c>
      <c r="AN863">
        <v>5</v>
      </c>
      <c r="AO863">
        <v>9</v>
      </c>
      <c r="AP863">
        <v>11</v>
      </c>
      <c r="AQ863">
        <v>15</v>
      </c>
      <c r="AR863">
        <v>15</v>
      </c>
      <c r="AS863">
        <v>44</v>
      </c>
      <c r="AT863">
        <v>56</v>
      </c>
      <c r="AU863">
        <v>2.09</v>
      </c>
      <c r="AV863">
        <v>1.65</v>
      </c>
      <c r="AW863">
        <v>3.25</v>
      </c>
      <c r="AX863">
        <v>50</v>
      </c>
      <c r="AY863">
        <v>75</v>
      </c>
      <c r="AZ863">
        <v>75</v>
      </c>
      <c r="BA863">
        <v>25</v>
      </c>
      <c r="BB863">
        <v>25</v>
      </c>
      <c r="BC863">
        <v>0</v>
      </c>
      <c r="BD863">
        <v>75</v>
      </c>
      <c r="BE863">
        <v>75</v>
      </c>
      <c r="BF863">
        <v>75</v>
      </c>
      <c r="BG863">
        <v>7.5</v>
      </c>
      <c r="BH863">
        <v>4.5</v>
      </c>
      <c r="BI863">
        <v>2.8</v>
      </c>
      <c r="BJ863">
        <v>3.25</v>
      </c>
      <c r="BK863">
        <v>2.4</v>
      </c>
      <c r="BL863">
        <f>1/Table1[[#This Row],[odds_ft_home_team_win]]+1/Table1[[#This Row],[odds_ft_draw]]+1/Table1[[#This Row],[odds_ft_away_team_win]]-1</f>
        <v>8.1501831501831656E-2</v>
      </c>
      <c r="BM863">
        <f>Table1[[#This Row],[Margin]]/3</f>
        <v>2.716727716727722E-2</v>
      </c>
      <c r="BN863">
        <v>1.25</v>
      </c>
      <c r="BO863">
        <v>1.8</v>
      </c>
      <c r="BP863">
        <v>3</v>
      </c>
      <c r="BQ863">
        <v>5.6</v>
      </c>
      <c r="BR863">
        <v>1.65</v>
      </c>
      <c r="BS863">
        <v>2.15</v>
      </c>
      <c r="BT863" t="s">
        <v>3809</v>
      </c>
      <c r="BU863">
        <f>VLOOKUP(Table1[[#This Row],[Reference]],metron,11,FALSE)</f>
        <v>1.210167055864918</v>
      </c>
      <c r="BV863">
        <f>VLOOKUP(Table1[[#This Row],[Reference]],metron,12,FALSE)</f>
        <v>1.3211783725525419</v>
      </c>
    </row>
    <row r="864" spans="1:74" x14ac:dyDescent="0.45">
      <c r="A864" t="s">
        <v>5404</v>
      </c>
      <c r="B864">
        <v>1566172800</v>
      </c>
      <c r="C864" s="3" t="s">
        <v>3891</v>
      </c>
      <c r="D864" t="s">
        <v>65</v>
      </c>
      <c r="E864" t="s">
        <v>66</v>
      </c>
      <c r="F864" t="s">
        <v>3788</v>
      </c>
      <c r="G864" t="s">
        <v>80</v>
      </c>
      <c r="H864" t="s">
        <v>3784</v>
      </c>
      <c r="I864">
        <f>MROUND(Table1[[#This Row],[Prob_H]]*100,2)/100</f>
        <v>0.36</v>
      </c>
      <c r="J864">
        <f>1/Table1[[#This Row],[odds_ft_home_team_win]]-Table1[[#This Row],[Margin/3]]</f>
        <v>0.36481841164138612</v>
      </c>
      <c r="K864">
        <f>1/Table1[[#This Row],[odds_ft_draw]]-Table1[[#This Row],[Margin/3]]</f>
        <v>0.28516154889628803</v>
      </c>
      <c r="L864">
        <f>1/Table1[[#This Row],[odds_ft_away_team_win]]-Table1[[#This Row],[Margin/3]]</f>
        <v>0.35002003946232579</v>
      </c>
      <c r="M864">
        <v>5</v>
      </c>
      <c r="N864">
        <v>3</v>
      </c>
      <c r="O864">
        <v>2</v>
      </c>
      <c r="P864">
        <v>1.43</v>
      </c>
      <c r="Q864">
        <v>1.5</v>
      </c>
      <c r="R864" t="str" cm="1">
        <f t="array" ref="R8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64">
        <v>0</v>
      </c>
      <c r="T864">
        <v>2</v>
      </c>
      <c r="U864">
        <v>2</v>
      </c>
      <c r="V864">
        <v>0</v>
      </c>
      <c r="W864">
        <v>0</v>
      </c>
      <c r="X864">
        <v>0</v>
      </c>
      <c r="Z864" t="s">
        <v>3892</v>
      </c>
      <c r="AA864">
        <v>2</v>
      </c>
      <c r="AB864">
        <v>4</v>
      </c>
      <c r="AC864">
        <v>1</v>
      </c>
      <c r="AD864">
        <v>1</v>
      </c>
      <c r="AE864">
        <v>3</v>
      </c>
      <c r="AF864">
        <v>0</v>
      </c>
      <c r="AG864">
        <v>1</v>
      </c>
      <c r="AH864">
        <v>1</v>
      </c>
      <c r="AI864">
        <v>2</v>
      </c>
      <c r="AJ864">
        <v>1</v>
      </c>
      <c r="AK864">
        <v>9</v>
      </c>
      <c r="AL864">
        <v>18</v>
      </c>
      <c r="AM864">
        <v>5</v>
      </c>
      <c r="AN864">
        <v>10</v>
      </c>
      <c r="AO864">
        <v>4</v>
      </c>
      <c r="AP864">
        <v>8</v>
      </c>
      <c r="AQ864">
        <v>5</v>
      </c>
      <c r="AR864">
        <v>18</v>
      </c>
      <c r="AS864">
        <v>28</v>
      </c>
      <c r="AT864">
        <v>72</v>
      </c>
      <c r="AU864">
        <v>1.1599999999999999</v>
      </c>
      <c r="AV864">
        <v>2.33</v>
      </c>
      <c r="AW864">
        <v>2</v>
      </c>
      <c r="AX864">
        <v>25</v>
      </c>
      <c r="AY864">
        <v>100</v>
      </c>
      <c r="AZ864">
        <v>0</v>
      </c>
      <c r="BA864">
        <v>0</v>
      </c>
      <c r="BB864">
        <v>0</v>
      </c>
      <c r="BC864">
        <v>0</v>
      </c>
      <c r="BD864">
        <v>75</v>
      </c>
      <c r="BE864">
        <v>25</v>
      </c>
      <c r="BF864">
        <v>100</v>
      </c>
      <c r="BG864">
        <v>5</v>
      </c>
      <c r="BH864">
        <v>3.5</v>
      </c>
      <c r="BI864">
        <v>2.5499999999999998</v>
      </c>
      <c r="BJ864">
        <v>3.2</v>
      </c>
      <c r="BK864">
        <v>2.65</v>
      </c>
      <c r="BL864">
        <f>1/Table1[[#This Row],[odds_ft_home_team_win]]+1/Table1[[#This Row],[odds_ft_draw]]+1/Table1[[#This Row],[odds_ft_away_team_win]]-1</f>
        <v>8.2015353311135852E-2</v>
      </c>
      <c r="BM864">
        <f>Table1[[#This Row],[Margin]]/3</f>
        <v>2.7338451103711952E-2</v>
      </c>
      <c r="BN864">
        <v>1.32</v>
      </c>
      <c r="BO864">
        <v>2</v>
      </c>
      <c r="BP864">
        <v>3.6</v>
      </c>
      <c r="BQ864">
        <v>6.95</v>
      </c>
      <c r="BR864">
        <v>1.77</v>
      </c>
      <c r="BS864">
        <v>1.95</v>
      </c>
      <c r="BT864" t="s">
        <v>3860</v>
      </c>
      <c r="BU864">
        <f>VLOOKUP(Table1[[#This Row],[Reference]],metron,11,FALSE)</f>
        <v>1.269326094653606</v>
      </c>
      <c r="BV864">
        <f>VLOOKUP(Table1[[#This Row],[Reference]],metron,12,FALSE)</f>
        <v>1.2417089578661631</v>
      </c>
    </row>
    <row r="865" spans="1:74" x14ac:dyDescent="0.45">
      <c r="A865" t="s">
        <v>5403</v>
      </c>
      <c r="B865">
        <v>1581045300</v>
      </c>
      <c r="C865" s="3" t="s">
        <v>4183</v>
      </c>
      <c r="D865" t="s">
        <v>65</v>
      </c>
      <c r="E865" t="s">
        <v>66</v>
      </c>
      <c r="F865" t="s">
        <v>93</v>
      </c>
      <c r="G865" t="s">
        <v>78</v>
      </c>
      <c r="H865" t="s">
        <v>3903</v>
      </c>
      <c r="I865">
        <f>MROUND(Table1[[#This Row],[Prob_H]]*100,2)/100</f>
        <v>0.38</v>
      </c>
      <c r="J865">
        <f>1/Table1[[#This Row],[odds_ft_home_team_win]]-Table1[[#This Row],[Margin/3]]</f>
        <v>0.37237654320987656</v>
      </c>
      <c r="K865">
        <f>1/Table1[[#This Row],[odds_ft_draw]]-Table1[[#This Row],[Margin/3]]</f>
        <v>0.28487654320987654</v>
      </c>
      <c r="L865">
        <f>1/Table1[[#This Row],[odds_ft_away_team_win]]-Table1[[#This Row],[Margin/3]]</f>
        <v>0.34274691358024689</v>
      </c>
      <c r="M865">
        <v>5</v>
      </c>
      <c r="N865">
        <v>1.18</v>
      </c>
      <c r="O865">
        <v>1.1499999999999999</v>
      </c>
      <c r="P865">
        <v>0.93</v>
      </c>
      <c r="Q865">
        <v>1.5</v>
      </c>
      <c r="R865" t="str" cm="1">
        <f t="array" ref="R8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65">
        <v>1</v>
      </c>
      <c r="T865">
        <v>3</v>
      </c>
      <c r="U865">
        <v>4</v>
      </c>
      <c r="V865">
        <v>1</v>
      </c>
      <c r="W865">
        <v>0</v>
      </c>
      <c r="X865">
        <v>1</v>
      </c>
      <c r="Y865">
        <v>48</v>
      </c>
      <c r="Z865" t="s">
        <v>4184</v>
      </c>
      <c r="AA865">
        <v>4</v>
      </c>
      <c r="AB865">
        <v>8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2</v>
      </c>
      <c r="AI865">
        <v>0</v>
      </c>
      <c r="AJ865">
        <v>0</v>
      </c>
      <c r="AK865">
        <v>10</v>
      </c>
      <c r="AL865">
        <v>18</v>
      </c>
      <c r="AM865">
        <v>2</v>
      </c>
      <c r="AN865">
        <v>5</v>
      </c>
      <c r="AO865">
        <v>8</v>
      </c>
      <c r="AP865">
        <v>13</v>
      </c>
      <c r="AQ865">
        <v>18</v>
      </c>
      <c r="AR865">
        <v>18</v>
      </c>
      <c r="AS865">
        <v>41</v>
      </c>
      <c r="AT865">
        <v>59</v>
      </c>
      <c r="AU865">
        <v>0.92</v>
      </c>
      <c r="AV865">
        <v>1.95</v>
      </c>
      <c r="AW865">
        <v>2.75</v>
      </c>
      <c r="AX865">
        <v>57</v>
      </c>
      <c r="AY865">
        <v>83</v>
      </c>
      <c r="AZ865">
        <v>54</v>
      </c>
      <c r="BA865">
        <v>24</v>
      </c>
      <c r="BB865">
        <v>12</v>
      </c>
      <c r="BC865">
        <v>28</v>
      </c>
      <c r="BD865">
        <v>71</v>
      </c>
      <c r="BE865">
        <v>67</v>
      </c>
      <c r="BF865">
        <v>84</v>
      </c>
      <c r="BG865">
        <v>6.68</v>
      </c>
      <c r="BH865">
        <v>5.83</v>
      </c>
      <c r="BI865">
        <v>2.5</v>
      </c>
      <c r="BJ865">
        <v>3.2</v>
      </c>
      <c r="BK865">
        <v>2.7</v>
      </c>
      <c r="BL865">
        <f>1/Table1[[#This Row],[odds_ft_home_team_win]]+1/Table1[[#This Row],[odds_ft_draw]]+1/Table1[[#This Row],[odds_ft_away_team_win]]-1</f>
        <v>8.2870370370370372E-2</v>
      </c>
      <c r="BM865">
        <f>Table1[[#This Row],[Margin]]/3</f>
        <v>2.7623456790123457E-2</v>
      </c>
      <c r="BN865">
        <v>1.34</v>
      </c>
      <c r="BO865">
        <v>2.0499999999999998</v>
      </c>
      <c r="BP865">
        <v>3.7</v>
      </c>
      <c r="BQ865">
        <v>7</v>
      </c>
      <c r="BR865">
        <v>1.8</v>
      </c>
      <c r="BS865">
        <v>1.91</v>
      </c>
      <c r="BT865" t="s">
        <v>3790</v>
      </c>
      <c r="BU865">
        <f>VLOOKUP(Table1[[#This Row],[Reference]],metron,11,FALSE)</f>
        <v>1.330562659846547</v>
      </c>
      <c r="BV865">
        <f>VLOOKUP(Table1[[#This Row],[Reference]],metron,12,FALSE)</f>
        <v>1.1595268542199491</v>
      </c>
    </row>
    <row r="866" spans="1:74" x14ac:dyDescent="0.45">
      <c r="A866" t="s">
        <v>5403</v>
      </c>
      <c r="B866">
        <v>1581130800</v>
      </c>
      <c r="C866" s="3" t="s">
        <v>4185</v>
      </c>
      <c r="D866" t="s">
        <v>65</v>
      </c>
      <c r="E866" t="s">
        <v>66</v>
      </c>
      <c r="F866" t="s">
        <v>73</v>
      </c>
      <c r="G866" t="s">
        <v>88</v>
      </c>
      <c r="H866" t="s">
        <v>3811</v>
      </c>
      <c r="I866">
        <f>MROUND(Table1[[#This Row],[Prob_H]]*100,2)/100</f>
        <v>0.26</v>
      </c>
      <c r="J866">
        <f>1/Table1[[#This Row],[odds_ft_home_team_win]]-Table1[[#This Row],[Margin/3]]</f>
        <v>0.26190476190476192</v>
      </c>
      <c r="K866">
        <f>1/Table1[[#This Row],[odds_ft_draw]]-Table1[[#This Row],[Margin/3]]</f>
        <v>0.26190476190476192</v>
      </c>
      <c r="L866">
        <f>1/Table1[[#This Row],[odds_ft_away_team_win]]-Table1[[#This Row],[Margin/3]]</f>
        <v>0.47619047619047622</v>
      </c>
      <c r="M866">
        <v>5</v>
      </c>
      <c r="N866">
        <v>1</v>
      </c>
      <c r="O866">
        <v>1</v>
      </c>
      <c r="P866">
        <v>1.1399999999999999</v>
      </c>
      <c r="Q866">
        <v>1.07</v>
      </c>
      <c r="R866" t="str" cm="1">
        <f t="array" ref="R8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66">
        <v>2</v>
      </c>
      <c r="T866">
        <v>2</v>
      </c>
      <c r="U866">
        <v>4</v>
      </c>
      <c r="V866">
        <v>1</v>
      </c>
      <c r="W866">
        <v>0</v>
      </c>
      <c r="X866">
        <v>1</v>
      </c>
      <c r="Y866" t="s">
        <v>4186</v>
      </c>
      <c r="Z866" t="s">
        <v>4187</v>
      </c>
      <c r="AA866">
        <v>6</v>
      </c>
      <c r="AB866">
        <v>10</v>
      </c>
      <c r="AC866">
        <v>1</v>
      </c>
      <c r="AD866">
        <v>0</v>
      </c>
      <c r="AE866">
        <v>1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13</v>
      </c>
      <c r="AL866">
        <v>16</v>
      </c>
      <c r="AM866">
        <v>6</v>
      </c>
      <c r="AN866">
        <v>5</v>
      </c>
      <c r="AO866">
        <v>7</v>
      </c>
      <c r="AP866">
        <v>11</v>
      </c>
      <c r="AQ866">
        <v>8</v>
      </c>
      <c r="AR866">
        <v>13</v>
      </c>
      <c r="AS866">
        <v>50</v>
      </c>
      <c r="AT866">
        <v>50</v>
      </c>
      <c r="AU866">
        <v>1.46</v>
      </c>
      <c r="AV866">
        <v>1.61</v>
      </c>
      <c r="AW866">
        <v>3.15</v>
      </c>
      <c r="AX866">
        <v>61</v>
      </c>
      <c r="AY866">
        <v>87</v>
      </c>
      <c r="AZ866">
        <v>74</v>
      </c>
      <c r="BA866">
        <v>39</v>
      </c>
      <c r="BB866">
        <v>9</v>
      </c>
      <c r="BC866">
        <v>48</v>
      </c>
      <c r="BD866">
        <v>74</v>
      </c>
      <c r="BE866">
        <v>60</v>
      </c>
      <c r="BF866">
        <v>87</v>
      </c>
      <c r="BG866">
        <v>10.029999999999999</v>
      </c>
      <c r="BH866">
        <v>4.8899999999999997</v>
      </c>
      <c r="BI866">
        <v>3.5</v>
      </c>
      <c r="BJ866">
        <v>3.5</v>
      </c>
      <c r="BK866">
        <v>2</v>
      </c>
      <c r="BL866">
        <f>1/Table1[[#This Row],[odds_ft_home_team_win]]+1/Table1[[#This Row],[odds_ft_draw]]+1/Table1[[#This Row],[odds_ft_away_team_win]]-1</f>
        <v>7.1428571428571397E-2</v>
      </c>
      <c r="BM866">
        <f>Table1[[#This Row],[Margin]]/3</f>
        <v>2.3809523809523798E-2</v>
      </c>
      <c r="BN866">
        <v>1.24</v>
      </c>
      <c r="BO866">
        <v>1.77</v>
      </c>
      <c r="BP866">
        <v>2.95</v>
      </c>
      <c r="BQ866">
        <v>5.55</v>
      </c>
      <c r="BR866">
        <v>1.67</v>
      </c>
      <c r="BS866">
        <v>2.1</v>
      </c>
      <c r="BT866" t="s">
        <v>3786</v>
      </c>
      <c r="BU866">
        <f>VLOOKUP(Table1[[#This Row],[Reference]],metron,11,FALSE)</f>
        <v>1.0936930368209989</v>
      </c>
      <c r="BV866">
        <f>VLOOKUP(Table1[[#This Row],[Reference]],metron,12,FALSE)</f>
        <v>1.475756471017134</v>
      </c>
    </row>
    <row r="867" spans="1:74" x14ac:dyDescent="0.45">
      <c r="A867" t="s">
        <v>5403</v>
      </c>
      <c r="B867">
        <v>1581131400</v>
      </c>
      <c r="C867" s="3" t="s">
        <v>4188</v>
      </c>
      <c r="D867" t="s">
        <v>65</v>
      </c>
      <c r="E867" t="s">
        <v>66</v>
      </c>
      <c r="F867" t="s">
        <v>72</v>
      </c>
      <c r="G867" t="s">
        <v>97</v>
      </c>
      <c r="H867" t="s">
        <v>3800</v>
      </c>
      <c r="I867">
        <f>MROUND(Table1[[#This Row],[Prob_H]]*100,2)/100</f>
        <v>0.52</v>
      </c>
      <c r="J867">
        <f>1/Table1[[#This Row],[odds_ft_home_team_win]]-Table1[[#This Row],[Margin/3]]</f>
        <v>0.52164862143479385</v>
      </c>
      <c r="K867">
        <f>1/Table1[[#This Row],[odds_ft_draw]]-Table1[[#This Row],[Margin/3]]</f>
        <v>0.2650556064668681</v>
      </c>
      <c r="L867">
        <f>1/Table1[[#This Row],[odds_ft_away_team_win]]-Table1[[#This Row],[Margin/3]]</f>
        <v>0.21329577209833803</v>
      </c>
      <c r="M867">
        <v>5</v>
      </c>
      <c r="N867">
        <v>1.73</v>
      </c>
      <c r="O867">
        <v>0.91</v>
      </c>
      <c r="P867">
        <v>1.53</v>
      </c>
      <c r="Q867">
        <v>0.86</v>
      </c>
      <c r="R867" t="str" cm="1">
        <f t="array" ref="R8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67">
        <v>1</v>
      </c>
      <c r="T867">
        <v>1</v>
      </c>
      <c r="U867">
        <v>2</v>
      </c>
      <c r="V867">
        <v>0</v>
      </c>
      <c r="W867">
        <v>0</v>
      </c>
      <c r="X867">
        <v>0</v>
      </c>
      <c r="Y867">
        <v>68</v>
      </c>
      <c r="Z867">
        <v>88</v>
      </c>
      <c r="AA867">
        <v>7</v>
      </c>
      <c r="AB867">
        <v>10</v>
      </c>
      <c r="AC867">
        <v>2</v>
      </c>
      <c r="AD867">
        <v>0</v>
      </c>
      <c r="AE867">
        <v>3</v>
      </c>
      <c r="AF867">
        <v>0</v>
      </c>
      <c r="AG867">
        <v>1</v>
      </c>
      <c r="AH867">
        <v>1</v>
      </c>
      <c r="AI867">
        <v>1</v>
      </c>
      <c r="AJ867">
        <v>2</v>
      </c>
      <c r="AK867">
        <v>12</v>
      </c>
      <c r="AL867">
        <v>12</v>
      </c>
      <c r="AM867">
        <v>4</v>
      </c>
      <c r="AN867">
        <v>3</v>
      </c>
      <c r="AO867">
        <v>8</v>
      </c>
      <c r="AP867">
        <v>9</v>
      </c>
      <c r="AQ867">
        <v>8</v>
      </c>
      <c r="AR867">
        <v>15</v>
      </c>
      <c r="AS867">
        <v>53</v>
      </c>
      <c r="AT867">
        <v>47</v>
      </c>
      <c r="AU867">
        <v>1.44</v>
      </c>
      <c r="AV867">
        <v>1.25</v>
      </c>
      <c r="AW867">
        <v>2.5</v>
      </c>
      <c r="AX867">
        <v>55</v>
      </c>
      <c r="AY867">
        <v>78</v>
      </c>
      <c r="AZ867">
        <v>41</v>
      </c>
      <c r="BA867">
        <v>27</v>
      </c>
      <c r="BB867">
        <v>9</v>
      </c>
      <c r="BC867">
        <v>18</v>
      </c>
      <c r="BD867">
        <v>73</v>
      </c>
      <c r="BE867">
        <v>55</v>
      </c>
      <c r="BF867">
        <v>78</v>
      </c>
      <c r="BG867">
        <v>7.91</v>
      </c>
      <c r="BH867">
        <v>5.37</v>
      </c>
      <c r="BI867">
        <v>1.83</v>
      </c>
      <c r="BJ867">
        <v>3.45</v>
      </c>
      <c r="BK867">
        <v>4.2</v>
      </c>
      <c r="BL867">
        <f>1/Table1[[#This Row],[odds_ft_home_team_win]]+1/Table1[[#This Row],[odds_ft_draw]]+1/Table1[[#This Row],[odds_ft_away_team_win]]-1</f>
        <v>7.4398397990700138E-2</v>
      </c>
      <c r="BM867">
        <f>Table1[[#This Row],[Margin]]/3</f>
        <v>2.4799465996900045E-2</v>
      </c>
      <c r="BN867">
        <v>1.27</v>
      </c>
      <c r="BO867">
        <v>1.87</v>
      </c>
      <c r="BP867">
        <v>3.2</v>
      </c>
      <c r="BQ867">
        <v>6</v>
      </c>
      <c r="BR867">
        <v>1.74</v>
      </c>
      <c r="BS867">
        <v>2</v>
      </c>
      <c r="BT867" t="s">
        <v>3829</v>
      </c>
      <c r="BU867">
        <f>VLOOKUP(Table1[[#This Row],[Reference]],metron,11,FALSE)</f>
        <v>1.625948039373891</v>
      </c>
      <c r="BV867">
        <f>VLOOKUP(Table1[[#This Row],[Reference]],metron,12,FALSE)</f>
        <v>0.97079231886396644</v>
      </c>
    </row>
    <row r="868" spans="1:74" x14ac:dyDescent="0.45">
      <c r="A868" t="s">
        <v>5403</v>
      </c>
      <c r="B868">
        <v>1581202800</v>
      </c>
      <c r="C868" s="3" t="s">
        <v>4189</v>
      </c>
      <c r="D868" t="s">
        <v>65</v>
      </c>
      <c r="E868" t="s">
        <v>66</v>
      </c>
      <c r="F868" t="s">
        <v>77</v>
      </c>
      <c r="G868" t="s">
        <v>103</v>
      </c>
      <c r="H868" t="s">
        <v>4190</v>
      </c>
      <c r="I868">
        <f>MROUND(Table1[[#This Row],[Prob_H]]*100,2)/100</f>
        <v>0.46</v>
      </c>
      <c r="J868">
        <f>1/Table1[[#This Row],[odds_ft_home_team_win]]-Table1[[#This Row],[Margin/3]]</f>
        <v>0.46099488211739015</v>
      </c>
      <c r="K868">
        <f>1/Table1[[#This Row],[odds_ft_draw]]-Table1[[#This Row],[Margin/3]]</f>
        <v>0.27169746675517675</v>
      </c>
      <c r="L868">
        <f>1/Table1[[#This Row],[odds_ft_away_team_win]]-Table1[[#This Row],[Margin/3]]</f>
        <v>0.26730765112743315</v>
      </c>
      <c r="M868">
        <v>5</v>
      </c>
      <c r="N868">
        <v>1.73</v>
      </c>
      <c r="O868">
        <v>1.18</v>
      </c>
      <c r="P868">
        <v>2</v>
      </c>
      <c r="Q868">
        <v>1.1399999999999999</v>
      </c>
      <c r="R868" t="str" cm="1">
        <f t="array" ref="R8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8">
        <v>3</v>
      </c>
      <c r="T868">
        <v>1</v>
      </c>
      <c r="U868">
        <v>4</v>
      </c>
      <c r="V868">
        <v>0</v>
      </c>
      <c r="W868">
        <v>0</v>
      </c>
      <c r="X868">
        <v>0</v>
      </c>
      <c r="Y868" t="s">
        <v>4191</v>
      </c>
      <c r="Z868">
        <v>54</v>
      </c>
      <c r="AA868">
        <v>4</v>
      </c>
      <c r="AB868">
        <v>1</v>
      </c>
      <c r="AC868">
        <v>0</v>
      </c>
      <c r="AD868">
        <v>1</v>
      </c>
      <c r="AE868">
        <v>3</v>
      </c>
      <c r="AF868">
        <v>1</v>
      </c>
      <c r="AG868">
        <v>0</v>
      </c>
      <c r="AH868">
        <v>1</v>
      </c>
      <c r="AI868">
        <v>1</v>
      </c>
      <c r="AJ868">
        <v>3</v>
      </c>
      <c r="AK868">
        <v>20</v>
      </c>
      <c r="AL868">
        <v>11</v>
      </c>
      <c r="AM868">
        <v>9</v>
      </c>
      <c r="AN868">
        <v>4</v>
      </c>
      <c r="AO868">
        <v>11</v>
      </c>
      <c r="AP868">
        <v>7</v>
      </c>
      <c r="AQ868">
        <v>15</v>
      </c>
      <c r="AR868">
        <v>16</v>
      </c>
      <c r="AS868">
        <v>40</v>
      </c>
      <c r="AT868">
        <v>60</v>
      </c>
      <c r="AU868">
        <v>2.16</v>
      </c>
      <c r="AV868">
        <v>1.22</v>
      </c>
      <c r="AW868">
        <v>3.14</v>
      </c>
      <c r="AX868">
        <v>69</v>
      </c>
      <c r="AY868">
        <v>91</v>
      </c>
      <c r="AZ868">
        <v>59</v>
      </c>
      <c r="BA868">
        <v>32</v>
      </c>
      <c r="BB868">
        <v>18</v>
      </c>
      <c r="BC868">
        <v>45</v>
      </c>
      <c r="BD868">
        <v>64</v>
      </c>
      <c r="BE868">
        <v>73</v>
      </c>
      <c r="BF868">
        <v>91</v>
      </c>
      <c r="BG868">
        <v>9.91</v>
      </c>
      <c r="BH868">
        <v>4.72</v>
      </c>
      <c r="BI868">
        <v>2.0499999999999998</v>
      </c>
      <c r="BJ868">
        <v>3.35</v>
      </c>
      <c r="BK868">
        <v>3.4</v>
      </c>
      <c r="BL868">
        <f>1/Table1[[#This Row],[odds_ft_home_team_win]]+1/Table1[[#This Row],[odds_ft_draw]]+1/Table1[[#This Row],[odds_ft_away_team_win]]-1</f>
        <v>8.0429987794171209E-2</v>
      </c>
      <c r="BM868">
        <f>Table1[[#This Row],[Margin]]/3</f>
        <v>2.6809995931390402E-2</v>
      </c>
      <c r="BN868">
        <v>1.26</v>
      </c>
      <c r="BO868">
        <v>1.83</v>
      </c>
      <c r="BP868">
        <v>3.1</v>
      </c>
      <c r="BQ868">
        <v>5.8</v>
      </c>
      <c r="BR868">
        <v>1.69</v>
      </c>
      <c r="BS868">
        <v>2.0499999999999998</v>
      </c>
      <c r="BT868" t="s">
        <v>3802</v>
      </c>
      <c r="BU868">
        <f>VLOOKUP(Table1[[#This Row],[Reference]],metron,11,FALSE)</f>
        <v>1.4888836329233679</v>
      </c>
      <c r="BV868">
        <f>VLOOKUP(Table1[[#This Row],[Reference]],metron,12,FALSE)</f>
        <v>1.0516792809839171</v>
      </c>
    </row>
    <row r="869" spans="1:74" x14ac:dyDescent="0.45">
      <c r="A869" t="s">
        <v>5403</v>
      </c>
      <c r="B869">
        <v>1581210000</v>
      </c>
      <c r="C869" s="3" t="s">
        <v>4192</v>
      </c>
      <c r="D869" t="s">
        <v>65</v>
      </c>
      <c r="E869" t="s">
        <v>66</v>
      </c>
      <c r="F869" t="s">
        <v>68</v>
      </c>
      <c r="G869" t="s">
        <v>98</v>
      </c>
      <c r="H869" t="s">
        <v>3822</v>
      </c>
      <c r="I869">
        <f>MROUND(Table1[[#This Row],[Prob_H]]*100,2)/100</f>
        <v>0.52</v>
      </c>
      <c r="J869">
        <f>1/Table1[[#This Row],[odds_ft_home_team_win]]-Table1[[#This Row],[Margin/3]]</f>
        <v>0.52929484910031621</v>
      </c>
      <c r="K869">
        <f>1/Table1[[#This Row],[odds_ft_draw]]-Table1[[#This Row],[Margin/3]]</f>
        <v>0.27224675623132777</v>
      </c>
      <c r="L869">
        <f>1/Table1[[#This Row],[odds_ft_away_team_win]]-Table1[[#This Row],[Margin/3]]</f>
        <v>0.19845839466835613</v>
      </c>
      <c r="M869">
        <v>5</v>
      </c>
      <c r="N869">
        <v>1.67</v>
      </c>
      <c r="O869">
        <v>1</v>
      </c>
      <c r="P869">
        <v>1.93</v>
      </c>
      <c r="Q869">
        <v>1.21</v>
      </c>
      <c r="R869" t="str" cm="1">
        <f t="array" ref="R8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69">
        <v>3</v>
      </c>
      <c r="T869">
        <v>0</v>
      </c>
      <c r="U869">
        <v>3</v>
      </c>
      <c r="V869">
        <v>0</v>
      </c>
      <c r="W869">
        <v>0</v>
      </c>
      <c r="X869">
        <v>0</v>
      </c>
      <c r="Y869" t="s">
        <v>4193</v>
      </c>
      <c r="AA869">
        <v>4</v>
      </c>
      <c r="AB869">
        <v>4</v>
      </c>
      <c r="AC869">
        <v>3</v>
      </c>
      <c r="AD869">
        <v>0</v>
      </c>
      <c r="AE869">
        <v>3</v>
      </c>
      <c r="AF869">
        <v>0</v>
      </c>
      <c r="AG869">
        <v>2</v>
      </c>
      <c r="AH869">
        <v>1</v>
      </c>
      <c r="AI869">
        <v>1</v>
      </c>
      <c r="AJ869">
        <v>2</v>
      </c>
      <c r="AK869">
        <v>19</v>
      </c>
      <c r="AL869">
        <v>13</v>
      </c>
      <c r="AM869">
        <v>5</v>
      </c>
      <c r="AN869">
        <v>5</v>
      </c>
      <c r="AO869">
        <v>14</v>
      </c>
      <c r="AP869">
        <v>8</v>
      </c>
      <c r="AQ869">
        <v>8</v>
      </c>
      <c r="AR869">
        <v>7</v>
      </c>
      <c r="AS869">
        <v>45</v>
      </c>
      <c r="AT869">
        <v>55</v>
      </c>
      <c r="AU869">
        <v>1.89</v>
      </c>
      <c r="AV869">
        <v>1.45</v>
      </c>
      <c r="AW869">
        <v>2.79</v>
      </c>
      <c r="AX869">
        <v>66</v>
      </c>
      <c r="AY869">
        <v>75</v>
      </c>
      <c r="AZ869">
        <v>49</v>
      </c>
      <c r="BA869">
        <v>35</v>
      </c>
      <c r="BB869">
        <v>18</v>
      </c>
      <c r="BC869">
        <v>49</v>
      </c>
      <c r="BD869">
        <v>79</v>
      </c>
      <c r="BE869">
        <v>39</v>
      </c>
      <c r="BF869">
        <v>65</v>
      </c>
      <c r="BG869">
        <v>10.08</v>
      </c>
      <c r="BH869">
        <v>3.28</v>
      </c>
      <c r="BI869">
        <v>1.8</v>
      </c>
      <c r="BJ869">
        <v>3.35</v>
      </c>
      <c r="BK869">
        <v>4.45</v>
      </c>
      <c r="BL869">
        <f>1/Table1[[#This Row],[odds_ft_home_team_win]]+1/Table1[[#This Row],[odds_ft_draw]]+1/Table1[[#This Row],[odds_ft_away_team_win]]-1</f>
        <v>7.8782119365718106E-2</v>
      </c>
      <c r="BM869">
        <f>Table1[[#This Row],[Margin]]/3</f>
        <v>2.6260706455239369E-2</v>
      </c>
      <c r="BN869">
        <v>1.36</v>
      </c>
      <c r="BO869">
        <v>2.15</v>
      </c>
      <c r="BP869">
        <v>3.9</v>
      </c>
      <c r="BQ869">
        <v>7.5</v>
      </c>
      <c r="BR869">
        <v>1.95</v>
      </c>
      <c r="BS869">
        <v>1.77</v>
      </c>
      <c r="BT869" t="s">
        <v>3807</v>
      </c>
      <c r="BU869">
        <f>VLOOKUP(Table1[[#This Row],[Reference]],metron,11,FALSE)</f>
        <v>1.625948039373891</v>
      </c>
      <c r="BV869">
        <f>VLOOKUP(Table1[[#This Row],[Reference]],metron,12,FALSE)</f>
        <v>0.97079231886396644</v>
      </c>
    </row>
    <row r="870" spans="1:74" hidden="1" x14ac:dyDescent="0.45">
      <c r="A870" t="s">
        <v>5403</v>
      </c>
      <c r="B870">
        <v>1581217200</v>
      </c>
      <c r="C870" s="3" t="s">
        <v>4194</v>
      </c>
      <c r="D870" t="s">
        <v>65</v>
      </c>
      <c r="E870" t="s">
        <v>66</v>
      </c>
      <c r="F870" t="s">
        <v>81</v>
      </c>
      <c r="G870" t="s">
        <v>85</v>
      </c>
      <c r="H870" t="s">
        <v>3819</v>
      </c>
      <c r="I870">
        <f>MROUND(Table1[[#This Row],[Prob_H]]*100,2)/100</f>
        <v>0.44</v>
      </c>
      <c r="J870">
        <f>1/Table1[[#This Row],[odds_ft_home_team_win]]-Table1[[#This Row],[Margin/3]]</f>
        <v>0.44891144071471939</v>
      </c>
      <c r="K870">
        <f>1/Table1[[#This Row],[odds_ft_draw]]-Table1[[#This Row],[Margin/3]]</f>
        <v>0.25049874230202102</v>
      </c>
      <c r="L870">
        <f>1/Table1[[#This Row],[odds_ft_away_team_win]]-Table1[[#This Row],[Margin/3]]</f>
        <v>0.30058981698325965</v>
      </c>
      <c r="M870">
        <v>5</v>
      </c>
      <c r="N870">
        <v>1.92</v>
      </c>
      <c r="O870">
        <v>1.07</v>
      </c>
      <c r="P870">
        <v>2.13</v>
      </c>
      <c r="Q870">
        <v>0.94</v>
      </c>
      <c r="R870" t="str" cm="1">
        <f t="array" ref="R8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0">
        <v>3</v>
      </c>
      <c r="T870">
        <v>1</v>
      </c>
      <c r="U870">
        <v>4</v>
      </c>
      <c r="V870">
        <v>2</v>
      </c>
      <c r="W870">
        <v>1</v>
      </c>
      <c r="X870">
        <v>1</v>
      </c>
      <c r="Y870" t="s">
        <v>4195</v>
      </c>
      <c r="Z870">
        <v>39</v>
      </c>
      <c r="AA870">
        <v>5</v>
      </c>
      <c r="AB870">
        <v>3</v>
      </c>
      <c r="AC870">
        <v>1</v>
      </c>
      <c r="AD870">
        <v>0</v>
      </c>
      <c r="AE870">
        <v>4</v>
      </c>
      <c r="AF870">
        <v>1</v>
      </c>
      <c r="AG870">
        <v>0</v>
      </c>
      <c r="AH870">
        <v>1</v>
      </c>
      <c r="AI870">
        <v>3</v>
      </c>
      <c r="AJ870">
        <v>2</v>
      </c>
      <c r="AK870">
        <v>14</v>
      </c>
      <c r="AL870">
        <v>11</v>
      </c>
      <c r="AM870">
        <v>6</v>
      </c>
      <c r="AN870">
        <v>5</v>
      </c>
      <c r="AO870">
        <v>8</v>
      </c>
      <c r="AP870">
        <v>6</v>
      </c>
      <c r="AQ870">
        <v>7</v>
      </c>
      <c r="AR870">
        <v>10</v>
      </c>
      <c r="AS870">
        <v>67</v>
      </c>
      <c r="AT870">
        <v>33</v>
      </c>
      <c r="AU870">
        <v>1.71</v>
      </c>
      <c r="AV870">
        <v>1.28</v>
      </c>
      <c r="AW870">
        <v>2.99</v>
      </c>
      <c r="AX870">
        <v>66</v>
      </c>
      <c r="AY870">
        <v>78</v>
      </c>
      <c r="AZ870">
        <v>59</v>
      </c>
      <c r="BA870">
        <v>40</v>
      </c>
      <c r="BB870">
        <v>16</v>
      </c>
      <c r="BC870">
        <v>47</v>
      </c>
      <c r="BD870">
        <v>73</v>
      </c>
      <c r="BE870">
        <v>47</v>
      </c>
      <c r="BF870">
        <v>81</v>
      </c>
      <c r="BG870">
        <v>12.42</v>
      </c>
      <c r="BH870">
        <v>5.9</v>
      </c>
      <c r="BI870">
        <v>2.1</v>
      </c>
      <c r="BJ870">
        <v>3.6</v>
      </c>
      <c r="BK870">
        <v>3.05</v>
      </c>
      <c r="BL870">
        <f>1/Table1[[#This Row],[odds_ft_home_team_win]]+1/Table1[[#This Row],[odds_ft_draw]]+1/Table1[[#This Row],[odds_ft_away_team_win]]-1</f>
        <v>8.1837106427270268E-2</v>
      </c>
      <c r="BM870">
        <f>Table1[[#This Row],[Margin]]/3</f>
        <v>2.7279035475756757E-2</v>
      </c>
      <c r="BN870">
        <v>1.18</v>
      </c>
      <c r="BO870">
        <v>1.59</v>
      </c>
      <c r="BP870">
        <v>2.4500000000000002</v>
      </c>
      <c r="BQ870">
        <v>4.3499999999999996</v>
      </c>
      <c r="BR870">
        <v>1.51</v>
      </c>
      <c r="BS870">
        <v>2.4</v>
      </c>
      <c r="BT870" t="s">
        <v>109</v>
      </c>
      <c r="BU870">
        <f>VLOOKUP(Table1[[#This Row],[Reference]],metron,11,FALSE)</f>
        <v>1.4140979689366791</v>
      </c>
      <c r="BV870">
        <f>VLOOKUP(Table1[[#This Row],[Reference]],metron,12,FALSE)</f>
        <v>1.0666666666666671</v>
      </c>
    </row>
    <row r="871" spans="1:74" x14ac:dyDescent="0.45">
      <c r="A871" t="s">
        <v>5403</v>
      </c>
      <c r="B871">
        <v>1581271200</v>
      </c>
      <c r="C871" s="3" t="s">
        <v>4196</v>
      </c>
      <c r="D871" t="s">
        <v>65</v>
      </c>
      <c r="E871" t="s">
        <v>66</v>
      </c>
      <c r="F871" t="s">
        <v>94</v>
      </c>
      <c r="G871" t="s">
        <v>3792</v>
      </c>
      <c r="H871" t="s">
        <v>3784</v>
      </c>
      <c r="I871">
        <f>MROUND(Table1[[#This Row],[Prob_H]]*100,2)/100</f>
        <v>0.48</v>
      </c>
      <c r="J871">
        <f>1/Table1[[#This Row],[odds_ft_home_team_win]]-Table1[[#This Row],[Margin/3]]</f>
        <v>0.47478070175438597</v>
      </c>
      <c r="K871">
        <f>1/Table1[[#This Row],[odds_ft_draw]]-Table1[[#This Row],[Margin/3]]</f>
        <v>0.28728070175438597</v>
      </c>
      <c r="L871">
        <f>1/Table1[[#This Row],[odds_ft_away_team_win]]-Table1[[#This Row],[Margin/3]]</f>
        <v>0.23793859649122809</v>
      </c>
      <c r="M871">
        <v>5</v>
      </c>
      <c r="N871">
        <v>2.09</v>
      </c>
      <c r="O871">
        <v>1.55</v>
      </c>
      <c r="P871">
        <v>1.93</v>
      </c>
      <c r="Q871">
        <v>1.5</v>
      </c>
      <c r="R871" t="str" cm="1">
        <f t="array" ref="R8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1">
        <v>4</v>
      </c>
      <c r="T871">
        <v>0</v>
      </c>
      <c r="U871">
        <v>4</v>
      </c>
      <c r="V871">
        <v>2</v>
      </c>
      <c r="W871">
        <v>2</v>
      </c>
      <c r="X871">
        <v>0</v>
      </c>
      <c r="Y871" t="s">
        <v>4197</v>
      </c>
      <c r="AA871">
        <v>3</v>
      </c>
      <c r="AB871">
        <v>3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14</v>
      </c>
      <c r="AL871">
        <v>11</v>
      </c>
      <c r="AM871">
        <v>8</v>
      </c>
      <c r="AN871">
        <v>5</v>
      </c>
      <c r="AO871">
        <v>6</v>
      </c>
      <c r="AP871">
        <v>6</v>
      </c>
      <c r="AQ871">
        <v>13</v>
      </c>
      <c r="AR871">
        <v>13</v>
      </c>
      <c r="AS871">
        <v>52</v>
      </c>
      <c r="AT871">
        <v>48</v>
      </c>
      <c r="AU871">
        <v>1.61</v>
      </c>
      <c r="AV871">
        <v>1.29</v>
      </c>
      <c r="AW871">
        <v>2.73</v>
      </c>
      <c r="AX871">
        <v>64</v>
      </c>
      <c r="AY871">
        <v>87</v>
      </c>
      <c r="AZ871">
        <v>55</v>
      </c>
      <c r="BA871">
        <v>23</v>
      </c>
      <c r="BB871">
        <v>9</v>
      </c>
      <c r="BC871">
        <v>32</v>
      </c>
      <c r="BD871">
        <v>64</v>
      </c>
      <c r="BE871">
        <v>55</v>
      </c>
      <c r="BF871">
        <v>96</v>
      </c>
      <c r="BG871">
        <v>10.27</v>
      </c>
      <c r="BH871">
        <v>3.73</v>
      </c>
      <c r="BI871">
        <v>2</v>
      </c>
      <c r="BJ871">
        <v>3.2</v>
      </c>
      <c r="BK871">
        <v>3.8</v>
      </c>
      <c r="BL871">
        <f>1/Table1[[#This Row],[odds_ft_home_team_win]]+1/Table1[[#This Row],[odds_ft_draw]]+1/Table1[[#This Row],[odds_ft_away_team_win]]-1</f>
        <v>7.5657894736842035E-2</v>
      </c>
      <c r="BM871">
        <f>Table1[[#This Row],[Margin]]/3</f>
        <v>2.5219298245614013E-2</v>
      </c>
      <c r="BN871">
        <v>1.3</v>
      </c>
      <c r="BO871">
        <v>1.95</v>
      </c>
      <c r="BP871">
        <v>3.4</v>
      </c>
      <c r="BQ871">
        <v>6.55</v>
      </c>
      <c r="BR871">
        <v>1.74</v>
      </c>
      <c r="BS871">
        <v>2</v>
      </c>
      <c r="BT871" t="s">
        <v>3833</v>
      </c>
      <c r="BU871">
        <f>VLOOKUP(Table1[[#This Row],[Reference]],metron,11,FALSE)</f>
        <v>1.510877192982456</v>
      </c>
      <c r="BV871">
        <f>VLOOKUP(Table1[[#This Row],[Reference]],metron,12,FALSE)</f>
        <v>1.0163157894736841</v>
      </c>
    </row>
    <row r="872" spans="1:74" x14ac:dyDescent="0.45">
      <c r="A872" t="s">
        <v>5403</v>
      </c>
      <c r="B872">
        <v>1581292800</v>
      </c>
      <c r="C872" s="3" t="s">
        <v>4198</v>
      </c>
      <c r="D872" t="s">
        <v>65</v>
      </c>
      <c r="E872" t="s">
        <v>66</v>
      </c>
      <c r="F872" t="s">
        <v>80</v>
      </c>
      <c r="G872" t="s">
        <v>86</v>
      </c>
      <c r="H872" t="s">
        <v>3839</v>
      </c>
      <c r="I872">
        <f>MROUND(Table1[[#This Row],[Prob_H]]*100,2)/100</f>
        <v>0.38</v>
      </c>
      <c r="J872">
        <f>1/Table1[[#This Row],[odds_ft_home_team_win]]-Table1[[#This Row],[Margin/3]]</f>
        <v>0.37462121212121213</v>
      </c>
      <c r="K872">
        <f>1/Table1[[#This Row],[odds_ft_draw]]-Table1[[#This Row],[Margin/3]]</f>
        <v>0.28712121212121211</v>
      </c>
      <c r="L872">
        <f>1/Table1[[#This Row],[odds_ft_away_team_win]]-Table1[[#This Row],[Margin/3]]</f>
        <v>0.33825757575757576</v>
      </c>
      <c r="M872">
        <v>5</v>
      </c>
      <c r="N872">
        <v>1.82</v>
      </c>
      <c r="O872">
        <v>1.43</v>
      </c>
      <c r="P872">
        <v>1.5</v>
      </c>
      <c r="Q872">
        <v>1.59</v>
      </c>
      <c r="R872" t="str" cm="1">
        <f t="array" ref="R8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72">
        <v>1</v>
      </c>
      <c r="T872">
        <v>2</v>
      </c>
      <c r="U872">
        <v>3</v>
      </c>
      <c r="V872">
        <v>2</v>
      </c>
      <c r="W872">
        <v>1</v>
      </c>
      <c r="X872">
        <v>1</v>
      </c>
      <c r="Y872" t="s">
        <v>2004</v>
      </c>
      <c r="Z872" t="s">
        <v>4199</v>
      </c>
      <c r="AA872">
        <v>3</v>
      </c>
      <c r="AB872">
        <v>5</v>
      </c>
      <c r="AC872">
        <v>3</v>
      </c>
      <c r="AD872">
        <v>0</v>
      </c>
      <c r="AE872">
        <v>2</v>
      </c>
      <c r="AF872">
        <v>0</v>
      </c>
      <c r="AG872">
        <v>0</v>
      </c>
      <c r="AH872">
        <v>3</v>
      </c>
      <c r="AI872">
        <v>0</v>
      </c>
      <c r="AJ872">
        <v>2</v>
      </c>
      <c r="AK872">
        <v>14</v>
      </c>
      <c r="AL872">
        <v>11</v>
      </c>
      <c r="AM872">
        <v>5</v>
      </c>
      <c r="AN872">
        <v>5</v>
      </c>
      <c r="AO872">
        <v>9</v>
      </c>
      <c r="AP872">
        <v>6</v>
      </c>
      <c r="AQ872">
        <v>7</v>
      </c>
      <c r="AR872">
        <v>7</v>
      </c>
      <c r="AS872">
        <v>48</v>
      </c>
      <c r="AT872">
        <v>52</v>
      </c>
      <c r="AU872">
        <v>1.43</v>
      </c>
      <c r="AV872">
        <v>1.39</v>
      </c>
      <c r="AW872">
        <v>2.82</v>
      </c>
      <c r="AX872">
        <v>49</v>
      </c>
      <c r="AY872">
        <v>78</v>
      </c>
      <c r="AZ872">
        <v>63</v>
      </c>
      <c r="BA872">
        <v>28</v>
      </c>
      <c r="BB872">
        <v>15</v>
      </c>
      <c r="BC872">
        <v>33</v>
      </c>
      <c r="BD872">
        <v>65</v>
      </c>
      <c r="BE872">
        <v>46</v>
      </c>
      <c r="BF872">
        <v>84</v>
      </c>
      <c r="BG872">
        <v>10.64</v>
      </c>
      <c r="BH872">
        <v>4.6399999999999997</v>
      </c>
      <c r="BI872">
        <v>2.5</v>
      </c>
      <c r="BJ872">
        <v>3.2</v>
      </c>
      <c r="BK872">
        <v>2.75</v>
      </c>
      <c r="BL872">
        <f>1/Table1[[#This Row],[odds_ft_home_team_win]]+1/Table1[[#This Row],[odds_ft_draw]]+1/Table1[[#This Row],[odds_ft_away_team_win]]-1</f>
        <v>7.6136363636363669E-2</v>
      </c>
      <c r="BM872">
        <f>Table1[[#This Row],[Margin]]/3</f>
        <v>2.537878787878789E-2</v>
      </c>
      <c r="BN872">
        <v>1.29</v>
      </c>
      <c r="BO872">
        <v>1.91</v>
      </c>
      <c r="BP872">
        <v>3.3</v>
      </c>
      <c r="BQ872">
        <v>6.35</v>
      </c>
      <c r="BR872">
        <v>1.71</v>
      </c>
      <c r="BS872">
        <v>2.0499999999999998</v>
      </c>
      <c r="BT872" t="s">
        <v>3847</v>
      </c>
      <c r="BU872">
        <f>VLOOKUP(Table1[[#This Row],[Reference]],metron,11,FALSE)</f>
        <v>1.330562659846547</v>
      </c>
      <c r="BV872">
        <f>VLOOKUP(Table1[[#This Row],[Reference]],metron,12,FALSE)</f>
        <v>1.1595268542199491</v>
      </c>
    </row>
    <row r="873" spans="1:74" x14ac:dyDescent="0.45">
      <c r="A873" t="s">
        <v>5403</v>
      </c>
      <c r="B873">
        <v>1581300000</v>
      </c>
      <c r="C873" s="3" t="s">
        <v>4200</v>
      </c>
      <c r="D873" t="s">
        <v>65</v>
      </c>
      <c r="E873" t="s">
        <v>66</v>
      </c>
      <c r="F873" t="s">
        <v>3788</v>
      </c>
      <c r="G873" t="s">
        <v>2218</v>
      </c>
      <c r="H873" t="s">
        <v>3808</v>
      </c>
      <c r="I873">
        <f>MROUND(Table1[[#This Row],[Prob_H]]*100,2)/100</f>
        <v>0.46</v>
      </c>
      <c r="J873">
        <f>1/Table1[[#This Row],[odds_ft_home_team_win]]-Table1[[#This Row],[Margin/3]]</f>
        <v>0.45161119074162548</v>
      </c>
      <c r="K873">
        <f>1/Table1[[#This Row],[odds_ft_draw]]-Table1[[#This Row],[Margin/3]]</f>
        <v>0.28311302224345702</v>
      </c>
      <c r="L873">
        <f>1/Table1[[#This Row],[odds_ft_away_team_win]]-Table1[[#This Row],[Margin/3]]</f>
        <v>0.26527578701491744</v>
      </c>
      <c r="M873">
        <v>5</v>
      </c>
      <c r="N873">
        <v>1.55</v>
      </c>
      <c r="O873">
        <v>2</v>
      </c>
      <c r="P873">
        <v>1.43</v>
      </c>
      <c r="Q873">
        <v>1.69</v>
      </c>
      <c r="R873" t="str" cm="1">
        <f t="array" ref="R8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3">
        <v>2</v>
      </c>
      <c r="T873">
        <v>1</v>
      </c>
      <c r="U873">
        <v>3</v>
      </c>
      <c r="V873">
        <v>2</v>
      </c>
      <c r="W873">
        <v>1</v>
      </c>
      <c r="X873">
        <v>1</v>
      </c>
      <c r="Y873" t="s">
        <v>4201</v>
      </c>
      <c r="Z873">
        <v>29</v>
      </c>
      <c r="AA873">
        <v>5</v>
      </c>
      <c r="AB873">
        <v>2</v>
      </c>
      <c r="AC873">
        <v>2</v>
      </c>
      <c r="AD873">
        <v>0</v>
      </c>
      <c r="AE873">
        <v>3</v>
      </c>
      <c r="AF873">
        <v>0</v>
      </c>
      <c r="AG873">
        <v>0</v>
      </c>
      <c r="AH873">
        <v>2</v>
      </c>
      <c r="AI873">
        <v>2</v>
      </c>
      <c r="AJ873">
        <v>1</v>
      </c>
      <c r="AK873">
        <v>12</v>
      </c>
      <c r="AL873">
        <v>11</v>
      </c>
      <c r="AM873">
        <v>6</v>
      </c>
      <c r="AN873">
        <v>6</v>
      </c>
      <c r="AO873">
        <v>6</v>
      </c>
      <c r="AP873">
        <v>5</v>
      </c>
      <c r="AQ873">
        <v>17</v>
      </c>
      <c r="AR873">
        <v>15</v>
      </c>
      <c r="AS873">
        <v>53</v>
      </c>
      <c r="AT873">
        <v>47</v>
      </c>
      <c r="AU873">
        <v>1.81</v>
      </c>
      <c r="AV873">
        <v>1.54</v>
      </c>
      <c r="AW873">
        <v>3.08</v>
      </c>
      <c r="AX873">
        <v>52</v>
      </c>
      <c r="AY873">
        <v>96</v>
      </c>
      <c r="AZ873">
        <v>61</v>
      </c>
      <c r="BA873">
        <v>21</v>
      </c>
      <c r="BB873">
        <v>17</v>
      </c>
      <c r="BC873">
        <v>39</v>
      </c>
      <c r="BD873">
        <v>87</v>
      </c>
      <c r="BE873">
        <v>53</v>
      </c>
      <c r="BF873">
        <v>83</v>
      </c>
      <c r="BG873">
        <v>7.88</v>
      </c>
      <c r="BH873">
        <v>4.3499999999999996</v>
      </c>
      <c r="BI873">
        <v>2.1</v>
      </c>
      <c r="BJ873">
        <v>3.25</v>
      </c>
      <c r="BK873">
        <v>3.45</v>
      </c>
      <c r="BL873">
        <f>1/Table1[[#This Row],[odds_ft_home_team_win]]+1/Table1[[#This Row],[odds_ft_draw]]+1/Table1[[#This Row],[odds_ft_away_team_win]]-1</f>
        <v>7.3737856346552055E-2</v>
      </c>
      <c r="BM873">
        <f>Table1[[#This Row],[Margin]]/3</f>
        <v>2.4579285448850685E-2</v>
      </c>
      <c r="BN873">
        <v>1.29</v>
      </c>
      <c r="BO873">
        <v>1.91</v>
      </c>
      <c r="BP873">
        <v>3.3</v>
      </c>
      <c r="BQ873">
        <v>6.35</v>
      </c>
      <c r="BR873">
        <v>1.74</v>
      </c>
      <c r="BS873">
        <v>2</v>
      </c>
      <c r="BT873" t="s">
        <v>3860</v>
      </c>
      <c r="BU873">
        <f>VLOOKUP(Table1[[#This Row],[Reference]],metron,11,FALSE)</f>
        <v>1.4888836329233679</v>
      </c>
      <c r="BV873">
        <f>VLOOKUP(Table1[[#This Row],[Reference]],metron,12,FALSE)</f>
        <v>1.0516792809839171</v>
      </c>
    </row>
    <row r="874" spans="1:74" x14ac:dyDescent="0.45">
      <c r="A874" t="s">
        <v>5402</v>
      </c>
      <c r="B874">
        <v>1597458600</v>
      </c>
      <c r="C874" s="3" t="s">
        <v>4389</v>
      </c>
      <c r="D874" t="s">
        <v>65</v>
      </c>
      <c r="E874" t="s">
        <v>66</v>
      </c>
      <c r="F874" t="s">
        <v>73</v>
      </c>
      <c r="G874" t="s">
        <v>103</v>
      </c>
      <c r="H874" t="s">
        <v>3903</v>
      </c>
      <c r="I874">
        <f>MROUND(Table1[[#This Row],[Prob_H]]*100,2)/100</f>
        <v>0.3</v>
      </c>
      <c r="J874">
        <f>1/Table1[[#This Row],[odds_ft_home_team_win]]-Table1[[#This Row],[Margin/3]]</f>
        <v>0.29422590292155504</v>
      </c>
      <c r="K874">
        <f>1/Table1[[#This Row],[odds_ft_draw]]-Table1[[#This Row],[Margin/3]]</f>
        <v>0.29422590292155504</v>
      </c>
      <c r="L874">
        <f>1/Table1[[#This Row],[odds_ft_away_team_win]]-Table1[[#This Row],[Margin/3]]</f>
        <v>0.41154819415688981</v>
      </c>
      <c r="M874">
        <v>5</v>
      </c>
      <c r="N874">
        <v>1</v>
      </c>
      <c r="O874">
        <v>1</v>
      </c>
      <c r="P874">
        <v>1.5</v>
      </c>
      <c r="Q874">
        <v>1.38</v>
      </c>
      <c r="R874" t="str" cm="1">
        <f t="array" ref="R8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74">
        <v>0</v>
      </c>
      <c r="T874">
        <v>1</v>
      </c>
      <c r="U874">
        <v>1</v>
      </c>
      <c r="V874">
        <v>0</v>
      </c>
      <c r="W874">
        <v>0</v>
      </c>
      <c r="X874">
        <v>0</v>
      </c>
      <c r="Z874">
        <v>61</v>
      </c>
      <c r="AA874">
        <v>2</v>
      </c>
      <c r="AB874">
        <v>6</v>
      </c>
      <c r="AC874">
        <v>1</v>
      </c>
      <c r="AD874">
        <v>0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9</v>
      </c>
      <c r="AL874">
        <v>9</v>
      </c>
      <c r="AM874">
        <v>2</v>
      </c>
      <c r="AN874">
        <v>4</v>
      </c>
      <c r="AO874">
        <v>7</v>
      </c>
      <c r="AP874">
        <v>5</v>
      </c>
      <c r="AQ874">
        <v>17</v>
      </c>
      <c r="AR874">
        <v>15</v>
      </c>
      <c r="AS874">
        <v>41</v>
      </c>
      <c r="AT874">
        <v>59</v>
      </c>
      <c r="AU874">
        <v>0.92</v>
      </c>
      <c r="AV874">
        <v>1.1299999999999999</v>
      </c>
      <c r="AW874">
        <v>2</v>
      </c>
      <c r="AX874">
        <v>100</v>
      </c>
      <c r="AY874">
        <v>100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100</v>
      </c>
      <c r="BF874">
        <v>100</v>
      </c>
      <c r="BG874">
        <v>7</v>
      </c>
      <c r="BH874">
        <v>7</v>
      </c>
      <c r="BI874">
        <v>3.15</v>
      </c>
      <c r="BJ874">
        <v>3.15</v>
      </c>
      <c r="BK874">
        <v>2.2999999999999998</v>
      </c>
      <c r="BL874">
        <f>1/Table1[[#This Row],[odds_ft_home_team_win]]+1/Table1[[#This Row],[odds_ft_draw]]+1/Table1[[#This Row],[odds_ft_away_team_win]]-1</f>
        <v>6.9703243616287214E-2</v>
      </c>
      <c r="BM874">
        <f>Table1[[#This Row],[Margin]]/3</f>
        <v>2.3234414538762405E-2</v>
      </c>
      <c r="BN874">
        <v>1.43</v>
      </c>
      <c r="BO874">
        <v>2.2999999999999998</v>
      </c>
      <c r="BP874">
        <v>4.4000000000000004</v>
      </c>
      <c r="BQ874">
        <v>8.75</v>
      </c>
      <c r="BR874">
        <v>2</v>
      </c>
      <c r="BS874">
        <v>1.77</v>
      </c>
      <c r="BT874" t="s">
        <v>3786</v>
      </c>
      <c r="BU874">
        <f>VLOOKUP(Table1[[#This Row],[Reference]],metron,11,FALSE)</f>
        <v>1.1805091283106199</v>
      </c>
      <c r="BV874">
        <f>VLOOKUP(Table1[[#This Row],[Reference]],metron,12,FALSE)</f>
        <v>1.3921316533813319</v>
      </c>
    </row>
    <row r="875" spans="1:74" hidden="1" x14ac:dyDescent="0.45">
      <c r="A875" t="s">
        <v>5402</v>
      </c>
      <c r="B875">
        <v>1597528800</v>
      </c>
      <c r="C875" s="3" t="s">
        <v>4390</v>
      </c>
      <c r="D875" t="s">
        <v>65</v>
      </c>
      <c r="E875" t="s">
        <v>66</v>
      </c>
      <c r="F875" t="s">
        <v>98</v>
      </c>
      <c r="G875" t="s">
        <v>3792</v>
      </c>
      <c r="H875" t="s">
        <v>3800</v>
      </c>
      <c r="I875">
        <f>MROUND(Table1[[#This Row],[Prob_H]]*100,2)/100</f>
        <v>0.5</v>
      </c>
      <c r="J875">
        <f>1/Table1[[#This Row],[odds_ft_home_team_win]]-Table1[[#This Row],[Margin/3]]</f>
        <v>0.49775417068302813</v>
      </c>
      <c r="K875">
        <f>1/Table1[[#This Row],[odds_ft_draw]]-Table1[[#This Row],[Margin/3]]</f>
        <v>0.2683116083177679</v>
      </c>
      <c r="L875">
        <f>1/Table1[[#This Row],[odds_ft_away_team_win]]-Table1[[#This Row],[Margin/3]]</f>
        <v>0.23393422099920411</v>
      </c>
      <c r="M875">
        <v>5</v>
      </c>
      <c r="N875">
        <v>0.5</v>
      </c>
      <c r="O875">
        <v>1.5</v>
      </c>
      <c r="P875">
        <v>1.6</v>
      </c>
      <c r="Q875">
        <v>0.35</v>
      </c>
      <c r="R875" t="str" cm="1">
        <f t="array" ref="R8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5">
        <v>2</v>
      </c>
      <c r="T875">
        <v>1</v>
      </c>
      <c r="U875">
        <v>3</v>
      </c>
      <c r="V875">
        <v>0</v>
      </c>
      <c r="W875">
        <v>0</v>
      </c>
      <c r="X875">
        <v>0</v>
      </c>
      <c r="Y875" t="s">
        <v>4391</v>
      </c>
      <c r="Z875">
        <v>69</v>
      </c>
      <c r="AA875">
        <v>7</v>
      </c>
      <c r="AB875">
        <v>4</v>
      </c>
      <c r="AC875">
        <v>1</v>
      </c>
      <c r="AD875">
        <v>0</v>
      </c>
      <c r="AE875">
        <v>4</v>
      </c>
      <c r="AF875">
        <v>1</v>
      </c>
      <c r="AG875">
        <v>1</v>
      </c>
      <c r="AH875">
        <v>0</v>
      </c>
      <c r="AI875">
        <v>2</v>
      </c>
      <c r="AJ875">
        <v>3</v>
      </c>
      <c r="AK875">
        <v>16</v>
      </c>
      <c r="AL875">
        <v>12</v>
      </c>
      <c r="AM875">
        <v>7</v>
      </c>
      <c r="AN875">
        <v>4</v>
      </c>
      <c r="AO875">
        <v>9</v>
      </c>
      <c r="AP875">
        <v>8</v>
      </c>
      <c r="AQ875">
        <v>13</v>
      </c>
      <c r="AR875">
        <v>16</v>
      </c>
      <c r="AS875">
        <v>58</v>
      </c>
      <c r="AT875">
        <v>42</v>
      </c>
      <c r="AU875">
        <v>1.68</v>
      </c>
      <c r="AV875">
        <v>1.27</v>
      </c>
      <c r="AW875">
        <v>2</v>
      </c>
      <c r="AX875">
        <v>25</v>
      </c>
      <c r="AY875">
        <v>50</v>
      </c>
      <c r="AZ875">
        <v>25</v>
      </c>
      <c r="BA875">
        <v>25</v>
      </c>
      <c r="BB875">
        <v>25</v>
      </c>
      <c r="BC875">
        <v>25</v>
      </c>
      <c r="BD875">
        <v>50</v>
      </c>
      <c r="BE875">
        <v>25</v>
      </c>
      <c r="BF875">
        <v>75</v>
      </c>
      <c r="BG875">
        <v>8.5</v>
      </c>
      <c r="BH875">
        <v>6.5</v>
      </c>
      <c r="BI875">
        <v>1.91</v>
      </c>
      <c r="BJ875">
        <v>3.4</v>
      </c>
      <c r="BK875">
        <v>3.85</v>
      </c>
      <c r="BL875">
        <f>1/Table1[[#This Row],[odds_ft_home_team_win]]+1/Table1[[#This Row],[odds_ft_draw]]+1/Table1[[#This Row],[odds_ft_away_team_win]]-1</f>
        <v>7.7418116223166855E-2</v>
      </c>
      <c r="BM875">
        <f>Table1[[#This Row],[Margin]]/3</f>
        <v>2.580603874105562E-2</v>
      </c>
      <c r="BN875">
        <v>1.35</v>
      </c>
      <c r="BO875">
        <v>2.1</v>
      </c>
      <c r="BP875">
        <v>3.8</v>
      </c>
      <c r="BQ875">
        <v>7.25</v>
      </c>
      <c r="BR875">
        <v>1.87</v>
      </c>
      <c r="BS875">
        <v>1.83</v>
      </c>
      <c r="BT875" t="s">
        <v>3841</v>
      </c>
      <c r="BU875">
        <f>VLOOKUP(Table1[[#This Row],[Reference]],metron,11,FALSE)</f>
        <v>1.5342708579532029</v>
      </c>
      <c r="BV875">
        <f>VLOOKUP(Table1[[#This Row],[Reference]],metron,12,FALSE)</f>
        <v>0.98593713070196176</v>
      </c>
    </row>
    <row r="876" spans="1:74" x14ac:dyDescent="0.45">
      <c r="A876" t="s">
        <v>5402</v>
      </c>
      <c r="B876">
        <v>1597536000</v>
      </c>
      <c r="C876" s="3" t="s">
        <v>4392</v>
      </c>
      <c r="D876" t="s">
        <v>65</v>
      </c>
      <c r="E876" t="s">
        <v>66</v>
      </c>
      <c r="F876" t="s">
        <v>77</v>
      </c>
      <c r="G876" t="s">
        <v>3788</v>
      </c>
      <c r="H876" t="s">
        <v>3808</v>
      </c>
      <c r="I876">
        <f>MROUND(Table1[[#This Row],[Prob_H]]*100,2)/100</f>
        <v>0.7</v>
      </c>
      <c r="J876">
        <f>1/Table1[[#This Row],[odds_ft_home_team_win]]-Table1[[#This Row],[Margin/3]]</f>
        <v>0.70286651143726731</v>
      </c>
      <c r="K876">
        <f>1/Table1[[#This Row],[odds_ft_draw]]-Table1[[#This Row],[Margin/3]]</f>
        <v>0.19516172636021942</v>
      </c>
      <c r="L876">
        <f>1/Table1[[#This Row],[odds_ft_away_team_win]]-Table1[[#This Row],[Margin/3]]</f>
        <v>0.10197176220251332</v>
      </c>
      <c r="M876">
        <v>5</v>
      </c>
      <c r="N876">
        <v>3</v>
      </c>
      <c r="O876">
        <v>1</v>
      </c>
      <c r="P876">
        <v>2.1800000000000002</v>
      </c>
      <c r="Q876">
        <v>0.59</v>
      </c>
      <c r="R876" t="str" cm="1">
        <f t="array" ref="R8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6">
        <v>3</v>
      </c>
      <c r="T876">
        <v>2</v>
      </c>
      <c r="U876">
        <v>5</v>
      </c>
      <c r="V876">
        <v>2</v>
      </c>
      <c r="W876">
        <v>1</v>
      </c>
      <c r="X876">
        <v>1</v>
      </c>
      <c r="Y876" t="s">
        <v>4393</v>
      </c>
      <c r="Z876" t="s">
        <v>2261</v>
      </c>
      <c r="AA876">
        <v>6</v>
      </c>
      <c r="AB876">
        <v>3</v>
      </c>
      <c r="AC876">
        <v>3</v>
      </c>
      <c r="AD876">
        <v>0</v>
      </c>
      <c r="AE876">
        <v>3</v>
      </c>
      <c r="AF876">
        <v>0</v>
      </c>
      <c r="AG876">
        <v>0</v>
      </c>
      <c r="AH876">
        <v>3</v>
      </c>
      <c r="AI876">
        <v>1</v>
      </c>
      <c r="AJ876">
        <v>2</v>
      </c>
      <c r="AK876">
        <v>19</v>
      </c>
      <c r="AL876">
        <v>11</v>
      </c>
      <c r="AM876">
        <v>6</v>
      </c>
      <c r="AN876">
        <v>5</v>
      </c>
      <c r="AO876">
        <v>13</v>
      </c>
      <c r="AP876">
        <v>6</v>
      </c>
      <c r="AQ876">
        <v>27</v>
      </c>
      <c r="AR876">
        <v>14</v>
      </c>
      <c r="AS876">
        <v>58</v>
      </c>
      <c r="AT876">
        <v>42</v>
      </c>
      <c r="AU876">
        <v>2</v>
      </c>
      <c r="AV876">
        <v>1.32</v>
      </c>
      <c r="AW876">
        <v>2</v>
      </c>
      <c r="AX876">
        <v>50</v>
      </c>
      <c r="AY876">
        <v>100</v>
      </c>
      <c r="AZ876">
        <v>0</v>
      </c>
      <c r="BA876">
        <v>0</v>
      </c>
      <c r="BB876">
        <v>0</v>
      </c>
      <c r="BC876">
        <v>0</v>
      </c>
      <c r="BD876">
        <v>75</v>
      </c>
      <c r="BE876">
        <v>25</v>
      </c>
      <c r="BF876">
        <v>100</v>
      </c>
      <c r="BG876">
        <v>13</v>
      </c>
      <c r="BH876">
        <v>5</v>
      </c>
      <c r="BI876">
        <v>1.37</v>
      </c>
      <c r="BJ876">
        <v>4.5</v>
      </c>
      <c r="BK876">
        <v>7.75</v>
      </c>
      <c r="BL876">
        <f>1/Table1[[#This Row],[odds_ft_home_team_win]]+1/Table1[[#This Row],[odds_ft_draw]]+1/Table1[[#This Row],[odds_ft_away_team_win]]-1</f>
        <v>8.1181487586008405E-2</v>
      </c>
      <c r="BM876">
        <f>Table1[[#This Row],[Margin]]/3</f>
        <v>2.7060495862002803E-2</v>
      </c>
      <c r="BN876">
        <v>1.28</v>
      </c>
      <c r="BO876">
        <v>1.91</v>
      </c>
      <c r="BP876">
        <v>3.25</v>
      </c>
      <c r="BQ876">
        <v>6.25</v>
      </c>
      <c r="BR876">
        <v>2.15</v>
      </c>
      <c r="BS876">
        <v>1.65</v>
      </c>
      <c r="BT876" t="s">
        <v>3802</v>
      </c>
      <c r="BU876">
        <f>VLOOKUP(Table1[[#This Row],[Reference]],metron,11,FALSE)</f>
        <v>2.224544841537424</v>
      </c>
      <c r="BV876">
        <f>VLOOKUP(Table1[[#This Row],[Reference]],metron,12,FALSE)</f>
        <v>0.76803776129467294</v>
      </c>
    </row>
    <row r="877" spans="1:74" hidden="1" x14ac:dyDescent="0.45">
      <c r="A877" t="s">
        <v>5402</v>
      </c>
      <c r="B877">
        <v>1597543560</v>
      </c>
      <c r="C877" s="3" t="s">
        <v>4395</v>
      </c>
      <c r="D877" t="s">
        <v>65</v>
      </c>
      <c r="E877" t="s">
        <v>66</v>
      </c>
      <c r="F877" t="s">
        <v>85</v>
      </c>
      <c r="G877" t="s">
        <v>2218</v>
      </c>
      <c r="H877" t="s">
        <v>3831</v>
      </c>
      <c r="I877">
        <f>MROUND(Table1[[#This Row],[Prob_H]]*100,2)/100</f>
        <v>0.6</v>
      </c>
      <c r="J877">
        <f>1/Table1[[#This Row],[odds_ft_home_team_win]]-Table1[[#This Row],[Margin/3]]</f>
        <v>0.59721700371763686</v>
      </c>
      <c r="K877">
        <f>1/Table1[[#This Row],[odds_ft_draw]]-Table1[[#This Row],[Margin/3]]</f>
        <v>0.23250924770553311</v>
      </c>
      <c r="L877">
        <f>1/Table1[[#This Row],[odds_ft_away_team_win]]-Table1[[#This Row],[Margin/3]]</f>
        <v>0.17027374857683006</v>
      </c>
      <c r="M877">
        <v>5</v>
      </c>
      <c r="N877">
        <v>2</v>
      </c>
      <c r="O877">
        <v>0</v>
      </c>
      <c r="P877">
        <v>1.79</v>
      </c>
      <c r="Q877">
        <v>0.72</v>
      </c>
      <c r="R877" t="str" cm="1">
        <f t="array" ref="R8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77">
        <v>1</v>
      </c>
      <c r="T877">
        <v>1</v>
      </c>
      <c r="U877">
        <v>2</v>
      </c>
      <c r="V877">
        <v>0</v>
      </c>
      <c r="W877">
        <v>0</v>
      </c>
      <c r="X877">
        <v>0</v>
      </c>
      <c r="Y877">
        <v>59</v>
      </c>
      <c r="Z877">
        <v>76</v>
      </c>
      <c r="AA877">
        <v>6</v>
      </c>
      <c r="AB877">
        <v>4</v>
      </c>
      <c r="AC877">
        <v>2</v>
      </c>
      <c r="AD877">
        <v>0</v>
      </c>
      <c r="AE877">
        <v>2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20</v>
      </c>
      <c r="AL877">
        <v>14</v>
      </c>
      <c r="AM877">
        <v>11</v>
      </c>
      <c r="AN877">
        <v>5</v>
      </c>
      <c r="AO877">
        <v>9</v>
      </c>
      <c r="AP877">
        <v>9</v>
      </c>
      <c r="AQ877">
        <v>18</v>
      </c>
      <c r="AR877">
        <v>12</v>
      </c>
      <c r="AS877">
        <v>56</v>
      </c>
      <c r="AT877">
        <v>44</v>
      </c>
      <c r="AU877">
        <v>2.52</v>
      </c>
      <c r="AV877">
        <v>1.63</v>
      </c>
      <c r="AW877">
        <v>2.5</v>
      </c>
      <c r="AX877">
        <v>50</v>
      </c>
      <c r="AY877">
        <v>50</v>
      </c>
      <c r="AZ877">
        <v>50</v>
      </c>
      <c r="BA877">
        <v>50</v>
      </c>
      <c r="BB877">
        <v>0</v>
      </c>
      <c r="BC877">
        <v>50</v>
      </c>
      <c r="BD877">
        <v>50</v>
      </c>
      <c r="BE877">
        <v>50</v>
      </c>
      <c r="BF877">
        <v>100</v>
      </c>
      <c r="BG877">
        <v>9.5</v>
      </c>
      <c r="BH877">
        <v>6</v>
      </c>
      <c r="BI877">
        <v>1.61</v>
      </c>
      <c r="BJ877">
        <v>3.9</v>
      </c>
      <c r="BK877">
        <v>5.15</v>
      </c>
      <c r="BL877">
        <f>1/Table1[[#This Row],[odds_ft_home_team_win]]+1/Table1[[#This Row],[odds_ft_draw]]+1/Table1[[#This Row],[odds_ft_away_team_win]]-1</f>
        <v>7.170302611417001E-2</v>
      </c>
      <c r="BM877">
        <f>Table1[[#This Row],[Margin]]/3</f>
        <v>2.3901008704723337E-2</v>
      </c>
      <c r="BN877">
        <v>1.23</v>
      </c>
      <c r="BO877">
        <v>1.74</v>
      </c>
      <c r="BP877">
        <v>2.9</v>
      </c>
      <c r="BQ877">
        <v>5.35</v>
      </c>
      <c r="BR877">
        <v>1.74</v>
      </c>
      <c r="BS877">
        <v>2</v>
      </c>
      <c r="BT877" t="s">
        <v>3856</v>
      </c>
      <c r="BU877">
        <f>VLOOKUP(Table1[[#This Row],[Reference]],metron,11,FALSE)</f>
        <v>1.841836734693878</v>
      </c>
      <c r="BV877">
        <f>VLOOKUP(Table1[[#This Row],[Reference]],metron,12,FALSE)</f>
        <v>0.88917233560090703</v>
      </c>
    </row>
    <row r="878" spans="1:74" hidden="1" x14ac:dyDescent="0.45">
      <c r="A878" t="s">
        <v>5402</v>
      </c>
      <c r="B878">
        <v>1597597200</v>
      </c>
      <c r="C878" s="3" t="s">
        <v>4396</v>
      </c>
      <c r="D878" t="s">
        <v>65</v>
      </c>
      <c r="E878" t="s">
        <v>66</v>
      </c>
      <c r="F878" t="s">
        <v>97</v>
      </c>
      <c r="G878" t="s">
        <v>68</v>
      </c>
      <c r="H878" t="s">
        <v>3815</v>
      </c>
      <c r="I878">
        <f>MROUND(Table1[[#This Row],[Prob_H]]*100,2)/100</f>
        <v>0.26</v>
      </c>
      <c r="J878">
        <f>1/Table1[[#This Row],[odds_ft_home_team_win]]-Table1[[#This Row],[Margin/3]]</f>
        <v>0.2589726392543294</v>
      </c>
      <c r="K878">
        <f>1/Table1[[#This Row],[odds_ft_draw]]-Table1[[#This Row],[Margin/3]]</f>
        <v>0.25494849438511413</v>
      </c>
      <c r="L878">
        <f>1/Table1[[#This Row],[odds_ft_away_team_win]]-Table1[[#This Row],[Margin/3]]</f>
        <v>0.48607886636055658</v>
      </c>
      <c r="M878">
        <v>5</v>
      </c>
      <c r="N878">
        <v>3</v>
      </c>
      <c r="O878">
        <v>2</v>
      </c>
      <c r="P878">
        <v>2</v>
      </c>
      <c r="Q878">
        <v>1.47</v>
      </c>
      <c r="R878" t="str" cm="1">
        <f t="array" ref="R8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78">
        <v>3</v>
      </c>
      <c r="T878">
        <v>2</v>
      </c>
      <c r="U878">
        <v>5</v>
      </c>
      <c r="V878">
        <v>2</v>
      </c>
      <c r="W878">
        <v>1</v>
      </c>
      <c r="X878">
        <v>1</v>
      </c>
      <c r="Y878" t="s">
        <v>4397</v>
      </c>
      <c r="Z878" t="s">
        <v>4398</v>
      </c>
      <c r="AA878">
        <v>4</v>
      </c>
      <c r="AB878">
        <v>4</v>
      </c>
      <c r="AC878">
        <v>3</v>
      </c>
      <c r="AD878">
        <v>0</v>
      </c>
      <c r="AE878">
        <v>2</v>
      </c>
      <c r="AF878">
        <v>0</v>
      </c>
      <c r="AG878">
        <v>2</v>
      </c>
      <c r="AH878">
        <v>1</v>
      </c>
      <c r="AI878">
        <v>0</v>
      </c>
      <c r="AJ878">
        <v>2</v>
      </c>
      <c r="AK878">
        <v>11</v>
      </c>
      <c r="AL878">
        <v>16</v>
      </c>
      <c r="AM878">
        <v>5</v>
      </c>
      <c r="AN878">
        <v>6</v>
      </c>
      <c r="AO878">
        <v>6</v>
      </c>
      <c r="AP878">
        <v>10</v>
      </c>
      <c r="AQ878">
        <v>9</v>
      </c>
      <c r="AR878">
        <v>12</v>
      </c>
      <c r="AS878">
        <v>48</v>
      </c>
      <c r="AT878">
        <v>52</v>
      </c>
      <c r="AU878">
        <v>1.32</v>
      </c>
      <c r="AV878">
        <v>1.79</v>
      </c>
      <c r="AW878">
        <v>3.25</v>
      </c>
      <c r="AX878">
        <v>50</v>
      </c>
      <c r="AY878">
        <v>75</v>
      </c>
      <c r="AZ878">
        <v>75</v>
      </c>
      <c r="BA878">
        <v>50</v>
      </c>
      <c r="BB878">
        <v>50</v>
      </c>
      <c r="BC878">
        <v>75</v>
      </c>
      <c r="BD878">
        <v>75</v>
      </c>
      <c r="BE878">
        <v>50</v>
      </c>
      <c r="BF878">
        <v>75</v>
      </c>
      <c r="BG878">
        <v>11</v>
      </c>
      <c r="BH878">
        <v>6</v>
      </c>
      <c r="BI878">
        <v>3.5</v>
      </c>
      <c r="BJ878">
        <v>3.55</v>
      </c>
      <c r="BK878">
        <v>1.95</v>
      </c>
      <c r="BL878">
        <f>1/Table1[[#This Row],[odds_ft_home_team_win]]+1/Table1[[#This Row],[odds_ft_draw]]+1/Table1[[#This Row],[odds_ft_away_team_win]]-1</f>
        <v>8.0224939379868854E-2</v>
      </c>
      <c r="BM878">
        <f>Table1[[#This Row],[Margin]]/3</f>
        <v>2.6741646459956286E-2</v>
      </c>
      <c r="BN878">
        <v>1.22</v>
      </c>
      <c r="BO878">
        <v>1.73</v>
      </c>
      <c r="BP878">
        <v>2.75</v>
      </c>
      <c r="BQ878">
        <v>5.5</v>
      </c>
      <c r="BR878">
        <v>1.65</v>
      </c>
      <c r="BS878">
        <v>2.16</v>
      </c>
      <c r="BT878" t="s">
        <v>3813</v>
      </c>
      <c r="BU878">
        <f>VLOOKUP(Table1[[#This Row],[Reference]],metron,11,FALSE)</f>
        <v>1.0936930368209989</v>
      </c>
      <c r="BV878">
        <f>VLOOKUP(Table1[[#This Row],[Reference]],metron,12,FALSE)</f>
        <v>1.475756471017134</v>
      </c>
    </row>
    <row r="879" spans="1:74" x14ac:dyDescent="0.45">
      <c r="A879" t="s">
        <v>5402</v>
      </c>
      <c r="B879">
        <v>1597622760</v>
      </c>
      <c r="C879" s="3" t="s">
        <v>4399</v>
      </c>
      <c r="D879" t="s">
        <v>65</v>
      </c>
      <c r="E879" t="s">
        <v>66</v>
      </c>
      <c r="F879" t="s">
        <v>88</v>
      </c>
      <c r="G879" t="s">
        <v>93</v>
      </c>
      <c r="H879" t="s">
        <v>3819</v>
      </c>
      <c r="I879">
        <f>MROUND(Table1[[#This Row],[Prob_H]]*100,2)/100</f>
        <v>0.57999999999999996</v>
      </c>
      <c r="J879">
        <f>1/Table1[[#This Row],[odds_ft_home_team_win]]-Table1[[#This Row],[Margin/3]]</f>
        <v>0.57532403634955087</v>
      </c>
      <c r="K879">
        <f>1/Table1[[#This Row],[odds_ft_draw]]-Table1[[#This Row],[Margin/3]]</f>
        <v>0.22343522138688357</v>
      </c>
      <c r="L879">
        <f>1/Table1[[#This Row],[odds_ft_away_team_win]]-Table1[[#This Row],[Margin/3]]</f>
        <v>0.20124074226356548</v>
      </c>
      <c r="M879">
        <v>5</v>
      </c>
      <c r="N879">
        <v>3</v>
      </c>
      <c r="O879">
        <v>0.5</v>
      </c>
      <c r="P879">
        <v>2.09</v>
      </c>
      <c r="Q879">
        <v>1.06</v>
      </c>
      <c r="R879" t="str" cm="1">
        <f t="array" ref="R8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AA879">
        <v>6</v>
      </c>
      <c r="AB879">
        <v>2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2</v>
      </c>
      <c r="AK879">
        <v>18</v>
      </c>
      <c r="AL879">
        <v>9</v>
      </c>
      <c r="AM879">
        <v>3</v>
      </c>
      <c r="AN879">
        <v>5</v>
      </c>
      <c r="AO879">
        <v>15</v>
      </c>
      <c r="AP879">
        <v>4</v>
      </c>
      <c r="AQ879">
        <v>13</v>
      </c>
      <c r="AR879">
        <v>16</v>
      </c>
      <c r="AS879">
        <v>64</v>
      </c>
      <c r="AT879">
        <v>36</v>
      </c>
      <c r="AU879">
        <v>1.84</v>
      </c>
      <c r="AV879">
        <v>1.1299999999999999</v>
      </c>
      <c r="AW879">
        <v>2.5</v>
      </c>
      <c r="AX879">
        <v>50</v>
      </c>
      <c r="AY879">
        <v>100</v>
      </c>
      <c r="AZ879">
        <v>25</v>
      </c>
      <c r="BA879">
        <v>25</v>
      </c>
      <c r="BB879">
        <v>0</v>
      </c>
      <c r="BC879">
        <v>50</v>
      </c>
      <c r="BD879">
        <v>100</v>
      </c>
      <c r="BE879">
        <v>25</v>
      </c>
      <c r="BF879">
        <v>75</v>
      </c>
      <c r="BG879">
        <v>14.5</v>
      </c>
      <c r="BH879">
        <v>7.5</v>
      </c>
      <c r="BI879">
        <v>1.67</v>
      </c>
      <c r="BJ879">
        <v>4.05</v>
      </c>
      <c r="BK879">
        <v>4.45</v>
      </c>
      <c r="BL879">
        <f>1/Table1[[#This Row],[odds_ft_home_team_win]]+1/Table1[[#This Row],[odds_ft_draw]]+1/Table1[[#This Row],[odds_ft_away_team_win]]-1</f>
        <v>7.0435076580090072E-2</v>
      </c>
      <c r="BM879">
        <f>Table1[[#This Row],[Margin]]/3</f>
        <v>2.3478358860030024E-2</v>
      </c>
      <c r="BN879">
        <v>1.2</v>
      </c>
      <c r="BO879">
        <v>1.66</v>
      </c>
      <c r="BP879">
        <v>2.62</v>
      </c>
      <c r="BQ879">
        <v>5</v>
      </c>
      <c r="BR879">
        <v>1.65</v>
      </c>
      <c r="BS879">
        <v>2.15</v>
      </c>
      <c r="BT879" t="s">
        <v>3817</v>
      </c>
      <c r="BU879">
        <f>VLOOKUP(Table1[[#This Row],[Reference]],metron,11,FALSE)</f>
        <v>1.7619715019855171</v>
      </c>
      <c r="BV879">
        <f>VLOOKUP(Table1[[#This Row],[Reference]],metron,12,FALSE)</f>
        <v>0.87432842793739785</v>
      </c>
    </row>
    <row r="880" spans="1:74" x14ac:dyDescent="0.45">
      <c r="A880" t="s">
        <v>5402</v>
      </c>
      <c r="B880">
        <v>1597629600</v>
      </c>
      <c r="C880" s="3" t="s">
        <v>4400</v>
      </c>
      <c r="D880" t="s">
        <v>65</v>
      </c>
      <c r="E880" t="s">
        <v>66</v>
      </c>
      <c r="F880" t="s">
        <v>80</v>
      </c>
      <c r="G880" t="s">
        <v>86</v>
      </c>
      <c r="H880" t="s">
        <v>3793</v>
      </c>
      <c r="I880">
        <f>MROUND(Table1[[#This Row],[Prob_H]]*100,2)/100</f>
        <v>0.26</v>
      </c>
      <c r="J880">
        <f>1/Table1[[#This Row],[odds_ft_home_team_win]]-Table1[[#This Row],[Margin/3]]</f>
        <v>0.26958270487682245</v>
      </c>
      <c r="K880">
        <f>1/Table1[[#This Row],[odds_ft_draw]]-Table1[[#This Row],[Margin/3]]</f>
        <v>0.24213172448466561</v>
      </c>
      <c r="L880">
        <f>1/Table1[[#This Row],[odds_ft_away_team_win]]-Table1[[#This Row],[Margin/3]]</f>
        <v>0.4882855706385118</v>
      </c>
      <c r="M880">
        <v>5</v>
      </c>
      <c r="N880">
        <v>2</v>
      </c>
      <c r="O880">
        <v>2</v>
      </c>
      <c r="P880">
        <v>1.82</v>
      </c>
      <c r="Q880">
        <v>1.63</v>
      </c>
      <c r="R880" t="str" cm="1">
        <f t="array" ref="R8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0">
        <v>4</v>
      </c>
      <c r="T880">
        <v>1</v>
      </c>
      <c r="U880">
        <v>5</v>
      </c>
      <c r="V880">
        <v>1</v>
      </c>
      <c r="W880">
        <v>1</v>
      </c>
      <c r="X880">
        <v>0</v>
      </c>
      <c r="Y880" t="s">
        <v>4401</v>
      </c>
      <c r="Z880">
        <v>58</v>
      </c>
      <c r="AA880">
        <v>4</v>
      </c>
      <c r="AB880">
        <v>8</v>
      </c>
      <c r="AC880">
        <v>3</v>
      </c>
      <c r="AD880">
        <v>0</v>
      </c>
      <c r="AE880">
        <v>2</v>
      </c>
      <c r="AF880">
        <v>1</v>
      </c>
      <c r="AG880">
        <v>2</v>
      </c>
      <c r="AH880">
        <v>1</v>
      </c>
      <c r="AI880">
        <v>2</v>
      </c>
      <c r="AJ880">
        <v>1</v>
      </c>
      <c r="AK880">
        <v>19</v>
      </c>
      <c r="AL880">
        <v>13</v>
      </c>
      <c r="AM880">
        <v>9</v>
      </c>
      <c r="AN880">
        <v>8</v>
      </c>
      <c r="AO880">
        <v>10</v>
      </c>
      <c r="AP880">
        <v>5</v>
      </c>
      <c r="AQ880">
        <v>21</v>
      </c>
      <c r="AR880">
        <v>12</v>
      </c>
      <c r="AS880">
        <v>36</v>
      </c>
      <c r="AT880">
        <v>64</v>
      </c>
      <c r="AU880">
        <v>2.09</v>
      </c>
      <c r="AV880">
        <v>1.69</v>
      </c>
      <c r="AW880">
        <v>2</v>
      </c>
      <c r="AX880">
        <v>75</v>
      </c>
      <c r="AY880">
        <v>75</v>
      </c>
      <c r="AZ880">
        <v>25</v>
      </c>
      <c r="BA880">
        <v>0</v>
      </c>
      <c r="BB880">
        <v>0</v>
      </c>
      <c r="BC880">
        <v>0</v>
      </c>
      <c r="BD880">
        <v>50</v>
      </c>
      <c r="BE880">
        <v>50</v>
      </c>
      <c r="BF880">
        <v>75</v>
      </c>
      <c r="BG880">
        <v>9.5</v>
      </c>
      <c r="BH880">
        <v>4</v>
      </c>
      <c r="BI880">
        <v>3.4</v>
      </c>
      <c r="BJ880">
        <v>3.75</v>
      </c>
      <c r="BK880">
        <v>1.95</v>
      </c>
      <c r="BL880">
        <f>1/Table1[[#This Row],[odds_ft_home_team_win]]+1/Table1[[#This Row],[odds_ft_draw]]+1/Table1[[#This Row],[odds_ft_away_team_win]]-1</f>
        <v>7.3604826546003199E-2</v>
      </c>
      <c r="BM880">
        <f>Table1[[#This Row],[Margin]]/3</f>
        <v>2.4534942182001068E-2</v>
      </c>
      <c r="BN880">
        <v>1.28</v>
      </c>
      <c r="BO880">
        <v>1.9</v>
      </c>
      <c r="BP880">
        <v>3.25</v>
      </c>
      <c r="BQ880">
        <v>6</v>
      </c>
      <c r="BR880">
        <v>1.66</v>
      </c>
      <c r="BS880">
        <v>2.1</v>
      </c>
      <c r="BT880" t="s">
        <v>3847</v>
      </c>
      <c r="BU880">
        <f>VLOOKUP(Table1[[#This Row],[Reference]],metron,11,FALSE)</f>
        <v>1.0936930368209989</v>
      </c>
      <c r="BV880">
        <f>VLOOKUP(Table1[[#This Row],[Reference]],metron,12,FALSE)</f>
        <v>1.475756471017134</v>
      </c>
    </row>
    <row r="881" spans="1:74" x14ac:dyDescent="0.45">
      <c r="A881" t="s">
        <v>5402</v>
      </c>
      <c r="B881">
        <v>1597716000</v>
      </c>
      <c r="C881" s="3" t="s">
        <v>4402</v>
      </c>
      <c r="D881" t="s">
        <v>65</v>
      </c>
      <c r="E881" t="s">
        <v>66</v>
      </c>
      <c r="F881" t="s">
        <v>81</v>
      </c>
      <c r="G881" t="s">
        <v>72</v>
      </c>
      <c r="H881" t="s">
        <v>3836</v>
      </c>
      <c r="I881">
        <f>MROUND(Table1[[#This Row],[Prob_H]]*100,2)/100</f>
        <v>0.66</v>
      </c>
      <c r="J881">
        <f>1/Table1[[#This Row],[odds_ft_home_team_win]]-Table1[[#This Row],[Margin/3]]</f>
        <v>0.65140615237476918</v>
      </c>
      <c r="K881">
        <f>1/Table1[[#This Row],[odds_ft_draw]]-Table1[[#This Row],[Margin/3]]</f>
        <v>0.20044957782268902</v>
      </c>
      <c r="L881">
        <f>1/Table1[[#This Row],[odds_ft_away_team_win]]-Table1[[#This Row],[Margin/3]]</f>
        <v>0.14814426980254181</v>
      </c>
      <c r="M881">
        <v>5</v>
      </c>
      <c r="N881">
        <v>3</v>
      </c>
      <c r="O881">
        <v>0</v>
      </c>
      <c r="P881">
        <v>2.29</v>
      </c>
      <c r="Q881">
        <v>0.47</v>
      </c>
      <c r="R881" t="str" cm="1">
        <f t="array" ref="R8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1">
        <v>2</v>
      </c>
      <c r="T881">
        <v>1</v>
      </c>
      <c r="U881">
        <v>3</v>
      </c>
      <c r="V881">
        <v>1</v>
      </c>
      <c r="W881">
        <v>0</v>
      </c>
      <c r="X881">
        <v>1</v>
      </c>
      <c r="Y881" t="s">
        <v>4403</v>
      </c>
      <c r="Z881" t="s">
        <v>4404</v>
      </c>
      <c r="AA881">
        <v>3</v>
      </c>
      <c r="AB881">
        <v>4</v>
      </c>
      <c r="AC881">
        <v>1</v>
      </c>
      <c r="AD881">
        <v>0</v>
      </c>
      <c r="AE881">
        <v>3</v>
      </c>
      <c r="AF881">
        <v>0</v>
      </c>
      <c r="AG881">
        <v>0</v>
      </c>
      <c r="AH881">
        <v>1</v>
      </c>
      <c r="AI881">
        <v>2</v>
      </c>
      <c r="AJ881">
        <v>1</v>
      </c>
      <c r="AK881">
        <v>13</v>
      </c>
      <c r="AL881">
        <v>14</v>
      </c>
      <c r="AM881">
        <v>6</v>
      </c>
      <c r="AN881">
        <v>4</v>
      </c>
      <c r="AO881">
        <v>7</v>
      </c>
      <c r="AP881">
        <v>10</v>
      </c>
      <c r="AQ881">
        <v>8</v>
      </c>
      <c r="AR881">
        <v>20</v>
      </c>
      <c r="AS881">
        <v>61</v>
      </c>
      <c r="AT881">
        <v>39</v>
      </c>
      <c r="AU881">
        <v>1.56</v>
      </c>
      <c r="AV881">
        <v>1.37</v>
      </c>
      <c r="AW881">
        <v>2.5</v>
      </c>
      <c r="AX881">
        <v>0</v>
      </c>
      <c r="AY881">
        <v>50</v>
      </c>
      <c r="AZ881">
        <v>50</v>
      </c>
      <c r="BA881">
        <v>50</v>
      </c>
      <c r="BB881">
        <v>0</v>
      </c>
      <c r="BC881">
        <v>0</v>
      </c>
      <c r="BD881">
        <v>50</v>
      </c>
      <c r="BE881">
        <v>50</v>
      </c>
      <c r="BF881">
        <v>100</v>
      </c>
      <c r="BG881">
        <v>7</v>
      </c>
      <c r="BH881">
        <v>6</v>
      </c>
      <c r="BI881">
        <v>1.48</v>
      </c>
      <c r="BJ881">
        <v>4.45</v>
      </c>
      <c r="BK881">
        <v>5.8</v>
      </c>
      <c r="BL881">
        <f>1/Table1[[#This Row],[odds_ft_home_team_win]]+1/Table1[[#This Row],[odds_ft_draw]]+1/Table1[[#This Row],[odds_ft_away_team_win]]-1</f>
        <v>7.2808569902719444E-2</v>
      </c>
      <c r="BM881">
        <f>Table1[[#This Row],[Margin]]/3</f>
        <v>2.4269523300906481E-2</v>
      </c>
      <c r="BN881">
        <v>1.21</v>
      </c>
      <c r="BO881">
        <v>1.69</v>
      </c>
      <c r="BP881">
        <v>2.75</v>
      </c>
      <c r="BQ881">
        <v>5</v>
      </c>
      <c r="BR881">
        <v>1.8</v>
      </c>
      <c r="BS881">
        <v>1.91</v>
      </c>
      <c r="BT881" t="s">
        <v>109</v>
      </c>
      <c r="BU881">
        <f>VLOOKUP(Table1[[#This Row],[Reference]],metron,11,FALSE)</f>
        <v>2.089675030851502</v>
      </c>
      <c r="BV881">
        <f>VLOOKUP(Table1[[#This Row],[Reference]],metron,12,FALSE)</f>
        <v>0.8354586589880707</v>
      </c>
    </row>
    <row r="882" spans="1:74" x14ac:dyDescent="0.45">
      <c r="A882" t="s">
        <v>5401</v>
      </c>
      <c r="B882">
        <v>1612486800</v>
      </c>
      <c r="C882" s="3" t="s">
        <v>4655</v>
      </c>
      <c r="D882" t="s">
        <v>65</v>
      </c>
      <c r="E882" t="s">
        <v>66</v>
      </c>
      <c r="F882" t="s">
        <v>3792</v>
      </c>
      <c r="G882" t="s">
        <v>72</v>
      </c>
      <c r="H882" t="s">
        <v>3784</v>
      </c>
      <c r="I882">
        <f>MROUND(Table1[[#This Row],[Prob_H]]*100,2)/100</f>
        <v>0.4</v>
      </c>
      <c r="J882">
        <f>1/Table1[[#This Row],[odds_ft_home_team_win]]-Table1[[#This Row],[Margin/3]]</f>
        <v>0.40146282374915626</v>
      </c>
      <c r="K882">
        <f>1/Table1[[#This Row],[odds_ft_draw]]-Table1[[#This Row],[Margin/3]]</f>
        <v>0.28362321654784695</v>
      </c>
      <c r="L882">
        <f>1/Table1[[#This Row],[odds_ft_away_team_win]]-Table1[[#This Row],[Margin/3]]</f>
        <v>0.31491395970299685</v>
      </c>
      <c r="M882">
        <v>5</v>
      </c>
      <c r="N882">
        <v>1.1000000000000001</v>
      </c>
      <c r="O882">
        <v>0.5</v>
      </c>
      <c r="P882">
        <v>1</v>
      </c>
      <c r="Q882">
        <v>0.47</v>
      </c>
      <c r="R882" t="str" cm="1">
        <f t="array" ref="R8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82">
        <v>2</v>
      </c>
      <c r="T882">
        <v>2</v>
      </c>
      <c r="U882">
        <v>4</v>
      </c>
      <c r="V882">
        <v>3</v>
      </c>
      <c r="W882">
        <v>1</v>
      </c>
      <c r="X882">
        <v>2</v>
      </c>
      <c r="Y882" t="s">
        <v>4656</v>
      </c>
      <c r="Z882" t="s">
        <v>4657</v>
      </c>
      <c r="AA882">
        <v>6</v>
      </c>
      <c r="AB882">
        <v>5</v>
      </c>
      <c r="AC882">
        <v>3</v>
      </c>
      <c r="AD882">
        <v>0</v>
      </c>
      <c r="AE882">
        <v>4</v>
      </c>
      <c r="AF882">
        <v>0</v>
      </c>
      <c r="AG882">
        <v>0</v>
      </c>
      <c r="AH882">
        <v>3</v>
      </c>
      <c r="AI882">
        <v>0</v>
      </c>
      <c r="AJ882">
        <v>4</v>
      </c>
      <c r="AK882">
        <v>18</v>
      </c>
      <c r="AL882">
        <v>9</v>
      </c>
      <c r="AM882">
        <v>5</v>
      </c>
      <c r="AN882">
        <v>3</v>
      </c>
      <c r="AO882">
        <v>13</v>
      </c>
      <c r="AP882">
        <v>6</v>
      </c>
      <c r="AQ882">
        <v>13</v>
      </c>
      <c r="AR882">
        <v>16</v>
      </c>
      <c r="AS882">
        <v>53</v>
      </c>
      <c r="AT882">
        <v>47</v>
      </c>
      <c r="AU882">
        <v>1.95</v>
      </c>
      <c r="AV882">
        <v>0.95</v>
      </c>
      <c r="AW882">
        <v>2.65</v>
      </c>
      <c r="AX882">
        <v>50</v>
      </c>
      <c r="AY882">
        <v>85</v>
      </c>
      <c r="AZ882">
        <v>55</v>
      </c>
      <c r="BA882">
        <v>25</v>
      </c>
      <c r="BB882">
        <v>5</v>
      </c>
      <c r="BC882">
        <v>40</v>
      </c>
      <c r="BD882">
        <v>95</v>
      </c>
      <c r="BE882">
        <v>35</v>
      </c>
      <c r="BF882">
        <v>60</v>
      </c>
      <c r="BG882">
        <v>9.1</v>
      </c>
      <c r="BH882">
        <v>5.9</v>
      </c>
      <c r="BI882">
        <v>2.35</v>
      </c>
      <c r="BJ882">
        <v>3.25</v>
      </c>
      <c r="BK882">
        <v>2.95</v>
      </c>
      <c r="BL882">
        <f>1/Table1[[#This Row],[odds_ft_home_team_win]]+1/Table1[[#This Row],[odds_ft_draw]]+1/Table1[[#This Row],[odds_ft_away_team_win]]-1</f>
        <v>7.2207273433382291E-2</v>
      </c>
      <c r="BM882">
        <f>Table1[[#This Row],[Margin]]/3</f>
        <v>2.4069091144460764E-2</v>
      </c>
      <c r="BN882">
        <v>1.37</v>
      </c>
      <c r="BO882">
        <v>1.95</v>
      </c>
      <c r="BP882">
        <v>3.35</v>
      </c>
      <c r="BQ882">
        <v>6.5</v>
      </c>
      <c r="BR882">
        <v>1.8</v>
      </c>
      <c r="BS882">
        <v>1.95</v>
      </c>
      <c r="BT882" t="s">
        <v>3795</v>
      </c>
      <c r="BU882">
        <f>VLOOKUP(Table1[[#This Row],[Reference]],metron,11,FALSE)</f>
        <v>1.344038264434575</v>
      </c>
      <c r="BV882">
        <f>VLOOKUP(Table1[[#This Row],[Reference]],metron,12,FALSE)</f>
        <v>1.1515772691037469</v>
      </c>
    </row>
    <row r="883" spans="1:74" hidden="1" x14ac:dyDescent="0.45">
      <c r="A883" t="s">
        <v>5413</v>
      </c>
      <c r="B883">
        <v>1423884600</v>
      </c>
      <c r="C883" s="3" t="s">
        <v>1428</v>
      </c>
      <c r="D883" t="s">
        <v>65</v>
      </c>
      <c r="E883" t="s">
        <v>66</v>
      </c>
      <c r="F883" t="s">
        <v>72</v>
      </c>
      <c r="G883" t="s">
        <v>94</v>
      </c>
      <c r="H883" t="s">
        <v>66</v>
      </c>
      <c r="I883" t="e">
        <f>MROUND(Table1[[#This Row],[Prob_H]]*100,2)/100</f>
        <v>#DIV/0!</v>
      </c>
      <c r="J883" t="e">
        <f>1/Table1[[#This Row],[odds_ft_home_team_win]]-Table1[[#This Row],[Margin/3]]</f>
        <v>#DIV/0!</v>
      </c>
      <c r="K883" t="e">
        <f>1/Table1[[#This Row],[odds_ft_draw]]-Table1[[#This Row],[Margin/3]]</f>
        <v>#DIV/0!</v>
      </c>
      <c r="L883" t="e">
        <f>1/Table1[[#This Row],[odds_ft_away_team_win]]-Table1[[#This Row],[Margin/3]]</f>
        <v>#DIV/0!</v>
      </c>
      <c r="M883">
        <v>6</v>
      </c>
      <c r="N883">
        <v>1.91</v>
      </c>
      <c r="O883">
        <v>1.42</v>
      </c>
      <c r="P883">
        <v>1.82</v>
      </c>
      <c r="Q883">
        <v>1.22</v>
      </c>
      <c r="R883" t="str" cm="1">
        <f t="array" ref="R8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3">
        <v>3</v>
      </c>
      <c r="T883">
        <v>0</v>
      </c>
      <c r="U883">
        <v>3</v>
      </c>
      <c r="V883">
        <v>2</v>
      </c>
      <c r="W883">
        <v>2</v>
      </c>
      <c r="X883">
        <v>0</v>
      </c>
      <c r="Y883" t="s">
        <v>1429</v>
      </c>
      <c r="AA883">
        <v>2</v>
      </c>
      <c r="AB883">
        <v>11</v>
      </c>
      <c r="AC883">
        <v>1</v>
      </c>
      <c r="AD883">
        <v>0</v>
      </c>
      <c r="AE883">
        <v>3</v>
      </c>
      <c r="AF883">
        <v>0</v>
      </c>
      <c r="AG883">
        <v>0</v>
      </c>
      <c r="AH883">
        <v>1</v>
      </c>
      <c r="AI883">
        <v>0</v>
      </c>
      <c r="AJ883">
        <v>3</v>
      </c>
      <c r="AK883">
        <v>8</v>
      </c>
      <c r="AL883">
        <v>18</v>
      </c>
      <c r="AM883">
        <v>2</v>
      </c>
      <c r="AN883">
        <v>6</v>
      </c>
      <c r="AO883">
        <v>6</v>
      </c>
      <c r="AP883">
        <v>12</v>
      </c>
      <c r="AQ883">
        <v>14</v>
      </c>
      <c r="AR883">
        <v>15</v>
      </c>
      <c r="AS883">
        <v>42</v>
      </c>
      <c r="AT883">
        <v>58</v>
      </c>
      <c r="AU883">
        <v>0</v>
      </c>
      <c r="AV883">
        <v>0</v>
      </c>
      <c r="AW883">
        <v>2.57</v>
      </c>
      <c r="AX883">
        <v>66</v>
      </c>
      <c r="AY883">
        <v>70</v>
      </c>
      <c r="AZ883">
        <v>48</v>
      </c>
      <c r="BA883">
        <v>22</v>
      </c>
      <c r="BB883">
        <v>18</v>
      </c>
      <c r="BC883">
        <v>22</v>
      </c>
      <c r="BD883">
        <v>75</v>
      </c>
      <c r="BE883">
        <v>44</v>
      </c>
      <c r="BF883">
        <v>78</v>
      </c>
      <c r="BG883">
        <v>10.55</v>
      </c>
      <c r="BH883">
        <v>5.26</v>
      </c>
      <c r="BI883">
        <v>0</v>
      </c>
      <c r="BJ883">
        <v>0</v>
      </c>
      <c r="BK883">
        <v>0</v>
      </c>
      <c r="BL883" t="e">
        <f>1/Table1[[#This Row],[odds_ft_home_team_win]]+1/Table1[[#This Row],[odds_ft_draw]]+1/Table1[[#This Row],[odds_ft_away_team_win]]-1</f>
        <v>#DIV/0!</v>
      </c>
      <c r="BM883" t="e">
        <f>Table1[[#This Row],[Margin]]/3</f>
        <v>#DIV/0!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t="s">
        <v>75</v>
      </c>
      <c r="BU883" t="e">
        <f>VLOOKUP(Table1[[#This Row],[Reference]],metron,11,FALSE)</f>
        <v>#DIV/0!</v>
      </c>
      <c r="BV883" t="e">
        <f>VLOOKUP(Table1[[#This Row],[Reference]],metron,12,FALSE)</f>
        <v>#DIV/0!</v>
      </c>
    </row>
    <row r="884" spans="1:74" hidden="1" x14ac:dyDescent="0.45">
      <c r="A884" t="s">
        <v>5401</v>
      </c>
      <c r="B884">
        <v>1612494000</v>
      </c>
      <c r="C884" s="3" t="s">
        <v>4658</v>
      </c>
      <c r="D884" t="s">
        <v>65</v>
      </c>
      <c r="E884" t="s">
        <v>66</v>
      </c>
      <c r="F884" t="s">
        <v>80</v>
      </c>
      <c r="G884" t="s">
        <v>103</v>
      </c>
      <c r="H884" t="s">
        <v>3819</v>
      </c>
      <c r="I884">
        <f>MROUND(Table1[[#This Row],[Prob_H]]*100,2)/100</f>
        <v>0.44</v>
      </c>
      <c r="J884">
        <f>1/Table1[[#This Row],[odds_ft_home_team_win]]-Table1[[#This Row],[Margin/3]]</f>
        <v>0.44327102941393071</v>
      </c>
      <c r="K884">
        <f>1/Table1[[#This Row],[odds_ft_draw]]-Table1[[#This Row],[Margin/3]]</f>
        <v>0.25728720192066928</v>
      </c>
      <c r="L884">
        <f>1/Table1[[#This Row],[odds_ft_away_team_win]]-Table1[[#This Row],[Margin/3]]</f>
        <v>0.29944176866540001</v>
      </c>
      <c r="M884">
        <v>5</v>
      </c>
      <c r="N884">
        <v>1.7</v>
      </c>
      <c r="O884">
        <v>1.5</v>
      </c>
      <c r="P884">
        <v>1.82</v>
      </c>
      <c r="Q884">
        <v>1.38</v>
      </c>
      <c r="R884" t="str" cm="1">
        <f t="array" ref="R8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4">
        <v>3</v>
      </c>
      <c r="T884">
        <v>1</v>
      </c>
      <c r="U884">
        <v>4</v>
      </c>
      <c r="V884">
        <v>2</v>
      </c>
      <c r="W884">
        <v>2</v>
      </c>
      <c r="X884">
        <v>0</v>
      </c>
      <c r="Y884" t="s">
        <v>4659</v>
      </c>
      <c r="Z884">
        <v>80</v>
      </c>
      <c r="AA884">
        <v>3</v>
      </c>
      <c r="AB884">
        <v>14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10</v>
      </c>
      <c r="AL884">
        <v>24</v>
      </c>
      <c r="AM884">
        <v>5</v>
      </c>
      <c r="AN884">
        <v>7</v>
      </c>
      <c r="AO884">
        <v>5</v>
      </c>
      <c r="AP884">
        <v>17</v>
      </c>
      <c r="AQ884">
        <v>12</v>
      </c>
      <c r="AR884">
        <v>14</v>
      </c>
      <c r="AS884">
        <v>34</v>
      </c>
      <c r="AT884">
        <v>66</v>
      </c>
      <c r="AU884">
        <v>1.17</v>
      </c>
      <c r="AV884">
        <v>2.4700000000000002</v>
      </c>
      <c r="AW884">
        <v>2.08</v>
      </c>
      <c r="AX884">
        <v>43</v>
      </c>
      <c r="AY884">
        <v>56</v>
      </c>
      <c r="AZ884">
        <v>29</v>
      </c>
      <c r="BA884">
        <v>20</v>
      </c>
      <c r="BB884">
        <v>15</v>
      </c>
      <c r="BC884">
        <v>14</v>
      </c>
      <c r="BD884">
        <v>56</v>
      </c>
      <c r="BE884">
        <v>39</v>
      </c>
      <c r="BF884">
        <v>64</v>
      </c>
      <c r="BG884">
        <v>10.85</v>
      </c>
      <c r="BH884">
        <v>3.82</v>
      </c>
      <c r="BI884">
        <v>2.12</v>
      </c>
      <c r="BJ884">
        <v>3.5</v>
      </c>
      <c r="BK884">
        <v>3.05</v>
      </c>
      <c r="BL884">
        <f>1/Table1[[#This Row],[odds_ft_home_team_win]]+1/Table1[[#This Row],[odds_ft_draw]]+1/Table1[[#This Row],[odds_ft_away_team_win]]-1</f>
        <v>8.5281251380849188E-2</v>
      </c>
      <c r="BM884">
        <f>Table1[[#This Row],[Margin]]/3</f>
        <v>2.8427083793616397E-2</v>
      </c>
      <c r="BN884">
        <v>1.33</v>
      </c>
      <c r="BO884">
        <v>2.02</v>
      </c>
      <c r="BP884">
        <v>3.45</v>
      </c>
      <c r="BQ884">
        <v>7</v>
      </c>
      <c r="BR884">
        <v>1.91</v>
      </c>
      <c r="BS884">
        <v>1.83</v>
      </c>
      <c r="BT884" t="s">
        <v>3847</v>
      </c>
      <c r="BU884">
        <f>VLOOKUP(Table1[[#This Row],[Reference]],metron,11,FALSE)</f>
        <v>1.4140979689366791</v>
      </c>
      <c r="BV884">
        <f>VLOOKUP(Table1[[#This Row],[Reference]],metron,12,FALSE)</f>
        <v>1.0666666666666671</v>
      </c>
    </row>
    <row r="885" spans="1:74" hidden="1" x14ac:dyDescent="0.45">
      <c r="A885" t="s">
        <v>5401</v>
      </c>
      <c r="B885">
        <v>1612582200</v>
      </c>
      <c r="C885" s="3" t="s">
        <v>4660</v>
      </c>
      <c r="D885" t="s">
        <v>65</v>
      </c>
      <c r="E885" t="s">
        <v>66</v>
      </c>
      <c r="F885" t="s">
        <v>2218</v>
      </c>
      <c r="G885" t="s">
        <v>77</v>
      </c>
      <c r="H885" t="s">
        <v>4132</v>
      </c>
      <c r="I885">
        <f>MROUND(Table1[[#This Row],[Prob_H]]*100,2)/100</f>
        <v>0.26</v>
      </c>
      <c r="J885">
        <f>1/Table1[[#This Row],[odds_ft_home_team_win]]-Table1[[#This Row],[Margin/3]]</f>
        <v>0.25746465281348996</v>
      </c>
      <c r="K885">
        <f>1/Table1[[#This Row],[odds_ft_draw]]-Table1[[#This Row],[Margin/3]]</f>
        <v>0.29022468557352277</v>
      </c>
      <c r="L885">
        <f>1/Table1[[#This Row],[odds_ft_away_team_win]]-Table1[[#This Row],[Margin/3]]</f>
        <v>0.45231066161298716</v>
      </c>
      <c r="M885">
        <v>5</v>
      </c>
      <c r="N885">
        <v>1.6</v>
      </c>
      <c r="O885">
        <v>1.46</v>
      </c>
      <c r="P885">
        <v>1.29</v>
      </c>
      <c r="Q885">
        <v>1.77</v>
      </c>
      <c r="R885" t="str" cm="1">
        <f t="array" ref="R8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85">
        <v>0</v>
      </c>
      <c r="T885">
        <v>2</v>
      </c>
      <c r="U885">
        <v>2</v>
      </c>
      <c r="V885">
        <v>2</v>
      </c>
      <c r="W885">
        <v>0</v>
      </c>
      <c r="X885">
        <v>2</v>
      </c>
      <c r="Z885" t="s">
        <v>4661</v>
      </c>
      <c r="AA885">
        <v>1</v>
      </c>
      <c r="AB885">
        <v>6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13</v>
      </c>
      <c r="AL885">
        <v>18</v>
      </c>
      <c r="AM885">
        <v>5</v>
      </c>
      <c r="AN885">
        <v>5</v>
      </c>
      <c r="AO885">
        <v>8</v>
      </c>
      <c r="AP885">
        <v>13</v>
      </c>
      <c r="AQ885">
        <v>13</v>
      </c>
      <c r="AR885">
        <v>23</v>
      </c>
      <c r="AS885">
        <v>55</v>
      </c>
      <c r="AT885">
        <v>45</v>
      </c>
      <c r="AU885">
        <v>1.45</v>
      </c>
      <c r="AV885">
        <v>1.82</v>
      </c>
      <c r="AW885">
        <v>2.34</v>
      </c>
      <c r="AX885">
        <v>39</v>
      </c>
      <c r="AY885">
        <v>66</v>
      </c>
      <c r="AZ885">
        <v>39</v>
      </c>
      <c r="BA885">
        <v>21</v>
      </c>
      <c r="BB885">
        <v>9</v>
      </c>
      <c r="BC885">
        <v>22</v>
      </c>
      <c r="BD885">
        <v>71</v>
      </c>
      <c r="BE885">
        <v>31</v>
      </c>
      <c r="BF885">
        <v>86</v>
      </c>
      <c r="BG885">
        <v>10.25</v>
      </c>
      <c r="BH885">
        <v>4.6399999999999997</v>
      </c>
      <c r="BI885">
        <v>3.7</v>
      </c>
      <c r="BJ885">
        <v>3.3</v>
      </c>
      <c r="BK885">
        <v>2.15</v>
      </c>
      <c r="BL885">
        <f>1/Table1[[#This Row],[odds_ft_home_team_win]]+1/Table1[[#This Row],[odds_ft_draw]]+1/Table1[[#This Row],[odds_ft_away_team_win]]-1</f>
        <v>3.8416852370340759E-2</v>
      </c>
      <c r="BM885">
        <f>Table1[[#This Row],[Margin]]/3</f>
        <v>1.2805617456780253E-2</v>
      </c>
      <c r="BN885">
        <v>1.33</v>
      </c>
      <c r="BO885">
        <v>2</v>
      </c>
      <c r="BP885">
        <v>3.75</v>
      </c>
      <c r="BQ885">
        <v>6.75</v>
      </c>
      <c r="BR885">
        <v>1.91</v>
      </c>
      <c r="BS885">
        <v>1.83</v>
      </c>
      <c r="BT885" t="s">
        <v>3809</v>
      </c>
      <c r="BU885">
        <f>VLOOKUP(Table1[[#This Row],[Reference]],metron,11,FALSE)</f>
        <v>1.0936930368209989</v>
      </c>
      <c r="BV885">
        <f>VLOOKUP(Table1[[#This Row],[Reference]],metron,12,FALSE)</f>
        <v>1.475756471017134</v>
      </c>
    </row>
    <row r="886" spans="1:74" hidden="1" x14ac:dyDescent="0.45">
      <c r="A886" t="s">
        <v>5413</v>
      </c>
      <c r="B886">
        <v>1423962000</v>
      </c>
      <c r="C886" s="3" t="s">
        <v>1433</v>
      </c>
      <c r="D886" t="s">
        <v>65</v>
      </c>
      <c r="E886" t="s">
        <v>66</v>
      </c>
      <c r="F886" t="s">
        <v>68</v>
      </c>
      <c r="G886" t="s">
        <v>78</v>
      </c>
      <c r="H886" t="s">
        <v>66</v>
      </c>
      <c r="I886" t="e">
        <f>MROUND(Table1[[#This Row],[Prob_H]]*100,2)/100</f>
        <v>#DIV/0!</v>
      </c>
      <c r="J886" t="e">
        <f>1/Table1[[#This Row],[odds_ft_home_team_win]]-Table1[[#This Row],[Margin/3]]</f>
        <v>#DIV/0!</v>
      </c>
      <c r="K886" t="e">
        <f>1/Table1[[#This Row],[odds_ft_draw]]-Table1[[#This Row],[Margin/3]]</f>
        <v>#DIV/0!</v>
      </c>
      <c r="L886" t="e">
        <f>1/Table1[[#This Row],[odds_ft_away_team_win]]-Table1[[#This Row],[Margin/3]]</f>
        <v>#DIV/0!</v>
      </c>
      <c r="M886">
        <v>6</v>
      </c>
      <c r="N886">
        <v>1.71</v>
      </c>
      <c r="O886">
        <v>0.55000000000000004</v>
      </c>
      <c r="P886">
        <v>2</v>
      </c>
      <c r="Q886">
        <v>0.59</v>
      </c>
      <c r="R886" t="str" cm="1">
        <f t="array" ref="R8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64</v>
      </c>
      <c r="AA886">
        <v>13</v>
      </c>
      <c r="AB886">
        <v>4</v>
      </c>
      <c r="AC886">
        <v>2</v>
      </c>
      <c r="AD886">
        <v>1</v>
      </c>
      <c r="AE886">
        <v>4</v>
      </c>
      <c r="AF886">
        <v>0</v>
      </c>
      <c r="AG886">
        <v>2</v>
      </c>
      <c r="AH886">
        <v>1</v>
      </c>
      <c r="AI886">
        <v>2</v>
      </c>
      <c r="AJ886">
        <v>2</v>
      </c>
      <c r="AK886">
        <v>18</v>
      </c>
      <c r="AL886">
        <v>7</v>
      </c>
      <c r="AM886">
        <v>9</v>
      </c>
      <c r="AN886">
        <v>2</v>
      </c>
      <c r="AO886">
        <v>9</v>
      </c>
      <c r="AP886">
        <v>5</v>
      </c>
      <c r="AQ886">
        <v>20</v>
      </c>
      <c r="AR886">
        <v>18</v>
      </c>
      <c r="AS886">
        <v>61</v>
      </c>
      <c r="AT886">
        <v>39</v>
      </c>
      <c r="AU886">
        <v>0</v>
      </c>
      <c r="AV886">
        <v>0</v>
      </c>
      <c r="AW886">
        <v>2.66</v>
      </c>
      <c r="AX886">
        <v>55</v>
      </c>
      <c r="AY886">
        <v>71</v>
      </c>
      <c r="AZ886">
        <v>47</v>
      </c>
      <c r="BA886">
        <v>31</v>
      </c>
      <c r="BB886">
        <v>17</v>
      </c>
      <c r="BC886">
        <v>27</v>
      </c>
      <c r="BD886">
        <v>70</v>
      </c>
      <c r="BE886">
        <v>44</v>
      </c>
      <c r="BF886">
        <v>78</v>
      </c>
      <c r="BG886">
        <v>9.86</v>
      </c>
      <c r="BH886">
        <v>5.59</v>
      </c>
      <c r="BI886">
        <v>0</v>
      </c>
      <c r="BJ886">
        <v>0</v>
      </c>
      <c r="BK886">
        <v>0</v>
      </c>
      <c r="BL886" t="e">
        <f>1/Table1[[#This Row],[odds_ft_home_team_win]]+1/Table1[[#This Row],[odds_ft_draw]]+1/Table1[[#This Row],[odds_ft_away_team_win]]-1</f>
        <v>#DIV/0!</v>
      </c>
      <c r="BM886" t="e">
        <f>Table1[[#This Row],[Margin]]/3</f>
        <v>#DIV/0!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t="s">
        <v>116</v>
      </c>
      <c r="BU886" t="e">
        <f>VLOOKUP(Table1[[#This Row],[Reference]],metron,11,FALSE)</f>
        <v>#DIV/0!</v>
      </c>
      <c r="BV886" t="e">
        <f>VLOOKUP(Table1[[#This Row],[Reference]],metron,12,FALSE)</f>
        <v>#DIV/0!</v>
      </c>
    </row>
    <row r="887" spans="1:74" x14ac:dyDescent="0.45">
      <c r="A887" t="s">
        <v>5401</v>
      </c>
      <c r="B887">
        <v>1612652400</v>
      </c>
      <c r="C887" s="3" t="s">
        <v>4662</v>
      </c>
      <c r="D887" t="s">
        <v>65</v>
      </c>
      <c r="E887" t="s">
        <v>66</v>
      </c>
      <c r="F887" t="s">
        <v>93</v>
      </c>
      <c r="G887" t="s">
        <v>88</v>
      </c>
      <c r="H887" t="s">
        <v>3822</v>
      </c>
      <c r="I887">
        <f>MROUND(Table1[[#This Row],[Prob_H]]*100,2)/100</f>
        <v>0.32</v>
      </c>
      <c r="J887">
        <f>1/Table1[[#This Row],[odds_ft_home_team_win]]-Table1[[#This Row],[Margin/3]]</f>
        <v>0.31626647834274951</v>
      </c>
      <c r="K887">
        <f>1/Table1[[#This Row],[odds_ft_draw]]-Table1[[#This Row],[Margin/3]]</f>
        <v>0.2897834274952919</v>
      </c>
      <c r="L887">
        <f>1/Table1[[#This Row],[odds_ft_away_team_win]]-Table1[[#This Row],[Margin/3]]</f>
        <v>0.39395009416195859</v>
      </c>
      <c r="M887">
        <v>5</v>
      </c>
      <c r="N887">
        <v>0.7</v>
      </c>
      <c r="O887">
        <v>0.9</v>
      </c>
      <c r="P887">
        <v>1.21</v>
      </c>
      <c r="Q887">
        <v>0.8</v>
      </c>
      <c r="R887" t="str" cm="1">
        <f t="array" ref="R8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87">
        <v>1</v>
      </c>
      <c r="T887">
        <v>1</v>
      </c>
      <c r="U887">
        <v>2</v>
      </c>
      <c r="V887">
        <v>1</v>
      </c>
      <c r="W887">
        <v>0</v>
      </c>
      <c r="X887">
        <v>1</v>
      </c>
      <c r="Y887" t="s">
        <v>624</v>
      </c>
      <c r="Z887">
        <v>10</v>
      </c>
      <c r="AA887">
        <v>7</v>
      </c>
      <c r="AB887">
        <v>3</v>
      </c>
      <c r="AC887">
        <v>3</v>
      </c>
      <c r="AD887">
        <v>0</v>
      </c>
      <c r="AE887">
        <v>3</v>
      </c>
      <c r="AF887">
        <v>0</v>
      </c>
      <c r="AG887">
        <v>1</v>
      </c>
      <c r="AH887">
        <v>2</v>
      </c>
      <c r="AI887">
        <v>1</v>
      </c>
      <c r="AJ887">
        <v>2</v>
      </c>
      <c r="AK887">
        <v>23</v>
      </c>
      <c r="AL887">
        <v>8</v>
      </c>
      <c r="AM887">
        <v>8</v>
      </c>
      <c r="AN887">
        <v>2</v>
      </c>
      <c r="AO887">
        <v>15</v>
      </c>
      <c r="AP887">
        <v>6</v>
      </c>
      <c r="AQ887">
        <v>13</v>
      </c>
      <c r="AR887">
        <v>16</v>
      </c>
      <c r="AS887">
        <v>56</v>
      </c>
      <c r="AT887">
        <v>44</v>
      </c>
      <c r="AU887">
        <v>2.69</v>
      </c>
      <c r="AV887">
        <v>0.82</v>
      </c>
      <c r="AW887">
        <v>2.1</v>
      </c>
      <c r="AX887">
        <v>45</v>
      </c>
      <c r="AY887">
        <v>70</v>
      </c>
      <c r="AZ887">
        <v>35</v>
      </c>
      <c r="BA887">
        <v>10</v>
      </c>
      <c r="BB887">
        <v>0</v>
      </c>
      <c r="BC887">
        <v>25</v>
      </c>
      <c r="BD887">
        <v>70</v>
      </c>
      <c r="BE887">
        <v>35</v>
      </c>
      <c r="BF887">
        <v>75</v>
      </c>
      <c r="BG887">
        <v>9.8000000000000007</v>
      </c>
      <c r="BH887">
        <v>4.5</v>
      </c>
      <c r="BI887">
        <v>2.95</v>
      </c>
      <c r="BJ887">
        <v>3.2</v>
      </c>
      <c r="BK887">
        <v>2.4</v>
      </c>
      <c r="BL887">
        <f>1/Table1[[#This Row],[odds_ft_home_team_win]]+1/Table1[[#This Row],[odds_ft_draw]]+1/Table1[[#This Row],[odds_ft_away_team_win]]-1</f>
        <v>6.8149717514124353E-2</v>
      </c>
      <c r="BM887">
        <f>Table1[[#This Row],[Margin]]/3</f>
        <v>2.2716572504708116E-2</v>
      </c>
      <c r="BN887">
        <v>1.43</v>
      </c>
      <c r="BO887">
        <v>2.15</v>
      </c>
      <c r="BP887">
        <v>3.55</v>
      </c>
      <c r="BQ887">
        <v>6.75</v>
      </c>
      <c r="BR887">
        <v>1.95</v>
      </c>
      <c r="BS887">
        <v>1.8</v>
      </c>
      <c r="BT887" t="s">
        <v>3790</v>
      </c>
      <c r="BU887">
        <f>VLOOKUP(Table1[[#This Row],[Reference]],metron,11,FALSE)</f>
        <v>1.210167055864918</v>
      </c>
      <c r="BV887">
        <f>VLOOKUP(Table1[[#This Row],[Reference]],metron,12,FALSE)</f>
        <v>1.3211783725525419</v>
      </c>
    </row>
    <row r="888" spans="1:74" x14ac:dyDescent="0.45">
      <c r="A888" t="s">
        <v>5401</v>
      </c>
      <c r="B888">
        <v>1612659600</v>
      </c>
      <c r="C888" s="3" t="s">
        <v>4663</v>
      </c>
      <c r="D888" t="s">
        <v>65</v>
      </c>
      <c r="E888" t="s">
        <v>66</v>
      </c>
      <c r="F888" t="s">
        <v>86</v>
      </c>
      <c r="G888" t="s">
        <v>73</v>
      </c>
      <c r="H888" t="s">
        <v>3800</v>
      </c>
      <c r="I888">
        <f>MROUND(Table1[[#This Row],[Prob_H]]*100,2)/100</f>
        <v>0.54</v>
      </c>
      <c r="J888">
        <f>1/Table1[[#This Row],[odds_ft_home_team_win]]-Table1[[#This Row],[Margin/3]]</f>
        <v>0.54331450094161959</v>
      </c>
      <c r="K888">
        <f>1/Table1[[#This Row],[odds_ft_draw]]-Table1[[#This Row],[Margin/3]]</f>
        <v>0.25612052730696794</v>
      </c>
      <c r="L888">
        <f>1/Table1[[#This Row],[odds_ft_away_team_win]]-Table1[[#This Row],[Margin/3]]</f>
        <v>0.20056497175141239</v>
      </c>
      <c r="M888">
        <v>5</v>
      </c>
      <c r="N888">
        <v>2.17</v>
      </c>
      <c r="O888">
        <v>1.33</v>
      </c>
      <c r="P888">
        <v>2.37</v>
      </c>
      <c r="Q888">
        <v>1.33</v>
      </c>
      <c r="R888" t="str" cm="1">
        <f t="array" ref="R8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66</v>
      </c>
      <c r="AA888">
        <v>0</v>
      </c>
      <c r="AB888">
        <v>3</v>
      </c>
      <c r="AC888">
        <v>0</v>
      </c>
      <c r="AD888">
        <v>0</v>
      </c>
      <c r="AE888">
        <v>2</v>
      </c>
      <c r="AF888">
        <v>1</v>
      </c>
      <c r="AG888">
        <v>0</v>
      </c>
      <c r="AH888">
        <v>0</v>
      </c>
      <c r="AI888">
        <v>2</v>
      </c>
      <c r="AJ888">
        <v>1</v>
      </c>
      <c r="AK888">
        <v>6</v>
      </c>
      <c r="AL888">
        <v>12</v>
      </c>
      <c r="AM888">
        <v>3</v>
      </c>
      <c r="AN888">
        <v>2</v>
      </c>
      <c r="AO888">
        <v>3</v>
      </c>
      <c r="AP888">
        <v>10</v>
      </c>
      <c r="AQ888">
        <v>14</v>
      </c>
      <c r="AR888">
        <v>23</v>
      </c>
      <c r="AS888">
        <v>52</v>
      </c>
      <c r="AT888">
        <v>48</v>
      </c>
      <c r="AU888">
        <v>0.77</v>
      </c>
      <c r="AV888">
        <v>1.25</v>
      </c>
      <c r="AW888">
        <v>2.71</v>
      </c>
      <c r="AX888">
        <v>55</v>
      </c>
      <c r="AY888">
        <v>67</v>
      </c>
      <c r="AZ888">
        <v>55</v>
      </c>
      <c r="BA888">
        <v>42</v>
      </c>
      <c r="BB888">
        <v>9</v>
      </c>
      <c r="BC888">
        <v>38</v>
      </c>
      <c r="BD888">
        <v>88</v>
      </c>
      <c r="BE888">
        <v>46</v>
      </c>
      <c r="BF888">
        <v>67</v>
      </c>
      <c r="BG888">
        <v>8.58</v>
      </c>
      <c r="BH888">
        <v>4.34</v>
      </c>
      <c r="BI888">
        <v>1.77</v>
      </c>
      <c r="BJ888">
        <v>3.6</v>
      </c>
      <c r="BK888">
        <v>4.5</v>
      </c>
      <c r="BL888">
        <f>1/Table1[[#This Row],[odds_ft_home_team_win]]+1/Table1[[#This Row],[odds_ft_draw]]+1/Table1[[#This Row],[odds_ft_away_team_win]]-1</f>
        <v>6.4971751412429501E-2</v>
      </c>
      <c r="BM888">
        <f>Table1[[#This Row],[Margin]]/3</f>
        <v>2.1657250470809835E-2</v>
      </c>
      <c r="BN888">
        <v>1.36</v>
      </c>
      <c r="BO888">
        <v>2</v>
      </c>
      <c r="BP888">
        <v>3.2</v>
      </c>
      <c r="BQ888">
        <v>5.75</v>
      </c>
      <c r="BR888">
        <v>1.95</v>
      </c>
      <c r="BS888">
        <v>1.8</v>
      </c>
      <c r="BT888" t="s">
        <v>3802</v>
      </c>
      <c r="BU888">
        <f>VLOOKUP(Table1[[#This Row],[Reference]],metron,11,FALSE)</f>
        <v>1.684957590444867</v>
      </c>
      <c r="BV888">
        <f>VLOOKUP(Table1[[#This Row],[Reference]],metron,12,FALSE)</f>
        <v>0.95101263631642718</v>
      </c>
    </row>
    <row r="889" spans="1:74" hidden="1" x14ac:dyDescent="0.45">
      <c r="A889" t="s">
        <v>5401</v>
      </c>
      <c r="B889">
        <v>1612667160</v>
      </c>
      <c r="C889" s="3" t="s">
        <v>4664</v>
      </c>
      <c r="D889" t="s">
        <v>65</v>
      </c>
      <c r="E889" t="s">
        <v>66</v>
      </c>
      <c r="F889" t="s">
        <v>85</v>
      </c>
      <c r="G889" t="s">
        <v>94</v>
      </c>
      <c r="H889" t="s">
        <v>3831</v>
      </c>
      <c r="I889">
        <f>MROUND(Table1[[#This Row],[Prob_H]]*100,2)/100</f>
        <v>0.54</v>
      </c>
      <c r="J889">
        <f>1/Table1[[#This Row],[odds_ft_home_team_win]]-Table1[[#This Row],[Margin/3]]</f>
        <v>0.54887218045112784</v>
      </c>
      <c r="K889">
        <f>1/Table1[[#This Row],[odds_ft_draw]]-Table1[[#This Row],[Margin/3]]</f>
        <v>0.26315789473684215</v>
      </c>
      <c r="L889">
        <f>1/Table1[[#This Row],[odds_ft_away_team_win]]-Table1[[#This Row],[Margin/3]]</f>
        <v>0.18796992481203012</v>
      </c>
      <c r="M889">
        <v>5</v>
      </c>
      <c r="N889">
        <v>1.9</v>
      </c>
      <c r="O889">
        <v>1.31</v>
      </c>
      <c r="P889">
        <v>1.79</v>
      </c>
      <c r="Q889">
        <v>1.25</v>
      </c>
      <c r="R889" t="str" cm="1">
        <f t="array" ref="R8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0</v>
      </c>
      <c r="Y889">
        <v>31</v>
      </c>
      <c r="AA889">
        <v>4</v>
      </c>
      <c r="AB889">
        <v>3</v>
      </c>
      <c r="AC889">
        <v>1</v>
      </c>
      <c r="AD889">
        <v>0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14</v>
      </c>
      <c r="AL889">
        <v>3</v>
      </c>
      <c r="AM889">
        <v>8</v>
      </c>
      <c r="AN889">
        <v>0</v>
      </c>
      <c r="AO889">
        <v>6</v>
      </c>
      <c r="AP889">
        <v>3</v>
      </c>
      <c r="AQ889">
        <v>18</v>
      </c>
      <c r="AR889">
        <v>13</v>
      </c>
      <c r="AS889">
        <v>62</v>
      </c>
      <c r="AT889">
        <v>38</v>
      </c>
      <c r="AU889">
        <v>1.95</v>
      </c>
      <c r="AV889">
        <v>0.28000000000000003</v>
      </c>
      <c r="AW889">
        <v>2.4300000000000002</v>
      </c>
      <c r="AX889">
        <v>58</v>
      </c>
      <c r="AY889">
        <v>79</v>
      </c>
      <c r="AZ889">
        <v>44</v>
      </c>
      <c r="BA889">
        <v>28</v>
      </c>
      <c r="BB889">
        <v>0</v>
      </c>
      <c r="BC889">
        <v>31</v>
      </c>
      <c r="BD889">
        <v>70</v>
      </c>
      <c r="BE889">
        <v>54</v>
      </c>
      <c r="BF889">
        <v>76</v>
      </c>
      <c r="BG889">
        <v>11.14</v>
      </c>
      <c r="BH889">
        <v>4.6399999999999997</v>
      </c>
      <c r="BI889">
        <v>1.75</v>
      </c>
      <c r="BJ889">
        <v>3.5</v>
      </c>
      <c r="BK889">
        <v>4.75</v>
      </c>
      <c r="BL889">
        <f>1/Table1[[#This Row],[odds_ft_home_team_win]]+1/Table1[[#This Row],[odds_ft_draw]]+1/Table1[[#This Row],[odds_ft_away_team_win]]-1</f>
        <v>6.7669172932330657E-2</v>
      </c>
      <c r="BM889">
        <f>Table1[[#This Row],[Margin]]/3</f>
        <v>2.2556390977443552E-2</v>
      </c>
      <c r="BN889">
        <v>1.33</v>
      </c>
      <c r="BO889">
        <v>1.82</v>
      </c>
      <c r="BP889">
        <v>3.4</v>
      </c>
      <c r="BQ889">
        <v>6.5</v>
      </c>
      <c r="BR889">
        <v>0</v>
      </c>
      <c r="BS889">
        <v>0</v>
      </c>
      <c r="BT889" t="s">
        <v>3856</v>
      </c>
      <c r="BU889">
        <f>VLOOKUP(Table1[[#This Row],[Reference]],metron,11,FALSE)</f>
        <v>1.684957590444867</v>
      </c>
      <c r="BV889">
        <f>VLOOKUP(Table1[[#This Row],[Reference]],metron,12,FALSE)</f>
        <v>0.95101263631642718</v>
      </c>
    </row>
    <row r="890" spans="1:74" x14ac:dyDescent="0.45">
      <c r="A890" t="s">
        <v>5401</v>
      </c>
      <c r="B890">
        <v>1612839600</v>
      </c>
      <c r="C890" s="3" t="s">
        <v>4667</v>
      </c>
      <c r="D890" t="s">
        <v>65</v>
      </c>
      <c r="E890" t="s">
        <v>66</v>
      </c>
      <c r="F890" t="s">
        <v>81</v>
      </c>
      <c r="G890" t="s">
        <v>98</v>
      </c>
      <c r="H890" t="s">
        <v>3903</v>
      </c>
      <c r="I890">
        <f>MROUND(Table1[[#This Row],[Prob_H]]*100,2)/100</f>
        <v>0.52</v>
      </c>
      <c r="J890">
        <f>1/Table1[[#This Row],[odds_ft_home_team_win]]-Table1[[#This Row],[Margin/3]]</f>
        <v>0.51190571208130464</v>
      </c>
      <c r="K890">
        <f>1/Table1[[#This Row],[odds_ft_draw]]-Table1[[#This Row],[Margin/3]]</f>
        <v>0.27565381647910181</v>
      </c>
      <c r="L890">
        <f>1/Table1[[#This Row],[odds_ft_away_team_win]]-Table1[[#This Row],[Margin/3]]</f>
        <v>0.21244047143959349</v>
      </c>
      <c r="M890">
        <v>5</v>
      </c>
      <c r="N890">
        <v>2.69</v>
      </c>
      <c r="O890">
        <v>1.25</v>
      </c>
      <c r="P890">
        <v>2.29</v>
      </c>
      <c r="Q890">
        <v>1.35</v>
      </c>
      <c r="R890" t="str" cm="1">
        <f t="array" ref="R8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0">
        <v>1</v>
      </c>
      <c r="T890">
        <v>3</v>
      </c>
      <c r="U890">
        <v>4</v>
      </c>
      <c r="V890">
        <v>2</v>
      </c>
      <c r="W890">
        <v>0</v>
      </c>
      <c r="X890">
        <v>2</v>
      </c>
      <c r="Y890">
        <v>64</v>
      </c>
      <c r="Z890" t="s">
        <v>4668</v>
      </c>
      <c r="AA890">
        <v>7</v>
      </c>
      <c r="AB890">
        <v>1</v>
      </c>
      <c r="AC890">
        <v>3</v>
      </c>
      <c r="AD890">
        <v>1</v>
      </c>
      <c r="AE890">
        <v>2</v>
      </c>
      <c r="AF890">
        <v>0</v>
      </c>
      <c r="AG890">
        <v>1</v>
      </c>
      <c r="AH890">
        <v>3</v>
      </c>
      <c r="AI890">
        <v>1</v>
      </c>
      <c r="AJ890">
        <v>1</v>
      </c>
      <c r="AK890">
        <v>16</v>
      </c>
      <c r="AL890">
        <v>11</v>
      </c>
      <c r="AM890">
        <v>4</v>
      </c>
      <c r="AN890">
        <v>7</v>
      </c>
      <c r="AO890">
        <v>12</v>
      </c>
      <c r="AP890">
        <v>4</v>
      </c>
      <c r="AQ890">
        <v>10</v>
      </c>
      <c r="AR890">
        <v>18</v>
      </c>
      <c r="AS890">
        <v>60</v>
      </c>
      <c r="AT890">
        <v>40</v>
      </c>
      <c r="AU890">
        <v>1.81</v>
      </c>
      <c r="AV890">
        <v>1.3</v>
      </c>
      <c r="AW890">
        <v>2.3199999999999998</v>
      </c>
      <c r="AX890">
        <v>52</v>
      </c>
      <c r="AY890">
        <v>72</v>
      </c>
      <c r="AZ890">
        <v>44</v>
      </c>
      <c r="BA890">
        <v>20</v>
      </c>
      <c r="BB890">
        <v>4</v>
      </c>
      <c r="BC890">
        <v>20</v>
      </c>
      <c r="BD890">
        <v>68</v>
      </c>
      <c r="BE890">
        <v>37</v>
      </c>
      <c r="BF890">
        <v>72</v>
      </c>
      <c r="BG890">
        <v>8.27</v>
      </c>
      <c r="BH890">
        <v>4.2</v>
      </c>
      <c r="BI890">
        <v>1.87</v>
      </c>
      <c r="BJ890">
        <v>3.35</v>
      </c>
      <c r="BK890">
        <v>4.25</v>
      </c>
      <c r="BL890">
        <f>1/Table1[[#This Row],[odds_ft_home_team_win]]+1/Table1[[#This Row],[odds_ft_draw]]+1/Table1[[#This Row],[odds_ft_away_team_win]]-1</f>
        <v>6.8560938622395984E-2</v>
      </c>
      <c r="BM890">
        <f>Table1[[#This Row],[Margin]]/3</f>
        <v>2.2853646207465328E-2</v>
      </c>
      <c r="BN890">
        <v>1.34</v>
      </c>
      <c r="BO890">
        <v>1.91</v>
      </c>
      <c r="BP890">
        <v>3</v>
      </c>
      <c r="BQ890">
        <v>5.75</v>
      </c>
      <c r="BR890">
        <v>1.8</v>
      </c>
      <c r="BS890">
        <v>1.95</v>
      </c>
      <c r="BT890" t="s">
        <v>109</v>
      </c>
      <c r="BU890">
        <f>VLOOKUP(Table1[[#This Row],[Reference]],metron,11,FALSE)</f>
        <v>1.625948039373891</v>
      </c>
      <c r="BV890">
        <f>VLOOKUP(Table1[[#This Row],[Reference]],metron,12,FALSE)</f>
        <v>0.97079231886396644</v>
      </c>
    </row>
    <row r="891" spans="1:74" hidden="1" x14ac:dyDescent="0.45">
      <c r="A891" t="s">
        <v>5401</v>
      </c>
      <c r="B891">
        <v>1618452000</v>
      </c>
      <c r="C891" s="3" t="s">
        <v>4797</v>
      </c>
      <c r="D891" t="s">
        <v>65</v>
      </c>
      <c r="E891" t="s">
        <v>66</v>
      </c>
      <c r="F891" t="s">
        <v>3788</v>
      </c>
      <c r="G891" t="s">
        <v>68</v>
      </c>
      <c r="H891" t="s">
        <v>3836</v>
      </c>
      <c r="I891">
        <f>MROUND(Table1[[#This Row],[Prob_H]]*100,2)/100</f>
        <v>0.28000000000000003</v>
      </c>
      <c r="J891">
        <f>1/Table1[[#This Row],[odds_ft_home_team_win]]-Table1[[#This Row],[Margin/3]]</f>
        <v>0.28261069111805531</v>
      </c>
      <c r="K891">
        <f>1/Table1[[#This Row],[odds_ft_draw]]-Table1[[#This Row],[Margin/3]]</f>
        <v>0.26665536602830664</v>
      </c>
      <c r="L891">
        <f>1/Table1[[#This Row],[odds_ft_away_team_win]]-Table1[[#This Row],[Margin/3]]</f>
        <v>0.45073394285363805</v>
      </c>
      <c r="M891">
        <v>5</v>
      </c>
      <c r="N891">
        <v>1.4</v>
      </c>
      <c r="O891">
        <v>1.53</v>
      </c>
      <c r="P891">
        <v>1.41</v>
      </c>
      <c r="Q891">
        <v>1.47</v>
      </c>
      <c r="R891" t="str" cm="1">
        <f t="array" ref="R8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1">
        <v>2</v>
      </c>
      <c r="T891">
        <v>3</v>
      </c>
      <c r="U891">
        <v>5</v>
      </c>
      <c r="V891">
        <v>0</v>
      </c>
      <c r="W891">
        <v>0</v>
      </c>
      <c r="X891">
        <v>0</v>
      </c>
      <c r="Y891" t="s">
        <v>2416</v>
      </c>
      <c r="Z891" t="s">
        <v>4798</v>
      </c>
      <c r="AA891">
        <v>5</v>
      </c>
      <c r="AB891">
        <v>3</v>
      </c>
      <c r="AC891">
        <v>3</v>
      </c>
      <c r="AD891">
        <v>0</v>
      </c>
      <c r="AE891">
        <v>2</v>
      </c>
      <c r="AF891">
        <v>0</v>
      </c>
      <c r="AG891">
        <v>2</v>
      </c>
      <c r="AH891">
        <v>1</v>
      </c>
      <c r="AI891">
        <v>0</v>
      </c>
      <c r="AJ891">
        <v>2</v>
      </c>
      <c r="AK891">
        <v>11</v>
      </c>
      <c r="AL891">
        <v>13</v>
      </c>
      <c r="AM891">
        <v>6</v>
      </c>
      <c r="AN891">
        <v>7</v>
      </c>
      <c r="AO891">
        <v>5</v>
      </c>
      <c r="AP891">
        <v>6</v>
      </c>
      <c r="AQ891">
        <v>8</v>
      </c>
      <c r="AR891">
        <v>8</v>
      </c>
      <c r="AS891">
        <v>31</v>
      </c>
      <c r="AT891">
        <v>69</v>
      </c>
      <c r="AU891">
        <v>1.4</v>
      </c>
      <c r="AV891">
        <v>1.68</v>
      </c>
      <c r="AW891">
        <v>1.97</v>
      </c>
      <c r="AX891">
        <v>40</v>
      </c>
      <c r="AY891">
        <v>60</v>
      </c>
      <c r="AZ891">
        <v>20</v>
      </c>
      <c r="BA891">
        <v>14</v>
      </c>
      <c r="BB891">
        <v>7</v>
      </c>
      <c r="BC891">
        <v>17</v>
      </c>
      <c r="BD891">
        <v>50</v>
      </c>
      <c r="BE891">
        <v>34</v>
      </c>
      <c r="BF891">
        <v>80</v>
      </c>
      <c r="BG891">
        <v>10</v>
      </c>
      <c r="BH891">
        <v>4.26</v>
      </c>
      <c r="BI891">
        <v>3.27</v>
      </c>
      <c r="BJ891">
        <v>3.45</v>
      </c>
      <c r="BK891">
        <v>2.11</v>
      </c>
      <c r="BL891">
        <f>1/Table1[[#This Row],[odds_ft_home_team_win]]+1/Table1[[#This Row],[odds_ft_draw]]+1/Table1[[#This Row],[odds_ft_away_team_win]]-1</f>
        <v>6.9599119306384516E-2</v>
      </c>
      <c r="BM891">
        <f>Table1[[#This Row],[Margin]]/3</f>
        <v>2.3199706435461504E-2</v>
      </c>
      <c r="BN891">
        <v>1.35</v>
      </c>
      <c r="BO891">
        <v>2.0699999999999998</v>
      </c>
      <c r="BP891">
        <v>3.73</v>
      </c>
      <c r="BQ891">
        <v>6.5</v>
      </c>
      <c r="BR891">
        <v>1.8</v>
      </c>
      <c r="BS891">
        <v>1.91</v>
      </c>
      <c r="BT891" t="s">
        <v>3860</v>
      </c>
      <c r="BU891">
        <f>VLOOKUP(Table1[[#This Row],[Reference]],metron,11,FALSE)</f>
        <v>1.128766254360926</v>
      </c>
      <c r="BV891">
        <f>VLOOKUP(Table1[[#This Row],[Reference]],metron,12,FALSE)</f>
        <v>1.415794481446242</v>
      </c>
    </row>
    <row r="892" spans="1:74" x14ac:dyDescent="0.45">
      <c r="A892" t="s">
        <v>5400</v>
      </c>
      <c r="B892">
        <v>1629237600</v>
      </c>
      <c r="C892" s="3" t="s">
        <v>4925</v>
      </c>
      <c r="D892" t="s">
        <v>65</v>
      </c>
      <c r="E892" t="s">
        <v>66</v>
      </c>
      <c r="F892" t="s">
        <v>97</v>
      </c>
      <c r="G892" t="s">
        <v>4346</v>
      </c>
      <c r="H892" t="s">
        <v>4190</v>
      </c>
      <c r="I892">
        <f>MROUND(Table1[[#This Row],[Prob_H]]*100,2)/100</f>
        <v>0.57999999999999996</v>
      </c>
      <c r="J892">
        <f>1/Table1[[#This Row],[odds_ft_home_team_win]]-Table1[[#This Row],[Margin/3]]</f>
        <v>0.57947900053163215</v>
      </c>
      <c r="K892">
        <f>1/Table1[[#This Row],[odds_ft_draw]]-Table1[[#This Row],[Margin/3]]</f>
        <v>0.23657628920786813</v>
      </c>
      <c r="L892">
        <f>1/Table1[[#This Row],[odds_ft_away_team_win]]-Table1[[#This Row],[Margin/3]]</f>
        <v>0.18394471026049972</v>
      </c>
      <c r="M892">
        <v>5</v>
      </c>
      <c r="N892">
        <v>3</v>
      </c>
      <c r="O892">
        <v>1.5</v>
      </c>
      <c r="P892">
        <v>1.17</v>
      </c>
      <c r="Q892">
        <v>0.72</v>
      </c>
      <c r="R892" t="str" cm="1">
        <f t="array" ref="R8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2">
        <v>2</v>
      </c>
      <c r="T892">
        <v>2</v>
      </c>
      <c r="U892">
        <v>4</v>
      </c>
      <c r="V892">
        <v>4</v>
      </c>
      <c r="W892">
        <v>2</v>
      </c>
      <c r="X892">
        <v>2</v>
      </c>
      <c r="Y892" t="s">
        <v>4926</v>
      </c>
      <c r="Z892" t="s">
        <v>4927</v>
      </c>
      <c r="AA892">
        <v>9</v>
      </c>
      <c r="AB892">
        <v>3</v>
      </c>
      <c r="AC892">
        <v>1</v>
      </c>
      <c r="AD892">
        <v>0</v>
      </c>
      <c r="AE892">
        <v>2</v>
      </c>
      <c r="AF892">
        <v>0</v>
      </c>
      <c r="AG892">
        <v>1</v>
      </c>
      <c r="AH892">
        <v>0</v>
      </c>
      <c r="AI892">
        <v>0</v>
      </c>
      <c r="AJ892">
        <v>2</v>
      </c>
      <c r="AK892">
        <v>4</v>
      </c>
      <c r="AL892">
        <v>4</v>
      </c>
      <c r="AM892">
        <v>4</v>
      </c>
      <c r="AN892">
        <v>0</v>
      </c>
      <c r="AO892">
        <v>0</v>
      </c>
      <c r="AP892">
        <v>4</v>
      </c>
      <c r="AQ892">
        <v>14</v>
      </c>
      <c r="AR892">
        <v>13</v>
      </c>
      <c r="AS892">
        <v>65</v>
      </c>
      <c r="AT892">
        <v>35</v>
      </c>
      <c r="AU892">
        <v>0.9</v>
      </c>
      <c r="AV892">
        <v>0.4</v>
      </c>
      <c r="AW892">
        <v>3.25</v>
      </c>
      <c r="AX892">
        <v>50</v>
      </c>
      <c r="AY892">
        <v>100</v>
      </c>
      <c r="AZ892">
        <v>75</v>
      </c>
      <c r="BA892">
        <v>50</v>
      </c>
      <c r="BB892">
        <v>0</v>
      </c>
      <c r="BC892">
        <v>50</v>
      </c>
      <c r="BD892">
        <v>100</v>
      </c>
      <c r="BE892">
        <v>75</v>
      </c>
      <c r="BF892">
        <v>100</v>
      </c>
      <c r="BG892">
        <v>9</v>
      </c>
      <c r="BH892">
        <v>3.5</v>
      </c>
      <c r="BI892">
        <v>1.65</v>
      </c>
      <c r="BJ892">
        <v>3.8</v>
      </c>
      <c r="BK892">
        <v>4.75</v>
      </c>
      <c r="BL892">
        <f>1/Table1[[#This Row],[odds_ft_home_team_win]]+1/Table1[[#This Row],[odds_ft_draw]]+1/Table1[[#This Row],[odds_ft_away_team_win]]-1</f>
        <v>7.9744816586921896E-2</v>
      </c>
      <c r="BM892">
        <f>Table1[[#This Row],[Margin]]/3</f>
        <v>2.6581605528973967E-2</v>
      </c>
      <c r="BN892">
        <v>1.29</v>
      </c>
      <c r="BO892">
        <v>1.8</v>
      </c>
      <c r="BP892">
        <v>2.95</v>
      </c>
      <c r="BQ892">
        <v>5.5</v>
      </c>
      <c r="BR892">
        <v>1.87</v>
      </c>
      <c r="BS892">
        <v>1.91</v>
      </c>
      <c r="BT892" t="s">
        <v>3813</v>
      </c>
      <c r="BU892">
        <f>VLOOKUP(Table1[[#This Row],[Reference]],metron,11,FALSE)</f>
        <v>1.7619715019855171</v>
      </c>
      <c r="BV892">
        <f>VLOOKUP(Table1[[#This Row],[Reference]],metron,12,FALSE)</f>
        <v>0.87432842793739785</v>
      </c>
    </row>
    <row r="893" spans="1:74" hidden="1" x14ac:dyDescent="0.45">
      <c r="A893" t="s">
        <v>5400</v>
      </c>
      <c r="B893">
        <v>1629244800</v>
      </c>
      <c r="C893" s="3" t="s">
        <v>4928</v>
      </c>
      <c r="D893" t="s">
        <v>65</v>
      </c>
      <c r="E893" t="s">
        <v>66</v>
      </c>
      <c r="F893" t="s">
        <v>68</v>
      </c>
      <c r="G893" t="s">
        <v>80</v>
      </c>
      <c r="H893" t="s">
        <v>3793</v>
      </c>
      <c r="I893">
        <f>MROUND(Table1[[#This Row],[Prob_H]]*100,2)/100</f>
        <v>0.54</v>
      </c>
      <c r="J893">
        <f>1/Table1[[#This Row],[odds_ft_home_team_win]]-Table1[[#This Row],[Margin/3]]</f>
        <v>0.53801491193015516</v>
      </c>
      <c r="K893">
        <f>1/Table1[[#This Row],[odds_ft_draw]]-Table1[[#This Row],[Margin/3]]</f>
        <v>0.27155062320429296</v>
      </c>
      <c r="L893">
        <f>1/Table1[[#This Row],[odds_ft_away_team_win]]-Table1[[#This Row],[Margin/3]]</f>
        <v>0.19043446486555191</v>
      </c>
      <c r="M893">
        <v>5</v>
      </c>
      <c r="N893">
        <v>1</v>
      </c>
      <c r="O893">
        <v>1</v>
      </c>
      <c r="P893">
        <v>2</v>
      </c>
      <c r="Q893">
        <v>0.65</v>
      </c>
      <c r="R893" t="str" cm="1">
        <f t="array" ref="R8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93">
        <v>3</v>
      </c>
      <c r="T893">
        <v>0</v>
      </c>
      <c r="U893">
        <v>3</v>
      </c>
      <c r="V893">
        <v>1</v>
      </c>
      <c r="W893">
        <v>1</v>
      </c>
      <c r="X893">
        <v>0</v>
      </c>
      <c r="Y893" t="s">
        <v>4929</v>
      </c>
      <c r="AA893">
        <v>2</v>
      </c>
      <c r="AB893">
        <v>6</v>
      </c>
      <c r="AC893">
        <v>1</v>
      </c>
      <c r="AD893">
        <v>0</v>
      </c>
      <c r="AE893">
        <v>4</v>
      </c>
      <c r="AF893">
        <v>1</v>
      </c>
      <c r="AG893">
        <v>1</v>
      </c>
      <c r="AH893">
        <v>0</v>
      </c>
      <c r="AI893">
        <v>3</v>
      </c>
      <c r="AJ893">
        <v>2</v>
      </c>
      <c r="AK893">
        <v>7</v>
      </c>
      <c r="AL893">
        <v>6</v>
      </c>
      <c r="AM893">
        <v>4</v>
      </c>
      <c r="AN893">
        <v>2</v>
      </c>
      <c r="AO893">
        <v>3</v>
      </c>
      <c r="AP893">
        <v>4</v>
      </c>
      <c r="AQ893">
        <v>16</v>
      </c>
      <c r="AR893">
        <v>12</v>
      </c>
      <c r="AS893">
        <v>57</v>
      </c>
      <c r="AT893">
        <v>43</v>
      </c>
      <c r="AU893">
        <v>0.85</v>
      </c>
      <c r="AV893">
        <v>0.66</v>
      </c>
      <c r="AW893">
        <v>1.5</v>
      </c>
      <c r="AX893">
        <v>75</v>
      </c>
      <c r="AY893">
        <v>75</v>
      </c>
      <c r="AZ893">
        <v>0</v>
      </c>
      <c r="BA893">
        <v>0</v>
      </c>
      <c r="BB893">
        <v>0</v>
      </c>
      <c r="BC893">
        <v>0</v>
      </c>
      <c r="BD893">
        <v>75</v>
      </c>
      <c r="BE893">
        <v>0</v>
      </c>
      <c r="BF893">
        <v>75</v>
      </c>
      <c r="BG893">
        <v>10</v>
      </c>
      <c r="BH893">
        <v>5.5</v>
      </c>
      <c r="BI893">
        <v>1.77</v>
      </c>
      <c r="BJ893">
        <v>3.35</v>
      </c>
      <c r="BK893">
        <v>4.5999999999999996</v>
      </c>
      <c r="BL893">
        <f>1/Table1[[#This Row],[odds_ft_home_team_win]]+1/Table1[[#This Row],[odds_ft_draw]]+1/Table1[[#This Row],[odds_ft_away_team_win]]-1</f>
        <v>8.0870518446822581E-2</v>
      </c>
      <c r="BM893">
        <f>Table1[[#This Row],[Margin]]/3</f>
        <v>2.6956839482274193E-2</v>
      </c>
      <c r="BN893">
        <v>1.44</v>
      </c>
      <c r="BO893">
        <v>2.25</v>
      </c>
      <c r="BP893">
        <v>3.9</v>
      </c>
      <c r="BQ893">
        <v>7.5</v>
      </c>
      <c r="BR893">
        <v>2.15</v>
      </c>
      <c r="BS893">
        <v>1.69</v>
      </c>
      <c r="BT893" t="s">
        <v>3807</v>
      </c>
      <c r="BU893">
        <f>VLOOKUP(Table1[[#This Row],[Reference]],metron,11,FALSE)</f>
        <v>1.684957590444867</v>
      </c>
      <c r="BV893">
        <f>VLOOKUP(Table1[[#This Row],[Reference]],metron,12,FALSE)</f>
        <v>0.95101263631642718</v>
      </c>
    </row>
    <row r="894" spans="1:74" hidden="1" x14ac:dyDescent="0.45">
      <c r="A894" t="s">
        <v>5400</v>
      </c>
      <c r="B894">
        <v>1629252000</v>
      </c>
      <c r="C894" s="3" t="s">
        <v>4930</v>
      </c>
      <c r="D894" t="s">
        <v>65</v>
      </c>
      <c r="E894" t="s">
        <v>66</v>
      </c>
      <c r="F894" t="s">
        <v>2218</v>
      </c>
      <c r="G894" t="s">
        <v>94</v>
      </c>
      <c r="H894" t="s">
        <v>3831</v>
      </c>
      <c r="I894">
        <f>MROUND(Table1[[#This Row],[Prob_H]]*100,2)/100</f>
        <v>0.52</v>
      </c>
      <c r="J894">
        <f>1/Table1[[#This Row],[odds_ft_home_team_win]]-Table1[[#This Row],[Margin/3]]</f>
        <v>0.52948570494811797</v>
      </c>
      <c r="K894">
        <f>1/Table1[[#This Row],[odds_ft_draw]]-Table1[[#This Row],[Margin/3]]</f>
        <v>0.25562029023763289</v>
      </c>
      <c r="L894">
        <f>1/Table1[[#This Row],[odds_ft_away_team_win]]-Table1[[#This Row],[Margin/3]]</f>
        <v>0.21489400481424914</v>
      </c>
      <c r="M894">
        <v>5</v>
      </c>
      <c r="N894">
        <v>0</v>
      </c>
      <c r="O894">
        <v>0</v>
      </c>
      <c r="P894">
        <v>1.24</v>
      </c>
      <c r="Q894">
        <v>1.1000000000000001</v>
      </c>
      <c r="R894" t="str" cm="1">
        <f t="array" ref="R8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894">
        <v>3</v>
      </c>
      <c r="T894">
        <v>0</v>
      </c>
      <c r="U894">
        <v>3</v>
      </c>
      <c r="V894">
        <v>1</v>
      </c>
      <c r="W894">
        <v>1</v>
      </c>
      <c r="X894">
        <v>0</v>
      </c>
      <c r="Y894" t="s">
        <v>4931</v>
      </c>
      <c r="AA894">
        <v>3</v>
      </c>
      <c r="AB894">
        <v>8</v>
      </c>
      <c r="AC894">
        <v>0</v>
      </c>
      <c r="AD894">
        <v>0</v>
      </c>
      <c r="AE894">
        <v>2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17</v>
      </c>
      <c r="AL894">
        <v>13</v>
      </c>
      <c r="AM894">
        <v>8</v>
      </c>
      <c r="AN894">
        <v>4</v>
      </c>
      <c r="AO894">
        <v>9</v>
      </c>
      <c r="AP894">
        <v>9</v>
      </c>
      <c r="AQ894">
        <v>7</v>
      </c>
      <c r="AR894">
        <v>3</v>
      </c>
      <c r="AS894">
        <v>34</v>
      </c>
      <c r="AT894">
        <v>66</v>
      </c>
      <c r="AU894">
        <v>1.9</v>
      </c>
      <c r="AV894">
        <v>1.31</v>
      </c>
      <c r="AW894">
        <v>2.5</v>
      </c>
      <c r="AX894">
        <v>25</v>
      </c>
      <c r="AY894">
        <v>100</v>
      </c>
      <c r="AZ894">
        <v>50</v>
      </c>
      <c r="BA894">
        <v>0</v>
      </c>
      <c r="BB894">
        <v>0</v>
      </c>
      <c r="BC894">
        <v>50</v>
      </c>
      <c r="BD894">
        <v>100</v>
      </c>
      <c r="BE894">
        <v>0</v>
      </c>
      <c r="BF894">
        <v>100</v>
      </c>
      <c r="BG894">
        <v>8</v>
      </c>
      <c r="BH894">
        <v>4</v>
      </c>
      <c r="BI894">
        <v>1.8</v>
      </c>
      <c r="BJ894">
        <v>3.55</v>
      </c>
      <c r="BK894">
        <v>4.1500000000000004</v>
      </c>
      <c r="BL894">
        <f>1/Table1[[#This Row],[odds_ft_home_team_win]]+1/Table1[[#This Row],[odds_ft_draw]]+1/Table1[[#This Row],[odds_ft_away_team_win]]-1</f>
        <v>7.8209551822312706E-2</v>
      </c>
      <c r="BM894">
        <f>Table1[[#This Row],[Margin]]/3</f>
        <v>2.6069850607437568E-2</v>
      </c>
      <c r="BN894">
        <v>1.33</v>
      </c>
      <c r="BO894">
        <v>1.91</v>
      </c>
      <c r="BP894">
        <v>3.1</v>
      </c>
      <c r="BQ894">
        <v>6</v>
      </c>
      <c r="BR894">
        <v>1.87</v>
      </c>
      <c r="BS894">
        <v>1.91</v>
      </c>
      <c r="BT894" t="s">
        <v>3809</v>
      </c>
      <c r="BU894">
        <f>VLOOKUP(Table1[[#This Row],[Reference]],metron,11,FALSE)</f>
        <v>1.625948039373891</v>
      </c>
      <c r="BV894">
        <f>VLOOKUP(Table1[[#This Row],[Reference]],metron,12,FALSE)</f>
        <v>0.97079231886396644</v>
      </c>
    </row>
    <row r="895" spans="1:74" hidden="1" x14ac:dyDescent="0.45">
      <c r="A895" t="s">
        <v>5400</v>
      </c>
      <c r="B895">
        <v>1629252360</v>
      </c>
      <c r="C895" s="3" t="s">
        <v>4932</v>
      </c>
      <c r="D895" t="s">
        <v>65</v>
      </c>
      <c r="E895" t="s">
        <v>66</v>
      </c>
      <c r="F895" t="s">
        <v>72</v>
      </c>
      <c r="G895" t="s">
        <v>73</v>
      </c>
      <c r="H895" t="s">
        <v>3822</v>
      </c>
      <c r="I895">
        <f>MROUND(Table1[[#This Row],[Prob_H]]*100,2)/100</f>
        <v>0.42</v>
      </c>
      <c r="J895">
        <f>1/Table1[[#This Row],[odds_ft_home_team_win]]-Table1[[#This Row],[Margin/3]]</f>
        <v>0.41451990632318503</v>
      </c>
      <c r="K895">
        <f>1/Table1[[#This Row],[odds_ft_draw]]-Table1[[#This Row],[Margin/3]]</f>
        <v>0.29794431433775703</v>
      </c>
      <c r="L895">
        <f>1/Table1[[#This Row],[odds_ft_away_team_win]]-Table1[[#This Row],[Margin/3]]</f>
        <v>0.28753577933905805</v>
      </c>
      <c r="M895">
        <v>5</v>
      </c>
      <c r="N895">
        <v>0</v>
      </c>
      <c r="O895">
        <v>0.5</v>
      </c>
      <c r="P895">
        <v>1.35</v>
      </c>
      <c r="Q895">
        <v>1.42</v>
      </c>
      <c r="R895" t="str" cm="1">
        <f t="array" ref="R8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0</v>
      </c>
      <c r="Y895">
        <v>4</v>
      </c>
      <c r="Z895">
        <v>71</v>
      </c>
      <c r="AA895">
        <v>10</v>
      </c>
      <c r="AB895">
        <v>1</v>
      </c>
      <c r="AC895">
        <v>1</v>
      </c>
      <c r="AD895">
        <v>0</v>
      </c>
      <c r="AE895">
        <v>3</v>
      </c>
      <c r="AF895">
        <v>0</v>
      </c>
      <c r="AG895">
        <v>0</v>
      </c>
      <c r="AH895">
        <v>1</v>
      </c>
      <c r="AI895">
        <v>0</v>
      </c>
      <c r="AJ895">
        <v>3</v>
      </c>
      <c r="AK895">
        <v>23</v>
      </c>
      <c r="AL895">
        <v>10</v>
      </c>
      <c r="AM895">
        <v>7</v>
      </c>
      <c r="AN895">
        <v>3</v>
      </c>
      <c r="AO895">
        <v>16</v>
      </c>
      <c r="AP895">
        <v>7</v>
      </c>
      <c r="AQ895">
        <v>15</v>
      </c>
      <c r="AR895">
        <v>19</v>
      </c>
      <c r="AS895">
        <v>51</v>
      </c>
      <c r="AT895">
        <v>49</v>
      </c>
      <c r="AU895">
        <v>2.2999999999999998</v>
      </c>
      <c r="AV895">
        <v>1.05</v>
      </c>
      <c r="AW895">
        <v>2.25</v>
      </c>
      <c r="AX895">
        <v>50</v>
      </c>
      <c r="AY895">
        <v>100</v>
      </c>
      <c r="AZ895">
        <v>25</v>
      </c>
      <c r="BA895">
        <v>0</v>
      </c>
      <c r="BB895">
        <v>0</v>
      </c>
      <c r="BC895">
        <v>0</v>
      </c>
      <c r="BD895">
        <v>75</v>
      </c>
      <c r="BE895">
        <v>50</v>
      </c>
      <c r="BF895">
        <v>100</v>
      </c>
      <c r="BG895">
        <v>9.5</v>
      </c>
      <c r="BH895">
        <v>6</v>
      </c>
      <c r="BI895">
        <v>2.25</v>
      </c>
      <c r="BJ895">
        <v>3.05</v>
      </c>
      <c r="BK895">
        <v>3.15</v>
      </c>
      <c r="BL895">
        <f>1/Table1[[#This Row],[odds_ft_home_team_win]]+1/Table1[[#This Row],[odds_ft_draw]]+1/Table1[[#This Row],[odds_ft_away_team_win]]-1</f>
        <v>8.9773614363778176E-2</v>
      </c>
      <c r="BM895">
        <f>Table1[[#This Row],[Margin]]/3</f>
        <v>2.9924538121259392E-2</v>
      </c>
      <c r="BN895">
        <v>1.4</v>
      </c>
      <c r="BO895">
        <v>2.1</v>
      </c>
      <c r="BP895">
        <v>3.45</v>
      </c>
      <c r="BQ895">
        <v>6.75</v>
      </c>
      <c r="BR895">
        <v>1.87</v>
      </c>
      <c r="BS895">
        <v>1.91</v>
      </c>
      <c r="BT895" t="s">
        <v>3829</v>
      </c>
      <c r="BU895">
        <f>VLOOKUP(Table1[[#This Row],[Reference]],metron,11,FALSE)</f>
        <v>1.396960958296362</v>
      </c>
      <c r="BV895">
        <f>VLOOKUP(Table1[[#This Row],[Reference]],metron,12,FALSE)</f>
        <v>1.091503992901508</v>
      </c>
    </row>
    <row r="896" spans="1:74" hidden="1" x14ac:dyDescent="0.45">
      <c r="A896" t="s">
        <v>5400</v>
      </c>
      <c r="B896">
        <v>1629331200</v>
      </c>
      <c r="C896" s="3" t="s">
        <v>4933</v>
      </c>
      <c r="D896" t="s">
        <v>65</v>
      </c>
      <c r="E896" t="s">
        <v>66</v>
      </c>
      <c r="F896" t="s">
        <v>77</v>
      </c>
      <c r="G896" t="s">
        <v>85</v>
      </c>
      <c r="H896" t="s">
        <v>3808</v>
      </c>
      <c r="I896">
        <f>MROUND(Table1[[#This Row],[Prob_H]]*100,2)/100</f>
        <v>0.42</v>
      </c>
      <c r="J896">
        <f>1/Table1[[#This Row],[odds_ft_home_team_win]]-Table1[[#This Row],[Margin/3]]</f>
        <v>0.41953864534509694</v>
      </c>
      <c r="K896">
        <f>1/Table1[[#This Row],[odds_ft_draw]]-Table1[[#This Row],[Margin/3]]</f>
        <v>0.29767484606194283</v>
      </c>
      <c r="L896">
        <f>1/Table1[[#This Row],[odds_ft_away_team_win]]-Table1[[#This Row],[Margin/3]]</f>
        <v>0.28278650859296023</v>
      </c>
      <c r="M896">
        <v>5</v>
      </c>
      <c r="N896">
        <v>1.5</v>
      </c>
      <c r="O896">
        <v>1</v>
      </c>
      <c r="P896">
        <v>1.25</v>
      </c>
      <c r="Q896">
        <v>1.05</v>
      </c>
      <c r="R896" t="str" cm="1">
        <f t="array" ref="R8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6">
        <v>1</v>
      </c>
      <c r="T896">
        <v>1</v>
      </c>
      <c r="U896">
        <v>2</v>
      </c>
      <c r="V896">
        <v>0</v>
      </c>
      <c r="W896">
        <v>0</v>
      </c>
      <c r="X896">
        <v>0</v>
      </c>
      <c r="Y896">
        <v>67</v>
      </c>
      <c r="Z896" t="s">
        <v>169</v>
      </c>
      <c r="AA896">
        <v>2</v>
      </c>
      <c r="AB896">
        <v>10</v>
      </c>
      <c r="AC896">
        <v>2</v>
      </c>
      <c r="AD896">
        <v>1</v>
      </c>
      <c r="AE896">
        <v>2</v>
      </c>
      <c r="AF896">
        <v>0</v>
      </c>
      <c r="AG896">
        <v>0</v>
      </c>
      <c r="AH896">
        <v>3</v>
      </c>
      <c r="AI896">
        <v>2</v>
      </c>
      <c r="AJ896">
        <v>0</v>
      </c>
      <c r="AK896">
        <v>8</v>
      </c>
      <c r="AL896">
        <v>15</v>
      </c>
      <c r="AM896">
        <v>5</v>
      </c>
      <c r="AN896">
        <v>6</v>
      </c>
      <c r="AO896">
        <v>3</v>
      </c>
      <c r="AP896">
        <v>9</v>
      </c>
      <c r="AQ896">
        <v>14</v>
      </c>
      <c r="AR896">
        <v>10</v>
      </c>
      <c r="AS896">
        <v>54</v>
      </c>
      <c r="AT896">
        <v>46</v>
      </c>
      <c r="AU896">
        <v>1.03</v>
      </c>
      <c r="AV896">
        <v>1.65</v>
      </c>
      <c r="AW896">
        <v>2.5</v>
      </c>
      <c r="AX896">
        <v>50</v>
      </c>
      <c r="AY896">
        <v>100</v>
      </c>
      <c r="AZ896">
        <v>25</v>
      </c>
      <c r="BA896">
        <v>25</v>
      </c>
      <c r="BB896">
        <v>0</v>
      </c>
      <c r="BC896">
        <v>75</v>
      </c>
      <c r="BD896">
        <v>100</v>
      </c>
      <c r="BE896">
        <v>0</v>
      </c>
      <c r="BF896">
        <v>50</v>
      </c>
      <c r="BG896">
        <v>6</v>
      </c>
      <c r="BH896">
        <v>7.5</v>
      </c>
      <c r="BI896">
        <v>2.25</v>
      </c>
      <c r="BJ896">
        <v>3.1</v>
      </c>
      <c r="BK896">
        <v>3.25</v>
      </c>
      <c r="BL896">
        <f>1/Table1[[#This Row],[odds_ft_home_team_win]]+1/Table1[[#This Row],[odds_ft_draw]]+1/Table1[[#This Row],[odds_ft_away_team_win]]-1</f>
        <v>7.4717397298042387E-2</v>
      </c>
      <c r="BM896">
        <f>Table1[[#This Row],[Margin]]/3</f>
        <v>2.4905799099347464E-2</v>
      </c>
      <c r="BN896">
        <v>1.47</v>
      </c>
      <c r="BO896">
        <v>2.25</v>
      </c>
      <c r="BP896">
        <v>3.95</v>
      </c>
      <c r="BQ896">
        <v>7.75</v>
      </c>
      <c r="BR896">
        <v>2</v>
      </c>
      <c r="BS896">
        <v>1.77</v>
      </c>
      <c r="BT896" t="s">
        <v>3802</v>
      </c>
      <c r="BU896">
        <f>VLOOKUP(Table1[[#This Row],[Reference]],metron,11,FALSE)</f>
        <v>1.396960958296362</v>
      </c>
      <c r="BV896">
        <f>VLOOKUP(Table1[[#This Row],[Reference]],metron,12,FALSE)</f>
        <v>1.091503992901508</v>
      </c>
    </row>
    <row r="897" spans="1:74" hidden="1" x14ac:dyDescent="0.45">
      <c r="A897" t="s">
        <v>5400</v>
      </c>
      <c r="B897">
        <v>1629331200</v>
      </c>
      <c r="C897" s="3" t="s">
        <v>4933</v>
      </c>
      <c r="D897" t="s">
        <v>65</v>
      </c>
      <c r="E897" t="s">
        <v>66</v>
      </c>
      <c r="F897" t="s">
        <v>88</v>
      </c>
      <c r="G897" t="s">
        <v>93</v>
      </c>
      <c r="H897" t="s">
        <v>3903</v>
      </c>
      <c r="I897">
        <f>MROUND(Table1[[#This Row],[Prob_H]]*100,2)/100</f>
        <v>0.38</v>
      </c>
      <c r="J897">
        <f>1/Table1[[#This Row],[odds_ft_home_team_win]]-Table1[[#This Row],[Margin/3]]</f>
        <v>0.37938853702400499</v>
      </c>
      <c r="K897">
        <f>1/Table1[[#This Row],[odds_ft_draw]]-Table1[[#This Row],[Margin/3]]</f>
        <v>0.31605285792477916</v>
      </c>
      <c r="L897">
        <f>1/Table1[[#This Row],[odds_ft_away_team_win]]-Table1[[#This Row],[Margin/3]]</f>
        <v>0.3045586050512159</v>
      </c>
      <c r="M897">
        <v>5</v>
      </c>
      <c r="N897">
        <v>1</v>
      </c>
      <c r="O897">
        <v>2</v>
      </c>
      <c r="P897">
        <v>1.58</v>
      </c>
      <c r="Q897">
        <v>1.68</v>
      </c>
      <c r="R897" t="str" cm="1">
        <f t="array" ref="R8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897">
        <v>1</v>
      </c>
      <c r="T897">
        <v>1</v>
      </c>
      <c r="U897">
        <v>2</v>
      </c>
      <c r="V897">
        <v>1</v>
      </c>
      <c r="W897">
        <v>0</v>
      </c>
      <c r="X897">
        <v>1</v>
      </c>
      <c r="Y897">
        <v>69</v>
      </c>
      <c r="Z897">
        <v>25</v>
      </c>
      <c r="AA897">
        <v>4</v>
      </c>
      <c r="AB897">
        <v>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15</v>
      </c>
      <c r="AL897">
        <v>12</v>
      </c>
      <c r="AM897">
        <v>6</v>
      </c>
      <c r="AN897">
        <v>4</v>
      </c>
      <c r="AO897">
        <v>9</v>
      </c>
      <c r="AP897">
        <v>8</v>
      </c>
      <c r="AQ897">
        <v>11</v>
      </c>
      <c r="AR897">
        <v>12</v>
      </c>
      <c r="AS897">
        <v>58</v>
      </c>
      <c r="AT897">
        <v>42</v>
      </c>
      <c r="AU897">
        <v>1.61</v>
      </c>
      <c r="AV897">
        <v>1.26</v>
      </c>
      <c r="AW897">
        <v>0.75</v>
      </c>
      <c r="AX897">
        <v>25</v>
      </c>
      <c r="AY897">
        <v>25</v>
      </c>
      <c r="AZ897">
        <v>0</v>
      </c>
      <c r="BA897">
        <v>0</v>
      </c>
      <c r="BB897">
        <v>0</v>
      </c>
      <c r="BC897">
        <v>0</v>
      </c>
      <c r="BD897">
        <v>25</v>
      </c>
      <c r="BE897">
        <v>25</v>
      </c>
      <c r="BF897">
        <v>25</v>
      </c>
      <c r="BG897">
        <v>11</v>
      </c>
      <c r="BH897">
        <v>2.5</v>
      </c>
      <c r="BI897">
        <v>2.4500000000000002</v>
      </c>
      <c r="BJ897">
        <v>2.9</v>
      </c>
      <c r="BK897">
        <v>3</v>
      </c>
      <c r="BL897">
        <f>1/Table1[[#This Row],[odds_ft_home_team_win]]+1/Table1[[#This Row],[odds_ft_draw]]+1/Table1[[#This Row],[odds_ft_away_team_win]]-1</f>
        <v>8.6324184846352292E-2</v>
      </c>
      <c r="BM897">
        <f>Table1[[#This Row],[Margin]]/3</f>
        <v>2.877472828211743E-2</v>
      </c>
      <c r="BN897">
        <v>1.49</v>
      </c>
      <c r="BO897">
        <v>2.2999999999999998</v>
      </c>
      <c r="BP897">
        <v>3.95</v>
      </c>
      <c r="BQ897">
        <v>7.75</v>
      </c>
      <c r="BR897">
        <v>2.0499999999999998</v>
      </c>
      <c r="BS897">
        <v>1.77</v>
      </c>
      <c r="BT897" t="s">
        <v>3817</v>
      </c>
      <c r="BU897">
        <f>VLOOKUP(Table1[[#This Row],[Reference]],metron,11,FALSE)</f>
        <v>1.330562659846547</v>
      </c>
      <c r="BV897">
        <f>VLOOKUP(Table1[[#This Row],[Reference]],metron,12,FALSE)</f>
        <v>1.1595268542199491</v>
      </c>
    </row>
    <row r="898" spans="1:74" x14ac:dyDescent="0.45">
      <c r="A898" t="s">
        <v>5400</v>
      </c>
      <c r="B898">
        <v>1629338400</v>
      </c>
      <c r="C898" s="3" t="s">
        <v>4934</v>
      </c>
      <c r="D898" t="s">
        <v>65</v>
      </c>
      <c r="E898" t="s">
        <v>66</v>
      </c>
      <c r="F898" t="s">
        <v>98</v>
      </c>
      <c r="G898" t="s">
        <v>81</v>
      </c>
      <c r="H898" t="s">
        <v>3796</v>
      </c>
      <c r="I898">
        <f>MROUND(Table1[[#This Row],[Prob_H]]*100,2)/100</f>
        <v>0.38</v>
      </c>
      <c r="J898">
        <f>1/Table1[[#This Row],[odds_ft_home_team_win]]-Table1[[#This Row],[Margin/3]]</f>
        <v>0.37942128418318888</v>
      </c>
      <c r="K898">
        <f>1/Table1[[#This Row],[odds_ft_draw]]-Table1[[#This Row],[Margin/3]]</f>
        <v>0.27895032656937419</v>
      </c>
      <c r="L898">
        <f>1/Table1[[#This Row],[odds_ft_away_team_win]]-Table1[[#This Row],[Margin/3]]</f>
        <v>0.34162838924743683</v>
      </c>
      <c r="M898">
        <v>5</v>
      </c>
      <c r="N898">
        <v>0.5</v>
      </c>
      <c r="O898">
        <v>1.5</v>
      </c>
      <c r="P898">
        <v>1.47</v>
      </c>
      <c r="Q898">
        <v>1.4</v>
      </c>
      <c r="R898" t="str" cm="1">
        <f t="array" ref="R8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8">
        <v>0</v>
      </c>
      <c r="T898">
        <v>3</v>
      </c>
      <c r="U898">
        <v>3</v>
      </c>
      <c r="V898">
        <v>1</v>
      </c>
      <c r="W898">
        <v>0</v>
      </c>
      <c r="X898">
        <v>1</v>
      </c>
      <c r="Z898" t="s">
        <v>4935</v>
      </c>
      <c r="AA898">
        <v>12</v>
      </c>
      <c r="AB898">
        <v>5</v>
      </c>
      <c r="AC898">
        <v>4</v>
      </c>
      <c r="AD898">
        <v>0</v>
      </c>
      <c r="AE898">
        <v>2</v>
      </c>
      <c r="AF898">
        <v>1</v>
      </c>
      <c r="AG898">
        <v>0</v>
      </c>
      <c r="AH898">
        <v>4</v>
      </c>
      <c r="AI898">
        <v>0</v>
      </c>
      <c r="AJ898">
        <v>3</v>
      </c>
      <c r="AK898">
        <v>19</v>
      </c>
      <c r="AL898">
        <v>15</v>
      </c>
      <c r="AM898">
        <v>4</v>
      </c>
      <c r="AN898">
        <v>5</v>
      </c>
      <c r="AO898">
        <v>15</v>
      </c>
      <c r="AP898">
        <v>10</v>
      </c>
      <c r="AQ898">
        <v>14</v>
      </c>
      <c r="AR898">
        <v>13</v>
      </c>
      <c r="AS898">
        <v>51</v>
      </c>
      <c r="AT898">
        <v>49</v>
      </c>
      <c r="AU898">
        <v>1.88</v>
      </c>
      <c r="AV898">
        <v>1.5</v>
      </c>
      <c r="AW898">
        <v>3</v>
      </c>
      <c r="AX898">
        <v>50</v>
      </c>
      <c r="AY898">
        <v>75</v>
      </c>
      <c r="AZ898">
        <v>75</v>
      </c>
      <c r="BA898">
        <v>50</v>
      </c>
      <c r="BB898">
        <v>0</v>
      </c>
      <c r="BC898">
        <v>25</v>
      </c>
      <c r="BD898">
        <v>75</v>
      </c>
      <c r="BE898">
        <v>75</v>
      </c>
      <c r="BF898">
        <v>75</v>
      </c>
      <c r="BG898">
        <v>11</v>
      </c>
      <c r="BH898">
        <v>1</v>
      </c>
      <c r="BI898">
        <v>2.4500000000000002</v>
      </c>
      <c r="BJ898">
        <v>3.25</v>
      </c>
      <c r="BK898">
        <v>2.7</v>
      </c>
      <c r="BL898">
        <f>1/Table1[[#This Row],[odds_ft_home_team_win]]+1/Table1[[#This Row],[odds_ft_draw]]+1/Table1[[#This Row],[odds_ft_away_team_win]]-1</f>
        <v>8.6225943368800628E-2</v>
      </c>
      <c r="BM898">
        <f>Table1[[#This Row],[Margin]]/3</f>
        <v>2.8741981122933542E-2</v>
      </c>
      <c r="BN898">
        <v>1.36</v>
      </c>
      <c r="BO898">
        <v>2</v>
      </c>
      <c r="BP898">
        <v>3.2</v>
      </c>
      <c r="BQ898">
        <v>6</v>
      </c>
      <c r="BR898">
        <v>1.83</v>
      </c>
      <c r="BS898">
        <v>1.95</v>
      </c>
      <c r="BT898" t="s">
        <v>3841</v>
      </c>
      <c r="BU898">
        <f>VLOOKUP(Table1[[#This Row],[Reference]],metron,11,FALSE)</f>
        <v>1.330562659846547</v>
      </c>
      <c r="BV898">
        <f>VLOOKUP(Table1[[#This Row],[Reference]],metron,12,FALSE)</f>
        <v>1.1595268542199491</v>
      </c>
    </row>
    <row r="899" spans="1:74" hidden="1" x14ac:dyDescent="0.45">
      <c r="A899" t="s">
        <v>5400</v>
      </c>
      <c r="B899">
        <v>1629338400</v>
      </c>
      <c r="C899" s="3" t="s">
        <v>4934</v>
      </c>
      <c r="D899" t="s">
        <v>65</v>
      </c>
      <c r="E899" t="s">
        <v>66</v>
      </c>
      <c r="F899" t="s">
        <v>3788</v>
      </c>
      <c r="G899" t="s">
        <v>86</v>
      </c>
      <c r="H899" t="s">
        <v>3784</v>
      </c>
      <c r="I899">
        <f>MROUND(Table1[[#This Row],[Prob_H]]*100,2)/100</f>
        <v>0.24</v>
      </c>
      <c r="J899">
        <f>1/Table1[[#This Row],[odds_ft_home_team_win]]-Table1[[#This Row],[Margin/3]]</f>
        <v>0.23138666888666884</v>
      </c>
      <c r="K899">
        <f>1/Table1[[#This Row],[odds_ft_draw]]-Table1[[#This Row],[Margin/3]]</f>
        <v>0.28414640914640915</v>
      </c>
      <c r="L899">
        <f>1/Table1[[#This Row],[odds_ft_away_team_win]]-Table1[[#This Row],[Margin/3]]</f>
        <v>0.48446692196692204</v>
      </c>
      <c r="M899">
        <v>5</v>
      </c>
      <c r="N899">
        <v>0.5</v>
      </c>
      <c r="O899">
        <v>2</v>
      </c>
      <c r="P899">
        <v>0.88</v>
      </c>
      <c r="Q899">
        <v>1.53</v>
      </c>
      <c r="R899" t="str" cm="1">
        <f t="array" ref="R8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899">
        <v>1</v>
      </c>
      <c r="T899">
        <v>2</v>
      </c>
      <c r="U899">
        <v>3</v>
      </c>
      <c r="V899">
        <v>2</v>
      </c>
      <c r="W899">
        <v>1</v>
      </c>
      <c r="X899">
        <v>1</v>
      </c>
      <c r="Y899">
        <v>31</v>
      </c>
      <c r="Z899" t="s">
        <v>2382</v>
      </c>
      <c r="AA899">
        <v>1</v>
      </c>
      <c r="AB899">
        <v>5</v>
      </c>
      <c r="AC899">
        <v>1</v>
      </c>
      <c r="AD899">
        <v>1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10</v>
      </c>
      <c r="AL899">
        <v>18</v>
      </c>
      <c r="AM899">
        <v>6</v>
      </c>
      <c r="AN899">
        <v>8</v>
      </c>
      <c r="AO899">
        <v>4</v>
      </c>
      <c r="AP899">
        <v>10</v>
      </c>
      <c r="AQ899">
        <v>15</v>
      </c>
      <c r="AR899">
        <v>11</v>
      </c>
      <c r="AS899">
        <v>52</v>
      </c>
      <c r="AT899">
        <v>48</v>
      </c>
      <c r="AU899">
        <v>1.26</v>
      </c>
      <c r="AV899">
        <v>2.0299999999999998</v>
      </c>
      <c r="AW899">
        <v>1.75</v>
      </c>
      <c r="AX899">
        <v>50</v>
      </c>
      <c r="AY899">
        <v>50</v>
      </c>
      <c r="AZ899">
        <v>25</v>
      </c>
      <c r="BA899">
        <v>25</v>
      </c>
      <c r="BB899">
        <v>0</v>
      </c>
      <c r="BC899">
        <v>50</v>
      </c>
      <c r="BD899">
        <v>50</v>
      </c>
      <c r="BE899">
        <v>25</v>
      </c>
      <c r="BF899">
        <v>50</v>
      </c>
      <c r="BG899">
        <v>12</v>
      </c>
      <c r="BH899">
        <v>3.5</v>
      </c>
      <c r="BI899">
        <v>3.85</v>
      </c>
      <c r="BJ899">
        <v>3.2</v>
      </c>
      <c r="BK899">
        <v>1.95</v>
      </c>
      <c r="BL899">
        <f>1/Table1[[#This Row],[odds_ft_home_team_win]]+1/Table1[[#This Row],[odds_ft_draw]]+1/Table1[[#This Row],[odds_ft_away_team_win]]-1</f>
        <v>8.5060772560772602E-2</v>
      </c>
      <c r="BM899">
        <f>Table1[[#This Row],[Margin]]/3</f>
        <v>2.8353590853590866E-2</v>
      </c>
      <c r="BN899">
        <v>1.45</v>
      </c>
      <c r="BO899">
        <v>2.25</v>
      </c>
      <c r="BP899">
        <v>3.9</v>
      </c>
      <c r="BQ899">
        <v>7.75</v>
      </c>
      <c r="BR899">
        <v>2.1</v>
      </c>
      <c r="BS899">
        <v>1.71</v>
      </c>
      <c r="BT899" t="s">
        <v>3860</v>
      </c>
      <c r="BU899">
        <f>VLOOKUP(Table1[[#This Row],[Reference]],metron,11,FALSE)</f>
        <v>1.067249240121581</v>
      </c>
      <c r="BV899">
        <f>VLOOKUP(Table1[[#This Row],[Reference]],metron,12,FALSE)</f>
        <v>1.53419452887538</v>
      </c>
    </row>
    <row r="900" spans="1:74" x14ac:dyDescent="0.45">
      <c r="A900" t="s">
        <v>5400</v>
      </c>
      <c r="B900">
        <v>1635987600</v>
      </c>
      <c r="C900" s="3" t="s">
        <v>5077</v>
      </c>
      <c r="D900" t="s">
        <v>65</v>
      </c>
      <c r="E900" t="s">
        <v>66</v>
      </c>
      <c r="F900" t="s">
        <v>103</v>
      </c>
      <c r="G900" t="s">
        <v>3792</v>
      </c>
      <c r="H900" t="s">
        <v>3836</v>
      </c>
      <c r="I900">
        <f>MROUND(Table1[[#This Row],[Prob_H]]*100,2)/100</f>
        <v>0.52</v>
      </c>
      <c r="J900">
        <f>1/Table1[[#This Row],[odds_ft_home_team_win]]-Table1[[#This Row],[Margin/3]]</f>
        <v>0.51587301587301593</v>
      </c>
      <c r="K900">
        <f>1/Table1[[#This Row],[odds_ft_draw]]-Table1[[#This Row],[Margin/3]]</f>
        <v>0.24603174603174602</v>
      </c>
      <c r="L900">
        <f>1/Table1[[#This Row],[odds_ft_away_team_win]]-Table1[[#This Row],[Margin/3]]</f>
        <v>0.23809523809523811</v>
      </c>
      <c r="M900">
        <v>5</v>
      </c>
      <c r="N900">
        <v>1.25</v>
      </c>
      <c r="O900">
        <v>1.71</v>
      </c>
      <c r="P900">
        <v>1.89</v>
      </c>
      <c r="Q900">
        <v>1.25</v>
      </c>
      <c r="R900" t="str" cm="1">
        <f t="array" ref="R9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AA900">
        <v>10</v>
      </c>
      <c r="AB900">
        <v>4</v>
      </c>
      <c r="AC900">
        <v>1</v>
      </c>
      <c r="AD900">
        <v>1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16</v>
      </c>
      <c r="AL900">
        <v>15</v>
      </c>
      <c r="AM900">
        <v>7</v>
      </c>
      <c r="AN900">
        <v>7</v>
      </c>
      <c r="AO900">
        <v>9</v>
      </c>
      <c r="AP900">
        <v>8</v>
      </c>
      <c r="AQ900">
        <v>5</v>
      </c>
      <c r="AR900">
        <v>3</v>
      </c>
      <c r="AS900">
        <v>69</v>
      </c>
      <c r="AT900">
        <v>31</v>
      </c>
      <c r="AU900">
        <v>1.94</v>
      </c>
      <c r="AV900">
        <v>1.72</v>
      </c>
      <c r="AW900">
        <v>2.42</v>
      </c>
      <c r="AX900">
        <v>67</v>
      </c>
      <c r="AY900">
        <v>73</v>
      </c>
      <c r="AZ900">
        <v>48</v>
      </c>
      <c r="BA900">
        <v>28</v>
      </c>
      <c r="BB900">
        <v>0</v>
      </c>
      <c r="BC900">
        <v>34</v>
      </c>
      <c r="BD900">
        <v>81</v>
      </c>
      <c r="BE900">
        <v>34</v>
      </c>
      <c r="BF900">
        <v>60</v>
      </c>
      <c r="BG900">
        <v>9</v>
      </c>
      <c r="BH900">
        <v>4.2699999999999996</v>
      </c>
      <c r="BI900">
        <v>1.8</v>
      </c>
      <c r="BJ900">
        <v>3.5</v>
      </c>
      <c r="BK900">
        <v>3.6</v>
      </c>
      <c r="BL900">
        <f>1/Table1[[#This Row],[odds_ft_home_team_win]]+1/Table1[[#This Row],[odds_ft_draw]]+1/Table1[[#This Row],[odds_ft_away_team_win]]-1</f>
        <v>0.11904761904761907</v>
      </c>
      <c r="BM900">
        <f>Table1[[#This Row],[Margin]]/3</f>
        <v>3.9682539682539687E-2</v>
      </c>
      <c r="BN900">
        <v>1.3</v>
      </c>
      <c r="BO900">
        <v>2.0299999999999998</v>
      </c>
      <c r="BP900">
        <v>3.28</v>
      </c>
      <c r="BQ900">
        <v>6.2</v>
      </c>
      <c r="BR900">
        <v>1.81</v>
      </c>
      <c r="BS900">
        <v>1.89</v>
      </c>
      <c r="BT900" t="s">
        <v>3798</v>
      </c>
      <c r="BU900">
        <f>VLOOKUP(Table1[[#This Row],[Reference]],metron,11,FALSE)</f>
        <v>1.625948039373891</v>
      </c>
      <c r="BV900">
        <f>VLOOKUP(Table1[[#This Row],[Reference]],metron,12,FALSE)</f>
        <v>0.97079231886396644</v>
      </c>
    </row>
    <row r="901" spans="1:74" hidden="1" x14ac:dyDescent="0.45">
      <c r="A901" t="s">
        <v>5399</v>
      </c>
      <c r="B901">
        <v>1644627600</v>
      </c>
      <c r="C901" s="3" t="s">
        <v>5185</v>
      </c>
      <c r="D901" t="s">
        <v>65</v>
      </c>
      <c r="E901" t="s">
        <v>66</v>
      </c>
      <c r="F901" t="s">
        <v>4346</v>
      </c>
      <c r="G901" t="s">
        <v>72</v>
      </c>
      <c r="H901" t="s">
        <v>3903</v>
      </c>
      <c r="I901">
        <f>MROUND(Table1[[#This Row],[Prob_H]]*100,2)/100</f>
        <v>0.38</v>
      </c>
      <c r="J901">
        <f>1/Table1[[#This Row],[odds_ft_home_team_win]]-Table1[[#This Row],[Margin/3]]</f>
        <v>0.37495646116335768</v>
      </c>
      <c r="K901">
        <f>1/Table1[[#This Row],[odds_ft_draw]]-Table1[[#This Row],[Margin/3]]</f>
        <v>0.30311738070358757</v>
      </c>
      <c r="L901">
        <f>1/Table1[[#This Row],[odds_ft_away_team_win]]-Table1[[#This Row],[Margin/3]]</f>
        <v>0.32192615813305464</v>
      </c>
      <c r="M901">
        <v>5</v>
      </c>
      <c r="N901">
        <v>1.5</v>
      </c>
      <c r="O901">
        <v>0.5</v>
      </c>
      <c r="P901">
        <v>1.71</v>
      </c>
      <c r="Q901">
        <v>0.53</v>
      </c>
      <c r="R901" t="str" cm="1">
        <f t="array" ref="R9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01">
        <v>2</v>
      </c>
      <c r="T901">
        <v>0</v>
      </c>
      <c r="U901">
        <v>2</v>
      </c>
      <c r="V901">
        <v>1</v>
      </c>
      <c r="W901">
        <v>1</v>
      </c>
      <c r="X901">
        <v>0</v>
      </c>
      <c r="Y901" t="s">
        <v>321</v>
      </c>
      <c r="AA901">
        <v>1</v>
      </c>
      <c r="AB901">
        <v>4</v>
      </c>
      <c r="AC901">
        <v>2</v>
      </c>
      <c r="AD901">
        <v>0</v>
      </c>
      <c r="AE901">
        <v>3</v>
      </c>
      <c r="AF901">
        <v>0</v>
      </c>
      <c r="AG901">
        <v>1</v>
      </c>
      <c r="AH901">
        <v>1</v>
      </c>
      <c r="AI901">
        <v>1</v>
      </c>
      <c r="AJ901">
        <v>2</v>
      </c>
      <c r="AK901">
        <v>5</v>
      </c>
      <c r="AL901">
        <v>9</v>
      </c>
      <c r="AM901">
        <v>2</v>
      </c>
      <c r="AN901">
        <v>4</v>
      </c>
      <c r="AO901">
        <v>3</v>
      </c>
      <c r="AP901">
        <v>5</v>
      </c>
      <c r="AQ901">
        <v>18</v>
      </c>
      <c r="AR901">
        <v>15</v>
      </c>
      <c r="AS901">
        <v>46</v>
      </c>
      <c r="AT901">
        <v>54</v>
      </c>
      <c r="AU901">
        <v>0.69</v>
      </c>
      <c r="AV901">
        <v>1.21</v>
      </c>
      <c r="AW901">
        <v>2.85</v>
      </c>
      <c r="AX901">
        <v>65</v>
      </c>
      <c r="AY901">
        <v>90</v>
      </c>
      <c r="AZ901">
        <v>60</v>
      </c>
      <c r="BA901">
        <v>30</v>
      </c>
      <c r="BB901">
        <v>5</v>
      </c>
      <c r="BC901">
        <v>30</v>
      </c>
      <c r="BD901">
        <v>80</v>
      </c>
      <c r="BE901">
        <v>55</v>
      </c>
      <c r="BF901">
        <v>85</v>
      </c>
      <c r="BG901">
        <v>5.6</v>
      </c>
      <c r="BH901">
        <v>5.2</v>
      </c>
      <c r="BI901">
        <v>2.4</v>
      </c>
      <c r="BJ901">
        <v>2.9</v>
      </c>
      <c r="BK901">
        <v>2.75</v>
      </c>
      <c r="BL901">
        <f>1/Table1[[#This Row],[odds_ft_home_team_win]]+1/Table1[[#This Row],[odds_ft_draw]]+1/Table1[[#This Row],[odds_ft_away_team_win]]-1</f>
        <v>0.12513061650992707</v>
      </c>
      <c r="BM901">
        <f>Table1[[#This Row],[Margin]]/3</f>
        <v>4.1710205503309027E-2</v>
      </c>
      <c r="BN901">
        <v>0</v>
      </c>
      <c r="BO901">
        <v>2.15</v>
      </c>
      <c r="BP901">
        <v>0</v>
      </c>
      <c r="BQ901">
        <v>0</v>
      </c>
      <c r="BR901">
        <v>0</v>
      </c>
      <c r="BS901">
        <v>0</v>
      </c>
      <c r="BT901" t="s">
        <v>4348</v>
      </c>
      <c r="BU901">
        <f>VLOOKUP(Table1[[#This Row],[Reference]],metron,11,FALSE)</f>
        <v>1.330562659846547</v>
      </c>
      <c r="BV901">
        <f>VLOOKUP(Table1[[#This Row],[Reference]],metron,12,FALSE)</f>
        <v>1.1595268542199491</v>
      </c>
    </row>
    <row r="902" spans="1:74" hidden="1" x14ac:dyDescent="0.45">
      <c r="A902" t="s">
        <v>5399</v>
      </c>
      <c r="B902">
        <v>1644634800</v>
      </c>
      <c r="C902" s="3" t="s">
        <v>5186</v>
      </c>
      <c r="D902" t="s">
        <v>65</v>
      </c>
      <c r="E902" t="s">
        <v>66</v>
      </c>
      <c r="F902" t="s">
        <v>73</v>
      </c>
      <c r="G902" t="s">
        <v>93</v>
      </c>
      <c r="H902" t="s">
        <v>4132</v>
      </c>
      <c r="I902">
        <f>MROUND(Table1[[#This Row],[Prob_H]]*100,2)/100</f>
        <v>0.36</v>
      </c>
      <c r="J902">
        <f>1/Table1[[#This Row],[odds_ft_home_team_win]]-Table1[[#This Row],[Margin/3]]</f>
        <v>0.35226683265898961</v>
      </c>
      <c r="K902">
        <f>1/Table1[[#This Row],[odds_ft_draw]]-Table1[[#This Row],[Margin/3]]</f>
        <v>0.31725282705674868</v>
      </c>
      <c r="L902">
        <f>1/Table1[[#This Row],[odds_ft_away_team_win]]-Table1[[#This Row],[Margin/3]]</f>
        <v>0.33048034028426188</v>
      </c>
      <c r="M902">
        <v>5</v>
      </c>
      <c r="N902">
        <v>1.54</v>
      </c>
      <c r="O902">
        <v>1.77</v>
      </c>
      <c r="P902">
        <v>1.38</v>
      </c>
      <c r="Q902">
        <v>1.68</v>
      </c>
      <c r="R902" t="str" cm="1">
        <f t="array" ref="R9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2">
        <v>1</v>
      </c>
      <c r="T902">
        <v>1</v>
      </c>
      <c r="U902">
        <v>2</v>
      </c>
      <c r="V902">
        <v>0</v>
      </c>
      <c r="W902">
        <v>0</v>
      </c>
      <c r="X902">
        <v>0</v>
      </c>
      <c r="Y902" t="s">
        <v>1265</v>
      </c>
      <c r="Z902">
        <v>85</v>
      </c>
      <c r="AA902">
        <v>5</v>
      </c>
      <c r="AB902">
        <v>5</v>
      </c>
      <c r="AC902">
        <v>2</v>
      </c>
      <c r="AD902">
        <v>0</v>
      </c>
      <c r="AE902">
        <v>2</v>
      </c>
      <c r="AF902">
        <v>0</v>
      </c>
      <c r="AG902">
        <v>0</v>
      </c>
      <c r="AH902">
        <v>2</v>
      </c>
      <c r="AI902">
        <v>1</v>
      </c>
      <c r="AJ902">
        <v>1</v>
      </c>
      <c r="AK902">
        <v>18</v>
      </c>
      <c r="AL902">
        <v>14</v>
      </c>
      <c r="AM902">
        <v>6</v>
      </c>
      <c r="AN902">
        <v>4</v>
      </c>
      <c r="AO902">
        <v>12</v>
      </c>
      <c r="AP902">
        <v>10</v>
      </c>
      <c r="AQ902">
        <v>11</v>
      </c>
      <c r="AR902">
        <v>10</v>
      </c>
      <c r="AS902">
        <v>49</v>
      </c>
      <c r="AT902">
        <v>51</v>
      </c>
      <c r="AU902">
        <v>1.81</v>
      </c>
      <c r="AV902">
        <v>1.48</v>
      </c>
      <c r="AW902">
        <v>2.27</v>
      </c>
      <c r="AX902">
        <v>50</v>
      </c>
      <c r="AY902">
        <v>66</v>
      </c>
      <c r="AZ902">
        <v>31</v>
      </c>
      <c r="BA902">
        <v>19</v>
      </c>
      <c r="BB902">
        <v>8</v>
      </c>
      <c r="BC902">
        <v>31</v>
      </c>
      <c r="BD902">
        <v>70</v>
      </c>
      <c r="BE902">
        <v>31</v>
      </c>
      <c r="BF902">
        <v>70</v>
      </c>
      <c r="BG902">
        <v>10.54</v>
      </c>
      <c r="BH902">
        <v>4.53</v>
      </c>
      <c r="BI902">
        <v>2.5499999999999998</v>
      </c>
      <c r="BJ902">
        <v>2.8</v>
      </c>
      <c r="BK902">
        <v>2.7</v>
      </c>
      <c r="BL902">
        <f>1/Table1[[#This Row],[odds_ft_home_team_win]]+1/Table1[[#This Row],[odds_ft_draw]]+1/Table1[[#This Row],[odds_ft_away_team_win]]-1</f>
        <v>0.11967009025832542</v>
      </c>
      <c r="BM902">
        <f>Table1[[#This Row],[Margin]]/3</f>
        <v>3.9890030086108474E-2</v>
      </c>
      <c r="BN902">
        <v>1.5</v>
      </c>
      <c r="BO902">
        <v>2.44</v>
      </c>
      <c r="BP902">
        <v>4</v>
      </c>
      <c r="BQ902">
        <v>9</v>
      </c>
      <c r="BR902">
        <v>2.1</v>
      </c>
      <c r="BS902">
        <v>1.7</v>
      </c>
      <c r="BT902" t="s">
        <v>3786</v>
      </c>
      <c r="BU902">
        <f>VLOOKUP(Table1[[#This Row],[Reference]],metron,11,FALSE)</f>
        <v>1.269326094653606</v>
      </c>
      <c r="BV902">
        <f>VLOOKUP(Table1[[#This Row],[Reference]],metron,12,FALSE)</f>
        <v>1.2417089578661631</v>
      </c>
    </row>
    <row r="903" spans="1:74" hidden="1" x14ac:dyDescent="0.45">
      <c r="A903" t="s">
        <v>5399</v>
      </c>
      <c r="B903">
        <v>1644706800</v>
      </c>
      <c r="C903" s="3" t="s">
        <v>5187</v>
      </c>
      <c r="D903" t="s">
        <v>65</v>
      </c>
      <c r="E903" t="s">
        <v>66</v>
      </c>
      <c r="F903" t="s">
        <v>3792</v>
      </c>
      <c r="G903" t="s">
        <v>97</v>
      </c>
      <c r="H903" t="s">
        <v>66</v>
      </c>
      <c r="I903">
        <f>MROUND(Table1[[#This Row],[Prob_H]]*100,2)/100</f>
        <v>0.36</v>
      </c>
      <c r="J903">
        <f>1/Table1[[#This Row],[odds_ft_home_team_win]]-Table1[[#This Row],[Margin/3]]</f>
        <v>0.36543209876543215</v>
      </c>
      <c r="K903">
        <f>1/Table1[[#This Row],[odds_ft_draw]]-Table1[[#This Row],[Margin/3]]</f>
        <v>0.29876543209876544</v>
      </c>
      <c r="L903">
        <f>1/Table1[[#This Row],[odds_ft_away_team_win]]-Table1[[#This Row],[Margin/3]]</f>
        <v>0.33580246913580247</v>
      </c>
      <c r="M903">
        <v>5</v>
      </c>
      <c r="N903">
        <v>0.6</v>
      </c>
      <c r="O903">
        <v>1.27</v>
      </c>
      <c r="P903">
        <v>1.1100000000000001</v>
      </c>
      <c r="Q903">
        <v>1.29</v>
      </c>
      <c r="R903" t="str" cm="1">
        <f t="array" ref="R9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3">
        <v>0</v>
      </c>
      <c r="T903">
        <v>1</v>
      </c>
      <c r="U903">
        <v>1</v>
      </c>
      <c r="V903">
        <v>1</v>
      </c>
      <c r="W903">
        <v>0</v>
      </c>
      <c r="X903">
        <v>1</v>
      </c>
      <c r="Z903">
        <v>4</v>
      </c>
      <c r="AA903">
        <v>9</v>
      </c>
      <c r="AB903">
        <v>3</v>
      </c>
      <c r="AC903">
        <v>2</v>
      </c>
      <c r="AD903">
        <v>0</v>
      </c>
      <c r="AE903">
        <v>1</v>
      </c>
      <c r="AF903">
        <v>1</v>
      </c>
      <c r="AG903">
        <v>2</v>
      </c>
      <c r="AH903">
        <v>0</v>
      </c>
      <c r="AI903">
        <v>2</v>
      </c>
      <c r="AJ903">
        <v>0</v>
      </c>
      <c r="AK903">
        <v>20</v>
      </c>
      <c r="AL903">
        <v>8</v>
      </c>
      <c r="AM903">
        <v>8</v>
      </c>
      <c r="AN903">
        <v>3</v>
      </c>
      <c r="AO903">
        <v>12</v>
      </c>
      <c r="AP903">
        <v>5</v>
      </c>
      <c r="AQ903">
        <v>16</v>
      </c>
      <c r="AR903">
        <v>13</v>
      </c>
      <c r="AS903">
        <v>59</v>
      </c>
      <c r="AT903">
        <v>41</v>
      </c>
      <c r="AU903">
        <v>2.27</v>
      </c>
      <c r="AV903">
        <v>0.9</v>
      </c>
      <c r="AW903">
        <v>2.67</v>
      </c>
      <c r="AX903">
        <v>38</v>
      </c>
      <c r="AY903">
        <v>76</v>
      </c>
      <c r="AZ903">
        <v>43</v>
      </c>
      <c r="BA903">
        <v>28</v>
      </c>
      <c r="BB903">
        <v>15</v>
      </c>
      <c r="BC903">
        <v>24</v>
      </c>
      <c r="BD903">
        <v>71</v>
      </c>
      <c r="BE903">
        <v>33</v>
      </c>
      <c r="BF903">
        <v>91</v>
      </c>
      <c r="BG903">
        <v>7.95</v>
      </c>
      <c r="BH903">
        <v>5.34</v>
      </c>
      <c r="BI903">
        <v>2.5</v>
      </c>
      <c r="BJ903">
        <v>3</v>
      </c>
      <c r="BK903">
        <v>2.7</v>
      </c>
      <c r="BL903">
        <f>1/Table1[[#This Row],[odds_ft_home_team_win]]+1/Table1[[#This Row],[odds_ft_draw]]+1/Table1[[#This Row],[odds_ft_away_team_win]]-1</f>
        <v>0.10370370370370363</v>
      </c>
      <c r="BM903">
        <f>Table1[[#This Row],[Margin]]/3</f>
        <v>3.4567901234567877E-2</v>
      </c>
      <c r="BN903">
        <v>1.4</v>
      </c>
      <c r="BO903">
        <v>2.15</v>
      </c>
      <c r="BP903">
        <v>4.2</v>
      </c>
      <c r="BQ903">
        <v>7.5</v>
      </c>
      <c r="BR903">
        <v>1.9</v>
      </c>
      <c r="BS903">
        <v>1.83</v>
      </c>
      <c r="BT903" t="s">
        <v>3795</v>
      </c>
      <c r="BU903">
        <f>VLOOKUP(Table1[[#This Row],[Reference]],metron,11,FALSE)</f>
        <v>1.269326094653606</v>
      </c>
      <c r="BV903">
        <f>VLOOKUP(Table1[[#This Row],[Reference]],metron,12,FALSE)</f>
        <v>1.2417089578661631</v>
      </c>
    </row>
    <row r="904" spans="1:74" hidden="1" x14ac:dyDescent="0.45">
      <c r="A904" t="s">
        <v>5413</v>
      </c>
      <c r="B904">
        <v>1425171600</v>
      </c>
      <c r="C904" s="3" t="s">
        <v>1463</v>
      </c>
      <c r="D904" t="s">
        <v>65</v>
      </c>
      <c r="E904" t="s">
        <v>66</v>
      </c>
      <c r="F904" t="s">
        <v>68</v>
      </c>
      <c r="G904" t="s">
        <v>94</v>
      </c>
      <c r="H904" t="s">
        <v>66</v>
      </c>
      <c r="I904" t="e">
        <f>MROUND(Table1[[#This Row],[Prob_H]]*100,2)/100</f>
        <v>#DIV/0!</v>
      </c>
      <c r="J904" t="e">
        <f>1/Table1[[#This Row],[odds_ft_home_team_win]]-Table1[[#This Row],[Margin/3]]</f>
        <v>#DIV/0!</v>
      </c>
      <c r="K904" t="e">
        <f>1/Table1[[#This Row],[odds_ft_draw]]-Table1[[#This Row],[Margin/3]]</f>
        <v>#DIV/0!</v>
      </c>
      <c r="L904" t="e">
        <f>1/Table1[[#This Row],[odds_ft_away_team_win]]-Table1[[#This Row],[Margin/3]]</f>
        <v>#DIV/0!</v>
      </c>
      <c r="M904">
        <v>8</v>
      </c>
      <c r="N904">
        <v>1.8</v>
      </c>
      <c r="O904">
        <v>1.31</v>
      </c>
      <c r="P904">
        <v>2</v>
      </c>
      <c r="Q904">
        <v>1.22</v>
      </c>
      <c r="R904" t="str" cm="1">
        <f t="array" ref="R9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04">
        <v>3</v>
      </c>
      <c r="T904">
        <v>0</v>
      </c>
      <c r="U904">
        <v>3</v>
      </c>
      <c r="V904">
        <v>2</v>
      </c>
      <c r="W904">
        <v>2</v>
      </c>
      <c r="X904">
        <v>0</v>
      </c>
      <c r="Y904" t="s">
        <v>1464</v>
      </c>
      <c r="AA904">
        <v>6</v>
      </c>
      <c r="AB904">
        <v>3</v>
      </c>
      <c r="AC904">
        <v>2</v>
      </c>
      <c r="AD904">
        <v>0</v>
      </c>
      <c r="AE904">
        <v>2</v>
      </c>
      <c r="AF904">
        <v>1</v>
      </c>
      <c r="AG904">
        <v>2</v>
      </c>
      <c r="AH904">
        <v>0</v>
      </c>
      <c r="AI904">
        <v>2</v>
      </c>
      <c r="AJ904">
        <v>1</v>
      </c>
      <c r="AK904">
        <v>19</v>
      </c>
      <c r="AL904">
        <v>4</v>
      </c>
      <c r="AM904">
        <v>10</v>
      </c>
      <c r="AN904">
        <v>2</v>
      </c>
      <c r="AO904">
        <v>9</v>
      </c>
      <c r="AP904">
        <v>2</v>
      </c>
      <c r="AQ904">
        <v>11</v>
      </c>
      <c r="AR904">
        <v>7</v>
      </c>
      <c r="AS904">
        <v>63</v>
      </c>
      <c r="AT904">
        <v>37</v>
      </c>
      <c r="AU904">
        <v>0</v>
      </c>
      <c r="AV904">
        <v>0</v>
      </c>
      <c r="AW904">
        <v>2.17</v>
      </c>
      <c r="AX904">
        <v>48</v>
      </c>
      <c r="AY904">
        <v>62</v>
      </c>
      <c r="AZ904">
        <v>37</v>
      </c>
      <c r="BA904">
        <v>11</v>
      </c>
      <c r="BB904">
        <v>8</v>
      </c>
      <c r="BC904">
        <v>32</v>
      </c>
      <c r="BD904">
        <v>61</v>
      </c>
      <c r="BE904">
        <v>26</v>
      </c>
      <c r="BF904">
        <v>84</v>
      </c>
      <c r="BG904">
        <v>12.25</v>
      </c>
      <c r="BH904">
        <v>5.75</v>
      </c>
      <c r="BI904">
        <v>0</v>
      </c>
      <c r="BJ904">
        <v>0</v>
      </c>
      <c r="BK904">
        <v>0</v>
      </c>
      <c r="BL904" t="e">
        <f>1/Table1[[#This Row],[odds_ft_home_team_win]]+1/Table1[[#This Row],[odds_ft_draw]]+1/Table1[[#This Row],[odds_ft_away_team_win]]-1</f>
        <v>#DIV/0!</v>
      </c>
      <c r="BM904" t="e">
        <f>Table1[[#This Row],[Margin]]/3</f>
        <v>#DIV/0!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 t="s">
        <v>116</v>
      </c>
      <c r="BU904" t="e">
        <f>VLOOKUP(Table1[[#This Row],[Reference]],metron,11,FALSE)</f>
        <v>#DIV/0!</v>
      </c>
      <c r="BV904" t="e">
        <f>VLOOKUP(Table1[[#This Row],[Reference]],metron,12,FALSE)</f>
        <v>#DIV/0!</v>
      </c>
    </row>
    <row r="905" spans="1:74" hidden="1" x14ac:dyDescent="0.45">
      <c r="A905" t="s">
        <v>5399</v>
      </c>
      <c r="B905">
        <v>1644706800</v>
      </c>
      <c r="C905" s="3" t="s">
        <v>5187</v>
      </c>
      <c r="D905" t="s">
        <v>65</v>
      </c>
      <c r="E905" t="s">
        <v>66</v>
      </c>
      <c r="F905" t="s">
        <v>98</v>
      </c>
      <c r="G905" t="s">
        <v>68</v>
      </c>
      <c r="H905" t="s">
        <v>3808</v>
      </c>
      <c r="I905">
        <f>MROUND(Table1[[#This Row],[Prob_H]]*100,2)/100</f>
        <v>0.32</v>
      </c>
      <c r="J905">
        <f>1/Table1[[#This Row],[odds_ft_home_team_win]]-Table1[[#This Row],[Margin/3]]</f>
        <v>0.32315270935960583</v>
      </c>
      <c r="K905">
        <f>1/Table1[[#This Row],[odds_ft_draw]]-Table1[[#This Row],[Margin/3]]</f>
        <v>0.31083743842364525</v>
      </c>
      <c r="L905">
        <f>1/Table1[[#This Row],[odds_ft_away_team_win]]-Table1[[#This Row],[Margin/3]]</f>
        <v>0.3660098522167487</v>
      </c>
      <c r="M905">
        <v>5</v>
      </c>
      <c r="N905">
        <v>1.5</v>
      </c>
      <c r="O905">
        <v>1.25</v>
      </c>
      <c r="P905">
        <v>1.47</v>
      </c>
      <c r="Q905">
        <v>1.48</v>
      </c>
      <c r="R905" t="str" cm="1">
        <f t="array" ref="R9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5">
        <v>1</v>
      </c>
      <c r="T905">
        <v>3</v>
      </c>
      <c r="U905">
        <v>4</v>
      </c>
      <c r="V905">
        <v>2</v>
      </c>
      <c r="W905">
        <v>0</v>
      </c>
      <c r="X905">
        <v>2</v>
      </c>
      <c r="Y905">
        <v>73</v>
      </c>
      <c r="Z905" t="s">
        <v>5188</v>
      </c>
      <c r="AA905">
        <v>4</v>
      </c>
      <c r="AB905">
        <v>6</v>
      </c>
      <c r="AC905">
        <v>2</v>
      </c>
      <c r="AD905">
        <v>0</v>
      </c>
      <c r="AE905">
        <v>2</v>
      </c>
      <c r="AF905">
        <v>0</v>
      </c>
      <c r="AG905">
        <v>1</v>
      </c>
      <c r="AH905">
        <v>1</v>
      </c>
      <c r="AI905">
        <v>2</v>
      </c>
      <c r="AJ905">
        <v>0</v>
      </c>
      <c r="AK905">
        <v>13</v>
      </c>
      <c r="AL905">
        <v>19</v>
      </c>
      <c r="AM905">
        <v>5</v>
      </c>
      <c r="AN905">
        <v>7</v>
      </c>
      <c r="AO905">
        <v>8</v>
      </c>
      <c r="AP905">
        <v>12</v>
      </c>
      <c r="AQ905">
        <v>8</v>
      </c>
      <c r="AR905">
        <v>12</v>
      </c>
      <c r="AS905">
        <v>57</v>
      </c>
      <c r="AT905">
        <v>43</v>
      </c>
      <c r="AU905">
        <v>1.55</v>
      </c>
      <c r="AV905">
        <v>1.99</v>
      </c>
      <c r="AW905">
        <v>2.4900000000000002</v>
      </c>
      <c r="AX905">
        <v>59</v>
      </c>
      <c r="AY905">
        <v>86</v>
      </c>
      <c r="AZ905">
        <v>54</v>
      </c>
      <c r="BA905">
        <v>9</v>
      </c>
      <c r="BB905">
        <v>0</v>
      </c>
      <c r="BC905">
        <v>32</v>
      </c>
      <c r="BD905">
        <v>83</v>
      </c>
      <c r="BE905">
        <v>45</v>
      </c>
      <c r="BF905">
        <v>81</v>
      </c>
      <c r="BG905">
        <v>9.32</v>
      </c>
      <c r="BH905">
        <v>4.72</v>
      </c>
      <c r="BI905">
        <v>2.8</v>
      </c>
      <c r="BJ905">
        <v>2.9</v>
      </c>
      <c r="BK905">
        <v>2.5</v>
      </c>
      <c r="BL905">
        <f>1/Table1[[#This Row],[odds_ft_home_team_win]]+1/Table1[[#This Row],[odds_ft_draw]]+1/Table1[[#This Row],[odds_ft_away_team_win]]-1</f>
        <v>0.10197044334975391</v>
      </c>
      <c r="BM905">
        <f>Table1[[#This Row],[Margin]]/3</f>
        <v>3.3990147783251302E-2</v>
      </c>
      <c r="BN905">
        <v>1.4</v>
      </c>
      <c r="BO905">
        <v>2.2999999999999998</v>
      </c>
      <c r="BP905">
        <v>4</v>
      </c>
      <c r="BQ905">
        <v>7.5</v>
      </c>
      <c r="BR905">
        <v>1.91</v>
      </c>
      <c r="BS905">
        <v>1.8</v>
      </c>
      <c r="BT905" t="s">
        <v>3841</v>
      </c>
      <c r="BU905">
        <f>VLOOKUP(Table1[[#This Row],[Reference]],metron,11,FALSE)</f>
        <v>1.210167055864918</v>
      </c>
      <c r="BV905">
        <f>VLOOKUP(Table1[[#This Row],[Reference]],metron,12,FALSE)</f>
        <v>1.3211783725525419</v>
      </c>
    </row>
    <row r="906" spans="1:74" x14ac:dyDescent="0.45">
      <c r="A906" t="s">
        <v>5399</v>
      </c>
      <c r="B906">
        <v>1644714000</v>
      </c>
      <c r="C906" s="3" t="s">
        <v>5189</v>
      </c>
      <c r="D906" t="s">
        <v>65</v>
      </c>
      <c r="E906" t="s">
        <v>66</v>
      </c>
      <c r="F906" t="s">
        <v>77</v>
      </c>
      <c r="G906" t="s">
        <v>2218</v>
      </c>
      <c r="H906" t="s">
        <v>3836</v>
      </c>
      <c r="I906">
        <f>MROUND(Table1[[#This Row],[Prob_H]]*100,2)/100</f>
        <v>0.57999999999999996</v>
      </c>
      <c r="J906">
        <f>1/Table1[[#This Row],[odds_ft_home_team_win]]-Table1[[#This Row],[Margin/3]]</f>
        <v>0.58621069078585419</v>
      </c>
      <c r="K906">
        <f>1/Table1[[#This Row],[odds_ft_draw]]-Table1[[#This Row],[Margin/3]]</f>
        <v>0.26304438722739376</v>
      </c>
      <c r="L906">
        <f>1/Table1[[#This Row],[odds_ft_away_team_win]]-Table1[[#This Row],[Margin/3]]</f>
        <v>0.15074492198675207</v>
      </c>
      <c r="M906">
        <v>5</v>
      </c>
      <c r="N906">
        <v>1.64</v>
      </c>
      <c r="O906">
        <v>1</v>
      </c>
      <c r="P906">
        <v>1.25</v>
      </c>
      <c r="Q906">
        <v>1.28</v>
      </c>
      <c r="R906" t="str" cm="1">
        <f t="array" ref="R9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6">
        <v>1</v>
      </c>
      <c r="T906">
        <v>2</v>
      </c>
      <c r="U906">
        <v>3</v>
      </c>
      <c r="V906">
        <v>1</v>
      </c>
      <c r="W906">
        <v>1</v>
      </c>
      <c r="X906">
        <v>0</v>
      </c>
      <c r="Y906">
        <v>34</v>
      </c>
      <c r="Z906" t="s">
        <v>5190</v>
      </c>
      <c r="AA906">
        <v>6</v>
      </c>
      <c r="AB906">
        <v>5</v>
      </c>
      <c r="AC906">
        <v>1</v>
      </c>
      <c r="AD906">
        <v>0</v>
      </c>
      <c r="AE906">
        <v>4</v>
      </c>
      <c r="AF906">
        <v>0</v>
      </c>
      <c r="AG906">
        <v>0</v>
      </c>
      <c r="AH906">
        <v>1</v>
      </c>
      <c r="AI906">
        <v>1</v>
      </c>
      <c r="AJ906">
        <v>3</v>
      </c>
      <c r="AK906">
        <v>10</v>
      </c>
      <c r="AL906">
        <v>20</v>
      </c>
      <c r="AM906">
        <v>3</v>
      </c>
      <c r="AN906">
        <v>9</v>
      </c>
      <c r="AO906">
        <v>7</v>
      </c>
      <c r="AP906">
        <v>11</v>
      </c>
      <c r="AQ906">
        <v>6</v>
      </c>
      <c r="AR906">
        <v>14</v>
      </c>
      <c r="AS906">
        <v>48</v>
      </c>
      <c r="AT906">
        <v>52</v>
      </c>
      <c r="AU906">
        <v>1.1000000000000001</v>
      </c>
      <c r="AV906">
        <v>2.38</v>
      </c>
      <c r="AW906">
        <v>2.36</v>
      </c>
      <c r="AX906">
        <v>45</v>
      </c>
      <c r="AY906">
        <v>78</v>
      </c>
      <c r="AZ906">
        <v>41</v>
      </c>
      <c r="BA906">
        <v>14</v>
      </c>
      <c r="BB906">
        <v>9</v>
      </c>
      <c r="BC906">
        <v>23</v>
      </c>
      <c r="BD906">
        <v>82</v>
      </c>
      <c r="BE906">
        <v>41</v>
      </c>
      <c r="BF906">
        <v>78</v>
      </c>
      <c r="BG906">
        <v>9.4499999999999993</v>
      </c>
      <c r="BH906">
        <v>4.91</v>
      </c>
      <c r="BI906">
        <v>1.62</v>
      </c>
      <c r="BJ906">
        <v>3.4</v>
      </c>
      <c r="BK906">
        <v>5.5</v>
      </c>
      <c r="BL906">
        <f>1/Table1[[#This Row],[odds_ft_home_team_win]]+1/Table1[[#This Row],[odds_ft_draw]]+1/Table1[[#This Row],[odds_ft_away_team_win]]-1</f>
        <v>9.3219779494289279E-2</v>
      </c>
      <c r="BM906">
        <f>Table1[[#This Row],[Margin]]/3</f>
        <v>3.1073259831429761E-2</v>
      </c>
      <c r="BN906">
        <v>1.36</v>
      </c>
      <c r="BO906">
        <v>2.2000000000000002</v>
      </c>
      <c r="BP906">
        <v>3.75</v>
      </c>
      <c r="BQ906">
        <v>7</v>
      </c>
      <c r="BR906">
        <v>2.0499999999999998</v>
      </c>
      <c r="BS906">
        <v>1.72</v>
      </c>
      <c r="BT906" t="s">
        <v>3802</v>
      </c>
      <c r="BU906">
        <f>VLOOKUP(Table1[[#This Row],[Reference]],metron,11,FALSE)</f>
        <v>1.7619715019855171</v>
      </c>
      <c r="BV906">
        <f>VLOOKUP(Table1[[#This Row],[Reference]],metron,12,FALSE)</f>
        <v>0.87432842793739785</v>
      </c>
    </row>
    <row r="907" spans="1:74" hidden="1" x14ac:dyDescent="0.45">
      <c r="A907" t="s">
        <v>5399</v>
      </c>
      <c r="B907">
        <v>1644721200</v>
      </c>
      <c r="C907" s="3" t="s">
        <v>5191</v>
      </c>
      <c r="D907" t="s">
        <v>65</v>
      </c>
      <c r="E907" t="s">
        <v>66</v>
      </c>
      <c r="F907" t="s">
        <v>88</v>
      </c>
      <c r="G907" t="s">
        <v>86</v>
      </c>
      <c r="H907" t="s">
        <v>3784</v>
      </c>
      <c r="I907">
        <f>MROUND(Table1[[#This Row],[Prob_H]]*100,2)/100</f>
        <v>0.32</v>
      </c>
      <c r="J907">
        <f>1/Table1[[#This Row],[odds_ft_home_team_win]]-Table1[[#This Row],[Margin/3]]</f>
        <v>0.32315270935960583</v>
      </c>
      <c r="K907">
        <f>1/Table1[[#This Row],[odds_ft_draw]]-Table1[[#This Row],[Margin/3]]</f>
        <v>0.31083743842364525</v>
      </c>
      <c r="L907">
        <f>1/Table1[[#This Row],[odds_ft_away_team_win]]-Table1[[#This Row],[Margin/3]]</f>
        <v>0.3660098522167487</v>
      </c>
      <c r="M907">
        <v>5</v>
      </c>
      <c r="N907">
        <v>1.46</v>
      </c>
      <c r="O907">
        <v>1.4</v>
      </c>
      <c r="P907">
        <v>1.58</v>
      </c>
      <c r="Q907">
        <v>1.53</v>
      </c>
      <c r="R907" t="str" cm="1">
        <f t="array" ref="R9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07">
        <v>2</v>
      </c>
      <c r="T907">
        <v>3</v>
      </c>
      <c r="U907">
        <v>5</v>
      </c>
      <c r="V907">
        <v>4</v>
      </c>
      <c r="W907">
        <v>2</v>
      </c>
      <c r="X907">
        <v>2</v>
      </c>
      <c r="Y907" t="s">
        <v>5192</v>
      </c>
      <c r="Z907" t="s">
        <v>5193</v>
      </c>
      <c r="AA907">
        <v>5</v>
      </c>
      <c r="AB907">
        <v>3</v>
      </c>
      <c r="AC907">
        <v>1</v>
      </c>
      <c r="AD907">
        <v>0</v>
      </c>
      <c r="AE907">
        <v>3</v>
      </c>
      <c r="AF907">
        <v>0</v>
      </c>
      <c r="AG907">
        <v>1</v>
      </c>
      <c r="AH907">
        <v>0</v>
      </c>
      <c r="AI907">
        <v>2</v>
      </c>
      <c r="AJ907">
        <v>1</v>
      </c>
      <c r="AK907">
        <v>16</v>
      </c>
      <c r="AL907">
        <v>14</v>
      </c>
      <c r="AM907">
        <v>8</v>
      </c>
      <c r="AN907">
        <v>4</v>
      </c>
      <c r="AO907">
        <v>8</v>
      </c>
      <c r="AP907">
        <v>10</v>
      </c>
      <c r="AQ907">
        <v>19</v>
      </c>
      <c r="AR907">
        <v>14</v>
      </c>
      <c r="AS907">
        <v>61</v>
      </c>
      <c r="AT907">
        <v>39</v>
      </c>
      <c r="AU907">
        <v>1.83</v>
      </c>
      <c r="AV907">
        <v>1.37</v>
      </c>
      <c r="AW907">
        <v>1.98</v>
      </c>
      <c r="AX907">
        <v>61</v>
      </c>
      <c r="AY907">
        <v>69</v>
      </c>
      <c r="AZ907">
        <v>31</v>
      </c>
      <c r="BA907">
        <v>13</v>
      </c>
      <c r="BB907">
        <v>4</v>
      </c>
      <c r="BC907">
        <v>33</v>
      </c>
      <c r="BD907">
        <v>49</v>
      </c>
      <c r="BE907">
        <v>36</v>
      </c>
      <c r="BF907">
        <v>64</v>
      </c>
      <c r="BG907">
        <v>10.28</v>
      </c>
      <c r="BH907">
        <v>4.34</v>
      </c>
      <c r="BI907">
        <v>2.8</v>
      </c>
      <c r="BJ907">
        <v>2.9</v>
      </c>
      <c r="BK907">
        <v>2.5</v>
      </c>
      <c r="BL907">
        <f>1/Table1[[#This Row],[odds_ft_home_team_win]]+1/Table1[[#This Row],[odds_ft_draw]]+1/Table1[[#This Row],[odds_ft_away_team_win]]-1</f>
        <v>0.10197044334975391</v>
      </c>
      <c r="BM907">
        <f>Table1[[#This Row],[Margin]]/3</f>
        <v>3.3990147783251302E-2</v>
      </c>
      <c r="BN907">
        <v>1.4</v>
      </c>
      <c r="BO907">
        <v>2.25</v>
      </c>
      <c r="BP907">
        <v>4</v>
      </c>
      <c r="BQ907">
        <v>7.5</v>
      </c>
      <c r="BR907">
        <v>1.91</v>
      </c>
      <c r="BS907">
        <v>1.8</v>
      </c>
      <c r="BT907" t="s">
        <v>3817</v>
      </c>
      <c r="BU907">
        <f>VLOOKUP(Table1[[#This Row],[Reference]],metron,11,FALSE)</f>
        <v>1.210167055864918</v>
      </c>
      <c r="BV907">
        <f>VLOOKUP(Table1[[#This Row],[Reference]],metron,12,FALSE)</f>
        <v>1.3211783725525419</v>
      </c>
    </row>
    <row r="908" spans="1:74" x14ac:dyDescent="0.45">
      <c r="A908" t="s">
        <v>5399</v>
      </c>
      <c r="B908">
        <v>1644775200</v>
      </c>
      <c r="C908" s="3" t="s">
        <v>5194</v>
      </c>
      <c r="D908" t="s">
        <v>65</v>
      </c>
      <c r="E908" t="s">
        <v>66</v>
      </c>
      <c r="F908" t="s">
        <v>94</v>
      </c>
      <c r="G908" t="s">
        <v>81</v>
      </c>
      <c r="H908" t="s">
        <v>4910</v>
      </c>
      <c r="I908">
        <f>MROUND(Table1[[#This Row],[Prob_H]]*100,2)/100</f>
        <v>0.34</v>
      </c>
      <c r="J908">
        <f>1/Table1[[#This Row],[odds_ft_home_team_win]]-Table1[[#This Row],[Margin/3]]</f>
        <v>0.33608778518992088</v>
      </c>
      <c r="K908">
        <f>1/Table1[[#This Row],[odds_ft_draw]]-Table1[[#This Row],[Margin/3]]</f>
        <v>0.29383587243441095</v>
      </c>
      <c r="L908">
        <f>1/Table1[[#This Row],[odds_ft_away_team_win]]-Table1[[#This Row],[Margin/3]]</f>
        <v>0.37007634237566828</v>
      </c>
      <c r="M908">
        <v>5</v>
      </c>
      <c r="N908">
        <v>1.46</v>
      </c>
      <c r="O908">
        <v>1.38</v>
      </c>
      <c r="P908">
        <v>1.58</v>
      </c>
      <c r="Q908">
        <v>1.4</v>
      </c>
      <c r="R908" t="str" cm="1">
        <f t="array" ref="R9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08">
        <v>2</v>
      </c>
      <c r="T908">
        <v>1</v>
      </c>
      <c r="U908">
        <v>3</v>
      </c>
      <c r="V908">
        <v>3</v>
      </c>
      <c r="W908">
        <v>2</v>
      </c>
      <c r="X908">
        <v>1</v>
      </c>
      <c r="Y908" t="s">
        <v>5195</v>
      </c>
      <c r="Z908">
        <v>20</v>
      </c>
      <c r="AA908">
        <v>5</v>
      </c>
      <c r="AB908">
        <v>5</v>
      </c>
      <c r="AC908">
        <v>2</v>
      </c>
      <c r="AD908">
        <v>1</v>
      </c>
      <c r="AE908">
        <v>0</v>
      </c>
      <c r="AF908">
        <v>1</v>
      </c>
      <c r="AG908">
        <v>0</v>
      </c>
      <c r="AH908">
        <v>3</v>
      </c>
      <c r="AI908">
        <v>0</v>
      </c>
      <c r="AJ908">
        <v>1</v>
      </c>
      <c r="AK908">
        <v>13</v>
      </c>
      <c r="AL908">
        <v>14</v>
      </c>
      <c r="AM908">
        <v>5</v>
      </c>
      <c r="AN908">
        <v>5</v>
      </c>
      <c r="AO908">
        <v>8</v>
      </c>
      <c r="AP908">
        <v>9</v>
      </c>
      <c r="AQ908">
        <v>10</v>
      </c>
      <c r="AR908">
        <v>7</v>
      </c>
      <c r="AS908">
        <v>37</v>
      </c>
      <c r="AT908">
        <v>63</v>
      </c>
      <c r="AU908">
        <v>1.44</v>
      </c>
      <c r="AV908">
        <v>1.46</v>
      </c>
      <c r="AW908">
        <v>2.16</v>
      </c>
      <c r="AX908">
        <v>31</v>
      </c>
      <c r="AY908">
        <v>54</v>
      </c>
      <c r="AZ908">
        <v>42</v>
      </c>
      <c r="BA908">
        <v>23</v>
      </c>
      <c r="BB908">
        <v>8</v>
      </c>
      <c r="BC908">
        <v>15</v>
      </c>
      <c r="BD908">
        <v>58</v>
      </c>
      <c r="BE908">
        <v>35</v>
      </c>
      <c r="BF908">
        <v>66</v>
      </c>
      <c r="BG908">
        <v>9.4600000000000009</v>
      </c>
      <c r="BH908">
        <v>4.6900000000000004</v>
      </c>
      <c r="BI908">
        <v>2.78</v>
      </c>
      <c r="BJ908">
        <v>3.15</v>
      </c>
      <c r="BK908">
        <v>2.54</v>
      </c>
      <c r="BL908">
        <f>1/Table1[[#This Row],[odds_ft_home_team_win]]+1/Table1[[#This Row],[odds_ft_draw]]+1/Table1[[#This Row],[odds_ft_away_team_win]]-1</f>
        <v>7.0873335077719535E-2</v>
      </c>
      <c r="BM908">
        <f>Table1[[#This Row],[Margin]]/3</f>
        <v>2.362444502590651E-2</v>
      </c>
      <c r="BN908">
        <v>1.36</v>
      </c>
      <c r="BO908">
        <v>2.1</v>
      </c>
      <c r="BP908">
        <v>3.75</v>
      </c>
      <c r="BQ908">
        <v>7</v>
      </c>
      <c r="BR908">
        <v>1.85</v>
      </c>
      <c r="BS908">
        <v>1.85</v>
      </c>
      <c r="BT908" t="s">
        <v>3833</v>
      </c>
      <c r="BU908">
        <f>VLOOKUP(Table1[[#This Row],[Reference]],metron,11,FALSE)</f>
        <v>1.228921489601805</v>
      </c>
      <c r="BV908">
        <f>VLOOKUP(Table1[[#This Row],[Reference]],metron,12,FALSE)</f>
        <v>1.2940512655166849</v>
      </c>
    </row>
    <row r="909" spans="1:74" hidden="1" x14ac:dyDescent="0.45">
      <c r="A909" t="s">
        <v>5399</v>
      </c>
      <c r="B909">
        <v>1644894000</v>
      </c>
      <c r="C909" s="3" t="s">
        <v>5196</v>
      </c>
      <c r="D909" t="s">
        <v>65</v>
      </c>
      <c r="E909" t="s">
        <v>66</v>
      </c>
      <c r="F909" t="s">
        <v>103</v>
      </c>
      <c r="G909" t="s">
        <v>80</v>
      </c>
      <c r="H909" t="s">
        <v>66</v>
      </c>
      <c r="I909">
        <f>MROUND(Table1[[#This Row],[Prob_H]]*100,2)/100</f>
        <v>0.6</v>
      </c>
      <c r="J909">
        <f>1/Table1[[#This Row],[odds_ft_home_team_win]]-Table1[[#This Row],[Margin/3]]</f>
        <v>0.60179231031435487</v>
      </c>
      <c r="K909">
        <f>1/Table1[[#This Row],[odds_ft_draw]]-Table1[[#This Row],[Margin/3]]</f>
        <v>0.24316397128117251</v>
      </c>
      <c r="L909">
        <f>1/Table1[[#This Row],[odds_ft_away_team_win]]-Table1[[#This Row],[Margin/3]]</f>
        <v>0.15504371840447265</v>
      </c>
      <c r="M909">
        <v>5</v>
      </c>
      <c r="N909">
        <v>1.4</v>
      </c>
      <c r="O909">
        <v>0.55000000000000004</v>
      </c>
      <c r="P909">
        <v>1.89</v>
      </c>
      <c r="Q909">
        <v>0.65</v>
      </c>
      <c r="R909" t="str" cm="1">
        <f t="array" ref="R9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09">
        <v>2</v>
      </c>
      <c r="T909">
        <v>2</v>
      </c>
      <c r="U909">
        <v>4</v>
      </c>
      <c r="V909">
        <v>3</v>
      </c>
      <c r="W909">
        <v>2</v>
      </c>
      <c r="X909">
        <v>1</v>
      </c>
      <c r="Y909" t="s">
        <v>5197</v>
      </c>
      <c r="Z909" t="s">
        <v>4859</v>
      </c>
      <c r="AA909">
        <v>8</v>
      </c>
      <c r="AB909">
        <v>4</v>
      </c>
      <c r="AC909">
        <v>0</v>
      </c>
      <c r="AD909">
        <v>0</v>
      </c>
      <c r="AE909">
        <v>3</v>
      </c>
      <c r="AF909">
        <v>0</v>
      </c>
      <c r="AG909">
        <v>0</v>
      </c>
      <c r="AH909">
        <v>0</v>
      </c>
      <c r="AI909">
        <v>2</v>
      </c>
      <c r="AJ909">
        <v>1</v>
      </c>
      <c r="AK909">
        <v>14</v>
      </c>
      <c r="AL909">
        <v>12</v>
      </c>
      <c r="AM909">
        <v>6</v>
      </c>
      <c r="AN909">
        <v>5</v>
      </c>
      <c r="AO909">
        <v>8</v>
      </c>
      <c r="AP909">
        <v>7</v>
      </c>
      <c r="AQ909">
        <v>14</v>
      </c>
      <c r="AR909">
        <v>13</v>
      </c>
      <c r="AS909">
        <v>52</v>
      </c>
      <c r="AT909">
        <v>48</v>
      </c>
      <c r="AU909">
        <v>1.61</v>
      </c>
      <c r="AV909">
        <v>1.34</v>
      </c>
      <c r="AW909">
        <v>1.78</v>
      </c>
      <c r="AX909">
        <v>48</v>
      </c>
      <c r="AY909">
        <v>67</v>
      </c>
      <c r="AZ909">
        <v>24</v>
      </c>
      <c r="BA909">
        <v>5</v>
      </c>
      <c r="BB909">
        <v>0</v>
      </c>
      <c r="BC909">
        <v>20</v>
      </c>
      <c r="BD909">
        <v>58</v>
      </c>
      <c r="BE909">
        <v>28</v>
      </c>
      <c r="BF909">
        <v>62</v>
      </c>
      <c r="BG909">
        <v>9.85</v>
      </c>
      <c r="BH909">
        <v>5.47</v>
      </c>
      <c r="BI909">
        <v>1.55</v>
      </c>
      <c r="BJ909">
        <v>3.49</v>
      </c>
      <c r="BK909">
        <v>5.04</v>
      </c>
      <c r="BL909">
        <f>1/Table1[[#This Row],[odds_ft_home_team_win]]+1/Table1[[#This Row],[odds_ft_draw]]+1/Table1[[#This Row],[odds_ft_away_team_win]]-1</f>
        <v>0.13010694002467726</v>
      </c>
      <c r="BM909">
        <f>Table1[[#This Row],[Margin]]/3</f>
        <v>4.3368980008225755E-2</v>
      </c>
      <c r="BN909">
        <v>1.33</v>
      </c>
      <c r="BO909">
        <v>2.1</v>
      </c>
      <c r="BP909">
        <v>3.54</v>
      </c>
      <c r="BQ909">
        <v>6.65</v>
      </c>
      <c r="BR909">
        <v>2.1</v>
      </c>
      <c r="BS909">
        <v>1.67</v>
      </c>
      <c r="BT909" t="s">
        <v>3798</v>
      </c>
      <c r="BU909">
        <f>VLOOKUP(Table1[[#This Row],[Reference]],metron,11,FALSE)</f>
        <v>1.841836734693878</v>
      </c>
      <c r="BV909">
        <f>VLOOKUP(Table1[[#This Row],[Reference]],metron,12,FALSE)</f>
        <v>0.88917233560090703</v>
      </c>
    </row>
    <row r="910" spans="1:74" hidden="1" x14ac:dyDescent="0.45">
      <c r="A910" t="s">
        <v>5399</v>
      </c>
      <c r="B910">
        <v>1647399960</v>
      </c>
      <c r="C910" s="3" t="s">
        <v>5263</v>
      </c>
      <c r="D910" t="s">
        <v>65</v>
      </c>
      <c r="E910" t="s">
        <v>66</v>
      </c>
      <c r="F910" t="s">
        <v>85</v>
      </c>
      <c r="G910" t="s">
        <v>3788</v>
      </c>
      <c r="H910" t="s">
        <v>4132</v>
      </c>
      <c r="I910">
        <f>MROUND(Table1[[#This Row],[Prob_H]]*100,2)/100</f>
        <v>0.64</v>
      </c>
      <c r="J910">
        <f>1/Table1[[#This Row],[odds_ft_home_team_win]]-Table1[[#This Row],[Margin/3]]</f>
        <v>0.63684863122039237</v>
      </c>
      <c r="K910">
        <f>1/Table1[[#This Row],[odds_ft_draw]]-Table1[[#This Row],[Margin/3]]</f>
        <v>0.21887224858510218</v>
      </c>
      <c r="L910">
        <f>1/Table1[[#This Row],[odds_ft_away_team_win]]-Table1[[#This Row],[Margin/3]]</f>
        <v>0.14427912019450548</v>
      </c>
      <c r="M910">
        <v>5</v>
      </c>
      <c r="N910">
        <v>1.64</v>
      </c>
      <c r="O910">
        <v>0.75</v>
      </c>
      <c r="P910">
        <v>1.79</v>
      </c>
      <c r="Q910">
        <v>0.71</v>
      </c>
      <c r="R910" t="str" cm="1">
        <f t="array" ref="R9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0">
        <v>3</v>
      </c>
      <c r="T910">
        <v>0</v>
      </c>
      <c r="U910">
        <v>3</v>
      </c>
      <c r="V910">
        <v>0</v>
      </c>
      <c r="W910">
        <v>0</v>
      </c>
      <c r="X910">
        <v>0</v>
      </c>
      <c r="Y910" t="s">
        <v>5264</v>
      </c>
      <c r="AA910">
        <v>14</v>
      </c>
      <c r="AB910">
        <v>0</v>
      </c>
      <c r="AC910">
        <v>2</v>
      </c>
      <c r="AD910">
        <v>0</v>
      </c>
      <c r="AE910">
        <v>2</v>
      </c>
      <c r="AF910">
        <v>1</v>
      </c>
      <c r="AG910">
        <v>2</v>
      </c>
      <c r="AH910">
        <v>0</v>
      </c>
      <c r="AI910">
        <v>2</v>
      </c>
      <c r="AJ910">
        <v>1</v>
      </c>
      <c r="AK910">
        <v>17</v>
      </c>
      <c r="AL910">
        <v>3</v>
      </c>
      <c r="AM910">
        <v>12</v>
      </c>
      <c r="AN910">
        <v>2</v>
      </c>
      <c r="AO910">
        <v>5</v>
      </c>
      <c r="AP910">
        <v>1</v>
      </c>
      <c r="AQ910">
        <v>11</v>
      </c>
      <c r="AR910">
        <v>10</v>
      </c>
      <c r="AS910">
        <v>66</v>
      </c>
      <c r="AT910">
        <v>34</v>
      </c>
      <c r="AU910">
        <v>2.56</v>
      </c>
      <c r="AV910">
        <v>0.51</v>
      </c>
      <c r="AW910">
        <v>1.93</v>
      </c>
      <c r="AX910">
        <v>35</v>
      </c>
      <c r="AY910">
        <v>61</v>
      </c>
      <c r="AZ910">
        <v>27</v>
      </c>
      <c r="BA910">
        <v>16</v>
      </c>
      <c r="BB910">
        <v>0</v>
      </c>
      <c r="BC910">
        <v>16</v>
      </c>
      <c r="BD910">
        <v>53</v>
      </c>
      <c r="BE910">
        <v>36</v>
      </c>
      <c r="BF910">
        <v>82</v>
      </c>
      <c r="BG910">
        <v>8.0399999999999991</v>
      </c>
      <c r="BH910">
        <v>4.8899999999999997</v>
      </c>
      <c r="BI910">
        <v>1.49</v>
      </c>
      <c r="BJ910">
        <v>3.95</v>
      </c>
      <c r="BK910">
        <v>5.6</v>
      </c>
      <c r="BL910">
        <f>1/Table1[[#This Row],[odds_ft_home_team_win]]+1/Table1[[#This Row],[odds_ft_draw]]+1/Table1[[#This Row],[odds_ft_away_team_win]]-1</f>
        <v>0.10287692513076929</v>
      </c>
      <c r="BM910">
        <f>Table1[[#This Row],[Margin]]/3</f>
        <v>3.4292308376923097E-2</v>
      </c>
      <c r="BN910">
        <v>1.33</v>
      </c>
      <c r="BO910">
        <v>2.0499999999999998</v>
      </c>
      <c r="BP910">
        <v>3.75</v>
      </c>
      <c r="BQ910">
        <v>7</v>
      </c>
      <c r="BR910">
        <v>2.0499999999999998</v>
      </c>
      <c r="BS910">
        <v>1.7</v>
      </c>
      <c r="BT910" t="s">
        <v>4878</v>
      </c>
      <c r="BU910">
        <f>VLOOKUP(Table1[[#This Row],[Reference]],metron,11,FALSE)</f>
        <v>1.980803571428571</v>
      </c>
      <c r="BV910">
        <f>VLOOKUP(Table1[[#This Row],[Reference]],metron,12,FALSE)</f>
        <v>0.85357142857142854</v>
      </c>
    </row>
    <row r="911" spans="1:74" hidden="1" x14ac:dyDescent="0.45">
      <c r="A911" t="s">
        <v>5418</v>
      </c>
      <c r="B911">
        <v>1345854600</v>
      </c>
      <c r="C911" s="3" t="s">
        <v>170</v>
      </c>
      <c r="D911" t="s">
        <v>65</v>
      </c>
      <c r="E911" t="s">
        <v>66</v>
      </c>
      <c r="F911" t="s">
        <v>67</v>
      </c>
      <c r="G911" t="s">
        <v>80</v>
      </c>
      <c r="H911" t="s">
        <v>66</v>
      </c>
      <c r="I911">
        <f>MROUND(Table1[[#This Row],[Prob_H]]*100,2)/100</f>
        <v>0.57999999999999996</v>
      </c>
      <c r="J911">
        <f>1/Table1[[#This Row],[odds_ft_home_team_win]]-Table1[[#This Row],[Margin/3]]</f>
        <v>0.5706247057472662</v>
      </c>
      <c r="K911">
        <f>1/Table1[[#This Row],[odds_ft_draw]]-Table1[[#This Row],[Margin/3]]</f>
        <v>0.24368228311870829</v>
      </c>
      <c r="L911">
        <f>1/Table1[[#This Row],[odds_ft_away_team_win]]-Table1[[#This Row],[Margin/3]]</f>
        <v>0.18569301113402548</v>
      </c>
      <c r="M911">
        <v>6</v>
      </c>
      <c r="N911">
        <v>0</v>
      </c>
      <c r="O911">
        <v>0.5</v>
      </c>
      <c r="P911">
        <v>1.76</v>
      </c>
      <c r="Q911">
        <v>0.94</v>
      </c>
      <c r="R911" t="str" cm="1">
        <f t="array" ref="R9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1">
        <v>2</v>
      </c>
      <c r="T911">
        <v>1</v>
      </c>
      <c r="U911">
        <v>3</v>
      </c>
      <c r="V911">
        <v>0</v>
      </c>
      <c r="W911">
        <v>0</v>
      </c>
      <c r="X911">
        <v>0</v>
      </c>
      <c r="Y911" t="s">
        <v>171</v>
      </c>
      <c r="Z911">
        <v>62</v>
      </c>
      <c r="AA911">
        <v>-1</v>
      </c>
      <c r="AB911">
        <v>-1</v>
      </c>
      <c r="AC911">
        <v>4</v>
      </c>
      <c r="AD911">
        <v>0</v>
      </c>
      <c r="AE911">
        <v>2</v>
      </c>
      <c r="AF911">
        <v>1</v>
      </c>
      <c r="AG911">
        <v>1</v>
      </c>
      <c r="AH911">
        <v>3</v>
      </c>
      <c r="AI911">
        <v>1</v>
      </c>
      <c r="AJ911">
        <v>2</v>
      </c>
      <c r="AK911">
        <v>-1</v>
      </c>
      <c r="AL911">
        <v>-1</v>
      </c>
      <c r="AM911">
        <v>-1</v>
      </c>
      <c r="AN911">
        <v>-1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0</v>
      </c>
      <c r="AV911">
        <v>0</v>
      </c>
      <c r="AW911">
        <v>3.5</v>
      </c>
      <c r="AX911">
        <v>50</v>
      </c>
      <c r="AY911">
        <v>100</v>
      </c>
      <c r="AZ911">
        <v>100</v>
      </c>
      <c r="BA911">
        <v>50</v>
      </c>
      <c r="BB911">
        <v>0</v>
      </c>
      <c r="BC911">
        <v>50</v>
      </c>
      <c r="BD911">
        <v>50</v>
      </c>
      <c r="BE911">
        <v>50</v>
      </c>
      <c r="BF911">
        <v>75</v>
      </c>
      <c r="BG911">
        <v>0</v>
      </c>
      <c r="BH911">
        <v>3.5</v>
      </c>
      <c r="BI911">
        <v>1.72</v>
      </c>
      <c r="BJ911">
        <v>3.93</v>
      </c>
      <c r="BK911">
        <v>5.09</v>
      </c>
      <c r="BL911">
        <f>1/Table1[[#This Row],[odds_ft_home_team_win]]+1/Table1[[#This Row],[odds_ft_draw]]+1/Table1[[#This Row],[odds_ft_away_team_win]]-1</f>
        <v>3.2311929269829287E-2</v>
      </c>
      <c r="BM911">
        <f>Table1[[#This Row],[Margin]]/3</f>
        <v>1.0770643089943096E-2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 t="s">
        <v>70</v>
      </c>
      <c r="BU911">
        <f>VLOOKUP(Table1[[#This Row],[Reference]],metron,11,FALSE)</f>
        <v>1.7619715019855171</v>
      </c>
      <c r="BV911">
        <f>VLOOKUP(Table1[[#This Row],[Reference]],metron,12,FALSE)</f>
        <v>0.87432842793739785</v>
      </c>
    </row>
    <row r="912" spans="1:74" hidden="1" x14ac:dyDescent="0.45">
      <c r="A912" t="s">
        <v>5418</v>
      </c>
      <c r="B912">
        <v>1345858200</v>
      </c>
      <c r="C912" s="3" t="s">
        <v>172</v>
      </c>
      <c r="D912" t="s">
        <v>65</v>
      </c>
      <c r="E912" t="s">
        <v>66</v>
      </c>
      <c r="F912" t="s">
        <v>81</v>
      </c>
      <c r="G912" t="s">
        <v>78</v>
      </c>
      <c r="H912" t="s">
        <v>66</v>
      </c>
      <c r="I912">
        <f>MROUND(Table1[[#This Row],[Prob_H]]*100,2)/100</f>
        <v>0.48</v>
      </c>
      <c r="J912">
        <f>1/Table1[[#This Row],[odds_ft_home_team_win]]-Table1[[#This Row],[Margin/3]]</f>
        <v>0.4895818635059499</v>
      </c>
      <c r="K912">
        <f>1/Table1[[#This Row],[odds_ft_draw]]-Table1[[#This Row],[Margin/3]]</f>
        <v>0.25767837825125822</v>
      </c>
      <c r="L912">
        <f>1/Table1[[#This Row],[odds_ft_away_team_win]]-Table1[[#This Row],[Margin/3]]</f>
        <v>0.25273975824279199</v>
      </c>
      <c r="M912">
        <v>6</v>
      </c>
      <c r="N912">
        <v>3</v>
      </c>
      <c r="O912">
        <v>1</v>
      </c>
      <c r="P912">
        <v>1.95</v>
      </c>
      <c r="Q912">
        <v>1.37</v>
      </c>
      <c r="R912" t="str" cm="1">
        <f t="array" ref="R9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2">
        <v>1</v>
      </c>
      <c r="T912">
        <v>3</v>
      </c>
      <c r="U912">
        <v>4</v>
      </c>
      <c r="V912">
        <v>2</v>
      </c>
      <c r="W912">
        <v>0</v>
      </c>
      <c r="X912">
        <v>2</v>
      </c>
      <c r="Y912">
        <v>49</v>
      </c>
      <c r="Z912" t="s">
        <v>173</v>
      </c>
      <c r="AA912">
        <v>-1</v>
      </c>
      <c r="AB912">
        <v>-1</v>
      </c>
      <c r="AC912">
        <v>2</v>
      </c>
      <c r="AD912">
        <v>0</v>
      </c>
      <c r="AE912">
        <v>4</v>
      </c>
      <c r="AF912">
        <v>1</v>
      </c>
      <c r="AG912">
        <v>0</v>
      </c>
      <c r="AH912">
        <v>2</v>
      </c>
      <c r="AI912">
        <v>2</v>
      </c>
      <c r="AJ912">
        <v>3</v>
      </c>
      <c r="AK912">
        <v>-1</v>
      </c>
      <c r="AL912">
        <v>-1</v>
      </c>
      <c r="AM912">
        <v>-1</v>
      </c>
      <c r="AN912">
        <v>-1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0</v>
      </c>
      <c r="AV912">
        <v>0</v>
      </c>
      <c r="AW912">
        <v>2.25</v>
      </c>
      <c r="AX912">
        <v>25</v>
      </c>
      <c r="AY912">
        <v>75</v>
      </c>
      <c r="AZ912">
        <v>50</v>
      </c>
      <c r="BA912">
        <v>25</v>
      </c>
      <c r="BB912">
        <v>0</v>
      </c>
      <c r="BC912">
        <v>0</v>
      </c>
      <c r="BD912">
        <v>75</v>
      </c>
      <c r="BE912">
        <v>50</v>
      </c>
      <c r="BF912">
        <v>75</v>
      </c>
      <c r="BG912">
        <v>0</v>
      </c>
      <c r="BH912">
        <v>3</v>
      </c>
      <c r="BI912">
        <v>2</v>
      </c>
      <c r="BJ912">
        <v>3.73</v>
      </c>
      <c r="BK912">
        <v>3.8</v>
      </c>
      <c r="BL912">
        <f>1/Table1[[#This Row],[odds_ft_home_team_win]]+1/Table1[[#This Row],[odds_ft_draw]]+1/Table1[[#This Row],[odds_ft_away_team_win]]-1</f>
        <v>3.1254409482150303E-2</v>
      </c>
      <c r="BM912">
        <f>Table1[[#This Row],[Margin]]/3</f>
        <v>1.0418136494050101E-2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109</v>
      </c>
      <c r="BU912">
        <f>VLOOKUP(Table1[[#This Row],[Reference]],metron,11,FALSE)</f>
        <v>1.510877192982456</v>
      </c>
      <c r="BV912">
        <f>VLOOKUP(Table1[[#This Row],[Reference]],metron,12,FALSE)</f>
        <v>1.0163157894736841</v>
      </c>
    </row>
    <row r="913" spans="1:74" hidden="1" x14ac:dyDescent="0.45">
      <c r="A913" t="s">
        <v>5418</v>
      </c>
      <c r="B913">
        <v>1345932000</v>
      </c>
      <c r="C913" s="3" t="s">
        <v>174</v>
      </c>
      <c r="D913" t="s">
        <v>65</v>
      </c>
      <c r="E913" t="s">
        <v>66</v>
      </c>
      <c r="F913" t="s">
        <v>86</v>
      </c>
      <c r="G913" t="s">
        <v>72</v>
      </c>
      <c r="H913" t="s">
        <v>66</v>
      </c>
      <c r="I913">
        <f>MROUND(Table1[[#This Row],[Prob_H]]*100,2)/100</f>
        <v>0.54</v>
      </c>
      <c r="J913">
        <f>1/Table1[[#This Row],[odds_ft_home_team_win]]-Table1[[#This Row],[Margin/3]]</f>
        <v>0.54261865984034208</v>
      </c>
      <c r="K913">
        <f>1/Table1[[#This Row],[odds_ft_draw]]-Table1[[#This Row],[Margin/3]]</f>
        <v>0.25538446138495863</v>
      </c>
      <c r="L913">
        <f>1/Table1[[#This Row],[odds_ft_away_team_win]]-Table1[[#This Row],[Margin/3]]</f>
        <v>0.20199687877469921</v>
      </c>
      <c r="M913">
        <v>6</v>
      </c>
      <c r="N913">
        <v>2</v>
      </c>
      <c r="O913">
        <v>0.5</v>
      </c>
      <c r="P913">
        <v>1.86</v>
      </c>
      <c r="Q913">
        <v>1.45</v>
      </c>
      <c r="R913" t="str" cm="1">
        <f t="array" ref="R9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3">
        <v>0</v>
      </c>
      <c r="T913">
        <v>1</v>
      </c>
      <c r="U913">
        <v>1</v>
      </c>
      <c r="V913">
        <v>1</v>
      </c>
      <c r="W913">
        <v>0</v>
      </c>
      <c r="X913">
        <v>1</v>
      </c>
      <c r="Z913">
        <v>40</v>
      </c>
      <c r="AA913">
        <v>-1</v>
      </c>
      <c r="AB913">
        <v>-1</v>
      </c>
      <c r="AC913">
        <v>3</v>
      </c>
      <c r="AD913">
        <v>1</v>
      </c>
      <c r="AE913">
        <v>4</v>
      </c>
      <c r="AF913">
        <v>0</v>
      </c>
      <c r="AG913">
        <v>2</v>
      </c>
      <c r="AH913">
        <v>2</v>
      </c>
      <c r="AI913">
        <v>1</v>
      </c>
      <c r="AJ913">
        <v>3</v>
      </c>
      <c r="AK913">
        <v>-1</v>
      </c>
      <c r="AL913">
        <v>-1</v>
      </c>
      <c r="AM913">
        <v>-1</v>
      </c>
      <c r="AN913">
        <v>-1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0</v>
      </c>
      <c r="AV913">
        <v>0</v>
      </c>
      <c r="AW913">
        <v>4</v>
      </c>
      <c r="AX913">
        <v>75</v>
      </c>
      <c r="AY913">
        <v>100</v>
      </c>
      <c r="AZ913">
        <v>75</v>
      </c>
      <c r="BA913">
        <v>75</v>
      </c>
      <c r="BB913">
        <v>25</v>
      </c>
      <c r="BC913">
        <v>25</v>
      </c>
      <c r="BD913">
        <v>100</v>
      </c>
      <c r="BE913">
        <v>75</v>
      </c>
      <c r="BF913">
        <v>100</v>
      </c>
      <c r="BG913">
        <v>0</v>
      </c>
      <c r="BH913">
        <v>7.5</v>
      </c>
      <c r="BI913">
        <v>1.81</v>
      </c>
      <c r="BJ913">
        <v>3.77</v>
      </c>
      <c r="BK913">
        <v>4.72</v>
      </c>
      <c r="BL913">
        <f>1/Table1[[#This Row],[odds_ft_home_team_win]]+1/Table1[[#This Row],[odds_ft_draw]]+1/Table1[[#This Row],[odds_ft_away_team_win]]-1</f>
        <v>2.9602584014885469E-2</v>
      </c>
      <c r="BM913">
        <f>Table1[[#This Row],[Margin]]/3</f>
        <v>9.867528004961823E-3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 t="s">
        <v>113</v>
      </c>
      <c r="BU913">
        <f>VLOOKUP(Table1[[#This Row],[Reference]],metron,11,FALSE)</f>
        <v>1.684957590444867</v>
      </c>
      <c r="BV913">
        <f>VLOOKUP(Table1[[#This Row],[Reference]],metron,12,FALSE)</f>
        <v>0.95101263631642718</v>
      </c>
    </row>
    <row r="914" spans="1:74" hidden="1" x14ac:dyDescent="0.45">
      <c r="A914" t="s">
        <v>5418</v>
      </c>
      <c r="B914">
        <v>1345939200</v>
      </c>
      <c r="C914" s="3" t="s">
        <v>175</v>
      </c>
      <c r="D914" t="s">
        <v>65</v>
      </c>
      <c r="E914" t="s">
        <v>66</v>
      </c>
      <c r="F914" t="s">
        <v>103</v>
      </c>
      <c r="G914" t="s">
        <v>88</v>
      </c>
      <c r="H914" t="s">
        <v>66</v>
      </c>
      <c r="I914">
        <f>MROUND(Table1[[#This Row],[Prob_H]]*100,2)/100</f>
        <v>0.42</v>
      </c>
      <c r="J914">
        <f>1/Table1[[#This Row],[odds_ft_home_team_win]]-Table1[[#This Row],[Margin/3]]</f>
        <v>0.41924807779389961</v>
      </c>
      <c r="K914">
        <f>1/Table1[[#This Row],[odds_ft_draw]]-Table1[[#This Row],[Margin/3]]</f>
        <v>0.2701755732556036</v>
      </c>
      <c r="L914">
        <f>1/Table1[[#This Row],[odds_ft_away_team_win]]-Table1[[#This Row],[Margin/3]]</f>
        <v>0.31057634895049691</v>
      </c>
      <c r="M914">
        <v>6</v>
      </c>
      <c r="N914">
        <v>0.5</v>
      </c>
      <c r="O914">
        <v>1.5</v>
      </c>
      <c r="P914">
        <v>1.88</v>
      </c>
      <c r="Q914">
        <v>1.1100000000000001</v>
      </c>
      <c r="R914" t="str" cm="1">
        <f t="array" ref="R9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AA914">
        <v>-1</v>
      </c>
      <c r="AB914">
        <v>-1</v>
      </c>
      <c r="AC914">
        <v>3</v>
      </c>
      <c r="AD914">
        <v>0</v>
      </c>
      <c r="AE914">
        <v>2</v>
      </c>
      <c r="AF914">
        <v>0</v>
      </c>
      <c r="AG914">
        <v>1</v>
      </c>
      <c r="AH914">
        <v>2</v>
      </c>
      <c r="AI914">
        <v>0</v>
      </c>
      <c r="AJ914">
        <v>2</v>
      </c>
      <c r="AK914">
        <v>-1</v>
      </c>
      <c r="AL914">
        <v>-1</v>
      </c>
      <c r="AM914">
        <v>-1</v>
      </c>
      <c r="AN914">
        <v>-1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0</v>
      </c>
      <c r="AV914">
        <v>0</v>
      </c>
      <c r="AW914">
        <v>2.75</v>
      </c>
      <c r="AX914">
        <v>25</v>
      </c>
      <c r="AY914">
        <v>75</v>
      </c>
      <c r="AZ914">
        <v>75</v>
      </c>
      <c r="BA914">
        <v>25</v>
      </c>
      <c r="BB914">
        <v>0</v>
      </c>
      <c r="BC914">
        <v>0</v>
      </c>
      <c r="BD914">
        <v>50</v>
      </c>
      <c r="BE914">
        <v>75</v>
      </c>
      <c r="BF914">
        <v>100</v>
      </c>
      <c r="BG914">
        <v>0</v>
      </c>
      <c r="BH914">
        <v>7</v>
      </c>
      <c r="BI914">
        <v>2.33</v>
      </c>
      <c r="BJ914">
        <v>3.57</v>
      </c>
      <c r="BK914">
        <v>3.12</v>
      </c>
      <c r="BL914">
        <f>1/Table1[[#This Row],[odds_ft_home_team_win]]+1/Table1[[#This Row],[odds_ft_draw]]+1/Table1[[#This Row],[odds_ft_away_team_win]]-1</f>
        <v>2.9809414686970737E-2</v>
      </c>
      <c r="BM914">
        <f>Table1[[#This Row],[Margin]]/3</f>
        <v>9.9364715623235789E-3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 t="s">
        <v>118</v>
      </c>
      <c r="BU914">
        <f>VLOOKUP(Table1[[#This Row],[Reference]],metron,11,FALSE)</f>
        <v>1.396960958296362</v>
      </c>
      <c r="BV914">
        <f>VLOOKUP(Table1[[#This Row],[Reference]],metron,12,FALSE)</f>
        <v>1.091503992901508</v>
      </c>
    </row>
    <row r="915" spans="1:74" hidden="1" x14ac:dyDescent="0.45">
      <c r="A915" t="s">
        <v>5418</v>
      </c>
      <c r="B915">
        <v>1345939200</v>
      </c>
      <c r="C915" s="3" t="s">
        <v>175</v>
      </c>
      <c r="D915" t="s">
        <v>65</v>
      </c>
      <c r="E915" t="s">
        <v>66</v>
      </c>
      <c r="F915" t="s">
        <v>68</v>
      </c>
      <c r="G915" t="s">
        <v>97</v>
      </c>
      <c r="H915" t="s">
        <v>66</v>
      </c>
      <c r="I915">
        <f>MROUND(Table1[[#This Row],[Prob_H]]*100,2)/100</f>
        <v>0.52</v>
      </c>
      <c r="J915">
        <f>1/Table1[[#This Row],[odds_ft_home_team_win]]-Table1[[#This Row],[Margin/3]]</f>
        <v>0.52207207945009526</v>
      </c>
      <c r="K915">
        <f>1/Table1[[#This Row],[odds_ft_draw]]-Table1[[#This Row],[Margin/3]]</f>
        <v>0.25682385249974066</v>
      </c>
      <c r="L915">
        <f>1/Table1[[#This Row],[odds_ft_away_team_win]]-Table1[[#This Row],[Margin/3]]</f>
        <v>0.22110406805016405</v>
      </c>
      <c r="M915">
        <v>6</v>
      </c>
      <c r="N915">
        <v>2</v>
      </c>
      <c r="O915">
        <v>3</v>
      </c>
      <c r="P915">
        <v>1.56</v>
      </c>
      <c r="Q915">
        <v>1.4</v>
      </c>
      <c r="R915" t="str" cm="1">
        <f t="array" ref="R9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15">
        <v>1</v>
      </c>
      <c r="T915">
        <v>1</v>
      </c>
      <c r="U915">
        <v>2</v>
      </c>
      <c r="V915">
        <v>2</v>
      </c>
      <c r="W915">
        <v>1</v>
      </c>
      <c r="X915">
        <v>1</v>
      </c>
      <c r="Y915">
        <v>10</v>
      </c>
      <c r="Z915">
        <v>6</v>
      </c>
      <c r="AA915">
        <v>-1</v>
      </c>
      <c r="AB915">
        <v>-1</v>
      </c>
      <c r="AC915">
        <v>3</v>
      </c>
      <c r="AD915">
        <v>0</v>
      </c>
      <c r="AE915">
        <v>1</v>
      </c>
      <c r="AF915">
        <v>0</v>
      </c>
      <c r="AG915">
        <v>0</v>
      </c>
      <c r="AH915">
        <v>3</v>
      </c>
      <c r="AI915">
        <v>0</v>
      </c>
      <c r="AJ915">
        <v>1</v>
      </c>
      <c r="AK915">
        <v>-1</v>
      </c>
      <c r="AL915">
        <v>-1</v>
      </c>
      <c r="AM915">
        <v>-1</v>
      </c>
      <c r="AN915">
        <v>-1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0</v>
      </c>
      <c r="AV915">
        <v>0</v>
      </c>
      <c r="AW915">
        <v>3.5</v>
      </c>
      <c r="AX915">
        <v>100</v>
      </c>
      <c r="AY915">
        <v>100</v>
      </c>
      <c r="AZ915">
        <v>100</v>
      </c>
      <c r="BA915">
        <v>50</v>
      </c>
      <c r="BB915">
        <v>0</v>
      </c>
      <c r="BC915">
        <v>50</v>
      </c>
      <c r="BD915">
        <v>50</v>
      </c>
      <c r="BE915">
        <v>50</v>
      </c>
      <c r="BF915">
        <v>100</v>
      </c>
      <c r="BG915">
        <v>0</v>
      </c>
      <c r="BH915">
        <v>3</v>
      </c>
      <c r="BI915">
        <v>1.88</v>
      </c>
      <c r="BJ915">
        <v>3.75</v>
      </c>
      <c r="BK915">
        <v>4.33</v>
      </c>
      <c r="BL915">
        <f>1/Table1[[#This Row],[odds_ft_home_team_win]]+1/Table1[[#This Row],[odds_ft_draw]]+1/Table1[[#This Row],[odds_ft_away_team_win]]-1</f>
        <v>2.9528442500778018E-2</v>
      </c>
      <c r="BM915">
        <f>Table1[[#This Row],[Margin]]/3</f>
        <v>9.8428141669260061E-3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t="s">
        <v>116</v>
      </c>
      <c r="BU915">
        <f>VLOOKUP(Table1[[#This Row],[Reference]],metron,11,FALSE)</f>
        <v>1.625948039373891</v>
      </c>
      <c r="BV915">
        <f>VLOOKUP(Table1[[#This Row],[Reference]],metron,12,FALSE)</f>
        <v>0.97079231886396644</v>
      </c>
    </row>
    <row r="916" spans="1:74" hidden="1" x14ac:dyDescent="0.45">
      <c r="A916" t="s">
        <v>5413</v>
      </c>
      <c r="B916">
        <v>1425837600</v>
      </c>
      <c r="C916" s="3" t="s">
        <v>1481</v>
      </c>
      <c r="D916" t="s">
        <v>65</v>
      </c>
      <c r="E916" t="s">
        <v>66</v>
      </c>
      <c r="F916" t="s">
        <v>94</v>
      </c>
      <c r="G916" t="s">
        <v>78</v>
      </c>
      <c r="H916" t="s">
        <v>66</v>
      </c>
      <c r="I916" t="e">
        <f>MROUND(Table1[[#This Row],[Prob_H]]*100,2)/100</f>
        <v>#DIV/0!</v>
      </c>
      <c r="J916" t="e">
        <f>1/Table1[[#This Row],[odds_ft_home_team_win]]-Table1[[#This Row],[Margin/3]]</f>
        <v>#DIV/0!</v>
      </c>
      <c r="K916" t="e">
        <f>1/Table1[[#This Row],[odds_ft_draw]]-Table1[[#This Row],[Margin/3]]</f>
        <v>#DIV/0!</v>
      </c>
      <c r="L916" t="e">
        <f>1/Table1[[#This Row],[odds_ft_away_team_win]]-Table1[[#This Row],[Margin/3]]</f>
        <v>#DIV/0!</v>
      </c>
      <c r="M916">
        <v>9</v>
      </c>
      <c r="N916">
        <v>1.1499999999999999</v>
      </c>
      <c r="O916">
        <v>0.5</v>
      </c>
      <c r="P916">
        <v>1.5</v>
      </c>
      <c r="Q916">
        <v>0.59</v>
      </c>
      <c r="R916" t="str" cm="1">
        <f t="array" ref="R9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6">
        <v>2</v>
      </c>
      <c r="T916">
        <v>1</v>
      </c>
      <c r="U916">
        <v>3</v>
      </c>
      <c r="V916">
        <v>2</v>
      </c>
      <c r="W916">
        <v>1</v>
      </c>
      <c r="X916">
        <v>1</v>
      </c>
      <c r="Y916" t="s">
        <v>1482</v>
      </c>
      <c r="Z916">
        <v>38</v>
      </c>
      <c r="AA916">
        <v>3</v>
      </c>
      <c r="AB916">
        <v>4</v>
      </c>
      <c r="AC916">
        <v>1</v>
      </c>
      <c r="AD916">
        <v>0</v>
      </c>
      <c r="AE916">
        <v>2</v>
      </c>
      <c r="AF916">
        <v>0</v>
      </c>
      <c r="AG916">
        <v>0</v>
      </c>
      <c r="AH916">
        <v>1</v>
      </c>
      <c r="AI916">
        <v>1</v>
      </c>
      <c r="AJ916">
        <v>1</v>
      </c>
      <c r="AK916">
        <v>7</v>
      </c>
      <c r="AL916">
        <v>15</v>
      </c>
      <c r="AM916">
        <v>3</v>
      </c>
      <c r="AN916">
        <v>5</v>
      </c>
      <c r="AO916">
        <v>4</v>
      </c>
      <c r="AP916">
        <v>10</v>
      </c>
      <c r="AQ916">
        <v>12</v>
      </c>
      <c r="AR916">
        <v>11</v>
      </c>
      <c r="AS916">
        <v>44</v>
      </c>
      <c r="AT916">
        <v>56</v>
      </c>
      <c r="AU916">
        <v>0</v>
      </c>
      <c r="AV916">
        <v>0</v>
      </c>
      <c r="AW916">
        <v>2.9</v>
      </c>
      <c r="AX916">
        <v>65</v>
      </c>
      <c r="AY916">
        <v>73</v>
      </c>
      <c r="AZ916">
        <v>53</v>
      </c>
      <c r="BA916">
        <v>44</v>
      </c>
      <c r="BB916">
        <v>20</v>
      </c>
      <c r="BC916">
        <v>28</v>
      </c>
      <c r="BD916">
        <v>61</v>
      </c>
      <c r="BE916">
        <v>53</v>
      </c>
      <c r="BF916">
        <v>89</v>
      </c>
      <c r="BG916">
        <v>10.050000000000001</v>
      </c>
      <c r="BH916">
        <v>5.17</v>
      </c>
      <c r="BI916">
        <v>0</v>
      </c>
      <c r="BJ916">
        <v>0</v>
      </c>
      <c r="BK916">
        <v>0</v>
      </c>
      <c r="BL916" t="e">
        <f>1/Table1[[#This Row],[odds_ft_home_team_win]]+1/Table1[[#This Row],[odds_ft_draw]]+1/Table1[[#This Row],[odds_ft_away_team_win]]-1</f>
        <v>#DIV/0!</v>
      </c>
      <c r="BM916" t="e">
        <f>Table1[[#This Row],[Margin]]/3</f>
        <v>#DIV/0!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 t="s">
        <v>124</v>
      </c>
      <c r="BU916" t="e">
        <f>VLOOKUP(Table1[[#This Row],[Reference]],metron,11,FALSE)</f>
        <v>#DIV/0!</v>
      </c>
      <c r="BV916" t="e">
        <f>VLOOKUP(Table1[[#This Row],[Reference]],metron,12,FALSE)</f>
        <v>#DIV/0!</v>
      </c>
    </row>
    <row r="917" spans="1:74" hidden="1" x14ac:dyDescent="0.45">
      <c r="A917" t="s">
        <v>5418</v>
      </c>
      <c r="B917">
        <v>1346000400</v>
      </c>
      <c r="C917" s="3" t="s">
        <v>176</v>
      </c>
      <c r="D917" t="s">
        <v>65</v>
      </c>
      <c r="E917" t="s">
        <v>66</v>
      </c>
      <c r="F917" t="s">
        <v>73</v>
      </c>
      <c r="G917" t="s">
        <v>89</v>
      </c>
      <c r="H917" t="s">
        <v>66</v>
      </c>
      <c r="I917">
        <f>MROUND(Table1[[#This Row],[Prob_H]]*100,2)/100</f>
        <v>0.44</v>
      </c>
      <c r="J917">
        <f>1/Table1[[#This Row],[odds_ft_home_team_win]]-Table1[[#This Row],[Margin/3]]</f>
        <v>0.44446904309734186</v>
      </c>
      <c r="K917">
        <f>1/Table1[[#This Row],[odds_ft_draw]]-Table1[[#This Row],[Margin/3]]</f>
        <v>0.27320970753205731</v>
      </c>
      <c r="L917">
        <f>1/Table1[[#This Row],[odds_ft_away_team_win]]-Table1[[#This Row],[Margin/3]]</f>
        <v>0.28232124937060077</v>
      </c>
      <c r="M917">
        <v>6</v>
      </c>
      <c r="N917">
        <v>0</v>
      </c>
      <c r="O917">
        <v>0.5</v>
      </c>
      <c r="P917">
        <v>0.88</v>
      </c>
      <c r="Q917">
        <v>1</v>
      </c>
      <c r="R917" t="str" cm="1">
        <f t="array" ref="R9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0</v>
      </c>
      <c r="Y917">
        <v>2</v>
      </c>
      <c r="AA917">
        <v>-1</v>
      </c>
      <c r="AB917">
        <v>-1</v>
      </c>
      <c r="AC917">
        <v>5</v>
      </c>
      <c r="AD917">
        <v>0</v>
      </c>
      <c r="AE917">
        <v>4</v>
      </c>
      <c r="AF917">
        <v>0</v>
      </c>
      <c r="AG917">
        <v>2</v>
      </c>
      <c r="AH917">
        <v>3</v>
      </c>
      <c r="AI917">
        <v>1</v>
      </c>
      <c r="AJ917">
        <v>3</v>
      </c>
      <c r="AK917">
        <v>-1</v>
      </c>
      <c r="AL917">
        <v>-1</v>
      </c>
      <c r="AM917">
        <v>-1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0</v>
      </c>
      <c r="AV917">
        <v>0</v>
      </c>
      <c r="AW917">
        <v>3.5</v>
      </c>
      <c r="AX917">
        <v>75</v>
      </c>
      <c r="AY917">
        <v>75</v>
      </c>
      <c r="AZ917">
        <v>75</v>
      </c>
      <c r="BA917">
        <v>50</v>
      </c>
      <c r="BB917">
        <v>25</v>
      </c>
      <c r="BC917">
        <v>75</v>
      </c>
      <c r="BD917">
        <v>75</v>
      </c>
      <c r="BE917">
        <v>25</v>
      </c>
      <c r="BF917">
        <v>100</v>
      </c>
      <c r="BG917">
        <v>0</v>
      </c>
      <c r="BH917">
        <v>6</v>
      </c>
      <c r="BI917">
        <v>2.2000000000000002</v>
      </c>
      <c r="BJ917">
        <v>3.53</v>
      </c>
      <c r="BK917">
        <v>3.42</v>
      </c>
      <c r="BL917">
        <f>1/Table1[[#This Row],[odds_ft_home_team_win]]+1/Table1[[#This Row],[odds_ft_draw]]+1/Table1[[#This Row],[odds_ft_away_team_win]]-1</f>
        <v>3.0229234344337996E-2</v>
      </c>
      <c r="BM917">
        <f>Table1[[#This Row],[Margin]]/3</f>
        <v>1.0076411448112665E-2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126</v>
      </c>
      <c r="BU917">
        <f>VLOOKUP(Table1[[#This Row],[Reference]],metron,11,FALSE)</f>
        <v>1.4140979689366791</v>
      </c>
      <c r="BV917">
        <f>VLOOKUP(Table1[[#This Row],[Reference]],metron,12,FALSE)</f>
        <v>1.0666666666666671</v>
      </c>
    </row>
    <row r="918" spans="1:74" hidden="1" x14ac:dyDescent="0.45">
      <c r="A918" t="s">
        <v>5418</v>
      </c>
      <c r="B918">
        <v>1346000400</v>
      </c>
      <c r="C918" s="3" t="s">
        <v>176</v>
      </c>
      <c r="D918" t="s">
        <v>65</v>
      </c>
      <c r="E918" t="s">
        <v>66</v>
      </c>
      <c r="F918" t="s">
        <v>94</v>
      </c>
      <c r="G918" t="s">
        <v>77</v>
      </c>
      <c r="H918" t="s">
        <v>66</v>
      </c>
      <c r="I918">
        <f>MROUND(Table1[[#This Row],[Prob_H]]*100,2)/100</f>
        <v>0.44</v>
      </c>
      <c r="J918">
        <f>1/Table1[[#This Row],[odds_ft_home_team_win]]-Table1[[#This Row],[Margin/3]]</f>
        <v>0.44492534980496612</v>
      </c>
      <c r="K918">
        <f>1/Table1[[#This Row],[odds_ft_draw]]-Table1[[#This Row],[Margin/3]]</f>
        <v>0.28536514599697471</v>
      </c>
      <c r="L918">
        <f>1/Table1[[#This Row],[odds_ft_away_team_win]]-Table1[[#This Row],[Margin/3]]</f>
        <v>0.26970950419805906</v>
      </c>
      <c r="M918">
        <v>6</v>
      </c>
      <c r="N918">
        <v>1.5</v>
      </c>
      <c r="O918">
        <v>3</v>
      </c>
      <c r="P918">
        <v>1.56</v>
      </c>
      <c r="Q918">
        <v>1.38</v>
      </c>
      <c r="R918" t="str" cm="1">
        <f t="array" ref="R9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Z918">
        <v>68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-1</v>
      </c>
      <c r="AI918">
        <v>-1</v>
      </c>
      <c r="AJ918">
        <v>-1</v>
      </c>
      <c r="AK918">
        <v>-1</v>
      </c>
      <c r="AL918">
        <v>-1</v>
      </c>
      <c r="AM918">
        <v>-1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0</v>
      </c>
      <c r="AV918">
        <v>0</v>
      </c>
      <c r="AW918">
        <v>2.5</v>
      </c>
      <c r="AX918">
        <v>50</v>
      </c>
      <c r="AY918">
        <v>75</v>
      </c>
      <c r="AZ918">
        <v>75</v>
      </c>
      <c r="BA918">
        <v>0</v>
      </c>
      <c r="BB918">
        <v>0</v>
      </c>
      <c r="BC918">
        <v>50</v>
      </c>
      <c r="BD918">
        <v>75</v>
      </c>
      <c r="BE918">
        <v>25</v>
      </c>
      <c r="BF918">
        <v>100</v>
      </c>
      <c r="BG918">
        <v>0</v>
      </c>
      <c r="BH918">
        <v>4.5</v>
      </c>
      <c r="BI918">
        <v>2.2000000000000002</v>
      </c>
      <c r="BJ918">
        <v>3.39</v>
      </c>
      <c r="BK918">
        <v>3.58</v>
      </c>
      <c r="BL918">
        <f>1/Table1[[#This Row],[odds_ft_home_team_win]]+1/Table1[[#This Row],[odds_ft_draw]]+1/Table1[[#This Row],[odds_ft_away_team_win]]-1</f>
        <v>2.8860314221465178E-2</v>
      </c>
      <c r="BM918">
        <f>Table1[[#This Row],[Margin]]/3</f>
        <v>9.6201047404883919E-3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 t="s">
        <v>124</v>
      </c>
      <c r="BU918">
        <f>VLOOKUP(Table1[[#This Row],[Reference]],metron,11,FALSE)</f>
        <v>1.4140979689366791</v>
      </c>
      <c r="BV918">
        <f>VLOOKUP(Table1[[#This Row],[Reference]],metron,12,FALSE)</f>
        <v>1.0666666666666671</v>
      </c>
    </row>
    <row r="919" spans="1:74" hidden="1" x14ac:dyDescent="0.45">
      <c r="A919" t="s">
        <v>5418</v>
      </c>
      <c r="B919">
        <v>1346018400</v>
      </c>
      <c r="C919" s="3" t="s">
        <v>177</v>
      </c>
      <c r="D919" t="s">
        <v>65</v>
      </c>
      <c r="E919" t="s">
        <v>66</v>
      </c>
      <c r="F919" t="s">
        <v>98</v>
      </c>
      <c r="G919" t="s">
        <v>85</v>
      </c>
      <c r="H919" t="s">
        <v>66</v>
      </c>
      <c r="I919">
        <f>MROUND(Table1[[#This Row],[Prob_H]]*100,2)/100</f>
        <v>0.36</v>
      </c>
      <c r="J919">
        <f>1/Table1[[#This Row],[odds_ft_home_team_win]]-Table1[[#This Row],[Margin/3]]</f>
        <v>0.36162426980599827</v>
      </c>
      <c r="K919">
        <f>1/Table1[[#This Row],[odds_ft_draw]]-Table1[[#This Row],[Margin/3]]</f>
        <v>0.28486230864755058</v>
      </c>
      <c r="L919">
        <f>1/Table1[[#This Row],[odds_ft_away_team_win]]-Table1[[#This Row],[Margin/3]]</f>
        <v>0.3535134215464511</v>
      </c>
      <c r="M919">
        <v>6</v>
      </c>
      <c r="N919">
        <v>0.5</v>
      </c>
      <c r="O919">
        <v>0.5</v>
      </c>
      <c r="P919">
        <v>1.06</v>
      </c>
      <c r="Q919">
        <v>0.8</v>
      </c>
      <c r="R919" t="str" cm="1">
        <f t="array" ref="R9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19">
        <v>1</v>
      </c>
      <c r="T919">
        <v>2</v>
      </c>
      <c r="U919">
        <v>3</v>
      </c>
      <c r="V919">
        <v>1</v>
      </c>
      <c r="W919">
        <v>1</v>
      </c>
      <c r="X919">
        <v>0</v>
      </c>
      <c r="Y919">
        <v>16</v>
      </c>
      <c r="Z919" t="s">
        <v>178</v>
      </c>
      <c r="AA919">
        <v>-1</v>
      </c>
      <c r="AB919">
        <v>-1</v>
      </c>
      <c r="AC919">
        <v>1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-1</v>
      </c>
      <c r="AL919">
        <v>-1</v>
      </c>
      <c r="AM919">
        <v>-1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0</v>
      </c>
      <c r="AV919">
        <v>0</v>
      </c>
      <c r="AW919">
        <v>1.5</v>
      </c>
      <c r="AX919">
        <v>50</v>
      </c>
      <c r="AY919">
        <v>50</v>
      </c>
      <c r="AZ919">
        <v>0</v>
      </c>
      <c r="BA919">
        <v>0</v>
      </c>
      <c r="BB919">
        <v>0</v>
      </c>
      <c r="BC919">
        <v>0</v>
      </c>
      <c r="BD919">
        <v>75</v>
      </c>
      <c r="BE919">
        <v>0</v>
      </c>
      <c r="BF919">
        <v>75</v>
      </c>
      <c r="BG919">
        <v>0</v>
      </c>
      <c r="BH919">
        <v>4.5</v>
      </c>
      <c r="BI919">
        <v>2.69</v>
      </c>
      <c r="BJ919">
        <v>3.39</v>
      </c>
      <c r="BK919">
        <v>2.75</v>
      </c>
      <c r="BL919">
        <f>1/Table1[[#This Row],[odds_ft_home_team_win]]+1/Table1[[#This Row],[odds_ft_draw]]+1/Table1[[#This Row],[odds_ft_away_team_win]]-1</f>
        <v>3.0368826269737692E-2</v>
      </c>
      <c r="BM919">
        <f>Table1[[#This Row],[Margin]]/3</f>
        <v>1.0122942089912565E-2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128</v>
      </c>
      <c r="BU919">
        <f>VLOOKUP(Table1[[#This Row],[Reference]],metron,11,FALSE)</f>
        <v>1.269326094653606</v>
      </c>
      <c r="BV919">
        <f>VLOOKUP(Table1[[#This Row],[Reference]],metron,12,FALSE)</f>
        <v>1.2417089578661631</v>
      </c>
    </row>
    <row r="920" spans="1:74" hidden="1" x14ac:dyDescent="0.45">
      <c r="A920" t="s">
        <v>5418</v>
      </c>
      <c r="B920">
        <v>1346022000</v>
      </c>
      <c r="C920" s="3" t="s">
        <v>179</v>
      </c>
      <c r="D920" t="s">
        <v>65</v>
      </c>
      <c r="E920" t="s">
        <v>66</v>
      </c>
      <c r="F920" t="s">
        <v>102</v>
      </c>
      <c r="G920" t="s">
        <v>93</v>
      </c>
      <c r="H920" t="s">
        <v>66</v>
      </c>
      <c r="I920">
        <f>MROUND(Table1[[#This Row],[Prob_H]]*100,2)/100</f>
        <v>0.42</v>
      </c>
      <c r="J920">
        <f>1/Table1[[#This Row],[odds_ft_home_team_win]]-Table1[[#This Row],[Margin/3]]</f>
        <v>0.42969579754444037</v>
      </c>
      <c r="K920">
        <f>1/Table1[[#This Row],[odds_ft_draw]]-Table1[[#This Row],[Margin/3]]</f>
        <v>0.27902223564697504</v>
      </c>
      <c r="L920">
        <f>1/Table1[[#This Row],[odds_ft_away_team_win]]-Table1[[#This Row],[Margin/3]]</f>
        <v>0.29128196680858454</v>
      </c>
      <c r="M920">
        <v>6</v>
      </c>
      <c r="N920">
        <v>1</v>
      </c>
      <c r="O920">
        <v>2</v>
      </c>
      <c r="P920">
        <v>1.1200000000000001</v>
      </c>
      <c r="Q920">
        <v>1.1100000000000001</v>
      </c>
      <c r="R920" t="str" cm="1">
        <f t="array" ref="R9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20">
        <v>1</v>
      </c>
      <c r="T920">
        <v>0</v>
      </c>
      <c r="U920">
        <v>1</v>
      </c>
      <c r="V920">
        <v>1</v>
      </c>
      <c r="W920">
        <v>1</v>
      </c>
      <c r="X920">
        <v>0</v>
      </c>
      <c r="Y920">
        <v>42</v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-1</v>
      </c>
      <c r="AJ920">
        <v>-1</v>
      </c>
      <c r="AK920">
        <v>-1</v>
      </c>
      <c r="AL920">
        <v>-1</v>
      </c>
      <c r="AM920">
        <v>-1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0</v>
      </c>
      <c r="AV920">
        <v>0</v>
      </c>
      <c r="AW920">
        <v>2.25</v>
      </c>
      <c r="AX920">
        <v>50</v>
      </c>
      <c r="AY920">
        <v>75</v>
      </c>
      <c r="AZ920">
        <v>50</v>
      </c>
      <c r="BA920">
        <v>25</v>
      </c>
      <c r="BB920">
        <v>0</v>
      </c>
      <c r="BC920">
        <v>25</v>
      </c>
      <c r="BD920">
        <v>50</v>
      </c>
      <c r="BE920">
        <v>50</v>
      </c>
      <c r="BF920">
        <v>75</v>
      </c>
      <c r="BG920">
        <v>0</v>
      </c>
      <c r="BH920">
        <v>4</v>
      </c>
      <c r="BI920">
        <v>2.27</v>
      </c>
      <c r="BJ920">
        <v>3.45</v>
      </c>
      <c r="BK920">
        <v>3.31</v>
      </c>
      <c r="BL920">
        <f>1/Table1[[#This Row],[odds_ft_home_team_win]]+1/Table1[[#This Row],[odds_ft_draw]]+1/Table1[[#This Row],[odds_ft_away_team_win]]-1</f>
        <v>3.2498510450379214E-2</v>
      </c>
      <c r="BM920">
        <f>Table1[[#This Row],[Margin]]/3</f>
        <v>1.0832836816793071E-2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104</v>
      </c>
      <c r="BU920">
        <f>VLOOKUP(Table1[[#This Row],[Reference]],metron,11,FALSE)</f>
        <v>1.396960958296362</v>
      </c>
      <c r="BV920">
        <f>VLOOKUP(Table1[[#This Row],[Reference]],metron,12,FALSE)</f>
        <v>1.091503992901508</v>
      </c>
    </row>
    <row r="921" spans="1:74" hidden="1" x14ac:dyDescent="0.45">
      <c r="A921" t="s">
        <v>5417</v>
      </c>
      <c r="B921">
        <v>1360373400</v>
      </c>
      <c r="C921" s="3" t="s">
        <v>427</v>
      </c>
      <c r="D921" t="s">
        <v>65</v>
      </c>
      <c r="E921" t="s">
        <v>66</v>
      </c>
      <c r="F921" t="s">
        <v>78</v>
      </c>
      <c r="G921" t="s">
        <v>81</v>
      </c>
      <c r="H921" t="s">
        <v>66</v>
      </c>
      <c r="I921">
        <f>MROUND(Table1[[#This Row],[Prob_H]]*100,2)/100</f>
        <v>0.44</v>
      </c>
      <c r="J921">
        <f>1/Table1[[#This Row],[odds_ft_home_team_win]]-Table1[[#This Row],[Margin/3]]</f>
        <v>0.44065676293092965</v>
      </c>
      <c r="K921">
        <f>1/Table1[[#This Row],[odds_ft_draw]]-Table1[[#This Row],[Margin/3]]</f>
        <v>0.27673926376987751</v>
      </c>
      <c r="L921">
        <f>1/Table1[[#This Row],[odds_ft_away_team_win]]-Table1[[#This Row],[Margin/3]]</f>
        <v>0.28260397329919268</v>
      </c>
      <c r="M921">
        <v>6</v>
      </c>
      <c r="N921">
        <v>1.5</v>
      </c>
      <c r="O921">
        <v>1</v>
      </c>
      <c r="P921">
        <v>1.95</v>
      </c>
      <c r="Q921">
        <v>0.95</v>
      </c>
      <c r="R921" t="str" cm="1">
        <f t="array" ref="R9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54</v>
      </c>
      <c r="AA921">
        <v>-1</v>
      </c>
      <c r="AB921">
        <v>-1</v>
      </c>
      <c r="AC921">
        <v>2</v>
      </c>
      <c r="AD921">
        <v>1</v>
      </c>
      <c r="AE921">
        <v>1</v>
      </c>
      <c r="AF921">
        <v>1</v>
      </c>
      <c r="AG921">
        <v>0</v>
      </c>
      <c r="AH921">
        <v>3</v>
      </c>
      <c r="AI921">
        <v>0</v>
      </c>
      <c r="AJ921">
        <v>2</v>
      </c>
      <c r="AK921">
        <v>-1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0</v>
      </c>
      <c r="AV921">
        <v>0</v>
      </c>
      <c r="AW921">
        <v>2.54</v>
      </c>
      <c r="AX921">
        <v>54</v>
      </c>
      <c r="AY921">
        <v>88</v>
      </c>
      <c r="AZ921">
        <v>34</v>
      </c>
      <c r="BA921">
        <v>13</v>
      </c>
      <c r="BB921">
        <v>13</v>
      </c>
      <c r="BC921">
        <v>30</v>
      </c>
      <c r="BD921">
        <v>75</v>
      </c>
      <c r="BE921">
        <v>42</v>
      </c>
      <c r="BF921">
        <v>79</v>
      </c>
      <c r="BG921">
        <v>0</v>
      </c>
      <c r="BH921">
        <v>5.34</v>
      </c>
      <c r="BI921">
        <v>2.2200000000000002</v>
      </c>
      <c r="BJ921">
        <v>3.49</v>
      </c>
      <c r="BK921">
        <v>3.42</v>
      </c>
      <c r="BL921">
        <f>1/Table1[[#This Row],[odds_ft_home_team_win]]+1/Table1[[#This Row],[odds_ft_draw]]+1/Table1[[#This Row],[odds_ft_away_team_win]]-1</f>
        <v>2.938106255856221E-2</v>
      </c>
      <c r="BM921">
        <f>Table1[[#This Row],[Margin]]/3</f>
        <v>9.793687519520736E-3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 t="s">
        <v>106</v>
      </c>
      <c r="BU921">
        <f>VLOOKUP(Table1[[#This Row],[Reference]],metron,11,FALSE)</f>
        <v>1.4140979689366791</v>
      </c>
      <c r="BV921">
        <f>VLOOKUP(Table1[[#This Row],[Reference]],metron,12,FALSE)</f>
        <v>1.0666666666666671</v>
      </c>
    </row>
    <row r="922" spans="1:74" hidden="1" x14ac:dyDescent="0.45">
      <c r="A922" t="s">
        <v>5417</v>
      </c>
      <c r="B922">
        <v>1360450800</v>
      </c>
      <c r="C922" s="3" t="s">
        <v>428</v>
      </c>
      <c r="D922" t="s">
        <v>65</v>
      </c>
      <c r="E922" t="s">
        <v>66</v>
      </c>
      <c r="F922" t="s">
        <v>77</v>
      </c>
      <c r="G922" t="s">
        <v>94</v>
      </c>
      <c r="H922" t="s">
        <v>66</v>
      </c>
      <c r="I922">
        <f>MROUND(Table1[[#This Row],[Prob_H]]*100,2)/100</f>
        <v>0.54</v>
      </c>
      <c r="J922">
        <f>1/Table1[[#This Row],[odds_ft_home_team_win]]-Table1[[#This Row],[Margin/3]]</f>
        <v>0.53018174132543627</v>
      </c>
      <c r="K922">
        <f>1/Table1[[#This Row],[odds_ft_draw]]-Table1[[#This Row],[Margin/3]]</f>
        <v>0.26512329444880767</v>
      </c>
      <c r="L922">
        <f>1/Table1[[#This Row],[odds_ft_away_team_win]]-Table1[[#This Row],[Margin/3]]</f>
        <v>0.204694964225756</v>
      </c>
      <c r="M922">
        <v>6</v>
      </c>
      <c r="N922">
        <v>2</v>
      </c>
      <c r="O922">
        <v>1.1000000000000001</v>
      </c>
      <c r="P922">
        <v>1.95</v>
      </c>
      <c r="Q922">
        <v>1.33</v>
      </c>
      <c r="R922" t="str" cm="1">
        <f t="array" ref="R9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22">
        <v>1</v>
      </c>
      <c r="T922">
        <v>1</v>
      </c>
      <c r="U922">
        <v>2</v>
      </c>
      <c r="V922">
        <v>2</v>
      </c>
      <c r="W922">
        <v>1</v>
      </c>
      <c r="X922">
        <v>1</v>
      </c>
      <c r="Y922">
        <v>22</v>
      </c>
      <c r="Z922">
        <v>45</v>
      </c>
      <c r="AA922">
        <v>-1</v>
      </c>
      <c r="AB922">
        <v>-1</v>
      </c>
      <c r="AC922">
        <v>1</v>
      </c>
      <c r="AD922">
        <v>1</v>
      </c>
      <c r="AE922">
        <v>1</v>
      </c>
      <c r="AF922">
        <v>0</v>
      </c>
      <c r="AG922">
        <v>1</v>
      </c>
      <c r="AH922">
        <v>1</v>
      </c>
      <c r="AI922">
        <v>0</v>
      </c>
      <c r="AJ922">
        <v>1</v>
      </c>
      <c r="AK922">
        <v>-1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0</v>
      </c>
      <c r="AV922">
        <v>0</v>
      </c>
      <c r="AW922">
        <v>2.35</v>
      </c>
      <c r="AX922">
        <v>49</v>
      </c>
      <c r="AY922">
        <v>72</v>
      </c>
      <c r="AZ922">
        <v>50</v>
      </c>
      <c r="BA922">
        <v>18</v>
      </c>
      <c r="BB922">
        <v>9</v>
      </c>
      <c r="BC922">
        <v>28</v>
      </c>
      <c r="BD922">
        <v>69</v>
      </c>
      <c r="BE922">
        <v>40</v>
      </c>
      <c r="BF922">
        <v>68</v>
      </c>
      <c r="BG922">
        <v>0</v>
      </c>
      <c r="BH922">
        <v>4.8499999999999996</v>
      </c>
      <c r="BI922">
        <v>1.85</v>
      </c>
      <c r="BJ922">
        <v>3.63</v>
      </c>
      <c r="BK922">
        <v>4.6500000000000004</v>
      </c>
      <c r="BL922">
        <f>1/Table1[[#This Row],[odds_ft_home_team_win]]+1/Table1[[#This Row],[odds_ft_draw]]+1/Table1[[#This Row],[odds_ft_away_team_win]]-1</f>
        <v>3.1076397645312559E-2</v>
      </c>
      <c r="BM922">
        <f>Table1[[#This Row],[Margin]]/3</f>
        <v>1.0358799215104186E-2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 t="s">
        <v>79</v>
      </c>
      <c r="BU922">
        <f>VLOOKUP(Table1[[#This Row],[Reference]],metron,11,FALSE)</f>
        <v>1.684957590444867</v>
      </c>
      <c r="BV922">
        <f>VLOOKUP(Table1[[#This Row],[Reference]],metron,12,FALSE)</f>
        <v>0.95101263631642718</v>
      </c>
    </row>
    <row r="923" spans="1:74" hidden="1" x14ac:dyDescent="0.45">
      <c r="A923" t="s">
        <v>5417</v>
      </c>
      <c r="B923">
        <v>1360450800</v>
      </c>
      <c r="C923" s="3" t="s">
        <v>428</v>
      </c>
      <c r="D923" t="s">
        <v>65</v>
      </c>
      <c r="E923" t="s">
        <v>66</v>
      </c>
      <c r="F923" t="s">
        <v>80</v>
      </c>
      <c r="G923" t="s">
        <v>67</v>
      </c>
      <c r="H923" t="s">
        <v>66</v>
      </c>
      <c r="I923">
        <f>MROUND(Table1[[#This Row],[Prob_H]]*100,2)/100</f>
        <v>0.42</v>
      </c>
      <c r="J923">
        <f>1/Table1[[#This Row],[odds_ft_home_team_win]]-Table1[[#This Row],[Margin/3]]</f>
        <v>0.41734109875702802</v>
      </c>
      <c r="K923">
        <f>1/Table1[[#This Row],[odds_ft_draw]]-Table1[[#This Row],[Margin/3]]</f>
        <v>0.28497592214406375</v>
      </c>
      <c r="L923">
        <f>1/Table1[[#This Row],[odds_ft_away_team_win]]-Table1[[#This Row],[Margin/3]]</f>
        <v>0.29768297909890834</v>
      </c>
      <c r="M923">
        <v>6</v>
      </c>
      <c r="N923">
        <v>0.4</v>
      </c>
      <c r="O923">
        <v>0.36</v>
      </c>
      <c r="P923">
        <v>0.88</v>
      </c>
      <c r="Q923">
        <v>0.53</v>
      </c>
      <c r="R923" t="str" cm="1">
        <f t="array" ref="R9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23">
        <v>1</v>
      </c>
      <c r="T923">
        <v>1</v>
      </c>
      <c r="U923">
        <v>2</v>
      </c>
      <c r="V923">
        <v>1</v>
      </c>
      <c r="W923">
        <v>0</v>
      </c>
      <c r="X923">
        <v>1</v>
      </c>
      <c r="Y923">
        <v>82</v>
      </c>
      <c r="Z923">
        <v>42</v>
      </c>
      <c r="AA923">
        <v>-1</v>
      </c>
      <c r="AB923">
        <v>-1</v>
      </c>
      <c r="AC923">
        <v>2</v>
      </c>
      <c r="AD923">
        <v>0</v>
      </c>
      <c r="AE923">
        <v>2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-1</v>
      </c>
      <c r="AL923">
        <v>-1</v>
      </c>
      <c r="AM923">
        <v>-1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0</v>
      </c>
      <c r="AV923">
        <v>0</v>
      </c>
      <c r="AW923">
        <v>2.59</v>
      </c>
      <c r="AX923">
        <v>52</v>
      </c>
      <c r="AY923">
        <v>76</v>
      </c>
      <c r="AZ923">
        <v>43</v>
      </c>
      <c r="BA923">
        <v>19</v>
      </c>
      <c r="BB923">
        <v>14</v>
      </c>
      <c r="BC923">
        <v>28</v>
      </c>
      <c r="BD923">
        <v>71</v>
      </c>
      <c r="BE923">
        <v>33</v>
      </c>
      <c r="BF923">
        <v>77</v>
      </c>
      <c r="BG923">
        <v>0</v>
      </c>
      <c r="BH923">
        <v>5.9</v>
      </c>
      <c r="BI923">
        <v>2.34</v>
      </c>
      <c r="BJ923">
        <v>3.39</v>
      </c>
      <c r="BK923">
        <v>3.25</v>
      </c>
      <c r="BL923">
        <f>1/Table1[[#This Row],[odds_ft_home_team_win]]+1/Table1[[#This Row],[odds_ft_draw]]+1/Table1[[#This Row],[odds_ft_away_team_win]]-1</f>
        <v>3.0027985780198163E-2</v>
      </c>
      <c r="BM923">
        <f>Table1[[#This Row],[Margin]]/3</f>
        <v>1.0009328593399388E-2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 t="s">
        <v>83</v>
      </c>
      <c r="BU923">
        <f>VLOOKUP(Table1[[#This Row],[Reference]],metron,11,FALSE)</f>
        <v>1.396960958296362</v>
      </c>
      <c r="BV923">
        <f>VLOOKUP(Table1[[#This Row],[Reference]],metron,12,FALSE)</f>
        <v>1.091503992901508</v>
      </c>
    </row>
    <row r="924" spans="1:74" hidden="1" x14ac:dyDescent="0.45">
      <c r="A924" t="s">
        <v>5417</v>
      </c>
      <c r="B924">
        <v>1360458000</v>
      </c>
      <c r="C924" s="3" t="s">
        <v>429</v>
      </c>
      <c r="D924" t="s">
        <v>65</v>
      </c>
      <c r="E924" t="s">
        <v>66</v>
      </c>
      <c r="F924" t="s">
        <v>85</v>
      </c>
      <c r="G924" t="s">
        <v>98</v>
      </c>
      <c r="H924" t="s">
        <v>66</v>
      </c>
      <c r="I924">
        <f>MROUND(Table1[[#This Row],[Prob_H]]*100,2)/100</f>
        <v>0.52</v>
      </c>
      <c r="J924">
        <f>1/Table1[[#This Row],[odds_ft_home_team_win]]-Table1[[#This Row],[Margin/3]]</f>
        <v>0.51158376686545703</v>
      </c>
      <c r="K924">
        <f>1/Table1[[#This Row],[odds_ft_draw]]-Table1[[#This Row],[Margin/3]]</f>
        <v>0.27244057437719416</v>
      </c>
      <c r="L924">
        <f>1/Table1[[#This Row],[odds_ft_away_team_win]]-Table1[[#This Row],[Margin/3]]</f>
        <v>0.21597565875734889</v>
      </c>
      <c r="M924">
        <v>6</v>
      </c>
      <c r="N924">
        <v>1.67</v>
      </c>
      <c r="O924">
        <v>1.27</v>
      </c>
      <c r="P924">
        <v>1.8</v>
      </c>
      <c r="Q924">
        <v>1.1100000000000001</v>
      </c>
      <c r="R924" t="str" cm="1">
        <f t="array" ref="R9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Z924">
        <v>66</v>
      </c>
      <c r="AA924">
        <v>-1</v>
      </c>
      <c r="AB924">
        <v>-1</v>
      </c>
      <c r="AC924">
        <v>3</v>
      </c>
      <c r="AD924">
        <v>0</v>
      </c>
      <c r="AE924">
        <v>2</v>
      </c>
      <c r="AF924">
        <v>0</v>
      </c>
      <c r="AG924">
        <v>2</v>
      </c>
      <c r="AH924">
        <v>1</v>
      </c>
      <c r="AI924">
        <v>0</v>
      </c>
      <c r="AJ924">
        <v>2</v>
      </c>
      <c r="AK924">
        <v>-1</v>
      </c>
      <c r="AL924">
        <v>-1</v>
      </c>
      <c r="AM924">
        <v>-1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0</v>
      </c>
      <c r="AV924">
        <v>0</v>
      </c>
      <c r="AW924">
        <v>2.4300000000000002</v>
      </c>
      <c r="AX924">
        <v>61</v>
      </c>
      <c r="AY924">
        <v>66</v>
      </c>
      <c r="AZ924">
        <v>44</v>
      </c>
      <c r="BA924">
        <v>30</v>
      </c>
      <c r="BB924">
        <v>13</v>
      </c>
      <c r="BC924">
        <v>30</v>
      </c>
      <c r="BD924">
        <v>56</v>
      </c>
      <c r="BE924">
        <v>31</v>
      </c>
      <c r="BF924">
        <v>83</v>
      </c>
      <c r="BG924">
        <v>0</v>
      </c>
      <c r="BH924">
        <v>3.93</v>
      </c>
      <c r="BI924">
        <v>1.92</v>
      </c>
      <c r="BJ924">
        <v>3.55</v>
      </c>
      <c r="BK924">
        <v>4.4400000000000004</v>
      </c>
      <c r="BL924">
        <f>1/Table1[[#This Row],[odds_ft_home_team_win]]+1/Table1[[#This Row],[odds_ft_draw]]+1/Table1[[#This Row],[odds_ft_away_team_win]]-1</f>
        <v>2.7748699403628896E-2</v>
      </c>
      <c r="BM924">
        <f>Table1[[#This Row],[Margin]]/3</f>
        <v>9.2495664678762992E-3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87</v>
      </c>
      <c r="BU924">
        <f>VLOOKUP(Table1[[#This Row],[Reference]],metron,11,FALSE)</f>
        <v>1.625948039373891</v>
      </c>
      <c r="BV924">
        <f>VLOOKUP(Table1[[#This Row],[Reference]],metron,12,FALSE)</f>
        <v>0.97079231886396644</v>
      </c>
    </row>
    <row r="925" spans="1:74" hidden="1" x14ac:dyDescent="0.45">
      <c r="A925" t="s">
        <v>5417</v>
      </c>
      <c r="B925">
        <v>1360458600</v>
      </c>
      <c r="C925" s="3" t="s">
        <v>430</v>
      </c>
      <c r="D925" t="s">
        <v>65</v>
      </c>
      <c r="E925" t="s">
        <v>66</v>
      </c>
      <c r="F925" t="s">
        <v>72</v>
      </c>
      <c r="G925" t="s">
        <v>86</v>
      </c>
      <c r="H925" t="s">
        <v>66</v>
      </c>
      <c r="I925">
        <f>MROUND(Table1[[#This Row],[Prob_H]]*100,2)/100</f>
        <v>0.4</v>
      </c>
      <c r="J925">
        <f>1/Table1[[#This Row],[odds_ft_home_team_win]]-Table1[[#This Row],[Margin/3]]</f>
        <v>0.39474518453473717</v>
      </c>
      <c r="K925">
        <f>1/Table1[[#This Row],[odds_ft_draw]]-Table1[[#This Row],[Margin/3]]</f>
        <v>0.28314201690440483</v>
      </c>
      <c r="L925">
        <f>1/Table1[[#This Row],[odds_ft_away_team_win]]-Table1[[#This Row],[Margin/3]]</f>
        <v>0.32211279856085795</v>
      </c>
      <c r="M925">
        <v>6</v>
      </c>
      <c r="N925">
        <v>2.38</v>
      </c>
      <c r="O925">
        <v>2</v>
      </c>
      <c r="P925">
        <v>1.95</v>
      </c>
      <c r="Q925">
        <v>1.86</v>
      </c>
      <c r="R925" t="str" cm="1">
        <f t="array" ref="R9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5">
        <v>1</v>
      </c>
      <c r="T925">
        <v>2</v>
      </c>
      <c r="U925">
        <v>3</v>
      </c>
      <c r="V925">
        <v>1</v>
      </c>
      <c r="W925">
        <v>0</v>
      </c>
      <c r="X925">
        <v>1</v>
      </c>
      <c r="Y925">
        <v>75</v>
      </c>
      <c r="Z925" t="s">
        <v>431</v>
      </c>
      <c r="AA925">
        <v>-1</v>
      </c>
      <c r="AB925">
        <v>-1</v>
      </c>
      <c r="AC925">
        <v>2</v>
      </c>
      <c r="AD925">
        <v>0</v>
      </c>
      <c r="AE925">
        <v>4</v>
      </c>
      <c r="AF925">
        <v>2</v>
      </c>
      <c r="AG925">
        <v>1</v>
      </c>
      <c r="AH925">
        <v>1</v>
      </c>
      <c r="AI925">
        <v>6</v>
      </c>
      <c r="AJ925">
        <v>0</v>
      </c>
      <c r="AK925">
        <v>-1</v>
      </c>
      <c r="AL925">
        <v>-1</v>
      </c>
      <c r="AM925">
        <v>-1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0</v>
      </c>
      <c r="AV925">
        <v>0</v>
      </c>
      <c r="AW925">
        <v>2.12</v>
      </c>
      <c r="AX925">
        <v>46</v>
      </c>
      <c r="AY925">
        <v>73</v>
      </c>
      <c r="AZ925">
        <v>35</v>
      </c>
      <c r="BA925">
        <v>12</v>
      </c>
      <c r="BB925">
        <v>0</v>
      </c>
      <c r="BC925">
        <v>23</v>
      </c>
      <c r="BD925">
        <v>66</v>
      </c>
      <c r="BE925">
        <v>39</v>
      </c>
      <c r="BF925">
        <v>73</v>
      </c>
      <c r="BG925">
        <v>0</v>
      </c>
      <c r="BH925">
        <v>5.77</v>
      </c>
      <c r="BI925">
        <v>2.4700000000000002</v>
      </c>
      <c r="BJ925">
        <v>3.41</v>
      </c>
      <c r="BK925">
        <v>3.01</v>
      </c>
      <c r="BL925">
        <f>1/Table1[[#This Row],[odds_ft_home_team_win]]+1/Table1[[#This Row],[odds_ft_draw]]+1/Table1[[#This Row],[odds_ft_away_team_win]]-1</f>
        <v>3.0339345181213506E-2</v>
      </c>
      <c r="BM925">
        <f>Table1[[#This Row],[Margin]]/3</f>
        <v>1.0113115060404501E-2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t="s">
        <v>75</v>
      </c>
      <c r="BU925">
        <f>VLOOKUP(Table1[[#This Row],[Reference]],metron,11,FALSE)</f>
        <v>1.344038264434575</v>
      </c>
      <c r="BV925">
        <f>VLOOKUP(Table1[[#This Row],[Reference]],metron,12,FALSE)</f>
        <v>1.1515772691037469</v>
      </c>
    </row>
    <row r="926" spans="1:74" hidden="1" x14ac:dyDescent="0.45">
      <c r="A926" t="s">
        <v>5417</v>
      </c>
      <c r="B926">
        <v>1360465200</v>
      </c>
      <c r="C926" s="3" t="s">
        <v>432</v>
      </c>
      <c r="D926" t="s">
        <v>65</v>
      </c>
      <c r="E926" t="s">
        <v>66</v>
      </c>
      <c r="F926" t="s">
        <v>89</v>
      </c>
      <c r="G926" t="s">
        <v>73</v>
      </c>
      <c r="H926" t="s">
        <v>66</v>
      </c>
      <c r="I926">
        <f>MROUND(Table1[[#This Row],[Prob_H]]*100,2)/100</f>
        <v>0.44</v>
      </c>
      <c r="J926">
        <f>1/Table1[[#This Row],[odds_ft_home_team_win]]-Table1[[#This Row],[Margin/3]]</f>
        <v>0.43630476417801872</v>
      </c>
      <c r="K926">
        <f>1/Table1[[#This Row],[odds_ft_draw]]-Table1[[#This Row],[Margin/3]]</f>
        <v>0.28142138225382046</v>
      </c>
      <c r="L926">
        <f>1/Table1[[#This Row],[odds_ft_away_team_win]]-Table1[[#This Row],[Margin/3]]</f>
        <v>0.28227385356816076</v>
      </c>
      <c r="M926">
        <v>6</v>
      </c>
      <c r="N926">
        <v>0.64</v>
      </c>
      <c r="O926">
        <v>0.7</v>
      </c>
      <c r="P926">
        <v>0.82</v>
      </c>
      <c r="Q926">
        <v>1</v>
      </c>
      <c r="R926" t="str" cm="1">
        <f t="array" ref="R9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6">
        <v>1</v>
      </c>
      <c r="T926">
        <v>3</v>
      </c>
      <c r="U926">
        <v>4</v>
      </c>
      <c r="V926">
        <v>2</v>
      </c>
      <c r="W926">
        <v>1</v>
      </c>
      <c r="X926">
        <v>1</v>
      </c>
      <c r="Y926">
        <v>14</v>
      </c>
      <c r="Z926" t="s">
        <v>433</v>
      </c>
      <c r="AA926">
        <v>-1</v>
      </c>
      <c r="AB926">
        <v>-1</v>
      </c>
      <c r="AC926">
        <v>3</v>
      </c>
      <c r="AD926">
        <v>0</v>
      </c>
      <c r="AE926">
        <v>2</v>
      </c>
      <c r="AF926">
        <v>0</v>
      </c>
      <c r="AG926">
        <v>1</v>
      </c>
      <c r="AH926">
        <v>2</v>
      </c>
      <c r="AI926">
        <v>1</v>
      </c>
      <c r="AJ926">
        <v>1</v>
      </c>
      <c r="AK926">
        <v>-1</v>
      </c>
      <c r="AL926">
        <v>-1</v>
      </c>
      <c r="AM926">
        <v>-1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0</v>
      </c>
      <c r="AV926">
        <v>0</v>
      </c>
      <c r="AW926">
        <v>2.5</v>
      </c>
      <c r="AX926">
        <v>58</v>
      </c>
      <c r="AY926">
        <v>87</v>
      </c>
      <c r="AZ926">
        <v>48</v>
      </c>
      <c r="BA926">
        <v>20</v>
      </c>
      <c r="BB926">
        <v>0</v>
      </c>
      <c r="BC926">
        <v>20</v>
      </c>
      <c r="BD926">
        <v>67</v>
      </c>
      <c r="BE926">
        <v>48</v>
      </c>
      <c r="BF926">
        <v>91</v>
      </c>
      <c r="BG926">
        <v>0</v>
      </c>
      <c r="BH926">
        <v>5.4</v>
      </c>
      <c r="BI926">
        <v>2.2400000000000002</v>
      </c>
      <c r="BJ926">
        <v>3.43</v>
      </c>
      <c r="BK926">
        <v>3.42</v>
      </c>
      <c r="BL926">
        <f>1/Table1[[#This Row],[odds_ft_home_team_win]]+1/Table1[[#This Row],[odds_ft_draw]]+1/Table1[[#This Row],[odds_ft_away_team_win]]-1</f>
        <v>3.0371421751657968E-2</v>
      </c>
      <c r="BM926">
        <f>Table1[[#This Row],[Margin]]/3</f>
        <v>1.0123807250552655E-2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121</v>
      </c>
      <c r="BU926">
        <f>VLOOKUP(Table1[[#This Row],[Reference]],metron,11,FALSE)</f>
        <v>1.4140979689366791</v>
      </c>
      <c r="BV926">
        <f>VLOOKUP(Table1[[#This Row],[Reference]],metron,12,FALSE)</f>
        <v>1.0666666666666671</v>
      </c>
    </row>
    <row r="927" spans="1:74" hidden="1" x14ac:dyDescent="0.45">
      <c r="A927" t="s">
        <v>5417</v>
      </c>
      <c r="B927">
        <v>1360465200</v>
      </c>
      <c r="C927" s="3" t="s">
        <v>432</v>
      </c>
      <c r="D927" t="s">
        <v>65</v>
      </c>
      <c r="E927" t="s">
        <v>66</v>
      </c>
      <c r="F927" t="s">
        <v>93</v>
      </c>
      <c r="G927" t="s">
        <v>102</v>
      </c>
      <c r="H927" t="s">
        <v>66</v>
      </c>
      <c r="I927">
        <f>MROUND(Table1[[#This Row],[Prob_H]]*100,2)/100</f>
        <v>0.48</v>
      </c>
      <c r="J927">
        <f>1/Table1[[#This Row],[odds_ft_home_team_win]]-Table1[[#This Row],[Margin/3]]</f>
        <v>0.48447974977055713</v>
      </c>
      <c r="K927">
        <f>1/Table1[[#This Row],[odds_ft_draw]]-Table1[[#This Row],[Margin/3]]</f>
        <v>0.26567333874271404</v>
      </c>
      <c r="L927">
        <f>1/Table1[[#This Row],[odds_ft_away_team_win]]-Table1[[#This Row],[Margin/3]]</f>
        <v>0.2498469114867288</v>
      </c>
      <c r="M927">
        <v>6</v>
      </c>
      <c r="N927">
        <v>1.2</v>
      </c>
      <c r="O927">
        <v>1</v>
      </c>
      <c r="P927">
        <v>1.39</v>
      </c>
      <c r="Q927">
        <v>0.82</v>
      </c>
      <c r="R927" t="str" cm="1">
        <f t="array" ref="R9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27">
        <v>2</v>
      </c>
      <c r="T927">
        <v>1</v>
      </c>
      <c r="U927">
        <v>3</v>
      </c>
      <c r="V927">
        <v>1</v>
      </c>
      <c r="W927">
        <v>1</v>
      </c>
      <c r="X927">
        <v>0</v>
      </c>
      <c r="Y927" t="s">
        <v>434</v>
      </c>
      <c r="Z927">
        <v>64</v>
      </c>
      <c r="AA927">
        <v>-1</v>
      </c>
      <c r="AB927">
        <v>-1</v>
      </c>
      <c r="AC927">
        <v>3</v>
      </c>
      <c r="AD927">
        <v>0</v>
      </c>
      <c r="AE927">
        <v>1</v>
      </c>
      <c r="AF927">
        <v>0</v>
      </c>
      <c r="AG927">
        <v>1</v>
      </c>
      <c r="AH927">
        <v>2</v>
      </c>
      <c r="AI927">
        <v>0</v>
      </c>
      <c r="AJ927">
        <v>1</v>
      </c>
      <c r="AK927">
        <v>-1</v>
      </c>
      <c r="AL927">
        <v>-1</v>
      </c>
      <c r="AM927">
        <v>-1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0</v>
      </c>
      <c r="AV927">
        <v>0</v>
      </c>
      <c r="AW927">
        <v>2.66</v>
      </c>
      <c r="AX927">
        <v>63</v>
      </c>
      <c r="AY927">
        <v>81</v>
      </c>
      <c r="AZ927">
        <v>52</v>
      </c>
      <c r="BA927">
        <v>33</v>
      </c>
      <c r="BB927">
        <v>10</v>
      </c>
      <c r="BC927">
        <v>19</v>
      </c>
      <c r="BD927">
        <v>72</v>
      </c>
      <c r="BE927">
        <v>47</v>
      </c>
      <c r="BF927">
        <v>86</v>
      </c>
      <c r="BG927">
        <v>0</v>
      </c>
      <c r="BH927">
        <v>4.97</v>
      </c>
      <c r="BI927">
        <v>2.02</v>
      </c>
      <c r="BJ927">
        <v>3.62</v>
      </c>
      <c r="BK927">
        <v>3.84</v>
      </c>
      <c r="BL927">
        <f>1/Table1[[#This Row],[odds_ft_home_team_win]]+1/Table1[[#This Row],[odds_ft_draw]]+1/Table1[[#This Row],[odds_ft_away_team_win]]-1</f>
        <v>3.170926553981368E-2</v>
      </c>
      <c r="BM927">
        <f>Table1[[#This Row],[Margin]]/3</f>
        <v>1.0569755179937893E-2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 t="s">
        <v>95</v>
      </c>
      <c r="BU927">
        <f>VLOOKUP(Table1[[#This Row],[Reference]],metron,11,FALSE)</f>
        <v>1.510877192982456</v>
      </c>
      <c r="BV927">
        <f>VLOOKUP(Table1[[#This Row],[Reference]],metron,12,FALSE)</f>
        <v>1.0163157894736841</v>
      </c>
    </row>
    <row r="928" spans="1:74" hidden="1" x14ac:dyDescent="0.45">
      <c r="A928" t="s">
        <v>5417</v>
      </c>
      <c r="B928">
        <v>1360519200</v>
      </c>
      <c r="C928" s="3" t="s">
        <v>435</v>
      </c>
      <c r="D928" t="s">
        <v>65</v>
      </c>
      <c r="E928" t="s">
        <v>66</v>
      </c>
      <c r="F928" t="s">
        <v>97</v>
      </c>
      <c r="G928" t="s">
        <v>68</v>
      </c>
      <c r="H928" t="s">
        <v>66</v>
      </c>
      <c r="I928">
        <f>MROUND(Table1[[#This Row],[Prob_H]]*100,2)/100</f>
        <v>0.38</v>
      </c>
      <c r="J928">
        <f>1/Table1[[#This Row],[odds_ft_home_team_win]]-Table1[[#This Row],[Margin/3]]</f>
        <v>0.3773833297203244</v>
      </c>
      <c r="K928">
        <f>1/Table1[[#This Row],[odds_ft_draw]]-Table1[[#This Row],[Margin/3]]</f>
        <v>0.28918762810030868</v>
      </c>
      <c r="L928">
        <f>1/Table1[[#This Row],[odds_ft_away_team_win]]-Table1[[#This Row],[Margin/3]]</f>
        <v>0.33342904217936703</v>
      </c>
      <c r="M928">
        <v>6</v>
      </c>
      <c r="N928">
        <v>1.85</v>
      </c>
      <c r="O928">
        <v>1.27</v>
      </c>
      <c r="P928">
        <v>1.65</v>
      </c>
      <c r="Q928">
        <v>1.61</v>
      </c>
      <c r="R928" t="str" cm="1">
        <f t="array" ref="R9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8">
        <v>1</v>
      </c>
      <c r="T928">
        <v>4</v>
      </c>
      <c r="U928">
        <v>5</v>
      </c>
      <c r="V928">
        <v>1</v>
      </c>
      <c r="W928">
        <v>0</v>
      </c>
      <c r="X928">
        <v>1</v>
      </c>
      <c r="Y928">
        <v>78</v>
      </c>
      <c r="Z928" t="s">
        <v>436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-1</v>
      </c>
      <c r="AL928">
        <v>-1</v>
      </c>
      <c r="AM928">
        <v>-1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0</v>
      </c>
      <c r="AV928">
        <v>0</v>
      </c>
      <c r="AW928">
        <v>2.41</v>
      </c>
      <c r="AX928">
        <v>54</v>
      </c>
      <c r="AY928">
        <v>71</v>
      </c>
      <c r="AZ928">
        <v>46</v>
      </c>
      <c r="BA928">
        <v>25</v>
      </c>
      <c r="BB928">
        <v>8</v>
      </c>
      <c r="BC928">
        <v>42</v>
      </c>
      <c r="BD928">
        <v>55</v>
      </c>
      <c r="BE928">
        <v>33</v>
      </c>
      <c r="BF928">
        <v>75</v>
      </c>
      <c r="BG928">
        <v>0</v>
      </c>
      <c r="BH928">
        <v>3.93</v>
      </c>
      <c r="BI928">
        <v>2.58</v>
      </c>
      <c r="BJ928">
        <v>3.34</v>
      </c>
      <c r="BK928">
        <v>2.91</v>
      </c>
      <c r="BL928">
        <f>1/Table1[[#This Row],[odds_ft_home_team_win]]+1/Table1[[#This Row],[odds_ft_draw]]+1/Table1[[#This Row],[odds_ft_away_team_win]]-1</f>
        <v>3.0640708513445247E-2</v>
      </c>
      <c r="BM928">
        <f>Table1[[#This Row],[Margin]]/3</f>
        <v>1.0213569504481749E-2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 t="s">
        <v>100</v>
      </c>
      <c r="BU928">
        <f>VLOOKUP(Table1[[#This Row],[Reference]],metron,11,FALSE)</f>
        <v>1.330562659846547</v>
      </c>
      <c r="BV928">
        <f>VLOOKUP(Table1[[#This Row],[Reference]],metron,12,FALSE)</f>
        <v>1.1595268542199491</v>
      </c>
    </row>
    <row r="929" spans="1:74" hidden="1" x14ac:dyDescent="0.45">
      <c r="A929" t="s">
        <v>5417</v>
      </c>
      <c r="B929">
        <v>1360533600</v>
      </c>
      <c r="C929" s="3" t="s">
        <v>437</v>
      </c>
      <c r="D929" t="s">
        <v>65</v>
      </c>
      <c r="E929" t="s">
        <v>66</v>
      </c>
      <c r="F929" t="s">
        <v>88</v>
      </c>
      <c r="G929" t="s">
        <v>103</v>
      </c>
      <c r="H929" t="s">
        <v>66</v>
      </c>
      <c r="I929">
        <f>MROUND(Table1[[#This Row],[Prob_H]]*100,2)/100</f>
        <v>0.48</v>
      </c>
      <c r="J929">
        <f>1/Table1[[#This Row],[odds_ft_home_team_win]]-Table1[[#This Row],[Margin/3]]</f>
        <v>0.48472269620453806</v>
      </c>
      <c r="K929">
        <f>1/Table1[[#This Row],[odds_ft_draw]]-Table1[[#This Row],[Margin/3]]</f>
        <v>0.27869053229450547</v>
      </c>
      <c r="L929">
        <f>1/Table1[[#This Row],[odds_ft_away_team_win]]-Table1[[#This Row],[Margin/3]]</f>
        <v>0.23658677150095658</v>
      </c>
      <c r="M929">
        <v>6</v>
      </c>
      <c r="N929">
        <v>2.1</v>
      </c>
      <c r="O929">
        <v>0.5</v>
      </c>
      <c r="P929">
        <v>1.84</v>
      </c>
      <c r="Q929">
        <v>0.53</v>
      </c>
      <c r="R929" t="str" cm="1">
        <f t="array" ref="R9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1</v>
      </c>
      <c r="Z929">
        <v>10</v>
      </c>
      <c r="AA929">
        <v>-1</v>
      </c>
      <c r="AB929">
        <v>-1</v>
      </c>
      <c r="AC929">
        <v>3</v>
      </c>
      <c r="AD929">
        <v>0</v>
      </c>
      <c r="AE929">
        <v>2</v>
      </c>
      <c r="AF929">
        <v>0</v>
      </c>
      <c r="AG929">
        <v>2</v>
      </c>
      <c r="AH929">
        <v>1</v>
      </c>
      <c r="AI929">
        <v>1</v>
      </c>
      <c r="AJ929">
        <v>1</v>
      </c>
      <c r="AK929">
        <v>-1</v>
      </c>
      <c r="AL929">
        <v>-1</v>
      </c>
      <c r="AM929">
        <v>-1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0</v>
      </c>
      <c r="AV929">
        <v>0</v>
      </c>
      <c r="AW929">
        <v>2.2000000000000002</v>
      </c>
      <c r="AX929">
        <v>40</v>
      </c>
      <c r="AY929">
        <v>70</v>
      </c>
      <c r="AZ929">
        <v>40</v>
      </c>
      <c r="BA929">
        <v>20</v>
      </c>
      <c r="BB929">
        <v>0</v>
      </c>
      <c r="BC929">
        <v>25</v>
      </c>
      <c r="BD929">
        <v>70</v>
      </c>
      <c r="BE929">
        <v>30</v>
      </c>
      <c r="BF929">
        <v>80</v>
      </c>
      <c r="BG929">
        <v>0</v>
      </c>
      <c r="BH929">
        <v>5.0999999999999996</v>
      </c>
      <c r="BI929">
        <v>2.02</v>
      </c>
      <c r="BJ929">
        <v>3.46</v>
      </c>
      <c r="BK929">
        <v>4.05</v>
      </c>
      <c r="BL929">
        <f>1/Table1[[#This Row],[odds_ft_home_team_win]]+1/Table1[[#This Row],[odds_ft_draw]]+1/Table1[[#This Row],[odds_ft_away_team_win]]-1</f>
        <v>3.0980426237871006E-2</v>
      </c>
      <c r="BM929">
        <f>Table1[[#This Row],[Margin]]/3</f>
        <v>1.0326808745957003E-2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 t="s">
        <v>91</v>
      </c>
      <c r="BU929">
        <f>VLOOKUP(Table1[[#This Row],[Reference]],metron,11,FALSE)</f>
        <v>1.510877192982456</v>
      </c>
      <c r="BV929">
        <f>VLOOKUP(Table1[[#This Row],[Reference]],metron,12,FALSE)</f>
        <v>1.0163157894736841</v>
      </c>
    </row>
    <row r="930" spans="1:74" hidden="1" x14ac:dyDescent="0.45">
      <c r="A930" t="s">
        <v>5416</v>
      </c>
      <c r="B930">
        <v>1376699400</v>
      </c>
      <c r="C930" s="3" t="s">
        <v>670</v>
      </c>
      <c r="D930" t="s">
        <v>65</v>
      </c>
      <c r="E930" t="s">
        <v>66</v>
      </c>
      <c r="F930" t="s">
        <v>78</v>
      </c>
      <c r="G930" t="s">
        <v>93</v>
      </c>
      <c r="H930" t="s">
        <v>66</v>
      </c>
      <c r="I930">
        <f>MROUND(Table1[[#This Row],[Prob_H]]*100,2)/100</f>
        <v>0.56000000000000005</v>
      </c>
      <c r="J930">
        <f>1/Table1[[#This Row],[odds_ft_home_team_win]]-Table1[[#This Row],[Margin/3]]</f>
        <v>0.55821599758324913</v>
      </c>
      <c r="K930">
        <f>1/Table1[[#This Row],[odds_ft_draw]]-Table1[[#This Row],[Margin/3]]</f>
        <v>0.25528616879135135</v>
      </c>
      <c r="L930">
        <f>1/Table1[[#This Row],[odds_ft_away_team_win]]-Table1[[#This Row],[Margin/3]]</f>
        <v>0.18649783362539948</v>
      </c>
      <c r="M930">
        <v>6</v>
      </c>
      <c r="N930">
        <v>1.5</v>
      </c>
      <c r="O930">
        <v>0.67</v>
      </c>
      <c r="P930">
        <v>1.78</v>
      </c>
      <c r="Q930">
        <v>1.06</v>
      </c>
      <c r="R930" t="str" cm="1">
        <f t="array" ref="R9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0">
        <v>2</v>
      </c>
      <c r="T930">
        <v>0</v>
      </c>
      <c r="U930">
        <v>2</v>
      </c>
      <c r="V930">
        <v>0</v>
      </c>
      <c r="W930">
        <v>0</v>
      </c>
      <c r="X930">
        <v>0</v>
      </c>
      <c r="Y930" t="s">
        <v>671</v>
      </c>
      <c r="AA930">
        <v>2</v>
      </c>
      <c r="AB930">
        <v>5</v>
      </c>
      <c r="AC930">
        <v>3</v>
      </c>
      <c r="AD930">
        <v>0</v>
      </c>
      <c r="AE930">
        <v>2</v>
      </c>
      <c r="AF930">
        <v>0</v>
      </c>
      <c r="AG930">
        <v>1</v>
      </c>
      <c r="AH930">
        <v>2</v>
      </c>
      <c r="AI930">
        <v>0</v>
      </c>
      <c r="AJ930">
        <v>2</v>
      </c>
      <c r="AK930">
        <v>14</v>
      </c>
      <c r="AL930">
        <v>19</v>
      </c>
      <c r="AM930">
        <v>7</v>
      </c>
      <c r="AN930">
        <v>8</v>
      </c>
      <c r="AO930">
        <v>7</v>
      </c>
      <c r="AP930">
        <v>11</v>
      </c>
      <c r="AQ930">
        <v>14</v>
      </c>
      <c r="AR930">
        <v>16</v>
      </c>
      <c r="AS930">
        <v>48</v>
      </c>
      <c r="AT930">
        <v>52</v>
      </c>
      <c r="AU930">
        <v>0</v>
      </c>
      <c r="AV930">
        <v>0</v>
      </c>
      <c r="AW930">
        <v>4.34</v>
      </c>
      <c r="AX930">
        <v>84</v>
      </c>
      <c r="AY930">
        <v>100</v>
      </c>
      <c r="AZ930">
        <v>84</v>
      </c>
      <c r="BA930">
        <v>42</v>
      </c>
      <c r="BB930">
        <v>42</v>
      </c>
      <c r="BC930">
        <v>42</v>
      </c>
      <c r="BD930">
        <v>100</v>
      </c>
      <c r="BE930">
        <v>84</v>
      </c>
      <c r="BF930">
        <v>100</v>
      </c>
      <c r="BG930">
        <v>7.83</v>
      </c>
      <c r="BH930">
        <v>6.83</v>
      </c>
      <c r="BI930">
        <v>1.76</v>
      </c>
      <c r="BJ930">
        <v>3.77</v>
      </c>
      <c r="BK930">
        <v>5.09</v>
      </c>
      <c r="BL930">
        <f>1/Table1[[#This Row],[odds_ft_home_team_win]]+1/Table1[[#This Row],[odds_ft_draw]]+1/Table1[[#This Row],[odds_ft_away_team_win]]-1</f>
        <v>2.9897461795707292E-2</v>
      </c>
      <c r="BM930">
        <f>Table1[[#This Row],[Margin]]/3</f>
        <v>9.9658205985690973E-3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 t="s">
        <v>106</v>
      </c>
      <c r="BU930">
        <f>VLOOKUP(Table1[[#This Row],[Reference]],metron,11,FALSE)</f>
        <v>1.7546812539448771</v>
      </c>
      <c r="BV930">
        <f>VLOOKUP(Table1[[#This Row],[Reference]],metron,12,FALSE)</f>
        <v>0.93456764148958549</v>
      </c>
    </row>
    <row r="931" spans="1:74" hidden="1" x14ac:dyDescent="0.45">
      <c r="A931" t="s">
        <v>5416</v>
      </c>
      <c r="B931">
        <v>1376706600</v>
      </c>
      <c r="C931" s="3" t="s">
        <v>672</v>
      </c>
      <c r="D931" t="s">
        <v>65</v>
      </c>
      <c r="E931" t="s">
        <v>66</v>
      </c>
      <c r="F931" t="s">
        <v>88</v>
      </c>
      <c r="G931" t="s">
        <v>68</v>
      </c>
      <c r="H931" t="s">
        <v>66</v>
      </c>
      <c r="I931">
        <f>MROUND(Table1[[#This Row],[Prob_H]]*100,2)/100</f>
        <v>0.38</v>
      </c>
      <c r="J931">
        <f>1/Table1[[#This Row],[odds_ft_home_team_win]]-Table1[[#This Row],[Margin/3]]</f>
        <v>0.37143574379027133</v>
      </c>
      <c r="K931">
        <f>1/Table1[[#This Row],[odds_ft_draw]]-Table1[[#This Row],[Margin/3]]</f>
        <v>0.28915755208208471</v>
      </c>
      <c r="L931">
        <f>1/Table1[[#This Row],[odds_ft_away_team_win]]-Table1[[#This Row],[Margin/3]]</f>
        <v>0.33940670412764395</v>
      </c>
      <c r="M931">
        <v>6</v>
      </c>
      <c r="N931">
        <v>3</v>
      </c>
      <c r="O931">
        <v>1.5</v>
      </c>
      <c r="P931">
        <v>2.19</v>
      </c>
      <c r="Q931">
        <v>1.22</v>
      </c>
      <c r="R931" t="str" cm="1">
        <f t="array" ref="R9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1">
        <v>3</v>
      </c>
      <c r="T931">
        <v>0</v>
      </c>
      <c r="U931">
        <v>3</v>
      </c>
      <c r="V931">
        <v>1</v>
      </c>
      <c r="W931">
        <v>1</v>
      </c>
      <c r="X931">
        <v>0</v>
      </c>
      <c r="Y931" t="s">
        <v>673</v>
      </c>
      <c r="AA931">
        <v>4</v>
      </c>
      <c r="AB931">
        <v>5</v>
      </c>
      <c r="AC931">
        <v>0</v>
      </c>
      <c r="AD931">
        <v>0</v>
      </c>
      <c r="AE931">
        <v>2</v>
      </c>
      <c r="AF931">
        <v>0</v>
      </c>
      <c r="AG931">
        <v>0</v>
      </c>
      <c r="AH931">
        <v>0</v>
      </c>
      <c r="AI931">
        <v>1</v>
      </c>
      <c r="AJ931">
        <v>1</v>
      </c>
      <c r="AK931">
        <v>14</v>
      </c>
      <c r="AL931">
        <v>10</v>
      </c>
      <c r="AM931">
        <v>10</v>
      </c>
      <c r="AN931">
        <v>4</v>
      </c>
      <c r="AO931">
        <v>4</v>
      </c>
      <c r="AP931">
        <v>6</v>
      </c>
      <c r="AQ931">
        <v>14</v>
      </c>
      <c r="AR931">
        <v>11</v>
      </c>
      <c r="AS931">
        <v>48</v>
      </c>
      <c r="AT931">
        <v>52</v>
      </c>
      <c r="AU931">
        <v>0</v>
      </c>
      <c r="AV931">
        <v>0</v>
      </c>
      <c r="AW931">
        <v>3</v>
      </c>
      <c r="AX931">
        <v>50</v>
      </c>
      <c r="AY931">
        <v>100</v>
      </c>
      <c r="AZ931">
        <v>50</v>
      </c>
      <c r="BA931">
        <v>25</v>
      </c>
      <c r="BB931">
        <v>25</v>
      </c>
      <c r="BC931">
        <v>50</v>
      </c>
      <c r="BD931">
        <v>100</v>
      </c>
      <c r="BE931">
        <v>25</v>
      </c>
      <c r="BF931">
        <v>100</v>
      </c>
      <c r="BG931">
        <v>9</v>
      </c>
      <c r="BH931">
        <v>6</v>
      </c>
      <c r="BI931">
        <v>2.62</v>
      </c>
      <c r="BJ931">
        <v>3.34</v>
      </c>
      <c r="BK931">
        <v>2.86</v>
      </c>
      <c r="BL931">
        <f>1/Table1[[#This Row],[odds_ft_home_team_win]]+1/Table1[[#This Row],[odds_ft_draw]]+1/Table1[[#This Row],[odds_ft_away_team_win]]-1</f>
        <v>3.0730936568117206E-2</v>
      </c>
      <c r="BM931">
        <f>Table1[[#This Row],[Margin]]/3</f>
        <v>1.0243645522705735E-2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91</v>
      </c>
      <c r="BU931">
        <f>VLOOKUP(Table1[[#This Row],[Reference]],metron,11,FALSE)</f>
        <v>1.330562659846547</v>
      </c>
      <c r="BV931">
        <f>VLOOKUP(Table1[[#This Row],[Reference]],metron,12,FALSE)</f>
        <v>1.1595268542199491</v>
      </c>
    </row>
    <row r="932" spans="1:74" hidden="1" x14ac:dyDescent="0.45">
      <c r="A932" t="s">
        <v>5416</v>
      </c>
      <c r="B932">
        <v>1376776800</v>
      </c>
      <c r="C932" s="3" t="s">
        <v>674</v>
      </c>
      <c r="D932" t="s">
        <v>65</v>
      </c>
      <c r="E932" t="s">
        <v>66</v>
      </c>
      <c r="F932" t="s">
        <v>611</v>
      </c>
      <c r="G932" t="s">
        <v>80</v>
      </c>
      <c r="H932" t="s">
        <v>66</v>
      </c>
      <c r="I932">
        <f>MROUND(Table1[[#This Row],[Prob_H]]*100,2)/100</f>
        <v>0.54</v>
      </c>
      <c r="J932">
        <f>1/Table1[[#This Row],[odds_ft_home_team_win]]-Table1[[#This Row],[Margin/3]]</f>
        <v>0.54865662949618543</v>
      </c>
      <c r="K932">
        <f>1/Table1[[#This Row],[odds_ft_draw]]-Table1[[#This Row],[Margin/3]]</f>
        <v>0.25809392636439876</v>
      </c>
      <c r="L932">
        <f>1/Table1[[#This Row],[odds_ft_away_team_win]]-Table1[[#This Row],[Margin/3]]</f>
        <v>0.19324944413941567</v>
      </c>
      <c r="M932">
        <v>6</v>
      </c>
      <c r="N932">
        <v>2</v>
      </c>
      <c r="O932">
        <v>1.5</v>
      </c>
      <c r="P932">
        <v>1.1200000000000001</v>
      </c>
      <c r="Q932">
        <v>1</v>
      </c>
      <c r="R932" t="str" cm="1">
        <f t="array" ref="R9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AA932">
        <v>8</v>
      </c>
      <c r="AB932">
        <v>6</v>
      </c>
      <c r="AC932">
        <v>1</v>
      </c>
      <c r="AD932">
        <v>0</v>
      </c>
      <c r="AE932">
        <v>4</v>
      </c>
      <c r="AF932">
        <v>0</v>
      </c>
      <c r="AG932">
        <v>0</v>
      </c>
      <c r="AH932">
        <v>1</v>
      </c>
      <c r="AI932">
        <v>1</v>
      </c>
      <c r="AJ932">
        <v>3</v>
      </c>
      <c r="AK932">
        <v>17</v>
      </c>
      <c r="AL932">
        <v>11</v>
      </c>
      <c r="AM932">
        <v>7</v>
      </c>
      <c r="AN932">
        <v>9</v>
      </c>
      <c r="AO932">
        <v>10</v>
      </c>
      <c r="AP932">
        <v>2</v>
      </c>
      <c r="AQ932">
        <v>17</v>
      </c>
      <c r="AR932">
        <v>18</v>
      </c>
      <c r="AS932">
        <v>48</v>
      </c>
      <c r="AT932">
        <v>52</v>
      </c>
      <c r="AU932">
        <v>0</v>
      </c>
      <c r="AV932">
        <v>0</v>
      </c>
      <c r="AW932">
        <v>3.5</v>
      </c>
      <c r="AX932">
        <v>50</v>
      </c>
      <c r="AY932">
        <v>100</v>
      </c>
      <c r="AZ932">
        <v>75</v>
      </c>
      <c r="BA932">
        <v>50</v>
      </c>
      <c r="BB932">
        <v>25</v>
      </c>
      <c r="BC932">
        <v>0</v>
      </c>
      <c r="BD932">
        <v>100</v>
      </c>
      <c r="BE932">
        <v>75</v>
      </c>
      <c r="BF932">
        <v>100</v>
      </c>
      <c r="BG932">
        <v>5</v>
      </c>
      <c r="BH932">
        <v>4</v>
      </c>
      <c r="BI932">
        <v>1.79</v>
      </c>
      <c r="BJ932">
        <v>3.73</v>
      </c>
      <c r="BK932">
        <v>4.92</v>
      </c>
      <c r="BL932">
        <f>1/Table1[[#This Row],[odds_ft_home_team_win]]+1/Table1[[#This Row],[odds_ft_draw]]+1/Table1[[#This Row],[odds_ft_away_team_win]]-1</f>
        <v>3.0007765142728626E-2</v>
      </c>
      <c r="BM932">
        <f>Table1[[#This Row],[Margin]]/3</f>
        <v>1.0002588380909542E-2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 t="s">
        <v>614</v>
      </c>
      <c r="BU932">
        <f>VLOOKUP(Table1[[#This Row],[Reference]],metron,11,FALSE)</f>
        <v>1.684957590444867</v>
      </c>
      <c r="BV932">
        <f>VLOOKUP(Table1[[#This Row],[Reference]],metron,12,FALSE)</f>
        <v>0.95101263631642718</v>
      </c>
    </row>
    <row r="933" spans="1:74" hidden="1" x14ac:dyDescent="0.45">
      <c r="A933" t="s">
        <v>5416</v>
      </c>
      <c r="B933">
        <v>1376776800</v>
      </c>
      <c r="C933" s="3" t="s">
        <v>674</v>
      </c>
      <c r="D933" t="s">
        <v>65</v>
      </c>
      <c r="E933" t="s">
        <v>66</v>
      </c>
      <c r="F933" t="s">
        <v>77</v>
      </c>
      <c r="G933" t="s">
        <v>102</v>
      </c>
      <c r="H933" t="s">
        <v>66</v>
      </c>
      <c r="I933">
        <f>MROUND(Table1[[#This Row],[Prob_H]]*100,2)/100</f>
        <v>0.66</v>
      </c>
      <c r="J933">
        <f>1/Table1[[#This Row],[odds_ft_home_team_win]]-Table1[[#This Row],[Margin/3]]</f>
        <v>0.65166354591094966</v>
      </c>
      <c r="K933">
        <f>1/Table1[[#This Row],[odds_ft_draw]]-Table1[[#This Row],[Margin/3]]</f>
        <v>0.22415367431936922</v>
      </c>
      <c r="L933">
        <f>1/Table1[[#This Row],[odds_ft_away_team_win]]-Table1[[#This Row],[Margin/3]]</f>
        <v>0.12418277976968115</v>
      </c>
      <c r="M933">
        <v>6</v>
      </c>
      <c r="N933">
        <v>2.33</v>
      </c>
      <c r="O933">
        <v>0</v>
      </c>
      <c r="P933">
        <v>2</v>
      </c>
      <c r="Q933">
        <v>0.53</v>
      </c>
      <c r="R933" t="str" cm="1">
        <f t="array" ref="R9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29</v>
      </c>
      <c r="AA933">
        <v>8</v>
      </c>
      <c r="AB933">
        <v>4</v>
      </c>
      <c r="AC933">
        <v>5</v>
      </c>
      <c r="AD933">
        <v>1</v>
      </c>
      <c r="AE933">
        <v>4</v>
      </c>
      <c r="AF933">
        <v>0</v>
      </c>
      <c r="AG933">
        <v>2</v>
      </c>
      <c r="AH933">
        <v>4</v>
      </c>
      <c r="AI933">
        <v>1</v>
      </c>
      <c r="AJ933">
        <v>3</v>
      </c>
      <c r="AK933">
        <v>14</v>
      </c>
      <c r="AL933">
        <v>11</v>
      </c>
      <c r="AM933">
        <v>6</v>
      </c>
      <c r="AN933">
        <v>4</v>
      </c>
      <c r="AO933">
        <v>8</v>
      </c>
      <c r="AP933">
        <v>7</v>
      </c>
      <c r="AQ933">
        <v>14</v>
      </c>
      <c r="AR933">
        <v>14</v>
      </c>
      <c r="AS933">
        <v>51</v>
      </c>
      <c r="AT933">
        <v>49</v>
      </c>
      <c r="AU933">
        <v>0</v>
      </c>
      <c r="AV933">
        <v>0</v>
      </c>
      <c r="AW933">
        <v>1.67</v>
      </c>
      <c r="AX933">
        <v>34</v>
      </c>
      <c r="AY933">
        <v>34</v>
      </c>
      <c r="AZ933">
        <v>17</v>
      </c>
      <c r="BA933">
        <v>17</v>
      </c>
      <c r="BB933">
        <v>0</v>
      </c>
      <c r="BC933">
        <v>0</v>
      </c>
      <c r="BD933">
        <v>17</v>
      </c>
      <c r="BE933">
        <v>34</v>
      </c>
      <c r="BF933">
        <v>100</v>
      </c>
      <c r="BG933">
        <v>11.33</v>
      </c>
      <c r="BH933">
        <v>4.67</v>
      </c>
      <c r="BI933">
        <v>1.51</v>
      </c>
      <c r="BJ933">
        <v>4.26</v>
      </c>
      <c r="BK933">
        <v>7.42</v>
      </c>
      <c r="BL933">
        <f>1/Table1[[#This Row],[odds_ft_home_team_win]]+1/Table1[[#This Row],[odds_ft_draw]]+1/Table1[[#This Row],[odds_ft_away_team_win]]-1</f>
        <v>3.1764329154568394E-2</v>
      </c>
      <c r="BM933">
        <f>Table1[[#This Row],[Margin]]/3</f>
        <v>1.0588109718189465E-2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79</v>
      </c>
      <c r="BU933">
        <f>VLOOKUP(Table1[[#This Row],[Reference]],metron,11,FALSE)</f>
        <v>2.089675030851502</v>
      </c>
      <c r="BV933">
        <f>VLOOKUP(Table1[[#This Row],[Reference]],metron,12,FALSE)</f>
        <v>0.8354586589880707</v>
      </c>
    </row>
    <row r="934" spans="1:74" hidden="1" x14ac:dyDescent="0.45">
      <c r="A934" t="s">
        <v>5416</v>
      </c>
      <c r="B934">
        <v>1376784000</v>
      </c>
      <c r="C934" s="3" t="s">
        <v>675</v>
      </c>
      <c r="D934" t="s">
        <v>65</v>
      </c>
      <c r="E934" t="s">
        <v>66</v>
      </c>
      <c r="F934" t="s">
        <v>85</v>
      </c>
      <c r="G934" t="s">
        <v>72</v>
      </c>
      <c r="H934" t="s">
        <v>66</v>
      </c>
      <c r="I934">
        <f>MROUND(Table1[[#This Row],[Prob_H]]*100,2)/100</f>
        <v>0.44</v>
      </c>
      <c r="J934">
        <f>1/Table1[[#This Row],[odds_ft_home_team_win]]-Table1[[#This Row],[Margin/3]]</f>
        <v>0.44067292948065012</v>
      </c>
      <c r="K934">
        <f>1/Table1[[#This Row],[odds_ft_draw]]-Table1[[#This Row],[Margin/3]]</f>
        <v>0.28092015344880439</v>
      </c>
      <c r="L934">
        <f>1/Table1[[#This Row],[odds_ft_away_team_win]]-Table1[[#This Row],[Margin/3]]</f>
        <v>0.27840691707054555</v>
      </c>
      <c r="M934">
        <v>6</v>
      </c>
      <c r="N934">
        <v>1</v>
      </c>
      <c r="O934">
        <v>0</v>
      </c>
      <c r="P934">
        <v>1.47</v>
      </c>
      <c r="Q934">
        <v>0.44</v>
      </c>
      <c r="R934" t="str" cm="1">
        <f t="array" ref="R9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4">
        <v>2</v>
      </c>
      <c r="T934">
        <v>1</v>
      </c>
      <c r="U934">
        <v>3</v>
      </c>
      <c r="V934">
        <v>0</v>
      </c>
      <c r="W934">
        <v>0</v>
      </c>
      <c r="X934">
        <v>0</v>
      </c>
      <c r="Y934" t="s">
        <v>676</v>
      </c>
      <c r="Z934">
        <v>88</v>
      </c>
      <c r="AA934">
        <v>5</v>
      </c>
      <c r="AB934">
        <v>4</v>
      </c>
      <c r="AC934">
        <v>1</v>
      </c>
      <c r="AD934">
        <v>0</v>
      </c>
      <c r="AE934">
        <v>5</v>
      </c>
      <c r="AF934">
        <v>0</v>
      </c>
      <c r="AG934">
        <v>1</v>
      </c>
      <c r="AH934">
        <v>0</v>
      </c>
      <c r="AI934">
        <v>1</v>
      </c>
      <c r="AJ934">
        <v>4</v>
      </c>
      <c r="AK934">
        <v>18</v>
      </c>
      <c r="AL934">
        <v>10</v>
      </c>
      <c r="AM934">
        <v>6</v>
      </c>
      <c r="AN934">
        <v>4</v>
      </c>
      <c r="AO934">
        <v>12</v>
      </c>
      <c r="AP934">
        <v>6</v>
      </c>
      <c r="AQ934">
        <v>15</v>
      </c>
      <c r="AR934">
        <v>16</v>
      </c>
      <c r="AS934">
        <v>52</v>
      </c>
      <c r="AT934">
        <v>48</v>
      </c>
      <c r="AU934">
        <v>0</v>
      </c>
      <c r="AV934">
        <v>0</v>
      </c>
      <c r="AW934">
        <v>2.5</v>
      </c>
      <c r="AX934">
        <v>100</v>
      </c>
      <c r="AY934">
        <v>100</v>
      </c>
      <c r="AZ934">
        <v>50</v>
      </c>
      <c r="BA934">
        <v>0</v>
      </c>
      <c r="BB934">
        <v>0</v>
      </c>
      <c r="BC934">
        <v>0</v>
      </c>
      <c r="BD934">
        <v>75</v>
      </c>
      <c r="BE934">
        <v>75</v>
      </c>
      <c r="BF934">
        <v>100</v>
      </c>
      <c r="BG934">
        <v>13</v>
      </c>
      <c r="BH934">
        <v>5</v>
      </c>
      <c r="BI934">
        <v>2.2200000000000002</v>
      </c>
      <c r="BJ934">
        <v>3.44</v>
      </c>
      <c r="BK934">
        <v>3.47</v>
      </c>
      <c r="BL934">
        <f>1/Table1[[#This Row],[odds_ft_home_team_win]]+1/Table1[[#This Row],[odds_ft_draw]]+1/Table1[[#This Row],[odds_ft_away_team_win]]-1</f>
        <v>2.9332562909400783E-2</v>
      </c>
      <c r="BM934">
        <f>Table1[[#This Row],[Margin]]/3</f>
        <v>9.7775209698002605E-3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 t="s">
        <v>87</v>
      </c>
      <c r="BU934">
        <f>VLOOKUP(Table1[[#This Row],[Reference]],metron,11,FALSE)</f>
        <v>1.4140979689366791</v>
      </c>
      <c r="BV934">
        <f>VLOOKUP(Table1[[#This Row],[Reference]],metron,12,FALSE)</f>
        <v>1.0666666666666671</v>
      </c>
    </row>
    <row r="935" spans="1:74" hidden="1" x14ac:dyDescent="0.45">
      <c r="A935" t="s">
        <v>5416</v>
      </c>
      <c r="B935">
        <v>1376784000</v>
      </c>
      <c r="C935" s="3" t="s">
        <v>675</v>
      </c>
      <c r="D935" t="s">
        <v>65</v>
      </c>
      <c r="E935" t="s">
        <v>66</v>
      </c>
      <c r="F935" t="s">
        <v>103</v>
      </c>
      <c r="G935" t="s">
        <v>86</v>
      </c>
      <c r="H935" t="s">
        <v>66</v>
      </c>
      <c r="I935">
        <f>MROUND(Table1[[#This Row],[Prob_H]]*100,2)/100</f>
        <v>0.34</v>
      </c>
      <c r="J935">
        <f>1/Table1[[#This Row],[odds_ft_home_team_win]]-Table1[[#This Row],[Margin/3]]</f>
        <v>0.33265852916097693</v>
      </c>
      <c r="K935">
        <f>1/Table1[[#This Row],[odds_ft_draw]]-Table1[[#This Row],[Margin/3]]</f>
        <v>0.28344790770112877</v>
      </c>
      <c r="L935">
        <f>1/Table1[[#This Row],[odds_ft_away_team_win]]-Table1[[#This Row],[Margin/3]]</f>
        <v>0.38389356313789419</v>
      </c>
      <c r="M935">
        <v>6</v>
      </c>
      <c r="N935">
        <v>2</v>
      </c>
      <c r="O935">
        <v>2</v>
      </c>
      <c r="P935">
        <v>1.2</v>
      </c>
      <c r="Q935">
        <v>1.43</v>
      </c>
      <c r="R935" t="str" cm="1">
        <f t="array" ref="R9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0</v>
      </c>
      <c r="Z935">
        <v>59</v>
      </c>
      <c r="AA935">
        <v>2</v>
      </c>
      <c r="AB935">
        <v>4</v>
      </c>
      <c r="AC935">
        <v>2</v>
      </c>
      <c r="AD935">
        <v>0</v>
      </c>
      <c r="AE935">
        <v>1</v>
      </c>
      <c r="AF935">
        <v>1</v>
      </c>
      <c r="AG935">
        <v>2</v>
      </c>
      <c r="AH935">
        <v>0</v>
      </c>
      <c r="AI935">
        <v>1</v>
      </c>
      <c r="AJ935">
        <v>1</v>
      </c>
      <c r="AK935">
        <v>18</v>
      </c>
      <c r="AL935">
        <v>16</v>
      </c>
      <c r="AM935">
        <v>5</v>
      </c>
      <c r="AN935">
        <v>5</v>
      </c>
      <c r="AO935">
        <v>13</v>
      </c>
      <c r="AP935">
        <v>11</v>
      </c>
      <c r="AQ935">
        <v>12</v>
      </c>
      <c r="AR935">
        <v>9</v>
      </c>
      <c r="AS935">
        <v>53</v>
      </c>
      <c r="AT935">
        <v>47</v>
      </c>
      <c r="AU935">
        <v>0</v>
      </c>
      <c r="AV935">
        <v>0</v>
      </c>
      <c r="AW935">
        <v>3.25</v>
      </c>
      <c r="AX935">
        <v>100</v>
      </c>
      <c r="AY935">
        <v>100</v>
      </c>
      <c r="AZ935">
        <v>50</v>
      </c>
      <c r="BA935">
        <v>25</v>
      </c>
      <c r="BB935">
        <v>25</v>
      </c>
      <c r="BC935">
        <v>50</v>
      </c>
      <c r="BD935">
        <v>50</v>
      </c>
      <c r="BE935">
        <v>50</v>
      </c>
      <c r="BF935">
        <v>75</v>
      </c>
      <c r="BG935">
        <v>6.5</v>
      </c>
      <c r="BH935">
        <v>3</v>
      </c>
      <c r="BI935">
        <v>2.92</v>
      </c>
      <c r="BJ935">
        <v>3.41</v>
      </c>
      <c r="BK935">
        <v>2.54</v>
      </c>
      <c r="BL935">
        <f>1/Table1[[#This Row],[odds_ft_home_team_win]]+1/Table1[[#This Row],[odds_ft_draw]]+1/Table1[[#This Row],[odds_ft_away_team_win]]-1</f>
        <v>2.9421672791041686E-2</v>
      </c>
      <c r="BM935">
        <f>Table1[[#This Row],[Margin]]/3</f>
        <v>9.8072242636805616E-3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 t="s">
        <v>118</v>
      </c>
      <c r="BU935">
        <f>VLOOKUP(Table1[[#This Row],[Reference]],metron,11,FALSE)</f>
        <v>1.228921489601805</v>
      </c>
      <c r="BV935">
        <f>VLOOKUP(Table1[[#This Row],[Reference]],metron,12,FALSE)</f>
        <v>1.2940512655166849</v>
      </c>
    </row>
    <row r="936" spans="1:74" hidden="1" x14ac:dyDescent="0.45">
      <c r="A936" t="s">
        <v>5416</v>
      </c>
      <c r="B936">
        <v>1376791200</v>
      </c>
      <c r="C936" s="3" t="s">
        <v>677</v>
      </c>
      <c r="D936" t="s">
        <v>65</v>
      </c>
      <c r="E936" t="s">
        <v>66</v>
      </c>
      <c r="F936" t="s">
        <v>67</v>
      </c>
      <c r="G936" t="s">
        <v>97</v>
      </c>
      <c r="H936" t="s">
        <v>66</v>
      </c>
      <c r="I936">
        <f>MROUND(Table1[[#This Row],[Prob_H]]*100,2)/100</f>
        <v>0.42</v>
      </c>
      <c r="J936">
        <f>1/Table1[[#This Row],[odds_ft_home_team_win]]-Table1[[#This Row],[Margin/3]]</f>
        <v>0.41365998953928812</v>
      </c>
      <c r="K936">
        <f>1/Table1[[#This Row],[odds_ft_draw]]-Table1[[#This Row],[Margin/3]]</f>
        <v>0.2789485170204285</v>
      </c>
      <c r="L936">
        <f>1/Table1[[#This Row],[odds_ft_away_team_win]]-Table1[[#This Row],[Margin/3]]</f>
        <v>0.30739149344028349</v>
      </c>
      <c r="M936">
        <v>6</v>
      </c>
      <c r="N936">
        <v>2</v>
      </c>
      <c r="O936">
        <v>2</v>
      </c>
      <c r="P936">
        <v>1.76</v>
      </c>
      <c r="Q936">
        <v>1.33</v>
      </c>
      <c r="R936" t="str" cm="1">
        <f t="array" ref="R9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36">
        <v>0</v>
      </c>
      <c r="T936">
        <v>4</v>
      </c>
      <c r="U936">
        <v>4</v>
      </c>
      <c r="V936">
        <v>3</v>
      </c>
      <c r="W936">
        <v>0</v>
      </c>
      <c r="X936">
        <v>3</v>
      </c>
      <c r="Z936" t="s">
        <v>678</v>
      </c>
      <c r="AA936">
        <v>5</v>
      </c>
      <c r="AB936">
        <v>4</v>
      </c>
      <c r="AC936">
        <v>3</v>
      </c>
      <c r="AD936">
        <v>0</v>
      </c>
      <c r="AE936">
        <v>2</v>
      </c>
      <c r="AF936">
        <v>0</v>
      </c>
      <c r="AG936">
        <v>1</v>
      </c>
      <c r="AH936">
        <v>2</v>
      </c>
      <c r="AI936">
        <v>0</v>
      </c>
      <c r="AJ936">
        <v>2</v>
      </c>
      <c r="AK936">
        <v>11</v>
      </c>
      <c r="AL936">
        <v>8</v>
      </c>
      <c r="AM936">
        <v>2</v>
      </c>
      <c r="AN936">
        <v>3</v>
      </c>
      <c r="AO936">
        <v>9</v>
      </c>
      <c r="AP936">
        <v>5</v>
      </c>
      <c r="AQ936">
        <v>15</v>
      </c>
      <c r="AR936">
        <v>12</v>
      </c>
      <c r="AS936">
        <v>50</v>
      </c>
      <c r="AT936">
        <v>50</v>
      </c>
      <c r="AU936">
        <v>0</v>
      </c>
      <c r="AV936">
        <v>0</v>
      </c>
      <c r="AW936">
        <v>4.25</v>
      </c>
      <c r="AX936">
        <v>100</v>
      </c>
      <c r="AY936">
        <v>100</v>
      </c>
      <c r="AZ936">
        <v>50</v>
      </c>
      <c r="BA936">
        <v>50</v>
      </c>
      <c r="BB936">
        <v>50</v>
      </c>
      <c r="BC936">
        <v>25</v>
      </c>
      <c r="BD936">
        <v>75</v>
      </c>
      <c r="BE936">
        <v>50</v>
      </c>
      <c r="BF936">
        <v>100</v>
      </c>
      <c r="BG936">
        <v>9</v>
      </c>
      <c r="BH936">
        <v>3</v>
      </c>
      <c r="BI936">
        <v>2.36</v>
      </c>
      <c r="BJ936">
        <v>3.46</v>
      </c>
      <c r="BK936">
        <v>3.15</v>
      </c>
      <c r="BL936">
        <f>1/Table1[[#This Row],[odds_ft_home_team_win]]+1/Table1[[#This Row],[odds_ft_draw]]+1/Table1[[#This Row],[odds_ft_away_team_win]]-1</f>
        <v>3.0206472060101852E-2</v>
      </c>
      <c r="BM936">
        <f>Table1[[#This Row],[Margin]]/3</f>
        <v>1.0068824020033951E-2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 t="s">
        <v>70</v>
      </c>
      <c r="BU936">
        <f>VLOOKUP(Table1[[#This Row],[Reference]],metron,11,FALSE)</f>
        <v>1.396960958296362</v>
      </c>
      <c r="BV936">
        <f>VLOOKUP(Table1[[#This Row],[Reference]],metron,12,FALSE)</f>
        <v>1.091503992901508</v>
      </c>
    </row>
    <row r="937" spans="1:74" hidden="1" x14ac:dyDescent="0.45">
      <c r="A937" t="s">
        <v>5416</v>
      </c>
      <c r="B937">
        <v>1376845200</v>
      </c>
      <c r="C937" s="3" t="s">
        <v>679</v>
      </c>
      <c r="D937" t="s">
        <v>65</v>
      </c>
      <c r="E937" t="s">
        <v>66</v>
      </c>
      <c r="F937" t="s">
        <v>94</v>
      </c>
      <c r="G937" t="s">
        <v>81</v>
      </c>
      <c r="H937" t="s">
        <v>66</v>
      </c>
      <c r="I937">
        <f>MROUND(Table1[[#This Row],[Prob_H]]*100,2)/100</f>
        <v>0.38</v>
      </c>
      <c r="J937">
        <f>1/Table1[[#This Row],[odds_ft_home_team_win]]-Table1[[#This Row],[Margin/3]]</f>
        <v>0.38686249577338683</v>
      </c>
      <c r="K937">
        <f>1/Table1[[#This Row],[odds_ft_draw]]-Table1[[#This Row],[Margin/3]]</f>
        <v>0.29306740197829306</v>
      </c>
      <c r="L937">
        <f>1/Table1[[#This Row],[odds_ft_away_team_win]]-Table1[[#This Row],[Margin/3]]</f>
        <v>0.32007010224832005</v>
      </c>
      <c r="M937">
        <v>6</v>
      </c>
      <c r="N937">
        <v>0</v>
      </c>
      <c r="O937">
        <v>2</v>
      </c>
      <c r="P937">
        <v>1</v>
      </c>
      <c r="Q937">
        <v>1.57</v>
      </c>
      <c r="R937" t="str" cm="1">
        <f t="array" ref="R9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37">
        <v>1</v>
      </c>
      <c r="T937">
        <v>1</v>
      </c>
      <c r="U937">
        <v>2</v>
      </c>
      <c r="V937">
        <v>2</v>
      </c>
      <c r="W937">
        <v>1</v>
      </c>
      <c r="X937">
        <v>1</v>
      </c>
      <c r="Y937">
        <v>7</v>
      </c>
      <c r="Z937">
        <v>28</v>
      </c>
      <c r="AA937">
        <v>2</v>
      </c>
      <c r="AB937">
        <v>7</v>
      </c>
      <c r="AC937">
        <v>2</v>
      </c>
      <c r="AD937">
        <v>1</v>
      </c>
      <c r="AE937">
        <v>1</v>
      </c>
      <c r="AF937">
        <v>0</v>
      </c>
      <c r="AG937">
        <v>1</v>
      </c>
      <c r="AH937">
        <v>2</v>
      </c>
      <c r="AI937">
        <v>1</v>
      </c>
      <c r="AJ937">
        <v>0</v>
      </c>
      <c r="AK937">
        <v>6</v>
      </c>
      <c r="AL937">
        <v>15</v>
      </c>
      <c r="AM937">
        <v>4</v>
      </c>
      <c r="AN937">
        <v>5</v>
      </c>
      <c r="AO937">
        <v>2</v>
      </c>
      <c r="AP937">
        <v>10</v>
      </c>
      <c r="AQ937">
        <v>17</v>
      </c>
      <c r="AR937">
        <v>10</v>
      </c>
      <c r="AS937">
        <v>51</v>
      </c>
      <c r="AT937">
        <v>49</v>
      </c>
      <c r="AU937">
        <v>0</v>
      </c>
      <c r="AV937">
        <v>0</v>
      </c>
      <c r="AW937">
        <v>2.5</v>
      </c>
      <c r="AX937">
        <v>50</v>
      </c>
      <c r="AY937">
        <v>100</v>
      </c>
      <c r="AZ937">
        <v>50</v>
      </c>
      <c r="BA937">
        <v>0</v>
      </c>
      <c r="BB937">
        <v>0</v>
      </c>
      <c r="BC937">
        <v>25</v>
      </c>
      <c r="BD937">
        <v>75</v>
      </c>
      <c r="BE937">
        <v>50</v>
      </c>
      <c r="BF937">
        <v>100</v>
      </c>
      <c r="BG937">
        <v>8</v>
      </c>
      <c r="BH937">
        <v>5.5</v>
      </c>
      <c r="BI937">
        <v>2.52</v>
      </c>
      <c r="BJ937">
        <v>3.3</v>
      </c>
      <c r="BK937">
        <v>3.03</v>
      </c>
      <c r="BL937">
        <f>1/Table1[[#This Row],[odds_ft_home_team_win]]+1/Table1[[#This Row],[odds_ft_draw]]+1/Table1[[#This Row],[odds_ft_away_team_win]]-1</f>
        <v>2.9888703156029983E-2</v>
      </c>
      <c r="BM937">
        <f>Table1[[#This Row],[Margin]]/3</f>
        <v>9.962901052009995E-3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 t="s">
        <v>124</v>
      </c>
      <c r="BU937">
        <f>VLOOKUP(Table1[[#This Row],[Reference]],metron,11,FALSE)</f>
        <v>1.330562659846547</v>
      </c>
      <c r="BV937">
        <f>VLOOKUP(Table1[[#This Row],[Reference]],metron,12,FALSE)</f>
        <v>1.1595268542199491</v>
      </c>
    </row>
    <row r="938" spans="1:74" hidden="1" x14ac:dyDescent="0.45">
      <c r="A938" t="s">
        <v>5416</v>
      </c>
      <c r="B938">
        <v>1376863200</v>
      </c>
      <c r="C938" s="3" t="s">
        <v>680</v>
      </c>
      <c r="D938" t="s">
        <v>65</v>
      </c>
      <c r="E938" t="s">
        <v>66</v>
      </c>
      <c r="F938" t="s">
        <v>98</v>
      </c>
      <c r="G938" t="s">
        <v>73</v>
      </c>
      <c r="H938" t="s">
        <v>66</v>
      </c>
      <c r="I938">
        <f>MROUND(Table1[[#This Row],[Prob_H]]*100,2)/100</f>
        <v>0.54</v>
      </c>
      <c r="J938">
        <f>1/Table1[[#This Row],[odds_ft_home_team_win]]-Table1[[#This Row],[Margin/3]]</f>
        <v>0.53946714136447027</v>
      </c>
      <c r="K938">
        <f>1/Table1[[#This Row],[odds_ft_draw]]-Table1[[#This Row],[Margin/3]]</f>
        <v>0.27091546831841523</v>
      </c>
      <c r="L938">
        <f>1/Table1[[#This Row],[odds_ft_away_team_win]]-Table1[[#This Row],[Margin/3]]</f>
        <v>0.18961739031711447</v>
      </c>
      <c r="M938">
        <v>6</v>
      </c>
      <c r="N938">
        <v>1.5</v>
      </c>
      <c r="O938">
        <v>0.5</v>
      </c>
      <c r="P938">
        <v>1.18</v>
      </c>
      <c r="Q938">
        <v>0.88</v>
      </c>
      <c r="R938" t="str" cm="1">
        <f t="array" ref="R9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38">
        <v>2</v>
      </c>
      <c r="T938">
        <v>4</v>
      </c>
      <c r="U938">
        <v>6</v>
      </c>
      <c r="V938">
        <v>4</v>
      </c>
      <c r="W938">
        <v>2</v>
      </c>
      <c r="X938">
        <v>2</v>
      </c>
      <c r="Y938" t="s">
        <v>681</v>
      </c>
      <c r="Z938" t="s">
        <v>682</v>
      </c>
      <c r="AA938">
        <v>1</v>
      </c>
      <c r="AB938">
        <v>5</v>
      </c>
      <c r="AC938">
        <v>0</v>
      </c>
      <c r="AD938">
        <v>0</v>
      </c>
      <c r="AE938">
        <v>3</v>
      </c>
      <c r="AF938">
        <v>0</v>
      </c>
      <c r="AG938">
        <v>0</v>
      </c>
      <c r="AH938">
        <v>0</v>
      </c>
      <c r="AI938">
        <v>1</v>
      </c>
      <c r="AJ938">
        <v>2</v>
      </c>
      <c r="AK938">
        <v>8</v>
      </c>
      <c r="AL938">
        <v>12</v>
      </c>
      <c r="AM938">
        <v>4</v>
      </c>
      <c r="AN938">
        <v>7</v>
      </c>
      <c r="AO938">
        <v>4</v>
      </c>
      <c r="AP938">
        <v>5</v>
      </c>
      <c r="AQ938">
        <v>15</v>
      </c>
      <c r="AR938">
        <v>10</v>
      </c>
      <c r="AS938">
        <v>53</v>
      </c>
      <c r="AT938">
        <v>47</v>
      </c>
      <c r="AU938">
        <v>0</v>
      </c>
      <c r="AV938">
        <v>0</v>
      </c>
      <c r="AW938">
        <v>2.75</v>
      </c>
      <c r="AX938">
        <v>50</v>
      </c>
      <c r="AY938">
        <v>75</v>
      </c>
      <c r="AZ938">
        <v>25</v>
      </c>
      <c r="BA938">
        <v>25</v>
      </c>
      <c r="BB938">
        <v>25</v>
      </c>
      <c r="BC938">
        <v>0</v>
      </c>
      <c r="BD938">
        <v>25</v>
      </c>
      <c r="BE938">
        <v>50</v>
      </c>
      <c r="BF938">
        <v>100</v>
      </c>
      <c r="BG938">
        <v>7</v>
      </c>
      <c r="BH938">
        <v>5</v>
      </c>
      <c r="BI938">
        <v>1.82</v>
      </c>
      <c r="BJ938">
        <v>3.56</v>
      </c>
      <c r="BK938">
        <v>5.01</v>
      </c>
      <c r="BL938">
        <f>1/Table1[[#This Row],[odds_ft_home_team_win]]+1/Table1[[#This Row],[odds_ft_draw]]+1/Table1[[#This Row],[odds_ft_away_team_win]]-1</f>
        <v>2.9950224258237457E-2</v>
      </c>
      <c r="BM938">
        <f>Table1[[#This Row],[Margin]]/3</f>
        <v>9.9834080860791517E-3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 t="s">
        <v>128</v>
      </c>
      <c r="BU938">
        <f>VLOOKUP(Table1[[#This Row],[Reference]],metron,11,FALSE)</f>
        <v>1.684957590444867</v>
      </c>
      <c r="BV938">
        <f>VLOOKUP(Table1[[#This Row],[Reference]],metron,12,FALSE)</f>
        <v>0.95101263631642718</v>
      </c>
    </row>
    <row r="939" spans="1:74" hidden="1" x14ac:dyDescent="0.45">
      <c r="A939" t="s">
        <v>5415</v>
      </c>
      <c r="B939">
        <v>1391830200</v>
      </c>
      <c r="C939" s="3" t="s">
        <v>918</v>
      </c>
      <c r="D939" t="s">
        <v>65</v>
      </c>
      <c r="E939" t="s">
        <v>66</v>
      </c>
      <c r="F939" t="s">
        <v>72</v>
      </c>
      <c r="G939" t="s">
        <v>85</v>
      </c>
      <c r="H939" t="s">
        <v>66</v>
      </c>
      <c r="I939">
        <f>MROUND(Table1[[#This Row],[Prob_H]]*100,2)/100</f>
        <v>0.48</v>
      </c>
      <c r="J939">
        <f>1/Table1[[#This Row],[odds_ft_home_team_win]]-Table1[[#This Row],[Margin/3]]</f>
        <v>0.48001138989874914</v>
      </c>
      <c r="K939">
        <f>1/Table1[[#This Row],[odds_ft_draw]]-Table1[[#This Row],[Margin/3]]</f>
        <v>0.29376667924853161</v>
      </c>
      <c r="L939">
        <f>1/Table1[[#This Row],[odds_ft_away_team_win]]-Table1[[#This Row],[Margin/3]]</f>
        <v>0.22622193085271936</v>
      </c>
      <c r="M939">
        <v>6</v>
      </c>
      <c r="N939">
        <v>2.27</v>
      </c>
      <c r="O939">
        <v>0.73</v>
      </c>
      <c r="P939">
        <v>2.11</v>
      </c>
      <c r="Q939">
        <v>1.06</v>
      </c>
      <c r="R939" t="str" cm="1">
        <f t="array" ref="R9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39">
        <v>2</v>
      </c>
      <c r="T939">
        <v>1</v>
      </c>
      <c r="U939">
        <v>3</v>
      </c>
      <c r="V939">
        <v>0</v>
      </c>
      <c r="W939">
        <v>0</v>
      </c>
      <c r="X939">
        <v>0</v>
      </c>
      <c r="Y939" t="s">
        <v>722</v>
      </c>
      <c r="Z939">
        <v>65</v>
      </c>
      <c r="AA939">
        <v>12</v>
      </c>
      <c r="AB939">
        <v>1</v>
      </c>
      <c r="AC939">
        <v>1</v>
      </c>
      <c r="AD939">
        <v>0</v>
      </c>
      <c r="AE939">
        <v>2</v>
      </c>
      <c r="AF939">
        <v>0</v>
      </c>
      <c r="AG939">
        <v>1</v>
      </c>
      <c r="AH939">
        <v>0</v>
      </c>
      <c r="AI939">
        <v>2</v>
      </c>
      <c r="AJ939">
        <v>0</v>
      </c>
      <c r="AK939">
        <v>7</v>
      </c>
      <c r="AL939">
        <v>10</v>
      </c>
      <c r="AM939">
        <v>2</v>
      </c>
      <c r="AN939">
        <v>2</v>
      </c>
      <c r="AO939">
        <v>5</v>
      </c>
      <c r="AP939">
        <v>8</v>
      </c>
      <c r="AQ939">
        <v>14</v>
      </c>
      <c r="AR939">
        <v>19</v>
      </c>
      <c r="AS939">
        <v>56</v>
      </c>
      <c r="AT939">
        <v>44</v>
      </c>
      <c r="AU939">
        <v>0</v>
      </c>
      <c r="AV939">
        <v>0</v>
      </c>
      <c r="AW939">
        <v>2.59</v>
      </c>
      <c r="AX939">
        <v>46</v>
      </c>
      <c r="AY939">
        <v>64</v>
      </c>
      <c r="AZ939">
        <v>46</v>
      </c>
      <c r="BA939">
        <v>32</v>
      </c>
      <c r="BB939">
        <v>18</v>
      </c>
      <c r="BC939">
        <v>32</v>
      </c>
      <c r="BD939">
        <v>50</v>
      </c>
      <c r="BE939">
        <v>36</v>
      </c>
      <c r="BF939">
        <v>87</v>
      </c>
      <c r="BG939">
        <v>9.5</v>
      </c>
      <c r="BH939">
        <v>4.72</v>
      </c>
      <c r="BI939">
        <v>2.04</v>
      </c>
      <c r="BJ939">
        <v>3.29</v>
      </c>
      <c r="BK939">
        <v>4.2300000000000004</v>
      </c>
      <c r="BL939">
        <f>1/Table1[[#This Row],[odds_ft_home_team_win]]+1/Table1[[#This Row],[odds_ft_draw]]+1/Table1[[#This Row],[odds_ft_away_team_win]]-1</f>
        <v>3.0554065597870217E-2</v>
      </c>
      <c r="BM939">
        <f>Table1[[#This Row],[Margin]]/3</f>
        <v>1.0184688532623406E-2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 t="s">
        <v>75</v>
      </c>
      <c r="BU939">
        <f>VLOOKUP(Table1[[#This Row],[Reference]],metron,11,FALSE)</f>
        <v>1.510877192982456</v>
      </c>
      <c r="BV939">
        <f>VLOOKUP(Table1[[#This Row],[Reference]],metron,12,FALSE)</f>
        <v>1.0163157894736841</v>
      </c>
    </row>
    <row r="940" spans="1:74" hidden="1" x14ac:dyDescent="0.45">
      <c r="A940" t="s">
        <v>5415</v>
      </c>
      <c r="B940">
        <v>1391900400</v>
      </c>
      <c r="C940" s="3" t="s">
        <v>919</v>
      </c>
      <c r="D940" t="s">
        <v>65</v>
      </c>
      <c r="E940" t="s">
        <v>66</v>
      </c>
      <c r="F940" t="s">
        <v>86</v>
      </c>
      <c r="G940" t="s">
        <v>103</v>
      </c>
      <c r="H940" t="s">
        <v>66</v>
      </c>
      <c r="I940">
        <f>MROUND(Table1[[#This Row],[Prob_H]]*100,2)/100</f>
        <v>0.62</v>
      </c>
      <c r="J940">
        <f>1/Table1[[#This Row],[odds_ft_home_team_win]]-Table1[[#This Row],[Margin/3]]</f>
        <v>0.61485178178468913</v>
      </c>
      <c r="K940">
        <f>1/Table1[[#This Row],[odds_ft_draw]]-Table1[[#This Row],[Margin/3]]</f>
        <v>0.23555202748493478</v>
      </c>
      <c r="L940">
        <f>1/Table1[[#This Row],[odds_ft_away_team_win]]-Table1[[#This Row],[Margin/3]]</f>
        <v>0.149596190730376</v>
      </c>
      <c r="M940">
        <v>6</v>
      </c>
      <c r="N940">
        <v>2.5</v>
      </c>
      <c r="O940">
        <v>1.18</v>
      </c>
      <c r="P940">
        <v>1.9</v>
      </c>
      <c r="Q940">
        <v>1.35</v>
      </c>
      <c r="R940" t="str" cm="1">
        <f t="array" ref="R9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Z940">
        <v>88</v>
      </c>
      <c r="AA940">
        <v>2</v>
      </c>
      <c r="AB940">
        <v>7</v>
      </c>
      <c r="AC940">
        <v>5</v>
      </c>
      <c r="AD940">
        <v>0</v>
      </c>
      <c r="AE940">
        <v>5</v>
      </c>
      <c r="AF940">
        <v>0</v>
      </c>
      <c r="AG940">
        <v>2</v>
      </c>
      <c r="AH940">
        <v>3</v>
      </c>
      <c r="AI940">
        <v>0</v>
      </c>
      <c r="AJ940">
        <v>5</v>
      </c>
      <c r="AK940">
        <v>17</v>
      </c>
      <c r="AL940">
        <v>13</v>
      </c>
      <c r="AM940">
        <v>8</v>
      </c>
      <c r="AN940">
        <v>8</v>
      </c>
      <c r="AO940">
        <v>9</v>
      </c>
      <c r="AP940">
        <v>5</v>
      </c>
      <c r="AQ940">
        <v>15</v>
      </c>
      <c r="AR940">
        <v>14</v>
      </c>
      <c r="AS940">
        <v>51</v>
      </c>
      <c r="AT940">
        <v>49</v>
      </c>
      <c r="AU940">
        <v>0</v>
      </c>
      <c r="AV940">
        <v>0</v>
      </c>
      <c r="AW940">
        <v>2.39</v>
      </c>
      <c r="AX940">
        <v>54</v>
      </c>
      <c r="AY940">
        <v>72</v>
      </c>
      <c r="AZ940">
        <v>40</v>
      </c>
      <c r="BA940">
        <v>28</v>
      </c>
      <c r="BB940">
        <v>5</v>
      </c>
      <c r="BC940">
        <v>28</v>
      </c>
      <c r="BD940">
        <v>60</v>
      </c>
      <c r="BE940">
        <v>35</v>
      </c>
      <c r="BF940">
        <v>84</v>
      </c>
      <c r="BG940">
        <v>9.56</v>
      </c>
      <c r="BH940">
        <v>4.41</v>
      </c>
      <c r="BI940">
        <v>1.6</v>
      </c>
      <c r="BJ940">
        <v>4.07</v>
      </c>
      <c r="BK940">
        <v>6.26</v>
      </c>
      <c r="BL940">
        <f>1/Table1[[#This Row],[odds_ft_home_team_win]]+1/Table1[[#This Row],[odds_ft_draw]]+1/Table1[[#This Row],[odds_ft_away_team_win]]-1</f>
        <v>3.0444654645932712E-2</v>
      </c>
      <c r="BM940">
        <f>Table1[[#This Row],[Margin]]/3</f>
        <v>1.0148218215310903E-2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 t="s">
        <v>113</v>
      </c>
      <c r="BU940">
        <f>VLOOKUP(Table1[[#This Row],[Reference]],metron,11,FALSE)</f>
        <v>1.8681481481481479</v>
      </c>
      <c r="BV940">
        <f>VLOOKUP(Table1[[#This Row],[Reference]],metron,12,FALSE)</f>
        <v>0.86851851851851847</v>
      </c>
    </row>
    <row r="941" spans="1:74" hidden="1" x14ac:dyDescent="0.45">
      <c r="A941" t="s">
        <v>5415</v>
      </c>
      <c r="B941">
        <v>1391907600</v>
      </c>
      <c r="C941" s="3" t="s">
        <v>920</v>
      </c>
      <c r="D941" t="s">
        <v>65</v>
      </c>
      <c r="E941" t="s">
        <v>66</v>
      </c>
      <c r="F941" t="s">
        <v>68</v>
      </c>
      <c r="G941" t="s">
        <v>88</v>
      </c>
      <c r="H941" t="s">
        <v>66</v>
      </c>
      <c r="I941">
        <f>MROUND(Table1[[#This Row],[Prob_H]]*100,2)/100</f>
        <v>0.48</v>
      </c>
      <c r="J941">
        <f>1/Table1[[#This Row],[odds_ft_home_team_win]]-Table1[[#This Row],[Margin/3]]</f>
        <v>0.4804446510160314</v>
      </c>
      <c r="K941">
        <f>1/Table1[[#This Row],[odds_ft_draw]]-Table1[[#This Row],[Margin/3]]</f>
        <v>0.27678152387405713</v>
      </c>
      <c r="L941">
        <f>1/Table1[[#This Row],[odds_ft_away_team_win]]-Table1[[#This Row],[Margin/3]]</f>
        <v>0.24277382510991144</v>
      </c>
      <c r="M941">
        <v>6</v>
      </c>
      <c r="N941">
        <v>1.25</v>
      </c>
      <c r="O941">
        <v>1.38</v>
      </c>
      <c r="P941">
        <v>1.44</v>
      </c>
      <c r="Q941">
        <v>1.19</v>
      </c>
      <c r="R941" t="str" cm="1">
        <f t="array" ref="R9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41">
        <v>1</v>
      </c>
      <c r="T941">
        <v>1</v>
      </c>
      <c r="U941">
        <v>2</v>
      </c>
      <c r="V941">
        <v>1</v>
      </c>
      <c r="W941">
        <v>1</v>
      </c>
      <c r="X941">
        <v>0</v>
      </c>
      <c r="Y941">
        <v>11</v>
      </c>
      <c r="Z941">
        <v>47</v>
      </c>
      <c r="AA941">
        <v>7</v>
      </c>
      <c r="AB941">
        <v>7</v>
      </c>
      <c r="AC941">
        <v>3</v>
      </c>
      <c r="AD941">
        <v>0</v>
      </c>
      <c r="AE941">
        <v>1</v>
      </c>
      <c r="AF941">
        <v>0</v>
      </c>
      <c r="AG941">
        <v>1</v>
      </c>
      <c r="AH941">
        <v>2</v>
      </c>
      <c r="AI941">
        <v>0</v>
      </c>
      <c r="AJ941">
        <v>1</v>
      </c>
      <c r="AK941">
        <v>14</v>
      </c>
      <c r="AL941">
        <v>7</v>
      </c>
      <c r="AM941">
        <v>6</v>
      </c>
      <c r="AN941">
        <v>5</v>
      </c>
      <c r="AO941">
        <v>8</v>
      </c>
      <c r="AP941">
        <v>2</v>
      </c>
      <c r="AQ941">
        <v>13</v>
      </c>
      <c r="AR941">
        <v>16</v>
      </c>
      <c r="AS941">
        <v>56</v>
      </c>
      <c r="AT941">
        <v>44</v>
      </c>
      <c r="AU941">
        <v>0</v>
      </c>
      <c r="AV941">
        <v>0</v>
      </c>
      <c r="AW941">
        <v>2.8</v>
      </c>
      <c r="AX941">
        <v>76</v>
      </c>
      <c r="AY941">
        <v>80</v>
      </c>
      <c r="AZ941">
        <v>61</v>
      </c>
      <c r="BA941">
        <v>40</v>
      </c>
      <c r="BB941">
        <v>8</v>
      </c>
      <c r="BC941">
        <v>24</v>
      </c>
      <c r="BD941">
        <v>68</v>
      </c>
      <c r="BE941">
        <v>60</v>
      </c>
      <c r="BF941">
        <v>88</v>
      </c>
      <c r="BG941">
        <v>8.65</v>
      </c>
      <c r="BH941">
        <v>4</v>
      </c>
      <c r="BI941">
        <v>2.04</v>
      </c>
      <c r="BJ941">
        <v>3.49</v>
      </c>
      <c r="BK941">
        <v>3.96</v>
      </c>
      <c r="BL941">
        <f>1/Table1[[#This Row],[odds_ft_home_team_win]]+1/Table1[[#This Row],[odds_ft_draw]]+1/Table1[[#This Row],[odds_ft_away_team_win]]-1</f>
        <v>2.9254282246023333E-2</v>
      </c>
      <c r="BM941">
        <f>Table1[[#This Row],[Margin]]/3</f>
        <v>9.7514274153411105E-3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 t="s">
        <v>116</v>
      </c>
      <c r="BU941">
        <f>VLOOKUP(Table1[[#This Row],[Reference]],metron,11,FALSE)</f>
        <v>1.510877192982456</v>
      </c>
      <c r="BV941">
        <f>VLOOKUP(Table1[[#This Row],[Reference]],metron,12,FALSE)</f>
        <v>1.0163157894736841</v>
      </c>
    </row>
    <row r="942" spans="1:74" hidden="1" x14ac:dyDescent="0.45">
      <c r="A942" t="s">
        <v>5415</v>
      </c>
      <c r="B942">
        <v>1391911500</v>
      </c>
      <c r="C942" s="3" t="s">
        <v>921</v>
      </c>
      <c r="D942" t="s">
        <v>65</v>
      </c>
      <c r="E942" t="s">
        <v>66</v>
      </c>
      <c r="F942" t="s">
        <v>81</v>
      </c>
      <c r="G942" t="s">
        <v>94</v>
      </c>
      <c r="H942" t="s">
        <v>66</v>
      </c>
      <c r="I942">
        <f>MROUND(Table1[[#This Row],[Prob_H]]*100,2)/100</f>
        <v>0.62</v>
      </c>
      <c r="J942">
        <f>1/Table1[[#This Row],[odds_ft_home_team_win]]-Table1[[#This Row],[Margin/3]]</f>
        <v>0.62329839433339052</v>
      </c>
      <c r="K942">
        <f>1/Table1[[#This Row],[odds_ft_draw]]-Table1[[#This Row],[Margin/3]]</f>
        <v>0.23548504114401358</v>
      </c>
      <c r="L942">
        <f>1/Table1[[#This Row],[odds_ft_away_team_win]]-Table1[[#This Row],[Margin/3]]</f>
        <v>0.14121656452259579</v>
      </c>
      <c r="M942">
        <v>6</v>
      </c>
      <c r="N942">
        <v>2.14</v>
      </c>
      <c r="O942">
        <v>1</v>
      </c>
      <c r="P942">
        <v>1.83</v>
      </c>
      <c r="Q942">
        <v>1.06</v>
      </c>
      <c r="R942" t="str" cm="1">
        <f t="array" ref="R9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2">
        <v>1</v>
      </c>
      <c r="T942">
        <v>2</v>
      </c>
      <c r="U942">
        <v>3</v>
      </c>
      <c r="V942">
        <v>2</v>
      </c>
      <c r="W942">
        <v>1</v>
      </c>
      <c r="X942">
        <v>1</v>
      </c>
      <c r="Y942">
        <v>26</v>
      </c>
      <c r="Z942" t="s">
        <v>922</v>
      </c>
      <c r="AA942">
        <v>11</v>
      </c>
      <c r="AB942">
        <v>1</v>
      </c>
      <c r="AC942">
        <v>6</v>
      </c>
      <c r="AD942">
        <v>0</v>
      </c>
      <c r="AE942">
        <v>4</v>
      </c>
      <c r="AF942">
        <v>0</v>
      </c>
      <c r="AG942">
        <v>1</v>
      </c>
      <c r="AH942">
        <v>5</v>
      </c>
      <c r="AI942">
        <v>3</v>
      </c>
      <c r="AJ942">
        <v>1</v>
      </c>
      <c r="AK942">
        <v>31</v>
      </c>
      <c r="AL942">
        <v>9</v>
      </c>
      <c r="AM942">
        <v>11</v>
      </c>
      <c r="AN942">
        <v>4</v>
      </c>
      <c r="AO942">
        <v>20</v>
      </c>
      <c r="AP942">
        <v>5</v>
      </c>
      <c r="AQ942">
        <v>17</v>
      </c>
      <c r="AR942">
        <v>12</v>
      </c>
      <c r="AS942">
        <v>63</v>
      </c>
      <c r="AT942">
        <v>37</v>
      </c>
      <c r="AU942">
        <v>0</v>
      </c>
      <c r="AV942">
        <v>0</v>
      </c>
      <c r="AW942">
        <v>2.1800000000000002</v>
      </c>
      <c r="AX942">
        <v>47</v>
      </c>
      <c r="AY942">
        <v>62</v>
      </c>
      <c r="AZ942">
        <v>37</v>
      </c>
      <c r="BA942">
        <v>29</v>
      </c>
      <c r="BB942">
        <v>4</v>
      </c>
      <c r="BC942">
        <v>18</v>
      </c>
      <c r="BD942">
        <v>66</v>
      </c>
      <c r="BE942">
        <v>38</v>
      </c>
      <c r="BF942">
        <v>76</v>
      </c>
      <c r="BG942">
        <v>10</v>
      </c>
      <c r="BH942">
        <v>4.3</v>
      </c>
      <c r="BI942">
        <v>1.58</v>
      </c>
      <c r="BJ942">
        <v>4.08</v>
      </c>
      <c r="BK942">
        <v>6.63</v>
      </c>
      <c r="BL942">
        <f>1/Table1[[#This Row],[odds_ft_home_team_win]]+1/Table1[[#This Row],[odds_ft_draw]]+1/Table1[[#This Row],[odds_ft_away_team_win]]-1</f>
        <v>2.883899421501801E-2</v>
      </c>
      <c r="BM942">
        <f>Table1[[#This Row],[Margin]]/3</f>
        <v>9.6129980716726706E-3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 t="s">
        <v>109</v>
      </c>
      <c r="BU942">
        <f>VLOOKUP(Table1[[#This Row],[Reference]],metron,11,FALSE)</f>
        <v>1.8681481481481479</v>
      </c>
      <c r="BV942">
        <f>VLOOKUP(Table1[[#This Row],[Reference]],metron,12,FALSE)</f>
        <v>0.86851851851851847</v>
      </c>
    </row>
    <row r="943" spans="1:74" hidden="1" x14ac:dyDescent="0.45">
      <c r="A943" t="s">
        <v>5415</v>
      </c>
      <c r="B943">
        <v>1391914800</v>
      </c>
      <c r="C943" s="3" t="s">
        <v>923</v>
      </c>
      <c r="D943" t="s">
        <v>65</v>
      </c>
      <c r="E943" t="s">
        <v>66</v>
      </c>
      <c r="F943" t="s">
        <v>93</v>
      </c>
      <c r="G943" t="s">
        <v>78</v>
      </c>
      <c r="H943" t="s">
        <v>66</v>
      </c>
      <c r="I943">
        <f>MROUND(Table1[[#This Row],[Prob_H]]*100,2)/100</f>
        <v>0.36</v>
      </c>
      <c r="J943">
        <f>1/Table1[[#This Row],[odds_ft_home_team_win]]-Table1[[#This Row],[Margin/3]]</f>
        <v>0.35361394498018356</v>
      </c>
      <c r="K943">
        <f>1/Table1[[#This Row],[odds_ft_draw]]-Table1[[#This Row],[Margin/3]]</f>
        <v>0.30053658755500001</v>
      </c>
      <c r="L943">
        <f>1/Table1[[#This Row],[odds_ft_away_team_win]]-Table1[[#This Row],[Margin/3]]</f>
        <v>0.34584946746481637</v>
      </c>
      <c r="M943">
        <v>6</v>
      </c>
      <c r="N943">
        <v>0.73</v>
      </c>
      <c r="O943">
        <v>1</v>
      </c>
      <c r="P943">
        <v>0.88</v>
      </c>
      <c r="Q943">
        <v>0.94</v>
      </c>
      <c r="R943" t="str" cm="1">
        <f t="array" ref="R9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43">
        <v>1</v>
      </c>
      <c r="T943">
        <v>1</v>
      </c>
      <c r="U943">
        <v>2</v>
      </c>
      <c r="V943">
        <v>1</v>
      </c>
      <c r="W943">
        <v>0</v>
      </c>
      <c r="X943">
        <v>1</v>
      </c>
      <c r="Y943">
        <v>53</v>
      </c>
      <c r="Z943">
        <v>2</v>
      </c>
      <c r="AA943">
        <v>8</v>
      </c>
      <c r="AB943">
        <v>2</v>
      </c>
      <c r="AC943">
        <v>3</v>
      </c>
      <c r="AD943">
        <v>0</v>
      </c>
      <c r="AE943">
        <v>2</v>
      </c>
      <c r="AF943">
        <v>0</v>
      </c>
      <c r="AG943">
        <v>1</v>
      </c>
      <c r="AH943">
        <v>2</v>
      </c>
      <c r="AI943">
        <v>0</v>
      </c>
      <c r="AJ943">
        <v>2</v>
      </c>
      <c r="AK943">
        <v>13</v>
      </c>
      <c r="AL943">
        <v>5</v>
      </c>
      <c r="AM943">
        <v>3</v>
      </c>
      <c r="AN943">
        <v>0</v>
      </c>
      <c r="AO943">
        <v>10</v>
      </c>
      <c r="AP943">
        <v>5</v>
      </c>
      <c r="AQ943">
        <v>17</v>
      </c>
      <c r="AR943">
        <v>12</v>
      </c>
      <c r="AS943">
        <v>56</v>
      </c>
      <c r="AT943">
        <v>44</v>
      </c>
      <c r="AU943">
        <v>0</v>
      </c>
      <c r="AV943">
        <v>0</v>
      </c>
      <c r="AW943">
        <v>2.61</v>
      </c>
      <c r="AX943">
        <v>62</v>
      </c>
      <c r="AY943">
        <v>66</v>
      </c>
      <c r="AZ943">
        <v>57</v>
      </c>
      <c r="BA943">
        <v>39</v>
      </c>
      <c r="BB943">
        <v>5</v>
      </c>
      <c r="BC943">
        <v>26</v>
      </c>
      <c r="BD943">
        <v>53</v>
      </c>
      <c r="BE943">
        <v>44</v>
      </c>
      <c r="BF943">
        <v>87</v>
      </c>
      <c r="BG943">
        <v>9.09</v>
      </c>
      <c r="BH943">
        <v>5.61</v>
      </c>
      <c r="BI943">
        <v>2.75</v>
      </c>
      <c r="BJ943">
        <v>3.22</v>
      </c>
      <c r="BK943">
        <v>2.81</v>
      </c>
      <c r="BL943">
        <f>1/Table1[[#This Row],[odds_ft_home_team_win]]+1/Table1[[#This Row],[odds_ft_draw]]+1/Table1[[#This Row],[odds_ft_away_team_win]]-1</f>
        <v>3.0067255968540207E-2</v>
      </c>
      <c r="BM943">
        <f>Table1[[#This Row],[Margin]]/3</f>
        <v>1.0022418656180069E-2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95</v>
      </c>
      <c r="BU943">
        <f>VLOOKUP(Table1[[#This Row],[Reference]],metron,11,FALSE)</f>
        <v>1.269326094653606</v>
      </c>
      <c r="BV943">
        <f>VLOOKUP(Table1[[#This Row],[Reference]],metron,12,FALSE)</f>
        <v>1.2417089578661631</v>
      </c>
    </row>
    <row r="944" spans="1:74" hidden="1" x14ac:dyDescent="0.45">
      <c r="A944" t="s">
        <v>5415</v>
      </c>
      <c r="B944">
        <v>1391968800</v>
      </c>
      <c r="C944" s="3" t="s">
        <v>924</v>
      </c>
      <c r="D944" t="s">
        <v>65</v>
      </c>
      <c r="E944" t="s">
        <v>66</v>
      </c>
      <c r="F944" t="s">
        <v>73</v>
      </c>
      <c r="G944" t="s">
        <v>98</v>
      </c>
      <c r="H944" t="s">
        <v>66</v>
      </c>
      <c r="I944">
        <f>MROUND(Table1[[#This Row],[Prob_H]]*100,2)/100</f>
        <v>0.38</v>
      </c>
      <c r="J944">
        <f>1/Table1[[#This Row],[odds_ft_home_team_win]]-Table1[[#This Row],[Margin/3]]</f>
        <v>0.37148173642860188</v>
      </c>
      <c r="K944">
        <f>1/Table1[[#This Row],[odds_ft_draw]]-Table1[[#This Row],[Margin/3]]</f>
        <v>0.30426775592065625</v>
      </c>
      <c r="L944">
        <f>1/Table1[[#This Row],[odds_ft_away_team_win]]-Table1[[#This Row],[Margin/3]]</f>
        <v>0.32425050765074187</v>
      </c>
      <c r="M944">
        <v>6</v>
      </c>
      <c r="N944">
        <v>1.36</v>
      </c>
      <c r="O944">
        <v>0.55000000000000004</v>
      </c>
      <c r="P944">
        <v>1.29</v>
      </c>
      <c r="Q944">
        <v>0.76</v>
      </c>
      <c r="R944" t="str" cm="1">
        <f t="array" ref="R9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1</v>
      </c>
      <c r="Z944">
        <v>4</v>
      </c>
      <c r="AA944">
        <v>4</v>
      </c>
      <c r="AB944">
        <v>3</v>
      </c>
      <c r="AC944">
        <v>3</v>
      </c>
      <c r="AD944">
        <v>0</v>
      </c>
      <c r="AE944">
        <v>5</v>
      </c>
      <c r="AF944">
        <v>0</v>
      </c>
      <c r="AG944">
        <v>2</v>
      </c>
      <c r="AH944">
        <v>1</v>
      </c>
      <c r="AI944">
        <v>1</v>
      </c>
      <c r="AJ944">
        <v>4</v>
      </c>
      <c r="AK944">
        <v>9</v>
      </c>
      <c r="AL944">
        <v>3</v>
      </c>
      <c r="AM944">
        <v>2</v>
      </c>
      <c r="AN944">
        <v>2</v>
      </c>
      <c r="AO944">
        <v>7</v>
      </c>
      <c r="AP944">
        <v>1</v>
      </c>
      <c r="AQ944">
        <v>11</v>
      </c>
      <c r="AR944">
        <v>16</v>
      </c>
      <c r="AS944">
        <v>67</v>
      </c>
      <c r="AT944">
        <v>33</v>
      </c>
      <c r="AU944">
        <v>0</v>
      </c>
      <c r="AV944">
        <v>0</v>
      </c>
      <c r="AW944">
        <v>2.41</v>
      </c>
      <c r="AX944">
        <v>73</v>
      </c>
      <c r="AY944">
        <v>91</v>
      </c>
      <c r="AZ944">
        <v>27</v>
      </c>
      <c r="BA944">
        <v>14</v>
      </c>
      <c r="BB944">
        <v>9</v>
      </c>
      <c r="BC944">
        <v>18</v>
      </c>
      <c r="BD944">
        <v>82</v>
      </c>
      <c r="BE944">
        <v>32</v>
      </c>
      <c r="BF944">
        <v>87</v>
      </c>
      <c r="BG944">
        <v>11.1</v>
      </c>
      <c r="BH944">
        <v>4.3600000000000003</v>
      </c>
      <c r="BI944">
        <v>2.62</v>
      </c>
      <c r="BJ944">
        <v>3.18</v>
      </c>
      <c r="BK944">
        <v>2.99</v>
      </c>
      <c r="BL944">
        <f>1/Table1[[#This Row],[odds_ft_home_team_win]]+1/Table1[[#This Row],[odds_ft_draw]]+1/Table1[[#This Row],[odds_ft_away_team_win]]-1</f>
        <v>3.0592958653125502E-2</v>
      </c>
      <c r="BM944">
        <f>Table1[[#This Row],[Margin]]/3</f>
        <v>1.0197652884375167E-2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 t="s">
        <v>126</v>
      </c>
      <c r="BU944">
        <f>VLOOKUP(Table1[[#This Row],[Reference]],metron,11,FALSE)</f>
        <v>1.330562659846547</v>
      </c>
      <c r="BV944">
        <f>VLOOKUP(Table1[[#This Row],[Reference]],metron,12,FALSE)</f>
        <v>1.1595268542199491</v>
      </c>
    </row>
    <row r="945" spans="1:74" hidden="1" x14ac:dyDescent="0.45">
      <c r="A945" t="s">
        <v>5415</v>
      </c>
      <c r="B945">
        <v>1391968800</v>
      </c>
      <c r="C945" s="3" t="s">
        <v>924</v>
      </c>
      <c r="D945" t="s">
        <v>65</v>
      </c>
      <c r="E945" t="s">
        <v>66</v>
      </c>
      <c r="F945" t="s">
        <v>97</v>
      </c>
      <c r="G945" t="s">
        <v>67</v>
      </c>
      <c r="H945" t="s">
        <v>66</v>
      </c>
      <c r="I945">
        <f>MROUND(Table1[[#This Row],[Prob_H]]*100,2)/100</f>
        <v>0.57999999999999996</v>
      </c>
      <c r="J945">
        <f>1/Table1[[#This Row],[odds_ft_home_team_win]]-Table1[[#This Row],[Margin/3]]</f>
        <v>0.57176821427027114</v>
      </c>
      <c r="K945">
        <f>1/Table1[[#This Row],[odds_ft_draw]]-Table1[[#This Row],[Margin/3]]</f>
        <v>0.26211199586784445</v>
      </c>
      <c r="L945">
        <f>1/Table1[[#This Row],[odds_ft_away_team_win]]-Table1[[#This Row],[Margin/3]]</f>
        <v>0.1661197898618843</v>
      </c>
      <c r="M945">
        <v>6</v>
      </c>
      <c r="N945">
        <v>1.77</v>
      </c>
      <c r="O945">
        <v>1</v>
      </c>
      <c r="P945">
        <v>2</v>
      </c>
      <c r="Q945">
        <v>1.06</v>
      </c>
      <c r="R945" t="str" cm="1">
        <f t="array" ref="R9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5">
        <v>2</v>
      </c>
      <c r="T945">
        <v>0</v>
      </c>
      <c r="U945">
        <v>2</v>
      </c>
      <c r="V945">
        <v>0</v>
      </c>
      <c r="W945">
        <v>0</v>
      </c>
      <c r="X945">
        <v>0</v>
      </c>
      <c r="Y945" t="s">
        <v>925</v>
      </c>
      <c r="AA945">
        <v>6</v>
      </c>
      <c r="AB945">
        <v>2</v>
      </c>
      <c r="AC945">
        <v>1</v>
      </c>
      <c r="AD945">
        <v>0</v>
      </c>
      <c r="AE945">
        <v>2</v>
      </c>
      <c r="AF945">
        <v>0</v>
      </c>
      <c r="AG945">
        <v>1</v>
      </c>
      <c r="AH945">
        <v>0</v>
      </c>
      <c r="AI945">
        <v>0</v>
      </c>
      <c r="AJ945">
        <v>2</v>
      </c>
      <c r="AK945">
        <v>17</v>
      </c>
      <c r="AL945">
        <v>6</v>
      </c>
      <c r="AM945">
        <v>2</v>
      </c>
      <c r="AN945">
        <v>0</v>
      </c>
      <c r="AO945">
        <v>15</v>
      </c>
      <c r="AP945">
        <v>6</v>
      </c>
      <c r="AQ945">
        <v>8</v>
      </c>
      <c r="AR945">
        <v>14</v>
      </c>
      <c r="AS945">
        <v>62</v>
      </c>
      <c r="AT945">
        <v>38</v>
      </c>
      <c r="AU945">
        <v>0</v>
      </c>
      <c r="AV945">
        <v>0</v>
      </c>
      <c r="AW945">
        <v>2.83</v>
      </c>
      <c r="AX945">
        <v>64</v>
      </c>
      <c r="AY945">
        <v>80</v>
      </c>
      <c r="AZ945">
        <v>54</v>
      </c>
      <c r="BA945">
        <v>37</v>
      </c>
      <c r="BB945">
        <v>9</v>
      </c>
      <c r="BC945">
        <v>33</v>
      </c>
      <c r="BD945">
        <v>71</v>
      </c>
      <c r="BE945">
        <v>51</v>
      </c>
      <c r="BF945">
        <v>88</v>
      </c>
      <c r="BG945">
        <v>8.7799999999999994</v>
      </c>
      <c r="BH945">
        <v>4.88</v>
      </c>
      <c r="BI945">
        <v>1.72</v>
      </c>
      <c r="BJ945">
        <v>3.68</v>
      </c>
      <c r="BK945">
        <v>5.69</v>
      </c>
      <c r="BL945">
        <f>1/Table1[[#This Row],[odds_ft_home_team_win]]+1/Table1[[#This Row],[odds_ft_draw]]+1/Table1[[#This Row],[odds_ft_away_team_win]]-1</f>
        <v>2.888140370081449E-2</v>
      </c>
      <c r="BM945">
        <f>Table1[[#This Row],[Margin]]/3</f>
        <v>9.6271345669381638E-3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 t="s">
        <v>100</v>
      </c>
      <c r="BU945">
        <f>VLOOKUP(Table1[[#This Row],[Reference]],metron,11,FALSE)</f>
        <v>1.7619715019855171</v>
      </c>
      <c r="BV945">
        <f>VLOOKUP(Table1[[#This Row],[Reference]],metron,12,FALSE)</f>
        <v>0.87432842793739785</v>
      </c>
    </row>
    <row r="946" spans="1:74" hidden="1" x14ac:dyDescent="0.45">
      <c r="A946" t="s">
        <v>5415</v>
      </c>
      <c r="B946">
        <v>1391986800</v>
      </c>
      <c r="C946" s="3" t="s">
        <v>926</v>
      </c>
      <c r="D946" t="s">
        <v>65</v>
      </c>
      <c r="E946" t="s">
        <v>66</v>
      </c>
      <c r="F946" t="s">
        <v>80</v>
      </c>
      <c r="G946" t="s">
        <v>611</v>
      </c>
      <c r="H946" t="s">
        <v>66</v>
      </c>
      <c r="I946">
        <f>MROUND(Table1[[#This Row],[Prob_H]]*100,2)/100</f>
        <v>0.48</v>
      </c>
      <c r="J946">
        <f>1/Table1[[#This Row],[odds_ft_home_team_win]]-Table1[[#This Row],[Margin/3]]</f>
        <v>0.48740002093722012</v>
      </c>
      <c r="K946">
        <f>1/Table1[[#This Row],[odds_ft_draw]]-Table1[[#This Row],[Margin/3]]</f>
        <v>0.28574557129195527</v>
      </c>
      <c r="L946">
        <f>1/Table1[[#This Row],[odds_ft_away_team_win]]-Table1[[#This Row],[Margin/3]]</f>
        <v>0.22685440777082455</v>
      </c>
      <c r="M946">
        <v>6</v>
      </c>
      <c r="N946">
        <v>1.67</v>
      </c>
      <c r="O946">
        <v>1.0900000000000001</v>
      </c>
      <c r="P946">
        <v>1.61</v>
      </c>
      <c r="Q946">
        <v>1</v>
      </c>
      <c r="R946" t="str" cm="1">
        <f t="array" ref="R9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6">
        <v>2</v>
      </c>
      <c r="T946">
        <v>0</v>
      </c>
      <c r="U946">
        <v>2</v>
      </c>
      <c r="V946">
        <v>1</v>
      </c>
      <c r="W946">
        <v>1</v>
      </c>
      <c r="X946">
        <v>0</v>
      </c>
      <c r="Y946" t="s">
        <v>927</v>
      </c>
      <c r="AA946">
        <v>1</v>
      </c>
      <c r="AB946">
        <v>4</v>
      </c>
      <c r="AC946">
        <v>0</v>
      </c>
      <c r="AD946">
        <v>2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4</v>
      </c>
      <c r="AL946">
        <v>14</v>
      </c>
      <c r="AM946">
        <v>2</v>
      </c>
      <c r="AN946">
        <v>8</v>
      </c>
      <c r="AO946">
        <v>2</v>
      </c>
      <c r="AP946">
        <v>6</v>
      </c>
      <c r="AQ946">
        <v>10</v>
      </c>
      <c r="AR946">
        <v>13</v>
      </c>
      <c r="AS946">
        <v>44</v>
      </c>
      <c r="AT946">
        <v>56</v>
      </c>
      <c r="AU946">
        <v>0</v>
      </c>
      <c r="AV946">
        <v>0</v>
      </c>
      <c r="AW946">
        <v>2.67</v>
      </c>
      <c r="AX946">
        <v>49</v>
      </c>
      <c r="AY946">
        <v>70</v>
      </c>
      <c r="AZ946">
        <v>44</v>
      </c>
      <c r="BA946">
        <v>39</v>
      </c>
      <c r="BB946">
        <v>18</v>
      </c>
      <c r="BC946">
        <v>36</v>
      </c>
      <c r="BD946">
        <v>66</v>
      </c>
      <c r="BE946">
        <v>39</v>
      </c>
      <c r="BF946">
        <v>74</v>
      </c>
      <c r="BG946">
        <v>8.98</v>
      </c>
      <c r="BH946">
        <v>4.4400000000000004</v>
      </c>
      <c r="BI946">
        <v>2.0099999999999998</v>
      </c>
      <c r="BJ946">
        <v>3.38</v>
      </c>
      <c r="BK946">
        <v>4.22</v>
      </c>
      <c r="BL946">
        <f>1/Table1[[#This Row],[odds_ft_home_team_win]]+1/Table1[[#This Row],[odds_ft_draw]]+1/Table1[[#This Row],[odds_ft_away_team_win]]-1</f>
        <v>3.0337250621175649E-2</v>
      </c>
      <c r="BM946">
        <f>Table1[[#This Row],[Margin]]/3</f>
        <v>1.0112416873725216E-2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 t="s">
        <v>83</v>
      </c>
      <c r="BU946">
        <f>VLOOKUP(Table1[[#This Row],[Reference]],metron,11,FALSE)</f>
        <v>1.510877192982456</v>
      </c>
      <c r="BV946">
        <f>VLOOKUP(Table1[[#This Row],[Reference]],metron,12,FALSE)</f>
        <v>1.0163157894736841</v>
      </c>
    </row>
    <row r="947" spans="1:74" hidden="1" x14ac:dyDescent="0.45">
      <c r="A947" t="s">
        <v>5415</v>
      </c>
      <c r="B947">
        <v>1391986800</v>
      </c>
      <c r="C947" s="3" t="s">
        <v>926</v>
      </c>
      <c r="D947" t="s">
        <v>65</v>
      </c>
      <c r="E947" t="s">
        <v>66</v>
      </c>
      <c r="F947" t="s">
        <v>102</v>
      </c>
      <c r="G947" t="s">
        <v>77</v>
      </c>
      <c r="H947" t="s">
        <v>66</v>
      </c>
      <c r="I947">
        <f>MROUND(Table1[[#This Row],[Prob_H]]*100,2)/100</f>
        <v>0.2</v>
      </c>
      <c r="J947">
        <f>1/Table1[[#This Row],[odds_ft_home_team_win]]-Table1[[#This Row],[Margin/3]]</f>
        <v>0.20086826222417589</v>
      </c>
      <c r="K947">
        <f>1/Table1[[#This Row],[odds_ft_draw]]-Table1[[#This Row],[Margin/3]]</f>
        <v>0.27687489772410051</v>
      </c>
      <c r="L947">
        <f>1/Table1[[#This Row],[odds_ft_away_team_win]]-Table1[[#This Row],[Margin/3]]</f>
        <v>0.52225684005172346</v>
      </c>
      <c r="M947">
        <v>6</v>
      </c>
      <c r="N947">
        <v>1.27</v>
      </c>
      <c r="O947">
        <v>1.58</v>
      </c>
      <c r="P947">
        <v>1.24</v>
      </c>
      <c r="Q947">
        <v>1.58</v>
      </c>
      <c r="R947" t="str" cm="1">
        <f t="array" ref="R9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47">
        <v>1</v>
      </c>
      <c r="T947">
        <v>4</v>
      </c>
      <c r="U947">
        <v>5</v>
      </c>
      <c r="V947">
        <v>2</v>
      </c>
      <c r="W947">
        <v>1</v>
      </c>
      <c r="X947">
        <v>1</v>
      </c>
      <c r="Y947">
        <v>33</v>
      </c>
      <c r="Z947" t="s">
        <v>928</v>
      </c>
      <c r="AA947">
        <v>7</v>
      </c>
      <c r="AB947">
        <v>1</v>
      </c>
      <c r="AC947">
        <v>3</v>
      </c>
      <c r="AD947">
        <v>0</v>
      </c>
      <c r="AE947">
        <v>2</v>
      </c>
      <c r="AF947">
        <v>0</v>
      </c>
      <c r="AG947">
        <v>1</v>
      </c>
      <c r="AH947">
        <v>2</v>
      </c>
      <c r="AI947">
        <v>0</v>
      </c>
      <c r="AJ947">
        <v>2</v>
      </c>
      <c r="AK947">
        <v>20</v>
      </c>
      <c r="AL947">
        <v>6</v>
      </c>
      <c r="AM947">
        <v>9</v>
      </c>
      <c r="AN947">
        <v>4</v>
      </c>
      <c r="AO947">
        <v>11</v>
      </c>
      <c r="AP947">
        <v>2</v>
      </c>
      <c r="AQ947">
        <v>14</v>
      </c>
      <c r="AR947">
        <v>7</v>
      </c>
      <c r="AS947">
        <v>57</v>
      </c>
      <c r="AT947">
        <v>43</v>
      </c>
      <c r="AU947">
        <v>0</v>
      </c>
      <c r="AV947">
        <v>0</v>
      </c>
      <c r="AW947">
        <v>2.76</v>
      </c>
      <c r="AX947">
        <v>66</v>
      </c>
      <c r="AY947">
        <v>79</v>
      </c>
      <c r="AZ947">
        <v>52</v>
      </c>
      <c r="BA947">
        <v>31</v>
      </c>
      <c r="BB947">
        <v>18</v>
      </c>
      <c r="BC947">
        <v>26</v>
      </c>
      <c r="BD947">
        <v>66</v>
      </c>
      <c r="BE947">
        <v>53</v>
      </c>
      <c r="BF947">
        <v>84</v>
      </c>
      <c r="BG947">
        <v>10.67</v>
      </c>
      <c r="BH947">
        <v>4.5999999999999996</v>
      </c>
      <c r="BI947">
        <v>4.75</v>
      </c>
      <c r="BJ947">
        <v>3.49</v>
      </c>
      <c r="BK947">
        <v>1.88</v>
      </c>
      <c r="BL947">
        <f>1/Table1[[#This Row],[odds_ft_home_team_win]]+1/Table1[[#This Row],[odds_ft_draw]]+1/Table1[[#This Row],[odds_ft_away_team_win]]-1</f>
        <v>2.8974160695893314E-2</v>
      </c>
      <c r="BM947">
        <f>Table1[[#This Row],[Margin]]/3</f>
        <v>9.6580535652977719E-3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 t="s">
        <v>104</v>
      </c>
      <c r="BU947">
        <f>VLOOKUP(Table1[[#This Row],[Reference]],metron,11,FALSE)</f>
        <v>1.0101010101010099</v>
      </c>
      <c r="BV947">
        <f>VLOOKUP(Table1[[#This Row],[Reference]],metron,12,FALSE)</f>
        <v>1.696408529741863</v>
      </c>
    </row>
    <row r="948" spans="1:74" hidden="1" x14ac:dyDescent="0.45">
      <c r="A948" t="s">
        <v>5414</v>
      </c>
      <c r="B948">
        <v>1408761000</v>
      </c>
      <c r="C948" s="3" t="s">
        <v>1181</v>
      </c>
      <c r="D948" t="s">
        <v>65</v>
      </c>
      <c r="E948" t="s">
        <v>66</v>
      </c>
      <c r="F948" t="s">
        <v>88</v>
      </c>
      <c r="G948" t="s">
        <v>97</v>
      </c>
      <c r="H948" t="s">
        <v>66</v>
      </c>
      <c r="I948">
        <f>MROUND(Table1[[#This Row],[Prob_H]]*100,2)/100</f>
        <v>0.46</v>
      </c>
      <c r="J948">
        <f>1/Table1[[#This Row],[odds_ft_home_team_win]]-Table1[[#This Row],[Margin/3]]</f>
        <v>0.46615610731572305</v>
      </c>
      <c r="K948">
        <f>1/Table1[[#This Row],[odds_ft_draw]]-Table1[[#This Row],[Margin/3]]</f>
        <v>0.27649858241464514</v>
      </c>
      <c r="L948">
        <f>1/Table1[[#This Row],[odds_ft_away_team_win]]-Table1[[#This Row],[Margin/3]]</f>
        <v>0.25734531026963187</v>
      </c>
      <c r="M948">
        <v>6</v>
      </c>
      <c r="N948">
        <v>0.5</v>
      </c>
      <c r="O948">
        <v>0.5</v>
      </c>
      <c r="P948">
        <v>1.6</v>
      </c>
      <c r="Q948">
        <v>1</v>
      </c>
      <c r="R948" t="str" cm="1">
        <f t="array" ref="R9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8">
        <v>3</v>
      </c>
      <c r="T948">
        <v>0</v>
      </c>
      <c r="U948">
        <v>3</v>
      </c>
      <c r="V948">
        <v>2</v>
      </c>
      <c r="W948">
        <v>2</v>
      </c>
      <c r="X948">
        <v>0</v>
      </c>
      <c r="Y948" t="s">
        <v>1182</v>
      </c>
      <c r="AA948">
        <v>2</v>
      </c>
      <c r="AB948">
        <v>6</v>
      </c>
      <c r="AC948">
        <v>4</v>
      </c>
      <c r="AD948">
        <v>0</v>
      </c>
      <c r="AE948">
        <v>3</v>
      </c>
      <c r="AF948">
        <v>0</v>
      </c>
      <c r="AG948">
        <v>2</v>
      </c>
      <c r="AH948">
        <v>2</v>
      </c>
      <c r="AI948">
        <v>1</v>
      </c>
      <c r="AJ948">
        <v>2</v>
      </c>
      <c r="AK948">
        <v>6</v>
      </c>
      <c r="AL948">
        <v>19</v>
      </c>
      <c r="AM948">
        <v>3</v>
      </c>
      <c r="AN948">
        <v>8</v>
      </c>
      <c r="AO948">
        <v>3</v>
      </c>
      <c r="AP948">
        <v>11</v>
      </c>
      <c r="AQ948">
        <v>17</v>
      </c>
      <c r="AR948">
        <v>12</v>
      </c>
      <c r="AS948">
        <v>41</v>
      </c>
      <c r="AT948">
        <v>59</v>
      </c>
      <c r="AU948">
        <v>0</v>
      </c>
      <c r="AV948">
        <v>0</v>
      </c>
      <c r="AW948">
        <v>2.5</v>
      </c>
      <c r="AX948">
        <v>75</v>
      </c>
      <c r="AY948">
        <v>75</v>
      </c>
      <c r="AZ948">
        <v>50</v>
      </c>
      <c r="BA948">
        <v>25</v>
      </c>
      <c r="BB948">
        <v>25</v>
      </c>
      <c r="BC948">
        <v>25</v>
      </c>
      <c r="BD948">
        <v>75</v>
      </c>
      <c r="BE948">
        <v>50</v>
      </c>
      <c r="BF948">
        <v>75</v>
      </c>
      <c r="BG948">
        <v>12</v>
      </c>
      <c r="BH948">
        <v>5.5</v>
      </c>
      <c r="BI948">
        <v>2.1</v>
      </c>
      <c r="BJ948">
        <v>3.49</v>
      </c>
      <c r="BK948">
        <v>3.74</v>
      </c>
      <c r="BL948">
        <f>1/Table1[[#This Row],[odds_ft_home_team_win]]+1/Table1[[#This Row],[odds_ft_draw]]+1/Table1[[#This Row],[odds_ft_away_team_win]]-1</f>
        <v>3.0103106624259413E-2</v>
      </c>
      <c r="BM948">
        <f>Table1[[#This Row],[Margin]]/3</f>
        <v>1.0034368874753138E-2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91</v>
      </c>
      <c r="BU948">
        <f>VLOOKUP(Table1[[#This Row],[Reference]],metron,11,FALSE)</f>
        <v>1.4888836329233679</v>
      </c>
      <c r="BV948">
        <f>VLOOKUP(Table1[[#This Row],[Reference]],metron,12,FALSE)</f>
        <v>1.0516792809839171</v>
      </c>
    </row>
    <row r="949" spans="1:74" hidden="1" x14ac:dyDescent="0.45">
      <c r="A949" t="s">
        <v>5414</v>
      </c>
      <c r="B949">
        <v>1408831200</v>
      </c>
      <c r="C949" s="3" t="s">
        <v>1183</v>
      </c>
      <c r="D949" t="s">
        <v>65</v>
      </c>
      <c r="E949" t="s">
        <v>66</v>
      </c>
      <c r="F949" t="s">
        <v>77</v>
      </c>
      <c r="G949" t="s">
        <v>80</v>
      </c>
      <c r="H949" t="s">
        <v>66</v>
      </c>
      <c r="I949">
        <f>MROUND(Table1[[#This Row],[Prob_H]]*100,2)/100</f>
        <v>0.57999999999999996</v>
      </c>
      <c r="J949">
        <f>1/Table1[[#This Row],[odds_ft_home_team_win]]-Table1[[#This Row],[Margin/3]]</f>
        <v>0.58559525723745576</v>
      </c>
      <c r="K949">
        <f>1/Table1[[#This Row],[odds_ft_draw]]-Table1[[#This Row],[Margin/3]]</f>
        <v>0.24611163770268535</v>
      </c>
      <c r="L949">
        <f>1/Table1[[#This Row],[odds_ft_away_team_win]]-Table1[[#This Row],[Margin/3]]</f>
        <v>0.16829310505985876</v>
      </c>
      <c r="M949">
        <v>6</v>
      </c>
      <c r="N949">
        <v>1.33</v>
      </c>
      <c r="O949">
        <v>3</v>
      </c>
      <c r="P949">
        <v>1.71</v>
      </c>
      <c r="Q949">
        <v>1.05</v>
      </c>
      <c r="R949" t="str" cm="1">
        <f t="array" ref="R9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49">
        <v>2</v>
      </c>
      <c r="T949">
        <v>1</v>
      </c>
      <c r="U949">
        <v>3</v>
      </c>
      <c r="V949">
        <v>2</v>
      </c>
      <c r="W949">
        <v>1</v>
      </c>
      <c r="X949">
        <v>1</v>
      </c>
      <c r="Y949" t="s">
        <v>1184</v>
      </c>
      <c r="Z949">
        <v>32</v>
      </c>
      <c r="AA949">
        <v>4</v>
      </c>
      <c r="AB949">
        <v>3</v>
      </c>
      <c r="AC949">
        <v>0</v>
      </c>
      <c r="AD949">
        <v>0</v>
      </c>
      <c r="AE949">
        <v>2</v>
      </c>
      <c r="AF949">
        <v>1</v>
      </c>
      <c r="AG949">
        <v>0</v>
      </c>
      <c r="AH949">
        <v>0</v>
      </c>
      <c r="AI949">
        <v>2</v>
      </c>
      <c r="AJ949">
        <v>1</v>
      </c>
      <c r="AK949">
        <v>18</v>
      </c>
      <c r="AL949">
        <v>10</v>
      </c>
      <c r="AM949">
        <v>8</v>
      </c>
      <c r="AN949">
        <v>5</v>
      </c>
      <c r="AO949">
        <v>10</v>
      </c>
      <c r="AP949">
        <v>5</v>
      </c>
      <c r="AQ949">
        <v>12</v>
      </c>
      <c r="AR949">
        <v>17</v>
      </c>
      <c r="AS949">
        <v>52</v>
      </c>
      <c r="AT949">
        <v>48</v>
      </c>
      <c r="AU949">
        <v>0</v>
      </c>
      <c r="AV949">
        <v>0</v>
      </c>
      <c r="AW949">
        <v>1.84</v>
      </c>
      <c r="AX949">
        <v>25</v>
      </c>
      <c r="AY949">
        <v>25</v>
      </c>
      <c r="AZ949">
        <v>25</v>
      </c>
      <c r="BA949">
        <v>25</v>
      </c>
      <c r="BB949">
        <v>25</v>
      </c>
      <c r="BC949">
        <v>25</v>
      </c>
      <c r="BD949">
        <v>59</v>
      </c>
      <c r="BE949">
        <v>25</v>
      </c>
      <c r="BF949">
        <v>50</v>
      </c>
      <c r="BG949">
        <v>9.67</v>
      </c>
      <c r="BH949">
        <v>4.67</v>
      </c>
      <c r="BI949">
        <v>1.68</v>
      </c>
      <c r="BJ949">
        <v>3.91</v>
      </c>
      <c r="BK949">
        <v>5.62</v>
      </c>
      <c r="BL949">
        <f>1/Table1[[#This Row],[odds_ft_home_team_win]]+1/Table1[[#This Row],[odds_ft_draw]]+1/Table1[[#This Row],[odds_ft_away_team_win]]-1</f>
        <v>2.8928514001918426E-2</v>
      </c>
      <c r="BM949">
        <f>Table1[[#This Row],[Margin]]/3</f>
        <v>9.6428380006394754E-3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 t="s">
        <v>79</v>
      </c>
      <c r="BU949">
        <f>VLOOKUP(Table1[[#This Row],[Reference]],metron,11,FALSE)</f>
        <v>1.7619715019855171</v>
      </c>
      <c r="BV949">
        <f>VLOOKUP(Table1[[#This Row],[Reference]],metron,12,FALSE)</f>
        <v>0.87432842793739785</v>
      </c>
    </row>
    <row r="950" spans="1:74" hidden="1" x14ac:dyDescent="0.45">
      <c r="A950" t="s">
        <v>5414</v>
      </c>
      <c r="B950">
        <v>1408831200</v>
      </c>
      <c r="C950" s="3" t="s">
        <v>1183</v>
      </c>
      <c r="D950" t="s">
        <v>65</v>
      </c>
      <c r="E950" t="s">
        <v>66</v>
      </c>
      <c r="F950" t="s">
        <v>611</v>
      </c>
      <c r="G950" t="s">
        <v>98</v>
      </c>
      <c r="H950" t="s">
        <v>66</v>
      </c>
      <c r="I950">
        <f>MROUND(Table1[[#This Row],[Prob_H]]*100,2)/100</f>
        <v>0.36</v>
      </c>
      <c r="J950">
        <f>1/Table1[[#This Row],[odds_ft_home_team_win]]-Table1[[#This Row],[Margin/3]]</f>
        <v>0.36581819660713649</v>
      </c>
      <c r="K950">
        <f>1/Table1[[#This Row],[odds_ft_draw]]-Table1[[#This Row],[Margin/3]]</f>
        <v>0.29947587020289063</v>
      </c>
      <c r="L950">
        <f>1/Table1[[#This Row],[odds_ft_away_team_win]]-Table1[[#This Row],[Margin/3]]</f>
        <v>0.33470593318997294</v>
      </c>
      <c r="M950">
        <v>6</v>
      </c>
      <c r="N950">
        <v>1.5</v>
      </c>
      <c r="O950">
        <v>1.5</v>
      </c>
      <c r="P950">
        <v>1.39</v>
      </c>
      <c r="Q950">
        <v>1.1100000000000001</v>
      </c>
      <c r="R950" t="str" cm="1">
        <f t="array" ref="R9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AA950">
        <v>2</v>
      </c>
      <c r="AB950">
        <v>7</v>
      </c>
      <c r="AC950">
        <v>2</v>
      </c>
      <c r="AD950">
        <v>0</v>
      </c>
      <c r="AE950">
        <v>3</v>
      </c>
      <c r="AF950">
        <v>0</v>
      </c>
      <c r="AG950">
        <v>0</v>
      </c>
      <c r="AH950">
        <v>2</v>
      </c>
      <c r="AI950">
        <v>3</v>
      </c>
      <c r="AJ950">
        <v>0</v>
      </c>
      <c r="AK950">
        <v>7</v>
      </c>
      <c r="AL950">
        <v>7</v>
      </c>
      <c r="AM950">
        <v>4</v>
      </c>
      <c r="AN950">
        <v>5</v>
      </c>
      <c r="AO950">
        <v>3</v>
      </c>
      <c r="AP950">
        <v>2</v>
      </c>
      <c r="AQ950">
        <v>21</v>
      </c>
      <c r="AR950">
        <v>16</v>
      </c>
      <c r="AS950">
        <v>46</v>
      </c>
      <c r="AT950">
        <v>54</v>
      </c>
      <c r="AU950">
        <v>0</v>
      </c>
      <c r="AV950">
        <v>0</v>
      </c>
      <c r="AW950">
        <v>2</v>
      </c>
      <c r="AX950">
        <v>25</v>
      </c>
      <c r="AY950">
        <v>50</v>
      </c>
      <c r="AZ950">
        <v>50</v>
      </c>
      <c r="BA950">
        <v>0</v>
      </c>
      <c r="BB950">
        <v>0</v>
      </c>
      <c r="BC950">
        <v>0</v>
      </c>
      <c r="BD950">
        <v>75</v>
      </c>
      <c r="BE950">
        <v>50</v>
      </c>
      <c r="BF950">
        <v>75</v>
      </c>
      <c r="BG950">
        <v>6</v>
      </c>
      <c r="BH950">
        <v>4</v>
      </c>
      <c r="BI950">
        <v>2.66</v>
      </c>
      <c r="BJ950">
        <v>3.23</v>
      </c>
      <c r="BK950">
        <v>2.9</v>
      </c>
      <c r="BL950">
        <f>1/Table1[[#This Row],[odds_ft_home_team_win]]+1/Table1[[#This Row],[odds_ft_draw]]+1/Table1[[#This Row],[odds_ft_away_team_win]]-1</f>
        <v>3.0364959050770857E-2</v>
      </c>
      <c r="BM950">
        <f>Table1[[#This Row],[Margin]]/3</f>
        <v>1.0121653016923618E-2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 t="s">
        <v>614</v>
      </c>
      <c r="BU950">
        <f>VLOOKUP(Table1[[#This Row],[Reference]],metron,11,FALSE)</f>
        <v>1.269326094653606</v>
      </c>
      <c r="BV950">
        <f>VLOOKUP(Table1[[#This Row],[Reference]],metron,12,FALSE)</f>
        <v>1.2417089578661631</v>
      </c>
    </row>
    <row r="951" spans="1:74" hidden="1" x14ac:dyDescent="0.45">
      <c r="A951" t="s">
        <v>5414</v>
      </c>
      <c r="B951">
        <v>1408838400</v>
      </c>
      <c r="C951" s="3" t="s">
        <v>1185</v>
      </c>
      <c r="D951" t="s">
        <v>65</v>
      </c>
      <c r="E951" t="s">
        <v>66</v>
      </c>
      <c r="F951" t="s">
        <v>85</v>
      </c>
      <c r="G951" t="s">
        <v>73</v>
      </c>
      <c r="H951" t="s">
        <v>66</v>
      </c>
      <c r="I951">
        <f>MROUND(Table1[[#This Row],[Prob_H]]*100,2)/100</f>
        <v>0.56000000000000005</v>
      </c>
      <c r="J951">
        <f>1/Table1[[#This Row],[odds_ft_home_team_win]]-Table1[[#This Row],[Margin/3]]</f>
        <v>0.56471012227789308</v>
      </c>
      <c r="K951">
        <f>1/Table1[[#This Row],[odds_ft_draw]]-Table1[[#This Row],[Margin/3]]</f>
        <v>0.26247704263242971</v>
      </c>
      <c r="L951">
        <f>1/Table1[[#This Row],[odds_ft_away_team_win]]-Table1[[#This Row],[Margin/3]]</f>
        <v>0.17281283508967732</v>
      </c>
      <c r="M951">
        <v>6</v>
      </c>
      <c r="N951">
        <v>2.33</v>
      </c>
      <c r="O951">
        <v>1.5</v>
      </c>
      <c r="P951">
        <v>1.89</v>
      </c>
      <c r="Q951">
        <v>0.82</v>
      </c>
      <c r="R951" t="str" cm="1">
        <f t="array" ref="R9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67</v>
      </c>
      <c r="AA951">
        <v>5</v>
      </c>
      <c r="AB951">
        <v>7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8</v>
      </c>
      <c r="AL951">
        <v>11</v>
      </c>
      <c r="AM951">
        <v>3</v>
      </c>
      <c r="AN951">
        <v>5</v>
      </c>
      <c r="AO951">
        <v>5</v>
      </c>
      <c r="AP951">
        <v>6</v>
      </c>
      <c r="AQ951">
        <v>10</v>
      </c>
      <c r="AR951">
        <v>15</v>
      </c>
      <c r="AS951">
        <v>54</v>
      </c>
      <c r="AT951">
        <v>46</v>
      </c>
      <c r="AU951">
        <v>0</v>
      </c>
      <c r="AV951">
        <v>0</v>
      </c>
      <c r="AW951">
        <v>1.84</v>
      </c>
      <c r="AX951">
        <v>34</v>
      </c>
      <c r="AY951">
        <v>34</v>
      </c>
      <c r="AZ951">
        <v>34</v>
      </c>
      <c r="BA951">
        <v>34</v>
      </c>
      <c r="BB951">
        <v>0</v>
      </c>
      <c r="BC951">
        <v>17</v>
      </c>
      <c r="BD951">
        <v>84</v>
      </c>
      <c r="BE951">
        <v>34</v>
      </c>
      <c r="BF951">
        <v>34</v>
      </c>
      <c r="BG951">
        <v>8.83</v>
      </c>
      <c r="BH951">
        <v>5.67</v>
      </c>
      <c r="BI951">
        <v>1.74</v>
      </c>
      <c r="BJ951">
        <v>3.67</v>
      </c>
      <c r="BK951">
        <v>5.47</v>
      </c>
      <c r="BL951">
        <f>1/Table1[[#This Row],[odds_ft_home_team_win]]+1/Table1[[#This Row],[odds_ft_draw]]+1/Table1[[#This Row],[odds_ft_away_team_win]]-1</f>
        <v>3.0007564200803527E-2</v>
      </c>
      <c r="BM951">
        <f>Table1[[#This Row],[Margin]]/3</f>
        <v>1.0002521400267842E-2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87</v>
      </c>
      <c r="BU951">
        <f>VLOOKUP(Table1[[#This Row],[Reference]],metron,11,FALSE)</f>
        <v>1.7546812539448771</v>
      </c>
      <c r="BV951">
        <f>VLOOKUP(Table1[[#This Row],[Reference]],metron,12,FALSE)</f>
        <v>0.93456764148958549</v>
      </c>
    </row>
    <row r="952" spans="1:74" hidden="1" x14ac:dyDescent="0.45">
      <c r="A952" t="s">
        <v>5414</v>
      </c>
      <c r="B952">
        <v>1408842360</v>
      </c>
      <c r="C952" s="3" t="s">
        <v>1186</v>
      </c>
      <c r="D952" t="s">
        <v>65</v>
      </c>
      <c r="E952" t="s">
        <v>66</v>
      </c>
      <c r="F952" t="s">
        <v>103</v>
      </c>
      <c r="G952" t="s">
        <v>93</v>
      </c>
      <c r="H952" t="s">
        <v>66</v>
      </c>
      <c r="I952">
        <f>MROUND(Table1[[#This Row],[Prob_H]]*100,2)/100</f>
        <v>0.42</v>
      </c>
      <c r="J952">
        <f>1/Table1[[#This Row],[odds_ft_home_team_win]]-Table1[[#This Row],[Margin/3]]</f>
        <v>0.42651866838997471</v>
      </c>
      <c r="K952">
        <f>1/Table1[[#This Row],[odds_ft_draw]]-Table1[[#This Row],[Margin/3]]</f>
        <v>0.29378881346370611</v>
      </c>
      <c r="L952">
        <f>1/Table1[[#This Row],[odds_ft_away_team_win]]-Table1[[#This Row],[Margin/3]]</f>
        <v>0.27969251814631924</v>
      </c>
      <c r="M952">
        <v>6</v>
      </c>
      <c r="N952">
        <v>1.5</v>
      </c>
      <c r="O952">
        <v>3</v>
      </c>
      <c r="P952">
        <v>1.9</v>
      </c>
      <c r="Q952">
        <v>1.79</v>
      </c>
      <c r="R952" t="str" cm="1">
        <f t="array" ref="R9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2">
        <v>3</v>
      </c>
      <c r="T952">
        <v>1</v>
      </c>
      <c r="U952">
        <v>4</v>
      </c>
      <c r="V952">
        <v>1</v>
      </c>
      <c r="W952">
        <v>1</v>
      </c>
      <c r="X952">
        <v>0</v>
      </c>
      <c r="Y952" t="s">
        <v>1187</v>
      </c>
      <c r="Z952">
        <v>78</v>
      </c>
      <c r="AA952">
        <v>4</v>
      </c>
      <c r="AB952">
        <v>6</v>
      </c>
      <c r="AC952">
        <v>2</v>
      </c>
      <c r="AD952">
        <v>0</v>
      </c>
      <c r="AE952">
        <v>3</v>
      </c>
      <c r="AF952">
        <v>0</v>
      </c>
      <c r="AG952">
        <v>1</v>
      </c>
      <c r="AH952">
        <v>1</v>
      </c>
      <c r="AI952">
        <v>0</v>
      </c>
      <c r="AJ952">
        <v>3</v>
      </c>
      <c r="AK952">
        <v>9</v>
      </c>
      <c r="AL952">
        <v>11</v>
      </c>
      <c r="AM952">
        <v>2</v>
      </c>
      <c r="AN952">
        <v>6</v>
      </c>
      <c r="AO952">
        <v>7</v>
      </c>
      <c r="AP952">
        <v>5</v>
      </c>
      <c r="AQ952">
        <v>15</v>
      </c>
      <c r="AR952">
        <v>16</v>
      </c>
      <c r="AS952">
        <v>51</v>
      </c>
      <c r="AT952">
        <v>49</v>
      </c>
      <c r="AU952">
        <v>0</v>
      </c>
      <c r="AV952">
        <v>0</v>
      </c>
      <c r="AW952">
        <v>1.75</v>
      </c>
      <c r="AX952">
        <v>0</v>
      </c>
      <c r="AY952">
        <v>50</v>
      </c>
      <c r="AZ952">
        <v>25</v>
      </c>
      <c r="BA952">
        <v>0</v>
      </c>
      <c r="BB952">
        <v>0</v>
      </c>
      <c r="BC952">
        <v>0</v>
      </c>
      <c r="BD952">
        <v>25</v>
      </c>
      <c r="BE952">
        <v>50</v>
      </c>
      <c r="BF952">
        <v>100</v>
      </c>
      <c r="BG952">
        <v>10</v>
      </c>
      <c r="BH952">
        <v>2.5</v>
      </c>
      <c r="BI952">
        <v>2.29</v>
      </c>
      <c r="BJ952">
        <v>3.29</v>
      </c>
      <c r="BK952">
        <v>3.45</v>
      </c>
      <c r="BL952">
        <f>1/Table1[[#This Row],[odds_ft_home_team_win]]+1/Table1[[#This Row],[odds_ft_draw]]+1/Table1[[#This Row],[odds_ft_away_team_win]]-1</f>
        <v>3.0487662952346728E-2</v>
      </c>
      <c r="BM952">
        <f>Table1[[#This Row],[Margin]]/3</f>
        <v>1.016255431744891E-2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 t="s">
        <v>118</v>
      </c>
      <c r="BU952">
        <f>VLOOKUP(Table1[[#This Row],[Reference]],metron,11,FALSE)</f>
        <v>1.396960958296362</v>
      </c>
      <c r="BV952">
        <f>VLOOKUP(Table1[[#This Row],[Reference]],metron,12,FALSE)</f>
        <v>1.091503992901508</v>
      </c>
    </row>
    <row r="953" spans="1:74" hidden="1" x14ac:dyDescent="0.45">
      <c r="A953" t="s">
        <v>5414</v>
      </c>
      <c r="B953">
        <v>1408845600</v>
      </c>
      <c r="C953" s="3" t="s">
        <v>1188</v>
      </c>
      <c r="D953" t="s">
        <v>65</v>
      </c>
      <c r="E953" t="s">
        <v>66</v>
      </c>
      <c r="F953" t="s">
        <v>67</v>
      </c>
      <c r="G953" t="s">
        <v>86</v>
      </c>
      <c r="H953" t="s">
        <v>66</v>
      </c>
      <c r="I953">
        <f>MROUND(Table1[[#This Row],[Prob_H]]*100,2)/100</f>
        <v>0.26</v>
      </c>
      <c r="J953">
        <f>1/Table1[[#This Row],[odds_ft_home_team_win]]-Table1[[#This Row],[Margin/3]]</f>
        <v>0.2616591172513284</v>
      </c>
      <c r="K953">
        <f>1/Table1[[#This Row],[odds_ft_draw]]-Table1[[#This Row],[Margin/3]]</f>
        <v>0.27893732785700825</v>
      </c>
      <c r="L953">
        <f>1/Table1[[#This Row],[odds_ft_away_team_win]]-Table1[[#This Row],[Margin/3]]</f>
        <v>0.45940355489166318</v>
      </c>
      <c r="M953">
        <v>6</v>
      </c>
      <c r="N953">
        <v>3</v>
      </c>
      <c r="O953">
        <v>3</v>
      </c>
      <c r="P953">
        <v>1.67</v>
      </c>
      <c r="Q953">
        <v>1.33</v>
      </c>
      <c r="R953" t="str" cm="1">
        <f t="array" ref="R9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AA953">
        <v>5</v>
      </c>
      <c r="AB953">
        <v>6</v>
      </c>
      <c r="AC953">
        <v>2</v>
      </c>
      <c r="AD953">
        <v>0</v>
      </c>
      <c r="AE953">
        <v>5</v>
      </c>
      <c r="AF953">
        <v>0</v>
      </c>
      <c r="AG953">
        <v>0</v>
      </c>
      <c r="AH953">
        <v>2</v>
      </c>
      <c r="AI953">
        <v>0</v>
      </c>
      <c r="AJ953">
        <v>5</v>
      </c>
      <c r="AK953">
        <v>15</v>
      </c>
      <c r="AL953">
        <v>17</v>
      </c>
      <c r="AM953">
        <v>7</v>
      </c>
      <c r="AN953">
        <v>6</v>
      </c>
      <c r="AO953">
        <v>8</v>
      </c>
      <c r="AP953">
        <v>11</v>
      </c>
      <c r="AQ953">
        <v>15</v>
      </c>
      <c r="AR953">
        <v>16</v>
      </c>
      <c r="AS953">
        <v>52</v>
      </c>
      <c r="AT953">
        <v>48</v>
      </c>
      <c r="AU953">
        <v>0</v>
      </c>
      <c r="AV953">
        <v>0</v>
      </c>
      <c r="AW953">
        <v>3.5</v>
      </c>
      <c r="AX953">
        <v>67</v>
      </c>
      <c r="AY953">
        <v>100</v>
      </c>
      <c r="AZ953">
        <v>84</v>
      </c>
      <c r="BA953">
        <v>42</v>
      </c>
      <c r="BB953">
        <v>25</v>
      </c>
      <c r="BC953">
        <v>42</v>
      </c>
      <c r="BD953">
        <v>100</v>
      </c>
      <c r="BE953">
        <v>67</v>
      </c>
      <c r="BF953">
        <v>100</v>
      </c>
      <c r="BG953">
        <v>10.5</v>
      </c>
      <c r="BH953">
        <v>6.17</v>
      </c>
      <c r="BI953">
        <v>3.68</v>
      </c>
      <c r="BJ953">
        <v>3.46</v>
      </c>
      <c r="BK953">
        <v>2.13</v>
      </c>
      <c r="BL953">
        <f>1/Table1[[#This Row],[odds_ft_home_team_win]]+1/Table1[[#This Row],[odds_ft_draw]]+1/Table1[[#This Row],[odds_ft_away_team_win]]-1</f>
        <v>3.0240039550362585E-2</v>
      </c>
      <c r="BM953">
        <f>Table1[[#This Row],[Margin]]/3</f>
        <v>1.0080013183454195E-2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 t="s">
        <v>70</v>
      </c>
      <c r="BU953">
        <f>VLOOKUP(Table1[[#This Row],[Reference]],metron,11,FALSE)</f>
        <v>1.0936930368209989</v>
      </c>
      <c r="BV953">
        <f>VLOOKUP(Table1[[#This Row],[Reference]],metron,12,FALSE)</f>
        <v>1.475756471017134</v>
      </c>
    </row>
    <row r="954" spans="1:74" hidden="1" x14ac:dyDescent="0.45">
      <c r="A954" t="s">
        <v>5414</v>
      </c>
      <c r="B954">
        <v>1408917600</v>
      </c>
      <c r="C954" s="3" t="s">
        <v>1190</v>
      </c>
      <c r="D954" t="s">
        <v>65</v>
      </c>
      <c r="E954" t="s">
        <v>66</v>
      </c>
      <c r="F954" t="s">
        <v>1115</v>
      </c>
      <c r="G954" t="s">
        <v>81</v>
      </c>
      <c r="H954" t="s">
        <v>66</v>
      </c>
      <c r="I954">
        <f>MROUND(Table1[[#This Row],[Prob_H]]*100,2)/100</f>
        <v>0.26</v>
      </c>
      <c r="J954">
        <f>1/Table1[[#This Row],[odds_ft_home_team_win]]-Table1[[#This Row],[Margin/3]]</f>
        <v>0.25584665979539972</v>
      </c>
      <c r="K954">
        <f>1/Table1[[#This Row],[odds_ft_draw]]-Table1[[#This Row],[Margin/3]]</f>
        <v>0.27807365102723491</v>
      </c>
      <c r="L954">
        <f>1/Table1[[#This Row],[odds_ft_away_team_win]]-Table1[[#This Row],[Margin/3]]</f>
        <v>0.46607968917736525</v>
      </c>
      <c r="M954">
        <v>6</v>
      </c>
      <c r="N954">
        <v>0.5</v>
      </c>
      <c r="O954">
        <v>0</v>
      </c>
      <c r="P954">
        <v>1.1200000000000001</v>
      </c>
      <c r="Q954">
        <v>0.59</v>
      </c>
      <c r="R954" t="str" cm="1">
        <f t="array" ref="R9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70</v>
      </c>
      <c r="AA954">
        <v>6</v>
      </c>
      <c r="AB954">
        <v>4</v>
      </c>
      <c r="AC954">
        <v>3</v>
      </c>
      <c r="AD954">
        <v>1</v>
      </c>
      <c r="AE954">
        <v>1</v>
      </c>
      <c r="AF954">
        <v>1</v>
      </c>
      <c r="AG954">
        <v>1</v>
      </c>
      <c r="AH954">
        <v>3</v>
      </c>
      <c r="AI954">
        <v>1</v>
      </c>
      <c r="AJ954">
        <v>1</v>
      </c>
      <c r="AK954">
        <v>11</v>
      </c>
      <c r="AL954">
        <v>5</v>
      </c>
      <c r="AM954">
        <v>6</v>
      </c>
      <c r="AN954">
        <v>2</v>
      </c>
      <c r="AO954">
        <v>5</v>
      </c>
      <c r="AP954">
        <v>3</v>
      </c>
      <c r="AQ954">
        <v>16</v>
      </c>
      <c r="AR954">
        <v>13</v>
      </c>
      <c r="AS954">
        <v>49</v>
      </c>
      <c r="AT954">
        <v>51</v>
      </c>
      <c r="AU954">
        <v>0</v>
      </c>
      <c r="AV954">
        <v>0</v>
      </c>
      <c r="AW954">
        <v>3</v>
      </c>
      <c r="AX954">
        <v>50</v>
      </c>
      <c r="AY954">
        <v>50</v>
      </c>
      <c r="AZ954">
        <v>50</v>
      </c>
      <c r="BA954">
        <v>50</v>
      </c>
      <c r="BB954">
        <v>50</v>
      </c>
      <c r="BC954">
        <v>50</v>
      </c>
      <c r="BD954">
        <v>50</v>
      </c>
      <c r="BE954">
        <v>50</v>
      </c>
      <c r="BF954">
        <v>75</v>
      </c>
      <c r="BG954">
        <v>9</v>
      </c>
      <c r="BH954">
        <v>5</v>
      </c>
      <c r="BI954">
        <v>3.76</v>
      </c>
      <c r="BJ954">
        <v>3.47</v>
      </c>
      <c r="BK954">
        <v>2.1</v>
      </c>
      <c r="BL954">
        <f>1/Table1[[#This Row],[odds_ft_home_team_win]]+1/Table1[[#This Row],[odds_ft_draw]]+1/Table1[[#This Row],[odds_ft_away_team_win]]-1</f>
        <v>3.0332361039332678E-2</v>
      </c>
      <c r="BM954">
        <f>Table1[[#This Row],[Margin]]/3</f>
        <v>1.0110787013110892E-2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 t="s">
        <v>95</v>
      </c>
      <c r="BU954">
        <f>VLOOKUP(Table1[[#This Row],[Reference]],metron,11,FALSE)</f>
        <v>1.0936930368209989</v>
      </c>
      <c r="BV954">
        <f>VLOOKUP(Table1[[#This Row],[Reference]],metron,12,FALSE)</f>
        <v>1.475756471017134</v>
      </c>
    </row>
    <row r="955" spans="1:74" hidden="1" x14ac:dyDescent="0.45">
      <c r="A955" t="s">
        <v>5413</v>
      </c>
      <c r="B955">
        <v>1423877400</v>
      </c>
      <c r="C955" s="3" t="s">
        <v>1426</v>
      </c>
      <c r="D955" t="s">
        <v>65</v>
      </c>
      <c r="E955" t="s">
        <v>66</v>
      </c>
      <c r="F955" t="s">
        <v>80</v>
      </c>
      <c r="G955" t="s">
        <v>77</v>
      </c>
      <c r="H955" t="s">
        <v>66</v>
      </c>
      <c r="I955">
        <f>MROUND(Table1[[#This Row],[Prob_H]]*100,2)/100</f>
        <v>0.26</v>
      </c>
      <c r="J955">
        <f>1/Table1[[#This Row],[odds_ft_home_team_win]]-Table1[[#This Row],[Margin/3]]</f>
        <v>0.25646669033250508</v>
      </c>
      <c r="K955">
        <f>1/Table1[[#This Row],[odds_ft_draw]]-Table1[[#This Row],[Margin/3]]</f>
        <v>0.3092888415572122</v>
      </c>
      <c r="L955">
        <f>1/Table1[[#This Row],[odds_ft_away_team_win]]-Table1[[#This Row],[Margin/3]]</f>
        <v>0.43424446811028283</v>
      </c>
      <c r="M955">
        <v>6</v>
      </c>
      <c r="N955">
        <v>1.36</v>
      </c>
      <c r="O955">
        <v>0.91</v>
      </c>
      <c r="P955">
        <v>1.8</v>
      </c>
      <c r="Q955">
        <v>1</v>
      </c>
      <c r="R955" t="str" cm="1">
        <f t="array" ref="R9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55">
        <v>1</v>
      </c>
      <c r="T955">
        <v>2</v>
      </c>
      <c r="U955">
        <v>3</v>
      </c>
      <c r="V955">
        <v>2</v>
      </c>
      <c r="W955">
        <v>1</v>
      </c>
      <c r="X955">
        <v>1</v>
      </c>
      <c r="Y955">
        <v>28</v>
      </c>
      <c r="Z955" t="s">
        <v>1427</v>
      </c>
      <c r="AA955">
        <v>4</v>
      </c>
      <c r="AB955">
        <v>7</v>
      </c>
      <c r="AC955">
        <v>4</v>
      </c>
      <c r="AD955">
        <v>1</v>
      </c>
      <c r="AE955">
        <v>3</v>
      </c>
      <c r="AF955">
        <v>0</v>
      </c>
      <c r="AG955">
        <v>0</v>
      </c>
      <c r="AH955">
        <v>5</v>
      </c>
      <c r="AI955">
        <v>1</v>
      </c>
      <c r="AJ955">
        <v>2</v>
      </c>
      <c r="AK955">
        <v>9</v>
      </c>
      <c r="AL955">
        <v>14</v>
      </c>
      <c r="AM955">
        <v>7</v>
      </c>
      <c r="AN955">
        <v>7</v>
      </c>
      <c r="AO955">
        <v>2</v>
      </c>
      <c r="AP955">
        <v>7</v>
      </c>
      <c r="AQ955">
        <v>6</v>
      </c>
      <c r="AR955">
        <v>17</v>
      </c>
      <c r="AS955">
        <v>49</v>
      </c>
      <c r="AT955">
        <v>51</v>
      </c>
      <c r="AU955">
        <v>0</v>
      </c>
      <c r="AV955">
        <v>0</v>
      </c>
      <c r="AW955">
        <v>1.64</v>
      </c>
      <c r="AX955">
        <v>41</v>
      </c>
      <c r="AY955">
        <v>50</v>
      </c>
      <c r="AZ955">
        <v>23</v>
      </c>
      <c r="BA955">
        <v>14</v>
      </c>
      <c r="BB955">
        <v>5</v>
      </c>
      <c r="BC955">
        <v>14</v>
      </c>
      <c r="BD955">
        <v>55</v>
      </c>
      <c r="BE955">
        <v>36</v>
      </c>
      <c r="BF955">
        <v>50</v>
      </c>
      <c r="BG955">
        <v>9.6999999999999993</v>
      </c>
      <c r="BH955">
        <v>5.27</v>
      </c>
      <c r="BI955">
        <v>3.75</v>
      </c>
      <c r="BJ955">
        <v>3.13</v>
      </c>
      <c r="BK955">
        <v>2.25</v>
      </c>
      <c r="BL955">
        <f>1/Table1[[#This Row],[odds_ft_home_team_win]]+1/Table1[[#This Row],[odds_ft_draw]]+1/Table1[[#This Row],[odds_ft_away_team_win]]-1</f>
        <v>3.059992900248476E-2</v>
      </c>
      <c r="BM955">
        <f>Table1[[#This Row],[Margin]]/3</f>
        <v>1.0199976334161587E-2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 t="s">
        <v>83</v>
      </c>
      <c r="BU955">
        <f>VLOOKUP(Table1[[#This Row],[Reference]],metron,11,FALSE)</f>
        <v>1.0936930368209989</v>
      </c>
      <c r="BV955">
        <f>VLOOKUP(Table1[[#This Row],[Reference]],metron,12,FALSE)</f>
        <v>1.475756471017134</v>
      </c>
    </row>
    <row r="956" spans="1:74" hidden="1" x14ac:dyDescent="0.45">
      <c r="A956" t="s">
        <v>5413</v>
      </c>
      <c r="B956">
        <v>1423954800</v>
      </c>
      <c r="C956" s="3" t="s">
        <v>1430</v>
      </c>
      <c r="D956" t="s">
        <v>65</v>
      </c>
      <c r="E956" t="s">
        <v>66</v>
      </c>
      <c r="F956" t="s">
        <v>73</v>
      </c>
      <c r="G956" t="s">
        <v>85</v>
      </c>
      <c r="H956" t="s">
        <v>66</v>
      </c>
      <c r="I956">
        <f>MROUND(Table1[[#This Row],[Prob_H]]*100,2)/100</f>
        <v>0.4</v>
      </c>
      <c r="J956">
        <f>1/Table1[[#This Row],[odds_ft_home_team_win]]-Table1[[#This Row],[Margin/3]]</f>
        <v>0.40497078659436675</v>
      </c>
      <c r="K956">
        <f>1/Table1[[#This Row],[odds_ft_draw]]-Table1[[#This Row],[Margin/3]]</f>
        <v>0.30648872346079881</v>
      </c>
      <c r="L956">
        <f>1/Table1[[#This Row],[odds_ft_away_team_win]]-Table1[[#This Row],[Margin/3]]</f>
        <v>0.28854048994483433</v>
      </c>
      <c r="M956">
        <v>6</v>
      </c>
      <c r="N956">
        <v>1.18</v>
      </c>
      <c r="O956">
        <v>1</v>
      </c>
      <c r="P956">
        <v>1.29</v>
      </c>
      <c r="Q956">
        <v>1</v>
      </c>
      <c r="R956" t="str" cm="1">
        <f t="array" ref="R9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6">
        <v>2</v>
      </c>
      <c r="T956">
        <v>0</v>
      </c>
      <c r="U956">
        <v>2</v>
      </c>
      <c r="V956">
        <v>0</v>
      </c>
      <c r="W956">
        <v>0</v>
      </c>
      <c r="X956">
        <v>0</v>
      </c>
      <c r="Y956" t="s">
        <v>1431</v>
      </c>
      <c r="AA956">
        <v>7</v>
      </c>
      <c r="AB956">
        <v>7</v>
      </c>
      <c r="AC956">
        <v>2</v>
      </c>
      <c r="AD956">
        <v>0</v>
      </c>
      <c r="AE956">
        <v>2</v>
      </c>
      <c r="AF956">
        <v>0</v>
      </c>
      <c r="AG956">
        <v>1</v>
      </c>
      <c r="AH956">
        <v>1</v>
      </c>
      <c r="AI956">
        <v>0</v>
      </c>
      <c r="AJ956">
        <v>2</v>
      </c>
      <c r="AK956">
        <v>13</v>
      </c>
      <c r="AL956">
        <v>10</v>
      </c>
      <c r="AM956">
        <v>8</v>
      </c>
      <c r="AN956">
        <v>4</v>
      </c>
      <c r="AO956">
        <v>5</v>
      </c>
      <c r="AP956">
        <v>6</v>
      </c>
      <c r="AQ956">
        <v>18</v>
      </c>
      <c r="AR956">
        <v>15</v>
      </c>
      <c r="AS956">
        <v>50</v>
      </c>
      <c r="AT956">
        <v>50</v>
      </c>
      <c r="AU956">
        <v>0</v>
      </c>
      <c r="AV956">
        <v>0</v>
      </c>
      <c r="AW956">
        <v>2.48</v>
      </c>
      <c r="AX956">
        <v>56</v>
      </c>
      <c r="AY956">
        <v>68</v>
      </c>
      <c r="AZ956">
        <v>42</v>
      </c>
      <c r="BA956">
        <v>25</v>
      </c>
      <c r="BB956">
        <v>17</v>
      </c>
      <c r="BC956">
        <v>17</v>
      </c>
      <c r="BD956">
        <v>68</v>
      </c>
      <c r="BE956">
        <v>47</v>
      </c>
      <c r="BF956">
        <v>80</v>
      </c>
      <c r="BG956">
        <v>8.83</v>
      </c>
      <c r="BH956">
        <v>4.6500000000000004</v>
      </c>
      <c r="BI956">
        <v>2.41</v>
      </c>
      <c r="BJ956">
        <v>3.16</v>
      </c>
      <c r="BK956">
        <v>3.35</v>
      </c>
      <c r="BL956">
        <f>1/Table1[[#This Row],[odds_ft_home_team_win]]+1/Table1[[#This Row],[odds_ft_draw]]+1/Table1[[#This Row],[odds_ft_away_team_win]]-1</f>
        <v>2.9900918225198359E-2</v>
      </c>
      <c r="BM956">
        <f>Table1[[#This Row],[Margin]]/3</f>
        <v>9.9669727417327856E-3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 t="s">
        <v>126</v>
      </c>
      <c r="BU956">
        <f>VLOOKUP(Table1[[#This Row],[Reference]],metron,11,FALSE)</f>
        <v>1.344038264434575</v>
      </c>
      <c r="BV956">
        <f>VLOOKUP(Table1[[#This Row],[Reference]],metron,12,FALSE)</f>
        <v>1.1515772691037469</v>
      </c>
    </row>
    <row r="957" spans="1:74" hidden="1" x14ac:dyDescent="0.45">
      <c r="A957" t="s">
        <v>5413</v>
      </c>
      <c r="B957">
        <v>1423954800</v>
      </c>
      <c r="C957" s="3" t="s">
        <v>1430</v>
      </c>
      <c r="D957" t="s">
        <v>65</v>
      </c>
      <c r="E957" t="s">
        <v>66</v>
      </c>
      <c r="F957" t="s">
        <v>86</v>
      </c>
      <c r="G957" t="s">
        <v>67</v>
      </c>
      <c r="H957" t="s">
        <v>66</v>
      </c>
      <c r="I957">
        <f>MROUND(Table1[[#This Row],[Prob_H]]*100,2)/100</f>
        <v>0.57999999999999996</v>
      </c>
      <c r="J957">
        <f>1/Table1[[#This Row],[odds_ft_home_team_win]]-Table1[[#This Row],[Margin/3]]</f>
        <v>0.58505122076874683</v>
      </c>
      <c r="K957">
        <f>1/Table1[[#This Row],[odds_ft_draw]]-Table1[[#This Row],[Margin/3]]</f>
        <v>0.24688253427101151</v>
      </c>
      <c r="L957">
        <f>1/Table1[[#This Row],[odds_ft_away_team_win]]-Table1[[#This Row],[Margin/3]]</f>
        <v>0.16806624496024164</v>
      </c>
      <c r="M957">
        <v>6</v>
      </c>
      <c r="N957">
        <v>2.14</v>
      </c>
      <c r="O957">
        <v>1.17</v>
      </c>
      <c r="P957">
        <v>2</v>
      </c>
      <c r="Q957">
        <v>1.1100000000000001</v>
      </c>
      <c r="R957" t="str" cm="1">
        <f t="array" ref="R9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7">
        <v>5</v>
      </c>
      <c r="T957">
        <v>0</v>
      </c>
      <c r="U957">
        <v>5</v>
      </c>
      <c r="V957">
        <v>3</v>
      </c>
      <c r="W957">
        <v>3</v>
      </c>
      <c r="X957">
        <v>0</v>
      </c>
      <c r="Y957" t="s">
        <v>1432</v>
      </c>
      <c r="AA957">
        <v>5</v>
      </c>
      <c r="AB957">
        <v>5</v>
      </c>
      <c r="AC957">
        <v>3</v>
      </c>
      <c r="AD957">
        <v>0</v>
      </c>
      <c r="AE957">
        <v>2</v>
      </c>
      <c r="AF957">
        <v>0</v>
      </c>
      <c r="AG957">
        <v>1</v>
      </c>
      <c r="AH957">
        <v>2</v>
      </c>
      <c r="AI957">
        <v>2</v>
      </c>
      <c r="AJ957">
        <v>0</v>
      </c>
      <c r="AK957">
        <v>8</v>
      </c>
      <c r="AL957">
        <v>6</v>
      </c>
      <c r="AM957">
        <v>4</v>
      </c>
      <c r="AN957">
        <v>3</v>
      </c>
      <c r="AO957">
        <v>4</v>
      </c>
      <c r="AP957">
        <v>3</v>
      </c>
      <c r="AQ957">
        <v>16</v>
      </c>
      <c r="AR957">
        <v>14</v>
      </c>
      <c r="AS957">
        <v>45</v>
      </c>
      <c r="AT957">
        <v>55</v>
      </c>
      <c r="AU957">
        <v>0</v>
      </c>
      <c r="AV957">
        <v>0</v>
      </c>
      <c r="AW957">
        <v>2.4500000000000002</v>
      </c>
      <c r="AX957">
        <v>56</v>
      </c>
      <c r="AY957">
        <v>79</v>
      </c>
      <c r="AZ957">
        <v>47</v>
      </c>
      <c r="BA957">
        <v>16</v>
      </c>
      <c r="BB957">
        <v>11</v>
      </c>
      <c r="BC957">
        <v>23</v>
      </c>
      <c r="BD957">
        <v>70</v>
      </c>
      <c r="BE957">
        <v>47</v>
      </c>
      <c r="BF957">
        <v>74</v>
      </c>
      <c r="BG957">
        <v>11.2</v>
      </c>
      <c r="BH957">
        <v>4.93</v>
      </c>
      <c r="BI957">
        <v>1.68</v>
      </c>
      <c r="BJ957">
        <v>3.89</v>
      </c>
      <c r="BK957">
        <v>5.61</v>
      </c>
      <c r="BL957">
        <f>1/Table1[[#This Row],[odds_ft_home_team_win]]+1/Table1[[#This Row],[odds_ft_draw]]+1/Table1[[#This Row],[odds_ft_away_team_win]]-1</f>
        <v>3.0560623408045107E-2</v>
      </c>
      <c r="BM957">
        <f>Table1[[#This Row],[Margin]]/3</f>
        <v>1.0186874469348369E-2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t="s">
        <v>113</v>
      </c>
      <c r="BU957">
        <f>VLOOKUP(Table1[[#This Row],[Reference]],metron,11,FALSE)</f>
        <v>1.7619715019855171</v>
      </c>
      <c r="BV957">
        <f>VLOOKUP(Table1[[#This Row],[Reference]],metron,12,FALSE)</f>
        <v>0.87432842793739785</v>
      </c>
    </row>
    <row r="958" spans="1:74" hidden="1" x14ac:dyDescent="0.45">
      <c r="A958" t="s">
        <v>5413</v>
      </c>
      <c r="B958">
        <v>1423965960</v>
      </c>
      <c r="C958" s="3" t="s">
        <v>1434</v>
      </c>
      <c r="D958" t="s">
        <v>65</v>
      </c>
      <c r="E958" t="s">
        <v>66</v>
      </c>
      <c r="F958" t="s">
        <v>81</v>
      </c>
      <c r="G958" t="s">
        <v>1115</v>
      </c>
      <c r="H958" t="s">
        <v>66</v>
      </c>
      <c r="I958">
        <f>MROUND(Table1[[#This Row],[Prob_H]]*100,2)/100</f>
        <v>0.52</v>
      </c>
      <c r="J958">
        <f>1/Table1[[#This Row],[odds_ft_home_team_win]]-Table1[[#This Row],[Margin/3]]</f>
        <v>0.52467043900012433</v>
      </c>
      <c r="K958">
        <f>1/Table1[[#This Row],[odds_ft_draw]]-Table1[[#This Row],[Margin/3]]</f>
        <v>0.27400198980226342</v>
      </c>
      <c r="L958">
        <f>1/Table1[[#This Row],[odds_ft_away_team_win]]-Table1[[#This Row],[Margin/3]]</f>
        <v>0.20132757119761224</v>
      </c>
      <c r="M958">
        <v>6</v>
      </c>
      <c r="N958">
        <v>1.55</v>
      </c>
      <c r="O958">
        <v>0.64</v>
      </c>
      <c r="P958">
        <v>1.65</v>
      </c>
      <c r="Q958">
        <v>0.94</v>
      </c>
      <c r="R958" t="str" cm="1">
        <f t="array" ref="R9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58">
        <v>2</v>
      </c>
      <c r="T958">
        <v>1</v>
      </c>
      <c r="U958">
        <v>3</v>
      </c>
      <c r="V958">
        <v>1</v>
      </c>
      <c r="W958">
        <v>1</v>
      </c>
      <c r="X958">
        <v>0</v>
      </c>
      <c r="Y958" t="s">
        <v>431</v>
      </c>
      <c r="Z958">
        <v>66</v>
      </c>
      <c r="AA958">
        <v>5</v>
      </c>
      <c r="AB958">
        <v>5</v>
      </c>
      <c r="AC958">
        <v>1</v>
      </c>
      <c r="AD958">
        <v>0</v>
      </c>
      <c r="AE958">
        <v>3</v>
      </c>
      <c r="AF958">
        <v>1</v>
      </c>
      <c r="AG958">
        <v>1</v>
      </c>
      <c r="AH958">
        <v>0</v>
      </c>
      <c r="AI958">
        <v>0</v>
      </c>
      <c r="AJ958">
        <v>4</v>
      </c>
      <c r="AK958">
        <v>15</v>
      </c>
      <c r="AL958">
        <v>11</v>
      </c>
      <c r="AM958">
        <v>9</v>
      </c>
      <c r="AN958">
        <v>4</v>
      </c>
      <c r="AO958">
        <v>6</v>
      </c>
      <c r="AP958">
        <v>7</v>
      </c>
      <c r="AQ958">
        <v>15</v>
      </c>
      <c r="AR958">
        <v>19</v>
      </c>
      <c r="AS958">
        <v>48</v>
      </c>
      <c r="AT958">
        <v>52</v>
      </c>
      <c r="AU958">
        <v>0</v>
      </c>
      <c r="AV958">
        <v>0</v>
      </c>
      <c r="AW958">
        <v>2.37</v>
      </c>
      <c r="AX958">
        <v>55</v>
      </c>
      <c r="AY958">
        <v>69</v>
      </c>
      <c r="AZ958">
        <v>50</v>
      </c>
      <c r="BA958">
        <v>27</v>
      </c>
      <c r="BB958">
        <v>0</v>
      </c>
      <c r="BC958">
        <v>36</v>
      </c>
      <c r="BD958">
        <v>69</v>
      </c>
      <c r="BE958">
        <v>32</v>
      </c>
      <c r="BF958">
        <v>78</v>
      </c>
      <c r="BG958">
        <v>11.46</v>
      </c>
      <c r="BH958">
        <v>4.91</v>
      </c>
      <c r="BI958">
        <v>1.87</v>
      </c>
      <c r="BJ958">
        <v>3.52</v>
      </c>
      <c r="BK958">
        <v>4.7300000000000004</v>
      </c>
      <c r="BL958">
        <f>1/Table1[[#This Row],[odds_ft_home_team_win]]+1/Table1[[#This Row],[odds_ft_draw]]+1/Table1[[#This Row],[odds_ft_away_team_win]]-1</f>
        <v>3.0266757865937022E-2</v>
      </c>
      <c r="BM958">
        <f>Table1[[#This Row],[Margin]]/3</f>
        <v>1.0088919288645673E-2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 t="s">
        <v>109</v>
      </c>
      <c r="BU958">
        <f>VLOOKUP(Table1[[#This Row],[Reference]],metron,11,FALSE)</f>
        <v>1.625948039373891</v>
      </c>
      <c r="BV958">
        <f>VLOOKUP(Table1[[#This Row],[Reference]],metron,12,FALSE)</f>
        <v>0.97079231886396644</v>
      </c>
    </row>
    <row r="959" spans="1:74" hidden="1" x14ac:dyDescent="0.45">
      <c r="A959" t="s">
        <v>5413</v>
      </c>
      <c r="B959">
        <v>1423969200</v>
      </c>
      <c r="C959" s="3" t="s">
        <v>1435</v>
      </c>
      <c r="D959" t="s">
        <v>65</v>
      </c>
      <c r="E959" t="s">
        <v>66</v>
      </c>
      <c r="F959" t="s">
        <v>93</v>
      </c>
      <c r="G959" t="s">
        <v>103</v>
      </c>
      <c r="H959" t="s">
        <v>66</v>
      </c>
      <c r="I959">
        <f>MROUND(Table1[[#This Row],[Prob_H]]*100,2)/100</f>
        <v>0.44</v>
      </c>
      <c r="J959">
        <f>1/Table1[[#This Row],[odds_ft_home_team_win]]-Table1[[#This Row],[Margin/3]]</f>
        <v>0.43446326879946134</v>
      </c>
      <c r="K959">
        <f>1/Table1[[#This Row],[odds_ft_draw]]-Table1[[#This Row],[Margin/3]]</f>
        <v>0.30154530410579572</v>
      </c>
      <c r="L959">
        <f>1/Table1[[#This Row],[odds_ft_away_team_win]]-Table1[[#This Row],[Margin/3]]</f>
        <v>0.26399142709474294</v>
      </c>
      <c r="M959">
        <v>6</v>
      </c>
      <c r="N959">
        <v>1.83</v>
      </c>
      <c r="O959">
        <v>1</v>
      </c>
      <c r="P959">
        <v>1.53</v>
      </c>
      <c r="Q959">
        <v>1.1499999999999999</v>
      </c>
      <c r="R959" t="str" cm="1">
        <f t="array" ref="R9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59">
        <v>1</v>
      </c>
      <c r="T959">
        <v>3</v>
      </c>
      <c r="U959">
        <v>4</v>
      </c>
      <c r="V959">
        <v>1</v>
      </c>
      <c r="W959">
        <v>0</v>
      </c>
      <c r="X959">
        <v>1</v>
      </c>
      <c r="Y959">
        <v>66</v>
      </c>
      <c r="Z959" t="s">
        <v>1436</v>
      </c>
      <c r="AA959">
        <v>9</v>
      </c>
      <c r="AB959">
        <v>3</v>
      </c>
      <c r="AC959">
        <v>6</v>
      </c>
      <c r="AD959">
        <v>0</v>
      </c>
      <c r="AE959">
        <v>5</v>
      </c>
      <c r="AF959">
        <v>0</v>
      </c>
      <c r="AG959">
        <v>3</v>
      </c>
      <c r="AH959">
        <v>3</v>
      </c>
      <c r="AI959">
        <v>0</v>
      </c>
      <c r="AJ959">
        <v>5</v>
      </c>
      <c r="AK959">
        <v>12</v>
      </c>
      <c r="AL959">
        <v>5</v>
      </c>
      <c r="AM959">
        <v>5</v>
      </c>
      <c r="AN959">
        <v>2</v>
      </c>
      <c r="AO959">
        <v>7</v>
      </c>
      <c r="AP959">
        <v>3</v>
      </c>
      <c r="AQ959">
        <v>13</v>
      </c>
      <c r="AR959">
        <v>25</v>
      </c>
      <c r="AS959">
        <v>55</v>
      </c>
      <c r="AT959">
        <v>45</v>
      </c>
      <c r="AU959">
        <v>0</v>
      </c>
      <c r="AV959">
        <v>0</v>
      </c>
      <c r="AW959">
        <v>2.21</v>
      </c>
      <c r="AX959">
        <v>59</v>
      </c>
      <c r="AY959">
        <v>75</v>
      </c>
      <c r="AZ959">
        <v>38</v>
      </c>
      <c r="BA959">
        <v>4</v>
      </c>
      <c r="BB959">
        <v>4</v>
      </c>
      <c r="BC959">
        <v>21</v>
      </c>
      <c r="BD959">
        <v>71</v>
      </c>
      <c r="BE959">
        <v>38</v>
      </c>
      <c r="BF959">
        <v>84</v>
      </c>
      <c r="BG959">
        <v>11.62</v>
      </c>
      <c r="BH959">
        <v>4.92</v>
      </c>
      <c r="BI959">
        <v>2.25</v>
      </c>
      <c r="BJ959">
        <v>3.21</v>
      </c>
      <c r="BK959">
        <v>3.65</v>
      </c>
      <c r="BL959">
        <f>1/Table1[[#This Row],[odds_ft_home_team_win]]+1/Table1[[#This Row],[odds_ft_draw]]+1/Table1[[#This Row],[odds_ft_away_team_win]]-1</f>
        <v>2.9943526934949283E-2</v>
      </c>
      <c r="BM959">
        <f>Table1[[#This Row],[Margin]]/3</f>
        <v>9.9811756449830948E-3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t="s">
        <v>95</v>
      </c>
      <c r="BU959">
        <f>VLOOKUP(Table1[[#This Row],[Reference]],metron,11,FALSE)</f>
        <v>1.4140979689366791</v>
      </c>
      <c r="BV959">
        <f>VLOOKUP(Table1[[#This Row],[Reference]],metron,12,FALSE)</f>
        <v>1.0666666666666671</v>
      </c>
    </row>
    <row r="960" spans="1:74" hidden="1" x14ac:dyDescent="0.45">
      <c r="A960" t="s">
        <v>5413</v>
      </c>
      <c r="B960">
        <v>1424023200</v>
      </c>
      <c r="C960" s="3" t="s">
        <v>1437</v>
      </c>
      <c r="D960" t="s">
        <v>65</v>
      </c>
      <c r="E960" t="s">
        <v>66</v>
      </c>
      <c r="F960" t="s">
        <v>97</v>
      </c>
      <c r="G960" t="s">
        <v>88</v>
      </c>
      <c r="H960" t="s">
        <v>66</v>
      </c>
      <c r="I960">
        <f>MROUND(Table1[[#This Row],[Prob_H]]*100,2)/100</f>
        <v>0.44</v>
      </c>
      <c r="J960">
        <f>1/Table1[[#This Row],[odds_ft_home_team_win]]-Table1[[#This Row],[Margin/3]]</f>
        <v>0.44241542770954539</v>
      </c>
      <c r="K960">
        <f>1/Table1[[#This Row],[odds_ft_draw]]-Table1[[#This Row],[Margin/3]]</f>
        <v>0.28754578754578758</v>
      </c>
      <c r="L960">
        <f>1/Table1[[#This Row],[odds_ft_away_team_win]]-Table1[[#This Row],[Margin/3]]</f>
        <v>0.27003878474466714</v>
      </c>
      <c r="M960">
        <v>6</v>
      </c>
      <c r="N960">
        <v>2</v>
      </c>
      <c r="O960">
        <v>1.27</v>
      </c>
      <c r="P960">
        <v>2</v>
      </c>
      <c r="Q960">
        <v>1.35</v>
      </c>
      <c r="R960" t="str" cm="1">
        <f t="array" ref="R9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0">
        <v>2</v>
      </c>
      <c r="T960">
        <v>2</v>
      </c>
      <c r="U960">
        <v>4</v>
      </c>
      <c r="V960">
        <v>3</v>
      </c>
      <c r="W960">
        <v>2</v>
      </c>
      <c r="X960">
        <v>1</v>
      </c>
      <c r="Y960" t="s">
        <v>1438</v>
      </c>
      <c r="Z960" t="s">
        <v>1439</v>
      </c>
      <c r="AA960">
        <v>9</v>
      </c>
      <c r="AB960">
        <v>6</v>
      </c>
      <c r="AC960">
        <v>2</v>
      </c>
      <c r="AD960">
        <v>0</v>
      </c>
      <c r="AE960">
        <v>6</v>
      </c>
      <c r="AF960">
        <v>0</v>
      </c>
      <c r="AG960">
        <v>0</v>
      </c>
      <c r="AH960">
        <v>2</v>
      </c>
      <c r="AI960">
        <v>3</v>
      </c>
      <c r="AJ960">
        <v>3</v>
      </c>
      <c r="AK960">
        <v>14</v>
      </c>
      <c r="AL960">
        <v>11</v>
      </c>
      <c r="AM960">
        <v>6</v>
      </c>
      <c r="AN960">
        <v>5</v>
      </c>
      <c r="AO960">
        <v>8</v>
      </c>
      <c r="AP960">
        <v>6</v>
      </c>
      <c r="AQ960">
        <v>9</v>
      </c>
      <c r="AR960">
        <v>19</v>
      </c>
      <c r="AS960">
        <v>51</v>
      </c>
      <c r="AT960">
        <v>49</v>
      </c>
      <c r="AU960">
        <v>0</v>
      </c>
      <c r="AV960">
        <v>0</v>
      </c>
      <c r="AW960">
        <v>2.36</v>
      </c>
      <c r="AX960">
        <v>54</v>
      </c>
      <c r="AY960">
        <v>66</v>
      </c>
      <c r="AZ960">
        <v>40</v>
      </c>
      <c r="BA960">
        <v>25</v>
      </c>
      <c r="BB960">
        <v>13</v>
      </c>
      <c r="BC960">
        <v>41</v>
      </c>
      <c r="BD960">
        <v>71</v>
      </c>
      <c r="BE960">
        <v>37</v>
      </c>
      <c r="BF960">
        <v>67</v>
      </c>
      <c r="BG960">
        <v>9.68</v>
      </c>
      <c r="BH960">
        <v>4.55</v>
      </c>
      <c r="BI960">
        <v>2.21</v>
      </c>
      <c r="BJ960">
        <v>3.36</v>
      </c>
      <c r="BK960">
        <v>3.57</v>
      </c>
      <c r="BL960">
        <f>1/Table1[[#This Row],[odds_ft_home_team_win]]+1/Table1[[#This Row],[odds_ft_draw]]+1/Table1[[#This Row],[odds_ft_away_team_win]]-1</f>
        <v>3.0219780219780112E-2</v>
      </c>
      <c r="BM960">
        <f>Table1[[#This Row],[Margin]]/3</f>
        <v>1.0073260073260037E-2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 t="s">
        <v>100</v>
      </c>
      <c r="BU960">
        <f>VLOOKUP(Table1[[#This Row],[Reference]],metron,11,FALSE)</f>
        <v>1.4140979689366791</v>
      </c>
      <c r="BV960">
        <f>VLOOKUP(Table1[[#This Row],[Reference]],metron,12,FALSE)</f>
        <v>1.0666666666666671</v>
      </c>
    </row>
    <row r="961" spans="1:74" hidden="1" x14ac:dyDescent="0.45">
      <c r="A961" t="s">
        <v>5413</v>
      </c>
      <c r="B961">
        <v>1424041200</v>
      </c>
      <c r="C961" s="3" t="s">
        <v>1440</v>
      </c>
      <c r="D961" t="s">
        <v>65</v>
      </c>
      <c r="E961" t="s">
        <v>66</v>
      </c>
      <c r="F961" t="s">
        <v>98</v>
      </c>
      <c r="G961" t="s">
        <v>611</v>
      </c>
      <c r="H961" t="s">
        <v>66</v>
      </c>
      <c r="I961">
        <f>MROUND(Table1[[#This Row],[Prob_H]]*100,2)/100</f>
        <v>0.48</v>
      </c>
      <c r="J961">
        <f>1/Table1[[#This Row],[odds_ft_home_team_win]]-Table1[[#This Row],[Margin/3]]</f>
        <v>0.48740435556259692</v>
      </c>
      <c r="K961">
        <f>1/Table1[[#This Row],[odds_ft_draw]]-Table1[[#This Row],[Margin/3]]</f>
        <v>0.29948944097146585</v>
      </c>
      <c r="L961">
        <f>1/Table1[[#This Row],[odds_ft_away_team_win]]-Table1[[#This Row],[Margin/3]]</f>
        <v>0.21310620346593726</v>
      </c>
      <c r="M961">
        <v>6</v>
      </c>
      <c r="N961">
        <v>1.27</v>
      </c>
      <c r="O961">
        <v>1</v>
      </c>
      <c r="P961">
        <v>1.37</v>
      </c>
      <c r="Q961">
        <v>1.06</v>
      </c>
      <c r="R961" t="str" cm="1">
        <f t="array" ref="R9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AA961">
        <v>10</v>
      </c>
      <c r="AB961">
        <v>10</v>
      </c>
      <c r="AC961">
        <v>2</v>
      </c>
      <c r="AD961">
        <v>0</v>
      </c>
      <c r="AE961">
        <v>3</v>
      </c>
      <c r="AF961">
        <v>0</v>
      </c>
      <c r="AG961">
        <v>1</v>
      </c>
      <c r="AH961">
        <v>1</v>
      </c>
      <c r="AI961">
        <v>1</v>
      </c>
      <c r="AJ961">
        <v>2</v>
      </c>
      <c r="AK961">
        <v>9</v>
      </c>
      <c r="AL961">
        <v>6</v>
      </c>
      <c r="AM961">
        <v>4</v>
      </c>
      <c r="AN961">
        <v>0</v>
      </c>
      <c r="AO961">
        <v>5</v>
      </c>
      <c r="AP961">
        <v>6</v>
      </c>
      <c r="AQ961">
        <v>11</v>
      </c>
      <c r="AR961">
        <v>7</v>
      </c>
      <c r="AS961">
        <v>57</v>
      </c>
      <c r="AT961">
        <v>43</v>
      </c>
      <c r="AU961">
        <v>0</v>
      </c>
      <c r="AV961">
        <v>0</v>
      </c>
      <c r="AW961">
        <v>1.73</v>
      </c>
      <c r="AX961">
        <v>36</v>
      </c>
      <c r="AY961">
        <v>45</v>
      </c>
      <c r="AZ961">
        <v>32</v>
      </c>
      <c r="BA961">
        <v>14</v>
      </c>
      <c r="BB961">
        <v>9</v>
      </c>
      <c r="BC961">
        <v>23</v>
      </c>
      <c r="BD961">
        <v>55</v>
      </c>
      <c r="BE961">
        <v>18</v>
      </c>
      <c r="BF961">
        <v>55</v>
      </c>
      <c r="BG961">
        <v>9.36</v>
      </c>
      <c r="BH961">
        <v>5.18</v>
      </c>
      <c r="BI961">
        <v>2.0099999999999998</v>
      </c>
      <c r="BJ961">
        <v>3.23</v>
      </c>
      <c r="BK961">
        <v>4.4800000000000004</v>
      </c>
      <c r="BL961">
        <f>1/Table1[[#This Row],[odds_ft_home_team_win]]+1/Table1[[#This Row],[odds_ft_draw]]+1/Table1[[#This Row],[odds_ft_away_team_win]]-1</f>
        <v>3.0324246745045302E-2</v>
      </c>
      <c r="BM961">
        <f>Table1[[#This Row],[Margin]]/3</f>
        <v>1.0108082248348435E-2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 t="s">
        <v>128</v>
      </c>
      <c r="BU961">
        <f>VLOOKUP(Table1[[#This Row],[Reference]],metron,11,FALSE)</f>
        <v>1.510877192982456</v>
      </c>
      <c r="BV961">
        <f>VLOOKUP(Table1[[#This Row],[Reference]],metron,12,FALSE)</f>
        <v>1.0163157894736841</v>
      </c>
    </row>
    <row r="962" spans="1:74" hidden="1" x14ac:dyDescent="0.45">
      <c r="A962" t="s">
        <v>5412</v>
      </c>
      <c r="B962">
        <v>1440203400</v>
      </c>
      <c r="C962" s="3" t="s">
        <v>1715</v>
      </c>
      <c r="D962" t="s">
        <v>65</v>
      </c>
      <c r="E962" t="s">
        <v>66</v>
      </c>
      <c r="F962" t="s">
        <v>80</v>
      </c>
      <c r="G962" t="s">
        <v>77</v>
      </c>
      <c r="H962" t="s">
        <v>66</v>
      </c>
      <c r="I962">
        <f>MROUND(Table1[[#This Row],[Prob_H]]*100,2)/100</f>
        <v>0.34</v>
      </c>
      <c r="J962">
        <f>1/Table1[[#This Row],[odds_ft_home_team_win]]-Table1[[#This Row],[Margin/3]]</f>
        <v>0.34465690872414728</v>
      </c>
      <c r="K962">
        <f>1/Table1[[#This Row],[odds_ft_draw]]-Table1[[#This Row],[Margin/3]]</f>
        <v>0.29216178327151071</v>
      </c>
      <c r="L962">
        <f>1/Table1[[#This Row],[odds_ft_away_team_win]]-Table1[[#This Row],[Margin/3]]</f>
        <v>0.36318130800434201</v>
      </c>
      <c r="M962">
        <v>6</v>
      </c>
      <c r="N962">
        <v>0</v>
      </c>
      <c r="O962">
        <v>1.5</v>
      </c>
      <c r="P962">
        <v>1.65</v>
      </c>
      <c r="Q962">
        <v>1.24</v>
      </c>
      <c r="R962" t="str" cm="1">
        <f t="array" ref="R9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2">
        <v>4</v>
      </c>
      <c r="T962">
        <v>2</v>
      </c>
      <c r="U962">
        <v>6</v>
      </c>
      <c r="V962">
        <v>2</v>
      </c>
      <c r="W962">
        <v>2</v>
      </c>
      <c r="X962">
        <v>0</v>
      </c>
      <c r="Y962" t="s">
        <v>1716</v>
      </c>
      <c r="Z962" t="s">
        <v>1717</v>
      </c>
      <c r="AA962">
        <v>2</v>
      </c>
      <c r="AB962">
        <v>7</v>
      </c>
      <c r="AC962">
        <v>3</v>
      </c>
      <c r="AD962">
        <v>0</v>
      </c>
      <c r="AE962">
        <v>1</v>
      </c>
      <c r="AF962">
        <v>0</v>
      </c>
      <c r="AG962">
        <v>1</v>
      </c>
      <c r="AH962">
        <v>2</v>
      </c>
      <c r="AI962">
        <v>0</v>
      </c>
      <c r="AJ962">
        <v>1</v>
      </c>
      <c r="AK962">
        <v>6</v>
      </c>
      <c r="AL962">
        <v>16</v>
      </c>
      <c r="AM962">
        <v>4</v>
      </c>
      <c r="AN962">
        <v>8</v>
      </c>
      <c r="AO962">
        <v>2</v>
      </c>
      <c r="AP962">
        <v>8</v>
      </c>
      <c r="AQ962">
        <v>16</v>
      </c>
      <c r="AR962">
        <v>10</v>
      </c>
      <c r="AS962">
        <v>42</v>
      </c>
      <c r="AT962">
        <v>58</v>
      </c>
      <c r="AU962">
        <v>0</v>
      </c>
      <c r="AV962">
        <v>0</v>
      </c>
      <c r="AW962">
        <v>2.5</v>
      </c>
      <c r="AX962">
        <v>75</v>
      </c>
      <c r="AY962">
        <v>75</v>
      </c>
      <c r="AZ962">
        <v>75</v>
      </c>
      <c r="BA962">
        <v>0</v>
      </c>
      <c r="BB962">
        <v>0</v>
      </c>
      <c r="BC962">
        <v>75</v>
      </c>
      <c r="BD962">
        <v>75</v>
      </c>
      <c r="BE962">
        <v>0</v>
      </c>
      <c r="BF962">
        <v>100</v>
      </c>
      <c r="BG962">
        <v>7.5</v>
      </c>
      <c r="BH962">
        <v>4.5</v>
      </c>
      <c r="BI962">
        <v>2.82</v>
      </c>
      <c r="BJ962">
        <v>3.31</v>
      </c>
      <c r="BK962">
        <v>2.68</v>
      </c>
      <c r="BL962">
        <f>1/Table1[[#This Row],[odds_ft_home_team_win]]+1/Table1[[#This Row],[odds_ft_draw]]+1/Table1[[#This Row],[odds_ft_away_team_win]]-1</f>
        <v>2.9859061061600745E-2</v>
      </c>
      <c r="BM962">
        <f>Table1[[#This Row],[Margin]]/3</f>
        <v>9.9530203538669149E-3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 t="s">
        <v>83</v>
      </c>
      <c r="BU962">
        <f>VLOOKUP(Table1[[#This Row],[Reference]],metron,11,FALSE)</f>
        <v>1.228921489601805</v>
      </c>
      <c r="BV962">
        <f>VLOOKUP(Table1[[#This Row],[Reference]],metron,12,FALSE)</f>
        <v>1.2940512655166849</v>
      </c>
    </row>
    <row r="963" spans="1:74" hidden="1" x14ac:dyDescent="0.45">
      <c r="A963" t="s">
        <v>5412</v>
      </c>
      <c r="B963">
        <v>1440280800</v>
      </c>
      <c r="C963" s="3" t="s">
        <v>1720</v>
      </c>
      <c r="D963" t="s">
        <v>65</v>
      </c>
      <c r="E963" t="s">
        <v>66</v>
      </c>
      <c r="F963" t="s">
        <v>86</v>
      </c>
      <c r="G963" t="s">
        <v>611</v>
      </c>
      <c r="H963" t="s">
        <v>66</v>
      </c>
      <c r="I963">
        <f>MROUND(Table1[[#This Row],[Prob_H]]*100,2)/100</f>
        <v>0.62</v>
      </c>
      <c r="J963">
        <f>1/Table1[[#This Row],[odds_ft_home_team_win]]-Table1[[#This Row],[Margin/3]]</f>
        <v>0.6147067134794767</v>
      </c>
      <c r="K963">
        <f>1/Table1[[#This Row],[odds_ft_draw]]-Table1[[#This Row],[Margin/3]]</f>
        <v>0.22723640469087816</v>
      </c>
      <c r="L963">
        <f>1/Table1[[#This Row],[odds_ft_away_team_win]]-Table1[[#This Row],[Margin/3]]</f>
        <v>0.15805688182964506</v>
      </c>
      <c r="M963">
        <v>6</v>
      </c>
      <c r="N963">
        <v>1.5</v>
      </c>
      <c r="O963">
        <v>1.5</v>
      </c>
      <c r="P963">
        <v>1.62</v>
      </c>
      <c r="Q963">
        <v>0.83</v>
      </c>
      <c r="R963" t="str" cm="1">
        <f t="array" ref="R9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3">
        <v>3</v>
      </c>
      <c r="T963">
        <v>1</v>
      </c>
      <c r="U963">
        <v>4</v>
      </c>
      <c r="V963">
        <v>2</v>
      </c>
      <c r="W963">
        <v>2</v>
      </c>
      <c r="X963">
        <v>0</v>
      </c>
      <c r="Y963" t="s">
        <v>1721</v>
      </c>
      <c r="Z963">
        <v>63</v>
      </c>
      <c r="AA963">
        <v>8</v>
      </c>
      <c r="AB963">
        <v>11</v>
      </c>
      <c r="AC963">
        <v>4</v>
      </c>
      <c r="AD963">
        <v>0</v>
      </c>
      <c r="AE963">
        <v>4</v>
      </c>
      <c r="AF963">
        <v>0</v>
      </c>
      <c r="AG963">
        <v>0</v>
      </c>
      <c r="AH963">
        <v>4</v>
      </c>
      <c r="AI963">
        <v>3</v>
      </c>
      <c r="AJ963">
        <v>1</v>
      </c>
      <c r="AK963">
        <v>9</v>
      </c>
      <c r="AL963">
        <v>8</v>
      </c>
      <c r="AM963">
        <v>4</v>
      </c>
      <c r="AN963">
        <v>4</v>
      </c>
      <c r="AO963">
        <v>5</v>
      </c>
      <c r="AP963">
        <v>4</v>
      </c>
      <c r="AQ963">
        <v>20</v>
      </c>
      <c r="AR963">
        <v>13</v>
      </c>
      <c r="AS963">
        <v>54</v>
      </c>
      <c r="AT963">
        <v>46</v>
      </c>
      <c r="AU963">
        <v>0</v>
      </c>
      <c r="AV963">
        <v>0</v>
      </c>
      <c r="AW963">
        <v>4.25</v>
      </c>
      <c r="AX963">
        <v>75</v>
      </c>
      <c r="AY963">
        <v>100</v>
      </c>
      <c r="AZ963">
        <v>100</v>
      </c>
      <c r="BA963">
        <v>100</v>
      </c>
      <c r="BB963">
        <v>25</v>
      </c>
      <c r="BC963">
        <v>25</v>
      </c>
      <c r="BD963">
        <v>75</v>
      </c>
      <c r="BE963">
        <v>100</v>
      </c>
      <c r="BF963">
        <v>100</v>
      </c>
      <c r="BG963">
        <v>11</v>
      </c>
      <c r="BH963">
        <v>6.5</v>
      </c>
      <c r="BI963">
        <v>1.6</v>
      </c>
      <c r="BJ963">
        <v>4.21</v>
      </c>
      <c r="BK963">
        <v>5.94</v>
      </c>
      <c r="BL963">
        <f>1/Table1[[#This Row],[odds_ft_home_team_win]]+1/Table1[[#This Row],[odds_ft_draw]]+1/Table1[[#This Row],[odds_ft_away_team_win]]-1</f>
        <v>3.08798595615698E-2</v>
      </c>
      <c r="BM963">
        <f>Table1[[#This Row],[Margin]]/3</f>
        <v>1.0293286520523267E-2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 t="s">
        <v>113</v>
      </c>
      <c r="BU963">
        <f>VLOOKUP(Table1[[#This Row],[Reference]],metron,11,FALSE)</f>
        <v>1.8681481481481479</v>
      </c>
      <c r="BV963">
        <f>VLOOKUP(Table1[[#This Row],[Reference]],metron,12,FALSE)</f>
        <v>0.86851851851851847</v>
      </c>
    </row>
    <row r="964" spans="1:74" hidden="1" x14ac:dyDescent="0.45">
      <c r="A964" t="s">
        <v>5412</v>
      </c>
      <c r="B964">
        <v>1440288000</v>
      </c>
      <c r="C964" s="3" t="s">
        <v>1722</v>
      </c>
      <c r="D964" t="s">
        <v>65</v>
      </c>
      <c r="E964" t="s">
        <v>66</v>
      </c>
      <c r="F964" t="s">
        <v>85</v>
      </c>
      <c r="G964" t="s">
        <v>88</v>
      </c>
      <c r="H964" t="s">
        <v>66</v>
      </c>
      <c r="I964">
        <f>MROUND(Table1[[#This Row],[Prob_H]]*100,2)/100</f>
        <v>0.56000000000000005</v>
      </c>
      <c r="J964">
        <f>1/Table1[[#This Row],[odds_ft_home_team_win]]-Table1[[#This Row],[Margin/3]]</f>
        <v>0.5579045482712881</v>
      </c>
      <c r="K964">
        <f>1/Table1[[#This Row],[odds_ft_draw]]-Table1[[#This Row],[Margin/3]]</f>
        <v>0.24745468885235652</v>
      </c>
      <c r="L964">
        <f>1/Table1[[#This Row],[odds_ft_away_team_win]]-Table1[[#This Row],[Margin/3]]</f>
        <v>0.19464076287635515</v>
      </c>
      <c r="M964">
        <v>6</v>
      </c>
      <c r="N964">
        <v>3</v>
      </c>
      <c r="O964">
        <v>1.5</v>
      </c>
      <c r="P964">
        <v>2.0499999999999998</v>
      </c>
      <c r="Q964">
        <v>1.44</v>
      </c>
      <c r="R964" t="str" cm="1">
        <f t="array" ref="R9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64">
        <v>1</v>
      </c>
      <c r="T964">
        <v>1</v>
      </c>
      <c r="U964">
        <v>2</v>
      </c>
      <c r="V964">
        <v>0</v>
      </c>
      <c r="W964">
        <v>0</v>
      </c>
      <c r="X964">
        <v>0</v>
      </c>
      <c r="Y964">
        <v>57</v>
      </c>
      <c r="Z964">
        <v>86</v>
      </c>
      <c r="AA964">
        <v>3</v>
      </c>
      <c r="AB964">
        <v>4</v>
      </c>
      <c r="AC964">
        <v>4</v>
      </c>
      <c r="AD964">
        <v>0</v>
      </c>
      <c r="AE964">
        <v>5</v>
      </c>
      <c r="AF964">
        <v>0</v>
      </c>
      <c r="AG964">
        <v>0</v>
      </c>
      <c r="AH964">
        <v>4</v>
      </c>
      <c r="AI964">
        <v>1</v>
      </c>
      <c r="AJ964">
        <v>4</v>
      </c>
      <c r="AK964">
        <v>11</v>
      </c>
      <c r="AL964">
        <v>12</v>
      </c>
      <c r="AM964">
        <v>4</v>
      </c>
      <c r="AN964">
        <v>5</v>
      </c>
      <c r="AO964">
        <v>7</v>
      </c>
      <c r="AP964">
        <v>7</v>
      </c>
      <c r="AQ964">
        <v>16</v>
      </c>
      <c r="AR964">
        <v>15</v>
      </c>
      <c r="AS964">
        <v>44</v>
      </c>
      <c r="AT964">
        <v>56</v>
      </c>
      <c r="AU964">
        <v>0</v>
      </c>
      <c r="AV964">
        <v>0</v>
      </c>
      <c r="AW964">
        <v>5</v>
      </c>
      <c r="AX964">
        <v>100</v>
      </c>
      <c r="AY964">
        <v>100</v>
      </c>
      <c r="AZ964">
        <v>100</v>
      </c>
      <c r="BA964">
        <v>50</v>
      </c>
      <c r="BB964">
        <v>50</v>
      </c>
      <c r="BC964">
        <v>75</v>
      </c>
      <c r="BD964">
        <v>100</v>
      </c>
      <c r="BE964">
        <v>75</v>
      </c>
      <c r="BF964">
        <v>100</v>
      </c>
      <c r="BG964">
        <v>11.5</v>
      </c>
      <c r="BH964">
        <v>5.5</v>
      </c>
      <c r="BI964">
        <v>1.76</v>
      </c>
      <c r="BJ964">
        <v>3.88</v>
      </c>
      <c r="BK964">
        <v>4.88</v>
      </c>
      <c r="BL964">
        <f>1/Table1[[#This Row],[odds_ft_home_team_win]]+1/Table1[[#This Row],[odds_ft_draw]]+1/Table1[[#This Row],[odds_ft_away_team_win]]-1</f>
        <v>3.0831809731590276E-2</v>
      </c>
      <c r="BM964">
        <f>Table1[[#This Row],[Margin]]/3</f>
        <v>1.0277269910530093E-2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 t="s">
        <v>1684</v>
      </c>
      <c r="BU964">
        <f>VLOOKUP(Table1[[#This Row],[Reference]],metron,11,FALSE)</f>
        <v>1.7546812539448771</v>
      </c>
      <c r="BV964">
        <f>VLOOKUP(Table1[[#This Row],[Reference]],metron,12,FALSE)</f>
        <v>0.93456764148958549</v>
      </c>
    </row>
    <row r="965" spans="1:74" hidden="1" x14ac:dyDescent="0.45">
      <c r="A965" t="s">
        <v>5412</v>
      </c>
      <c r="B965">
        <v>1440291960</v>
      </c>
      <c r="C965" s="3" t="s">
        <v>1723</v>
      </c>
      <c r="D965" t="s">
        <v>65</v>
      </c>
      <c r="E965" t="s">
        <v>66</v>
      </c>
      <c r="F965" t="s">
        <v>81</v>
      </c>
      <c r="G965" t="s">
        <v>98</v>
      </c>
      <c r="H965" t="s">
        <v>66</v>
      </c>
      <c r="I965">
        <f>MROUND(Table1[[#This Row],[Prob_H]]*100,2)/100</f>
        <v>0.56000000000000005</v>
      </c>
      <c r="J965">
        <f>1/Table1[[#This Row],[odds_ft_home_team_win]]-Table1[[#This Row],[Margin/3]]</f>
        <v>0.56811553591719777</v>
      </c>
      <c r="K965">
        <f>1/Table1[[#This Row],[odds_ft_draw]]-Table1[[#This Row],[Margin/3]]</f>
        <v>0.24649111024652931</v>
      </c>
      <c r="L965">
        <f>1/Table1[[#This Row],[odds_ft_away_team_win]]-Table1[[#This Row],[Margin/3]]</f>
        <v>0.18539335383627287</v>
      </c>
      <c r="M965">
        <v>6</v>
      </c>
      <c r="N965">
        <v>3</v>
      </c>
      <c r="O965">
        <v>0.33</v>
      </c>
      <c r="P965">
        <v>2.2000000000000002</v>
      </c>
      <c r="Q965">
        <v>1.22</v>
      </c>
      <c r="R965" t="str" cm="1">
        <f t="array" ref="R9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0</v>
      </c>
      <c r="Y965">
        <v>41</v>
      </c>
      <c r="AA965">
        <v>4</v>
      </c>
      <c r="AB965">
        <v>4</v>
      </c>
      <c r="AC965">
        <v>2</v>
      </c>
      <c r="AD965">
        <v>0</v>
      </c>
      <c r="AE965">
        <v>5</v>
      </c>
      <c r="AF965">
        <v>0</v>
      </c>
      <c r="AG965">
        <v>0</v>
      </c>
      <c r="AH965">
        <v>2</v>
      </c>
      <c r="AI965">
        <v>1</v>
      </c>
      <c r="AJ965">
        <v>4</v>
      </c>
      <c r="AK965">
        <v>12</v>
      </c>
      <c r="AL965">
        <v>17</v>
      </c>
      <c r="AM965">
        <v>7</v>
      </c>
      <c r="AN965">
        <v>6</v>
      </c>
      <c r="AO965">
        <v>5</v>
      </c>
      <c r="AP965">
        <v>11</v>
      </c>
      <c r="AQ965">
        <v>9</v>
      </c>
      <c r="AR965">
        <v>22</v>
      </c>
      <c r="AS965">
        <v>49</v>
      </c>
      <c r="AT965">
        <v>51</v>
      </c>
      <c r="AU965">
        <v>0</v>
      </c>
      <c r="AV965">
        <v>0</v>
      </c>
      <c r="AW965">
        <v>3.67</v>
      </c>
      <c r="AX965">
        <v>84</v>
      </c>
      <c r="AY965">
        <v>100</v>
      </c>
      <c r="AZ965">
        <v>84</v>
      </c>
      <c r="BA965">
        <v>59</v>
      </c>
      <c r="BB965">
        <v>25</v>
      </c>
      <c r="BC965">
        <v>59</v>
      </c>
      <c r="BD965">
        <v>84</v>
      </c>
      <c r="BE965">
        <v>75</v>
      </c>
      <c r="BF965">
        <v>100</v>
      </c>
      <c r="BG965">
        <v>9</v>
      </c>
      <c r="BH965">
        <v>3.83</v>
      </c>
      <c r="BI965">
        <v>1.73</v>
      </c>
      <c r="BJ965">
        <v>3.9</v>
      </c>
      <c r="BK965">
        <v>5.12</v>
      </c>
      <c r="BL965">
        <f>1/Table1[[#This Row],[odds_ft_home_team_win]]+1/Table1[[#This Row],[odds_ft_draw]]+1/Table1[[#This Row],[odds_ft_away_team_win]]-1</f>
        <v>2.9757438491181398E-2</v>
      </c>
      <c r="BM965">
        <f>Table1[[#This Row],[Margin]]/3</f>
        <v>9.9191461637271328E-3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 t="s">
        <v>109</v>
      </c>
      <c r="BU965">
        <f>VLOOKUP(Table1[[#This Row],[Reference]],metron,11,FALSE)</f>
        <v>1.7546812539448771</v>
      </c>
      <c r="BV965">
        <f>VLOOKUP(Table1[[#This Row],[Reference]],metron,12,FALSE)</f>
        <v>0.93456764148958549</v>
      </c>
    </row>
    <row r="966" spans="1:74" hidden="1" x14ac:dyDescent="0.45">
      <c r="A966" t="s">
        <v>5412</v>
      </c>
      <c r="B966">
        <v>1440293400</v>
      </c>
      <c r="C966" s="3" t="s">
        <v>1724</v>
      </c>
      <c r="D966" t="s">
        <v>65</v>
      </c>
      <c r="E966" t="s">
        <v>66</v>
      </c>
      <c r="F966" t="s">
        <v>93</v>
      </c>
      <c r="G966" t="s">
        <v>97</v>
      </c>
      <c r="H966" t="s">
        <v>66</v>
      </c>
      <c r="I966">
        <f>MROUND(Table1[[#This Row],[Prob_H]]*100,2)/100</f>
        <v>0.38</v>
      </c>
      <c r="J966">
        <f>1/Table1[[#This Row],[odds_ft_home_team_win]]-Table1[[#This Row],[Margin/3]]</f>
        <v>0.38686249577338683</v>
      </c>
      <c r="K966">
        <f>1/Table1[[#This Row],[odds_ft_draw]]-Table1[[#This Row],[Margin/3]]</f>
        <v>0.29306740197829306</v>
      </c>
      <c r="L966">
        <f>1/Table1[[#This Row],[odds_ft_away_team_win]]-Table1[[#This Row],[Margin/3]]</f>
        <v>0.32007010224832005</v>
      </c>
      <c r="M966">
        <v>6</v>
      </c>
      <c r="N966">
        <v>1</v>
      </c>
      <c r="O966">
        <v>1.5</v>
      </c>
      <c r="P966">
        <v>0.71</v>
      </c>
      <c r="Q966">
        <v>1.47</v>
      </c>
      <c r="R966" t="str" cm="1">
        <f t="array" ref="R9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66">
        <v>1</v>
      </c>
      <c r="T966">
        <v>2</v>
      </c>
      <c r="U966">
        <v>3</v>
      </c>
      <c r="V966">
        <v>2</v>
      </c>
      <c r="W966">
        <v>1</v>
      </c>
      <c r="X966">
        <v>1</v>
      </c>
      <c r="Y966">
        <v>37</v>
      </c>
      <c r="Z966" t="s">
        <v>1725</v>
      </c>
      <c r="AA966">
        <v>4</v>
      </c>
      <c r="AB966">
        <v>4</v>
      </c>
      <c r="AC966">
        <v>3</v>
      </c>
      <c r="AD966">
        <v>0</v>
      </c>
      <c r="AE966">
        <v>2</v>
      </c>
      <c r="AF966">
        <v>0</v>
      </c>
      <c r="AG966">
        <v>2</v>
      </c>
      <c r="AH966">
        <v>1</v>
      </c>
      <c r="AI966">
        <v>0</v>
      </c>
      <c r="AJ966">
        <v>2</v>
      </c>
      <c r="AK966">
        <v>13</v>
      </c>
      <c r="AL966">
        <v>8</v>
      </c>
      <c r="AM966">
        <v>5</v>
      </c>
      <c r="AN966">
        <v>4</v>
      </c>
      <c r="AO966">
        <v>8</v>
      </c>
      <c r="AP966">
        <v>4</v>
      </c>
      <c r="AQ966">
        <v>10</v>
      </c>
      <c r="AR966">
        <v>15</v>
      </c>
      <c r="AS966">
        <v>55</v>
      </c>
      <c r="AT966">
        <v>45</v>
      </c>
      <c r="AU966">
        <v>0</v>
      </c>
      <c r="AV966">
        <v>0</v>
      </c>
      <c r="AW966">
        <v>1.84</v>
      </c>
      <c r="AX966">
        <v>17</v>
      </c>
      <c r="AY966">
        <v>50</v>
      </c>
      <c r="AZ966">
        <v>34</v>
      </c>
      <c r="BA966">
        <v>0</v>
      </c>
      <c r="BB966">
        <v>0</v>
      </c>
      <c r="BC966">
        <v>34</v>
      </c>
      <c r="BD966">
        <v>100</v>
      </c>
      <c r="BE966">
        <v>0</v>
      </c>
      <c r="BF966">
        <v>50</v>
      </c>
      <c r="BG966">
        <v>9.33</v>
      </c>
      <c r="BH966">
        <v>3.5</v>
      </c>
      <c r="BI966">
        <v>2.52</v>
      </c>
      <c r="BJ966">
        <v>3.3</v>
      </c>
      <c r="BK966">
        <v>3.03</v>
      </c>
      <c r="BL966">
        <f>1/Table1[[#This Row],[odds_ft_home_team_win]]+1/Table1[[#This Row],[odds_ft_draw]]+1/Table1[[#This Row],[odds_ft_away_team_win]]-1</f>
        <v>2.9888703156029983E-2</v>
      </c>
      <c r="BM966">
        <f>Table1[[#This Row],[Margin]]/3</f>
        <v>9.962901052009995E-3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t="s">
        <v>95</v>
      </c>
      <c r="BU966">
        <f>VLOOKUP(Table1[[#This Row],[Reference]],metron,11,FALSE)</f>
        <v>1.330562659846547</v>
      </c>
      <c r="BV966">
        <f>VLOOKUP(Table1[[#This Row],[Reference]],metron,12,FALSE)</f>
        <v>1.1595268542199491</v>
      </c>
    </row>
    <row r="967" spans="1:74" hidden="1" x14ac:dyDescent="0.45">
      <c r="A967" t="s">
        <v>5412</v>
      </c>
      <c r="B967">
        <v>1440295200</v>
      </c>
      <c r="C967" s="3" t="s">
        <v>1726</v>
      </c>
      <c r="D967" t="s">
        <v>65</v>
      </c>
      <c r="E967" t="s">
        <v>66</v>
      </c>
      <c r="F967" t="s">
        <v>67</v>
      </c>
      <c r="G967" t="s">
        <v>78</v>
      </c>
      <c r="H967" t="s">
        <v>66</v>
      </c>
      <c r="I967">
        <f>MROUND(Table1[[#This Row],[Prob_H]]*100,2)/100</f>
        <v>0.38</v>
      </c>
      <c r="J967">
        <f>1/Table1[[#This Row],[odds_ft_home_team_win]]-Table1[[#This Row],[Margin/3]]</f>
        <v>0.38832398432802789</v>
      </c>
      <c r="K967">
        <f>1/Table1[[#This Row],[odds_ft_draw]]-Table1[[#This Row],[Margin/3]]</f>
        <v>0.28842507251260296</v>
      </c>
      <c r="L967">
        <f>1/Table1[[#This Row],[odds_ft_away_team_win]]-Table1[[#This Row],[Margin/3]]</f>
        <v>0.32325094315936914</v>
      </c>
      <c r="M967">
        <v>6</v>
      </c>
      <c r="N967">
        <v>3</v>
      </c>
      <c r="O967">
        <v>2</v>
      </c>
      <c r="P967">
        <v>1.56</v>
      </c>
      <c r="Q967">
        <v>1.44</v>
      </c>
      <c r="R967" t="str" cm="1">
        <f t="array" ref="R9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7">
        <v>3</v>
      </c>
      <c r="T967">
        <v>1</v>
      </c>
      <c r="U967">
        <v>4</v>
      </c>
      <c r="V967">
        <v>2</v>
      </c>
      <c r="W967">
        <v>1</v>
      </c>
      <c r="X967">
        <v>1</v>
      </c>
      <c r="Y967" t="s">
        <v>1727</v>
      </c>
      <c r="Z967">
        <v>9</v>
      </c>
      <c r="AA967">
        <v>7</v>
      </c>
      <c r="AB967">
        <v>2</v>
      </c>
      <c r="AC967">
        <v>1</v>
      </c>
      <c r="AD967">
        <v>0</v>
      </c>
      <c r="AE967">
        <v>3</v>
      </c>
      <c r="AF967">
        <v>0</v>
      </c>
      <c r="AG967">
        <v>1</v>
      </c>
      <c r="AH967">
        <v>0</v>
      </c>
      <c r="AI967">
        <v>0</v>
      </c>
      <c r="AJ967">
        <v>3</v>
      </c>
      <c r="AK967">
        <v>11</v>
      </c>
      <c r="AL967">
        <v>4</v>
      </c>
      <c r="AM967">
        <v>5</v>
      </c>
      <c r="AN967">
        <v>2</v>
      </c>
      <c r="AO967">
        <v>6</v>
      </c>
      <c r="AP967">
        <v>2</v>
      </c>
      <c r="AQ967">
        <v>15</v>
      </c>
      <c r="AR967">
        <v>23</v>
      </c>
      <c r="AS967">
        <v>46</v>
      </c>
      <c r="AT967">
        <v>54</v>
      </c>
      <c r="AU967">
        <v>0</v>
      </c>
      <c r="AV967">
        <v>0</v>
      </c>
      <c r="AW967">
        <v>2.5</v>
      </c>
      <c r="AX967">
        <v>50</v>
      </c>
      <c r="AY967">
        <v>84</v>
      </c>
      <c r="AZ967">
        <v>67</v>
      </c>
      <c r="BA967">
        <v>0</v>
      </c>
      <c r="BB967">
        <v>0</v>
      </c>
      <c r="BC967">
        <v>59</v>
      </c>
      <c r="BD967">
        <v>84</v>
      </c>
      <c r="BE967">
        <v>25</v>
      </c>
      <c r="BF967">
        <v>84</v>
      </c>
      <c r="BG967">
        <v>13.67</v>
      </c>
      <c r="BH967">
        <v>2.17</v>
      </c>
      <c r="BI967">
        <v>2.5099999999999998</v>
      </c>
      <c r="BJ967">
        <v>3.35</v>
      </c>
      <c r="BK967">
        <v>3</v>
      </c>
      <c r="BL967">
        <f>1/Table1[[#This Row],[odds_ft_home_team_win]]+1/Table1[[#This Row],[odds_ft_draw]]+1/Table1[[#This Row],[odds_ft_away_team_win]]-1</f>
        <v>3.0247170521892519E-2</v>
      </c>
      <c r="BM967">
        <f>Table1[[#This Row],[Margin]]/3</f>
        <v>1.0082390173964173E-2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 t="s">
        <v>70</v>
      </c>
      <c r="BU967">
        <f>VLOOKUP(Table1[[#This Row],[Reference]],metron,11,FALSE)</f>
        <v>1.330562659846547</v>
      </c>
      <c r="BV967">
        <f>VLOOKUP(Table1[[#This Row],[Reference]],metron,12,FALSE)</f>
        <v>1.1595268542199491</v>
      </c>
    </row>
    <row r="968" spans="1:74" hidden="1" x14ac:dyDescent="0.45">
      <c r="A968" t="s">
        <v>5412</v>
      </c>
      <c r="B968">
        <v>1440349200</v>
      </c>
      <c r="C968" s="3" t="s">
        <v>1728</v>
      </c>
      <c r="D968" t="s">
        <v>65</v>
      </c>
      <c r="E968" t="s">
        <v>66</v>
      </c>
      <c r="F968" t="s">
        <v>94</v>
      </c>
      <c r="G968" t="s">
        <v>1643</v>
      </c>
      <c r="H968" t="s">
        <v>66</v>
      </c>
      <c r="I968">
        <f>MROUND(Table1[[#This Row],[Prob_H]]*100,2)/100</f>
        <v>0.6</v>
      </c>
      <c r="J968">
        <f>1/Table1[[#This Row],[odds_ft_home_team_win]]-Table1[[#This Row],[Margin/3]]</f>
        <v>0.60332598251103464</v>
      </c>
      <c r="K968">
        <f>1/Table1[[#This Row],[odds_ft_draw]]-Table1[[#This Row],[Margin/3]]</f>
        <v>0.24045561641173729</v>
      </c>
      <c r="L968">
        <f>1/Table1[[#This Row],[odds_ft_away_team_win]]-Table1[[#This Row],[Margin/3]]</f>
        <v>0.15621840107722801</v>
      </c>
      <c r="M968">
        <v>6</v>
      </c>
      <c r="N968">
        <v>3</v>
      </c>
      <c r="O968">
        <v>1.5</v>
      </c>
      <c r="P968">
        <v>2</v>
      </c>
      <c r="Q968">
        <v>0.41</v>
      </c>
      <c r="R968" t="str" cm="1">
        <f t="array" ref="R9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8">
        <v>2</v>
      </c>
      <c r="T968">
        <v>0</v>
      </c>
      <c r="U968">
        <v>2</v>
      </c>
      <c r="V968">
        <v>1</v>
      </c>
      <c r="W968">
        <v>1</v>
      </c>
      <c r="X968">
        <v>0</v>
      </c>
      <c r="Y968" t="s">
        <v>1729</v>
      </c>
      <c r="AA968">
        <v>7</v>
      </c>
      <c r="AB968">
        <v>6</v>
      </c>
      <c r="AC968">
        <v>2</v>
      </c>
      <c r="AD968">
        <v>0</v>
      </c>
      <c r="AE968">
        <v>2</v>
      </c>
      <c r="AF968">
        <v>1</v>
      </c>
      <c r="AG968">
        <v>0</v>
      </c>
      <c r="AH968">
        <v>2</v>
      </c>
      <c r="AI968">
        <v>1</v>
      </c>
      <c r="AJ968">
        <v>2</v>
      </c>
      <c r="AK968">
        <v>7</v>
      </c>
      <c r="AL968">
        <v>11</v>
      </c>
      <c r="AM968">
        <v>3</v>
      </c>
      <c r="AN968">
        <v>4</v>
      </c>
      <c r="AO968">
        <v>4</v>
      </c>
      <c r="AP968">
        <v>7</v>
      </c>
      <c r="AQ968">
        <v>12</v>
      </c>
      <c r="AR968">
        <v>15</v>
      </c>
      <c r="AS968">
        <v>57</v>
      </c>
      <c r="AT968">
        <v>43</v>
      </c>
      <c r="AU968">
        <v>0</v>
      </c>
      <c r="AV968">
        <v>0</v>
      </c>
      <c r="AW968">
        <v>3.75</v>
      </c>
      <c r="AX968">
        <v>25</v>
      </c>
      <c r="AY968">
        <v>100</v>
      </c>
      <c r="AZ968">
        <v>100</v>
      </c>
      <c r="BA968">
        <v>50</v>
      </c>
      <c r="BB968">
        <v>25</v>
      </c>
      <c r="BC968">
        <v>50</v>
      </c>
      <c r="BD968">
        <v>100</v>
      </c>
      <c r="BE968">
        <v>75</v>
      </c>
      <c r="BF968">
        <v>75</v>
      </c>
      <c r="BG968">
        <v>8.5</v>
      </c>
      <c r="BH968">
        <v>3</v>
      </c>
      <c r="BI968">
        <v>1.63</v>
      </c>
      <c r="BJ968">
        <v>3.99</v>
      </c>
      <c r="BK968">
        <v>6.01</v>
      </c>
      <c r="BL968">
        <f>1/Table1[[#This Row],[odds_ft_home_team_win]]+1/Table1[[#This Row],[odds_ft_draw]]+1/Table1[[#This Row],[odds_ft_away_team_win]]-1</f>
        <v>3.0512850012908377E-2</v>
      </c>
      <c r="BM968">
        <f>Table1[[#This Row],[Margin]]/3</f>
        <v>1.0170950004302792E-2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 t="s">
        <v>124</v>
      </c>
      <c r="BU968">
        <f>VLOOKUP(Table1[[#This Row],[Reference]],metron,11,FALSE)</f>
        <v>1.841836734693878</v>
      </c>
      <c r="BV968">
        <f>VLOOKUP(Table1[[#This Row],[Reference]],metron,12,FALSE)</f>
        <v>0.88917233560090703</v>
      </c>
    </row>
    <row r="969" spans="1:74" hidden="1" x14ac:dyDescent="0.45">
      <c r="A969" t="s">
        <v>5412</v>
      </c>
      <c r="B969">
        <v>1440367200</v>
      </c>
      <c r="C969" s="3" t="s">
        <v>1730</v>
      </c>
      <c r="D969" t="s">
        <v>65</v>
      </c>
      <c r="E969" t="s">
        <v>66</v>
      </c>
      <c r="F969" t="s">
        <v>73</v>
      </c>
      <c r="G969" t="s">
        <v>103</v>
      </c>
      <c r="H969" t="s">
        <v>66</v>
      </c>
      <c r="I969">
        <f>MROUND(Table1[[#This Row],[Prob_H]]*100,2)/100</f>
        <v>0.4</v>
      </c>
      <c r="J969">
        <f>1/Table1[[#This Row],[odds_ft_home_team_win]]-Table1[[#This Row],[Margin/3]]</f>
        <v>0.39010642491131259</v>
      </c>
      <c r="K969">
        <f>1/Table1[[#This Row],[odds_ft_draw]]-Table1[[#This Row],[Margin/3]]</f>
        <v>0.28080409932991723</v>
      </c>
      <c r="L969">
        <f>1/Table1[[#This Row],[odds_ft_away_team_win]]-Table1[[#This Row],[Margin/3]]</f>
        <v>0.32908947575877018</v>
      </c>
      <c r="M969">
        <v>6</v>
      </c>
      <c r="N969">
        <v>3</v>
      </c>
      <c r="O969">
        <v>1.5</v>
      </c>
      <c r="P969">
        <v>2</v>
      </c>
      <c r="Q969">
        <v>1.1499999999999999</v>
      </c>
      <c r="R969" t="str" cm="1">
        <f t="array" ref="R9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69">
        <v>3</v>
      </c>
      <c r="T969">
        <v>2</v>
      </c>
      <c r="U969">
        <v>5</v>
      </c>
      <c r="V969">
        <v>3</v>
      </c>
      <c r="W969">
        <v>1</v>
      </c>
      <c r="X969">
        <v>2</v>
      </c>
      <c r="Y969" t="s">
        <v>1731</v>
      </c>
      <c r="Z969" t="s">
        <v>1732</v>
      </c>
      <c r="AA969">
        <v>2</v>
      </c>
      <c r="AB969">
        <v>4</v>
      </c>
      <c r="AC969">
        <v>3</v>
      </c>
      <c r="AD969">
        <v>0</v>
      </c>
      <c r="AE969">
        <v>3</v>
      </c>
      <c r="AF969">
        <v>0</v>
      </c>
      <c r="AG969">
        <v>2</v>
      </c>
      <c r="AH969">
        <v>1</v>
      </c>
      <c r="AI969">
        <v>1</v>
      </c>
      <c r="AJ969">
        <v>2</v>
      </c>
      <c r="AK969">
        <v>12</v>
      </c>
      <c r="AL969">
        <v>8</v>
      </c>
      <c r="AM969">
        <v>3</v>
      </c>
      <c r="AN969">
        <v>2</v>
      </c>
      <c r="AO969">
        <v>9</v>
      </c>
      <c r="AP969">
        <v>6</v>
      </c>
      <c r="AQ969">
        <v>20</v>
      </c>
      <c r="AR969">
        <v>5</v>
      </c>
      <c r="AS969">
        <v>45</v>
      </c>
      <c r="AT969">
        <v>55</v>
      </c>
      <c r="AU969">
        <v>0</v>
      </c>
      <c r="AV969">
        <v>0</v>
      </c>
      <c r="AW969">
        <v>4.5</v>
      </c>
      <c r="AX969">
        <v>84</v>
      </c>
      <c r="AY969">
        <v>84</v>
      </c>
      <c r="AZ969">
        <v>84</v>
      </c>
      <c r="BA969">
        <v>59</v>
      </c>
      <c r="BB969">
        <v>59</v>
      </c>
      <c r="BC969">
        <v>84</v>
      </c>
      <c r="BD969">
        <v>100</v>
      </c>
      <c r="BE969">
        <v>59</v>
      </c>
      <c r="BF969">
        <v>84</v>
      </c>
      <c r="BG969">
        <v>9.83</v>
      </c>
      <c r="BH969">
        <v>6.17</v>
      </c>
      <c r="BI969">
        <v>2.5</v>
      </c>
      <c r="BJ969">
        <v>3.44</v>
      </c>
      <c r="BK969">
        <v>2.95</v>
      </c>
      <c r="BL969">
        <f>1/Table1[[#This Row],[odds_ft_home_team_win]]+1/Table1[[#This Row],[odds_ft_draw]]+1/Table1[[#This Row],[odds_ft_away_team_win]]-1</f>
        <v>2.9680725266062247E-2</v>
      </c>
      <c r="BM969">
        <f>Table1[[#This Row],[Margin]]/3</f>
        <v>9.893575088687415E-3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1292</v>
      </c>
      <c r="BU969">
        <f>VLOOKUP(Table1[[#This Row],[Reference]],metron,11,FALSE)</f>
        <v>1.344038264434575</v>
      </c>
      <c r="BV969">
        <f>VLOOKUP(Table1[[#This Row],[Reference]],metron,12,FALSE)</f>
        <v>1.1515772691037469</v>
      </c>
    </row>
    <row r="970" spans="1:74" hidden="1" x14ac:dyDescent="0.45">
      <c r="A970" t="s">
        <v>5411</v>
      </c>
      <c r="B970">
        <v>1455327000</v>
      </c>
      <c r="C970" s="3" t="s">
        <v>2006</v>
      </c>
      <c r="D970" t="s">
        <v>65</v>
      </c>
      <c r="E970" t="s">
        <v>66</v>
      </c>
      <c r="F970" t="s">
        <v>611</v>
      </c>
      <c r="G970" t="s">
        <v>86</v>
      </c>
      <c r="H970" t="s">
        <v>66</v>
      </c>
      <c r="I970">
        <f>MROUND(Table1[[#This Row],[Prob_H]]*100,2)/100</f>
        <v>0.28000000000000003</v>
      </c>
      <c r="J970">
        <f>1/Table1[[#This Row],[odds_ft_home_team_win]]-Table1[[#This Row],[Margin/3]]</f>
        <v>0.27474564922661476</v>
      </c>
      <c r="K970">
        <f>1/Table1[[#This Row],[odds_ft_draw]]-Table1[[#This Row],[Margin/3]]</f>
        <v>0.27717381596073049</v>
      </c>
      <c r="L970">
        <f>1/Table1[[#This Row],[odds_ft_away_team_win]]-Table1[[#This Row],[Margin/3]]</f>
        <v>0.44808053481265486</v>
      </c>
      <c r="M970">
        <v>6</v>
      </c>
      <c r="N970">
        <v>1.67</v>
      </c>
      <c r="O970">
        <v>2.08</v>
      </c>
      <c r="P970">
        <v>1.61</v>
      </c>
      <c r="Q970">
        <v>1.71</v>
      </c>
      <c r="R970" t="str" cm="1">
        <f t="array" ref="R9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70">
        <v>1</v>
      </c>
      <c r="T970">
        <v>1</v>
      </c>
      <c r="U970">
        <v>2</v>
      </c>
      <c r="V970">
        <v>1</v>
      </c>
      <c r="W970">
        <v>0</v>
      </c>
      <c r="X970">
        <v>1</v>
      </c>
      <c r="Y970">
        <v>51</v>
      </c>
      <c r="Z970">
        <v>30</v>
      </c>
      <c r="AA970">
        <v>1</v>
      </c>
      <c r="AB970">
        <v>4</v>
      </c>
      <c r="AC970">
        <v>3</v>
      </c>
      <c r="AD970">
        <v>1</v>
      </c>
      <c r="AE970">
        <v>5</v>
      </c>
      <c r="AF970">
        <v>0</v>
      </c>
      <c r="AG970">
        <v>2</v>
      </c>
      <c r="AH970">
        <v>2</v>
      </c>
      <c r="AI970">
        <v>2</v>
      </c>
      <c r="AJ970">
        <v>3</v>
      </c>
      <c r="AK970">
        <v>11</v>
      </c>
      <c r="AL970">
        <v>13</v>
      </c>
      <c r="AM970">
        <v>6</v>
      </c>
      <c r="AN970">
        <v>9</v>
      </c>
      <c r="AO970">
        <v>5</v>
      </c>
      <c r="AP970">
        <v>4</v>
      </c>
      <c r="AQ970">
        <v>11</v>
      </c>
      <c r="AR970">
        <v>19</v>
      </c>
      <c r="AS970">
        <v>44</v>
      </c>
      <c r="AT970">
        <v>56</v>
      </c>
      <c r="AU970">
        <v>0</v>
      </c>
      <c r="AV970">
        <v>0</v>
      </c>
      <c r="AW970">
        <v>3.16</v>
      </c>
      <c r="AX970">
        <v>53</v>
      </c>
      <c r="AY970">
        <v>92</v>
      </c>
      <c r="AZ970">
        <v>76</v>
      </c>
      <c r="BA970">
        <v>33</v>
      </c>
      <c r="BB970">
        <v>12</v>
      </c>
      <c r="BC970">
        <v>48</v>
      </c>
      <c r="BD970">
        <v>84</v>
      </c>
      <c r="BE970">
        <v>56</v>
      </c>
      <c r="BF970">
        <v>84</v>
      </c>
      <c r="BG970">
        <v>10.42</v>
      </c>
      <c r="BH970">
        <v>5.7</v>
      </c>
      <c r="BI970">
        <v>3.53</v>
      </c>
      <c r="BJ970">
        <v>3.5</v>
      </c>
      <c r="BK970">
        <v>2.19</v>
      </c>
      <c r="BL970">
        <f>1/Table1[[#This Row],[odds_ft_home_team_win]]+1/Table1[[#This Row],[odds_ft_draw]]+1/Table1[[#This Row],[odds_ft_away_team_win]]-1</f>
        <v>2.5621409260665695E-2</v>
      </c>
      <c r="BM970">
        <f>Table1[[#This Row],[Margin]]/3</f>
        <v>8.5404697535552323E-3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 t="s">
        <v>614</v>
      </c>
      <c r="BU970">
        <f>VLOOKUP(Table1[[#This Row],[Reference]],metron,11,FALSE)</f>
        <v>1.128766254360926</v>
      </c>
      <c r="BV970">
        <f>VLOOKUP(Table1[[#This Row],[Reference]],metron,12,FALSE)</f>
        <v>1.415794481446242</v>
      </c>
    </row>
    <row r="971" spans="1:74" hidden="1" x14ac:dyDescent="0.45">
      <c r="A971" t="s">
        <v>5411</v>
      </c>
      <c r="B971">
        <v>1455330600</v>
      </c>
      <c r="C971" s="3" t="s">
        <v>2007</v>
      </c>
      <c r="D971" t="s">
        <v>65</v>
      </c>
      <c r="E971" t="s">
        <v>66</v>
      </c>
      <c r="F971" t="s">
        <v>97</v>
      </c>
      <c r="G971" t="s">
        <v>93</v>
      </c>
      <c r="H971" t="s">
        <v>66</v>
      </c>
      <c r="I971">
        <f>MROUND(Table1[[#This Row],[Prob_H]]*100,2)/100</f>
        <v>0.54</v>
      </c>
      <c r="J971">
        <f>1/Table1[[#This Row],[odds_ft_home_team_win]]-Table1[[#This Row],[Margin/3]]</f>
        <v>0.54954385568910702</v>
      </c>
      <c r="K971">
        <f>1/Table1[[#This Row],[odds_ft_draw]]-Table1[[#This Row],[Margin/3]]</f>
        <v>0.2575513044786788</v>
      </c>
      <c r="L971">
        <f>1/Table1[[#This Row],[odds_ft_away_team_win]]-Table1[[#This Row],[Margin/3]]</f>
        <v>0.19290483983221413</v>
      </c>
      <c r="M971">
        <v>6</v>
      </c>
      <c r="N971">
        <v>1.77</v>
      </c>
      <c r="O971">
        <v>1.27</v>
      </c>
      <c r="P971">
        <v>1.63</v>
      </c>
      <c r="Q971">
        <v>1.1200000000000001</v>
      </c>
      <c r="R971" t="str" cm="1">
        <f t="array" ref="R9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71">
        <v>1</v>
      </c>
      <c r="T971">
        <v>1</v>
      </c>
      <c r="U971">
        <v>2</v>
      </c>
      <c r="V971">
        <v>0</v>
      </c>
      <c r="W971">
        <v>0</v>
      </c>
      <c r="X971">
        <v>0</v>
      </c>
      <c r="Y971">
        <v>64</v>
      </c>
      <c r="Z971">
        <v>67</v>
      </c>
      <c r="AA971">
        <v>1</v>
      </c>
      <c r="AB971">
        <v>7</v>
      </c>
      <c r="AC971">
        <v>3</v>
      </c>
      <c r="AD971">
        <v>0</v>
      </c>
      <c r="AE971">
        <v>5</v>
      </c>
      <c r="AF971">
        <v>0</v>
      </c>
      <c r="AG971">
        <v>1</v>
      </c>
      <c r="AH971">
        <v>2</v>
      </c>
      <c r="AI971">
        <v>1</v>
      </c>
      <c r="AJ971">
        <v>4</v>
      </c>
      <c r="AK971">
        <v>8</v>
      </c>
      <c r="AL971">
        <v>12</v>
      </c>
      <c r="AM971">
        <v>3</v>
      </c>
      <c r="AN971">
        <v>5</v>
      </c>
      <c r="AO971">
        <v>5</v>
      </c>
      <c r="AP971">
        <v>7</v>
      </c>
      <c r="AQ971">
        <v>8</v>
      </c>
      <c r="AR971">
        <v>11</v>
      </c>
      <c r="AS971">
        <v>60</v>
      </c>
      <c r="AT971">
        <v>40</v>
      </c>
      <c r="AU971">
        <v>0</v>
      </c>
      <c r="AV971">
        <v>0</v>
      </c>
      <c r="AW971">
        <v>2.95</v>
      </c>
      <c r="AX971">
        <v>62</v>
      </c>
      <c r="AY971">
        <v>80</v>
      </c>
      <c r="AZ971">
        <v>50</v>
      </c>
      <c r="BA971">
        <v>41</v>
      </c>
      <c r="BB971">
        <v>21</v>
      </c>
      <c r="BC971">
        <v>34</v>
      </c>
      <c r="BD971">
        <v>72</v>
      </c>
      <c r="BE971">
        <v>49</v>
      </c>
      <c r="BF971">
        <v>87</v>
      </c>
      <c r="BG971">
        <v>9.49</v>
      </c>
      <c r="BH971">
        <v>5.78</v>
      </c>
      <c r="BI971">
        <v>1.79</v>
      </c>
      <c r="BJ971">
        <v>3.75</v>
      </c>
      <c r="BK971">
        <v>4.95</v>
      </c>
      <c r="BL971">
        <f>1/Table1[[#This Row],[odds_ft_home_team_win]]+1/Table1[[#This Row],[odds_ft_draw]]+1/Table1[[#This Row],[odds_ft_away_team_win]]-1</f>
        <v>2.7346086563963645E-2</v>
      </c>
      <c r="BM971">
        <f>Table1[[#This Row],[Margin]]/3</f>
        <v>9.1153621879878823E-3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 t="s">
        <v>100</v>
      </c>
      <c r="BU971">
        <f>VLOOKUP(Table1[[#This Row],[Reference]],metron,11,FALSE)</f>
        <v>1.684957590444867</v>
      </c>
      <c r="BV971">
        <f>VLOOKUP(Table1[[#This Row],[Reference]],metron,12,FALSE)</f>
        <v>0.95101263631642718</v>
      </c>
    </row>
    <row r="972" spans="1:74" hidden="1" x14ac:dyDescent="0.45">
      <c r="A972" t="s">
        <v>5411</v>
      </c>
      <c r="B972">
        <v>1455334200</v>
      </c>
      <c r="C972" s="3" t="s">
        <v>2008</v>
      </c>
      <c r="D972" t="s">
        <v>65</v>
      </c>
      <c r="E972" t="s">
        <v>66</v>
      </c>
      <c r="F972" t="s">
        <v>88</v>
      </c>
      <c r="G972" t="s">
        <v>85</v>
      </c>
      <c r="H972" t="s">
        <v>66</v>
      </c>
      <c r="I972">
        <f>MROUND(Table1[[#This Row],[Prob_H]]*100,2)/100</f>
        <v>0.44</v>
      </c>
      <c r="J972">
        <f>1/Table1[[#This Row],[odds_ft_home_team_win]]-Table1[[#This Row],[Margin/3]]</f>
        <v>0.44635454191125234</v>
      </c>
      <c r="K972">
        <f>1/Table1[[#This Row],[odds_ft_draw]]-Table1[[#This Row],[Margin/3]]</f>
        <v>0.27113869630434528</v>
      </c>
      <c r="L972">
        <f>1/Table1[[#This Row],[odds_ft_away_team_win]]-Table1[[#This Row],[Margin/3]]</f>
        <v>0.28250676178440248</v>
      </c>
      <c r="M972">
        <v>6</v>
      </c>
      <c r="N972">
        <v>0.73</v>
      </c>
      <c r="O972">
        <v>0.91</v>
      </c>
      <c r="P972">
        <v>1.06</v>
      </c>
      <c r="Q972">
        <v>1.3</v>
      </c>
      <c r="R972" t="str" cm="1">
        <f t="array" ref="R9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2">
        <v>1</v>
      </c>
      <c r="T972">
        <v>2</v>
      </c>
      <c r="U972">
        <v>3</v>
      </c>
      <c r="V972">
        <v>1</v>
      </c>
      <c r="W972">
        <v>0</v>
      </c>
      <c r="X972">
        <v>1</v>
      </c>
      <c r="Y972">
        <v>66</v>
      </c>
      <c r="Z972" t="s">
        <v>2009</v>
      </c>
      <c r="AA972">
        <v>8</v>
      </c>
      <c r="AB972">
        <v>4</v>
      </c>
      <c r="AC972">
        <v>3</v>
      </c>
      <c r="AD972">
        <v>0</v>
      </c>
      <c r="AE972">
        <v>4</v>
      </c>
      <c r="AF972">
        <v>0</v>
      </c>
      <c r="AG972">
        <v>1</v>
      </c>
      <c r="AH972">
        <v>2</v>
      </c>
      <c r="AI972">
        <v>1</v>
      </c>
      <c r="AJ972">
        <v>3</v>
      </c>
      <c r="AK972">
        <v>8</v>
      </c>
      <c r="AL972">
        <v>11</v>
      </c>
      <c r="AM972">
        <v>5</v>
      </c>
      <c r="AN972">
        <v>5</v>
      </c>
      <c r="AO972">
        <v>3</v>
      </c>
      <c r="AP972">
        <v>6</v>
      </c>
      <c r="AQ972">
        <v>16</v>
      </c>
      <c r="AR972">
        <v>15</v>
      </c>
      <c r="AS972">
        <v>55</v>
      </c>
      <c r="AT972">
        <v>45</v>
      </c>
      <c r="AU972">
        <v>0</v>
      </c>
      <c r="AV972">
        <v>0</v>
      </c>
      <c r="AW972">
        <v>3.19</v>
      </c>
      <c r="AX972">
        <v>64</v>
      </c>
      <c r="AY972">
        <v>87</v>
      </c>
      <c r="AZ972">
        <v>68</v>
      </c>
      <c r="BA972">
        <v>46</v>
      </c>
      <c r="BB972">
        <v>14</v>
      </c>
      <c r="BC972">
        <v>55</v>
      </c>
      <c r="BD972">
        <v>73</v>
      </c>
      <c r="BE972">
        <v>50</v>
      </c>
      <c r="BF972">
        <v>87</v>
      </c>
      <c r="BG972">
        <v>10.96</v>
      </c>
      <c r="BH972">
        <v>5.91</v>
      </c>
      <c r="BI972">
        <v>2.2000000000000002</v>
      </c>
      <c r="BJ972">
        <v>3.58</v>
      </c>
      <c r="BK972">
        <v>3.44</v>
      </c>
      <c r="BL972">
        <f>1/Table1[[#This Row],[odds_ft_home_team_win]]+1/Table1[[#This Row],[odds_ft_draw]]+1/Table1[[#This Row],[odds_ft_away_team_win]]-1</f>
        <v>2.4572737902606612E-2</v>
      </c>
      <c r="BM972">
        <f>Table1[[#This Row],[Margin]]/3</f>
        <v>8.1909126342022045E-3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91</v>
      </c>
      <c r="BU972">
        <f>VLOOKUP(Table1[[#This Row],[Reference]],metron,11,FALSE)</f>
        <v>1.4140979689366791</v>
      </c>
      <c r="BV972">
        <f>VLOOKUP(Table1[[#This Row],[Reference]],metron,12,FALSE)</f>
        <v>1.0666666666666671</v>
      </c>
    </row>
    <row r="973" spans="1:74" hidden="1" x14ac:dyDescent="0.45">
      <c r="A973" t="s">
        <v>5411</v>
      </c>
      <c r="B973">
        <v>1455404400</v>
      </c>
      <c r="C973" s="3" t="s">
        <v>2010</v>
      </c>
      <c r="D973" t="s">
        <v>65</v>
      </c>
      <c r="E973" t="s">
        <v>66</v>
      </c>
      <c r="F973" t="s">
        <v>77</v>
      </c>
      <c r="G973" t="s">
        <v>80</v>
      </c>
      <c r="H973" t="s">
        <v>66</v>
      </c>
      <c r="I973">
        <f>MROUND(Table1[[#This Row],[Prob_H]]*100,2)/100</f>
        <v>0.54</v>
      </c>
      <c r="J973">
        <f>1/Table1[[#This Row],[odds_ft_home_team_win]]-Table1[[#This Row],[Margin/3]]</f>
        <v>0.53168688979320167</v>
      </c>
      <c r="K973">
        <f>1/Table1[[#This Row],[odds_ft_draw]]-Table1[[#This Row],[Margin/3]]</f>
        <v>0.26969788128608735</v>
      </c>
      <c r="L973">
        <f>1/Table1[[#This Row],[odds_ft_away_team_win]]-Table1[[#This Row],[Margin/3]]</f>
        <v>0.19861522892071096</v>
      </c>
      <c r="M973">
        <v>6</v>
      </c>
      <c r="N973">
        <v>1.18</v>
      </c>
      <c r="O973">
        <v>0.82</v>
      </c>
      <c r="P973">
        <v>1.24</v>
      </c>
      <c r="Q973">
        <v>0.76</v>
      </c>
      <c r="R973" t="str" cm="1">
        <f t="array" ref="R9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3">
        <v>2</v>
      </c>
      <c r="T973">
        <v>1</v>
      </c>
      <c r="U973">
        <v>3</v>
      </c>
      <c r="V973">
        <v>1</v>
      </c>
      <c r="W973">
        <v>1</v>
      </c>
      <c r="X973">
        <v>0</v>
      </c>
      <c r="Y973" t="s">
        <v>2011</v>
      </c>
      <c r="Z973">
        <v>80</v>
      </c>
      <c r="AA973">
        <v>5</v>
      </c>
      <c r="AB973">
        <v>5</v>
      </c>
      <c r="AC973">
        <v>2</v>
      </c>
      <c r="AD973">
        <v>0</v>
      </c>
      <c r="AE973">
        <v>2</v>
      </c>
      <c r="AF973">
        <v>0</v>
      </c>
      <c r="AG973">
        <v>1</v>
      </c>
      <c r="AH973">
        <v>1</v>
      </c>
      <c r="AI973">
        <v>1</v>
      </c>
      <c r="AJ973">
        <v>1</v>
      </c>
      <c r="AK973">
        <v>10</v>
      </c>
      <c r="AL973">
        <v>16</v>
      </c>
      <c r="AM973">
        <v>4</v>
      </c>
      <c r="AN973">
        <v>9</v>
      </c>
      <c r="AO973">
        <v>6</v>
      </c>
      <c r="AP973">
        <v>7</v>
      </c>
      <c r="AQ973">
        <v>11</v>
      </c>
      <c r="AR973">
        <v>19</v>
      </c>
      <c r="AS973">
        <v>54</v>
      </c>
      <c r="AT973">
        <v>46</v>
      </c>
      <c r="AU973">
        <v>0</v>
      </c>
      <c r="AV973">
        <v>0</v>
      </c>
      <c r="AW973">
        <v>2.64</v>
      </c>
      <c r="AX973">
        <v>64</v>
      </c>
      <c r="AY973">
        <v>87</v>
      </c>
      <c r="AZ973">
        <v>45</v>
      </c>
      <c r="BA973">
        <v>18</v>
      </c>
      <c r="BB973">
        <v>9</v>
      </c>
      <c r="BC973">
        <v>41</v>
      </c>
      <c r="BD973">
        <v>82</v>
      </c>
      <c r="BE973">
        <v>27</v>
      </c>
      <c r="BF973">
        <v>78</v>
      </c>
      <c r="BG973">
        <v>10.91</v>
      </c>
      <c r="BH973">
        <v>4.2699999999999996</v>
      </c>
      <c r="BI973">
        <v>1.85</v>
      </c>
      <c r="BJ973">
        <v>3.59</v>
      </c>
      <c r="BK973">
        <v>4.82</v>
      </c>
      <c r="BL973">
        <f>1/Table1[[#This Row],[odds_ft_home_team_win]]+1/Table1[[#This Row],[odds_ft_draw]]+1/Table1[[#This Row],[odds_ft_away_team_win]]-1</f>
        <v>2.6560952242016489E-2</v>
      </c>
      <c r="BM973">
        <f>Table1[[#This Row],[Margin]]/3</f>
        <v>8.8536507473388291E-3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 t="s">
        <v>79</v>
      </c>
      <c r="BU973">
        <f>VLOOKUP(Table1[[#This Row],[Reference]],metron,11,FALSE)</f>
        <v>1.684957590444867</v>
      </c>
      <c r="BV973">
        <f>VLOOKUP(Table1[[#This Row],[Reference]],metron,12,FALSE)</f>
        <v>0.95101263631642718</v>
      </c>
    </row>
    <row r="974" spans="1:74" hidden="1" x14ac:dyDescent="0.45">
      <c r="A974" t="s">
        <v>5411</v>
      </c>
      <c r="B974">
        <v>1455418800</v>
      </c>
      <c r="C974" s="3" t="s">
        <v>2014</v>
      </c>
      <c r="D974" t="s">
        <v>65</v>
      </c>
      <c r="E974" t="s">
        <v>66</v>
      </c>
      <c r="F974" t="s">
        <v>1643</v>
      </c>
      <c r="G974" t="s">
        <v>94</v>
      </c>
      <c r="H974" t="s">
        <v>66</v>
      </c>
      <c r="I974">
        <f>MROUND(Table1[[#This Row],[Prob_H]]*100,2)/100</f>
        <v>0.28000000000000003</v>
      </c>
      <c r="J974">
        <f>1/Table1[[#This Row],[odds_ft_home_team_win]]-Table1[[#This Row],[Margin/3]]</f>
        <v>0.27311088754750723</v>
      </c>
      <c r="K974">
        <f>1/Table1[[#This Row],[odds_ft_draw]]-Table1[[#This Row],[Margin/3]]</f>
        <v>0.28903979432148441</v>
      </c>
      <c r="L974">
        <f>1/Table1[[#This Row],[odds_ft_away_team_win]]-Table1[[#This Row],[Margin/3]]</f>
        <v>0.43784931813100819</v>
      </c>
      <c r="M974">
        <v>6</v>
      </c>
      <c r="N974">
        <v>0.91</v>
      </c>
      <c r="O974">
        <v>1.29</v>
      </c>
      <c r="P974">
        <v>1.29</v>
      </c>
      <c r="Q974">
        <v>1.3</v>
      </c>
      <c r="R974" t="str" cm="1">
        <f t="array" ref="R9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4">
        <v>2</v>
      </c>
      <c r="T974">
        <v>3</v>
      </c>
      <c r="U974">
        <v>5</v>
      </c>
      <c r="V974">
        <v>2</v>
      </c>
      <c r="W974">
        <v>0</v>
      </c>
      <c r="X974">
        <v>2</v>
      </c>
      <c r="Y974" t="s">
        <v>2015</v>
      </c>
      <c r="Z974" t="s">
        <v>2016</v>
      </c>
      <c r="AA974">
        <v>6</v>
      </c>
      <c r="AB974">
        <v>3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15</v>
      </c>
      <c r="AL974">
        <v>7</v>
      </c>
      <c r="AM974">
        <v>5</v>
      </c>
      <c r="AN974">
        <v>4</v>
      </c>
      <c r="AO974">
        <v>10</v>
      </c>
      <c r="AP974">
        <v>3</v>
      </c>
      <c r="AQ974">
        <v>13</v>
      </c>
      <c r="AR974">
        <v>15</v>
      </c>
      <c r="AS974">
        <v>57</v>
      </c>
      <c r="AT974">
        <v>43</v>
      </c>
      <c r="AU974">
        <v>0</v>
      </c>
      <c r="AV974">
        <v>0</v>
      </c>
      <c r="AW974">
        <v>2.5299999999999998</v>
      </c>
      <c r="AX974">
        <v>58</v>
      </c>
      <c r="AY974">
        <v>71</v>
      </c>
      <c r="AZ974">
        <v>58</v>
      </c>
      <c r="BA974">
        <v>19</v>
      </c>
      <c r="BB974">
        <v>12</v>
      </c>
      <c r="BC974">
        <v>35</v>
      </c>
      <c r="BD974">
        <v>66</v>
      </c>
      <c r="BE974">
        <v>40</v>
      </c>
      <c r="BF974">
        <v>75</v>
      </c>
      <c r="BG974">
        <v>9.0500000000000007</v>
      </c>
      <c r="BH974">
        <v>5.1100000000000003</v>
      </c>
      <c r="BI974">
        <v>3.55</v>
      </c>
      <c r="BJ974">
        <v>3.36</v>
      </c>
      <c r="BK974">
        <v>2.2400000000000002</v>
      </c>
      <c r="BL974">
        <f>1/Table1[[#This Row],[odds_ft_home_team_win]]+1/Table1[[#This Row],[odds_ft_draw]]+1/Table1[[#This Row],[odds_ft_away_team_win]]-1</f>
        <v>2.573775989268956E-2</v>
      </c>
      <c r="BM974">
        <f>Table1[[#This Row],[Margin]]/3</f>
        <v>8.5792532975631861E-3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 t="s">
        <v>1644</v>
      </c>
      <c r="BU974">
        <f>VLOOKUP(Table1[[#This Row],[Reference]],metron,11,FALSE)</f>
        <v>1.128766254360926</v>
      </c>
      <c r="BV974">
        <f>VLOOKUP(Table1[[#This Row],[Reference]],metron,12,FALSE)</f>
        <v>1.415794481446242</v>
      </c>
    </row>
    <row r="975" spans="1:74" hidden="1" x14ac:dyDescent="0.45">
      <c r="A975" t="s">
        <v>5411</v>
      </c>
      <c r="B975">
        <v>1455472800</v>
      </c>
      <c r="C975" s="3" t="s">
        <v>2017</v>
      </c>
      <c r="D975" t="s">
        <v>65</v>
      </c>
      <c r="E975" t="s">
        <v>66</v>
      </c>
      <c r="F975" t="s">
        <v>98</v>
      </c>
      <c r="G975" t="s">
        <v>81</v>
      </c>
      <c r="H975" t="s">
        <v>66</v>
      </c>
      <c r="I975">
        <f>MROUND(Table1[[#This Row],[Prob_H]]*100,2)/100</f>
        <v>0.42</v>
      </c>
      <c r="J975">
        <f>1/Table1[[#This Row],[odds_ft_home_team_win]]-Table1[[#This Row],[Margin/3]]</f>
        <v>0.41720374470121718</v>
      </c>
      <c r="K975">
        <f>1/Table1[[#This Row],[odds_ft_draw]]-Table1[[#This Row],[Margin/3]]</f>
        <v>0.28152690227136828</v>
      </c>
      <c r="L975">
        <f>1/Table1[[#This Row],[odds_ft_away_team_win]]-Table1[[#This Row],[Margin/3]]</f>
        <v>0.30126935302741442</v>
      </c>
      <c r="M975">
        <v>6</v>
      </c>
      <c r="N975">
        <v>1.55</v>
      </c>
      <c r="O975">
        <v>1</v>
      </c>
      <c r="P975">
        <v>1.56</v>
      </c>
      <c r="Q975">
        <v>1.2</v>
      </c>
      <c r="R975" t="str" cm="1">
        <f t="array" ref="R9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Z975">
        <v>78</v>
      </c>
      <c r="AA975">
        <v>5</v>
      </c>
      <c r="AB975">
        <v>5</v>
      </c>
      <c r="AC975">
        <v>5</v>
      </c>
      <c r="AD975">
        <v>1</v>
      </c>
      <c r="AE975">
        <v>3</v>
      </c>
      <c r="AF975">
        <v>0</v>
      </c>
      <c r="AG975">
        <v>1</v>
      </c>
      <c r="AH975">
        <v>5</v>
      </c>
      <c r="AI975">
        <v>1</v>
      </c>
      <c r="AJ975">
        <v>2</v>
      </c>
      <c r="AK975">
        <v>2</v>
      </c>
      <c r="AL975">
        <v>6</v>
      </c>
      <c r="AM975">
        <v>0</v>
      </c>
      <c r="AN975">
        <v>3</v>
      </c>
      <c r="AO975">
        <v>2</v>
      </c>
      <c r="AP975">
        <v>3</v>
      </c>
      <c r="AQ975">
        <v>17</v>
      </c>
      <c r="AR975">
        <v>20</v>
      </c>
      <c r="AS975">
        <v>57</v>
      </c>
      <c r="AT975">
        <v>43</v>
      </c>
      <c r="AU975">
        <v>0</v>
      </c>
      <c r="AV975">
        <v>0</v>
      </c>
      <c r="AW975">
        <v>3.81</v>
      </c>
      <c r="AX975">
        <v>70</v>
      </c>
      <c r="AY975">
        <v>92</v>
      </c>
      <c r="AZ975">
        <v>74</v>
      </c>
      <c r="BA975">
        <v>56</v>
      </c>
      <c r="BB975">
        <v>26</v>
      </c>
      <c r="BC975">
        <v>53</v>
      </c>
      <c r="BD975">
        <v>96</v>
      </c>
      <c r="BE975">
        <v>57</v>
      </c>
      <c r="BF975">
        <v>83</v>
      </c>
      <c r="BG975">
        <v>9.73</v>
      </c>
      <c r="BH975">
        <v>4.95</v>
      </c>
      <c r="BI975">
        <v>2.35</v>
      </c>
      <c r="BJ975">
        <v>3.45</v>
      </c>
      <c r="BK975">
        <v>3.23</v>
      </c>
      <c r="BL975">
        <f>1/Table1[[#This Row],[odds_ft_home_team_win]]+1/Table1[[#This Row],[odds_ft_draw]]+1/Table1[[#This Row],[odds_ft_away_team_win]]-1</f>
        <v>2.4984510577199526E-2</v>
      </c>
      <c r="BM975">
        <f>Table1[[#This Row],[Margin]]/3</f>
        <v>8.3281701923998419E-3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 t="s">
        <v>128</v>
      </c>
      <c r="BU975">
        <f>VLOOKUP(Table1[[#This Row],[Reference]],metron,11,FALSE)</f>
        <v>1.396960958296362</v>
      </c>
      <c r="BV975">
        <f>VLOOKUP(Table1[[#This Row],[Reference]],metron,12,FALSE)</f>
        <v>1.091503992901508</v>
      </c>
    </row>
    <row r="976" spans="1:74" hidden="1" x14ac:dyDescent="0.45">
      <c r="A976" t="s">
        <v>5411</v>
      </c>
      <c r="B976">
        <v>1455498000</v>
      </c>
      <c r="C976" s="3" t="s">
        <v>2018</v>
      </c>
      <c r="D976" t="s">
        <v>65</v>
      </c>
      <c r="E976" t="s">
        <v>66</v>
      </c>
      <c r="F976" t="s">
        <v>103</v>
      </c>
      <c r="G976" t="s">
        <v>73</v>
      </c>
      <c r="H976" t="s">
        <v>66</v>
      </c>
      <c r="I976">
        <f>MROUND(Table1[[#This Row],[Prob_H]]*100,2)/100</f>
        <v>0.57999999999999996</v>
      </c>
      <c r="J976">
        <f>1/Table1[[#This Row],[odds_ft_home_team_win]]-Table1[[#This Row],[Margin/3]]</f>
        <v>0.58295673629134848</v>
      </c>
      <c r="K976">
        <f>1/Table1[[#This Row],[odds_ft_draw]]-Table1[[#This Row],[Margin/3]]</f>
        <v>0.24061731856347879</v>
      </c>
      <c r="L976">
        <f>1/Table1[[#This Row],[odds_ft_away_team_win]]-Table1[[#This Row],[Margin/3]]</f>
        <v>0.17642594514517268</v>
      </c>
      <c r="M976">
        <v>6</v>
      </c>
      <c r="N976">
        <v>1.55</v>
      </c>
      <c r="O976">
        <v>0.92</v>
      </c>
      <c r="P976">
        <v>2</v>
      </c>
      <c r="Q976">
        <v>0.78</v>
      </c>
      <c r="R976" t="str" cm="1">
        <f t="array" ref="R9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6">
        <v>5</v>
      </c>
      <c r="T976">
        <v>2</v>
      </c>
      <c r="U976">
        <v>7</v>
      </c>
      <c r="V976">
        <v>3</v>
      </c>
      <c r="W976">
        <v>1</v>
      </c>
      <c r="X976">
        <v>2</v>
      </c>
      <c r="Y976" t="s">
        <v>2019</v>
      </c>
      <c r="Z976" t="s">
        <v>2020</v>
      </c>
      <c r="AA976">
        <v>10</v>
      </c>
      <c r="AB976">
        <v>4</v>
      </c>
      <c r="AC976">
        <v>1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1</v>
      </c>
      <c r="AK976">
        <v>13</v>
      </c>
      <c r="AL976">
        <v>8</v>
      </c>
      <c r="AM976">
        <v>5</v>
      </c>
      <c r="AN976">
        <v>4</v>
      </c>
      <c r="AO976">
        <v>8</v>
      </c>
      <c r="AP976">
        <v>4</v>
      </c>
      <c r="AQ976">
        <v>11</v>
      </c>
      <c r="AR976">
        <v>9</v>
      </c>
      <c r="AS976">
        <v>59</v>
      </c>
      <c r="AT976">
        <v>41</v>
      </c>
      <c r="AU976">
        <v>0</v>
      </c>
      <c r="AV976">
        <v>0</v>
      </c>
      <c r="AW976">
        <v>2.21</v>
      </c>
      <c r="AX976">
        <v>53</v>
      </c>
      <c r="AY976">
        <v>62</v>
      </c>
      <c r="AZ976">
        <v>41</v>
      </c>
      <c r="BA976">
        <v>14</v>
      </c>
      <c r="BB976">
        <v>9</v>
      </c>
      <c r="BC976">
        <v>18</v>
      </c>
      <c r="BD976">
        <v>70</v>
      </c>
      <c r="BE976">
        <v>41</v>
      </c>
      <c r="BF976">
        <v>66</v>
      </c>
      <c r="BG976">
        <v>12.45</v>
      </c>
      <c r="BH976">
        <v>4.3499999999999996</v>
      </c>
      <c r="BI976">
        <v>1.69</v>
      </c>
      <c r="BJ976">
        <v>4.01</v>
      </c>
      <c r="BK976">
        <v>5.4</v>
      </c>
      <c r="BL976">
        <f>1/Table1[[#This Row],[odds_ft_home_team_win]]+1/Table1[[#This Row],[odds_ft_draw]]+1/Table1[[#This Row],[odds_ft_away_team_win]]-1</f>
        <v>2.6277720120037484E-2</v>
      </c>
      <c r="BM976">
        <f>Table1[[#This Row],[Margin]]/3</f>
        <v>8.7592400400124948E-3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 t="s">
        <v>118</v>
      </c>
      <c r="BU976">
        <f>VLOOKUP(Table1[[#This Row],[Reference]],metron,11,FALSE)</f>
        <v>1.7619715019855171</v>
      </c>
      <c r="BV976">
        <f>VLOOKUP(Table1[[#This Row],[Reference]],metron,12,FALSE)</f>
        <v>0.87432842793739785</v>
      </c>
    </row>
    <row r="977" spans="1:74" hidden="1" x14ac:dyDescent="0.45">
      <c r="A977" t="s">
        <v>5411</v>
      </c>
      <c r="B977">
        <v>1459045800</v>
      </c>
      <c r="C977" s="3" t="s">
        <v>2096</v>
      </c>
      <c r="D977" t="s">
        <v>65</v>
      </c>
      <c r="E977" t="s">
        <v>66</v>
      </c>
      <c r="F977" t="s">
        <v>78</v>
      </c>
      <c r="G977" t="s">
        <v>67</v>
      </c>
      <c r="H977" t="s">
        <v>66</v>
      </c>
      <c r="I977">
        <f>MROUND(Table1[[#This Row],[Prob_H]]*100,2)/100</f>
        <v>0.4</v>
      </c>
      <c r="J977">
        <f>1/Table1[[#This Row],[odds_ft_home_team_win]]-Table1[[#This Row],[Margin/3]]</f>
        <v>0.40845729655927959</v>
      </c>
      <c r="K977">
        <f>1/Table1[[#This Row],[odds_ft_draw]]-Table1[[#This Row],[Margin/3]]</f>
        <v>0.27507674887278288</v>
      </c>
      <c r="L977">
        <f>1/Table1[[#This Row],[odds_ft_away_team_win]]-Table1[[#This Row],[Margin/3]]</f>
        <v>0.31646595456793758</v>
      </c>
      <c r="M977">
        <v>6</v>
      </c>
      <c r="N977">
        <v>1</v>
      </c>
      <c r="O977">
        <v>0.93</v>
      </c>
      <c r="P977">
        <v>1.44</v>
      </c>
      <c r="Q977">
        <v>0.72</v>
      </c>
      <c r="R977" t="str" cm="1">
        <f t="array" ref="R9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7">
        <v>2</v>
      </c>
      <c r="T977">
        <v>0</v>
      </c>
      <c r="U977">
        <v>2</v>
      </c>
      <c r="V977">
        <v>1</v>
      </c>
      <c r="W977">
        <v>1</v>
      </c>
      <c r="X977">
        <v>0</v>
      </c>
      <c r="Y977" t="s">
        <v>2097</v>
      </c>
      <c r="AA977">
        <v>8</v>
      </c>
      <c r="AB977">
        <v>5</v>
      </c>
      <c r="AC977">
        <v>2</v>
      </c>
      <c r="AD977">
        <v>0</v>
      </c>
      <c r="AE977">
        <v>2</v>
      </c>
      <c r="AF977">
        <v>2</v>
      </c>
      <c r="AG977">
        <v>1</v>
      </c>
      <c r="AH977">
        <v>1</v>
      </c>
      <c r="AI977">
        <v>1</v>
      </c>
      <c r="AJ977">
        <v>3</v>
      </c>
      <c r="AK977">
        <v>7</v>
      </c>
      <c r="AL977">
        <v>6</v>
      </c>
      <c r="AM977">
        <v>2</v>
      </c>
      <c r="AN977">
        <v>3</v>
      </c>
      <c r="AO977">
        <v>5</v>
      </c>
      <c r="AP977">
        <v>3</v>
      </c>
      <c r="AQ977">
        <v>10</v>
      </c>
      <c r="AR977">
        <v>15</v>
      </c>
      <c r="AS977">
        <v>57</v>
      </c>
      <c r="AT977">
        <v>43</v>
      </c>
      <c r="AU977">
        <v>0</v>
      </c>
      <c r="AV977">
        <v>0</v>
      </c>
      <c r="AW977">
        <v>3.08</v>
      </c>
      <c r="AX977">
        <v>74</v>
      </c>
      <c r="AY977">
        <v>86</v>
      </c>
      <c r="AZ977">
        <v>63</v>
      </c>
      <c r="BA977">
        <v>37</v>
      </c>
      <c r="BB977">
        <v>19</v>
      </c>
      <c r="BC977">
        <v>37</v>
      </c>
      <c r="BD977">
        <v>70</v>
      </c>
      <c r="BE977">
        <v>55</v>
      </c>
      <c r="BF977">
        <v>89</v>
      </c>
      <c r="BG977">
        <v>10.4</v>
      </c>
      <c r="BH977">
        <v>4.9000000000000004</v>
      </c>
      <c r="BI977">
        <v>2.4</v>
      </c>
      <c r="BJ977">
        <v>3.53</v>
      </c>
      <c r="BK977">
        <v>3.08</v>
      </c>
      <c r="BL977">
        <f>1/Table1[[#This Row],[odds_ft_home_team_win]]+1/Table1[[#This Row],[odds_ft_draw]]+1/Table1[[#This Row],[odds_ft_away_team_win]]-1</f>
        <v>2.4628110322161278E-2</v>
      </c>
      <c r="BM977">
        <f>Table1[[#This Row],[Margin]]/3</f>
        <v>8.2093701073870928E-3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 t="s">
        <v>106</v>
      </c>
      <c r="BU977">
        <f>VLOOKUP(Table1[[#This Row],[Reference]],metron,11,FALSE)</f>
        <v>1.344038264434575</v>
      </c>
      <c r="BV977">
        <f>VLOOKUP(Table1[[#This Row],[Reference]],metron,12,FALSE)</f>
        <v>1.1515772691037469</v>
      </c>
    </row>
    <row r="978" spans="1:74" hidden="1" x14ac:dyDescent="0.45">
      <c r="A978" t="s">
        <v>5410</v>
      </c>
      <c r="B978">
        <v>1471658400</v>
      </c>
      <c r="C978" s="3" t="s">
        <v>2277</v>
      </c>
      <c r="D978" t="s">
        <v>65</v>
      </c>
      <c r="E978" t="s">
        <v>66</v>
      </c>
      <c r="F978" t="s">
        <v>611</v>
      </c>
      <c r="G978" t="s">
        <v>97</v>
      </c>
      <c r="H978" t="s">
        <v>66</v>
      </c>
      <c r="I978">
        <f>MROUND(Table1[[#This Row],[Prob_H]]*100,2)/100</f>
        <v>0.36</v>
      </c>
      <c r="J978">
        <f>1/Table1[[#This Row],[odds_ft_home_team_win]]-Table1[[#This Row],[Margin/3]]</f>
        <v>0.36480143452349556</v>
      </c>
      <c r="K978">
        <f>1/Table1[[#This Row],[odds_ft_draw]]-Table1[[#This Row],[Margin/3]]</f>
        <v>0.29017456885185378</v>
      </c>
      <c r="L978">
        <f>1/Table1[[#This Row],[odds_ft_away_team_win]]-Table1[[#This Row],[Margin/3]]</f>
        <v>0.34502399662465061</v>
      </c>
      <c r="M978">
        <v>6</v>
      </c>
      <c r="N978">
        <v>1.5</v>
      </c>
      <c r="O978">
        <v>0.33</v>
      </c>
      <c r="P978">
        <v>1.65</v>
      </c>
      <c r="Q978">
        <v>1.58</v>
      </c>
      <c r="R978" t="str" cm="1">
        <f t="array" ref="R9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78">
        <v>2</v>
      </c>
      <c r="T978">
        <v>2</v>
      </c>
      <c r="U978">
        <v>4</v>
      </c>
      <c r="V978">
        <v>1</v>
      </c>
      <c r="W978">
        <v>1</v>
      </c>
      <c r="X978">
        <v>0</v>
      </c>
      <c r="Y978" t="s">
        <v>2278</v>
      </c>
      <c r="Z978" t="s">
        <v>2279</v>
      </c>
      <c r="AA978">
        <v>4</v>
      </c>
      <c r="AB978">
        <v>9</v>
      </c>
      <c r="AC978">
        <v>4</v>
      </c>
      <c r="AD978">
        <v>1</v>
      </c>
      <c r="AE978">
        <v>3</v>
      </c>
      <c r="AF978">
        <v>0</v>
      </c>
      <c r="AG978">
        <v>1</v>
      </c>
      <c r="AH978">
        <v>4</v>
      </c>
      <c r="AI978">
        <v>1</v>
      </c>
      <c r="AJ978">
        <v>2</v>
      </c>
      <c r="AK978">
        <v>6</v>
      </c>
      <c r="AL978">
        <v>6</v>
      </c>
      <c r="AM978">
        <v>4</v>
      </c>
      <c r="AN978">
        <v>3</v>
      </c>
      <c r="AO978">
        <v>2</v>
      </c>
      <c r="AP978">
        <v>3</v>
      </c>
      <c r="AQ978">
        <v>19</v>
      </c>
      <c r="AR978">
        <v>9</v>
      </c>
      <c r="AS978">
        <v>43</v>
      </c>
      <c r="AT978">
        <v>57</v>
      </c>
      <c r="AU978">
        <v>0</v>
      </c>
      <c r="AV978">
        <v>0</v>
      </c>
      <c r="AW978">
        <v>3.17</v>
      </c>
      <c r="AX978">
        <v>59</v>
      </c>
      <c r="AY978">
        <v>84</v>
      </c>
      <c r="AZ978">
        <v>42</v>
      </c>
      <c r="BA978">
        <v>42</v>
      </c>
      <c r="BB978">
        <v>25</v>
      </c>
      <c r="BC978">
        <v>42</v>
      </c>
      <c r="BD978">
        <v>84</v>
      </c>
      <c r="BE978">
        <v>59</v>
      </c>
      <c r="BF978">
        <v>84</v>
      </c>
      <c r="BG978">
        <v>10.5</v>
      </c>
      <c r="BH978">
        <v>6.83</v>
      </c>
      <c r="BI978">
        <v>2.68</v>
      </c>
      <c r="BJ978">
        <v>3.35</v>
      </c>
      <c r="BK978">
        <v>2.83</v>
      </c>
      <c r="BL978">
        <f>1/Table1[[#This Row],[odds_ft_home_team_win]]+1/Table1[[#This Row],[odds_ft_draw]]+1/Table1[[#This Row],[odds_ft_away_team_win]]-1</f>
        <v>2.4998681504140086E-2</v>
      </c>
      <c r="BM978">
        <f>Table1[[#This Row],[Margin]]/3</f>
        <v>8.3328938347133619E-3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614</v>
      </c>
      <c r="BU978">
        <f>VLOOKUP(Table1[[#This Row],[Reference]],metron,11,FALSE)</f>
        <v>1.269326094653606</v>
      </c>
      <c r="BV978">
        <f>VLOOKUP(Table1[[#This Row],[Reference]],metron,12,FALSE)</f>
        <v>1.2417089578661631</v>
      </c>
    </row>
    <row r="979" spans="1:74" hidden="1" x14ac:dyDescent="0.45">
      <c r="A979" t="s">
        <v>5410</v>
      </c>
      <c r="B979">
        <v>1471730400</v>
      </c>
      <c r="C979" s="3" t="s">
        <v>2280</v>
      </c>
      <c r="D979" t="s">
        <v>65</v>
      </c>
      <c r="E979" t="s">
        <v>66</v>
      </c>
      <c r="F979" t="s">
        <v>77</v>
      </c>
      <c r="G979" t="s">
        <v>88</v>
      </c>
      <c r="H979" t="s">
        <v>66</v>
      </c>
      <c r="I979">
        <f>MROUND(Table1[[#This Row],[Prob_H]]*100,2)/100</f>
        <v>0.5</v>
      </c>
      <c r="J979">
        <f>1/Table1[[#This Row],[odds_ft_home_team_win]]-Table1[[#This Row],[Margin/3]]</f>
        <v>0.49925008998168102</v>
      </c>
      <c r="K979">
        <f>1/Table1[[#This Row],[odds_ft_draw]]-Table1[[#This Row],[Margin/3]]</f>
        <v>0.27492199576388149</v>
      </c>
      <c r="L979">
        <f>1/Table1[[#This Row],[odds_ft_away_team_win]]-Table1[[#This Row],[Margin/3]]</f>
        <v>0.22582791425443755</v>
      </c>
      <c r="M979">
        <v>6</v>
      </c>
      <c r="N979">
        <v>0.5</v>
      </c>
      <c r="O979">
        <v>0.5</v>
      </c>
      <c r="P979">
        <v>1.35</v>
      </c>
      <c r="Q979">
        <v>0.83</v>
      </c>
      <c r="R979" t="str" cm="1">
        <f t="array" ref="R9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79">
        <v>3</v>
      </c>
      <c r="T979">
        <v>1</v>
      </c>
      <c r="U979">
        <v>4</v>
      </c>
      <c r="V979">
        <v>0</v>
      </c>
      <c r="W979">
        <v>0</v>
      </c>
      <c r="X979">
        <v>0</v>
      </c>
      <c r="Y979" t="s">
        <v>2281</v>
      </c>
      <c r="Z979">
        <v>83</v>
      </c>
      <c r="AA979">
        <v>7</v>
      </c>
      <c r="AB979">
        <v>5</v>
      </c>
      <c r="AC979">
        <v>2</v>
      </c>
      <c r="AD979">
        <v>0</v>
      </c>
      <c r="AE979">
        <v>3</v>
      </c>
      <c r="AF979">
        <v>0</v>
      </c>
      <c r="AG979">
        <v>0</v>
      </c>
      <c r="AH979">
        <v>2</v>
      </c>
      <c r="AI979">
        <v>1</v>
      </c>
      <c r="AJ979">
        <v>2</v>
      </c>
      <c r="AK979">
        <v>11</v>
      </c>
      <c r="AL979">
        <v>10</v>
      </c>
      <c r="AM979">
        <v>3</v>
      </c>
      <c r="AN979">
        <v>4</v>
      </c>
      <c r="AO979">
        <v>8</v>
      </c>
      <c r="AP979">
        <v>6</v>
      </c>
      <c r="AQ979">
        <v>15</v>
      </c>
      <c r="AR979">
        <v>15</v>
      </c>
      <c r="AS979">
        <v>46</v>
      </c>
      <c r="AT979">
        <v>54</v>
      </c>
      <c r="AU979">
        <v>0</v>
      </c>
      <c r="AV979">
        <v>0</v>
      </c>
      <c r="AW979">
        <v>1.25</v>
      </c>
      <c r="AX979">
        <v>25</v>
      </c>
      <c r="AY979">
        <v>50</v>
      </c>
      <c r="AZ979">
        <v>25</v>
      </c>
      <c r="BA979">
        <v>0</v>
      </c>
      <c r="BB979">
        <v>0</v>
      </c>
      <c r="BC979">
        <v>0</v>
      </c>
      <c r="BD979">
        <v>50</v>
      </c>
      <c r="BE979">
        <v>25</v>
      </c>
      <c r="BF979">
        <v>50</v>
      </c>
      <c r="BG979">
        <v>14</v>
      </c>
      <c r="BH979">
        <v>6</v>
      </c>
      <c r="BI979">
        <v>1.97</v>
      </c>
      <c r="BJ979">
        <v>3.53</v>
      </c>
      <c r="BK979">
        <v>4.2699999999999996</v>
      </c>
      <c r="BL979">
        <f>1/Table1[[#This Row],[odds_ft_home_team_win]]+1/Table1[[#This Row],[odds_ft_draw]]+1/Table1[[#This Row],[odds_ft_away_team_win]]-1</f>
        <v>2.5092369648865409E-2</v>
      </c>
      <c r="BM979">
        <f>Table1[[#This Row],[Margin]]/3</f>
        <v>8.3641232162884691E-3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 t="s">
        <v>79</v>
      </c>
      <c r="BU979">
        <f>VLOOKUP(Table1[[#This Row],[Reference]],metron,11,FALSE)</f>
        <v>1.5342708579532029</v>
      </c>
      <c r="BV979">
        <f>VLOOKUP(Table1[[#This Row],[Reference]],metron,12,FALSE)</f>
        <v>0.98593713070196176</v>
      </c>
    </row>
    <row r="980" spans="1:74" hidden="1" x14ac:dyDescent="0.45">
      <c r="A980" t="s">
        <v>5410</v>
      </c>
      <c r="B980">
        <v>1471737600</v>
      </c>
      <c r="C980" s="3" t="s">
        <v>2282</v>
      </c>
      <c r="D980" t="s">
        <v>65</v>
      </c>
      <c r="E980" t="s">
        <v>66</v>
      </c>
      <c r="F980" t="s">
        <v>68</v>
      </c>
      <c r="G980" t="s">
        <v>103</v>
      </c>
      <c r="H980" t="s">
        <v>66</v>
      </c>
      <c r="I980">
        <f>MROUND(Table1[[#This Row],[Prob_H]]*100,2)/100</f>
        <v>0.5</v>
      </c>
      <c r="J980">
        <f>1/Table1[[#This Row],[odds_ft_home_team_win]]-Table1[[#This Row],[Margin/3]]</f>
        <v>0.49914947768088846</v>
      </c>
      <c r="K980">
        <f>1/Table1[[#This Row],[odds_ft_draw]]-Table1[[#This Row],[Margin/3]]</f>
        <v>0.27402114018913365</v>
      </c>
      <c r="L980">
        <f>1/Table1[[#This Row],[odds_ft_away_team_win]]-Table1[[#This Row],[Margin/3]]</f>
        <v>0.22682938212997777</v>
      </c>
      <c r="M980">
        <v>6</v>
      </c>
      <c r="N980">
        <v>2</v>
      </c>
      <c r="O980">
        <v>1.5</v>
      </c>
      <c r="P980">
        <v>1.78</v>
      </c>
      <c r="Q980">
        <v>1.1100000000000001</v>
      </c>
      <c r="R980" t="str" cm="1">
        <f t="array" ref="R9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0">
        <v>4</v>
      </c>
      <c r="T980">
        <v>2</v>
      </c>
      <c r="U980">
        <v>6</v>
      </c>
      <c r="V980">
        <v>3</v>
      </c>
      <c r="W980">
        <v>2</v>
      </c>
      <c r="X980">
        <v>1</v>
      </c>
      <c r="Y980" t="s">
        <v>2283</v>
      </c>
      <c r="Z980" t="s">
        <v>2284</v>
      </c>
      <c r="AA980">
        <v>7</v>
      </c>
      <c r="AB980">
        <v>6</v>
      </c>
      <c r="AC980">
        <v>1</v>
      </c>
      <c r="AD980">
        <v>0</v>
      </c>
      <c r="AE980">
        <v>2</v>
      </c>
      <c r="AF980">
        <v>0</v>
      </c>
      <c r="AG980">
        <v>0</v>
      </c>
      <c r="AH980">
        <v>1</v>
      </c>
      <c r="AI980">
        <v>1</v>
      </c>
      <c r="AJ980">
        <v>1</v>
      </c>
      <c r="AK980">
        <v>12</v>
      </c>
      <c r="AL980">
        <v>13</v>
      </c>
      <c r="AM980">
        <v>5</v>
      </c>
      <c r="AN980">
        <v>5</v>
      </c>
      <c r="AO980">
        <v>7</v>
      </c>
      <c r="AP980">
        <v>8</v>
      </c>
      <c r="AQ980">
        <v>17</v>
      </c>
      <c r="AR980">
        <v>11</v>
      </c>
      <c r="AS980">
        <v>39</v>
      </c>
      <c r="AT980">
        <v>61</v>
      </c>
      <c r="AU980">
        <v>0</v>
      </c>
      <c r="AV980">
        <v>0</v>
      </c>
      <c r="AW980">
        <v>1.25</v>
      </c>
      <c r="AX980">
        <v>0</v>
      </c>
      <c r="AY980">
        <v>50</v>
      </c>
      <c r="AZ980">
        <v>0</v>
      </c>
      <c r="BA980">
        <v>0</v>
      </c>
      <c r="BB980">
        <v>0</v>
      </c>
      <c r="BC980">
        <v>0</v>
      </c>
      <c r="BD980">
        <v>25</v>
      </c>
      <c r="BE980">
        <v>25</v>
      </c>
      <c r="BF980">
        <v>75</v>
      </c>
      <c r="BG980">
        <v>16</v>
      </c>
      <c r="BH980">
        <v>5</v>
      </c>
      <c r="BI980">
        <v>1.97</v>
      </c>
      <c r="BJ980">
        <v>3.54</v>
      </c>
      <c r="BK980">
        <v>4.25</v>
      </c>
      <c r="BL980">
        <f>1/Table1[[#This Row],[odds_ft_home_team_win]]+1/Table1[[#This Row],[odds_ft_draw]]+1/Table1[[#This Row],[odds_ft_away_team_win]]-1</f>
        <v>2.5394206551243137E-2</v>
      </c>
      <c r="BM980">
        <f>Table1[[#This Row],[Margin]]/3</f>
        <v>8.4647355170810457E-3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 t="s">
        <v>116</v>
      </c>
      <c r="BU980">
        <f>VLOOKUP(Table1[[#This Row],[Reference]],metron,11,FALSE)</f>
        <v>1.5342708579532029</v>
      </c>
      <c r="BV980">
        <f>VLOOKUP(Table1[[#This Row],[Reference]],metron,12,FALSE)</f>
        <v>0.98593713070196176</v>
      </c>
    </row>
    <row r="981" spans="1:74" hidden="1" x14ac:dyDescent="0.45">
      <c r="A981" t="s">
        <v>5410</v>
      </c>
      <c r="B981">
        <v>1471737600</v>
      </c>
      <c r="C981" s="3" t="s">
        <v>2282</v>
      </c>
      <c r="D981" t="s">
        <v>65</v>
      </c>
      <c r="E981" t="s">
        <v>66</v>
      </c>
      <c r="F981" t="s">
        <v>78</v>
      </c>
      <c r="G981" t="s">
        <v>67</v>
      </c>
      <c r="H981" t="s">
        <v>66</v>
      </c>
      <c r="I981">
        <f>MROUND(Table1[[#This Row],[Prob_H]]*100,2)/100</f>
        <v>0.52</v>
      </c>
      <c r="J981">
        <f>1/Table1[[#This Row],[odds_ft_home_team_win]]-Table1[[#This Row],[Margin/3]]</f>
        <v>0.52895755350515383</v>
      </c>
      <c r="K981">
        <f>1/Table1[[#This Row],[odds_ft_draw]]-Table1[[#This Row],[Margin/3]]</f>
        <v>0.25798981156966999</v>
      </c>
      <c r="L981">
        <f>1/Table1[[#This Row],[odds_ft_away_team_win]]-Table1[[#This Row],[Margin/3]]</f>
        <v>0.21305263492517629</v>
      </c>
      <c r="M981">
        <v>6</v>
      </c>
      <c r="N981">
        <v>2</v>
      </c>
      <c r="O981">
        <v>0</v>
      </c>
      <c r="P981">
        <v>1.39</v>
      </c>
      <c r="Q981">
        <v>0.53</v>
      </c>
      <c r="R981" t="str" cm="1">
        <f t="array" ref="R9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1">
        <v>3</v>
      </c>
      <c r="T981">
        <v>2</v>
      </c>
      <c r="U981">
        <v>5</v>
      </c>
      <c r="V981">
        <v>2</v>
      </c>
      <c r="W981">
        <v>1</v>
      </c>
      <c r="X981">
        <v>1</v>
      </c>
      <c r="Y981" t="s">
        <v>2285</v>
      </c>
      <c r="Z981" t="s">
        <v>2286</v>
      </c>
      <c r="AA981">
        <v>9</v>
      </c>
      <c r="AB981">
        <v>1</v>
      </c>
      <c r="AC981">
        <v>2</v>
      </c>
      <c r="AD981">
        <v>0</v>
      </c>
      <c r="AE981">
        <v>1</v>
      </c>
      <c r="AF981">
        <v>0</v>
      </c>
      <c r="AG981">
        <v>0</v>
      </c>
      <c r="AH981">
        <v>2</v>
      </c>
      <c r="AI981">
        <v>1</v>
      </c>
      <c r="AJ981">
        <v>0</v>
      </c>
      <c r="AK981">
        <v>15</v>
      </c>
      <c r="AL981">
        <v>9</v>
      </c>
      <c r="AM981">
        <v>6</v>
      </c>
      <c r="AN981">
        <v>6</v>
      </c>
      <c r="AO981">
        <v>9</v>
      </c>
      <c r="AP981">
        <v>3</v>
      </c>
      <c r="AQ981">
        <v>8</v>
      </c>
      <c r="AR981">
        <v>11</v>
      </c>
      <c r="AS981">
        <v>61</v>
      </c>
      <c r="AT981">
        <v>39</v>
      </c>
      <c r="AU981">
        <v>0</v>
      </c>
      <c r="AV981">
        <v>0</v>
      </c>
      <c r="AW981">
        <v>3</v>
      </c>
      <c r="AX981">
        <v>50</v>
      </c>
      <c r="AY981">
        <v>75</v>
      </c>
      <c r="AZ981">
        <v>50</v>
      </c>
      <c r="BA981">
        <v>50</v>
      </c>
      <c r="BB981">
        <v>25</v>
      </c>
      <c r="BC981">
        <v>25</v>
      </c>
      <c r="BD981">
        <v>50</v>
      </c>
      <c r="BE981">
        <v>75</v>
      </c>
      <c r="BF981">
        <v>100</v>
      </c>
      <c r="BG981">
        <v>11</v>
      </c>
      <c r="BH981">
        <v>2.5</v>
      </c>
      <c r="BI981">
        <v>1.86</v>
      </c>
      <c r="BJ981">
        <v>3.75</v>
      </c>
      <c r="BK981">
        <v>4.51</v>
      </c>
      <c r="BL981">
        <f>1/Table1[[#This Row],[odds_ft_home_team_win]]+1/Table1[[#This Row],[odds_ft_draw]]+1/Table1[[#This Row],[odds_ft_away_team_win]]-1</f>
        <v>2.6030565290990015E-2</v>
      </c>
      <c r="BM981">
        <f>Table1[[#This Row],[Margin]]/3</f>
        <v>8.6768550969966718E-3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t="s">
        <v>106</v>
      </c>
      <c r="BU981">
        <f>VLOOKUP(Table1[[#This Row],[Reference]],metron,11,FALSE)</f>
        <v>1.625948039373891</v>
      </c>
      <c r="BV981">
        <f>VLOOKUP(Table1[[#This Row],[Reference]],metron,12,FALSE)</f>
        <v>0.97079231886396644</v>
      </c>
    </row>
    <row r="982" spans="1:74" hidden="1" x14ac:dyDescent="0.45">
      <c r="A982" t="s">
        <v>5410</v>
      </c>
      <c r="B982">
        <v>1471737960</v>
      </c>
      <c r="C982" s="3" t="s">
        <v>2287</v>
      </c>
      <c r="D982" t="s">
        <v>65</v>
      </c>
      <c r="E982" t="s">
        <v>66</v>
      </c>
      <c r="F982" t="s">
        <v>81</v>
      </c>
      <c r="G982" t="s">
        <v>80</v>
      </c>
      <c r="H982" t="s">
        <v>66</v>
      </c>
      <c r="I982">
        <f>MROUND(Table1[[#This Row],[Prob_H]]*100,2)/100</f>
        <v>0.48</v>
      </c>
      <c r="J982">
        <f>1/Table1[[#This Row],[odds_ft_home_team_win]]-Table1[[#This Row],[Margin/3]]</f>
        <v>0.4865986598659866</v>
      </c>
      <c r="K982">
        <f>1/Table1[[#This Row],[odds_ft_draw]]-Table1[[#This Row],[Margin/3]]</f>
        <v>0.26932693269326935</v>
      </c>
      <c r="L982">
        <f>1/Table1[[#This Row],[odds_ft_away_team_win]]-Table1[[#This Row],[Margin/3]]</f>
        <v>0.2440744074407441</v>
      </c>
      <c r="M982">
        <v>6</v>
      </c>
      <c r="N982">
        <v>0.5</v>
      </c>
      <c r="O982">
        <v>1</v>
      </c>
      <c r="P982">
        <v>1.37</v>
      </c>
      <c r="Q982">
        <v>0.94</v>
      </c>
      <c r="R982" t="str" cm="1">
        <f t="array" ref="R9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2">
        <v>2</v>
      </c>
      <c r="T982">
        <v>1</v>
      </c>
      <c r="U982">
        <v>3</v>
      </c>
      <c r="V982">
        <v>2</v>
      </c>
      <c r="W982">
        <v>1</v>
      </c>
      <c r="X982">
        <v>1</v>
      </c>
      <c r="Y982" t="s">
        <v>2288</v>
      </c>
      <c r="Z982">
        <v>39</v>
      </c>
      <c r="AA982">
        <v>0</v>
      </c>
      <c r="AB982">
        <v>3</v>
      </c>
      <c r="AC982">
        <v>3</v>
      </c>
      <c r="AD982">
        <v>0</v>
      </c>
      <c r="AE982">
        <v>2</v>
      </c>
      <c r="AF982">
        <v>0</v>
      </c>
      <c r="AG982">
        <v>2</v>
      </c>
      <c r="AH982">
        <v>1</v>
      </c>
      <c r="AI982">
        <v>2</v>
      </c>
      <c r="AJ982">
        <v>0</v>
      </c>
      <c r="AK982">
        <v>24</v>
      </c>
      <c r="AL982">
        <v>8</v>
      </c>
      <c r="AM982">
        <v>9</v>
      </c>
      <c r="AN982">
        <v>2</v>
      </c>
      <c r="AO982">
        <v>15</v>
      </c>
      <c r="AP982">
        <v>6</v>
      </c>
      <c r="AQ982">
        <v>12</v>
      </c>
      <c r="AR982">
        <v>16</v>
      </c>
      <c r="AS982">
        <v>49</v>
      </c>
      <c r="AT982">
        <v>51</v>
      </c>
      <c r="AU982">
        <v>0</v>
      </c>
      <c r="AV982">
        <v>0</v>
      </c>
      <c r="AW982">
        <v>1.75</v>
      </c>
      <c r="AX982">
        <v>25</v>
      </c>
      <c r="AY982">
        <v>50</v>
      </c>
      <c r="AZ982">
        <v>50</v>
      </c>
      <c r="BA982">
        <v>25</v>
      </c>
      <c r="BB982">
        <v>0</v>
      </c>
      <c r="BC982">
        <v>0</v>
      </c>
      <c r="BD982">
        <v>50</v>
      </c>
      <c r="BE982">
        <v>50</v>
      </c>
      <c r="BF982">
        <v>50</v>
      </c>
      <c r="BG982">
        <v>13</v>
      </c>
      <c r="BH982">
        <v>5</v>
      </c>
      <c r="BI982">
        <v>2.02</v>
      </c>
      <c r="BJ982">
        <v>3.6</v>
      </c>
      <c r="BK982">
        <v>3.96</v>
      </c>
      <c r="BL982">
        <f>1/Table1[[#This Row],[odds_ft_home_team_win]]+1/Table1[[#This Row],[odds_ft_draw]]+1/Table1[[#This Row],[odds_ft_away_team_win]]-1</f>
        <v>2.5352535253525321E-2</v>
      </c>
      <c r="BM982">
        <f>Table1[[#This Row],[Margin]]/3</f>
        <v>8.4508450845084404E-3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 t="s">
        <v>109</v>
      </c>
      <c r="BU982">
        <f>VLOOKUP(Table1[[#This Row],[Reference]],metron,11,FALSE)</f>
        <v>1.510877192982456</v>
      </c>
      <c r="BV982">
        <f>VLOOKUP(Table1[[#This Row],[Reference]],metron,12,FALSE)</f>
        <v>1.0163157894736841</v>
      </c>
    </row>
    <row r="983" spans="1:74" hidden="1" x14ac:dyDescent="0.45">
      <c r="A983" t="s">
        <v>5410</v>
      </c>
      <c r="B983">
        <v>1471744800</v>
      </c>
      <c r="C983" s="3" t="s">
        <v>2289</v>
      </c>
      <c r="D983" t="s">
        <v>65</v>
      </c>
      <c r="E983" t="s">
        <v>66</v>
      </c>
      <c r="F983" t="s">
        <v>2218</v>
      </c>
      <c r="G983" t="s">
        <v>72</v>
      </c>
      <c r="H983" t="s">
        <v>66</v>
      </c>
      <c r="I983">
        <f>MROUND(Table1[[#This Row],[Prob_H]]*100,2)/100</f>
        <v>0.36</v>
      </c>
      <c r="J983">
        <f>1/Table1[[#This Row],[odds_ft_home_team_win]]-Table1[[#This Row],[Margin/3]]</f>
        <v>0.3579591644107773</v>
      </c>
      <c r="K983">
        <f>1/Table1[[#This Row],[odds_ft_draw]]-Table1[[#This Row],[Margin/3]]</f>
        <v>0.29195909841071133</v>
      </c>
      <c r="L983">
        <f>1/Table1[[#This Row],[odds_ft_away_team_win]]-Table1[[#This Row],[Margin/3]]</f>
        <v>0.35008173717851138</v>
      </c>
      <c r="M983">
        <v>6</v>
      </c>
      <c r="N983">
        <v>1</v>
      </c>
      <c r="O983">
        <v>1.5</v>
      </c>
      <c r="P983">
        <v>1.63</v>
      </c>
      <c r="Q983">
        <v>1.3</v>
      </c>
      <c r="R983" t="str" cm="1">
        <f t="array" ref="R9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3">
        <v>1</v>
      </c>
      <c r="T983">
        <v>1</v>
      </c>
      <c r="U983">
        <v>2</v>
      </c>
      <c r="V983">
        <v>1</v>
      </c>
      <c r="W983">
        <v>1</v>
      </c>
      <c r="X983">
        <v>0</v>
      </c>
      <c r="Y983">
        <v>29</v>
      </c>
      <c r="Z983">
        <v>63</v>
      </c>
      <c r="AA983">
        <v>5</v>
      </c>
      <c r="AB983">
        <v>5</v>
      </c>
      <c r="AC983">
        <v>3</v>
      </c>
      <c r="AD983">
        <v>0</v>
      </c>
      <c r="AE983">
        <v>4</v>
      </c>
      <c r="AF983">
        <v>0</v>
      </c>
      <c r="AG983">
        <v>1</v>
      </c>
      <c r="AH983">
        <v>2</v>
      </c>
      <c r="AI983">
        <v>1</v>
      </c>
      <c r="AJ983">
        <v>3</v>
      </c>
      <c r="AK983">
        <v>12</v>
      </c>
      <c r="AL983">
        <v>12</v>
      </c>
      <c r="AM983">
        <v>7</v>
      </c>
      <c r="AN983">
        <v>9</v>
      </c>
      <c r="AO983">
        <v>5</v>
      </c>
      <c r="AP983">
        <v>3</v>
      </c>
      <c r="AQ983">
        <v>24</v>
      </c>
      <c r="AR983">
        <v>18</v>
      </c>
      <c r="AS983">
        <v>48</v>
      </c>
      <c r="AT983">
        <v>52</v>
      </c>
      <c r="AU983">
        <v>0</v>
      </c>
      <c r="AV983">
        <v>0</v>
      </c>
      <c r="AW983">
        <v>3</v>
      </c>
      <c r="AX983">
        <v>75</v>
      </c>
      <c r="AY983">
        <v>75</v>
      </c>
      <c r="AZ983">
        <v>75</v>
      </c>
      <c r="BA983">
        <v>50</v>
      </c>
      <c r="BB983">
        <v>25</v>
      </c>
      <c r="BC983">
        <v>50</v>
      </c>
      <c r="BD983">
        <v>75</v>
      </c>
      <c r="BE983">
        <v>50</v>
      </c>
      <c r="BF983">
        <v>75</v>
      </c>
      <c r="BG983">
        <v>10</v>
      </c>
      <c r="BH983">
        <v>3</v>
      </c>
      <c r="BI983">
        <v>2.73</v>
      </c>
      <c r="BJ983">
        <v>3.33</v>
      </c>
      <c r="BK983">
        <v>2.79</v>
      </c>
      <c r="BL983">
        <f>1/Table1[[#This Row],[odds_ft_home_team_win]]+1/Table1[[#This Row],[odds_ft_draw]]+1/Table1[[#This Row],[odds_ft_away_team_win]]-1</f>
        <v>2.5023605668766935E-2</v>
      </c>
      <c r="BM983">
        <f>Table1[[#This Row],[Margin]]/3</f>
        <v>8.3412018895889783E-3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 t="s">
        <v>2219</v>
      </c>
      <c r="BU983">
        <f>VLOOKUP(Table1[[#This Row],[Reference]],metron,11,FALSE)</f>
        <v>1.269326094653606</v>
      </c>
      <c r="BV983">
        <f>VLOOKUP(Table1[[#This Row],[Reference]],metron,12,FALSE)</f>
        <v>1.2417089578661631</v>
      </c>
    </row>
    <row r="984" spans="1:74" hidden="1" x14ac:dyDescent="0.45">
      <c r="A984" t="s">
        <v>5410</v>
      </c>
      <c r="B984">
        <v>1471745160</v>
      </c>
      <c r="C984" s="3" t="s">
        <v>2290</v>
      </c>
      <c r="D984" t="s">
        <v>65</v>
      </c>
      <c r="E984" t="s">
        <v>66</v>
      </c>
      <c r="F984" t="s">
        <v>98</v>
      </c>
      <c r="G984" t="s">
        <v>93</v>
      </c>
      <c r="H984" t="s">
        <v>66</v>
      </c>
      <c r="I984">
        <f>MROUND(Table1[[#This Row],[Prob_H]]*100,2)/100</f>
        <v>0.5</v>
      </c>
      <c r="J984">
        <f>1/Table1[[#This Row],[odds_ft_home_team_win]]-Table1[[#This Row],[Margin/3]]</f>
        <v>0.50665528115077507</v>
      </c>
      <c r="K984">
        <f>1/Table1[[#This Row],[odds_ft_draw]]-Table1[[#This Row],[Margin/3]]</f>
        <v>0.28188903804360649</v>
      </c>
      <c r="L984">
        <f>1/Table1[[#This Row],[odds_ft_away_team_win]]-Table1[[#This Row],[Margin/3]]</f>
        <v>0.21145568080561855</v>
      </c>
      <c r="M984">
        <v>6</v>
      </c>
      <c r="N984">
        <v>2</v>
      </c>
      <c r="O984">
        <v>0.5</v>
      </c>
      <c r="P984">
        <v>1.86</v>
      </c>
      <c r="Q984">
        <v>0.78</v>
      </c>
      <c r="R984" t="str" cm="1">
        <f t="array" ref="R9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4">
        <v>2</v>
      </c>
      <c r="T984">
        <v>2</v>
      </c>
      <c r="U984">
        <v>4</v>
      </c>
      <c r="V984">
        <v>2</v>
      </c>
      <c r="W984">
        <v>1</v>
      </c>
      <c r="X984">
        <v>1</v>
      </c>
      <c r="Y984" t="s">
        <v>1336</v>
      </c>
      <c r="Z984" t="s">
        <v>2291</v>
      </c>
      <c r="AA984">
        <v>2</v>
      </c>
      <c r="AB984">
        <v>2</v>
      </c>
      <c r="AC984">
        <v>1</v>
      </c>
      <c r="AD984">
        <v>0</v>
      </c>
      <c r="AE984">
        <v>4</v>
      </c>
      <c r="AF984">
        <v>0</v>
      </c>
      <c r="AG984">
        <v>1</v>
      </c>
      <c r="AH984">
        <v>0</v>
      </c>
      <c r="AI984">
        <v>2</v>
      </c>
      <c r="AJ984">
        <v>2</v>
      </c>
      <c r="AK984">
        <v>5</v>
      </c>
      <c r="AL984">
        <v>5</v>
      </c>
      <c r="AM984">
        <v>2</v>
      </c>
      <c r="AN984">
        <v>2</v>
      </c>
      <c r="AO984">
        <v>3</v>
      </c>
      <c r="AP984">
        <v>3</v>
      </c>
      <c r="AQ984">
        <v>6</v>
      </c>
      <c r="AR984">
        <v>12</v>
      </c>
      <c r="AS984">
        <v>59</v>
      </c>
      <c r="AT984">
        <v>41</v>
      </c>
      <c r="AU984">
        <v>0</v>
      </c>
      <c r="AV984">
        <v>0</v>
      </c>
      <c r="AW984">
        <v>1.5</v>
      </c>
      <c r="AX984">
        <v>25</v>
      </c>
      <c r="AY984">
        <v>25</v>
      </c>
      <c r="AZ984">
        <v>25</v>
      </c>
      <c r="BA984">
        <v>25</v>
      </c>
      <c r="BB984">
        <v>25</v>
      </c>
      <c r="BC984">
        <v>25</v>
      </c>
      <c r="BD984">
        <v>25</v>
      </c>
      <c r="BE984">
        <v>25</v>
      </c>
      <c r="BF984">
        <v>50</v>
      </c>
      <c r="BG984">
        <v>8.5</v>
      </c>
      <c r="BH984">
        <v>4</v>
      </c>
      <c r="BI984">
        <v>1.94</v>
      </c>
      <c r="BJ984">
        <v>3.44</v>
      </c>
      <c r="BK984">
        <v>4.54</v>
      </c>
      <c r="BL984">
        <f>1/Table1[[#This Row],[odds_ft_home_team_win]]+1/Table1[[#This Row],[odds_ft_draw]]+1/Table1[[#This Row],[odds_ft_away_team_win]]-1</f>
        <v>2.642590912499454E-2</v>
      </c>
      <c r="BM984">
        <f>Table1[[#This Row],[Margin]]/3</f>
        <v>8.80863637499818E-3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 t="s">
        <v>128</v>
      </c>
      <c r="BU984">
        <f>VLOOKUP(Table1[[#This Row],[Reference]],metron,11,FALSE)</f>
        <v>1.5342708579532029</v>
      </c>
      <c r="BV984">
        <f>VLOOKUP(Table1[[#This Row],[Reference]],metron,12,FALSE)</f>
        <v>0.98593713070196176</v>
      </c>
    </row>
    <row r="985" spans="1:74" hidden="1" x14ac:dyDescent="0.45">
      <c r="A985" t="s">
        <v>5410</v>
      </c>
      <c r="B985">
        <v>1471798800</v>
      </c>
      <c r="C985" s="3" t="s">
        <v>2292</v>
      </c>
      <c r="D985" t="s">
        <v>65</v>
      </c>
      <c r="E985" t="s">
        <v>66</v>
      </c>
      <c r="F985" t="s">
        <v>94</v>
      </c>
      <c r="G985" t="s">
        <v>85</v>
      </c>
      <c r="H985" t="s">
        <v>66</v>
      </c>
      <c r="I985">
        <f>MROUND(Table1[[#This Row],[Prob_H]]*100,2)/100</f>
        <v>0.36</v>
      </c>
      <c r="J985">
        <f>1/Table1[[#This Row],[odds_ft_home_team_win]]-Table1[[#This Row],[Margin/3]]</f>
        <v>0.35662742921900908</v>
      </c>
      <c r="K985">
        <f>1/Table1[[#This Row],[odds_ft_draw]]-Table1[[#This Row],[Margin/3]]</f>
        <v>0.28406158638808748</v>
      </c>
      <c r="L985">
        <f>1/Table1[[#This Row],[odds_ft_away_team_win]]-Table1[[#This Row],[Margin/3]]</f>
        <v>0.35931098439290343</v>
      </c>
      <c r="M985">
        <v>6</v>
      </c>
      <c r="N985">
        <v>3</v>
      </c>
      <c r="O985">
        <v>1.5</v>
      </c>
      <c r="P985">
        <v>1.72</v>
      </c>
      <c r="Q985">
        <v>1</v>
      </c>
      <c r="R985" t="str" cm="1">
        <f t="array" ref="R9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5">
        <v>5</v>
      </c>
      <c r="T985">
        <v>3</v>
      </c>
      <c r="U985">
        <v>8</v>
      </c>
      <c r="V985">
        <v>5</v>
      </c>
      <c r="W985">
        <v>4</v>
      </c>
      <c r="X985">
        <v>1</v>
      </c>
      <c r="Y985" t="s">
        <v>2293</v>
      </c>
      <c r="Z985" t="s">
        <v>2294</v>
      </c>
      <c r="AA985">
        <v>3</v>
      </c>
      <c r="AB985">
        <v>8</v>
      </c>
      <c r="AC985">
        <v>1</v>
      </c>
      <c r="AD985">
        <v>0</v>
      </c>
      <c r="AE985">
        <v>4</v>
      </c>
      <c r="AF985">
        <v>0</v>
      </c>
      <c r="AG985">
        <v>0</v>
      </c>
      <c r="AH985">
        <v>1</v>
      </c>
      <c r="AI985">
        <v>0</v>
      </c>
      <c r="AJ985">
        <v>4</v>
      </c>
      <c r="AK985">
        <v>8</v>
      </c>
      <c r="AL985">
        <v>14</v>
      </c>
      <c r="AM985">
        <v>4</v>
      </c>
      <c r="AN985">
        <v>7</v>
      </c>
      <c r="AO985">
        <v>4</v>
      </c>
      <c r="AP985">
        <v>7</v>
      </c>
      <c r="AQ985">
        <v>16</v>
      </c>
      <c r="AR985">
        <v>16</v>
      </c>
      <c r="AS985">
        <v>48</v>
      </c>
      <c r="AT985">
        <v>52</v>
      </c>
      <c r="AU985">
        <v>0</v>
      </c>
      <c r="AV985">
        <v>0</v>
      </c>
      <c r="AW985">
        <v>1.5</v>
      </c>
      <c r="AX985">
        <v>0</v>
      </c>
      <c r="AY985">
        <v>25</v>
      </c>
      <c r="AZ985">
        <v>25</v>
      </c>
      <c r="BA985">
        <v>0</v>
      </c>
      <c r="BB985">
        <v>0</v>
      </c>
      <c r="BC985">
        <v>0</v>
      </c>
      <c r="BD985">
        <v>25</v>
      </c>
      <c r="BE985">
        <v>25</v>
      </c>
      <c r="BF985">
        <v>100</v>
      </c>
      <c r="BG985">
        <v>11.5</v>
      </c>
      <c r="BH985">
        <v>5.5</v>
      </c>
      <c r="BI985">
        <v>2.74</v>
      </c>
      <c r="BJ985">
        <v>3.42</v>
      </c>
      <c r="BK985">
        <v>2.72</v>
      </c>
      <c r="BL985">
        <f>1/Table1[[#This Row],[odds_ft_home_team_win]]+1/Table1[[#This Row],[odds_ft_draw]]+1/Table1[[#This Row],[odds_ft_away_team_win]]-1</f>
        <v>2.5008223291877796E-2</v>
      </c>
      <c r="BM985">
        <f>Table1[[#This Row],[Margin]]/3</f>
        <v>8.3360744306259314E-3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 t="s">
        <v>124</v>
      </c>
      <c r="BU985">
        <f>VLOOKUP(Table1[[#This Row],[Reference]],metron,11,FALSE)</f>
        <v>1.269326094653606</v>
      </c>
      <c r="BV985">
        <f>VLOOKUP(Table1[[#This Row],[Reference]],metron,12,FALSE)</f>
        <v>1.2417089578661631</v>
      </c>
    </row>
    <row r="986" spans="1:74" hidden="1" x14ac:dyDescent="0.45">
      <c r="A986" t="s">
        <v>5410</v>
      </c>
      <c r="B986">
        <v>1471820400</v>
      </c>
      <c r="C986" s="3" t="s">
        <v>2295</v>
      </c>
      <c r="D986" t="s">
        <v>65</v>
      </c>
      <c r="E986" t="s">
        <v>66</v>
      </c>
      <c r="F986" t="s">
        <v>73</v>
      </c>
      <c r="G986" t="s">
        <v>86</v>
      </c>
      <c r="H986" t="s">
        <v>66</v>
      </c>
      <c r="I986">
        <f>MROUND(Table1[[#This Row],[Prob_H]]*100,2)/100</f>
        <v>0.3</v>
      </c>
      <c r="J986">
        <f>1/Table1[[#This Row],[odds_ft_home_team_win]]-Table1[[#This Row],[Margin/3]]</f>
        <v>0.29074453667082573</v>
      </c>
      <c r="K986">
        <f>1/Table1[[#This Row],[odds_ft_draw]]-Table1[[#This Row],[Margin/3]]</f>
        <v>0.27543424815694439</v>
      </c>
      <c r="L986">
        <f>1/Table1[[#This Row],[odds_ft_away_team_win]]-Table1[[#This Row],[Margin/3]]</f>
        <v>0.43382121517222999</v>
      </c>
      <c r="M986">
        <v>6</v>
      </c>
      <c r="N986">
        <v>2</v>
      </c>
      <c r="O986">
        <v>3</v>
      </c>
      <c r="P986">
        <v>1.06</v>
      </c>
      <c r="Q986">
        <v>1.25</v>
      </c>
      <c r="R986" t="str" cm="1">
        <f t="array" ref="R9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86">
        <v>2</v>
      </c>
      <c r="T986">
        <v>2</v>
      </c>
      <c r="U986">
        <v>4</v>
      </c>
      <c r="V986">
        <v>2</v>
      </c>
      <c r="W986">
        <v>1</v>
      </c>
      <c r="X986">
        <v>1</v>
      </c>
      <c r="Y986" t="s">
        <v>2296</v>
      </c>
      <c r="Z986" t="s">
        <v>2297</v>
      </c>
      <c r="AA986">
        <v>8</v>
      </c>
      <c r="AB986">
        <v>12</v>
      </c>
      <c r="AC986">
        <v>4</v>
      </c>
      <c r="AD986">
        <v>1</v>
      </c>
      <c r="AE986">
        <v>4</v>
      </c>
      <c r="AF986">
        <v>1</v>
      </c>
      <c r="AG986">
        <v>1</v>
      </c>
      <c r="AH986">
        <v>4</v>
      </c>
      <c r="AI986">
        <v>1</v>
      </c>
      <c r="AJ986">
        <v>4</v>
      </c>
      <c r="AK986">
        <v>7</v>
      </c>
      <c r="AL986">
        <v>4</v>
      </c>
      <c r="AM986">
        <v>0</v>
      </c>
      <c r="AN986">
        <v>4</v>
      </c>
      <c r="AO986">
        <v>7</v>
      </c>
      <c r="AP986">
        <v>0</v>
      </c>
      <c r="AQ986">
        <v>5</v>
      </c>
      <c r="AR986">
        <v>9</v>
      </c>
      <c r="AS986">
        <v>45</v>
      </c>
      <c r="AT986">
        <v>55</v>
      </c>
      <c r="AU986">
        <v>0</v>
      </c>
      <c r="AV986">
        <v>0</v>
      </c>
      <c r="AW986">
        <v>4.25</v>
      </c>
      <c r="AX986">
        <v>75</v>
      </c>
      <c r="AY986">
        <v>75</v>
      </c>
      <c r="AZ986">
        <v>75</v>
      </c>
      <c r="BA986">
        <v>75</v>
      </c>
      <c r="BB986">
        <v>75</v>
      </c>
      <c r="BC986">
        <v>75</v>
      </c>
      <c r="BD986">
        <v>75</v>
      </c>
      <c r="BE986">
        <v>50</v>
      </c>
      <c r="BF986">
        <v>75</v>
      </c>
      <c r="BG986">
        <v>14</v>
      </c>
      <c r="BH986">
        <v>4.5</v>
      </c>
      <c r="BI986">
        <v>3.34</v>
      </c>
      <c r="BJ986">
        <v>3.52</v>
      </c>
      <c r="BK986">
        <v>2.2599999999999998</v>
      </c>
      <c r="BL986">
        <f>1/Table1[[#This Row],[odds_ft_home_team_win]]+1/Table1[[#This Row],[odds_ft_draw]]+1/Table1[[#This Row],[odds_ft_away_team_win]]-1</f>
        <v>2.596998280189422E-2</v>
      </c>
      <c r="BM986">
        <f>Table1[[#This Row],[Margin]]/3</f>
        <v>8.6566609339647407E-3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 t="s">
        <v>126</v>
      </c>
      <c r="BU986">
        <f>VLOOKUP(Table1[[#This Row],[Reference]],metron,11,FALSE)</f>
        <v>1.1805091283106199</v>
      </c>
      <c r="BV986">
        <f>VLOOKUP(Table1[[#This Row],[Reference]],metron,12,FALSE)</f>
        <v>1.3921316533813319</v>
      </c>
    </row>
    <row r="987" spans="1:74" hidden="1" x14ac:dyDescent="0.45">
      <c r="A987" t="s">
        <v>5409</v>
      </c>
      <c r="B987">
        <v>1486782000</v>
      </c>
      <c r="C987" s="3" t="s">
        <v>2545</v>
      </c>
      <c r="D987" t="s">
        <v>65</v>
      </c>
      <c r="E987" t="s">
        <v>66</v>
      </c>
      <c r="F987" t="s">
        <v>72</v>
      </c>
      <c r="G987" t="s">
        <v>2218</v>
      </c>
      <c r="H987" t="s">
        <v>66</v>
      </c>
      <c r="I987">
        <f>MROUND(Table1[[#This Row],[Prob_H]]*100,2)/100</f>
        <v>0.54</v>
      </c>
      <c r="J987">
        <f>1/Table1[[#This Row],[odds_ft_home_team_win]]-Table1[[#This Row],[Margin/3]]</f>
        <v>0.54370455724683764</v>
      </c>
      <c r="K987">
        <f>1/Table1[[#This Row],[odds_ft_draw]]-Table1[[#This Row],[Margin/3]]</f>
        <v>0.26822667965084124</v>
      </c>
      <c r="L987">
        <f>1/Table1[[#This Row],[odds_ft_away_team_win]]-Table1[[#This Row],[Margin/3]]</f>
        <v>0.18806876310232112</v>
      </c>
      <c r="M987">
        <v>6</v>
      </c>
      <c r="N987">
        <v>2.73</v>
      </c>
      <c r="O987">
        <v>0.85</v>
      </c>
      <c r="P987">
        <v>2.2000000000000002</v>
      </c>
      <c r="Q987">
        <v>1.1100000000000001</v>
      </c>
      <c r="R987" t="str" cm="1">
        <f t="array" ref="R9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87">
        <v>1</v>
      </c>
      <c r="T987">
        <v>2</v>
      </c>
      <c r="U987">
        <v>3</v>
      </c>
      <c r="V987">
        <v>0</v>
      </c>
      <c r="W987">
        <v>0</v>
      </c>
      <c r="X987">
        <v>0</v>
      </c>
      <c r="Y987" t="s">
        <v>1265</v>
      </c>
      <c r="Z987" t="s">
        <v>2546</v>
      </c>
      <c r="AA987">
        <v>7</v>
      </c>
      <c r="AB987">
        <v>1</v>
      </c>
      <c r="AC987">
        <v>2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v>0</v>
      </c>
      <c r="AK987">
        <v>12</v>
      </c>
      <c r="AL987">
        <v>6</v>
      </c>
      <c r="AM987">
        <v>6</v>
      </c>
      <c r="AN987">
        <v>4</v>
      </c>
      <c r="AO987">
        <v>6</v>
      </c>
      <c r="AP987">
        <v>2</v>
      </c>
      <c r="AQ987">
        <v>-1</v>
      </c>
      <c r="AR987">
        <v>-1</v>
      </c>
      <c r="AS987">
        <v>-1</v>
      </c>
      <c r="AT987">
        <v>-1</v>
      </c>
      <c r="AU987">
        <v>0</v>
      </c>
      <c r="AV987">
        <v>0</v>
      </c>
      <c r="AW987">
        <v>2.33</v>
      </c>
      <c r="AX987">
        <v>37</v>
      </c>
      <c r="AY987">
        <v>63</v>
      </c>
      <c r="AZ987">
        <v>37</v>
      </c>
      <c r="BA987">
        <v>21</v>
      </c>
      <c r="BB987">
        <v>9</v>
      </c>
      <c r="BC987">
        <v>26</v>
      </c>
      <c r="BD987">
        <v>73</v>
      </c>
      <c r="BE987">
        <v>32</v>
      </c>
      <c r="BF987">
        <v>64</v>
      </c>
      <c r="BG987">
        <v>7.55</v>
      </c>
      <c r="BH987">
        <v>5.53</v>
      </c>
      <c r="BI987">
        <v>1.81</v>
      </c>
      <c r="BJ987">
        <v>3.61</v>
      </c>
      <c r="BK987">
        <v>5.08</v>
      </c>
      <c r="BL987">
        <f>1/Table1[[#This Row],[odds_ft_home_team_win]]+1/Table1[[#This Row],[odds_ft_draw]]+1/Table1[[#This Row],[odds_ft_away_team_win]]-1</f>
        <v>2.6344891795398784E-2</v>
      </c>
      <c r="BM987">
        <f>Table1[[#This Row],[Margin]]/3</f>
        <v>8.7816305984662613E-3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 t="s">
        <v>75</v>
      </c>
      <c r="BU987">
        <f>VLOOKUP(Table1[[#This Row],[Reference]],metron,11,FALSE)</f>
        <v>1.684957590444867</v>
      </c>
      <c r="BV987">
        <f>VLOOKUP(Table1[[#This Row],[Reference]],metron,12,FALSE)</f>
        <v>0.95101263631642718</v>
      </c>
    </row>
    <row r="988" spans="1:74" hidden="1" x14ac:dyDescent="0.45">
      <c r="A988" t="s">
        <v>5409</v>
      </c>
      <c r="B988">
        <v>1486854000</v>
      </c>
      <c r="C988" s="3" t="s">
        <v>2547</v>
      </c>
      <c r="D988" t="s">
        <v>65</v>
      </c>
      <c r="E988" t="s">
        <v>66</v>
      </c>
      <c r="F988" t="s">
        <v>80</v>
      </c>
      <c r="G988" t="s">
        <v>81</v>
      </c>
      <c r="H988" t="s">
        <v>66</v>
      </c>
      <c r="I988">
        <f>MROUND(Table1[[#This Row],[Prob_H]]*100,2)/100</f>
        <v>0.38</v>
      </c>
      <c r="J988">
        <f>1/Table1[[#This Row],[odds_ft_home_team_win]]-Table1[[#This Row],[Margin/3]]</f>
        <v>0.37477192546136945</v>
      </c>
      <c r="K988">
        <f>1/Table1[[#This Row],[odds_ft_draw]]-Table1[[#This Row],[Margin/3]]</f>
        <v>0.28148523547303028</v>
      </c>
      <c r="L988">
        <f>1/Table1[[#This Row],[odds_ft_away_team_win]]-Table1[[#This Row],[Margin/3]]</f>
        <v>0.34374283906560021</v>
      </c>
      <c r="M988">
        <v>6</v>
      </c>
      <c r="N988">
        <v>1.3</v>
      </c>
      <c r="O988">
        <v>1.1499999999999999</v>
      </c>
      <c r="P988">
        <v>1.35</v>
      </c>
      <c r="Q988">
        <v>1.21</v>
      </c>
      <c r="R988" t="str" cm="1">
        <f t="array" ref="R9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88">
        <v>2</v>
      </c>
      <c r="T988">
        <v>1</v>
      </c>
      <c r="U988">
        <v>3</v>
      </c>
      <c r="V988">
        <v>2</v>
      </c>
      <c r="W988">
        <v>1</v>
      </c>
      <c r="X988">
        <v>1</v>
      </c>
      <c r="Y988" t="s">
        <v>2548</v>
      </c>
      <c r="Z988">
        <v>36</v>
      </c>
      <c r="AA988">
        <v>5</v>
      </c>
      <c r="AB988">
        <v>4</v>
      </c>
      <c r="AC988">
        <v>2</v>
      </c>
      <c r="AD988">
        <v>0</v>
      </c>
      <c r="AE988">
        <v>2</v>
      </c>
      <c r="AF988">
        <v>0</v>
      </c>
      <c r="AG988">
        <v>0</v>
      </c>
      <c r="AH988">
        <v>2</v>
      </c>
      <c r="AI988">
        <v>0</v>
      </c>
      <c r="AJ988">
        <v>2</v>
      </c>
      <c r="AK988">
        <v>12</v>
      </c>
      <c r="AL988">
        <v>12</v>
      </c>
      <c r="AM988">
        <v>5</v>
      </c>
      <c r="AN988">
        <v>5</v>
      </c>
      <c r="AO988">
        <v>7</v>
      </c>
      <c r="AP988">
        <v>7</v>
      </c>
      <c r="AQ988">
        <v>15</v>
      </c>
      <c r="AR988">
        <v>17</v>
      </c>
      <c r="AS988">
        <v>53</v>
      </c>
      <c r="AT988">
        <v>47</v>
      </c>
      <c r="AU988">
        <v>0</v>
      </c>
      <c r="AV988">
        <v>0</v>
      </c>
      <c r="AW988">
        <v>2.38</v>
      </c>
      <c r="AX988">
        <v>52</v>
      </c>
      <c r="AY988">
        <v>65</v>
      </c>
      <c r="AZ988">
        <v>38</v>
      </c>
      <c r="BA988">
        <v>24</v>
      </c>
      <c r="BB988">
        <v>21</v>
      </c>
      <c r="BC988">
        <v>37</v>
      </c>
      <c r="BD988">
        <v>60</v>
      </c>
      <c r="BE988">
        <v>39</v>
      </c>
      <c r="BF988">
        <v>78</v>
      </c>
      <c r="BG988">
        <v>9.98</v>
      </c>
      <c r="BH988">
        <v>5.09</v>
      </c>
      <c r="BI988">
        <v>2.61</v>
      </c>
      <c r="BJ988">
        <v>3.45</v>
      </c>
      <c r="BK988">
        <v>2.84</v>
      </c>
      <c r="BL988">
        <f>1/Table1[[#This Row],[odds_ft_home_team_win]]+1/Table1[[#This Row],[odds_ft_draw]]+1/Table1[[#This Row],[odds_ft_away_team_win]]-1</f>
        <v>2.5109510972213478E-2</v>
      </c>
      <c r="BM988">
        <f>Table1[[#This Row],[Margin]]/3</f>
        <v>8.3698369907378254E-3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 t="s">
        <v>83</v>
      </c>
      <c r="BU988">
        <f>VLOOKUP(Table1[[#This Row],[Reference]],metron,11,FALSE)</f>
        <v>1.330562659846547</v>
      </c>
      <c r="BV988">
        <f>VLOOKUP(Table1[[#This Row],[Reference]],metron,12,FALSE)</f>
        <v>1.1595268542199491</v>
      </c>
    </row>
    <row r="989" spans="1:74" hidden="1" x14ac:dyDescent="0.45">
      <c r="A989" t="s">
        <v>5409</v>
      </c>
      <c r="B989">
        <v>1486861200</v>
      </c>
      <c r="C989" s="3" t="s">
        <v>2549</v>
      </c>
      <c r="D989" t="s">
        <v>65</v>
      </c>
      <c r="E989" t="s">
        <v>66</v>
      </c>
      <c r="F989" t="s">
        <v>93</v>
      </c>
      <c r="G989" t="s">
        <v>98</v>
      </c>
      <c r="H989" t="s">
        <v>66</v>
      </c>
      <c r="I989">
        <f>MROUND(Table1[[#This Row],[Prob_H]]*100,2)/100</f>
        <v>0.3</v>
      </c>
      <c r="J989">
        <f>1/Table1[[#This Row],[odds_ft_home_team_win]]-Table1[[#This Row],[Margin/3]]</f>
        <v>0.30308938227958815</v>
      </c>
      <c r="K989">
        <f>1/Table1[[#This Row],[odds_ft_draw]]-Table1[[#This Row],[Margin/3]]</f>
        <v>0.30212190873998945</v>
      </c>
      <c r="L989">
        <f>1/Table1[[#This Row],[odds_ft_away_team_win]]-Table1[[#This Row],[Margin/3]]</f>
        <v>0.39478870898042229</v>
      </c>
      <c r="M989">
        <v>6</v>
      </c>
      <c r="N989">
        <v>2.2000000000000002</v>
      </c>
      <c r="O989">
        <v>1.64</v>
      </c>
      <c r="P989">
        <v>1.89</v>
      </c>
      <c r="Q989">
        <v>1.24</v>
      </c>
      <c r="R989" t="str" cm="1">
        <f t="array" ref="R9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89">
        <v>1</v>
      </c>
      <c r="T989">
        <v>2</v>
      </c>
      <c r="U989">
        <v>3</v>
      </c>
      <c r="V989">
        <v>2</v>
      </c>
      <c r="W989">
        <v>0</v>
      </c>
      <c r="X989">
        <v>2</v>
      </c>
      <c r="Y989">
        <v>84</v>
      </c>
      <c r="Z989" t="s">
        <v>2550</v>
      </c>
      <c r="AA989">
        <v>3</v>
      </c>
      <c r="AB989">
        <v>5</v>
      </c>
      <c r="AC989">
        <v>4</v>
      </c>
      <c r="AD989">
        <v>1</v>
      </c>
      <c r="AE989">
        <v>1</v>
      </c>
      <c r="AF989">
        <v>0</v>
      </c>
      <c r="AG989">
        <v>1</v>
      </c>
      <c r="AH989">
        <v>4</v>
      </c>
      <c r="AI989">
        <v>0</v>
      </c>
      <c r="AJ989">
        <v>1</v>
      </c>
      <c r="AK989">
        <v>6</v>
      </c>
      <c r="AL989">
        <v>17</v>
      </c>
      <c r="AM989">
        <v>3</v>
      </c>
      <c r="AN989">
        <v>7</v>
      </c>
      <c r="AO989">
        <v>3</v>
      </c>
      <c r="AP989">
        <v>10</v>
      </c>
      <c r="AQ989">
        <v>11</v>
      </c>
      <c r="AR989">
        <v>8</v>
      </c>
      <c r="AS989">
        <v>50</v>
      </c>
      <c r="AT989">
        <v>50</v>
      </c>
      <c r="AU989">
        <v>0</v>
      </c>
      <c r="AV989">
        <v>0</v>
      </c>
      <c r="AW989">
        <v>2.34</v>
      </c>
      <c r="AX989">
        <v>53</v>
      </c>
      <c r="AY989">
        <v>72</v>
      </c>
      <c r="AZ989">
        <v>38</v>
      </c>
      <c r="BA989">
        <v>24</v>
      </c>
      <c r="BB989">
        <v>5</v>
      </c>
      <c r="BC989">
        <v>38</v>
      </c>
      <c r="BD989">
        <v>71</v>
      </c>
      <c r="BE989">
        <v>30</v>
      </c>
      <c r="BF989">
        <v>82</v>
      </c>
      <c r="BG989">
        <v>10.199999999999999</v>
      </c>
      <c r="BH989">
        <v>6.53</v>
      </c>
      <c r="BI989">
        <v>3.21</v>
      </c>
      <c r="BJ989">
        <v>3.22</v>
      </c>
      <c r="BK989">
        <v>2.48</v>
      </c>
      <c r="BL989">
        <f>1/Table1[[#This Row],[odds_ft_home_team_win]]+1/Table1[[#This Row],[odds_ft_draw]]+1/Table1[[#This Row],[odds_ft_away_team_win]]-1</f>
        <v>2.5311292413571884E-2</v>
      </c>
      <c r="BM989">
        <f>Table1[[#This Row],[Margin]]/3</f>
        <v>8.4370974711906275E-3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 t="s">
        <v>95</v>
      </c>
      <c r="BU989">
        <f>VLOOKUP(Table1[[#This Row],[Reference]],metron,11,FALSE)</f>
        <v>1.1805091283106199</v>
      </c>
      <c r="BV989">
        <f>VLOOKUP(Table1[[#This Row],[Reference]],metron,12,FALSE)</f>
        <v>1.3921316533813319</v>
      </c>
    </row>
    <row r="990" spans="1:74" hidden="1" x14ac:dyDescent="0.45">
      <c r="A990" t="s">
        <v>5409</v>
      </c>
      <c r="B990">
        <v>1486861200</v>
      </c>
      <c r="C990" s="3" t="s">
        <v>2549</v>
      </c>
      <c r="D990" t="s">
        <v>65</v>
      </c>
      <c r="E990" t="s">
        <v>66</v>
      </c>
      <c r="F990" t="s">
        <v>85</v>
      </c>
      <c r="G990" t="s">
        <v>94</v>
      </c>
      <c r="H990" t="s">
        <v>66</v>
      </c>
      <c r="I990">
        <f>MROUND(Table1[[#This Row],[Prob_H]]*100,2)/100</f>
        <v>0.6</v>
      </c>
      <c r="J990">
        <f>1/Table1[[#This Row],[odds_ft_home_team_win]]-Table1[[#This Row],[Margin/3]]</f>
        <v>0.59384162836636856</v>
      </c>
      <c r="K990">
        <f>1/Table1[[#This Row],[odds_ft_draw]]-Table1[[#This Row],[Margin/3]]</f>
        <v>0.23124014328936984</v>
      </c>
      <c r="L990">
        <f>1/Table1[[#This Row],[odds_ft_away_team_win]]-Table1[[#This Row],[Margin/3]]</f>
        <v>0.17491822834426168</v>
      </c>
      <c r="M990">
        <v>6</v>
      </c>
      <c r="N990">
        <v>1.6</v>
      </c>
      <c r="O990">
        <v>0.92</v>
      </c>
      <c r="P990">
        <v>1.89</v>
      </c>
      <c r="Q990">
        <v>0.83</v>
      </c>
      <c r="R990" t="str" cm="1">
        <f t="array" ref="R9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0">
        <v>2</v>
      </c>
      <c r="T990">
        <v>0</v>
      </c>
      <c r="U990">
        <v>2</v>
      </c>
      <c r="V990">
        <v>0</v>
      </c>
      <c r="W990">
        <v>0</v>
      </c>
      <c r="X990">
        <v>0</v>
      </c>
      <c r="Y990" t="s">
        <v>2551</v>
      </c>
      <c r="AA990">
        <v>7</v>
      </c>
      <c r="AB990">
        <v>4</v>
      </c>
      <c r="AC990">
        <v>3</v>
      </c>
      <c r="AD990">
        <v>0</v>
      </c>
      <c r="AE990">
        <v>2</v>
      </c>
      <c r="AF990">
        <v>1</v>
      </c>
      <c r="AG990">
        <v>0</v>
      </c>
      <c r="AH990">
        <v>3</v>
      </c>
      <c r="AI990">
        <v>1</v>
      </c>
      <c r="AJ990">
        <v>2</v>
      </c>
      <c r="AK990">
        <v>19</v>
      </c>
      <c r="AL990">
        <v>10</v>
      </c>
      <c r="AM990">
        <v>8</v>
      </c>
      <c r="AN990">
        <v>6</v>
      </c>
      <c r="AO990">
        <v>11</v>
      </c>
      <c r="AP990">
        <v>4</v>
      </c>
      <c r="AQ990">
        <v>15</v>
      </c>
      <c r="AR990">
        <v>11</v>
      </c>
      <c r="AS990">
        <v>43</v>
      </c>
      <c r="AT990">
        <v>57</v>
      </c>
      <c r="AU990">
        <v>0</v>
      </c>
      <c r="AV990">
        <v>0</v>
      </c>
      <c r="AW990">
        <v>2.76</v>
      </c>
      <c r="AX990">
        <v>60</v>
      </c>
      <c r="AY990">
        <v>78</v>
      </c>
      <c r="AZ990">
        <v>58</v>
      </c>
      <c r="BA990">
        <v>32</v>
      </c>
      <c r="BB990">
        <v>14</v>
      </c>
      <c r="BC990">
        <v>42</v>
      </c>
      <c r="BD990">
        <v>78</v>
      </c>
      <c r="BE990">
        <v>49</v>
      </c>
      <c r="BF990">
        <v>63</v>
      </c>
      <c r="BG990">
        <v>11.87</v>
      </c>
      <c r="BH990">
        <v>4.93</v>
      </c>
      <c r="BI990">
        <v>1.66</v>
      </c>
      <c r="BJ990">
        <v>4.17</v>
      </c>
      <c r="BK990">
        <v>5.45</v>
      </c>
      <c r="BL990">
        <f>1/Table1[[#This Row],[odds_ft_home_team_win]]+1/Table1[[#This Row],[odds_ft_draw]]+1/Table1[[#This Row],[odds_ft_away_team_win]]-1</f>
        <v>2.5704030563545199E-2</v>
      </c>
      <c r="BM990">
        <f>Table1[[#This Row],[Margin]]/3</f>
        <v>8.5680101878483992E-3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 t="s">
        <v>1684</v>
      </c>
      <c r="BU990">
        <f>VLOOKUP(Table1[[#This Row],[Reference]],metron,11,FALSE)</f>
        <v>1.841836734693878</v>
      </c>
      <c r="BV990">
        <f>VLOOKUP(Table1[[#This Row],[Reference]],metron,12,FALSE)</f>
        <v>0.88917233560090703</v>
      </c>
    </row>
    <row r="991" spans="1:74" hidden="1" x14ac:dyDescent="0.45">
      <c r="A991" t="s">
        <v>5409</v>
      </c>
      <c r="B991">
        <v>1486861560</v>
      </c>
      <c r="C991" s="3" t="s">
        <v>2552</v>
      </c>
      <c r="D991" t="s">
        <v>65</v>
      </c>
      <c r="E991" t="s">
        <v>66</v>
      </c>
      <c r="F991" t="s">
        <v>103</v>
      </c>
      <c r="G991" t="s">
        <v>68</v>
      </c>
      <c r="H991" t="s">
        <v>66</v>
      </c>
      <c r="I991">
        <f>MROUND(Table1[[#This Row],[Prob_H]]*100,2)/100</f>
        <v>0.46</v>
      </c>
      <c r="J991">
        <f>1/Table1[[#This Row],[odds_ft_home_team_win]]-Table1[[#This Row],[Margin/3]]</f>
        <v>0.45041714152601126</v>
      </c>
      <c r="K991">
        <f>1/Table1[[#This Row],[odds_ft_draw]]-Table1[[#This Row],[Margin/3]]</f>
        <v>0.28239921961434072</v>
      </c>
      <c r="L991">
        <f>1/Table1[[#This Row],[odds_ft_away_team_win]]-Table1[[#This Row],[Margin/3]]</f>
        <v>0.26718363885964791</v>
      </c>
      <c r="M991">
        <v>6</v>
      </c>
      <c r="N991">
        <v>2.17</v>
      </c>
      <c r="O991">
        <v>1.69</v>
      </c>
      <c r="P991">
        <v>2</v>
      </c>
      <c r="Q991">
        <v>1.7</v>
      </c>
      <c r="R991" t="str" cm="1">
        <f t="array" ref="R9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1">
        <v>1</v>
      </c>
      <c r="T991">
        <v>0</v>
      </c>
      <c r="U991">
        <v>1</v>
      </c>
      <c r="V991">
        <v>1</v>
      </c>
      <c r="W991">
        <v>1</v>
      </c>
      <c r="X991">
        <v>0</v>
      </c>
      <c r="Y991">
        <v>7</v>
      </c>
      <c r="AA991">
        <v>4</v>
      </c>
      <c r="AB991">
        <v>2</v>
      </c>
      <c r="AC991">
        <v>4</v>
      </c>
      <c r="AD991">
        <v>0</v>
      </c>
      <c r="AE991">
        <v>3</v>
      </c>
      <c r="AF991">
        <v>1</v>
      </c>
      <c r="AG991">
        <v>4</v>
      </c>
      <c r="AH991">
        <v>0</v>
      </c>
      <c r="AI991">
        <v>1</v>
      </c>
      <c r="AJ991">
        <v>3</v>
      </c>
      <c r="AK991">
        <v>13</v>
      </c>
      <c r="AL991">
        <v>9</v>
      </c>
      <c r="AM991">
        <v>8</v>
      </c>
      <c r="AN991">
        <v>3</v>
      </c>
      <c r="AO991">
        <v>5</v>
      </c>
      <c r="AP991">
        <v>6</v>
      </c>
      <c r="AQ991">
        <v>24</v>
      </c>
      <c r="AR991">
        <v>14</v>
      </c>
      <c r="AS991">
        <v>46</v>
      </c>
      <c r="AT991">
        <v>54</v>
      </c>
      <c r="AU991">
        <v>0</v>
      </c>
      <c r="AV991">
        <v>0</v>
      </c>
      <c r="AW991">
        <v>2.38</v>
      </c>
      <c r="AX991">
        <v>37</v>
      </c>
      <c r="AY991">
        <v>61</v>
      </c>
      <c r="AZ991">
        <v>41</v>
      </c>
      <c r="BA991">
        <v>28</v>
      </c>
      <c r="BB991">
        <v>17</v>
      </c>
      <c r="BC991">
        <v>32</v>
      </c>
      <c r="BD991">
        <v>76</v>
      </c>
      <c r="BE991">
        <v>37</v>
      </c>
      <c r="BF991">
        <v>65</v>
      </c>
      <c r="BG991">
        <v>11.4</v>
      </c>
      <c r="BH991">
        <v>3.98</v>
      </c>
      <c r="BI991">
        <v>2.1800000000000002</v>
      </c>
      <c r="BJ991">
        <v>3.44</v>
      </c>
      <c r="BK991">
        <v>3.63</v>
      </c>
      <c r="BL991">
        <f>1/Table1[[#This Row],[odds_ft_home_team_win]]+1/Table1[[#This Row],[odds_ft_draw]]+1/Table1[[#This Row],[odds_ft_away_team_win]]-1</f>
        <v>2.4895364412791832E-2</v>
      </c>
      <c r="BM991">
        <f>Table1[[#This Row],[Margin]]/3</f>
        <v>8.2984548042639439E-3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 t="s">
        <v>118</v>
      </c>
      <c r="BU991">
        <f>VLOOKUP(Table1[[#This Row],[Reference]],metron,11,FALSE)</f>
        <v>1.4888836329233679</v>
      </c>
      <c r="BV991">
        <f>VLOOKUP(Table1[[#This Row],[Reference]],metron,12,FALSE)</f>
        <v>1.0516792809839171</v>
      </c>
    </row>
    <row r="992" spans="1:74" hidden="1" x14ac:dyDescent="0.45">
      <c r="A992" t="s">
        <v>5409</v>
      </c>
      <c r="B992">
        <v>1486868400</v>
      </c>
      <c r="C992" s="3" t="s">
        <v>2553</v>
      </c>
      <c r="D992" t="s">
        <v>65</v>
      </c>
      <c r="E992" t="s">
        <v>66</v>
      </c>
      <c r="F992" t="s">
        <v>86</v>
      </c>
      <c r="G992" t="s">
        <v>73</v>
      </c>
      <c r="H992" t="s">
        <v>66</v>
      </c>
      <c r="I992">
        <f>MROUND(Table1[[#This Row],[Prob_H]]*100,2)/100</f>
        <v>0.56000000000000005</v>
      </c>
      <c r="J992">
        <f>1/Table1[[#This Row],[odds_ft_home_team_win]]-Table1[[#This Row],[Margin/3]]</f>
        <v>0.55798379300527645</v>
      </c>
      <c r="K992">
        <f>1/Table1[[#This Row],[odds_ft_draw]]-Table1[[#This Row],[Margin/3]]</f>
        <v>0.24795795751898589</v>
      </c>
      <c r="L992">
        <f>1/Table1[[#This Row],[odds_ft_away_team_win]]-Table1[[#This Row],[Margin/3]]</f>
        <v>0.1940582494757378</v>
      </c>
      <c r="M992">
        <v>6</v>
      </c>
      <c r="N992">
        <v>1.85</v>
      </c>
      <c r="O992">
        <v>1</v>
      </c>
      <c r="P992">
        <v>1.85</v>
      </c>
      <c r="Q992">
        <v>1.06</v>
      </c>
      <c r="R992" t="str" cm="1">
        <f t="array" ref="R9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AA992">
        <v>5</v>
      </c>
      <c r="AB992">
        <v>5</v>
      </c>
      <c r="AC992">
        <v>2</v>
      </c>
      <c r="AD992">
        <v>0</v>
      </c>
      <c r="AE992">
        <v>2</v>
      </c>
      <c r="AF992">
        <v>0</v>
      </c>
      <c r="AG992">
        <v>1</v>
      </c>
      <c r="AH992">
        <v>1</v>
      </c>
      <c r="AI992">
        <v>0</v>
      </c>
      <c r="AJ992">
        <v>2</v>
      </c>
      <c r="AK992">
        <v>14</v>
      </c>
      <c r="AL992">
        <v>8</v>
      </c>
      <c r="AM992">
        <v>7</v>
      </c>
      <c r="AN992">
        <v>3</v>
      </c>
      <c r="AO992">
        <v>7</v>
      </c>
      <c r="AP992">
        <v>5</v>
      </c>
      <c r="AQ992">
        <v>9</v>
      </c>
      <c r="AR992">
        <v>18</v>
      </c>
      <c r="AS992">
        <v>59</v>
      </c>
      <c r="AT992">
        <v>41</v>
      </c>
      <c r="AU992">
        <v>0</v>
      </c>
      <c r="AV992">
        <v>0</v>
      </c>
      <c r="AW992">
        <v>3.09</v>
      </c>
      <c r="AX992">
        <v>63</v>
      </c>
      <c r="AY992">
        <v>93</v>
      </c>
      <c r="AZ992">
        <v>59</v>
      </c>
      <c r="BA992">
        <v>28</v>
      </c>
      <c r="BB992">
        <v>15</v>
      </c>
      <c r="BC992">
        <v>39</v>
      </c>
      <c r="BD992">
        <v>81</v>
      </c>
      <c r="BE992">
        <v>49</v>
      </c>
      <c r="BF992">
        <v>93</v>
      </c>
      <c r="BG992">
        <v>7.81</v>
      </c>
      <c r="BH992">
        <v>5.04</v>
      </c>
      <c r="BI992">
        <v>1.69</v>
      </c>
      <c r="BJ992">
        <v>3.55</v>
      </c>
      <c r="BK992">
        <v>4.3899999999999997</v>
      </c>
      <c r="BL992">
        <f>1/Table1[[#This Row],[odds_ft_home_team_win]]+1/Table1[[#This Row],[odds_ft_draw]]+1/Table1[[#This Row],[odds_ft_away_team_win]]-1</f>
        <v>0.10119654997825367</v>
      </c>
      <c r="BM992">
        <f>Table1[[#This Row],[Margin]]/3</f>
        <v>3.3732183326084554E-2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t="s">
        <v>113</v>
      </c>
      <c r="BU992">
        <f>VLOOKUP(Table1[[#This Row],[Reference]],metron,11,FALSE)</f>
        <v>1.7546812539448771</v>
      </c>
      <c r="BV992">
        <f>VLOOKUP(Table1[[#This Row],[Reference]],metron,12,FALSE)</f>
        <v>0.93456764148958549</v>
      </c>
    </row>
    <row r="993" spans="1:74" hidden="1" x14ac:dyDescent="0.45">
      <c r="A993" t="s">
        <v>5409</v>
      </c>
      <c r="B993">
        <v>1486922400</v>
      </c>
      <c r="C993" s="3" t="s">
        <v>2554</v>
      </c>
      <c r="D993" t="s">
        <v>65</v>
      </c>
      <c r="E993" t="s">
        <v>66</v>
      </c>
      <c r="F993" t="s">
        <v>97</v>
      </c>
      <c r="G993" t="s">
        <v>611</v>
      </c>
      <c r="H993" t="s">
        <v>66</v>
      </c>
      <c r="I993">
        <f>MROUND(Table1[[#This Row],[Prob_H]]*100,2)/100</f>
        <v>0.62</v>
      </c>
      <c r="J993">
        <f>1/Table1[[#This Row],[odds_ft_home_team_win]]-Table1[[#This Row],[Margin/3]]</f>
        <v>0.6122783026033134</v>
      </c>
      <c r="K993">
        <f>1/Table1[[#This Row],[odds_ft_draw]]-Table1[[#This Row],[Margin/3]]</f>
        <v>0.23154490556556853</v>
      </c>
      <c r="L993">
        <f>1/Table1[[#This Row],[odds_ft_away_team_win]]-Table1[[#This Row],[Margin/3]]</f>
        <v>0.15617679183111818</v>
      </c>
      <c r="M993">
        <v>6</v>
      </c>
      <c r="N993">
        <v>1.64</v>
      </c>
      <c r="O993">
        <v>0.2</v>
      </c>
      <c r="P993">
        <v>1.37</v>
      </c>
      <c r="Q993">
        <v>0.28999999999999998</v>
      </c>
      <c r="R993" t="str" cm="1">
        <f t="array" ref="R9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0</v>
      </c>
      <c r="Y993">
        <v>23</v>
      </c>
      <c r="AA993">
        <v>5</v>
      </c>
      <c r="AB993">
        <v>1</v>
      </c>
      <c r="AC993">
        <v>3</v>
      </c>
      <c r="AD993">
        <v>0</v>
      </c>
      <c r="AE993">
        <v>4</v>
      </c>
      <c r="AF993">
        <v>0</v>
      </c>
      <c r="AG993">
        <v>0</v>
      </c>
      <c r="AH993">
        <v>3</v>
      </c>
      <c r="AI993">
        <v>0</v>
      </c>
      <c r="AJ993">
        <v>4</v>
      </c>
      <c r="AK993">
        <v>12</v>
      </c>
      <c r="AL993">
        <v>7</v>
      </c>
      <c r="AM993">
        <v>9</v>
      </c>
      <c r="AN993">
        <v>2</v>
      </c>
      <c r="AO993">
        <v>3</v>
      </c>
      <c r="AP993">
        <v>5</v>
      </c>
      <c r="AQ993">
        <v>18</v>
      </c>
      <c r="AR993">
        <v>19</v>
      </c>
      <c r="AS993">
        <v>52</v>
      </c>
      <c r="AT993">
        <v>48</v>
      </c>
      <c r="AU993">
        <v>0</v>
      </c>
      <c r="AV993">
        <v>0</v>
      </c>
      <c r="AW993">
        <v>2.88</v>
      </c>
      <c r="AX993">
        <v>62</v>
      </c>
      <c r="AY993">
        <v>77</v>
      </c>
      <c r="AZ993">
        <v>53</v>
      </c>
      <c r="BA993">
        <v>29</v>
      </c>
      <c r="BB993">
        <v>20</v>
      </c>
      <c r="BC993">
        <v>43</v>
      </c>
      <c r="BD993">
        <v>67</v>
      </c>
      <c r="BE993">
        <v>43</v>
      </c>
      <c r="BF993">
        <v>87</v>
      </c>
      <c r="BG993">
        <v>11.07</v>
      </c>
      <c r="BH993">
        <v>5.55</v>
      </c>
      <c r="BI993">
        <v>1.61</v>
      </c>
      <c r="BJ993">
        <v>4.16</v>
      </c>
      <c r="BK993">
        <v>6.06</v>
      </c>
      <c r="BL993">
        <f>1/Table1[[#This Row],[odds_ft_home_team_win]]+1/Table1[[#This Row],[odds_ft_draw]]+1/Table1[[#This Row],[odds_ft_away_team_win]]-1</f>
        <v>2.6519129457140522E-2</v>
      </c>
      <c r="BM993">
        <f>Table1[[#This Row],[Margin]]/3</f>
        <v>8.8397098190468402E-3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 t="s">
        <v>100</v>
      </c>
      <c r="BU993">
        <f>VLOOKUP(Table1[[#This Row],[Reference]],metron,11,FALSE)</f>
        <v>1.8681481481481479</v>
      </c>
      <c r="BV993">
        <f>VLOOKUP(Table1[[#This Row],[Reference]],metron,12,FALSE)</f>
        <v>0.86851851851851847</v>
      </c>
    </row>
    <row r="994" spans="1:74" hidden="1" x14ac:dyDescent="0.45">
      <c r="A994" t="s">
        <v>5409</v>
      </c>
      <c r="B994">
        <v>1486940400</v>
      </c>
      <c r="C994" s="3" t="s">
        <v>2555</v>
      </c>
      <c r="D994" t="s">
        <v>65</v>
      </c>
      <c r="E994" t="s">
        <v>66</v>
      </c>
      <c r="F994" t="s">
        <v>67</v>
      </c>
      <c r="G994" t="s">
        <v>78</v>
      </c>
      <c r="H994" t="s">
        <v>66</v>
      </c>
      <c r="I994">
        <f>MROUND(Table1[[#This Row],[Prob_H]]*100,2)/100</f>
        <v>0.42</v>
      </c>
      <c r="J994">
        <f>1/Table1[[#This Row],[odds_ft_home_team_win]]-Table1[[#This Row],[Margin/3]]</f>
        <v>0.41183983171812788</v>
      </c>
      <c r="K994">
        <f>1/Table1[[#This Row],[odds_ft_draw]]-Table1[[#This Row],[Margin/3]]</f>
        <v>0.27902808633031756</v>
      </c>
      <c r="L994">
        <f>1/Table1[[#This Row],[odds_ft_away_team_win]]-Table1[[#This Row],[Margin/3]]</f>
        <v>0.30913208195155456</v>
      </c>
      <c r="M994">
        <v>6</v>
      </c>
      <c r="N994">
        <v>1.27</v>
      </c>
      <c r="O994">
        <v>1</v>
      </c>
      <c r="P994">
        <v>1.1200000000000001</v>
      </c>
      <c r="Q994">
        <v>1.22</v>
      </c>
      <c r="R994" t="str" cm="1">
        <f t="array" ref="R9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94">
        <v>1</v>
      </c>
      <c r="T994">
        <v>2</v>
      </c>
      <c r="U994">
        <v>3</v>
      </c>
      <c r="V994">
        <v>3</v>
      </c>
      <c r="W994">
        <v>1</v>
      </c>
      <c r="X994">
        <v>2</v>
      </c>
      <c r="Y994">
        <v>34</v>
      </c>
      <c r="Z994" t="s">
        <v>2556</v>
      </c>
      <c r="AA994">
        <v>9</v>
      </c>
      <c r="AB994">
        <v>2</v>
      </c>
      <c r="AC994">
        <v>2</v>
      </c>
      <c r="AD994">
        <v>0</v>
      </c>
      <c r="AE994">
        <v>3</v>
      </c>
      <c r="AF994">
        <v>0</v>
      </c>
      <c r="AG994">
        <v>0</v>
      </c>
      <c r="AH994">
        <v>2</v>
      </c>
      <c r="AI994">
        <v>0</v>
      </c>
      <c r="AJ994">
        <v>3</v>
      </c>
      <c r="AK994">
        <v>10</v>
      </c>
      <c r="AL994">
        <v>9</v>
      </c>
      <c r="AM994">
        <v>6</v>
      </c>
      <c r="AN994">
        <v>4</v>
      </c>
      <c r="AO994">
        <v>4</v>
      </c>
      <c r="AP994">
        <v>5</v>
      </c>
      <c r="AQ994">
        <v>15</v>
      </c>
      <c r="AR994">
        <v>11</v>
      </c>
      <c r="AS994">
        <v>59</v>
      </c>
      <c r="AT994">
        <v>41</v>
      </c>
      <c r="AU994">
        <v>0</v>
      </c>
      <c r="AV994">
        <v>0</v>
      </c>
      <c r="AW994">
        <v>2.78</v>
      </c>
      <c r="AX994">
        <v>58</v>
      </c>
      <c r="AY994">
        <v>82</v>
      </c>
      <c r="AZ994">
        <v>53</v>
      </c>
      <c r="BA994">
        <v>34</v>
      </c>
      <c r="BB994">
        <v>10</v>
      </c>
      <c r="BC994">
        <v>34</v>
      </c>
      <c r="BD994">
        <v>81</v>
      </c>
      <c r="BE994">
        <v>58</v>
      </c>
      <c r="BF994">
        <v>82</v>
      </c>
      <c r="BG994">
        <v>9.64</v>
      </c>
      <c r="BH994">
        <v>4.2300000000000004</v>
      </c>
      <c r="BI994">
        <v>2.38</v>
      </c>
      <c r="BJ994">
        <v>3.48</v>
      </c>
      <c r="BK994">
        <v>3.15</v>
      </c>
      <c r="BL994">
        <f>1/Table1[[#This Row],[odds_ft_home_team_win]]+1/Table1[[#This Row],[odds_ft_draw]]+1/Table1[[#This Row],[odds_ft_away_team_win]]-1</f>
        <v>2.4984706526288702E-2</v>
      </c>
      <c r="BM994">
        <f>Table1[[#This Row],[Margin]]/3</f>
        <v>8.3282355087629014E-3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 t="s">
        <v>70</v>
      </c>
      <c r="BU994">
        <f>VLOOKUP(Table1[[#This Row],[Reference]],metron,11,FALSE)</f>
        <v>1.396960958296362</v>
      </c>
      <c r="BV994">
        <f>VLOOKUP(Table1[[#This Row],[Reference]],metron,12,FALSE)</f>
        <v>1.091503992901508</v>
      </c>
    </row>
    <row r="995" spans="1:74" hidden="1" x14ac:dyDescent="0.45">
      <c r="A995" t="s">
        <v>5409</v>
      </c>
      <c r="B995">
        <v>1486944000</v>
      </c>
      <c r="C995" s="3" t="s">
        <v>2557</v>
      </c>
      <c r="D995" t="s">
        <v>65</v>
      </c>
      <c r="E995" t="s">
        <v>66</v>
      </c>
      <c r="F995" t="s">
        <v>88</v>
      </c>
      <c r="G995" t="s">
        <v>77</v>
      </c>
      <c r="H995" t="s">
        <v>66</v>
      </c>
      <c r="I995">
        <f>MROUND(Table1[[#This Row],[Prob_H]]*100,2)/100</f>
        <v>0.38</v>
      </c>
      <c r="J995">
        <f>1/Table1[[#This Row],[odds_ft_home_team_win]]-Table1[[#This Row],[Margin/3]]</f>
        <v>0.38694190571153791</v>
      </c>
      <c r="K995">
        <f>1/Table1[[#This Row],[odds_ft_draw]]-Table1[[#This Row],[Margin/3]]</f>
        <v>0.28580263577431397</v>
      </c>
      <c r="L995">
        <f>1/Table1[[#This Row],[odds_ft_away_team_win]]-Table1[[#This Row],[Margin/3]]</f>
        <v>0.32725545851414817</v>
      </c>
      <c r="M995">
        <v>6</v>
      </c>
      <c r="N995">
        <v>1.7</v>
      </c>
      <c r="O995">
        <v>0.9</v>
      </c>
      <c r="P995">
        <v>1.67</v>
      </c>
      <c r="Q995">
        <v>1</v>
      </c>
      <c r="R995" t="str" cm="1">
        <f t="array" ref="R9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5">
        <v>2</v>
      </c>
      <c r="T995">
        <v>2</v>
      </c>
      <c r="U995">
        <v>4</v>
      </c>
      <c r="V995">
        <v>2</v>
      </c>
      <c r="W995">
        <v>1</v>
      </c>
      <c r="X995">
        <v>1</v>
      </c>
      <c r="Y995" t="s">
        <v>2558</v>
      </c>
      <c r="Z995" t="s">
        <v>2559</v>
      </c>
      <c r="AA995">
        <v>4</v>
      </c>
      <c r="AB995">
        <v>5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12</v>
      </c>
      <c r="AL995">
        <v>15</v>
      </c>
      <c r="AM995">
        <v>4</v>
      </c>
      <c r="AN995">
        <v>4</v>
      </c>
      <c r="AO995">
        <v>8</v>
      </c>
      <c r="AP995">
        <v>11</v>
      </c>
      <c r="AQ995">
        <v>14</v>
      </c>
      <c r="AR995">
        <v>16</v>
      </c>
      <c r="AS995">
        <v>42</v>
      </c>
      <c r="AT995">
        <v>58</v>
      </c>
      <c r="AU995">
        <v>0</v>
      </c>
      <c r="AV995">
        <v>0</v>
      </c>
      <c r="AW995">
        <v>2.1</v>
      </c>
      <c r="AX995">
        <v>45</v>
      </c>
      <c r="AY995">
        <v>60</v>
      </c>
      <c r="AZ995">
        <v>35</v>
      </c>
      <c r="BA995">
        <v>20</v>
      </c>
      <c r="BB995">
        <v>10</v>
      </c>
      <c r="BC995">
        <v>30</v>
      </c>
      <c r="BD995">
        <v>55</v>
      </c>
      <c r="BE995">
        <v>35</v>
      </c>
      <c r="BF995">
        <v>70</v>
      </c>
      <c r="BG995">
        <v>11.5</v>
      </c>
      <c r="BH995">
        <v>4.3</v>
      </c>
      <c r="BI995">
        <v>2.5299999999999998</v>
      </c>
      <c r="BJ995">
        <v>3.4</v>
      </c>
      <c r="BK995">
        <v>2.98</v>
      </c>
      <c r="BL995">
        <f>1/Table1[[#This Row],[odds_ft_home_team_win]]+1/Table1[[#This Row],[odds_ft_draw]]+1/Table1[[#This Row],[odds_ft_away_team_win]]-1</f>
        <v>2.4945033853528642E-2</v>
      </c>
      <c r="BM995">
        <f>Table1[[#This Row],[Margin]]/3</f>
        <v>8.3150112845095468E-3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 t="s">
        <v>91</v>
      </c>
      <c r="BU995">
        <f>VLOOKUP(Table1[[#This Row],[Reference]],metron,11,FALSE)</f>
        <v>1.330562659846547</v>
      </c>
      <c r="BV995">
        <f>VLOOKUP(Table1[[#This Row],[Reference]],metron,12,FALSE)</f>
        <v>1.1595268542199491</v>
      </c>
    </row>
    <row r="996" spans="1:74" hidden="1" x14ac:dyDescent="0.45">
      <c r="A996" t="s">
        <v>5408</v>
      </c>
      <c r="B996">
        <v>1503446760</v>
      </c>
      <c r="C996" s="3" t="s">
        <v>2809</v>
      </c>
      <c r="D996" t="s">
        <v>65</v>
      </c>
      <c r="E996" t="s">
        <v>66</v>
      </c>
      <c r="F996" t="s">
        <v>103</v>
      </c>
      <c r="G996" t="s">
        <v>611</v>
      </c>
      <c r="H996" t="s">
        <v>66</v>
      </c>
      <c r="I996">
        <f>MROUND(Table1[[#This Row],[Prob_H]]*100,2)/100</f>
        <v>0.62</v>
      </c>
      <c r="J996">
        <f>1/Table1[[#This Row],[odds_ft_home_team_win]]-Table1[[#This Row],[Margin/3]]</f>
        <v>0.62500255727623255</v>
      </c>
      <c r="K996">
        <f>1/Table1[[#This Row],[odds_ft_draw]]-Table1[[#This Row],[Margin/3]]</f>
        <v>0.22738528251822812</v>
      </c>
      <c r="L996">
        <f>1/Table1[[#This Row],[odds_ft_away_team_win]]-Table1[[#This Row],[Margin/3]]</f>
        <v>0.14761216020553944</v>
      </c>
      <c r="M996">
        <v>6</v>
      </c>
      <c r="N996">
        <v>1.5</v>
      </c>
      <c r="O996">
        <v>1.5</v>
      </c>
      <c r="P996">
        <v>1.59</v>
      </c>
      <c r="Q996">
        <v>0.82</v>
      </c>
      <c r="R996" t="str" cm="1">
        <f t="array" ref="R9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996">
        <v>4</v>
      </c>
      <c r="T996">
        <v>1</v>
      </c>
      <c r="U996">
        <v>5</v>
      </c>
      <c r="V996">
        <v>2</v>
      </c>
      <c r="W996">
        <v>2</v>
      </c>
      <c r="X996">
        <v>0</v>
      </c>
      <c r="Y996" t="s">
        <v>2810</v>
      </c>
      <c r="Z996">
        <v>79</v>
      </c>
      <c r="AA996">
        <v>4</v>
      </c>
      <c r="AB996">
        <v>4</v>
      </c>
      <c r="AC996">
        <v>1</v>
      </c>
      <c r="AD996">
        <v>0</v>
      </c>
      <c r="AE996">
        <v>4</v>
      </c>
      <c r="AF996">
        <v>0</v>
      </c>
      <c r="AG996">
        <v>0</v>
      </c>
      <c r="AH996">
        <v>1</v>
      </c>
      <c r="AI996">
        <v>2</v>
      </c>
      <c r="AJ996">
        <v>2</v>
      </c>
      <c r="AK996">
        <v>17</v>
      </c>
      <c r="AL996">
        <v>8</v>
      </c>
      <c r="AM996">
        <v>10</v>
      </c>
      <c r="AN996">
        <v>3</v>
      </c>
      <c r="AO996">
        <v>7</v>
      </c>
      <c r="AP996">
        <v>5</v>
      </c>
      <c r="AQ996">
        <v>16</v>
      </c>
      <c r="AR996">
        <v>13</v>
      </c>
      <c r="AS996">
        <v>61</v>
      </c>
      <c r="AT996">
        <v>39</v>
      </c>
      <c r="AU996">
        <v>0</v>
      </c>
      <c r="AV996">
        <v>0</v>
      </c>
      <c r="AW996">
        <v>2.75</v>
      </c>
      <c r="AX996">
        <v>50</v>
      </c>
      <c r="AY996">
        <v>75</v>
      </c>
      <c r="AZ996">
        <v>50</v>
      </c>
      <c r="BA996">
        <v>25</v>
      </c>
      <c r="BB996">
        <v>25</v>
      </c>
      <c r="BC996">
        <v>25</v>
      </c>
      <c r="BD996">
        <v>100</v>
      </c>
      <c r="BE996">
        <v>25</v>
      </c>
      <c r="BF996">
        <v>75</v>
      </c>
      <c r="BG996">
        <v>6.5</v>
      </c>
      <c r="BH996">
        <v>5.5</v>
      </c>
      <c r="BI996">
        <v>1.58</v>
      </c>
      <c r="BJ996">
        <v>4.25</v>
      </c>
      <c r="BK996">
        <v>6.43</v>
      </c>
      <c r="BL996">
        <f>1/Table1[[#This Row],[odds_ft_home_team_win]]+1/Table1[[#This Row],[odds_ft_draw]]+1/Table1[[#This Row],[odds_ft_away_team_win]]-1</f>
        <v>2.3726505386492125E-2</v>
      </c>
      <c r="BM996">
        <f>Table1[[#This Row],[Margin]]/3</f>
        <v>7.9088351288307077E-3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118</v>
      </c>
      <c r="BU996">
        <f>VLOOKUP(Table1[[#This Row],[Reference]],metron,11,FALSE)</f>
        <v>1.8681481481481479</v>
      </c>
      <c r="BV996">
        <f>VLOOKUP(Table1[[#This Row],[Reference]],metron,12,FALSE)</f>
        <v>0.86851851851851847</v>
      </c>
    </row>
    <row r="997" spans="1:74" hidden="1" x14ac:dyDescent="0.45">
      <c r="A997" t="s">
        <v>5408</v>
      </c>
      <c r="B997">
        <v>1503451800</v>
      </c>
      <c r="C997" s="3" t="s">
        <v>2811</v>
      </c>
      <c r="D997" t="s">
        <v>65</v>
      </c>
      <c r="E997" t="s">
        <v>66</v>
      </c>
      <c r="F997" t="s">
        <v>93</v>
      </c>
      <c r="G997" t="s">
        <v>2738</v>
      </c>
      <c r="H997" t="s">
        <v>66</v>
      </c>
      <c r="I997">
        <f>MROUND(Table1[[#This Row],[Prob_H]]*100,2)/100</f>
        <v>0.48</v>
      </c>
      <c r="J997">
        <f>1/Table1[[#This Row],[odds_ft_home_team_win]]-Table1[[#This Row],[Margin/3]]</f>
        <v>0.48168011808319972</v>
      </c>
      <c r="K997">
        <f>1/Table1[[#This Row],[odds_ft_draw]]-Table1[[#This Row],[Margin/3]]</f>
        <v>0.27238291605632159</v>
      </c>
      <c r="L997">
        <f>1/Table1[[#This Row],[odds_ft_away_team_win]]-Table1[[#This Row],[Margin/3]]</f>
        <v>0.24593696586047858</v>
      </c>
      <c r="M997">
        <v>6</v>
      </c>
      <c r="N997">
        <v>1.5</v>
      </c>
      <c r="O997">
        <v>1.5</v>
      </c>
      <c r="P997">
        <v>1.56</v>
      </c>
      <c r="Q997">
        <v>0.82</v>
      </c>
      <c r="R997" t="str" cm="1">
        <f t="array" ref="R9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7">
        <v>1</v>
      </c>
      <c r="T997">
        <v>1</v>
      </c>
      <c r="U997">
        <v>2</v>
      </c>
      <c r="V997">
        <v>0</v>
      </c>
      <c r="W997">
        <v>0</v>
      </c>
      <c r="X997">
        <v>0</v>
      </c>
      <c r="Y997">
        <v>88</v>
      </c>
      <c r="Z997">
        <v>90</v>
      </c>
      <c r="AA997">
        <v>6</v>
      </c>
      <c r="AB997">
        <v>6</v>
      </c>
      <c r="AC997">
        <v>1</v>
      </c>
      <c r="AD997">
        <v>1</v>
      </c>
      <c r="AE997">
        <v>4</v>
      </c>
      <c r="AF997">
        <v>0</v>
      </c>
      <c r="AG997">
        <v>1</v>
      </c>
      <c r="AH997">
        <v>1</v>
      </c>
      <c r="AI997">
        <v>2</v>
      </c>
      <c r="AJ997">
        <v>2</v>
      </c>
      <c r="AK997">
        <v>15</v>
      </c>
      <c r="AL997">
        <v>21</v>
      </c>
      <c r="AM997">
        <v>6</v>
      </c>
      <c r="AN997">
        <v>9</v>
      </c>
      <c r="AO997">
        <v>9</v>
      </c>
      <c r="AP997">
        <v>12</v>
      </c>
      <c r="AQ997">
        <v>5</v>
      </c>
      <c r="AR997">
        <v>19</v>
      </c>
      <c r="AS997">
        <v>42</v>
      </c>
      <c r="AT997">
        <v>58</v>
      </c>
      <c r="AU997">
        <v>0</v>
      </c>
      <c r="AV997">
        <v>0</v>
      </c>
      <c r="AW997">
        <v>2.5</v>
      </c>
      <c r="AX997">
        <v>25</v>
      </c>
      <c r="AY997">
        <v>75</v>
      </c>
      <c r="AZ997">
        <v>50</v>
      </c>
      <c r="BA997">
        <v>25</v>
      </c>
      <c r="BB997">
        <v>0</v>
      </c>
      <c r="BC997">
        <v>25</v>
      </c>
      <c r="BD997">
        <v>50</v>
      </c>
      <c r="BE997">
        <v>50</v>
      </c>
      <c r="BF997">
        <v>100</v>
      </c>
      <c r="BG997">
        <v>7.5</v>
      </c>
      <c r="BH997">
        <v>6</v>
      </c>
      <c r="BI997">
        <v>2.04</v>
      </c>
      <c r="BJ997">
        <v>3.56</v>
      </c>
      <c r="BK997">
        <v>3.93</v>
      </c>
      <c r="BL997">
        <f>1/Table1[[#This Row],[odds_ft_home_team_win]]+1/Table1[[#This Row],[odds_ft_draw]]+1/Table1[[#This Row],[odds_ft_away_team_win]]-1</f>
        <v>2.5547881044518439E-2</v>
      </c>
      <c r="BM997">
        <f>Table1[[#This Row],[Margin]]/3</f>
        <v>8.515960348172813E-3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 t="s">
        <v>95</v>
      </c>
      <c r="BU997">
        <f>VLOOKUP(Table1[[#This Row],[Reference]],metron,11,FALSE)</f>
        <v>1.510877192982456</v>
      </c>
      <c r="BV997">
        <f>VLOOKUP(Table1[[#This Row],[Reference]],metron,12,FALSE)</f>
        <v>1.0163157894736841</v>
      </c>
    </row>
    <row r="998" spans="1:74" hidden="1" x14ac:dyDescent="0.45">
      <c r="A998" t="s">
        <v>5408</v>
      </c>
      <c r="B998">
        <v>1503453600</v>
      </c>
      <c r="C998" s="3" t="s">
        <v>2812</v>
      </c>
      <c r="D998" t="s">
        <v>65</v>
      </c>
      <c r="E998" t="s">
        <v>66</v>
      </c>
      <c r="F998" t="s">
        <v>80</v>
      </c>
      <c r="G998" t="s">
        <v>72</v>
      </c>
      <c r="H998" t="s">
        <v>66</v>
      </c>
      <c r="I998">
        <f>MROUND(Table1[[#This Row],[Prob_H]]*100,2)/100</f>
        <v>0.4</v>
      </c>
      <c r="J998">
        <f>1/Table1[[#This Row],[odds_ft_home_team_win]]-Table1[[#This Row],[Margin/3]]</f>
        <v>0.40272888554523667</v>
      </c>
      <c r="K998">
        <f>1/Table1[[#This Row],[odds_ft_draw]]-Table1[[#This Row],[Margin/3]]</f>
        <v>0.29060744940517119</v>
      </c>
      <c r="L998">
        <f>1/Table1[[#This Row],[odds_ft_away_team_win]]-Table1[[#This Row],[Margin/3]]</f>
        <v>0.30666366504959208</v>
      </c>
      <c r="M998">
        <v>6</v>
      </c>
      <c r="N998">
        <v>1.5</v>
      </c>
      <c r="O998">
        <v>0.5</v>
      </c>
      <c r="P998">
        <v>0.76</v>
      </c>
      <c r="Q998">
        <v>0.95</v>
      </c>
      <c r="R998" t="str" cm="1">
        <f t="array" ref="R9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998">
        <v>1</v>
      </c>
      <c r="T998">
        <v>3</v>
      </c>
      <c r="U998">
        <v>4</v>
      </c>
      <c r="V998">
        <v>2</v>
      </c>
      <c r="W998">
        <v>0</v>
      </c>
      <c r="X998">
        <v>2</v>
      </c>
      <c r="Y998">
        <v>60</v>
      </c>
      <c r="Z998" t="s">
        <v>2814</v>
      </c>
      <c r="AA998">
        <v>3</v>
      </c>
      <c r="AB998">
        <v>1</v>
      </c>
      <c r="AC998">
        <v>1</v>
      </c>
      <c r="AD998">
        <v>1</v>
      </c>
      <c r="AE998">
        <v>3</v>
      </c>
      <c r="AF998">
        <v>0</v>
      </c>
      <c r="AG998">
        <v>1</v>
      </c>
      <c r="AH998">
        <v>1</v>
      </c>
      <c r="AI998">
        <v>1</v>
      </c>
      <c r="AJ998">
        <v>2</v>
      </c>
      <c r="AK998">
        <v>8</v>
      </c>
      <c r="AL998">
        <v>17</v>
      </c>
      <c r="AM998">
        <v>3</v>
      </c>
      <c r="AN998">
        <v>8</v>
      </c>
      <c r="AO998">
        <v>5</v>
      </c>
      <c r="AP998">
        <v>9</v>
      </c>
      <c r="AQ998">
        <v>11</v>
      </c>
      <c r="AR998">
        <v>16</v>
      </c>
      <c r="AS998">
        <v>50</v>
      </c>
      <c r="AT998">
        <v>50</v>
      </c>
      <c r="AU998">
        <v>0</v>
      </c>
      <c r="AV998">
        <v>0</v>
      </c>
      <c r="AW998">
        <v>2.5</v>
      </c>
      <c r="AX998">
        <v>50</v>
      </c>
      <c r="AY998">
        <v>75</v>
      </c>
      <c r="AZ998">
        <v>50</v>
      </c>
      <c r="BA998">
        <v>25</v>
      </c>
      <c r="BB998">
        <v>0</v>
      </c>
      <c r="BC998">
        <v>0</v>
      </c>
      <c r="BD998">
        <v>50</v>
      </c>
      <c r="BE998">
        <v>75</v>
      </c>
      <c r="BF998">
        <v>75</v>
      </c>
      <c r="BG998">
        <v>11.5</v>
      </c>
      <c r="BH998">
        <v>4.5</v>
      </c>
      <c r="BI998">
        <v>2.4300000000000002</v>
      </c>
      <c r="BJ998">
        <v>3.34</v>
      </c>
      <c r="BK998">
        <v>3.17</v>
      </c>
      <c r="BL998">
        <f>1/Table1[[#This Row],[odds_ft_home_team_win]]+1/Table1[[#This Row],[odds_ft_draw]]+1/Table1[[#This Row],[odds_ft_away_team_win]]-1</f>
        <v>2.6381244598857823E-2</v>
      </c>
      <c r="BM998">
        <f>Table1[[#This Row],[Margin]]/3</f>
        <v>8.7937481996192748E-3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 t="s">
        <v>83</v>
      </c>
      <c r="BU998">
        <f>VLOOKUP(Table1[[#This Row],[Reference]],metron,11,FALSE)</f>
        <v>1.344038264434575</v>
      </c>
      <c r="BV998">
        <f>VLOOKUP(Table1[[#This Row],[Reference]],metron,12,FALSE)</f>
        <v>1.1515772691037469</v>
      </c>
    </row>
    <row r="999" spans="1:74" hidden="1" x14ac:dyDescent="0.45">
      <c r="A999" t="s">
        <v>5408</v>
      </c>
      <c r="B999">
        <v>1503532800</v>
      </c>
      <c r="C999" s="3" t="s">
        <v>2815</v>
      </c>
      <c r="D999" t="s">
        <v>65</v>
      </c>
      <c r="E999" t="s">
        <v>66</v>
      </c>
      <c r="F999" t="s">
        <v>86</v>
      </c>
      <c r="G999" t="s">
        <v>68</v>
      </c>
      <c r="H999" t="s">
        <v>66</v>
      </c>
      <c r="I999">
        <f>MROUND(Table1[[#This Row],[Prob_H]]*100,2)/100</f>
        <v>0.36</v>
      </c>
      <c r="J999">
        <f>1/Table1[[#This Row],[odds_ft_home_team_win]]-Table1[[#This Row],[Margin/3]]</f>
        <v>0.35130061088743686</v>
      </c>
      <c r="K999">
        <f>1/Table1[[#This Row],[odds_ft_draw]]-Table1[[#This Row],[Margin/3]]</f>
        <v>0.29739877822512628</v>
      </c>
      <c r="L999">
        <f>1/Table1[[#This Row],[odds_ft_away_team_win]]-Table1[[#This Row],[Margin/3]]</f>
        <v>0.35130061088743686</v>
      </c>
      <c r="M999">
        <v>6</v>
      </c>
      <c r="N999">
        <v>1.5</v>
      </c>
      <c r="O999">
        <v>0.5</v>
      </c>
      <c r="P999">
        <v>1.76</v>
      </c>
      <c r="Q999">
        <v>1.1399999999999999</v>
      </c>
      <c r="R999" t="str" cm="1">
        <f t="array" ref="R9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999">
        <v>2</v>
      </c>
      <c r="T999">
        <v>2</v>
      </c>
      <c r="U999">
        <v>4</v>
      </c>
      <c r="V999">
        <v>2</v>
      </c>
      <c r="W999">
        <v>1</v>
      </c>
      <c r="X999">
        <v>1</v>
      </c>
      <c r="Y999" t="s">
        <v>2816</v>
      </c>
      <c r="Z999" t="s">
        <v>2817</v>
      </c>
      <c r="AA999">
        <v>6</v>
      </c>
      <c r="AB999">
        <v>4</v>
      </c>
      <c r="AC999">
        <v>2</v>
      </c>
      <c r="AD999">
        <v>0</v>
      </c>
      <c r="AE999">
        <v>2</v>
      </c>
      <c r="AF999">
        <v>0</v>
      </c>
      <c r="AG999">
        <v>1</v>
      </c>
      <c r="AH999">
        <v>1</v>
      </c>
      <c r="AI999">
        <v>2</v>
      </c>
      <c r="AJ999">
        <v>0</v>
      </c>
      <c r="AK999">
        <v>11</v>
      </c>
      <c r="AL999">
        <v>8</v>
      </c>
      <c r="AM999">
        <v>6</v>
      </c>
      <c r="AN999">
        <v>5</v>
      </c>
      <c r="AO999">
        <v>5</v>
      </c>
      <c r="AP999">
        <v>3</v>
      </c>
      <c r="AQ999">
        <v>17</v>
      </c>
      <c r="AR999">
        <v>15</v>
      </c>
      <c r="AS999">
        <v>43</v>
      </c>
      <c r="AT999">
        <v>57</v>
      </c>
      <c r="AU999">
        <v>0</v>
      </c>
      <c r="AV999">
        <v>0</v>
      </c>
      <c r="AW999">
        <v>2.25</v>
      </c>
      <c r="AX999">
        <v>75</v>
      </c>
      <c r="AY999">
        <v>75</v>
      </c>
      <c r="AZ999">
        <v>50</v>
      </c>
      <c r="BA999">
        <v>0</v>
      </c>
      <c r="BB999">
        <v>0</v>
      </c>
      <c r="BC999">
        <v>50</v>
      </c>
      <c r="BD999">
        <v>75</v>
      </c>
      <c r="BE999">
        <v>0</v>
      </c>
      <c r="BF999">
        <v>100</v>
      </c>
      <c r="BG999">
        <v>10.5</v>
      </c>
      <c r="BH999">
        <v>6</v>
      </c>
      <c r="BI999">
        <v>2.78</v>
      </c>
      <c r="BJ999">
        <v>3.27</v>
      </c>
      <c r="BK999">
        <v>2.78</v>
      </c>
      <c r="BL999">
        <f>1/Table1[[#This Row],[odds_ft_home_team_win]]+1/Table1[[#This Row],[odds_ft_draw]]+1/Table1[[#This Row],[odds_ft_away_team_win]]-1</f>
        <v>2.5234857985171555E-2</v>
      </c>
      <c r="BM999">
        <f>Table1[[#This Row],[Margin]]/3</f>
        <v>8.4116193283905183E-3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 t="s">
        <v>113</v>
      </c>
      <c r="BU999">
        <f>VLOOKUP(Table1[[#This Row],[Reference]],metron,11,FALSE)</f>
        <v>1.269326094653606</v>
      </c>
      <c r="BV999">
        <f>VLOOKUP(Table1[[#This Row],[Reference]],metron,12,FALSE)</f>
        <v>1.2417089578661631</v>
      </c>
    </row>
    <row r="1000" spans="1:74" hidden="1" x14ac:dyDescent="0.45">
      <c r="A1000" t="s">
        <v>5408</v>
      </c>
      <c r="B1000">
        <v>1503536400</v>
      </c>
      <c r="C1000" s="3" t="s">
        <v>2818</v>
      </c>
      <c r="D1000" t="s">
        <v>65</v>
      </c>
      <c r="E1000" t="s">
        <v>66</v>
      </c>
      <c r="F1000" t="s">
        <v>73</v>
      </c>
      <c r="G1000" t="s">
        <v>81</v>
      </c>
      <c r="H1000" t="s">
        <v>66</v>
      </c>
      <c r="I1000">
        <f>MROUND(Table1[[#This Row],[Prob_H]]*100,2)/100</f>
        <v>0.38</v>
      </c>
      <c r="J1000">
        <f>1/Table1[[#This Row],[odds_ft_home_team_win]]-Table1[[#This Row],[Margin/3]]</f>
        <v>0.37616616792818164</v>
      </c>
      <c r="K1000">
        <f>1/Table1[[#This Row],[odds_ft_draw]]-Table1[[#This Row],[Margin/3]]</f>
        <v>0.28140585577656518</v>
      </c>
      <c r="L1000">
        <f>1/Table1[[#This Row],[odds_ft_away_team_win]]-Table1[[#This Row],[Margin/3]]</f>
        <v>0.34242797629525318</v>
      </c>
      <c r="M1000">
        <v>6</v>
      </c>
      <c r="N1000">
        <v>1</v>
      </c>
      <c r="O1000">
        <v>1.5</v>
      </c>
      <c r="P1000">
        <v>1.53</v>
      </c>
      <c r="Q1000">
        <v>1.33</v>
      </c>
      <c r="R1000" t="str" cm="1">
        <f t="array" ref="R10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0">
        <v>0</v>
      </c>
      <c r="T1000">
        <v>1</v>
      </c>
      <c r="U1000">
        <v>1</v>
      </c>
      <c r="V1000">
        <v>1</v>
      </c>
      <c r="W1000">
        <v>0</v>
      </c>
      <c r="X1000">
        <v>1</v>
      </c>
      <c r="Z1000">
        <v>22</v>
      </c>
      <c r="AA1000">
        <v>9</v>
      </c>
      <c r="AB1000">
        <v>5</v>
      </c>
      <c r="AC1000">
        <v>1</v>
      </c>
      <c r="AD1000">
        <v>0</v>
      </c>
      <c r="AE1000">
        <v>3</v>
      </c>
      <c r="AF1000">
        <v>0</v>
      </c>
      <c r="AG1000">
        <v>0</v>
      </c>
      <c r="AH1000">
        <v>1</v>
      </c>
      <c r="AI1000">
        <v>2</v>
      </c>
      <c r="AJ1000">
        <v>1</v>
      </c>
      <c r="AK1000">
        <v>21</v>
      </c>
      <c r="AL1000">
        <v>10</v>
      </c>
      <c r="AM1000">
        <v>7</v>
      </c>
      <c r="AN1000">
        <v>4</v>
      </c>
      <c r="AO1000">
        <v>14</v>
      </c>
      <c r="AP1000">
        <v>6</v>
      </c>
      <c r="AQ1000">
        <v>9</v>
      </c>
      <c r="AR1000">
        <v>17</v>
      </c>
      <c r="AS1000">
        <v>58</v>
      </c>
      <c r="AT1000">
        <v>42</v>
      </c>
      <c r="AU1000">
        <v>0</v>
      </c>
      <c r="AV1000">
        <v>0</v>
      </c>
      <c r="AW1000">
        <v>2.75</v>
      </c>
      <c r="AX1000">
        <v>75</v>
      </c>
      <c r="AY1000">
        <v>100</v>
      </c>
      <c r="AZ1000">
        <v>50</v>
      </c>
      <c r="BA1000">
        <v>25</v>
      </c>
      <c r="BB1000">
        <v>0</v>
      </c>
      <c r="BC1000">
        <v>50</v>
      </c>
      <c r="BD1000">
        <v>50</v>
      </c>
      <c r="BE1000">
        <v>75</v>
      </c>
      <c r="BF1000">
        <v>75</v>
      </c>
      <c r="BG1000">
        <v>12</v>
      </c>
      <c r="BH1000">
        <v>3</v>
      </c>
      <c r="BI1000">
        <v>2.6</v>
      </c>
      <c r="BJ1000">
        <v>3.45</v>
      </c>
      <c r="BK1000">
        <v>2.85</v>
      </c>
      <c r="BL1000">
        <f>1/Table1[[#This Row],[odds_ft_home_team_win]]+1/Table1[[#This Row],[odds_ft_draw]]+1/Table1[[#This Row],[odds_ft_away_team_win]]-1</f>
        <v>2.5347650061608773E-2</v>
      </c>
      <c r="BM1000">
        <f>Table1[[#This Row],[Margin]]/3</f>
        <v>8.4492166872029238E-3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t="s">
        <v>126</v>
      </c>
      <c r="BU1000">
        <f>VLOOKUP(Table1[[#This Row],[Reference]],metron,11,FALSE)</f>
        <v>1.330562659846547</v>
      </c>
      <c r="BV1000">
        <f>VLOOKUP(Table1[[#This Row],[Reference]],metron,12,FALSE)</f>
        <v>1.1595268542199491</v>
      </c>
    </row>
    <row r="1001" spans="1:74" hidden="1" x14ac:dyDescent="0.45">
      <c r="A1001" t="s">
        <v>5408</v>
      </c>
      <c r="B1001">
        <v>1503538200</v>
      </c>
      <c r="C1001" s="3" t="s">
        <v>2819</v>
      </c>
      <c r="D1001" t="s">
        <v>65</v>
      </c>
      <c r="E1001" t="s">
        <v>66</v>
      </c>
      <c r="F1001" t="s">
        <v>88</v>
      </c>
      <c r="G1001" t="s">
        <v>98</v>
      </c>
      <c r="H1001" t="s">
        <v>66</v>
      </c>
      <c r="I1001">
        <f>MROUND(Table1[[#This Row],[Prob_H]]*100,2)/100</f>
        <v>0.48</v>
      </c>
      <c r="J1001">
        <f>1/Table1[[#This Row],[odds_ft_home_team_win]]-Table1[[#This Row],[Margin/3]]</f>
        <v>0.48703754840685815</v>
      </c>
      <c r="K1001">
        <f>1/Table1[[#This Row],[odds_ft_draw]]-Table1[[#This Row],[Margin/3]]</f>
        <v>0.27527416243653308</v>
      </c>
      <c r="L1001">
        <f>1/Table1[[#This Row],[odds_ft_away_team_win]]-Table1[[#This Row],[Margin/3]]</f>
        <v>0.23768828915660881</v>
      </c>
      <c r="M1001">
        <v>6</v>
      </c>
      <c r="N1001">
        <v>0.5</v>
      </c>
      <c r="O1001">
        <v>0.5</v>
      </c>
      <c r="P1001">
        <v>1.8</v>
      </c>
      <c r="Q1001">
        <v>1.35</v>
      </c>
      <c r="R1001" t="str" cm="1">
        <f t="array" ref="R10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01">
        <v>1</v>
      </c>
      <c r="T1001">
        <v>1</v>
      </c>
      <c r="U1001">
        <v>2</v>
      </c>
      <c r="V1001">
        <v>1</v>
      </c>
      <c r="W1001">
        <v>0</v>
      </c>
      <c r="X1001">
        <v>1</v>
      </c>
      <c r="Y1001">
        <v>83</v>
      </c>
      <c r="Z1001">
        <v>36</v>
      </c>
      <c r="AA1001">
        <v>8</v>
      </c>
      <c r="AB1001">
        <v>2</v>
      </c>
      <c r="AC1001">
        <v>4</v>
      </c>
      <c r="AD1001">
        <v>0</v>
      </c>
      <c r="AE1001">
        <v>2</v>
      </c>
      <c r="AF1001">
        <v>0</v>
      </c>
      <c r="AG1001">
        <v>1</v>
      </c>
      <c r="AH1001">
        <v>3</v>
      </c>
      <c r="AI1001">
        <v>0</v>
      </c>
      <c r="AJ1001">
        <v>2</v>
      </c>
      <c r="AK1001">
        <v>24</v>
      </c>
      <c r="AL1001">
        <v>9</v>
      </c>
      <c r="AM1001">
        <v>7</v>
      </c>
      <c r="AN1001">
        <v>3</v>
      </c>
      <c r="AO1001">
        <v>17</v>
      </c>
      <c r="AP1001">
        <v>6</v>
      </c>
      <c r="AQ1001">
        <v>17</v>
      </c>
      <c r="AR1001">
        <v>10</v>
      </c>
      <c r="AS1001">
        <v>56</v>
      </c>
      <c r="AT1001">
        <v>44</v>
      </c>
      <c r="AU1001">
        <v>0</v>
      </c>
      <c r="AV1001">
        <v>0</v>
      </c>
      <c r="AW1001">
        <v>3.5</v>
      </c>
      <c r="AX1001">
        <v>100</v>
      </c>
      <c r="AY1001">
        <v>100</v>
      </c>
      <c r="AZ1001">
        <v>50</v>
      </c>
      <c r="BA1001">
        <v>50</v>
      </c>
      <c r="BB1001">
        <v>50</v>
      </c>
      <c r="BC1001">
        <v>25</v>
      </c>
      <c r="BD1001">
        <v>100</v>
      </c>
      <c r="BE1001">
        <v>50</v>
      </c>
      <c r="BF1001">
        <v>100</v>
      </c>
      <c r="BG1001">
        <v>14.5</v>
      </c>
      <c r="BH1001">
        <v>4</v>
      </c>
      <c r="BI1001">
        <v>2.02</v>
      </c>
      <c r="BJ1001">
        <v>3.53</v>
      </c>
      <c r="BK1001">
        <v>4.07</v>
      </c>
      <c r="BL1001">
        <f>1/Table1[[#This Row],[odds_ft_home_team_win]]+1/Table1[[#This Row],[odds_ft_draw]]+1/Table1[[#This Row],[odds_ft_away_team_win]]-1</f>
        <v>2.4035869630910645E-2</v>
      </c>
      <c r="BM1001">
        <f>Table1[[#This Row],[Margin]]/3</f>
        <v>8.0119565436368809E-3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 t="s">
        <v>91</v>
      </c>
      <c r="BU1001">
        <f>VLOOKUP(Table1[[#This Row],[Reference]],metron,11,FALSE)</f>
        <v>1.510877192982456</v>
      </c>
      <c r="BV1001">
        <f>VLOOKUP(Table1[[#This Row],[Reference]],metron,12,FALSE)</f>
        <v>1.0163157894736841</v>
      </c>
    </row>
    <row r="1002" spans="1:74" hidden="1" x14ac:dyDescent="0.45">
      <c r="A1002" t="s">
        <v>5408</v>
      </c>
      <c r="B1002">
        <v>1503540000</v>
      </c>
      <c r="C1002" s="3" t="s">
        <v>2820</v>
      </c>
      <c r="D1002" t="s">
        <v>65</v>
      </c>
      <c r="E1002" t="s">
        <v>66</v>
      </c>
      <c r="F1002" t="s">
        <v>85</v>
      </c>
      <c r="G1002" t="s">
        <v>97</v>
      </c>
      <c r="H1002" t="s">
        <v>66</v>
      </c>
      <c r="I1002">
        <f>MROUND(Table1[[#This Row],[Prob_H]]*100,2)/100</f>
        <v>0.57999999999999996</v>
      </c>
      <c r="J1002">
        <f>1/Table1[[#This Row],[odds_ft_home_team_win]]-Table1[[#This Row],[Margin/3]]</f>
        <v>0.57927353269577542</v>
      </c>
      <c r="K1002">
        <f>1/Table1[[#This Row],[odds_ft_draw]]-Table1[[#This Row],[Margin/3]]</f>
        <v>0.24484534517711307</v>
      </c>
      <c r="L1002">
        <f>1/Table1[[#This Row],[odds_ft_away_team_win]]-Table1[[#This Row],[Margin/3]]</f>
        <v>0.17588112212711168</v>
      </c>
      <c r="M1002">
        <v>6</v>
      </c>
      <c r="N1002">
        <v>3</v>
      </c>
      <c r="O1002">
        <v>1</v>
      </c>
      <c r="P1002">
        <v>2.19</v>
      </c>
      <c r="Q1002">
        <v>1.29</v>
      </c>
      <c r="R1002" t="str" cm="1">
        <f t="array" ref="R10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2">
        <v>4</v>
      </c>
      <c r="T1002">
        <v>1</v>
      </c>
      <c r="U1002">
        <v>5</v>
      </c>
      <c r="V1002">
        <v>2</v>
      </c>
      <c r="W1002">
        <v>2</v>
      </c>
      <c r="X1002">
        <v>0</v>
      </c>
      <c r="Y1002" t="s">
        <v>2821</v>
      </c>
      <c r="Z1002">
        <v>55</v>
      </c>
      <c r="AA1002">
        <v>4</v>
      </c>
      <c r="AB1002">
        <v>1</v>
      </c>
      <c r="AC1002">
        <v>1</v>
      </c>
      <c r="AD1002">
        <v>0</v>
      </c>
      <c r="AE1002">
        <v>3</v>
      </c>
      <c r="AF1002">
        <v>1</v>
      </c>
      <c r="AG1002">
        <v>0</v>
      </c>
      <c r="AH1002">
        <v>1</v>
      </c>
      <c r="AI1002">
        <v>3</v>
      </c>
      <c r="AJ1002">
        <v>1</v>
      </c>
      <c r="AK1002">
        <v>10</v>
      </c>
      <c r="AL1002">
        <v>8</v>
      </c>
      <c r="AM1002">
        <v>7</v>
      </c>
      <c r="AN1002">
        <v>3</v>
      </c>
      <c r="AO1002">
        <v>3</v>
      </c>
      <c r="AP1002">
        <v>5</v>
      </c>
      <c r="AQ1002">
        <v>-1</v>
      </c>
      <c r="AR1002">
        <v>-1</v>
      </c>
      <c r="AS1002">
        <v>50</v>
      </c>
      <c r="AT1002">
        <v>50</v>
      </c>
      <c r="AU1002">
        <v>0</v>
      </c>
      <c r="AV1002">
        <v>0</v>
      </c>
      <c r="AW1002">
        <v>1.5</v>
      </c>
      <c r="AX1002">
        <v>25</v>
      </c>
      <c r="AY1002">
        <v>25</v>
      </c>
      <c r="AZ1002">
        <v>25</v>
      </c>
      <c r="BA1002">
        <v>25</v>
      </c>
      <c r="BB1002">
        <v>25</v>
      </c>
      <c r="BC1002">
        <v>25</v>
      </c>
      <c r="BD1002">
        <v>50</v>
      </c>
      <c r="BE1002">
        <v>25</v>
      </c>
      <c r="BF1002">
        <v>25</v>
      </c>
      <c r="BG1002">
        <v>11</v>
      </c>
      <c r="BH1002">
        <v>6</v>
      </c>
      <c r="BI1002">
        <v>1.7</v>
      </c>
      <c r="BJ1002">
        <v>3.94</v>
      </c>
      <c r="BK1002">
        <v>5.41</v>
      </c>
      <c r="BL1002">
        <f>1/Table1[[#This Row],[odds_ft_home_team_win]]+1/Table1[[#This Row],[odds_ft_draw]]+1/Table1[[#This Row],[odds_ft_away_team_win]]-1</f>
        <v>2.6885284265615095E-2</v>
      </c>
      <c r="BM1002">
        <f>Table1[[#This Row],[Margin]]/3</f>
        <v>8.9617614218716977E-3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 t="s">
        <v>1684</v>
      </c>
      <c r="BU1002">
        <f>VLOOKUP(Table1[[#This Row],[Reference]],metron,11,FALSE)</f>
        <v>1.7619715019855171</v>
      </c>
      <c r="BV1002">
        <f>VLOOKUP(Table1[[#This Row],[Reference]],metron,12,FALSE)</f>
        <v>0.87432842793739785</v>
      </c>
    </row>
    <row r="1003" spans="1:74" hidden="1" x14ac:dyDescent="0.45">
      <c r="A1003" t="s">
        <v>5408</v>
      </c>
      <c r="B1003">
        <v>1503540000</v>
      </c>
      <c r="C1003" s="3" t="s">
        <v>2820</v>
      </c>
      <c r="D1003" t="s">
        <v>65</v>
      </c>
      <c r="E1003" t="s">
        <v>66</v>
      </c>
      <c r="F1003" t="s">
        <v>2218</v>
      </c>
      <c r="G1003" t="s">
        <v>77</v>
      </c>
      <c r="H1003" t="s">
        <v>66</v>
      </c>
      <c r="I1003">
        <f>MROUND(Table1[[#This Row],[Prob_H]]*100,2)/100</f>
        <v>0.3</v>
      </c>
      <c r="J1003">
        <f>1/Table1[[#This Row],[odds_ft_home_team_win]]-Table1[[#This Row],[Margin/3]]</f>
        <v>0.29128958745771677</v>
      </c>
      <c r="K1003">
        <f>1/Table1[[#This Row],[odds_ft_draw]]-Table1[[#This Row],[Margin/3]]</f>
        <v>0.29309320913003478</v>
      </c>
      <c r="L1003">
        <f>1/Table1[[#This Row],[odds_ft_away_team_win]]-Table1[[#This Row],[Margin/3]]</f>
        <v>0.41561720341224839</v>
      </c>
      <c r="M1003">
        <v>6</v>
      </c>
      <c r="N1003">
        <v>1.5</v>
      </c>
      <c r="O1003">
        <v>2</v>
      </c>
      <c r="P1003">
        <v>1.35</v>
      </c>
      <c r="Q1003">
        <v>1.39</v>
      </c>
      <c r="R1003" t="str" cm="1">
        <f t="array" ref="R10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03">
        <v>1</v>
      </c>
      <c r="T1003">
        <v>1</v>
      </c>
      <c r="U1003">
        <v>2</v>
      </c>
      <c r="V1003">
        <v>0</v>
      </c>
      <c r="W1003">
        <v>0</v>
      </c>
      <c r="X1003">
        <v>0</v>
      </c>
      <c r="Y1003">
        <v>59</v>
      </c>
      <c r="Z1003">
        <v>68</v>
      </c>
      <c r="AA1003">
        <v>3</v>
      </c>
      <c r="AB1003">
        <v>7</v>
      </c>
      <c r="AC1003">
        <v>0</v>
      </c>
      <c r="AD1003">
        <v>0</v>
      </c>
      <c r="AE1003">
        <v>2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14</v>
      </c>
      <c r="AL1003">
        <v>13</v>
      </c>
      <c r="AM1003">
        <v>6</v>
      </c>
      <c r="AN1003">
        <v>4</v>
      </c>
      <c r="AO1003">
        <v>8</v>
      </c>
      <c r="AP1003">
        <v>9</v>
      </c>
      <c r="AQ1003">
        <v>10</v>
      </c>
      <c r="AR1003">
        <v>9</v>
      </c>
      <c r="AS1003">
        <v>40</v>
      </c>
      <c r="AT1003">
        <v>60</v>
      </c>
      <c r="AU1003">
        <v>0</v>
      </c>
      <c r="AV1003">
        <v>0</v>
      </c>
      <c r="AW1003">
        <v>2.5</v>
      </c>
      <c r="AX1003">
        <v>25</v>
      </c>
      <c r="AY1003">
        <v>75</v>
      </c>
      <c r="AZ1003">
        <v>50</v>
      </c>
      <c r="BA1003">
        <v>25</v>
      </c>
      <c r="BB1003">
        <v>0</v>
      </c>
      <c r="BC1003">
        <v>25</v>
      </c>
      <c r="BD1003">
        <v>75</v>
      </c>
      <c r="BE1003">
        <v>50</v>
      </c>
      <c r="BF1003">
        <v>75</v>
      </c>
      <c r="BG1003">
        <v>11.5</v>
      </c>
      <c r="BH1003">
        <v>6</v>
      </c>
      <c r="BI1003">
        <v>3.34</v>
      </c>
      <c r="BJ1003">
        <v>3.32</v>
      </c>
      <c r="BK1003">
        <v>2.36</v>
      </c>
      <c r="BL1003">
        <f>1/Table1[[#This Row],[odds_ft_home_team_win]]+1/Table1[[#This Row],[odds_ft_draw]]+1/Table1[[#This Row],[odds_ft_away_team_win]]-1</f>
        <v>2.4334830441220978E-2</v>
      </c>
      <c r="BM1003">
        <f>Table1[[#This Row],[Margin]]/3</f>
        <v>8.1116101470736588E-3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 t="s">
        <v>2219</v>
      </c>
      <c r="BU1003">
        <f>VLOOKUP(Table1[[#This Row],[Reference]],metron,11,FALSE)</f>
        <v>1.1805091283106199</v>
      </c>
      <c r="BV1003">
        <f>VLOOKUP(Table1[[#This Row],[Reference]],metron,12,FALSE)</f>
        <v>1.3921316533813319</v>
      </c>
    </row>
    <row r="1004" spans="1:74" x14ac:dyDescent="0.45">
      <c r="A1004" t="s">
        <v>5407</v>
      </c>
      <c r="B1004">
        <v>1518224400</v>
      </c>
      <c r="C1004" s="3" t="s">
        <v>3063</v>
      </c>
      <c r="D1004" t="s">
        <v>65</v>
      </c>
      <c r="E1004" t="s">
        <v>66</v>
      </c>
      <c r="F1004" t="s">
        <v>78</v>
      </c>
      <c r="G1004" t="s">
        <v>94</v>
      </c>
      <c r="H1004" t="s">
        <v>66</v>
      </c>
      <c r="I1004">
        <f>MROUND(Table1[[#This Row],[Prob_H]]*100,2)/100</f>
        <v>0.42</v>
      </c>
      <c r="J1004">
        <f>1/Table1[[#This Row],[odds_ft_home_team_win]]-Table1[[#This Row],[Margin/3]]</f>
        <v>0.42963286713286708</v>
      </c>
      <c r="K1004">
        <f>1/Table1[[#This Row],[odds_ft_draw]]-Table1[[#This Row],[Margin/3]]</f>
        <v>0.28277972027972026</v>
      </c>
      <c r="L1004">
        <f>1/Table1[[#This Row],[odds_ft_away_team_win]]-Table1[[#This Row],[Margin/3]]</f>
        <v>0.28758741258741255</v>
      </c>
      <c r="M1004">
        <v>6</v>
      </c>
      <c r="N1004">
        <v>1.58</v>
      </c>
      <c r="O1004">
        <v>0.64</v>
      </c>
      <c r="P1004">
        <v>1.5</v>
      </c>
      <c r="Q1004">
        <v>0.78</v>
      </c>
      <c r="R1004" t="str" cm="1">
        <f t="array" ref="R10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4">
        <v>1</v>
      </c>
      <c r="T1004">
        <v>2</v>
      </c>
      <c r="U1004">
        <v>3</v>
      </c>
      <c r="V1004">
        <v>1</v>
      </c>
      <c r="W1004">
        <v>0</v>
      </c>
      <c r="X1004">
        <v>1</v>
      </c>
      <c r="Y1004">
        <v>80</v>
      </c>
      <c r="Z1004" t="s">
        <v>2258</v>
      </c>
      <c r="AA1004">
        <v>7</v>
      </c>
      <c r="AB1004">
        <v>4</v>
      </c>
      <c r="AC1004">
        <v>1</v>
      </c>
      <c r="AD1004">
        <v>0</v>
      </c>
      <c r="AE1004">
        <v>3</v>
      </c>
      <c r="AF1004">
        <v>0</v>
      </c>
      <c r="AG1004">
        <v>0</v>
      </c>
      <c r="AH1004">
        <v>1</v>
      </c>
      <c r="AI1004">
        <v>1</v>
      </c>
      <c r="AJ1004">
        <v>2</v>
      </c>
      <c r="AK1004">
        <v>11</v>
      </c>
      <c r="AL1004">
        <v>13</v>
      </c>
      <c r="AM1004">
        <v>2</v>
      </c>
      <c r="AN1004">
        <v>4</v>
      </c>
      <c r="AO1004">
        <v>9</v>
      </c>
      <c r="AP1004">
        <v>9</v>
      </c>
      <c r="AQ1004">
        <v>14</v>
      </c>
      <c r="AR1004">
        <v>21</v>
      </c>
      <c r="AS1004">
        <v>60</v>
      </c>
      <c r="AT1004">
        <v>40</v>
      </c>
      <c r="AU1004">
        <v>0</v>
      </c>
      <c r="AV1004">
        <v>0</v>
      </c>
      <c r="AW1004">
        <v>2.2200000000000002</v>
      </c>
      <c r="AX1004">
        <v>53</v>
      </c>
      <c r="AY1004">
        <v>70</v>
      </c>
      <c r="AZ1004">
        <v>44</v>
      </c>
      <c r="BA1004">
        <v>9</v>
      </c>
      <c r="BB1004">
        <v>9</v>
      </c>
      <c r="BC1004">
        <v>35</v>
      </c>
      <c r="BD1004">
        <v>79</v>
      </c>
      <c r="BE1004">
        <v>22</v>
      </c>
      <c r="BF1004">
        <v>66</v>
      </c>
      <c r="BG1004">
        <v>9.2200000000000006</v>
      </c>
      <c r="BH1004">
        <v>5.62</v>
      </c>
      <c r="BI1004">
        <v>2.2000000000000002</v>
      </c>
      <c r="BJ1004">
        <v>3.25</v>
      </c>
      <c r="BK1004">
        <v>3.2</v>
      </c>
      <c r="BL1004">
        <f>1/Table1[[#This Row],[odds_ft_home_team_win]]+1/Table1[[#This Row],[odds_ft_draw]]+1/Table1[[#This Row],[odds_ft_away_team_win]]-1</f>
        <v>7.4737762237762295E-2</v>
      </c>
      <c r="BM1004">
        <f>Table1[[#This Row],[Margin]]/3</f>
        <v>2.4912587412587433E-2</v>
      </c>
      <c r="BN1004">
        <v>1.28</v>
      </c>
      <c r="BO1004">
        <v>1.91</v>
      </c>
      <c r="BP1004">
        <v>3.25</v>
      </c>
      <c r="BQ1004">
        <v>0</v>
      </c>
      <c r="BR1004">
        <v>1.8</v>
      </c>
      <c r="BS1004">
        <v>2.0499999999999998</v>
      </c>
      <c r="BT1004" t="s">
        <v>106</v>
      </c>
      <c r="BU1004">
        <f>VLOOKUP(Table1[[#This Row],[Reference]],metron,11,FALSE)</f>
        <v>1.396960958296362</v>
      </c>
      <c r="BV1004">
        <f>VLOOKUP(Table1[[#This Row],[Reference]],metron,12,FALSE)</f>
        <v>1.091503992901508</v>
      </c>
    </row>
    <row r="1005" spans="1:74" hidden="1" x14ac:dyDescent="0.45">
      <c r="A1005" t="s">
        <v>5407</v>
      </c>
      <c r="B1005">
        <v>1518231600</v>
      </c>
      <c r="C1005" s="3" t="s">
        <v>3064</v>
      </c>
      <c r="D1005" t="s">
        <v>65</v>
      </c>
      <c r="E1005" t="s">
        <v>66</v>
      </c>
      <c r="F1005" t="s">
        <v>72</v>
      </c>
      <c r="G1005" t="s">
        <v>80</v>
      </c>
      <c r="H1005" t="s">
        <v>66</v>
      </c>
      <c r="I1005">
        <f>MROUND(Table1[[#This Row],[Prob_H]]*100,2)/100</f>
        <v>0.54</v>
      </c>
      <c r="J1005">
        <f>1/Table1[[#This Row],[odds_ft_home_team_win]]-Table1[[#This Row],[Margin/3]]</f>
        <v>0.53206068629170145</v>
      </c>
      <c r="K1005">
        <f>1/Table1[[#This Row],[odds_ft_draw]]-Table1[[#This Row],[Margin/3]]</f>
        <v>0.27480626473133102</v>
      </c>
      <c r="L1005">
        <f>1/Table1[[#This Row],[odds_ft_away_team_win]]-Table1[[#This Row],[Margin/3]]</f>
        <v>0.19313304897696748</v>
      </c>
      <c r="M1005">
        <v>6</v>
      </c>
      <c r="N1005">
        <v>1.7</v>
      </c>
      <c r="O1005">
        <v>1.3</v>
      </c>
      <c r="P1005">
        <v>1.84</v>
      </c>
      <c r="Q1005">
        <v>1.24</v>
      </c>
      <c r="R1005" t="str" cm="1">
        <f t="array" ref="R10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5">
        <v>0</v>
      </c>
      <c r="T1005">
        <v>2</v>
      </c>
      <c r="U1005">
        <v>2</v>
      </c>
      <c r="V1005">
        <v>0</v>
      </c>
      <c r="W1005">
        <v>0</v>
      </c>
      <c r="X1005">
        <v>0</v>
      </c>
      <c r="Z1005" t="s">
        <v>3065</v>
      </c>
      <c r="AA1005">
        <v>4</v>
      </c>
      <c r="AB1005">
        <v>3</v>
      </c>
      <c r="AC1005">
        <v>4</v>
      </c>
      <c r="AD1005">
        <v>2</v>
      </c>
      <c r="AE1005">
        <v>2</v>
      </c>
      <c r="AF1005">
        <v>0</v>
      </c>
      <c r="AG1005">
        <v>1</v>
      </c>
      <c r="AH1005">
        <v>5</v>
      </c>
      <c r="AI1005">
        <v>0</v>
      </c>
      <c r="AJ1005">
        <v>2</v>
      </c>
      <c r="AK1005">
        <v>9</v>
      </c>
      <c r="AL1005">
        <v>14</v>
      </c>
      <c r="AM1005">
        <v>4</v>
      </c>
      <c r="AN1005">
        <v>7</v>
      </c>
      <c r="AO1005">
        <v>5</v>
      </c>
      <c r="AP1005">
        <v>7</v>
      </c>
      <c r="AQ1005">
        <v>14</v>
      </c>
      <c r="AR1005">
        <v>16</v>
      </c>
      <c r="AS1005">
        <v>49</v>
      </c>
      <c r="AT1005">
        <v>51</v>
      </c>
      <c r="AU1005">
        <v>0</v>
      </c>
      <c r="AV1005">
        <v>0</v>
      </c>
      <c r="AW1005">
        <v>1.9</v>
      </c>
      <c r="AX1005">
        <v>35</v>
      </c>
      <c r="AY1005">
        <v>60</v>
      </c>
      <c r="AZ1005">
        <v>25</v>
      </c>
      <c r="BA1005">
        <v>10</v>
      </c>
      <c r="BB1005">
        <v>5</v>
      </c>
      <c r="BC1005">
        <v>10</v>
      </c>
      <c r="BD1005">
        <v>65</v>
      </c>
      <c r="BE1005">
        <v>20</v>
      </c>
      <c r="BF1005">
        <v>75</v>
      </c>
      <c r="BG1005">
        <v>9.3800000000000008</v>
      </c>
      <c r="BH1005">
        <v>6.4</v>
      </c>
      <c r="BI1005">
        <v>1.85</v>
      </c>
      <c r="BJ1005">
        <v>3.53</v>
      </c>
      <c r="BK1005">
        <v>4.96</v>
      </c>
      <c r="BL1005">
        <f>1/Table1[[#This Row],[odds_ft_home_team_win]]+1/Table1[[#This Row],[odds_ft_draw]]+1/Table1[[#This Row],[odds_ft_away_team_win]]-1</f>
        <v>2.5439562746516931E-2</v>
      </c>
      <c r="BM1005">
        <f>Table1[[#This Row],[Margin]]/3</f>
        <v>8.4798542488389774E-3</v>
      </c>
      <c r="BN1005">
        <v>1.38</v>
      </c>
      <c r="BO1005">
        <v>2.2000000000000002</v>
      </c>
      <c r="BP1005">
        <v>4.0999999999999996</v>
      </c>
      <c r="BQ1005">
        <v>0</v>
      </c>
      <c r="BR1005">
        <v>2.1</v>
      </c>
      <c r="BS1005">
        <v>1.71</v>
      </c>
      <c r="BT1005" t="s">
        <v>75</v>
      </c>
      <c r="BU1005">
        <f>VLOOKUP(Table1[[#This Row],[Reference]],metron,11,FALSE)</f>
        <v>1.684957590444867</v>
      </c>
      <c r="BV1005">
        <f>VLOOKUP(Table1[[#This Row],[Reference]],metron,12,FALSE)</f>
        <v>0.95101263631642718</v>
      </c>
    </row>
    <row r="1006" spans="1:74" hidden="1" x14ac:dyDescent="0.45">
      <c r="A1006" t="s">
        <v>5407</v>
      </c>
      <c r="B1006">
        <v>1518303600</v>
      </c>
      <c r="C1006" s="3" t="s">
        <v>3066</v>
      </c>
      <c r="D1006" t="s">
        <v>65</v>
      </c>
      <c r="E1006" t="s">
        <v>66</v>
      </c>
      <c r="F1006" t="s">
        <v>2738</v>
      </c>
      <c r="G1006" t="s">
        <v>93</v>
      </c>
      <c r="H1006" t="s">
        <v>66</v>
      </c>
      <c r="I1006">
        <f>MROUND(Table1[[#This Row],[Prob_H]]*100,2)/100</f>
        <v>0.44</v>
      </c>
      <c r="J1006">
        <f>1/Table1[[#This Row],[odds_ft_home_team_win]]-Table1[[#This Row],[Margin/3]]</f>
        <v>0.43983831516378891</v>
      </c>
      <c r="K1006">
        <f>1/Table1[[#This Row],[odds_ft_draw]]-Table1[[#This Row],[Margin/3]]</f>
        <v>0.2754987309811554</v>
      </c>
      <c r="L1006">
        <f>1/Table1[[#This Row],[odds_ft_away_team_win]]-Table1[[#This Row],[Margin/3]]</f>
        <v>0.28466295385505563</v>
      </c>
      <c r="M1006">
        <v>6</v>
      </c>
      <c r="N1006">
        <v>1.1000000000000001</v>
      </c>
      <c r="O1006">
        <v>1.08</v>
      </c>
      <c r="P1006">
        <v>1.06</v>
      </c>
      <c r="Q1006">
        <v>0.83</v>
      </c>
      <c r="R1006" t="str" cm="1">
        <f t="array" ref="R10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6">
        <v>3</v>
      </c>
      <c r="T1006">
        <v>1</v>
      </c>
      <c r="U1006">
        <v>4</v>
      </c>
      <c r="V1006">
        <v>1</v>
      </c>
      <c r="W1006">
        <v>0</v>
      </c>
      <c r="X1006">
        <v>1</v>
      </c>
      <c r="Y1006" t="s">
        <v>3067</v>
      </c>
      <c r="Z1006">
        <v>35</v>
      </c>
      <c r="AA1006">
        <v>1</v>
      </c>
      <c r="AB1006">
        <v>4</v>
      </c>
      <c r="AC1006">
        <v>3</v>
      </c>
      <c r="AD1006">
        <v>1</v>
      </c>
      <c r="AE1006">
        <v>0</v>
      </c>
      <c r="AF1006">
        <v>0</v>
      </c>
      <c r="AG1006">
        <v>0</v>
      </c>
      <c r="AH1006">
        <v>4</v>
      </c>
      <c r="AI1006">
        <v>0</v>
      </c>
      <c r="AJ1006">
        <v>0</v>
      </c>
      <c r="AK1006">
        <v>13</v>
      </c>
      <c r="AL1006">
        <v>5</v>
      </c>
      <c r="AM1006">
        <v>6</v>
      </c>
      <c r="AN1006">
        <v>3</v>
      </c>
      <c r="AO1006">
        <v>7</v>
      </c>
      <c r="AP1006">
        <v>2</v>
      </c>
      <c r="AQ1006">
        <v>14</v>
      </c>
      <c r="AR1006">
        <v>12</v>
      </c>
      <c r="AS1006">
        <v>52</v>
      </c>
      <c r="AT1006">
        <v>48</v>
      </c>
      <c r="AU1006">
        <v>0</v>
      </c>
      <c r="AV1006">
        <v>0</v>
      </c>
      <c r="AW1006">
        <v>3.29</v>
      </c>
      <c r="AX1006">
        <v>73</v>
      </c>
      <c r="AY1006">
        <v>92</v>
      </c>
      <c r="AZ1006">
        <v>82</v>
      </c>
      <c r="BA1006">
        <v>37</v>
      </c>
      <c r="BB1006">
        <v>19</v>
      </c>
      <c r="BC1006">
        <v>69</v>
      </c>
      <c r="BD1006">
        <v>91</v>
      </c>
      <c r="BE1006">
        <v>22</v>
      </c>
      <c r="BF1006">
        <v>77</v>
      </c>
      <c r="BG1006">
        <v>10.33</v>
      </c>
      <c r="BH1006">
        <v>5.55</v>
      </c>
      <c r="BI1006">
        <v>2.23</v>
      </c>
      <c r="BJ1006">
        <v>3.52</v>
      </c>
      <c r="BK1006">
        <v>3.41</v>
      </c>
      <c r="BL1006">
        <f>1/Table1[[#This Row],[odds_ft_home_team_win]]+1/Table1[[#This Row],[odds_ft_draw]]+1/Table1[[#This Row],[odds_ft_away_team_win]]-1</f>
        <v>2.577653432926108E-2</v>
      </c>
      <c r="BM1006">
        <f>Table1[[#This Row],[Margin]]/3</f>
        <v>8.5921781097536929E-3</v>
      </c>
      <c r="BN1006">
        <v>1.19</v>
      </c>
      <c r="BO1006">
        <v>1.65</v>
      </c>
      <c r="BP1006">
        <v>2.6</v>
      </c>
      <c r="BQ1006">
        <v>0</v>
      </c>
      <c r="BR1006">
        <v>1.59</v>
      </c>
      <c r="BS1006">
        <v>2.35</v>
      </c>
      <c r="BT1006" t="s">
        <v>1292</v>
      </c>
      <c r="BU1006">
        <f>VLOOKUP(Table1[[#This Row],[Reference]],metron,11,FALSE)</f>
        <v>1.4140979689366791</v>
      </c>
      <c r="BV1006">
        <f>VLOOKUP(Table1[[#This Row],[Reference]],metron,12,FALSE)</f>
        <v>1.0666666666666671</v>
      </c>
    </row>
    <row r="1007" spans="1:74" hidden="1" x14ac:dyDescent="0.45">
      <c r="A1007" t="s">
        <v>5407</v>
      </c>
      <c r="B1007">
        <v>1518303600</v>
      </c>
      <c r="C1007" s="3" t="s">
        <v>3066</v>
      </c>
      <c r="D1007" t="s">
        <v>65</v>
      </c>
      <c r="E1007" t="s">
        <v>66</v>
      </c>
      <c r="F1007" t="s">
        <v>77</v>
      </c>
      <c r="G1007" t="s">
        <v>2218</v>
      </c>
      <c r="H1007" t="s">
        <v>66</v>
      </c>
      <c r="I1007">
        <f>MROUND(Table1[[#This Row],[Prob_H]]*100,2)/100</f>
        <v>0.56000000000000005</v>
      </c>
      <c r="J1007">
        <f>1/Table1[[#This Row],[odds_ft_home_team_win]]-Table1[[#This Row],[Margin/3]]</f>
        <v>0.55399806614281177</v>
      </c>
      <c r="K1007">
        <f>1/Table1[[#This Row],[odds_ft_draw]]-Table1[[#This Row],[Margin/3]]</f>
        <v>0.2699780911116007</v>
      </c>
      <c r="L1007">
        <f>1/Table1[[#This Row],[odds_ft_away_team_win]]-Table1[[#This Row],[Margin/3]]</f>
        <v>0.17602384274558763</v>
      </c>
      <c r="M1007">
        <v>6</v>
      </c>
      <c r="N1007">
        <v>1.36</v>
      </c>
      <c r="O1007">
        <v>1.2</v>
      </c>
      <c r="P1007">
        <v>1.44</v>
      </c>
      <c r="Q1007">
        <v>1.35</v>
      </c>
      <c r="R1007" t="str" cm="1">
        <f t="array" ref="R10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07">
        <v>0</v>
      </c>
      <c r="T1007">
        <v>2</v>
      </c>
      <c r="U1007">
        <v>2</v>
      </c>
      <c r="V1007">
        <v>1</v>
      </c>
      <c r="W1007">
        <v>0</v>
      </c>
      <c r="X1007">
        <v>1</v>
      </c>
      <c r="Z1007" t="s">
        <v>3068</v>
      </c>
      <c r="AA1007">
        <v>7</v>
      </c>
      <c r="AB1007">
        <v>3</v>
      </c>
      <c r="AC1007">
        <v>5</v>
      </c>
      <c r="AD1007">
        <v>0</v>
      </c>
      <c r="AE1007">
        <v>2</v>
      </c>
      <c r="AF1007">
        <v>0</v>
      </c>
      <c r="AG1007">
        <v>3</v>
      </c>
      <c r="AH1007">
        <v>2</v>
      </c>
      <c r="AI1007">
        <v>2</v>
      </c>
      <c r="AJ1007">
        <v>0</v>
      </c>
      <c r="AK1007">
        <v>8</v>
      </c>
      <c r="AL1007">
        <v>14</v>
      </c>
      <c r="AM1007">
        <v>3</v>
      </c>
      <c r="AN1007">
        <v>6</v>
      </c>
      <c r="AO1007">
        <v>5</v>
      </c>
      <c r="AP1007">
        <v>8</v>
      </c>
      <c r="AQ1007">
        <v>21</v>
      </c>
      <c r="AR1007">
        <v>16</v>
      </c>
      <c r="AS1007">
        <v>54</v>
      </c>
      <c r="AT1007">
        <v>46</v>
      </c>
      <c r="AU1007">
        <v>0</v>
      </c>
      <c r="AV1007">
        <v>0</v>
      </c>
      <c r="AW1007">
        <v>1.77</v>
      </c>
      <c r="AX1007">
        <v>38</v>
      </c>
      <c r="AY1007">
        <v>48</v>
      </c>
      <c r="AZ1007">
        <v>33</v>
      </c>
      <c r="BA1007">
        <v>20</v>
      </c>
      <c r="BB1007">
        <v>5</v>
      </c>
      <c r="BC1007">
        <v>29</v>
      </c>
      <c r="BD1007">
        <v>48</v>
      </c>
      <c r="BE1007">
        <v>24</v>
      </c>
      <c r="BF1007">
        <v>57</v>
      </c>
      <c r="BG1007">
        <v>9.06</v>
      </c>
      <c r="BH1007">
        <v>5.38</v>
      </c>
      <c r="BI1007">
        <v>1.78</v>
      </c>
      <c r="BJ1007">
        <v>3.6</v>
      </c>
      <c r="BK1007">
        <v>5.44</v>
      </c>
      <c r="BL1007">
        <f>1/Table1[[#This Row],[odds_ft_home_team_win]]+1/Table1[[#This Row],[odds_ft_draw]]+1/Table1[[#This Row],[odds_ft_away_team_win]]-1</f>
        <v>2.3399059998531202E-2</v>
      </c>
      <c r="BM1007">
        <f>Table1[[#This Row],[Margin]]/3</f>
        <v>7.7996866661770676E-3</v>
      </c>
      <c r="BN1007">
        <v>1.38</v>
      </c>
      <c r="BO1007">
        <v>2.2000000000000002</v>
      </c>
      <c r="BP1007">
        <v>4.05</v>
      </c>
      <c r="BQ1007">
        <v>0</v>
      </c>
      <c r="BR1007">
        <v>2.1</v>
      </c>
      <c r="BS1007">
        <v>1.74</v>
      </c>
      <c r="BT1007" t="s">
        <v>79</v>
      </c>
      <c r="BU1007">
        <f>VLOOKUP(Table1[[#This Row],[Reference]],metron,11,FALSE)</f>
        <v>1.7546812539448771</v>
      </c>
      <c r="BV1007">
        <f>VLOOKUP(Table1[[#This Row],[Reference]],metron,12,FALSE)</f>
        <v>0.93456764148958549</v>
      </c>
    </row>
    <row r="1008" spans="1:74" x14ac:dyDescent="0.45">
      <c r="A1008" t="s">
        <v>5407</v>
      </c>
      <c r="B1008">
        <v>1518310800</v>
      </c>
      <c r="C1008" s="3" t="s">
        <v>3069</v>
      </c>
      <c r="D1008" t="s">
        <v>65</v>
      </c>
      <c r="E1008" t="s">
        <v>66</v>
      </c>
      <c r="F1008" t="s">
        <v>68</v>
      </c>
      <c r="G1008" t="s">
        <v>86</v>
      </c>
      <c r="H1008" t="s">
        <v>66</v>
      </c>
      <c r="I1008">
        <f>MROUND(Table1[[#This Row],[Prob_H]]*100,2)/100</f>
        <v>0.5</v>
      </c>
      <c r="J1008">
        <f>1/Table1[[#This Row],[odds_ft_home_team_win]]-Table1[[#This Row],[Margin/3]]</f>
        <v>0.50998541966073185</v>
      </c>
      <c r="K1008">
        <f>1/Table1[[#This Row],[odds_ft_draw]]-Table1[[#This Row],[Margin/3]]</f>
        <v>0.27838365592422332</v>
      </c>
      <c r="L1008">
        <f>1/Table1[[#This Row],[odds_ft_away_team_win]]-Table1[[#This Row],[Margin/3]]</f>
        <v>0.21163092441504483</v>
      </c>
      <c r="M1008">
        <v>6</v>
      </c>
      <c r="N1008">
        <v>2.54</v>
      </c>
      <c r="O1008">
        <v>1.71</v>
      </c>
      <c r="P1008">
        <v>2.4300000000000002</v>
      </c>
      <c r="Q1008">
        <v>1.48</v>
      </c>
      <c r="R1008" t="str" cm="1">
        <f t="array" ref="R10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08">
        <v>1</v>
      </c>
      <c r="T1008">
        <v>1</v>
      </c>
      <c r="U1008">
        <v>2</v>
      </c>
      <c r="V1008">
        <v>1</v>
      </c>
      <c r="W1008">
        <v>1</v>
      </c>
      <c r="X1008">
        <v>0</v>
      </c>
      <c r="Y1008">
        <v>41</v>
      </c>
      <c r="Z1008">
        <v>69</v>
      </c>
      <c r="AA1008">
        <v>2</v>
      </c>
      <c r="AB1008">
        <v>3</v>
      </c>
      <c r="AC1008">
        <v>3</v>
      </c>
      <c r="AD1008">
        <v>0</v>
      </c>
      <c r="AE1008">
        <v>3</v>
      </c>
      <c r="AF1008">
        <v>0</v>
      </c>
      <c r="AG1008">
        <v>3</v>
      </c>
      <c r="AH1008">
        <v>0</v>
      </c>
      <c r="AI1008">
        <v>2</v>
      </c>
      <c r="AJ1008">
        <v>1</v>
      </c>
      <c r="AK1008">
        <v>7</v>
      </c>
      <c r="AL1008">
        <v>10</v>
      </c>
      <c r="AM1008">
        <v>4</v>
      </c>
      <c r="AN1008">
        <v>4</v>
      </c>
      <c r="AO1008">
        <v>3</v>
      </c>
      <c r="AP1008">
        <v>6</v>
      </c>
      <c r="AQ1008">
        <v>14</v>
      </c>
      <c r="AR1008">
        <v>10</v>
      </c>
      <c r="AS1008">
        <v>47</v>
      </c>
      <c r="AT1008">
        <v>53</v>
      </c>
      <c r="AU1008">
        <v>0</v>
      </c>
      <c r="AV1008">
        <v>0</v>
      </c>
      <c r="AW1008">
        <v>2.38</v>
      </c>
      <c r="AX1008">
        <v>41</v>
      </c>
      <c r="AY1008">
        <v>71</v>
      </c>
      <c r="AZ1008">
        <v>41</v>
      </c>
      <c r="BA1008">
        <v>19</v>
      </c>
      <c r="BB1008">
        <v>15</v>
      </c>
      <c r="BC1008">
        <v>34</v>
      </c>
      <c r="BD1008">
        <v>67</v>
      </c>
      <c r="BE1008">
        <v>34</v>
      </c>
      <c r="BF1008">
        <v>74</v>
      </c>
      <c r="BG1008">
        <v>9.23</v>
      </c>
      <c r="BH1008">
        <v>6.66</v>
      </c>
      <c r="BI1008">
        <v>1.93</v>
      </c>
      <c r="BJ1008">
        <v>3.49</v>
      </c>
      <c r="BK1008">
        <v>4.55</v>
      </c>
      <c r="BL1008">
        <f>1/Table1[[#This Row],[odds_ft_home_team_win]]+1/Table1[[#This Row],[odds_ft_draw]]+1/Table1[[#This Row],[odds_ft_away_team_win]]-1</f>
        <v>2.444788609552484E-2</v>
      </c>
      <c r="BM1008">
        <f>Table1[[#This Row],[Margin]]/3</f>
        <v>8.1492953651749467E-3</v>
      </c>
      <c r="BN1008">
        <v>1.34</v>
      </c>
      <c r="BO1008">
        <v>2.0499999999999998</v>
      </c>
      <c r="BP1008">
        <v>3.75</v>
      </c>
      <c r="BQ1008">
        <v>0</v>
      </c>
      <c r="BR1008">
        <v>2</v>
      </c>
      <c r="BS1008">
        <v>1.8</v>
      </c>
      <c r="BT1008" t="s">
        <v>116</v>
      </c>
      <c r="BU1008">
        <f>VLOOKUP(Table1[[#This Row],[Reference]],metron,11,FALSE)</f>
        <v>1.5342708579532029</v>
      </c>
      <c r="BV1008">
        <f>VLOOKUP(Table1[[#This Row],[Reference]],metron,12,FALSE)</f>
        <v>0.98593713070196176</v>
      </c>
    </row>
    <row r="1009" spans="1:74" hidden="1" x14ac:dyDescent="0.45">
      <c r="A1009" t="s">
        <v>5407</v>
      </c>
      <c r="B1009">
        <v>1518311160</v>
      </c>
      <c r="C1009" s="3" t="s">
        <v>3070</v>
      </c>
      <c r="D1009" t="s">
        <v>65</v>
      </c>
      <c r="E1009" t="s">
        <v>66</v>
      </c>
      <c r="F1009" t="s">
        <v>81</v>
      </c>
      <c r="G1009" t="s">
        <v>73</v>
      </c>
      <c r="H1009" t="s">
        <v>66</v>
      </c>
      <c r="I1009">
        <f>MROUND(Table1[[#This Row],[Prob_H]]*100,2)/100</f>
        <v>0.48</v>
      </c>
      <c r="J1009">
        <f>1/Table1[[#This Row],[odds_ft_home_team_win]]-Table1[[#This Row],[Margin/3]]</f>
        <v>0.47005302918615616</v>
      </c>
      <c r="K1009">
        <f>1/Table1[[#This Row],[odds_ft_draw]]-Table1[[#This Row],[Margin/3]]</f>
        <v>0.27169617448255218</v>
      </c>
      <c r="L1009">
        <f>1/Table1[[#This Row],[odds_ft_away_team_win]]-Table1[[#This Row],[Margin/3]]</f>
        <v>0.25825079633129167</v>
      </c>
      <c r="M1009">
        <v>6</v>
      </c>
      <c r="N1009">
        <v>1.42</v>
      </c>
      <c r="O1009">
        <v>0.6</v>
      </c>
      <c r="P1009">
        <v>1.44</v>
      </c>
      <c r="Q1009">
        <v>0.76</v>
      </c>
      <c r="R1009" t="str" cm="1">
        <f t="array" ref="R10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09">
        <v>2</v>
      </c>
      <c r="T1009">
        <v>1</v>
      </c>
      <c r="U1009">
        <v>3</v>
      </c>
      <c r="V1009">
        <v>2</v>
      </c>
      <c r="W1009">
        <v>2</v>
      </c>
      <c r="X1009">
        <v>0</v>
      </c>
      <c r="Y1009" t="s">
        <v>3071</v>
      </c>
      <c r="Z1009">
        <v>51</v>
      </c>
      <c r="AA1009">
        <v>3</v>
      </c>
      <c r="AB1009">
        <v>2</v>
      </c>
      <c r="AC1009">
        <v>3</v>
      </c>
      <c r="AD1009">
        <v>0</v>
      </c>
      <c r="AE1009">
        <v>1</v>
      </c>
      <c r="AF1009">
        <v>0</v>
      </c>
      <c r="AG1009">
        <v>1</v>
      </c>
      <c r="AH1009">
        <v>2</v>
      </c>
      <c r="AI1009">
        <v>0</v>
      </c>
      <c r="AJ1009">
        <v>1</v>
      </c>
      <c r="AK1009">
        <v>13</v>
      </c>
      <c r="AL1009">
        <v>13</v>
      </c>
      <c r="AM1009">
        <v>4</v>
      </c>
      <c r="AN1009">
        <v>7</v>
      </c>
      <c r="AO1009">
        <v>9</v>
      </c>
      <c r="AP1009">
        <v>6</v>
      </c>
      <c r="AQ1009">
        <v>17</v>
      </c>
      <c r="AR1009">
        <v>8</v>
      </c>
      <c r="AS1009">
        <v>43</v>
      </c>
      <c r="AT1009">
        <v>57</v>
      </c>
      <c r="AU1009">
        <v>0</v>
      </c>
      <c r="AV1009">
        <v>0</v>
      </c>
      <c r="AW1009">
        <v>2.66</v>
      </c>
      <c r="AX1009">
        <v>49</v>
      </c>
      <c r="AY1009">
        <v>76</v>
      </c>
      <c r="AZ1009">
        <v>48</v>
      </c>
      <c r="BA1009">
        <v>26</v>
      </c>
      <c r="BB1009">
        <v>9</v>
      </c>
      <c r="BC1009">
        <v>31</v>
      </c>
      <c r="BD1009">
        <v>79</v>
      </c>
      <c r="BE1009">
        <v>44</v>
      </c>
      <c r="BF1009">
        <v>75</v>
      </c>
      <c r="BG1009">
        <v>8.2200000000000006</v>
      </c>
      <c r="BH1009">
        <v>4.55</v>
      </c>
      <c r="BI1009">
        <v>2.09</v>
      </c>
      <c r="BJ1009">
        <v>3.57</v>
      </c>
      <c r="BK1009">
        <v>3.75</v>
      </c>
      <c r="BL1009">
        <f>1/Table1[[#This Row],[odds_ft_home_team_win]]+1/Table1[[#This Row],[odds_ft_draw]]+1/Table1[[#This Row],[odds_ft_away_team_win]]-1</f>
        <v>2.5247611006125048E-2</v>
      </c>
      <c r="BM1009">
        <f>Table1[[#This Row],[Margin]]/3</f>
        <v>8.4158703353750166E-3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t="s">
        <v>109</v>
      </c>
      <c r="BU1009">
        <f>VLOOKUP(Table1[[#This Row],[Reference]],metron,11,FALSE)</f>
        <v>1.510877192982456</v>
      </c>
      <c r="BV1009">
        <f>VLOOKUP(Table1[[#This Row],[Reference]],metron,12,FALSE)</f>
        <v>1.0163157894736841</v>
      </c>
    </row>
    <row r="1010" spans="1:74" x14ac:dyDescent="0.45">
      <c r="A1010" t="s">
        <v>5407</v>
      </c>
      <c r="B1010">
        <v>1518318360</v>
      </c>
      <c r="C1010" s="3" t="s">
        <v>3072</v>
      </c>
      <c r="D1010" t="s">
        <v>65</v>
      </c>
      <c r="E1010" t="s">
        <v>66</v>
      </c>
      <c r="F1010" t="s">
        <v>98</v>
      </c>
      <c r="G1010" t="s">
        <v>88</v>
      </c>
      <c r="H1010" t="s">
        <v>66</v>
      </c>
      <c r="I1010">
        <f>MROUND(Table1[[#This Row],[Prob_H]]*100,2)/100</f>
        <v>0.4</v>
      </c>
      <c r="J1010">
        <f>1/Table1[[#This Row],[odds_ft_home_team_win]]-Table1[[#This Row],[Margin/3]]</f>
        <v>0.40274890905492461</v>
      </c>
      <c r="K1010">
        <f>1/Table1[[#This Row],[odds_ft_draw]]-Table1[[#This Row],[Margin/3]]</f>
        <v>0.28448140727487803</v>
      </c>
      <c r="L1010">
        <f>1/Table1[[#This Row],[odds_ft_away_team_win]]-Table1[[#This Row],[Margin/3]]</f>
        <v>0.31276968367019731</v>
      </c>
      <c r="M1010">
        <v>6</v>
      </c>
      <c r="N1010">
        <v>0.64</v>
      </c>
      <c r="O1010">
        <v>1.1000000000000001</v>
      </c>
      <c r="P1010">
        <v>0.59</v>
      </c>
      <c r="Q1010">
        <v>1.1000000000000001</v>
      </c>
      <c r="R1010" t="str" cm="1">
        <f t="array" ref="R10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0">
        <v>0</v>
      </c>
      <c r="T1010">
        <v>2</v>
      </c>
      <c r="U1010">
        <v>2</v>
      </c>
      <c r="V1010">
        <v>1</v>
      </c>
      <c r="W1010">
        <v>0</v>
      </c>
      <c r="X1010">
        <v>1</v>
      </c>
      <c r="Z1010" t="s">
        <v>3073</v>
      </c>
      <c r="AA1010">
        <v>7</v>
      </c>
      <c r="AB1010">
        <v>2</v>
      </c>
      <c r="AC1010">
        <v>2</v>
      </c>
      <c r="AD1010">
        <v>0</v>
      </c>
      <c r="AE1010">
        <v>1</v>
      </c>
      <c r="AF1010">
        <v>0</v>
      </c>
      <c r="AG1010">
        <v>1</v>
      </c>
      <c r="AH1010">
        <v>1</v>
      </c>
      <c r="AI1010">
        <v>0</v>
      </c>
      <c r="AJ1010">
        <v>1</v>
      </c>
      <c r="AK1010">
        <v>14</v>
      </c>
      <c r="AL1010">
        <v>8</v>
      </c>
      <c r="AM1010">
        <v>7</v>
      </c>
      <c r="AN1010">
        <v>5</v>
      </c>
      <c r="AO1010">
        <v>7</v>
      </c>
      <c r="AP1010">
        <v>3</v>
      </c>
      <c r="AQ1010">
        <v>11</v>
      </c>
      <c r="AR1010">
        <v>13</v>
      </c>
      <c r="AS1010">
        <v>51</v>
      </c>
      <c r="AT1010">
        <v>49</v>
      </c>
      <c r="AU1010">
        <v>0</v>
      </c>
      <c r="AV1010">
        <v>0</v>
      </c>
      <c r="AW1010">
        <v>2.63</v>
      </c>
      <c r="AX1010">
        <v>82</v>
      </c>
      <c r="AY1010">
        <v>87</v>
      </c>
      <c r="AZ1010">
        <v>62</v>
      </c>
      <c r="BA1010">
        <v>24</v>
      </c>
      <c r="BB1010">
        <v>0</v>
      </c>
      <c r="BC1010">
        <v>34</v>
      </c>
      <c r="BD1010">
        <v>82</v>
      </c>
      <c r="BE1010">
        <v>38</v>
      </c>
      <c r="BF1010">
        <v>62</v>
      </c>
      <c r="BG1010">
        <v>11.4</v>
      </c>
      <c r="BH1010">
        <v>4.72</v>
      </c>
      <c r="BI1010">
        <v>2.4300000000000002</v>
      </c>
      <c r="BJ1010">
        <v>3.41</v>
      </c>
      <c r="BK1010">
        <v>3.11</v>
      </c>
      <c r="BL1010">
        <f>1/Table1[[#This Row],[odds_ft_home_team_win]]+1/Table1[[#This Row],[odds_ft_draw]]+1/Table1[[#This Row],[odds_ft_away_team_win]]-1</f>
        <v>2.6321174069793951E-2</v>
      </c>
      <c r="BM1010">
        <f>Table1[[#This Row],[Margin]]/3</f>
        <v>8.773724689931317E-3</v>
      </c>
      <c r="BN1010">
        <v>1.26</v>
      </c>
      <c r="BO1010">
        <v>1.83</v>
      </c>
      <c r="BP1010">
        <v>3.1</v>
      </c>
      <c r="BQ1010">
        <v>0</v>
      </c>
      <c r="BR1010">
        <v>1.74</v>
      </c>
      <c r="BS1010">
        <v>2.1</v>
      </c>
      <c r="BT1010" t="s">
        <v>2745</v>
      </c>
      <c r="BU1010">
        <f>VLOOKUP(Table1[[#This Row],[Reference]],metron,11,FALSE)</f>
        <v>1.344038264434575</v>
      </c>
      <c r="BV1010">
        <f>VLOOKUP(Table1[[#This Row],[Reference]],metron,12,FALSE)</f>
        <v>1.1515772691037469</v>
      </c>
    </row>
    <row r="1011" spans="1:74" x14ac:dyDescent="0.45">
      <c r="A1011" t="s">
        <v>5407</v>
      </c>
      <c r="B1011">
        <v>1518372000</v>
      </c>
      <c r="C1011" s="3" t="s">
        <v>3074</v>
      </c>
      <c r="D1011" t="s">
        <v>65</v>
      </c>
      <c r="E1011" t="s">
        <v>66</v>
      </c>
      <c r="F1011" t="s">
        <v>97</v>
      </c>
      <c r="G1011" t="s">
        <v>85</v>
      </c>
      <c r="H1011" t="s">
        <v>66</v>
      </c>
      <c r="I1011">
        <f>MROUND(Table1[[#This Row],[Prob_H]]*100,2)/100</f>
        <v>0.28000000000000003</v>
      </c>
      <c r="J1011">
        <f>1/Table1[[#This Row],[odds_ft_home_team_win]]-Table1[[#This Row],[Margin/3]]</f>
        <v>0.2899844465741675</v>
      </c>
      <c r="K1011">
        <f>1/Table1[[#This Row],[odds_ft_draw]]-Table1[[#This Row],[Margin/3]]</f>
        <v>0.27800993517699862</v>
      </c>
      <c r="L1011">
        <f>1/Table1[[#This Row],[odds_ft_away_team_win]]-Table1[[#This Row],[Margin/3]]</f>
        <v>0.43200561824883382</v>
      </c>
      <c r="M1011">
        <v>6</v>
      </c>
      <c r="N1011">
        <v>2.08</v>
      </c>
      <c r="O1011">
        <v>1.92</v>
      </c>
      <c r="P1011">
        <v>2.2400000000000002</v>
      </c>
      <c r="Q1011">
        <v>1.62</v>
      </c>
      <c r="R1011" t="str" cm="1">
        <f t="array" ref="R10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1">
        <v>2</v>
      </c>
      <c r="T1011">
        <v>1</v>
      </c>
      <c r="U1011">
        <v>3</v>
      </c>
      <c r="V1011">
        <v>0</v>
      </c>
      <c r="W1011">
        <v>0</v>
      </c>
      <c r="X1011">
        <v>0</v>
      </c>
      <c r="Y1011" t="s">
        <v>3075</v>
      </c>
      <c r="Z1011" t="s">
        <v>184</v>
      </c>
      <c r="AA1011">
        <v>6</v>
      </c>
      <c r="AB1011">
        <v>4</v>
      </c>
      <c r="AC1011">
        <v>3</v>
      </c>
      <c r="AD1011">
        <v>0</v>
      </c>
      <c r="AE1011">
        <v>2</v>
      </c>
      <c r="AF1011">
        <v>1</v>
      </c>
      <c r="AG1011">
        <v>2</v>
      </c>
      <c r="AH1011">
        <v>1</v>
      </c>
      <c r="AI1011">
        <v>3</v>
      </c>
      <c r="AJ1011">
        <v>0</v>
      </c>
      <c r="AK1011">
        <v>10</v>
      </c>
      <c r="AL1011">
        <v>7</v>
      </c>
      <c r="AM1011">
        <v>5</v>
      </c>
      <c r="AN1011">
        <v>3</v>
      </c>
      <c r="AO1011">
        <v>5</v>
      </c>
      <c r="AP1011">
        <v>4</v>
      </c>
      <c r="AQ1011">
        <v>24</v>
      </c>
      <c r="AR1011">
        <v>8</v>
      </c>
      <c r="AS1011">
        <v>56</v>
      </c>
      <c r="AT1011">
        <v>44</v>
      </c>
      <c r="AU1011">
        <v>0</v>
      </c>
      <c r="AV1011">
        <v>0</v>
      </c>
      <c r="AW1011">
        <v>2.62</v>
      </c>
      <c r="AX1011">
        <v>70</v>
      </c>
      <c r="AY1011">
        <v>81</v>
      </c>
      <c r="AZ1011">
        <v>58</v>
      </c>
      <c r="BA1011">
        <v>23</v>
      </c>
      <c r="BB1011">
        <v>8</v>
      </c>
      <c r="BC1011">
        <v>35</v>
      </c>
      <c r="BD1011">
        <v>77</v>
      </c>
      <c r="BE1011">
        <v>43</v>
      </c>
      <c r="BF1011">
        <v>77</v>
      </c>
      <c r="BG1011">
        <v>12.77</v>
      </c>
      <c r="BH1011">
        <v>5</v>
      </c>
      <c r="BI1011">
        <v>3.35</v>
      </c>
      <c r="BJ1011">
        <v>3.49</v>
      </c>
      <c r="BK1011">
        <v>2.27</v>
      </c>
      <c r="BL1011">
        <f>1/Table1[[#This Row],[odds_ft_home_team_win]]+1/Table1[[#This Row],[odds_ft_draw]]+1/Table1[[#This Row],[odds_ft_away_team_win]]-1</f>
        <v>2.5569048337198863E-2</v>
      </c>
      <c r="BM1011">
        <f>Table1[[#This Row],[Margin]]/3</f>
        <v>8.5230161123996204E-3</v>
      </c>
      <c r="BN1011">
        <v>1.27</v>
      </c>
      <c r="BO1011">
        <v>1.87</v>
      </c>
      <c r="BP1011">
        <v>3.2</v>
      </c>
      <c r="BQ1011">
        <v>0</v>
      </c>
      <c r="BR1011">
        <v>1.77</v>
      </c>
      <c r="BS1011">
        <v>2.0499999999999998</v>
      </c>
      <c r="BT1011" t="s">
        <v>100</v>
      </c>
      <c r="BU1011">
        <f>VLOOKUP(Table1[[#This Row],[Reference]],metron,11,FALSE)</f>
        <v>1.128766254360926</v>
      </c>
      <c r="BV1011">
        <f>VLOOKUP(Table1[[#This Row],[Reference]],metron,12,FALSE)</f>
        <v>1.415794481446242</v>
      </c>
    </row>
    <row r="1012" spans="1:74" x14ac:dyDescent="0.45">
      <c r="A1012" t="s">
        <v>5407</v>
      </c>
      <c r="B1012">
        <v>1518393600</v>
      </c>
      <c r="C1012" s="3" t="s">
        <v>3076</v>
      </c>
      <c r="D1012" t="s">
        <v>65</v>
      </c>
      <c r="E1012" t="s">
        <v>66</v>
      </c>
      <c r="F1012" t="s">
        <v>611</v>
      </c>
      <c r="G1012" t="s">
        <v>103</v>
      </c>
      <c r="H1012" t="s">
        <v>66</v>
      </c>
      <c r="I1012">
        <f>MROUND(Table1[[#This Row],[Prob_H]]*100,2)/100</f>
        <v>0.28000000000000003</v>
      </c>
      <c r="J1012">
        <f>1/Table1[[#This Row],[odds_ft_home_team_win]]-Table1[[#This Row],[Margin/3]]</f>
        <v>0.28805921481411523</v>
      </c>
      <c r="K1012">
        <f>1/Table1[[#This Row],[odds_ft_draw]]-Table1[[#This Row],[Margin/3]]</f>
        <v>0.28202098418820953</v>
      </c>
      <c r="L1012">
        <f>1/Table1[[#This Row],[odds_ft_away_team_win]]-Table1[[#This Row],[Margin/3]]</f>
        <v>0.42991980099767507</v>
      </c>
      <c r="M1012">
        <v>6</v>
      </c>
      <c r="N1012">
        <v>1.1000000000000001</v>
      </c>
      <c r="O1012">
        <v>0.6</v>
      </c>
      <c r="P1012">
        <v>1.06</v>
      </c>
      <c r="Q1012">
        <v>0.88</v>
      </c>
      <c r="R1012" t="str" cm="1">
        <f t="array" ref="R10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2">
        <v>0</v>
      </c>
      <c r="T1012">
        <v>1</v>
      </c>
      <c r="U1012">
        <v>1</v>
      </c>
      <c r="V1012">
        <v>1</v>
      </c>
      <c r="W1012">
        <v>0</v>
      </c>
      <c r="X1012">
        <v>1</v>
      </c>
      <c r="Z1012">
        <v>35</v>
      </c>
      <c r="AA1012">
        <v>6</v>
      </c>
      <c r="AB1012">
        <v>5</v>
      </c>
      <c r="AC1012">
        <v>2</v>
      </c>
      <c r="AD1012">
        <v>0</v>
      </c>
      <c r="AE1012">
        <v>3</v>
      </c>
      <c r="AF1012">
        <v>0</v>
      </c>
      <c r="AG1012">
        <v>1</v>
      </c>
      <c r="AH1012">
        <v>1</v>
      </c>
      <c r="AI1012">
        <v>3</v>
      </c>
      <c r="AJ1012">
        <v>0</v>
      </c>
      <c r="AK1012">
        <v>11</v>
      </c>
      <c r="AL1012">
        <v>5</v>
      </c>
      <c r="AM1012">
        <v>4</v>
      </c>
      <c r="AN1012">
        <v>4</v>
      </c>
      <c r="AO1012">
        <v>7</v>
      </c>
      <c r="AP1012">
        <v>1</v>
      </c>
      <c r="AQ1012">
        <v>22</v>
      </c>
      <c r="AR1012">
        <v>12</v>
      </c>
      <c r="AS1012">
        <v>57</v>
      </c>
      <c r="AT1012">
        <v>43</v>
      </c>
      <c r="AU1012">
        <v>0</v>
      </c>
      <c r="AV1012">
        <v>0</v>
      </c>
      <c r="AW1012">
        <v>2.7</v>
      </c>
      <c r="AX1012">
        <v>60</v>
      </c>
      <c r="AY1012">
        <v>80</v>
      </c>
      <c r="AZ1012">
        <v>45</v>
      </c>
      <c r="BA1012">
        <v>30</v>
      </c>
      <c r="BB1012">
        <v>15</v>
      </c>
      <c r="BC1012">
        <v>35</v>
      </c>
      <c r="BD1012">
        <v>80</v>
      </c>
      <c r="BE1012">
        <v>30</v>
      </c>
      <c r="BF1012">
        <v>80</v>
      </c>
      <c r="BG1012">
        <v>10.199999999999999</v>
      </c>
      <c r="BH1012">
        <v>4.7</v>
      </c>
      <c r="BI1012">
        <v>3.37</v>
      </c>
      <c r="BJ1012">
        <v>3.44</v>
      </c>
      <c r="BK1012">
        <v>2.2799999999999998</v>
      </c>
      <c r="BL1012">
        <f>1/Table1[[#This Row],[odds_ft_home_team_win]]+1/Table1[[#This Row],[odds_ft_draw]]+1/Table1[[#This Row],[odds_ft_away_team_win]]-1</f>
        <v>2.6030070691185347E-2</v>
      </c>
      <c r="BM1012">
        <f>Table1[[#This Row],[Margin]]/3</f>
        <v>8.6766902303951152E-3</v>
      </c>
      <c r="BN1012">
        <v>1.3</v>
      </c>
      <c r="BO1012">
        <v>1.95</v>
      </c>
      <c r="BP1012">
        <v>3.4</v>
      </c>
      <c r="BQ1012">
        <v>0</v>
      </c>
      <c r="BR1012">
        <v>1.83</v>
      </c>
      <c r="BS1012">
        <v>2</v>
      </c>
      <c r="BT1012" t="s">
        <v>614</v>
      </c>
      <c r="BU1012">
        <f>VLOOKUP(Table1[[#This Row],[Reference]],metron,11,FALSE)</f>
        <v>1.128766254360926</v>
      </c>
      <c r="BV1012">
        <f>VLOOKUP(Table1[[#This Row],[Reference]],metron,12,FALSE)</f>
        <v>1.415794481446242</v>
      </c>
    </row>
    <row r="1013" spans="1:74" x14ac:dyDescent="0.45">
      <c r="A1013" t="s">
        <v>5406</v>
      </c>
      <c r="B1013">
        <v>1534896000</v>
      </c>
      <c r="C1013" s="3" t="s">
        <v>3325</v>
      </c>
      <c r="D1013" t="s">
        <v>65</v>
      </c>
      <c r="E1013" t="s">
        <v>66</v>
      </c>
      <c r="F1013" t="s">
        <v>78</v>
      </c>
      <c r="G1013" t="s">
        <v>103</v>
      </c>
      <c r="H1013" t="s">
        <v>66</v>
      </c>
      <c r="I1013">
        <f>MROUND(Table1[[#This Row],[Prob_H]]*100,2)/100</f>
        <v>0.34</v>
      </c>
      <c r="J1013">
        <f>1/Table1[[#This Row],[odds_ft_home_team_win]]-Table1[[#This Row],[Margin/3]]</f>
        <v>0.34590347923681258</v>
      </c>
      <c r="K1013">
        <f>1/Table1[[#This Row],[odds_ft_draw]]-Table1[[#This Row],[Margin/3]]</f>
        <v>0.27856341189674527</v>
      </c>
      <c r="L1013">
        <f>1/Table1[[#This Row],[odds_ft_away_team_win]]-Table1[[#This Row],[Margin/3]]</f>
        <v>0.37553310886644226</v>
      </c>
      <c r="M1013">
        <v>6</v>
      </c>
      <c r="N1013">
        <v>3</v>
      </c>
      <c r="O1013">
        <v>0.5</v>
      </c>
      <c r="P1013">
        <v>1.1200000000000001</v>
      </c>
      <c r="Q1013">
        <v>0.78</v>
      </c>
      <c r="R1013" t="str" cm="1">
        <f t="array" ref="R10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13">
        <v>1</v>
      </c>
      <c r="T1013">
        <v>1</v>
      </c>
      <c r="U1013">
        <v>2</v>
      </c>
      <c r="V1013">
        <v>1</v>
      </c>
      <c r="W1013">
        <v>1</v>
      </c>
      <c r="X1013">
        <v>0</v>
      </c>
      <c r="Y1013">
        <v>37</v>
      </c>
      <c r="Z1013">
        <v>77</v>
      </c>
      <c r="AA1013">
        <v>6</v>
      </c>
      <c r="AB1013">
        <v>10</v>
      </c>
      <c r="AC1013">
        <v>2</v>
      </c>
      <c r="AD1013">
        <v>0</v>
      </c>
      <c r="AE1013">
        <v>1</v>
      </c>
      <c r="AF1013">
        <v>0</v>
      </c>
      <c r="AG1013">
        <v>0</v>
      </c>
      <c r="AH1013">
        <v>2</v>
      </c>
      <c r="AI1013">
        <v>0</v>
      </c>
      <c r="AJ1013">
        <v>1</v>
      </c>
      <c r="AK1013">
        <v>9</v>
      </c>
      <c r="AL1013">
        <v>30</v>
      </c>
      <c r="AM1013">
        <v>3</v>
      </c>
      <c r="AN1013">
        <v>6</v>
      </c>
      <c r="AO1013">
        <v>6</v>
      </c>
      <c r="AP1013">
        <v>24</v>
      </c>
      <c r="AQ1013">
        <v>14</v>
      </c>
      <c r="AR1013">
        <v>8</v>
      </c>
      <c r="AS1013">
        <v>39</v>
      </c>
      <c r="AT1013">
        <v>61</v>
      </c>
      <c r="AU1013">
        <v>1.07</v>
      </c>
      <c r="AV1013">
        <v>2.69</v>
      </c>
      <c r="AW1013">
        <v>2</v>
      </c>
      <c r="AX1013">
        <v>50</v>
      </c>
      <c r="AY1013">
        <v>50</v>
      </c>
      <c r="AZ1013">
        <v>50</v>
      </c>
      <c r="BA1013">
        <v>25</v>
      </c>
      <c r="BB1013">
        <v>0</v>
      </c>
      <c r="BC1013">
        <v>0</v>
      </c>
      <c r="BD1013">
        <v>25</v>
      </c>
      <c r="BE1013">
        <v>50</v>
      </c>
      <c r="BF1013">
        <v>75</v>
      </c>
      <c r="BG1013">
        <v>13.5</v>
      </c>
      <c r="BH1013">
        <v>4</v>
      </c>
      <c r="BI1013">
        <v>2.7</v>
      </c>
      <c r="BJ1013">
        <v>3.3</v>
      </c>
      <c r="BK1013">
        <v>2.5</v>
      </c>
      <c r="BL1013">
        <f>1/Table1[[#This Row],[odds_ft_home_team_win]]+1/Table1[[#This Row],[odds_ft_draw]]+1/Table1[[#This Row],[odds_ft_away_team_win]]-1</f>
        <v>7.3400673400673355E-2</v>
      </c>
      <c r="BM1013">
        <f>Table1[[#This Row],[Margin]]/3</f>
        <v>2.4466891133557784E-2</v>
      </c>
      <c r="BN1013">
        <v>1.25</v>
      </c>
      <c r="BO1013">
        <v>1.8</v>
      </c>
      <c r="BP1013">
        <v>3.05</v>
      </c>
      <c r="BQ1013">
        <v>0</v>
      </c>
      <c r="BR1013">
        <v>1.71</v>
      </c>
      <c r="BS1013">
        <v>2.15</v>
      </c>
      <c r="BT1013" t="s">
        <v>106</v>
      </c>
      <c r="BU1013">
        <f>VLOOKUP(Table1[[#This Row],[Reference]],metron,11,FALSE)</f>
        <v>1.228921489601805</v>
      </c>
      <c r="BV1013">
        <f>VLOOKUP(Table1[[#This Row],[Reference]],metron,12,FALSE)</f>
        <v>1.2940512655166849</v>
      </c>
    </row>
    <row r="1014" spans="1:74" x14ac:dyDescent="0.45">
      <c r="A1014" t="s">
        <v>5406</v>
      </c>
      <c r="B1014">
        <v>1534896000</v>
      </c>
      <c r="C1014" s="3" t="s">
        <v>3325</v>
      </c>
      <c r="D1014" t="s">
        <v>65</v>
      </c>
      <c r="E1014" t="s">
        <v>66</v>
      </c>
      <c r="F1014" t="s">
        <v>94</v>
      </c>
      <c r="G1014" t="s">
        <v>80</v>
      </c>
      <c r="H1014" t="s">
        <v>66</v>
      </c>
      <c r="I1014">
        <f>MROUND(Table1[[#This Row],[Prob_H]]*100,2)/100</f>
        <v>0.5</v>
      </c>
      <c r="J1014">
        <f>1/Table1[[#This Row],[odds_ft_home_team_win]]-Table1[[#This Row],[Margin/3]]</f>
        <v>0.50913139148433262</v>
      </c>
      <c r="K1014">
        <f>1/Table1[[#This Row],[odds_ft_draw]]-Table1[[#This Row],[Margin/3]]</f>
        <v>0.26008631890984829</v>
      </c>
      <c r="L1014">
        <f>1/Table1[[#This Row],[odds_ft_away_team_win]]-Table1[[#This Row],[Margin/3]]</f>
        <v>0.23078228960581906</v>
      </c>
      <c r="M1014">
        <v>6</v>
      </c>
      <c r="N1014">
        <v>2</v>
      </c>
      <c r="O1014">
        <v>0.33</v>
      </c>
      <c r="P1014">
        <v>1.47</v>
      </c>
      <c r="Q1014">
        <v>0.61</v>
      </c>
      <c r="R1014" t="str" cm="1">
        <f t="array" ref="R10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1</v>
      </c>
      <c r="Z1014">
        <v>14</v>
      </c>
      <c r="AA1014">
        <v>0</v>
      </c>
      <c r="AB1014">
        <v>3</v>
      </c>
      <c r="AC1014">
        <v>3</v>
      </c>
      <c r="AD1014">
        <v>0</v>
      </c>
      <c r="AE1014">
        <v>2</v>
      </c>
      <c r="AF1014">
        <v>0</v>
      </c>
      <c r="AG1014">
        <v>0</v>
      </c>
      <c r="AH1014">
        <v>3</v>
      </c>
      <c r="AI1014">
        <v>1</v>
      </c>
      <c r="AJ1014">
        <v>1</v>
      </c>
      <c r="AK1014">
        <v>18</v>
      </c>
      <c r="AL1014">
        <v>10</v>
      </c>
      <c r="AM1014">
        <v>4</v>
      </c>
      <c r="AN1014">
        <v>4</v>
      </c>
      <c r="AO1014">
        <v>14</v>
      </c>
      <c r="AP1014">
        <v>6</v>
      </c>
      <c r="AQ1014">
        <v>10</v>
      </c>
      <c r="AR1014">
        <v>13</v>
      </c>
      <c r="AS1014">
        <v>54</v>
      </c>
      <c r="AT1014">
        <v>46</v>
      </c>
      <c r="AU1014">
        <v>1.78</v>
      </c>
      <c r="AV1014">
        <v>1.1599999999999999</v>
      </c>
      <c r="AW1014">
        <v>3.17</v>
      </c>
      <c r="AX1014">
        <v>42</v>
      </c>
      <c r="AY1014">
        <v>59</v>
      </c>
      <c r="AZ1014">
        <v>59</v>
      </c>
      <c r="BA1014">
        <v>42</v>
      </c>
      <c r="BB1014">
        <v>25</v>
      </c>
      <c r="BC1014">
        <v>59</v>
      </c>
      <c r="BD1014">
        <v>59</v>
      </c>
      <c r="BE1014">
        <v>42</v>
      </c>
      <c r="BF1014">
        <v>59</v>
      </c>
      <c r="BG1014">
        <v>13.67</v>
      </c>
      <c r="BH1014">
        <v>4.83</v>
      </c>
      <c r="BI1014">
        <v>1.87</v>
      </c>
      <c r="BJ1014">
        <v>3.5</v>
      </c>
      <c r="BK1014">
        <v>3.9</v>
      </c>
      <c r="BL1014">
        <f>1/Table1[[#This Row],[odds_ft_home_team_win]]+1/Table1[[#This Row],[odds_ft_draw]]+1/Table1[[#This Row],[odds_ft_away_team_win]]-1</f>
        <v>7.6883900413312167E-2</v>
      </c>
      <c r="BM1014">
        <f>Table1[[#This Row],[Margin]]/3</f>
        <v>2.562796680443739E-2</v>
      </c>
      <c r="BN1014">
        <v>1.26</v>
      </c>
      <c r="BO1014">
        <v>1.83</v>
      </c>
      <c r="BP1014">
        <v>3.1</v>
      </c>
      <c r="BQ1014">
        <v>0</v>
      </c>
      <c r="BR1014">
        <v>1.8</v>
      </c>
      <c r="BS1014">
        <v>2.0499999999999998</v>
      </c>
      <c r="BT1014" t="s">
        <v>124</v>
      </c>
      <c r="BU1014">
        <f>VLOOKUP(Table1[[#This Row],[Reference]],metron,11,FALSE)</f>
        <v>1.5342708579532029</v>
      </c>
      <c r="BV1014">
        <f>VLOOKUP(Table1[[#This Row],[Reference]],metron,12,FALSE)</f>
        <v>0.98593713070196176</v>
      </c>
    </row>
    <row r="1015" spans="1:74" x14ac:dyDescent="0.45">
      <c r="A1015" t="s">
        <v>5406</v>
      </c>
      <c r="B1015">
        <v>1534903200</v>
      </c>
      <c r="C1015" s="3" t="s">
        <v>3326</v>
      </c>
      <c r="D1015" t="s">
        <v>65</v>
      </c>
      <c r="E1015" t="s">
        <v>66</v>
      </c>
      <c r="F1015" t="s">
        <v>73</v>
      </c>
      <c r="G1015" t="s">
        <v>93</v>
      </c>
      <c r="H1015" t="s">
        <v>66</v>
      </c>
      <c r="I1015">
        <f>MROUND(Table1[[#This Row],[Prob_H]]*100,2)/100</f>
        <v>0.4</v>
      </c>
      <c r="J1015">
        <f>1/Table1[[#This Row],[odds_ft_home_team_win]]-Table1[[#This Row],[Margin/3]]</f>
        <v>0.40984141825656556</v>
      </c>
      <c r="K1015">
        <f>1/Table1[[#This Row],[odds_ft_draw]]-Table1[[#This Row],[Margin/3]]</f>
        <v>0.29763945472220366</v>
      </c>
      <c r="L1015">
        <f>1/Table1[[#This Row],[odds_ft_away_team_win]]-Table1[[#This Row],[Margin/3]]</f>
        <v>0.29251912702123078</v>
      </c>
      <c r="M1015">
        <v>6</v>
      </c>
      <c r="N1015">
        <v>1.5</v>
      </c>
      <c r="O1015">
        <v>0.5</v>
      </c>
      <c r="P1015">
        <v>1.35</v>
      </c>
      <c r="Q1015">
        <v>0.71</v>
      </c>
      <c r="R1015" t="str" cm="1">
        <f t="array" ref="R10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5">
        <v>2</v>
      </c>
      <c r="T1015">
        <v>0</v>
      </c>
      <c r="U1015">
        <v>2</v>
      </c>
      <c r="V1015">
        <v>1</v>
      </c>
      <c r="W1015">
        <v>1</v>
      </c>
      <c r="X1015">
        <v>0</v>
      </c>
      <c r="Y1015" t="s">
        <v>2817</v>
      </c>
      <c r="AA1015">
        <v>5</v>
      </c>
      <c r="AB1015">
        <v>8</v>
      </c>
      <c r="AC1015">
        <v>3</v>
      </c>
      <c r="AD1015">
        <v>0</v>
      </c>
      <c r="AE1015">
        <v>5</v>
      </c>
      <c r="AF1015">
        <v>0</v>
      </c>
      <c r="AG1015">
        <v>1</v>
      </c>
      <c r="AH1015">
        <v>2</v>
      </c>
      <c r="AI1015">
        <v>1</v>
      </c>
      <c r="AJ1015">
        <v>4</v>
      </c>
      <c r="AK1015">
        <v>12</v>
      </c>
      <c r="AL1015">
        <v>13</v>
      </c>
      <c r="AM1015">
        <v>5</v>
      </c>
      <c r="AN1015">
        <v>4</v>
      </c>
      <c r="AO1015">
        <v>7</v>
      </c>
      <c r="AP1015">
        <v>9</v>
      </c>
      <c r="AQ1015">
        <v>11</v>
      </c>
      <c r="AR1015">
        <v>14</v>
      </c>
      <c r="AS1015">
        <v>50</v>
      </c>
      <c r="AT1015">
        <v>50</v>
      </c>
      <c r="AU1015">
        <v>1.45</v>
      </c>
      <c r="AV1015">
        <v>1.44</v>
      </c>
      <c r="AW1015">
        <v>2.25</v>
      </c>
      <c r="AX1015">
        <v>50</v>
      </c>
      <c r="AY1015">
        <v>75</v>
      </c>
      <c r="AZ1015">
        <v>75</v>
      </c>
      <c r="BA1015">
        <v>0</v>
      </c>
      <c r="BB1015">
        <v>0</v>
      </c>
      <c r="BC1015">
        <v>50</v>
      </c>
      <c r="BD1015">
        <v>50</v>
      </c>
      <c r="BE1015">
        <v>25</v>
      </c>
      <c r="BF1015">
        <v>50</v>
      </c>
      <c r="BG1015">
        <v>10</v>
      </c>
      <c r="BH1015">
        <v>4.5</v>
      </c>
      <c r="BI1015">
        <v>2.2999999999999998</v>
      </c>
      <c r="BJ1015">
        <v>3.1</v>
      </c>
      <c r="BK1015">
        <v>3.15</v>
      </c>
      <c r="BL1015">
        <f>1/Table1[[#This Row],[odds_ft_home_team_win]]+1/Table1[[#This Row],[odds_ft_draw]]+1/Table1[[#This Row],[odds_ft_away_team_win]]-1</f>
        <v>7.4823571317260029E-2</v>
      </c>
      <c r="BM1015">
        <f>Table1[[#This Row],[Margin]]/3</f>
        <v>2.4941190439086675E-2</v>
      </c>
      <c r="BN1015">
        <v>1.34</v>
      </c>
      <c r="BO1015">
        <v>2.0499999999999998</v>
      </c>
      <c r="BP1015">
        <v>3.75</v>
      </c>
      <c r="BQ1015">
        <v>0</v>
      </c>
      <c r="BR1015">
        <v>1.91</v>
      </c>
      <c r="BS1015">
        <v>1.91</v>
      </c>
      <c r="BT1015" t="s">
        <v>126</v>
      </c>
      <c r="BU1015">
        <f>VLOOKUP(Table1[[#This Row],[Reference]],metron,11,FALSE)</f>
        <v>1.344038264434575</v>
      </c>
      <c r="BV1015">
        <f>VLOOKUP(Table1[[#This Row],[Reference]],metron,12,FALSE)</f>
        <v>1.1515772691037469</v>
      </c>
    </row>
    <row r="1016" spans="1:74" x14ac:dyDescent="0.45">
      <c r="A1016" t="s">
        <v>5406</v>
      </c>
      <c r="B1016">
        <v>1534903200</v>
      </c>
      <c r="C1016" s="3" t="s">
        <v>3326</v>
      </c>
      <c r="D1016" t="s">
        <v>65</v>
      </c>
      <c r="E1016" t="s">
        <v>66</v>
      </c>
      <c r="F1016" t="s">
        <v>98</v>
      </c>
      <c r="G1016" t="s">
        <v>2218</v>
      </c>
      <c r="H1016" t="s">
        <v>66</v>
      </c>
      <c r="I1016">
        <f>MROUND(Table1[[#This Row],[Prob_H]]*100,2)/100</f>
        <v>0.42</v>
      </c>
      <c r="J1016">
        <f>1/Table1[[#This Row],[odds_ft_home_team_win]]-Table1[[#This Row],[Margin/3]]</f>
        <v>0.42637686387686385</v>
      </c>
      <c r="K1016">
        <f>1/Table1[[#This Row],[odds_ft_draw]]-Table1[[#This Row],[Margin/3]]</f>
        <v>0.28433140933140932</v>
      </c>
      <c r="L1016">
        <f>1/Table1[[#This Row],[odds_ft_away_team_win]]-Table1[[#This Row],[Margin/3]]</f>
        <v>0.28929172679172677</v>
      </c>
      <c r="M1016">
        <v>6</v>
      </c>
      <c r="N1016">
        <v>0</v>
      </c>
      <c r="O1016">
        <v>0</v>
      </c>
      <c r="P1016">
        <v>1</v>
      </c>
      <c r="Q1016">
        <v>0.94</v>
      </c>
      <c r="R1016" t="str" cm="1">
        <f t="array" ref="R10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0</v>
      </c>
      <c r="Y1016">
        <v>25</v>
      </c>
      <c r="AA1016">
        <v>4</v>
      </c>
      <c r="AB1016">
        <v>0</v>
      </c>
      <c r="AC1016">
        <v>2</v>
      </c>
      <c r="AD1016">
        <v>0</v>
      </c>
      <c r="AE1016">
        <v>3</v>
      </c>
      <c r="AF1016">
        <v>0</v>
      </c>
      <c r="AG1016">
        <v>1</v>
      </c>
      <c r="AH1016">
        <v>1</v>
      </c>
      <c r="AI1016">
        <v>2</v>
      </c>
      <c r="AJ1016">
        <v>1</v>
      </c>
      <c r="AK1016">
        <v>16</v>
      </c>
      <c r="AL1016">
        <v>12</v>
      </c>
      <c r="AM1016">
        <v>7</v>
      </c>
      <c r="AN1016">
        <v>3</v>
      </c>
      <c r="AO1016">
        <v>9</v>
      </c>
      <c r="AP1016">
        <v>9</v>
      </c>
      <c r="AQ1016">
        <v>14</v>
      </c>
      <c r="AR1016">
        <v>13</v>
      </c>
      <c r="AS1016">
        <v>52</v>
      </c>
      <c r="AT1016">
        <v>48</v>
      </c>
      <c r="AU1016">
        <v>1.82</v>
      </c>
      <c r="AV1016">
        <v>1.25</v>
      </c>
      <c r="AW1016">
        <v>3.75</v>
      </c>
      <c r="AX1016">
        <v>75</v>
      </c>
      <c r="AY1016">
        <v>75</v>
      </c>
      <c r="AZ1016">
        <v>75</v>
      </c>
      <c r="BA1016">
        <v>25</v>
      </c>
      <c r="BB1016">
        <v>25</v>
      </c>
      <c r="BC1016">
        <v>50</v>
      </c>
      <c r="BD1016">
        <v>75</v>
      </c>
      <c r="BE1016">
        <v>50</v>
      </c>
      <c r="BF1016">
        <v>100</v>
      </c>
      <c r="BG1016">
        <v>12.5</v>
      </c>
      <c r="BH1016">
        <v>4</v>
      </c>
      <c r="BI1016">
        <v>2.2000000000000002</v>
      </c>
      <c r="BJ1016">
        <v>3.2</v>
      </c>
      <c r="BK1016">
        <v>3.15</v>
      </c>
      <c r="BL1016">
        <f>1/Table1[[#This Row],[odds_ft_home_team_win]]+1/Table1[[#This Row],[odds_ft_draw]]+1/Table1[[#This Row],[odds_ft_away_team_win]]-1</f>
        <v>8.4505772005772029E-2</v>
      </c>
      <c r="BM1016">
        <f>Table1[[#This Row],[Margin]]/3</f>
        <v>2.8168590668590676E-2</v>
      </c>
      <c r="BN1016">
        <v>1.3</v>
      </c>
      <c r="BO1016">
        <v>1.95</v>
      </c>
      <c r="BP1016">
        <v>3.4</v>
      </c>
      <c r="BQ1016">
        <v>0</v>
      </c>
      <c r="BR1016">
        <v>1.83</v>
      </c>
      <c r="BS1016">
        <v>2</v>
      </c>
      <c r="BT1016" t="s">
        <v>2745</v>
      </c>
      <c r="BU1016">
        <f>VLOOKUP(Table1[[#This Row],[Reference]],metron,11,FALSE)</f>
        <v>1.396960958296362</v>
      </c>
      <c r="BV1016">
        <f>VLOOKUP(Table1[[#This Row],[Reference]],metron,12,FALSE)</f>
        <v>1.091503992901508</v>
      </c>
    </row>
    <row r="1017" spans="1:74" hidden="1" x14ac:dyDescent="0.45">
      <c r="A1017" t="s">
        <v>5412</v>
      </c>
      <c r="B1017">
        <v>1438479000</v>
      </c>
      <c r="C1017" s="3" t="s">
        <v>1658</v>
      </c>
      <c r="D1017" t="s">
        <v>65</v>
      </c>
      <c r="E1017" t="s">
        <v>66</v>
      </c>
      <c r="F1017" t="s">
        <v>78</v>
      </c>
      <c r="G1017" t="s">
        <v>68</v>
      </c>
      <c r="H1017" t="s">
        <v>66</v>
      </c>
      <c r="I1017" t="e">
        <f>MROUND(Table1[[#This Row],[Prob_H]]*100,2)/100</f>
        <v>#DIV/0!</v>
      </c>
      <c r="J1017" t="e">
        <f>1/Table1[[#This Row],[odds_ft_home_team_win]]-Table1[[#This Row],[Margin/3]]</f>
        <v>#DIV/0!</v>
      </c>
      <c r="K1017" t="e">
        <f>1/Table1[[#This Row],[odds_ft_draw]]-Table1[[#This Row],[Margin/3]]</f>
        <v>#DIV/0!</v>
      </c>
      <c r="L1017" t="e">
        <f>1/Table1[[#This Row],[odds_ft_away_team_win]]-Table1[[#This Row],[Margin/3]]</f>
        <v>#DIV/0!</v>
      </c>
      <c r="M1017">
        <v>2</v>
      </c>
      <c r="N1017">
        <v>0</v>
      </c>
      <c r="O1017">
        <v>0</v>
      </c>
      <c r="P1017">
        <v>1.44</v>
      </c>
      <c r="Q1017">
        <v>1.48</v>
      </c>
      <c r="R1017" t="str" cm="1">
        <f t="array" ref="R10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73</v>
      </c>
      <c r="AA1017">
        <v>2</v>
      </c>
      <c r="AB1017">
        <v>0</v>
      </c>
      <c r="AC1017">
        <v>3</v>
      </c>
      <c r="AD1017">
        <v>0</v>
      </c>
      <c r="AE1017">
        <v>1</v>
      </c>
      <c r="AF1017">
        <v>0</v>
      </c>
      <c r="AG1017">
        <v>2</v>
      </c>
      <c r="AH1017">
        <v>1</v>
      </c>
      <c r="AI1017">
        <v>0</v>
      </c>
      <c r="AJ1017">
        <v>1</v>
      </c>
      <c r="AK1017">
        <v>5</v>
      </c>
      <c r="AL1017">
        <v>8</v>
      </c>
      <c r="AM1017">
        <v>4</v>
      </c>
      <c r="AN1017">
        <v>2</v>
      </c>
      <c r="AO1017">
        <v>1</v>
      </c>
      <c r="AP1017">
        <v>6</v>
      </c>
      <c r="AQ1017">
        <v>16</v>
      </c>
      <c r="AR1017">
        <v>10</v>
      </c>
      <c r="AS1017">
        <v>50</v>
      </c>
      <c r="AT1017">
        <v>50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 t="e">
        <f>1/Table1[[#This Row],[odds_ft_home_team_win]]+1/Table1[[#This Row],[odds_ft_draw]]+1/Table1[[#This Row],[odds_ft_away_team_win]]-1</f>
        <v>#DIV/0!</v>
      </c>
      <c r="BM1017" t="e">
        <f>Table1[[#This Row],[Margin]]/3</f>
        <v>#DIV/0!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 t="s">
        <v>106</v>
      </c>
      <c r="BU1017" t="e">
        <f>VLOOKUP(Table1[[#This Row],[Reference]],metron,11,FALSE)</f>
        <v>#DIV/0!</v>
      </c>
      <c r="BV1017" t="e">
        <f>VLOOKUP(Table1[[#This Row],[Reference]],metron,12,FALSE)</f>
        <v>#DIV/0!</v>
      </c>
    </row>
    <row r="1018" spans="1:74" x14ac:dyDescent="0.45">
      <c r="A1018" t="s">
        <v>5406</v>
      </c>
      <c r="B1018">
        <v>1534982400</v>
      </c>
      <c r="C1018" s="3" t="s">
        <v>3327</v>
      </c>
      <c r="D1018" t="s">
        <v>65</v>
      </c>
      <c r="E1018" t="s">
        <v>66</v>
      </c>
      <c r="F1018" t="s">
        <v>77</v>
      </c>
      <c r="G1018" t="s">
        <v>97</v>
      </c>
      <c r="H1018" t="s">
        <v>66</v>
      </c>
      <c r="I1018">
        <f>MROUND(Table1[[#This Row],[Prob_H]]*100,2)/100</f>
        <v>0.48</v>
      </c>
      <c r="J1018">
        <f>1/Table1[[#This Row],[odds_ft_home_team_win]]-Table1[[#This Row],[Margin/3]]</f>
        <v>0.47426647426647434</v>
      </c>
      <c r="K1018">
        <f>1/Table1[[#This Row],[odds_ft_draw]]-Table1[[#This Row],[Margin/3]]</f>
        <v>0.29172679172679178</v>
      </c>
      <c r="L1018">
        <f>1/Table1[[#This Row],[odds_ft_away_team_win]]-Table1[[#This Row],[Margin/3]]</f>
        <v>0.23400673400673402</v>
      </c>
      <c r="M1018">
        <v>6</v>
      </c>
      <c r="N1018">
        <v>3</v>
      </c>
      <c r="O1018">
        <v>1.5</v>
      </c>
      <c r="P1018">
        <v>2.29</v>
      </c>
      <c r="Q1018">
        <v>0.72</v>
      </c>
      <c r="R1018" t="str" cm="1">
        <f t="array" ref="R10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0</v>
      </c>
      <c r="Y1018">
        <v>35</v>
      </c>
      <c r="AA1018">
        <v>2</v>
      </c>
      <c r="AB1018">
        <v>9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16</v>
      </c>
      <c r="AL1018">
        <v>13</v>
      </c>
      <c r="AM1018">
        <v>6</v>
      </c>
      <c r="AN1018">
        <v>2</v>
      </c>
      <c r="AO1018">
        <v>10</v>
      </c>
      <c r="AP1018">
        <v>11</v>
      </c>
      <c r="AQ1018">
        <v>4</v>
      </c>
      <c r="AR1018">
        <v>7</v>
      </c>
      <c r="AS1018">
        <v>44</v>
      </c>
      <c r="AT1018">
        <v>56</v>
      </c>
      <c r="AU1018">
        <v>1.63</v>
      </c>
      <c r="AV1018">
        <v>1.35</v>
      </c>
      <c r="AW1018">
        <v>2.67</v>
      </c>
      <c r="AX1018">
        <v>50</v>
      </c>
      <c r="AY1018">
        <v>84</v>
      </c>
      <c r="AZ1018">
        <v>84</v>
      </c>
      <c r="BA1018">
        <v>0</v>
      </c>
      <c r="BB1018">
        <v>0</v>
      </c>
      <c r="BC1018">
        <v>42</v>
      </c>
      <c r="BD1018">
        <v>67</v>
      </c>
      <c r="BE1018">
        <v>42</v>
      </c>
      <c r="BF1018">
        <v>75</v>
      </c>
      <c r="BG1018">
        <v>9.83</v>
      </c>
      <c r="BH1018">
        <v>7.67</v>
      </c>
      <c r="BI1018">
        <v>2</v>
      </c>
      <c r="BJ1018">
        <v>3.15</v>
      </c>
      <c r="BK1018">
        <v>3.85</v>
      </c>
      <c r="BL1018">
        <f>1/Table1[[#This Row],[odds_ft_home_team_win]]+1/Table1[[#This Row],[odds_ft_draw]]+1/Table1[[#This Row],[odds_ft_away_team_win]]-1</f>
        <v>7.7200577200577047E-2</v>
      </c>
      <c r="BM1018">
        <f>Table1[[#This Row],[Margin]]/3</f>
        <v>2.5733525733525681E-2</v>
      </c>
      <c r="BN1018">
        <v>1.34</v>
      </c>
      <c r="BO1018">
        <v>2.0499999999999998</v>
      </c>
      <c r="BP1018">
        <v>3.7</v>
      </c>
      <c r="BQ1018">
        <v>0</v>
      </c>
      <c r="BR1018">
        <v>1.91</v>
      </c>
      <c r="BS1018">
        <v>1.91</v>
      </c>
      <c r="BT1018" t="s">
        <v>113</v>
      </c>
      <c r="BU1018">
        <f>VLOOKUP(Table1[[#This Row],[Reference]],metron,11,FALSE)</f>
        <v>1.510877192982456</v>
      </c>
      <c r="BV1018">
        <f>VLOOKUP(Table1[[#This Row],[Reference]],metron,12,FALSE)</f>
        <v>1.0163157894736841</v>
      </c>
    </row>
    <row r="1019" spans="1:74" x14ac:dyDescent="0.45">
      <c r="A1019" t="s">
        <v>5406</v>
      </c>
      <c r="B1019">
        <v>1534982400</v>
      </c>
      <c r="C1019" s="3" t="s">
        <v>3327</v>
      </c>
      <c r="D1019" t="s">
        <v>65</v>
      </c>
      <c r="E1019" t="s">
        <v>66</v>
      </c>
      <c r="F1019" t="s">
        <v>81</v>
      </c>
      <c r="G1019" t="s">
        <v>86</v>
      </c>
      <c r="H1019" t="s">
        <v>66</v>
      </c>
      <c r="I1019">
        <f>MROUND(Table1[[#This Row],[Prob_H]]*100,2)/100</f>
        <v>0.32</v>
      </c>
      <c r="J1019">
        <f>1/Table1[[#This Row],[odds_ft_home_team_win]]-Table1[[#This Row],[Margin/3]]</f>
        <v>0.32025163888643909</v>
      </c>
      <c r="K1019">
        <f>1/Table1[[#This Row],[odds_ft_draw]]-Table1[[#This Row],[Margin/3]]</f>
        <v>0.26954169973836606</v>
      </c>
      <c r="L1019">
        <f>1/Table1[[#This Row],[odds_ft_away_team_win]]-Table1[[#This Row],[Margin/3]]</f>
        <v>0.41020666137519474</v>
      </c>
      <c r="M1019">
        <v>6</v>
      </c>
      <c r="N1019">
        <v>1.5</v>
      </c>
      <c r="O1019">
        <v>1.33</v>
      </c>
      <c r="P1019">
        <v>1.6</v>
      </c>
      <c r="Q1019">
        <v>1.5</v>
      </c>
      <c r="R1019" t="str" cm="1">
        <f t="array" ref="R10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19">
        <v>2</v>
      </c>
      <c r="T1019">
        <v>0</v>
      </c>
      <c r="U1019">
        <v>2</v>
      </c>
      <c r="V1019">
        <v>1</v>
      </c>
      <c r="W1019">
        <v>1</v>
      </c>
      <c r="X1019">
        <v>0</v>
      </c>
      <c r="Y1019" t="s">
        <v>3328</v>
      </c>
      <c r="AA1019">
        <v>4</v>
      </c>
      <c r="AB1019">
        <v>3</v>
      </c>
      <c r="AC1019">
        <v>3</v>
      </c>
      <c r="AD1019">
        <v>0</v>
      </c>
      <c r="AE1019">
        <v>4</v>
      </c>
      <c r="AF1019">
        <v>0</v>
      </c>
      <c r="AG1019">
        <v>1</v>
      </c>
      <c r="AH1019">
        <v>2</v>
      </c>
      <c r="AI1019">
        <v>1</v>
      </c>
      <c r="AJ1019">
        <v>3</v>
      </c>
      <c r="AK1019">
        <v>15</v>
      </c>
      <c r="AL1019">
        <v>12</v>
      </c>
      <c r="AM1019">
        <v>6</v>
      </c>
      <c r="AN1019">
        <v>2</v>
      </c>
      <c r="AO1019">
        <v>9</v>
      </c>
      <c r="AP1019">
        <v>10</v>
      </c>
      <c r="AQ1019">
        <v>14</v>
      </c>
      <c r="AR1019">
        <v>19</v>
      </c>
      <c r="AS1019">
        <v>42</v>
      </c>
      <c r="AT1019">
        <v>58</v>
      </c>
      <c r="AU1019">
        <v>1.68</v>
      </c>
      <c r="AV1019">
        <v>1.32</v>
      </c>
      <c r="AW1019">
        <v>3</v>
      </c>
      <c r="AX1019">
        <v>50</v>
      </c>
      <c r="AY1019">
        <v>100</v>
      </c>
      <c r="AZ1019">
        <v>59</v>
      </c>
      <c r="BA1019">
        <v>42</v>
      </c>
      <c r="BB1019">
        <v>0</v>
      </c>
      <c r="BC1019">
        <v>25</v>
      </c>
      <c r="BD1019">
        <v>75</v>
      </c>
      <c r="BE1019">
        <v>84</v>
      </c>
      <c r="BF1019">
        <v>100</v>
      </c>
      <c r="BG1019">
        <v>9.83</v>
      </c>
      <c r="BH1019">
        <v>5.67</v>
      </c>
      <c r="BI1019">
        <v>2.9</v>
      </c>
      <c r="BJ1019">
        <v>3.4</v>
      </c>
      <c r="BK1019">
        <v>2.2999999999999998</v>
      </c>
      <c r="BL1019">
        <f>1/Table1[[#This Row],[odds_ft_home_team_win]]+1/Table1[[#This Row],[odds_ft_draw]]+1/Table1[[#This Row],[odds_ft_away_team_win]]-1</f>
        <v>7.3727841961372498E-2</v>
      </c>
      <c r="BM1019">
        <f>Table1[[#This Row],[Margin]]/3</f>
        <v>2.4575947320457498E-2</v>
      </c>
      <c r="BN1019">
        <v>1.25</v>
      </c>
      <c r="BO1019">
        <v>1.8</v>
      </c>
      <c r="BP1019">
        <v>3</v>
      </c>
      <c r="BQ1019">
        <v>0</v>
      </c>
      <c r="BR1019">
        <v>1.71</v>
      </c>
      <c r="BS1019">
        <v>2.15</v>
      </c>
      <c r="BT1019" t="s">
        <v>109</v>
      </c>
      <c r="BU1019">
        <f>VLOOKUP(Table1[[#This Row],[Reference]],metron,11,FALSE)</f>
        <v>1.210167055864918</v>
      </c>
      <c r="BV1019">
        <f>VLOOKUP(Table1[[#This Row],[Reference]],metron,12,FALSE)</f>
        <v>1.3211783725525419</v>
      </c>
    </row>
    <row r="1020" spans="1:74" x14ac:dyDescent="0.45">
      <c r="A1020" t="s">
        <v>5406</v>
      </c>
      <c r="B1020">
        <v>1534989600</v>
      </c>
      <c r="C1020" s="3" t="s">
        <v>3329</v>
      </c>
      <c r="D1020" t="s">
        <v>65</v>
      </c>
      <c r="E1020" t="s">
        <v>66</v>
      </c>
      <c r="F1020" t="s">
        <v>68</v>
      </c>
      <c r="G1020" t="s">
        <v>611</v>
      </c>
      <c r="H1020" t="s">
        <v>66</v>
      </c>
      <c r="I1020">
        <f>MROUND(Table1[[#This Row],[Prob_H]]*100,2)/100</f>
        <v>0.74</v>
      </c>
      <c r="J1020">
        <f>1/Table1[[#This Row],[odds_ft_home_team_win]]-Table1[[#This Row],[Margin/3]]</f>
        <v>0.74958166287880246</v>
      </c>
      <c r="K1020">
        <f>1/Table1[[#This Row],[odds_ft_draw]]-Table1[[#This Row],[Margin/3]]</f>
        <v>0.17846949708225132</v>
      </c>
      <c r="L1020">
        <f>1/Table1[[#This Row],[odds_ft_away_team_win]]-Table1[[#This Row],[Margin/3]]</f>
        <v>7.1948840038946221E-2</v>
      </c>
      <c r="M1020">
        <v>6</v>
      </c>
      <c r="N1020">
        <v>2</v>
      </c>
      <c r="O1020">
        <v>1.5</v>
      </c>
      <c r="P1020">
        <v>2.19</v>
      </c>
      <c r="Q1020">
        <v>0.35</v>
      </c>
      <c r="R1020" t="str" cm="1">
        <f t="array" ref="R10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20">
        <v>4</v>
      </c>
      <c r="T1020">
        <v>0</v>
      </c>
      <c r="U1020">
        <v>4</v>
      </c>
      <c r="V1020">
        <v>1</v>
      </c>
      <c r="W1020">
        <v>1</v>
      </c>
      <c r="X1020">
        <v>0</v>
      </c>
      <c r="Y1020" t="s">
        <v>3330</v>
      </c>
      <c r="AA1020">
        <v>8</v>
      </c>
      <c r="AB1020">
        <v>4</v>
      </c>
      <c r="AC1020">
        <v>1</v>
      </c>
      <c r="AD1020">
        <v>0</v>
      </c>
      <c r="AE1020">
        <v>2</v>
      </c>
      <c r="AF1020">
        <v>0</v>
      </c>
      <c r="AG1020">
        <v>1</v>
      </c>
      <c r="AH1020">
        <v>0</v>
      </c>
      <c r="AI1020">
        <v>1</v>
      </c>
      <c r="AJ1020">
        <v>1</v>
      </c>
      <c r="AK1020">
        <v>18</v>
      </c>
      <c r="AL1020">
        <v>6</v>
      </c>
      <c r="AM1020">
        <v>7</v>
      </c>
      <c r="AN1020">
        <v>0</v>
      </c>
      <c r="AO1020">
        <v>11</v>
      </c>
      <c r="AP1020">
        <v>6</v>
      </c>
      <c r="AQ1020">
        <v>15</v>
      </c>
      <c r="AR1020">
        <v>12</v>
      </c>
      <c r="AS1020">
        <v>54</v>
      </c>
      <c r="AT1020">
        <v>46</v>
      </c>
      <c r="AU1020">
        <v>1.96</v>
      </c>
      <c r="AV1020">
        <v>0.56000000000000005</v>
      </c>
      <c r="AW1020">
        <v>2.25</v>
      </c>
      <c r="AX1020">
        <v>42</v>
      </c>
      <c r="AY1020">
        <v>84</v>
      </c>
      <c r="AZ1020">
        <v>42</v>
      </c>
      <c r="BA1020">
        <v>0</v>
      </c>
      <c r="BB1020">
        <v>0</v>
      </c>
      <c r="BC1020">
        <v>0</v>
      </c>
      <c r="BD1020">
        <v>59</v>
      </c>
      <c r="BE1020">
        <v>42</v>
      </c>
      <c r="BF1020">
        <v>100</v>
      </c>
      <c r="BG1020">
        <v>12.17</v>
      </c>
      <c r="BH1020">
        <v>5</v>
      </c>
      <c r="BI1020">
        <v>1.29</v>
      </c>
      <c r="BJ1020">
        <v>4.9000000000000004</v>
      </c>
      <c r="BK1020">
        <v>10.25</v>
      </c>
      <c r="BL1020">
        <f>1/Table1[[#This Row],[odds_ft_home_team_win]]+1/Table1[[#This Row],[odds_ft_draw]]+1/Table1[[#This Row],[odds_ft_away_team_win]]-1</f>
        <v>7.6836406712429639E-2</v>
      </c>
      <c r="BM1020">
        <f>Table1[[#This Row],[Margin]]/3</f>
        <v>2.561213557080988E-2</v>
      </c>
      <c r="BN1020">
        <v>1.28</v>
      </c>
      <c r="BO1020">
        <v>1.87</v>
      </c>
      <c r="BP1020">
        <v>3.2</v>
      </c>
      <c r="BQ1020">
        <v>0</v>
      </c>
      <c r="BR1020">
        <v>2.4500000000000002</v>
      </c>
      <c r="BS1020">
        <v>1.56</v>
      </c>
      <c r="BT1020" t="s">
        <v>116</v>
      </c>
      <c r="BU1020">
        <f>VLOOKUP(Table1[[#This Row],[Reference]],metron,11,FALSE)</f>
        <v>2.330420969023034</v>
      </c>
      <c r="BV1020">
        <f>VLOOKUP(Table1[[#This Row],[Reference]],metron,12,FALSE)</f>
        <v>0.68546465448768867</v>
      </c>
    </row>
    <row r="1021" spans="1:74" x14ac:dyDescent="0.45">
      <c r="A1021" t="s">
        <v>5406</v>
      </c>
      <c r="B1021">
        <v>1534989600</v>
      </c>
      <c r="C1021" s="3" t="s">
        <v>3329</v>
      </c>
      <c r="D1021" t="s">
        <v>65</v>
      </c>
      <c r="E1021" t="s">
        <v>66</v>
      </c>
      <c r="F1021" t="s">
        <v>2738</v>
      </c>
      <c r="G1021" t="s">
        <v>85</v>
      </c>
      <c r="H1021" t="s">
        <v>66</v>
      </c>
      <c r="I1021">
        <f>MROUND(Table1[[#This Row],[Prob_H]]*100,2)/100</f>
        <v>0.22</v>
      </c>
      <c r="J1021">
        <f>1/Table1[[#This Row],[odds_ft_home_team_win]]-Table1[[#This Row],[Margin/3]]</f>
        <v>0.22165005171541122</v>
      </c>
      <c r="K1021">
        <f>1/Table1[[#This Row],[odds_ft_draw]]-Table1[[#This Row],[Margin/3]]</f>
        <v>0.26885411852732116</v>
      </c>
      <c r="L1021">
        <f>1/Table1[[#This Row],[odds_ft_away_team_win]]-Table1[[#This Row],[Margin/3]]</f>
        <v>0.50949582975726759</v>
      </c>
      <c r="M1021">
        <v>6</v>
      </c>
      <c r="N1021">
        <v>2</v>
      </c>
      <c r="O1021">
        <v>2</v>
      </c>
      <c r="P1021">
        <v>1.41</v>
      </c>
      <c r="Q1021">
        <v>1.29</v>
      </c>
      <c r="R1021" t="str" cm="1">
        <f t="array" ref="R10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1">
        <v>1</v>
      </c>
      <c r="T1021">
        <v>2</v>
      </c>
      <c r="U1021">
        <v>3</v>
      </c>
      <c r="V1021">
        <v>1</v>
      </c>
      <c r="W1021">
        <v>0</v>
      </c>
      <c r="X1021">
        <v>1</v>
      </c>
      <c r="Y1021">
        <v>71</v>
      </c>
      <c r="Z1021" t="s">
        <v>3331</v>
      </c>
      <c r="AA1021">
        <v>5</v>
      </c>
      <c r="AB1021">
        <v>5</v>
      </c>
      <c r="AC1021">
        <v>3</v>
      </c>
      <c r="AD1021">
        <v>0</v>
      </c>
      <c r="AE1021">
        <v>3</v>
      </c>
      <c r="AF1021">
        <v>0</v>
      </c>
      <c r="AG1021">
        <v>1</v>
      </c>
      <c r="AH1021">
        <v>2</v>
      </c>
      <c r="AI1021">
        <v>0</v>
      </c>
      <c r="AJ1021">
        <v>3</v>
      </c>
      <c r="AK1021">
        <v>8</v>
      </c>
      <c r="AL1021">
        <v>14</v>
      </c>
      <c r="AM1021">
        <v>4</v>
      </c>
      <c r="AN1021">
        <v>6</v>
      </c>
      <c r="AO1021">
        <v>4</v>
      </c>
      <c r="AP1021">
        <v>8</v>
      </c>
      <c r="AQ1021">
        <v>8</v>
      </c>
      <c r="AR1021">
        <v>12</v>
      </c>
      <c r="AS1021">
        <v>48</v>
      </c>
      <c r="AT1021">
        <v>52</v>
      </c>
      <c r="AU1021">
        <v>1.03</v>
      </c>
      <c r="AV1021">
        <v>1.58</v>
      </c>
      <c r="AW1021">
        <v>1.5</v>
      </c>
      <c r="AX1021">
        <v>0</v>
      </c>
      <c r="AY1021">
        <v>59</v>
      </c>
      <c r="AZ1021">
        <v>17</v>
      </c>
      <c r="BA1021">
        <v>0</v>
      </c>
      <c r="BB1021">
        <v>0</v>
      </c>
      <c r="BC1021">
        <v>0</v>
      </c>
      <c r="BD1021">
        <v>42</v>
      </c>
      <c r="BE1021">
        <v>34</v>
      </c>
      <c r="BF1021">
        <v>75</v>
      </c>
      <c r="BG1021">
        <v>11</v>
      </c>
      <c r="BH1021">
        <v>3.67</v>
      </c>
      <c r="BI1021">
        <v>4.05</v>
      </c>
      <c r="BJ1021">
        <v>3.4</v>
      </c>
      <c r="BK1021">
        <v>1.87</v>
      </c>
      <c r="BL1021">
        <f>1/Table1[[#This Row],[odds_ft_home_team_win]]+1/Table1[[#This Row],[odds_ft_draw]]+1/Table1[[#This Row],[odds_ft_away_team_win]]-1</f>
        <v>7.5790585594507132E-2</v>
      </c>
      <c r="BM1021">
        <f>Table1[[#This Row],[Margin]]/3</f>
        <v>2.5263528531502377E-2</v>
      </c>
      <c r="BN1021">
        <v>1.29</v>
      </c>
      <c r="BO1021">
        <v>1.95</v>
      </c>
      <c r="BP1021">
        <v>3.35</v>
      </c>
      <c r="BQ1021">
        <v>0</v>
      </c>
      <c r="BR1021">
        <v>1.91</v>
      </c>
      <c r="BS1021">
        <v>1.91</v>
      </c>
      <c r="BT1021" t="s">
        <v>1292</v>
      </c>
      <c r="BU1021">
        <f>VLOOKUP(Table1[[#This Row],[Reference]],metron,11,FALSE)</f>
        <v>1.0633893919793009</v>
      </c>
      <c r="BV1021">
        <f>VLOOKUP(Table1[[#This Row],[Reference]],metron,12,FALSE)</f>
        <v>1.648124191461837</v>
      </c>
    </row>
    <row r="1022" spans="1:74" x14ac:dyDescent="0.45">
      <c r="A1022" t="s">
        <v>5406</v>
      </c>
      <c r="B1022">
        <v>1534989960</v>
      </c>
      <c r="C1022" s="3" t="s">
        <v>3332</v>
      </c>
      <c r="D1022" t="s">
        <v>65</v>
      </c>
      <c r="E1022" t="s">
        <v>66</v>
      </c>
      <c r="F1022" t="s">
        <v>72</v>
      </c>
      <c r="G1022" t="s">
        <v>88</v>
      </c>
      <c r="H1022" t="s">
        <v>66</v>
      </c>
      <c r="I1022">
        <f>MROUND(Table1[[#This Row],[Prob_H]]*100,2)/100</f>
        <v>0.46</v>
      </c>
      <c r="J1022">
        <f>1/Table1[[#This Row],[odds_ft_home_team_win]]-Table1[[#This Row],[Margin/3]]</f>
        <v>0.45161119074162548</v>
      </c>
      <c r="K1022">
        <f>1/Table1[[#This Row],[odds_ft_draw]]-Table1[[#This Row],[Margin/3]]</f>
        <v>0.28311302224345702</v>
      </c>
      <c r="L1022">
        <f>1/Table1[[#This Row],[odds_ft_away_team_win]]-Table1[[#This Row],[Margin/3]]</f>
        <v>0.26527578701491744</v>
      </c>
      <c r="M1022">
        <v>6</v>
      </c>
      <c r="N1022">
        <v>1.67</v>
      </c>
      <c r="O1022">
        <v>1.5</v>
      </c>
      <c r="P1022">
        <v>1.72</v>
      </c>
      <c r="Q1022">
        <v>0.78</v>
      </c>
      <c r="R1022" t="str" cm="1">
        <f t="array" ref="R10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22">
        <v>2</v>
      </c>
      <c r="T1022">
        <v>2</v>
      </c>
      <c r="U1022">
        <v>4</v>
      </c>
      <c r="V1022">
        <v>0</v>
      </c>
      <c r="W1022">
        <v>0</v>
      </c>
      <c r="X1022">
        <v>0</v>
      </c>
      <c r="Y1022" t="s">
        <v>3333</v>
      </c>
      <c r="Z1022" t="s">
        <v>3334</v>
      </c>
      <c r="AA1022">
        <v>10</v>
      </c>
      <c r="AB1022">
        <v>6</v>
      </c>
      <c r="AC1022">
        <v>2</v>
      </c>
      <c r="AD1022">
        <v>0</v>
      </c>
      <c r="AE1022">
        <v>1</v>
      </c>
      <c r="AF1022">
        <v>0</v>
      </c>
      <c r="AG1022">
        <v>0</v>
      </c>
      <c r="AH1022">
        <v>2</v>
      </c>
      <c r="AI1022">
        <v>1</v>
      </c>
      <c r="AJ1022">
        <v>0</v>
      </c>
      <c r="AK1022">
        <v>16</v>
      </c>
      <c r="AL1022">
        <v>13</v>
      </c>
      <c r="AM1022">
        <v>6</v>
      </c>
      <c r="AN1022">
        <v>4</v>
      </c>
      <c r="AO1022">
        <v>10</v>
      </c>
      <c r="AP1022">
        <v>9</v>
      </c>
      <c r="AQ1022">
        <v>10</v>
      </c>
      <c r="AR1022">
        <v>13</v>
      </c>
      <c r="AS1022">
        <v>57</v>
      </c>
      <c r="AT1022">
        <v>43</v>
      </c>
      <c r="AU1022">
        <v>1.89</v>
      </c>
      <c r="AV1022">
        <v>1.34</v>
      </c>
      <c r="AW1022">
        <v>2.92</v>
      </c>
      <c r="AX1022">
        <v>100</v>
      </c>
      <c r="AY1022">
        <v>100</v>
      </c>
      <c r="AZ1022">
        <v>67</v>
      </c>
      <c r="BA1022">
        <v>25</v>
      </c>
      <c r="BB1022">
        <v>0</v>
      </c>
      <c r="BC1022">
        <v>25</v>
      </c>
      <c r="BD1022">
        <v>25</v>
      </c>
      <c r="BE1022">
        <v>75</v>
      </c>
      <c r="BF1022">
        <v>100</v>
      </c>
      <c r="BG1022">
        <v>7.33</v>
      </c>
      <c r="BH1022">
        <v>5.67</v>
      </c>
      <c r="BI1022">
        <v>2.1</v>
      </c>
      <c r="BJ1022">
        <v>3.25</v>
      </c>
      <c r="BK1022">
        <v>3.45</v>
      </c>
      <c r="BL1022">
        <f>1/Table1[[#This Row],[odds_ft_home_team_win]]+1/Table1[[#This Row],[odds_ft_draw]]+1/Table1[[#This Row],[odds_ft_away_team_win]]-1</f>
        <v>7.3737856346552055E-2</v>
      </c>
      <c r="BM1022">
        <f>Table1[[#This Row],[Margin]]/3</f>
        <v>2.4579285448850685E-2</v>
      </c>
      <c r="BN1022">
        <v>1.34</v>
      </c>
      <c r="BO1022">
        <v>2.0499999999999998</v>
      </c>
      <c r="BP1022">
        <v>3.75</v>
      </c>
      <c r="BQ1022">
        <v>0</v>
      </c>
      <c r="BR1022">
        <v>1.95</v>
      </c>
      <c r="BS1022">
        <v>1.87</v>
      </c>
      <c r="BT1022" t="s">
        <v>75</v>
      </c>
      <c r="BU1022">
        <f>VLOOKUP(Table1[[#This Row],[Reference]],metron,11,FALSE)</f>
        <v>1.4888836329233679</v>
      </c>
      <c r="BV1022">
        <f>VLOOKUP(Table1[[#This Row],[Reference]],metron,12,FALSE)</f>
        <v>1.0516792809839171</v>
      </c>
    </row>
    <row r="1023" spans="1:74" x14ac:dyDescent="0.45">
      <c r="A1023" t="s">
        <v>5405</v>
      </c>
      <c r="B1023">
        <v>1549674000</v>
      </c>
      <c r="C1023" s="3" t="s">
        <v>3590</v>
      </c>
      <c r="D1023" t="s">
        <v>65</v>
      </c>
      <c r="E1023" t="s">
        <v>66</v>
      </c>
      <c r="F1023" t="s">
        <v>611</v>
      </c>
      <c r="G1023" t="s">
        <v>68</v>
      </c>
      <c r="H1023" t="s">
        <v>66</v>
      </c>
      <c r="I1023">
        <f>MROUND(Table1[[#This Row],[Prob_H]]*100,2)/100</f>
        <v>0.12</v>
      </c>
      <c r="J1023">
        <f>1/Table1[[#This Row],[odds_ft_home_team_win]]-Table1[[#This Row],[Margin/3]]</f>
        <v>0.12837607643966437</v>
      </c>
      <c r="K1023">
        <f>1/Table1[[#This Row],[odds_ft_draw]]-Table1[[#This Row],[Margin/3]]</f>
        <v>0.20863143439680071</v>
      </c>
      <c r="L1023">
        <f>1/Table1[[#This Row],[odds_ft_away_team_win]]-Table1[[#This Row],[Margin/3]]</f>
        <v>0.66299248916353504</v>
      </c>
      <c r="M1023">
        <v>6</v>
      </c>
      <c r="N1023">
        <v>0.55000000000000004</v>
      </c>
      <c r="O1023">
        <v>1.58</v>
      </c>
      <c r="P1023">
        <v>0.47</v>
      </c>
      <c r="Q1023">
        <v>1.52</v>
      </c>
      <c r="R1023" t="str" cm="1">
        <f t="array" ref="R10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3">
        <v>0</v>
      </c>
      <c r="T1023">
        <v>2</v>
      </c>
      <c r="U1023">
        <v>2</v>
      </c>
      <c r="V1023">
        <v>0</v>
      </c>
      <c r="W1023">
        <v>0</v>
      </c>
      <c r="X1023">
        <v>0</v>
      </c>
      <c r="Z1023" t="s">
        <v>3591</v>
      </c>
      <c r="AA1023">
        <v>2</v>
      </c>
      <c r="AB1023">
        <v>5</v>
      </c>
      <c r="AC1023">
        <v>1</v>
      </c>
      <c r="AD1023">
        <v>1</v>
      </c>
      <c r="AE1023">
        <v>1</v>
      </c>
      <c r="AF1023">
        <v>0</v>
      </c>
      <c r="AG1023">
        <v>1</v>
      </c>
      <c r="AH1023">
        <v>1</v>
      </c>
      <c r="AI1023">
        <v>1</v>
      </c>
      <c r="AJ1023">
        <v>0</v>
      </c>
      <c r="AK1023">
        <v>3</v>
      </c>
      <c r="AL1023">
        <v>24</v>
      </c>
      <c r="AM1023">
        <v>0</v>
      </c>
      <c r="AN1023">
        <v>9</v>
      </c>
      <c r="AO1023">
        <v>3</v>
      </c>
      <c r="AP1023">
        <v>15</v>
      </c>
      <c r="AQ1023">
        <v>10</v>
      </c>
      <c r="AR1023">
        <v>14</v>
      </c>
      <c r="AS1023">
        <v>41</v>
      </c>
      <c r="AT1023">
        <v>59</v>
      </c>
      <c r="AU1023">
        <v>0.38</v>
      </c>
      <c r="AV1023">
        <v>2.54</v>
      </c>
      <c r="AW1023">
        <v>2.66</v>
      </c>
      <c r="AX1023">
        <v>43</v>
      </c>
      <c r="AY1023">
        <v>70</v>
      </c>
      <c r="AZ1023">
        <v>44</v>
      </c>
      <c r="BA1023">
        <v>39</v>
      </c>
      <c r="BB1023">
        <v>13</v>
      </c>
      <c r="BC1023">
        <v>31</v>
      </c>
      <c r="BD1023">
        <v>62</v>
      </c>
      <c r="BE1023">
        <v>56</v>
      </c>
      <c r="BF1023">
        <v>74</v>
      </c>
      <c r="BG1023">
        <v>8.74</v>
      </c>
      <c r="BH1023">
        <v>5.83</v>
      </c>
      <c r="BI1023">
        <v>6.45</v>
      </c>
      <c r="BJ1023">
        <v>4.25</v>
      </c>
      <c r="BK1023">
        <v>1.45</v>
      </c>
      <c r="BL1023">
        <f>1/Table1[[#This Row],[odds_ft_home_team_win]]+1/Table1[[#This Row],[odds_ft_draw]]+1/Table1[[#This Row],[odds_ft_away_team_win]]-1</f>
        <v>7.9988049750774337E-2</v>
      </c>
      <c r="BM1023">
        <f>Table1[[#This Row],[Margin]]/3</f>
        <v>2.6662683250258112E-2</v>
      </c>
      <c r="BN1023">
        <v>1.31</v>
      </c>
      <c r="BO1023">
        <v>1.95</v>
      </c>
      <c r="BP1023">
        <v>3.45</v>
      </c>
      <c r="BQ1023">
        <v>0</v>
      </c>
      <c r="BR1023">
        <v>2.15</v>
      </c>
      <c r="BS1023">
        <v>1.62</v>
      </c>
      <c r="BT1023" t="s">
        <v>614</v>
      </c>
      <c r="BU1023">
        <f>VLOOKUP(Table1[[#This Row],[Reference]],metron,11,FALSE)</f>
        <v>0.84567901234567899</v>
      </c>
      <c r="BV1023">
        <f>VLOOKUP(Table1[[#This Row],[Reference]],metron,12,FALSE)</f>
        <v>1.9711934156378601</v>
      </c>
    </row>
    <row r="1024" spans="1:74" x14ac:dyDescent="0.45">
      <c r="A1024" t="s">
        <v>5405</v>
      </c>
      <c r="B1024">
        <v>1549681200</v>
      </c>
      <c r="C1024" s="3" t="s">
        <v>3592</v>
      </c>
      <c r="D1024" t="s">
        <v>65</v>
      </c>
      <c r="E1024" t="s">
        <v>66</v>
      </c>
      <c r="F1024" t="s">
        <v>93</v>
      </c>
      <c r="G1024" t="s">
        <v>73</v>
      </c>
      <c r="H1024" t="s">
        <v>66</v>
      </c>
      <c r="I1024">
        <f>MROUND(Table1[[#This Row],[Prob_H]]*100,2)/100</f>
        <v>0.52</v>
      </c>
      <c r="J1024">
        <f>1/Table1[[#This Row],[odds_ft_home_team_win]]-Table1[[#This Row],[Margin/3]]</f>
        <v>0.5109166879556194</v>
      </c>
      <c r="K1024">
        <f>1/Table1[[#This Row],[odds_ft_draw]]-Table1[[#This Row],[Margin/3]]</f>
        <v>0.26601240213061761</v>
      </c>
      <c r="L1024">
        <f>1/Table1[[#This Row],[odds_ft_away_team_win]]-Table1[[#This Row],[Margin/3]]</f>
        <v>0.22307090991376305</v>
      </c>
      <c r="M1024">
        <v>6</v>
      </c>
      <c r="N1024">
        <v>1.0900000000000001</v>
      </c>
      <c r="O1024">
        <v>1</v>
      </c>
      <c r="P1024">
        <v>1.06</v>
      </c>
      <c r="Q1024">
        <v>1.24</v>
      </c>
      <c r="R1024" t="str" cm="1">
        <f t="array" ref="R10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4">
        <v>1</v>
      </c>
      <c r="T1024">
        <v>2</v>
      </c>
      <c r="U1024">
        <v>3</v>
      </c>
      <c r="V1024">
        <v>2</v>
      </c>
      <c r="W1024">
        <v>1</v>
      </c>
      <c r="X1024">
        <v>1</v>
      </c>
      <c r="Y1024">
        <v>15</v>
      </c>
      <c r="Z1024" t="s">
        <v>3593</v>
      </c>
      <c r="AA1024">
        <v>8</v>
      </c>
      <c r="AB1024">
        <v>5</v>
      </c>
      <c r="AC1024">
        <v>2</v>
      </c>
      <c r="AD1024">
        <v>0</v>
      </c>
      <c r="AE1024">
        <v>4</v>
      </c>
      <c r="AF1024">
        <v>0</v>
      </c>
      <c r="AG1024">
        <v>1</v>
      </c>
      <c r="AH1024">
        <v>1</v>
      </c>
      <c r="AI1024">
        <v>1</v>
      </c>
      <c r="AJ1024">
        <v>3</v>
      </c>
      <c r="AK1024">
        <v>18</v>
      </c>
      <c r="AL1024">
        <v>10</v>
      </c>
      <c r="AM1024">
        <v>4</v>
      </c>
      <c r="AN1024">
        <v>4</v>
      </c>
      <c r="AO1024">
        <v>14</v>
      </c>
      <c r="AP1024">
        <v>6</v>
      </c>
      <c r="AQ1024">
        <v>7</v>
      </c>
      <c r="AR1024">
        <v>15</v>
      </c>
      <c r="AS1024">
        <v>64</v>
      </c>
      <c r="AT1024">
        <v>36</v>
      </c>
      <c r="AU1024">
        <v>1.84</v>
      </c>
      <c r="AV1024">
        <v>1.1200000000000001</v>
      </c>
      <c r="AW1024">
        <v>2.46</v>
      </c>
      <c r="AX1024">
        <v>27</v>
      </c>
      <c r="AY1024">
        <v>64</v>
      </c>
      <c r="AZ1024">
        <v>41</v>
      </c>
      <c r="BA1024">
        <v>27</v>
      </c>
      <c r="BB1024">
        <v>9</v>
      </c>
      <c r="BC1024">
        <v>23</v>
      </c>
      <c r="BD1024">
        <v>55</v>
      </c>
      <c r="BE1024">
        <v>46</v>
      </c>
      <c r="BF1024">
        <v>78</v>
      </c>
      <c r="BG1024">
        <v>8.09</v>
      </c>
      <c r="BH1024">
        <v>5.18</v>
      </c>
      <c r="BI1024">
        <v>1.87</v>
      </c>
      <c r="BJ1024">
        <v>3.45</v>
      </c>
      <c r="BK1024">
        <v>4.05</v>
      </c>
      <c r="BL1024">
        <f>1/Table1[[#This Row],[odds_ft_home_team_win]]+1/Table1[[#This Row],[odds_ft_draw]]+1/Table1[[#This Row],[odds_ft_away_team_win]]-1</f>
        <v>7.1528010999451608E-2</v>
      </c>
      <c r="BM1024">
        <f>Table1[[#This Row],[Margin]]/3</f>
        <v>2.3842670333150535E-2</v>
      </c>
      <c r="BN1024">
        <v>1.29</v>
      </c>
      <c r="BO1024">
        <v>1.91</v>
      </c>
      <c r="BP1024">
        <v>3.3</v>
      </c>
      <c r="BQ1024">
        <v>0</v>
      </c>
      <c r="BR1024">
        <v>1.8</v>
      </c>
      <c r="BS1024">
        <v>1.95</v>
      </c>
      <c r="BT1024" t="s">
        <v>95</v>
      </c>
      <c r="BU1024">
        <f>VLOOKUP(Table1[[#This Row],[Reference]],metron,11,FALSE)</f>
        <v>1.625948039373891</v>
      </c>
      <c r="BV1024">
        <f>VLOOKUP(Table1[[#This Row],[Reference]],metron,12,FALSE)</f>
        <v>0.97079231886396644</v>
      </c>
    </row>
    <row r="1025" spans="1:74" hidden="1" x14ac:dyDescent="0.45">
      <c r="A1025" t="s">
        <v>5405</v>
      </c>
      <c r="B1025">
        <v>1549753200</v>
      </c>
      <c r="C1025" s="3" t="s">
        <v>3594</v>
      </c>
      <c r="D1025" t="s">
        <v>65</v>
      </c>
      <c r="E1025" t="s">
        <v>66</v>
      </c>
      <c r="F1025" t="s">
        <v>80</v>
      </c>
      <c r="G1025" t="s">
        <v>94</v>
      </c>
      <c r="H1025" t="s">
        <v>66</v>
      </c>
      <c r="I1025">
        <f>MROUND(Table1[[#This Row],[Prob_H]]*100,2)/100</f>
        <v>0.36</v>
      </c>
      <c r="J1025">
        <f>1/Table1[[#This Row],[odds_ft_home_team_win]]-Table1[[#This Row],[Margin/3]]</f>
        <v>0.36714778503994194</v>
      </c>
      <c r="K1025">
        <f>1/Table1[[#This Row],[odds_ft_draw]]-Table1[[#This Row],[Margin/3]]</f>
        <v>0.28749092229484385</v>
      </c>
      <c r="L1025">
        <f>1/Table1[[#This Row],[odds_ft_away_team_win]]-Table1[[#This Row],[Margin/3]]</f>
        <v>0.3453612926652142</v>
      </c>
      <c r="M1025">
        <v>6</v>
      </c>
      <c r="N1025">
        <v>1.33</v>
      </c>
      <c r="O1025">
        <v>1.54</v>
      </c>
      <c r="P1025">
        <v>1.5</v>
      </c>
      <c r="Q1025">
        <v>1.21</v>
      </c>
      <c r="R1025" t="str" cm="1">
        <f t="array" ref="R10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5">
        <v>0</v>
      </c>
      <c r="T1025">
        <v>2</v>
      </c>
      <c r="U1025">
        <v>2</v>
      </c>
      <c r="V1025">
        <v>1</v>
      </c>
      <c r="W1025">
        <v>0</v>
      </c>
      <c r="X1025">
        <v>1</v>
      </c>
      <c r="Z1025" t="s">
        <v>3595</v>
      </c>
      <c r="AA1025">
        <v>2</v>
      </c>
      <c r="AB1025">
        <v>4</v>
      </c>
      <c r="AC1025">
        <v>0</v>
      </c>
      <c r="AD1025">
        <v>0</v>
      </c>
      <c r="AE1025">
        <v>3</v>
      </c>
      <c r="AF1025">
        <v>0</v>
      </c>
      <c r="AG1025">
        <v>0</v>
      </c>
      <c r="AH1025">
        <v>0</v>
      </c>
      <c r="AI1025">
        <v>1</v>
      </c>
      <c r="AJ1025">
        <v>2</v>
      </c>
      <c r="AK1025">
        <v>7</v>
      </c>
      <c r="AL1025">
        <v>10</v>
      </c>
      <c r="AM1025">
        <v>4</v>
      </c>
      <c r="AN1025">
        <v>3</v>
      </c>
      <c r="AO1025">
        <v>3</v>
      </c>
      <c r="AP1025">
        <v>7</v>
      </c>
      <c r="AQ1025">
        <v>13</v>
      </c>
      <c r="AR1025">
        <v>12</v>
      </c>
      <c r="AS1025">
        <v>51</v>
      </c>
      <c r="AT1025">
        <v>49</v>
      </c>
      <c r="AU1025">
        <v>1.01</v>
      </c>
      <c r="AV1025">
        <v>1.26</v>
      </c>
      <c r="AW1025">
        <v>2.3199999999999998</v>
      </c>
      <c r="AX1025">
        <v>40</v>
      </c>
      <c r="AY1025">
        <v>69</v>
      </c>
      <c r="AZ1025">
        <v>44</v>
      </c>
      <c r="BA1025">
        <v>12</v>
      </c>
      <c r="BB1025">
        <v>4</v>
      </c>
      <c r="BC1025">
        <v>32</v>
      </c>
      <c r="BD1025">
        <v>72</v>
      </c>
      <c r="BE1025">
        <v>32</v>
      </c>
      <c r="BF1025">
        <v>81</v>
      </c>
      <c r="BG1025">
        <v>8.23</v>
      </c>
      <c r="BH1025">
        <v>4.0599999999999996</v>
      </c>
      <c r="BI1025">
        <v>2.5499999999999998</v>
      </c>
      <c r="BJ1025">
        <v>3.2</v>
      </c>
      <c r="BK1025">
        <v>2.7</v>
      </c>
      <c r="BL1025">
        <f>1/Table1[[#This Row],[odds_ft_home_team_win]]+1/Table1[[#This Row],[odds_ft_draw]]+1/Table1[[#This Row],[odds_ft_away_team_win]]-1</f>
        <v>7.5027233115468439E-2</v>
      </c>
      <c r="BM1025">
        <f>Table1[[#This Row],[Margin]]/3</f>
        <v>2.5009077705156146E-2</v>
      </c>
      <c r="BN1025">
        <v>1.33</v>
      </c>
      <c r="BO1025">
        <v>2</v>
      </c>
      <c r="BP1025">
        <v>3.6</v>
      </c>
      <c r="BQ1025">
        <v>0</v>
      </c>
      <c r="BR1025">
        <v>1.8</v>
      </c>
      <c r="BS1025">
        <v>1.95</v>
      </c>
      <c r="BT1025" t="s">
        <v>83</v>
      </c>
      <c r="BU1025">
        <f>VLOOKUP(Table1[[#This Row],[Reference]],metron,11,FALSE)</f>
        <v>1.269326094653606</v>
      </c>
      <c r="BV1025">
        <f>VLOOKUP(Table1[[#This Row],[Reference]],metron,12,FALSE)</f>
        <v>1.2417089578661631</v>
      </c>
    </row>
    <row r="1026" spans="1:74" x14ac:dyDescent="0.45">
      <c r="A1026" t="s">
        <v>5405</v>
      </c>
      <c r="B1026">
        <v>1549753200</v>
      </c>
      <c r="C1026" s="3" t="s">
        <v>3594</v>
      </c>
      <c r="D1026" t="s">
        <v>65</v>
      </c>
      <c r="E1026" t="s">
        <v>66</v>
      </c>
      <c r="F1026" t="s">
        <v>85</v>
      </c>
      <c r="G1026" t="s">
        <v>2738</v>
      </c>
      <c r="H1026" t="s">
        <v>66</v>
      </c>
      <c r="I1026">
        <f>MROUND(Table1[[#This Row],[Prob_H]]*100,2)/100</f>
        <v>0.74</v>
      </c>
      <c r="J1026">
        <f>1/Table1[[#This Row],[odds_ft_home_team_win]]-Table1[[#This Row],[Margin/3]]</f>
        <v>0.73894206358558945</v>
      </c>
      <c r="K1026">
        <f>1/Table1[[#This Row],[odds_ft_draw]]-Table1[[#This Row],[Margin/3]]</f>
        <v>0.16426253024265419</v>
      </c>
      <c r="L1026">
        <f>1/Table1[[#This Row],[odds_ft_away_team_win]]-Table1[[#This Row],[Margin/3]]</f>
        <v>9.6795406171756526E-2</v>
      </c>
      <c r="M1026">
        <v>6</v>
      </c>
      <c r="N1026">
        <v>2.46</v>
      </c>
      <c r="O1026">
        <v>0.73</v>
      </c>
      <c r="P1026">
        <v>2.29</v>
      </c>
      <c r="Q1026">
        <v>0.88</v>
      </c>
      <c r="R1026" t="str" cm="1">
        <f t="array" ref="R10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26">
        <v>4</v>
      </c>
      <c r="T1026">
        <v>0</v>
      </c>
      <c r="U1026">
        <v>4</v>
      </c>
      <c r="V1026">
        <v>2</v>
      </c>
      <c r="W1026">
        <v>2</v>
      </c>
      <c r="X1026">
        <v>0</v>
      </c>
      <c r="Y1026" t="s">
        <v>3596</v>
      </c>
      <c r="AA1026">
        <v>10</v>
      </c>
      <c r="AB1026">
        <v>1</v>
      </c>
      <c r="AC1026">
        <v>3</v>
      </c>
      <c r="AD1026">
        <v>0</v>
      </c>
      <c r="AE1026">
        <v>1</v>
      </c>
      <c r="AF1026">
        <v>0</v>
      </c>
      <c r="AG1026">
        <v>0</v>
      </c>
      <c r="AH1026">
        <v>3</v>
      </c>
      <c r="AI1026">
        <v>1</v>
      </c>
      <c r="AJ1026">
        <v>0</v>
      </c>
      <c r="AK1026">
        <v>25</v>
      </c>
      <c r="AL1026">
        <v>10</v>
      </c>
      <c r="AM1026">
        <v>11</v>
      </c>
      <c r="AN1026">
        <v>3</v>
      </c>
      <c r="AO1026">
        <v>14</v>
      </c>
      <c r="AP1026">
        <v>7</v>
      </c>
      <c r="AQ1026">
        <v>5</v>
      </c>
      <c r="AR1026">
        <v>6</v>
      </c>
      <c r="AS1026">
        <v>53</v>
      </c>
      <c r="AT1026">
        <v>47</v>
      </c>
      <c r="AU1026">
        <v>2.68</v>
      </c>
      <c r="AV1026">
        <v>1.05</v>
      </c>
      <c r="AW1026">
        <v>3.07</v>
      </c>
      <c r="AX1026">
        <v>55</v>
      </c>
      <c r="AY1026">
        <v>75</v>
      </c>
      <c r="AZ1026">
        <v>67</v>
      </c>
      <c r="BA1026">
        <v>41</v>
      </c>
      <c r="BB1026">
        <v>16</v>
      </c>
      <c r="BC1026">
        <v>16</v>
      </c>
      <c r="BD1026">
        <v>71</v>
      </c>
      <c r="BE1026">
        <v>55</v>
      </c>
      <c r="BF1026">
        <v>88</v>
      </c>
      <c r="BG1026">
        <v>8.19</v>
      </c>
      <c r="BH1026">
        <v>3.77</v>
      </c>
      <c r="BI1026">
        <v>1.31</v>
      </c>
      <c r="BJ1026">
        <v>5.3</v>
      </c>
      <c r="BK1026">
        <v>8.25</v>
      </c>
      <c r="BL1026">
        <f>1/Table1[[#This Row],[odds_ft_home_team_win]]+1/Table1[[#This Row],[odds_ft_draw]]+1/Table1[[#This Row],[odds_ft_away_team_win]]-1</f>
        <v>7.3250145121094068E-2</v>
      </c>
      <c r="BM1026">
        <f>Table1[[#This Row],[Margin]]/3</f>
        <v>2.4416715040364689E-2</v>
      </c>
      <c r="BN1026">
        <v>1.1599999999999999</v>
      </c>
      <c r="BO1026">
        <v>1.56</v>
      </c>
      <c r="BP1026">
        <v>2.4</v>
      </c>
      <c r="BQ1026">
        <v>0</v>
      </c>
      <c r="BR1026">
        <v>1.87</v>
      </c>
      <c r="BS1026">
        <v>1.87</v>
      </c>
      <c r="BT1026" t="s">
        <v>1684</v>
      </c>
      <c r="BU1026">
        <f>VLOOKUP(Table1[[#This Row],[Reference]],metron,11,FALSE)</f>
        <v>2.330420969023034</v>
      </c>
      <c r="BV1026">
        <f>VLOOKUP(Table1[[#This Row],[Reference]],metron,12,FALSE)</f>
        <v>0.68546465448768867</v>
      </c>
    </row>
    <row r="1027" spans="1:74" x14ac:dyDescent="0.45">
      <c r="A1027" t="s">
        <v>5405</v>
      </c>
      <c r="B1027">
        <v>1549760400</v>
      </c>
      <c r="C1027" s="3" t="s">
        <v>3597</v>
      </c>
      <c r="D1027" t="s">
        <v>65</v>
      </c>
      <c r="E1027" t="s">
        <v>66</v>
      </c>
      <c r="F1027" t="s">
        <v>86</v>
      </c>
      <c r="G1027" t="s">
        <v>81</v>
      </c>
      <c r="H1027" t="s">
        <v>66</v>
      </c>
      <c r="I1027">
        <f>MROUND(Table1[[#This Row],[Prob_H]]*100,2)/100</f>
        <v>0.48</v>
      </c>
      <c r="J1027">
        <f>1/Table1[[#This Row],[odds_ft_home_team_win]]-Table1[[#This Row],[Margin/3]]</f>
        <v>0.47676767676767678</v>
      </c>
      <c r="K1027">
        <f>1/Table1[[#This Row],[odds_ft_draw]]-Table1[[#This Row],[Margin/3]]</f>
        <v>0.27979797979797982</v>
      </c>
      <c r="L1027">
        <f>1/Table1[[#This Row],[odds_ft_away_team_win]]-Table1[[#This Row],[Margin/3]]</f>
        <v>0.24343434343434348</v>
      </c>
      <c r="M1027">
        <v>6</v>
      </c>
      <c r="N1027">
        <v>2.38</v>
      </c>
      <c r="O1027">
        <v>1.45</v>
      </c>
      <c r="P1027">
        <v>2.14</v>
      </c>
      <c r="Q1027">
        <v>1.85</v>
      </c>
      <c r="R1027" t="str" cm="1">
        <f t="array" ref="R10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27">
        <v>0</v>
      </c>
      <c r="T1027">
        <v>3</v>
      </c>
      <c r="U1027">
        <v>3</v>
      </c>
      <c r="V1027">
        <v>1</v>
      </c>
      <c r="W1027">
        <v>0</v>
      </c>
      <c r="X1027">
        <v>1</v>
      </c>
      <c r="Z1027" t="s">
        <v>3598</v>
      </c>
      <c r="AA1027">
        <v>13</v>
      </c>
      <c r="AB1027">
        <v>1</v>
      </c>
      <c r="AC1027">
        <v>1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31</v>
      </c>
      <c r="AL1027">
        <v>12</v>
      </c>
      <c r="AM1027">
        <v>8</v>
      </c>
      <c r="AN1027">
        <v>7</v>
      </c>
      <c r="AO1027">
        <v>23</v>
      </c>
      <c r="AP1027">
        <v>5</v>
      </c>
      <c r="AQ1027">
        <v>13</v>
      </c>
      <c r="AR1027">
        <v>14</v>
      </c>
      <c r="AS1027">
        <v>56</v>
      </c>
      <c r="AT1027">
        <v>44</v>
      </c>
      <c r="AU1027">
        <v>2.95</v>
      </c>
      <c r="AV1027">
        <v>1.36</v>
      </c>
      <c r="AW1027">
        <v>2.94</v>
      </c>
      <c r="AX1027">
        <v>45</v>
      </c>
      <c r="AY1027">
        <v>92</v>
      </c>
      <c r="AZ1027">
        <v>62</v>
      </c>
      <c r="BA1027">
        <v>29</v>
      </c>
      <c r="BB1027">
        <v>12</v>
      </c>
      <c r="BC1027">
        <v>45</v>
      </c>
      <c r="BD1027">
        <v>79</v>
      </c>
      <c r="BE1027">
        <v>45</v>
      </c>
      <c r="BF1027">
        <v>79</v>
      </c>
      <c r="BG1027">
        <v>10.81</v>
      </c>
      <c r="BH1027">
        <v>3.82</v>
      </c>
      <c r="BI1027">
        <v>2</v>
      </c>
      <c r="BJ1027">
        <v>3.3</v>
      </c>
      <c r="BK1027">
        <v>3.75</v>
      </c>
      <c r="BL1027">
        <f>1/Table1[[#This Row],[odds_ft_home_team_win]]+1/Table1[[#This Row],[odds_ft_draw]]+1/Table1[[#This Row],[odds_ft_away_team_win]]-1</f>
        <v>6.9696969696969591E-2</v>
      </c>
      <c r="BM1027">
        <f>Table1[[#This Row],[Margin]]/3</f>
        <v>2.3232323232323198E-2</v>
      </c>
      <c r="BN1027">
        <v>1.26</v>
      </c>
      <c r="BO1027">
        <v>1.83</v>
      </c>
      <c r="BP1027">
        <v>3.15</v>
      </c>
      <c r="BQ1027">
        <v>0</v>
      </c>
      <c r="BR1027">
        <v>1.69</v>
      </c>
      <c r="BS1027">
        <v>2.0499999999999998</v>
      </c>
      <c r="BT1027" t="s">
        <v>113</v>
      </c>
      <c r="BU1027">
        <f>VLOOKUP(Table1[[#This Row],[Reference]],metron,11,FALSE)</f>
        <v>1.510877192982456</v>
      </c>
      <c r="BV1027">
        <f>VLOOKUP(Table1[[#This Row],[Reference]],metron,12,FALSE)</f>
        <v>1.0163157894736841</v>
      </c>
    </row>
    <row r="1028" spans="1:74" x14ac:dyDescent="0.45">
      <c r="A1028" t="s">
        <v>5405</v>
      </c>
      <c r="B1028">
        <v>1549760400</v>
      </c>
      <c r="C1028" s="3" t="s">
        <v>3597</v>
      </c>
      <c r="D1028" t="s">
        <v>65</v>
      </c>
      <c r="E1028" t="s">
        <v>66</v>
      </c>
      <c r="F1028" t="s">
        <v>103</v>
      </c>
      <c r="G1028" t="s">
        <v>78</v>
      </c>
      <c r="H1028" t="s">
        <v>66</v>
      </c>
      <c r="I1028">
        <f>MROUND(Table1[[#This Row],[Prob_H]]*100,2)/100</f>
        <v>0.56000000000000005</v>
      </c>
      <c r="J1028">
        <f>1/Table1[[#This Row],[odds_ft_home_team_win]]-Table1[[#This Row],[Margin/3]]</f>
        <v>0.5506274299377748</v>
      </c>
      <c r="K1028">
        <f>1/Table1[[#This Row],[odds_ft_draw]]-Table1[[#This Row],[Margin/3]]</f>
        <v>0.24618505652988412</v>
      </c>
      <c r="L1028">
        <f>1/Table1[[#This Row],[odds_ft_away_team_win]]-Table1[[#This Row],[Margin/3]]</f>
        <v>0.20318751353234116</v>
      </c>
      <c r="M1028">
        <v>6</v>
      </c>
      <c r="N1028">
        <v>1.91</v>
      </c>
      <c r="O1028">
        <v>1.36</v>
      </c>
      <c r="P1028">
        <v>2.2200000000000002</v>
      </c>
      <c r="Q1028">
        <v>1.1200000000000001</v>
      </c>
      <c r="R1028" t="str" cm="1">
        <f t="array" ref="R10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28">
        <v>2</v>
      </c>
      <c r="T1028">
        <v>0</v>
      </c>
      <c r="U1028">
        <v>2</v>
      </c>
      <c r="V1028">
        <v>0</v>
      </c>
      <c r="W1028">
        <v>0</v>
      </c>
      <c r="X1028">
        <v>0</v>
      </c>
      <c r="Y1028" t="s">
        <v>540</v>
      </c>
      <c r="AA1028">
        <v>5</v>
      </c>
      <c r="AB1028">
        <v>1</v>
      </c>
      <c r="AC1028">
        <v>2</v>
      </c>
      <c r="AD1028">
        <v>0</v>
      </c>
      <c r="AE1028">
        <v>2</v>
      </c>
      <c r="AF1028">
        <v>1</v>
      </c>
      <c r="AG1028">
        <v>0</v>
      </c>
      <c r="AH1028">
        <v>2</v>
      </c>
      <c r="AI1028">
        <v>1</v>
      </c>
      <c r="AJ1028">
        <v>2</v>
      </c>
      <c r="AK1028">
        <v>12</v>
      </c>
      <c r="AL1028">
        <v>10</v>
      </c>
      <c r="AM1028">
        <v>5</v>
      </c>
      <c r="AN1028">
        <v>2</v>
      </c>
      <c r="AO1028">
        <v>7</v>
      </c>
      <c r="AP1028">
        <v>8</v>
      </c>
      <c r="AQ1028">
        <v>20</v>
      </c>
      <c r="AR1028">
        <v>4</v>
      </c>
      <c r="AS1028">
        <v>60</v>
      </c>
      <c r="AT1028">
        <v>40</v>
      </c>
      <c r="AU1028">
        <v>1.49</v>
      </c>
      <c r="AV1028">
        <v>1</v>
      </c>
      <c r="AW1028">
        <v>2.82</v>
      </c>
      <c r="AX1028">
        <v>60</v>
      </c>
      <c r="AY1028">
        <v>78</v>
      </c>
      <c r="AZ1028">
        <v>55</v>
      </c>
      <c r="BA1028">
        <v>32</v>
      </c>
      <c r="BB1028">
        <v>9</v>
      </c>
      <c r="BC1028">
        <v>23</v>
      </c>
      <c r="BD1028">
        <v>60</v>
      </c>
      <c r="BE1028">
        <v>55</v>
      </c>
      <c r="BF1028">
        <v>82</v>
      </c>
      <c r="BG1028">
        <v>11.36</v>
      </c>
      <c r="BH1028">
        <v>4.3600000000000003</v>
      </c>
      <c r="BI1028">
        <v>1.74</v>
      </c>
      <c r="BJ1028">
        <v>3.7</v>
      </c>
      <c r="BK1028">
        <v>4.4000000000000004</v>
      </c>
      <c r="BL1028">
        <f>1/Table1[[#This Row],[odds_ft_home_team_win]]+1/Table1[[#This Row],[odds_ft_draw]]+1/Table1[[#This Row],[odds_ft_away_team_win]]-1</f>
        <v>7.2255641221158351E-2</v>
      </c>
      <c r="BM1028">
        <f>Table1[[#This Row],[Margin]]/3</f>
        <v>2.4085213740386118E-2</v>
      </c>
      <c r="BN1028">
        <v>1.21</v>
      </c>
      <c r="BO1028">
        <v>1.69</v>
      </c>
      <c r="BP1028">
        <v>2.7</v>
      </c>
      <c r="BQ1028">
        <v>0</v>
      </c>
      <c r="BR1028">
        <v>1.62</v>
      </c>
      <c r="BS1028">
        <v>2.15</v>
      </c>
      <c r="BT1028" t="s">
        <v>118</v>
      </c>
      <c r="BU1028">
        <f>VLOOKUP(Table1[[#This Row],[Reference]],metron,11,FALSE)</f>
        <v>1.7546812539448771</v>
      </c>
      <c r="BV1028">
        <f>VLOOKUP(Table1[[#This Row],[Reference]],metron,12,FALSE)</f>
        <v>0.93456764148958549</v>
      </c>
    </row>
    <row r="1029" spans="1:74" hidden="1" x14ac:dyDescent="0.45">
      <c r="A1029" t="s">
        <v>5405</v>
      </c>
      <c r="B1029">
        <v>1549767600</v>
      </c>
      <c r="C1029" s="3" t="s">
        <v>3599</v>
      </c>
      <c r="D1029" t="s">
        <v>65</v>
      </c>
      <c r="E1029" t="s">
        <v>66</v>
      </c>
      <c r="F1029" t="s">
        <v>2218</v>
      </c>
      <c r="G1029" t="s">
        <v>98</v>
      </c>
      <c r="H1029" t="s">
        <v>66</v>
      </c>
      <c r="I1029">
        <f>MROUND(Table1[[#This Row],[Prob_H]]*100,2)/100</f>
        <v>0.36</v>
      </c>
      <c r="J1029">
        <f>1/Table1[[#This Row],[odds_ft_home_team_win]]-Table1[[#This Row],[Margin/3]]</f>
        <v>0.36670106639146888</v>
      </c>
      <c r="K1029">
        <f>1/Table1[[#This Row],[odds_ft_draw]]-Table1[[#This Row],[Margin/3]]</f>
        <v>0.3078775369797041</v>
      </c>
      <c r="L1029">
        <f>1/Table1[[#This Row],[odds_ft_away_team_win]]-Table1[[#This Row],[Margin/3]]</f>
        <v>0.32542139662882691</v>
      </c>
      <c r="M1029">
        <v>6</v>
      </c>
      <c r="N1029">
        <v>1.55</v>
      </c>
      <c r="O1029">
        <v>1.73</v>
      </c>
      <c r="P1029">
        <v>1.61</v>
      </c>
      <c r="Q1029">
        <v>1.24</v>
      </c>
      <c r="R1029" t="str" cm="1">
        <f t="array" ref="R10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29">
        <v>3</v>
      </c>
      <c r="T1029">
        <v>3</v>
      </c>
      <c r="U1029">
        <v>6</v>
      </c>
      <c r="V1029">
        <v>1</v>
      </c>
      <c r="W1029">
        <v>0</v>
      </c>
      <c r="X1029">
        <v>1</v>
      </c>
      <c r="Y1029" t="s">
        <v>3600</v>
      </c>
      <c r="Z1029" t="s">
        <v>3601</v>
      </c>
      <c r="AA1029">
        <v>7</v>
      </c>
      <c r="AB1029">
        <v>4</v>
      </c>
      <c r="AC1029">
        <v>4</v>
      </c>
      <c r="AD1029">
        <v>0</v>
      </c>
      <c r="AE1029">
        <v>1</v>
      </c>
      <c r="AF1029">
        <v>0</v>
      </c>
      <c r="AG1029">
        <v>2</v>
      </c>
      <c r="AH1029">
        <v>2</v>
      </c>
      <c r="AI1029">
        <v>0</v>
      </c>
      <c r="AJ1029">
        <v>1</v>
      </c>
      <c r="AK1029">
        <v>18</v>
      </c>
      <c r="AL1029">
        <v>22</v>
      </c>
      <c r="AM1029">
        <v>6</v>
      </c>
      <c r="AN1029">
        <v>8</v>
      </c>
      <c r="AO1029">
        <v>12</v>
      </c>
      <c r="AP1029">
        <v>14</v>
      </c>
      <c r="AQ1029">
        <v>13</v>
      </c>
      <c r="AR1029">
        <v>11</v>
      </c>
      <c r="AS1029">
        <v>57</v>
      </c>
      <c r="AT1029">
        <v>43</v>
      </c>
      <c r="AU1029">
        <v>1.79</v>
      </c>
      <c r="AV1029">
        <v>2.2599999999999998</v>
      </c>
      <c r="AW1029">
        <v>2.3199999999999998</v>
      </c>
      <c r="AX1029">
        <v>55</v>
      </c>
      <c r="AY1029">
        <v>69</v>
      </c>
      <c r="AZ1029">
        <v>36</v>
      </c>
      <c r="BA1029">
        <v>23</v>
      </c>
      <c r="BB1029">
        <v>5</v>
      </c>
      <c r="BC1029">
        <v>14</v>
      </c>
      <c r="BD1029">
        <v>64</v>
      </c>
      <c r="BE1029">
        <v>45</v>
      </c>
      <c r="BF1029">
        <v>82</v>
      </c>
      <c r="BG1029">
        <v>9.82</v>
      </c>
      <c r="BH1029">
        <v>4.18</v>
      </c>
      <c r="BI1029">
        <v>2.5499999999999998</v>
      </c>
      <c r="BJ1029">
        <v>3</v>
      </c>
      <c r="BK1029">
        <v>2.85</v>
      </c>
      <c r="BL1029">
        <f>1/Table1[[#This Row],[odds_ft_home_team_win]]+1/Table1[[#This Row],[odds_ft_draw]]+1/Table1[[#This Row],[odds_ft_away_team_win]]-1</f>
        <v>7.636738906088758E-2</v>
      </c>
      <c r="BM1029">
        <f>Table1[[#This Row],[Margin]]/3</f>
        <v>2.5455796353629195E-2</v>
      </c>
      <c r="BN1029">
        <v>1.44</v>
      </c>
      <c r="BO1029">
        <v>2.35</v>
      </c>
      <c r="BP1029">
        <v>4.5</v>
      </c>
      <c r="BQ1029">
        <v>0</v>
      </c>
      <c r="BR1029">
        <v>2</v>
      </c>
      <c r="BS1029">
        <v>1.74</v>
      </c>
      <c r="BT1029" t="s">
        <v>2219</v>
      </c>
      <c r="BU1029">
        <f>VLOOKUP(Table1[[#This Row],[Reference]],metron,11,FALSE)</f>
        <v>1.269326094653606</v>
      </c>
      <c r="BV1029">
        <f>VLOOKUP(Table1[[#This Row],[Reference]],metron,12,FALSE)</f>
        <v>1.2417089578661631</v>
      </c>
    </row>
    <row r="1030" spans="1:74" hidden="1" x14ac:dyDescent="0.45">
      <c r="A1030" t="s">
        <v>5405</v>
      </c>
      <c r="B1030">
        <v>1549821600</v>
      </c>
      <c r="C1030" s="3" t="s">
        <v>3602</v>
      </c>
      <c r="D1030" t="s">
        <v>65</v>
      </c>
      <c r="E1030" t="s">
        <v>66</v>
      </c>
      <c r="F1030" t="s">
        <v>97</v>
      </c>
      <c r="G1030" t="s">
        <v>77</v>
      </c>
      <c r="H1030" t="s">
        <v>66</v>
      </c>
      <c r="I1030">
        <f>MROUND(Table1[[#This Row],[Prob_H]]*100,2)/100</f>
        <v>0.4</v>
      </c>
      <c r="J1030">
        <f>1/Table1[[#This Row],[odds_ft_home_team_win]]-Table1[[#This Row],[Margin/3]]</f>
        <v>0.40020477738897575</v>
      </c>
      <c r="K1030">
        <f>1/Table1[[#This Row],[odds_ft_draw]]-Table1[[#This Row],[Margin/3]]</f>
        <v>0.30254171495437515</v>
      </c>
      <c r="L1030">
        <f>1/Table1[[#This Row],[odds_ft_away_team_win]]-Table1[[#This Row],[Margin/3]]</f>
        <v>0.29725350765664904</v>
      </c>
      <c r="M1030">
        <v>6</v>
      </c>
      <c r="N1030">
        <v>1.92</v>
      </c>
      <c r="O1030">
        <v>1.36</v>
      </c>
      <c r="P1030">
        <v>2.17</v>
      </c>
      <c r="Q1030">
        <v>1.38</v>
      </c>
      <c r="R1030" t="str" cm="1">
        <f t="array" ref="R10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0">
        <v>1</v>
      </c>
      <c r="T1030">
        <v>1</v>
      </c>
      <c r="U1030">
        <v>2</v>
      </c>
      <c r="V1030">
        <v>1</v>
      </c>
      <c r="W1030">
        <v>0</v>
      </c>
      <c r="X1030">
        <v>1</v>
      </c>
      <c r="Y1030">
        <v>66</v>
      </c>
      <c r="Z1030">
        <v>26</v>
      </c>
      <c r="AA1030">
        <v>13</v>
      </c>
      <c r="AB1030">
        <v>1</v>
      </c>
      <c r="AC1030">
        <v>2</v>
      </c>
      <c r="AD1030">
        <v>0</v>
      </c>
      <c r="AE1030">
        <v>2</v>
      </c>
      <c r="AF1030">
        <v>0</v>
      </c>
      <c r="AG1030">
        <v>1</v>
      </c>
      <c r="AH1030">
        <v>1</v>
      </c>
      <c r="AI1030">
        <v>1</v>
      </c>
      <c r="AJ1030">
        <v>1</v>
      </c>
      <c r="AK1030">
        <v>10</v>
      </c>
      <c r="AL1030">
        <v>9</v>
      </c>
      <c r="AM1030">
        <v>2</v>
      </c>
      <c r="AN1030">
        <v>3</v>
      </c>
      <c r="AO1030">
        <v>8</v>
      </c>
      <c r="AP1030">
        <v>6</v>
      </c>
      <c r="AQ1030">
        <v>9</v>
      </c>
      <c r="AR1030">
        <v>13</v>
      </c>
      <c r="AS1030">
        <v>62</v>
      </c>
      <c r="AT1030">
        <v>38</v>
      </c>
      <c r="AU1030">
        <v>1.38</v>
      </c>
      <c r="AV1030">
        <v>1.02</v>
      </c>
      <c r="AW1030">
        <v>2.39</v>
      </c>
      <c r="AX1030">
        <v>43</v>
      </c>
      <c r="AY1030">
        <v>77</v>
      </c>
      <c r="AZ1030">
        <v>41</v>
      </c>
      <c r="BA1030">
        <v>20</v>
      </c>
      <c r="BB1030">
        <v>4</v>
      </c>
      <c r="BC1030">
        <v>36</v>
      </c>
      <c r="BD1030">
        <v>75</v>
      </c>
      <c r="BE1030">
        <v>35</v>
      </c>
      <c r="BF1030">
        <v>66</v>
      </c>
      <c r="BG1030">
        <v>11.6</v>
      </c>
      <c r="BH1030">
        <v>5.53</v>
      </c>
      <c r="BI1030">
        <v>2.35</v>
      </c>
      <c r="BJ1030">
        <v>3.05</v>
      </c>
      <c r="BK1030">
        <v>3.1</v>
      </c>
      <c r="BL1030">
        <f>1/Table1[[#This Row],[odds_ft_home_team_win]]+1/Table1[[#This Row],[odds_ft_draw]]+1/Table1[[#This Row],[odds_ft_away_team_win]]-1</f>
        <v>7.5981412513923763E-2</v>
      </c>
      <c r="BM1030">
        <f>Table1[[#This Row],[Margin]]/3</f>
        <v>2.5327137504641255E-2</v>
      </c>
      <c r="BN1030">
        <v>1.44</v>
      </c>
      <c r="BO1030">
        <v>2.35</v>
      </c>
      <c r="BP1030">
        <v>4.5</v>
      </c>
      <c r="BQ1030">
        <v>0</v>
      </c>
      <c r="BR1030">
        <v>2</v>
      </c>
      <c r="BS1030">
        <v>1.74</v>
      </c>
      <c r="BT1030" t="s">
        <v>100</v>
      </c>
      <c r="BU1030">
        <f>VLOOKUP(Table1[[#This Row],[Reference]],metron,11,FALSE)</f>
        <v>1.344038264434575</v>
      </c>
      <c r="BV1030">
        <f>VLOOKUP(Table1[[#This Row],[Reference]],metron,12,FALSE)</f>
        <v>1.1515772691037469</v>
      </c>
    </row>
    <row r="1031" spans="1:74" hidden="1" x14ac:dyDescent="0.45">
      <c r="A1031" t="s">
        <v>5405</v>
      </c>
      <c r="B1031">
        <v>1549843200</v>
      </c>
      <c r="C1031" s="3" t="s">
        <v>3603</v>
      </c>
      <c r="D1031" t="s">
        <v>65</v>
      </c>
      <c r="E1031" t="s">
        <v>66</v>
      </c>
      <c r="F1031" t="s">
        <v>88</v>
      </c>
      <c r="G1031" t="s">
        <v>72</v>
      </c>
      <c r="H1031" t="s">
        <v>66</v>
      </c>
      <c r="I1031">
        <f>MROUND(Table1[[#This Row],[Prob_H]]*100,2)/100</f>
        <v>0.42</v>
      </c>
      <c r="J1031">
        <f>1/Table1[[#This Row],[odds_ft_home_team_win]]-Table1[[#This Row],[Margin/3]]</f>
        <v>0.42782665363310524</v>
      </c>
      <c r="K1031">
        <f>1/Table1[[#This Row],[odds_ft_draw]]-Table1[[#This Row],[Margin/3]]</f>
        <v>0.29586184424894102</v>
      </c>
      <c r="L1031">
        <f>1/Table1[[#This Row],[odds_ft_away_team_win]]-Table1[[#This Row],[Margin/3]]</f>
        <v>0.27631150211795374</v>
      </c>
      <c r="M1031">
        <v>6</v>
      </c>
      <c r="N1031">
        <v>2.25</v>
      </c>
      <c r="O1031">
        <v>0.64</v>
      </c>
      <c r="P1031">
        <v>2.11</v>
      </c>
      <c r="Q1031">
        <v>0.78</v>
      </c>
      <c r="R1031" t="str" cm="1">
        <f t="array" ref="R10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1">
        <v>1</v>
      </c>
      <c r="T1031">
        <v>1</v>
      </c>
      <c r="U1031">
        <v>2</v>
      </c>
      <c r="V1031">
        <v>1</v>
      </c>
      <c r="W1031">
        <v>0</v>
      </c>
      <c r="X1031">
        <v>1</v>
      </c>
      <c r="Y1031">
        <v>58</v>
      </c>
      <c r="Z1031">
        <v>20</v>
      </c>
      <c r="AA1031">
        <v>5</v>
      </c>
      <c r="AB1031">
        <v>1</v>
      </c>
      <c r="AC1031">
        <v>3</v>
      </c>
      <c r="AD1031">
        <v>0</v>
      </c>
      <c r="AE1031">
        <v>0</v>
      </c>
      <c r="AF1031">
        <v>0</v>
      </c>
      <c r="AG1031">
        <v>0</v>
      </c>
      <c r="AH1031">
        <v>3</v>
      </c>
      <c r="AI1031">
        <v>0</v>
      </c>
      <c r="AJ1031">
        <v>0</v>
      </c>
      <c r="AK1031">
        <v>12</v>
      </c>
      <c r="AL1031">
        <v>9</v>
      </c>
      <c r="AM1031">
        <v>5</v>
      </c>
      <c r="AN1031">
        <v>4</v>
      </c>
      <c r="AO1031">
        <v>7</v>
      </c>
      <c r="AP1031">
        <v>5</v>
      </c>
      <c r="AQ1031">
        <v>23</v>
      </c>
      <c r="AR1031">
        <v>15</v>
      </c>
      <c r="AS1031">
        <v>56</v>
      </c>
      <c r="AT1031">
        <v>44</v>
      </c>
      <c r="AU1031">
        <v>1.43</v>
      </c>
      <c r="AV1031">
        <v>1.1000000000000001</v>
      </c>
      <c r="AW1031">
        <v>2.04</v>
      </c>
      <c r="AX1031">
        <v>30</v>
      </c>
      <c r="AY1031">
        <v>60</v>
      </c>
      <c r="AZ1031">
        <v>35</v>
      </c>
      <c r="BA1031">
        <v>13</v>
      </c>
      <c r="BB1031">
        <v>0</v>
      </c>
      <c r="BC1031">
        <v>9</v>
      </c>
      <c r="BD1031">
        <v>61</v>
      </c>
      <c r="BE1031">
        <v>47</v>
      </c>
      <c r="BF1031">
        <v>74</v>
      </c>
      <c r="BG1031">
        <v>10.15</v>
      </c>
      <c r="BH1031">
        <v>4.1100000000000003</v>
      </c>
      <c r="BI1031">
        <v>2.2000000000000002</v>
      </c>
      <c r="BJ1031">
        <v>3.1</v>
      </c>
      <c r="BK1031">
        <v>3.3</v>
      </c>
      <c r="BL1031">
        <f>1/Table1[[#This Row],[odds_ft_home_team_win]]+1/Table1[[#This Row],[odds_ft_draw]]+1/Table1[[#This Row],[odds_ft_away_team_win]]-1</f>
        <v>8.0156402737047827E-2</v>
      </c>
      <c r="BM1031">
        <f>Table1[[#This Row],[Margin]]/3</f>
        <v>2.6718800912349277E-2</v>
      </c>
      <c r="BN1031">
        <v>1.35</v>
      </c>
      <c r="BO1031">
        <v>2.1</v>
      </c>
      <c r="BP1031">
        <v>3.8</v>
      </c>
      <c r="BQ1031">
        <v>0</v>
      </c>
      <c r="BR1031">
        <v>1.83</v>
      </c>
      <c r="BS1031">
        <v>1.91</v>
      </c>
      <c r="BT1031" t="s">
        <v>91</v>
      </c>
      <c r="BU1031">
        <f>VLOOKUP(Table1[[#This Row],[Reference]],metron,11,FALSE)</f>
        <v>1.396960958296362</v>
      </c>
      <c r="BV1031">
        <f>VLOOKUP(Table1[[#This Row],[Reference]],metron,12,FALSE)</f>
        <v>1.091503992901508</v>
      </c>
    </row>
    <row r="1032" spans="1:74" x14ac:dyDescent="0.45">
      <c r="A1032" t="s">
        <v>5404</v>
      </c>
      <c r="B1032">
        <v>1566604800</v>
      </c>
      <c r="C1032" s="3" t="s">
        <v>3893</v>
      </c>
      <c r="D1032" t="s">
        <v>65</v>
      </c>
      <c r="E1032" t="s">
        <v>66</v>
      </c>
      <c r="F1032" t="s">
        <v>611</v>
      </c>
      <c r="G1032" t="s">
        <v>3792</v>
      </c>
      <c r="H1032" t="s">
        <v>3815</v>
      </c>
      <c r="I1032">
        <f>MROUND(Table1[[#This Row],[Prob_H]]*100,2)/100</f>
        <v>0.28000000000000003</v>
      </c>
      <c r="J1032">
        <f>1/Table1[[#This Row],[odds_ft_home_team_win]]-Table1[[#This Row],[Margin/3]]</f>
        <v>0.27838164251207731</v>
      </c>
      <c r="K1032">
        <f>1/Table1[[#This Row],[odds_ft_draw]]-Table1[[#This Row],[Margin/3]]</f>
        <v>0.25573671497584544</v>
      </c>
      <c r="L1032">
        <f>1/Table1[[#This Row],[odds_ft_away_team_win]]-Table1[[#This Row],[Margin/3]]</f>
        <v>0.46588164251207731</v>
      </c>
      <c r="M1032">
        <v>6</v>
      </c>
      <c r="N1032">
        <v>0.5</v>
      </c>
      <c r="O1032">
        <v>0</v>
      </c>
      <c r="P1032">
        <v>0.67</v>
      </c>
      <c r="Q1032">
        <v>1.5</v>
      </c>
      <c r="R1032" t="str" cm="1">
        <f t="array" ref="R10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32">
        <v>1</v>
      </c>
      <c r="T1032">
        <v>2</v>
      </c>
      <c r="U1032">
        <v>3</v>
      </c>
      <c r="V1032">
        <v>2</v>
      </c>
      <c r="W1032">
        <v>1</v>
      </c>
      <c r="X1032">
        <v>1</v>
      </c>
      <c r="Y1032" t="s">
        <v>3894</v>
      </c>
      <c r="Z1032" t="s">
        <v>1513</v>
      </c>
      <c r="AA1032">
        <v>2</v>
      </c>
      <c r="AB1032">
        <v>1</v>
      </c>
      <c r="AC1032">
        <v>2</v>
      </c>
      <c r="AD1032">
        <v>0</v>
      </c>
      <c r="AE1032">
        <v>2</v>
      </c>
      <c r="AF1032">
        <v>0</v>
      </c>
      <c r="AG1032">
        <v>0</v>
      </c>
      <c r="AH1032">
        <v>2</v>
      </c>
      <c r="AI1032">
        <v>0</v>
      </c>
      <c r="AJ1032">
        <v>2</v>
      </c>
      <c r="AK1032">
        <v>8</v>
      </c>
      <c r="AL1032">
        <v>14</v>
      </c>
      <c r="AM1032">
        <v>4</v>
      </c>
      <c r="AN1032">
        <v>7</v>
      </c>
      <c r="AO1032">
        <v>4</v>
      </c>
      <c r="AP1032">
        <v>7</v>
      </c>
      <c r="AQ1032">
        <v>19</v>
      </c>
      <c r="AR1032">
        <v>20</v>
      </c>
      <c r="AS1032">
        <v>56</v>
      </c>
      <c r="AT1032">
        <v>44</v>
      </c>
      <c r="AU1032">
        <v>1.08</v>
      </c>
      <c r="AV1032">
        <v>1.59</v>
      </c>
      <c r="AW1032">
        <v>3.75</v>
      </c>
      <c r="AX1032">
        <v>50</v>
      </c>
      <c r="AY1032">
        <v>100</v>
      </c>
      <c r="AZ1032">
        <v>100</v>
      </c>
      <c r="BA1032">
        <v>25</v>
      </c>
      <c r="BB1032">
        <v>25</v>
      </c>
      <c r="BC1032">
        <v>25</v>
      </c>
      <c r="BD1032">
        <v>100</v>
      </c>
      <c r="BE1032">
        <v>100</v>
      </c>
      <c r="BF1032">
        <v>100</v>
      </c>
      <c r="BG1032">
        <v>12</v>
      </c>
      <c r="BH1032">
        <v>3</v>
      </c>
      <c r="BI1032">
        <v>3.2</v>
      </c>
      <c r="BJ1032">
        <v>3.45</v>
      </c>
      <c r="BK1032">
        <v>2</v>
      </c>
      <c r="BL1032">
        <f>1/Table1[[#This Row],[odds_ft_home_team_win]]+1/Table1[[#This Row],[odds_ft_draw]]+1/Table1[[#This Row],[odds_ft_away_team_win]]-1</f>
        <v>0.10235507246376807</v>
      </c>
      <c r="BM1032">
        <f>Table1[[#This Row],[Margin]]/3</f>
        <v>3.411835748792269E-2</v>
      </c>
      <c r="BN1032">
        <v>1.29</v>
      </c>
      <c r="BO1032">
        <v>1.95</v>
      </c>
      <c r="BP1032">
        <v>3.35</v>
      </c>
      <c r="BQ1032">
        <v>6.45</v>
      </c>
      <c r="BR1032">
        <v>1.74</v>
      </c>
      <c r="BS1032">
        <v>2</v>
      </c>
      <c r="BT1032" t="s">
        <v>3825</v>
      </c>
      <c r="BU1032">
        <f>VLOOKUP(Table1[[#This Row],[Reference]],metron,11,FALSE)</f>
        <v>1.128766254360926</v>
      </c>
      <c r="BV1032">
        <f>VLOOKUP(Table1[[#This Row],[Reference]],metron,12,FALSE)</f>
        <v>1.415794481446242</v>
      </c>
    </row>
    <row r="1033" spans="1:74" x14ac:dyDescent="0.45">
      <c r="A1033" t="s">
        <v>5404</v>
      </c>
      <c r="B1033">
        <v>1566612000</v>
      </c>
      <c r="C1033" s="3" t="s">
        <v>3895</v>
      </c>
      <c r="D1033" t="s">
        <v>65</v>
      </c>
      <c r="E1033" t="s">
        <v>66</v>
      </c>
      <c r="F1033" t="s">
        <v>78</v>
      </c>
      <c r="G1033" t="s">
        <v>94</v>
      </c>
      <c r="H1033" t="s">
        <v>3808</v>
      </c>
      <c r="I1033">
        <f>MROUND(Table1[[#This Row],[Prob_H]]*100,2)/100</f>
        <v>0.4</v>
      </c>
      <c r="J1033">
        <f>1/Table1[[#This Row],[odds_ft_home_team_win]]-Table1[[#This Row],[Margin/3]]</f>
        <v>0.39105339105339104</v>
      </c>
      <c r="K1033">
        <f>1/Table1[[#This Row],[odds_ft_draw]]-Table1[[#This Row],[Margin/3]]</f>
        <v>0.2774170274170274</v>
      </c>
      <c r="L1033">
        <f>1/Table1[[#This Row],[odds_ft_away_team_win]]-Table1[[#This Row],[Margin/3]]</f>
        <v>0.33152958152958151</v>
      </c>
      <c r="M1033">
        <v>6</v>
      </c>
      <c r="N1033">
        <v>0</v>
      </c>
      <c r="O1033">
        <v>1.5</v>
      </c>
      <c r="P1033">
        <v>1.5</v>
      </c>
      <c r="Q1033">
        <v>0.79</v>
      </c>
      <c r="R1033" t="str" cm="1">
        <f t="array" ref="R10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3">
        <v>2</v>
      </c>
      <c r="T1033">
        <v>0</v>
      </c>
      <c r="U1033">
        <v>2</v>
      </c>
      <c r="V1033">
        <v>1</v>
      </c>
      <c r="W1033">
        <v>1</v>
      </c>
      <c r="X1033">
        <v>0</v>
      </c>
      <c r="Y1033" t="s">
        <v>3896</v>
      </c>
      <c r="AA1033">
        <v>2</v>
      </c>
      <c r="AB1033">
        <v>11</v>
      </c>
      <c r="AC1033">
        <v>3</v>
      </c>
      <c r="AD1033">
        <v>0</v>
      </c>
      <c r="AE1033">
        <v>2</v>
      </c>
      <c r="AF1033">
        <v>0</v>
      </c>
      <c r="AG1033">
        <v>1</v>
      </c>
      <c r="AH1033">
        <v>2</v>
      </c>
      <c r="AI1033">
        <v>1</v>
      </c>
      <c r="AJ1033">
        <v>1</v>
      </c>
      <c r="AK1033">
        <v>5</v>
      </c>
      <c r="AL1033">
        <v>9</v>
      </c>
      <c r="AM1033">
        <v>3</v>
      </c>
      <c r="AN1033">
        <v>3</v>
      </c>
      <c r="AO1033">
        <v>2</v>
      </c>
      <c r="AP1033">
        <v>6</v>
      </c>
      <c r="AQ1033">
        <v>19</v>
      </c>
      <c r="AR1033">
        <v>9</v>
      </c>
      <c r="AS1033">
        <v>45</v>
      </c>
      <c r="AT1033">
        <v>55</v>
      </c>
      <c r="AU1033">
        <v>0.8</v>
      </c>
      <c r="AV1033">
        <v>1.06</v>
      </c>
      <c r="AW1033">
        <v>1.25</v>
      </c>
      <c r="AX1033">
        <v>0</v>
      </c>
      <c r="AY1033">
        <v>25</v>
      </c>
      <c r="AZ1033">
        <v>0</v>
      </c>
      <c r="BA1033">
        <v>0</v>
      </c>
      <c r="BB1033">
        <v>0</v>
      </c>
      <c r="BC1033">
        <v>0</v>
      </c>
      <c r="BD1033">
        <v>25</v>
      </c>
      <c r="BE1033">
        <v>25</v>
      </c>
      <c r="BF1033">
        <v>75</v>
      </c>
      <c r="BG1033">
        <v>10.5</v>
      </c>
      <c r="BH1033">
        <v>7.5</v>
      </c>
      <c r="BI1033">
        <v>2.4</v>
      </c>
      <c r="BJ1033">
        <v>3.3</v>
      </c>
      <c r="BK1033">
        <v>2.8</v>
      </c>
      <c r="BL1033">
        <f>1/Table1[[#This Row],[odds_ft_home_team_win]]+1/Table1[[#This Row],[odds_ft_draw]]+1/Table1[[#This Row],[odds_ft_away_team_win]]-1</f>
        <v>7.683982683982693E-2</v>
      </c>
      <c r="BM1033">
        <f>Table1[[#This Row],[Margin]]/3</f>
        <v>2.5613275613275643E-2</v>
      </c>
      <c r="BN1033">
        <v>1.26</v>
      </c>
      <c r="BO1033">
        <v>1.83</v>
      </c>
      <c r="BP1033">
        <v>3.1</v>
      </c>
      <c r="BQ1033">
        <v>5.8</v>
      </c>
      <c r="BR1033">
        <v>1.67</v>
      </c>
      <c r="BS1033">
        <v>2.1</v>
      </c>
      <c r="BT1033" t="s">
        <v>3820</v>
      </c>
      <c r="BU1033">
        <f>VLOOKUP(Table1[[#This Row],[Reference]],metron,11,FALSE)</f>
        <v>1.344038264434575</v>
      </c>
      <c r="BV1033">
        <f>VLOOKUP(Table1[[#This Row],[Reference]],metron,12,FALSE)</f>
        <v>1.1515772691037469</v>
      </c>
    </row>
    <row r="1034" spans="1:74" x14ac:dyDescent="0.45">
      <c r="A1034" t="s">
        <v>5404</v>
      </c>
      <c r="B1034">
        <v>1566612000</v>
      </c>
      <c r="C1034" s="3" t="s">
        <v>3895</v>
      </c>
      <c r="D1034" t="s">
        <v>65</v>
      </c>
      <c r="E1034" t="s">
        <v>66</v>
      </c>
      <c r="F1034" t="s">
        <v>88</v>
      </c>
      <c r="G1034" t="s">
        <v>85</v>
      </c>
      <c r="H1034" t="s">
        <v>3822</v>
      </c>
      <c r="I1034">
        <f>MROUND(Table1[[#This Row],[Prob_H]]*100,2)/100</f>
        <v>0.34</v>
      </c>
      <c r="J1034">
        <f>1/Table1[[#This Row],[odds_ft_home_team_win]]-Table1[[#This Row],[Margin/3]]</f>
        <v>0.33421168203776891</v>
      </c>
      <c r="K1034">
        <f>1/Table1[[#This Row],[odds_ft_draw]]-Table1[[#This Row],[Margin/3]]</f>
        <v>0.26043039086517339</v>
      </c>
      <c r="L1034">
        <f>1/Table1[[#This Row],[odds_ft_away_team_win]]-Table1[[#This Row],[Margin/3]]</f>
        <v>0.40535792709705748</v>
      </c>
      <c r="M1034">
        <v>6</v>
      </c>
      <c r="N1034">
        <v>3</v>
      </c>
      <c r="O1034">
        <v>1</v>
      </c>
      <c r="P1034">
        <v>2.6</v>
      </c>
      <c r="Q1034">
        <v>0.94</v>
      </c>
      <c r="R1034" t="str" cm="1">
        <f t="array" ref="R10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4">
        <v>2</v>
      </c>
      <c r="T1034">
        <v>1</v>
      </c>
      <c r="U1034">
        <v>3</v>
      </c>
      <c r="V1034">
        <v>2</v>
      </c>
      <c r="W1034">
        <v>2</v>
      </c>
      <c r="X1034">
        <v>0</v>
      </c>
      <c r="Y1034" t="s">
        <v>3897</v>
      </c>
      <c r="Z1034">
        <v>83</v>
      </c>
      <c r="AA1034">
        <v>5</v>
      </c>
      <c r="AB1034">
        <v>7</v>
      </c>
      <c r="AC1034">
        <v>3</v>
      </c>
      <c r="AD1034">
        <v>0</v>
      </c>
      <c r="AE1034">
        <v>5</v>
      </c>
      <c r="AF1034">
        <v>0</v>
      </c>
      <c r="AG1034">
        <v>0</v>
      </c>
      <c r="AH1034">
        <v>3</v>
      </c>
      <c r="AI1034">
        <v>0</v>
      </c>
      <c r="AJ1034">
        <v>5</v>
      </c>
      <c r="AK1034">
        <v>16</v>
      </c>
      <c r="AL1034">
        <v>11</v>
      </c>
      <c r="AM1034">
        <v>8</v>
      </c>
      <c r="AN1034">
        <v>7</v>
      </c>
      <c r="AO1034">
        <v>8</v>
      </c>
      <c r="AP1034">
        <v>4</v>
      </c>
      <c r="AQ1034">
        <v>15</v>
      </c>
      <c r="AR1034">
        <v>13</v>
      </c>
      <c r="AS1034">
        <v>42</v>
      </c>
      <c r="AT1034">
        <v>58</v>
      </c>
      <c r="AU1034">
        <v>1.8</v>
      </c>
      <c r="AV1034">
        <v>1.59</v>
      </c>
      <c r="AW1034">
        <v>3.17</v>
      </c>
      <c r="AX1034">
        <v>33</v>
      </c>
      <c r="AY1034">
        <v>67</v>
      </c>
      <c r="AZ1034">
        <v>67</v>
      </c>
      <c r="BA1034">
        <v>33</v>
      </c>
      <c r="BB1034">
        <v>33</v>
      </c>
      <c r="BC1034">
        <v>33</v>
      </c>
      <c r="BD1034">
        <v>67</v>
      </c>
      <c r="BE1034">
        <v>67</v>
      </c>
      <c r="BF1034">
        <v>84</v>
      </c>
      <c r="BG1034">
        <v>11.34</v>
      </c>
      <c r="BH1034">
        <v>4</v>
      </c>
      <c r="BI1034">
        <v>2.75</v>
      </c>
      <c r="BJ1034">
        <v>3.45</v>
      </c>
      <c r="BK1034">
        <v>2.2999999999999998</v>
      </c>
      <c r="BL1034">
        <f>1/Table1[[#This Row],[odds_ft_home_team_win]]+1/Table1[[#This Row],[odds_ft_draw]]+1/Table1[[#This Row],[odds_ft_away_team_win]]-1</f>
        <v>8.8274044795784157E-2</v>
      </c>
      <c r="BM1034">
        <f>Table1[[#This Row],[Margin]]/3</f>
        <v>2.942468159859472E-2</v>
      </c>
      <c r="BN1034">
        <v>1.21</v>
      </c>
      <c r="BO1034">
        <v>1.69</v>
      </c>
      <c r="BP1034">
        <v>2.7</v>
      </c>
      <c r="BQ1034">
        <v>4.9000000000000004</v>
      </c>
      <c r="BR1034">
        <v>1.56</v>
      </c>
      <c r="BS1034">
        <v>2.2999999999999998</v>
      </c>
      <c r="BT1034" t="s">
        <v>3817</v>
      </c>
      <c r="BU1034">
        <f>VLOOKUP(Table1[[#This Row],[Reference]],metron,11,FALSE)</f>
        <v>1.228921489601805</v>
      </c>
      <c r="BV1034">
        <f>VLOOKUP(Table1[[#This Row],[Reference]],metron,12,FALSE)</f>
        <v>1.2940512655166849</v>
      </c>
    </row>
    <row r="1035" spans="1:74" x14ac:dyDescent="0.45">
      <c r="A1035" t="s">
        <v>5404</v>
      </c>
      <c r="B1035">
        <v>1566684000</v>
      </c>
      <c r="C1035" s="3" t="s">
        <v>3898</v>
      </c>
      <c r="D1035" t="s">
        <v>65</v>
      </c>
      <c r="E1035" t="s">
        <v>66</v>
      </c>
      <c r="F1035" t="s">
        <v>80</v>
      </c>
      <c r="G1035" t="s">
        <v>81</v>
      </c>
      <c r="H1035" t="s">
        <v>3796</v>
      </c>
      <c r="I1035">
        <f>MROUND(Table1[[#This Row],[Prob_H]]*100,2)/100</f>
        <v>0.36</v>
      </c>
      <c r="J1035">
        <f>1/Table1[[#This Row],[odds_ft_home_team_win]]-Table1[[#This Row],[Margin/3]]</f>
        <v>0.35952214793303466</v>
      </c>
      <c r="K1035">
        <f>1/Table1[[#This Row],[odds_ft_draw]]-Table1[[#This Row],[Margin/3]]</f>
        <v>0.27341422600421722</v>
      </c>
      <c r="L1035">
        <f>1/Table1[[#This Row],[odds_ft_away_team_win]]-Table1[[#This Row],[Margin/3]]</f>
        <v>0.36706362606274817</v>
      </c>
      <c r="M1035">
        <v>6</v>
      </c>
      <c r="N1035">
        <v>3</v>
      </c>
      <c r="O1035">
        <v>1.5</v>
      </c>
      <c r="P1035">
        <v>1.5</v>
      </c>
      <c r="Q1035">
        <v>1.53</v>
      </c>
      <c r="R1035" t="str" cm="1">
        <f t="array" ref="R10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35">
        <v>0</v>
      </c>
      <c r="T1035">
        <v>4</v>
      </c>
      <c r="U1035">
        <v>4</v>
      </c>
      <c r="V1035">
        <v>1</v>
      </c>
      <c r="W1035">
        <v>0</v>
      </c>
      <c r="X1035">
        <v>1</v>
      </c>
      <c r="Z1035" t="s">
        <v>3899</v>
      </c>
      <c r="AA1035">
        <v>5</v>
      </c>
      <c r="AB1035">
        <v>4</v>
      </c>
      <c r="AC1035">
        <v>2</v>
      </c>
      <c r="AD1035">
        <v>0</v>
      </c>
      <c r="AE1035">
        <v>2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17</v>
      </c>
      <c r="AL1035">
        <v>11</v>
      </c>
      <c r="AM1035">
        <v>5</v>
      </c>
      <c r="AN1035">
        <v>9</v>
      </c>
      <c r="AO1035">
        <v>12</v>
      </c>
      <c r="AP1035">
        <v>2</v>
      </c>
      <c r="AQ1035">
        <v>15</v>
      </c>
      <c r="AR1035">
        <v>8</v>
      </c>
      <c r="AS1035">
        <v>41</v>
      </c>
      <c r="AT1035">
        <v>59</v>
      </c>
      <c r="AU1035">
        <v>1.74</v>
      </c>
      <c r="AV1035">
        <v>1.56</v>
      </c>
      <c r="AW1035">
        <v>3.75</v>
      </c>
      <c r="AX1035">
        <v>75</v>
      </c>
      <c r="AY1035">
        <v>100</v>
      </c>
      <c r="AZ1035">
        <v>100</v>
      </c>
      <c r="BA1035">
        <v>50</v>
      </c>
      <c r="BB1035">
        <v>25</v>
      </c>
      <c r="BC1035">
        <v>50</v>
      </c>
      <c r="BD1035">
        <v>100</v>
      </c>
      <c r="BE1035">
        <v>100</v>
      </c>
      <c r="BF1035">
        <v>100</v>
      </c>
      <c r="BG1035">
        <v>8</v>
      </c>
      <c r="BH1035">
        <v>5</v>
      </c>
      <c r="BI1035">
        <v>2.6</v>
      </c>
      <c r="BJ1035">
        <v>3.35</v>
      </c>
      <c r="BK1035">
        <v>2.5499999999999998</v>
      </c>
      <c r="BL1035">
        <f>1/Table1[[#This Row],[odds_ft_home_team_win]]+1/Table1[[#This Row],[odds_ft_draw]]+1/Table1[[#This Row],[odds_ft_away_team_win]]-1</f>
        <v>7.5279710047049697E-2</v>
      </c>
      <c r="BM1035">
        <f>Table1[[#This Row],[Margin]]/3</f>
        <v>2.50932366823499E-2</v>
      </c>
      <c r="BN1035">
        <v>1.24</v>
      </c>
      <c r="BO1035">
        <v>1.77</v>
      </c>
      <c r="BP1035">
        <v>2.95</v>
      </c>
      <c r="BQ1035">
        <v>5.55</v>
      </c>
      <c r="BR1035">
        <v>1.62</v>
      </c>
      <c r="BS1035">
        <v>2.15</v>
      </c>
      <c r="BT1035" t="s">
        <v>3847</v>
      </c>
      <c r="BU1035">
        <f>VLOOKUP(Table1[[#This Row],[Reference]],metron,11,FALSE)</f>
        <v>1.269326094653606</v>
      </c>
      <c r="BV1035">
        <f>VLOOKUP(Table1[[#This Row],[Reference]],metron,12,FALSE)</f>
        <v>1.2417089578661631</v>
      </c>
    </row>
    <row r="1036" spans="1:74" hidden="1" x14ac:dyDescent="0.45">
      <c r="A1036" t="s">
        <v>5404</v>
      </c>
      <c r="B1036">
        <v>1566691200</v>
      </c>
      <c r="C1036" s="3" t="s">
        <v>3900</v>
      </c>
      <c r="D1036" t="s">
        <v>65</v>
      </c>
      <c r="E1036" t="s">
        <v>66</v>
      </c>
      <c r="F1036" t="s">
        <v>103</v>
      </c>
      <c r="G1036" t="s">
        <v>93</v>
      </c>
      <c r="H1036" t="s">
        <v>3819</v>
      </c>
      <c r="I1036">
        <f>MROUND(Table1[[#This Row],[Prob_H]]*100,2)/100</f>
        <v>0.56000000000000005</v>
      </c>
      <c r="J1036">
        <f>1/Table1[[#This Row],[odds_ft_home_team_win]]-Table1[[#This Row],[Margin/3]]</f>
        <v>0.56020741577657118</v>
      </c>
      <c r="K1036">
        <f>1/Table1[[#This Row],[odds_ft_draw]]-Table1[[#This Row],[Margin/3]]</f>
        <v>0.23182235054940079</v>
      </c>
      <c r="L1036">
        <f>1/Table1[[#This Row],[odds_ft_away_team_win]]-Table1[[#This Row],[Margin/3]]</f>
        <v>0.20797023367402806</v>
      </c>
      <c r="M1036">
        <v>6</v>
      </c>
      <c r="N1036">
        <v>0</v>
      </c>
      <c r="O1036">
        <v>3</v>
      </c>
      <c r="P1036">
        <v>1.64</v>
      </c>
      <c r="Q1036">
        <v>1.21</v>
      </c>
      <c r="R1036" t="str" cm="1">
        <f t="array" ref="R10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6">
        <v>3</v>
      </c>
      <c r="T1036">
        <v>1</v>
      </c>
      <c r="U1036">
        <v>4</v>
      </c>
      <c r="V1036">
        <v>2</v>
      </c>
      <c r="W1036">
        <v>2</v>
      </c>
      <c r="X1036">
        <v>0</v>
      </c>
      <c r="Y1036" t="s">
        <v>3901</v>
      </c>
      <c r="Z1036">
        <v>70</v>
      </c>
      <c r="AA1036">
        <v>6</v>
      </c>
      <c r="AB1036">
        <v>2</v>
      </c>
      <c r="AC1036">
        <v>0</v>
      </c>
      <c r="AD1036">
        <v>0</v>
      </c>
      <c r="AE1036">
        <v>2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19</v>
      </c>
      <c r="AL1036">
        <v>8</v>
      </c>
      <c r="AM1036">
        <v>9</v>
      </c>
      <c r="AN1036">
        <v>2</v>
      </c>
      <c r="AO1036">
        <v>10</v>
      </c>
      <c r="AP1036">
        <v>6</v>
      </c>
      <c r="AQ1036">
        <v>17</v>
      </c>
      <c r="AR1036">
        <v>12</v>
      </c>
      <c r="AS1036">
        <v>50</v>
      </c>
      <c r="AT1036">
        <v>50</v>
      </c>
      <c r="AU1036">
        <v>2.2200000000000002</v>
      </c>
      <c r="AV1036">
        <v>0.87</v>
      </c>
      <c r="AW1036">
        <v>2.75</v>
      </c>
      <c r="AX1036">
        <v>75</v>
      </c>
      <c r="AY1036">
        <v>75</v>
      </c>
      <c r="AZ1036">
        <v>75</v>
      </c>
      <c r="BA1036">
        <v>25</v>
      </c>
      <c r="BB1036">
        <v>0</v>
      </c>
      <c r="BC1036">
        <v>25</v>
      </c>
      <c r="BD1036">
        <v>75</v>
      </c>
      <c r="BE1036">
        <v>75</v>
      </c>
      <c r="BF1036">
        <v>100</v>
      </c>
      <c r="BG1036">
        <v>9.5</v>
      </c>
      <c r="BH1036">
        <v>3</v>
      </c>
      <c r="BI1036">
        <v>1.71</v>
      </c>
      <c r="BJ1036">
        <v>3.9</v>
      </c>
      <c r="BK1036">
        <v>4.3</v>
      </c>
      <c r="BL1036">
        <f>1/Table1[[#This Row],[odds_ft_home_team_win]]+1/Table1[[#This Row],[odds_ft_draw]]+1/Table1[[#This Row],[odds_ft_away_team_win]]-1</f>
        <v>7.3763717582566946E-2</v>
      </c>
      <c r="BM1036">
        <f>Table1[[#This Row],[Margin]]/3</f>
        <v>2.4587905860855647E-2</v>
      </c>
      <c r="BN1036">
        <v>1.23</v>
      </c>
      <c r="BO1036">
        <v>1.74</v>
      </c>
      <c r="BP1036">
        <v>2.9</v>
      </c>
      <c r="BQ1036">
        <v>5.35</v>
      </c>
      <c r="BR1036">
        <v>1.71</v>
      </c>
      <c r="BS1036">
        <v>2</v>
      </c>
      <c r="BT1036" t="s">
        <v>3798</v>
      </c>
      <c r="BU1036">
        <f>VLOOKUP(Table1[[#This Row],[Reference]],metron,11,FALSE)</f>
        <v>1.7546812539448771</v>
      </c>
      <c r="BV1036">
        <f>VLOOKUP(Table1[[#This Row],[Reference]],metron,12,FALSE)</f>
        <v>0.93456764148958549</v>
      </c>
    </row>
    <row r="1037" spans="1:74" x14ac:dyDescent="0.45">
      <c r="A1037" t="s">
        <v>5404</v>
      </c>
      <c r="B1037">
        <v>1566691200</v>
      </c>
      <c r="C1037" s="3" t="s">
        <v>3900</v>
      </c>
      <c r="D1037" t="s">
        <v>65</v>
      </c>
      <c r="E1037" t="s">
        <v>66</v>
      </c>
      <c r="F1037" t="s">
        <v>77</v>
      </c>
      <c r="G1037" t="s">
        <v>73</v>
      </c>
      <c r="H1037" t="s">
        <v>3836</v>
      </c>
      <c r="I1037">
        <f>MROUND(Table1[[#This Row],[Prob_H]]*100,2)/100</f>
        <v>0.7</v>
      </c>
      <c r="J1037">
        <f>1/Table1[[#This Row],[odds_ft_home_team_win]]-Table1[[#This Row],[Margin/3]]</f>
        <v>0.70725858581646051</v>
      </c>
      <c r="K1037">
        <f>1/Table1[[#This Row],[odds_ft_draw]]-Table1[[#This Row],[Margin/3]]</f>
        <v>0.19174468794962152</v>
      </c>
      <c r="L1037">
        <f>1/Table1[[#This Row],[odds_ft_away_team_win]]-Table1[[#This Row],[Margin/3]]</f>
        <v>0.10099672623391787</v>
      </c>
      <c r="M1037">
        <v>6</v>
      </c>
      <c r="N1037">
        <v>2</v>
      </c>
      <c r="O1037">
        <v>0</v>
      </c>
      <c r="P1037">
        <v>2</v>
      </c>
      <c r="Q1037">
        <v>1.07</v>
      </c>
      <c r="R1037" t="str" cm="1">
        <f t="array" ref="R10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7">
        <v>1</v>
      </c>
      <c r="T1037">
        <v>1</v>
      </c>
      <c r="U1037">
        <v>2</v>
      </c>
      <c r="V1037">
        <v>0</v>
      </c>
      <c r="W1037">
        <v>0</v>
      </c>
      <c r="X1037">
        <v>0</v>
      </c>
      <c r="Y1037">
        <v>61</v>
      </c>
      <c r="Z1037">
        <v>74</v>
      </c>
      <c r="AA1037">
        <v>7</v>
      </c>
      <c r="AB1037">
        <v>1</v>
      </c>
      <c r="AC1037">
        <v>1</v>
      </c>
      <c r="AD1037">
        <v>0</v>
      </c>
      <c r="AE1037">
        <v>3</v>
      </c>
      <c r="AF1037">
        <v>0</v>
      </c>
      <c r="AG1037">
        <v>1</v>
      </c>
      <c r="AH1037">
        <v>0</v>
      </c>
      <c r="AI1037">
        <v>1</v>
      </c>
      <c r="AJ1037">
        <v>2</v>
      </c>
      <c r="AK1037">
        <v>14</v>
      </c>
      <c r="AL1037">
        <v>9</v>
      </c>
      <c r="AM1037">
        <v>4</v>
      </c>
      <c r="AN1037">
        <v>3</v>
      </c>
      <c r="AO1037">
        <v>10</v>
      </c>
      <c r="AP1037">
        <v>6</v>
      </c>
      <c r="AQ1037">
        <v>12</v>
      </c>
      <c r="AR1037">
        <v>12</v>
      </c>
      <c r="AS1037">
        <v>62</v>
      </c>
      <c r="AT1037">
        <v>38</v>
      </c>
      <c r="AU1037">
        <v>1.61</v>
      </c>
      <c r="AV1037">
        <v>0.95</v>
      </c>
      <c r="AW1037">
        <v>3.5</v>
      </c>
      <c r="AX1037">
        <v>75</v>
      </c>
      <c r="AY1037">
        <v>100</v>
      </c>
      <c r="AZ1037">
        <v>50</v>
      </c>
      <c r="BA1037">
        <v>50</v>
      </c>
      <c r="BB1037">
        <v>50</v>
      </c>
      <c r="BC1037">
        <v>50</v>
      </c>
      <c r="BD1037">
        <v>50</v>
      </c>
      <c r="BE1037">
        <v>100</v>
      </c>
      <c r="BF1037">
        <v>100</v>
      </c>
      <c r="BG1037">
        <v>10.5</v>
      </c>
      <c r="BH1037">
        <v>6.5</v>
      </c>
      <c r="BI1037">
        <v>1.36</v>
      </c>
      <c r="BJ1037">
        <v>4.55</v>
      </c>
      <c r="BK1037">
        <v>7.75</v>
      </c>
      <c r="BL1037">
        <f>1/Table1[[#This Row],[odds_ft_home_team_win]]+1/Table1[[#This Row],[odds_ft_draw]]+1/Table1[[#This Row],[odds_ft_away_team_win]]-1</f>
        <v>8.4106595491794778E-2</v>
      </c>
      <c r="BM1037">
        <f>Table1[[#This Row],[Margin]]/3</f>
        <v>2.8035531830598259E-2</v>
      </c>
      <c r="BN1037">
        <v>1.24</v>
      </c>
      <c r="BO1037">
        <v>1.77</v>
      </c>
      <c r="BP1037">
        <v>2.95</v>
      </c>
      <c r="BQ1037">
        <v>5.55</v>
      </c>
      <c r="BR1037">
        <v>2</v>
      </c>
      <c r="BS1037">
        <v>1.74</v>
      </c>
      <c r="BT1037" t="s">
        <v>3802</v>
      </c>
      <c r="BU1037">
        <f>VLOOKUP(Table1[[#This Row],[Reference]],metron,11,FALSE)</f>
        <v>2.224544841537424</v>
      </c>
      <c r="BV1037">
        <f>VLOOKUP(Table1[[#This Row],[Reference]],metron,12,FALSE)</f>
        <v>0.76803776129467294</v>
      </c>
    </row>
    <row r="1038" spans="1:74" x14ac:dyDescent="0.45">
      <c r="A1038" t="s">
        <v>5404</v>
      </c>
      <c r="B1038">
        <v>1566698700</v>
      </c>
      <c r="C1038" s="3" t="s">
        <v>3902</v>
      </c>
      <c r="D1038" t="s">
        <v>65</v>
      </c>
      <c r="E1038" t="s">
        <v>66</v>
      </c>
      <c r="F1038" t="s">
        <v>68</v>
      </c>
      <c r="G1038" t="s">
        <v>86</v>
      </c>
      <c r="H1038" t="s">
        <v>3903</v>
      </c>
      <c r="I1038">
        <f>MROUND(Table1[[#This Row],[Prob_H]]*100,2)/100</f>
        <v>0.46</v>
      </c>
      <c r="J1038">
        <f>1/Table1[[#This Row],[odds_ft_home_team_win]]-Table1[[#This Row],[Margin/3]]</f>
        <v>0.46099488211739015</v>
      </c>
      <c r="K1038">
        <f>1/Table1[[#This Row],[odds_ft_draw]]-Table1[[#This Row],[Margin/3]]</f>
        <v>0.26730765112743315</v>
      </c>
      <c r="L1038">
        <f>1/Table1[[#This Row],[odds_ft_away_team_win]]-Table1[[#This Row],[Margin/3]]</f>
        <v>0.27169746675517675</v>
      </c>
      <c r="M1038">
        <v>6</v>
      </c>
      <c r="N1038">
        <v>3</v>
      </c>
      <c r="O1038">
        <v>2</v>
      </c>
      <c r="P1038">
        <v>1.93</v>
      </c>
      <c r="Q1038">
        <v>1.59</v>
      </c>
      <c r="R1038" t="str" cm="1">
        <f t="array" ref="R10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38">
        <v>1</v>
      </c>
      <c r="T1038">
        <v>1</v>
      </c>
      <c r="U1038">
        <v>2</v>
      </c>
      <c r="V1038">
        <v>1</v>
      </c>
      <c r="W1038">
        <v>1</v>
      </c>
      <c r="X1038">
        <v>0</v>
      </c>
      <c r="Y1038">
        <v>26</v>
      </c>
      <c r="Z1038">
        <v>61</v>
      </c>
      <c r="AA1038">
        <v>3</v>
      </c>
      <c r="AB1038">
        <v>2</v>
      </c>
      <c r="AC1038">
        <v>1</v>
      </c>
      <c r="AD1038">
        <v>0</v>
      </c>
      <c r="AE1038">
        <v>3</v>
      </c>
      <c r="AF1038">
        <v>0</v>
      </c>
      <c r="AG1038">
        <v>0</v>
      </c>
      <c r="AH1038">
        <v>1</v>
      </c>
      <c r="AI1038">
        <v>0</v>
      </c>
      <c r="AJ1038">
        <v>3</v>
      </c>
      <c r="AK1038">
        <v>10</v>
      </c>
      <c r="AL1038">
        <v>13</v>
      </c>
      <c r="AM1038">
        <v>4</v>
      </c>
      <c r="AN1038">
        <v>5</v>
      </c>
      <c r="AO1038">
        <v>6</v>
      </c>
      <c r="AP1038">
        <v>8</v>
      </c>
      <c r="AQ1038">
        <v>19</v>
      </c>
      <c r="AR1038">
        <v>17</v>
      </c>
      <c r="AS1038">
        <v>65</v>
      </c>
      <c r="AT1038">
        <v>35</v>
      </c>
      <c r="AU1038">
        <v>1.1499999999999999</v>
      </c>
      <c r="AV1038">
        <v>1.33</v>
      </c>
      <c r="AW1038">
        <v>2.75</v>
      </c>
      <c r="AX1038">
        <v>50</v>
      </c>
      <c r="AY1038">
        <v>50</v>
      </c>
      <c r="AZ1038">
        <v>50</v>
      </c>
      <c r="BA1038">
        <v>50</v>
      </c>
      <c r="BB1038">
        <v>25</v>
      </c>
      <c r="BC1038">
        <v>50</v>
      </c>
      <c r="BD1038">
        <v>50</v>
      </c>
      <c r="BE1038">
        <v>25</v>
      </c>
      <c r="BF1038">
        <v>50</v>
      </c>
      <c r="BG1038">
        <v>7.5</v>
      </c>
      <c r="BH1038">
        <v>6</v>
      </c>
      <c r="BI1038">
        <v>2.0499999999999998</v>
      </c>
      <c r="BJ1038">
        <v>3.4</v>
      </c>
      <c r="BK1038">
        <v>3.35</v>
      </c>
      <c r="BL1038">
        <f>1/Table1[[#This Row],[odds_ft_home_team_win]]+1/Table1[[#This Row],[odds_ft_draw]]+1/Table1[[#This Row],[odds_ft_away_team_win]]-1</f>
        <v>8.0429987794171209E-2</v>
      </c>
      <c r="BM1038">
        <f>Table1[[#This Row],[Margin]]/3</f>
        <v>2.6809995931390402E-2</v>
      </c>
      <c r="BN1038">
        <v>1.32</v>
      </c>
      <c r="BO1038">
        <v>2</v>
      </c>
      <c r="BP1038">
        <v>3.5</v>
      </c>
      <c r="BQ1038">
        <v>6.8</v>
      </c>
      <c r="BR1038">
        <v>1.8</v>
      </c>
      <c r="BS1038">
        <v>1.91</v>
      </c>
      <c r="BT1038" t="s">
        <v>3807</v>
      </c>
      <c r="BU1038">
        <f>VLOOKUP(Table1[[#This Row],[Reference]],metron,11,FALSE)</f>
        <v>1.4888836329233679</v>
      </c>
      <c r="BV1038">
        <f>VLOOKUP(Table1[[#This Row],[Reference]],metron,12,FALSE)</f>
        <v>1.0516792809839171</v>
      </c>
    </row>
    <row r="1039" spans="1:74" x14ac:dyDescent="0.45">
      <c r="A1039" t="s">
        <v>5404</v>
      </c>
      <c r="B1039">
        <v>1566752400</v>
      </c>
      <c r="C1039" s="3" t="s">
        <v>3904</v>
      </c>
      <c r="D1039" t="s">
        <v>65</v>
      </c>
      <c r="E1039" t="s">
        <v>66</v>
      </c>
      <c r="F1039" t="s">
        <v>97</v>
      </c>
      <c r="G1039" t="s">
        <v>72</v>
      </c>
      <c r="H1039" t="s">
        <v>3784</v>
      </c>
      <c r="I1039">
        <f>MROUND(Table1[[#This Row],[Prob_H]]*100,2)/100</f>
        <v>0.46</v>
      </c>
      <c r="J1039">
        <f>1/Table1[[#This Row],[odds_ft_home_team_win]]-Table1[[#This Row],[Margin/3]]</f>
        <v>0.45178867566927267</v>
      </c>
      <c r="K1039">
        <f>1/Table1[[#This Row],[odds_ft_draw]]-Table1[[#This Row],[Margin/3]]</f>
        <v>0.27410566216536364</v>
      </c>
      <c r="L1039">
        <f>1/Table1[[#This Row],[odds_ft_away_team_win]]-Table1[[#This Row],[Margin/3]]</f>
        <v>0.27410566216536364</v>
      </c>
      <c r="M1039">
        <v>6</v>
      </c>
      <c r="N1039">
        <v>0</v>
      </c>
      <c r="O1039">
        <v>1.5</v>
      </c>
      <c r="P1039">
        <v>1.07</v>
      </c>
      <c r="Q1039">
        <v>0.77</v>
      </c>
      <c r="R1039" t="str" cm="1">
        <f t="array" ref="R10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39">
        <v>2</v>
      </c>
      <c r="T1039">
        <v>0</v>
      </c>
      <c r="U1039">
        <v>2</v>
      </c>
      <c r="V1039">
        <v>1</v>
      </c>
      <c r="W1039">
        <v>1</v>
      </c>
      <c r="X1039">
        <v>0</v>
      </c>
      <c r="Y1039" t="s">
        <v>3905</v>
      </c>
      <c r="AA1039">
        <v>2</v>
      </c>
      <c r="AB1039">
        <v>6</v>
      </c>
      <c r="AC1039">
        <v>3</v>
      </c>
      <c r="AD1039">
        <v>0</v>
      </c>
      <c r="AE1039">
        <v>4</v>
      </c>
      <c r="AF1039">
        <v>1</v>
      </c>
      <c r="AG1039">
        <v>1</v>
      </c>
      <c r="AH1039">
        <v>2</v>
      </c>
      <c r="AI1039">
        <v>0</v>
      </c>
      <c r="AJ1039">
        <v>5</v>
      </c>
      <c r="AK1039">
        <v>10</v>
      </c>
      <c r="AL1039">
        <v>15</v>
      </c>
      <c r="AM1039">
        <v>2</v>
      </c>
      <c r="AN1039">
        <v>4</v>
      </c>
      <c r="AO1039">
        <v>8</v>
      </c>
      <c r="AP1039">
        <v>11</v>
      </c>
      <c r="AQ1039">
        <v>19</v>
      </c>
      <c r="AR1039">
        <v>13</v>
      </c>
      <c r="AS1039">
        <v>46</v>
      </c>
      <c r="AT1039">
        <v>54</v>
      </c>
      <c r="AU1039">
        <v>0.99</v>
      </c>
      <c r="AV1039">
        <v>1.43</v>
      </c>
      <c r="AW1039">
        <v>2.75</v>
      </c>
      <c r="AX1039">
        <v>50</v>
      </c>
      <c r="AY1039">
        <v>75</v>
      </c>
      <c r="AZ1039">
        <v>50</v>
      </c>
      <c r="BA1039">
        <v>50</v>
      </c>
      <c r="BB1039">
        <v>0</v>
      </c>
      <c r="BC1039">
        <v>25</v>
      </c>
      <c r="BD1039">
        <v>25</v>
      </c>
      <c r="BE1039">
        <v>75</v>
      </c>
      <c r="BF1039">
        <v>100</v>
      </c>
      <c r="BG1039">
        <v>9.5</v>
      </c>
      <c r="BH1039">
        <v>6.5</v>
      </c>
      <c r="BI1039">
        <v>2.1</v>
      </c>
      <c r="BJ1039">
        <v>3.35</v>
      </c>
      <c r="BK1039">
        <v>3.35</v>
      </c>
      <c r="BL1039">
        <f>1/Table1[[#This Row],[odds_ft_home_team_win]]+1/Table1[[#This Row],[odds_ft_draw]]+1/Table1[[#This Row],[odds_ft_away_team_win]]-1</f>
        <v>7.320540156361055E-2</v>
      </c>
      <c r="BM1039">
        <f>Table1[[#This Row],[Margin]]/3</f>
        <v>2.4401800521203516E-2</v>
      </c>
      <c r="BN1039">
        <v>1.27</v>
      </c>
      <c r="BO1039">
        <v>1.87</v>
      </c>
      <c r="BP1039">
        <v>3.2</v>
      </c>
      <c r="BQ1039">
        <v>6</v>
      </c>
      <c r="BR1039">
        <v>1.71</v>
      </c>
      <c r="BS1039">
        <v>2.0499999999999998</v>
      </c>
      <c r="BT1039" t="s">
        <v>3813</v>
      </c>
      <c r="BU1039">
        <f>VLOOKUP(Table1[[#This Row],[Reference]],metron,11,FALSE)</f>
        <v>1.4888836329233679</v>
      </c>
      <c r="BV1039">
        <f>VLOOKUP(Table1[[#This Row],[Reference]],metron,12,FALSE)</f>
        <v>1.0516792809839171</v>
      </c>
    </row>
    <row r="1040" spans="1:74" x14ac:dyDescent="0.45">
      <c r="A1040" t="s">
        <v>5404</v>
      </c>
      <c r="B1040">
        <v>1566770400</v>
      </c>
      <c r="C1040" s="3" t="s">
        <v>3906</v>
      </c>
      <c r="D1040" t="s">
        <v>65</v>
      </c>
      <c r="E1040" t="s">
        <v>66</v>
      </c>
      <c r="F1040" t="s">
        <v>98</v>
      </c>
      <c r="G1040" t="s">
        <v>2218</v>
      </c>
      <c r="H1040" t="s">
        <v>3804</v>
      </c>
      <c r="I1040">
        <f>MROUND(Table1[[#This Row],[Prob_H]]*100,2)/100</f>
        <v>0.48</v>
      </c>
      <c r="J1040">
        <f>1/Table1[[#This Row],[odds_ft_home_team_win]]-Table1[[#This Row],[Margin/3]]</f>
        <v>0.48682229876259731</v>
      </c>
      <c r="K1040">
        <f>1/Table1[[#This Row],[odds_ft_draw]]-Table1[[#This Row],[Margin/3]]</f>
        <v>0.27250924862865156</v>
      </c>
      <c r="L1040">
        <f>1/Table1[[#This Row],[odds_ft_away_team_win]]-Table1[[#This Row],[Margin/3]]</f>
        <v>0.24066845260875108</v>
      </c>
      <c r="M1040">
        <v>6</v>
      </c>
      <c r="N1040">
        <v>3</v>
      </c>
      <c r="O1040">
        <v>0</v>
      </c>
      <c r="P1040">
        <v>1.71</v>
      </c>
      <c r="Q1040">
        <v>1.69</v>
      </c>
      <c r="R1040" t="str" cm="1">
        <f t="array" ref="R10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0">
        <v>1</v>
      </c>
      <c r="T1040">
        <v>2</v>
      </c>
      <c r="U1040">
        <v>3</v>
      </c>
      <c r="V1040">
        <v>2</v>
      </c>
      <c r="W1040">
        <v>0</v>
      </c>
      <c r="X1040">
        <v>2</v>
      </c>
      <c r="Y1040">
        <v>65</v>
      </c>
      <c r="Z1040" t="s">
        <v>3907</v>
      </c>
      <c r="AA1040">
        <v>4</v>
      </c>
      <c r="AB1040">
        <v>3</v>
      </c>
      <c r="AC1040">
        <v>1</v>
      </c>
      <c r="AD1040">
        <v>0</v>
      </c>
      <c r="AE1040">
        <v>3</v>
      </c>
      <c r="AF1040">
        <v>0</v>
      </c>
      <c r="AG1040">
        <v>0</v>
      </c>
      <c r="AH1040">
        <v>1</v>
      </c>
      <c r="AI1040">
        <v>0</v>
      </c>
      <c r="AJ1040">
        <v>3</v>
      </c>
      <c r="AK1040">
        <v>18</v>
      </c>
      <c r="AL1040">
        <v>9</v>
      </c>
      <c r="AM1040">
        <v>8</v>
      </c>
      <c r="AN1040">
        <v>4</v>
      </c>
      <c r="AO1040">
        <v>10</v>
      </c>
      <c r="AP1040">
        <v>5</v>
      </c>
      <c r="AQ1040">
        <v>6</v>
      </c>
      <c r="AR1040">
        <v>19</v>
      </c>
      <c r="AS1040">
        <v>68</v>
      </c>
      <c r="AT1040">
        <v>32</v>
      </c>
      <c r="AU1040">
        <v>2.06</v>
      </c>
      <c r="AV1040">
        <v>1.08</v>
      </c>
      <c r="AW1040">
        <v>2.75</v>
      </c>
      <c r="AX1040">
        <v>25</v>
      </c>
      <c r="AY1040">
        <v>100</v>
      </c>
      <c r="AZ1040">
        <v>50</v>
      </c>
      <c r="BA1040">
        <v>25</v>
      </c>
      <c r="BB1040">
        <v>0</v>
      </c>
      <c r="BC1040">
        <v>25</v>
      </c>
      <c r="BD1040">
        <v>100</v>
      </c>
      <c r="BE1040">
        <v>25</v>
      </c>
      <c r="BF1040">
        <v>75</v>
      </c>
      <c r="BG1040">
        <v>8</v>
      </c>
      <c r="BH1040">
        <v>5</v>
      </c>
      <c r="BI1040">
        <v>1.95</v>
      </c>
      <c r="BJ1040">
        <v>3.35</v>
      </c>
      <c r="BK1040">
        <v>3.75</v>
      </c>
      <c r="BL1040">
        <f>1/Table1[[#This Row],[odds_ft_home_team_win]]+1/Table1[[#This Row],[odds_ft_draw]]+1/Table1[[#This Row],[odds_ft_away_team_win]]-1</f>
        <v>7.7994642173746742E-2</v>
      </c>
      <c r="BM1040">
        <f>Table1[[#This Row],[Margin]]/3</f>
        <v>2.5998214057915581E-2</v>
      </c>
      <c r="BN1040">
        <v>1.29</v>
      </c>
      <c r="BO1040">
        <v>1.95</v>
      </c>
      <c r="BP1040">
        <v>3.35</v>
      </c>
      <c r="BQ1040">
        <v>6.45</v>
      </c>
      <c r="BR1040">
        <v>1.77</v>
      </c>
      <c r="BS1040">
        <v>1.95</v>
      </c>
      <c r="BT1040" t="s">
        <v>3841</v>
      </c>
      <c r="BU1040">
        <f>VLOOKUP(Table1[[#This Row],[Reference]],metron,11,FALSE)</f>
        <v>1.510877192982456</v>
      </c>
      <c r="BV1040">
        <f>VLOOKUP(Table1[[#This Row],[Reference]],metron,12,FALSE)</f>
        <v>1.0163157894736841</v>
      </c>
    </row>
    <row r="1041" spans="1:74" x14ac:dyDescent="0.45">
      <c r="A1041" t="s">
        <v>5403</v>
      </c>
      <c r="B1041">
        <v>1581728400</v>
      </c>
      <c r="C1041" s="3" t="s">
        <v>4202</v>
      </c>
      <c r="D1041" t="s">
        <v>65</v>
      </c>
      <c r="E1041" t="s">
        <v>66</v>
      </c>
      <c r="F1041" t="s">
        <v>3792</v>
      </c>
      <c r="G1041" t="s">
        <v>81</v>
      </c>
      <c r="H1041" t="s">
        <v>3800</v>
      </c>
      <c r="I1041">
        <f>MROUND(Table1[[#This Row],[Prob_H]]*100,2)/100</f>
        <v>0.36</v>
      </c>
      <c r="J1041">
        <f>1/Table1[[#This Row],[odds_ft_home_team_win]]-Table1[[#This Row],[Margin/3]]</f>
        <v>0.36852689793866272</v>
      </c>
      <c r="K1041">
        <f>1/Table1[[#This Row],[odds_ft_draw]]-Table1[[#This Row],[Margin/3]]</f>
        <v>0.27048768225238817</v>
      </c>
      <c r="L1041">
        <f>1/Table1[[#This Row],[odds_ft_away_team_win]]-Table1[[#This Row],[Margin/3]]</f>
        <v>0.36098541980894921</v>
      </c>
      <c r="M1041">
        <v>6</v>
      </c>
      <c r="N1041">
        <v>0.82</v>
      </c>
      <c r="O1041">
        <v>1.67</v>
      </c>
      <c r="P1041">
        <v>0.86</v>
      </c>
      <c r="Q1041">
        <v>1.53</v>
      </c>
      <c r="R1041" t="str" cm="1">
        <f t="array" ref="R10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41">
        <v>3</v>
      </c>
      <c r="T1041">
        <v>1</v>
      </c>
      <c r="U1041">
        <v>4</v>
      </c>
      <c r="V1041">
        <v>2</v>
      </c>
      <c r="W1041">
        <v>1</v>
      </c>
      <c r="X1041">
        <v>1</v>
      </c>
      <c r="Y1041" t="s">
        <v>4203</v>
      </c>
      <c r="Z1041">
        <v>27</v>
      </c>
      <c r="AA1041">
        <v>5</v>
      </c>
      <c r="AB1041">
        <v>6</v>
      </c>
      <c r="AC1041">
        <v>2</v>
      </c>
      <c r="AD1041">
        <v>0</v>
      </c>
      <c r="AE1041">
        <v>1</v>
      </c>
      <c r="AF1041">
        <v>0</v>
      </c>
      <c r="AG1041">
        <v>0</v>
      </c>
      <c r="AH1041">
        <v>2</v>
      </c>
      <c r="AI1041">
        <v>0</v>
      </c>
      <c r="AJ1041">
        <v>1</v>
      </c>
      <c r="AK1041">
        <v>22</v>
      </c>
      <c r="AL1041">
        <v>8</v>
      </c>
      <c r="AM1041">
        <v>5</v>
      </c>
      <c r="AN1041">
        <v>4</v>
      </c>
      <c r="AO1041">
        <v>17</v>
      </c>
      <c r="AP1041">
        <v>4</v>
      </c>
      <c r="AQ1041">
        <v>15</v>
      </c>
      <c r="AR1041">
        <v>12</v>
      </c>
      <c r="AS1041">
        <v>36</v>
      </c>
      <c r="AT1041">
        <v>64</v>
      </c>
      <c r="AU1041">
        <v>2.0499999999999998</v>
      </c>
      <c r="AV1041">
        <v>1.1100000000000001</v>
      </c>
      <c r="AW1041">
        <v>3.2</v>
      </c>
      <c r="AX1041">
        <v>69</v>
      </c>
      <c r="AY1041">
        <v>87</v>
      </c>
      <c r="AZ1041">
        <v>60</v>
      </c>
      <c r="BA1041">
        <v>39</v>
      </c>
      <c r="BB1041">
        <v>26</v>
      </c>
      <c r="BC1041">
        <v>35</v>
      </c>
      <c r="BD1041">
        <v>78</v>
      </c>
      <c r="BE1041">
        <v>56</v>
      </c>
      <c r="BF1041">
        <v>91</v>
      </c>
      <c r="BG1041">
        <v>9.2200000000000006</v>
      </c>
      <c r="BH1041">
        <v>4.08</v>
      </c>
      <c r="BI1041">
        <v>2.5499999999999998</v>
      </c>
      <c r="BJ1041">
        <v>3.4</v>
      </c>
      <c r="BK1041">
        <v>2.6</v>
      </c>
      <c r="BL1041">
        <f>1/Table1[[#This Row],[odds_ft_home_team_win]]+1/Table1[[#This Row],[odds_ft_draw]]+1/Table1[[#This Row],[odds_ft_away_team_win]]-1</f>
        <v>7.0889894419306154E-2</v>
      </c>
      <c r="BM1041">
        <f>Table1[[#This Row],[Margin]]/3</f>
        <v>2.3629964806435384E-2</v>
      </c>
      <c r="BN1041">
        <v>1.25</v>
      </c>
      <c r="BO1041">
        <v>1.8</v>
      </c>
      <c r="BP1041">
        <v>3</v>
      </c>
      <c r="BQ1041">
        <v>5.6</v>
      </c>
      <c r="BR1041">
        <v>1.65</v>
      </c>
      <c r="BS1041">
        <v>2.15</v>
      </c>
      <c r="BT1041" t="s">
        <v>3795</v>
      </c>
      <c r="BU1041">
        <f>VLOOKUP(Table1[[#This Row],[Reference]],metron,11,FALSE)</f>
        <v>1.269326094653606</v>
      </c>
      <c r="BV1041">
        <f>VLOOKUP(Table1[[#This Row],[Reference]],metron,12,FALSE)</f>
        <v>1.2417089578661631</v>
      </c>
    </row>
    <row r="1042" spans="1:74" x14ac:dyDescent="0.45">
      <c r="A1042" t="s">
        <v>5403</v>
      </c>
      <c r="B1042">
        <v>1581735600</v>
      </c>
      <c r="C1042" s="3" t="s">
        <v>4204</v>
      </c>
      <c r="D1042" t="s">
        <v>65</v>
      </c>
      <c r="E1042" t="s">
        <v>66</v>
      </c>
      <c r="F1042" t="s">
        <v>78</v>
      </c>
      <c r="G1042" t="s">
        <v>72</v>
      </c>
      <c r="H1042" t="s">
        <v>3784</v>
      </c>
      <c r="I1042">
        <f>MROUND(Table1[[#This Row],[Prob_H]]*100,2)/100</f>
        <v>0.5</v>
      </c>
      <c r="J1042">
        <f>1/Table1[[#This Row],[odds_ft_home_team_win]]-Table1[[#This Row],[Margin/3]]</f>
        <v>0.49629089880711358</v>
      </c>
      <c r="K1042">
        <f>1/Table1[[#This Row],[odds_ft_draw]]-Table1[[#This Row],[Margin/3]]</f>
        <v>0.27123815206959695</v>
      </c>
      <c r="L1042">
        <f>1/Table1[[#This Row],[odds_ft_away_team_win]]-Table1[[#This Row],[Margin/3]]</f>
        <v>0.2324709491232895</v>
      </c>
      <c r="M1042">
        <v>6</v>
      </c>
      <c r="N1042">
        <v>1.54</v>
      </c>
      <c r="O1042">
        <v>0.82</v>
      </c>
      <c r="P1042">
        <v>1.5</v>
      </c>
      <c r="Q1042">
        <v>0.77</v>
      </c>
      <c r="R1042" t="str" cm="1">
        <f t="array" ref="R10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42">
        <v>1</v>
      </c>
      <c r="T1042">
        <v>1</v>
      </c>
      <c r="U1042">
        <v>2</v>
      </c>
      <c r="V1042">
        <v>1</v>
      </c>
      <c r="W1042">
        <v>1</v>
      </c>
      <c r="X1042">
        <v>0</v>
      </c>
      <c r="Y1042">
        <v>44</v>
      </c>
      <c r="Z1042">
        <v>77</v>
      </c>
      <c r="AA1042">
        <v>1</v>
      </c>
      <c r="AB1042">
        <v>2</v>
      </c>
      <c r="AC1042">
        <v>1</v>
      </c>
      <c r="AD1042">
        <v>0</v>
      </c>
      <c r="AE1042">
        <v>3</v>
      </c>
      <c r="AF1042">
        <v>0</v>
      </c>
      <c r="AG1042">
        <v>0</v>
      </c>
      <c r="AH1042">
        <v>1</v>
      </c>
      <c r="AI1042">
        <v>1</v>
      </c>
      <c r="AJ1042">
        <v>2</v>
      </c>
      <c r="AK1042">
        <v>8</v>
      </c>
      <c r="AL1042">
        <v>9</v>
      </c>
      <c r="AM1042">
        <v>2</v>
      </c>
      <c r="AN1042">
        <v>2</v>
      </c>
      <c r="AO1042">
        <v>6</v>
      </c>
      <c r="AP1042">
        <v>7</v>
      </c>
      <c r="AQ1042">
        <v>17</v>
      </c>
      <c r="AR1042">
        <v>12</v>
      </c>
      <c r="AS1042">
        <v>63</v>
      </c>
      <c r="AT1042">
        <v>37</v>
      </c>
      <c r="AU1042">
        <v>0.92</v>
      </c>
      <c r="AV1042">
        <v>0.88</v>
      </c>
      <c r="AW1042">
        <v>3.32</v>
      </c>
      <c r="AX1042">
        <v>55</v>
      </c>
      <c r="AY1042">
        <v>77</v>
      </c>
      <c r="AZ1042">
        <v>64</v>
      </c>
      <c r="BA1042">
        <v>47</v>
      </c>
      <c r="BB1042">
        <v>34</v>
      </c>
      <c r="BC1042">
        <v>46</v>
      </c>
      <c r="BD1042">
        <v>80</v>
      </c>
      <c r="BE1042">
        <v>52</v>
      </c>
      <c r="BF1042">
        <v>88</v>
      </c>
      <c r="BG1042">
        <v>9.31</v>
      </c>
      <c r="BH1042">
        <v>5.47</v>
      </c>
      <c r="BI1042">
        <v>1.91</v>
      </c>
      <c r="BJ1042">
        <v>3.35</v>
      </c>
      <c r="BK1042">
        <v>3.85</v>
      </c>
      <c r="BL1042">
        <f>1/Table1[[#This Row],[odds_ft_home_team_win]]+1/Table1[[#This Row],[odds_ft_draw]]+1/Table1[[#This Row],[odds_ft_away_team_win]]-1</f>
        <v>8.180793185091062E-2</v>
      </c>
      <c r="BM1042">
        <f>Table1[[#This Row],[Margin]]/3</f>
        <v>2.7269310616970206E-2</v>
      </c>
      <c r="BN1042">
        <v>1.3</v>
      </c>
      <c r="BO1042">
        <v>1.95</v>
      </c>
      <c r="BP1042">
        <v>3.4</v>
      </c>
      <c r="BQ1042">
        <v>6.55</v>
      </c>
      <c r="BR1042">
        <v>1.77</v>
      </c>
      <c r="BS1042">
        <v>1.95</v>
      </c>
      <c r="BT1042" t="s">
        <v>3820</v>
      </c>
      <c r="BU1042">
        <f>VLOOKUP(Table1[[#This Row],[Reference]],metron,11,FALSE)</f>
        <v>1.5342708579532029</v>
      </c>
      <c r="BV1042">
        <f>VLOOKUP(Table1[[#This Row],[Reference]],metron,12,FALSE)</f>
        <v>0.98593713070196176</v>
      </c>
    </row>
    <row r="1043" spans="1:74" x14ac:dyDescent="0.45">
      <c r="A1043" t="s">
        <v>5403</v>
      </c>
      <c r="B1043">
        <v>1581807600</v>
      </c>
      <c r="C1043" s="3" t="s">
        <v>4205</v>
      </c>
      <c r="D1043" t="s">
        <v>65</v>
      </c>
      <c r="E1043" t="s">
        <v>66</v>
      </c>
      <c r="F1043" t="s">
        <v>103</v>
      </c>
      <c r="G1043" t="s">
        <v>73</v>
      </c>
      <c r="H1043" t="s">
        <v>3819</v>
      </c>
      <c r="I1043">
        <f>MROUND(Table1[[#This Row],[Prob_H]]*100,2)/100</f>
        <v>0.62</v>
      </c>
      <c r="J1043">
        <f>1/Table1[[#This Row],[odds_ft_home_team_win]]-Table1[[#This Row],[Margin/3]]</f>
        <v>0.62486552359970082</v>
      </c>
      <c r="K1043">
        <f>1/Table1[[#This Row],[odds_ft_draw]]-Table1[[#This Row],[Margin/3]]</f>
        <v>0.22867943121107673</v>
      </c>
      <c r="L1043">
        <f>1/Table1[[#This Row],[odds_ft_away_team_win]]-Table1[[#This Row],[Margin/3]]</f>
        <v>0.14645504518922239</v>
      </c>
      <c r="M1043">
        <v>6</v>
      </c>
      <c r="N1043">
        <v>1.45</v>
      </c>
      <c r="O1043">
        <v>0.82</v>
      </c>
      <c r="P1043">
        <v>1.64</v>
      </c>
      <c r="Q1043">
        <v>1.07</v>
      </c>
      <c r="R1043" t="str" cm="1">
        <f t="array" ref="R10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44</v>
      </c>
      <c r="AA1043">
        <v>6</v>
      </c>
      <c r="AB1043">
        <v>6</v>
      </c>
      <c r="AC1043">
        <v>1</v>
      </c>
      <c r="AD1043">
        <v>0</v>
      </c>
      <c r="AE1043">
        <v>3</v>
      </c>
      <c r="AF1043">
        <v>1</v>
      </c>
      <c r="AG1043">
        <v>1</v>
      </c>
      <c r="AH1043">
        <v>0</v>
      </c>
      <c r="AI1043">
        <v>0</v>
      </c>
      <c r="AJ1043">
        <v>4</v>
      </c>
      <c r="AK1043">
        <v>13</v>
      </c>
      <c r="AL1043">
        <v>9</v>
      </c>
      <c r="AM1043">
        <v>3</v>
      </c>
      <c r="AN1043">
        <v>2</v>
      </c>
      <c r="AO1043">
        <v>10</v>
      </c>
      <c r="AP1043">
        <v>7</v>
      </c>
      <c r="AQ1043">
        <v>15</v>
      </c>
      <c r="AR1043">
        <v>9</v>
      </c>
      <c r="AS1043">
        <v>44</v>
      </c>
      <c r="AT1043">
        <v>56</v>
      </c>
      <c r="AU1043">
        <v>1.38</v>
      </c>
      <c r="AV1043">
        <v>1</v>
      </c>
      <c r="AW1043">
        <v>2.64</v>
      </c>
      <c r="AX1043">
        <v>50</v>
      </c>
      <c r="AY1043">
        <v>78</v>
      </c>
      <c r="AZ1043">
        <v>36</v>
      </c>
      <c r="BA1043">
        <v>32</v>
      </c>
      <c r="BB1043">
        <v>23</v>
      </c>
      <c r="BC1043">
        <v>32</v>
      </c>
      <c r="BD1043">
        <v>60</v>
      </c>
      <c r="BE1043">
        <v>60</v>
      </c>
      <c r="BF1043">
        <v>91</v>
      </c>
      <c r="BG1043">
        <v>11.27</v>
      </c>
      <c r="BH1043">
        <v>3.54</v>
      </c>
      <c r="BI1043">
        <v>1.54</v>
      </c>
      <c r="BJ1043">
        <v>3.95</v>
      </c>
      <c r="BK1043">
        <v>5.85</v>
      </c>
      <c r="BL1043">
        <f>1/Table1[[#This Row],[odds_ft_home_team_win]]+1/Table1[[#This Row],[odds_ft_draw]]+1/Table1[[#This Row],[odds_ft_away_team_win]]-1</f>
        <v>7.3455377252845677E-2</v>
      </c>
      <c r="BM1043">
        <f>Table1[[#This Row],[Margin]]/3</f>
        <v>2.448512575094856E-2</v>
      </c>
      <c r="BN1043">
        <v>1.21</v>
      </c>
      <c r="BO1043">
        <v>1.69</v>
      </c>
      <c r="BP1043">
        <v>2.7</v>
      </c>
      <c r="BQ1043">
        <v>4.9000000000000004</v>
      </c>
      <c r="BR1043">
        <v>1.71</v>
      </c>
      <c r="BS1043">
        <v>2</v>
      </c>
      <c r="BT1043" t="s">
        <v>3798</v>
      </c>
      <c r="BU1043">
        <f>VLOOKUP(Table1[[#This Row],[Reference]],metron,11,FALSE)</f>
        <v>1.8681481481481479</v>
      </c>
      <c r="BV1043">
        <f>VLOOKUP(Table1[[#This Row],[Reference]],metron,12,FALSE)</f>
        <v>0.86851851851851847</v>
      </c>
    </row>
    <row r="1044" spans="1:74" x14ac:dyDescent="0.45">
      <c r="A1044" t="s">
        <v>5403</v>
      </c>
      <c r="B1044">
        <v>1581807600</v>
      </c>
      <c r="C1044" s="3" t="s">
        <v>4205</v>
      </c>
      <c r="D1044" t="s">
        <v>65</v>
      </c>
      <c r="E1044" t="s">
        <v>66</v>
      </c>
      <c r="F1044" t="s">
        <v>97</v>
      </c>
      <c r="G1044" t="s">
        <v>94</v>
      </c>
      <c r="H1044" t="s">
        <v>3831</v>
      </c>
      <c r="I1044">
        <f>MROUND(Table1[[#This Row],[Prob_H]]*100,2)/100</f>
        <v>0.38</v>
      </c>
      <c r="J1044">
        <f>1/Table1[[#This Row],[odds_ft_home_team_win]]-Table1[[#This Row],[Margin/3]]</f>
        <v>0.38961510530137983</v>
      </c>
      <c r="K1044">
        <f>1/Table1[[#This Row],[odds_ft_draw]]-Table1[[#This Row],[Margin/3]]</f>
        <v>0.26706608569353668</v>
      </c>
      <c r="L1044">
        <f>1/Table1[[#This Row],[odds_ft_away_team_win]]-Table1[[#This Row],[Margin/3]]</f>
        <v>0.34331880900508349</v>
      </c>
      <c r="M1044">
        <v>6</v>
      </c>
      <c r="N1044">
        <v>1.0900000000000001</v>
      </c>
      <c r="O1044">
        <v>0.73</v>
      </c>
      <c r="P1044">
        <v>1.07</v>
      </c>
      <c r="Q1044">
        <v>0.79</v>
      </c>
      <c r="R1044" t="str" cm="1">
        <f t="array" ref="R10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4">
        <v>2</v>
      </c>
      <c r="T1044">
        <v>3</v>
      </c>
      <c r="U1044">
        <v>5</v>
      </c>
      <c r="V1044">
        <v>3</v>
      </c>
      <c r="W1044">
        <v>2</v>
      </c>
      <c r="X1044">
        <v>1</v>
      </c>
      <c r="Y1044" t="s">
        <v>4206</v>
      </c>
      <c r="Z1044" t="s">
        <v>4207</v>
      </c>
      <c r="AA1044">
        <v>3</v>
      </c>
      <c r="AB1044">
        <v>8</v>
      </c>
      <c r="AC1044">
        <v>4</v>
      </c>
      <c r="AD1044">
        <v>0</v>
      </c>
      <c r="AE1044">
        <v>3</v>
      </c>
      <c r="AF1044">
        <v>0</v>
      </c>
      <c r="AG1044">
        <v>2</v>
      </c>
      <c r="AH1044">
        <v>2</v>
      </c>
      <c r="AI1044">
        <v>3</v>
      </c>
      <c r="AJ1044">
        <v>0</v>
      </c>
      <c r="AK1044">
        <v>12</v>
      </c>
      <c r="AL1044">
        <v>22</v>
      </c>
      <c r="AM1044">
        <v>4</v>
      </c>
      <c r="AN1044">
        <v>8</v>
      </c>
      <c r="AO1044">
        <v>8</v>
      </c>
      <c r="AP1044">
        <v>14</v>
      </c>
      <c r="AQ1044">
        <v>13</v>
      </c>
      <c r="AR1044">
        <v>13</v>
      </c>
      <c r="AS1044">
        <v>43</v>
      </c>
      <c r="AT1044">
        <v>57</v>
      </c>
      <c r="AU1044">
        <v>1.27</v>
      </c>
      <c r="AV1044">
        <v>2.25</v>
      </c>
      <c r="AW1044">
        <v>2.82</v>
      </c>
      <c r="AX1044">
        <v>50</v>
      </c>
      <c r="AY1044">
        <v>91</v>
      </c>
      <c r="AZ1044">
        <v>32</v>
      </c>
      <c r="BA1044">
        <v>27</v>
      </c>
      <c r="BB1044">
        <v>14</v>
      </c>
      <c r="BC1044">
        <v>27</v>
      </c>
      <c r="BD1044">
        <v>60</v>
      </c>
      <c r="BE1044">
        <v>55</v>
      </c>
      <c r="BF1044">
        <v>91</v>
      </c>
      <c r="BG1044">
        <v>11.54</v>
      </c>
      <c r="BH1044">
        <v>5</v>
      </c>
      <c r="BI1044">
        <v>2.4</v>
      </c>
      <c r="BJ1044">
        <v>3.4</v>
      </c>
      <c r="BK1044">
        <v>2.7</v>
      </c>
      <c r="BL1044">
        <f>1/Table1[[#This Row],[odds_ft_home_team_win]]+1/Table1[[#This Row],[odds_ft_draw]]+1/Table1[[#This Row],[odds_ft_away_team_win]]-1</f>
        <v>8.1154684095860574E-2</v>
      </c>
      <c r="BM1044">
        <f>Table1[[#This Row],[Margin]]/3</f>
        <v>2.7051561365286858E-2</v>
      </c>
      <c r="BN1044">
        <v>1.24</v>
      </c>
      <c r="BO1044">
        <v>1.77</v>
      </c>
      <c r="BP1044">
        <v>2.9</v>
      </c>
      <c r="BQ1044">
        <v>5.45</v>
      </c>
      <c r="BR1044">
        <v>1.62</v>
      </c>
      <c r="BS1044">
        <v>2.2000000000000002</v>
      </c>
      <c r="BT1044" t="s">
        <v>3813</v>
      </c>
      <c r="BU1044">
        <f>VLOOKUP(Table1[[#This Row],[Reference]],metron,11,FALSE)</f>
        <v>1.330562659846547</v>
      </c>
      <c r="BV1044">
        <f>VLOOKUP(Table1[[#This Row],[Reference]],metron,12,FALSE)</f>
        <v>1.1595268542199491</v>
      </c>
    </row>
    <row r="1045" spans="1:74" x14ac:dyDescent="0.45">
      <c r="A1045" t="s">
        <v>5403</v>
      </c>
      <c r="B1045">
        <v>1581814800</v>
      </c>
      <c r="C1045" s="3" t="s">
        <v>4208</v>
      </c>
      <c r="D1045" t="s">
        <v>65</v>
      </c>
      <c r="E1045" t="s">
        <v>66</v>
      </c>
      <c r="F1045" t="s">
        <v>86</v>
      </c>
      <c r="G1045" t="s">
        <v>93</v>
      </c>
      <c r="H1045" t="s">
        <v>3822</v>
      </c>
      <c r="I1045">
        <f>MROUND(Table1[[#This Row],[Prob_H]]*100,2)/100</f>
        <v>0.64</v>
      </c>
      <c r="J1045">
        <f>1/Table1[[#This Row],[odds_ft_home_team_win]]-Table1[[#This Row],[Margin/3]]</f>
        <v>0.64955986520872011</v>
      </c>
      <c r="K1045">
        <f>1/Table1[[#This Row],[odds_ft_draw]]-Table1[[#This Row],[Margin/3]]</f>
        <v>0.22388418953304448</v>
      </c>
      <c r="L1045">
        <f>1/Table1[[#This Row],[odds_ft_away_team_win]]-Table1[[#This Row],[Margin/3]]</f>
        <v>0.12655594525823533</v>
      </c>
      <c r="M1045">
        <v>6</v>
      </c>
      <c r="N1045">
        <v>1.93</v>
      </c>
      <c r="O1045">
        <v>1.27</v>
      </c>
      <c r="P1045">
        <v>1.76</v>
      </c>
      <c r="Q1045">
        <v>1.21</v>
      </c>
      <c r="R1045" t="str" cm="1">
        <f t="array" ref="R10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45">
        <v>2</v>
      </c>
      <c r="T1045">
        <v>0</v>
      </c>
      <c r="U1045">
        <v>2</v>
      </c>
      <c r="V1045">
        <v>1</v>
      </c>
      <c r="W1045">
        <v>1</v>
      </c>
      <c r="X1045">
        <v>0</v>
      </c>
      <c r="Y1045" t="s">
        <v>454</v>
      </c>
      <c r="AA1045">
        <v>2</v>
      </c>
      <c r="AB1045">
        <v>7</v>
      </c>
      <c r="AC1045">
        <v>1</v>
      </c>
      <c r="AD1045">
        <v>0</v>
      </c>
      <c r="AE1045">
        <v>3</v>
      </c>
      <c r="AF1045">
        <v>0</v>
      </c>
      <c r="AG1045">
        <v>0</v>
      </c>
      <c r="AH1045">
        <v>1</v>
      </c>
      <c r="AI1045">
        <v>0</v>
      </c>
      <c r="AJ1045">
        <v>3</v>
      </c>
      <c r="AK1045">
        <v>10</v>
      </c>
      <c r="AL1045">
        <v>17</v>
      </c>
      <c r="AM1045">
        <v>4</v>
      </c>
      <c r="AN1045">
        <v>7</v>
      </c>
      <c r="AO1045">
        <v>6</v>
      </c>
      <c r="AP1045">
        <v>10</v>
      </c>
      <c r="AQ1045">
        <v>9</v>
      </c>
      <c r="AR1045">
        <v>23</v>
      </c>
      <c r="AS1045">
        <v>42</v>
      </c>
      <c r="AT1045">
        <v>58</v>
      </c>
      <c r="AU1045">
        <v>1.19</v>
      </c>
      <c r="AV1045">
        <v>1.84</v>
      </c>
      <c r="AW1045">
        <v>2.87</v>
      </c>
      <c r="AX1045">
        <v>68</v>
      </c>
      <c r="AY1045">
        <v>80</v>
      </c>
      <c r="AZ1045">
        <v>56</v>
      </c>
      <c r="BA1045">
        <v>32</v>
      </c>
      <c r="BB1045">
        <v>12</v>
      </c>
      <c r="BC1045">
        <v>44</v>
      </c>
      <c r="BD1045">
        <v>65</v>
      </c>
      <c r="BE1045">
        <v>58</v>
      </c>
      <c r="BF1045">
        <v>92</v>
      </c>
      <c r="BG1045">
        <v>9.11</v>
      </c>
      <c r="BH1045">
        <v>4.05</v>
      </c>
      <c r="BI1045">
        <v>1.48</v>
      </c>
      <c r="BJ1045">
        <v>4</v>
      </c>
      <c r="BK1045">
        <v>6.55</v>
      </c>
      <c r="BL1045">
        <f>1/Table1[[#This Row],[odds_ft_home_team_win]]+1/Table1[[#This Row],[odds_ft_draw]]+1/Table1[[#This Row],[odds_ft_away_team_win]]-1</f>
        <v>7.834743140086653E-2</v>
      </c>
      <c r="BM1045">
        <f>Table1[[#This Row],[Margin]]/3</f>
        <v>2.6115810466955509E-2</v>
      </c>
      <c r="BN1045">
        <v>1.26</v>
      </c>
      <c r="BO1045">
        <v>1.83</v>
      </c>
      <c r="BP1045">
        <v>3.15</v>
      </c>
      <c r="BQ1045">
        <v>5.9</v>
      </c>
      <c r="BR1045">
        <v>1.95</v>
      </c>
      <c r="BS1045">
        <v>1.8</v>
      </c>
      <c r="BT1045" t="s">
        <v>3802</v>
      </c>
      <c r="BU1045">
        <f>VLOOKUP(Table1[[#This Row],[Reference]],metron,11,FALSE)</f>
        <v>1.980803571428571</v>
      </c>
      <c r="BV1045">
        <f>VLOOKUP(Table1[[#This Row],[Reference]],metron,12,FALSE)</f>
        <v>0.85357142857142854</v>
      </c>
    </row>
    <row r="1046" spans="1:74" hidden="1" x14ac:dyDescent="0.45">
      <c r="A1046" t="s">
        <v>5403</v>
      </c>
      <c r="B1046">
        <v>1581815160</v>
      </c>
      <c r="C1046" s="3" t="s">
        <v>4209</v>
      </c>
      <c r="D1046" t="s">
        <v>65</v>
      </c>
      <c r="E1046" t="s">
        <v>66</v>
      </c>
      <c r="F1046" t="s">
        <v>85</v>
      </c>
      <c r="G1046" t="s">
        <v>3788</v>
      </c>
      <c r="H1046" t="s">
        <v>3839</v>
      </c>
      <c r="I1046">
        <f>MROUND(Table1[[#This Row],[Prob_H]]*100,2)/100</f>
        <v>0.68</v>
      </c>
      <c r="J1046">
        <f>1/Table1[[#This Row],[odds_ft_home_team_win]]-Table1[[#This Row],[Margin/3]]</f>
        <v>0.68327857436737682</v>
      </c>
      <c r="K1046">
        <f>1/Table1[[#This Row],[odds_ft_draw]]-Table1[[#This Row],[Margin/3]]</f>
        <v>0.1987778173349439</v>
      </c>
      <c r="L1046">
        <f>1/Table1[[#This Row],[odds_ft_away_team_win]]-Table1[[#This Row],[Margin/3]]</f>
        <v>0.11794360829767932</v>
      </c>
      <c r="M1046">
        <v>6</v>
      </c>
      <c r="N1046">
        <v>1.93</v>
      </c>
      <c r="O1046">
        <v>0.73</v>
      </c>
      <c r="P1046">
        <v>1.71</v>
      </c>
      <c r="Q1046">
        <v>0.86</v>
      </c>
      <c r="R1046" t="str" cm="1">
        <f t="array" ref="R10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46">
        <v>1</v>
      </c>
      <c r="T1046">
        <v>1</v>
      </c>
      <c r="U1046">
        <v>2</v>
      </c>
      <c r="V1046">
        <v>2</v>
      </c>
      <c r="W1046">
        <v>1</v>
      </c>
      <c r="X1046">
        <v>1</v>
      </c>
      <c r="Y1046">
        <v>34</v>
      </c>
      <c r="Z1046">
        <v>28</v>
      </c>
      <c r="AA1046">
        <v>13</v>
      </c>
      <c r="AB1046">
        <v>4</v>
      </c>
      <c r="AC1046">
        <v>3</v>
      </c>
      <c r="AD1046">
        <v>0</v>
      </c>
      <c r="AE1046">
        <v>2</v>
      </c>
      <c r="AF1046">
        <v>0</v>
      </c>
      <c r="AG1046">
        <v>0</v>
      </c>
      <c r="AH1046">
        <v>3</v>
      </c>
      <c r="AI1046">
        <v>1</v>
      </c>
      <c r="AJ1046">
        <v>1</v>
      </c>
      <c r="AK1046">
        <v>21</v>
      </c>
      <c r="AL1046">
        <v>4</v>
      </c>
      <c r="AM1046">
        <v>4</v>
      </c>
      <c r="AN1046">
        <v>2</v>
      </c>
      <c r="AO1046">
        <v>17</v>
      </c>
      <c r="AP1046">
        <v>2</v>
      </c>
      <c r="AQ1046">
        <v>12</v>
      </c>
      <c r="AR1046">
        <v>8</v>
      </c>
      <c r="AS1046">
        <v>59</v>
      </c>
      <c r="AT1046">
        <v>41</v>
      </c>
      <c r="AU1046">
        <v>2.0699999999999998</v>
      </c>
      <c r="AV1046">
        <v>0.63</v>
      </c>
      <c r="AW1046">
        <v>2.89</v>
      </c>
      <c r="AX1046">
        <v>55</v>
      </c>
      <c r="AY1046">
        <v>87</v>
      </c>
      <c r="AZ1046">
        <v>48</v>
      </c>
      <c r="BA1046">
        <v>28</v>
      </c>
      <c r="BB1046">
        <v>15</v>
      </c>
      <c r="BC1046">
        <v>39</v>
      </c>
      <c r="BD1046">
        <v>71</v>
      </c>
      <c r="BE1046">
        <v>56</v>
      </c>
      <c r="BF1046">
        <v>84</v>
      </c>
      <c r="BG1046">
        <v>10.91</v>
      </c>
      <c r="BH1046">
        <v>4.6399999999999997</v>
      </c>
      <c r="BI1046">
        <v>1.41</v>
      </c>
      <c r="BJ1046">
        <v>4.45</v>
      </c>
      <c r="BK1046">
        <v>6.95</v>
      </c>
      <c r="BL1046">
        <f>1/Table1[[#This Row],[odds_ft_home_team_win]]+1/Table1[[#This Row],[odds_ft_draw]]+1/Table1[[#This Row],[odds_ft_away_team_win]]-1</f>
        <v>7.7823851365954821E-2</v>
      </c>
      <c r="BM1046">
        <f>Table1[[#This Row],[Margin]]/3</f>
        <v>2.5941283788651608E-2</v>
      </c>
      <c r="BN1046">
        <v>1.19</v>
      </c>
      <c r="BO1046">
        <v>1.62</v>
      </c>
      <c r="BP1046">
        <v>2.6</v>
      </c>
      <c r="BQ1046">
        <v>4.5999999999999996</v>
      </c>
      <c r="BR1046">
        <v>1.77</v>
      </c>
      <c r="BS1046">
        <v>1.95</v>
      </c>
      <c r="BT1046" t="s">
        <v>3856</v>
      </c>
      <c r="BU1046">
        <f>VLOOKUP(Table1[[#This Row],[Reference]],metron,11,FALSE)</f>
        <v>2.1359338061465718</v>
      </c>
      <c r="BV1046">
        <f>VLOOKUP(Table1[[#This Row],[Reference]],metron,12,FALSE)</f>
        <v>0.77482269503546097</v>
      </c>
    </row>
    <row r="1047" spans="1:74" hidden="1" x14ac:dyDescent="0.45">
      <c r="A1047" t="s">
        <v>5403</v>
      </c>
      <c r="B1047">
        <v>1581822000</v>
      </c>
      <c r="C1047" s="3" t="s">
        <v>4210</v>
      </c>
      <c r="D1047" t="s">
        <v>65</v>
      </c>
      <c r="E1047" t="s">
        <v>66</v>
      </c>
      <c r="F1047" t="s">
        <v>98</v>
      </c>
      <c r="G1047" t="s">
        <v>77</v>
      </c>
      <c r="H1047" t="s">
        <v>3796</v>
      </c>
      <c r="I1047">
        <f>MROUND(Table1[[#This Row],[Prob_H]]*100,2)/100</f>
        <v>0.36</v>
      </c>
      <c r="J1047">
        <f>1/Table1[[#This Row],[odds_ft_home_team_win]]-Table1[[#This Row],[Margin/3]]</f>
        <v>0.36643400529610753</v>
      </c>
      <c r="K1047">
        <f>1/Table1[[#This Row],[odds_ft_draw]]-Table1[[#This Row],[Margin/3]]</f>
        <v>0.30214599501002587</v>
      </c>
      <c r="L1047">
        <f>1/Table1[[#This Row],[odds_ft_away_team_win]]-Table1[[#This Row],[Margin/3]]</f>
        <v>0.3314199996938666</v>
      </c>
      <c r="M1047">
        <v>6</v>
      </c>
      <c r="N1047">
        <v>1.82</v>
      </c>
      <c r="O1047">
        <v>0.73</v>
      </c>
      <c r="P1047">
        <v>1.71</v>
      </c>
      <c r="Q1047">
        <v>1.21</v>
      </c>
      <c r="R1047" t="str" cm="1">
        <f t="array" ref="R10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7">
        <v>1</v>
      </c>
      <c r="T1047">
        <v>2</v>
      </c>
      <c r="U1047">
        <v>3</v>
      </c>
      <c r="V1047">
        <v>3</v>
      </c>
      <c r="W1047">
        <v>1</v>
      </c>
      <c r="X1047">
        <v>2</v>
      </c>
      <c r="Y1047">
        <v>26</v>
      </c>
      <c r="Z1047" t="s">
        <v>307</v>
      </c>
      <c r="AA1047">
        <v>9</v>
      </c>
      <c r="AB1047">
        <v>2</v>
      </c>
      <c r="AC1047">
        <v>1</v>
      </c>
      <c r="AD1047">
        <v>0</v>
      </c>
      <c r="AE1047">
        <v>2</v>
      </c>
      <c r="AF1047">
        <v>0</v>
      </c>
      <c r="AG1047">
        <v>1</v>
      </c>
      <c r="AH1047">
        <v>0</v>
      </c>
      <c r="AI1047">
        <v>0</v>
      </c>
      <c r="AJ1047">
        <v>2</v>
      </c>
      <c r="AK1047">
        <v>18</v>
      </c>
      <c r="AL1047">
        <v>11</v>
      </c>
      <c r="AM1047">
        <v>7</v>
      </c>
      <c r="AN1047">
        <v>4</v>
      </c>
      <c r="AO1047">
        <v>11</v>
      </c>
      <c r="AP1047">
        <v>7</v>
      </c>
      <c r="AQ1047">
        <v>7</v>
      </c>
      <c r="AR1047">
        <v>10</v>
      </c>
      <c r="AS1047">
        <v>69</v>
      </c>
      <c r="AT1047">
        <v>31</v>
      </c>
      <c r="AU1047">
        <v>2.09</v>
      </c>
      <c r="AV1047">
        <v>1.22</v>
      </c>
      <c r="AW1047">
        <v>2.91</v>
      </c>
      <c r="AX1047">
        <v>60</v>
      </c>
      <c r="AY1047">
        <v>82</v>
      </c>
      <c r="AZ1047">
        <v>55</v>
      </c>
      <c r="BA1047">
        <v>36</v>
      </c>
      <c r="BB1047">
        <v>18</v>
      </c>
      <c r="BC1047">
        <v>36</v>
      </c>
      <c r="BD1047">
        <v>82</v>
      </c>
      <c r="BE1047">
        <v>55</v>
      </c>
      <c r="BF1047">
        <v>82</v>
      </c>
      <c r="BG1047">
        <v>9.1</v>
      </c>
      <c r="BH1047">
        <v>5.18</v>
      </c>
      <c r="BI1047">
        <v>2.5499999999999998</v>
      </c>
      <c r="BJ1047">
        <v>3.05</v>
      </c>
      <c r="BK1047">
        <v>2.8</v>
      </c>
      <c r="BL1047">
        <f>1/Table1[[#This Row],[odds_ft_home_team_win]]+1/Table1[[#This Row],[odds_ft_draw]]+1/Table1[[#This Row],[odds_ft_away_team_win]]-1</f>
        <v>7.716857234697172E-2</v>
      </c>
      <c r="BM1047">
        <f>Table1[[#This Row],[Margin]]/3</f>
        <v>2.5722857448990572E-2</v>
      </c>
      <c r="BN1047">
        <v>1.33</v>
      </c>
      <c r="BO1047">
        <v>2.0499999999999998</v>
      </c>
      <c r="BP1047">
        <v>3.7</v>
      </c>
      <c r="BQ1047">
        <v>7</v>
      </c>
      <c r="BR1047">
        <v>1.77</v>
      </c>
      <c r="BS1047">
        <v>1.95</v>
      </c>
      <c r="BT1047" t="s">
        <v>3841</v>
      </c>
      <c r="BU1047">
        <f>VLOOKUP(Table1[[#This Row],[Reference]],metron,11,FALSE)</f>
        <v>1.269326094653606</v>
      </c>
      <c r="BV1047">
        <f>VLOOKUP(Table1[[#This Row],[Reference]],metron,12,FALSE)</f>
        <v>1.2417089578661631</v>
      </c>
    </row>
    <row r="1048" spans="1:74" x14ac:dyDescent="0.45">
      <c r="A1048" t="s">
        <v>5403</v>
      </c>
      <c r="B1048">
        <v>1581894000</v>
      </c>
      <c r="C1048" s="3" t="s">
        <v>4211</v>
      </c>
      <c r="D1048" t="s">
        <v>65</v>
      </c>
      <c r="E1048" t="s">
        <v>66</v>
      </c>
      <c r="F1048" t="s">
        <v>2218</v>
      </c>
      <c r="G1048" t="s">
        <v>80</v>
      </c>
      <c r="H1048" t="s">
        <v>3793</v>
      </c>
      <c r="I1048">
        <f>MROUND(Table1[[#This Row],[Prob_H]]*100,2)/100</f>
        <v>0.38</v>
      </c>
      <c r="J1048">
        <f>1/Table1[[#This Row],[odds_ft_home_team_win]]-Table1[[#This Row],[Margin/3]]</f>
        <v>0.3816659530945245</v>
      </c>
      <c r="K1048">
        <f>1/Table1[[#This Row],[odds_ft_draw]]-Table1[[#This Row],[Margin/3]]</f>
        <v>0.28119499548070981</v>
      </c>
      <c r="L1048">
        <f>1/Table1[[#This Row],[odds_ft_away_team_win]]-Table1[[#This Row],[Margin/3]]</f>
        <v>0.33713905142476575</v>
      </c>
      <c r="M1048">
        <v>6</v>
      </c>
      <c r="N1048">
        <v>1.5</v>
      </c>
      <c r="O1048">
        <v>1.54</v>
      </c>
      <c r="P1048">
        <v>1.31</v>
      </c>
      <c r="Q1048">
        <v>1.5</v>
      </c>
      <c r="R1048" t="str" cm="1">
        <f t="array" ref="R10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8">
        <v>2</v>
      </c>
      <c r="T1048">
        <v>3</v>
      </c>
      <c r="U1048">
        <v>5</v>
      </c>
      <c r="V1048">
        <v>3</v>
      </c>
      <c r="W1048">
        <v>1</v>
      </c>
      <c r="X1048">
        <v>2</v>
      </c>
      <c r="Y1048" t="s">
        <v>4212</v>
      </c>
      <c r="Z1048" t="s">
        <v>4213</v>
      </c>
      <c r="AA1048">
        <v>4</v>
      </c>
      <c r="AB1048">
        <v>6</v>
      </c>
      <c r="AC1048">
        <v>2</v>
      </c>
      <c r="AD1048">
        <v>0</v>
      </c>
      <c r="AE1048">
        <v>4</v>
      </c>
      <c r="AF1048">
        <v>0</v>
      </c>
      <c r="AG1048">
        <v>1</v>
      </c>
      <c r="AH1048">
        <v>1</v>
      </c>
      <c r="AI1048">
        <v>0</v>
      </c>
      <c r="AJ1048">
        <v>4</v>
      </c>
      <c r="AK1048">
        <v>12</v>
      </c>
      <c r="AL1048">
        <v>10</v>
      </c>
      <c r="AM1048">
        <v>5</v>
      </c>
      <c r="AN1048">
        <v>8</v>
      </c>
      <c r="AO1048">
        <v>7</v>
      </c>
      <c r="AP1048">
        <v>2</v>
      </c>
      <c r="AQ1048">
        <v>14</v>
      </c>
      <c r="AR1048">
        <v>25</v>
      </c>
      <c r="AS1048">
        <v>53</v>
      </c>
      <c r="AT1048">
        <v>47</v>
      </c>
      <c r="AU1048">
        <v>1.3</v>
      </c>
      <c r="AV1048">
        <v>1.42</v>
      </c>
      <c r="AW1048">
        <v>2.89</v>
      </c>
      <c r="AX1048">
        <v>44</v>
      </c>
      <c r="AY1048">
        <v>82</v>
      </c>
      <c r="AZ1048">
        <v>52</v>
      </c>
      <c r="BA1048">
        <v>34</v>
      </c>
      <c r="BB1048">
        <v>18</v>
      </c>
      <c r="BC1048">
        <v>30</v>
      </c>
      <c r="BD1048">
        <v>63</v>
      </c>
      <c r="BE1048">
        <v>56</v>
      </c>
      <c r="BF1048">
        <v>82</v>
      </c>
      <c r="BG1048">
        <v>8.83</v>
      </c>
      <c r="BH1048">
        <v>4.5</v>
      </c>
      <c r="BI1048">
        <v>2.4500000000000002</v>
      </c>
      <c r="BJ1048">
        <v>3.25</v>
      </c>
      <c r="BK1048">
        <v>2.75</v>
      </c>
      <c r="BL1048">
        <f>1/Table1[[#This Row],[odds_ft_home_team_win]]+1/Table1[[#This Row],[odds_ft_draw]]+1/Table1[[#This Row],[odds_ft_away_team_win]]-1</f>
        <v>7.9491936634793703E-2</v>
      </c>
      <c r="BM1048">
        <f>Table1[[#This Row],[Margin]]/3</f>
        <v>2.6497312211597901E-2</v>
      </c>
      <c r="BN1048">
        <v>1.25</v>
      </c>
      <c r="BO1048">
        <v>1.8</v>
      </c>
      <c r="BP1048">
        <v>3</v>
      </c>
      <c r="BQ1048">
        <v>5.6</v>
      </c>
      <c r="BR1048">
        <v>1.62</v>
      </c>
      <c r="BS1048">
        <v>2.15</v>
      </c>
      <c r="BT1048" t="s">
        <v>3809</v>
      </c>
      <c r="BU1048">
        <f>VLOOKUP(Table1[[#This Row],[Reference]],metron,11,FALSE)</f>
        <v>1.330562659846547</v>
      </c>
      <c r="BV1048">
        <f>VLOOKUP(Table1[[#This Row],[Reference]],metron,12,FALSE)</f>
        <v>1.1595268542199491</v>
      </c>
    </row>
    <row r="1049" spans="1:74" hidden="1" x14ac:dyDescent="0.45">
      <c r="A1049" t="s">
        <v>5412</v>
      </c>
      <c r="B1049">
        <v>1440210600</v>
      </c>
      <c r="C1049" s="3" t="s">
        <v>1718</v>
      </c>
      <c r="D1049" t="s">
        <v>65</v>
      </c>
      <c r="E1049" t="s">
        <v>66</v>
      </c>
      <c r="F1049" t="s">
        <v>72</v>
      </c>
      <c r="G1049" t="s">
        <v>68</v>
      </c>
      <c r="H1049" t="s">
        <v>66</v>
      </c>
      <c r="I1049" t="e">
        <f>MROUND(Table1[[#This Row],[Prob_H]]*100,2)/100</f>
        <v>#DIV/0!</v>
      </c>
      <c r="J1049" t="e">
        <f>1/Table1[[#This Row],[odds_ft_home_team_win]]-Table1[[#This Row],[Margin/3]]</f>
        <v>#DIV/0!</v>
      </c>
      <c r="K1049" t="e">
        <f>1/Table1[[#This Row],[odds_ft_draw]]-Table1[[#This Row],[Margin/3]]</f>
        <v>#DIV/0!</v>
      </c>
      <c r="L1049" t="e">
        <f>1/Table1[[#This Row],[odds_ft_away_team_win]]-Table1[[#This Row],[Margin/3]]</f>
        <v>#DIV/0!</v>
      </c>
      <c r="M1049">
        <v>6</v>
      </c>
      <c r="N1049">
        <v>0</v>
      </c>
      <c r="O1049">
        <v>0</v>
      </c>
      <c r="P1049">
        <v>0.76</v>
      </c>
      <c r="Q1049">
        <v>1.48</v>
      </c>
      <c r="R1049" t="str" cm="1">
        <f t="array" ref="R10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49">
        <v>1</v>
      </c>
      <c r="T1049">
        <v>2</v>
      </c>
      <c r="U1049">
        <v>3</v>
      </c>
      <c r="V1049">
        <v>0</v>
      </c>
      <c r="W1049">
        <v>0</v>
      </c>
      <c r="X1049">
        <v>0</v>
      </c>
      <c r="Y1049">
        <v>59</v>
      </c>
      <c r="Z1049" t="s">
        <v>1719</v>
      </c>
      <c r="AA1049">
        <v>6</v>
      </c>
      <c r="AB1049">
        <v>3</v>
      </c>
      <c r="AC1049">
        <v>4</v>
      </c>
      <c r="AD1049">
        <v>0</v>
      </c>
      <c r="AE1049">
        <v>4</v>
      </c>
      <c r="AF1049">
        <v>0</v>
      </c>
      <c r="AG1049">
        <v>2</v>
      </c>
      <c r="AH1049">
        <v>2</v>
      </c>
      <c r="AI1049">
        <v>2</v>
      </c>
      <c r="AJ1049">
        <v>2</v>
      </c>
      <c r="AK1049">
        <v>8</v>
      </c>
      <c r="AL1049">
        <v>12</v>
      </c>
      <c r="AM1049">
        <v>2</v>
      </c>
      <c r="AN1049">
        <v>4</v>
      </c>
      <c r="AO1049">
        <v>6</v>
      </c>
      <c r="AP1049">
        <v>8</v>
      </c>
      <c r="AQ1049">
        <v>10</v>
      </c>
      <c r="AR1049">
        <v>19</v>
      </c>
      <c r="AS1049">
        <v>45</v>
      </c>
      <c r="AT1049">
        <v>55</v>
      </c>
      <c r="AU1049">
        <v>0</v>
      </c>
      <c r="AV1049">
        <v>0</v>
      </c>
      <c r="AW1049">
        <v>2.75</v>
      </c>
      <c r="AX1049">
        <v>75</v>
      </c>
      <c r="AY1049">
        <v>75</v>
      </c>
      <c r="AZ1049">
        <v>75</v>
      </c>
      <c r="BA1049">
        <v>25</v>
      </c>
      <c r="BB1049">
        <v>0</v>
      </c>
      <c r="BC1049">
        <v>25</v>
      </c>
      <c r="BD1049">
        <v>50</v>
      </c>
      <c r="BE1049">
        <v>50</v>
      </c>
      <c r="BF1049">
        <v>100</v>
      </c>
      <c r="BG1049">
        <v>12.5</v>
      </c>
      <c r="BH1049">
        <v>1</v>
      </c>
      <c r="BI1049">
        <v>0</v>
      </c>
      <c r="BJ1049">
        <v>0</v>
      </c>
      <c r="BK1049">
        <v>0</v>
      </c>
      <c r="BL1049" t="e">
        <f>1/Table1[[#This Row],[odds_ft_home_team_win]]+1/Table1[[#This Row],[odds_ft_draw]]+1/Table1[[#This Row],[odds_ft_away_team_win]]-1</f>
        <v>#DIV/0!</v>
      </c>
      <c r="BM1049" t="e">
        <f>Table1[[#This Row],[Margin]]/3</f>
        <v>#DIV/0!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t="s">
        <v>75</v>
      </c>
      <c r="BU1049" t="e">
        <f>VLOOKUP(Table1[[#This Row],[Reference]],metron,11,FALSE)</f>
        <v>#DIV/0!</v>
      </c>
      <c r="BV1049" t="e">
        <f>VLOOKUP(Table1[[#This Row],[Reference]],metron,12,FALSE)</f>
        <v>#DIV/0!</v>
      </c>
    </row>
    <row r="1050" spans="1:74" x14ac:dyDescent="0.45">
      <c r="A1050" t="s">
        <v>5403</v>
      </c>
      <c r="B1050">
        <v>1581900300</v>
      </c>
      <c r="C1050" s="3" t="s">
        <v>4214</v>
      </c>
      <c r="D1050" t="s">
        <v>65</v>
      </c>
      <c r="E1050" t="s">
        <v>66</v>
      </c>
      <c r="F1050" t="s">
        <v>88</v>
      </c>
      <c r="G1050" t="s">
        <v>68</v>
      </c>
      <c r="H1050" t="s">
        <v>3808</v>
      </c>
      <c r="I1050">
        <f>MROUND(Table1[[#This Row],[Prob_H]]*100,2)/100</f>
        <v>0.5</v>
      </c>
      <c r="J1050">
        <f>1/Table1[[#This Row],[odds_ft_home_team_win]]-Table1[[#This Row],[Margin/3]]</f>
        <v>0.49715255842112371</v>
      </c>
      <c r="K1050">
        <f>1/Table1[[#This Row],[odds_ft_draw]]-Table1[[#This Row],[Margin/3]]</f>
        <v>0.24756495173676596</v>
      </c>
      <c r="L1050">
        <f>1/Table1[[#This Row],[odds_ft_away_team_win]]-Table1[[#This Row],[Margin/3]]</f>
        <v>0.25528248984211038</v>
      </c>
      <c r="M1050">
        <v>6</v>
      </c>
      <c r="N1050">
        <v>2.5</v>
      </c>
      <c r="O1050">
        <v>1.58</v>
      </c>
      <c r="P1050">
        <v>2.6</v>
      </c>
      <c r="Q1050">
        <v>1.33</v>
      </c>
      <c r="R1050" t="str" cm="1">
        <f t="array" ref="R10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0">
        <v>2</v>
      </c>
      <c r="T1050">
        <v>1</v>
      </c>
      <c r="U1050">
        <v>3</v>
      </c>
      <c r="V1050">
        <v>1</v>
      </c>
      <c r="W1050">
        <v>1</v>
      </c>
      <c r="X1050">
        <v>0</v>
      </c>
      <c r="Y1050" t="s">
        <v>4215</v>
      </c>
      <c r="Z1050">
        <v>77</v>
      </c>
      <c r="AA1050">
        <v>7</v>
      </c>
      <c r="AB1050">
        <v>7</v>
      </c>
      <c r="AC1050">
        <v>1</v>
      </c>
      <c r="AD1050">
        <v>0</v>
      </c>
      <c r="AE1050">
        <v>4</v>
      </c>
      <c r="AF1050">
        <v>0</v>
      </c>
      <c r="AG1050">
        <v>0</v>
      </c>
      <c r="AH1050">
        <v>1</v>
      </c>
      <c r="AI1050">
        <v>2</v>
      </c>
      <c r="AJ1050">
        <v>2</v>
      </c>
      <c r="AK1050">
        <v>17</v>
      </c>
      <c r="AL1050">
        <v>13</v>
      </c>
      <c r="AM1050">
        <v>7</v>
      </c>
      <c r="AN1050">
        <v>5</v>
      </c>
      <c r="AO1050">
        <v>10</v>
      </c>
      <c r="AP1050">
        <v>8</v>
      </c>
      <c r="AQ1050">
        <v>8</v>
      </c>
      <c r="AR1050">
        <v>15</v>
      </c>
      <c r="AS1050">
        <v>44</v>
      </c>
      <c r="AT1050">
        <v>56</v>
      </c>
      <c r="AU1050">
        <v>1.9</v>
      </c>
      <c r="AV1050">
        <v>1.45</v>
      </c>
      <c r="AW1050">
        <v>2.75</v>
      </c>
      <c r="AX1050">
        <v>59</v>
      </c>
      <c r="AY1050">
        <v>84</v>
      </c>
      <c r="AZ1050">
        <v>50</v>
      </c>
      <c r="BA1050">
        <v>29</v>
      </c>
      <c r="BB1050">
        <v>17</v>
      </c>
      <c r="BC1050">
        <v>25</v>
      </c>
      <c r="BD1050">
        <v>63</v>
      </c>
      <c r="BE1050">
        <v>59</v>
      </c>
      <c r="BF1050">
        <v>92</v>
      </c>
      <c r="BG1050">
        <v>10.25</v>
      </c>
      <c r="BH1050">
        <v>3.91</v>
      </c>
      <c r="BI1050">
        <v>1.91</v>
      </c>
      <c r="BJ1050">
        <v>3.65</v>
      </c>
      <c r="BK1050">
        <v>3.55</v>
      </c>
      <c r="BL1050">
        <f>1/Table1[[#This Row],[odds_ft_home_team_win]]+1/Table1[[#This Row],[odds_ft_draw]]+1/Table1[[#This Row],[odds_ft_away_team_win]]-1</f>
        <v>7.9222953008880159E-2</v>
      </c>
      <c r="BM1050">
        <f>Table1[[#This Row],[Margin]]/3</f>
        <v>2.6407651002960053E-2</v>
      </c>
      <c r="BN1050">
        <v>1.21</v>
      </c>
      <c r="BO1050">
        <v>1.69</v>
      </c>
      <c r="BP1050">
        <v>2.75</v>
      </c>
      <c r="BQ1050">
        <v>5</v>
      </c>
      <c r="BR1050">
        <v>1.62</v>
      </c>
      <c r="BS1050">
        <v>2.2000000000000002</v>
      </c>
      <c r="BT1050" t="s">
        <v>3817</v>
      </c>
      <c r="BU1050">
        <f>VLOOKUP(Table1[[#This Row],[Reference]],metron,11,FALSE)</f>
        <v>1.5342708579532029</v>
      </c>
      <c r="BV1050">
        <f>VLOOKUP(Table1[[#This Row],[Reference]],metron,12,FALSE)</f>
        <v>0.98593713070196176</v>
      </c>
    </row>
    <row r="1051" spans="1:74" x14ac:dyDescent="0.45">
      <c r="A1051" t="s">
        <v>5402</v>
      </c>
      <c r="B1051">
        <v>1598056200</v>
      </c>
      <c r="C1051" s="3" t="s">
        <v>4405</v>
      </c>
      <c r="D1051" t="s">
        <v>65</v>
      </c>
      <c r="E1051" t="s">
        <v>66</v>
      </c>
      <c r="F1051" t="s">
        <v>2218</v>
      </c>
      <c r="G1051" t="s">
        <v>88</v>
      </c>
      <c r="H1051" t="s">
        <v>3796</v>
      </c>
      <c r="I1051">
        <f>MROUND(Table1[[#This Row],[Prob_H]]*100,2)/100</f>
        <v>0.34</v>
      </c>
      <c r="J1051">
        <f>1/Table1[[#This Row],[odds_ft_home_team_win]]-Table1[[#This Row],[Margin/3]]</f>
        <v>0.33152958152958151</v>
      </c>
      <c r="K1051">
        <f>1/Table1[[#This Row],[odds_ft_draw]]-Table1[[#This Row],[Margin/3]]</f>
        <v>0.2774170274170274</v>
      </c>
      <c r="L1051">
        <f>1/Table1[[#This Row],[odds_ft_away_team_win]]-Table1[[#This Row],[Margin/3]]</f>
        <v>0.39105339105339104</v>
      </c>
      <c r="M1051">
        <v>6</v>
      </c>
      <c r="N1051">
        <v>1.33</v>
      </c>
      <c r="O1051">
        <v>0.33</v>
      </c>
      <c r="P1051">
        <v>1.29</v>
      </c>
      <c r="Q1051">
        <v>0.8</v>
      </c>
      <c r="R1051" t="str" cm="1">
        <f t="array" ref="R10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1">
        <v>2</v>
      </c>
      <c r="T1051">
        <v>1</v>
      </c>
      <c r="U1051">
        <v>3</v>
      </c>
      <c r="V1051">
        <v>1</v>
      </c>
      <c r="W1051">
        <v>0</v>
      </c>
      <c r="X1051">
        <v>1</v>
      </c>
      <c r="Y1051" t="s">
        <v>4406</v>
      </c>
      <c r="Z1051">
        <v>35</v>
      </c>
      <c r="AA1051">
        <v>5</v>
      </c>
      <c r="AB1051">
        <v>5</v>
      </c>
      <c r="AC1051">
        <v>3</v>
      </c>
      <c r="AD1051">
        <v>0</v>
      </c>
      <c r="AE1051">
        <v>0</v>
      </c>
      <c r="AF1051">
        <v>0</v>
      </c>
      <c r="AG1051">
        <v>1</v>
      </c>
      <c r="AH1051">
        <v>2</v>
      </c>
      <c r="AI1051">
        <v>0</v>
      </c>
      <c r="AJ1051">
        <v>0</v>
      </c>
      <c r="AK1051">
        <v>16</v>
      </c>
      <c r="AL1051">
        <v>13</v>
      </c>
      <c r="AM1051">
        <v>6</v>
      </c>
      <c r="AN1051">
        <v>4</v>
      </c>
      <c r="AO1051">
        <v>10</v>
      </c>
      <c r="AP1051">
        <v>9</v>
      </c>
      <c r="AQ1051">
        <v>16</v>
      </c>
      <c r="AR1051">
        <v>19</v>
      </c>
      <c r="AS1051">
        <v>54</v>
      </c>
      <c r="AT1051">
        <v>46</v>
      </c>
      <c r="AU1051">
        <v>1.69</v>
      </c>
      <c r="AV1051">
        <v>1.45</v>
      </c>
      <c r="AW1051">
        <v>2.67</v>
      </c>
      <c r="AX1051">
        <v>50</v>
      </c>
      <c r="AY1051">
        <v>84</v>
      </c>
      <c r="AZ1051">
        <v>50</v>
      </c>
      <c r="BA1051">
        <v>34</v>
      </c>
      <c r="BB1051">
        <v>0</v>
      </c>
      <c r="BC1051">
        <v>50</v>
      </c>
      <c r="BD1051">
        <v>100</v>
      </c>
      <c r="BE1051">
        <v>17</v>
      </c>
      <c r="BF1051">
        <v>84</v>
      </c>
      <c r="BG1051">
        <v>8.67</v>
      </c>
      <c r="BH1051">
        <v>5.34</v>
      </c>
      <c r="BI1051">
        <v>2.8</v>
      </c>
      <c r="BJ1051">
        <v>3.3</v>
      </c>
      <c r="BK1051">
        <v>2.4</v>
      </c>
      <c r="BL1051">
        <f>1/Table1[[#This Row],[odds_ft_home_team_win]]+1/Table1[[#This Row],[odds_ft_draw]]+1/Table1[[#This Row],[odds_ft_away_team_win]]-1</f>
        <v>7.683982683982693E-2</v>
      </c>
      <c r="BM1051">
        <f>Table1[[#This Row],[Margin]]/3</f>
        <v>2.5613275613275643E-2</v>
      </c>
      <c r="BN1051">
        <v>1.25</v>
      </c>
      <c r="BO1051">
        <v>1.8</v>
      </c>
      <c r="BP1051">
        <v>3.05</v>
      </c>
      <c r="BQ1051">
        <v>5.7</v>
      </c>
      <c r="BR1051">
        <v>1.65</v>
      </c>
      <c r="BS1051">
        <v>2.15</v>
      </c>
      <c r="BT1051" t="s">
        <v>3809</v>
      </c>
      <c r="BU1051">
        <f>VLOOKUP(Table1[[#This Row],[Reference]],metron,11,FALSE)</f>
        <v>1.228921489601805</v>
      </c>
      <c r="BV1051">
        <f>VLOOKUP(Table1[[#This Row],[Reference]],metron,12,FALSE)</f>
        <v>1.2940512655166849</v>
      </c>
    </row>
    <row r="1052" spans="1:74" x14ac:dyDescent="0.45">
      <c r="A1052" t="s">
        <v>5402</v>
      </c>
      <c r="B1052">
        <v>1598063400</v>
      </c>
      <c r="C1052" s="3" t="s">
        <v>4407</v>
      </c>
      <c r="D1052" t="s">
        <v>65</v>
      </c>
      <c r="E1052" t="s">
        <v>66</v>
      </c>
      <c r="F1052" t="s">
        <v>3788</v>
      </c>
      <c r="G1052" t="s">
        <v>81</v>
      </c>
      <c r="H1052" t="s">
        <v>3822</v>
      </c>
      <c r="I1052">
        <f>MROUND(Table1[[#This Row],[Prob_H]]*100,2)/100</f>
        <v>0.22</v>
      </c>
      <c r="J1052">
        <f>1/Table1[[#This Row],[odds_ft_home_team_win]]-Table1[[#This Row],[Margin/3]]</f>
        <v>0.22106348243208077</v>
      </c>
      <c r="K1052">
        <f>1/Table1[[#This Row],[odds_ft_draw]]-Table1[[#This Row],[Margin/3]]</f>
        <v>0.26701611587145863</v>
      </c>
      <c r="L1052">
        <f>1/Table1[[#This Row],[odds_ft_away_team_win]]-Table1[[#This Row],[Margin/3]]</f>
        <v>0.51192040169646047</v>
      </c>
      <c r="M1052">
        <v>6</v>
      </c>
      <c r="N1052">
        <v>1.5</v>
      </c>
      <c r="O1052">
        <v>1.33</v>
      </c>
      <c r="P1052">
        <v>1.41</v>
      </c>
      <c r="Q1052">
        <v>1.5</v>
      </c>
      <c r="R1052" t="str" cm="1">
        <f t="array" ref="R10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AA1052">
        <v>5</v>
      </c>
      <c r="AB1052">
        <v>2</v>
      </c>
      <c r="AC1052">
        <v>2</v>
      </c>
      <c r="AD1052">
        <v>0</v>
      </c>
      <c r="AE1052">
        <v>4</v>
      </c>
      <c r="AF1052">
        <v>1</v>
      </c>
      <c r="AG1052">
        <v>2</v>
      </c>
      <c r="AH1052">
        <v>0</v>
      </c>
      <c r="AI1052">
        <v>3</v>
      </c>
      <c r="AJ1052">
        <v>2</v>
      </c>
      <c r="AK1052">
        <v>12</v>
      </c>
      <c r="AL1052">
        <v>13</v>
      </c>
      <c r="AM1052">
        <v>5</v>
      </c>
      <c r="AN1052">
        <v>6</v>
      </c>
      <c r="AO1052">
        <v>7</v>
      </c>
      <c r="AP1052">
        <v>7</v>
      </c>
      <c r="AQ1052">
        <v>16</v>
      </c>
      <c r="AR1052">
        <v>20</v>
      </c>
      <c r="AS1052">
        <v>45</v>
      </c>
      <c r="AT1052">
        <v>55</v>
      </c>
      <c r="AU1052">
        <v>1.58</v>
      </c>
      <c r="AV1052">
        <v>1.71</v>
      </c>
      <c r="AW1052">
        <v>1.25</v>
      </c>
      <c r="AX1052">
        <v>0</v>
      </c>
      <c r="AY1052">
        <v>42</v>
      </c>
      <c r="AZ1052">
        <v>0</v>
      </c>
      <c r="BA1052">
        <v>0</v>
      </c>
      <c r="BB1052">
        <v>0</v>
      </c>
      <c r="BC1052">
        <v>0</v>
      </c>
      <c r="BD1052">
        <v>17</v>
      </c>
      <c r="BE1052">
        <v>25</v>
      </c>
      <c r="BF1052">
        <v>84</v>
      </c>
      <c r="BG1052">
        <v>8.17</v>
      </c>
      <c r="BH1052">
        <v>5</v>
      </c>
      <c r="BI1052">
        <v>4.0999999999999996</v>
      </c>
      <c r="BJ1052">
        <v>3.45</v>
      </c>
      <c r="BK1052">
        <v>1.87</v>
      </c>
      <c r="BL1052">
        <f>1/Table1[[#This Row],[odds_ft_home_team_win]]+1/Table1[[#This Row],[odds_ft_draw]]+1/Table1[[#This Row],[odds_ft_away_team_win]]-1</f>
        <v>6.8516869776928502E-2</v>
      </c>
      <c r="BM1052">
        <f>Table1[[#This Row],[Margin]]/3</f>
        <v>2.2838956592309501E-2</v>
      </c>
      <c r="BN1052">
        <v>1.26</v>
      </c>
      <c r="BO1052">
        <v>1.83</v>
      </c>
      <c r="BP1052">
        <v>3.1</v>
      </c>
      <c r="BQ1052">
        <v>5.8</v>
      </c>
      <c r="BR1052">
        <v>1.71</v>
      </c>
      <c r="BS1052">
        <v>2.0499999999999998</v>
      </c>
      <c r="BT1052" t="s">
        <v>3860</v>
      </c>
      <c r="BU1052">
        <f>VLOOKUP(Table1[[#This Row],[Reference]],metron,11,FALSE)</f>
        <v>1.0633893919793009</v>
      </c>
      <c r="BV1052">
        <f>VLOOKUP(Table1[[#This Row],[Reference]],metron,12,FALSE)</f>
        <v>1.648124191461837</v>
      </c>
    </row>
    <row r="1053" spans="1:74" x14ac:dyDescent="0.45">
      <c r="A1053" t="s">
        <v>5402</v>
      </c>
      <c r="B1053">
        <v>1598133600</v>
      </c>
      <c r="C1053" s="3" t="s">
        <v>4408</v>
      </c>
      <c r="D1053" t="s">
        <v>65</v>
      </c>
      <c r="E1053" t="s">
        <v>66</v>
      </c>
      <c r="F1053" t="s">
        <v>93</v>
      </c>
      <c r="G1053" t="s">
        <v>80</v>
      </c>
      <c r="H1053" t="s">
        <v>3889</v>
      </c>
      <c r="I1053">
        <f>MROUND(Table1[[#This Row],[Prob_H]]*100,2)/100</f>
        <v>0.38</v>
      </c>
      <c r="J1053">
        <f>1/Table1[[#This Row],[odds_ft_home_team_win]]-Table1[[#This Row],[Margin/3]]</f>
        <v>0.3822278911564625</v>
      </c>
      <c r="K1053">
        <f>1/Table1[[#This Row],[odds_ft_draw]]-Table1[[#This Row],[Margin/3]]</f>
        <v>0.28656462585034009</v>
      </c>
      <c r="L1053">
        <f>1/Table1[[#This Row],[odds_ft_away_team_win]]-Table1[[#This Row],[Margin/3]]</f>
        <v>0.33120748299319724</v>
      </c>
      <c r="M1053">
        <v>6</v>
      </c>
      <c r="N1053">
        <v>0</v>
      </c>
      <c r="O1053">
        <v>0</v>
      </c>
      <c r="P1053">
        <v>1.21</v>
      </c>
      <c r="Q1053">
        <v>0.17</v>
      </c>
      <c r="R1053" t="str" cm="1">
        <f t="array" ref="R10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5</v>
      </c>
      <c r="AA1053">
        <v>1</v>
      </c>
      <c r="AB1053">
        <v>7</v>
      </c>
      <c r="AC1053">
        <v>4</v>
      </c>
      <c r="AD1053">
        <v>0</v>
      </c>
      <c r="AE1053">
        <v>4</v>
      </c>
      <c r="AF1053">
        <v>0</v>
      </c>
      <c r="AG1053">
        <v>1</v>
      </c>
      <c r="AH1053">
        <v>3</v>
      </c>
      <c r="AI1053">
        <v>2</v>
      </c>
      <c r="AJ1053">
        <v>2</v>
      </c>
      <c r="AK1053">
        <v>8</v>
      </c>
      <c r="AL1053">
        <v>13</v>
      </c>
      <c r="AM1053">
        <v>3</v>
      </c>
      <c r="AN1053">
        <v>3</v>
      </c>
      <c r="AO1053">
        <v>5</v>
      </c>
      <c r="AP1053">
        <v>10</v>
      </c>
      <c r="AQ1053">
        <v>16</v>
      </c>
      <c r="AR1053">
        <v>17</v>
      </c>
      <c r="AS1053">
        <v>41</v>
      </c>
      <c r="AT1053">
        <v>59</v>
      </c>
      <c r="AU1053">
        <v>0.88</v>
      </c>
      <c r="AV1053">
        <v>1.46</v>
      </c>
      <c r="AW1053">
        <v>3</v>
      </c>
      <c r="AX1053">
        <v>75</v>
      </c>
      <c r="AY1053">
        <v>75</v>
      </c>
      <c r="AZ1053">
        <v>75</v>
      </c>
      <c r="BA1053">
        <v>25</v>
      </c>
      <c r="BB1053">
        <v>25</v>
      </c>
      <c r="BC1053">
        <v>25</v>
      </c>
      <c r="BD1053">
        <v>100</v>
      </c>
      <c r="BE1053">
        <v>50</v>
      </c>
      <c r="BF1053">
        <v>75</v>
      </c>
      <c r="BG1053">
        <v>9</v>
      </c>
      <c r="BH1053">
        <v>5.5</v>
      </c>
      <c r="BI1053">
        <v>2.4500000000000002</v>
      </c>
      <c r="BJ1053">
        <v>3.2</v>
      </c>
      <c r="BK1053">
        <v>2.8</v>
      </c>
      <c r="BL1053">
        <f>1/Table1[[#This Row],[odds_ft_home_team_win]]+1/Table1[[#This Row],[odds_ft_draw]]+1/Table1[[#This Row],[odds_ft_away_team_win]]-1</f>
        <v>7.7806122448979664E-2</v>
      </c>
      <c r="BM1053">
        <f>Table1[[#This Row],[Margin]]/3</f>
        <v>2.5935374149659889E-2</v>
      </c>
      <c r="BN1053">
        <v>1.31</v>
      </c>
      <c r="BO1053">
        <v>1.95</v>
      </c>
      <c r="BP1053">
        <v>3.5</v>
      </c>
      <c r="BQ1053">
        <v>6.7</v>
      </c>
      <c r="BR1053">
        <v>1.74</v>
      </c>
      <c r="BS1053">
        <v>2</v>
      </c>
      <c r="BT1053" t="s">
        <v>3790</v>
      </c>
      <c r="BU1053">
        <f>VLOOKUP(Table1[[#This Row],[Reference]],metron,11,FALSE)</f>
        <v>1.330562659846547</v>
      </c>
      <c r="BV1053">
        <f>VLOOKUP(Table1[[#This Row],[Reference]],metron,12,FALSE)</f>
        <v>1.1595268542199491</v>
      </c>
    </row>
    <row r="1054" spans="1:74" x14ac:dyDescent="0.45">
      <c r="A1054" t="s">
        <v>5402</v>
      </c>
      <c r="B1054">
        <v>1598140800</v>
      </c>
      <c r="C1054" s="3" t="s">
        <v>4409</v>
      </c>
      <c r="D1054" t="s">
        <v>65</v>
      </c>
      <c r="E1054" t="s">
        <v>66</v>
      </c>
      <c r="F1054" t="s">
        <v>68</v>
      </c>
      <c r="G1054" t="s">
        <v>94</v>
      </c>
      <c r="H1054" t="s">
        <v>3808</v>
      </c>
      <c r="I1054">
        <f>MROUND(Table1[[#This Row],[Prob_H]]*100,2)/100</f>
        <v>0.62</v>
      </c>
      <c r="J1054">
        <f>1/Table1[[#This Row],[odds_ft_home_team_win]]-Table1[[#This Row],[Margin/3]]</f>
        <v>0.61296788844559535</v>
      </c>
      <c r="K1054">
        <f>1/Table1[[#This Row],[odds_ft_draw]]-Table1[[#This Row],[Margin/3]]</f>
        <v>0.23243546969661619</v>
      </c>
      <c r="L1054">
        <f>1/Table1[[#This Row],[odds_ft_away_team_win]]-Table1[[#This Row],[Margin/3]]</f>
        <v>0.15459664185778832</v>
      </c>
      <c r="M1054">
        <v>6</v>
      </c>
      <c r="N1054">
        <v>2</v>
      </c>
      <c r="O1054">
        <v>2</v>
      </c>
      <c r="P1054">
        <v>1.53</v>
      </c>
      <c r="Q1054">
        <v>1.25</v>
      </c>
      <c r="R1054" t="str" cm="1">
        <f t="array" ref="R10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54">
        <v>1</v>
      </c>
      <c r="T1054">
        <v>1</v>
      </c>
      <c r="U1054">
        <v>2</v>
      </c>
      <c r="V1054">
        <v>0</v>
      </c>
      <c r="W1054">
        <v>0</v>
      </c>
      <c r="X1054">
        <v>0</v>
      </c>
      <c r="Y1054">
        <v>77</v>
      </c>
      <c r="Z1054" t="s">
        <v>169</v>
      </c>
      <c r="AA1054">
        <v>6</v>
      </c>
      <c r="AB1054">
        <v>6</v>
      </c>
      <c r="AC1054">
        <v>1</v>
      </c>
      <c r="AD1054">
        <v>0</v>
      </c>
      <c r="AE1054">
        <v>4</v>
      </c>
      <c r="AF1054">
        <v>0</v>
      </c>
      <c r="AG1054">
        <v>0</v>
      </c>
      <c r="AH1054">
        <v>1</v>
      </c>
      <c r="AI1054">
        <v>1</v>
      </c>
      <c r="AJ1054">
        <v>3</v>
      </c>
      <c r="AK1054">
        <v>9</v>
      </c>
      <c r="AL1054">
        <v>9</v>
      </c>
      <c r="AM1054">
        <v>4</v>
      </c>
      <c r="AN1054">
        <v>3</v>
      </c>
      <c r="AO1054">
        <v>5</v>
      </c>
      <c r="AP1054">
        <v>6</v>
      </c>
      <c r="AQ1054">
        <v>11</v>
      </c>
      <c r="AR1054">
        <v>20</v>
      </c>
      <c r="AS1054">
        <v>55</v>
      </c>
      <c r="AT1054">
        <v>45</v>
      </c>
      <c r="AU1054">
        <v>1.1200000000000001</v>
      </c>
      <c r="AV1054">
        <v>1.03</v>
      </c>
      <c r="AW1054">
        <v>2</v>
      </c>
      <c r="AX1054">
        <v>75</v>
      </c>
      <c r="AY1054">
        <v>75</v>
      </c>
      <c r="AZ1054">
        <v>50</v>
      </c>
      <c r="BA1054">
        <v>0</v>
      </c>
      <c r="BB1054">
        <v>0</v>
      </c>
      <c r="BC1054">
        <v>25</v>
      </c>
      <c r="BD1054">
        <v>50</v>
      </c>
      <c r="BE1054">
        <v>50</v>
      </c>
      <c r="BF1054">
        <v>75</v>
      </c>
      <c r="BG1054">
        <v>8</v>
      </c>
      <c r="BH1054">
        <v>6.5</v>
      </c>
      <c r="BI1054">
        <v>1.57</v>
      </c>
      <c r="BJ1054">
        <v>3.9</v>
      </c>
      <c r="BK1054">
        <v>5.6</v>
      </c>
      <c r="BL1054">
        <f>1/Table1[[#This Row],[odds_ft_home_team_win]]+1/Table1[[#This Row],[odds_ft_draw]]+1/Table1[[#This Row],[odds_ft_away_team_win]]-1</f>
        <v>7.192436014092074E-2</v>
      </c>
      <c r="BM1054">
        <f>Table1[[#This Row],[Margin]]/3</f>
        <v>2.3974786713640246E-2</v>
      </c>
      <c r="BN1054">
        <v>1.21</v>
      </c>
      <c r="BO1054">
        <v>1.69</v>
      </c>
      <c r="BP1054">
        <v>2.75</v>
      </c>
      <c r="BQ1054">
        <v>5</v>
      </c>
      <c r="BR1054">
        <v>1.71</v>
      </c>
      <c r="BS1054">
        <v>2.0499999999999998</v>
      </c>
      <c r="BT1054" t="s">
        <v>3807</v>
      </c>
      <c r="BU1054">
        <f>VLOOKUP(Table1[[#This Row],[Reference]],metron,11,FALSE)</f>
        <v>1.8681481481481479</v>
      </c>
      <c r="BV1054">
        <f>VLOOKUP(Table1[[#This Row],[Reference]],metron,12,FALSE)</f>
        <v>0.86851851851851847</v>
      </c>
    </row>
    <row r="1055" spans="1:74" hidden="1" x14ac:dyDescent="0.45">
      <c r="A1055" t="s">
        <v>5402</v>
      </c>
      <c r="B1055">
        <v>1598148000</v>
      </c>
      <c r="C1055" s="3" t="s">
        <v>4410</v>
      </c>
      <c r="D1055" t="s">
        <v>65</v>
      </c>
      <c r="E1055" t="s">
        <v>66</v>
      </c>
      <c r="F1055" t="s">
        <v>86</v>
      </c>
      <c r="G1055" t="s">
        <v>85</v>
      </c>
      <c r="H1055" t="s">
        <v>3903</v>
      </c>
      <c r="I1055">
        <f>MROUND(Table1[[#This Row],[Prob_H]]*100,2)/100</f>
        <v>0.4</v>
      </c>
      <c r="J1055">
        <f>1/Table1[[#This Row],[odds_ft_home_team_win]]-Table1[[#This Row],[Margin/3]]</f>
        <v>0.40807957096995684</v>
      </c>
      <c r="K1055">
        <f>1/Table1[[#This Row],[odds_ft_draw]]-Table1[[#This Row],[Margin/3]]</f>
        <v>0.25498710311937506</v>
      </c>
      <c r="L1055">
        <f>1/Table1[[#This Row],[odds_ft_away_team_win]]-Table1[[#This Row],[Margin/3]]</f>
        <v>0.33693332591066827</v>
      </c>
      <c r="M1055">
        <v>6</v>
      </c>
      <c r="N1055">
        <v>3</v>
      </c>
      <c r="O1055">
        <v>0.5</v>
      </c>
      <c r="P1055">
        <v>2.37</v>
      </c>
      <c r="Q1055">
        <v>1.39</v>
      </c>
      <c r="R1055" t="str" cm="1">
        <f t="array" ref="R10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55">
        <v>1</v>
      </c>
      <c r="T1055">
        <v>3</v>
      </c>
      <c r="U1055">
        <v>4</v>
      </c>
      <c r="V1055">
        <v>2</v>
      </c>
      <c r="W1055">
        <v>0</v>
      </c>
      <c r="X1055">
        <v>2</v>
      </c>
      <c r="Y1055">
        <v>75</v>
      </c>
      <c r="Z1055" t="s">
        <v>4411</v>
      </c>
      <c r="AA1055">
        <v>6</v>
      </c>
      <c r="AB1055">
        <v>3</v>
      </c>
      <c r="AC1055">
        <v>1</v>
      </c>
      <c r="AD1055">
        <v>1</v>
      </c>
      <c r="AE1055">
        <v>1</v>
      </c>
      <c r="AF1055">
        <v>2</v>
      </c>
      <c r="AG1055">
        <v>0</v>
      </c>
      <c r="AH1055">
        <v>2</v>
      </c>
      <c r="AI1055">
        <v>1</v>
      </c>
      <c r="AJ1055">
        <v>2</v>
      </c>
      <c r="AK1055">
        <v>14</v>
      </c>
      <c r="AL1055">
        <v>10</v>
      </c>
      <c r="AM1055">
        <v>5</v>
      </c>
      <c r="AN1055">
        <v>7</v>
      </c>
      <c r="AO1055">
        <v>9</v>
      </c>
      <c r="AP1055">
        <v>3</v>
      </c>
      <c r="AQ1055">
        <v>10</v>
      </c>
      <c r="AR1055">
        <v>15</v>
      </c>
      <c r="AS1055">
        <v>56</v>
      </c>
      <c r="AT1055">
        <v>44</v>
      </c>
      <c r="AU1055">
        <v>1.57</v>
      </c>
      <c r="AV1055">
        <v>1.25</v>
      </c>
      <c r="AW1055">
        <v>2.75</v>
      </c>
      <c r="AX1055">
        <v>50</v>
      </c>
      <c r="AY1055">
        <v>75</v>
      </c>
      <c r="AZ1055">
        <v>50</v>
      </c>
      <c r="BA1055">
        <v>50</v>
      </c>
      <c r="BB1055">
        <v>0</v>
      </c>
      <c r="BC1055">
        <v>25</v>
      </c>
      <c r="BD1055">
        <v>75</v>
      </c>
      <c r="BE1055">
        <v>25</v>
      </c>
      <c r="BF1055">
        <v>100</v>
      </c>
      <c r="BG1055">
        <v>9</v>
      </c>
      <c r="BH1055">
        <v>4.5</v>
      </c>
      <c r="BI1055">
        <v>2.2999999999999998</v>
      </c>
      <c r="BJ1055">
        <v>3.55</v>
      </c>
      <c r="BK1055">
        <v>2.75</v>
      </c>
      <c r="BL1055">
        <f>1/Table1[[#This Row],[odds_ft_home_team_win]]+1/Table1[[#This Row],[odds_ft_draw]]+1/Table1[[#This Row],[odds_ft_away_team_win]]-1</f>
        <v>8.0109113177086133E-2</v>
      </c>
      <c r="BM1055">
        <f>Table1[[#This Row],[Margin]]/3</f>
        <v>2.6703037725695378E-2</v>
      </c>
      <c r="BN1055">
        <v>1.19</v>
      </c>
      <c r="BO1055">
        <v>1.62</v>
      </c>
      <c r="BP1055">
        <v>2.6</v>
      </c>
      <c r="BQ1055">
        <v>4.5999999999999996</v>
      </c>
      <c r="BR1055">
        <v>1.53</v>
      </c>
      <c r="BS1055">
        <v>2.35</v>
      </c>
      <c r="BT1055" t="s">
        <v>3802</v>
      </c>
      <c r="BU1055">
        <f>VLOOKUP(Table1[[#This Row],[Reference]],metron,11,FALSE)</f>
        <v>1.344038264434575</v>
      </c>
      <c r="BV1055">
        <f>VLOOKUP(Table1[[#This Row],[Reference]],metron,12,FALSE)</f>
        <v>1.1515772691037469</v>
      </c>
    </row>
    <row r="1056" spans="1:74" x14ac:dyDescent="0.45">
      <c r="A1056" t="s">
        <v>5402</v>
      </c>
      <c r="B1056">
        <v>1598221800</v>
      </c>
      <c r="C1056" s="3" t="s">
        <v>4412</v>
      </c>
      <c r="D1056" t="s">
        <v>65</v>
      </c>
      <c r="E1056" t="s">
        <v>66</v>
      </c>
      <c r="F1056" t="s">
        <v>97</v>
      </c>
      <c r="G1056" t="s">
        <v>98</v>
      </c>
      <c r="H1056" t="s">
        <v>3811</v>
      </c>
      <c r="I1056">
        <f>MROUND(Table1[[#This Row],[Prob_H]]*100,2)/100</f>
        <v>0.36</v>
      </c>
      <c r="J1056">
        <f>1/Table1[[#This Row],[odds_ft_home_team_win]]-Table1[[#This Row],[Margin/3]]</f>
        <v>0.3587599178997028</v>
      </c>
      <c r="K1056">
        <f>1/Table1[[#This Row],[odds_ft_draw]]-Table1[[#This Row],[Margin/3]]</f>
        <v>0.29672517844560853</v>
      </c>
      <c r="L1056">
        <f>1/Table1[[#This Row],[odds_ft_away_team_win]]-Table1[[#This Row],[Margin/3]]</f>
        <v>0.34451490365468856</v>
      </c>
      <c r="M1056">
        <v>6</v>
      </c>
      <c r="N1056">
        <v>3</v>
      </c>
      <c r="O1056">
        <v>1.5</v>
      </c>
      <c r="P1056">
        <v>2</v>
      </c>
      <c r="Q1056">
        <v>1.35</v>
      </c>
      <c r="R1056" t="str" cm="1">
        <f t="array" ref="R10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60</v>
      </c>
      <c r="AA1056">
        <v>2</v>
      </c>
      <c r="AB1056">
        <v>6</v>
      </c>
      <c r="AC1056">
        <v>3</v>
      </c>
      <c r="AD1056">
        <v>0</v>
      </c>
      <c r="AE1056">
        <v>2</v>
      </c>
      <c r="AF1056">
        <v>0</v>
      </c>
      <c r="AG1056">
        <v>0</v>
      </c>
      <c r="AH1056">
        <v>3</v>
      </c>
      <c r="AI1056">
        <v>0</v>
      </c>
      <c r="AJ1056">
        <v>2</v>
      </c>
      <c r="AK1056">
        <v>14</v>
      </c>
      <c r="AL1056">
        <v>21</v>
      </c>
      <c r="AM1056">
        <v>5</v>
      </c>
      <c r="AN1056">
        <v>4</v>
      </c>
      <c r="AO1056">
        <v>9</v>
      </c>
      <c r="AP1056">
        <v>17</v>
      </c>
      <c r="AQ1056">
        <v>12</v>
      </c>
      <c r="AR1056">
        <v>13</v>
      </c>
      <c r="AS1056">
        <v>46</v>
      </c>
      <c r="AT1056">
        <v>54</v>
      </c>
      <c r="AU1056">
        <v>1.52</v>
      </c>
      <c r="AV1056">
        <v>2.0299999999999998</v>
      </c>
      <c r="AW1056">
        <v>3.5</v>
      </c>
      <c r="AX1056">
        <v>50</v>
      </c>
      <c r="AY1056">
        <v>100</v>
      </c>
      <c r="AZ1056">
        <v>50</v>
      </c>
      <c r="BA1056">
        <v>50</v>
      </c>
      <c r="BB1056">
        <v>50</v>
      </c>
      <c r="BC1056">
        <v>50</v>
      </c>
      <c r="BD1056">
        <v>75</v>
      </c>
      <c r="BE1056">
        <v>75</v>
      </c>
      <c r="BF1056">
        <v>100</v>
      </c>
      <c r="BG1056">
        <v>8</v>
      </c>
      <c r="BH1056">
        <v>7.5</v>
      </c>
      <c r="BI1056">
        <v>2.6</v>
      </c>
      <c r="BJ1056">
        <v>3.1</v>
      </c>
      <c r="BK1056">
        <v>2.7</v>
      </c>
      <c r="BL1056">
        <f>1/Table1[[#This Row],[odds_ft_home_team_win]]+1/Table1[[#This Row],[odds_ft_draw]]+1/Table1[[#This Row],[odds_ft_away_team_win]]-1</f>
        <v>7.75664001470453E-2</v>
      </c>
      <c r="BM1056">
        <f>Table1[[#This Row],[Margin]]/3</f>
        <v>2.5855466715681768E-2</v>
      </c>
      <c r="BN1056">
        <v>1.29</v>
      </c>
      <c r="BO1056">
        <v>1.91</v>
      </c>
      <c r="BP1056">
        <v>3.3</v>
      </c>
      <c r="BQ1056">
        <v>6.35</v>
      </c>
      <c r="BR1056">
        <v>1.69</v>
      </c>
      <c r="BS1056">
        <v>2.0499999999999998</v>
      </c>
      <c r="BT1056" t="s">
        <v>3813</v>
      </c>
      <c r="BU1056">
        <f>VLOOKUP(Table1[[#This Row],[Reference]],metron,11,FALSE)</f>
        <v>1.269326094653606</v>
      </c>
      <c r="BV1056">
        <f>VLOOKUP(Table1[[#This Row],[Reference]],metron,12,FALSE)</f>
        <v>1.2417089578661631</v>
      </c>
    </row>
    <row r="1057" spans="1:74" x14ac:dyDescent="0.45">
      <c r="A1057" t="s">
        <v>5402</v>
      </c>
      <c r="B1057">
        <v>1598229300</v>
      </c>
      <c r="C1057" s="3" t="s">
        <v>4413</v>
      </c>
      <c r="D1057" t="s">
        <v>65</v>
      </c>
      <c r="E1057" t="s">
        <v>66</v>
      </c>
      <c r="F1057" t="s">
        <v>3792</v>
      </c>
      <c r="G1057" t="s">
        <v>77</v>
      </c>
      <c r="H1057" t="s">
        <v>3819</v>
      </c>
      <c r="I1057">
        <f>MROUND(Table1[[#This Row],[Prob_H]]*100,2)/100</f>
        <v>0.2</v>
      </c>
      <c r="J1057">
        <f>1/Table1[[#This Row],[odds_ft_home_team_win]]-Table1[[#This Row],[Margin/3]]</f>
        <v>0.19483161588424747</v>
      </c>
      <c r="K1057">
        <f>1/Table1[[#This Row],[odds_ft_draw]]-Table1[[#This Row],[Margin/3]]</f>
        <v>0.24532166637429792</v>
      </c>
      <c r="L1057">
        <f>1/Table1[[#This Row],[odds_ft_away_team_win]]-Table1[[#This Row],[Margin/3]]</f>
        <v>0.55984671774145456</v>
      </c>
      <c r="M1057">
        <v>6</v>
      </c>
      <c r="N1057">
        <v>1</v>
      </c>
      <c r="O1057">
        <v>0.5</v>
      </c>
      <c r="P1057">
        <v>1</v>
      </c>
      <c r="Q1057">
        <v>1.77</v>
      </c>
      <c r="R1057" t="str" cm="1">
        <f t="array" ref="R10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57">
        <v>1</v>
      </c>
      <c r="T1057">
        <v>3</v>
      </c>
      <c r="U1057">
        <v>4</v>
      </c>
      <c r="V1057">
        <v>3</v>
      </c>
      <c r="W1057">
        <v>1</v>
      </c>
      <c r="X1057">
        <v>2</v>
      </c>
      <c r="Y1057">
        <v>45</v>
      </c>
      <c r="Z1057" t="s">
        <v>4414</v>
      </c>
      <c r="AA1057">
        <v>7</v>
      </c>
      <c r="AB1057">
        <v>2</v>
      </c>
      <c r="AC1057">
        <v>0</v>
      </c>
      <c r="AD1057">
        <v>0</v>
      </c>
      <c r="AE1057">
        <v>3</v>
      </c>
      <c r="AF1057">
        <v>0</v>
      </c>
      <c r="AG1057">
        <v>0</v>
      </c>
      <c r="AH1057">
        <v>0</v>
      </c>
      <c r="AI1057">
        <v>2</v>
      </c>
      <c r="AJ1057">
        <v>1</v>
      </c>
      <c r="AK1057">
        <v>12</v>
      </c>
      <c r="AL1057">
        <v>9</v>
      </c>
      <c r="AM1057">
        <v>2</v>
      </c>
      <c r="AN1057">
        <v>4</v>
      </c>
      <c r="AO1057">
        <v>10</v>
      </c>
      <c r="AP1057">
        <v>5</v>
      </c>
      <c r="AQ1057">
        <v>15</v>
      </c>
      <c r="AR1057">
        <v>10</v>
      </c>
      <c r="AS1057">
        <v>55</v>
      </c>
      <c r="AT1057">
        <v>45</v>
      </c>
      <c r="AU1057">
        <v>1.25</v>
      </c>
      <c r="AV1057">
        <v>1.28</v>
      </c>
      <c r="AW1057">
        <v>1.75</v>
      </c>
      <c r="AX1057">
        <v>75</v>
      </c>
      <c r="AY1057">
        <v>75</v>
      </c>
      <c r="AZ1057">
        <v>0</v>
      </c>
      <c r="BA1057">
        <v>0</v>
      </c>
      <c r="BB1057">
        <v>0</v>
      </c>
      <c r="BC1057">
        <v>25</v>
      </c>
      <c r="BD1057">
        <v>75</v>
      </c>
      <c r="BE1057">
        <v>25</v>
      </c>
      <c r="BF1057">
        <v>50</v>
      </c>
      <c r="BG1057">
        <v>15.5</v>
      </c>
      <c r="BH1057">
        <v>5.5</v>
      </c>
      <c r="BI1057">
        <v>4.55</v>
      </c>
      <c r="BJ1057">
        <v>3.7</v>
      </c>
      <c r="BK1057">
        <v>1.71</v>
      </c>
      <c r="BL1057">
        <f>1/Table1[[#This Row],[odds_ft_home_team_win]]+1/Table1[[#This Row],[odds_ft_draw]]+1/Table1[[#This Row],[odds_ft_away_team_win]]-1</f>
        <v>7.484581168791693E-2</v>
      </c>
      <c r="BM1057">
        <f>Table1[[#This Row],[Margin]]/3</f>
        <v>2.494860389597231E-2</v>
      </c>
      <c r="BN1057">
        <v>1.25</v>
      </c>
      <c r="BO1057">
        <v>1.8</v>
      </c>
      <c r="BP1057">
        <v>3.05</v>
      </c>
      <c r="BQ1057">
        <v>5.7</v>
      </c>
      <c r="BR1057">
        <v>1.77</v>
      </c>
      <c r="BS1057">
        <v>1.95</v>
      </c>
      <c r="BT1057" t="s">
        <v>3795</v>
      </c>
      <c r="BU1057">
        <f>VLOOKUP(Table1[[#This Row],[Reference]],metron,11,FALSE)</f>
        <v>1.0101010101010099</v>
      </c>
      <c r="BV1057">
        <f>VLOOKUP(Table1[[#This Row],[Reference]],metron,12,FALSE)</f>
        <v>1.696408529741863</v>
      </c>
    </row>
    <row r="1058" spans="1:74" hidden="1" x14ac:dyDescent="0.45">
      <c r="A1058" t="s">
        <v>5402</v>
      </c>
      <c r="B1058">
        <v>1598234760</v>
      </c>
      <c r="C1058" s="3" t="s">
        <v>4415</v>
      </c>
      <c r="D1058" t="s">
        <v>65</v>
      </c>
      <c r="E1058" t="s">
        <v>66</v>
      </c>
      <c r="F1058" t="s">
        <v>72</v>
      </c>
      <c r="G1058" t="s">
        <v>73</v>
      </c>
      <c r="H1058" t="s">
        <v>3793</v>
      </c>
      <c r="I1058">
        <f>MROUND(Table1[[#This Row],[Prob_H]]*100,2)/100</f>
        <v>0.48</v>
      </c>
      <c r="J1058">
        <f>1/Table1[[#This Row],[odds_ft_home_team_win]]-Table1[[#This Row],[Margin/3]]</f>
        <v>0.48874248179803736</v>
      </c>
      <c r="K1058">
        <f>1/Table1[[#This Row],[odds_ft_draw]]-Table1[[#This Row],[Margin/3]]</f>
        <v>0.28842196897752448</v>
      </c>
      <c r="L1058">
        <f>1/Table1[[#This Row],[odds_ft_away_team_win]]-Table1[[#This Row],[Margin/3]]</f>
        <v>0.22283554922443807</v>
      </c>
      <c r="M1058">
        <v>6</v>
      </c>
      <c r="N1058">
        <v>1.33</v>
      </c>
      <c r="O1058">
        <v>2</v>
      </c>
      <c r="P1058">
        <v>1.59</v>
      </c>
      <c r="Q1058">
        <v>1.33</v>
      </c>
      <c r="R1058" t="str" cm="1">
        <f t="array" ref="R10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0</v>
      </c>
      <c r="Y1058">
        <v>34</v>
      </c>
      <c r="AA1058">
        <v>8</v>
      </c>
      <c r="AB1058">
        <v>4</v>
      </c>
      <c r="AC1058">
        <v>1</v>
      </c>
      <c r="AD1058">
        <v>0</v>
      </c>
      <c r="AE1058">
        <v>5</v>
      </c>
      <c r="AF1058">
        <v>2</v>
      </c>
      <c r="AG1058">
        <v>0</v>
      </c>
      <c r="AH1058">
        <v>1</v>
      </c>
      <c r="AI1058">
        <v>0</v>
      </c>
      <c r="AJ1058">
        <v>7</v>
      </c>
      <c r="AK1058">
        <v>16</v>
      </c>
      <c r="AL1058">
        <v>5</v>
      </c>
      <c r="AM1058">
        <v>2</v>
      </c>
      <c r="AN1058">
        <v>2</v>
      </c>
      <c r="AO1058">
        <v>14</v>
      </c>
      <c r="AP1058">
        <v>3</v>
      </c>
      <c r="AQ1058">
        <v>18</v>
      </c>
      <c r="AR1058">
        <v>16</v>
      </c>
      <c r="AS1058">
        <v>56</v>
      </c>
      <c r="AT1058">
        <v>44</v>
      </c>
      <c r="AU1058">
        <v>1.43</v>
      </c>
      <c r="AV1058">
        <v>0.79</v>
      </c>
      <c r="AW1058">
        <v>2.5</v>
      </c>
      <c r="AX1058">
        <v>50</v>
      </c>
      <c r="AY1058">
        <v>67</v>
      </c>
      <c r="AZ1058">
        <v>50</v>
      </c>
      <c r="BA1058">
        <v>33</v>
      </c>
      <c r="BB1058">
        <v>17</v>
      </c>
      <c r="BC1058">
        <v>50</v>
      </c>
      <c r="BD1058">
        <v>67</v>
      </c>
      <c r="BE1058">
        <v>33</v>
      </c>
      <c r="BF1058">
        <v>84</v>
      </c>
      <c r="BG1058">
        <v>8.33</v>
      </c>
      <c r="BH1058">
        <v>3.66</v>
      </c>
      <c r="BI1058">
        <v>1.95</v>
      </c>
      <c r="BJ1058">
        <v>3.2</v>
      </c>
      <c r="BK1058">
        <v>4.05</v>
      </c>
      <c r="BL1058">
        <f>1/Table1[[#This Row],[odds_ft_home_team_win]]+1/Table1[[#This Row],[odds_ft_draw]]+1/Table1[[#This Row],[odds_ft_away_team_win]]-1</f>
        <v>7.2234093067426564E-2</v>
      </c>
      <c r="BM1058">
        <f>Table1[[#This Row],[Margin]]/3</f>
        <v>2.4078031022475521E-2</v>
      </c>
      <c r="BN1058">
        <v>1.38</v>
      </c>
      <c r="BO1058">
        <v>2.2000000000000002</v>
      </c>
      <c r="BP1058">
        <v>4.0999999999999996</v>
      </c>
      <c r="BQ1058">
        <v>8</v>
      </c>
      <c r="BR1058">
        <v>1.95</v>
      </c>
      <c r="BS1058">
        <v>1.8</v>
      </c>
      <c r="BT1058" t="s">
        <v>3829</v>
      </c>
      <c r="BU1058">
        <f>VLOOKUP(Table1[[#This Row],[Reference]],metron,11,FALSE)</f>
        <v>1.510877192982456</v>
      </c>
      <c r="BV1058">
        <f>VLOOKUP(Table1[[#This Row],[Reference]],metron,12,FALSE)</f>
        <v>1.0163157894736841</v>
      </c>
    </row>
    <row r="1059" spans="1:74" hidden="1" x14ac:dyDescent="0.45">
      <c r="A1059" t="s">
        <v>5402</v>
      </c>
      <c r="B1059">
        <v>1598321100</v>
      </c>
      <c r="C1059" s="3" t="s">
        <v>4416</v>
      </c>
      <c r="D1059" t="s">
        <v>65</v>
      </c>
      <c r="E1059" t="s">
        <v>66</v>
      </c>
      <c r="F1059" t="s">
        <v>103</v>
      </c>
      <c r="G1059" t="s">
        <v>4346</v>
      </c>
      <c r="H1059" t="s">
        <v>3800</v>
      </c>
      <c r="I1059">
        <f>MROUND(Table1[[#This Row],[Prob_H]]*100,2)/100</f>
        <v>0.52</v>
      </c>
      <c r="J1059">
        <f>1/Table1[[#This Row],[odds_ft_home_team_win]]-Table1[[#This Row],[Margin/3]]</f>
        <v>0.5207463102199944</v>
      </c>
      <c r="K1059">
        <f>1/Table1[[#This Row],[odds_ft_draw]]-Table1[[#This Row],[Margin/3]]</f>
        <v>0.25090504037872458</v>
      </c>
      <c r="L1059">
        <f>1/Table1[[#This Row],[odds_ft_away_team_win]]-Table1[[#This Row],[Margin/3]]</f>
        <v>0.22834864940128094</v>
      </c>
      <c r="M1059">
        <v>6</v>
      </c>
      <c r="N1059">
        <v>1</v>
      </c>
      <c r="O1059">
        <v>0.5</v>
      </c>
      <c r="P1059">
        <v>1.43</v>
      </c>
      <c r="Q1059">
        <v>0.65</v>
      </c>
      <c r="R1059" t="str" cm="1">
        <f t="array" ref="R10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59">
        <v>4</v>
      </c>
      <c r="T1059">
        <v>3</v>
      </c>
      <c r="U1059">
        <v>7</v>
      </c>
      <c r="V1059">
        <v>3</v>
      </c>
      <c r="W1059">
        <v>2</v>
      </c>
      <c r="X1059">
        <v>1</v>
      </c>
      <c r="Y1059" t="s">
        <v>4417</v>
      </c>
      <c r="Z1059" t="s">
        <v>4418</v>
      </c>
      <c r="AA1059">
        <v>9</v>
      </c>
      <c r="AB1059">
        <v>7</v>
      </c>
      <c r="AC1059">
        <v>3</v>
      </c>
      <c r="AD1059">
        <v>0</v>
      </c>
      <c r="AE1059">
        <v>3</v>
      </c>
      <c r="AF1059">
        <v>0</v>
      </c>
      <c r="AG1059">
        <v>1</v>
      </c>
      <c r="AH1059">
        <v>2</v>
      </c>
      <c r="AI1059">
        <v>2</v>
      </c>
      <c r="AJ1059">
        <v>1</v>
      </c>
      <c r="AK1059">
        <v>21</v>
      </c>
      <c r="AL1059">
        <v>13</v>
      </c>
      <c r="AM1059">
        <v>9</v>
      </c>
      <c r="AN1059">
        <v>6</v>
      </c>
      <c r="AO1059">
        <v>12</v>
      </c>
      <c r="AP1059">
        <v>7</v>
      </c>
      <c r="AQ1059">
        <v>14</v>
      </c>
      <c r="AR1059">
        <v>11</v>
      </c>
      <c r="AS1059">
        <v>53</v>
      </c>
      <c r="AT1059">
        <v>47</v>
      </c>
      <c r="AU1059">
        <v>2.2400000000000002</v>
      </c>
      <c r="AV1059">
        <v>1.5</v>
      </c>
      <c r="AW1059">
        <v>1.59</v>
      </c>
      <c r="AX1059">
        <v>42</v>
      </c>
      <c r="AY1059">
        <v>42</v>
      </c>
      <c r="AZ1059">
        <v>17</v>
      </c>
      <c r="BA1059">
        <v>0</v>
      </c>
      <c r="BB1059">
        <v>0</v>
      </c>
      <c r="BC1059">
        <v>0</v>
      </c>
      <c r="BD1059">
        <v>42</v>
      </c>
      <c r="BE1059">
        <v>42</v>
      </c>
      <c r="BF1059">
        <v>59</v>
      </c>
      <c r="BG1059">
        <v>6</v>
      </c>
      <c r="BH1059">
        <v>7.17</v>
      </c>
      <c r="BI1059">
        <v>1.8</v>
      </c>
      <c r="BJ1059">
        <v>3.5</v>
      </c>
      <c r="BK1059">
        <v>3.8</v>
      </c>
      <c r="BL1059">
        <f>1/Table1[[#This Row],[odds_ft_home_team_win]]+1/Table1[[#This Row],[odds_ft_draw]]+1/Table1[[#This Row],[odds_ft_away_team_win]]-1</f>
        <v>0.10442773600668342</v>
      </c>
      <c r="BM1059">
        <f>Table1[[#This Row],[Margin]]/3</f>
        <v>3.4809245335561144E-2</v>
      </c>
      <c r="BN1059">
        <v>0</v>
      </c>
      <c r="BO1059">
        <v>1.8</v>
      </c>
      <c r="BP1059">
        <v>0</v>
      </c>
      <c r="BQ1059">
        <v>0</v>
      </c>
      <c r="BR1059">
        <v>0</v>
      </c>
      <c r="BS1059">
        <v>0</v>
      </c>
      <c r="BT1059" t="s">
        <v>3798</v>
      </c>
      <c r="BU1059">
        <f>VLOOKUP(Table1[[#This Row],[Reference]],metron,11,FALSE)</f>
        <v>1.625948039373891</v>
      </c>
      <c r="BV1059">
        <f>VLOOKUP(Table1[[#This Row],[Reference]],metron,12,FALSE)</f>
        <v>0.97079231886396644</v>
      </c>
    </row>
    <row r="1060" spans="1:74" hidden="1" x14ac:dyDescent="0.45">
      <c r="A1060" t="s">
        <v>5401</v>
      </c>
      <c r="B1060">
        <v>1613179800</v>
      </c>
      <c r="C1060" s="3" t="s">
        <v>4669</v>
      </c>
      <c r="D1060" t="s">
        <v>65</v>
      </c>
      <c r="E1060" t="s">
        <v>66</v>
      </c>
      <c r="F1060" t="s">
        <v>73</v>
      </c>
      <c r="G1060" t="s">
        <v>3788</v>
      </c>
      <c r="H1060" t="s">
        <v>3822</v>
      </c>
      <c r="I1060">
        <f>MROUND(Table1[[#This Row],[Prob_H]]*100,2)/100</f>
        <v>0.36</v>
      </c>
      <c r="J1060">
        <f>1/Table1[[#This Row],[odds_ft_home_team_win]]-Table1[[#This Row],[Margin/3]]</f>
        <v>0.3687176019833221</v>
      </c>
      <c r="K1060">
        <f>1/Table1[[#This Row],[odds_ft_draw]]-Table1[[#This Row],[Margin/3]]</f>
        <v>0.32138832544512058</v>
      </c>
      <c r="L1060">
        <f>1/Table1[[#This Row],[odds_ft_away_team_win]]-Table1[[#This Row],[Margin/3]]</f>
        <v>0.30989407257155732</v>
      </c>
      <c r="M1060">
        <v>6</v>
      </c>
      <c r="N1060">
        <v>1.08</v>
      </c>
      <c r="O1060">
        <v>0.91</v>
      </c>
      <c r="P1060">
        <v>1.5</v>
      </c>
      <c r="Q1060">
        <v>0.59</v>
      </c>
      <c r="R1060" t="str" cm="1">
        <f t="array" ref="R10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0">
        <v>4</v>
      </c>
      <c r="T1060">
        <v>0</v>
      </c>
      <c r="U1060">
        <v>4</v>
      </c>
      <c r="V1060">
        <v>2</v>
      </c>
      <c r="W1060">
        <v>2</v>
      </c>
      <c r="X1060">
        <v>0</v>
      </c>
      <c r="Y1060" t="s">
        <v>4670</v>
      </c>
      <c r="AA1060">
        <v>2</v>
      </c>
      <c r="AB1060">
        <v>6</v>
      </c>
      <c r="AC1060">
        <v>1</v>
      </c>
      <c r="AD1060">
        <v>0</v>
      </c>
      <c r="AE1060">
        <v>2</v>
      </c>
      <c r="AF1060">
        <v>0</v>
      </c>
      <c r="AG1060">
        <v>1</v>
      </c>
      <c r="AH1060">
        <v>0</v>
      </c>
      <c r="AI1060">
        <v>1</v>
      </c>
      <c r="AJ1060">
        <v>1</v>
      </c>
      <c r="AK1060">
        <v>9</v>
      </c>
      <c r="AL1060">
        <v>17</v>
      </c>
      <c r="AM1060">
        <v>5</v>
      </c>
      <c r="AN1060">
        <v>3</v>
      </c>
      <c r="AO1060">
        <v>4</v>
      </c>
      <c r="AP1060">
        <v>14</v>
      </c>
      <c r="AQ1060">
        <v>11</v>
      </c>
      <c r="AR1060">
        <v>9</v>
      </c>
      <c r="AS1060">
        <v>47</v>
      </c>
      <c r="AT1060">
        <v>53</v>
      </c>
      <c r="AU1060">
        <v>1.2</v>
      </c>
      <c r="AV1060">
        <v>1.59</v>
      </c>
      <c r="AW1060">
        <v>2.66</v>
      </c>
      <c r="AX1060">
        <v>70</v>
      </c>
      <c r="AY1060">
        <v>79</v>
      </c>
      <c r="AZ1060">
        <v>44</v>
      </c>
      <c r="BA1060">
        <v>22</v>
      </c>
      <c r="BB1060">
        <v>22</v>
      </c>
      <c r="BC1060">
        <v>39</v>
      </c>
      <c r="BD1060">
        <v>70</v>
      </c>
      <c r="BE1060">
        <v>39</v>
      </c>
      <c r="BF1060">
        <v>79</v>
      </c>
      <c r="BG1060">
        <v>8.9</v>
      </c>
      <c r="BH1060">
        <v>4.3899999999999997</v>
      </c>
      <c r="BI1060">
        <v>2.5499999999999998</v>
      </c>
      <c r="BJ1060">
        <v>2.9</v>
      </c>
      <c r="BK1060">
        <v>3</v>
      </c>
      <c r="BL1060">
        <f>1/Table1[[#This Row],[odds_ft_home_team_win]]+1/Table1[[#This Row],[odds_ft_draw]]+1/Table1[[#This Row],[odds_ft_away_team_win]]-1</f>
        <v>7.0317782285328034E-2</v>
      </c>
      <c r="BM1060">
        <f>Table1[[#This Row],[Margin]]/3</f>
        <v>2.343926076177601E-2</v>
      </c>
      <c r="BN1060">
        <v>1.5</v>
      </c>
      <c r="BO1060">
        <v>2.25</v>
      </c>
      <c r="BP1060">
        <v>4</v>
      </c>
      <c r="BQ1060">
        <v>7</v>
      </c>
      <c r="BR1060">
        <v>2</v>
      </c>
      <c r="BS1060">
        <v>1.77</v>
      </c>
      <c r="BT1060" t="s">
        <v>3786</v>
      </c>
      <c r="BU1060">
        <f>VLOOKUP(Table1[[#This Row],[Reference]],metron,11,FALSE)</f>
        <v>1.269326094653606</v>
      </c>
      <c r="BV1060">
        <f>VLOOKUP(Table1[[#This Row],[Reference]],metron,12,FALSE)</f>
        <v>1.2417089578661631</v>
      </c>
    </row>
    <row r="1061" spans="1:74" x14ac:dyDescent="0.45">
      <c r="A1061" t="s">
        <v>5401</v>
      </c>
      <c r="B1061">
        <v>1613185560</v>
      </c>
      <c r="C1061" s="3" t="s">
        <v>4671</v>
      </c>
      <c r="D1061" t="s">
        <v>65</v>
      </c>
      <c r="E1061" t="s">
        <v>66</v>
      </c>
      <c r="F1061" t="s">
        <v>72</v>
      </c>
      <c r="G1061" t="s">
        <v>81</v>
      </c>
      <c r="H1061" t="s">
        <v>3808</v>
      </c>
      <c r="I1061">
        <f>MROUND(Table1[[#This Row],[Prob_H]]*100,2)/100</f>
        <v>0.32</v>
      </c>
      <c r="J1061">
        <f>1/Table1[[#This Row],[odds_ft_home_team_win]]-Table1[[#This Row],[Margin/3]]</f>
        <v>0.32167249708479101</v>
      </c>
      <c r="K1061">
        <f>1/Table1[[#This Row],[odds_ft_draw]]-Table1[[#This Row],[Margin/3]]</f>
        <v>0.26669998334166256</v>
      </c>
      <c r="L1061">
        <f>1/Table1[[#This Row],[odds_ft_away_team_win]]-Table1[[#This Row],[Margin/3]]</f>
        <v>0.41162751957354665</v>
      </c>
      <c r="M1061">
        <v>6</v>
      </c>
      <c r="N1061">
        <v>1.64</v>
      </c>
      <c r="O1061">
        <v>1.54</v>
      </c>
      <c r="P1061">
        <v>1.59</v>
      </c>
      <c r="Q1061">
        <v>1.5</v>
      </c>
      <c r="R1061" t="str" cm="1">
        <f t="array" ref="R10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1">
        <v>2</v>
      </c>
      <c r="T1061">
        <v>0</v>
      </c>
      <c r="U1061">
        <v>2</v>
      </c>
      <c r="V1061">
        <v>1</v>
      </c>
      <c r="W1061">
        <v>1</v>
      </c>
      <c r="X1061">
        <v>0</v>
      </c>
      <c r="Y1061" t="s">
        <v>3531</v>
      </c>
      <c r="AA1061">
        <v>2</v>
      </c>
      <c r="AB1061">
        <v>6</v>
      </c>
      <c r="AC1061">
        <v>4</v>
      </c>
      <c r="AD1061">
        <v>1</v>
      </c>
      <c r="AE1061">
        <v>2</v>
      </c>
      <c r="AF1061">
        <v>0</v>
      </c>
      <c r="AG1061">
        <v>1</v>
      </c>
      <c r="AH1061">
        <v>4</v>
      </c>
      <c r="AI1061">
        <v>0</v>
      </c>
      <c r="AJ1061">
        <v>2</v>
      </c>
      <c r="AK1061">
        <v>9</v>
      </c>
      <c r="AL1061">
        <v>13</v>
      </c>
      <c r="AM1061">
        <v>4</v>
      </c>
      <c r="AN1061">
        <v>5</v>
      </c>
      <c r="AO1061">
        <v>5</v>
      </c>
      <c r="AP1061">
        <v>8</v>
      </c>
      <c r="AQ1061">
        <v>18</v>
      </c>
      <c r="AR1061">
        <v>10</v>
      </c>
      <c r="AS1061">
        <v>41</v>
      </c>
      <c r="AT1061">
        <v>59</v>
      </c>
      <c r="AU1061">
        <v>1.01</v>
      </c>
      <c r="AV1061">
        <v>1.45</v>
      </c>
      <c r="AW1061">
        <v>2.12</v>
      </c>
      <c r="AX1061">
        <v>46</v>
      </c>
      <c r="AY1061">
        <v>71</v>
      </c>
      <c r="AZ1061">
        <v>38</v>
      </c>
      <c r="BA1061">
        <v>17</v>
      </c>
      <c r="BB1061">
        <v>9</v>
      </c>
      <c r="BC1061">
        <v>26</v>
      </c>
      <c r="BD1061">
        <v>68</v>
      </c>
      <c r="BE1061">
        <v>25</v>
      </c>
      <c r="BF1061">
        <v>71</v>
      </c>
      <c r="BG1061">
        <v>7.72</v>
      </c>
      <c r="BH1061">
        <v>4.3099999999999996</v>
      </c>
      <c r="BI1061">
        <v>2.9</v>
      </c>
      <c r="BJ1061">
        <v>3.45</v>
      </c>
      <c r="BK1061">
        <v>2.2999999999999998</v>
      </c>
      <c r="BL1061">
        <f>1/Table1[[#This Row],[odds_ft_home_team_win]]+1/Table1[[#This Row],[odds_ft_draw]]+1/Table1[[#This Row],[odds_ft_away_team_win]]-1</f>
        <v>6.9465267366316752E-2</v>
      </c>
      <c r="BM1061">
        <f>Table1[[#This Row],[Margin]]/3</f>
        <v>2.3155089122105583E-2</v>
      </c>
      <c r="BN1061">
        <v>1.25</v>
      </c>
      <c r="BO1061">
        <v>1.71</v>
      </c>
      <c r="BP1061">
        <v>2.5</v>
      </c>
      <c r="BQ1061">
        <v>4.05</v>
      </c>
      <c r="BR1061">
        <v>1.61</v>
      </c>
      <c r="BS1061">
        <v>2.25</v>
      </c>
      <c r="BT1061" t="s">
        <v>3829</v>
      </c>
      <c r="BU1061">
        <f>VLOOKUP(Table1[[#This Row],[Reference]],metron,11,FALSE)</f>
        <v>1.210167055864918</v>
      </c>
      <c r="BV1061">
        <f>VLOOKUP(Table1[[#This Row],[Reference]],metron,12,FALSE)</f>
        <v>1.3211783725525419</v>
      </c>
    </row>
    <row r="1062" spans="1:74" x14ac:dyDescent="0.45">
      <c r="A1062" t="s">
        <v>5401</v>
      </c>
      <c r="B1062">
        <v>1613187000</v>
      </c>
      <c r="C1062" s="3" t="s">
        <v>4672</v>
      </c>
      <c r="D1062" t="s">
        <v>65</v>
      </c>
      <c r="E1062" t="s">
        <v>66</v>
      </c>
      <c r="F1062" t="s">
        <v>4346</v>
      </c>
      <c r="G1062" t="s">
        <v>3792</v>
      </c>
      <c r="H1062" t="s">
        <v>3903</v>
      </c>
      <c r="I1062">
        <f>MROUND(Table1[[#This Row],[Prob_H]]*100,2)/100</f>
        <v>0.44</v>
      </c>
      <c r="J1062">
        <f>1/Table1[[#This Row],[odds_ft_home_team_win]]-Table1[[#This Row],[Margin/3]]</f>
        <v>0.44134426258688669</v>
      </c>
      <c r="K1062">
        <f>1/Table1[[#This Row],[odds_ft_draw]]-Table1[[#This Row],[Margin/3]]</f>
        <v>0.2747354462036864</v>
      </c>
      <c r="L1062">
        <f>1/Table1[[#This Row],[odds_ft_away_team_win]]-Table1[[#This Row],[Margin/3]]</f>
        <v>0.28392029120942697</v>
      </c>
      <c r="M1062">
        <v>6</v>
      </c>
      <c r="N1062">
        <v>1.64</v>
      </c>
      <c r="O1062">
        <v>0.27</v>
      </c>
      <c r="P1062">
        <v>1.53</v>
      </c>
      <c r="Q1062">
        <v>0.35</v>
      </c>
      <c r="R1062" t="str" cm="1">
        <f t="array" ref="R10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2">
        <v>0</v>
      </c>
      <c r="T1062">
        <v>3</v>
      </c>
      <c r="U1062">
        <v>3</v>
      </c>
      <c r="V1062">
        <v>2</v>
      </c>
      <c r="W1062">
        <v>0</v>
      </c>
      <c r="X1062">
        <v>2</v>
      </c>
      <c r="Z1062" t="s">
        <v>4673</v>
      </c>
      <c r="AA1062">
        <v>6</v>
      </c>
      <c r="AB1062">
        <v>2</v>
      </c>
      <c r="AC1062">
        <v>4</v>
      </c>
      <c r="AD1062">
        <v>0</v>
      </c>
      <c r="AE1062">
        <v>1</v>
      </c>
      <c r="AF1062">
        <v>0</v>
      </c>
      <c r="AG1062">
        <v>2</v>
      </c>
      <c r="AH1062">
        <v>2</v>
      </c>
      <c r="AI1062">
        <v>0</v>
      </c>
      <c r="AJ1062">
        <v>1</v>
      </c>
      <c r="AK1062">
        <v>21</v>
      </c>
      <c r="AL1062">
        <v>9</v>
      </c>
      <c r="AM1062">
        <v>6</v>
      </c>
      <c r="AN1062">
        <v>6</v>
      </c>
      <c r="AO1062">
        <v>15</v>
      </c>
      <c r="AP1062">
        <v>3</v>
      </c>
      <c r="AQ1062">
        <v>11</v>
      </c>
      <c r="AR1062">
        <v>20</v>
      </c>
      <c r="AS1062">
        <v>54</v>
      </c>
      <c r="AT1062">
        <v>46</v>
      </c>
      <c r="AU1062">
        <v>2.09</v>
      </c>
      <c r="AV1062">
        <v>1.22</v>
      </c>
      <c r="AW1062">
        <v>2.82</v>
      </c>
      <c r="AX1062">
        <v>60</v>
      </c>
      <c r="AY1062">
        <v>73</v>
      </c>
      <c r="AZ1062">
        <v>64</v>
      </c>
      <c r="BA1062">
        <v>32</v>
      </c>
      <c r="BB1062">
        <v>23</v>
      </c>
      <c r="BC1062">
        <v>41</v>
      </c>
      <c r="BD1062">
        <v>69</v>
      </c>
      <c r="BE1062">
        <v>50</v>
      </c>
      <c r="BF1062">
        <v>73</v>
      </c>
      <c r="BG1062">
        <v>7.64</v>
      </c>
      <c r="BH1062">
        <v>5</v>
      </c>
      <c r="BI1062">
        <v>2.15</v>
      </c>
      <c r="BJ1062">
        <v>3.35</v>
      </c>
      <c r="BK1062">
        <v>3.25</v>
      </c>
      <c r="BL1062">
        <f>1/Table1[[#This Row],[odds_ft_home_team_win]]+1/Table1[[#This Row],[odds_ft_draw]]+1/Table1[[#This Row],[odds_ft_away_team_win]]-1</f>
        <v>7.1316049448642227E-2</v>
      </c>
      <c r="BM1062">
        <f>Table1[[#This Row],[Margin]]/3</f>
        <v>2.3772016482880742E-2</v>
      </c>
      <c r="BN1062">
        <v>1.34</v>
      </c>
      <c r="BO1062">
        <v>1.91</v>
      </c>
      <c r="BP1062">
        <v>3.1</v>
      </c>
      <c r="BQ1062">
        <v>5.5</v>
      </c>
      <c r="BR1062">
        <v>1.77</v>
      </c>
      <c r="BS1062">
        <v>2</v>
      </c>
      <c r="BT1062" t="s">
        <v>4348</v>
      </c>
      <c r="BU1062">
        <f>VLOOKUP(Table1[[#This Row],[Reference]],metron,11,FALSE)</f>
        <v>1.4140979689366791</v>
      </c>
      <c r="BV1062">
        <f>VLOOKUP(Table1[[#This Row],[Reference]],metron,12,FALSE)</f>
        <v>1.0666666666666671</v>
      </c>
    </row>
    <row r="1063" spans="1:74" hidden="1" x14ac:dyDescent="0.45">
      <c r="A1063" t="s">
        <v>5401</v>
      </c>
      <c r="B1063">
        <v>1613264400</v>
      </c>
      <c r="C1063" s="3" t="s">
        <v>4674</v>
      </c>
      <c r="D1063" t="s">
        <v>65</v>
      </c>
      <c r="E1063" t="s">
        <v>66</v>
      </c>
      <c r="F1063" t="s">
        <v>98</v>
      </c>
      <c r="G1063" t="s">
        <v>2218</v>
      </c>
      <c r="H1063" t="s">
        <v>3793</v>
      </c>
      <c r="I1063">
        <f>MROUND(Table1[[#This Row],[Prob_H]]*100,2)/100</f>
        <v>0.54</v>
      </c>
      <c r="J1063">
        <f>1/Table1[[#This Row],[odds_ft_home_team_win]]-Table1[[#This Row],[Margin/3]]</f>
        <v>0.53301127214170696</v>
      </c>
      <c r="K1063">
        <f>1/Table1[[#This Row],[odds_ft_draw]]-Table1[[#This Row],[Margin/3]]</f>
        <v>0.26731078904991956</v>
      </c>
      <c r="L1063">
        <f>1/Table1[[#This Row],[odds_ft_away_team_win]]-Table1[[#This Row],[Margin/3]]</f>
        <v>0.19967793880837362</v>
      </c>
      <c r="M1063">
        <v>6</v>
      </c>
      <c r="N1063">
        <v>1.64</v>
      </c>
      <c r="O1063">
        <v>1</v>
      </c>
      <c r="P1063">
        <v>1.6</v>
      </c>
      <c r="Q1063">
        <v>0.72</v>
      </c>
      <c r="R1063" t="str" cm="1">
        <f t="array" ref="R10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63">
        <v>2</v>
      </c>
      <c r="T1063">
        <v>2</v>
      </c>
      <c r="U1063">
        <v>4</v>
      </c>
      <c r="V1063">
        <v>2</v>
      </c>
      <c r="W1063">
        <v>1</v>
      </c>
      <c r="X1063">
        <v>1</v>
      </c>
      <c r="Y1063" t="s">
        <v>4675</v>
      </c>
      <c r="Z1063" t="s">
        <v>3745</v>
      </c>
      <c r="AA1063">
        <v>6</v>
      </c>
      <c r="AB1063">
        <v>3</v>
      </c>
      <c r="AC1063">
        <v>0</v>
      </c>
      <c r="AD1063">
        <v>0</v>
      </c>
      <c r="AE1063">
        <v>3</v>
      </c>
      <c r="AF1063">
        <v>0</v>
      </c>
      <c r="AG1063">
        <v>0</v>
      </c>
      <c r="AH1063">
        <v>0</v>
      </c>
      <c r="AI1063">
        <v>0</v>
      </c>
      <c r="AJ1063">
        <v>3</v>
      </c>
      <c r="AK1063">
        <v>15</v>
      </c>
      <c r="AL1063">
        <v>10</v>
      </c>
      <c r="AM1063">
        <v>6</v>
      </c>
      <c r="AN1063">
        <v>3</v>
      </c>
      <c r="AO1063">
        <v>9</v>
      </c>
      <c r="AP1063">
        <v>7</v>
      </c>
      <c r="AQ1063">
        <v>9</v>
      </c>
      <c r="AR1063">
        <v>9</v>
      </c>
      <c r="AS1063">
        <v>66</v>
      </c>
      <c r="AT1063">
        <v>34</v>
      </c>
      <c r="AU1063">
        <v>1.77</v>
      </c>
      <c r="AV1063">
        <v>1.03</v>
      </c>
      <c r="AW1063">
        <v>2.04</v>
      </c>
      <c r="AX1063">
        <v>50</v>
      </c>
      <c r="AY1063">
        <v>61</v>
      </c>
      <c r="AZ1063">
        <v>31</v>
      </c>
      <c r="BA1063">
        <v>11</v>
      </c>
      <c r="BB1063">
        <v>8</v>
      </c>
      <c r="BC1063">
        <v>23</v>
      </c>
      <c r="BD1063">
        <v>58</v>
      </c>
      <c r="BE1063">
        <v>27</v>
      </c>
      <c r="BF1063">
        <v>77</v>
      </c>
      <c r="BG1063">
        <v>8.11</v>
      </c>
      <c r="BH1063">
        <v>4.53</v>
      </c>
      <c r="BI1063">
        <v>1.8</v>
      </c>
      <c r="BJ1063">
        <v>3.45</v>
      </c>
      <c r="BK1063">
        <v>4.5</v>
      </c>
      <c r="BL1063">
        <f>1/Table1[[#This Row],[odds_ft_home_team_win]]+1/Table1[[#This Row],[odds_ft_draw]]+1/Table1[[#This Row],[odds_ft_away_team_win]]-1</f>
        <v>6.763285024154575E-2</v>
      </c>
      <c r="BM1063">
        <f>Table1[[#This Row],[Margin]]/3</f>
        <v>2.2544283413848582E-2</v>
      </c>
      <c r="BN1063">
        <v>1.45</v>
      </c>
      <c r="BO1063">
        <v>2.2000000000000002</v>
      </c>
      <c r="BP1063">
        <v>3.65</v>
      </c>
      <c r="BQ1063">
        <v>6.75</v>
      </c>
      <c r="BR1063">
        <v>2.15</v>
      </c>
      <c r="BS1063">
        <v>1.65</v>
      </c>
      <c r="BT1063" t="s">
        <v>3841</v>
      </c>
      <c r="BU1063">
        <f>VLOOKUP(Table1[[#This Row],[Reference]],metron,11,FALSE)</f>
        <v>1.684957590444867</v>
      </c>
      <c r="BV1063">
        <f>VLOOKUP(Table1[[#This Row],[Reference]],metron,12,FALSE)</f>
        <v>0.95101263631642718</v>
      </c>
    </row>
    <row r="1064" spans="1:74" hidden="1" x14ac:dyDescent="0.45">
      <c r="A1064" t="s">
        <v>5401</v>
      </c>
      <c r="B1064">
        <v>1613271600</v>
      </c>
      <c r="C1064" s="3" t="s">
        <v>4676</v>
      </c>
      <c r="D1064" t="s">
        <v>65</v>
      </c>
      <c r="E1064" t="s">
        <v>66</v>
      </c>
      <c r="F1064" t="s">
        <v>86</v>
      </c>
      <c r="G1064" t="s">
        <v>80</v>
      </c>
      <c r="H1064" t="s">
        <v>3796</v>
      </c>
      <c r="I1064">
        <f>MROUND(Table1[[#This Row],[Prob_H]]*100,2)/100</f>
        <v>0.54</v>
      </c>
      <c r="J1064">
        <f>1/Table1[[#This Row],[odds_ft_home_team_win]]-Table1[[#This Row],[Margin/3]]</f>
        <v>0.54227930425424897</v>
      </c>
      <c r="K1064">
        <f>1/Table1[[#This Row],[odds_ft_draw]]-Table1[[#This Row],[Margin/3]]</f>
        <v>0.26302183855610528</v>
      </c>
      <c r="L1064">
        <f>1/Table1[[#This Row],[odds_ft_away_team_win]]-Table1[[#This Row],[Margin/3]]</f>
        <v>0.19469885718964569</v>
      </c>
      <c r="M1064">
        <v>6</v>
      </c>
      <c r="N1064">
        <v>2.23</v>
      </c>
      <c r="O1064">
        <v>0.18</v>
      </c>
      <c r="P1064">
        <v>2.37</v>
      </c>
      <c r="Q1064">
        <v>0.17</v>
      </c>
      <c r="R1064" t="str" cm="1">
        <f t="array" ref="R10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4">
        <v>2</v>
      </c>
      <c r="T1064">
        <v>1</v>
      </c>
      <c r="U1064">
        <v>3</v>
      </c>
      <c r="V1064">
        <v>2</v>
      </c>
      <c r="W1064">
        <v>1</v>
      </c>
      <c r="X1064">
        <v>1</v>
      </c>
      <c r="Y1064" t="s">
        <v>4677</v>
      </c>
      <c r="Z1064" t="s">
        <v>699</v>
      </c>
      <c r="AA1064">
        <v>9</v>
      </c>
      <c r="AB1064">
        <v>3</v>
      </c>
      <c r="AC1064">
        <v>1</v>
      </c>
      <c r="AD1064">
        <v>0</v>
      </c>
      <c r="AE1064">
        <v>1</v>
      </c>
      <c r="AF1064">
        <v>1</v>
      </c>
      <c r="AG1064">
        <v>0</v>
      </c>
      <c r="AH1064">
        <v>1</v>
      </c>
      <c r="AI1064">
        <v>2</v>
      </c>
      <c r="AJ1064">
        <v>0</v>
      </c>
      <c r="AK1064">
        <v>23</v>
      </c>
      <c r="AL1064">
        <v>10</v>
      </c>
      <c r="AM1064">
        <v>8</v>
      </c>
      <c r="AN1064">
        <v>3</v>
      </c>
      <c r="AO1064">
        <v>15</v>
      </c>
      <c r="AP1064">
        <v>7</v>
      </c>
      <c r="AQ1064">
        <v>19</v>
      </c>
      <c r="AR1064">
        <v>9</v>
      </c>
      <c r="AS1064">
        <v>73</v>
      </c>
      <c r="AT1064">
        <v>27</v>
      </c>
      <c r="AU1064">
        <v>2.4300000000000002</v>
      </c>
      <c r="AV1064">
        <v>1.1000000000000001</v>
      </c>
      <c r="AW1064">
        <v>2.97</v>
      </c>
      <c r="AX1064">
        <v>63</v>
      </c>
      <c r="AY1064">
        <v>75</v>
      </c>
      <c r="AZ1064">
        <v>63</v>
      </c>
      <c r="BA1064">
        <v>41</v>
      </c>
      <c r="BB1064">
        <v>14</v>
      </c>
      <c r="BC1064">
        <v>34</v>
      </c>
      <c r="BD1064">
        <v>80</v>
      </c>
      <c r="BE1064">
        <v>45</v>
      </c>
      <c r="BF1064">
        <v>84</v>
      </c>
      <c r="BG1064">
        <v>9.01</v>
      </c>
      <c r="BH1064">
        <v>4.45</v>
      </c>
      <c r="BI1064">
        <v>1.77</v>
      </c>
      <c r="BJ1064">
        <v>3.5</v>
      </c>
      <c r="BK1064">
        <v>4.5999999999999996</v>
      </c>
      <c r="BL1064">
        <f>1/Table1[[#This Row],[odds_ft_home_team_win]]+1/Table1[[#This Row],[odds_ft_draw]]+1/Table1[[#This Row],[odds_ft_away_team_win]]-1</f>
        <v>6.8077341474541253E-2</v>
      </c>
      <c r="BM1064">
        <f>Table1[[#This Row],[Margin]]/3</f>
        <v>2.2692447158180418E-2</v>
      </c>
      <c r="BN1064">
        <v>1.38</v>
      </c>
      <c r="BO1064">
        <v>2</v>
      </c>
      <c r="BP1064">
        <v>3.25</v>
      </c>
      <c r="BQ1064">
        <v>6.75</v>
      </c>
      <c r="BR1064">
        <v>2</v>
      </c>
      <c r="BS1064">
        <v>1.77</v>
      </c>
      <c r="BT1064" t="s">
        <v>3802</v>
      </c>
      <c r="BU1064">
        <f>VLOOKUP(Table1[[#This Row],[Reference]],metron,11,FALSE)</f>
        <v>1.684957590444867</v>
      </c>
      <c r="BV1064">
        <f>VLOOKUP(Table1[[#This Row],[Reference]],metron,12,FALSE)</f>
        <v>0.95101263631642718</v>
      </c>
    </row>
    <row r="1065" spans="1:74" x14ac:dyDescent="0.45">
      <c r="A1065" t="s">
        <v>5401</v>
      </c>
      <c r="B1065">
        <v>1613325600</v>
      </c>
      <c r="C1065" s="3" t="s">
        <v>4678</v>
      </c>
      <c r="D1065" t="s">
        <v>65</v>
      </c>
      <c r="E1065" t="s">
        <v>66</v>
      </c>
      <c r="F1065" t="s">
        <v>97</v>
      </c>
      <c r="G1065" t="s">
        <v>94</v>
      </c>
      <c r="H1065" t="s">
        <v>3784</v>
      </c>
      <c r="I1065">
        <f>MROUND(Table1[[#This Row],[Prob_H]]*100,2)/100</f>
        <v>0.52</v>
      </c>
      <c r="J1065">
        <f>1/Table1[[#This Row],[odds_ft_home_team_win]]-Table1[[#This Row],[Margin/3]]</f>
        <v>0.51079607303365726</v>
      </c>
      <c r="K1065">
        <f>1/Table1[[#This Row],[odds_ft_draw]]-Table1[[#This Row],[Margin/3]]</f>
        <v>0.25000931748461336</v>
      </c>
      <c r="L1065">
        <f>1/Table1[[#This Row],[odds_ft_away_team_win]]-Table1[[#This Row],[Margin/3]]</f>
        <v>0.23919460948172941</v>
      </c>
      <c r="M1065">
        <v>6</v>
      </c>
      <c r="N1065">
        <v>2.27</v>
      </c>
      <c r="O1065">
        <v>1.21</v>
      </c>
      <c r="P1065">
        <v>2</v>
      </c>
      <c r="Q1065">
        <v>1.25</v>
      </c>
      <c r="R1065" t="str" cm="1">
        <f t="array" ref="R10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88</v>
      </c>
      <c r="AA1065">
        <v>7</v>
      </c>
      <c r="AB1065">
        <v>4</v>
      </c>
      <c r="AC1065">
        <v>1</v>
      </c>
      <c r="AD1065">
        <v>0</v>
      </c>
      <c r="AE1065">
        <v>3</v>
      </c>
      <c r="AF1065">
        <v>0</v>
      </c>
      <c r="AG1065">
        <v>0</v>
      </c>
      <c r="AH1065">
        <v>1</v>
      </c>
      <c r="AI1065">
        <v>1</v>
      </c>
      <c r="AJ1065">
        <v>2</v>
      </c>
      <c r="AK1065">
        <v>12</v>
      </c>
      <c r="AL1065">
        <v>10</v>
      </c>
      <c r="AM1065">
        <v>4</v>
      </c>
      <c r="AN1065">
        <v>3</v>
      </c>
      <c r="AO1065">
        <v>8</v>
      </c>
      <c r="AP1065">
        <v>7</v>
      </c>
      <c r="AQ1065">
        <v>15</v>
      </c>
      <c r="AR1065">
        <v>13</v>
      </c>
      <c r="AS1065">
        <v>52</v>
      </c>
      <c r="AT1065">
        <v>48</v>
      </c>
      <c r="AU1065">
        <v>1.39</v>
      </c>
      <c r="AV1065">
        <v>1.04</v>
      </c>
      <c r="AW1065">
        <v>2.58</v>
      </c>
      <c r="AX1065">
        <v>49</v>
      </c>
      <c r="AY1065">
        <v>77</v>
      </c>
      <c r="AZ1065">
        <v>46</v>
      </c>
      <c r="BA1065">
        <v>30</v>
      </c>
      <c r="BB1065">
        <v>14</v>
      </c>
      <c r="BC1065">
        <v>42</v>
      </c>
      <c r="BD1065">
        <v>77</v>
      </c>
      <c r="BE1065">
        <v>41</v>
      </c>
      <c r="BF1065">
        <v>74</v>
      </c>
      <c r="BG1065">
        <v>9.52</v>
      </c>
      <c r="BH1065">
        <v>4.2300000000000004</v>
      </c>
      <c r="BI1065">
        <v>1.87</v>
      </c>
      <c r="BJ1065">
        <v>3.65</v>
      </c>
      <c r="BK1065">
        <v>3.8</v>
      </c>
      <c r="BL1065">
        <f>1/Table1[[#This Row],[odds_ft_home_team_win]]+1/Table1[[#This Row],[odds_ft_draw]]+1/Table1[[#This Row],[odds_ft_away_team_win]]-1</f>
        <v>7.1889855765338018E-2</v>
      </c>
      <c r="BM1065">
        <f>Table1[[#This Row],[Margin]]/3</f>
        <v>2.3963285255112671E-2</v>
      </c>
      <c r="BN1065">
        <v>1.29</v>
      </c>
      <c r="BO1065">
        <v>1.8</v>
      </c>
      <c r="BP1065">
        <v>2.9</v>
      </c>
      <c r="BQ1065">
        <v>4.8499999999999996</v>
      </c>
      <c r="BR1065">
        <v>1.74</v>
      </c>
      <c r="BS1065">
        <v>2.0499999999999998</v>
      </c>
      <c r="BT1065" t="s">
        <v>3813</v>
      </c>
      <c r="BU1065">
        <f>VLOOKUP(Table1[[#This Row],[Reference]],metron,11,FALSE)</f>
        <v>1.625948039373891</v>
      </c>
      <c r="BV1065">
        <f>VLOOKUP(Table1[[#This Row],[Reference]],metron,12,FALSE)</f>
        <v>0.97079231886396644</v>
      </c>
    </row>
    <row r="1066" spans="1:74" hidden="1" x14ac:dyDescent="0.45">
      <c r="A1066" t="s">
        <v>5401</v>
      </c>
      <c r="B1066">
        <v>1613351160</v>
      </c>
      <c r="C1066" s="3" t="s">
        <v>4679</v>
      </c>
      <c r="D1066" t="s">
        <v>65</v>
      </c>
      <c r="E1066" t="s">
        <v>66</v>
      </c>
      <c r="F1066" t="s">
        <v>88</v>
      </c>
      <c r="G1066" t="s">
        <v>85</v>
      </c>
      <c r="H1066" t="s">
        <v>3800</v>
      </c>
      <c r="I1066">
        <f>MROUND(Table1[[#This Row],[Prob_H]]*100,2)/100</f>
        <v>0.3</v>
      </c>
      <c r="J1066">
        <f>1/Table1[[#This Row],[odds_ft_home_team_win]]-Table1[[#This Row],[Margin/3]]</f>
        <v>0.30442092951002431</v>
      </c>
      <c r="K1066">
        <f>1/Table1[[#This Row],[odds_ft_draw]]-Table1[[#This Row],[Margin/3]]</f>
        <v>0.28424438474331559</v>
      </c>
      <c r="L1066">
        <f>1/Table1[[#This Row],[odds_ft_away_team_win]]-Table1[[#This Row],[Margin/3]]</f>
        <v>0.4113346857466601</v>
      </c>
      <c r="M1066">
        <v>6</v>
      </c>
      <c r="N1066">
        <v>2</v>
      </c>
      <c r="O1066">
        <v>1.64</v>
      </c>
      <c r="P1066">
        <v>2.09</v>
      </c>
      <c r="Q1066">
        <v>1.39</v>
      </c>
      <c r="R1066" t="str" cm="1">
        <f t="array" ref="R10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60</v>
      </c>
      <c r="AA1066">
        <v>8</v>
      </c>
      <c r="AB1066">
        <v>5</v>
      </c>
      <c r="AC1066">
        <v>1</v>
      </c>
      <c r="AD1066">
        <v>0</v>
      </c>
      <c r="AE1066">
        <v>3</v>
      </c>
      <c r="AF1066">
        <v>0</v>
      </c>
      <c r="AG1066">
        <v>0</v>
      </c>
      <c r="AH1066">
        <v>1</v>
      </c>
      <c r="AI1066">
        <v>1</v>
      </c>
      <c r="AJ1066">
        <v>2</v>
      </c>
      <c r="AK1066">
        <v>9</v>
      </c>
      <c r="AL1066">
        <v>20</v>
      </c>
      <c r="AM1066">
        <v>3</v>
      </c>
      <c r="AN1066">
        <v>3</v>
      </c>
      <c r="AO1066">
        <v>6</v>
      </c>
      <c r="AP1066">
        <v>17</v>
      </c>
      <c r="AQ1066">
        <v>16</v>
      </c>
      <c r="AR1066">
        <v>17</v>
      </c>
      <c r="AS1066">
        <v>47</v>
      </c>
      <c r="AT1066">
        <v>53</v>
      </c>
      <c r="AU1066">
        <v>1.1399999999999999</v>
      </c>
      <c r="AV1066">
        <v>1.83</v>
      </c>
      <c r="AW1066">
        <v>2.35</v>
      </c>
      <c r="AX1066">
        <v>58</v>
      </c>
      <c r="AY1066">
        <v>83</v>
      </c>
      <c r="AZ1066">
        <v>49</v>
      </c>
      <c r="BA1066">
        <v>13</v>
      </c>
      <c r="BB1066">
        <v>0</v>
      </c>
      <c r="BC1066">
        <v>39</v>
      </c>
      <c r="BD1066">
        <v>70</v>
      </c>
      <c r="BE1066">
        <v>30</v>
      </c>
      <c r="BF1066">
        <v>74</v>
      </c>
      <c r="BG1066">
        <v>11.4</v>
      </c>
      <c r="BH1066">
        <v>3.51</v>
      </c>
      <c r="BI1066">
        <v>3.05</v>
      </c>
      <c r="BJ1066">
        <v>3.25</v>
      </c>
      <c r="BK1066">
        <v>2.2999999999999998</v>
      </c>
      <c r="BL1066">
        <f>1/Table1[[#This Row],[odds_ft_home_team_win]]+1/Table1[[#This Row],[odds_ft_draw]]+1/Table1[[#This Row],[odds_ft_away_team_win]]-1</f>
        <v>7.0343768846976351E-2</v>
      </c>
      <c r="BM1066">
        <f>Table1[[#This Row],[Margin]]/3</f>
        <v>2.3447922948992117E-2</v>
      </c>
      <c r="BN1066">
        <v>1.35</v>
      </c>
      <c r="BO1066">
        <v>1.95</v>
      </c>
      <c r="BP1066">
        <v>3.25</v>
      </c>
      <c r="BQ1066">
        <v>5.75</v>
      </c>
      <c r="BR1066">
        <v>1.77</v>
      </c>
      <c r="BS1066">
        <v>2</v>
      </c>
      <c r="BT1066" t="s">
        <v>3817</v>
      </c>
      <c r="BU1066">
        <f>VLOOKUP(Table1[[#This Row],[Reference]],metron,11,FALSE)</f>
        <v>1.1805091283106199</v>
      </c>
      <c r="BV1066">
        <f>VLOOKUP(Table1[[#This Row],[Reference]],metron,12,FALSE)</f>
        <v>1.3921316533813319</v>
      </c>
    </row>
    <row r="1067" spans="1:74" hidden="1" x14ac:dyDescent="0.45">
      <c r="A1067" t="s">
        <v>5401</v>
      </c>
      <c r="B1067">
        <v>1613444400</v>
      </c>
      <c r="C1067" s="3" t="s">
        <v>4680</v>
      </c>
      <c r="D1067" t="s">
        <v>65</v>
      </c>
      <c r="E1067" t="s">
        <v>66</v>
      </c>
      <c r="F1067" t="s">
        <v>103</v>
      </c>
      <c r="G1067" t="s">
        <v>93</v>
      </c>
      <c r="H1067" t="s">
        <v>3811</v>
      </c>
      <c r="I1067">
        <f>MROUND(Table1[[#This Row],[Prob_H]]*100,2)/100</f>
        <v>0.5</v>
      </c>
      <c r="J1067">
        <f>1/Table1[[#This Row],[odds_ft_home_team_win]]-Table1[[#This Row],[Margin/3]]</f>
        <v>0.5022899905403253</v>
      </c>
      <c r="K1067">
        <f>1/Table1[[#This Row],[odds_ft_draw]]-Table1[[#This Row],[Margin/3]]</f>
        <v>0.2864220888085493</v>
      </c>
      <c r="L1067">
        <f>1/Table1[[#This Row],[odds_ft_away_team_win]]-Table1[[#This Row],[Margin/3]]</f>
        <v>0.21128792065112528</v>
      </c>
      <c r="M1067">
        <v>6</v>
      </c>
      <c r="N1067">
        <v>1.08</v>
      </c>
      <c r="O1067">
        <v>0.73</v>
      </c>
      <c r="P1067">
        <v>1.43</v>
      </c>
      <c r="Q1067">
        <v>1.06</v>
      </c>
      <c r="R1067" t="str" cm="1">
        <f t="array" ref="R10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7">
        <v>0</v>
      </c>
      <c r="T1067">
        <v>1</v>
      </c>
      <c r="U1067">
        <v>1</v>
      </c>
      <c r="V1067">
        <v>1</v>
      </c>
      <c r="W1067">
        <v>0</v>
      </c>
      <c r="X1067">
        <v>1</v>
      </c>
      <c r="Z1067">
        <v>31</v>
      </c>
      <c r="AA1067">
        <v>5</v>
      </c>
      <c r="AB1067">
        <v>5</v>
      </c>
      <c r="AC1067">
        <v>1</v>
      </c>
      <c r="AD1067">
        <v>0</v>
      </c>
      <c r="AE1067">
        <v>2</v>
      </c>
      <c r="AF1067">
        <v>0</v>
      </c>
      <c r="AG1067">
        <v>1</v>
      </c>
      <c r="AH1067">
        <v>0</v>
      </c>
      <c r="AI1067">
        <v>1</v>
      </c>
      <c r="AJ1067">
        <v>1</v>
      </c>
      <c r="AK1067">
        <v>11</v>
      </c>
      <c r="AL1067">
        <v>19</v>
      </c>
      <c r="AM1067">
        <v>4</v>
      </c>
      <c r="AN1067">
        <v>6</v>
      </c>
      <c r="AO1067">
        <v>7</v>
      </c>
      <c r="AP1067">
        <v>13</v>
      </c>
      <c r="AQ1067">
        <v>12</v>
      </c>
      <c r="AR1067">
        <v>10</v>
      </c>
      <c r="AS1067">
        <v>64</v>
      </c>
      <c r="AT1067">
        <v>36</v>
      </c>
      <c r="AU1067">
        <v>1.35</v>
      </c>
      <c r="AV1067">
        <v>1.88</v>
      </c>
      <c r="AW1067">
        <v>2</v>
      </c>
      <c r="AX1067">
        <v>53</v>
      </c>
      <c r="AY1067">
        <v>53</v>
      </c>
      <c r="AZ1067">
        <v>26</v>
      </c>
      <c r="BA1067">
        <v>18</v>
      </c>
      <c r="BB1067">
        <v>9</v>
      </c>
      <c r="BC1067">
        <v>31</v>
      </c>
      <c r="BD1067">
        <v>57</v>
      </c>
      <c r="BE1067">
        <v>26</v>
      </c>
      <c r="BF1067">
        <v>61</v>
      </c>
      <c r="BG1067">
        <v>10.31</v>
      </c>
      <c r="BH1067">
        <v>5.39</v>
      </c>
      <c r="BI1067">
        <v>1.91</v>
      </c>
      <c r="BJ1067">
        <v>3.25</v>
      </c>
      <c r="BK1067">
        <v>4.3</v>
      </c>
      <c r="BL1067">
        <f>1/Table1[[#This Row],[odds_ft_home_team_win]]+1/Table1[[#This Row],[odds_ft_draw]]+1/Table1[[#This Row],[odds_ft_away_team_win]]-1</f>
        <v>6.3810656651275277E-2</v>
      </c>
      <c r="BM1067">
        <f>Table1[[#This Row],[Margin]]/3</f>
        <v>2.1270218883758425E-2</v>
      </c>
      <c r="BN1067">
        <v>1.49</v>
      </c>
      <c r="BO1067">
        <v>2.2999999999999998</v>
      </c>
      <c r="BP1067">
        <v>3.85</v>
      </c>
      <c r="BQ1067">
        <v>7</v>
      </c>
      <c r="BR1067">
        <v>2.15</v>
      </c>
      <c r="BS1067">
        <v>1.65</v>
      </c>
      <c r="BT1067" t="s">
        <v>3798</v>
      </c>
      <c r="BU1067">
        <f>VLOOKUP(Table1[[#This Row],[Reference]],metron,11,FALSE)</f>
        <v>1.5342708579532029</v>
      </c>
      <c r="BV1067">
        <f>VLOOKUP(Table1[[#This Row],[Reference]],metron,12,FALSE)</f>
        <v>0.98593713070196176</v>
      </c>
    </row>
    <row r="1068" spans="1:74" x14ac:dyDescent="0.45">
      <c r="A1068" t="s">
        <v>5401</v>
      </c>
      <c r="B1068">
        <v>1613617200</v>
      </c>
      <c r="C1068" s="3" t="s">
        <v>4681</v>
      </c>
      <c r="D1068" t="s">
        <v>65</v>
      </c>
      <c r="E1068" t="s">
        <v>66</v>
      </c>
      <c r="F1068" t="s">
        <v>68</v>
      </c>
      <c r="G1068" t="s">
        <v>77</v>
      </c>
      <c r="H1068" t="s">
        <v>3836</v>
      </c>
      <c r="I1068">
        <f>MROUND(Table1[[#This Row],[Prob_H]]*100,2)/100</f>
        <v>0.48</v>
      </c>
      <c r="J1068">
        <f>1/Table1[[#This Row],[odds_ft_home_team_win]]-Table1[[#This Row],[Margin/3]]</f>
        <v>0.48945516128178673</v>
      </c>
      <c r="K1068">
        <f>1/Table1[[#This Row],[odds_ft_draw]]-Table1[[#This Row],[Margin/3]]</f>
        <v>0.27075229552009739</v>
      </c>
      <c r="L1068">
        <f>1/Table1[[#This Row],[odds_ft_away_team_win]]-Table1[[#This Row],[Margin/3]]</f>
        <v>0.23979254319811596</v>
      </c>
      <c r="M1068">
        <v>6</v>
      </c>
      <c r="N1068">
        <v>1.77</v>
      </c>
      <c r="O1068">
        <v>1.57</v>
      </c>
      <c r="P1068">
        <v>1.53</v>
      </c>
      <c r="Q1068">
        <v>1.77</v>
      </c>
      <c r="R1068" t="str" cm="1">
        <f t="array" ref="R10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8">
        <v>0</v>
      </c>
      <c r="T1068">
        <v>2</v>
      </c>
      <c r="U1068">
        <v>2</v>
      </c>
      <c r="V1068">
        <v>1</v>
      </c>
      <c r="W1068">
        <v>0</v>
      </c>
      <c r="X1068">
        <v>1</v>
      </c>
      <c r="Z1068" t="s">
        <v>4682</v>
      </c>
      <c r="AA1068">
        <v>2</v>
      </c>
      <c r="AB1068">
        <v>1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0</v>
      </c>
      <c r="AJ1068">
        <v>1</v>
      </c>
      <c r="AK1068">
        <v>12</v>
      </c>
      <c r="AL1068">
        <v>7</v>
      </c>
      <c r="AM1068">
        <v>7</v>
      </c>
      <c r="AN1068">
        <v>4</v>
      </c>
      <c r="AO1068">
        <v>5</v>
      </c>
      <c r="AP1068">
        <v>3</v>
      </c>
      <c r="AQ1068">
        <v>12</v>
      </c>
      <c r="AR1068">
        <v>10</v>
      </c>
      <c r="AS1068">
        <v>70</v>
      </c>
      <c r="AT1068">
        <v>30</v>
      </c>
      <c r="AU1068">
        <v>1.74</v>
      </c>
      <c r="AV1068">
        <v>1.06</v>
      </c>
      <c r="AW1068">
        <v>2.4900000000000002</v>
      </c>
      <c r="AX1068">
        <v>53</v>
      </c>
      <c r="AY1068">
        <v>82</v>
      </c>
      <c r="AZ1068">
        <v>41</v>
      </c>
      <c r="BA1068">
        <v>22</v>
      </c>
      <c r="BB1068">
        <v>4</v>
      </c>
      <c r="BC1068">
        <v>26</v>
      </c>
      <c r="BD1068">
        <v>63</v>
      </c>
      <c r="BE1068">
        <v>42</v>
      </c>
      <c r="BF1068">
        <v>89</v>
      </c>
      <c r="BG1068">
        <v>11.32</v>
      </c>
      <c r="BH1068">
        <v>3.65</v>
      </c>
      <c r="BI1068">
        <v>1.95</v>
      </c>
      <c r="BJ1068">
        <v>3.4</v>
      </c>
      <c r="BK1068">
        <v>3.8</v>
      </c>
      <c r="BL1068">
        <f>1/Table1[[#This Row],[odds_ft_home_team_win]]+1/Table1[[#This Row],[odds_ft_draw]]+1/Table1[[#This Row],[odds_ft_away_team_win]]-1</f>
        <v>7.0096054616178405E-2</v>
      </c>
      <c r="BM1068">
        <f>Table1[[#This Row],[Margin]]/3</f>
        <v>2.3365351538726136E-2</v>
      </c>
      <c r="BN1068">
        <v>1.43</v>
      </c>
      <c r="BO1068">
        <v>2.15</v>
      </c>
      <c r="BP1068">
        <v>3.8</v>
      </c>
      <c r="BQ1068">
        <v>7</v>
      </c>
      <c r="BR1068">
        <v>1.95</v>
      </c>
      <c r="BS1068">
        <v>1.8</v>
      </c>
      <c r="BT1068" t="s">
        <v>3807</v>
      </c>
      <c r="BU1068">
        <f>VLOOKUP(Table1[[#This Row],[Reference]],metron,11,FALSE)</f>
        <v>1.510877192982456</v>
      </c>
      <c r="BV1068">
        <f>VLOOKUP(Table1[[#This Row],[Reference]],metron,12,FALSE)</f>
        <v>1.0163157894736841</v>
      </c>
    </row>
    <row r="1069" spans="1:74" x14ac:dyDescent="0.45">
      <c r="A1069" t="s">
        <v>5400</v>
      </c>
      <c r="B1069">
        <v>1629511200</v>
      </c>
      <c r="C1069" s="3" t="s">
        <v>4936</v>
      </c>
      <c r="D1069" t="s">
        <v>65</v>
      </c>
      <c r="E1069" t="s">
        <v>66</v>
      </c>
      <c r="F1069" t="s">
        <v>4346</v>
      </c>
      <c r="G1069" t="s">
        <v>68</v>
      </c>
      <c r="H1069" t="s">
        <v>3831</v>
      </c>
      <c r="I1069">
        <f>MROUND(Table1[[#This Row],[Prob_H]]*100,2)/100</f>
        <v>0.3</v>
      </c>
      <c r="J1069">
        <f>1/Table1[[#This Row],[odds_ft_home_team_win]]-Table1[[#This Row],[Margin/3]]</f>
        <v>0.30737704918032782</v>
      </c>
      <c r="K1069">
        <f>1/Table1[[#This Row],[odds_ft_draw]]-Table1[[#This Row],[Margin/3]]</f>
        <v>0.30191256830601093</v>
      </c>
      <c r="L1069">
        <f>1/Table1[[#This Row],[odds_ft_away_team_win]]-Table1[[#This Row],[Margin/3]]</f>
        <v>0.39071038251366119</v>
      </c>
      <c r="M1069">
        <v>6</v>
      </c>
      <c r="N1069">
        <v>2</v>
      </c>
      <c r="O1069">
        <v>1.33</v>
      </c>
      <c r="P1069">
        <v>1.71</v>
      </c>
      <c r="Q1069">
        <v>1.48</v>
      </c>
      <c r="R1069" t="str" cm="1">
        <f t="array" ref="R10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69">
        <v>0</v>
      </c>
      <c r="T1069">
        <v>3</v>
      </c>
      <c r="U1069">
        <v>3</v>
      </c>
      <c r="V1069">
        <v>0</v>
      </c>
      <c r="W1069">
        <v>0</v>
      </c>
      <c r="X1069">
        <v>0</v>
      </c>
      <c r="Z1069" t="s">
        <v>4937</v>
      </c>
      <c r="AA1069">
        <v>3</v>
      </c>
      <c r="AB1069">
        <v>2</v>
      </c>
      <c r="AC1069">
        <v>1</v>
      </c>
      <c r="AD1069">
        <v>2</v>
      </c>
      <c r="AE1069">
        <v>1</v>
      </c>
      <c r="AF1069">
        <v>0</v>
      </c>
      <c r="AG1069">
        <v>1</v>
      </c>
      <c r="AH1069">
        <v>2</v>
      </c>
      <c r="AI1069">
        <v>0</v>
      </c>
      <c r="AJ1069">
        <v>1</v>
      </c>
      <c r="AK1069">
        <v>4</v>
      </c>
      <c r="AL1069">
        <v>8</v>
      </c>
      <c r="AM1069">
        <v>0</v>
      </c>
      <c r="AN1069">
        <v>4</v>
      </c>
      <c r="AO1069">
        <v>4</v>
      </c>
      <c r="AP1069">
        <v>4</v>
      </c>
      <c r="AQ1069">
        <v>6</v>
      </c>
      <c r="AR1069">
        <v>11</v>
      </c>
      <c r="AS1069">
        <v>42</v>
      </c>
      <c r="AT1069">
        <v>58</v>
      </c>
      <c r="AU1069">
        <v>0.43</v>
      </c>
      <c r="AV1069">
        <v>1.29</v>
      </c>
      <c r="AW1069">
        <v>2.75</v>
      </c>
      <c r="AX1069">
        <v>100</v>
      </c>
      <c r="AY1069">
        <v>100</v>
      </c>
      <c r="AZ1069">
        <v>59</v>
      </c>
      <c r="BA1069">
        <v>17</v>
      </c>
      <c r="BB1069">
        <v>0</v>
      </c>
      <c r="BC1069">
        <v>67</v>
      </c>
      <c r="BD1069">
        <v>100</v>
      </c>
      <c r="BE1069">
        <v>34</v>
      </c>
      <c r="BF1069">
        <v>75</v>
      </c>
      <c r="BG1069">
        <v>7</v>
      </c>
      <c r="BH1069">
        <v>4</v>
      </c>
      <c r="BI1069">
        <v>3</v>
      </c>
      <c r="BJ1069">
        <v>3.05</v>
      </c>
      <c r="BK1069">
        <v>2.4</v>
      </c>
      <c r="BL1069">
        <f>1/Table1[[#This Row],[odds_ft_home_team_win]]+1/Table1[[#This Row],[odds_ft_draw]]+1/Table1[[#This Row],[odds_ft_away_team_win]]-1</f>
        <v>7.7868852459016535E-2</v>
      </c>
      <c r="BM1069">
        <f>Table1[[#This Row],[Margin]]/3</f>
        <v>2.5956284153005511E-2</v>
      </c>
      <c r="BN1069">
        <v>1.43</v>
      </c>
      <c r="BO1069">
        <v>2.2000000000000002</v>
      </c>
      <c r="BP1069">
        <v>3.7</v>
      </c>
      <c r="BQ1069">
        <v>7</v>
      </c>
      <c r="BR1069">
        <v>1.95</v>
      </c>
      <c r="BS1069">
        <v>1.83</v>
      </c>
      <c r="BT1069" t="s">
        <v>4348</v>
      </c>
      <c r="BU1069">
        <f>VLOOKUP(Table1[[#This Row],[Reference]],metron,11,FALSE)</f>
        <v>1.1805091283106199</v>
      </c>
      <c r="BV1069">
        <f>VLOOKUP(Table1[[#This Row],[Reference]],metron,12,FALSE)</f>
        <v>1.3921316533813319</v>
      </c>
    </row>
    <row r="1070" spans="1:74" x14ac:dyDescent="0.45">
      <c r="A1070" t="s">
        <v>5400</v>
      </c>
      <c r="B1070">
        <v>1629583200</v>
      </c>
      <c r="C1070" s="3" t="s">
        <v>4938</v>
      </c>
      <c r="D1070" t="s">
        <v>65</v>
      </c>
      <c r="E1070" t="s">
        <v>66</v>
      </c>
      <c r="F1070" t="s">
        <v>93</v>
      </c>
      <c r="G1070" t="s">
        <v>97</v>
      </c>
      <c r="H1070" t="s">
        <v>3811</v>
      </c>
      <c r="I1070">
        <f>MROUND(Table1[[#This Row],[Prob_H]]*100,2)/100</f>
        <v>0.52</v>
      </c>
      <c r="J1070">
        <f>1/Table1[[#This Row],[odds_ft_home_team_win]]-Table1[[#This Row],[Margin/3]]</f>
        <v>0.52814510817246796</v>
      </c>
      <c r="K1070">
        <f>1/Table1[[#This Row],[odds_ft_draw]]-Table1[[#This Row],[Margin/3]]</f>
        <v>0.26670719967573592</v>
      </c>
      <c r="L1070">
        <f>1/Table1[[#This Row],[odds_ft_away_team_win]]-Table1[[#This Row],[Margin/3]]</f>
        <v>0.2051476921517961</v>
      </c>
      <c r="M1070">
        <v>6</v>
      </c>
      <c r="N1070">
        <v>1.5</v>
      </c>
      <c r="O1070">
        <v>2</v>
      </c>
      <c r="P1070">
        <v>1.55</v>
      </c>
      <c r="Q1070">
        <v>1.29</v>
      </c>
      <c r="R1070" t="str" cm="1">
        <f t="array" ref="R10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AA1070">
        <v>8</v>
      </c>
      <c r="AB1070">
        <v>2</v>
      </c>
      <c r="AC1070">
        <v>1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14</v>
      </c>
      <c r="AL1070">
        <v>15</v>
      </c>
      <c r="AM1070">
        <v>4</v>
      </c>
      <c r="AN1070">
        <v>2</v>
      </c>
      <c r="AO1070">
        <v>10</v>
      </c>
      <c r="AP1070">
        <v>13</v>
      </c>
      <c r="AQ1070">
        <v>10</v>
      </c>
      <c r="AR1070">
        <v>7</v>
      </c>
      <c r="AS1070">
        <v>58</v>
      </c>
      <c r="AT1070">
        <v>42</v>
      </c>
      <c r="AU1070">
        <v>1.65</v>
      </c>
      <c r="AV1070">
        <v>1.35</v>
      </c>
      <c r="AW1070">
        <v>2.42</v>
      </c>
      <c r="AX1070">
        <v>17</v>
      </c>
      <c r="AY1070">
        <v>75</v>
      </c>
      <c r="AZ1070">
        <v>34</v>
      </c>
      <c r="BA1070">
        <v>34</v>
      </c>
      <c r="BB1070">
        <v>0</v>
      </c>
      <c r="BC1070">
        <v>34</v>
      </c>
      <c r="BD1070">
        <v>50</v>
      </c>
      <c r="BE1070">
        <v>42</v>
      </c>
      <c r="BF1070">
        <v>100</v>
      </c>
      <c r="BG1070">
        <v>8.5</v>
      </c>
      <c r="BH1070">
        <v>4.17</v>
      </c>
      <c r="BI1070">
        <v>1.8</v>
      </c>
      <c r="BJ1070">
        <v>3.4</v>
      </c>
      <c r="BK1070">
        <v>4.3</v>
      </c>
      <c r="BL1070">
        <f>1/Table1[[#This Row],[odds_ft_home_team_win]]+1/Table1[[#This Row],[odds_ft_draw]]+1/Table1[[#This Row],[odds_ft_away_team_win]]-1</f>
        <v>8.2231342149262865E-2</v>
      </c>
      <c r="BM1070">
        <f>Table1[[#This Row],[Margin]]/3</f>
        <v>2.7410447383087622E-2</v>
      </c>
      <c r="BN1070">
        <v>1.36</v>
      </c>
      <c r="BO1070">
        <v>2.0499999999999998</v>
      </c>
      <c r="BP1070">
        <v>3.4</v>
      </c>
      <c r="BQ1070">
        <v>6.5</v>
      </c>
      <c r="BR1070">
        <v>1.95</v>
      </c>
      <c r="BS1070">
        <v>1.83</v>
      </c>
      <c r="BT1070" t="s">
        <v>3790</v>
      </c>
      <c r="BU1070">
        <f>VLOOKUP(Table1[[#This Row],[Reference]],metron,11,FALSE)</f>
        <v>1.625948039373891</v>
      </c>
      <c r="BV1070">
        <f>VLOOKUP(Table1[[#This Row],[Reference]],metron,12,FALSE)</f>
        <v>0.97079231886396644</v>
      </c>
    </row>
    <row r="1071" spans="1:74" x14ac:dyDescent="0.45">
      <c r="A1071" t="s">
        <v>5400</v>
      </c>
      <c r="B1071">
        <v>1629590400</v>
      </c>
      <c r="C1071" s="3" t="s">
        <v>4939</v>
      </c>
      <c r="D1071" t="s">
        <v>65</v>
      </c>
      <c r="E1071" t="s">
        <v>66</v>
      </c>
      <c r="F1071" t="s">
        <v>81</v>
      </c>
      <c r="G1071" t="s">
        <v>88</v>
      </c>
      <c r="H1071" t="s">
        <v>3822</v>
      </c>
      <c r="I1071">
        <f>MROUND(Table1[[#This Row],[Prob_H]]*100,2)/100</f>
        <v>0.48</v>
      </c>
      <c r="J1071">
        <f>1/Table1[[#This Row],[odds_ft_home_team_win]]-Table1[[#This Row],[Margin/3]]</f>
        <v>0.47338935574229696</v>
      </c>
      <c r="K1071">
        <f>1/Table1[[#This Row],[odds_ft_draw]]-Table1[[#This Row],[Margin/3]]</f>
        <v>0.25910364145658266</v>
      </c>
      <c r="L1071">
        <f>1/Table1[[#This Row],[odds_ft_away_team_win]]-Table1[[#This Row],[Margin/3]]</f>
        <v>0.2675070028011205</v>
      </c>
      <c r="M1071">
        <v>6</v>
      </c>
      <c r="N1071">
        <v>3</v>
      </c>
      <c r="O1071">
        <v>2</v>
      </c>
      <c r="P1071">
        <v>1.55</v>
      </c>
      <c r="Q1071">
        <v>1.1100000000000001</v>
      </c>
      <c r="R1071" t="str" cm="1">
        <f t="array" ref="R10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1">
        <v>1</v>
      </c>
      <c r="T1071">
        <v>1</v>
      </c>
      <c r="U1071">
        <v>2</v>
      </c>
      <c r="V1071">
        <v>1</v>
      </c>
      <c r="W1071">
        <v>0</v>
      </c>
      <c r="X1071">
        <v>1</v>
      </c>
      <c r="Y1071" t="s">
        <v>4940</v>
      </c>
      <c r="Z1071">
        <v>44</v>
      </c>
      <c r="AA1071">
        <v>5</v>
      </c>
      <c r="AB1071">
        <v>6</v>
      </c>
      <c r="AC1071">
        <v>4</v>
      </c>
      <c r="AD1071">
        <v>0</v>
      </c>
      <c r="AE1071">
        <v>2</v>
      </c>
      <c r="AF1071">
        <v>0</v>
      </c>
      <c r="AG1071">
        <v>1</v>
      </c>
      <c r="AH1071">
        <v>3</v>
      </c>
      <c r="AI1071">
        <v>1</v>
      </c>
      <c r="AJ1071">
        <v>1</v>
      </c>
      <c r="AK1071">
        <v>20</v>
      </c>
      <c r="AL1071">
        <v>13</v>
      </c>
      <c r="AM1071">
        <v>7</v>
      </c>
      <c r="AN1071">
        <v>4</v>
      </c>
      <c r="AO1071">
        <v>13</v>
      </c>
      <c r="AP1071">
        <v>9</v>
      </c>
      <c r="AQ1071">
        <v>17</v>
      </c>
      <c r="AR1071">
        <v>16</v>
      </c>
      <c r="AS1071">
        <v>62</v>
      </c>
      <c r="AT1071">
        <v>38</v>
      </c>
      <c r="AU1071">
        <v>2.12</v>
      </c>
      <c r="AV1071">
        <v>1.39</v>
      </c>
      <c r="AW1071">
        <v>2.75</v>
      </c>
      <c r="AX1071">
        <v>50</v>
      </c>
      <c r="AY1071">
        <v>100</v>
      </c>
      <c r="AZ1071">
        <v>75</v>
      </c>
      <c r="BA1071">
        <v>0</v>
      </c>
      <c r="BB1071">
        <v>0</v>
      </c>
      <c r="BC1071">
        <v>25</v>
      </c>
      <c r="BD1071">
        <v>100</v>
      </c>
      <c r="BE1071">
        <v>50</v>
      </c>
      <c r="BF1071">
        <v>100</v>
      </c>
      <c r="BG1071">
        <v>11</v>
      </c>
      <c r="BH1071">
        <v>3.5</v>
      </c>
      <c r="BI1071">
        <v>2</v>
      </c>
      <c r="BJ1071">
        <v>3.5</v>
      </c>
      <c r="BK1071">
        <v>3.4</v>
      </c>
      <c r="BL1071">
        <f>1/Table1[[#This Row],[odds_ft_home_team_win]]+1/Table1[[#This Row],[odds_ft_draw]]+1/Table1[[#This Row],[odds_ft_away_team_win]]-1</f>
        <v>7.9831932773109182E-2</v>
      </c>
      <c r="BM1071">
        <f>Table1[[#This Row],[Margin]]/3</f>
        <v>2.661064425770306E-2</v>
      </c>
      <c r="BN1071">
        <v>1.3</v>
      </c>
      <c r="BO1071">
        <v>1.8</v>
      </c>
      <c r="BP1071">
        <v>2.95</v>
      </c>
      <c r="BQ1071">
        <v>5.25</v>
      </c>
      <c r="BR1071">
        <v>1.74</v>
      </c>
      <c r="BS1071">
        <v>2.0499999999999998</v>
      </c>
      <c r="BT1071" t="s">
        <v>109</v>
      </c>
      <c r="BU1071">
        <f>VLOOKUP(Table1[[#This Row],[Reference]],metron,11,FALSE)</f>
        <v>1.510877192982456</v>
      </c>
      <c r="BV1071">
        <f>VLOOKUP(Table1[[#This Row],[Reference]],metron,12,FALSE)</f>
        <v>1.0163157894736841</v>
      </c>
    </row>
    <row r="1072" spans="1:74" hidden="1" x14ac:dyDescent="0.45">
      <c r="A1072" t="s">
        <v>5400</v>
      </c>
      <c r="B1072">
        <v>1629597600</v>
      </c>
      <c r="C1072" s="3" t="s">
        <v>4941</v>
      </c>
      <c r="D1072" t="s">
        <v>65</v>
      </c>
      <c r="E1072" t="s">
        <v>66</v>
      </c>
      <c r="F1072" t="s">
        <v>3792</v>
      </c>
      <c r="G1072" t="s">
        <v>77</v>
      </c>
      <c r="H1072" t="s">
        <v>3819</v>
      </c>
      <c r="I1072">
        <f>MROUND(Table1[[#This Row],[Prob_H]]*100,2)/100</f>
        <v>0.26</v>
      </c>
      <c r="J1072">
        <f>1/Table1[[#This Row],[odds_ft_home_team_win]]-Table1[[#This Row],[Margin/3]]</f>
        <v>0.25864379522916103</v>
      </c>
      <c r="K1072">
        <f>1/Table1[[#This Row],[odds_ft_draw]]-Table1[[#This Row],[Margin/3]]</f>
        <v>0.28062181720718304</v>
      </c>
      <c r="L1072">
        <f>1/Table1[[#This Row],[odds_ft_away_team_win]]-Table1[[#This Row],[Margin/3]]</f>
        <v>0.46073438756365587</v>
      </c>
      <c r="M1072">
        <v>6</v>
      </c>
      <c r="N1072">
        <v>0.5</v>
      </c>
      <c r="O1072">
        <v>2</v>
      </c>
      <c r="P1072">
        <v>1.1100000000000001</v>
      </c>
      <c r="Q1072">
        <v>1.5</v>
      </c>
      <c r="R1072" t="str" cm="1">
        <f t="array" ref="R10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AA1072">
        <v>4</v>
      </c>
      <c r="AB1072">
        <v>2</v>
      </c>
      <c r="AC1072">
        <v>4</v>
      </c>
      <c r="AD1072">
        <v>0</v>
      </c>
      <c r="AE1072">
        <v>2</v>
      </c>
      <c r="AF1072">
        <v>0</v>
      </c>
      <c r="AG1072">
        <v>1</v>
      </c>
      <c r="AH1072">
        <v>3</v>
      </c>
      <c r="AI1072">
        <v>2</v>
      </c>
      <c r="AJ1072">
        <v>0</v>
      </c>
      <c r="AK1072">
        <v>14</v>
      </c>
      <c r="AL1072">
        <v>7</v>
      </c>
      <c r="AM1072">
        <v>3</v>
      </c>
      <c r="AN1072">
        <v>4</v>
      </c>
      <c r="AO1072">
        <v>11</v>
      </c>
      <c r="AP1072">
        <v>3</v>
      </c>
      <c r="AQ1072">
        <v>17</v>
      </c>
      <c r="AR1072">
        <v>9</v>
      </c>
      <c r="AS1072">
        <v>49</v>
      </c>
      <c r="AT1072">
        <v>51</v>
      </c>
      <c r="AU1072">
        <v>1.37</v>
      </c>
      <c r="AV1072">
        <v>0.97</v>
      </c>
      <c r="AW1072">
        <v>2.25</v>
      </c>
      <c r="AX1072">
        <v>75</v>
      </c>
      <c r="AY1072">
        <v>100</v>
      </c>
      <c r="AZ1072">
        <v>25</v>
      </c>
      <c r="BA1072">
        <v>0</v>
      </c>
      <c r="BB1072">
        <v>0</v>
      </c>
      <c r="BC1072">
        <v>25</v>
      </c>
      <c r="BD1072">
        <v>75</v>
      </c>
      <c r="BE1072">
        <v>25</v>
      </c>
      <c r="BF1072">
        <v>100</v>
      </c>
      <c r="BG1072">
        <v>9.5</v>
      </c>
      <c r="BH1072">
        <v>5.5</v>
      </c>
      <c r="BI1072">
        <v>3.5</v>
      </c>
      <c r="BJ1072">
        <v>3.25</v>
      </c>
      <c r="BK1072">
        <v>2.0499999999999998</v>
      </c>
      <c r="BL1072">
        <f>1/Table1[[#This Row],[odds_ft_home_team_win]]+1/Table1[[#This Row],[odds_ft_draw]]+1/Table1[[#This Row],[odds_ft_away_team_win]]-1</f>
        <v>8.1211471455373996E-2</v>
      </c>
      <c r="BM1072">
        <f>Table1[[#This Row],[Margin]]/3</f>
        <v>2.7070490485124665E-2</v>
      </c>
      <c r="BN1072">
        <v>1.39</v>
      </c>
      <c r="BO1072">
        <v>2.1</v>
      </c>
      <c r="BP1072">
        <v>3.5</v>
      </c>
      <c r="BQ1072">
        <v>6.75</v>
      </c>
      <c r="BR1072">
        <v>1.95</v>
      </c>
      <c r="BS1072">
        <v>1.83</v>
      </c>
      <c r="BT1072" t="s">
        <v>3795</v>
      </c>
      <c r="BU1072">
        <f>VLOOKUP(Table1[[#This Row],[Reference]],metron,11,FALSE)</f>
        <v>1.0936930368209989</v>
      </c>
      <c r="BV1072">
        <f>VLOOKUP(Table1[[#This Row],[Reference]],metron,12,FALSE)</f>
        <v>1.475756471017134</v>
      </c>
    </row>
    <row r="1073" spans="1:74" x14ac:dyDescent="0.45">
      <c r="A1073" t="s">
        <v>5400</v>
      </c>
      <c r="B1073">
        <v>1629599760</v>
      </c>
      <c r="C1073" s="3" t="s">
        <v>4942</v>
      </c>
      <c r="D1073" t="s">
        <v>65</v>
      </c>
      <c r="E1073" t="s">
        <v>66</v>
      </c>
      <c r="F1073" t="s">
        <v>85</v>
      </c>
      <c r="G1073" t="s">
        <v>98</v>
      </c>
      <c r="H1073" t="s">
        <v>3793</v>
      </c>
      <c r="I1073">
        <f>MROUND(Table1[[#This Row],[Prob_H]]*100,2)/100</f>
        <v>0.57999999999999996</v>
      </c>
      <c r="J1073">
        <f>1/Table1[[#This Row],[odds_ft_home_team_win]]-Table1[[#This Row],[Margin/3]]</f>
        <v>0.5812890812890813</v>
      </c>
      <c r="K1073">
        <f>1/Table1[[#This Row],[odds_ft_draw]]-Table1[[#This Row],[Margin/3]]</f>
        <v>0.25300625300625301</v>
      </c>
      <c r="L1073">
        <f>1/Table1[[#This Row],[odds_ft_away_team_win]]-Table1[[#This Row],[Margin/3]]</f>
        <v>0.16570466570466569</v>
      </c>
      <c r="M1073">
        <v>6</v>
      </c>
      <c r="N1073">
        <v>2.33</v>
      </c>
      <c r="O1073">
        <v>2</v>
      </c>
      <c r="P1073">
        <v>1.79</v>
      </c>
      <c r="Q1073">
        <v>1.32</v>
      </c>
      <c r="R1073" t="str" cm="1">
        <f t="array" ref="R10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AA1073">
        <v>4</v>
      </c>
      <c r="AB1073">
        <v>4</v>
      </c>
      <c r="AC1073">
        <v>1</v>
      </c>
      <c r="AD1073">
        <v>1</v>
      </c>
      <c r="AE1073">
        <v>3</v>
      </c>
      <c r="AF1073">
        <v>0</v>
      </c>
      <c r="AG1073">
        <v>0</v>
      </c>
      <c r="AH1073">
        <v>2</v>
      </c>
      <c r="AI1073">
        <v>2</v>
      </c>
      <c r="AJ1073">
        <v>1</v>
      </c>
      <c r="AK1073">
        <v>9</v>
      </c>
      <c r="AL1073">
        <v>12</v>
      </c>
      <c r="AM1073">
        <v>0</v>
      </c>
      <c r="AN1073">
        <v>5</v>
      </c>
      <c r="AO1073">
        <v>9</v>
      </c>
      <c r="AP1073">
        <v>7</v>
      </c>
      <c r="AQ1073">
        <v>14</v>
      </c>
      <c r="AR1073">
        <v>17</v>
      </c>
      <c r="AS1073">
        <v>49</v>
      </c>
      <c r="AT1073">
        <v>51</v>
      </c>
      <c r="AU1073">
        <v>0.91</v>
      </c>
      <c r="AV1073">
        <v>1.34</v>
      </c>
      <c r="AW1073">
        <v>1.84</v>
      </c>
      <c r="AX1073">
        <v>34</v>
      </c>
      <c r="AY1073">
        <v>75</v>
      </c>
      <c r="AZ1073">
        <v>17</v>
      </c>
      <c r="BA1073">
        <v>17</v>
      </c>
      <c r="BB1073">
        <v>0</v>
      </c>
      <c r="BC1073">
        <v>0</v>
      </c>
      <c r="BD1073">
        <v>34</v>
      </c>
      <c r="BE1073">
        <v>59</v>
      </c>
      <c r="BF1073">
        <v>75</v>
      </c>
      <c r="BG1073">
        <v>8.83</v>
      </c>
      <c r="BH1073">
        <v>4.67</v>
      </c>
      <c r="BI1073">
        <v>1.65</v>
      </c>
      <c r="BJ1073">
        <v>3.6</v>
      </c>
      <c r="BK1073">
        <v>5.25</v>
      </c>
      <c r="BL1073">
        <f>1/Table1[[#This Row],[odds_ft_home_team_win]]+1/Table1[[#This Row],[odds_ft_draw]]+1/Table1[[#This Row],[odds_ft_away_team_win]]-1</f>
        <v>7.4314574314574333E-2</v>
      </c>
      <c r="BM1073">
        <f>Table1[[#This Row],[Margin]]/3</f>
        <v>2.4771524771524778E-2</v>
      </c>
      <c r="BN1073">
        <v>1.32</v>
      </c>
      <c r="BO1073">
        <v>1.91</v>
      </c>
      <c r="BP1073">
        <v>3.1</v>
      </c>
      <c r="BQ1073">
        <v>6</v>
      </c>
      <c r="BR1073">
        <v>1.91</v>
      </c>
      <c r="BS1073">
        <v>1.87</v>
      </c>
      <c r="BT1073" t="s">
        <v>4878</v>
      </c>
      <c r="BU1073">
        <f>VLOOKUP(Table1[[#This Row],[Reference]],metron,11,FALSE)</f>
        <v>1.7619715019855171</v>
      </c>
      <c r="BV1073">
        <f>VLOOKUP(Table1[[#This Row],[Reference]],metron,12,FALSE)</f>
        <v>0.87432842793739785</v>
      </c>
    </row>
    <row r="1074" spans="1:74" x14ac:dyDescent="0.45">
      <c r="A1074" t="s">
        <v>5400</v>
      </c>
      <c r="B1074">
        <v>1629651600</v>
      </c>
      <c r="C1074" s="3" t="s">
        <v>4943</v>
      </c>
      <c r="D1074" t="s">
        <v>65</v>
      </c>
      <c r="E1074" t="s">
        <v>66</v>
      </c>
      <c r="F1074" t="s">
        <v>94</v>
      </c>
      <c r="G1074" t="s">
        <v>73</v>
      </c>
      <c r="H1074" t="s">
        <v>4618</v>
      </c>
      <c r="I1074">
        <f>MROUND(Table1[[#This Row],[Prob_H]]*100,2)/100</f>
        <v>0.32</v>
      </c>
      <c r="J1074">
        <f>1/Table1[[#This Row],[odds_ft_home_team_win]]-Table1[[#This Row],[Margin/3]]</f>
        <v>0.32280701754385971</v>
      </c>
      <c r="K1074">
        <f>1/Table1[[#This Row],[odds_ft_draw]]-Table1[[#This Row],[Margin/3]]</f>
        <v>0.3052631578947369</v>
      </c>
      <c r="L1074">
        <f>1/Table1[[#This Row],[odds_ft_away_team_win]]-Table1[[#This Row],[Margin/3]]</f>
        <v>0.37192982456140361</v>
      </c>
      <c r="M1074">
        <v>6</v>
      </c>
      <c r="N1074">
        <v>0.67</v>
      </c>
      <c r="O1074">
        <v>0.67</v>
      </c>
      <c r="P1074">
        <v>1.58</v>
      </c>
      <c r="Q1074">
        <v>1.42</v>
      </c>
      <c r="R1074" t="str" cm="1">
        <f t="array" ref="R10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4">
        <v>2</v>
      </c>
      <c r="T1074">
        <v>0</v>
      </c>
      <c r="U1074">
        <v>2</v>
      </c>
      <c r="V1074">
        <v>0</v>
      </c>
      <c r="W1074">
        <v>0</v>
      </c>
      <c r="X1074">
        <v>0</v>
      </c>
      <c r="Y1074" t="s">
        <v>4944</v>
      </c>
      <c r="AA1074">
        <v>8</v>
      </c>
      <c r="AB1074">
        <v>4</v>
      </c>
      <c r="AC1074">
        <v>2</v>
      </c>
      <c r="AD1074">
        <v>0</v>
      </c>
      <c r="AE1074">
        <v>1</v>
      </c>
      <c r="AF1074">
        <v>0</v>
      </c>
      <c r="AG1074">
        <v>2</v>
      </c>
      <c r="AH1074">
        <v>0</v>
      </c>
      <c r="AI1074">
        <v>0</v>
      </c>
      <c r="AJ1074">
        <v>1</v>
      </c>
      <c r="AK1074">
        <v>24</v>
      </c>
      <c r="AL1074">
        <v>15</v>
      </c>
      <c r="AM1074">
        <v>8</v>
      </c>
      <c r="AN1074">
        <v>3</v>
      </c>
      <c r="AO1074">
        <v>16</v>
      </c>
      <c r="AP1074">
        <v>12</v>
      </c>
      <c r="AQ1074">
        <v>13</v>
      </c>
      <c r="AR1074">
        <v>13</v>
      </c>
      <c r="AS1074">
        <v>49</v>
      </c>
      <c r="AT1074">
        <v>51</v>
      </c>
      <c r="AU1074">
        <v>2.48</v>
      </c>
      <c r="AV1074">
        <v>1.31</v>
      </c>
      <c r="AW1074">
        <v>1.67</v>
      </c>
      <c r="AX1074">
        <v>50</v>
      </c>
      <c r="AY1074">
        <v>67</v>
      </c>
      <c r="AZ1074">
        <v>17</v>
      </c>
      <c r="BA1074">
        <v>17</v>
      </c>
      <c r="BB1074">
        <v>0</v>
      </c>
      <c r="BC1074">
        <v>17</v>
      </c>
      <c r="BD1074">
        <v>50</v>
      </c>
      <c r="BE1074">
        <v>17</v>
      </c>
      <c r="BF1074">
        <v>67</v>
      </c>
      <c r="BG1074">
        <v>6.33</v>
      </c>
      <c r="BH1074">
        <v>6.34</v>
      </c>
      <c r="BI1074">
        <v>2.85</v>
      </c>
      <c r="BJ1074">
        <v>3</v>
      </c>
      <c r="BK1074">
        <v>2.5</v>
      </c>
      <c r="BL1074">
        <f>1/Table1[[#This Row],[odds_ft_home_team_win]]+1/Table1[[#This Row],[odds_ft_draw]]+1/Table1[[#This Row],[odds_ft_away_team_win]]-1</f>
        <v>8.4210526315789291E-2</v>
      </c>
      <c r="BM1074">
        <f>Table1[[#This Row],[Margin]]/3</f>
        <v>2.8070175438596429E-2</v>
      </c>
      <c r="BN1074">
        <v>1.43</v>
      </c>
      <c r="BO1074">
        <v>2.15</v>
      </c>
      <c r="BP1074">
        <v>3.65</v>
      </c>
      <c r="BQ1074">
        <v>7</v>
      </c>
      <c r="BR1074">
        <v>1.95</v>
      </c>
      <c r="BS1074">
        <v>1.83</v>
      </c>
      <c r="BT1074" t="s">
        <v>3833</v>
      </c>
      <c r="BU1074">
        <f>VLOOKUP(Table1[[#This Row],[Reference]],metron,11,FALSE)</f>
        <v>1.210167055864918</v>
      </c>
      <c r="BV1074">
        <f>VLOOKUP(Table1[[#This Row],[Reference]],metron,12,FALSE)</f>
        <v>1.3211783725525419</v>
      </c>
    </row>
    <row r="1075" spans="1:74" x14ac:dyDescent="0.45">
      <c r="A1075" t="s">
        <v>5400</v>
      </c>
      <c r="B1075">
        <v>1629669600</v>
      </c>
      <c r="C1075" s="3" t="s">
        <v>4945</v>
      </c>
      <c r="D1075" t="s">
        <v>65</v>
      </c>
      <c r="E1075" t="s">
        <v>66</v>
      </c>
      <c r="F1075" t="s">
        <v>86</v>
      </c>
      <c r="G1075" t="s">
        <v>72</v>
      </c>
      <c r="H1075" t="s">
        <v>3815</v>
      </c>
      <c r="I1075">
        <f>MROUND(Table1[[#This Row],[Prob_H]]*100,2)/100</f>
        <v>0.64</v>
      </c>
      <c r="J1075">
        <f>1/Table1[[#This Row],[odds_ft_home_team_win]]-Table1[[#This Row],[Margin/3]]</f>
        <v>0.63208746503941005</v>
      </c>
      <c r="K1075">
        <f>1/Table1[[#This Row],[odds_ft_draw]]-Table1[[#This Row],[Margin/3]]</f>
        <v>0.22857869310958551</v>
      </c>
      <c r="L1075">
        <f>1/Table1[[#This Row],[odds_ft_away_team_win]]-Table1[[#This Row],[Margin/3]]</f>
        <v>0.13933384185100428</v>
      </c>
      <c r="M1075">
        <v>6</v>
      </c>
      <c r="N1075">
        <v>3</v>
      </c>
      <c r="O1075">
        <v>0.5</v>
      </c>
      <c r="P1075">
        <v>1.9</v>
      </c>
      <c r="Q1075">
        <v>0.53</v>
      </c>
      <c r="R1075" t="str" cm="1">
        <f t="array" ref="R10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5">
        <v>2</v>
      </c>
      <c r="T1075">
        <v>0</v>
      </c>
      <c r="U1075">
        <v>2</v>
      </c>
      <c r="V1075">
        <v>0</v>
      </c>
      <c r="W1075">
        <v>0</v>
      </c>
      <c r="X1075">
        <v>0</v>
      </c>
      <c r="Y1075" t="s">
        <v>2978</v>
      </c>
      <c r="AA1075">
        <v>3</v>
      </c>
      <c r="AB1075">
        <v>2</v>
      </c>
      <c r="AC1075">
        <v>0</v>
      </c>
      <c r="AD1075">
        <v>0</v>
      </c>
      <c r="AE1075">
        <v>3</v>
      </c>
      <c r="AF1075">
        <v>1</v>
      </c>
      <c r="AG1075">
        <v>0</v>
      </c>
      <c r="AH1075">
        <v>0</v>
      </c>
      <c r="AI1075">
        <v>2</v>
      </c>
      <c r="AJ1075">
        <v>2</v>
      </c>
      <c r="AK1075">
        <v>16</v>
      </c>
      <c r="AL1075">
        <v>6</v>
      </c>
      <c r="AM1075">
        <v>7</v>
      </c>
      <c r="AN1075">
        <v>2</v>
      </c>
      <c r="AO1075">
        <v>9</v>
      </c>
      <c r="AP1075">
        <v>4</v>
      </c>
      <c r="AQ1075">
        <v>7</v>
      </c>
      <c r="AR1075">
        <v>12</v>
      </c>
      <c r="AS1075">
        <v>63</v>
      </c>
      <c r="AT1075">
        <v>37</v>
      </c>
      <c r="AU1075">
        <v>1.98</v>
      </c>
      <c r="AV1075">
        <v>0.91</v>
      </c>
      <c r="AW1075">
        <v>2.5</v>
      </c>
      <c r="AX1075">
        <v>75</v>
      </c>
      <c r="AY1075">
        <v>100</v>
      </c>
      <c r="AZ1075">
        <v>50</v>
      </c>
      <c r="BA1075">
        <v>0</v>
      </c>
      <c r="BB1075">
        <v>0</v>
      </c>
      <c r="BC1075">
        <v>25</v>
      </c>
      <c r="BD1075">
        <v>100</v>
      </c>
      <c r="BE1075">
        <v>50</v>
      </c>
      <c r="BF1075">
        <v>75</v>
      </c>
      <c r="BG1075">
        <v>7</v>
      </c>
      <c r="BH1075">
        <v>2.5</v>
      </c>
      <c r="BI1075">
        <v>1.5</v>
      </c>
      <c r="BJ1075">
        <v>3.8</v>
      </c>
      <c r="BK1075">
        <v>5.75</v>
      </c>
      <c r="BL1075">
        <f>1/Table1[[#This Row],[odds_ft_home_team_win]]+1/Table1[[#This Row],[odds_ft_draw]]+1/Table1[[#This Row],[odds_ft_away_team_win]]-1</f>
        <v>0.10373760488176975</v>
      </c>
      <c r="BM1075">
        <f>Table1[[#This Row],[Margin]]/3</f>
        <v>3.4579201627256584E-2</v>
      </c>
      <c r="BN1075">
        <v>1.32</v>
      </c>
      <c r="BO1075">
        <v>1.8</v>
      </c>
      <c r="BP1075">
        <v>3.1</v>
      </c>
      <c r="BQ1075">
        <v>5.75</v>
      </c>
      <c r="BR1075">
        <v>2</v>
      </c>
      <c r="BS1075">
        <v>1.77</v>
      </c>
      <c r="BT1075" t="s">
        <v>3802</v>
      </c>
      <c r="BU1075">
        <f>VLOOKUP(Table1[[#This Row],[Reference]],metron,11,FALSE)</f>
        <v>1.980803571428571</v>
      </c>
      <c r="BV1075">
        <f>VLOOKUP(Table1[[#This Row],[Reference]],metron,12,FALSE)</f>
        <v>0.85357142857142854</v>
      </c>
    </row>
    <row r="1076" spans="1:74" x14ac:dyDescent="0.45">
      <c r="A1076" t="s">
        <v>5400</v>
      </c>
      <c r="B1076">
        <v>1629676800</v>
      </c>
      <c r="C1076" s="3" t="s">
        <v>4946</v>
      </c>
      <c r="D1076" t="s">
        <v>65</v>
      </c>
      <c r="E1076" t="s">
        <v>66</v>
      </c>
      <c r="F1076" t="s">
        <v>2218</v>
      </c>
      <c r="G1076" t="s">
        <v>3788</v>
      </c>
      <c r="H1076" t="s">
        <v>66</v>
      </c>
      <c r="I1076">
        <f>MROUND(Table1[[#This Row],[Prob_H]]*100,2)/100</f>
        <v>0.52</v>
      </c>
      <c r="J1076">
        <f>1/Table1[[#This Row],[odds_ft_home_team_win]]-Table1[[#This Row],[Margin/3]]</f>
        <v>0.52948570494811797</v>
      </c>
      <c r="K1076">
        <f>1/Table1[[#This Row],[odds_ft_draw]]-Table1[[#This Row],[Margin/3]]</f>
        <v>0.25562029023763289</v>
      </c>
      <c r="L1076">
        <f>1/Table1[[#This Row],[odds_ft_away_team_win]]-Table1[[#This Row],[Margin/3]]</f>
        <v>0.21489400481424914</v>
      </c>
      <c r="M1076">
        <v>6</v>
      </c>
      <c r="N1076">
        <v>1</v>
      </c>
      <c r="O1076">
        <v>0.5</v>
      </c>
      <c r="P1076">
        <v>1.24</v>
      </c>
      <c r="Q1076">
        <v>0.71</v>
      </c>
      <c r="R1076" t="str" cm="1">
        <f t="array" ref="R10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84</v>
      </c>
      <c r="AA1076">
        <v>2</v>
      </c>
      <c r="AB1076">
        <v>3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10</v>
      </c>
      <c r="AL1076">
        <v>13</v>
      </c>
      <c r="AM1076">
        <v>6</v>
      </c>
      <c r="AN1076">
        <v>3</v>
      </c>
      <c r="AO1076">
        <v>4</v>
      </c>
      <c r="AP1076">
        <v>10</v>
      </c>
      <c r="AQ1076">
        <v>14</v>
      </c>
      <c r="AR1076">
        <v>7</v>
      </c>
      <c r="AS1076">
        <v>36</v>
      </c>
      <c r="AT1076">
        <v>64</v>
      </c>
      <c r="AU1076">
        <v>1.3</v>
      </c>
      <c r="AV1076">
        <v>1.22</v>
      </c>
      <c r="AW1076">
        <v>3</v>
      </c>
      <c r="AX1076">
        <v>42</v>
      </c>
      <c r="AY1076">
        <v>100</v>
      </c>
      <c r="AZ1076">
        <v>75</v>
      </c>
      <c r="BA1076">
        <v>25</v>
      </c>
      <c r="BB1076">
        <v>0</v>
      </c>
      <c r="BC1076">
        <v>59</v>
      </c>
      <c r="BD1076">
        <v>75</v>
      </c>
      <c r="BE1076">
        <v>67</v>
      </c>
      <c r="BF1076">
        <v>100</v>
      </c>
      <c r="BG1076">
        <v>7.33</v>
      </c>
      <c r="BH1076">
        <v>2.67</v>
      </c>
      <c r="BI1076">
        <v>1.8</v>
      </c>
      <c r="BJ1076">
        <v>3.55</v>
      </c>
      <c r="BK1076">
        <v>4.1500000000000004</v>
      </c>
      <c r="BL1076">
        <f>1/Table1[[#This Row],[odds_ft_home_team_win]]+1/Table1[[#This Row],[odds_ft_draw]]+1/Table1[[#This Row],[odds_ft_away_team_win]]-1</f>
        <v>7.8209551822312706E-2</v>
      </c>
      <c r="BM1076">
        <f>Table1[[#This Row],[Margin]]/3</f>
        <v>2.6069850607437568E-2</v>
      </c>
      <c r="BN1076">
        <v>1.37</v>
      </c>
      <c r="BO1076">
        <v>2</v>
      </c>
      <c r="BP1076">
        <v>3.4</v>
      </c>
      <c r="BQ1076">
        <v>6.5</v>
      </c>
      <c r="BR1076">
        <v>1.95</v>
      </c>
      <c r="BS1076">
        <v>1.8</v>
      </c>
      <c r="BT1076" t="s">
        <v>3809</v>
      </c>
      <c r="BU1076">
        <f>VLOOKUP(Table1[[#This Row],[Reference]],metron,11,FALSE)</f>
        <v>1.625948039373891</v>
      </c>
      <c r="BV1076">
        <f>VLOOKUP(Table1[[#This Row],[Reference]],metron,12,FALSE)</f>
        <v>0.97079231886396644</v>
      </c>
    </row>
    <row r="1077" spans="1:74" hidden="1" x14ac:dyDescent="0.45">
      <c r="A1077" t="s">
        <v>5400</v>
      </c>
      <c r="B1077">
        <v>1629684000</v>
      </c>
      <c r="C1077" s="3" t="s">
        <v>4947</v>
      </c>
      <c r="D1077" t="s">
        <v>65</v>
      </c>
      <c r="E1077" t="s">
        <v>66</v>
      </c>
      <c r="F1077" t="s">
        <v>80</v>
      </c>
      <c r="G1077" t="s">
        <v>103</v>
      </c>
      <c r="H1077" t="s">
        <v>3800</v>
      </c>
      <c r="I1077">
        <f>MROUND(Table1[[#This Row],[Prob_H]]*100,2)/100</f>
        <v>0.28000000000000003</v>
      </c>
      <c r="J1077">
        <f>1/Table1[[#This Row],[odds_ft_home_team_win]]-Table1[[#This Row],[Margin/3]]</f>
        <v>0.27278789394318276</v>
      </c>
      <c r="K1077">
        <f>1/Table1[[#This Row],[odds_ft_draw]]-Table1[[#This Row],[Margin/3]]</f>
        <v>0.29233823607417003</v>
      </c>
      <c r="L1077">
        <f>1/Table1[[#This Row],[odds_ft_away_team_win]]-Table1[[#This Row],[Margin/3]]</f>
        <v>0.43487386998264715</v>
      </c>
      <c r="M1077">
        <v>6</v>
      </c>
      <c r="N1077">
        <v>0.5</v>
      </c>
      <c r="O1077">
        <v>0</v>
      </c>
      <c r="P1077">
        <v>1.24</v>
      </c>
      <c r="Q1077">
        <v>1.42</v>
      </c>
      <c r="R1077" t="str" cm="1">
        <f t="array" ref="R10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77">
        <v>0</v>
      </c>
      <c r="T1077">
        <v>2</v>
      </c>
      <c r="U1077">
        <v>2</v>
      </c>
      <c r="V1077">
        <v>1</v>
      </c>
      <c r="W1077">
        <v>0</v>
      </c>
      <c r="X1077">
        <v>1</v>
      </c>
      <c r="Z1077" t="s">
        <v>4948</v>
      </c>
      <c r="AA1077">
        <v>4</v>
      </c>
      <c r="AB1077">
        <v>2</v>
      </c>
      <c r="AC1077">
        <v>2</v>
      </c>
      <c r="AD1077">
        <v>0</v>
      </c>
      <c r="AE1077">
        <v>2</v>
      </c>
      <c r="AF1077">
        <v>0</v>
      </c>
      <c r="AG1077">
        <v>0</v>
      </c>
      <c r="AH1077">
        <v>2</v>
      </c>
      <c r="AI1077">
        <v>1</v>
      </c>
      <c r="AJ1077">
        <v>1</v>
      </c>
      <c r="AK1077">
        <v>19</v>
      </c>
      <c r="AL1077">
        <v>13</v>
      </c>
      <c r="AM1077">
        <v>3</v>
      </c>
      <c r="AN1077">
        <v>6</v>
      </c>
      <c r="AO1077">
        <v>16</v>
      </c>
      <c r="AP1077">
        <v>7</v>
      </c>
      <c r="AQ1077">
        <v>10</v>
      </c>
      <c r="AR1077">
        <v>13</v>
      </c>
      <c r="AS1077">
        <v>57</v>
      </c>
      <c r="AT1077">
        <v>43</v>
      </c>
      <c r="AU1077">
        <v>1.79</v>
      </c>
      <c r="AV1077">
        <v>1.5</v>
      </c>
      <c r="AW1077">
        <v>2</v>
      </c>
      <c r="AX1077">
        <v>50</v>
      </c>
      <c r="AY1077">
        <v>50</v>
      </c>
      <c r="AZ1077">
        <v>50</v>
      </c>
      <c r="BA1077">
        <v>25</v>
      </c>
      <c r="BB1077">
        <v>0</v>
      </c>
      <c r="BC1077">
        <v>25</v>
      </c>
      <c r="BD1077">
        <v>75</v>
      </c>
      <c r="BE1077">
        <v>25</v>
      </c>
      <c r="BF1077">
        <v>50</v>
      </c>
      <c r="BG1077">
        <v>8</v>
      </c>
      <c r="BH1077">
        <v>3</v>
      </c>
      <c r="BI1077">
        <v>3.3</v>
      </c>
      <c r="BJ1077">
        <v>3.1</v>
      </c>
      <c r="BK1077">
        <v>2.15</v>
      </c>
      <c r="BL1077">
        <f>1/Table1[[#This Row],[odds_ft_home_team_win]]+1/Table1[[#This Row],[odds_ft_draw]]+1/Table1[[#This Row],[odds_ft_away_team_win]]-1</f>
        <v>9.0727227261360843E-2</v>
      </c>
      <c r="BM1077">
        <f>Table1[[#This Row],[Margin]]/3</f>
        <v>3.0242409087120281E-2</v>
      </c>
      <c r="BN1077">
        <v>1.47</v>
      </c>
      <c r="BO1077">
        <v>2.25</v>
      </c>
      <c r="BP1077">
        <v>3.9</v>
      </c>
      <c r="BQ1077">
        <v>7.5</v>
      </c>
      <c r="BR1077">
        <v>2.0499999999999998</v>
      </c>
      <c r="BS1077">
        <v>1.74</v>
      </c>
      <c r="BT1077" t="s">
        <v>3847</v>
      </c>
      <c r="BU1077">
        <f>VLOOKUP(Table1[[#This Row],[Reference]],metron,11,FALSE)</f>
        <v>1.128766254360926</v>
      </c>
      <c r="BV1077">
        <f>VLOOKUP(Table1[[#This Row],[Reference]],metron,12,FALSE)</f>
        <v>1.415794481446242</v>
      </c>
    </row>
    <row r="1078" spans="1:74" hidden="1" x14ac:dyDescent="0.45">
      <c r="A1078" t="s">
        <v>5399</v>
      </c>
      <c r="B1078">
        <v>1645232400</v>
      </c>
      <c r="C1078" s="3" t="s">
        <v>5200</v>
      </c>
      <c r="D1078" t="s">
        <v>65</v>
      </c>
      <c r="E1078" t="s">
        <v>66</v>
      </c>
      <c r="F1078" t="s">
        <v>73</v>
      </c>
      <c r="G1078" t="s">
        <v>85</v>
      </c>
      <c r="H1078" t="s">
        <v>3819</v>
      </c>
      <c r="I1078">
        <f>MROUND(Table1[[#This Row],[Prob_H]]*100,2)/100</f>
        <v>0.36</v>
      </c>
      <c r="J1078">
        <f>1/Table1[[#This Row],[odds_ft_home_team_win]]-Table1[[#This Row],[Margin/3]]</f>
        <v>0.35495283018867924</v>
      </c>
      <c r="K1078">
        <f>1/Table1[[#This Row],[odds_ft_draw]]-Table1[[#This Row],[Margin/3]]</f>
        <v>0.29009433962264147</v>
      </c>
      <c r="L1078">
        <f>1/Table1[[#This Row],[odds_ft_away_team_win]]-Table1[[#This Row],[Margin/3]]</f>
        <v>0.35495283018867924</v>
      </c>
      <c r="M1078">
        <v>6</v>
      </c>
      <c r="N1078">
        <v>1.5</v>
      </c>
      <c r="O1078">
        <v>1.25</v>
      </c>
      <c r="P1078">
        <v>1.38</v>
      </c>
      <c r="Q1078">
        <v>1.05</v>
      </c>
      <c r="R1078" t="str" cm="1">
        <f t="array" ref="R10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0</v>
      </c>
      <c r="Y1078">
        <v>3</v>
      </c>
      <c r="AA1078">
        <v>3</v>
      </c>
      <c r="AB1078">
        <v>11</v>
      </c>
      <c r="AC1078">
        <v>4</v>
      </c>
      <c r="AD1078">
        <v>1</v>
      </c>
      <c r="AE1078">
        <v>4</v>
      </c>
      <c r="AF1078">
        <v>0</v>
      </c>
      <c r="AG1078">
        <v>2</v>
      </c>
      <c r="AH1078">
        <v>3</v>
      </c>
      <c r="AI1078">
        <v>1</v>
      </c>
      <c r="AJ1078">
        <v>3</v>
      </c>
      <c r="AK1078">
        <v>14</v>
      </c>
      <c r="AL1078">
        <v>25</v>
      </c>
      <c r="AM1078">
        <v>8</v>
      </c>
      <c r="AN1078">
        <v>5</v>
      </c>
      <c r="AO1078">
        <v>6</v>
      </c>
      <c r="AP1078">
        <v>20</v>
      </c>
      <c r="AQ1078">
        <v>16</v>
      </c>
      <c r="AR1078">
        <v>7</v>
      </c>
      <c r="AS1078">
        <v>38</v>
      </c>
      <c r="AT1078">
        <v>62</v>
      </c>
      <c r="AU1078">
        <v>1.64</v>
      </c>
      <c r="AV1078">
        <v>2.42</v>
      </c>
      <c r="AW1078">
        <v>2.52</v>
      </c>
      <c r="AX1078">
        <v>70</v>
      </c>
      <c r="AY1078">
        <v>81</v>
      </c>
      <c r="AZ1078">
        <v>43</v>
      </c>
      <c r="BA1078">
        <v>27</v>
      </c>
      <c r="BB1078">
        <v>4</v>
      </c>
      <c r="BC1078">
        <v>39</v>
      </c>
      <c r="BD1078">
        <v>66</v>
      </c>
      <c r="BE1078">
        <v>38</v>
      </c>
      <c r="BF1078">
        <v>81</v>
      </c>
      <c r="BG1078">
        <v>10.15</v>
      </c>
      <c r="BH1078">
        <v>5.28</v>
      </c>
      <c r="BI1078">
        <v>2.65</v>
      </c>
      <c r="BJ1078">
        <v>3.2</v>
      </c>
      <c r="BK1078">
        <v>2.65</v>
      </c>
      <c r="BL1078">
        <f>1/Table1[[#This Row],[odds_ft_home_team_win]]+1/Table1[[#This Row],[odds_ft_draw]]+1/Table1[[#This Row],[odds_ft_away_team_win]]-1</f>
        <v>6.7216981132075526E-2</v>
      </c>
      <c r="BM1078">
        <f>Table1[[#This Row],[Margin]]/3</f>
        <v>2.240566037735851E-2</v>
      </c>
      <c r="BN1078">
        <v>1.38</v>
      </c>
      <c r="BO1078">
        <v>1.92</v>
      </c>
      <c r="BP1078">
        <v>4</v>
      </c>
      <c r="BQ1078">
        <v>7</v>
      </c>
      <c r="BR1078">
        <v>1.87</v>
      </c>
      <c r="BS1078">
        <v>1.87</v>
      </c>
      <c r="BT1078" t="s">
        <v>3786</v>
      </c>
      <c r="BU1078">
        <f>VLOOKUP(Table1[[#This Row],[Reference]],metron,11,FALSE)</f>
        <v>1.269326094653606</v>
      </c>
      <c r="BV1078">
        <f>VLOOKUP(Table1[[#This Row],[Reference]],metron,12,FALSE)</f>
        <v>1.2417089578661631</v>
      </c>
    </row>
    <row r="1079" spans="1:74" hidden="1" x14ac:dyDescent="0.45">
      <c r="A1079" t="s">
        <v>5399</v>
      </c>
      <c r="B1079">
        <v>1645239600</v>
      </c>
      <c r="C1079" s="3" t="s">
        <v>5201</v>
      </c>
      <c r="D1079" t="s">
        <v>65</v>
      </c>
      <c r="E1079" t="s">
        <v>66</v>
      </c>
      <c r="F1079" t="s">
        <v>3788</v>
      </c>
      <c r="G1079" t="s">
        <v>88</v>
      </c>
      <c r="H1079" t="s">
        <v>3822</v>
      </c>
      <c r="I1079">
        <f>MROUND(Table1[[#This Row],[Prob_H]]*100,2)/100</f>
        <v>0.34</v>
      </c>
      <c r="J1079">
        <f>1/Table1[[#This Row],[odds_ft_home_team_win]]-Table1[[#This Row],[Margin/3]]</f>
        <v>0.34001820560960344</v>
      </c>
      <c r="K1079">
        <f>1/Table1[[#This Row],[odds_ft_draw]]-Table1[[#This Row],[Margin/3]]</f>
        <v>0.28710815269955053</v>
      </c>
      <c r="L1079">
        <f>1/Table1[[#This Row],[odds_ft_away_team_win]]-Table1[[#This Row],[Margin/3]]</f>
        <v>0.37287364169084602</v>
      </c>
      <c r="M1079">
        <v>6</v>
      </c>
      <c r="N1079">
        <v>1.4</v>
      </c>
      <c r="O1079">
        <v>1.0900000000000001</v>
      </c>
      <c r="P1079">
        <v>0.88</v>
      </c>
      <c r="Q1079">
        <v>1.1100000000000001</v>
      </c>
      <c r="R1079" t="str" cm="1">
        <f t="array" ref="R10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AA1079">
        <v>0</v>
      </c>
      <c r="AB1079">
        <v>8</v>
      </c>
      <c r="AC1079">
        <v>4</v>
      </c>
      <c r="AD1079">
        <v>0</v>
      </c>
      <c r="AE1079">
        <v>4</v>
      </c>
      <c r="AF1079">
        <v>0</v>
      </c>
      <c r="AG1079">
        <v>1</v>
      </c>
      <c r="AH1079">
        <v>3</v>
      </c>
      <c r="AI1079">
        <v>2</v>
      </c>
      <c r="AJ1079">
        <v>2</v>
      </c>
      <c r="AK1079">
        <v>9</v>
      </c>
      <c r="AL1079">
        <v>12</v>
      </c>
      <c r="AM1079">
        <v>2</v>
      </c>
      <c r="AN1079">
        <v>4</v>
      </c>
      <c r="AO1079">
        <v>7</v>
      </c>
      <c r="AP1079">
        <v>8</v>
      </c>
      <c r="AQ1079">
        <v>15</v>
      </c>
      <c r="AR1079">
        <v>16</v>
      </c>
      <c r="AS1079">
        <v>52</v>
      </c>
      <c r="AT1079">
        <v>48</v>
      </c>
      <c r="AU1079">
        <v>0.96</v>
      </c>
      <c r="AV1079">
        <v>1.45</v>
      </c>
      <c r="AW1079">
        <v>2.71</v>
      </c>
      <c r="AX1079">
        <v>72</v>
      </c>
      <c r="AY1079">
        <v>86</v>
      </c>
      <c r="AZ1079">
        <v>62</v>
      </c>
      <c r="BA1079">
        <v>24</v>
      </c>
      <c r="BB1079">
        <v>5</v>
      </c>
      <c r="BC1079">
        <v>48</v>
      </c>
      <c r="BD1079">
        <v>77</v>
      </c>
      <c r="BE1079">
        <v>48</v>
      </c>
      <c r="BF1079">
        <v>80</v>
      </c>
      <c r="BG1079">
        <v>9.9499999999999993</v>
      </c>
      <c r="BH1079">
        <v>5.6</v>
      </c>
      <c r="BI1079">
        <v>2.7</v>
      </c>
      <c r="BJ1079">
        <v>3.15</v>
      </c>
      <c r="BK1079">
        <v>2.48</v>
      </c>
      <c r="BL1079">
        <f>1/Table1[[#This Row],[odds_ft_home_team_win]]+1/Table1[[#This Row],[odds_ft_draw]]+1/Table1[[#This Row],[odds_ft_away_team_win]]-1</f>
        <v>9.1056494282300671E-2</v>
      </c>
      <c r="BM1079">
        <f>Table1[[#This Row],[Margin]]/3</f>
        <v>3.0352164760766891E-2</v>
      </c>
      <c r="BN1079">
        <v>1.5</v>
      </c>
      <c r="BO1079">
        <v>2.12</v>
      </c>
      <c r="BP1079">
        <v>3.5</v>
      </c>
      <c r="BQ1079">
        <v>6.5</v>
      </c>
      <c r="BR1079">
        <v>1.8</v>
      </c>
      <c r="BS1079">
        <v>1.91</v>
      </c>
      <c r="BT1079" t="s">
        <v>3860</v>
      </c>
      <c r="BU1079">
        <f>VLOOKUP(Table1[[#This Row],[Reference]],metron,11,FALSE)</f>
        <v>1.228921489601805</v>
      </c>
      <c r="BV1079">
        <f>VLOOKUP(Table1[[#This Row],[Reference]],metron,12,FALSE)</f>
        <v>1.2940512655166849</v>
      </c>
    </row>
    <row r="1080" spans="1:74" x14ac:dyDescent="0.45">
      <c r="A1080" t="s">
        <v>5399</v>
      </c>
      <c r="B1080">
        <v>1645239960</v>
      </c>
      <c r="C1080" s="3" t="s">
        <v>5202</v>
      </c>
      <c r="D1080" t="s">
        <v>65</v>
      </c>
      <c r="E1080" t="s">
        <v>66</v>
      </c>
      <c r="F1080" t="s">
        <v>72</v>
      </c>
      <c r="G1080" t="s">
        <v>2218</v>
      </c>
      <c r="H1080" t="s">
        <v>66</v>
      </c>
      <c r="I1080">
        <f>MROUND(Table1[[#This Row],[Prob_H]]*100,2)/100</f>
        <v>0.46</v>
      </c>
      <c r="J1080">
        <f>1/Table1[[#This Row],[odds_ft_home_team_win]]-Table1[[#This Row],[Margin/3]]</f>
        <v>0.46724549158355161</v>
      </c>
      <c r="K1080">
        <f>1/Table1[[#This Row],[odds_ft_draw]]-Table1[[#This Row],[Margin/3]]</f>
        <v>0.26205105909682469</v>
      </c>
      <c r="L1080">
        <f>1/Table1[[#This Row],[odds_ft_away_team_win]]-Table1[[#This Row],[Margin/3]]</f>
        <v>0.2707034493196237</v>
      </c>
      <c r="M1080">
        <v>6</v>
      </c>
      <c r="N1080">
        <v>1.27</v>
      </c>
      <c r="O1080">
        <v>1.17</v>
      </c>
      <c r="P1080">
        <v>1.35</v>
      </c>
      <c r="Q1080">
        <v>1.28</v>
      </c>
      <c r="R1080" t="str" cm="1">
        <f t="array" ref="R10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0">
        <v>1</v>
      </c>
      <c r="T1080">
        <v>1</v>
      </c>
      <c r="U1080">
        <v>2</v>
      </c>
      <c r="V1080">
        <v>0</v>
      </c>
      <c r="W1080">
        <v>0</v>
      </c>
      <c r="X1080">
        <v>0</v>
      </c>
      <c r="Y1080">
        <v>57</v>
      </c>
      <c r="Z1080">
        <v>69</v>
      </c>
      <c r="AA1080">
        <v>3</v>
      </c>
      <c r="AB1080">
        <v>5</v>
      </c>
      <c r="AC1080">
        <v>2</v>
      </c>
      <c r="AD1080">
        <v>0</v>
      </c>
      <c r="AE1080">
        <v>2</v>
      </c>
      <c r="AF1080">
        <v>0</v>
      </c>
      <c r="AG1080">
        <v>0</v>
      </c>
      <c r="AH1080">
        <v>2</v>
      </c>
      <c r="AI1080">
        <v>0</v>
      </c>
      <c r="AJ1080">
        <v>2</v>
      </c>
      <c r="AK1080">
        <v>16</v>
      </c>
      <c r="AL1080">
        <v>10</v>
      </c>
      <c r="AM1080">
        <v>4</v>
      </c>
      <c r="AN1080">
        <v>4</v>
      </c>
      <c r="AO1080">
        <v>12</v>
      </c>
      <c r="AP1080">
        <v>6</v>
      </c>
      <c r="AQ1080">
        <v>15</v>
      </c>
      <c r="AR1080">
        <v>12</v>
      </c>
      <c r="AS1080">
        <v>53</v>
      </c>
      <c r="AT1080">
        <v>47</v>
      </c>
      <c r="AU1080">
        <v>1.6</v>
      </c>
      <c r="AV1080">
        <v>1.44</v>
      </c>
      <c r="AW1080">
        <v>2.2599999999999998</v>
      </c>
      <c r="AX1080">
        <v>53</v>
      </c>
      <c r="AY1080">
        <v>70</v>
      </c>
      <c r="AZ1080">
        <v>47</v>
      </c>
      <c r="BA1080">
        <v>13</v>
      </c>
      <c r="BB1080">
        <v>9</v>
      </c>
      <c r="BC1080">
        <v>18</v>
      </c>
      <c r="BD1080">
        <v>74</v>
      </c>
      <c r="BE1080">
        <v>43</v>
      </c>
      <c r="BF1080">
        <v>78</v>
      </c>
      <c r="BG1080">
        <v>10.35</v>
      </c>
      <c r="BH1080">
        <v>4.83</v>
      </c>
      <c r="BI1080">
        <v>2.02</v>
      </c>
      <c r="BJ1080">
        <v>3.45</v>
      </c>
      <c r="BK1080">
        <v>3.35</v>
      </c>
      <c r="BL1080">
        <f>1/Table1[[#This Row],[odds_ft_home_team_win]]+1/Table1[[#This Row],[odds_ft_draw]]+1/Table1[[#This Row],[odds_ft_away_team_win]]-1</f>
        <v>8.3412040100830254E-2</v>
      </c>
      <c r="BM1080">
        <f>Table1[[#This Row],[Margin]]/3</f>
        <v>2.7804013366943419E-2</v>
      </c>
      <c r="BN1080">
        <v>1.28</v>
      </c>
      <c r="BO1080">
        <v>1.8</v>
      </c>
      <c r="BP1080">
        <v>3.3</v>
      </c>
      <c r="BQ1080">
        <v>5</v>
      </c>
      <c r="BR1080">
        <v>1.72</v>
      </c>
      <c r="BS1080">
        <v>2.0499999999999998</v>
      </c>
      <c r="BT1080" t="s">
        <v>3829</v>
      </c>
      <c r="BU1080">
        <f>VLOOKUP(Table1[[#This Row],[Reference]],metron,11,FALSE)</f>
        <v>1.4888836329233679</v>
      </c>
      <c r="BV1080">
        <f>VLOOKUP(Table1[[#This Row],[Reference]],metron,12,FALSE)</f>
        <v>1.0516792809839171</v>
      </c>
    </row>
    <row r="1081" spans="1:74" hidden="1" x14ac:dyDescent="0.45">
      <c r="A1081" t="s">
        <v>5399</v>
      </c>
      <c r="B1081">
        <v>1645311600</v>
      </c>
      <c r="C1081" s="3" t="s">
        <v>5203</v>
      </c>
      <c r="D1081" t="s">
        <v>65</v>
      </c>
      <c r="E1081" t="s">
        <v>66</v>
      </c>
      <c r="F1081" t="s">
        <v>80</v>
      </c>
      <c r="G1081" t="s">
        <v>4346</v>
      </c>
      <c r="H1081" t="s">
        <v>3784</v>
      </c>
      <c r="I1081">
        <f>MROUND(Table1[[#This Row],[Prob_H]]*100,2)/100</f>
        <v>0.44</v>
      </c>
      <c r="J1081">
        <f>1/Table1[[#This Row],[odds_ft_home_team_win]]-Table1[[#This Row],[Margin/3]]</f>
        <v>0.44721944721944717</v>
      </c>
      <c r="K1081">
        <f>1/Table1[[#This Row],[odds_ft_draw]]-Table1[[#This Row],[Margin/3]]</f>
        <v>0.27405927405927405</v>
      </c>
      <c r="L1081">
        <f>1/Table1[[#This Row],[odds_ft_away_team_win]]-Table1[[#This Row],[Margin/3]]</f>
        <v>0.27872127872127872</v>
      </c>
      <c r="M1081">
        <v>6</v>
      </c>
      <c r="N1081">
        <v>1.1000000000000001</v>
      </c>
      <c r="O1081">
        <v>0.5</v>
      </c>
      <c r="P1081">
        <v>1.24</v>
      </c>
      <c r="Q1081">
        <v>0.72</v>
      </c>
      <c r="R1081" t="str" cm="1">
        <f t="array" ref="R10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1">
        <v>2</v>
      </c>
      <c r="T1081">
        <v>0</v>
      </c>
      <c r="U1081">
        <v>2</v>
      </c>
      <c r="V1081">
        <v>0</v>
      </c>
      <c r="W1081">
        <v>0</v>
      </c>
      <c r="X1081">
        <v>0</v>
      </c>
      <c r="Y1081" t="s">
        <v>5204</v>
      </c>
      <c r="AA1081">
        <v>8</v>
      </c>
      <c r="AB1081">
        <v>3</v>
      </c>
      <c r="AC1081">
        <v>2</v>
      </c>
      <c r="AD1081">
        <v>0</v>
      </c>
      <c r="AE1081">
        <v>3</v>
      </c>
      <c r="AF1081">
        <v>0</v>
      </c>
      <c r="AG1081">
        <v>1</v>
      </c>
      <c r="AH1081">
        <v>1</v>
      </c>
      <c r="AI1081">
        <v>2</v>
      </c>
      <c r="AJ1081">
        <v>1</v>
      </c>
      <c r="AK1081">
        <v>6</v>
      </c>
      <c r="AL1081">
        <v>4</v>
      </c>
      <c r="AM1081">
        <v>0</v>
      </c>
      <c r="AN1081">
        <v>4</v>
      </c>
      <c r="AO1081">
        <v>6</v>
      </c>
      <c r="AP1081">
        <v>0</v>
      </c>
      <c r="AQ1081">
        <v>5</v>
      </c>
      <c r="AR1081">
        <v>8</v>
      </c>
      <c r="AS1081">
        <v>63</v>
      </c>
      <c r="AT1081">
        <v>37</v>
      </c>
      <c r="AU1081">
        <v>0.77</v>
      </c>
      <c r="AV1081">
        <v>0.74</v>
      </c>
      <c r="AW1081">
        <v>2.4</v>
      </c>
      <c r="AX1081">
        <v>30</v>
      </c>
      <c r="AY1081">
        <v>70</v>
      </c>
      <c r="AZ1081">
        <v>40</v>
      </c>
      <c r="BA1081">
        <v>20</v>
      </c>
      <c r="BB1081">
        <v>10</v>
      </c>
      <c r="BC1081">
        <v>35</v>
      </c>
      <c r="BD1081">
        <v>80</v>
      </c>
      <c r="BE1081">
        <v>25</v>
      </c>
      <c r="BF1081">
        <v>60</v>
      </c>
      <c r="BG1081">
        <v>6.1</v>
      </c>
      <c r="BH1081">
        <v>5.5</v>
      </c>
      <c r="BI1081">
        <v>2.1</v>
      </c>
      <c r="BJ1081">
        <v>3.3</v>
      </c>
      <c r="BK1081">
        <v>3.25</v>
      </c>
      <c r="BL1081">
        <f>1/Table1[[#This Row],[odds_ft_home_team_win]]+1/Table1[[#This Row],[odds_ft_draw]]+1/Table1[[#This Row],[odds_ft_away_team_win]]-1</f>
        <v>8.6913086913086968E-2</v>
      </c>
      <c r="BM1081">
        <f>Table1[[#This Row],[Margin]]/3</f>
        <v>2.8971028971028989E-2</v>
      </c>
      <c r="BN1081">
        <v>0</v>
      </c>
      <c r="BO1081">
        <v>1.78</v>
      </c>
      <c r="BP1081">
        <v>0</v>
      </c>
      <c r="BQ1081">
        <v>0</v>
      </c>
      <c r="BR1081">
        <v>0</v>
      </c>
      <c r="BS1081">
        <v>0</v>
      </c>
      <c r="BT1081" t="s">
        <v>3847</v>
      </c>
      <c r="BU1081">
        <f>VLOOKUP(Table1[[#This Row],[Reference]],metron,11,FALSE)</f>
        <v>1.4140979689366791</v>
      </c>
      <c r="BV1081">
        <f>VLOOKUP(Table1[[#This Row],[Reference]],metron,12,FALSE)</f>
        <v>1.0666666666666671</v>
      </c>
    </row>
    <row r="1082" spans="1:74" hidden="1" x14ac:dyDescent="0.45">
      <c r="A1082" t="s">
        <v>5399</v>
      </c>
      <c r="B1082">
        <v>1645318800</v>
      </c>
      <c r="C1082" s="3" t="s">
        <v>5205</v>
      </c>
      <c r="D1082" t="s">
        <v>65</v>
      </c>
      <c r="E1082" t="s">
        <v>66</v>
      </c>
      <c r="F1082" t="s">
        <v>68</v>
      </c>
      <c r="G1082" t="s">
        <v>3792</v>
      </c>
      <c r="H1082" t="s">
        <v>3811</v>
      </c>
      <c r="I1082">
        <f>MROUND(Table1[[#This Row],[Prob_H]]*100,2)/100</f>
        <v>0.64</v>
      </c>
      <c r="J1082">
        <f>1/Table1[[#This Row],[odds_ft_home_team_win]]-Table1[[#This Row],[Margin/3]]</f>
        <v>0.64289848853607245</v>
      </c>
      <c r="K1082">
        <f>1/Table1[[#This Row],[odds_ft_draw]]-Table1[[#This Row],[Margin/3]]</f>
        <v>0.23149780867901673</v>
      </c>
      <c r="L1082">
        <f>1/Table1[[#This Row],[odds_ft_away_team_win]]-Table1[[#This Row],[Margin/3]]</f>
        <v>0.12560370278491087</v>
      </c>
      <c r="M1082">
        <v>6</v>
      </c>
      <c r="N1082">
        <v>2</v>
      </c>
      <c r="O1082">
        <v>1.42</v>
      </c>
      <c r="P1082">
        <v>2</v>
      </c>
      <c r="Q1082">
        <v>1.25</v>
      </c>
      <c r="R1082" t="str" cm="1">
        <f t="array" ref="R10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2">
        <v>2</v>
      </c>
      <c r="T1082">
        <v>1</v>
      </c>
      <c r="U1082">
        <v>3</v>
      </c>
      <c r="V1082">
        <v>0</v>
      </c>
      <c r="W1082">
        <v>0</v>
      </c>
      <c r="X1082">
        <v>0</v>
      </c>
      <c r="Y1082" t="s">
        <v>5206</v>
      </c>
      <c r="Z1082">
        <v>56</v>
      </c>
      <c r="AA1082">
        <v>15</v>
      </c>
      <c r="AB1082">
        <v>2</v>
      </c>
      <c r="AC1082">
        <v>4</v>
      </c>
      <c r="AD1082">
        <v>0</v>
      </c>
      <c r="AE1082">
        <v>6</v>
      </c>
      <c r="AF1082">
        <v>1</v>
      </c>
      <c r="AG1082">
        <v>2</v>
      </c>
      <c r="AH1082">
        <v>2</v>
      </c>
      <c r="AI1082">
        <v>4</v>
      </c>
      <c r="AJ1082">
        <v>3</v>
      </c>
      <c r="AK1082">
        <v>17</v>
      </c>
      <c r="AL1082">
        <v>6</v>
      </c>
      <c r="AM1082">
        <v>9</v>
      </c>
      <c r="AN1082">
        <v>3</v>
      </c>
      <c r="AO1082">
        <v>8</v>
      </c>
      <c r="AP1082">
        <v>3</v>
      </c>
      <c r="AQ1082">
        <v>8</v>
      </c>
      <c r="AR1082">
        <v>11</v>
      </c>
      <c r="AS1082">
        <v>63</v>
      </c>
      <c r="AT1082">
        <v>37</v>
      </c>
      <c r="AU1082">
        <v>2.0099999999999998</v>
      </c>
      <c r="AV1082">
        <v>0.78</v>
      </c>
      <c r="AW1082">
        <v>2.4</v>
      </c>
      <c r="AX1082">
        <v>48</v>
      </c>
      <c r="AY1082">
        <v>68</v>
      </c>
      <c r="AZ1082">
        <v>52</v>
      </c>
      <c r="BA1082">
        <v>24</v>
      </c>
      <c r="BB1082">
        <v>8</v>
      </c>
      <c r="BC1082">
        <v>28</v>
      </c>
      <c r="BD1082">
        <v>64</v>
      </c>
      <c r="BE1082">
        <v>40</v>
      </c>
      <c r="BF1082">
        <v>68</v>
      </c>
      <c r="BG1082">
        <v>9.8699999999999992</v>
      </c>
      <c r="BH1082">
        <v>4.5599999999999996</v>
      </c>
      <c r="BI1082">
        <v>1.49</v>
      </c>
      <c r="BJ1082">
        <v>3.85</v>
      </c>
      <c r="BK1082">
        <v>6.5</v>
      </c>
      <c r="BL1082">
        <f>1/Table1[[#This Row],[odds_ft_home_team_win]]+1/Table1[[#This Row],[odds_ft_draw]]+1/Table1[[#This Row],[odds_ft_away_team_win]]-1</f>
        <v>8.4727353183728926E-2</v>
      </c>
      <c r="BM1082">
        <f>Table1[[#This Row],[Margin]]/3</f>
        <v>2.8242451061242974E-2</v>
      </c>
      <c r="BN1082">
        <v>1.33</v>
      </c>
      <c r="BO1082">
        <v>1.98</v>
      </c>
      <c r="BP1082">
        <v>3.4</v>
      </c>
      <c r="BQ1082">
        <v>6.5</v>
      </c>
      <c r="BR1082">
        <v>2.1</v>
      </c>
      <c r="BS1082">
        <v>1.67</v>
      </c>
      <c r="BT1082" t="s">
        <v>3807</v>
      </c>
      <c r="BU1082">
        <f>VLOOKUP(Table1[[#This Row],[Reference]],metron,11,FALSE)</f>
        <v>1.980803571428571</v>
      </c>
      <c r="BV1082">
        <f>VLOOKUP(Table1[[#This Row],[Reference]],metron,12,FALSE)</f>
        <v>0.85357142857142854</v>
      </c>
    </row>
    <row r="1083" spans="1:74" x14ac:dyDescent="0.45">
      <c r="A1083" t="s">
        <v>5399</v>
      </c>
      <c r="B1083">
        <v>1645326000</v>
      </c>
      <c r="C1083" s="3" t="s">
        <v>5207</v>
      </c>
      <c r="D1083" t="s">
        <v>65</v>
      </c>
      <c r="E1083" t="s">
        <v>66</v>
      </c>
      <c r="F1083" t="s">
        <v>81</v>
      </c>
      <c r="G1083" t="s">
        <v>98</v>
      </c>
      <c r="H1083" t="s">
        <v>3903</v>
      </c>
      <c r="I1083">
        <f>MROUND(Table1[[#This Row],[Prob_H]]*100,2)/100</f>
        <v>0.46</v>
      </c>
      <c r="J1083">
        <f>1/Table1[[#This Row],[odds_ft_home_team_win]]-Table1[[#This Row],[Margin/3]]</f>
        <v>0.45795295367821093</v>
      </c>
      <c r="K1083">
        <f>1/Table1[[#This Row],[odds_ft_draw]]-Table1[[#This Row],[Margin/3]]</f>
        <v>0.27102352316089456</v>
      </c>
      <c r="L1083">
        <f>1/Table1[[#This Row],[odds_ft_away_team_win]]-Table1[[#This Row],[Margin/3]]</f>
        <v>0.27102352316089456</v>
      </c>
      <c r="M1083">
        <v>6</v>
      </c>
      <c r="N1083">
        <v>1.79</v>
      </c>
      <c r="O1083">
        <v>1.25</v>
      </c>
      <c r="P1083">
        <v>1.55</v>
      </c>
      <c r="Q1083">
        <v>1.32</v>
      </c>
      <c r="R1083" t="str" cm="1">
        <f t="array" ref="R10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3">
        <v>2</v>
      </c>
      <c r="T1083">
        <v>1</v>
      </c>
      <c r="U1083">
        <v>3</v>
      </c>
      <c r="V1083">
        <v>1</v>
      </c>
      <c r="W1083">
        <v>1</v>
      </c>
      <c r="X1083">
        <v>0</v>
      </c>
      <c r="Y1083" t="s">
        <v>5208</v>
      </c>
      <c r="Z1083">
        <v>81</v>
      </c>
      <c r="AA1083">
        <v>2</v>
      </c>
      <c r="AB1083">
        <v>4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7</v>
      </c>
      <c r="AL1083">
        <v>11</v>
      </c>
      <c r="AM1083">
        <v>4</v>
      </c>
      <c r="AN1083">
        <v>7</v>
      </c>
      <c r="AO1083">
        <v>3</v>
      </c>
      <c r="AP1083">
        <v>4</v>
      </c>
      <c r="AQ1083">
        <v>15</v>
      </c>
      <c r="AR1083">
        <v>10</v>
      </c>
      <c r="AS1083">
        <v>44</v>
      </c>
      <c r="AT1083">
        <v>56</v>
      </c>
      <c r="AU1083">
        <v>1</v>
      </c>
      <c r="AV1083">
        <v>1.49</v>
      </c>
      <c r="AW1083">
        <v>1.93</v>
      </c>
      <c r="AX1083">
        <v>45</v>
      </c>
      <c r="AY1083">
        <v>61</v>
      </c>
      <c r="AZ1083">
        <v>42</v>
      </c>
      <c r="BA1083">
        <v>12</v>
      </c>
      <c r="BB1083">
        <v>4</v>
      </c>
      <c r="BC1083">
        <v>27</v>
      </c>
      <c r="BD1083">
        <v>60</v>
      </c>
      <c r="BE1083">
        <v>35</v>
      </c>
      <c r="BF1083">
        <v>69</v>
      </c>
      <c r="BG1083">
        <v>9.18</v>
      </c>
      <c r="BH1083">
        <v>5.15</v>
      </c>
      <c r="BI1083">
        <v>2.06</v>
      </c>
      <c r="BJ1083">
        <v>3.35</v>
      </c>
      <c r="BK1083">
        <v>3.35</v>
      </c>
      <c r="BL1083">
        <f>1/Table1[[#This Row],[odds_ft_home_team_win]]+1/Table1[[#This Row],[odds_ft_draw]]+1/Table1[[#This Row],[odds_ft_away_team_win]]-1</f>
        <v>8.2451818577017777E-2</v>
      </c>
      <c r="BM1083">
        <f>Table1[[#This Row],[Margin]]/3</f>
        <v>2.7483939525672591E-2</v>
      </c>
      <c r="BN1083">
        <v>1.24</v>
      </c>
      <c r="BO1083">
        <v>1.83</v>
      </c>
      <c r="BP1083">
        <v>2.85</v>
      </c>
      <c r="BQ1083">
        <v>5.15</v>
      </c>
      <c r="BR1083">
        <v>1.7</v>
      </c>
      <c r="BS1083">
        <v>2.0499999999999998</v>
      </c>
      <c r="BT1083" t="s">
        <v>109</v>
      </c>
      <c r="BU1083">
        <f>VLOOKUP(Table1[[#This Row],[Reference]],metron,11,FALSE)</f>
        <v>1.4888836329233679</v>
      </c>
      <c r="BV1083">
        <f>VLOOKUP(Table1[[#This Row],[Reference]],metron,12,FALSE)</f>
        <v>1.0516792809839171</v>
      </c>
    </row>
    <row r="1084" spans="1:74" x14ac:dyDescent="0.45">
      <c r="A1084" t="s">
        <v>5399</v>
      </c>
      <c r="B1084">
        <v>1645394400</v>
      </c>
      <c r="C1084" s="3" t="s">
        <v>5209</v>
      </c>
      <c r="D1084" t="s">
        <v>65</v>
      </c>
      <c r="E1084" t="s">
        <v>66</v>
      </c>
      <c r="F1084" t="s">
        <v>86</v>
      </c>
      <c r="G1084" t="s">
        <v>103</v>
      </c>
      <c r="H1084" t="s">
        <v>3793</v>
      </c>
      <c r="I1084">
        <f>MROUND(Table1[[#This Row],[Prob_H]]*100,2)/100</f>
        <v>0.46</v>
      </c>
      <c r="J1084">
        <f>1/Table1[[#This Row],[odds_ft_home_team_win]]-Table1[[#This Row],[Margin/3]]</f>
        <v>0.46724549158355161</v>
      </c>
      <c r="K1084">
        <f>1/Table1[[#This Row],[odds_ft_draw]]-Table1[[#This Row],[Margin/3]]</f>
        <v>0.2707034493196237</v>
      </c>
      <c r="L1084">
        <f>1/Table1[[#This Row],[odds_ft_away_team_win]]-Table1[[#This Row],[Margin/3]]</f>
        <v>0.26205105909682469</v>
      </c>
      <c r="M1084">
        <v>6</v>
      </c>
      <c r="N1084">
        <v>1.92</v>
      </c>
      <c r="O1084">
        <v>1.18</v>
      </c>
      <c r="P1084">
        <v>1.9</v>
      </c>
      <c r="Q1084">
        <v>1.42</v>
      </c>
      <c r="R1084" t="str" cm="1">
        <f t="array" ref="R10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84">
        <v>1</v>
      </c>
      <c r="T1084">
        <v>3</v>
      </c>
      <c r="U1084">
        <v>4</v>
      </c>
      <c r="V1084">
        <v>2</v>
      </c>
      <c r="W1084">
        <v>0</v>
      </c>
      <c r="X1084">
        <v>2</v>
      </c>
      <c r="Y1084">
        <v>55</v>
      </c>
      <c r="Z1084" t="s">
        <v>5210</v>
      </c>
      <c r="AA1084">
        <v>12</v>
      </c>
      <c r="AB1084">
        <v>3</v>
      </c>
      <c r="AC1084">
        <v>1</v>
      </c>
      <c r="AD1084">
        <v>0</v>
      </c>
      <c r="AE1084">
        <v>2</v>
      </c>
      <c r="AF1084">
        <v>0</v>
      </c>
      <c r="AG1084">
        <v>0</v>
      </c>
      <c r="AH1084">
        <v>1</v>
      </c>
      <c r="AI1084">
        <v>0</v>
      </c>
      <c r="AJ1084">
        <v>2</v>
      </c>
      <c r="AK1084">
        <v>13</v>
      </c>
      <c r="AL1084">
        <v>10</v>
      </c>
      <c r="AM1084">
        <v>6</v>
      </c>
      <c r="AN1084">
        <v>3</v>
      </c>
      <c r="AO1084">
        <v>7</v>
      </c>
      <c r="AP1084">
        <v>7</v>
      </c>
      <c r="AQ1084">
        <v>7</v>
      </c>
      <c r="AR1084">
        <v>13</v>
      </c>
      <c r="AS1084">
        <v>54</v>
      </c>
      <c r="AT1084">
        <v>46</v>
      </c>
      <c r="AU1084">
        <v>0</v>
      </c>
      <c r="AV1084">
        <v>0</v>
      </c>
      <c r="AW1084">
        <v>2.54</v>
      </c>
      <c r="AX1084">
        <v>49</v>
      </c>
      <c r="AY1084">
        <v>83</v>
      </c>
      <c r="AZ1084">
        <v>49</v>
      </c>
      <c r="BA1084">
        <v>22</v>
      </c>
      <c r="BB1084">
        <v>9</v>
      </c>
      <c r="BC1084">
        <v>32</v>
      </c>
      <c r="BD1084">
        <v>66</v>
      </c>
      <c r="BE1084">
        <v>39</v>
      </c>
      <c r="BF1084">
        <v>92</v>
      </c>
      <c r="BG1084">
        <v>10.83</v>
      </c>
      <c r="BH1084">
        <v>4.4800000000000004</v>
      </c>
      <c r="BI1084">
        <v>2.02</v>
      </c>
      <c r="BJ1084">
        <v>3.35</v>
      </c>
      <c r="BK1084">
        <v>3.45</v>
      </c>
      <c r="BL1084">
        <f>1/Table1[[#This Row],[odds_ft_home_team_win]]+1/Table1[[#This Row],[odds_ft_draw]]+1/Table1[[#This Row],[odds_ft_away_team_win]]-1</f>
        <v>8.3412040100830254E-2</v>
      </c>
      <c r="BM1084">
        <f>Table1[[#This Row],[Margin]]/3</f>
        <v>2.7804013366943419E-2</v>
      </c>
      <c r="BN1084">
        <v>1.25</v>
      </c>
      <c r="BO1084">
        <v>1.78</v>
      </c>
      <c r="BP1084">
        <v>3</v>
      </c>
      <c r="BQ1084">
        <v>5</v>
      </c>
      <c r="BR1084">
        <v>1.62</v>
      </c>
      <c r="BS1084">
        <v>2.2000000000000002</v>
      </c>
      <c r="BT1084" t="s">
        <v>3802</v>
      </c>
      <c r="BU1084">
        <f>VLOOKUP(Table1[[#This Row],[Reference]],metron,11,FALSE)</f>
        <v>1.4888836329233679</v>
      </c>
      <c r="BV1084">
        <f>VLOOKUP(Table1[[#This Row],[Reference]],metron,12,FALSE)</f>
        <v>1.0516792809839171</v>
      </c>
    </row>
    <row r="1085" spans="1:74" x14ac:dyDescent="0.45">
      <c r="A1085" t="s">
        <v>5399</v>
      </c>
      <c r="B1085">
        <v>1645401900</v>
      </c>
      <c r="C1085" s="3" t="s">
        <v>5211</v>
      </c>
      <c r="D1085" t="s">
        <v>65</v>
      </c>
      <c r="E1085" t="s">
        <v>66</v>
      </c>
      <c r="F1085" t="s">
        <v>97</v>
      </c>
      <c r="G1085" t="s">
        <v>77</v>
      </c>
      <c r="H1085" t="s">
        <v>3808</v>
      </c>
      <c r="I1085">
        <f>MROUND(Table1[[#This Row],[Prob_H]]*100,2)/100</f>
        <v>0.32</v>
      </c>
      <c r="J1085">
        <f>1/Table1[[#This Row],[odds_ft_home_team_win]]-Table1[[#This Row],[Margin/3]]</f>
        <v>0.31556775509426055</v>
      </c>
      <c r="K1085">
        <f>1/Table1[[#This Row],[odds_ft_draw]]-Table1[[#This Row],[Margin/3]]</f>
        <v>0.26924763157393111</v>
      </c>
      <c r="L1085">
        <f>1/Table1[[#This Row],[odds_ft_away_team_win]]-Table1[[#This Row],[Margin/3]]</f>
        <v>0.41518461333180839</v>
      </c>
      <c r="M1085">
        <v>6</v>
      </c>
      <c r="N1085">
        <v>1.6</v>
      </c>
      <c r="O1085">
        <v>1.36</v>
      </c>
      <c r="P1085">
        <v>1.17</v>
      </c>
      <c r="Q1085">
        <v>1.5</v>
      </c>
      <c r="R1085" t="str" cm="1">
        <f t="array" ref="R10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85">
        <v>1</v>
      </c>
      <c r="T1085">
        <v>4</v>
      </c>
      <c r="U1085">
        <v>5</v>
      </c>
      <c r="V1085">
        <v>2</v>
      </c>
      <c r="W1085">
        <v>1</v>
      </c>
      <c r="X1085">
        <v>1</v>
      </c>
      <c r="Y1085">
        <v>20</v>
      </c>
      <c r="Z1085" t="s">
        <v>5212</v>
      </c>
      <c r="AA1085">
        <v>1</v>
      </c>
      <c r="AB1085">
        <v>5</v>
      </c>
      <c r="AC1085">
        <v>3</v>
      </c>
      <c r="AD1085">
        <v>0</v>
      </c>
      <c r="AE1085">
        <v>4</v>
      </c>
      <c r="AF1085">
        <v>0</v>
      </c>
      <c r="AG1085">
        <v>2</v>
      </c>
      <c r="AH1085">
        <v>1</v>
      </c>
      <c r="AI1085">
        <v>2</v>
      </c>
      <c r="AJ1085">
        <v>2</v>
      </c>
      <c r="AK1085">
        <v>10</v>
      </c>
      <c r="AL1085">
        <v>4</v>
      </c>
      <c r="AM1085">
        <v>5</v>
      </c>
      <c r="AN1085">
        <v>2</v>
      </c>
      <c r="AO1085">
        <v>5</v>
      </c>
      <c r="AP1085">
        <v>2</v>
      </c>
      <c r="AQ1085">
        <v>17</v>
      </c>
      <c r="AR1085">
        <v>14</v>
      </c>
      <c r="AS1085">
        <v>45</v>
      </c>
      <c r="AT1085">
        <v>55</v>
      </c>
      <c r="AU1085">
        <v>0</v>
      </c>
      <c r="AV1085">
        <v>0</v>
      </c>
      <c r="AW1085">
        <v>2.59</v>
      </c>
      <c r="AX1085">
        <v>77</v>
      </c>
      <c r="AY1085">
        <v>77</v>
      </c>
      <c r="AZ1085">
        <v>53</v>
      </c>
      <c r="BA1085">
        <v>29</v>
      </c>
      <c r="BB1085">
        <v>5</v>
      </c>
      <c r="BC1085">
        <v>48</v>
      </c>
      <c r="BD1085">
        <v>72</v>
      </c>
      <c r="BE1085">
        <v>39</v>
      </c>
      <c r="BF1085">
        <v>58</v>
      </c>
      <c r="BG1085">
        <v>7.68</v>
      </c>
      <c r="BH1085">
        <v>6.27</v>
      </c>
      <c r="BI1085">
        <v>2.9</v>
      </c>
      <c r="BJ1085">
        <v>3.35</v>
      </c>
      <c r="BK1085">
        <v>2.25</v>
      </c>
      <c r="BL1085">
        <f>1/Table1[[#This Row],[odds_ft_home_team_win]]+1/Table1[[#This Row],[odds_ft_draw]]+1/Table1[[#This Row],[odds_ft_away_team_win]]-1</f>
        <v>8.7779493337908132E-2</v>
      </c>
      <c r="BM1085">
        <f>Table1[[#This Row],[Margin]]/3</f>
        <v>2.9259831112636043E-2</v>
      </c>
      <c r="BN1085">
        <v>1.3</v>
      </c>
      <c r="BO1085">
        <v>1.93</v>
      </c>
      <c r="BP1085">
        <v>3.5</v>
      </c>
      <c r="BQ1085">
        <v>6</v>
      </c>
      <c r="BR1085">
        <v>1.75</v>
      </c>
      <c r="BS1085">
        <v>2</v>
      </c>
      <c r="BT1085" t="s">
        <v>3813</v>
      </c>
      <c r="BU1085">
        <f>VLOOKUP(Table1[[#This Row],[Reference]],metron,11,FALSE)</f>
        <v>1.210167055864918</v>
      </c>
      <c r="BV1085">
        <f>VLOOKUP(Table1[[#This Row],[Reference]],metron,12,FALSE)</f>
        <v>1.3211783725525419</v>
      </c>
    </row>
    <row r="1086" spans="1:74" hidden="1" x14ac:dyDescent="0.45">
      <c r="A1086" t="s">
        <v>5399</v>
      </c>
      <c r="B1086">
        <v>1645408800</v>
      </c>
      <c r="C1086" s="3" t="s">
        <v>5213</v>
      </c>
      <c r="D1086" t="s">
        <v>65</v>
      </c>
      <c r="E1086" t="s">
        <v>66</v>
      </c>
      <c r="F1086" t="s">
        <v>93</v>
      </c>
      <c r="G1086" t="s">
        <v>94</v>
      </c>
      <c r="H1086" t="s">
        <v>66</v>
      </c>
      <c r="I1086">
        <f>MROUND(Table1[[#This Row],[Prob_H]]*100,2)/100</f>
        <v>0.48</v>
      </c>
      <c r="J1086">
        <f>1/Table1[[#This Row],[odds_ft_home_team_win]]-Table1[[#This Row],[Margin/3]]</f>
        <v>0.47908861614445369</v>
      </c>
      <c r="K1086">
        <f>1/Table1[[#This Row],[odds_ft_draw]]-Table1[[#This Row],[Margin/3]]</f>
        <v>0.27916671063879189</v>
      </c>
      <c r="L1086">
        <f>1/Table1[[#This Row],[odds_ft_away_team_win]]-Table1[[#This Row],[Margin/3]]</f>
        <v>0.24174467321675444</v>
      </c>
      <c r="M1086">
        <v>6</v>
      </c>
      <c r="N1086">
        <v>1.71</v>
      </c>
      <c r="O1086">
        <v>1.38</v>
      </c>
      <c r="P1086">
        <v>1.55</v>
      </c>
      <c r="Q1086">
        <v>1.1000000000000001</v>
      </c>
      <c r="R1086" t="str" cm="1">
        <f t="array" ref="R10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AA1086">
        <v>2</v>
      </c>
      <c r="AB1086">
        <v>4</v>
      </c>
      <c r="AC1086">
        <v>2</v>
      </c>
      <c r="AD1086">
        <v>0</v>
      </c>
      <c r="AE1086">
        <v>1</v>
      </c>
      <c r="AF1086">
        <v>0</v>
      </c>
      <c r="AG1086">
        <v>1</v>
      </c>
      <c r="AH1086">
        <v>1</v>
      </c>
      <c r="AI1086">
        <v>0</v>
      </c>
      <c r="AJ1086">
        <v>1</v>
      </c>
      <c r="AK1086">
        <v>6</v>
      </c>
      <c r="AL1086">
        <v>13</v>
      </c>
      <c r="AM1086">
        <v>5</v>
      </c>
      <c r="AN1086">
        <v>8</v>
      </c>
      <c r="AO1086">
        <v>1</v>
      </c>
      <c r="AP1086">
        <v>5</v>
      </c>
      <c r="AQ1086">
        <v>7</v>
      </c>
      <c r="AR1086">
        <v>13</v>
      </c>
      <c r="AS1086">
        <v>50</v>
      </c>
      <c r="AT1086">
        <v>50</v>
      </c>
      <c r="AU1086">
        <v>0</v>
      </c>
      <c r="AV1086">
        <v>0</v>
      </c>
      <c r="AW1086">
        <v>1.98</v>
      </c>
      <c r="AX1086">
        <v>38</v>
      </c>
      <c r="AY1086">
        <v>64</v>
      </c>
      <c r="AZ1086">
        <v>34</v>
      </c>
      <c r="BA1086">
        <v>12</v>
      </c>
      <c r="BB1086">
        <v>0</v>
      </c>
      <c r="BC1086">
        <v>15</v>
      </c>
      <c r="BD1086">
        <v>60</v>
      </c>
      <c r="BE1086">
        <v>26</v>
      </c>
      <c r="BF1086">
        <v>86</v>
      </c>
      <c r="BG1086">
        <v>8.27</v>
      </c>
      <c r="BH1086">
        <v>5.38</v>
      </c>
      <c r="BI1086">
        <v>1.97</v>
      </c>
      <c r="BJ1086">
        <v>3.25</v>
      </c>
      <c r="BK1086">
        <v>3.7</v>
      </c>
      <c r="BL1086">
        <f>1/Table1[[#This Row],[odds_ft_home_team_win]]+1/Table1[[#This Row],[odds_ft_draw]]+1/Table1[[#This Row],[odds_ft_away_team_win]]-1</f>
        <v>8.5576791160547394E-2</v>
      </c>
      <c r="BM1086">
        <f>Table1[[#This Row],[Margin]]/3</f>
        <v>2.8525597053515799E-2</v>
      </c>
      <c r="BN1086">
        <v>1.44</v>
      </c>
      <c r="BO1086">
        <v>2.3199999999999998</v>
      </c>
      <c r="BP1086">
        <v>4.5</v>
      </c>
      <c r="BQ1086">
        <v>8</v>
      </c>
      <c r="BR1086">
        <v>2</v>
      </c>
      <c r="BS1086">
        <v>1.75</v>
      </c>
      <c r="BT1086" t="s">
        <v>3790</v>
      </c>
      <c r="BU1086">
        <f>VLOOKUP(Table1[[#This Row],[Reference]],metron,11,FALSE)</f>
        <v>1.510877192982456</v>
      </c>
      <c r="BV1086">
        <f>VLOOKUP(Table1[[#This Row],[Reference]],metron,12,FALSE)</f>
        <v>1.0163157894736841</v>
      </c>
    </row>
    <row r="1087" spans="1:74" hidden="1" x14ac:dyDescent="0.45">
      <c r="A1087" t="s">
        <v>5418</v>
      </c>
      <c r="B1087">
        <v>1346459400</v>
      </c>
      <c r="C1087" s="3" t="s">
        <v>180</v>
      </c>
      <c r="D1087" t="s">
        <v>65</v>
      </c>
      <c r="E1087" t="s">
        <v>66</v>
      </c>
      <c r="F1087" t="s">
        <v>72</v>
      </c>
      <c r="G1087" t="s">
        <v>67</v>
      </c>
      <c r="H1087" t="s">
        <v>66</v>
      </c>
      <c r="I1087">
        <f>MROUND(Table1[[#This Row],[Prob_H]]*100,2)/100</f>
        <v>0.52</v>
      </c>
      <c r="J1087">
        <f>1/Table1[[#This Row],[odds_ft_home_team_win]]-Table1[[#This Row],[Margin/3]]</f>
        <v>0.5167657706357397</v>
      </c>
      <c r="K1087">
        <f>1/Table1[[#This Row],[odds_ft_draw]]-Table1[[#This Row],[Margin/3]]</f>
        <v>0.27056202597998269</v>
      </c>
      <c r="L1087">
        <f>1/Table1[[#This Row],[odds_ft_away_team_win]]-Table1[[#This Row],[Margin/3]]</f>
        <v>0.21267220338427772</v>
      </c>
      <c r="M1087">
        <v>7</v>
      </c>
      <c r="N1087">
        <v>3</v>
      </c>
      <c r="O1087">
        <v>0.33</v>
      </c>
      <c r="P1087">
        <v>1.95</v>
      </c>
      <c r="Q1087">
        <v>0.53</v>
      </c>
      <c r="R1087" t="str" cm="1">
        <f t="array" ref="R10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87">
        <v>2</v>
      </c>
      <c r="T1087">
        <v>0</v>
      </c>
      <c r="U1087">
        <v>2</v>
      </c>
      <c r="V1087">
        <v>1</v>
      </c>
      <c r="W1087">
        <v>1</v>
      </c>
      <c r="X1087">
        <v>0</v>
      </c>
      <c r="Y1087" t="s">
        <v>181</v>
      </c>
      <c r="AA1087">
        <v>-1</v>
      </c>
      <c r="AB1087">
        <v>-1</v>
      </c>
      <c r="AC1087">
        <v>1</v>
      </c>
      <c r="AD1087">
        <v>0</v>
      </c>
      <c r="AE1087">
        <v>2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-1</v>
      </c>
      <c r="AL1087">
        <v>-1</v>
      </c>
      <c r="AM1087">
        <v>-1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0</v>
      </c>
      <c r="AV1087">
        <v>0</v>
      </c>
      <c r="AW1087">
        <v>2.84</v>
      </c>
      <c r="AX1087">
        <v>67</v>
      </c>
      <c r="AY1087">
        <v>84</v>
      </c>
      <c r="AZ1087">
        <v>50</v>
      </c>
      <c r="BA1087">
        <v>17</v>
      </c>
      <c r="BB1087">
        <v>17</v>
      </c>
      <c r="BC1087">
        <v>50</v>
      </c>
      <c r="BD1087">
        <v>100</v>
      </c>
      <c r="BE1087">
        <v>17</v>
      </c>
      <c r="BF1087">
        <v>67</v>
      </c>
      <c r="BG1087">
        <v>0</v>
      </c>
      <c r="BH1087">
        <v>4.66</v>
      </c>
      <c r="BI1087">
        <v>1.9</v>
      </c>
      <c r="BJ1087">
        <v>3.57</v>
      </c>
      <c r="BK1087">
        <v>4.5</v>
      </c>
      <c r="BL1087">
        <f>1/Table1[[#This Row],[odds_ft_home_team_win]]+1/Table1[[#This Row],[odds_ft_draw]]+1/Table1[[#This Row],[odds_ft_away_team_win]]-1</f>
        <v>2.8650056513833455E-2</v>
      </c>
      <c r="BM1087">
        <f>Table1[[#This Row],[Margin]]/3</f>
        <v>9.550018837944485E-3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 t="s">
        <v>75</v>
      </c>
      <c r="BU1087">
        <f>VLOOKUP(Table1[[#This Row],[Reference]],metron,11,FALSE)</f>
        <v>1.625948039373891</v>
      </c>
      <c r="BV1087">
        <f>VLOOKUP(Table1[[#This Row],[Reference]],metron,12,FALSE)</f>
        <v>0.97079231886396644</v>
      </c>
    </row>
    <row r="1088" spans="1:74" hidden="1" x14ac:dyDescent="0.45">
      <c r="A1088" t="s">
        <v>5418</v>
      </c>
      <c r="B1088">
        <v>1346536800</v>
      </c>
      <c r="C1088" s="3" t="s">
        <v>183</v>
      </c>
      <c r="D1088" t="s">
        <v>65</v>
      </c>
      <c r="E1088" t="s">
        <v>66</v>
      </c>
      <c r="F1088" t="s">
        <v>77</v>
      </c>
      <c r="G1088" t="s">
        <v>103</v>
      </c>
      <c r="H1088" t="s">
        <v>66</v>
      </c>
      <c r="I1088">
        <f>MROUND(Table1[[#This Row],[Prob_H]]*100,2)/100</f>
        <v>0.5</v>
      </c>
      <c r="J1088">
        <f>1/Table1[[#This Row],[odds_ft_home_team_win]]-Table1[[#This Row],[Margin/3]]</f>
        <v>0.50524972316974182</v>
      </c>
      <c r="K1088">
        <f>1/Table1[[#This Row],[odds_ft_draw]]-Table1[[#This Row],[Margin/3]]</f>
        <v>0.26911541458251603</v>
      </c>
      <c r="L1088">
        <f>1/Table1[[#This Row],[odds_ft_away_team_win]]-Table1[[#This Row],[Margin/3]]</f>
        <v>0.22563486224774212</v>
      </c>
      <c r="M1088">
        <v>7</v>
      </c>
      <c r="N1088">
        <v>1</v>
      </c>
      <c r="O1088">
        <v>1.33</v>
      </c>
      <c r="P1088">
        <v>1.95</v>
      </c>
      <c r="Q1088">
        <v>0.53</v>
      </c>
      <c r="R1088" t="str" cm="1">
        <f t="array" ref="R10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88">
        <v>1</v>
      </c>
      <c r="T1088">
        <v>1</v>
      </c>
      <c r="U1088">
        <v>2</v>
      </c>
      <c r="V1088">
        <v>1</v>
      </c>
      <c r="W1088">
        <v>0</v>
      </c>
      <c r="X1088">
        <v>1</v>
      </c>
      <c r="Y1088" t="s">
        <v>184</v>
      </c>
      <c r="Z1088">
        <v>25</v>
      </c>
      <c r="AA1088">
        <v>-1</v>
      </c>
      <c r="AB1088">
        <v>-1</v>
      </c>
      <c r="AC1088">
        <v>3</v>
      </c>
      <c r="AD1088">
        <v>0</v>
      </c>
      <c r="AE1088">
        <v>2</v>
      </c>
      <c r="AF1088">
        <v>0</v>
      </c>
      <c r="AG1088">
        <v>1</v>
      </c>
      <c r="AH1088">
        <v>2</v>
      </c>
      <c r="AI1088">
        <v>1</v>
      </c>
      <c r="AJ1088">
        <v>1</v>
      </c>
      <c r="AK1088">
        <v>-1</v>
      </c>
      <c r="AL1088">
        <v>-1</v>
      </c>
      <c r="AM1088">
        <v>-1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0</v>
      </c>
      <c r="AV1088">
        <v>0</v>
      </c>
      <c r="AW1088">
        <v>0.67</v>
      </c>
      <c r="AX1088">
        <v>17</v>
      </c>
      <c r="AY1088">
        <v>17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17</v>
      </c>
      <c r="BF1088">
        <v>50</v>
      </c>
      <c r="BG1088">
        <v>0</v>
      </c>
      <c r="BH1088">
        <v>5</v>
      </c>
      <c r="BI1088">
        <v>1.94</v>
      </c>
      <c r="BJ1088">
        <v>3.58</v>
      </c>
      <c r="BK1088">
        <v>4.24</v>
      </c>
      <c r="BL1088">
        <f>1/Table1[[#This Row],[odds_ft_home_team_win]]+1/Table1[[#This Row],[odds_ft_draw]]+1/Table1[[#This Row],[odds_ft_away_team_win]]-1</f>
        <v>3.0642583068094309E-2</v>
      </c>
      <c r="BM1088">
        <f>Table1[[#This Row],[Margin]]/3</f>
        <v>1.0214194356031436E-2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 t="s">
        <v>79</v>
      </c>
      <c r="BU1088">
        <f>VLOOKUP(Table1[[#This Row],[Reference]],metron,11,FALSE)</f>
        <v>1.5342708579532029</v>
      </c>
      <c r="BV1088">
        <f>VLOOKUP(Table1[[#This Row],[Reference]],metron,12,FALSE)</f>
        <v>0.98593713070196176</v>
      </c>
    </row>
    <row r="1089" spans="1:74" hidden="1" x14ac:dyDescent="0.45">
      <c r="A1089" t="s">
        <v>5418</v>
      </c>
      <c r="B1089">
        <v>1346536800</v>
      </c>
      <c r="C1089" s="3" t="s">
        <v>183</v>
      </c>
      <c r="D1089" t="s">
        <v>65</v>
      </c>
      <c r="E1089" t="s">
        <v>66</v>
      </c>
      <c r="F1089" t="s">
        <v>80</v>
      </c>
      <c r="G1089" t="s">
        <v>102</v>
      </c>
      <c r="H1089" t="s">
        <v>66</v>
      </c>
      <c r="I1089">
        <f>MROUND(Table1[[#This Row],[Prob_H]]*100,2)/100</f>
        <v>0.3</v>
      </c>
      <c r="J1089">
        <f>1/Table1[[#This Row],[odds_ft_home_team_win]]-Table1[[#This Row],[Margin/3]]</f>
        <v>0.3095719569780091</v>
      </c>
      <c r="K1089">
        <f>1/Table1[[#This Row],[odds_ft_draw]]-Table1[[#This Row],[Margin/3]]</f>
        <v>0.27661609037603357</v>
      </c>
      <c r="L1089">
        <f>1/Table1[[#This Row],[odds_ft_away_team_win]]-Table1[[#This Row],[Margin/3]]</f>
        <v>0.41381195264595738</v>
      </c>
      <c r="M1089">
        <v>7</v>
      </c>
      <c r="N1089">
        <v>0</v>
      </c>
      <c r="O1089">
        <v>1.33</v>
      </c>
      <c r="P1089">
        <v>0.88</v>
      </c>
      <c r="Q1089">
        <v>0.82</v>
      </c>
      <c r="R1089" t="str" cm="1">
        <f t="array" ref="R10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89">
        <v>0</v>
      </c>
      <c r="T1089">
        <v>1</v>
      </c>
      <c r="U1089">
        <v>1</v>
      </c>
      <c r="V1089">
        <v>1</v>
      </c>
      <c r="W1089">
        <v>0</v>
      </c>
      <c r="X1089">
        <v>1</v>
      </c>
      <c r="Z1089">
        <v>17</v>
      </c>
      <c r="AA1089">
        <v>-1</v>
      </c>
      <c r="AB1089">
        <v>-1</v>
      </c>
      <c r="AC1089">
        <v>5</v>
      </c>
      <c r="AD1089">
        <v>0</v>
      </c>
      <c r="AE1089">
        <v>3</v>
      </c>
      <c r="AF1089">
        <v>0</v>
      </c>
      <c r="AG1089">
        <v>1</v>
      </c>
      <c r="AH1089">
        <v>4</v>
      </c>
      <c r="AI1089">
        <v>0</v>
      </c>
      <c r="AJ1089">
        <v>3</v>
      </c>
      <c r="AK1089">
        <v>-1</v>
      </c>
      <c r="AL1089">
        <v>-1</v>
      </c>
      <c r="AM1089">
        <v>-1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0</v>
      </c>
      <c r="AV1089">
        <v>0</v>
      </c>
      <c r="AW1089">
        <v>2.5</v>
      </c>
      <c r="AX1089">
        <v>50</v>
      </c>
      <c r="AY1089">
        <v>84</v>
      </c>
      <c r="AZ1089">
        <v>50</v>
      </c>
      <c r="BA1089">
        <v>17</v>
      </c>
      <c r="BB1089">
        <v>0</v>
      </c>
      <c r="BC1089">
        <v>17</v>
      </c>
      <c r="BD1089">
        <v>50</v>
      </c>
      <c r="BE1089">
        <v>34</v>
      </c>
      <c r="BF1089">
        <v>100</v>
      </c>
      <c r="BG1089">
        <v>0</v>
      </c>
      <c r="BH1089">
        <v>5.34</v>
      </c>
      <c r="BI1089">
        <v>3.13</v>
      </c>
      <c r="BJ1089">
        <v>3.49</v>
      </c>
      <c r="BK1089">
        <v>2.36</v>
      </c>
      <c r="BL1089">
        <f>1/Table1[[#This Row],[odds_ft_home_team_win]]+1/Table1[[#This Row],[odds_ft_draw]]+1/Table1[[#This Row],[odds_ft_away_team_win]]-1</f>
        <v>2.9750582740094123E-2</v>
      </c>
      <c r="BM1089">
        <f>Table1[[#This Row],[Margin]]/3</f>
        <v>9.9168609133647081E-3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t="s">
        <v>83</v>
      </c>
      <c r="BU1089">
        <f>VLOOKUP(Table1[[#This Row],[Reference]],metron,11,FALSE)</f>
        <v>1.1805091283106199</v>
      </c>
      <c r="BV1089">
        <f>VLOOKUP(Table1[[#This Row],[Reference]],metron,12,FALSE)</f>
        <v>1.3921316533813319</v>
      </c>
    </row>
    <row r="1090" spans="1:74" hidden="1" x14ac:dyDescent="0.45">
      <c r="A1090" t="s">
        <v>5418</v>
      </c>
      <c r="B1090">
        <v>1346544000</v>
      </c>
      <c r="C1090" s="3" t="s">
        <v>185</v>
      </c>
      <c r="D1090" t="s">
        <v>65</v>
      </c>
      <c r="E1090" t="s">
        <v>66</v>
      </c>
      <c r="F1090" t="s">
        <v>88</v>
      </c>
      <c r="G1090" t="s">
        <v>68</v>
      </c>
      <c r="H1090" t="s">
        <v>66</v>
      </c>
      <c r="I1090">
        <f>MROUND(Table1[[#This Row],[Prob_H]]*100,2)/100</f>
        <v>0.42</v>
      </c>
      <c r="J1090">
        <f>1/Table1[[#This Row],[odds_ft_home_team_win]]-Table1[[#This Row],[Margin/3]]</f>
        <v>0.41546239217241016</v>
      </c>
      <c r="K1090">
        <f>1/Table1[[#This Row],[odds_ft_draw]]-Table1[[#This Row],[Margin/3]]</f>
        <v>0.28404812433761667</v>
      </c>
      <c r="L1090">
        <f>1/Table1[[#This Row],[odds_ft_away_team_win]]-Table1[[#This Row],[Margin/3]]</f>
        <v>0.30048948348997323</v>
      </c>
      <c r="M1090">
        <v>7</v>
      </c>
      <c r="N1090">
        <v>1.33</v>
      </c>
      <c r="O1090">
        <v>1.33</v>
      </c>
      <c r="P1090">
        <v>1.84</v>
      </c>
      <c r="Q1090">
        <v>1.61</v>
      </c>
      <c r="R1090" t="str" cm="1">
        <f t="array" ref="R10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0">
        <v>3</v>
      </c>
      <c r="T1090">
        <v>1</v>
      </c>
      <c r="U1090">
        <v>4</v>
      </c>
      <c r="V1090">
        <v>3</v>
      </c>
      <c r="W1090">
        <v>2</v>
      </c>
      <c r="X1090">
        <v>1</v>
      </c>
      <c r="Y1090" t="s">
        <v>186</v>
      </c>
      <c r="Z1090">
        <v>37</v>
      </c>
      <c r="AA1090">
        <v>-1</v>
      </c>
      <c r="AB1090">
        <v>-1</v>
      </c>
      <c r="AC1090">
        <v>3</v>
      </c>
      <c r="AD1090">
        <v>0</v>
      </c>
      <c r="AE1090">
        <v>1</v>
      </c>
      <c r="AF1090">
        <v>0</v>
      </c>
      <c r="AG1090">
        <v>2</v>
      </c>
      <c r="AH1090">
        <v>1</v>
      </c>
      <c r="AI1090">
        <v>1</v>
      </c>
      <c r="AJ1090">
        <v>0</v>
      </c>
      <c r="AK1090">
        <v>-1</v>
      </c>
      <c r="AL1090">
        <v>-1</v>
      </c>
      <c r="AM1090">
        <v>-1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0</v>
      </c>
      <c r="AV1090">
        <v>0</v>
      </c>
      <c r="AW1090">
        <v>2.83</v>
      </c>
      <c r="AX1090">
        <v>67</v>
      </c>
      <c r="AY1090">
        <v>84</v>
      </c>
      <c r="AZ1090">
        <v>84</v>
      </c>
      <c r="BA1090">
        <v>33</v>
      </c>
      <c r="BB1090">
        <v>0</v>
      </c>
      <c r="BC1090">
        <v>67</v>
      </c>
      <c r="BD1090">
        <v>84</v>
      </c>
      <c r="BE1090">
        <v>34</v>
      </c>
      <c r="BF1090">
        <v>67</v>
      </c>
      <c r="BG1090">
        <v>0</v>
      </c>
      <c r="BH1090">
        <v>1.33</v>
      </c>
      <c r="BI1090">
        <v>2.35</v>
      </c>
      <c r="BJ1090">
        <v>3.4</v>
      </c>
      <c r="BK1090">
        <v>3.22</v>
      </c>
      <c r="BL1090">
        <f>1/Table1[[#This Row],[odds_ft_home_team_win]]+1/Table1[[#This Row],[odds_ft_draw]]+1/Table1[[#This Row],[odds_ft_away_team_win]]-1</f>
        <v>3.0208568163620608E-2</v>
      </c>
      <c r="BM1090">
        <f>Table1[[#This Row],[Margin]]/3</f>
        <v>1.0069522721206869E-2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t="s">
        <v>91</v>
      </c>
      <c r="BU1090">
        <f>VLOOKUP(Table1[[#This Row],[Reference]],metron,11,FALSE)</f>
        <v>1.396960958296362</v>
      </c>
      <c r="BV1090">
        <f>VLOOKUP(Table1[[#This Row],[Reference]],metron,12,FALSE)</f>
        <v>1.091503992901508</v>
      </c>
    </row>
    <row r="1091" spans="1:74" hidden="1" x14ac:dyDescent="0.45">
      <c r="A1091" t="s">
        <v>5412</v>
      </c>
      <c r="B1091">
        <v>1443373200</v>
      </c>
      <c r="C1091" s="3" t="s">
        <v>1794</v>
      </c>
      <c r="D1091" t="s">
        <v>65</v>
      </c>
      <c r="E1091" t="s">
        <v>66</v>
      </c>
      <c r="F1091" t="s">
        <v>94</v>
      </c>
      <c r="G1091" t="s">
        <v>68</v>
      </c>
      <c r="H1091" t="s">
        <v>66</v>
      </c>
      <c r="I1091" t="e">
        <f>MROUND(Table1[[#This Row],[Prob_H]]*100,2)/100</f>
        <v>#DIV/0!</v>
      </c>
      <c r="J1091" t="e">
        <f>1/Table1[[#This Row],[odds_ft_home_team_win]]-Table1[[#This Row],[Margin/3]]</f>
        <v>#DIV/0!</v>
      </c>
      <c r="K1091" t="e">
        <f>1/Table1[[#This Row],[odds_ft_draw]]-Table1[[#This Row],[Margin/3]]</f>
        <v>#DIV/0!</v>
      </c>
      <c r="L1091" t="e">
        <f>1/Table1[[#This Row],[odds_ft_away_team_win]]-Table1[[#This Row],[Margin/3]]</f>
        <v>#DIV/0!</v>
      </c>
      <c r="M1091">
        <v>10</v>
      </c>
      <c r="N1091">
        <v>3</v>
      </c>
      <c r="O1091">
        <v>1.5</v>
      </c>
      <c r="P1091">
        <v>2</v>
      </c>
      <c r="Q1091">
        <v>1.48</v>
      </c>
      <c r="R1091" t="str" cm="1">
        <f t="array" ref="R10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1">
        <v>1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53</v>
      </c>
      <c r="AA1091">
        <v>1</v>
      </c>
      <c r="AB1091">
        <v>0</v>
      </c>
      <c r="AC1091">
        <v>4</v>
      </c>
      <c r="AD1091">
        <v>0</v>
      </c>
      <c r="AE1091">
        <v>3</v>
      </c>
      <c r="AF1091">
        <v>2</v>
      </c>
      <c r="AG1091">
        <v>1</v>
      </c>
      <c r="AH1091">
        <v>3</v>
      </c>
      <c r="AI1091">
        <v>1</v>
      </c>
      <c r="AJ1091">
        <v>4</v>
      </c>
      <c r="AK1091">
        <v>12</v>
      </c>
      <c r="AL1091">
        <v>8</v>
      </c>
      <c r="AM1091">
        <v>7</v>
      </c>
      <c r="AN1091">
        <v>2</v>
      </c>
      <c r="AO1091">
        <v>5</v>
      </c>
      <c r="AP1091">
        <v>6</v>
      </c>
      <c r="AQ1091">
        <v>10</v>
      </c>
      <c r="AR1091">
        <v>19</v>
      </c>
      <c r="AS1091">
        <v>47</v>
      </c>
      <c r="AT1091">
        <v>53</v>
      </c>
      <c r="AU1091">
        <v>0</v>
      </c>
      <c r="AV1091">
        <v>0</v>
      </c>
      <c r="AW1091">
        <v>2.63</v>
      </c>
      <c r="AX1091">
        <v>25</v>
      </c>
      <c r="AY1091">
        <v>75</v>
      </c>
      <c r="AZ1091">
        <v>63</v>
      </c>
      <c r="BA1091">
        <v>13</v>
      </c>
      <c r="BB1091">
        <v>13</v>
      </c>
      <c r="BC1091">
        <v>50</v>
      </c>
      <c r="BD1091">
        <v>75</v>
      </c>
      <c r="BE1091">
        <v>25</v>
      </c>
      <c r="BF1091">
        <v>63</v>
      </c>
      <c r="BG1091">
        <v>9.75</v>
      </c>
      <c r="BH1091">
        <v>3.5</v>
      </c>
      <c r="BI1091">
        <v>0</v>
      </c>
      <c r="BJ1091">
        <v>0</v>
      </c>
      <c r="BK1091">
        <v>0</v>
      </c>
      <c r="BL1091" t="e">
        <f>1/Table1[[#This Row],[odds_ft_home_team_win]]+1/Table1[[#This Row],[odds_ft_draw]]+1/Table1[[#This Row],[odds_ft_away_team_win]]-1</f>
        <v>#DIV/0!</v>
      </c>
      <c r="BM1091" t="e">
        <f>Table1[[#This Row],[Margin]]/3</f>
        <v>#DIV/0!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 t="s">
        <v>124</v>
      </c>
      <c r="BU1091" t="e">
        <f>VLOOKUP(Table1[[#This Row],[Reference]],metron,11,FALSE)</f>
        <v>#DIV/0!</v>
      </c>
      <c r="BV1091" t="e">
        <f>VLOOKUP(Table1[[#This Row],[Reference]],metron,12,FALSE)</f>
        <v>#DIV/0!</v>
      </c>
    </row>
    <row r="1092" spans="1:74" hidden="1" x14ac:dyDescent="0.45">
      <c r="A1092" t="s">
        <v>5418</v>
      </c>
      <c r="B1092">
        <v>1346544000</v>
      </c>
      <c r="C1092" s="3" t="s">
        <v>185</v>
      </c>
      <c r="D1092" t="s">
        <v>65</v>
      </c>
      <c r="E1092" t="s">
        <v>66</v>
      </c>
      <c r="F1092" t="s">
        <v>85</v>
      </c>
      <c r="G1092" t="s">
        <v>93</v>
      </c>
      <c r="H1092" t="s">
        <v>66</v>
      </c>
      <c r="I1092">
        <f>MROUND(Table1[[#This Row],[Prob_H]]*100,2)/100</f>
        <v>0.62</v>
      </c>
      <c r="J1092">
        <f>1/Table1[[#This Row],[odds_ft_home_team_win]]-Table1[[#This Row],[Margin/3]]</f>
        <v>0.61064125059578311</v>
      </c>
      <c r="K1092">
        <f>1/Table1[[#This Row],[odds_ft_draw]]-Table1[[#This Row],[Margin/3]]</f>
        <v>0.23643681842033651</v>
      </c>
      <c r="L1092">
        <f>1/Table1[[#This Row],[odds_ft_away_team_win]]-Table1[[#This Row],[Margin/3]]</f>
        <v>0.15292193098388043</v>
      </c>
      <c r="M1092">
        <v>7</v>
      </c>
      <c r="N1092">
        <v>1.67</v>
      </c>
      <c r="O1092">
        <v>1.33</v>
      </c>
      <c r="P1092">
        <v>1.8</v>
      </c>
      <c r="Q1092">
        <v>1.1100000000000001</v>
      </c>
      <c r="R1092" t="str" cm="1">
        <f t="array" ref="R10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2">
        <v>1</v>
      </c>
      <c r="T1092">
        <v>1</v>
      </c>
      <c r="U1092">
        <v>2</v>
      </c>
      <c r="V1092">
        <v>1</v>
      </c>
      <c r="W1092">
        <v>1</v>
      </c>
      <c r="X1092">
        <v>0</v>
      </c>
      <c r="Y1092">
        <v>5</v>
      </c>
      <c r="Z1092">
        <v>70</v>
      </c>
      <c r="AA1092">
        <v>-1</v>
      </c>
      <c r="AB1092">
        <v>-1</v>
      </c>
      <c r="AC1092">
        <v>2</v>
      </c>
      <c r="AD1092">
        <v>0</v>
      </c>
      <c r="AE1092">
        <v>4</v>
      </c>
      <c r="AF1092">
        <v>0</v>
      </c>
      <c r="AG1092">
        <v>1</v>
      </c>
      <c r="AH1092">
        <v>1</v>
      </c>
      <c r="AI1092">
        <v>1</v>
      </c>
      <c r="AJ1092">
        <v>3</v>
      </c>
      <c r="AK1092">
        <v>-1</v>
      </c>
      <c r="AL1092">
        <v>-1</v>
      </c>
      <c r="AM1092">
        <v>-1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0</v>
      </c>
      <c r="AV1092">
        <v>0</v>
      </c>
      <c r="AW1092">
        <v>1.84</v>
      </c>
      <c r="AX1092">
        <v>50</v>
      </c>
      <c r="AY1092">
        <v>67</v>
      </c>
      <c r="AZ1092">
        <v>33</v>
      </c>
      <c r="BA1092">
        <v>0</v>
      </c>
      <c r="BB1092">
        <v>0</v>
      </c>
      <c r="BC1092">
        <v>17</v>
      </c>
      <c r="BD1092">
        <v>67</v>
      </c>
      <c r="BE1092">
        <v>17</v>
      </c>
      <c r="BF1092">
        <v>50</v>
      </c>
      <c r="BG1092">
        <v>0</v>
      </c>
      <c r="BH1092">
        <v>3.83</v>
      </c>
      <c r="BI1092">
        <v>1.61</v>
      </c>
      <c r="BJ1092">
        <v>4.05</v>
      </c>
      <c r="BK1092">
        <v>6.12</v>
      </c>
      <c r="BL1092">
        <f>1/Table1[[#This Row],[odds_ft_home_team_win]]+1/Table1[[#This Row],[odds_ft_draw]]+1/Table1[[#This Row],[odds_ft_away_team_win]]-1</f>
        <v>3.1430285479731257E-2</v>
      </c>
      <c r="BM1092">
        <f>Table1[[#This Row],[Margin]]/3</f>
        <v>1.0476761826577086E-2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 t="s">
        <v>87</v>
      </c>
      <c r="BU1092">
        <f>VLOOKUP(Table1[[#This Row],[Reference]],metron,11,FALSE)</f>
        <v>1.8681481481481479</v>
      </c>
      <c r="BV1092">
        <f>VLOOKUP(Table1[[#This Row],[Reference]],metron,12,FALSE)</f>
        <v>0.86851851851851847</v>
      </c>
    </row>
    <row r="1093" spans="1:74" hidden="1" x14ac:dyDescent="0.45">
      <c r="A1093" t="s">
        <v>5418</v>
      </c>
      <c r="B1093">
        <v>1346551200</v>
      </c>
      <c r="C1093" s="3" t="s">
        <v>187</v>
      </c>
      <c r="D1093" t="s">
        <v>65</v>
      </c>
      <c r="E1093" t="s">
        <v>66</v>
      </c>
      <c r="F1093" t="s">
        <v>89</v>
      </c>
      <c r="G1093" t="s">
        <v>81</v>
      </c>
      <c r="H1093" t="s">
        <v>66</v>
      </c>
      <c r="I1093">
        <f>MROUND(Table1[[#This Row],[Prob_H]]*100,2)/100</f>
        <v>0.3</v>
      </c>
      <c r="J1093">
        <f>1/Table1[[#This Row],[odds_ft_home_team_win]]-Table1[[#This Row],[Margin/3]]</f>
        <v>0.3054551901881144</v>
      </c>
      <c r="K1093">
        <f>1/Table1[[#This Row],[odds_ft_draw]]-Table1[[#This Row],[Margin/3]]</f>
        <v>0.27901511797936551</v>
      </c>
      <c r="L1093">
        <f>1/Table1[[#This Row],[odds_ft_away_team_win]]-Table1[[#This Row],[Margin/3]]</f>
        <v>0.41552969183252009</v>
      </c>
      <c r="M1093">
        <v>7</v>
      </c>
      <c r="N1093">
        <v>0.33</v>
      </c>
      <c r="O1093">
        <v>1.33</v>
      </c>
      <c r="P1093">
        <v>0.82</v>
      </c>
      <c r="Q1093">
        <v>0.95</v>
      </c>
      <c r="R1093" t="str" cm="1">
        <f t="array" ref="R10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093">
        <v>0</v>
      </c>
      <c r="T1093">
        <v>2</v>
      </c>
      <c r="U1093">
        <v>2</v>
      </c>
      <c r="V1093">
        <v>1</v>
      </c>
      <c r="W1093">
        <v>0</v>
      </c>
      <c r="X1093">
        <v>1</v>
      </c>
      <c r="Z1093" t="s">
        <v>188</v>
      </c>
      <c r="AA1093">
        <v>-1</v>
      </c>
      <c r="AB1093">
        <v>-1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-1</v>
      </c>
      <c r="AL1093">
        <v>-1</v>
      </c>
      <c r="AM1093">
        <v>-1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0</v>
      </c>
      <c r="AV1093">
        <v>0</v>
      </c>
      <c r="AW1093">
        <v>2.17</v>
      </c>
      <c r="AX1093">
        <v>67</v>
      </c>
      <c r="AY1093">
        <v>84</v>
      </c>
      <c r="AZ1093">
        <v>33</v>
      </c>
      <c r="BA1093">
        <v>0</v>
      </c>
      <c r="BB1093">
        <v>0</v>
      </c>
      <c r="BC1093">
        <v>17</v>
      </c>
      <c r="BD1093">
        <v>67</v>
      </c>
      <c r="BE1093">
        <v>33</v>
      </c>
      <c r="BF1093">
        <v>84</v>
      </c>
      <c r="BG1093">
        <v>0</v>
      </c>
      <c r="BH1093">
        <v>6.34</v>
      </c>
      <c r="BI1093">
        <v>3.17</v>
      </c>
      <c r="BJ1093">
        <v>3.46</v>
      </c>
      <c r="BK1093">
        <v>2.35</v>
      </c>
      <c r="BL1093">
        <f>1/Table1[[#This Row],[odds_ft_home_team_win]]+1/Table1[[#This Row],[odds_ft_draw]]+1/Table1[[#This Row],[odds_ft_away_team_win]]-1</f>
        <v>3.0006669183290757E-2</v>
      </c>
      <c r="BM1093">
        <f>Table1[[#This Row],[Margin]]/3</f>
        <v>1.0002223061096919E-2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 t="s">
        <v>121</v>
      </c>
      <c r="BU1093">
        <f>VLOOKUP(Table1[[#This Row],[Reference]],metron,11,FALSE)</f>
        <v>1.1805091283106199</v>
      </c>
      <c r="BV1093">
        <f>VLOOKUP(Table1[[#This Row],[Reference]],metron,12,FALSE)</f>
        <v>1.3921316533813319</v>
      </c>
    </row>
    <row r="1094" spans="1:74" hidden="1" x14ac:dyDescent="0.45">
      <c r="A1094" t="s">
        <v>5418</v>
      </c>
      <c r="B1094">
        <v>1346605200</v>
      </c>
      <c r="C1094" s="3" t="s">
        <v>189</v>
      </c>
      <c r="D1094" t="s">
        <v>65</v>
      </c>
      <c r="E1094" t="s">
        <v>66</v>
      </c>
      <c r="F1094" t="s">
        <v>97</v>
      </c>
      <c r="G1094" t="s">
        <v>86</v>
      </c>
      <c r="H1094" t="s">
        <v>66</v>
      </c>
      <c r="I1094">
        <f>MROUND(Table1[[#This Row],[Prob_H]]*100,2)/100</f>
        <v>0.42</v>
      </c>
      <c r="J1094">
        <f>1/Table1[[#This Row],[odds_ft_home_team_win]]-Table1[[#This Row],[Margin/3]]</f>
        <v>0.41879813503828595</v>
      </c>
      <c r="K1094">
        <f>1/Table1[[#This Row],[odds_ft_draw]]-Table1[[#This Row],[Margin/3]]</f>
        <v>0.27209946138827745</v>
      </c>
      <c r="L1094">
        <f>1/Table1[[#This Row],[odds_ft_away_team_win]]-Table1[[#This Row],[Margin/3]]</f>
        <v>0.30910240357343655</v>
      </c>
      <c r="M1094">
        <v>7</v>
      </c>
      <c r="N1094">
        <v>3</v>
      </c>
      <c r="O1094">
        <v>1.67</v>
      </c>
      <c r="P1094">
        <v>1.65</v>
      </c>
      <c r="Q1094">
        <v>1.86</v>
      </c>
      <c r="R1094" t="str" cm="1">
        <f t="array" ref="R10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4">
        <v>1</v>
      </c>
      <c r="T1094">
        <v>1</v>
      </c>
      <c r="U1094">
        <v>2</v>
      </c>
      <c r="V1094">
        <v>0</v>
      </c>
      <c r="W1094">
        <v>0</v>
      </c>
      <c r="X1094">
        <v>0</v>
      </c>
      <c r="Y1094">
        <v>70</v>
      </c>
      <c r="Z1094">
        <v>66</v>
      </c>
      <c r="AA1094">
        <v>-1</v>
      </c>
      <c r="AB1094">
        <v>-1</v>
      </c>
      <c r="AC1094">
        <v>1</v>
      </c>
      <c r="AD1094">
        <v>0</v>
      </c>
      <c r="AE1094">
        <v>3</v>
      </c>
      <c r="AF1094">
        <v>1</v>
      </c>
      <c r="AG1094">
        <v>1</v>
      </c>
      <c r="AH1094">
        <v>0</v>
      </c>
      <c r="AI1094">
        <v>1</v>
      </c>
      <c r="AJ1094">
        <v>3</v>
      </c>
      <c r="AK1094">
        <v>-1</v>
      </c>
      <c r="AL1094">
        <v>-1</v>
      </c>
      <c r="AM1094">
        <v>-1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0</v>
      </c>
      <c r="AV1094">
        <v>0</v>
      </c>
      <c r="AW1094">
        <v>2.5</v>
      </c>
      <c r="AX1094">
        <v>50</v>
      </c>
      <c r="AY1094">
        <v>67</v>
      </c>
      <c r="AZ1094">
        <v>67</v>
      </c>
      <c r="BA1094">
        <v>34</v>
      </c>
      <c r="BB1094">
        <v>0</v>
      </c>
      <c r="BC1094">
        <v>67</v>
      </c>
      <c r="BD1094">
        <v>67</v>
      </c>
      <c r="BE1094">
        <v>17</v>
      </c>
      <c r="BF1094">
        <v>67</v>
      </c>
      <c r="BG1094">
        <v>0</v>
      </c>
      <c r="BH1094">
        <v>4.34</v>
      </c>
      <c r="BI1094">
        <v>2.33</v>
      </c>
      <c r="BJ1094">
        <v>3.54</v>
      </c>
      <c r="BK1094">
        <v>3.13</v>
      </c>
      <c r="BL1094">
        <f>1/Table1[[#This Row],[odds_ft_home_team_win]]+1/Table1[[#This Row],[odds_ft_draw]]+1/Table1[[#This Row],[odds_ft_away_team_win]]-1</f>
        <v>3.1159242953811672E-2</v>
      </c>
      <c r="BM1094">
        <f>Table1[[#This Row],[Margin]]/3</f>
        <v>1.0386414317937223E-2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 t="s">
        <v>100</v>
      </c>
      <c r="BU1094">
        <f>VLOOKUP(Table1[[#This Row],[Reference]],metron,11,FALSE)</f>
        <v>1.396960958296362</v>
      </c>
      <c r="BV1094">
        <f>VLOOKUP(Table1[[#This Row],[Reference]],metron,12,FALSE)</f>
        <v>1.091503992901508</v>
      </c>
    </row>
    <row r="1095" spans="1:74" hidden="1" x14ac:dyDescent="0.45">
      <c r="A1095" t="s">
        <v>5418</v>
      </c>
      <c r="B1095">
        <v>1346623200</v>
      </c>
      <c r="C1095" s="3" t="s">
        <v>190</v>
      </c>
      <c r="D1095" t="s">
        <v>65</v>
      </c>
      <c r="E1095" t="s">
        <v>66</v>
      </c>
      <c r="F1095" t="s">
        <v>98</v>
      </c>
      <c r="G1095" t="s">
        <v>73</v>
      </c>
      <c r="H1095" t="s">
        <v>66</v>
      </c>
      <c r="I1095">
        <f>MROUND(Table1[[#This Row],[Prob_H]]*100,2)/100</f>
        <v>0.52</v>
      </c>
      <c r="J1095">
        <f>1/Table1[[#This Row],[odds_ft_home_team_win]]-Table1[[#This Row],[Margin/3]]</f>
        <v>0.51124406064339789</v>
      </c>
      <c r="K1095">
        <f>1/Table1[[#This Row],[odds_ft_draw]]-Table1[[#This Row],[Margin/3]]</f>
        <v>0.2721008681551349</v>
      </c>
      <c r="L1095">
        <f>1/Table1[[#This Row],[odds_ft_away_team_win]]-Table1[[#This Row],[Margin/3]]</f>
        <v>0.21665507120146721</v>
      </c>
      <c r="M1095">
        <v>7</v>
      </c>
      <c r="N1095">
        <v>0.33</v>
      </c>
      <c r="O1095">
        <v>0.33</v>
      </c>
      <c r="P1095">
        <v>1.06</v>
      </c>
      <c r="Q1095">
        <v>1</v>
      </c>
      <c r="R1095" t="str" cm="1">
        <f t="array" ref="R10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5">
        <v>1</v>
      </c>
      <c r="T1095">
        <v>1</v>
      </c>
      <c r="U1095">
        <v>2</v>
      </c>
      <c r="V1095">
        <v>1</v>
      </c>
      <c r="W1095">
        <v>0</v>
      </c>
      <c r="X1095">
        <v>1</v>
      </c>
      <c r="Y1095">
        <v>82</v>
      </c>
      <c r="Z1095">
        <v>32</v>
      </c>
      <c r="AA1095">
        <v>-1</v>
      </c>
      <c r="AB1095">
        <v>-1</v>
      </c>
      <c r="AC1095">
        <v>2</v>
      </c>
      <c r="AD1095">
        <v>0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0</v>
      </c>
      <c r="AK1095">
        <v>-1</v>
      </c>
      <c r="AL1095">
        <v>-1</v>
      </c>
      <c r="AM1095">
        <v>-1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0</v>
      </c>
      <c r="AV1095">
        <v>0</v>
      </c>
      <c r="AW1095">
        <v>2.5</v>
      </c>
      <c r="AX1095">
        <v>50</v>
      </c>
      <c r="AY1095">
        <v>84</v>
      </c>
      <c r="AZ1095">
        <v>50</v>
      </c>
      <c r="BA1095">
        <v>17</v>
      </c>
      <c r="BB1095">
        <v>0</v>
      </c>
      <c r="BC1095">
        <v>34</v>
      </c>
      <c r="BD1095">
        <v>84</v>
      </c>
      <c r="BE1095">
        <v>33</v>
      </c>
      <c r="BF1095">
        <v>100</v>
      </c>
      <c r="BG1095">
        <v>0</v>
      </c>
      <c r="BH1095">
        <v>4.34</v>
      </c>
      <c r="BI1095">
        <v>1.92</v>
      </c>
      <c r="BJ1095">
        <v>3.55</v>
      </c>
      <c r="BK1095">
        <v>4.42</v>
      </c>
      <c r="BL1095">
        <f>1/Table1[[#This Row],[odds_ft_home_team_win]]+1/Table1[[#This Row],[odds_ft_draw]]+1/Table1[[#This Row],[odds_ft_away_team_win]]-1</f>
        <v>2.876781806980655E-2</v>
      </c>
      <c r="BM1095">
        <f>Table1[[#This Row],[Margin]]/3</f>
        <v>9.5892726899355161E-3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t="s">
        <v>128</v>
      </c>
      <c r="BU1095">
        <f>VLOOKUP(Table1[[#This Row],[Reference]],metron,11,FALSE)</f>
        <v>1.625948039373891</v>
      </c>
      <c r="BV1095">
        <f>VLOOKUP(Table1[[#This Row],[Reference]],metron,12,FALSE)</f>
        <v>0.97079231886396644</v>
      </c>
    </row>
    <row r="1096" spans="1:74" hidden="1" x14ac:dyDescent="0.45">
      <c r="A1096" t="s">
        <v>5417</v>
      </c>
      <c r="B1096">
        <v>1360978200</v>
      </c>
      <c r="C1096" s="3" t="s">
        <v>438</v>
      </c>
      <c r="D1096" t="s">
        <v>65</v>
      </c>
      <c r="E1096" t="s">
        <v>66</v>
      </c>
      <c r="F1096" t="s">
        <v>67</v>
      </c>
      <c r="G1096" t="s">
        <v>72</v>
      </c>
      <c r="H1096" t="s">
        <v>66</v>
      </c>
      <c r="I1096">
        <f>MROUND(Table1[[#This Row],[Prob_H]]*100,2)/100</f>
        <v>0.32</v>
      </c>
      <c r="J1096">
        <f>1/Table1[[#This Row],[odds_ft_home_team_win]]-Table1[[#This Row],[Margin/3]]</f>
        <v>0.32034894545067688</v>
      </c>
      <c r="K1096">
        <f>1/Table1[[#This Row],[odds_ft_draw]]-Table1[[#This Row],[Margin/3]]</f>
        <v>0.29042793691321578</v>
      </c>
      <c r="L1096">
        <f>1/Table1[[#This Row],[odds_ft_away_team_win]]-Table1[[#This Row],[Margin/3]]</f>
        <v>0.38922311763610734</v>
      </c>
      <c r="M1096">
        <v>7</v>
      </c>
      <c r="N1096">
        <v>1.73</v>
      </c>
      <c r="O1096">
        <v>1.93</v>
      </c>
      <c r="P1096">
        <v>1.76</v>
      </c>
      <c r="Q1096">
        <v>1.45</v>
      </c>
      <c r="R1096" t="str" cm="1">
        <f t="array" ref="R10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6">
        <v>2</v>
      </c>
      <c r="T1096">
        <v>0</v>
      </c>
      <c r="U1096">
        <v>2</v>
      </c>
      <c r="V1096">
        <v>0</v>
      </c>
      <c r="W1096">
        <v>0</v>
      </c>
      <c r="X1096">
        <v>0</v>
      </c>
      <c r="Y1096" t="s">
        <v>439</v>
      </c>
      <c r="AA1096">
        <v>-1</v>
      </c>
      <c r="AB1096">
        <v>-1</v>
      </c>
      <c r="AC1096">
        <v>4</v>
      </c>
      <c r="AD1096">
        <v>0</v>
      </c>
      <c r="AE1096">
        <v>5</v>
      </c>
      <c r="AF1096">
        <v>1</v>
      </c>
      <c r="AG1096">
        <v>0</v>
      </c>
      <c r="AH1096">
        <v>4</v>
      </c>
      <c r="AI1096">
        <v>1</v>
      </c>
      <c r="AJ1096">
        <v>5</v>
      </c>
      <c r="AK1096">
        <v>-1</v>
      </c>
      <c r="AL1096">
        <v>-1</v>
      </c>
      <c r="AM1096">
        <v>-1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0</v>
      </c>
      <c r="AV1096">
        <v>0</v>
      </c>
      <c r="AW1096">
        <v>2.59</v>
      </c>
      <c r="AX1096">
        <v>45</v>
      </c>
      <c r="AY1096">
        <v>86</v>
      </c>
      <c r="AZ1096">
        <v>51</v>
      </c>
      <c r="BA1096">
        <v>23</v>
      </c>
      <c r="BB1096">
        <v>0</v>
      </c>
      <c r="BC1096">
        <v>27</v>
      </c>
      <c r="BD1096">
        <v>59</v>
      </c>
      <c r="BE1096">
        <v>59</v>
      </c>
      <c r="BF1096">
        <v>75</v>
      </c>
      <c r="BG1096">
        <v>0</v>
      </c>
      <c r="BH1096">
        <v>5.4</v>
      </c>
      <c r="BI1096">
        <v>3.02</v>
      </c>
      <c r="BJ1096">
        <v>3.32</v>
      </c>
      <c r="BK1096">
        <v>2.5</v>
      </c>
      <c r="BL1096">
        <f>1/Table1[[#This Row],[odds_ft_home_team_win]]+1/Table1[[#This Row],[odds_ft_draw]]+1/Table1[[#This Row],[odds_ft_away_team_win]]-1</f>
        <v>3.2330647091677989E-2</v>
      </c>
      <c r="BM1096">
        <f>Table1[[#This Row],[Margin]]/3</f>
        <v>1.0776882363892662E-2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70</v>
      </c>
      <c r="BU1096">
        <f>VLOOKUP(Table1[[#This Row],[Reference]],metron,11,FALSE)</f>
        <v>1.210167055864918</v>
      </c>
      <c r="BV1096">
        <f>VLOOKUP(Table1[[#This Row],[Reference]],metron,12,FALSE)</f>
        <v>1.3211783725525419</v>
      </c>
    </row>
    <row r="1097" spans="1:74" hidden="1" x14ac:dyDescent="0.45">
      <c r="A1097" t="s">
        <v>5417</v>
      </c>
      <c r="B1097">
        <v>1361055600</v>
      </c>
      <c r="C1097" s="3" t="s">
        <v>440</v>
      </c>
      <c r="D1097" t="s">
        <v>65</v>
      </c>
      <c r="E1097" t="s">
        <v>66</v>
      </c>
      <c r="F1097" t="s">
        <v>86</v>
      </c>
      <c r="G1097" t="s">
        <v>97</v>
      </c>
      <c r="H1097" t="s">
        <v>66</v>
      </c>
      <c r="I1097">
        <f>MROUND(Table1[[#This Row],[Prob_H]]*100,2)/100</f>
        <v>0.54</v>
      </c>
      <c r="J1097">
        <f>1/Table1[[#This Row],[odds_ft_home_team_win]]-Table1[[#This Row],[Margin/3]]</f>
        <v>0.54827962390716412</v>
      </c>
      <c r="K1097">
        <f>1/Table1[[#This Row],[odds_ft_draw]]-Table1[[#This Row],[Margin/3]]</f>
        <v>0.2620999700627667</v>
      </c>
      <c r="L1097">
        <f>1/Table1[[#This Row],[odds_ft_away_team_win]]-Table1[[#This Row],[Margin/3]]</f>
        <v>0.18962040603006916</v>
      </c>
      <c r="M1097">
        <v>7</v>
      </c>
      <c r="N1097">
        <v>1.77</v>
      </c>
      <c r="O1097">
        <v>1.6</v>
      </c>
      <c r="P1097">
        <v>1.86</v>
      </c>
      <c r="Q1097">
        <v>1.4</v>
      </c>
      <c r="R1097" t="str" cm="1">
        <f t="array" ref="R10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7">
        <v>2</v>
      </c>
      <c r="T1097">
        <v>2</v>
      </c>
      <c r="U1097">
        <v>4</v>
      </c>
      <c r="V1097">
        <v>2</v>
      </c>
      <c r="W1097">
        <v>1</v>
      </c>
      <c r="X1097">
        <v>1</v>
      </c>
      <c r="Y1097" t="s">
        <v>441</v>
      </c>
      <c r="Z1097" t="s">
        <v>442</v>
      </c>
      <c r="AA1097">
        <v>-1</v>
      </c>
      <c r="AB1097">
        <v>-1</v>
      </c>
      <c r="AC1097">
        <v>1</v>
      </c>
      <c r="AD1097">
        <v>0</v>
      </c>
      <c r="AE1097">
        <v>2</v>
      </c>
      <c r="AF1097">
        <v>0</v>
      </c>
      <c r="AG1097">
        <v>0</v>
      </c>
      <c r="AH1097">
        <v>1</v>
      </c>
      <c r="AI1097">
        <v>0</v>
      </c>
      <c r="AJ1097">
        <v>2</v>
      </c>
      <c r="AK1097">
        <v>-1</v>
      </c>
      <c r="AL1097">
        <v>-1</v>
      </c>
      <c r="AM1097">
        <v>-1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0</v>
      </c>
      <c r="AV1097">
        <v>0</v>
      </c>
      <c r="AW1097">
        <v>2.8</v>
      </c>
      <c r="AX1097">
        <v>57</v>
      </c>
      <c r="AY1097">
        <v>90</v>
      </c>
      <c r="AZ1097">
        <v>58</v>
      </c>
      <c r="BA1097">
        <v>26</v>
      </c>
      <c r="BB1097">
        <v>4</v>
      </c>
      <c r="BC1097">
        <v>49</v>
      </c>
      <c r="BD1097">
        <v>68</v>
      </c>
      <c r="BE1097">
        <v>48</v>
      </c>
      <c r="BF1097">
        <v>83</v>
      </c>
      <c r="BG1097">
        <v>0</v>
      </c>
      <c r="BH1097">
        <v>4.3899999999999997</v>
      </c>
      <c r="BI1097">
        <v>1.79</v>
      </c>
      <c r="BJ1097">
        <v>3.67</v>
      </c>
      <c r="BK1097">
        <v>5</v>
      </c>
      <c r="BL1097">
        <f>1/Table1[[#This Row],[odds_ft_home_team_win]]+1/Table1[[#This Row],[odds_ft_draw]]+1/Table1[[#This Row],[odds_ft_away_team_win]]-1</f>
        <v>3.1138781909792579E-2</v>
      </c>
      <c r="BM1097">
        <f>Table1[[#This Row],[Margin]]/3</f>
        <v>1.0379593969930859E-2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 t="s">
        <v>113</v>
      </c>
      <c r="BU1097">
        <f>VLOOKUP(Table1[[#This Row],[Reference]],metron,11,FALSE)</f>
        <v>1.684957590444867</v>
      </c>
      <c r="BV1097">
        <f>VLOOKUP(Table1[[#This Row],[Reference]],metron,12,FALSE)</f>
        <v>0.95101263631642718</v>
      </c>
    </row>
    <row r="1098" spans="1:74" hidden="1" x14ac:dyDescent="0.45">
      <c r="A1098" t="s">
        <v>5417</v>
      </c>
      <c r="B1098">
        <v>1361062800</v>
      </c>
      <c r="C1098" s="3" t="s">
        <v>443</v>
      </c>
      <c r="D1098" t="s">
        <v>65</v>
      </c>
      <c r="E1098" t="s">
        <v>66</v>
      </c>
      <c r="F1098" t="s">
        <v>103</v>
      </c>
      <c r="G1098" t="s">
        <v>77</v>
      </c>
      <c r="H1098" t="s">
        <v>66</v>
      </c>
      <c r="I1098">
        <f>MROUND(Table1[[#This Row],[Prob_H]]*100,2)/100</f>
        <v>0.38</v>
      </c>
      <c r="J1098">
        <f>1/Table1[[#This Row],[odds_ft_home_team_win]]-Table1[[#This Row],[Margin/3]]</f>
        <v>0.38948556780789395</v>
      </c>
      <c r="K1098">
        <f>1/Table1[[#This Row],[odds_ft_draw]]-Table1[[#This Row],[Margin/3]]</f>
        <v>0.29529596536141073</v>
      </c>
      <c r="L1098">
        <f>1/Table1[[#This Row],[odds_ft_away_team_win]]-Table1[[#This Row],[Margin/3]]</f>
        <v>0.31521846683069527</v>
      </c>
      <c r="M1098">
        <v>7</v>
      </c>
      <c r="N1098">
        <v>1.92</v>
      </c>
      <c r="O1098">
        <v>1.17</v>
      </c>
      <c r="P1098">
        <v>1.88</v>
      </c>
      <c r="Q1098">
        <v>1.38</v>
      </c>
      <c r="R1098" t="str" cm="1">
        <f t="array" ref="R10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098">
        <v>2</v>
      </c>
      <c r="T1098">
        <v>1</v>
      </c>
      <c r="U1098">
        <v>3</v>
      </c>
      <c r="V1098">
        <v>2</v>
      </c>
      <c r="W1098">
        <v>1</v>
      </c>
      <c r="X1098">
        <v>1</v>
      </c>
      <c r="Y1098" t="s">
        <v>444</v>
      </c>
      <c r="Z1098">
        <v>34</v>
      </c>
      <c r="AA1098">
        <v>-1</v>
      </c>
      <c r="AB1098">
        <v>-1</v>
      </c>
      <c r="AC1098">
        <v>4</v>
      </c>
      <c r="AD1098">
        <v>0</v>
      </c>
      <c r="AE1098">
        <v>4</v>
      </c>
      <c r="AF1098">
        <v>0</v>
      </c>
      <c r="AG1098">
        <v>1</v>
      </c>
      <c r="AH1098">
        <v>3</v>
      </c>
      <c r="AI1098">
        <v>1</v>
      </c>
      <c r="AJ1098">
        <v>3</v>
      </c>
      <c r="AK1098">
        <v>-1</v>
      </c>
      <c r="AL1098">
        <v>-1</v>
      </c>
      <c r="AM1098">
        <v>-1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0</v>
      </c>
      <c r="AV1098">
        <v>0</v>
      </c>
      <c r="AW1098">
        <v>2.42</v>
      </c>
      <c r="AX1098">
        <v>54</v>
      </c>
      <c r="AY1098">
        <v>71</v>
      </c>
      <c r="AZ1098">
        <v>42</v>
      </c>
      <c r="BA1098">
        <v>21</v>
      </c>
      <c r="BB1098">
        <v>8</v>
      </c>
      <c r="BC1098">
        <v>30</v>
      </c>
      <c r="BD1098">
        <v>67</v>
      </c>
      <c r="BE1098">
        <v>42</v>
      </c>
      <c r="BF1098">
        <v>84</v>
      </c>
      <c r="BG1098">
        <v>0</v>
      </c>
      <c r="BH1098">
        <v>5.8</v>
      </c>
      <c r="BI1098">
        <v>2.5</v>
      </c>
      <c r="BJ1098">
        <v>3.27</v>
      </c>
      <c r="BK1098">
        <v>3.07</v>
      </c>
      <c r="BL1098">
        <f>1/Table1[[#This Row],[odds_ft_home_team_win]]+1/Table1[[#This Row],[odds_ft_draw]]+1/Table1[[#This Row],[odds_ft_away_team_win]]-1</f>
        <v>3.1543296576318269E-2</v>
      </c>
      <c r="BM1098">
        <f>Table1[[#This Row],[Margin]]/3</f>
        <v>1.051443219210609E-2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 t="s">
        <v>118</v>
      </c>
      <c r="BU1098">
        <f>VLOOKUP(Table1[[#This Row],[Reference]],metron,11,FALSE)</f>
        <v>1.330562659846547</v>
      </c>
      <c r="BV1098">
        <f>VLOOKUP(Table1[[#This Row],[Reference]],metron,12,FALSE)</f>
        <v>1.1595268542199491</v>
      </c>
    </row>
    <row r="1099" spans="1:74" hidden="1" x14ac:dyDescent="0.45">
      <c r="A1099" t="s">
        <v>5412</v>
      </c>
      <c r="B1099">
        <v>1443656700</v>
      </c>
      <c r="C1099" s="3" t="s">
        <v>1804</v>
      </c>
      <c r="D1099" t="s">
        <v>65</v>
      </c>
      <c r="E1099" t="s">
        <v>66</v>
      </c>
      <c r="F1099" t="s">
        <v>78</v>
      </c>
      <c r="G1099" t="s">
        <v>94</v>
      </c>
      <c r="H1099" t="s">
        <v>66</v>
      </c>
      <c r="I1099" t="e">
        <f>MROUND(Table1[[#This Row],[Prob_H]]*100,2)/100</f>
        <v>#DIV/0!</v>
      </c>
      <c r="J1099" t="e">
        <f>1/Table1[[#This Row],[odds_ft_home_team_win]]-Table1[[#This Row],[Margin/3]]</f>
        <v>#DIV/0!</v>
      </c>
      <c r="K1099" t="e">
        <f>1/Table1[[#This Row],[odds_ft_draw]]-Table1[[#This Row],[Margin/3]]</f>
        <v>#DIV/0!</v>
      </c>
      <c r="L1099" t="e">
        <f>1/Table1[[#This Row],[odds_ft_away_team_win]]-Table1[[#This Row],[Margin/3]]</f>
        <v>#DIV/0!</v>
      </c>
      <c r="M1099">
        <v>11</v>
      </c>
      <c r="N1099">
        <v>0.75</v>
      </c>
      <c r="O1099">
        <v>1.2</v>
      </c>
      <c r="P1099">
        <v>1.44</v>
      </c>
      <c r="Q1099">
        <v>1.3</v>
      </c>
      <c r="R1099" t="str" cm="1">
        <f t="array" ref="R10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099">
        <v>2</v>
      </c>
      <c r="T1099">
        <v>2</v>
      </c>
      <c r="U1099">
        <v>4</v>
      </c>
      <c r="V1099">
        <v>4</v>
      </c>
      <c r="W1099">
        <v>2</v>
      </c>
      <c r="X1099">
        <v>2</v>
      </c>
      <c r="Y1099" t="s">
        <v>1805</v>
      </c>
      <c r="Z1099" t="s">
        <v>1806</v>
      </c>
      <c r="AA1099">
        <v>6</v>
      </c>
      <c r="AB1099">
        <v>6</v>
      </c>
      <c r="AC1099">
        <v>2</v>
      </c>
      <c r="AD1099">
        <v>0</v>
      </c>
      <c r="AE1099">
        <v>2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7</v>
      </c>
      <c r="AL1099">
        <v>6</v>
      </c>
      <c r="AM1099">
        <v>2</v>
      </c>
      <c r="AN1099">
        <v>2</v>
      </c>
      <c r="AO1099">
        <v>5</v>
      </c>
      <c r="AP1099">
        <v>4</v>
      </c>
      <c r="AQ1099">
        <v>14</v>
      </c>
      <c r="AR1099">
        <v>23</v>
      </c>
      <c r="AS1099">
        <v>62</v>
      </c>
      <c r="AT1099">
        <v>38</v>
      </c>
      <c r="AU1099">
        <v>0</v>
      </c>
      <c r="AV1099">
        <v>0</v>
      </c>
      <c r="AW1099">
        <v>3.85</v>
      </c>
      <c r="AX1099">
        <v>75</v>
      </c>
      <c r="AY1099">
        <v>88</v>
      </c>
      <c r="AZ1099">
        <v>88</v>
      </c>
      <c r="BA1099">
        <v>33</v>
      </c>
      <c r="BB1099">
        <v>33</v>
      </c>
      <c r="BC1099">
        <v>43</v>
      </c>
      <c r="BD1099">
        <v>63</v>
      </c>
      <c r="BE1099">
        <v>78</v>
      </c>
      <c r="BF1099">
        <v>100</v>
      </c>
      <c r="BG1099">
        <v>9.6999999999999993</v>
      </c>
      <c r="BH1099">
        <v>5.05</v>
      </c>
      <c r="BI1099">
        <v>0</v>
      </c>
      <c r="BJ1099">
        <v>0</v>
      </c>
      <c r="BK1099">
        <v>0</v>
      </c>
      <c r="BL1099" t="e">
        <f>1/Table1[[#This Row],[odds_ft_home_team_win]]+1/Table1[[#This Row],[odds_ft_draw]]+1/Table1[[#This Row],[odds_ft_away_team_win]]-1</f>
        <v>#DIV/0!</v>
      </c>
      <c r="BM1099" t="e">
        <f>Table1[[#This Row],[Margin]]/3</f>
        <v>#DIV/0!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 t="s">
        <v>106</v>
      </c>
      <c r="BU1099" t="e">
        <f>VLOOKUP(Table1[[#This Row],[Reference]],metron,11,FALSE)</f>
        <v>#DIV/0!</v>
      </c>
      <c r="BV1099" t="e">
        <f>VLOOKUP(Table1[[#This Row],[Reference]],metron,12,FALSE)</f>
        <v>#DIV/0!</v>
      </c>
    </row>
    <row r="1100" spans="1:74" hidden="1" x14ac:dyDescent="0.45">
      <c r="A1100" t="s">
        <v>5417</v>
      </c>
      <c r="B1100">
        <v>1361062800</v>
      </c>
      <c r="C1100" s="3" t="s">
        <v>443</v>
      </c>
      <c r="D1100" t="s">
        <v>65</v>
      </c>
      <c r="E1100" t="s">
        <v>66</v>
      </c>
      <c r="F1100" t="s">
        <v>68</v>
      </c>
      <c r="G1100" t="s">
        <v>88</v>
      </c>
      <c r="H1100" t="s">
        <v>66</v>
      </c>
      <c r="I1100">
        <f>MROUND(Table1[[#This Row],[Prob_H]]*100,2)/100</f>
        <v>0.57999999999999996</v>
      </c>
      <c r="J1100">
        <f>1/Table1[[#This Row],[odds_ft_home_team_win]]-Table1[[#This Row],[Margin/3]]</f>
        <v>0.58559204072093729</v>
      </c>
      <c r="K1100">
        <f>1/Table1[[#This Row],[odds_ft_draw]]-Table1[[#This Row],[Margin/3]]</f>
        <v>0.25282113708389192</v>
      </c>
      <c r="L1100">
        <f>1/Table1[[#This Row],[odds_ft_away_team_win]]-Table1[[#This Row],[Margin/3]]</f>
        <v>0.16158682219517082</v>
      </c>
      <c r="M1100">
        <v>7</v>
      </c>
      <c r="N1100">
        <v>1.82</v>
      </c>
      <c r="O1100">
        <v>0.83</v>
      </c>
      <c r="P1100">
        <v>1.56</v>
      </c>
      <c r="Q1100">
        <v>1.1100000000000001</v>
      </c>
      <c r="R1100" t="str" cm="1">
        <f t="array" ref="R1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0">
        <v>1</v>
      </c>
      <c r="T1100">
        <v>1</v>
      </c>
      <c r="U1100">
        <v>2</v>
      </c>
      <c r="V1100">
        <v>2</v>
      </c>
      <c r="W1100">
        <v>1</v>
      </c>
      <c r="X1100">
        <v>1</v>
      </c>
      <c r="Y1100">
        <v>37</v>
      </c>
      <c r="Z1100">
        <v>2</v>
      </c>
      <c r="AA1100">
        <v>-1</v>
      </c>
      <c r="AB1100">
        <v>-1</v>
      </c>
      <c r="AC1100">
        <v>4</v>
      </c>
      <c r="AD1100">
        <v>0</v>
      </c>
      <c r="AE1100">
        <v>2</v>
      </c>
      <c r="AF1100">
        <v>0</v>
      </c>
      <c r="AG1100">
        <v>1</v>
      </c>
      <c r="AH1100">
        <v>3</v>
      </c>
      <c r="AI1100">
        <v>1</v>
      </c>
      <c r="AJ1100">
        <v>1</v>
      </c>
      <c r="AK1100">
        <v>-1</v>
      </c>
      <c r="AL1100">
        <v>-1</v>
      </c>
      <c r="AM1100">
        <v>-1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0</v>
      </c>
      <c r="AV1100">
        <v>0</v>
      </c>
      <c r="AW1100">
        <v>2.5299999999999998</v>
      </c>
      <c r="AX1100">
        <v>53</v>
      </c>
      <c r="AY1100">
        <v>79</v>
      </c>
      <c r="AZ1100">
        <v>49</v>
      </c>
      <c r="BA1100">
        <v>26</v>
      </c>
      <c r="BB1100">
        <v>13</v>
      </c>
      <c r="BC1100">
        <v>18</v>
      </c>
      <c r="BD1100">
        <v>66</v>
      </c>
      <c r="BE1100">
        <v>53</v>
      </c>
      <c r="BF1100">
        <v>78</v>
      </c>
      <c r="BG1100">
        <v>0</v>
      </c>
      <c r="BH1100">
        <v>4.22</v>
      </c>
      <c r="BI1100">
        <v>1.68</v>
      </c>
      <c r="BJ1100">
        <v>3.81</v>
      </c>
      <c r="BK1100">
        <v>5.84</v>
      </c>
      <c r="BL1100">
        <f>1/Table1[[#This Row],[odds_ft_home_team_win]]+1/Table1[[#This Row],[odds_ft_draw]]+1/Table1[[#This Row],[odds_ft_away_team_win]]-1</f>
        <v>2.8938163551473828E-2</v>
      </c>
      <c r="BM1100">
        <f>Table1[[#This Row],[Margin]]/3</f>
        <v>9.6460545171579426E-3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 t="s">
        <v>116</v>
      </c>
      <c r="BU1100">
        <f>VLOOKUP(Table1[[#This Row],[Reference]],metron,11,FALSE)</f>
        <v>1.7619715019855171</v>
      </c>
      <c r="BV1100">
        <f>VLOOKUP(Table1[[#This Row],[Reference]],metron,12,FALSE)</f>
        <v>0.87432842793739785</v>
      </c>
    </row>
    <row r="1101" spans="1:74" hidden="1" x14ac:dyDescent="0.45">
      <c r="A1101" t="s">
        <v>5417</v>
      </c>
      <c r="B1101">
        <v>1361066700</v>
      </c>
      <c r="C1101" s="3" t="s">
        <v>445</v>
      </c>
      <c r="D1101" t="s">
        <v>65</v>
      </c>
      <c r="E1101" t="s">
        <v>66</v>
      </c>
      <c r="F1101" t="s">
        <v>81</v>
      </c>
      <c r="G1101" t="s">
        <v>89</v>
      </c>
      <c r="H1101" t="s">
        <v>66</v>
      </c>
      <c r="I1101">
        <f>MROUND(Table1[[#This Row],[Prob_H]]*100,2)/100</f>
        <v>0.48</v>
      </c>
      <c r="J1101">
        <f>1/Table1[[#This Row],[odds_ft_home_team_win]]-Table1[[#This Row],[Margin/3]]</f>
        <v>0.47046206241608529</v>
      </c>
      <c r="K1101">
        <f>1/Table1[[#This Row],[odds_ft_draw]]-Table1[[#This Row],[Margin/3]]</f>
        <v>0.27459311654713947</v>
      </c>
      <c r="L1101">
        <f>1/Table1[[#This Row],[odds_ft_away_team_win]]-Table1[[#This Row],[Margin/3]]</f>
        <v>0.25494482103677502</v>
      </c>
      <c r="M1101">
        <v>7</v>
      </c>
      <c r="N1101">
        <v>2.0699999999999998</v>
      </c>
      <c r="O1101">
        <v>0.91</v>
      </c>
      <c r="P1101">
        <v>1.95</v>
      </c>
      <c r="Q1101">
        <v>1</v>
      </c>
      <c r="R1101" t="str" cm="1">
        <f t="array" ref="R1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1">
        <v>2</v>
      </c>
      <c r="T1101">
        <v>0</v>
      </c>
      <c r="U1101">
        <v>2</v>
      </c>
      <c r="V1101">
        <v>1</v>
      </c>
      <c r="W1101">
        <v>1</v>
      </c>
      <c r="X1101">
        <v>0</v>
      </c>
      <c r="Y1101" t="s">
        <v>446</v>
      </c>
      <c r="AA1101">
        <v>-1</v>
      </c>
      <c r="AB1101">
        <v>-1</v>
      </c>
      <c r="AC1101">
        <v>3</v>
      </c>
      <c r="AD1101">
        <v>0</v>
      </c>
      <c r="AE1101">
        <v>5</v>
      </c>
      <c r="AF1101">
        <v>0</v>
      </c>
      <c r="AG1101">
        <v>1</v>
      </c>
      <c r="AH1101">
        <v>2</v>
      </c>
      <c r="AI1101">
        <v>3</v>
      </c>
      <c r="AJ1101">
        <v>2</v>
      </c>
      <c r="AK1101">
        <v>-1</v>
      </c>
      <c r="AL1101">
        <v>-1</v>
      </c>
      <c r="AM1101">
        <v>-1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0</v>
      </c>
      <c r="AV1101">
        <v>0</v>
      </c>
      <c r="AW1101">
        <v>3.01</v>
      </c>
      <c r="AX1101">
        <v>56</v>
      </c>
      <c r="AY1101">
        <v>82</v>
      </c>
      <c r="AZ1101">
        <v>67</v>
      </c>
      <c r="BA1101">
        <v>40</v>
      </c>
      <c r="BB1101">
        <v>17</v>
      </c>
      <c r="BC1101">
        <v>50</v>
      </c>
      <c r="BD1101">
        <v>72</v>
      </c>
      <c r="BE1101">
        <v>58</v>
      </c>
      <c r="BF1101">
        <v>83</v>
      </c>
      <c r="BG1101">
        <v>0</v>
      </c>
      <c r="BH1101">
        <v>6.27</v>
      </c>
      <c r="BI1101">
        <v>2.08</v>
      </c>
      <c r="BJ1101">
        <v>3.51</v>
      </c>
      <c r="BK1101">
        <v>3.77</v>
      </c>
      <c r="BL1101">
        <f>1/Table1[[#This Row],[odds_ft_home_team_win]]+1/Table1[[#This Row],[odds_ft_draw]]+1/Table1[[#This Row],[odds_ft_away_team_win]]-1</f>
        <v>3.0921505059436249E-2</v>
      </c>
      <c r="BM1101">
        <f>Table1[[#This Row],[Margin]]/3</f>
        <v>1.0307168353145416E-2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 t="s">
        <v>109</v>
      </c>
      <c r="BU1101">
        <f>VLOOKUP(Table1[[#This Row],[Reference]],metron,11,FALSE)</f>
        <v>1.510877192982456</v>
      </c>
      <c r="BV1101">
        <f>VLOOKUP(Table1[[#This Row],[Reference]],metron,12,FALSE)</f>
        <v>1.0163157894736841</v>
      </c>
    </row>
    <row r="1102" spans="1:74" hidden="1" x14ac:dyDescent="0.45">
      <c r="A1102" t="s">
        <v>5417</v>
      </c>
      <c r="B1102">
        <v>1361070000</v>
      </c>
      <c r="C1102" s="3" t="s">
        <v>447</v>
      </c>
      <c r="D1102" t="s">
        <v>65</v>
      </c>
      <c r="E1102" t="s">
        <v>66</v>
      </c>
      <c r="F1102" t="s">
        <v>93</v>
      </c>
      <c r="G1102" t="s">
        <v>85</v>
      </c>
      <c r="H1102" t="s">
        <v>66</v>
      </c>
      <c r="I1102">
        <f>MROUND(Table1[[#This Row],[Prob_H]]*100,2)/100</f>
        <v>0.4</v>
      </c>
      <c r="J1102">
        <f>1/Table1[[#This Row],[odds_ft_home_team_win]]-Table1[[#This Row],[Margin/3]]</f>
        <v>0.39012223649962113</v>
      </c>
      <c r="K1102">
        <f>1/Table1[[#This Row],[odds_ft_draw]]-Table1[[#This Row],[Margin/3]]</f>
        <v>0.28862969918618825</v>
      </c>
      <c r="L1102">
        <f>1/Table1[[#This Row],[odds_ft_away_team_win]]-Table1[[#This Row],[Margin/3]]</f>
        <v>0.32124806431419067</v>
      </c>
      <c r="M1102">
        <v>7</v>
      </c>
      <c r="N1102">
        <v>1.36</v>
      </c>
      <c r="O1102">
        <v>0.92</v>
      </c>
      <c r="P1102">
        <v>1.39</v>
      </c>
      <c r="Q1102">
        <v>0.8</v>
      </c>
      <c r="R1102" t="str" cm="1">
        <f t="array" ref="R1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2">
        <v>2</v>
      </c>
      <c r="T1102">
        <v>1</v>
      </c>
      <c r="U1102">
        <v>3</v>
      </c>
      <c r="V1102">
        <v>2</v>
      </c>
      <c r="W1102">
        <v>1</v>
      </c>
      <c r="X1102">
        <v>1</v>
      </c>
      <c r="Y1102" t="s">
        <v>448</v>
      </c>
      <c r="Z1102">
        <v>8</v>
      </c>
      <c r="AA1102">
        <v>-1</v>
      </c>
      <c r="AB1102">
        <v>-1</v>
      </c>
      <c r="AC1102">
        <v>0</v>
      </c>
      <c r="AD1102">
        <v>0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0</v>
      </c>
      <c r="AK1102">
        <v>-1</v>
      </c>
      <c r="AL1102">
        <v>-1</v>
      </c>
      <c r="AM1102">
        <v>-1</v>
      </c>
      <c r="AN1102">
        <v>-1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0</v>
      </c>
      <c r="AV1102">
        <v>0</v>
      </c>
      <c r="AW1102">
        <v>2.6</v>
      </c>
      <c r="AX1102">
        <v>78</v>
      </c>
      <c r="AY1102">
        <v>87</v>
      </c>
      <c r="AZ1102">
        <v>44</v>
      </c>
      <c r="BA1102">
        <v>26</v>
      </c>
      <c r="BB1102">
        <v>13</v>
      </c>
      <c r="BC1102">
        <v>26</v>
      </c>
      <c r="BD1102">
        <v>79</v>
      </c>
      <c r="BE1102">
        <v>43</v>
      </c>
      <c r="BF1102">
        <v>83</v>
      </c>
      <c r="BG1102">
        <v>0</v>
      </c>
      <c r="BH1102">
        <v>4.9800000000000004</v>
      </c>
      <c r="BI1102">
        <v>2.5</v>
      </c>
      <c r="BJ1102">
        <v>3.35</v>
      </c>
      <c r="BK1102">
        <v>3.02</v>
      </c>
      <c r="BL1102">
        <f>1/Table1[[#This Row],[odds_ft_home_team_win]]+1/Table1[[#This Row],[odds_ft_draw]]+1/Table1[[#This Row],[odds_ft_away_team_win]]-1</f>
        <v>2.9633290501136722E-2</v>
      </c>
      <c r="BM1102">
        <f>Table1[[#This Row],[Margin]]/3</f>
        <v>9.8777635003789079E-3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 t="s">
        <v>95</v>
      </c>
      <c r="BU1102">
        <f>VLOOKUP(Table1[[#This Row],[Reference]],metron,11,FALSE)</f>
        <v>1.344038264434575</v>
      </c>
      <c r="BV1102">
        <f>VLOOKUP(Table1[[#This Row],[Reference]],metron,12,FALSE)</f>
        <v>1.1515772691037469</v>
      </c>
    </row>
    <row r="1103" spans="1:74" hidden="1" x14ac:dyDescent="0.45">
      <c r="A1103" t="s">
        <v>5417</v>
      </c>
      <c r="B1103">
        <v>1361138400</v>
      </c>
      <c r="C1103" s="3" t="s">
        <v>450</v>
      </c>
      <c r="D1103" t="s">
        <v>65</v>
      </c>
      <c r="E1103" t="s">
        <v>66</v>
      </c>
      <c r="F1103" t="s">
        <v>73</v>
      </c>
      <c r="G1103" t="s">
        <v>98</v>
      </c>
      <c r="H1103" t="s">
        <v>66</v>
      </c>
      <c r="I1103">
        <f>MROUND(Table1[[#This Row],[Prob_H]]*100,2)/100</f>
        <v>0.36</v>
      </c>
      <c r="J1103">
        <f>1/Table1[[#This Row],[odds_ft_home_team_win]]-Table1[[#This Row],[Margin/3]]</f>
        <v>0.36996980479658398</v>
      </c>
      <c r="K1103">
        <f>1/Table1[[#This Row],[odds_ft_draw]]-Table1[[#This Row],[Margin/3]]</f>
        <v>0.2918564715398323</v>
      </c>
      <c r="L1103">
        <f>1/Table1[[#This Row],[odds_ft_away_team_win]]-Table1[[#This Row],[Margin/3]]</f>
        <v>0.33817372366358356</v>
      </c>
      <c r="M1103">
        <v>7</v>
      </c>
      <c r="N1103">
        <v>1.08</v>
      </c>
      <c r="O1103">
        <v>1.42</v>
      </c>
      <c r="P1103">
        <v>0.88</v>
      </c>
      <c r="Q1103">
        <v>1.1100000000000001</v>
      </c>
      <c r="R1103" t="str" cm="1">
        <f t="array" ref="R1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3">
        <v>1</v>
      </c>
      <c r="T1103">
        <v>1</v>
      </c>
      <c r="U1103">
        <v>2</v>
      </c>
      <c r="V1103">
        <v>0</v>
      </c>
      <c r="W1103">
        <v>0</v>
      </c>
      <c r="X1103">
        <v>0</v>
      </c>
      <c r="Y1103">
        <v>52</v>
      </c>
      <c r="Z1103">
        <v>54</v>
      </c>
      <c r="AA1103">
        <v>-1</v>
      </c>
      <c r="AB1103">
        <v>-1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-1</v>
      </c>
      <c r="AL1103">
        <v>-1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0</v>
      </c>
      <c r="AV1103">
        <v>0</v>
      </c>
      <c r="AW1103">
        <v>2.34</v>
      </c>
      <c r="AX1103">
        <v>54</v>
      </c>
      <c r="AY1103">
        <v>63</v>
      </c>
      <c r="AZ1103">
        <v>46</v>
      </c>
      <c r="BA1103">
        <v>25</v>
      </c>
      <c r="BB1103">
        <v>4</v>
      </c>
      <c r="BC1103">
        <v>29</v>
      </c>
      <c r="BD1103">
        <v>63</v>
      </c>
      <c r="BE1103">
        <v>29</v>
      </c>
      <c r="BF1103">
        <v>80</v>
      </c>
      <c r="BG1103">
        <v>0</v>
      </c>
      <c r="BH1103">
        <v>4.75</v>
      </c>
      <c r="BI1103">
        <v>2.63</v>
      </c>
      <c r="BJ1103">
        <v>3.31</v>
      </c>
      <c r="BK1103">
        <v>2.87</v>
      </c>
      <c r="BL1103">
        <f>1/Table1[[#This Row],[odds_ft_home_team_win]]+1/Table1[[#This Row],[odds_ft_draw]]+1/Table1[[#This Row],[odds_ft_away_team_win]]-1</f>
        <v>3.0774996256635934E-2</v>
      </c>
      <c r="BM1103">
        <f>Table1[[#This Row],[Margin]]/3</f>
        <v>1.0258332085545311E-2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 t="s">
        <v>126</v>
      </c>
      <c r="BU1103">
        <f>VLOOKUP(Table1[[#This Row],[Reference]],metron,11,FALSE)</f>
        <v>1.269326094653606</v>
      </c>
      <c r="BV1103">
        <f>VLOOKUP(Table1[[#This Row],[Reference]],metron,12,FALSE)</f>
        <v>1.2417089578661631</v>
      </c>
    </row>
    <row r="1104" spans="1:74" hidden="1" x14ac:dyDescent="0.45">
      <c r="A1104" t="s">
        <v>5417</v>
      </c>
      <c r="B1104">
        <v>1361145600</v>
      </c>
      <c r="C1104" s="3" t="s">
        <v>451</v>
      </c>
      <c r="D1104" t="s">
        <v>65</v>
      </c>
      <c r="E1104" t="s">
        <v>66</v>
      </c>
      <c r="F1104" t="s">
        <v>102</v>
      </c>
      <c r="G1104" t="s">
        <v>80</v>
      </c>
      <c r="H1104" t="s">
        <v>66</v>
      </c>
      <c r="I1104">
        <f>MROUND(Table1[[#This Row],[Prob_H]]*100,2)/100</f>
        <v>0.52</v>
      </c>
      <c r="J1104">
        <f>1/Table1[[#This Row],[odds_ft_home_team_win]]-Table1[[#This Row],[Margin/3]]</f>
        <v>0.51941685275018612</v>
      </c>
      <c r="K1104">
        <f>1/Table1[[#This Row],[odds_ft_draw]]-Table1[[#This Row],[Margin/3]]</f>
        <v>0.26504159837493169</v>
      </c>
      <c r="L1104">
        <f>1/Table1[[#This Row],[odds_ft_away_team_win]]-Table1[[#This Row],[Margin/3]]</f>
        <v>0.21554154887488217</v>
      </c>
      <c r="M1104">
        <v>7</v>
      </c>
      <c r="N1104">
        <v>1.36</v>
      </c>
      <c r="O1104">
        <v>0.67</v>
      </c>
      <c r="P1104">
        <v>1.1200000000000001</v>
      </c>
      <c r="Q1104">
        <v>0.94</v>
      </c>
      <c r="R1104" t="str" cm="1">
        <f t="array" ref="R1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4">
        <v>1</v>
      </c>
      <c r="T1104">
        <v>1</v>
      </c>
      <c r="U1104">
        <v>2</v>
      </c>
      <c r="V1104">
        <v>0</v>
      </c>
      <c r="W1104">
        <v>0</v>
      </c>
      <c r="X1104">
        <v>0</v>
      </c>
      <c r="Y1104" t="s">
        <v>343</v>
      </c>
      <c r="Z1104">
        <v>68</v>
      </c>
      <c r="AA1104">
        <v>-1</v>
      </c>
      <c r="AB1104">
        <v>-1</v>
      </c>
      <c r="AC1104">
        <v>3</v>
      </c>
      <c r="AD1104">
        <v>0</v>
      </c>
      <c r="AE1104">
        <v>4</v>
      </c>
      <c r="AF1104">
        <v>0</v>
      </c>
      <c r="AG1104">
        <v>1</v>
      </c>
      <c r="AH1104">
        <v>2</v>
      </c>
      <c r="AI1104">
        <v>0</v>
      </c>
      <c r="AJ1104">
        <v>4</v>
      </c>
      <c r="AK1104">
        <v>-1</v>
      </c>
      <c r="AL1104">
        <v>-1</v>
      </c>
      <c r="AM1104">
        <v>-1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0</v>
      </c>
      <c r="AV1104">
        <v>0</v>
      </c>
      <c r="AW1104">
        <v>3.28</v>
      </c>
      <c r="AX1104">
        <v>70</v>
      </c>
      <c r="AY1104">
        <v>79</v>
      </c>
      <c r="AZ1104">
        <v>75</v>
      </c>
      <c r="BA1104">
        <v>58</v>
      </c>
      <c r="BB1104">
        <v>22</v>
      </c>
      <c r="BC1104">
        <v>49</v>
      </c>
      <c r="BD1104">
        <v>70</v>
      </c>
      <c r="BE1104">
        <v>62</v>
      </c>
      <c r="BF1104">
        <v>75</v>
      </c>
      <c r="BG1104">
        <v>0</v>
      </c>
      <c r="BH1104">
        <v>6.25</v>
      </c>
      <c r="BI1104">
        <v>1.89</v>
      </c>
      <c r="BJ1104">
        <v>3.64</v>
      </c>
      <c r="BK1104">
        <v>4.4400000000000004</v>
      </c>
      <c r="BL1104">
        <f>1/Table1[[#This Row],[odds_ft_home_team_win]]+1/Table1[[#This Row],[odds_ft_draw]]+1/Table1[[#This Row],[odds_ft_away_team_win]]-1</f>
        <v>2.9051029051029076E-2</v>
      </c>
      <c r="BM1104">
        <f>Table1[[#This Row],[Margin]]/3</f>
        <v>9.6836763503430259E-3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 t="s">
        <v>104</v>
      </c>
      <c r="BU1104">
        <f>VLOOKUP(Table1[[#This Row],[Reference]],metron,11,FALSE)</f>
        <v>1.625948039373891</v>
      </c>
      <c r="BV1104">
        <f>VLOOKUP(Table1[[#This Row],[Reference]],metron,12,FALSE)</f>
        <v>0.97079231886396644</v>
      </c>
    </row>
    <row r="1105" spans="1:74" hidden="1" x14ac:dyDescent="0.45">
      <c r="A1105" t="s">
        <v>5416</v>
      </c>
      <c r="B1105">
        <v>1377304200</v>
      </c>
      <c r="C1105" s="3" t="s">
        <v>683</v>
      </c>
      <c r="D1105" t="s">
        <v>65</v>
      </c>
      <c r="E1105" t="s">
        <v>66</v>
      </c>
      <c r="F1105" t="s">
        <v>80</v>
      </c>
      <c r="G1105" t="s">
        <v>98</v>
      </c>
      <c r="H1105" t="s">
        <v>66</v>
      </c>
      <c r="I1105">
        <f>MROUND(Table1[[#This Row],[Prob_H]]*100,2)/100</f>
        <v>0.38</v>
      </c>
      <c r="J1105">
        <f>1/Table1[[#This Row],[odds_ft_home_team_win]]-Table1[[#This Row],[Margin/3]]</f>
        <v>0.37301931479381045</v>
      </c>
      <c r="K1105">
        <f>1/Table1[[#This Row],[odds_ft_draw]]-Table1[[#This Row],[Margin/3]]</f>
        <v>0.29108237161881162</v>
      </c>
      <c r="L1105">
        <f>1/Table1[[#This Row],[odds_ft_away_team_win]]-Table1[[#This Row],[Margin/3]]</f>
        <v>0.33589831358737787</v>
      </c>
      <c r="M1105">
        <v>7</v>
      </c>
      <c r="N1105">
        <v>0.67</v>
      </c>
      <c r="O1105">
        <v>0.5</v>
      </c>
      <c r="P1105">
        <v>1.61</v>
      </c>
      <c r="Q1105">
        <v>0.76</v>
      </c>
      <c r="R1105" t="str" cm="1">
        <f t="array" ref="R1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5">
        <v>2</v>
      </c>
      <c r="T1105">
        <v>0</v>
      </c>
      <c r="U1105">
        <v>2</v>
      </c>
      <c r="V1105">
        <v>2</v>
      </c>
      <c r="W1105">
        <v>2</v>
      </c>
      <c r="X1105">
        <v>0</v>
      </c>
      <c r="Y1105" t="s">
        <v>684</v>
      </c>
      <c r="AA1105">
        <v>3</v>
      </c>
      <c r="AB1105">
        <v>6</v>
      </c>
      <c r="AC1105">
        <v>3</v>
      </c>
      <c r="AD1105">
        <v>0</v>
      </c>
      <c r="AE1105">
        <v>3</v>
      </c>
      <c r="AF1105">
        <v>0</v>
      </c>
      <c r="AG1105">
        <v>0</v>
      </c>
      <c r="AH1105">
        <v>3</v>
      </c>
      <c r="AI1105">
        <v>1</v>
      </c>
      <c r="AJ1105">
        <v>2</v>
      </c>
      <c r="AK1105">
        <v>13</v>
      </c>
      <c r="AL1105">
        <v>24</v>
      </c>
      <c r="AM1105">
        <v>8</v>
      </c>
      <c r="AN1105">
        <v>12</v>
      </c>
      <c r="AO1105">
        <v>5</v>
      </c>
      <c r="AP1105">
        <v>12</v>
      </c>
      <c r="AQ1105">
        <v>15</v>
      </c>
      <c r="AR1105">
        <v>18</v>
      </c>
      <c r="AS1105">
        <v>47</v>
      </c>
      <c r="AT1105">
        <v>53</v>
      </c>
      <c r="AU1105">
        <v>0</v>
      </c>
      <c r="AV1105">
        <v>0</v>
      </c>
      <c r="AW1105">
        <v>3.5</v>
      </c>
      <c r="AX1105">
        <v>100</v>
      </c>
      <c r="AY1105">
        <v>100</v>
      </c>
      <c r="AZ1105">
        <v>59</v>
      </c>
      <c r="BA1105">
        <v>59</v>
      </c>
      <c r="BB1105">
        <v>17</v>
      </c>
      <c r="BC1105">
        <v>17</v>
      </c>
      <c r="BD1105">
        <v>100</v>
      </c>
      <c r="BE1105">
        <v>59</v>
      </c>
      <c r="BF1105">
        <v>100</v>
      </c>
      <c r="BG1105">
        <v>13.5</v>
      </c>
      <c r="BH1105">
        <v>4.83</v>
      </c>
      <c r="BI1105">
        <v>2.61</v>
      </c>
      <c r="BJ1105">
        <v>3.32</v>
      </c>
      <c r="BK1105">
        <v>2.89</v>
      </c>
      <c r="BL1105">
        <f>1/Table1[[#This Row],[odds_ft_home_team_win]]+1/Table1[[#This Row],[odds_ft_draw]]+1/Table1[[#This Row],[odds_ft_away_team_win]]-1</f>
        <v>3.0367342974890521E-2</v>
      </c>
      <c r="BM1105">
        <f>Table1[[#This Row],[Margin]]/3</f>
        <v>1.012244765829684E-2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 t="s">
        <v>83</v>
      </c>
      <c r="BU1105">
        <f>VLOOKUP(Table1[[#This Row],[Reference]],metron,11,FALSE)</f>
        <v>1.330562659846547</v>
      </c>
      <c r="BV1105">
        <f>VLOOKUP(Table1[[#This Row],[Reference]],metron,12,FALSE)</f>
        <v>1.1595268542199491</v>
      </c>
    </row>
    <row r="1106" spans="1:74" hidden="1" x14ac:dyDescent="0.45">
      <c r="A1106" t="s">
        <v>5416</v>
      </c>
      <c r="B1106">
        <v>1377311400</v>
      </c>
      <c r="C1106" s="3" t="s">
        <v>685</v>
      </c>
      <c r="D1106" t="s">
        <v>65</v>
      </c>
      <c r="E1106" t="s">
        <v>66</v>
      </c>
      <c r="F1106" t="s">
        <v>72</v>
      </c>
      <c r="G1106" t="s">
        <v>88</v>
      </c>
      <c r="H1106" t="s">
        <v>66</v>
      </c>
      <c r="I1106">
        <f>MROUND(Table1[[#This Row],[Prob_H]]*100,2)/100</f>
        <v>0.46</v>
      </c>
      <c r="J1106">
        <f>1/Table1[[#This Row],[odds_ft_home_team_win]]-Table1[[#This Row],[Margin/3]]</f>
        <v>0.46629556193937122</v>
      </c>
      <c r="K1106">
        <f>1/Table1[[#This Row],[odds_ft_draw]]-Table1[[#This Row],[Margin/3]]</f>
        <v>0.28250274656760849</v>
      </c>
      <c r="L1106">
        <f>1/Table1[[#This Row],[odds_ft_away_team_win]]-Table1[[#This Row],[Margin/3]]</f>
        <v>0.25120169149302035</v>
      </c>
      <c r="M1106">
        <v>7</v>
      </c>
      <c r="N1106">
        <v>2.33</v>
      </c>
      <c r="O1106">
        <v>1</v>
      </c>
      <c r="P1106">
        <v>2.11</v>
      </c>
      <c r="Q1106">
        <v>1.19</v>
      </c>
      <c r="R1106" t="str" cm="1">
        <f t="array" ref="R1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6">
        <v>1</v>
      </c>
      <c r="T1106">
        <v>1</v>
      </c>
      <c r="U1106">
        <v>2</v>
      </c>
      <c r="V1106">
        <v>0</v>
      </c>
      <c r="W1106">
        <v>0</v>
      </c>
      <c r="X1106">
        <v>0</v>
      </c>
      <c r="Y1106">
        <v>47</v>
      </c>
      <c r="Z1106">
        <v>89</v>
      </c>
      <c r="AA1106">
        <v>2</v>
      </c>
      <c r="AB1106">
        <v>1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1</v>
      </c>
      <c r="AJ1106">
        <v>0</v>
      </c>
      <c r="AK1106">
        <v>11</v>
      </c>
      <c r="AL1106">
        <v>11</v>
      </c>
      <c r="AM1106">
        <v>6</v>
      </c>
      <c r="AN1106">
        <v>3</v>
      </c>
      <c r="AO1106">
        <v>5</v>
      </c>
      <c r="AP1106">
        <v>8</v>
      </c>
      <c r="AQ1106">
        <v>8</v>
      </c>
      <c r="AR1106">
        <v>18</v>
      </c>
      <c r="AS1106">
        <v>48</v>
      </c>
      <c r="AT1106">
        <v>52</v>
      </c>
      <c r="AU1106">
        <v>0</v>
      </c>
      <c r="AV1106">
        <v>0</v>
      </c>
      <c r="AW1106">
        <v>3</v>
      </c>
      <c r="AX1106">
        <v>67</v>
      </c>
      <c r="AY1106">
        <v>84</v>
      </c>
      <c r="AZ1106">
        <v>42</v>
      </c>
      <c r="BA1106">
        <v>42</v>
      </c>
      <c r="BB1106">
        <v>17</v>
      </c>
      <c r="BC1106">
        <v>17</v>
      </c>
      <c r="BD1106">
        <v>84</v>
      </c>
      <c r="BE1106">
        <v>42</v>
      </c>
      <c r="BF1106">
        <v>100</v>
      </c>
      <c r="BG1106">
        <v>9</v>
      </c>
      <c r="BH1106">
        <v>4</v>
      </c>
      <c r="BI1106">
        <v>2.1</v>
      </c>
      <c r="BJ1106">
        <v>3.42</v>
      </c>
      <c r="BK1106">
        <v>3.83</v>
      </c>
      <c r="BL1106">
        <f>1/Table1[[#This Row],[odds_ft_home_team_win]]+1/Table1[[#This Row],[odds_ft_draw]]+1/Table1[[#This Row],[odds_ft_away_team_win]]-1</f>
        <v>2.9684742753314897E-2</v>
      </c>
      <c r="BM1106">
        <f>Table1[[#This Row],[Margin]]/3</f>
        <v>9.8949142511049661E-3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 t="s">
        <v>75</v>
      </c>
      <c r="BU1106">
        <f>VLOOKUP(Table1[[#This Row],[Reference]],metron,11,FALSE)</f>
        <v>1.4888836329233679</v>
      </c>
      <c r="BV1106">
        <f>VLOOKUP(Table1[[#This Row],[Reference]],metron,12,FALSE)</f>
        <v>1.0516792809839171</v>
      </c>
    </row>
    <row r="1107" spans="1:74" hidden="1" x14ac:dyDescent="0.45">
      <c r="A1107" t="s">
        <v>5412</v>
      </c>
      <c r="B1107">
        <v>1443978000</v>
      </c>
      <c r="C1107" s="3" t="s">
        <v>1816</v>
      </c>
      <c r="D1107" t="s">
        <v>65</v>
      </c>
      <c r="E1107" t="s">
        <v>66</v>
      </c>
      <c r="F1107" t="s">
        <v>94</v>
      </c>
      <c r="G1107" t="s">
        <v>98</v>
      </c>
      <c r="H1107" t="s">
        <v>66</v>
      </c>
      <c r="I1107" t="e">
        <f>MROUND(Table1[[#This Row],[Prob_H]]*100,2)/100</f>
        <v>#DIV/0!</v>
      </c>
      <c r="J1107" t="e">
        <f>1/Table1[[#This Row],[odds_ft_home_team_win]]-Table1[[#This Row],[Margin/3]]</f>
        <v>#DIV/0!</v>
      </c>
      <c r="K1107" t="e">
        <f>1/Table1[[#This Row],[odds_ft_draw]]-Table1[[#This Row],[Margin/3]]</f>
        <v>#DIV/0!</v>
      </c>
      <c r="L1107" t="e">
        <f>1/Table1[[#This Row],[odds_ft_away_team_win]]-Table1[[#This Row],[Margin/3]]</f>
        <v>#DIV/0!</v>
      </c>
      <c r="M1107">
        <v>12</v>
      </c>
      <c r="N1107">
        <v>3</v>
      </c>
      <c r="O1107">
        <v>0.67</v>
      </c>
      <c r="P1107">
        <v>2</v>
      </c>
      <c r="Q1107">
        <v>1.22</v>
      </c>
      <c r="R1107" t="str" cm="1">
        <f t="array" ref="R1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0</v>
      </c>
      <c r="Y1107">
        <v>41</v>
      </c>
      <c r="AA1107">
        <v>6</v>
      </c>
      <c r="AB1107">
        <v>5</v>
      </c>
      <c r="AC1107">
        <v>3</v>
      </c>
      <c r="AD1107">
        <v>0</v>
      </c>
      <c r="AE1107">
        <v>2</v>
      </c>
      <c r="AF1107">
        <v>1</v>
      </c>
      <c r="AG1107">
        <v>2</v>
      </c>
      <c r="AH1107">
        <v>1</v>
      </c>
      <c r="AI1107">
        <v>1</v>
      </c>
      <c r="AJ1107">
        <v>2</v>
      </c>
      <c r="AK1107">
        <v>8</v>
      </c>
      <c r="AL1107">
        <v>18</v>
      </c>
      <c r="AM1107">
        <v>3</v>
      </c>
      <c r="AN1107">
        <v>6</v>
      </c>
      <c r="AO1107">
        <v>5</v>
      </c>
      <c r="AP1107">
        <v>12</v>
      </c>
      <c r="AQ1107">
        <v>20</v>
      </c>
      <c r="AR1107">
        <v>13</v>
      </c>
      <c r="AS1107">
        <v>45</v>
      </c>
      <c r="AT1107">
        <v>55</v>
      </c>
      <c r="AU1107">
        <v>0</v>
      </c>
      <c r="AV1107">
        <v>0</v>
      </c>
      <c r="AW1107">
        <v>2.82</v>
      </c>
      <c r="AX1107">
        <v>34</v>
      </c>
      <c r="AY1107">
        <v>82</v>
      </c>
      <c r="AZ1107">
        <v>64</v>
      </c>
      <c r="BA1107">
        <v>27</v>
      </c>
      <c r="BB1107">
        <v>10</v>
      </c>
      <c r="BC1107">
        <v>64</v>
      </c>
      <c r="BD1107">
        <v>82</v>
      </c>
      <c r="BE1107">
        <v>35</v>
      </c>
      <c r="BF1107">
        <v>64</v>
      </c>
      <c r="BG1107">
        <v>8.6999999999999993</v>
      </c>
      <c r="BH1107">
        <v>5.13</v>
      </c>
      <c r="BI1107">
        <v>0</v>
      </c>
      <c r="BJ1107">
        <v>0</v>
      </c>
      <c r="BK1107">
        <v>0</v>
      </c>
      <c r="BL1107" t="e">
        <f>1/Table1[[#This Row],[odds_ft_home_team_win]]+1/Table1[[#This Row],[odds_ft_draw]]+1/Table1[[#This Row],[odds_ft_away_team_win]]-1</f>
        <v>#DIV/0!</v>
      </c>
      <c r="BM1107" t="e">
        <f>Table1[[#This Row],[Margin]]/3</f>
        <v>#DIV/0!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 t="s">
        <v>124</v>
      </c>
      <c r="BU1107" t="e">
        <f>VLOOKUP(Table1[[#This Row],[Reference]],metron,11,FALSE)</f>
        <v>#DIV/0!</v>
      </c>
      <c r="BV1107" t="e">
        <f>VLOOKUP(Table1[[#This Row],[Reference]],metron,12,FALSE)</f>
        <v>#DIV/0!</v>
      </c>
    </row>
    <row r="1108" spans="1:74" hidden="1" x14ac:dyDescent="0.45">
      <c r="A1108" t="s">
        <v>5416</v>
      </c>
      <c r="B1108">
        <v>1377381600</v>
      </c>
      <c r="C1108" s="3" t="s">
        <v>686</v>
      </c>
      <c r="D1108" t="s">
        <v>65</v>
      </c>
      <c r="E1108" t="s">
        <v>66</v>
      </c>
      <c r="F1108" t="s">
        <v>86</v>
      </c>
      <c r="G1108" t="s">
        <v>78</v>
      </c>
      <c r="H1108" t="s">
        <v>66</v>
      </c>
      <c r="I1108">
        <f>MROUND(Table1[[#This Row],[Prob_H]]*100,2)/100</f>
        <v>0.56000000000000005</v>
      </c>
      <c r="J1108">
        <f>1/Table1[[#This Row],[odds_ft_home_team_win]]-Table1[[#This Row],[Margin/3]]</f>
        <v>0.56161947054580386</v>
      </c>
      <c r="K1108">
        <f>1/Table1[[#This Row],[odds_ft_draw]]-Table1[[#This Row],[Margin/3]]</f>
        <v>0.24858883193376993</v>
      </c>
      <c r="L1108">
        <f>1/Table1[[#This Row],[odds_ft_away_team_win]]-Table1[[#This Row],[Margin/3]]</f>
        <v>0.1897916975204261</v>
      </c>
      <c r="M1108">
        <v>7</v>
      </c>
      <c r="N1108">
        <v>3</v>
      </c>
      <c r="O1108">
        <v>2.33</v>
      </c>
      <c r="P1108">
        <v>1.9</v>
      </c>
      <c r="Q1108">
        <v>0.94</v>
      </c>
      <c r="R1108" t="str" cm="1">
        <f t="array" ref="R1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08">
        <v>3</v>
      </c>
      <c r="T1108">
        <v>1</v>
      </c>
      <c r="U1108">
        <v>4</v>
      </c>
      <c r="V1108">
        <v>0</v>
      </c>
      <c r="W1108">
        <v>0</v>
      </c>
      <c r="X1108">
        <v>0</v>
      </c>
      <c r="Y1108" t="s">
        <v>687</v>
      </c>
      <c r="Z1108">
        <v>69</v>
      </c>
      <c r="AA1108">
        <v>6</v>
      </c>
      <c r="AB1108">
        <v>3</v>
      </c>
      <c r="AC1108">
        <v>1</v>
      </c>
      <c r="AD1108">
        <v>0</v>
      </c>
      <c r="AE1108">
        <v>2</v>
      </c>
      <c r="AF1108">
        <v>0</v>
      </c>
      <c r="AG1108">
        <v>1</v>
      </c>
      <c r="AH1108">
        <v>0</v>
      </c>
      <c r="AI1108">
        <v>1</v>
      </c>
      <c r="AJ1108">
        <v>1</v>
      </c>
      <c r="AK1108">
        <v>20</v>
      </c>
      <c r="AL1108">
        <v>9</v>
      </c>
      <c r="AM1108">
        <v>5</v>
      </c>
      <c r="AN1108">
        <v>7</v>
      </c>
      <c r="AO1108">
        <v>15</v>
      </c>
      <c r="AP1108">
        <v>2</v>
      </c>
      <c r="AQ1108">
        <v>16</v>
      </c>
      <c r="AR1108">
        <v>11</v>
      </c>
      <c r="AS1108">
        <v>52</v>
      </c>
      <c r="AT1108">
        <v>48</v>
      </c>
      <c r="AU1108">
        <v>0</v>
      </c>
      <c r="AV1108">
        <v>0</v>
      </c>
      <c r="AW1108">
        <v>2.67</v>
      </c>
      <c r="AX1108">
        <v>34</v>
      </c>
      <c r="AY1108">
        <v>84</v>
      </c>
      <c r="AZ1108">
        <v>84</v>
      </c>
      <c r="BA1108">
        <v>17</v>
      </c>
      <c r="BB1108">
        <v>0</v>
      </c>
      <c r="BC1108">
        <v>0</v>
      </c>
      <c r="BD1108">
        <v>67</v>
      </c>
      <c r="BE1108">
        <v>84</v>
      </c>
      <c r="BF1108">
        <v>84</v>
      </c>
      <c r="BG1108">
        <v>8.67</v>
      </c>
      <c r="BH1108">
        <v>3.33</v>
      </c>
      <c r="BI1108">
        <v>1.75</v>
      </c>
      <c r="BJ1108">
        <v>3.87</v>
      </c>
      <c r="BK1108">
        <v>5.01</v>
      </c>
      <c r="BL1108">
        <f>1/Table1[[#This Row],[odds_ft_home_team_win]]+1/Table1[[#This Row],[odds_ft_draw]]+1/Table1[[#This Row],[odds_ft_away_team_win]]-1</f>
        <v>2.9427302648302511E-2</v>
      </c>
      <c r="BM1108">
        <f>Table1[[#This Row],[Margin]]/3</f>
        <v>9.8091008827675043E-3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 t="s">
        <v>113</v>
      </c>
      <c r="BU1108">
        <f>VLOOKUP(Table1[[#This Row],[Reference]],metron,11,FALSE)</f>
        <v>1.7546812539448771</v>
      </c>
      <c r="BV1108">
        <f>VLOOKUP(Table1[[#This Row],[Reference]],metron,12,FALSE)</f>
        <v>0.93456764148958549</v>
      </c>
    </row>
    <row r="1109" spans="1:74" hidden="1" x14ac:dyDescent="0.45">
      <c r="A1109" t="s">
        <v>5416</v>
      </c>
      <c r="B1109">
        <v>1377388800</v>
      </c>
      <c r="C1109" s="3" t="s">
        <v>688</v>
      </c>
      <c r="D1109" t="s">
        <v>65</v>
      </c>
      <c r="E1109" t="s">
        <v>66</v>
      </c>
      <c r="F1109" t="s">
        <v>68</v>
      </c>
      <c r="G1109" t="s">
        <v>67</v>
      </c>
      <c r="H1109" t="s">
        <v>66</v>
      </c>
      <c r="I1109">
        <f>MROUND(Table1[[#This Row],[Prob_H]]*100,2)/100</f>
        <v>0.6</v>
      </c>
      <c r="J1109">
        <f>1/Table1[[#This Row],[odds_ft_home_team_win]]-Table1[[#This Row],[Margin/3]]</f>
        <v>0.60016677089847814</v>
      </c>
      <c r="K1109">
        <f>1/Table1[[#This Row],[odds_ft_draw]]-Table1[[#This Row],[Margin/3]]</f>
        <v>0.24682092974775902</v>
      </c>
      <c r="L1109">
        <f>1/Table1[[#This Row],[odds_ft_away_team_win]]-Table1[[#This Row],[Margin/3]]</f>
        <v>0.15301229935376273</v>
      </c>
      <c r="M1109">
        <v>7</v>
      </c>
      <c r="N1109">
        <v>1.5</v>
      </c>
      <c r="O1109">
        <v>1</v>
      </c>
      <c r="P1109">
        <v>1.44</v>
      </c>
      <c r="Q1109">
        <v>1.06</v>
      </c>
      <c r="R1109" t="str" cm="1">
        <f t="array" ref="R1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09">
        <v>2</v>
      </c>
      <c r="T1109">
        <v>2</v>
      </c>
      <c r="U1109">
        <v>4</v>
      </c>
      <c r="V1109">
        <v>2</v>
      </c>
      <c r="W1109">
        <v>2</v>
      </c>
      <c r="X1109">
        <v>0</v>
      </c>
      <c r="Y1109" t="s">
        <v>689</v>
      </c>
      <c r="Z1109" t="s">
        <v>690</v>
      </c>
      <c r="AA1109">
        <v>1</v>
      </c>
      <c r="AB1109">
        <v>2</v>
      </c>
      <c r="AC1109">
        <v>1</v>
      </c>
      <c r="AD1109">
        <v>0</v>
      </c>
      <c r="AE1109">
        <v>4</v>
      </c>
      <c r="AF1109">
        <v>0</v>
      </c>
      <c r="AG1109">
        <v>1</v>
      </c>
      <c r="AH1109">
        <v>0</v>
      </c>
      <c r="AI1109">
        <v>3</v>
      </c>
      <c r="AJ1109">
        <v>1</v>
      </c>
      <c r="AK1109">
        <v>5</v>
      </c>
      <c r="AL1109">
        <v>8</v>
      </c>
      <c r="AM1109">
        <v>2</v>
      </c>
      <c r="AN1109">
        <v>2</v>
      </c>
      <c r="AO1109">
        <v>3</v>
      </c>
      <c r="AP1109">
        <v>6</v>
      </c>
      <c r="AQ1109">
        <v>14</v>
      </c>
      <c r="AR1109">
        <v>13</v>
      </c>
      <c r="AS1109">
        <v>52</v>
      </c>
      <c r="AT1109">
        <v>48</v>
      </c>
      <c r="AU1109">
        <v>0</v>
      </c>
      <c r="AV1109">
        <v>0</v>
      </c>
      <c r="AW1109">
        <v>3.09</v>
      </c>
      <c r="AX1109">
        <v>100</v>
      </c>
      <c r="AY1109">
        <v>100</v>
      </c>
      <c r="AZ1109">
        <v>67</v>
      </c>
      <c r="BA1109">
        <v>42</v>
      </c>
      <c r="BB1109">
        <v>0</v>
      </c>
      <c r="BC1109">
        <v>25</v>
      </c>
      <c r="BD1109">
        <v>59</v>
      </c>
      <c r="BE1109">
        <v>59</v>
      </c>
      <c r="BF1109">
        <v>100</v>
      </c>
      <c r="BG1109">
        <v>8.33</v>
      </c>
      <c r="BH1109">
        <v>4.67</v>
      </c>
      <c r="BI1109">
        <v>1.64</v>
      </c>
      <c r="BJ1109">
        <v>3.9</v>
      </c>
      <c r="BK1109">
        <v>6.15</v>
      </c>
      <c r="BL1109">
        <f>1/Table1[[#This Row],[odds_ft_home_team_win]]+1/Table1[[#This Row],[odds_ft_draw]]+1/Table1[[#This Row],[odds_ft_away_team_win]]-1</f>
        <v>2.8767979987492254E-2</v>
      </c>
      <c r="BM1109">
        <f>Table1[[#This Row],[Margin]]/3</f>
        <v>9.5893266624974185E-3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 t="s">
        <v>116</v>
      </c>
      <c r="BU1109">
        <f>VLOOKUP(Table1[[#This Row],[Reference]],metron,11,FALSE)</f>
        <v>1.841836734693878</v>
      </c>
      <c r="BV1109">
        <f>VLOOKUP(Table1[[#This Row],[Reference]],metron,12,FALSE)</f>
        <v>0.88917233560090703</v>
      </c>
    </row>
    <row r="1110" spans="1:74" hidden="1" x14ac:dyDescent="0.45">
      <c r="A1110" t="s">
        <v>5416</v>
      </c>
      <c r="B1110">
        <v>1377388800</v>
      </c>
      <c r="C1110" s="3" t="s">
        <v>688</v>
      </c>
      <c r="D1110" t="s">
        <v>65</v>
      </c>
      <c r="E1110" t="s">
        <v>66</v>
      </c>
      <c r="F1110" t="s">
        <v>102</v>
      </c>
      <c r="G1110" t="s">
        <v>103</v>
      </c>
      <c r="H1110" t="s">
        <v>66</v>
      </c>
      <c r="I1110">
        <f>MROUND(Table1[[#This Row],[Prob_H]]*100,2)/100</f>
        <v>0.32</v>
      </c>
      <c r="J1110">
        <f>1/Table1[[#This Row],[odds_ft_home_team_win]]-Table1[[#This Row],[Margin/3]]</f>
        <v>0.32049163034086242</v>
      </c>
      <c r="K1110">
        <f>1/Table1[[#This Row],[odds_ft_draw]]-Table1[[#This Row],[Margin/3]]</f>
        <v>0.29331717030744786</v>
      </c>
      <c r="L1110">
        <f>1/Table1[[#This Row],[odds_ft_away_team_win]]-Table1[[#This Row],[Margin/3]]</f>
        <v>0.38619119935168966</v>
      </c>
      <c r="M1110">
        <v>7</v>
      </c>
      <c r="N1110">
        <v>0.33</v>
      </c>
      <c r="O1110">
        <v>1.33</v>
      </c>
      <c r="P1110">
        <v>1.24</v>
      </c>
      <c r="Q1110">
        <v>1.35</v>
      </c>
      <c r="R1110" t="str" cm="1">
        <f t="array" ref="R1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10">
        <v>1</v>
      </c>
      <c r="T1110">
        <v>1</v>
      </c>
      <c r="U1110">
        <v>2</v>
      </c>
      <c r="V1110">
        <v>1</v>
      </c>
      <c r="W1110">
        <v>0</v>
      </c>
      <c r="X1110">
        <v>1</v>
      </c>
      <c r="Y1110">
        <v>82</v>
      </c>
      <c r="Z1110">
        <v>10</v>
      </c>
      <c r="AA1110">
        <v>7</v>
      </c>
      <c r="AB1110">
        <v>5</v>
      </c>
      <c r="AC1110">
        <v>3</v>
      </c>
      <c r="AD1110">
        <v>0</v>
      </c>
      <c r="AE1110">
        <v>2</v>
      </c>
      <c r="AF1110">
        <v>0</v>
      </c>
      <c r="AG1110">
        <v>2</v>
      </c>
      <c r="AH1110">
        <v>1</v>
      </c>
      <c r="AI1110">
        <v>0</v>
      </c>
      <c r="AJ1110">
        <v>2</v>
      </c>
      <c r="AK1110">
        <v>17</v>
      </c>
      <c r="AL1110">
        <v>9</v>
      </c>
      <c r="AM1110">
        <v>7</v>
      </c>
      <c r="AN1110">
        <v>2</v>
      </c>
      <c r="AO1110">
        <v>10</v>
      </c>
      <c r="AP1110">
        <v>7</v>
      </c>
      <c r="AQ1110">
        <v>14</v>
      </c>
      <c r="AR1110">
        <v>18</v>
      </c>
      <c r="AS1110">
        <v>48</v>
      </c>
      <c r="AT1110">
        <v>52</v>
      </c>
      <c r="AU1110">
        <v>0</v>
      </c>
      <c r="AV1110">
        <v>0</v>
      </c>
      <c r="AW1110">
        <v>3</v>
      </c>
      <c r="AX1110">
        <v>67</v>
      </c>
      <c r="AY1110">
        <v>67</v>
      </c>
      <c r="AZ1110">
        <v>34</v>
      </c>
      <c r="BA1110">
        <v>34</v>
      </c>
      <c r="BB1110">
        <v>34</v>
      </c>
      <c r="BC1110">
        <v>17</v>
      </c>
      <c r="BD1110">
        <v>34</v>
      </c>
      <c r="BE1110">
        <v>50</v>
      </c>
      <c r="BF1110">
        <v>100</v>
      </c>
      <c r="BG1110">
        <v>13.17</v>
      </c>
      <c r="BH1110">
        <v>4.67</v>
      </c>
      <c r="BI1110">
        <v>3.02</v>
      </c>
      <c r="BJ1110">
        <v>3.29</v>
      </c>
      <c r="BK1110">
        <v>2.52</v>
      </c>
      <c r="BL1110">
        <f>1/Table1[[#This Row],[odds_ft_home_team_win]]+1/Table1[[#This Row],[odds_ft_draw]]+1/Table1[[#This Row],[odds_ft_away_team_win]]-1</f>
        <v>3.1902592421121367E-2</v>
      </c>
      <c r="BM1110">
        <f>Table1[[#This Row],[Margin]]/3</f>
        <v>1.0634197473707122E-2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 t="s">
        <v>104</v>
      </c>
      <c r="BU1110">
        <f>VLOOKUP(Table1[[#This Row],[Reference]],metron,11,FALSE)</f>
        <v>1.210167055864918</v>
      </c>
      <c r="BV1110">
        <f>VLOOKUP(Table1[[#This Row],[Reference]],metron,12,FALSE)</f>
        <v>1.3211783725525419</v>
      </c>
    </row>
    <row r="1111" spans="1:74" hidden="1" x14ac:dyDescent="0.45">
      <c r="A1111" t="s">
        <v>5416</v>
      </c>
      <c r="B1111">
        <v>1377392700</v>
      </c>
      <c r="C1111" s="3" t="s">
        <v>691</v>
      </c>
      <c r="D1111" t="s">
        <v>65</v>
      </c>
      <c r="E1111" t="s">
        <v>66</v>
      </c>
      <c r="F1111" t="s">
        <v>81</v>
      </c>
      <c r="G1111" t="s">
        <v>85</v>
      </c>
      <c r="H1111" t="s">
        <v>66</v>
      </c>
      <c r="I1111">
        <f>MROUND(Table1[[#This Row],[Prob_H]]*100,2)/100</f>
        <v>0.52</v>
      </c>
      <c r="J1111">
        <f>1/Table1[[#This Row],[odds_ft_home_team_win]]-Table1[[#This Row],[Margin/3]]</f>
        <v>0.51116803526101307</v>
      </c>
      <c r="K1111">
        <f>1/Table1[[#This Row],[odds_ft_draw]]-Table1[[#This Row],[Margin/3]]</f>
        <v>0.26966431086622722</v>
      </c>
      <c r="L1111">
        <f>1/Table1[[#This Row],[odds_ft_away_team_win]]-Table1[[#This Row],[Margin/3]]</f>
        <v>0.2191676538727598</v>
      </c>
      <c r="M1111">
        <v>7</v>
      </c>
      <c r="N1111">
        <v>1.67</v>
      </c>
      <c r="O1111">
        <v>0.33</v>
      </c>
      <c r="P1111">
        <v>1.83</v>
      </c>
      <c r="Q1111">
        <v>1.06</v>
      </c>
      <c r="R1111" t="str" cm="1">
        <f t="array" ref="R1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1">
        <v>3</v>
      </c>
      <c r="T1111">
        <v>1</v>
      </c>
      <c r="U1111">
        <v>4</v>
      </c>
      <c r="V1111">
        <v>1</v>
      </c>
      <c r="W1111">
        <v>0</v>
      </c>
      <c r="X1111">
        <v>1</v>
      </c>
      <c r="Y1111" t="s">
        <v>692</v>
      </c>
      <c r="Z1111">
        <v>23</v>
      </c>
      <c r="AA1111">
        <v>7</v>
      </c>
      <c r="AB1111">
        <v>5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2</v>
      </c>
      <c r="AK1111">
        <v>18</v>
      </c>
      <c r="AL1111">
        <v>4</v>
      </c>
      <c r="AM1111">
        <v>5</v>
      </c>
      <c r="AN1111">
        <v>3</v>
      </c>
      <c r="AO1111">
        <v>13</v>
      </c>
      <c r="AP1111">
        <v>1</v>
      </c>
      <c r="AQ1111">
        <v>7</v>
      </c>
      <c r="AR1111">
        <v>12</v>
      </c>
      <c r="AS1111">
        <v>53</v>
      </c>
      <c r="AT1111">
        <v>47</v>
      </c>
      <c r="AU1111">
        <v>0</v>
      </c>
      <c r="AV1111">
        <v>0</v>
      </c>
      <c r="AW1111">
        <v>2.34</v>
      </c>
      <c r="AX1111">
        <v>50</v>
      </c>
      <c r="AY1111">
        <v>50</v>
      </c>
      <c r="AZ1111">
        <v>34</v>
      </c>
      <c r="BA1111">
        <v>34</v>
      </c>
      <c r="BB1111">
        <v>17</v>
      </c>
      <c r="BC1111">
        <v>50</v>
      </c>
      <c r="BD1111">
        <v>50</v>
      </c>
      <c r="BE1111">
        <v>17</v>
      </c>
      <c r="BF1111">
        <v>67</v>
      </c>
      <c r="BG1111">
        <v>9.33</v>
      </c>
      <c r="BH1111">
        <v>4.33</v>
      </c>
      <c r="BI1111">
        <v>1.92</v>
      </c>
      <c r="BJ1111">
        <v>3.58</v>
      </c>
      <c r="BK1111">
        <v>4.37</v>
      </c>
      <c r="BL1111">
        <f>1/Table1[[#This Row],[odds_ft_home_team_win]]+1/Table1[[#This Row],[odds_ft_draw]]+1/Table1[[#This Row],[odds_ft_away_team_win]]-1</f>
        <v>2.8995894216960805E-2</v>
      </c>
      <c r="BM1111">
        <f>Table1[[#This Row],[Margin]]/3</f>
        <v>9.6652980723202688E-3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 t="s">
        <v>109</v>
      </c>
      <c r="BU1111">
        <f>VLOOKUP(Table1[[#This Row],[Reference]],metron,11,FALSE)</f>
        <v>1.625948039373891</v>
      </c>
      <c r="BV1111">
        <f>VLOOKUP(Table1[[#This Row],[Reference]],metron,12,FALSE)</f>
        <v>0.97079231886396644</v>
      </c>
    </row>
    <row r="1112" spans="1:74" hidden="1" x14ac:dyDescent="0.45">
      <c r="A1112" t="s">
        <v>5416</v>
      </c>
      <c r="B1112">
        <v>1377396000</v>
      </c>
      <c r="C1112" s="3" t="s">
        <v>693</v>
      </c>
      <c r="D1112" t="s">
        <v>65</v>
      </c>
      <c r="E1112" t="s">
        <v>66</v>
      </c>
      <c r="F1112" t="s">
        <v>93</v>
      </c>
      <c r="G1112" t="s">
        <v>94</v>
      </c>
      <c r="H1112" t="s">
        <v>66</v>
      </c>
      <c r="I1112">
        <f>MROUND(Table1[[#This Row],[Prob_H]]*100,2)/100</f>
        <v>0.42</v>
      </c>
      <c r="J1112">
        <f>1/Table1[[#This Row],[odds_ft_home_team_win]]-Table1[[#This Row],[Margin/3]]</f>
        <v>0.42994750921727271</v>
      </c>
      <c r="K1112">
        <f>1/Table1[[#This Row],[odds_ft_draw]]-Table1[[#This Row],[Margin/3]]</f>
        <v>0.29244917788634228</v>
      </c>
      <c r="L1112">
        <f>1/Table1[[#This Row],[odds_ft_away_team_win]]-Table1[[#This Row],[Margin/3]]</f>
        <v>0.27760331289638507</v>
      </c>
      <c r="M1112">
        <v>7</v>
      </c>
      <c r="N1112">
        <v>0.5</v>
      </c>
      <c r="O1112">
        <v>0.67</v>
      </c>
      <c r="P1112">
        <v>0.88</v>
      </c>
      <c r="Q1112">
        <v>1.06</v>
      </c>
      <c r="R1112" t="str" cm="1">
        <f t="array" ref="R1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12">
        <v>1</v>
      </c>
      <c r="T1112">
        <v>1</v>
      </c>
      <c r="U1112">
        <v>2</v>
      </c>
      <c r="V1112">
        <v>1</v>
      </c>
      <c r="W1112">
        <v>0</v>
      </c>
      <c r="X1112">
        <v>1</v>
      </c>
      <c r="Y1112">
        <v>53</v>
      </c>
      <c r="Z1112">
        <v>36</v>
      </c>
      <c r="AA1112">
        <v>7</v>
      </c>
      <c r="AB1112">
        <v>3</v>
      </c>
      <c r="AC1112">
        <v>3</v>
      </c>
      <c r="AD1112">
        <v>0</v>
      </c>
      <c r="AE1112">
        <v>3</v>
      </c>
      <c r="AF1112">
        <v>0</v>
      </c>
      <c r="AG1112">
        <v>1</v>
      </c>
      <c r="AH1112">
        <v>2</v>
      </c>
      <c r="AI1112">
        <v>2</v>
      </c>
      <c r="AJ1112">
        <v>1</v>
      </c>
      <c r="AK1112">
        <v>15</v>
      </c>
      <c r="AL1112">
        <v>10</v>
      </c>
      <c r="AM1112">
        <v>7</v>
      </c>
      <c r="AN1112">
        <v>4</v>
      </c>
      <c r="AO1112">
        <v>8</v>
      </c>
      <c r="AP1112">
        <v>6</v>
      </c>
      <c r="AQ1112">
        <v>13</v>
      </c>
      <c r="AR1112">
        <v>15</v>
      </c>
      <c r="AS1112">
        <v>48</v>
      </c>
      <c r="AT1112">
        <v>52</v>
      </c>
      <c r="AU1112">
        <v>0</v>
      </c>
      <c r="AV1112">
        <v>0</v>
      </c>
      <c r="AW1112">
        <v>1.92</v>
      </c>
      <c r="AX1112">
        <v>67</v>
      </c>
      <c r="AY1112">
        <v>84</v>
      </c>
      <c r="AZ1112">
        <v>25</v>
      </c>
      <c r="BA1112">
        <v>0</v>
      </c>
      <c r="BB1112">
        <v>0</v>
      </c>
      <c r="BC1112">
        <v>25</v>
      </c>
      <c r="BD1112">
        <v>59</v>
      </c>
      <c r="BE1112">
        <v>25</v>
      </c>
      <c r="BF1112">
        <v>84</v>
      </c>
      <c r="BG1112">
        <v>7.83</v>
      </c>
      <c r="BH1112">
        <v>6.17</v>
      </c>
      <c r="BI1112">
        <v>2.27</v>
      </c>
      <c r="BJ1112">
        <v>3.3</v>
      </c>
      <c r="BK1112">
        <v>3.47</v>
      </c>
      <c r="BL1112">
        <f>1/Table1[[#This Row],[odds_ft_home_team_win]]+1/Table1[[#This Row],[odds_ft_draw]]+1/Table1[[#This Row],[odds_ft_away_team_win]]-1</f>
        <v>3.1743375431882326E-2</v>
      </c>
      <c r="BM1112">
        <f>Table1[[#This Row],[Margin]]/3</f>
        <v>1.0581125143960776E-2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95</v>
      </c>
      <c r="BU1112">
        <f>VLOOKUP(Table1[[#This Row],[Reference]],metron,11,FALSE)</f>
        <v>1.396960958296362</v>
      </c>
      <c r="BV1112">
        <f>VLOOKUP(Table1[[#This Row],[Reference]],metron,12,FALSE)</f>
        <v>1.091503992901508</v>
      </c>
    </row>
    <row r="1113" spans="1:74" hidden="1" x14ac:dyDescent="0.45">
      <c r="A1113" t="s">
        <v>5416</v>
      </c>
      <c r="B1113">
        <v>1377450000</v>
      </c>
      <c r="C1113" s="3" t="s">
        <v>694</v>
      </c>
      <c r="D1113" t="s">
        <v>65</v>
      </c>
      <c r="E1113" t="s">
        <v>66</v>
      </c>
      <c r="F1113" t="s">
        <v>73</v>
      </c>
      <c r="G1113" t="s">
        <v>77</v>
      </c>
      <c r="H1113" t="s">
        <v>66</v>
      </c>
      <c r="I1113">
        <f>MROUND(Table1[[#This Row],[Prob_H]]*100,2)/100</f>
        <v>0.28000000000000003</v>
      </c>
      <c r="J1113">
        <f>1/Table1[[#This Row],[odds_ft_home_team_win]]-Table1[[#This Row],[Margin/3]]</f>
        <v>0.2795206733528271</v>
      </c>
      <c r="K1113">
        <f>1/Table1[[#This Row],[odds_ft_draw]]-Table1[[#This Row],[Margin/3]]</f>
        <v>0.28036327530766364</v>
      </c>
      <c r="L1113">
        <f>1/Table1[[#This Row],[odds_ft_away_team_win]]-Table1[[#This Row],[Margin/3]]</f>
        <v>0.44011605133950937</v>
      </c>
      <c r="M1113">
        <v>7</v>
      </c>
      <c r="N1113">
        <v>1</v>
      </c>
      <c r="O1113">
        <v>0</v>
      </c>
      <c r="P1113">
        <v>1.29</v>
      </c>
      <c r="Q1113">
        <v>1.58</v>
      </c>
      <c r="R1113" t="str" cm="1">
        <f t="array" ref="R1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13">
        <v>1</v>
      </c>
      <c r="T1113">
        <v>2</v>
      </c>
      <c r="U1113">
        <v>3</v>
      </c>
      <c r="V1113">
        <v>1</v>
      </c>
      <c r="W1113">
        <v>1</v>
      </c>
      <c r="X1113">
        <v>0</v>
      </c>
      <c r="Y1113">
        <v>27</v>
      </c>
      <c r="Z1113" t="s">
        <v>695</v>
      </c>
      <c r="AA1113">
        <v>5</v>
      </c>
      <c r="AB1113">
        <v>7</v>
      </c>
      <c r="AC1113">
        <v>2</v>
      </c>
      <c r="AD1113">
        <v>0</v>
      </c>
      <c r="AE1113">
        <v>3</v>
      </c>
      <c r="AF1113">
        <v>0</v>
      </c>
      <c r="AG1113">
        <v>0</v>
      </c>
      <c r="AH1113">
        <v>2</v>
      </c>
      <c r="AI1113">
        <v>1</v>
      </c>
      <c r="AJ1113">
        <v>2</v>
      </c>
      <c r="AK1113">
        <v>8</v>
      </c>
      <c r="AL1113">
        <v>15</v>
      </c>
      <c r="AM1113">
        <v>5</v>
      </c>
      <c r="AN1113">
        <v>4</v>
      </c>
      <c r="AO1113">
        <v>3</v>
      </c>
      <c r="AP1113">
        <v>11</v>
      </c>
      <c r="AQ1113">
        <v>14</v>
      </c>
      <c r="AR1113">
        <v>15</v>
      </c>
      <c r="AS1113">
        <v>47</v>
      </c>
      <c r="AT1113">
        <v>53</v>
      </c>
      <c r="AU1113">
        <v>0</v>
      </c>
      <c r="AV1113">
        <v>0</v>
      </c>
      <c r="AW1113">
        <v>3.17</v>
      </c>
      <c r="AX1113">
        <v>84</v>
      </c>
      <c r="AY1113">
        <v>84</v>
      </c>
      <c r="AZ1113">
        <v>50</v>
      </c>
      <c r="BA1113">
        <v>50</v>
      </c>
      <c r="BB1113">
        <v>50</v>
      </c>
      <c r="BC1113">
        <v>25</v>
      </c>
      <c r="BD1113">
        <v>84</v>
      </c>
      <c r="BE1113">
        <v>50</v>
      </c>
      <c r="BF1113">
        <v>84</v>
      </c>
      <c r="BG1113">
        <v>11.17</v>
      </c>
      <c r="BH1113">
        <v>7</v>
      </c>
      <c r="BI1113">
        <v>3.45</v>
      </c>
      <c r="BJ1113">
        <v>3.44</v>
      </c>
      <c r="BK1113">
        <v>2.2200000000000002</v>
      </c>
      <c r="BL1113">
        <f>1/Table1[[#This Row],[odds_ft_home_team_win]]+1/Table1[[#This Row],[odds_ft_draw]]+1/Table1[[#This Row],[odds_ft_away_team_win]]-1</f>
        <v>3.1003197332823085E-2</v>
      </c>
      <c r="BM1113">
        <f>Table1[[#This Row],[Margin]]/3</f>
        <v>1.0334399110941028E-2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 t="s">
        <v>126</v>
      </c>
      <c r="BU1113">
        <f>VLOOKUP(Table1[[#This Row],[Reference]],metron,11,FALSE)</f>
        <v>1.128766254360926</v>
      </c>
      <c r="BV1113">
        <f>VLOOKUP(Table1[[#This Row],[Reference]],metron,12,FALSE)</f>
        <v>1.415794481446242</v>
      </c>
    </row>
    <row r="1114" spans="1:74" hidden="1" x14ac:dyDescent="0.45">
      <c r="A1114" t="s">
        <v>5416</v>
      </c>
      <c r="B1114">
        <v>1377450000</v>
      </c>
      <c r="C1114" s="3" t="s">
        <v>694</v>
      </c>
      <c r="D1114" t="s">
        <v>65</v>
      </c>
      <c r="E1114" t="s">
        <v>66</v>
      </c>
      <c r="F1114" t="s">
        <v>97</v>
      </c>
      <c r="G1114" t="s">
        <v>611</v>
      </c>
      <c r="H1114" t="s">
        <v>66</v>
      </c>
      <c r="I1114">
        <f>MROUND(Table1[[#This Row],[Prob_H]]*100,2)/100</f>
        <v>0.54</v>
      </c>
      <c r="J1114">
        <f>1/Table1[[#This Row],[odds_ft_home_team_win]]-Table1[[#This Row],[Margin/3]]</f>
        <v>0.53597914274130487</v>
      </c>
      <c r="K1114">
        <f>1/Table1[[#This Row],[odds_ft_draw]]-Table1[[#This Row],[Margin/3]]</f>
        <v>0.26127018574439348</v>
      </c>
      <c r="L1114">
        <f>1/Table1[[#This Row],[odds_ft_away_team_win]]-Table1[[#This Row],[Margin/3]]</f>
        <v>0.20275067151430173</v>
      </c>
      <c r="M1114">
        <v>7</v>
      </c>
      <c r="N1114">
        <v>0.67</v>
      </c>
      <c r="O1114">
        <v>2.33</v>
      </c>
      <c r="P1114">
        <v>2</v>
      </c>
      <c r="Q1114">
        <v>1</v>
      </c>
      <c r="R1114" t="str" cm="1">
        <f t="array" ref="R1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4">
        <v>3</v>
      </c>
      <c r="T1114">
        <v>1</v>
      </c>
      <c r="U1114">
        <v>4</v>
      </c>
      <c r="V1114">
        <v>2</v>
      </c>
      <c r="W1114">
        <v>1</v>
      </c>
      <c r="X1114">
        <v>1</v>
      </c>
      <c r="Y1114" t="s">
        <v>696</v>
      </c>
      <c r="Z1114">
        <v>44</v>
      </c>
      <c r="AA1114">
        <v>2</v>
      </c>
      <c r="AB1114">
        <v>4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9</v>
      </c>
      <c r="AL1114">
        <v>13</v>
      </c>
      <c r="AM1114">
        <v>6</v>
      </c>
      <c r="AN1114">
        <v>4</v>
      </c>
      <c r="AO1114">
        <v>3</v>
      </c>
      <c r="AP1114">
        <v>9</v>
      </c>
      <c r="AQ1114">
        <v>17</v>
      </c>
      <c r="AR1114">
        <v>10</v>
      </c>
      <c r="AS1114">
        <v>52</v>
      </c>
      <c r="AT1114">
        <v>48</v>
      </c>
      <c r="AU1114">
        <v>0</v>
      </c>
      <c r="AV1114">
        <v>0</v>
      </c>
      <c r="AW1114">
        <v>2.17</v>
      </c>
      <c r="AX1114">
        <v>33</v>
      </c>
      <c r="AY1114">
        <v>50</v>
      </c>
      <c r="AZ1114">
        <v>33</v>
      </c>
      <c r="BA1114">
        <v>33</v>
      </c>
      <c r="BB1114">
        <v>17</v>
      </c>
      <c r="BC1114">
        <v>17</v>
      </c>
      <c r="BD1114">
        <v>50</v>
      </c>
      <c r="BE1114">
        <v>33</v>
      </c>
      <c r="BF1114">
        <v>67</v>
      </c>
      <c r="BG1114">
        <v>8.67</v>
      </c>
      <c r="BH1114">
        <v>3.66</v>
      </c>
      <c r="BI1114">
        <v>1.83</v>
      </c>
      <c r="BJ1114">
        <v>3.68</v>
      </c>
      <c r="BK1114">
        <v>4.6900000000000004</v>
      </c>
      <c r="BL1114">
        <f>1/Table1[[#This Row],[odds_ft_home_team_win]]+1/Table1[[#This Row],[odds_ft_draw]]+1/Table1[[#This Row],[odds_ft_away_team_win]]-1</f>
        <v>3.1406834071167289E-2</v>
      </c>
      <c r="BM1114">
        <f>Table1[[#This Row],[Margin]]/3</f>
        <v>1.0468944690389096E-2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 t="s">
        <v>100</v>
      </c>
      <c r="BU1114">
        <f>VLOOKUP(Table1[[#This Row],[Reference]],metron,11,FALSE)</f>
        <v>1.684957590444867</v>
      </c>
      <c r="BV1114">
        <f>VLOOKUP(Table1[[#This Row],[Reference]],metron,12,FALSE)</f>
        <v>0.95101263631642718</v>
      </c>
    </row>
    <row r="1115" spans="1:74" hidden="1" x14ac:dyDescent="0.45">
      <c r="A1115" t="s">
        <v>5415</v>
      </c>
      <c r="B1115">
        <v>1392427800</v>
      </c>
      <c r="C1115" s="3" t="s">
        <v>929</v>
      </c>
      <c r="D1115" t="s">
        <v>65</v>
      </c>
      <c r="E1115" t="s">
        <v>66</v>
      </c>
      <c r="F1115" t="s">
        <v>78</v>
      </c>
      <c r="G1115" t="s">
        <v>86</v>
      </c>
      <c r="H1115" t="s">
        <v>66</v>
      </c>
      <c r="I1115">
        <f>MROUND(Table1[[#This Row],[Prob_H]]*100,2)/100</f>
        <v>0.32</v>
      </c>
      <c r="J1115">
        <f>1/Table1[[#This Row],[odds_ft_home_team_win]]-Table1[[#This Row],[Margin/3]]</f>
        <v>0.31412584871004334</v>
      </c>
      <c r="K1115">
        <f>1/Table1[[#This Row],[odds_ft_draw]]-Table1[[#This Row],[Margin/3]]</f>
        <v>0.2915653276600963</v>
      </c>
      <c r="L1115">
        <f>1/Table1[[#This Row],[odds_ft_away_team_win]]-Table1[[#This Row],[Margin/3]]</f>
        <v>0.39430882362986036</v>
      </c>
      <c r="M1115">
        <v>7</v>
      </c>
      <c r="N1115">
        <v>1.75</v>
      </c>
      <c r="O1115">
        <v>1.36</v>
      </c>
      <c r="P1115">
        <v>1.78</v>
      </c>
      <c r="Q1115">
        <v>1.43</v>
      </c>
      <c r="R1115" t="str" cm="1">
        <f t="array" ref="R1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61</v>
      </c>
      <c r="AA1115">
        <v>2</v>
      </c>
      <c r="AB1115">
        <v>4</v>
      </c>
      <c r="AC1115">
        <v>3</v>
      </c>
      <c r="AD1115">
        <v>0</v>
      </c>
      <c r="AE1115">
        <v>3</v>
      </c>
      <c r="AF1115">
        <v>0</v>
      </c>
      <c r="AG1115">
        <v>3</v>
      </c>
      <c r="AH1115">
        <v>0</v>
      </c>
      <c r="AI1115">
        <v>1</v>
      </c>
      <c r="AJ1115">
        <v>2</v>
      </c>
      <c r="AK1115">
        <v>10</v>
      </c>
      <c r="AL1115">
        <v>17</v>
      </c>
      <c r="AM1115">
        <v>7</v>
      </c>
      <c r="AN1115">
        <v>7</v>
      </c>
      <c r="AO1115">
        <v>3</v>
      </c>
      <c r="AP1115">
        <v>10</v>
      </c>
      <c r="AQ1115">
        <v>11</v>
      </c>
      <c r="AR1115">
        <v>21</v>
      </c>
      <c r="AS1115">
        <v>47</v>
      </c>
      <c r="AT1115">
        <v>53</v>
      </c>
      <c r="AU1115">
        <v>0</v>
      </c>
      <c r="AV1115">
        <v>0</v>
      </c>
      <c r="AW1115">
        <v>2.72</v>
      </c>
      <c r="AX1115">
        <v>58</v>
      </c>
      <c r="AY1115">
        <v>70</v>
      </c>
      <c r="AZ1115">
        <v>47</v>
      </c>
      <c r="BA1115">
        <v>27</v>
      </c>
      <c r="BB1115">
        <v>20</v>
      </c>
      <c r="BC1115">
        <v>27</v>
      </c>
      <c r="BD1115">
        <v>62</v>
      </c>
      <c r="BE1115">
        <v>39</v>
      </c>
      <c r="BF1115">
        <v>85</v>
      </c>
      <c r="BG1115">
        <v>10.58</v>
      </c>
      <c r="BH1115">
        <v>4.96</v>
      </c>
      <c r="BI1115">
        <v>3.08</v>
      </c>
      <c r="BJ1115">
        <v>3.31</v>
      </c>
      <c r="BK1115">
        <v>2.4700000000000002</v>
      </c>
      <c r="BL1115">
        <f>1/Table1[[#This Row],[odds_ft_home_team_win]]+1/Table1[[#This Row],[odds_ft_draw]]+1/Table1[[#This Row],[odds_ft_away_team_win]]-1</f>
        <v>3.1648427895843989E-2</v>
      </c>
      <c r="BM1115">
        <f>Table1[[#This Row],[Margin]]/3</f>
        <v>1.054947596528133E-2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 t="s">
        <v>106</v>
      </c>
      <c r="BU1115">
        <f>VLOOKUP(Table1[[#This Row],[Reference]],metron,11,FALSE)</f>
        <v>1.210167055864918</v>
      </c>
      <c r="BV1115">
        <f>VLOOKUP(Table1[[#This Row],[Reference]],metron,12,FALSE)</f>
        <v>1.3211783725525419</v>
      </c>
    </row>
    <row r="1116" spans="1:74" hidden="1" x14ac:dyDescent="0.45">
      <c r="A1116" t="s">
        <v>5415</v>
      </c>
      <c r="B1116">
        <v>1392435000</v>
      </c>
      <c r="C1116" s="3" t="s">
        <v>930</v>
      </c>
      <c r="D1116" t="s">
        <v>65</v>
      </c>
      <c r="E1116" t="s">
        <v>66</v>
      </c>
      <c r="F1116" t="s">
        <v>88</v>
      </c>
      <c r="G1116" t="s">
        <v>72</v>
      </c>
      <c r="H1116" t="s">
        <v>66</v>
      </c>
      <c r="I1116">
        <f>MROUND(Table1[[#This Row],[Prob_H]]*100,2)/100</f>
        <v>0.48</v>
      </c>
      <c r="J1116">
        <f>1/Table1[[#This Row],[odds_ft_home_team_win]]-Table1[[#This Row],[Margin/3]]</f>
        <v>0.47289462441472907</v>
      </c>
      <c r="K1116">
        <f>1/Table1[[#This Row],[odds_ft_draw]]-Table1[[#This Row],[Margin/3]]</f>
        <v>0.28220049779382894</v>
      </c>
      <c r="L1116">
        <f>1/Table1[[#This Row],[odds_ft_away_team_win]]-Table1[[#This Row],[Margin/3]]</f>
        <v>0.24490487779144204</v>
      </c>
      <c r="M1116">
        <v>7</v>
      </c>
      <c r="N1116">
        <v>2.15</v>
      </c>
      <c r="O1116">
        <v>0.27</v>
      </c>
      <c r="P1116">
        <v>2.19</v>
      </c>
      <c r="Q1116">
        <v>0.44</v>
      </c>
      <c r="R1116" t="str" cm="1">
        <f t="array" ref="R1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6">
        <v>3</v>
      </c>
      <c r="T1116">
        <v>2</v>
      </c>
      <c r="U1116">
        <v>5</v>
      </c>
      <c r="V1116">
        <v>3</v>
      </c>
      <c r="W1116">
        <v>2</v>
      </c>
      <c r="X1116">
        <v>1</v>
      </c>
      <c r="Y1116" t="s">
        <v>931</v>
      </c>
      <c r="Z1116" t="s">
        <v>932</v>
      </c>
      <c r="AA1116">
        <v>3</v>
      </c>
      <c r="AB1116">
        <v>6</v>
      </c>
      <c r="AC1116">
        <v>3</v>
      </c>
      <c r="AD1116">
        <v>0</v>
      </c>
      <c r="AE1116">
        <v>1</v>
      </c>
      <c r="AF1116">
        <v>0</v>
      </c>
      <c r="AG1116">
        <v>2</v>
      </c>
      <c r="AH1116">
        <v>1</v>
      </c>
      <c r="AI1116">
        <v>0</v>
      </c>
      <c r="AJ1116">
        <v>1</v>
      </c>
      <c r="AK1116">
        <v>15</v>
      </c>
      <c r="AL1116">
        <v>18</v>
      </c>
      <c r="AM1116">
        <v>3</v>
      </c>
      <c r="AN1116">
        <v>5</v>
      </c>
      <c r="AO1116">
        <v>12</v>
      </c>
      <c r="AP1116">
        <v>13</v>
      </c>
      <c r="AQ1116">
        <v>17</v>
      </c>
      <c r="AR1116">
        <v>12</v>
      </c>
      <c r="AS1116">
        <v>47</v>
      </c>
      <c r="AT1116">
        <v>53</v>
      </c>
      <c r="AU1116">
        <v>0</v>
      </c>
      <c r="AV1116">
        <v>0</v>
      </c>
      <c r="AW1116">
        <v>2.86</v>
      </c>
      <c r="AX1116">
        <v>54</v>
      </c>
      <c r="AY1116">
        <v>87</v>
      </c>
      <c r="AZ1116">
        <v>63</v>
      </c>
      <c r="BA1116">
        <v>37</v>
      </c>
      <c r="BB1116">
        <v>12</v>
      </c>
      <c r="BC1116">
        <v>30</v>
      </c>
      <c r="BD1116">
        <v>71</v>
      </c>
      <c r="BE1116">
        <v>55</v>
      </c>
      <c r="BF1116">
        <v>75</v>
      </c>
      <c r="BG1116">
        <v>10.33</v>
      </c>
      <c r="BH1116">
        <v>5.68</v>
      </c>
      <c r="BI1116">
        <v>2.0699999999999998</v>
      </c>
      <c r="BJ1116">
        <v>3.42</v>
      </c>
      <c r="BK1116">
        <v>3.92</v>
      </c>
      <c r="BL1116">
        <f>1/Table1[[#This Row],[odds_ft_home_team_win]]+1/Table1[[#This Row],[odds_ft_draw]]+1/Table1[[#This Row],[odds_ft_away_team_win]]-1</f>
        <v>3.0591489074653477E-2</v>
      </c>
      <c r="BM1116">
        <f>Table1[[#This Row],[Margin]]/3</f>
        <v>1.0197163024884492E-2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 t="s">
        <v>91</v>
      </c>
      <c r="BU1116">
        <f>VLOOKUP(Table1[[#This Row],[Reference]],metron,11,FALSE)</f>
        <v>1.510877192982456</v>
      </c>
      <c r="BV1116">
        <f>VLOOKUP(Table1[[#This Row],[Reference]],metron,12,FALSE)</f>
        <v>1.0163157894736841</v>
      </c>
    </row>
    <row r="1117" spans="1:74" hidden="1" x14ac:dyDescent="0.45">
      <c r="A1117" t="s">
        <v>5415</v>
      </c>
      <c r="B1117">
        <v>1392505200</v>
      </c>
      <c r="C1117" s="3" t="s">
        <v>933</v>
      </c>
      <c r="D1117" t="s">
        <v>65</v>
      </c>
      <c r="E1117" t="s">
        <v>66</v>
      </c>
      <c r="F1117" t="s">
        <v>611</v>
      </c>
      <c r="G1117" t="s">
        <v>97</v>
      </c>
      <c r="H1117" t="s">
        <v>66</v>
      </c>
      <c r="I1117">
        <f>MROUND(Table1[[#This Row],[Prob_H]]*100,2)/100</f>
        <v>0.3</v>
      </c>
      <c r="J1117">
        <f>1/Table1[[#This Row],[odds_ft_home_team_win]]-Table1[[#This Row],[Margin/3]]</f>
        <v>0.30961375663622559</v>
      </c>
      <c r="K1117">
        <f>1/Table1[[#This Row],[odds_ft_draw]]-Table1[[#This Row],[Margin/3]]</f>
        <v>0.29042523904515211</v>
      </c>
      <c r="L1117">
        <f>1/Table1[[#This Row],[odds_ft_away_team_win]]-Table1[[#This Row],[Margin/3]]</f>
        <v>0.3999610043186223</v>
      </c>
      <c r="M1117">
        <v>7</v>
      </c>
      <c r="N1117">
        <v>1.18</v>
      </c>
      <c r="O1117">
        <v>1.62</v>
      </c>
      <c r="P1117">
        <v>1.1200000000000001</v>
      </c>
      <c r="Q1117">
        <v>1.33</v>
      </c>
      <c r="R1117" t="str" cm="1">
        <f t="array" ref="R1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17">
        <v>0</v>
      </c>
      <c r="T1117">
        <v>3</v>
      </c>
      <c r="U1117">
        <v>3</v>
      </c>
      <c r="V1117">
        <v>1</v>
      </c>
      <c r="W1117">
        <v>0</v>
      </c>
      <c r="X1117">
        <v>1</v>
      </c>
      <c r="Z1117" t="s">
        <v>934</v>
      </c>
      <c r="AA1117">
        <v>8</v>
      </c>
      <c r="AB1117">
        <v>0</v>
      </c>
      <c r="AC1117">
        <v>3</v>
      </c>
      <c r="AD1117">
        <v>0</v>
      </c>
      <c r="AE1117">
        <v>1</v>
      </c>
      <c r="AF1117">
        <v>0</v>
      </c>
      <c r="AG1117">
        <v>0</v>
      </c>
      <c r="AH1117">
        <v>3</v>
      </c>
      <c r="AI1117">
        <v>0</v>
      </c>
      <c r="AJ1117">
        <v>1</v>
      </c>
      <c r="AK1117">
        <v>12</v>
      </c>
      <c r="AL1117">
        <v>9</v>
      </c>
      <c r="AM1117">
        <v>4</v>
      </c>
      <c r="AN1117">
        <v>3</v>
      </c>
      <c r="AO1117">
        <v>8</v>
      </c>
      <c r="AP1117">
        <v>6</v>
      </c>
      <c r="AQ1117">
        <v>20</v>
      </c>
      <c r="AR1117">
        <v>13</v>
      </c>
      <c r="AS1117">
        <v>54</v>
      </c>
      <c r="AT1117">
        <v>46</v>
      </c>
      <c r="AU1117">
        <v>0</v>
      </c>
      <c r="AV1117">
        <v>0</v>
      </c>
      <c r="AW1117">
        <v>2.3199999999999998</v>
      </c>
      <c r="AX1117">
        <v>50</v>
      </c>
      <c r="AY1117">
        <v>70</v>
      </c>
      <c r="AZ1117">
        <v>34</v>
      </c>
      <c r="BA1117">
        <v>21</v>
      </c>
      <c r="BB1117">
        <v>9</v>
      </c>
      <c r="BC1117">
        <v>16</v>
      </c>
      <c r="BD1117">
        <v>75</v>
      </c>
      <c r="BE1117">
        <v>25</v>
      </c>
      <c r="BF1117">
        <v>84</v>
      </c>
      <c r="BG1117">
        <v>7.77</v>
      </c>
      <c r="BH1117">
        <v>5.38</v>
      </c>
      <c r="BI1117">
        <v>3.13</v>
      </c>
      <c r="BJ1117">
        <v>3.33</v>
      </c>
      <c r="BK1117">
        <v>2.44</v>
      </c>
      <c r="BL1117">
        <f>1/Table1[[#This Row],[odds_ft_home_team_win]]+1/Table1[[#This Row],[odds_ft_draw]]+1/Table1[[#This Row],[odds_ft_away_team_win]]-1</f>
        <v>2.9625183765444651E-2</v>
      </c>
      <c r="BM1117">
        <f>Table1[[#This Row],[Margin]]/3</f>
        <v>9.8750612551482177E-3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614</v>
      </c>
      <c r="BU1117">
        <f>VLOOKUP(Table1[[#This Row],[Reference]],metron,11,FALSE)</f>
        <v>1.1805091283106199</v>
      </c>
      <c r="BV1117">
        <f>VLOOKUP(Table1[[#This Row],[Reference]],metron,12,FALSE)</f>
        <v>1.3921316533813319</v>
      </c>
    </row>
    <row r="1118" spans="1:74" hidden="1" x14ac:dyDescent="0.45">
      <c r="A1118" t="s">
        <v>5415</v>
      </c>
      <c r="B1118">
        <v>1392505200</v>
      </c>
      <c r="C1118" s="3" t="s">
        <v>933</v>
      </c>
      <c r="D1118" t="s">
        <v>65</v>
      </c>
      <c r="E1118" t="s">
        <v>66</v>
      </c>
      <c r="F1118" t="s">
        <v>77</v>
      </c>
      <c r="G1118" t="s">
        <v>73</v>
      </c>
      <c r="H1118" t="s">
        <v>66</v>
      </c>
      <c r="I1118">
        <f>MROUND(Table1[[#This Row],[Prob_H]]*100,2)/100</f>
        <v>0.66</v>
      </c>
      <c r="J1118">
        <f>1/Table1[[#This Row],[odds_ft_home_team_win]]-Table1[[#This Row],[Margin/3]]</f>
        <v>0.65214793890328149</v>
      </c>
      <c r="K1118">
        <f>1/Table1[[#This Row],[odds_ft_draw]]-Table1[[#This Row],[Margin/3]]</f>
        <v>0.22245442280902605</v>
      </c>
      <c r="L1118">
        <f>1/Table1[[#This Row],[odds_ft_away_team_win]]-Table1[[#This Row],[Margin/3]]</f>
        <v>0.12539763828769249</v>
      </c>
      <c r="M1118">
        <v>7</v>
      </c>
      <c r="N1118">
        <v>2</v>
      </c>
      <c r="O1118">
        <v>0.91</v>
      </c>
      <c r="P1118">
        <v>2</v>
      </c>
      <c r="Q1118">
        <v>0.88</v>
      </c>
      <c r="R1118" t="str" cm="1">
        <f t="array" ref="R1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 t="s">
        <v>184</v>
      </c>
      <c r="AA1118">
        <v>9</v>
      </c>
      <c r="AB1118">
        <v>1</v>
      </c>
      <c r="AC1118">
        <v>2</v>
      </c>
      <c r="AD1118">
        <v>0</v>
      </c>
      <c r="AE1118">
        <v>2</v>
      </c>
      <c r="AF1118">
        <v>0</v>
      </c>
      <c r="AG1118">
        <v>0</v>
      </c>
      <c r="AH1118">
        <v>2</v>
      </c>
      <c r="AI1118">
        <v>0</v>
      </c>
      <c r="AJ1118">
        <v>2</v>
      </c>
      <c r="AK1118">
        <v>9</v>
      </c>
      <c r="AL1118">
        <v>8</v>
      </c>
      <c r="AM1118">
        <v>4</v>
      </c>
      <c r="AN1118">
        <v>5</v>
      </c>
      <c r="AO1118">
        <v>5</v>
      </c>
      <c r="AP1118">
        <v>3</v>
      </c>
      <c r="AQ1118">
        <v>13</v>
      </c>
      <c r="AR1118">
        <v>10</v>
      </c>
      <c r="AS1118">
        <v>52</v>
      </c>
      <c r="AT1118">
        <v>48</v>
      </c>
      <c r="AU1118">
        <v>0</v>
      </c>
      <c r="AV1118">
        <v>0</v>
      </c>
      <c r="AW1118">
        <v>2.3199999999999998</v>
      </c>
      <c r="AX1118">
        <v>49</v>
      </c>
      <c r="AY1118">
        <v>57</v>
      </c>
      <c r="AZ1118">
        <v>35</v>
      </c>
      <c r="BA1118">
        <v>31</v>
      </c>
      <c r="BB1118">
        <v>9</v>
      </c>
      <c r="BC1118">
        <v>27</v>
      </c>
      <c r="BD1118">
        <v>52</v>
      </c>
      <c r="BE1118">
        <v>35</v>
      </c>
      <c r="BF1118">
        <v>79</v>
      </c>
      <c r="BG1118">
        <v>10.9</v>
      </c>
      <c r="BH1118">
        <v>6.47</v>
      </c>
      <c r="BI1118">
        <v>1.51</v>
      </c>
      <c r="BJ1118">
        <v>4.3</v>
      </c>
      <c r="BK1118">
        <v>7.38</v>
      </c>
      <c r="BL1118">
        <f>1/Table1[[#This Row],[odds_ft_home_team_win]]+1/Table1[[#This Row],[odds_ft_draw]]+1/Table1[[#This Row],[odds_ft_away_team_win]]-1</f>
        <v>3.0311150177573021E-2</v>
      </c>
      <c r="BM1118">
        <f>Table1[[#This Row],[Margin]]/3</f>
        <v>1.0103716725857673E-2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 t="s">
        <v>79</v>
      </c>
      <c r="BU1118">
        <f>VLOOKUP(Table1[[#This Row],[Reference]],metron,11,FALSE)</f>
        <v>2.089675030851502</v>
      </c>
      <c r="BV1118">
        <f>VLOOKUP(Table1[[#This Row],[Reference]],metron,12,FALSE)</f>
        <v>0.8354586589880707</v>
      </c>
    </row>
    <row r="1119" spans="1:74" hidden="1" x14ac:dyDescent="0.45">
      <c r="A1119" t="s">
        <v>5415</v>
      </c>
      <c r="B1119">
        <v>1392512400</v>
      </c>
      <c r="C1119" s="3" t="s">
        <v>935</v>
      </c>
      <c r="D1119" t="s">
        <v>65</v>
      </c>
      <c r="E1119" t="s">
        <v>66</v>
      </c>
      <c r="F1119" t="s">
        <v>85</v>
      </c>
      <c r="G1119" t="s">
        <v>81</v>
      </c>
      <c r="H1119" t="s">
        <v>66</v>
      </c>
      <c r="I1119">
        <f>MROUND(Table1[[#This Row],[Prob_H]]*100,2)/100</f>
        <v>0.38</v>
      </c>
      <c r="J1119">
        <f>1/Table1[[#This Row],[odds_ft_home_team_win]]-Table1[[#This Row],[Margin/3]]</f>
        <v>0.38049406562559618</v>
      </c>
      <c r="K1119">
        <f>1/Table1[[#This Row],[odds_ft_draw]]-Table1[[#This Row],[Margin/3]]</f>
        <v>0.29851104093423814</v>
      </c>
      <c r="L1119">
        <f>1/Table1[[#This Row],[odds_ft_away_team_win]]-Table1[[#This Row],[Margin/3]]</f>
        <v>0.32099489344016574</v>
      </c>
      <c r="M1119">
        <v>7</v>
      </c>
      <c r="N1119">
        <v>1.64</v>
      </c>
      <c r="O1119">
        <v>1.36</v>
      </c>
      <c r="P1119">
        <v>1.47</v>
      </c>
      <c r="Q1119">
        <v>1.57</v>
      </c>
      <c r="R1119" t="str" cm="1">
        <f t="array" ref="R1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19">
        <v>0</v>
      </c>
      <c r="T1119">
        <v>2</v>
      </c>
      <c r="U1119">
        <v>2</v>
      </c>
      <c r="V1119">
        <v>1</v>
      </c>
      <c r="W1119">
        <v>0</v>
      </c>
      <c r="X1119">
        <v>1</v>
      </c>
      <c r="Z1119" t="s">
        <v>936</v>
      </c>
      <c r="AA1119">
        <v>-1</v>
      </c>
      <c r="AB1119">
        <v>-1</v>
      </c>
      <c r="AC1119">
        <v>3</v>
      </c>
      <c r="AD1119">
        <v>1</v>
      </c>
      <c r="AE1119">
        <v>2</v>
      </c>
      <c r="AF1119">
        <v>0</v>
      </c>
      <c r="AG1119">
        <v>2</v>
      </c>
      <c r="AH1119">
        <v>2</v>
      </c>
      <c r="AI1119">
        <v>1</v>
      </c>
      <c r="AJ1119">
        <v>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0</v>
      </c>
      <c r="AV1119">
        <v>0</v>
      </c>
      <c r="AW1119">
        <v>1.97</v>
      </c>
      <c r="AX1119">
        <v>56</v>
      </c>
      <c r="AY1119">
        <v>63</v>
      </c>
      <c r="AZ1119">
        <v>28</v>
      </c>
      <c r="BA1119">
        <v>15</v>
      </c>
      <c r="BB1119">
        <v>4</v>
      </c>
      <c r="BC1119">
        <v>15</v>
      </c>
      <c r="BD1119">
        <v>55</v>
      </c>
      <c r="BE1119">
        <v>33</v>
      </c>
      <c r="BF1119">
        <v>72</v>
      </c>
      <c r="BG1119">
        <v>10.5</v>
      </c>
      <c r="BH1119">
        <v>3.89</v>
      </c>
      <c r="BI1119">
        <v>2.56</v>
      </c>
      <c r="BJ1119">
        <v>3.24</v>
      </c>
      <c r="BK1119">
        <v>3.02</v>
      </c>
      <c r="BL1119">
        <f>1/Table1[[#This Row],[odds_ft_home_team_win]]+1/Table1[[#This Row],[odds_ft_draw]]+1/Table1[[#This Row],[odds_ft_away_team_win]]-1</f>
        <v>3.0392803123211465E-2</v>
      </c>
      <c r="BM1119">
        <f>Table1[[#This Row],[Margin]]/3</f>
        <v>1.0130934374403822E-2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 t="s">
        <v>87</v>
      </c>
      <c r="BU1119">
        <f>VLOOKUP(Table1[[#This Row],[Reference]],metron,11,FALSE)</f>
        <v>1.330562659846547</v>
      </c>
      <c r="BV1119">
        <f>VLOOKUP(Table1[[#This Row],[Reference]],metron,12,FALSE)</f>
        <v>1.1595268542199491</v>
      </c>
    </row>
    <row r="1120" spans="1:74" hidden="1" x14ac:dyDescent="0.45">
      <c r="A1120" t="s">
        <v>5415</v>
      </c>
      <c r="B1120">
        <v>1392512400</v>
      </c>
      <c r="C1120" s="3" t="s">
        <v>935</v>
      </c>
      <c r="D1120" t="s">
        <v>65</v>
      </c>
      <c r="E1120" t="s">
        <v>66</v>
      </c>
      <c r="F1120" t="s">
        <v>103</v>
      </c>
      <c r="G1120" t="s">
        <v>102</v>
      </c>
      <c r="H1120" t="s">
        <v>66</v>
      </c>
      <c r="I1120">
        <f>MROUND(Table1[[#This Row],[Prob_H]]*100,2)/100</f>
        <v>0.56000000000000005</v>
      </c>
      <c r="J1120">
        <f>1/Table1[[#This Row],[odds_ft_home_team_win]]-Table1[[#This Row],[Margin/3]]</f>
        <v>0.55253002413942254</v>
      </c>
      <c r="K1120">
        <f>1/Table1[[#This Row],[odds_ft_draw]]-Table1[[#This Row],[Margin/3]]</f>
        <v>0.26027405030617501</v>
      </c>
      <c r="L1120">
        <f>1/Table1[[#This Row],[odds_ft_away_team_win]]-Table1[[#This Row],[Margin/3]]</f>
        <v>0.18719592555440234</v>
      </c>
      <c r="M1120">
        <v>7</v>
      </c>
      <c r="N1120">
        <v>1</v>
      </c>
      <c r="O1120">
        <v>0.27</v>
      </c>
      <c r="P1120">
        <v>1.2</v>
      </c>
      <c r="Q1120">
        <v>0.53</v>
      </c>
      <c r="R1120" t="str" cm="1">
        <f t="array" ref="R1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1</v>
      </c>
      <c r="Z1120">
        <v>25</v>
      </c>
      <c r="AA1120">
        <v>4</v>
      </c>
      <c r="AB1120">
        <v>3</v>
      </c>
      <c r="AC1120">
        <v>2</v>
      </c>
      <c r="AD1120">
        <v>0</v>
      </c>
      <c r="AE1120">
        <v>2</v>
      </c>
      <c r="AF1120">
        <v>0</v>
      </c>
      <c r="AG1120">
        <v>0</v>
      </c>
      <c r="AH1120">
        <v>2</v>
      </c>
      <c r="AI1120">
        <v>0</v>
      </c>
      <c r="AJ1120">
        <v>2</v>
      </c>
      <c r="AK1120">
        <v>19</v>
      </c>
      <c r="AL1120">
        <v>7</v>
      </c>
      <c r="AM1120">
        <v>5</v>
      </c>
      <c r="AN1120">
        <v>5</v>
      </c>
      <c r="AO1120">
        <v>14</v>
      </c>
      <c r="AP1120">
        <v>2</v>
      </c>
      <c r="AQ1120">
        <v>8</v>
      </c>
      <c r="AR1120">
        <v>16</v>
      </c>
      <c r="AS1120">
        <v>63</v>
      </c>
      <c r="AT1120">
        <v>37</v>
      </c>
      <c r="AU1120">
        <v>0</v>
      </c>
      <c r="AV1120">
        <v>0</v>
      </c>
      <c r="AW1120">
        <v>1.95</v>
      </c>
      <c r="AX1120">
        <v>41</v>
      </c>
      <c r="AY1120">
        <v>41</v>
      </c>
      <c r="AZ1120">
        <v>27</v>
      </c>
      <c r="BA1120">
        <v>14</v>
      </c>
      <c r="BB1120">
        <v>9</v>
      </c>
      <c r="BC1120">
        <v>18</v>
      </c>
      <c r="BD1120">
        <v>41</v>
      </c>
      <c r="BE1120">
        <v>32</v>
      </c>
      <c r="BF1120">
        <v>82</v>
      </c>
      <c r="BG1120">
        <v>10.61</v>
      </c>
      <c r="BH1120">
        <v>4.37</v>
      </c>
      <c r="BI1120">
        <v>1.78</v>
      </c>
      <c r="BJ1120">
        <v>3.71</v>
      </c>
      <c r="BK1120">
        <v>5.09</v>
      </c>
      <c r="BL1120">
        <f>1/Table1[[#This Row],[odds_ft_home_team_win]]+1/Table1[[#This Row],[odds_ft_draw]]+1/Table1[[#This Row],[odds_ft_away_team_win]]-1</f>
        <v>2.7803186008698688E-2</v>
      </c>
      <c r="BM1120">
        <f>Table1[[#This Row],[Margin]]/3</f>
        <v>9.26772866956623E-3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 t="s">
        <v>118</v>
      </c>
      <c r="BU1120">
        <f>VLOOKUP(Table1[[#This Row],[Reference]],metron,11,FALSE)</f>
        <v>1.7546812539448771</v>
      </c>
      <c r="BV1120">
        <f>VLOOKUP(Table1[[#This Row],[Reference]],metron,12,FALSE)</f>
        <v>0.93456764148958549</v>
      </c>
    </row>
    <row r="1121" spans="1:74" hidden="1" x14ac:dyDescent="0.45">
      <c r="A1121" t="s">
        <v>5415</v>
      </c>
      <c r="B1121">
        <v>1392519600</v>
      </c>
      <c r="C1121" s="3" t="s">
        <v>937</v>
      </c>
      <c r="D1121" t="s">
        <v>65</v>
      </c>
      <c r="E1121" t="s">
        <v>66</v>
      </c>
      <c r="F1121" t="s">
        <v>67</v>
      </c>
      <c r="G1121" t="s">
        <v>68</v>
      </c>
      <c r="H1121" t="s">
        <v>66</v>
      </c>
      <c r="I1121">
        <f>MROUND(Table1[[#This Row],[Prob_H]]*100,2)/100</f>
        <v>0.34</v>
      </c>
      <c r="J1121">
        <f>1/Table1[[#This Row],[odds_ft_home_team_win]]-Table1[[#This Row],[Margin/3]]</f>
        <v>0.33821332286665251</v>
      </c>
      <c r="K1121">
        <f>1/Table1[[#This Row],[odds_ft_draw]]-Table1[[#This Row],[Margin/3]]</f>
        <v>0.29747357480983133</v>
      </c>
      <c r="L1121">
        <f>1/Table1[[#This Row],[odds_ft_away_team_win]]-Table1[[#This Row],[Margin/3]]</f>
        <v>0.36431310232351616</v>
      </c>
      <c r="M1121">
        <v>7</v>
      </c>
      <c r="N1121">
        <v>1.91</v>
      </c>
      <c r="O1121">
        <v>1.17</v>
      </c>
      <c r="P1121">
        <v>1.76</v>
      </c>
      <c r="Q1121">
        <v>1.22</v>
      </c>
      <c r="R1121" t="str" cm="1">
        <f t="array" ref="R1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AA1121">
        <v>7</v>
      </c>
      <c r="AB1121">
        <v>5</v>
      </c>
      <c r="AC1121">
        <v>3</v>
      </c>
      <c r="AD1121">
        <v>0</v>
      </c>
      <c r="AE1121">
        <v>1</v>
      </c>
      <c r="AF1121">
        <v>0</v>
      </c>
      <c r="AG1121">
        <v>1</v>
      </c>
      <c r="AH1121">
        <v>2</v>
      </c>
      <c r="AI1121">
        <v>0</v>
      </c>
      <c r="AJ1121">
        <v>1</v>
      </c>
      <c r="AK1121">
        <v>8</v>
      </c>
      <c r="AL1121">
        <v>11</v>
      </c>
      <c r="AM1121">
        <v>6</v>
      </c>
      <c r="AN1121">
        <v>8</v>
      </c>
      <c r="AO1121">
        <v>2</v>
      </c>
      <c r="AP1121">
        <v>3</v>
      </c>
      <c r="AQ1121">
        <v>17</v>
      </c>
      <c r="AR1121">
        <v>14</v>
      </c>
      <c r="AS1121">
        <v>53</v>
      </c>
      <c r="AT1121">
        <v>47</v>
      </c>
      <c r="AU1121">
        <v>0</v>
      </c>
      <c r="AV1121">
        <v>0</v>
      </c>
      <c r="AW1121">
        <v>2.37</v>
      </c>
      <c r="AX1121">
        <v>49</v>
      </c>
      <c r="AY1121">
        <v>75</v>
      </c>
      <c r="AZ1121">
        <v>44</v>
      </c>
      <c r="BA1121">
        <v>18</v>
      </c>
      <c r="BB1121">
        <v>5</v>
      </c>
      <c r="BC1121">
        <v>31</v>
      </c>
      <c r="BD1121">
        <v>75</v>
      </c>
      <c r="BE1121">
        <v>31</v>
      </c>
      <c r="BF1121">
        <v>70</v>
      </c>
      <c r="BG1121">
        <v>11.64</v>
      </c>
      <c r="BH1121">
        <v>5.26</v>
      </c>
      <c r="BI1121">
        <v>2.87</v>
      </c>
      <c r="BJ1121">
        <v>3.25</v>
      </c>
      <c r="BK1121">
        <v>2.67</v>
      </c>
      <c r="BL1121">
        <f>1/Table1[[#This Row],[odds_ft_home_team_win]]+1/Table1[[#This Row],[odds_ft_draw]]+1/Table1[[#This Row],[odds_ft_away_team_win]]-1</f>
        <v>3.0656198647429189E-2</v>
      </c>
      <c r="BM1121">
        <f>Table1[[#This Row],[Margin]]/3</f>
        <v>1.0218732882476397E-2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 t="s">
        <v>70</v>
      </c>
      <c r="BU1121">
        <f>VLOOKUP(Table1[[#This Row],[Reference]],metron,11,FALSE)</f>
        <v>1.228921489601805</v>
      </c>
      <c r="BV1121">
        <f>VLOOKUP(Table1[[#This Row],[Reference]],metron,12,FALSE)</f>
        <v>1.2940512655166849</v>
      </c>
    </row>
    <row r="1122" spans="1:74" hidden="1" x14ac:dyDescent="0.45">
      <c r="A1122" t="s">
        <v>5415</v>
      </c>
      <c r="B1122">
        <v>1392573600</v>
      </c>
      <c r="C1122" s="3" t="s">
        <v>938</v>
      </c>
      <c r="D1122" t="s">
        <v>65</v>
      </c>
      <c r="E1122" t="s">
        <v>66</v>
      </c>
      <c r="F1122" t="s">
        <v>94</v>
      </c>
      <c r="G1122" t="s">
        <v>93</v>
      </c>
      <c r="H1122" t="s">
        <v>66</v>
      </c>
      <c r="I1122">
        <f>MROUND(Table1[[#This Row],[Prob_H]]*100,2)/100</f>
        <v>0.5</v>
      </c>
      <c r="J1122">
        <f>1/Table1[[#This Row],[odds_ft_home_team_win]]-Table1[[#This Row],[Margin/3]]</f>
        <v>0.49472382006628585</v>
      </c>
      <c r="K1122">
        <f>1/Table1[[#This Row],[odds_ft_draw]]-Table1[[#This Row],[Margin/3]]</f>
        <v>0.28729236263482838</v>
      </c>
      <c r="L1122">
        <f>1/Table1[[#This Row],[odds_ft_away_team_win]]-Table1[[#This Row],[Margin/3]]</f>
        <v>0.21798381729888577</v>
      </c>
      <c r="M1122">
        <v>7</v>
      </c>
      <c r="N1122">
        <v>0.64</v>
      </c>
      <c r="O1122">
        <v>0.73</v>
      </c>
      <c r="P1122">
        <v>1</v>
      </c>
      <c r="Q1122">
        <v>1.06</v>
      </c>
      <c r="R1122" t="str" cm="1">
        <f t="array" ref="R1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22">
        <v>1</v>
      </c>
      <c r="T1122">
        <v>1</v>
      </c>
      <c r="U1122">
        <v>2</v>
      </c>
      <c r="V1122">
        <v>1</v>
      </c>
      <c r="W1122">
        <v>0</v>
      </c>
      <c r="X1122">
        <v>1</v>
      </c>
      <c r="Y1122">
        <v>75</v>
      </c>
      <c r="Z1122">
        <v>20</v>
      </c>
      <c r="AA1122">
        <v>6</v>
      </c>
      <c r="AB1122">
        <v>3</v>
      </c>
      <c r="AC1122">
        <v>1</v>
      </c>
      <c r="AD1122">
        <v>0</v>
      </c>
      <c r="AE1122">
        <v>4</v>
      </c>
      <c r="AF1122">
        <v>0</v>
      </c>
      <c r="AG1122">
        <v>0</v>
      </c>
      <c r="AH1122">
        <v>1</v>
      </c>
      <c r="AI1122">
        <v>1</v>
      </c>
      <c r="AJ1122">
        <v>3</v>
      </c>
      <c r="AK1122">
        <v>12</v>
      </c>
      <c r="AL1122">
        <v>7</v>
      </c>
      <c r="AM1122">
        <v>7</v>
      </c>
      <c r="AN1122">
        <v>4</v>
      </c>
      <c r="AO1122">
        <v>5</v>
      </c>
      <c r="AP1122">
        <v>3</v>
      </c>
      <c r="AQ1122">
        <v>8</v>
      </c>
      <c r="AR1122">
        <v>15</v>
      </c>
      <c r="AS1122">
        <v>58</v>
      </c>
      <c r="AT1122">
        <v>42</v>
      </c>
      <c r="AU1122">
        <v>0</v>
      </c>
      <c r="AV1122">
        <v>0</v>
      </c>
      <c r="AW1122">
        <v>2.4500000000000002</v>
      </c>
      <c r="AX1122">
        <v>41</v>
      </c>
      <c r="AY1122">
        <v>78</v>
      </c>
      <c r="AZ1122">
        <v>41</v>
      </c>
      <c r="BA1122">
        <v>23</v>
      </c>
      <c r="BB1122">
        <v>9</v>
      </c>
      <c r="BC1122">
        <v>32</v>
      </c>
      <c r="BD1122">
        <v>64</v>
      </c>
      <c r="BE1122">
        <v>41</v>
      </c>
      <c r="BF1122">
        <v>82</v>
      </c>
      <c r="BG1122">
        <v>9.42</v>
      </c>
      <c r="BH1122">
        <v>4.91</v>
      </c>
      <c r="BI1122">
        <v>1.98</v>
      </c>
      <c r="BJ1122">
        <v>3.36</v>
      </c>
      <c r="BK1122">
        <v>4.38</v>
      </c>
      <c r="BL1122">
        <f>1/Table1[[#This Row],[odds_ft_home_team_win]]+1/Table1[[#This Row],[odds_ft_draw]]+1/Table1[[#This Row],[odds_ft_away_team_win]]-1</f>
        <v>3.0980054952657765E-2</v>
      </c>
      <c r="BM1122">
        <f>Table1[[#This Row],[Margin]]/3</f>
        <v>1.0326684984219256E-2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 t="s">
        <v>124</v>
      </c>
      <c r="BU1122">
        <f>VLOOKUP(Table1[[#This Row],[Reference]],metron,11,FALSE)</f>
        <v>1.5342708579532029</v>
      </c>
      <c r="BV1122">
        <f>VLOOKUP(Table1[[#This Row],[Reference]],metron,12,FALSE)</f>
        <v>0.98593713070196176</v>
      </c>
    </row>
    <row r="1123" spans="1:74" hidden="1" x14ac:dyDescent="0.45">
      <c r="A1123" t="s">
        <v>5415</v>
      </c>
      <c r="B1123">
        <v>1392591600</v>
      </c>
      <c r="C1123" s="3" t="s">
        <v>939</v>
      </c>
      <c r="D1123" t="s">
        <v>65</v>
      </c>
      <c r="E1123" t="s">
        <v>66</v>
      </c>
      <c r="F1123" t="s">
        <v>98</v>
      </c>
      <c r="G1123" t="s">
        <v>80</v>
      </c>
      <c r="H1123" t="s">
        <v>66</v>
      </c>
      <c r="I1123">
        <f>MROUND(Table1[[#This Row],[Prob_H]]*100,2)/100</f>
        <v>0.52</v>
      </c>
      <c r="J1123">
        <f>1/Table1[[#This Row],[odds_ft_home_team_win]]-Table1[[#This Row],[Margin/3]]</f>
        <v>0.5134306555158219</v>
      </c>
      <c r="K1123">
        <f>1/Table1[[#This Row],[odds_ft_draw]]-Table1[[#This Row],[Margin/3]]</f>
        <v>0.28572843425741867</v>
      </c>
      <c r="L1123">
        <f>1/Table1[[#This Row],[odds_ft_away_team_win]]-Table1[[#This Row],[Margin/3]]</f>
        <v>0.20084091022675923</v>
      </c>
      <c r="M1123">
        <v>7</v>
      </c>
      <c r="N1123">
        <v>1.0900000000000001</v>
      </c>
      <c r="O1123">
        <v>1.08</v>
      </c>
      <c r="P1123">
        <v>1.18</v>
      </c>
      <c r="Q1123">
        <v>1</v>
      </c>
      <c r="R1123" t="str" cm="1">
        <f t="array" ref="R1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23">
        <v>2</v>
      </c>
      <c r="T1123">
        <v>1</v>
      </c>
      <c r="U1123">
        <v>3</v>
      </c>
      <c r="V1123">
        <v>0</v>
      </c>
      <c r="W1123">
        <v>0</v>
      </c>
      <c r="X1123">
        <v>0</v>
      </c>
      <c r="Y1123" t="s">
        <v>940</v>
      </c>
      <c r="Z1123">
        <v>79</v>
      </c>
      <c r="AA1123">
        <v>4</v>
      </c>
      <c r="AB1123">
        <v>3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7</v>
      </c>
      <c r="AL1123">
        <v>10</v>
      </c>
      <c r="AM1123">
        <v>2</v>
      </c>
      <c r="AN1123">
        <v>3</v>
      </c>
      <c r="AO1123">
        <v>5</v>
      </c>
      <c r="AP1123">
        <v>7</v>
      </c>
      <c r="AQ1123">
        <v>8</v>
      </c>
      <c r="AR1123">
        <v>12</v>
      </c>
      <c r="AS1123">
        <v>50</v>
      </c>
      <c r="AT1123">
        <v>50</v>
      </c>
      <c r="AU1123">
        <v>0</v>
      </c>
      <c r="AV1123">
        <v>0</v>
      </c>
      <c r="AW1123">
        <v>2.2599999999999998</v>
      </c>
      <c r="AX1123">
        <v>31</v>
      </c>
      <c r="AY1123">
        <v>61</v>
      </c>
      <c r="AZ1123">
        <v>35</v>
      </c>
      <c r="BA1123">
        <v>30</v>
      </c>
      <c r="BB1123">
        <v>5</v>
      </c>
      <c r="BC1123">
        <v>22</v>
      </c>
      <c r="BD1123">
        <v>61</v>
      </c>
      <c r="BE1123">
        <v>35</v>
      </c>
      <c r="BF1123">
        <v>75</v>
      </c>
      <c r="BG1123">
        <v>9.25</v>
      </c>
      <c r="BH1123">
        <v>4.49</v>
      </c>
      <c r="BI1123">
        <v>1.91</v>
      </c>
      <c r="BJ1123">
        <v>3.38</v>
      </c>
      <c r="BK1123">
        <v>4.74</v>
      </c>
      <c r="BL1123">
        <f>1/Table1[[#This Row],[odds_ft_home_team_win]]+1/Table1[[#This Row],[odds_ft_draw]]+1/Table1[[#This Row],[odds_ft_away_team_win]]-1</f>
        <v>3.0388661724785493E-2</v>
      </c>
      <c r="BM1123">
        <f>Table1[[#This Row],[Margin]]/3</f>
        <v>1.0129553908261832E-2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 t="s">
        <v>128</v>
      </c>
      <c r="BU1123">
        <f>VLOOKUP(Table1[[#This Row],[Reference]],metron,11,FALSE)</f>
        <v>1.625948039373891</v>
      </c>
      <c r="BV1123">
        <f>VLOOKUP(Table1[[#This Row],[Reference]],metron,12,FALSE)</f>
        <v>0.97079231886396644</v>
      </c>
    </row>
    <row r="1124" spans="1:74" hidden="1" x14ac:dyDescent="0.45">
      <c r="A1124" t="s">
        <v>5414</v>
      </c>
      <c r="B1124">
        <v>1409358600</v>
      </c>
      <c r="C1124" s="3" t="s">
        <v>1191</v>
      </c>
      <c r="D1124" t="s">
        <v>65</v>
      </c>
      <c r="E1124" t="s">
        <v>66</v>
      </c>
      <c r="F1124" t="s">
        <v>80</v>
      </c>
      <c r="G1124" t="s">
        <v>85</v>
      </c>
      <c r="H1124" t="s">
        <v>66</v>
      </c>
      <c r="I1124">
        <f>MROUND(Table1[[#This Row],[Prob_H]]*100,2)/100</f>
        <v>0.36</v>
      </c>
      <c r="J1124">
        <f>1/Table1[[#This Row],[odds_ft_home_team_win]]-Table1[[#This Row],[Margin/3]]</f>
        <v>0.36298679949196627</v>
      </c>
      <c r="K1124">
        <f>1/Table1[[#This Row],[odds_ft_draw]]-Table1[[#This Row],[Margin/3]]</f>
        <v>0.29380383891491235</v>
      </c>
      <c r="L1124">
        <f>1/Table1[[#This Row],[odds_ft_away_team_win]]-Table1[[#This Row],[Margin/3]]</f>
        <v>0.34320936159312132</v>
      </c>
      <c r="M1124">
        <v>7</v>
      </c>
      <c r="N1124">
        <v>1.33</v>
      </c>
      <c r="O1124">
        <v>1.5</v>
      </c>
      <c r="P1124">
        <v>1.8</v>
      </c>
      <c r="Q1124">
        <v>1</v>
      </c>
      <c r="R1124" t="str" cm="1">
        <f t="array" ref="R1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4">
        <v>0</v>
      </c>
      <c r="T1124">
        <v>1</v>
      </c>
      <c r="U1124">
        <v>1</v>
      </c>
      <c r="V1124">
        <v>1</v>
      </c>
      <c r="W1124">
        <v>0</v>
      </c>
      <c r="X1124">
        <v>1</v>
      </c>
      <c r="Z1124">
        <v>42</v>
      </c>
      <c r="AA1124">
        <v>8</v>
      </c>
      <c r="AB1124">
        <v>3</v>
      </c>
      <c r="AC1124">
        <v>1</v>
      </c>
      <c r="AD1124">
        <v>0</v>
      </c>
      <c r="AE1124">
        <v>4</v>
      </c>
      <c r="AF1124">
        <v>0</v>
      </c>
      <c r="AG1124">
        <v>1</v>
      </c>
      <c r="AH1124">
        <v>0</v>
      </c>
      <c r="AI1124">
        <v>0</v>
      </c>
      <c r="AJ1124">
        <v>4</v>
      </c>
      <c r="AK1124">
        <v>14</v>
      </c>
      <c r="AL1124">
        <v>4</v>
      </c>
      <c r="AM1124">
        <v>4</v>
      </c>
      <c r="AN1124">
        <v>3</v>
      </c>
      <c r="AO1124">
        <v>10</v>
      </c>
      <c r="AP1124">
        <v>1</v>
      </c>
      <c r="AQ1124">
        <v>16</v>
      </c>
      <c r="AR1124">
        <v>20</v>
      </c>
      <c r="AS1124">
        <v>85</v>
      </c>
      <c r="AT1124">
        <v>15</v>
      </c>
      <c r="AU1124">
        <v>0</v>
      </c>
      <c r="AV1124">
        <v>0</v>
      </c>
      <c r="AW1124">
        <v>2</v>
      </c>
      <c r="AX1124">
        <v>42</v>
      </c>
      <c r="AY1124">
        <v>59</v>
      </c>
      <c r="AZ1124">
        <v>42</v>
      </c>
      <c r="BA1124">
        <v>17</v>
      </c>
      <c r="BB1124">
        <v>0</v>
      </c>
      <c r="BC1124">
        <v>17</v>
      </c>
      <c r="BD1124">
        <v>42</v>
      </c>
      <c r="BE1124">
        <v>59</v>
      </c>
      <c r="BF1124">
        <v>84</v>
      </c>
      <c r="BG1124">
        <v>11</v>
      </c>
      <c r="BH1124">
        <v>7.17</v>
      </c>
      <c r="BI1124">
        <v>2.68</v>
      </c>
      <c r="BJ1124">
        <v>3.29</v>
      </c>
      <c r="BK1124">
        <v>2.83</v>
      </c>
      <c r="BL1124">
        <f>1/Table1[[#This Row],[odds_ft_home_team_win]]+1/Table1[[#This Row],[odds_ft_draw]]+1/Table1[[#This Row],[odds_ft_away_team_win]]-1</f>
        <v>3.0442586598727894E-2</v>
      </c>
      <c r="BM1124">
        <f>Table1[[#This Row],[Margin]]/3</f>
        <v>1.0147528866242631E-2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 t="s">
        <v>83</v>
      </c>
      <c r="BU1124">
        <f>VLOOKUP(Table1[[#This Row],[Reference]],metron,11,FALSE)</f>
        <v>1.269326094653606</v>
      </c>
      <c r="BV1124">
        <f>VLOOKUP(Table1[[#This Row],[Reference]],metron,12,FALSE)</f>
        <v>1.2417089578661631</v>
      </c>
    </row>
    <row r="1125" spans="1:74" hidden="1" x14ac:dyDescent="0.45">
      <c r="A1125" t="s">
        <v>5414</v>
      </c>
      <c r="B1125">
        <v>1409365800</v>
      </c>
      <c r="C1125" s="3" t="s">
        <v>1192</v>
      </c>
      <c r="D1125" t="s">
        <v>65</v>
      </c>
      <c r="E1125" t="s">
        <v>66</v>
      </c>
      <c r="F1125" t="s">
        <v>72</v>
      </c>
      <c r="G1125" t="s">
        <v>1115</v>
      </c>
      <c r="H1125" t="s">
        <v>66</v>
      </c>
      <c r="I1125">
        <f>MROUND(Table1[[#This Row],[Prob_H]]*100,2)/100</f>
        <v>0.57999999999999996</v>
      </c>
      <c r="J1125">
        <f>1/Table1[[#This Row],[odds_ft_home_team_win]]-Table1[[#This Row],[Margin/3]]</f>
        <v>0.58860427720045849</v>
      </c>
      <c r="K1125">
        <f>1/Table1[[#This Row],[odds_ft_draw]]-Table1[[#This Row],[Margin/3]]</f>
        <v>0.25295977672771969</v>
      </c>
      <c r="L1125">
        <f>1/Table1[[#This Row],[odds_ft_away_team_win]]-Table1[[#This Row],[Margin/3]]</f>
        <v>0.15843594607182196</v>
      </c>
      <c r="M1125">
        <v>7</v>
      </c>
      <c r="N1125">
        <v>1.33</v>
      </c>
      <c r="O1125">
        <v>0</v>
      </c>
      <c r="P1125">
        <v>1.82</v>
      </c>
      <c r="Q1125">
        <v>0.94</v>
      </c>
      <c r="R1125" t="str" cm="1">
        <f t="array" ref="R1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25">
        <v>1</v>
      </c>
      <c r="T1125">
        <v>1</v>
      </c>
      <c r="U1125">
        <v>2</v>
      </c>
      <c r="V1125">
        <v>1</v>
      </c>
      <c r="W1125">
        <v>1</v>
      </c>
      <c r="X1125">
        <v>0</v>
      </c>
      <c r="Y1125">
        <v>23</v>
      </c>
      <c r="Z1125">
        <v>77</v>
      </c>
      <c r="AA1125">
        <v>4</v>
      </c>
      <c r="AB1125">
        <v>2</v>
      </c>
      <c r="AC1125">
        <v>3</v>
      </c>
      <c r="AD1125">
        <v>0</v>
      </c>
      <c r="AE1125">
        <v>3</v>
      </c>
      <c r="AF1125">
        <v>0</v>
      </c>
      <c r="AG1125">
        <v>1</v>
      </c>
      <c r="AH1125">
        <v>2</v>
      </c>
      <c r="AI1125">
        <v>0</v>
      </c>
      <c r="AJ1125">
        <v>3</v>
      </c>
      <c r="AK1125">
        <v>8</v>
      </c>
      <c r="AL1125">
        <v>9</v>
      </c>
      <c r="AM1125">
        <v>3</v>
      </c>
      <c r="AN1125">
        <v>5</v>
      </c>
      <c r="AO1125">
        <v>5</v>
      </c>
      <c r="AP1125">
        <v>4</v>
      </c>
      <c r="AQ1125">
        <v>13</v>
      </c>
      <c r="AR1125">
        <v>12</v>
      </c>
      <c r="AS1125">
        <v>51</v>
      </c>
      <c r="AT1125">
        <v>49</v>
      </c>
      <c r="AU1125">
        <v>0</v>
      </c>
      <c r="AV1125">
        <v>0</v>
      </c>
      <c r="AW1125">
        <v>2.25</v>
      </c>
      <c r="AX1125">
        <v>59</v>
      </c>
      <c r="AY1125">
        <v>59</v>
      </c>
      <c r="AZ1125">
        <v>42</v>
      </c>
      <c r="BA1125">
        <v>25</v>
      </c>
      <c r="BB1125">
        <v>0</v>
      </c>
      <c r="BC1125">
        <v>42</v>
      </c>
      <c r="BD1125">
        <v>75</v>
      </c>
      <c r="BE1125">
        <v>42</v>
      </c>
      <c r="BF1125">
        <v>67</v>
      </c>
      <c r="BG1125">
        <v>9.33</v>
      </c>
      <c r="BH1125">
        <v>5.5</v>
      </c>
      <c r="BI1125">
        <v>1.67</v>
      </c>
      <c r="BJ1125">
        <v>3.8</v>
      </c>
      <c r="BK1125">
        <v>5.93</v>
      </c>
      <c r="BL1125">
        <f>1/Table1[[#This Row],[odds_ft_home_team_win]]+1/Table1[[#This Row],[odds_ft_draw]]+1/Table1[[#This Row],[odds_ft_away_team_win]]-1</f>
        <v>3.059435402736721E-2</v>
      </c>
      <c r="BM1125">
        <f>Table1[[#This Row],[Margin]]/3</f>
        <v>1.0198118009122403E-2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 t="s">
        <v>75</v>
      </c>
      <c r="BU1125">
        <f>VLOOKUP(Table1[[#This Row],[Reference]],metron,11,FALSE)</f>
        <v>1.7619715019855171</v>
      </c>
      <c r="BV1125">
        <f>VLOOKUP(Table1[[#This Row],[Reference]],metron,12,FALSE)</f>
        <v>0.87432842793739785</v>
      </c>
    </row>
    <row r="1126" spans="1:74" hidden="1" x14ac:dyDescent="0.45">
      <c r="A1126" t="s">
        <v>5414</v>
      </c>
      <c r="B1126">
        <v>1409436000</v>
      </c>
      <c r="C1126" s="3" t="s">
        <v>1193</v>
      </c>
      <c r="D1126" t="s">
        <v>65</v>
      </c>
      <c r="E1126" t="s">
        <v>66</v>
      </c>
      <c r="F1126" t="s">
        <v>73</v>
      </c>
      <c r="G1126" t="s">
        <v>78</v>
      </c>
      <c r="H1126" t="s">
        <v>66</v>
      </c>
      <c r="I1126">
        <f>MROUND(Table1[[#This Row],[Prob_H]]*100,2)/100</f>
        <v>0.44</v>
      </c>
      <c r="J1126">
        <f>1/Table1[[#This Row],[odds_ft_home_team_win]]-Table1[[#This Row],[Margin/3]]</f>
        <v>0.43629480777818369</v>
      </c>
      <c r="K1126">
        <f>1/Table1[[#This Row],[odds_ft_draw]]-Table1[[#This Row],[Margin/3]]</f>
        <v>0.28398388340843583</v>
      </c>
      <c r="L1126">
        <f>1/Table1[[#This Row],[odds_ft_away_team_win]]-Table1[[#This Row],[Margin/3]]</f>
        <v>0.27972130881338042</v>
      </c>
      <c r="M1126">
        <v>7</v>
      </c>
      <c r="N1126">
        <v>0.67</v>
      </c>
      <c r="O1126">
        <v>0.33</v>
      </c>
      <c r="P1126">
        <v>1.29</v>
      </c>
      <c r="Q1126">
        <v>0.59</v>
      </c>
      <c r="R1126" t="str" cm="1">
        <f t="array" ref="R1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26">
        <v>3</v>
      </c>
      <c r="T1126">
        <v>2</v>
      </c>
      <c r="U1126">
        <v>5</v>
      </c>
      <c r="V1126">
        <v>3</v>
      </c>
      <c r="W1126">
        <v>1</v>
      </c>
      <c r="X1126">
        <v>2</v>
      </c>
      <c r="Y1126" t="s">
        <v>1194</v>
      </c>
      <c r="Z1126" t="s">
        <v>1195</v>
      </c>
      <c r="AA1126">
        <v>-1</v>
      </c>
      <c r="AB1126">
        <v>-1</v>
      </c>
      <c r="AC1126">
        <v>2</v>
      </c>
      <c r="AD1126">
        <v>0</v>
      </c>
      <c r="AE1126">
        <v>5</v>
      </c>
      <c r="AF1126">
        <v>0</v>
      </c>
      <c r="AG1126">
        <v>0</v>
      </c>
      <c r="AH1126">
        <v>2</v>
      </c>
      <c r="AI1126">
        <v>1</v>
      </c>
      <c r="AJ1126">
        <v>4</v>
      </c>
      <c r="AK1126">
        <v>-1</v>
      </c>
      <c r="AL1126">
        <v>-1</v>
      </c>
      <c r="AM1126">
        <v>-1</v>
      </c>
      <c r="AN1126">
        <v>-1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0</v>
      </c>
      <c r="AV1126">
        <v>0</v>
      </c>
      <c r="AW1126">
        <v>2.5</v>
      </c>
      <c r="AX1126">
        <v>33</v>
      </c>
      <c r="AY1126">
        <v>67</v>
      </c>
      <c r="AZ1126">
        <v>50</v>
      </c>
      <c r="BA1126">
        <v>50</v>
      </c>
      <c r="BB1126">
        <v>17</v>
      </c>
      <c r="BC1126">
        <v>0</v>
      </c>
      <c r="BD1126">
        <v>33</v>
      </c>
      <c r="BE1126">
        <v>67</v>
      </c>
      <c r="BF1126">
        <v>67</v>
      </c>
      <c r="BG1126">
        <v>9.66</v>
      </c>
      <c r="BH1126">
        <v>6</v>
      </c>
      <c r="BI1126">
        <v>2.2400000000000002</v>
      </c>
      <c r="BJ1126">
        <v>3.4</v>
      </c>
      <c r="BK1126">
        <v>3.45</v>
      </c>
      <c r="BL1126">
        <f>1/Table1[[#This Row],[odds_ft_home_team_win]]+1/Table1[[#This Row],[odds_ft_draw]]+1/Table1[[#This Row],[odds_ft_away_team_win]]-1</f>
        <v>3.0401290951163062E-2</v>
      </c>
      <c r="BM1126">
        <f>Table1[[#This Row],[Margin]]/3</f>
        <v>1.0133763650387687E-2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 t="s">
        <v>126</v>
      </c>
      <c r="BU1126">
        <f>VLOOKUP(Table1[[#This Row],[Reference]],metron,11,FALSE)</f>
        <v>1.4140979689366791</v>
      </c>
      <c r="BV1126">
        <f>VLOOKUP(Table1[[#This Row],[Reference]],metron,12,FALSE)</f>
        <v>1.0666666666666671</v>
      </c>
    </row>
    <row r="1127" spans="1:74" hidden="1" x14ac:dyDescent="0.45">
      <c r="A1127" t="s">
        <v>5414</v>
      </c>
      <c r="B1127">
        <v>1409436000</v>
      </c>
      <c r="C1127" s="3" t="s">
        <v>1193</v>
      </c>
      <c r="D1127" t="s">
        <v>65</v>
      </c>
      <c r="E1127" t="s">
        <v>66</v>
      </c>
      <c r="F1127" t="s">
        <v>86</v>
      </c>
      <c r="G1127" t="s">
        <v>94</v>
      </c>
      <c r="H1127" t="s">
        <v>66</v>
      </c>
      <c r="I1127">
        <f>MROUND(Table1[[#This Row],[Prob_H]]*100,2)/100</f>
        <v>0.6</v>
      </c>
      <c r="J1127">
        <f>1/Table1[[#This Row],[odds_ft_home_team_win]]-Table1[[#This Row],[Margin/3]]</f>
        <v>0.60304670461453014</v>
      </c>
      <c r="K1127">
        <f>1/Table1[[#This Row],[odds_ft_draw]]-Table1[[#This Row],[Margin/3]]</f>
        <v>0.23646335234610627</v>
      </c>
      <c r="L1127">
        <f>1/Table1[[#This Row],[odds_ft_away_team_win]]-Table1[[#This Row],[Margin/3]]</f>
        <v>0.16048994303936362</v>
      </c>
      <c r="M1127">
        <v>7</v>
      </c>
      <c r="N1127">
        <v>3</v>
      </c>
      <c r="O1127">
        <v>1</v>
      </c>
      <c r="P1127">
        <v>2</v>
      </c>
      <c r="Q1127">
        <v>1.22</v>
      </c>
      <c r="R1127" t="str" cm="1">
        <f t="array" ref="R1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Z1127">
        <v>88</v>
      </c>
      <c r="AA1127">
        <v>7</v>
      </c>
      <c r="AB1127">
        <v>2</v>
      </c>
      <c r="AC1127">
        <v>1</v>
      </c>
      <c r="AD1127">
        <v>0</v>
      </c>
      <c r="AE1127">
        <v>3</v>
      </c>
      <c r="AF1127">
        <v>0</v>
      </c>
      <c r="AG1127">
        <v>1</v>
      </c>
      <c r="AH1127">
        <v>0</v>
      </c>
      <c r="AI1127">
        <v>1</v>
      </c>
      <c r="AJ1127">
        <v>2</v>
      </c>
      <c r="AK1127">
        <v>21</v>
      </c>
      <c r="AL1127">
        <v>10</v>
      </c>
      <c r="AM1127">
        <v>9</v>
      </c>
      <c r="AN1127">
        <v>5</v>
      </c>
      <c r="AO1127">
        <v>12</v>
      </c>
      <c r="AP1127">
        <v>5</v>
      </c>
      <c r="AQ1127">
        <v>10</v>
      </c>
      <c r="AR1127">
        <v>13</v>
      </c>
      <c r="AS1127">
        <v>57</v>
      </c>
      <c r="AT1127">
        <v>43</v>
      </c>
      <c r="AU1127">
        <v>0</v>
      </c>
      <c r="AV1127">
        <v>0</v>
      </c>
      <c r="AW1127">
        <v>3.67</v>
      </c>
      <c r="AX1127">
        <v>100</v>
      </c>
      <c r="AY1127">
        <v>100</v>
      </c>
      <c r="AZ1127">
        <v>100</v>
      </c>
      <c r="BA1127">
        <v>42</v>
      </c>
      <c r="BB1127">
        <v>25</v>
      </c>
      <c r="BC1127">
        <v>34</v>
      </c>
      <c r="BD1127">
        <v>100</v>
      </c>
      <c r="BE1127">
        <v>84</v>
      </c>
      <c r="BF1127">
        <v>100</v>
      </c>
      <c r="BG1127">
        <v>11.5</v>
      </c>
      <c r="BH1127">
        <v>5.33</v>
      </c>
      <c r="BI1127">
        <v>1.63</v>
      </c>
      <c r="BJ1127">
        <v>4.05</v>
      </c>
      <c r="BK1127">
        <v>5.85</v>
      </c>
      <c r="BL1127">
        <f>1/Table1[[#This Row],[odds_ft_home_team_win]]+1/Table1[[#This Row],[odds_ft_draw]]+1/Table1[[#This Row],[odds_ft_away_team_win]]-1</f>
        <v>3.1350683702422E-2</v>
      </c>
      <c r="BM1127">
        <f>Table1[[#This Row],[Margin]]/3</f>
        <v>1.0450227900807333E-2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 t="s">
        <v>113</v>
      </c>
      <c r="BU1127">
        <f>VLOOKUP(Table1[[#This Row],[Reference]],metron,11,FALSE)</f>
        <v>1.841836734693878</v>
      </c>
      <c r="BV1127">
        <f>VLOOKUP(Table1[[#This Row],[Reference]],metron,12,FALSE)</f>
        <v>0.88917233560090703</v>
      </c>
    </row>
    <row r="1128" spans="1:74" hidden="1" x14ac:dyDescent="0.45">
      <c r="A1128" t="s">
        <v>5412</v>
      </c>
      <c r="B1128">
        <v>1446262200</v>
      </c>
      <c r="C1128" s="3" t="s">
        <v>1854</v>
      </c>
      <c r="D1128" t="s">
        <v>65</v>
      </c>
      <c r="E1128" t="s">
        <v>66</v>
      </c>
      <c r="F1128" t="s">
        <v>72</v>
      </c>
      <c r="G1128" t="s">
        <v>94</v>
      </c>
      <c r="H1128" t="s">
        <v>66</v>
      </c>
      <c r="I1128" t="e">
        <f>MROUND(Table1[[#This Row],[Prob_H]]*100,2)/100</f>
        <v>#DIV/0!</v>
      </c>
      <c r="J1128" t="e">
        <f>1/Table1[[#This Row],[odds_ft_home_team_win]]-Table1[[#This Row],[Margin/3]]</f>
        <v>#DIV/0!</v>
      </c>
      <c r="K1128" t="e">
        <f>1/Table1[[#This Row],[odds_ft_draw]]-Table1[[#This Row],[Margin/3]]</f>
        <v>#DIV/0!</v>
      </c>
      <c r="L1128" t="e">
        <f>1/Table1[[#This Row],[odds_ft_away_team_win]]-Table1[[#This Row],[Margin/3]]</f>
        <v>#DIV/0!</v>
      </c>
      <c r="M1128">
        <v>15</v>
      </c>
      <c r="N1128">
        <v>0.67</v>
      </c>
      <c r="O1128">
        <v>1.43</v>
      </c>
      <c r="P1128">
        <v>0.76</v>
      </c>
      <c r="Q1128">
        <v>1.3</v>
      </c>
      <c r="R1128" t="str" cm="1">
        <f t="array" ref="R1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8">
        <v>1</v>
      </c>
      <c r="T1128">
        <v>2</v>
      </c>
      <c r="U1128">
        <v>3</v>
      </c>
      <c r="V1128">
        <v>2</v>
      </c>
      <c r="W1128">
        <v>1</v>
      </c>
      <c r="X1128">
        <v>1</v>
      </c>
      <c r="Y1128">
        <v>31</v>
      </c>
      <c r="Z1128" t="s">
        <v>1855</v>
      </c>
      <c r="AA1128">
        <v>5</v>
      </c>
      <c r="AB1128">
        <v>5</v>
      </c>
      <c r="AC1128">
        <v>2</v>
      </c>
      <c r="AD1128">
        <v>0</v>
      </c>
      <c r="AE1128">
        <v>3</v>
      </c>
      <c r="AF1128">
        <v>0</v>
      </c>
      <c r="AG1128">
        <v>1</v>
      </c>
      <c r="AH1128">
        <v>1</v>
      </c>
      <c r="AI1128">
        <v>2</v>
      </c>
      <c r="AJ1128">
        <v>1</v>
      </c>
      <c r="AK1128">
        <v>19</v>
      </c>
      <c r="AL1128">
        <v>9</v>
      </c>
      <c r="AM1128">
        <v>6</v>
      </c>
      <c r="AN1128">
        <v>6</v>
      </c>
      <c r="AO1128">
        <v>13</v>
      </c>
      <c r="AP1128">
        <v>3</v>
      </c>
      <c r="AQ1128">
        <v>13</v>
      </c>
      <c r="AR1128">
        <v>16</v>
      </c>
      <c r="AS1128">
        <v>54</v>
      </c>
      <c r="AT1128">
        <v>46</v>
      </c>
      <c r="AU1128">
        <v>0</v>
      </c>
      <c r="AV1128">
        <v>0</v>
      </c>
      <c r="AW1128">
        <v>3.49</v>
      </c>
      <c r="AX1128">
        <v>92</v>
      </c>
      <c r="AY1128">
        <v>100</v>
      </c>
      <c r="AZ1128">
        <v>84</v>
      </c>
      <c r="BA1128">
        <v>37</v>
      </c>
      <c r="BB1128">
        <v>15</v>
      </c>
      <c r="BC1128">
        <v>45</v>
      </c>
      <c r="BD1128">
        <v>75</v>
      </c>
      <c r="BE1128">
        <v>69</v>
      </c>
      <c r="BF1128">
        <v>85</v>
      </c>
      <c r="BG1128">
        <v>11.16</v>
      </c>
      <c r="BH1128">
        <v>5.33</v>
      </c>
      <c r="BI1128">
        <v>0</v>
      </c>
      <c r="BJ1128">
        <v>0</v>
      </c>
      <c r="BK1128">
        <v>0</v>
      </c>
      <c r="BL1128" t="e">
        <f>1/Table1[[#This Row],[odds_ft_home_team_win]]+1/Table1[[#This Row],[odds_ft_draw]]+1/Table1[[#This Row],[odds_ft_away_team_win]]-1</f>
        <v>#DIV/0!</v>
      </c>
      <c r="BM1128" t="e">
        <f>Table1[[#This Row],[Margin]]/3</f>
        <v>#DIV/0!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 t="s">
        <v>75</v>
      </c>
      <c r="BU1128" t="e">
        <f>VLOOKUP(Table1[[#This Row],[Reference]],metron,11,FALSE)</f>
        <v>#DIV/0!</v>
      </c>
      <c r="BV1128" t="e">
        <f>VLOOKUP(Table1[[#This Row],[Reference]],metron,12,FALSE)</f>
        <v>#DIV/0!</v>
      </c>
    </row>
    <row r="1129" spans="1:74" hidden="1" x14ac:dyDescent="0.45">
      <c r="A1129" t="s">
        <v>5414</v>
      </c>
      <c r="B1129">
        <v>1409443200</v>
      </c>
      <c r="C1129" s="3" t="s">
        <v>1196</v>
      </c>
      <c r="D1129" t="s">
        <v>65</v>
      </c>
      <c r="E1129" t="s">
        <v>66</v>
      </c>
      <c r="F1129" t="s">
        <v>68</v>
      </c>
      <c r="G1129" t="s">
        <v>67</v>
      </c>
      <c r="H1129" t="s">
        <v>66</v>
      </c>
      <c r="I1129">
        <f>MROUND(Table1[[#This Row],[Prob_H]]*100,2)/100</f>
        <v>0.6</v>
      </c>
      <c r="J1129">
        <f>1/Table1[[#This Row],[odds_ft_home_team_win]]-Table1[[#This Row],[Margin/3]]</f>
        <v>0.59944739437101002</v>
      </c>
      <c r="K1129">
        <f>1/Table1[[#This Row],[odds_ft_draw]]-Table1[[#This Row],[Margin/3]]</f>
        <v>0.2384475157155071</v>
      </c>
      <c r="L1129">
        <f>1/Table1[[#This Row],[odds_ft_away_team_win]]-Table1[[#This Row],[Margin/3]]</f>
        <v>0.16210508991348271</v>
      </c>
      <c r="M1129">
        <v>7</v>
      </c>
      <c r="N1129">
        <v>1.5</v>
      </c>
      <c r="O1129">
        <v>0.33</v>
      </c>
      <c r="P1129">
        <v>2</v>
      </c>
      <c r="Q1129">
        <v>1.1100000000000001</v>
      </c>
      <c r="R1129" t="str" cm="1">
        <f t="array" ref="R1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29">
        <v>0</v>
      </c>
      <c r="T1129">
        <v>2</v>
      </c>
      <c r="U1129">
        <v>2</v>
      </c>
      <c r="V1129">
        <v>0</v>
      </c>
      <c r="W1129">
        <v>0</v>
      </c>
      <c r="X1129">
        <v>0</v>
      </c>
      <c r="Z1129" t="s">
        <v>1197</v>
      </c>
      <c r="AA1129">
        <v>13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7</v>
      </c>
      <c r="AL1129">
        <v>6</v>
      </c>
      <c r="AM1129">
        <v>2</v>
      </c>
      <c r="AN1129">
        <v>3</v>
      </c>
      <c r="AO1129">
        <v>5</v>
      </c>
      <c r="AP1129">
        <v>3</v>
      </c>
      <c r="AQ1129">
        <v>10</v>
      </c>
      <c r="AR1129">
        <v>15</v>
      </c>
      <c r="AS1129">
        <v>57</v>
      </c>
      <c r="AT1129">
        <v>43</v>
      </c>
      <c r="AU1129">
        <v>0</v>
      </c>
      <c r="AV1129">
        <v>0</v>
      </c>
      <c r="AW1129">
        <v>3.84</v>
      </c>
      <c r="AX1129">
        <v>75</v>
      </c>
      <c r="AY1129">
        <v>100</v>
      </c>
      <c r="AZ1129">
        <v>59</v>
      </c>
      <c r="BA1129">
        <v>42</v>
      </c>
      <c r="BB1129">
        <v>42</v>
      </c>
      <c r="BC1129">
        <v>42</v>
      </c>
      <c r="BD1129">
        <v>100</v>
      </c>
      <c r="BE1129">
        <v>59</v>
      </c>
      <c r="BF1129">
        <v>100</v>
      </c>
      <c r="BG1129">
        <v>9.5</v>
      </c>
      <c r="BH1129">
        <v>5.33</v>
      </c>
      <c r="BI1129">
        <v>1.64</v>
      </c>
      <c r="BJ1129">
        <v>4.0199999999999996</v>
      </c>
      <c r="BK1129">
        <v>5.8</v>
      </c>
      <c r="BL1129">
        <f>1/Table1[[#This Row],[odds_ft_home_team_win]]+1/Table1[[#This Row],[odds_ft_draw]]+1/Table1[[#This Row],[odds_ft_away_team_win]]-1</f>
        <v>3.092610956989672E-2</v>
      </c>
      <c r="BM1129">
        <f>Table1[[#This Row],[Margin]]/3</f>
        <v>1.0308703189965573E-2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 t="s">
        <v>116</v>
      </c>
      <c r="BU1129">
        <f>VLOOKUP(Table1[[#This Row],[Reference]],metron,11,FALSE)</f>
        <v>1.841836734693878</v>
      </c>
      <c r="BV1129">
        <f>VLOOKUP(Table1[[#This Row],[Reference]],metron,12,FALSE)</f>
        <v>0.88917233560090703</v>
      </c>
    </row>
    <row r="1130" spans="1:74" hidden="1" x14ac:dyDescent="0.45">
      <c r="A1130" t="s">
        <v>5414</v>
      </c>
      <c r="B1130">
        <v>1409447160</v>
      </c>
      <c r="C1130" s="3" t="s">
        <v>1198</v>
      </c>
      <c r="D1130" t="s">
        <v>65</v>
      </c>
      <c r="E1130" t="s">
        <v>66</v>
      </c>
      <c r="F1130" t="s">
        <v>81</v>
      </c>
      <c r="G1130" t="s">
        <v>103</v>
      </c>
      <c r="H1130" t="s">
        <v>66</v>
      </c>
      <c r="I1130">
        <f>MROUND(Table1[[#This Row],[Prob_H]]*100,2)/100</f>
        <v>0.52</v>
      </c>
      <c r="J1130">
        <f>1/Table1[[#This Row],[odds_ft_home_team_win]]-Table1[[#This Row],[Margin/3]]</f>
        <v>0.51356381432238851</v>
      </c>
      <c r="K1130">
        <f>1/Table1[[#This Row],[odds_ft_draw]]-Table1[[#This Row],[Margin/3]]</f>
        <v>0.2654856985622166</v>
      </c>
      <c r="L1130">
        <f>1/Table1[[#This Row],[odds_ft_away_team_win]]-Table1[[#This Row],[Margin/3]]</f>
        <v>0.22095048711539481</v>
      </c>
      <c r="M1130">
        <v>7</v>
      </c>
      <c r="N1130">
        <v>2</v>
      </c>
      <c r="O1130">
        <v>1</v>
      </c>
      <c r="P1130">
        <v>1.65</v>
      </c>
      <c r="Q1130">
        <v>1.1499999999999999</v>
      </c>
      <c r="R1130" t="str" cm="1">
        <f t="array" ref="R1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0">
        <v>1</v>
      </c>
      <c r="T1130">
        <v>2</v>
      </c>
      <c r="U1130">
        <v>3</v>
      </c>
      <c r="V1130">
        <v>2</v>
      </c>
      <c r="W1130">
        <v>0</v>
      </c>
      <c r="X1130">
        <v>2</v>
      </c>
      <c r="Y1130">
        <v>57</v>
      </c>
      <c r="Z1130" t="s">
        <v>1199</v>
      </c>
      <c r="AA1130">
        <v>3</v>
      </c>
      <c r="AB1130">
        <v>4</v>
      </c>
      <c r="AC1130">
        <v>5</v>
      </c>
      <c r="AD1130">
        <v>1</v>
      </c>
      <c r="AE1130">
        <v>2</v>
      </c>
      <c r="AF1130">
        <v>1</v>
      </c>
      <c r="AG1130">
        <v>6</v>
      </c>
      <c r="AH1130">
        <v>0</v>
      </c>
      <c r="AI1130">
        <v>2</v>
      </c>
      <c r="AJ1130">
        <v>1</v>
      </c>
      <c r="AK1130">
        <v>16</v>
      </c>
      <c r="AL1130">
        <v>11</v>
      </c>
      <c r="AM1130">
        <v>11</v>
      </c>
      <c r="AN1130">
        <v>5</v>
      </c>
      <c r="AO1130">
        <v>5</v>
      </c>
      <c r="AP1130">
        <v>6</v>
      </c>
      <c r="AQ1130">
        <v>22</v>
      </c>
      <c r="AR1130">
        <v>21</v>
      </c>
      <c r="AS1130">
        <v>41</v>
      </c>
      <c r="AT1130">
        <v>59</v>
      </c>
      <c r="AU1130">
        <v>0</v>
      </c>
      <c r="AV1130">
        <v>0</v>
      </c>
      <c r="AW1130">
        <v>2.67</v>
      </c>
      <c r="AX1130">
        <v>34</v>
      </c>
      <c r="AY1130">
        <v>84</v>
      </c>
      <c r="AZ1130">
        <v>67</v>
      </c>
      <c r="BA1130">
        <v>17</v>
      </c>
      <c r="BB1130">
        <v>0</v>
      </c>
      <c r="BC1130">
        <v>17</v>
      </c>
      <c r="BD1130">
        <v>67</v>
      </c>
      <c r="BE1130">
        <v>67</v>
      </c>
      <c r="BF1130">
        <v>84</v>
      </c>
      <c r="BG1130">
        <v>11.33</v>
      </c>
      <c r="BH1130">
        <v>4</v>
      </c>
      <c r="BI1130">
        <v>1.91</v>
      </c>
      <c r="BJ1130">
        <v>3.63</v>
      </c>
      <c r="BK1130">
        <v>4.33</v>
      </c>
      <c r="BL1130">
        <f>1/Table1[[#This Row],[odds_ft_home_team_win]]+1/Table1[[#This Row],[odds_ft_draw]]+1/Table1[[#This Row],[odds_ft_away_team_win]]-1</f>
        <v>2.9989185305085764E-2</v>
      </c>
      <c r="BM1130">
        <f>Table1[[#This Row],[Margin]]/3</f>
        <v>9.9963951016952546E-3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 t="s">
        <v>109</v>
      </c>
      <c r="BU1130">
        <f>VLOOKUP(Table1[[#This Row],[Reference]],metron,11,FALSE)</f>
        <v>1.625948039373891</v>
      </c>
      <c r="BV1130">
        <f>VLOOKUP(Table1[[#This Row],[Reference]],metron,12,FALSE)</f>
        <v>0.97079231886396644</v>
      </c>
    </row>
    <row r="1131" spans="1:74" hidden="1" x14ac:dyDescent="0.45">
      <c r="A1131" t="s">
        <v>5414</v>
      </c>
      <c r="B1131">
        <v>1409450400</v>
      </c>
      <c r="C1131" s="3" t="s">
        <v>1200</v>
      </c>
      <c r="D1131" t="s">
        <v>65</v>
      </c>
      <c r="E1131" t="s">
        <v>66</v>
      </c>
      <c r="F1131" t="s">
        <v>93</v>
      </c>
      <c r="G1131" t="s">
        <v>88</v>
      </c>
      <c r="H1131" t="s">
        <v>66</v>
      </c>
      <c r="I1131">
        <f>MROUND(Table1[[#This Row],[Prob_H]]*100,2)/100</f>
        <v>0.42</v>
      </c>
      <c r="J1131">
        <f>1/Table1[[#This Row],[odds_ft_home_team_win]]-Table1[[#This Row],[Margin/3]]</f>
        <v>0.41712205280421172</v>
      </c>
      <c r="K1131">
        <f>1/Table1[[#This Row],[odds_ft_draw]]-Table1[[#This Row],[Margin/3]]</f>
        <v>0.27962669791755246</v>
      </c>
      <c r="L1131">
        <f>1/Table1[[#This Row],[odds_ft_away_team_win]]-Table1[[#This Row],[Margin/3]]</f>
        <v>0.30325124927823577</v>
      </c>
      <c r="M1131">
        <v>7</v>
      </c>
      <c r="N1131">
        <v>2.33</v>
      </c>
      <c r="O1131">
        <v>2.33</v>
      </c>
      <c r="P1131">
        <v>1.53</v>
      </c>
      <c r="Q1131">
        <v>1.35</v>
      </c>
      <c r="R1131" t="str" cm="1">
        <f t="array" ref="R1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31">
        <v>1</v>
      </c>
      <c r="T1131">
        <v>1</v>
      </c>
      <c r="U1131">
        <v>2</v>
      </c>
      <c r="V1131">
        <v>1</v>
      </c>
      <c r="W1131">
        <v>0</v>
      </c>
      <c r="X1131">
        <v>1</v>
      </c>
      <c r="Y1131">
        <v>61</v>
      </c>
      <c r="Z1131">
        <v>39</v>
      </c>
      <c r="AA1131">
        <v>10</v>
      </c>
      <c r="AB1131">
        <v>2</v>
      </c>
      <c r="AC1131">
        <v>1</v>
      </c>
      <c r="AD1131">
        <v>1</v>
      </c>
      <c r="AE1131">
        <v>3</v>
      </c>
      <c r="AF1131">
        <v>1</v>
      </c>
      <c r="AG1131">
        <v>0</v>
      </c>
      <c r="AH1131">
        <v>2</v>
      </c>
      <c r="AI1131">
        <v>0</v>
      </c>
      <c r="AJ1131">
        <v>4</v>
      </c>
      <c r="AK1131">
        <v>9</v>
      </c>
      <c r="AL1131">
        <v>3</v>
      </c>
      <c r="AM1131">
        <v>4</v>
      </c>
      <c r="AN1131">
        <v>2</v>
      </c>
      <c r="AO1131">
        <v>5</v>
      </c>
      <c r="AP1131">
        <v>1</v>
      </c>
      <c r="AQ1131">
        <v>4</v>
      </c>
      <c r="AR1131">
        <v>17</v>
      </c>
      <c r="AS1131">
        <v>62</v>
      </c>
      <c r="AT1131">
        <v>38</v>
      </c>
      <c r="AU1131">
        <v>0</v>
      </c>
      <c r="AV1131">
        <v>0</v>
      </c>
      <c r="AW1131">
        <v>1.5</v>
      </c>
      <c r="AX1131">
        <v>17</v>
      </c>
      <c r="AY1131">
        <v>17</v>
      </c>
      <c r="AZ1131">
        <v>17</v>
      </c>
      <c r="BA1131">
        <v>17</v>
      </c>
      <c r="BB1131">
        <v>17</v>
      </c>
      <c r="BC1131">
        <v>17</v>
      </c>
      <c r="BD1131">
        <v>33</v>
      </c>
      <c r="BE1131">
        <v>17</v>
      </c>
      <c r="BF1131">
        <v>50</v>
      </c>
      <c r="BG1131">
        <v>10.67</v>
      </c>
      <c r="BH1131">
        <v>4</v>
      </c>
      <c r="BI1131">
        <v>2.34</v>
      </c>
      <c r="BJ1131">
        <v>3.45</v>
      </c>
      <c r="BK1131">
        <v>3.19</v>
      </c>
      <c r="BL1131">
        <f>1/Table1[[#This Row],[odds_ft_home_team_win]]+1/Table1[[#This Row],[odds_ft_draw]]+1/Table1[[#This Row],[odds_ft_away_team_win]]-1</f>
        <v>3.0685123638646949E-2</v>
      </c>
      <c r="BM1131">
        <f>Table1[[#This Row],[Margin]]/3</f>
        <v>1.0228374546215649E-2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 t="s">
        <v>95</v>
      </c>
      <c r="BU1131">
        <f>VLOOKUP(Table1[[#This Row],[Reference]],metron,11,FALSE)</f>
        <v>1.396960958296362</v>
      </c>
      <c r="BV1131">
        <f>VLOOKUP(Table1[[#This Row],[Reference]],metron,12,FALSE)</f>
        <v>1.091503992901508</v>
      </c>
    </row>
    <row r="1132" spans="1:74" hidden="1" x14ac:dyDescent="0.45">
      <c r="A1132" t="s">
        <v>5414</v>
      </c>
      <c r="B1132">
        <v>1409504400</v>
      </c>
      <c r="C1132" s="3" t="s">
        <v>1201</v>
      </c>
      <c r="D1132" t="s">
        <v>65</v>
      </c>
      <c r="E1132" t="s">
        <v>66</v>
      </c>
      <c r="F1132" t="s">
        <v>97</v>
      </c>
      <c r="G1132" t="s">
        <v>611</v>
      </c>
      <c r="H1132" t="s">
        <v>66</v>
      </c>
      <c r="I1132">
        <f>MROUND(Table1[[#This Row],[Prob_H]]*100,2)/100</f>
        <v>0.57999999999999996</v>
      </c>
      <c r="J1132">
        <f>1/Table1[[#This Row],[odds_ft_home_team_win]]-Table1[[#This Row],[Margin/3]]</f>
        <v>0.57408405399956008</v>
      </c>
      <c r="K1132">
        <f>1/Table1[[#This Row],[odds_ft_draw]]-Table1[[#This Row],[Margin/3]]</f>
        <v>0.2531409751061966</v>
      </c>
      <c r="L1132">
        <f>1/Table1[[#This Row],[odds_ft_away_team_win]]-Table1[[#This Row],[Margin/3]]</f>
        <v>0.17277497089424332</v>
      </c>
      <c r="M1132">
        <v>7</v>
      </c>
      <c r="N1132">
        <v>2.33</v>
      </c>
      <c r="O1132">
        <v>1</v>
      </c>
      <c r="P1132">
        <v>2</v>
      </c>
      <c r="Q1132">
        <v>1.06</v>
      </c>
      <c r="R1132" t="str" cm="1">
        <f t="array" ref="R1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2">
        <v>2</v>
      </c>
      <c r="T1132">
        <v>1</v>
      </c>
      <c r="U1132">
        <v>3</v>
      </c>
      <c r="V1132">
        <v>2</v>
      </c>
      <c r="W1132">
        <v>1</v>
      </c>
      <c r="X1132">
        <v>1</v>
      </c>
      <c r="Y1132" t="s">
        <v>1202</v>
      </c>
      <c r="Z1132">
        <v>33</v>
      </c>
      <c r="AA1132">
        <v>4</v>
      </c>
      <c r="AB1132">
        <v>7</v>
      </c>
      <c r="AC1132">
        <v>1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10</v>
      </c>
      <c r="AL1132">
        <v>12</v>
      </c>
      <c r="AM1132">
        <v>6</v>
      </c>
      <c r="AN1132">
        <v>5</v>
      </c>
      <c r="AO1132">
        <v>4</v>
      </c>
      <c r="AP1132">
        <v>7</v>
      </c>
      <c r="AQ1132">
        <v>17</v>
      </c>
      <c r="AR1132">
        <v>10</v>
      </c>
      <c r="AS1132">
        <v>53</v>
      </c>
      <c r="AT1132">
        <v>47</v>
      </c>
      <c r="AU1132">
        <v>0</v>
      </c>
      <c r="AV1132">
        <v>0</v>
      </c>
      <c r="AW1132">
        <v>1</v>
      </c>
      <c r="AX1132">
        <v>17</v>
      </c>
      <c r="AY1132">
        <v>34</v>
      </c>
      <c r="AZ1132">
        <v>34</v>
      </c>
      <c r="BA1132">
        <v>0</v>
      </c>
      <c r="BB1132">
        <v>0</v>
      </c>
      <c r="BC1132">
        <v>17</v>
      </c>
      <c r="BD1132">
        <v>34</v>
      </c>
      <c r="BE1132">
        <v>17</v>
      </c>
      <c r="BF1132">
        <v>34</v>
      </c>
      <c r="BG1132">
        <v>9.34</v>
      </c>
      <c r="BH1132">
        <v>5</v>
      </c>
      <c r="BI1132">
        <v>1.71</v>
      </c>
      <c r="BJ1132">
        <v>3.79</v>
      </c>
      <c r="BK1132">
        <v>5.45</v>
      </c>
      <c r="BL1132">
        <f>1/Table1[[#This Row],[odds_ft_home_team_win]]+1/Table1[[#This Row],[odds_ft_draw]]+1/Table1[[#This Row],[odds_ft_away_team_win]]-1</f>
        <v>3.213380291360024E-2</v>
      </c>
      <c r="BM1132">
        <f>Table1[[#This Row],[Margin]]/3</f>
        <v>1.0711267637866747E-2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 t="s">
        <v>100</v>
      </c>
      <c r="BU1132">
        <f>VLOOKUP(Table1[[#This Row],[Reference]],metron,11,FALSE)</f>
        <v>1.7619715019855171</v>
      </c>
      <c r="BV1132">
        <f>VLOOKUP(Table1[[#This Row],[Reference]],metron,12,FALSE)</f>
        <v>0.87432842793739785</v>
      </c>
    </row>
    <row r="1133" spans="1:74" hidden="1" x14ac:dyDescent="0.45">
      <c r="A1133" t="s">
        <v>5414</v>
      </c>
      <c r="B1133">
        <v>1409522400</v>
      </c>
      <c r="C1133" s="3" t="s">
        <v>1203</v>
      </c>
      <c r="D1133" t="s">
        <v>65</v>
      </c>
      <c r="E1133" t="s">
        <v>66</v>
      </c>
      <c r="F1133" t="s">
        <v>98</v>
      </c>
      <c r="G1133" t="s">
        <v>77</v>
      </c>
      <c r="H1133" t="s">
        <v>66</v>
      </c>
      <c r="I1133">
        <f>MROUND(Table1[[#This Row],[Prob_H]]*100,2)/100</f>
        <v>0.34</v>
      </c>
      <c r="J1133">
        <f>1/Table1[[#This Row],[odds_ft_home_team_win]]-Table1[[#This Row],[Margin/3]]</f>
        <v>0.34564322821719184</v>
      </c>
      <c r="K1133">
        <f>1/Table1[[#This Row],[odds_ft_draw]]-Table1[[#This Row],[Margin/3]]</f>
        <v>0.29558173964971218</v>
      </c>
      <c r="L1133">
        <f>1/Table1[[#This Row],[odds_ft_away_team_win]]-Table1[[#This Row],[Margin/3]]</f>
        <v>0.35877503213309575</v>
      </c>
      <c r="M1133">
        <v>7</v>
      </c>
      <c r="N1133">
        <v>0.5</v>
      </c>
      <c r="O1133">
        <v>0.5</v>
      </c>
      <c r="P1133">
        <v>1.37</v>
      </c>
      <c r="Q1133">
        <v>1</v>
      </c>
      <c r="R1133" t="str" cm="1">
        <f t="array" ref="R1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AA1133">
        <v>5</v>
      </c>
      <c r="AB1133">
        <v>6</v>
      </c>
      <c r="AC1133">
        <v>4</v>
      </c>
      <c r="AD1133">
        <v>0</v>
      </c>
      <c r="AE1133">
        <v>3</v>
      </c>
      <c r="AF1133">
        <v>0</v>
      </c>
      <c r="AG1133">
        <v>1</v>
      </c>
      <c r="AH1133">
        <v>3</v>
      </c>
      <c r="AI1133">
        <v>1</v>
      </c>
      <c r="AJ1133">
        <v>2</v>
      </c>
      <c r="AK1133">
        <v>11</v>
      </c>
      <c r="AL1133">
        <v>5</v>
      </c>
      <c r="AM1133">
        <v>4</v>
      </c>
      <c r="AN1133">
        <v>3</v>
      </c>
      <c r="AO1133">
        <v>7</v>
      </c>
      <c r="AP1133">
        <v>2</v>
      </c>
      <c r="AQ1133">
        <v>11</v>
      </c>
      <c r="AR1133">
        <v>12</v>
      </c>
      <c r="AS1133">
        <v>52</v>
      </c>
      <c r="AT1133">
        <v>48</v>
      </c>
      <c r="AU1133">
        <v>0</v>
      </c>
      <c r="AV1133">
        <v>0</v>
      </c>
      <c r="AW1133">
        <v>2.25</v>
      </c>
      <c r="AX1133">
        <v>75</v>
      </c>
      <c r="AY1133">
        <v>75</v>
      </c>
      <c r="AZ1133">
        <v>25</v>
      </c>
      <c r="BA1133">
        <v>25</v>
      </c>
      <c r="BB1133">
        <v>0</v>
      </c>
      <c r="BC1133">
        <v>0</v>
      </c>
      <c r="BD1133">
        <v>75</v>
      </c>
      <c r="BE1133">
        <v>25</v>
      </c>
      <c r="BF1133">
        <v>100</v>
      </c>
      <c r="BG1133">
        <v>13</v>
      </c>
      <c r="BH1133">
        <v>2</v>
      </c>
      <c r="BI1133">
        <v>2.81</v>
      </c>
      <c r="BJ1133">
        <v>3.27</v>
      </c>
      <c r="BK1133">
        <v>2.71</v>
      </c>
      <c r="BL1133">
        <f>1/Table1[[#This Row],[odds_ft_home_team_win]]+1/Table1[[#This Row],[odds_ft_draw]]+1/Table1[[#This Row],[odds_ft_away_team_win]]-1</f>
        <v>3.0685973711413794E-2</v>
      </c>
      <c r="BM1133">
        <f>Table1[[#This Row],[Margin]]/3</f>
        <v>1.0228657903804598E-2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 t="s">
        <v>128</v>
      </c>
      <c r="BU1133">
        <f>VLOOKUP(Table1[[#This Row],[Reference]],metron,11,FALSE)</f>
        <v>1.228921489601805</v>
      </c>
      <c r="BV1133">
        <f>VLOOKUP(Table1[[#This Row],[Reference]],metron,12,FALSE)</f>
        <v>1.2940512655166849</v>
      </c>
    </row>
    <row r="1134" spans="1:74" hidden="1" x14ac:dyDescent="0.45">
      <c r="A1134" t="s">
        <v>5413</v>
      </c>
      <c r="B1134">
        <v>1424482200</v>
      </c>
      <c r="C1134" s="3" t="s">
        <v>1441</v>
      </c>
      <c r="D1134" t="s">
        <v>65</v>
      </c>
      <c r="E1134" t="s">
        <v>66</v>
      </c>
      <c r="F1134" t="s">
        <v>78</v>
      </c>
      <c r="G1134" t="s">
        <v>73</v>
      </c>
      <c r="H1134" t="s">
        <v>66</v>
      </c>
      <c r="I1134">
        <f>MROUND(Table1[[#This Row],[Prob_H]]*100,2)/100</f>
        <v>0.42</v>
      </c>
      <c r="J1134">
        <f>1/Table1[[#This Row],[odds_ft_home_team_win]]-Table1[[#This Row],[Margin/3]]</f>
        <v>0.42470197542661314</v>
      </c>
      <c r="K1134">
        <f>1/Table1[[#This Row],[odds_ft_draw]]-Table1[[#This Row],[Margin/3]]</f>
        <v>0.30047837294214103</v>
      </c>
      <c r="L1134">
        <f>1/Table1[[#This Row],[odds_ft_away_team_win]]-Table1[[#This Row],[Margin/3]]</f>
        <v>0.27481965163124583</v>
      </c>
      <c r="M1134">
        <v>7</v>
      </c>
      <c r="N1134">
        <v>0.64</v>
      </c>
      <c r="O1134">
        <v>0.73</v>
      </c>
      <c r="P1134">
        <v>0.76</v>
      </c>
      <c r="Q1134">
        <v>0.82</v>
      </c>
      <c r="R1134" t="str" cm="1">
        <f t="array" ref="R1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4">
        <v>1</v>
      </c>
      <c r="T1134">
        <v>2</v>
      </c>
      <c r="U1134">
        <v>3</v>
      </c>
      <c r="V1134">
        <v>2</v>
      </c>
      <c r="W1134">
        <v>1</v>
      </c>
      <c r="X1134">
        <v>1</v>
      </c>
      <c r="Y1134">
        <v>11</v>
      </c>
      <c r="Z1134" t="s">
        <v>1442</v>
      </c>
      <c r="AA1134">
        <v>5</v>
      </c>
      <c r="AB1134">
        <v>10</v>
      </c>
      <c r="AC1134">
        <v>2</v>
      </c>
      <c r="AD1134">
        <v>0</v>
      </c>
      <c r="AE1134">
        <v>3</v>
      </c>
      <c r="AF1134">
        <v>0</v>
      </c>
      <c r="AG1134">
        <v>1</v>
      </c>
      <c r="AH1134">
        <v>1</v>
      </c>
      <c r="AI1134">
        <v>2</v>
      </c>
      <c r="AJ1134">
        <v>1</v>
      </c>
      <c r="AK1134">
        <v>9</v>
      </c>
      <c r="AL1134">
        <v>9</v>
      </c>
      <c r="AM1134">
        <v>4</v>
      </c>
      <c r="AN1134">
        <v>4</v>
      </c>
      <c r="AO1134">
        <v>5</v>
      </c>
      <c r="AP1134">
        <v>5</v>
      </c>
      <c r="AQ1134">
        <v>17</v>
      </c>
      <c r="AR1134">
        <v>17</v>
      </c>
      <c r="AS1134">
        <v>50</v>
      </c>
      <c r="AT1134">
        <v>50</v>
      </c>
      <c r="AU1134">
        <v>0</v>
      </c>
      <c r="AV1134">
        <v>0</v>
      </c>
      <c r="AW1134">
        <v>1.82</v>
      </c>
      <c r="AX1134">
        <v>41</v>
      </c>
      <c r="AY1134">
        <v>46</v>
      </c>
      <c r="AZ1134">
        <v>32</v>
      </c>
      <c r="BA1134">
        <v>18</v>
      </c>
      <c r="BB1134">
        <v>9</v>
      </c>
      <c r="BC1134">
        <v>23</v>
      </c>
      <c r="BD1134">
        <v>55</v>
      </c>
      <c r="BE1134">
        <v>32</v>
      </c>
      <c r="BF1134">
        <v>45</v>
      </c>
      <c r="BG1134">
        <v>10.41</v>
      </c>
      <c r="BH1134">
        <v>5.46</v>
      </c>
      <c r="BI1134">
        <v>2.2999999999999998</v>
      </c>
      <c r="BJ1134">
        <v>3.22</v>
      </c>
      <c r="BK1134">
        <v>3.51</v>
      </c>
      <c r="BL1134">
        <f>1/Table1[[#This Row],[odds_ft_home_team_win]]+1/Table1[[#This Row],[odds_ft_draw]]+1/Table1[[#This Row],[odds_ft_away_team_win]]-1</f>
        <v>3.0241899807117223E-2</v>
      </c>
      <c r="BM1134">
        <f>Table1[[#This Row],[Margin]]/3</f>
        <v>1.0080633269039074E-2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 t="s">
        <v>106</v>
      </c>
      <c r="BU1134">
        <f>VLOOKUP(Table1[[#This Row],[Reference]],metron,11,FALSE)</f>
        <v>1.396960958296362</v>
      </c>
      <c r="BV1134">
        <f>VLOOKUP(Table1[[#This Row],[Reference]],metron,12,FALSE)</f>
        <v>1.091503992901508</v>
      </c>
    </row>
    <row r="1135" spans="1:74" hidden="1" x14ac:dyDescent="0.45">
      <c r="A1135" t="s">
        <v>5413</v>
      </c>
      <c r="B1135">
        <v>1424485800</v>
      </c>
      <c r="C1135" s="3" t="s">
        <v>1443</v>
      </c>
      <c r="D1135" t="s">
        <v>65</v>
      </c>
      <c r="E1135" t="s">
        <v>66</v>
      </c>
      <c r="F1135" t="s">
        <v>611</v>
      </c>
      <c r="G1135" t="s">
        <v>97</v>
      </c>
      <c r="H1135" t="s">
        <v>66</v>
      </c>
      <c r="I1135">
        <f>MROUND(Table1[[#This Row],[Prob_H]]*100,2)/100</f>
        <v>0.32</v>
      </c>
      <c r="J1135">
        <f>1/Table1[[#This Row],[odds_ft_home_team_win]]-Table1[[#This Row],[Margin/3]]</f>
        <v>0.32844765181511087</v>
      </c>
      <c r="K1135">
        <f>1/Table1[[#This Row],[odds_ft_draw]]-Table1[[#This Row],[Margin/3]]</f>
        <v>0.30895341885902705</v>
      </c>
      <c r="L1135">
        <f>1/Table1[[#This Row],[odds_ft_away_team_win]]-Table1[[#This Row],[Margin/3]]</f>
        <v>0.36259892932586218</v>
      </c>
      <c r="M1135">
        <v>7</v>
      </c>
      <c r="N1135">
        <v>1.18</v>
      </c>
      <c r="O1135">
        <v>1.1499999999999999</v>
      </c>
      <c r="P1135">
        <v>1.39</v>
      </c>
      <c r="Q1135">
        <v>1</v>
      </c>
      <c r="R1135" t="str" cm="1">
        <f t="array" ref="R1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5">
        <v>3</v>
      </c>
      <c r="T1135">
        <v>0</v>
      </c>
      <c r="U1135">
        <v>3</v>
      </c>
      <c r="V1135">
        <v>0</v>
      </c>
      <c r="W1135">
        <v>0</v>
      </c>
      <c r="X1135">
        <v>0</v>
      </c>
      <c r="Y1135" t="s">
        <v>1444</v>
      </c>
      <c r="AA1135">
        <v>3</v>
      </c>
      <c r="AB1135">
        <v>3</v>
      </c>
      <c r="AC1135">
        <v>2</v>
      </c>
      <c r="AD1135">
        <v>0</v>
      </c>
      <c r="AE1135">
        <v>4</v>
      </c>
      <c r="AF1135">
        <v>0</v>
      </c>
      <c r="AG1135">
        <v>2</v>
      </c>
      <c r="AH1135">
        <v>0</v>
      </c>
      <c r="AI1135">
        <v>2</v>
      </c>
      <c r="AJ1135">
        <v>2</v>
      </c>
      <c r="AK1135">
        <v>13</v>
      </c>
      <c r="AL1135">
        <v>13</v>
      </c>
      <c r="AM1135">
        <v>4</v>
      </c>
      <c r="AN1135">
        <v>5</v>
      </c>
      <c r="AO1135">
        <v>9</v>
      </c>
      <c r="AP1135">
        <v>8</v>
      </c>
      <c r="AQ1135">
        <v>17</v>
      </c>
      <c r="AR1135">
        <v>15</v>
      </c>
      <c r="AS1135">
        <v>58</v>
      </c>
      <c r="AT1135">
        <v>42</v>
      </c>
      <c r="AU1135">
        <v>0</v>
      </c>
      <c r="AV1135">
        <v>0</v>
      </c>
      <c r="AW1135">
        <v>1.82</v>
      </c>
      <c r="AX1135">
        <v>50</v>
      </c>
      <c r="AY1135">
        <v>57</v>
      </c>
      <c r="AZ1135">
        <v>33</v>
      </c>
      <c r="BA1135">
        <v>9</v>
      </c>
      <c r="BB1135">
        <v>4</v>
      </c>
      <c r="BC1135">
        <v>16</v>
      </c>
      <c r="BD1135">
        <v>67</v>
      </c>
      <c r="BE1135">
        <v>34</v>
      </c>
      <c r="BF1135">
        <v>59</v>
      </c>
      <c r="BG1135">
        <v>8.5500000000000007</v>
      </c>
      <c r="BH1135">
        <v>4.83</v>
      </c>
      <c r="BI1135">
        <v>2.95</v>
      </c>
      <c r="BJ1135">
        <v>3.13</v>
      </c>
      <c r="BK1135">
        <v>2.68</v>
      </c>
      <c r="BL1135">
        <f>1/Table1[[#This Row],[odds_ft_home_team_win]]+1/Table1[[#This Row],[odds_ft_draw]]+1/Table1[[#This Row],[odds_ft_away_team_win]]-1</f>
        <v>3.1606197097040267E-2</v>
      </c>
      <c r="BM1135">
        <f>Table1[[#This Row],[Margin]]/3</f>
        <v>1.0535399032346756E-2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 t="s">
        <v>614</v>
      </c>
      <c r="BU1135">
        <f>VLOOKUP(Table1[[#This Row],[Reference]],metron,11,FALSE)</f>
        <v>1.210167055864918</v>
      </c>
      <c r="BV1135">
        <f>VLOOKUP(Table1[[#This Row],[Reference]],metron,12,FALSE)</f>
        <v>1.3211783725525419</v>
      </c>
    </row>
    <row r="1136" spans="1:74" hidden="1" x14ac:dyDescent="0.45">
      <c r="A1136" t="s">
        <v>5413</v>
      </c>
      <c r="B1136">
        <v>1424489400</v>
      </c>
      <c r="C1136" s="3" t="s">
        <v>1445</v>
      </c>
      <c r="D1136" t="s">
        <v>65</v>
      </c>
      <c r="E1136" t="s">
        <v>66</v>
      </c>
      <c r="F1136" t="s">
        <v>88</v>
      </c>
      <c r="G1136" t="s">
        <v>93</v>
      </c>
      <c r="H1136" t="s">
        <v>66</v>
      </c>
      <c r="I1136">
        <f>MROUND(Table1[[#This Row],[Prob_H]]*100,2)/100</f>
        <v>0.5</v>
      </c>
      <c r="J1136">
        <f>1/Table1[[#This Row],[odds_ft_home_team_win]]-Table1[[#This Row],[Margin/3]]</f>
        <v>0.49554081813786849</v>
      </c>
      <c r="K1136">
        <f>1/Table1[[#This Row],[odds_ft_draw]]-Table1[[#This Row],[Margin/3]]</f>
        <v>0.27867475112770923</v>
      </c>
      <c r="L1136">
        <f>1/Table1[[#This Row],[odds_ft_away_team_win]]-Table1[[#This Row],[Margin/3]]</f>
        <v>0.2257844307344222</v>
      </c>
      <c r="M1136">
        <v>7</v>
      </c>
      <c r="N1136">
        <v>1.64</v>
      </c>
      <c r="O1136">
        <v>1.83</v>
      </c>
      <c r="P1136">
        <v>1.6</v>
      </c>
      <c r="Q1136">
        <v>1.79</v>
      </c>
      <c r="R1136" t="str" cm="1">
        <f t="array" ref="R1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Z1136">
        <v>86</v>
      </c>
      <c r="AA1136">
        <v>6</v>
      </c>
      <c r="AB1136">
        <v>3</v>
      </c>
      <c r="AC1136">
        <v>2</v>
      </c>
      <c r="AD1136">
        <v>0</v>
      </c>
      <c r="AE1136">
        <v>5</v>
      </c>
      <c r="AF1136">
        <v>0</v>
      </c>
      <c r="AG1136">
        <v>1</v>
      </c>
      <c r="AH1136">
        <v>1</v>
      </c>
      <c r="AI1136">
        <v>1</v>
      </c>
      <c r="AJ1136">
        <v>4</v>
      </c>
      <c r="AK1136">
        <v>13</v>
      </c>
      <c r="AL1136">
        <v>7</v>
      </c>
      <c r="AM1136">
        <v>7</v>
      </c>
      <c r="AN1136">
        <v>4</v>
      </c>
      <c r="AO1136">
        <v>6</v>
      </c>
      <c r="AP1136">
        <v>3</v>
      </c>
      <c r="AQ1136">
        <v>17</v>
      </c>
      <c r="AR1136">
        <v>17</v>
      </c>
      <c r="AS1136">
        <v>55</v>
      </c>
      <c r="AT1136">
        <v>45</v>
      </c>
      <c r="AU1136">
        <v>0</v>
      </c>
      <c r="AV1136">
        <v>0</v>
      </c>
      <c r="AW1136">
        <v>2.76</v>
      </c>
      <c r="AX1136">
        <v>58</v>
      </c>
      <c r="AY1136">
        <v>79</v>
      </c>
      <c r="AZ1136">
        <v>53</v>
      </c>
      <c r="BA1136">
        <v>31</v>
      </c>
      <c r="BB1136">
        <v>14</v>
      </c>
      <c r="BC1136">
        <v>27</v>
      </c>
      <c r="BD1136">
        <v>75</v>
      </c>
      <c r="BE1136">
        <v>44</v>
      </c>
      <c r="BF1136">
        <v>92</v>
      </c>
      <c r="BG1136">
        <v>9.8000000000000007</v>
      </c>
      <c r="BH1136">
        <v>4.92</v>
      </c>
      <c r="BI1136">
        <v>1.98</v>
      </c>
      <c r="BJ1136">
        <v>3.47</v>
      </c>
      <c r="BK1136">
        <v>4.25</v>
      </c>
      <c r="BL1136">
        <f>1/Table1[[#This Row],[odds_ft_home_team_win]]+1/Table1[[#This Row],[odds_ft_draw]]+1/Table1[[#This Row],[odds_ft_away_team_win]]-1</f>
        <v>2.8529060737909839E-2</v>
      </c>
      <c r="BM1136">
        <f>Table1[[#This Row],[Margin]]/3</f>
        <v>9.5096869126366137E-3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 t="s">
        <v>91</v>
      </c>
      <c r="BU1136">
        <f>VLOOKUP(Table1[[#This Row],[Reference]],metron,11,FALSE)</f>
        <v>1.5342708579532029</v>
      </c>
      <c r="BV1136">
        <f>VLOOKUP(Table1[[#This Row],[Reference]],metron,12,FALSE)</f>
        <v>0.98593713070196176</v>
      </c>
    </row>
    <row r="1137" spans="1:74" hidden="1" x14ac:dyDescent="0.45">
      <c r="A1137" t="s">
        <v>5413</v>
      </c>
      <c r="B1137">
        <v>1424559600</v>
      </c>
      <c r="C1137" s="3" t="s">
        <v>1446</v>
      </c>
      <c r="D1137" t="s">
        <v>65</v>
      </c>
      <c r="E1137" t="s">
        <v>66</v>
      </c>
      <c r="F1137" t="s">
        <v>77</v>
      </c>
      <c r="G1137" t="s">
        <v>98</v>
      </c>
      <c r="H1137" t="s">
        <v>66</v>
      </c>
      <c r="I1137">
        <f>MROUND(Table1[[#This Row],[Prob_H]]*100,2)/100</f>
        <v>0.57999999999999996</v>
      </c>
      <c r="J1137">
        <f>1/Table1[[#This Row],[odds_ft_home_team_win]]-Table1[[#This Row],[Margin/3]]</f>
        <v>0.5885344752518078</v>
      </c>
      <c r="K1137">
        <f>1/Table1[[#This Row],[odds_ft_draw]]-Table1[[#This Row],[Margin/3]]</f>
        <v>0.26906168898077437</v>
      </c>
      <c r="L1137">
        <f>1/Table1[[#This Row],[odds_ft_away_team_win]]-Table1[[#This Row],[Margin/3]]</f>
        <v>0.14240383576741775</v>
      </c>
      <c r="M1137">
        <v>7</v>
      </c>
      <c r="N1137">
        <v>2</v>
      </c>
      <c r="O1137">
        <v>0.82</v>
      </c>
      <c r="P1137">
        <v>1.71</v>
      </c>
      <c r="Q1137">
        <v>1.1100000000000001</v>
      </c>
      <c r="R1137" t="str" cm="1">
        <f t="array" ref="R1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37">
        <v>1</v>
      </c>
      <c r="T1137">
        <v>2</v>
      </c>
      <c r="U1137">
        <v>3</v>
      </c>
      <c r="V1137">
        <v>1</v>
      </c>
      <c r="W1137">
        <v>1</v>
      </c>
      <c r="X1137">
        <v>0</v>
      </c>
      <c r="Y1137">
        <v>32</v>
      </c>
      <c r="Z1137" t="s">
        <v>1447</v>
      </c>
      <c r="AA1137">
        <v>7</v>
      </c>
      <c r="AB1137">
        <v>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8</v>
      </c>
      <c r="AL1137">
        <v>9</v>
      </c>
      <c r="AM1137">
        <v>3</v>
      </c>
      <c r="AN1137">
        <v>6</v>
      </c>
      <c r="AO1137">
        <v>5</v>
      </c>
      <c r="AP1137">
        <v>3</v>
      </c>
      <c r="AQ1137">
        <v>12</v>
      </c>
      <c r="AR1137">
        <v>13</v>
      </c>
      <c r="AS1137">
        <v>41</v>
      </c>
      <c r="AT1137">
        <v>59</v>
      </c>
      <c r="AU1137">
        <v>0</v>
      </c>
      <c r="AV1137">
        <v>0</v>
      </c>
      <c r="AW1137">
        <v>1.91</v>
      </c>
      <c r="AX1137">
        <v>36</v>
      </c>
      <c r="AY1137">
        <v>50</v>
      </c>
      <c r="AZ1137">
        <v>41</v>
      </c>
      <c r="BA1137">
        <v>14</v>
      </c>
      <c r="BB1137">
        <v>0</v>
      </c>
      <c r="BC1137">
        <v>18</v>
      </c>
      <c r="BD1137">
        <v>59</v>
      </c>
      <c r="BE1137">
        <v>32</v>
      </c>
      <c r="BF1137">
        <v>64</v>
      </c>
      <c r="BG1137">
        <v>10.29</v>
      </c>
      <c r="BH1137">
        <v>4.2699999999999996</v>
      </c>
      <c r="BI1137">
        <v>1.67</v>
      </c>
      <c r="BJ1137">
        <v>3.58</v>
      </c>
      <c r="BK1137">
        <v>6.55</v>
      </c>
      <c r="BL1137">
        <f>1/Table1[[#This Row],[odds_ft_home_team_win]]+1/Table1[[#This Row],[odds_ft_draw]]+1/Table1[[#This Row],[odds_ft_away_team_win]]-1</f>
        <v>3.0803759873319292E-2</v>
      </c>
      <c r="BM1137">
        <f>Table1[[#This Row],[Margin]]/3</f>
        <v>1.0267919957773097E-2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 t="s">
        <v>79</v>
      </c>
      <c r="BU1137">
        <f>VLOOKUP(Table1[[#This Row],[Reference]],metron,11,FALSE)</f>
        <v>1.7619715019855171</v>
      </c>
      <c r="BV1137">
        <f>VLOOKUP(Table1[[#This Row],[Reference]],metron,12,FALSE)</f>
        <v>0.87432842793739785</v>
      </c>
    </row>
    <row r="1138" spans="1:74" hidden="1" x14ac:dyDescent="0.45">
      <c r="A1138" t="s">
        <v>5413</v>
      </c>
      <c r="B1138">
        <v>1424566800</v>
      </c>
      <c r="C1138" s="3" t="s">
        <v>1448</v>
      </c>
      <c r="D1138" t="s">
        <v>65</v>
      </c>
      <c r="E1138" t="s">
        <v>66</v>
      </c>
      <c r="F1138" t="s">
        <v>85</v>
      </c>
      <c r="G1138" t="s">
        <v>80</v>
      </c>
      <c r="H1138" t="s">
        <v>66</v>
      </c>
      <c r="I1138">
        <f>MROUND(Table1[[#This Row],[Prob_H]]*100,2)/100</f>
        <v>0.44</v>
      </c>
      <c r="J1138">
        <f>1/Table1[[#This Row],[odds_ft_home_team_win]]-Table1[[#This Row],[Margin/3]]</f>
        <v>0.44002387480648347</v>
      </c>
      <c r="K1138">
        <f>1/Table1[[#This Row],[odds_ft_draw]]-Table1[[#This Row],[Margin/3]]</f>
        <v>0.30013243056721317</v>
      </c>
      <c r="L1138">
        <f>1/Table1[[#This Row],[odds_ft_away_team_win]]-Table1[[#This Row],[Margin/3]]</f>
        <v>0.2598436946263033</v>
      </c>
      <c r="M1138">
        <v>7</v>
      </c>
      <c r="N1138">
        <v>1.69</v>
      </c>
      <c r="O1138">
        <v>1</v>
      </c>
      <c r="P1138">
        <v>1.89</v>
      </c>
      <c r="Q1138">
        <v>1.05</v>
      </c>
      <c r="R1138" t="str" cm="1">
        <f t="array" ref="R1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8">
        <v>2</v>
      </c>
      <c r="T1138">
        <v>1</v>
      </c>
      <c r="U1138">
        <v>3</v>
      </c>
      <c r="V1138">
        <v>0</v>
      </c>
      <c r="W1138">
        <v>0</v>
      </c>
      <c r="X1138">
        <v>0</v>
      </c>
      <c r="Y1138" t="s">
        <v>1449</v>
      </c>
      <c r="Z1138">
        <v>65</v>
      </c>
      <c r="AA1138">
        <v>3</v>
      </c>
      <c r="AB1138">
        <v>6</v>
      </c>
      <c r="AC1138">
        <v>2</v>
      </c>
      <c r="AD1138">
        <v>0</v>
      </c>
      <c r="AE1138">
        <v>2</v>
      </c>
      <c r="AF1138">
        <v>0</v>
      </c>
      <c r="AG1138">
        <v>0</v>
      </c>
      <c r="AH1138">
        <v>2</v>
      </c>
      <c r="AI1138">
        <v>1</v>
      </c>
      <c r="AJ1138">
        <v>1</v>
      </c>
      <c r="AK1138">
        <v>11</v>
      </c>
      <c r="AL1138">
        <v>9</v>
      </c>
      <c r="AM1138">
        <v>5</v>
      </c>
      <c r="AN1138">
        <v>2</v>
      </c>
      <c r="AO1138">
        <v>6</v>
      </c>
      <c r="AP1138">
        <v>7</v>
      </c>
      <c r="AQ1138">
        <v>22</v>
      </c>
      <c r="AR1138">
        <v>15</v>
      </c>
      <c r="AS1138">
        <v>46</v>
      </c>
      <c r="AT1138">
        <v>54</v>
      </c>
      <c r="AU1138">
        <v>0</v>
      </c>
      <c r="AV1138">
        <v>0</v>
      </c>
      <c r="AW1138">
        <v>2.5299999999999998</v>
      </c>
      <c r="AX1138">
        <v>68</v>
      </c>
      <c r="AY1138">
        <v>72</v>
      </c>
      <c r="AZ1138">
        <v>55</v>
      </c>
      <c r="BA1138">
        <v>21</v>
      </c>
      <c r="BB1138">
        <v>9</v>
      </c>
      <c r="BC1138">
        <v>34</v>
      </c>
      <c r="BD1138">
        <v>67</v>
      </c>
      <c r="BE1138">
        <v>38</v>
      </c>
      <c r="BF1138">
        <v>93</v>
      </c>
      <c r="BG1138">
        <v>9.9700000000000006</v>
      </c>
      <c r="BH1138">
        <v>4.47</v>
      </c>
      <c r="BI1138">
        <v>2.2200000000000002</v>
      </c>
      <c r="BJ1138">
        <v>3.22</v>
      </c>
      <c r="BK1138">
        <v>3.7</v>
      </c>
      <c r="BL1138">
        <f>1/Table1[[#This Row],[odds_ft_home_team_win]]+1/Table1[[#This Row],[odds_ft_draw]]+1/Table1[[#This Row],[odds_ft_away_team_win]]-1</f>
        <v>3.1279726931900731E-2</v>
      </c>
      <c r="BM1138">
        <f>Table1[[#This Row],[Margin]]/3</f>
        <v>1.042657564396691E-2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 t="s">
        <v>87</v>
      </c>
      <c r="BU1138">
        <f>VLOOKUP(Table1[[#This Row],[Reference]],metron,11,FALSE)</f>
        <v>1.4140979689366791</v>
      </c>
      <c r="BV1138">
        <f>VLOOKUP(Table1[[#This Row],[Reference]],metron,12,FALSE)</f>
        <v>1.0666666666666671</v>
      </c>
    </row>
    <row r="1139" spans="1:74" hidden="1" x14ac:dyDescent="0.45">
      <c r="A1139" t="s">
        <v>5413</v>
      </c>
      <c r="B1139">
        <v>1424570760</v>
      </c>
      <c r="C1139" s="3" t="s">
        <v>1450</v>
      </c>
      <c r="D1139" t="s">
        <v>65</v>
      </c>
      <c r="E1139" t="s">
        <v>66</v>
      </c>
      <c r="F1139" t="s">
        <v>103</v>
      </c>
      <c r="G1139" t="s">
        <v>81</v>
      </c>
      <c r="H1139" t="s">
        <v>66</v>
      </c>
      <c r="I1139">
        <f>MROUND(Table1[[#This Row],[Prob_H]]*100,2)/100</f>
        <v>0.36</v>
      </c>
      <c r="J1139">
        <f>1/Table1[[#This Row],[odds_ft_home_team_win]]-Table1[[#This Row],[Margin/3]]</f>
        <v>0.36870446626544184</v>
      </c>
      <c r="K1139">
        <f>1/Table1[[#This Row],[odds_ft_draw]]-Table1[[#This Row],[Margin/3]]</f>
        <v>0.2929468905078661</v>
      </c>
      <c r="L1139">
        <f>1/Table1[[#This Row],[odds_ft_away_team_win]]-Table1[[#This Row],[Margin/3]]</f>
        <v>0.33834864322669195</v>
      </c>
      <c r="M1139">
        <v>7</v>
      </c>
      <c r="N1139">
        <v>1.58</v>
      </c>
      <c r="O1139">
        <v>0.91</v>
      </c>
      <c r="P1139">
        <v>1.9</v>
      </c>
      <c r="Q1139">
        <v>0.59</v>
      </c>
      <c r="R1139" t="str" cm="1">
        <f t="array" ref="R1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39">
        <v>2</v>
      </c>
      <c r="T1139">
        <v>1</v>
      </c>
      <c r="U1139">
        <v>3</v>
      </c>
      <c r="V1139">
        <v>0</v>
      </c>
      <c r="W1139">
        <v>0</v>
      </c>
      <c r="X1139">
        <v>0</v>
      </c>
      <c r="Y1139" t="s">
        <v>1451</v>
      </c>
      <c r="Z1139">
        <v>65</v>
      </c>
      <c r="AA1139">
        <v>4</v>
      </c>
      <c r="AB1139">
        <v>7</v>
      </c>
      <c r="AC1139">
        <v>3</v>
      </c>
      <c r="AD1139">
        <v>0</v>
      </c>
      <c r="AE1139">
        <v>3</v>
      </c>
      <c r="AF1139">
        <v>0</v>
      </c>
      <c r="AG1139">
        <v>1</v>
      </c>
      <c r="AH1139">
        <v>2</v>
      </c>
      <c r="AI1139">
        <v>2</v>
      </c>
      <c r="AJ1139">
        <v>1</v>
      </c>
      <c r="AK1139">
        <v>12</v>
      </c>
      <c r="AL1139">
        <v>8</v>
      </c>
      <c r="AM1139">
        <v>5</v>
      </c>
      <c r="AN1139">
        <v>2</v>
      </c>
      <c r="AO1139">
        <v>7</v>
      </c>
      <c r="AP1139">
        <v>6</v>
      </c>
      <c r="AQ1139">
        <v>7</v>
      </c>
      <c r="AR1139">
        <v>14</v>
      </c>
      <c r="AS1139">
        <v>53</v>
      </c>
      <c r="AT1139">
        <v>47</v>
      </c>
      <c r="AU1139">
        <v>0</v>
      </c>
      <c r="AV1139">
        <v>0</v>
      </c>
      <c r="AW1139">
        <v>2.77</v>
      </c>
      <c r="AX1139">
        <v>57</v>
      </c>
      <c r="AY1139">
        <v>70</v>
      </c>
      <c r="AZ1139">
        <v>49</v>
      </c>
      <c r="BA1139">
        <v>36</v>
      </c>
      <c r="BB1139">
        <v>27</v>
      </c>
      <c r="BC1139">
        <v>35</v>
      </c>
      <c r="BD1139">
        <v>75</v>
      </c>
      <c r="BE1139">
        <v>44</v>
      </c>
      <c r="BF1139">
        <v>79</v>
      </c>
      <c r="BG1139">
        <v>9.15</v>
      </c>
      <c r="BH1139">
        <v>4.41</v>
      </c>
      <c r="BI1139">
        <v>2.64</v>
      </c>
      <c r="BJ1139">
        <v>3.3</v>
      </c>
      <c r="BK1139">
        <v>2.87</v>
      </c>
      <c r="BL1139">
        <f>1/Table1[[#This Row],[odds_ft_home_team_win]]+1/Table1[[#This Row],[odds_ft_draw]]+1/Table1[[#This Row],[odds_ft_away_team_win]]-1</f>
        <v>3.0250237567310823E-2</v>
      </c>
      <c r="BM1139">
        <f>Table1[[#This Row],[Margin]]/3</f>
        <v>1.0083412522436941E-2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 t="s">
        <v>118</v>
      </c>
      <c r="BU1139">
        <f>VLOOKUP(Table1[[#This Row],[Reference]],metron,11,FALSE)</f>
        <v>1.269326094653606</v>
      </c>
      <c r="BV1139">
        <f>VLOOKUP(Table1[[#This Row],[Reference]],metron,12,FALSE)</f>
        <v>1.2417089578661631</v>
      </c>
    </row>
    <row r="1140" spans="1:74" hidden="1" x14ac:dyDescent="0.45">
      <c r="A1140" t="s">
        <v>5413</v>
      </c>
      <c r="B1140">
        <v>1424574000</v>
      </c>
      <c r="C1140" s="3" t="s">
        <v>1452</v>
      </c>
      <c r="D1140" t="s">
        <v>65</v>
      </c>
      <c r="E1140" t="s">
        <v>66</v>
      </c>
      <c r="F1140" t="s">
        <v>67</v>
      </c>
      <c r="G1140" t="s">
        <v>68</v>
      </c>
      <c r="H1140" t="s">
        <v>66</v>
      </c>
      <c r="I1140">
        <f>MROUND(Table1[[#This Row],[Prob_H]]*100,2)/100</f>
        <v>0.34</v>
      </c>
      <c r="J1140">
        <f>1/Table1[[#This Row],[odds_ft_home_team_win]]-Table1[[#This Row],[Margin/3]]</f>
        <v>0.33803601633178659</v>
      </c>
      <c r="K1140">
        <f>1/Table1[[#This Row],[odds_ft_draw]]-Table1[[#This Row],[Margin/3]]</f>
        <v>0.30605965678518932</v>
      </c>
      <c r="L1140">
        <f>1/Table1[[#This Row],[odds_ft_away_team_win]]-Table1[[#This Row],[Margin/3]]</f>
        <v>0.35590432688302398</v>
      </c>
      <c r="M1140">
        <v>7</v>
      </c>
      <c r="N1140">
        <v>2</v>
      </c>
      <c r="O1140">
        <v>1.43</v>
      </c>
      <c r="P1140">
        <v>1.67</v>
      </c>
      <c r="Q1140">
        <v>1.24</v>
      </c>
      <c r="R1140" t="str" cm="1">
        <f t="array" ref="R1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0">
        <v>1</v>
      </c>
      <c r="T1140">
        <v>0</v>
      </c>
      <c r="U1140">
        <v>1</v>
      </c>
      <c r="V1140">
        <v>1</v>
      </c>
      <c r="W1140">
        <v>1</v>
      </c>
      <c r="X1140">
        <v>0</v>
      </c>
      <c r="Y1140">
        <v>24</v>
      </c>
      <c r="AA1140">
        <v>4</v>
      </c>
      <c r="AB1140">
        <v>13</v>
      </c>
      <c r="AC1140">
        <v>3</v>
      </c>
      <c r="AD1140">
        <v>0</v>
      </c>
      <c r="AE1140">
        <v>5</v>
      </c>
      <c r="AF1140">
        <v>0</v>
      </c>
      <c r="AG1140">
        <v>1</v>
      </c>
      <c r="AH1140">
        <v>2</v>
      </c>
      <c r="AI1140">
        <v>1</v>
      </c>
      <c r="AJ1140">
        <v>4</v>
      </c>
      <c r="AK1140">
        <v>5</v>
      </c>
      <c r="AL1140">
        <v>18</v>
      </c>
      <c r="AM1140">
        <v>3</v>
      </c>
      <c r="AN1140">
        <v>9</v>
      </c>
      <c r="AO1140">
        <v>2</v>
      </c>
      <c r="AP1140">
        <v>9</v>
      </c>
      <c r="AQ1140">
        <v>15</v>
      </c>
      <c r="AR1140">
        <v>15</v>
      </c>
      <c r="AS1140">
        <v>34</v>
      </c>
      <c r="AT1140">
        <v>66</v>
      </c>
      <c r="AU1140">
        <v>0</v>
      </c>
      <c r="AV1140">
        <v>0</v>
      </c>
      <c r="AW1140">
        <v>2.36</v>
      </c>
      <c r="AX1140">
        <v>63</v>
      </c>
      <c r="AY1140">
        <v>70</v>
      </c>
      <c r="AZ1140">
        <v>43</v>
      </c>
      <c r="BA1140">
        <v>27</v>
      </c>
      <c r="BB1140">
        <v>11</v>
      </c>
      <c r="BC1140">
        <v>35</v>
      </c>
      <c r="BD1140">
        <v>58</v>
      </c>
      <c r="BE1140">
        <v>50</v>
      </c>
      <c r="BF1140">
        <v>66</v>
      </c>
      <c r="BG1140">
        <v>10.01</v>
      </c>
      <c r="BH1140">
        <v>5.13</v>
      </c>
      <c r="BI1140">
        <v>2.87</v>
      </c>
      <c r="BJ1140">
        <v>3.16</v>
      </c>
      <c r="BK1140">
        <v>2.73</v>
      </c>
      <c r="BL1140">
        <f>1/Table1[[#This Row],[odds_ft_home_team_win]]+1/Table1[[#This Row],[odds_ft_draw]]+1/Table1[[#This Row],[odds_ft_away_team_win]]-1</f>
        <v>3.1188118252026831E-2</v>
      </c>
      <c r="BM1140">
        <f>Table1[[#This Row],[Margin]]/3</f>
        <v>1.0396039417342276E-2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 t="s">
        <v>70</v>
      </c>
      <c r="BU1140">
        <f>VLOOKUP(Table1[[#This Row],[Reference]],metron,11,FALSE)</f>
        <v>1.228921489601805</v>
      </c>
      <c r="BV1140">
        <f>VLOOKUP(Table1[[#This Row],[Reference]],metron,12,FALSE)</f>
        <v>1.2940512655166849</v>
      </c>
    </row>
    <row r="1141" spans="1:74" hidden="1" x14ac:dyDescent="0.45">
      <c r="A1141" t="s">
        <v>5413</v>
      </c>
      <c r="B1141">
        <v>1424628000</v>
      </c>
      <c r="C1141" s="3" t="s">
        <v>1453</v>
      </c>
      <c r="D1141" t="s">
        <v>65</v>
      </c>
      <c r="E1141" t="s">
        <v>66</v>
      </c>
      <c r="F1141" t="s">
        <v>94</v>
      </c>
      <c r="G1141" t="s">
        <v>86</v>
      </c>
      <c r="H1141" t="s">
        <v>66</v>
      </c>
      <c r="I1141">
        <f>MROUND(Table1[[#This Row],[Prob_H]]*100,2)/100</f>
        <v>0.24</v>
      </c>
      <c r="J1141">
        <f>1/Table1[[#This Row],[odds_ft_home_team_win]]-Table1[[#This Row],[Margin/3]]</f>
        <v>0.23863772922825494</v>
      </c>
      <c r="K1141">
        <f>1/Table1[[#This Row],[odds_ft_draw]]-Table1[[#This Row],[Margin/3]]</f>
        <v>0.2883889730093494</v>
      </c>
      <c r="L1141">
        <f>1/Table1[[#This Row],[odds_ft_away_team_win]]-Table1[[#This Row],[Margin/3]]</f>
        <v>0.47297329776239583</v>
      </c>
      <c r="M1141">
        <v>7</v>
      </c>
      <c r="N1141">
        <v>1.25</v>
      </c>
      <c r="O1141">
        <v>1.36</v>
      </c>
      <c r="P1141">
        <v>1.5</v>
      </c>
      <c r="Q1141">
        <v>1.33</v>
      </c>
      <c r="R1141" t="str" cm="1">
        <f t="array" ref="R1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Z1141">
        <v>52</v>
      </c>
      <c r="AA1141">
        <v>5</v>
      </c>
      <c r="AB1141">
        <v>3</v>
      </c>
      <c r="AC1141">
        <v>5</v>
      </c>
      <c r="AD1141">
        <v>0</v>
      </c>
      <c r="AE1141">
        <v>4</v>
      </c>
      <c r="AF1141">
        <v>0</v>
      </c>
      <c r="AG1141">
        <v>1</v>
      </c>
      <c r="AH1141">
        <v>4</v>
      </c>
      <c r="AI1141">
        <v>2</v>
      </c>
      <c r="AJ1141">
        <v>2</v>
      </c>
      <c r="AK1141">
        <v>14</v>
      </c>
      <c r="AL1141">
        <v>10</v>
      </c>
      <c r="AM1141">
        <v>11</v>
      </c>
      <c r="AN1141">
        <v>5</v>
      </c>
      <c r="AO1141">
        <v>3</v>
      </c>
      <c r="AP1141">
        <v>5</v>
      </c>
      <c r="AQ1141">
        <v>16</v>
      </c>
      <c r="AR1141">
        <v>15</v>
      </c>
      <c r="AS1141">
        <v>55</v>
      </c>
      <c r="AT1141">
        <v>45</v>
      </c>
      <c r="AU1141">
        <v>0</v>
      </c>
      <c r="AV1141">
        <v>0</v>
      </c>
      <c r="AW1141">
        <v>2.66</v>
      </c>
      <c r="AX1141">
        <v>52</v>
      </c>
      <c r="AY1141">
        <v>66</v>
      </c>
      <c r="AZ1141">
        <v>50</v>
      </c>
      <c r="BA1141">
        <v>43</v>
      </c>
      <c r="BB1141">
        <v>16</v>
      </c>
      <c r="BC1141">
        <v>39</v>
      </c>
      <c r="BD1141">
        <v>61</v>
      </c>
      <c r="BE1141">
        <v>43</v>
      </c>
      <c r="BF1141">
        <v>81</v>
      </c>
      <c r="BG1141">
        <v>11.6</v>
      </c>
      <c r="BH1141">
        <v>5.82</v>
      </c>
      <c r="BI1141">
        <v>4.0199999999999996</v>
      </c>
      <c r="BJ1141">
        <v>3.35</v>
      </c>
      <c r="BK1141">
        <v>2.0699999999999998</v>
      </c>
      <c r="BL1141">
        <f>1/Table1[[#This Row],[odds_ft_home_team_win]]+1/Table1[[#This Row],[odds_ft_draw]]+1/Table1[[#This Row],[odds_ft_away_team_win]]-1</f>
        <v>3.0355469031653204E-2</v>
      </c>
      <c r="BM1141">
        <f>Table1[[#This Row],[Margin]]/3</f>
        <v>1.0118489677217735E-2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 t="s">
        <v>124</v>
      </c>
      <c r="BU1141">
        <f>VLOOKUP(Table1[[#This Row],[Reference]],metron,11,FALSE)</f>
        <v>1.067249240121581</v>
      </c>
      <c r="BV1141">
        <f>VLOOKUP(Table1[[#This Row],[Reference]],metron,12,FALSE)</f>
        <v>1.53419452887538</v>
      </c>
    </row>
    <row r="1142" spans="1:74" hidden="1" x14ac:dyDescent="0.45">
      <c r="A1142" t="s">
        <v>5413</v>
      </c>
      <c r="B1142">
        <v>1424646000</v>
      </c>
      <c r="C1142" s="3" t="s">
        <v>1454</v>
      </c>
      <c r="D1142" t="s">
        <v>65</v>
      </c>
      <c r="E1142" t="s">
        <v>66</v>
      </c>
      <c r="F1142" t="s">
        <v>1115</v>
      </c>
      <c r="G1142" t="s">
        <v>72</v>
      </c>
      <c r="H1142" t="s">
        <v>66</v>
      </c>
      <c r="I1142">
        <f>MROUND(Table1[[#This Row],[Prob_H]]*100,2)/100</f>
        <v>0.32</v>
      </c>
      <c r="J1142">
        <f>1/Table1[[#This Row],[odds_ft_home_team_win]]-Table1[[#This Row],[Margin/3]]</f>
        <v>0.32084490028521195</v>
      </c>
      <c r="K1142">
        <f>1/Table1[[#This Row],[odds_ft_draw]]-Table1[[#This Row],[Margin/3]]</f>
        <v>0.30920789036201618</v>
      </c>
      <c r="L1142">
        <f>1/Table1[[#This Row],[odds_ft_away_team_win]]-Table1[[#This Row],[Margin/3]]</f>
        <v>0.3699472093527717</v>
      </c>
      <c r="M1142">
        <v>7</v>
      </c>
      <c r="N1142">
        <v>1.27</v>
      </c>
      <c r="O1142">
        <v>0.91</v>
      </c>
      <c r="P1142">
        <v>1.1200000000000001</v>
      </c>
      <c r="Q1142">
        <v>0.82</v>
      </c>
      <c r="R1142" t="str" cm="1">
        <f t="array" ref="R1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2">
        <v>0</v>
      </c>
      <c r="T1142">
        <v>1</v>
      </c>
      <c r="U1142">
        <v>1</v>
      </c>
      <c r="V1142">
        <v>1</v>
      </c>
      <c r="W1142">
        <v>0</v>
      </c>
      <c r="X1142">
        <v>1</v>
      </c>
      <c r="Z1142">
        <v>11</v>
      </c>
      <c r="AA1142">
        <v>9</v>
      </c>
      <c r="AB1142">
        <v>3</v>
      </c>
      <c r="AC1142">
        <v>2</v>
      </c>
      <c r="AD1142">
        <v>0</v>
      </c>
      <c r="AE1142">
        <v>4</v>
      </c>
      <c r="AF1142">
        <v>0</v>
      </c>
      <c r="AG1142">
        <v>1</v>
      </c>
      <c r="AH1142">
        <v>1</v>
      </c>
      <c r="AI1142">
        <v>3</v>
      </c>
      <c r="AJ1142">
        <v>1</v>
      </c>
      <c r="AK1142">
        <v>17</v>
      </c>
      <c r="AL1142">
        <v>6</v>
      </c>
      <c r="AM1142">
        <v>10</v>
      </c>
      <c r="AN1142">
        <v>4</v>
      </c>
      <c r="AO1142">
        <v>7</v>
      </c>
      <c r="AP1142">
        <v>2</v>
      </c>
      <c r="AQ1142">
        <v>20</v>
      </c>
      <c r="AR1142">
        <v>13</v>
      </c>
      <c r="AS1142">
        <v>61</v>
      </c>
      <c r="AT1142">
        <v>39</v>
      </c>
      <c r="AU1142">
        <v>0</v>
      </c>
      <c r="AV1142">
        <v>0</v>
      </c>
      <c r="AW1142">
        <v>1.96</v>
      </c>
      <c r="AX1142">
        <v>59</v>
      </c>
      <c r="AY1142">
        <v>64</v>
      </c>
      <c r="AZ1142">
        <v>27</v>
      </c>
      <c r="BA1142">
        <v>9</v>
      </c>
      <c r="BB1142">
        <v>5</v>
      </c>
      <c r="BC1142">
        <v>23</v>
      </c>
      <c r="BD1142">
        <v>59</v>
      </c>
      <c r="BE1142">
        <v>32</v>
      </c>
      <c r="BF1142">
        <v>73</v>
      </c>
      <c r="BG1142">
        <v>8.9</v>
      </c>
      <c r="BH1142">
        <v>4.7300000000000004</v>
      </c>
      <c r="BI1142">
        <v>3.02</v>
      </c>
      <c r="BJ1142">
        <v>3.13</v>
      </c>
      <c r="BK1142">
        <v>2.63</v>
      </c>
      <c r="BL1142">
        <f>1/Table1[[#This Row],[odds_ft_home_team_win]]+1/Table1[[#This Row],[odds_ft_draw]]+1/Table1[[#This Row],[odds_ft_away_team_win]]-1</f>
        <v>3.0842782588072826E-2</v>
      </c>
      <c r="BM1142">
        <f>Table1[[#This Row],[Margin]]/3</f>
        <v>1.0280927529357609E-2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 t="s">
        <v>95</v>
      </c>
      <c r="BU1142">
        <f>VLOOKUP(Table1[[#This Row],[Reference]],metron,11,FALSE)</f>
        <v>1.210167055864918</v>
      </c>
      <c r="BV1142">
        <f>VLOOKUP(Table1[[#This Row],[Reference]],metron,12,FALSE)</f>
        <v>1.3211783725525419</v>
      </c>
    </row>
    <row r="1143" spans="1:74" hidden="1" x14ac:dyDescent="0.45">
      <c r="A1143" t="s">
        <v>5412</v>
      </c>
      <c r="B1143">
        <v>1440808200</v>
      </c>
      <c r="C1143" s="3" t="s">
        <v>1733</v>
      </c>
      <c r="D1143" t="s">
        <v>65</v>
      </c>
      <c r="E1143" t="s">
        <v>66</v>
      </c>
      <c r="F1143" t="s">
        <v>611</v>
      </c>
      <c r="G1143" t="s">
        <v>85</v>
      </c>
      <c r="H1143" t="s">
        <v>66</v>
      </c>
      <c r="I1143">
        <f>MROUND(Table1[[#This Row],[Prob_H]]*100,2)/100</f>
        <v>0.32</v>
      </c>
      <c r="J1143">
        <f>1/Table1[[#This Row],[odds_ft_home_team_win]]-Table1[[#This Row],[Margin/3]]</f>
        <v>0.31352615431527397</v>
      </c>
      <c r="K1143">
        <f>1/Table1[[#This Row],[odds_ft_draw]]-Table1[[#This Row],[Margin/3]]</f>
        <v>0.28840902153258541</v>
      </c>
      <c r="L1143">
        <f>1/Table1[[#This Row],[odds_ft_away_team_win]]-Table1[[#This Row],[Margin/3]]</f>
        <v>0.39806482415214067</v>
      </c>
      <c r="M1143">
        <v>7</v>
      </c>
      <c r="N1143">
        <v>2.33</v>
      </c>
      <c r="O1143">
        <v>2</v>
      </c>
      <c r="P1143">
        <v>1.61</v>
      </c>
      <c r="Q1143">
        <v>1.3</v>
      </c>
      <c r="R1143" t="str" cm="1">
        <f t="array" ref="R1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3">
        <v>2</v>
      </c>
      <c r="T1143">
        <v>1</v>
      </c>
      <c r="U1143">
        <v>3</v>
      </c>
      <c r="V1143">
        <v>2</v>
      </c>
      <c r="W1143">
        <v>1</v>
      </c>
      <c r="X1143">
        <v>1</v>
      </c>
      <c r="Y1143" t="s">
        <v>1734</v>
      </c>
      <c r="Z1143">
        <v>13</v>
      </c>
      <c r="AA1143">
        <v>9</v>
      </c>
      <c r="AB1143">
        <v>6</v>
      </c>
      <c r="AC1143">
        <v>3</v>
      </c>
      <c r="AD1143">
        <v>0</v>
      </c>
      <c r="AE1143">
        <v>5</v>
      </c>
      <c r="AF1143">
        <v>2</v>
      </c>
      <c r="AG1143">
        <v>1</v>
      </c>
      <c r="AH1143">
        <v>2</v>
      </c>
      <c r="AI1143">
        <v>2</v>
      </c>
      <c r="AJ1143">
        <v>5</v>
      </c>
      <c r="AK1143">
        <v>9</v>
      </c>
      <c r="AL1143">
        <v>8</v>
      </c>
      <c r="AM1143">
        <v>5</v>
      </c>
      <c r="AN1143">
        <v>2</v>
      </c>
      <c r="AO1143">
        <v>4</v>
      </c>
      <c r="AP1143">
        <v>6</v>
      </c>
      <c r="AQ1143">
        <v>8</v>
      </c>
      <c r="AR1143">
        <v>26</v>
      </c>
      <c r="AS1143">
        <v>50</v>
      </c>
      <c r="AT1143">
        <v>50</v>
      </c>
      <c r="AU1143">
        <v>0</v>
      </c>
      <c r="AV1143">
        <v>0</v>
      </c>
      <c r="AW1143">
        <v>3.34</v>
      </c>
      <c r="AX1143">
        <v>50</v>
      </c>
      <c r="AY1143">
        <v>100</v>
      </c>
      <c r="AZ1143">
        <v>84</v>
      </c>
      <c r="BA1143">
        <v>33</v>
      </c>
      <c r="BB1143">
        <v>17</v>
      </c>
      <c r="BC1143">
        <v>67</v>
      </c>
      <c r="BD1143">
        <v>84</v>
      </c>
      <c r="BE1143">
        <v>50</v>
      </c>
      <c r="BF1143">
        <v>67</v>
      </c>
      <c r="BG1143">
        <v>10.34</v>
      </c>
      <c r="BH1143">
        <v>3</v>
      </c>
      <c r="BI1143">
        <v>3.09</v>
      </c>
      <c r="BJ1143">
        <v>3.35</v>
      </c>
      <c r="BK1143">
        <v>2.4500000000000002</v>
      </c>
      <c r="BL1143">
        <f>1/Table1[[#This Row],[odds_ft_home_team_win]]+1/Table1[[#This Row],[odds_ft_draw]]+1/Table1[[#This Row],[odds_ft_away_team_win]]-1</f>
        <v>3.0295323461945189E-2</v>
      </c>
      <c r="BM1143">
        <f>Table1[[#This Row],[Margin]]/3</f>
        <v>1.009844115398173E-2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 t="s">
        <v>614</v>
      </c>
      <c r="BU1143">
        <f>VLOOKUP(Table1[[#This Row],[Reference]],metron,11,FALSE)</f>
        <v>1.210167055864918</v>
      </c>
      <c r="BV1143">
        <f>VLOOKUP(Table1[[#This Row],[Reference]],metron,12,FALSE)</f>
        <v>1.3211783725525419</v>
      </c>
    </row>
    <row r="1144" spans="1:74" hidden="1" x14ac:dyDescent="0.45">
      <c r="A1144" t="s">
        <v>5412</v>
      </c>
      <c r="B1144">
        <v>1440815400</v>
      </c>
      <c r="C1144" s="3" t="s">
        <v>1735</v>
      </c>
      <c r="D1144" t="s">
        <v>65</v>
      </c>
      <c r="E1144" t="s">
        <v>66</v>
      </c>
      <c r="F1144" t="s">
        <v>88</v>
      </c>
      <c r="G1144" t="s">
        <v>94</v>
      </c>
      <c r="H1144" t="s">
        <v>66</v>
      </c>
      <c r="I1144">
        <f>MROUND(Table1[[#This Row],[Prob_H]]*100,2)/100</f>
        <v>0.46</v>
      </c>
      <c r="J1144">
        <f>1/Table1[[#This Row],[odds_ft_home_team_win]]-Table1[[#This Row],[Margin/3]]</f>
        <v>0.45705297374095999</v>
      </c>
      <c r="K1144">
        <f>1/Table1[[#This Row],[odds_ft_draw]]-Table1[[#This Row],[Margin/3]]</f>
        <v>0.26909286305333924</v>
      </c>
      <c r="L1144">
        <f>1/Table1[[#This Row],[odds_ft_away_team_win]]-Table1[[#This Row],[Margin/3]]</f>
        <v>0.27385416320570088</v>
      </c>
      <c r="M1144">
        <v>7</v>
      </c>
      <c r="N1144">
        <v>0</v>
      </c>
      <c r="O1144">
        <v>1</v>
      </c>
      <c r="P1144">
        <v>1.06</v>
      </c>
      <c r="Q1144">
        <v>1.3</v>
      </c>
      <c r="R1144" t="str" cm="1">
        <f t="array" ref="R1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4">
        <v>3</v>
      </c>
      <c r="T1144">
        <v>4</v>
      </c>
      <c r="U1144">
        <v>7</v>
      </c>
      <c r="V1144">
        <v>5</v>
      </c>
      <c r="W1144">
        <v>2</v>
      </c>
      <c r="X1144">
        <v>3</v>
      </c>
      <c r="Y1144" t="s">
        <v>1736</v>
      </c>
      <c r="Z1144" t="s">
        <v>1737</v>
      </c>
      <c r="AA1144">
        <v>8</v>
      </c>
      <c r="AB1144">
        <v>4</v>
      </c>
      <c r="AC1144">
        <v>1</v>
      </c>
      <c r="AD1144">
        <v>0</v>
      </c>
      <c r="AE1144">
        <v>3</v>
      </c>
      <c r="AF1144">
        <v>0</v>
      </c>
      <c r="AG1144">
        <v>1</v>
      </c>
      <c r="AH1144">
        <v>0</v>
      </c>
      <c r="AI1144">
        <v>1</v>
      </c>
      <c r="AJ1144">
        <v>2</v>
      </c>
      <c r="AK1144">
        <v>14</v>
      </c>
      <c r="AL1144">
        <v>2</v>
      </c>
      <c r="AM1144">
        <v>6</v>
      </c>
      <c r="AN1144">
        <v>0</v>
      </c>
      <c r="AO1144">
        <v>8</v>
      </c>
      <c r="AP1144">
        <v>2</v>
      </c>
      <c r="AQ1144">
        <v>9</v>
      </c>
      <c r="AR1144">
        <v>9</v>
      </c>
      <c r="AS1144">
        <v>56</v>
      </c>
      <c r="AT1144">
        <v>44</v>
      </c>
      <c r="AU1144">
        <v>0</v>
      </c>
      <c r="AV1144">
        <v>0</v>
      </c>
      <c r="AW1144">
        <v>3</v>
      </c>
      <c r="AX1144">
        <v>67</v>
      </c>
      <c r="AY1144">
        <v>84</v>
      </c>
      <c r="AZ1144">
        <v>67</v>
      </c>
      <c r="BA1144">
        <v>33</v>
      </c>
      <c r="BB1144">
        <v>17</v>
      </c>
      <c r="BC1144">
        <v>17</v>
      </c>
      <c r="BD1144">
        <v>84</v>
      </c>
      <c r="BE1144">
        <v>67</v>
      </c>
      <c r="BF1144">
        <v>100</v>
      </c>
      <c r="BG1144">
        <v>10.33</v>
      </c>
      <c r="BH1144">
        <v>7.34</v>
      </c>
      <c r="BI1144">
        <v>2.14</v>
      </c>
      <c r="BJ1144">
        <v>3.58</v>
      </c>
      <c r="BK1144">
        <v>3.52</v>
      </c>
      <c r="BL1144">
        <f>1/Table1[[#This Row],[odds_ft_home_team_win]]+1/Table1[[#This Row],[odds_ft_draw]]+1/Table1[[#This Row],[odds_ft_away_team_win]]-1</f>
        <v>3.071023765562475E-2</v>
      </c>
      <c r="BM1144">
        <f>Table1[[#This Row],[Margin]]/3</f>
        <v>1.0236745885208251E-2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 t="s">
        <v>91</v>
      </c>
      <c r="BU1144">
        <f>VLOOKUP(Table1[[#This Row],[Reference]],metron,11,FALSE)</f>
        <v>1.4888836329233679</v>
      </c>
      <c r="BV1144">
        <f>VLOOKUP(Table1[[#This Row],[Reference]],metron,12,FALSE)</f>
        <v>1.0516792809839171</v>
      </c>
    </row>
    <row r="1145" spans="1:74" hidden="1" x14ac:dyDescent="0.45">
      <c r="A1145" t="s">
        <v>5412</v>
      </c>
      <c r="B1145">
        <v>1440885600</v>
      </c>
      <c r="C1145" s="3" t="s">
        <v>1738</v>
      </c>
      <c r="D1145" t="s">
        <v>65</v>
      </c>
      <c r="E1145" t="s">
        <v>66</v>
      </c>
      <c r="F1145" t="s">
        <v>77</v>
      </c>
      <c r="G1145" t="s">
        <v>86</v>
      </c>
      <c r="H1145" t="s">
        <v>66</v>
      </c>
      <c r="I1145">
        <f>MROUND(Table1[[#This Row],[Prob_H]]*100,2)/100</f>
        <v>0.38</v>
      </c>
      <c r="J1145">
        <f>1/Table1[[#This Row],[odds_ft_home_team_win]]-Table1[[#This Row],[Margin/3]]</f>
        <v>0.37783553691189131</v>
      </c>
      <c r="K1145">
        <f>1/Table1[[#This Row],[odds_ft_draw]]-Table1[[#This Row],[Margin/3]]</f>
        <v>0.28349376965189449</v>
      </c>
      <c r="L1145">
        <f>1/Table1[[#This Row],[odds_ft_away_team_win]]-Table1[[#This Row],[Margin/3]]</f>
        <v>0.33867069343621403</v>
      </c>
      <c r="M1145">
        <v>7</v>
      </c>
      <c r="N1145">
        <v>1</v>
      </c>
      <c r="O1145">
        <v>2</v>
      </c>
      <c r="P1145">
        <v>1.24</v>
      </c>
      <c r="Q1145">
        <v>1.71</v>
      </c>
      <c r="R1145" t="str" cm="1">
        <f t="array" ref="R1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5">
        <v>0</v>
      </c>
      <c r="T1145">
        <v>2</v>
      </c>
      <c r="U1145">
        <v>2</v>
      </c>
      <c r="V1145">
        <v>0</v>
      </c>
      <c r="W1145">
        <v>0</v>
      </c>
      <c r="X1145">
        <v>0</v>
      </c>
      <c r="Z1145" t="s">
        <v>1739</v>
      </c>
      <c r="AA1145">
        <v>4</v>
      </c>
      <c r="AB1145">
        <v>6</v>
      </c>
      <c r="AC1145">
        <v>3</v>
      </c>
      <c r="AD1145">
        <v>0</v>
      </c>
      <c r="AE1145">
        <v>2</v>
      </c>
      <c r="AF1145">
        <v>0</v>
      </c>
      <c r="AG1145">
        <v>0</v>
      </c>
      <c r="AH1145">
        <v>3</v>
      </c>
      <c r="AI1145">
        <v>1</v>
      </c>
      <c r="AJ1145">
        <v>1</v>
      </c>
      <c r="AK1145">
        <v>9</v>
      </c>
      <c r="AL1145">
        <v>13</v>
      </c>
      <c r="AM1145">
        <v>4</v>
      </c>
      <c r="AN1145">
        <v>7</v>
      </c>
      <c r="AO1145">
        <v>5</v>
      </c>
      <c r="AP1145">
        <v>6</v>
      </c>
      <c r="AQ1145">
        <v>13</v>
      </c>
      <c r="AR1145">
        <v>10</v>
      </c>
      <c r="AS1145">
        <v>37</v>
      </c>
      <c r="AT1145">
        <v>63</v>
      </c>
      <c r="AU1145">
        <v>0</v>
      </c>
      <c r="AV1145">
        <v>0</v>
      </c>
      <c r="AW1145">
        <v>3.34</v>
      </c>
      <c r="AX1145">
        <v>33</v>
      </c>
      <c r="AY1145">
        <v>100</v>
      </c>
      <c r="AZ1145">
        <v>67</v>
      </c>
      <c r="BA1145">
        <v>33</v>
      </c>
      <c r="BB1145">
        <v>17</v>
      </c>
      <c r="BC1145">
        <v>50</v>
      </c>
      <c r="BD1145">
        <v>100</v>
      </c>
      <c r="BE1145">
        <v>34</v>
      </c>
      <c r="BF1145">
        <v>100</v>
      </c>
      <c r="BG1145">
        <v>10.66</v>
      </c>
      <c r="BH1145">
        <v>4.67</v>
      </c>
      <c r="BI1145">
        <v>2.58</v>
      </c>
      <c r="BJ1145">
        <v>3.41</v>
      </c>
      <c r="BK1145">
        <v>2.87</v>
      </c>
      <c r="BL1145">
        <f>1/Table1[[#This Row],[odds_ft_home_team_win]]+1/Table1[[#This Row],[odds_ft_draw]]+1/Table1[[#This Row],[odds_ft_away_team_win]]-1</f>
        <v>2.9284086938744514E-2</v>
      </c>
      <c r="BM1145">
        <f>Table1[[#This Row],[Margin]]/3</f>
        <v>9.7613623129148373E-3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 t="s">
        <v>79</v>
      </c>
      <c r="BU1145">
        <f>VLOOKUP(Table1[[#This Row],[Reference]],metron,11,FALSE)</f>
        <v>1.330562659846547</v>
      </c>
      <c r="BV1145">
        <f>VLOOKUP(Table1[[#This Row],[Reference]],metron,12,FALSE)</f>
        <v>1.1595268542199491</v>
      </c>
    </row>
    <row r="1146" spans="1:74" hidden="1" x14ac:dyDescent="0.45">
      <c r="A1146" t="s">
        <v>5412</v>
      </c>
      <c r="B1146">
        <v>1440892800</v>
      </c>
      <c r="C1146" s="3" t="s">
        <v>1740</v>
      </c>
      <c r="D1146" t="s">
        <v>65</v>
      </c>
      <c r="E1146" t="s">
        <v>66</v>
      </c>
      <c r="F1146" t="s">
        <v>68</v>
      </c>
      <c r="G1146" t="s">
        <v>80</v>
      </c>
      <c r="H1146" t="s">
        <v>66</v>
      </c>
      <c r="I1146">
        <f>MROUND(Table1[[#This Row],[Prob_H]]*100,2)/100</f>
        <v>0.57999999999999996</v>
      </c>
      <c r="J1146">
        <f>1/Table1[[#This Row],[odds_ft_home_team_win]]-Table1[[#This Row],[Margin/3]]</f>
        <v>0.58096155245631775</v>
      </c>
      <c r="K1146">
        <f>1/Table1[[#This Row],[odds_ft_draw]]-Table1[[#This Row],[Margin/3]]</f>
        <v>0.24764350894149423</v>
      </c>
      <c r="L1146">
        <f>1/Table1[[#This Row],[odds_ft_away_team_win]]-Table1[[#This Row],[Margin/3]]</f>
        <v>0.1713949386021881</v>
      </c>
      <c r="M1146">
        <v>7</v>
      </c>
      <c r="N1146">
        <v>1.33</v>
      </c>
      <c r="O1146">
        <v>1.67</v>
      </c>
      <c r="P1146">
        <v>1.76</v>
      </c>
      <c r="Q1146">
        <v>0.76</v>
      </c>
      <c r="R1146" t="str" cm="1">
        <f t="array" ref="R1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6">
        <v>5</v>
      </c>
      <c r="T1146">
        <v>1</v>
      </c>
      <c r="U1146">
        <v>6</v>
      </c>
      <c r="V1146">
        <v>5</v>
      </c>
      <c r="W1146">
        <v>4</v>
      </c>
      <c r="X1146">
        <v>1</v>
      </c>
      <c r="Y1146" t="s">
        <v>1741</v>
      </c>
      <c r="Z1146">
        <v>21</v>
      </c>
      <c r="AA1146">
        <v>4</v>
      </c>
      <c r="AB1146">
        <v>3</v>
      </c>
      <c r="AC1146">
        <v>1</v>
      </c>
      <c r="AD1146">
        <v>0</v>
      </c>
      <c r="AE1146">
        <v>4</v>
      </c>
      <c r="AF1146">
        <v>0</v>
      </c>
      <c r="AG1146">
        <v>0</v>
      </c>
      <c r="AH1146">
        <v>1</v>
      </c>
      <c r="AI1146">
        <v>1</v>
      </c>
      <c r="AJ1146">
        <v>3</v>
      </c>
      <c r="AK1146">
        <v>9</v>
      </c>
      <c r="AL1146">
        <v>4</v>
      </c>
      <c r="AM1146">
        <v>5</v>
      </c>
      <c r="AN1146">
        <v>3</v>
      </c>
      <c r="AO1146">
        <v>4</v>
      </c>
      <c r="AP1146">
        <v>1</v>
      </c>
      <c r="AQ1146">
        <v>13</v>
      </c>
      <c r="AR1146">
        <v>14</v>
      </c>
      <c r="AS1146">
        <v>65</v>
      </c>
      <c r="AT1146">
        <v>35</v>
      </c>
      <c r="AU1146">
        <v>0</v>
      </c>
      <c r="AV1146">
        <v>0</v>
      </c>
      <c r="AW1146">
        <v>3</v>
      </c>
      <c r="AX1146">
        <v>67</v>
      </c>
      <c r="AY1146">
        <v>84</v>
      </c>
      <c r="AZ1146">
        <v>50</v>
      </c>
      <c r="BA1146">
        <v>50</v>
      </c>
      <c r="BB1146">
        <v>17</v>
      </c>
      <c r="BC1146">
        <v>50</v>
      </c>
      <c r="BD1146">
        <v>84</v>
      </c>
      <c r="BE1146">
        <v>50</v>
      </c>
      <c r="BF1146">
        <v>67</v>
      </c>
      <c r="BG1146">
        <v>9.67</v>
      </c>
      <c r="BH1146">
        <v>5.33</v>
      </c>
      <c r="BI1146">
        <v>1.69</v>
      </c>
      <c r="BJ1146">
        <v>3.87</v>
      </c>
      <c r="BK1146">
        <v>5.49</v>
      </c>
      <c r="BL1146">
        <f>1/Table1[[#This Row],[odds_ft_home_team_win]]+1/Table1[[#This Row],[odds_ft_draw]]+1/Table1[[#This Row],[odds_ft_away_team_win]]-1</f>
        <v>3.2263271625129653E-2</v>
      </c>
      <c r="BM1146">
        <f>Table1[[#This Row],[Margin]]/3</f>
        <v>1.0754423875043218E-2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 t="s">
        <v>116</v>
      </c>
      <c r="BU1146">
        <f>VLOOKUP(Table1[[#This Row],[Reference]],metron,11,FALSE)</f>
        <v>1.7619715019855171</v>
      </c>
      <c r="BV1146">
        <f>VLOOKUP(Table1[[#This Row],[Reference]],metron,12,FALSE)</f>
        <v>0.87432842793739785</v>
      </c>
    </row>
    <row r="1147" spans="1:74" hidden="1" x14ac:dyDescent="0.45">
      <c r="A1147" t="s">
        <v>5412</v>
      </c>
      <c r="B1147">
        <v>1440896760</v>
      </c>
      <c r="C1147" s="3" t="s">
        <v>1742</v>
      </c>
      <c r="D1147" t="s">
        <v>65</v>
      </c>
      <c r="E1147" t="s">
        <v>66</v>
      </c>
      <c r="F1147" t="s">
        <v>103</v>
      </c>
      <c r="G1147" t="s">
        <v>93</v>
      </c>
      <c r="H1147" t="s">
        <v>66</v>
      </c>
      <c r="I1147">
        <f>MROUND(Table1[[#This Row],[Prob_H]]*100,2)/100</f>
        <v>0.46</v>
      </c>
      <c r="J1147">
        <f>1/Table1[[#This Row],[odds_ft_home_team_win]]-Table1[[#This Row],[Margin/3]]</f>
        <v>0.46836220793011751</v>
      </c>
      <c r="K1147">
        <f>1/Table1[[#This Row],[odds_ft_draw]]-Table1[[#This Row],[Margin/3]]</f>
        <v>0.27000535322651353</v>
      </c>
      <c r="L1147">
        <f>1/Table1[[#This Row],[odds_ft_away_team_win]]-Table1[[#This Row],[Margin/3]]</f>
        <v>0.26163243884336895</v>
      </c>
      <c r="M1147">
        <v>7</v>
      </c>
      <c r="N1147">
        <v>1</v>
      </c>
      <c r="O1147">
        <v>1.5</v>
      </c>
      <c r="P1147">
        <v>2</v>
      </c>
      <c r="Q1147">
        <v>1.1200000000000001</v>
      </c>
      <c r="R1147" t="str" cm="1">
        <f t="array" ref="R1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47">
        <v>1</v>
      </c>
      <c r="T1147">
        <v>1</v>
      </c>
      <c r="U1147">
        <v>2</v>
      </c>
      <c r="V1147">
        <v>1</v>
      </c>
      <c r="W1147">
        <v>0</v>
      </c>
      <c r="X1147">
        <v>1</v>
      </c>
      <c r="Y1147">
        <v>89</v>
      </c>
      <c r="Z1147">
        <v>42</v>
      </c>
      <c r="AA1147">
        <v>13</v>
      </c>
      <c r="AB1147">
        <v>4</v>
      </c>
      <c r="AC1147">
        <v>3</v>
      </c>
      <c r="AD1147">
        <v>0</v>
      </c>
      <c r="AE1147">
        <v>4</v>
      </c>
      <c r="AF1147">
        <v>1</v>
      </c>
      <c r="AG1147">
        <v>2</v>
      </c>
      <c r="AH1147">
        <v>1</v>
      </c>
      <c r="AI1147">
        <v>2</v>
      </c>
      <c r="AJ1147">
        <v>3</v>
      </c>
      <c r="AK1147">
        <v>10</v>
      </c>
      <c r="AL1147">
        <v>6</v>
      </c>
      <c r="AM1147">
        <v>3</v>
      </c>
      <c r="AN1147">
        <v>0</v>
      </c>
      <c r="AO1147">
        <v>7</v>
      </c>
      <c r="AP1147">
        <v>6</v>
      </c>
      <c r="AQ1147">
        <v>17</v>
      </c>
      <c r="AR1147">
        <v>11</v>
      </c>
      <c r="AS1147">
        <v>72</v>
      </c>
      <c r="AT1147">
        <v>28</v>
      </c>
      <c r="AU1147">
        <v>0</v>
      </c>
      <c r="AV1147">
        <v>0</v>
      </c>
      <c r="AW1147">
        <v>3.75</v>
      </c>
      <c r="AX1147">
        <v>59</v>
      </c>
      <c r="AY1147">
        <v>100</v>
      </c>
      <c r="AZ1147">
        <v>100</v>
      </c>
      <c r="BA1147">
        <v>50</v>
      </c>
      <c r="BB1147">
        <v>25</v>
      </c>
      <c r="BC1147">
        <v>50</v>
      </c>
      <c r="BD1147">
        <v>100</v>
      </c>
      <c r="BE1147">
        <v>100</v>
      </c>
      <c r="BF1147">
        <v>100</v>
      </c>
      <c r="BG1147">
        <v>9.33</v>
      </c>
      <c r="BH1147">
        <v>6.5</v>
      </c>
      <c r="BI1147">
        <v>2.09</v>
      </c>
      <c r="BJ1147">
        <v>3.57</v>
      </c>
      <c r="BK1147">
        <v>3.68</v>
      </c>
      <c r="BL1147">
        <f>1/Table1[[#This Row],[odds_ft_home_team_win]]+1/Table1[[#This Row],[odds_ft_draw]]+1/Table1[[#This Row],[odds_ft_away_team_win]]-1</f>
        <v>3.0320074774240924E-2</v>
      </c>
      <c r="BM1147">
        <f>Table1[[#This Row],[Margin]]/3</f>
        <v>1.0106691591413641E-2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 t="s">
        <v>118</v>
      </c>
      <c r="BU1147">
        <f>VLOOKUP(Table1[[#This Row],[Reference]],metron,11,FALSE)</f>
        <v>1.4888836329233679</v>
      </c>
      <c r="BV1147">
        <f>VLOOKUP(Table1[[#This Row],[Reference]],metron,12,FALSE)</f>
        <v>1.0516792809839171</v>
      </c>
    </row>
    <row r="1148" spans="1:74" hidden="1" x14ac:dyDescent="0.45">
      <c r="A1148" t="s">
        <v>5412</v>
      </c>
      <c r="B1148">
        <v>1440898200</v>
      </c>
      <c r="C1148" s="3" t="s">
        <v>1743</v>
      </c>
      <c r="D1148" t="s">
        <v>65</v>
      </c>
      <c r="E1148" t="s">
        <v>66</v>
      </c>
      <c r="F1148" t="s">
        <v>78</v>
      </c>
      <c r="G1148" t="s">
        <v>72</v>
      </c>
      <c r="H1148" t="s">
        <v>66</v>
      </c>
      <c r="I1148">
        <f>MROUND(Table1[[#This Row],[Prob_H]]*100,2)/100</f>
        <v>0.44</v>
      </c>
      <c r="J1148">
        <f>1/Table1[[#This Row],[odds_ft_home_team_win]]-Table1[[#This Row],[Margin/3]]</f>
        <v>0.43247698282845332</v>
      </c>
      <c r="K1148">
        <f>1/Table1[[#This Row],[odds_ft_draw]]-Table1[[#This Row],[Margin/3]]</f>
        <v>0.27901644776272105</v>
      </c>
      <c r="L1148">
        <f>1/Table1[[#This Row],[odds_ft_away_team_win]]-Table1[[#This Row],[Margin/3]]</f>
        <v>0.28850656940882574</v>
      </c>
      <c r="M1148">
        <v>7</v>
      </c>
      <c r="N1148">
        <v>1.5</v>
      </c>
      <c r="O1148">
        <v>2</v>
      </c>
      <c r="P1148">
        <v>1.44</v>
      </c>
      <c r="Q1148">
        <v>1.24</v>
      </c>
      <c r="R1148" t="str" cm="1">
        <f t="array" ref="R1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48">
        <v>1</v>
      </c>
      <c r="T1148">
        <v>2</v>
      </c>
      <c r="U1148">
        <v>3</v>
      </c>
      <c r="V1148">
        <v>0</v>
      </c>
      <c r="W1148">
        <v>0</v>
      </c>
      <c r="X1148">
        <v>0</v>
      </c>
      <c r="Y1148">
        <v>60</v>
      </c>
      <c r="Z1148" t="s">
        <v>1633</v>
      </c>
      <c r="AA1148">
        <v>8</v>
      </c>
      <c r="AB1148">
        <v>3</v>
      </c>
      <c r="AC1148">
        <v>5</v>
      </c>
      <c r="AD1148">
        <v>0</v>
      </c>
      <c r="AE1148">
        <v>4</v>
      </c>
      <c r="AF1148">
        <v>0</v>
      </c>
      <c r="AG1148">
        <v>1</v>
      </c>
      <c r="AH1148">
        <v>4</v>
      </c>
      <c r="AI1148">
        <v>2</v>
      </c>
      <c r="AJ1148">
        <v>2</v>
      </c>
      <c r="AK1148">
        <v>14</v>
      </c>
      <c r="AL1148">
        <v>6</v>
      </c>
      <c r="AM1148">
        <v>6</v>
      </c>
      <c r="AN1148">
        <v>2</v>
      </c>
      <c r="AO1148">
        <v>8</v>
      </c>
      <c r="AP1148">
        <v>4</v>
      </c>
      <c r="AQ1148">
        <v>18</v>
      </c>
      <c r="AR1148">
        <v>10</v>
      </c>
      <c r="AS1148">
        <v>55</v>
      </c>
      <c r="AT1148">
        <v>45</v>
      </c>
      <c r="AU1148">
        <v>0</v>
      </c>
      <c r="AV1148">
        <v>0</v>
      </c>
      <c r="AW1148">
        <v>3.34</v>
      </c>
      <c r="AX1148">
        <v>59</v>
      </c>
      <c r="AY1148">
        <v>59</v>
      </c>
      <c r="AZ1148">
        <v>59</v>
      </c>
      <c r="BA1148">
        <v>42</v>
      </c>
      <c r="BB1148">
        <v>25</v>
      </c>
      <c r="BC1148">
        <v>42</v>
      </c>
      <c r="BD1148">
        <v>59</v>
      </c>
      <c r="BE1148">
        <v>42</v>
      </c>
      <c r="BF1148">
        <v>100</v>
      </c>
      <c r="BG1148">
        <v>6</v>
      </c>
      <c r="BH1148">
        <v>4</v>
      </c>
      <c r="BI1148">
        <v>2.2599999999999998</v>
      </c>
      <c r="BJ1148">
        <v>3.46</v>
      </c>
      <c r="BK1148">
        <v>3.35</v>
      </c>
      <c r="BL1148">
        <f>1/Table1[[#This Row],[odds_ft_home_team_win]]+1/Table1[[#This Row],[odds_ft_draw]]+1/Table1[[#This Row],[odds_ft_away_team_win]]-1</f>
        <v>3.0002679833224244E-2</v>
      </c>
      <c r="BM1148">
        <f>Table1[[#This Row],[Margin]]/3</f>
        <v>1.0000893277741415E-2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 t="s">
        <v>106</v>
      </c>
      <c r="BU1148">
        <f>VLOOKUP(Table1[[#This Row],[Reference]],metron,11,FALSE)</f>
        <v>1.4140979689366791</v>
      </c>
      <c r="BV1148">
        <f>VLOOKUP(Table1[[#This Row],[Reference]],metron,12,FALSE)</f>
        <v>1.0666666666666671</v>
      </c>
    </row>
    <row r="1149" spans="1:74" hidden="1" x14ac:dyDescent="0.45">
      <c r="A1149" t="s">
        <v>5412</v>
      </c>
      <c r="B1149">
        <v>1440900000</v>
      </c>
      <c r="C1149" s="3" t="s">
        <v>1744</v>
      </c>
      <c r="D1149" t="s">
        <v>65</v>
      </c>
      <c r="E1149" t="s">
        <v>66</v>
      </c>
      <c r="F1149" t="s">
        <v>1643</v>
      </c>
      <c r="G1149" t="s">
        <v>73</v>
      </c>
      <c r="H1149" t="s">
        <v>66</v>
      </c>
      <c r="I1149">
        <f>MROUND(Table1[[#This Row],[Prob_H]]*100,2)/100</f>
        <v>0.34</v>
      </c>
      <c r="J1149">
        <f>1/Table1[[#This Row],[odds_ft_home_team_win]]-Table1[[#This Row],[Margin/3]]</f>
        <v>0.33349437228909229</v>
      </c>
      <c r="K1149">
        <f>1/Table1[[#This Row],[odds_ft_draw]]-Table1[[#This Row],[Margin/3]]</f>
        <v>0.28139695010961663</v>
      </c>
      <c r="L1149">
        <f>1/Table1[[#This Row],[odds_ft_away_team_win]]-Table1[[#This Row],[Margin/3]]</f>
        <v>0.38510867760129097</v>
      </c>
      <c r="M1149">
        <v>7</v>
      </c>
      <c r="N1149">
        <v>0.67</v>
      </c>
      <c r="O1149">
        <v>0</v>
      </c>
      <c r="P1149">
        <v>1.29</v>
      </c>
      <c r="Q1149">
        <v>0.78</v>
      </c>
      <c r="R1149" t="str" cm="1">
        <f t="array" ref="R1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81</v>
      </c>
      <c r="AA1149">
        <v>4</v>
      </c>
      <c r="AB1149">
        <v>4</v>
      </c>
      <c r="AC1149">
        <v>4</v>
      </c>
      <c r="AD1149">
        <v>0</v>
      </c>
      <c r="AE1149">
        <v>1</v>
      </c>
      <c r="AF1149">
        <v>0</v>
      </c>
      <c r="AG1149">
        <v>3</v>
      </c>
      <c r="AH1149">
        <v>1</v>
      </c>
      <c r="AI1149">
        <v>1</v>
      </c>
      <c r="AJ1149">
        <v>0</v>
      </c>
      <c r="AK1149">
        <v>14</v>
      </c>
      <c r="AL1149">
        <v>12</v>
      </c>
      <c r="AM1149">
        <v>6</v>
      </c>
      <c r="AN1149">
        <v>8</v>
      </c>
      <c r="AO1149">
        <v>8</v>
      </c>
      <c r="AP1149">
        <v>4</v>
      </c>
      <c r="AQ1149">
        <v>11</v>
      </c>
      <c r="AR1149">
        <v>11</v>
      </c>
      <c r="AS1149">
        <v>49</v>
      </c>
      <c r="AT1149">
        <v>51</v>
      </c>
      <c r="AU1149">
        <v>0</v>
      </c>
      <c r="AV1149">
        <v>0</v>
      </c>
      <c r="AW1149">
        <v>2.67</v>
      </c>
      <c r="AX1149">
        <v>84</v>
      </c>
      <c r="AY1149">
        <v>84</v>
      </c>
      <c r="AZ1149">
        <v>67</v>
      </c>
      <c r="BA1149">
        <v>17</v>
      </c>
      <c r="BB1149">
        <v>17</v>
      </c>
      <c r="BC1149">
        <v>67</v>
      </c>
      <c r="BD1149">
        <v>67</v>
      </c>
      <c r="BE1149">
        <v>34</v>
      </c>
      <c r="BF1149">
        <v>84</v>
      </c>
      <c r="BG1149">
        <v>13.33</v>
      </c>
      <c r="BH1149">
        <v>2.67</v>
      </c>
      <c r="BI1149">
        <v>2.91</v>
      </c>
      <c r="BJ1149">
        <v>3.43</v>
      </c>
      <c r="BK1149">
        <v>2.5299999999999998</v>
      </c>
      <c r="BL1149">
        <f>1/Table1[[#This Row],[odds_ft_home_team_win]]+1/Table1[[#This Row],[odds_ft_draw]]+1/Table1[[#This Row],[odds_ft_away_team_win]]-1</f>
        <v>3.0444718184269526E-2</v>
      </c>
      <c r="BM1149">
        <f>Table1[[#This Row],[Margin]]/3</f>
        <v>1.0148239394756509E-2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 t="s">
        <v>1644</v>
      </c>
      <c r="BU1149">
        <f>VLOOKUP(Table1[[#This Row],[Reference]],metron,11,FALSE)</f>
        <v>1.228921489601805</v>
      </c>
      <c r="BV1149">
        <f>VLOOKUP(Table1[[#This Row],[Reference]],metron,12,FALSE)</f>
        <v>1.2940512655166849</v>
      </c>
    </row>
    <row r="1150" spans="1:74" hidden="1" x14ac:dyDescent="0.45">
      <c r="A1150" t="s">
        <v>5412</v>
      </c>
      <c r="B1150">
        <v>1440954000</v>
      </c>
      <c r="C1150" s="3" t="s">
        <v>1745</v>
      </c>
      <c r="D1150" t="s">
        <v>65</v>
      </c>
      <c r="E1150" t="s">
        <v>66</v>
      </c>
      <c r="F1150" t="s">
        <v>97</v>
      </c>
      <c r="G1150" t="s">
        <v>81</v>
      </c>
      <c r="H1150" t="s">
        <v>66</v>
      </c>
      <c r="I1150">
        <f>MROUND(Table1[[#This Row],[Prob_H]]*100,2)/100</f>
        <v>0.4</v>
      </c>
      <c r="J1150">
        <f>1/Table1[[#This Row],[odds_ft_home_team_win]]-Table1[[#This Row],[Margin/3]]</f>
        <v>0.40478782869025559</v>
      </c>
      <c r="K1150">
        <f>1/Table1[[#This Row],[odds_ft_draw]]-Table1[[#This Row],[Margin/3]]</f>
        <v>0.27313618833432601</v>
      </c>
      <c r="L1150">
        <f>1/Table1[[#This Row],[odds_ft_away_team_win]]-Table1[[#This Row],[Margin/3]]</f>
        <v>0.32207598297541851</v>
      </c>
      <c r="M1150">
        <v>7</v>
      </c>
      <c r="N1150">
        <v>2</v>
      </c>
      <c r="O1150">
        <v>2</v>
      </c>
      <c r="P1150">
        <v>1.63</v>
      </c>
      <c r="Q1150">
        <v>1.2</v>
      </c>
      <c r="R1150" t="str" cm="1">
        <f t="array" ref="R1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50">
        <v>1</v>
      </c>
      <c r="T1150">
        <v>3</v>
      </c>
      <c r="U1150">
        <v>4</v>
      </c>
      <c r="V1150">
        <v>1</v>
      </c>
      <c r="W1150">
        <v>1</v>
      </c>
      <c r="X1150">
        <v>0</v>
      </c>
      <c r="Y1150">
        <v>8</v>
      </c>
      <c r="Z1150" t="s">
        <v>1746</v>
      </c>
      <c r="AA1150">
        <v>3</v>
      </c>
      <c r="AB1150">
        <v>7</v>
      </c>
      <c r="AC1150">
        <v>2</v>
      </c>
      <c r="AD1150">
        <v>0</v>
      </c>
      <c r="AE1150">
        <v>3</v>
      </c>
      <c r="AF1150">
        <v>0</v>
      </c>
      <c r="AG1150">
        <v>1</v>
      </c>
      <c r="AH1150">
        <v>1</v>
      </c>
      <c r="AI1150">
        <v>2</v>
      </c>
      <c r="AJ1150">
        <v>1</v>
      </c>
      <c r="AK1150">
        <v>10</v>
      </c>
      <c r="AL1150">
        <v>5</v>
      </c>
      <c r="AM1150">
        <v>5</v>
      </c>
      <c r="AN1150">
        <v>2</v>
      </c>
      <c r="AO1150">
        <v>5</v>
      </c>
      <c r="AP1150">
        <v>3</v>
      </c>
      <c r="AQ1150">
        <v>19</v>
      </c>
      <c r="AR1150">
        <v>12</v>
      </c>
      <c r="AS1150">
        <v>50</v>
      </c>
      <c r="AT1150">
        <v>50</v>
      </c>
      <c r="AU1150">
        <v>0</v>
      </c>
      <c r="AV1150">
        <v>0</v>
      </c>
      <c r="AW1150">
        <v>3.5</v>
      </c>
      <c r="AX1150">
        <v>67</v>
      </c>
      <c r="AY1150">
        <v>84</v>
      </c>
      <c r="AZ1150">
        <v>67</v>
      </c>
      <c r="BA1150">
        <v>50</v>
      </c>
      <c r="BB1150">
        <v>17</v>
      </c>
      <c r="BC1150">
        <v>33</v>
      </c>
      <c r="BD1150">
        <v>84</v>
      </c>
      <c r="BE1150">
        <v>67</v>
      </c>
      <c r="BF1150">
        <v>100</v>
      </c>
      <c r="BG1150">
        <v>9</v>
      </c>
      <c r="BH1150">
        <v>7</v>
      </c>
      <c r="BI1150">
        <v>2.41</v>
      </c>
      <c r="BJ1150">
        <v>3.53</v>
      </c>
      <c r="BK1150">
        <v>3.01</v>
      </c>
      <c r="BL1150">
        <f>1/Table1[[#This Row],[odds_ft_home_team_win]]+1/Table1[[#This Row],[odds_ft_draw]]+1/Table1[[#This Row],[odds_ft_away_team_win]]-1</f>
        <v>3.0449791937531945E-2</v>
      </c>
      <c r="BM1150">
        <f>Table1[[#This Row],[Margin]]/3</f>
        <v>1.0149930645843982E-2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 t="s">
        <v>100</v>
      </c>
      <c r="BU1150">
        <f>VLOOKUP(Table1[[#This Row],[Reference]],metron,11,FALSE)</f>
        <v>1.344038264434575</v>
      </c>
      <c r="BV1150">
        <f>VLOOKUP(Table1[[#This Row],[Reference]],metron,12,FALSE)</f>
        <v>1.1515772691037469</v>
      </c>
    </row>
    <row r="1151" spans="1:74" hidden="1" x14ac:dyDescent="0.45">
      <c r="A1151" t="s">
        <v>5412</v>
      </c>
      <c r="B1151">
        <v>1440973800</v>
      </c>
      <c r="C1151" s="3" t="s">
        <v>1747</v>
      </c>
      <c r="D1151" t="s">
        <v>65</v>
      </c>
      <c r="E1151" t="s">
        <v>66</v>
      </c>
      <c r="F1151" t="s">
        <v>98</v>
      </c>
      <c r="G1151" t="s">
        <v>67</v>
      </c>
      <c r="H1151" t="s">
        <v>66</v>
      </c>
      <c r="I1151">
        <f>MROUND(Table1[[#This Row],[Prob_H]]*100,2)/100</f>
        <v>0.42</v>
      </c>
      <c r="J1151">
        <f>1/Table1[[#This Row],[odds_ft_home_team_win]]-Table1[[#This Row],[Margin/3]]</f>
        <v>0.41019145637303661</v>
      </c>
      <c r="K1151">
        <f>1/Table1[[#This Row],[odds_ft_draw]]-Table1[[#This Row],[Margin/3]]</f>
        <v>0.29397475692730085</v>
      </c>
      <c r="L1151">
        <f>1/Table1[[#This Row],[odds_ft_away_team_win]]-Table1[[#This Row],[Margin/3]]</f>
        <v>0.29583378669966265</v>
      </c>
      <c r="M1151">
        <v>7</v>
      </c>
      <c r="N1151">
        <v>1.5</v>
      </c>
      <c r="O1151">
        <v>0.33</v>
      </c>
      <c r="P1151">
        <v>1.56</v>
      </c>
      <c r="Q1151">
        <v>0.72</v>
      </c>
      <c r="R1151" t="str" cm="1">
        <f t="array" ref="R1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1">
        <v>4</v>
      </c>
      <c r="T1151">
        <v>1</v>
      </c>
      <c r="U1151">
        <v>5</v>
      </c>
      <c r="V1151">
        <v>2</v>
      </c>
      <c r="W1151">
        <v>2</v>
      </c>
      <c r="X1151">
        <v>0</v>
      </c>
      <c r="Y1151" t="s">
        <v>1748</v>
      </c>
      <c r="Z1151">
        <v>76</v>
      </c>
      <c r="AA1151">
        <v>6</v>
      </c>
      <c r="AB1151">
        <v>6</v>
      </c>
      <c r="AC1151">
        <v>2</v>
      </c>
      <c r="AD1151">
        <v>0</v>
      </c>
      <c r="AE1151">
        <v>3</v>
      </c>
      <c r="AF1151">
        <v>0</v>
      </c>
      <c r="AG1151">
        <v>2</v>
      </c>
      <c r="AH1151">
        <v>0</v>
      </c>
      <c r="AI1151">
        <v>3</v>
      </c>
      <c r="AJ1151">
        <v>0</v>
      </c>
      <c r="AK1151">
        <v>11</v>
      </c>
      <c r="AL1151">
        <v>8</v>
      </c>
      <c r="AM1151">
        <v>6</v>
      </c>
      <c r="AN1151">
        <v>3</v>
      </c>
      <c r="AO1151">
        <v>5</v>
      </c>
      <c r="AP1151">
        <v>5</v>
      </c>
      <c r="AQ1151">
        <v>13</v>
      </c>
      <c r="AR1151">
        <v>12</v>
      </c>
      <c r="AS1151">
        <v>56</v>
      </c>
      <c r="AT1151">
        <v>44</v>
      </c>
      <c r="AU1151">
        <v>0</v>
      </c>
      <c r="AV1151">
        <v>0</v>
      </c>
      <c r="AW1151">
        <v>2.09</v>
      </c>
      <c r="AX1151">
        <v>34</v>
      </c>
      <c r="AY1151">
        <v>59</v>
      </c>
      <c r="AZ1151">
        <v>34</v>
      </c>
      <c r="BA1151">
        <v>17</v>
      </c>
      <c r="BB1151">
        <v>17</v>
      </c>
      <c r="BC1151">
        <v>42</v>
      </c>
      <c r="BD1151">
        <v>59</v>
      </c>
      <c r="BE1151">
        <v>34</v>
      </c>
      <c r="BF1151">
        <v>59</v>
      </c>
      <c r="BG1151">
        <v>10.17</v>
      </c>
      <c r="BH1151">
        <v>5.67</v>
      </c>
      <c r="BI1151">
        <v>2.38</v>
      </c>
      <c r="BJ1151">
        <v>3.29</v>
      </c>
      <c r="BK1151">
        <v>3.27</v>
      </c>
      <c r="BL1151">
        <f>1/Table1[[#This Row],[odds_ft_home_team_win]]+1/Table1[[#This Row],[odds_ft_draw]]+1/Table1[[#This Row],[odds_ft_away_team_win]]-1</f>
        <v>2.9929832561562453E-2</v>
      </c>
      <c r="BM1151">
        <f>Table1[[#This Row],[Margin]]/3</f>
        <v>9.9766108538541509E-3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128</v>
      </c>
      <c r="BU1151">
        <f>VLOOKUP(Table1[[#This Row],[Reference]],metron,11,FALSE)</f>
        <v>1.396960958296362</v>
      </c>
      <c r="BV1151">
        <f>VLOOKUP(Table1[[#This Row],[Reference]],metron,12,FALSE)</f>
        <v>1.091503992901508</v>
      </c>
    </row>
    <row r="1152" spans="1:74" hidden="1" x14ac:dyDescent="0.45">
      <c r="A1152" t="s">
        <v>5411</v>
      </c>
      <c r="B1152">
        <v>1455931800</v>
      </c>
      <c r="C1152" s="3" t="s">
        <v>2021</v>
      </c>
      <c r="D1152" t="s">
        <v>65</v>
      </c>
      <c r="E1152" t="s">
        <v>66</v>
      </c>
      <c r="F1152" t="s">
        <v>80</v>
      </c>
      <c r="G1152" t="s">
        <v>68</v>
      </c>
      <c r="H1152" t="s">
        <v>66</v>
      </c>
      <c r="I1152">
        <f>MROUND(Table1[[#This Row],[Prob_H]]*100,2)/100</f>
        <v>0.24</v>
      </c>
      <c r="J1152">
        <f>1/Table1[[#This Row],[odds_ft_home_team_win]]-Table1[[#This Row],[Margin/3]]</f>
        <v>0.24807745860377445</v>
      </c>
      <c r="K1152">
        <f>1/Table1[[#This Row],[odds_ft_draw]]-Table1[[#This Row],[Margin/3]]</f>
        <v>0.28406486301223144</v>
      </c>
      <c r="L1152">
        <f>1/Table1[[#This Row],[odds_ft_away_team_win]]-Table1[[#This Row],[Margin/3]]</f>
        <v>0.46785767838399417</v>
      </c>
      <c r="M1152">
        <v>7</v>
      </c>
      <c r="N1152">
        <v>1.73</v>
      </c>
      <c r="O1152">
        <v>1.64</v>
      </c>
      <c r="P1152">
        <v>1.65</v>
      </c>
      <c r="Q1152">
        <v>1.48</v>
      </c>
      <c r="R1152" t="str" cm="1">
        <f t="array" ref="R1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2">
        <v>2</v>
      </c>
      <c r="T1152">
        <v>2</v>
      </c>
      <c r="U1152">
        <v>4</v>
      </c>
      <c r="V1152">
        <v>2</v>
      </c>
      <c r="W1152">
        <v>1</v>
      </c>
      <c r="X1152">
        <v>1</v>
      </c>
      <c r="Y1152" t="s">
        <v>777</v>
      </c>
      <c r="Z1152" t="s">
        <v>648</v>
      </c>
      <c r="AA1152">
        <v>2</v>
      </c>
      <c r="AB1152">
        <v>8</v>
      </c>
      <c r="AC1152">
        <v>2</v>
      </c>
      <c r="AD1152">
        <v>1</v>
      </c>
      <c r="AE1152">
        <v>4</v>
      </c>
      <c r="AF1152">
        <v>0</v>
      </c>
      <c r="AG1152">
        <v>0</v>
      </c>
      <c r="AH1152">
        <v>3</v>
      </c>
      <c r="AI1152">
        <v>2</v>
      </c>
      <c r="AJ1152">
        <v>2</v>
      </c>
      <c r="AK1152">
        <v>7</v>
      </c>
      <c r="AL1152">
        <v>15</v>
      </c>
      <c r="AM1152">
        <v>3</v>
      </c>
      <c r="AN1152">
        <v>8</v>
      </c>
      <c r="AO1152">
        <v>4</v>
      </c>
      <c r="AP1152">
        <v>7</v>
      </c>
      <c r="AQ1152">
        <v>18</v>
      </c>
      <c r="AR1152">
        <v>17</v>
      </c>
      <c r="AS1152">
        <v>45</v>
      </c>
      <c r="AT1152">
        <v>55</v>
      </c>
      <c r="AU1152">
        <v>0</v>
      </c>
      <c r="AV1152">
        <v>0</v>
      </c>
      <c r="AW1152">
        <v>2.61</v>
      </c>
      <c r="AX1152">
        <v>54</v>
      </c>
      <c r="AY1152">
        <v>66</v>
      </c>
      <c r="AZ1152">
        <v>63</v>
      </c>
      <c r="BA1152">
        <v>28</v>
      </c>
      <c r="BB1152">
        <v>8</v>
      </c>
      <c r="BC1152">
        <v>43</v>
      </c>
      <c r="BD1152">
        <v>66</v>
      </c>
      <c r="BE1152">
        <v>40</v>
      </c>
      <c r="BF1152">
        <v>81</v>
      </c>
      <c r="BG1152">
        <v>8.4600000000000009</v>
      </c>
      <c r="BH1152">
        <v>5.0199999999999996</v>
      </c>
      <c r="BI1152">
        <v>3.9</v>
      </c>
      <c r="BJ1152">
        <v>3.42</v>
      </c>
      <c r="BK1152">
        <v>2.1</v>
      </c>
      <c r="BL1152">
        <f>1/Table1[[#This Row],[odds_ft_home_team_win]]+1/Table1[[#This Row],[odds_ft_draw]]+1/Table1[[#This Row],[odds_ft_away_team_win]]-1</f>
        <v>2.4998393419445986E-2</v>
      </c>
      <c r="BM1152">
        <f>Table1[[#This Row],[Margin]]/3</f>
        <v>8.3327978064819952E-3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 t="s">
        <v>83</v>
      </c>
      <c r="BU1152">
        <f>VLOOKUP(Table1[[#This Row],[Reference]],metron,11,FALSE)</f>
        <v>1.067249240121581</v>
      </c>
      <c r="BV1152">
        <f>VLOOKUP(Table1[[#This Row],[Reference]],metron,12,FALSE)</f>
        <v>1.53419452887538</v>
      </c>
    </row>
    <row r="1153" spans="1:74" hidden="1" x14ac:dyDescent="0.45">
      <c r="A1153" t="s">
        <v>5411</v>
      </c>
      <c r="B1153">
        <v>1455939000</v>
      </c>
      <c r="C1153" s="3" t="s">
        <v>2022</v>
      </c>
      <c r="D1153" t="s">
        <v>65</v>
      </c>
      <c r="E1153" t="s">
        <v>66</v>
      </c>
      <c r="F1153" t="s">
        <v>72</v>
      </c>
      <c r="G1153" t="s">
        <v>78</v>
      </c>
      <c r="H1153" t="s">
        <v>66</v>
      </c>
      <c r="I1153">
        <f>MROUND(Table1[[#This Row],[Prob_H]]*100,2)/100</f>
        <v>0.46</v>
      </c>
      <c r="J1153">
        <f>1/Table1[[#This Row],[odds_ft_home_team_win]]-Table1[[#This Row],[Margin/3]]</f>
        <v>0.46087066580321856</v>
      </c>
      <c r="K1153">
        <f>1/Table1[[#This Row],[odds_ft_draw]]-Table1[[#This Row],[Margin/3]]</f>
        <v>0.26763019165075314</v>
      </c>
      <c r="L1153">
        <f>1/Table1[[#This Row],[odds_ft_away_team_win]]-Table1[[#This Row],[Margin/3]]</f>
        <v>0.27149914254602836</v>
      </c>
      <c r="M1153">
        <v>7</v>
      </c>
      <c r="N1153">
        <v>0.82</v>
      </c>
      <c r="O1153">
        <v>1.73</v>
      </c>
      <c r="P1153">
        <v>0.76</v>
      </c>
      <c r="Q1153">
        <v>1.44</v>
      </c>
      <c r="R1153" t="str" cm="1">
        <f t="array" ref="R1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3">
        <v>1</v>
      </c>
      <c r="T1153">
        <v>1</v>
      </c>
      <c r="U1153">
        <v>2</v>
      </c>
      <c r="V1153">
        <v>0</v>
      </c>
      <c r="W1153">
        <v>0</v>
      </c>
      <c r="X1153">
        <v>0</v>
      </c>
      <c r="Y1153">
        <v>82</v>
      </c>
      <c r="Z1153">
        <v>87</v>
      </c>
      <c r="AA1153">
        <v>13</v>
      </c>
      <c r="AB1153">
        <v>4</v>
      </c>
      <c r="AC1153">
        <v>5</v>
      </c>
      <c r="AD1153">
        <v>0</v>
      </c>
      <c r="AE1153">
        <v>2</v>
      </c>
      <c r="AF1153">
        <v>0</v>
      </c>
      <c r="AG1153">
        <v>0</v>
      </c>
      <c r="AH1153">
        <v>5</v>
      </c>
      <c r="AI1153">
        <v>2</v>
      </c>
      <c r="AJ1153">
        <v>0</v>
      </c>
      <c r="AK1153">
        <v>8</v>
      </c>
      <c r="AL1153">
        <v>8</v>
      </c>
      <c r="AM1153">
        <v>4</v>
      </c>
      <c r="AN1153">
        <v>5</v>
      </c>
      <c r="AO1153">
        <v>4</v>
      </c>
      <c r="AP1153">
        <v>3</v>
      </c>
      <c r="AQ1153">
        <v>11</v>
      </c>
      <c r="AR1153">
        <v>7</v>
      </c>
      <c r="AS1153">
        <v>51</v>
      </c>
      <c r="AT1153">
        <v>49</v>
      </c>
      <c r="AU1153">
        <v>0</v>
      </c>
      <c r="AV1153">
        <v>0</v>
      </c>
      <c r="AW1153">
        <v>2.78</v>
      </c>
      <c r="AX1153">
        <v>64</v>
      </c>
      <c r="AY1153">
        <v>91</v>
      </c>
      <c r="AZ1153">
        <v>55</v>
      </c>
      <c r="BA1153">
        <v>27</v>
      </c>
      <c r="BB1153">
        <v>5</v>
      </c>
      <c r="BC1153">
        <v>45</v>
      </c>
      <c r="BD1153">
        <v>64</v>
      </c>
      <c r="BE1153">
        <v>60</v>
      </c>
      <c r="BF1153">
        <v>78</v>
      </c>
      <c r="BG1153">
        <v>8.19</v>
      </c>
      <c r="BH1153">
        <v>4.6399999999999997</v>
      </c>
      <c r="BI1153">
        <v>2.13</v>
      </c>
      <c r="BJ1153">
        <v>3.62</v>
      </c>
      <c r="BK1153">
        <v>3.57</v>
      </c>
      <c r="BL1153">
        <f>1/Table1[[#This Row],[odds_ft_home_team_win]]+1/Table1[[#This Row],[odds_ft_draw]]+1/Table1[[#This Row],[odds_ft_away_team_win]]-1</f>
        <v>2.5838706815696444E-2</v>
      </c>
      <c r="BM1153">
        <f>Table1[[#This Row],[Margin]]/3</f>
        <v>8.6129022718988146E-3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 t="s">
        <v>75</v>
      </c>
      <c r="BU1153">
        <f>VLOOKUP(Table1[[#This Row],[Reference]],metron,11,FALSE)</f>
        <v>1.4888836329233679</v>
      </c>
      <c r="BV1153">
        <f>VLOOKUP(Table1[[#This Row],[Reference]],metron,12,FALSE)</f>
        <v>1.0516792809839171</v>
      </c>
    </row>
    <row r="1154" spans="1:74" hidden="1" x14ac:dyDescent="0.45">
      <c r="A1154" t="s">
        <v>5411</v>
      </c>
      <c r="B1154">
        <v>1456009200</v>
      </c>
      <c r="C1154" s="3" t="s">
        <v>2023</v>
      </c>
      <c r="D1154" t="s">
        <v>65</v>
      </c>
      <c r="E1154" t="s">
        <v>66</v>
      </c>
      <c r="F1154" t="s">
        <v>86</v>
      </c>
      <c r="G1154" t="s">
        <v>77</v>
      </c>
      <c r="H1154" t="s">
        <v>66</v>
      </c>
      <c r="I1154">
        <f>MROUND(Table1[[#This Row],[Prob_H]]*100,2)/100</f>
        <v>0.52</v>
      </c>
      <c r="J1154">
        <f>1/Table1[[#This Row],[odds_ft_home_team_win]]-Table1[[#This Row],[Margin/3]]</f>
        <v>0.51263366226761553</v>
      </c>
      <c r="K1154">
        <f>1/Table1[[#This Row],[odds_ft_draw]]-Table1[[#This Row],[Margin/3]]</f>
        <v>0.26880863918358971</v>
      </c>
      <c r="L1154">
        <f>1/Table1[[#This Row],[odds_ft_away_team_win]]-Table1[[#This Row],[Margin/3]]</f>
        <v>0.21855769854879464</v>
      </c>
      <c r="M1154">
        <v>7</v>
      </c>
      <c r="N1154">
        <v>1.31</v>
      </c>
      <c r="O1154">
        <v>1.18</v>
      </c>
      <c r="P1154">
        <v>1.62</v>
      </c>
      <c r="Q1154">
        <v>1.24</v>
      </c>
      <c r="R1154" t="str" cm="1">
        <f t="array" ref="R1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4">
        <v>3</v>
      </c>
      <c r="T1154">
        <v>3</v>
      </c>
      <c r="U1154">
        <v>6</v>
      </c>
      <c r="V1154">
        <v>3</v>
      </c>
      <c r="W1154">
        <v>2</v>
      </c>
      <c r="X1154">
        <v>1</v>
      </c>
      <c r="Y1154" t="s">
        <v>2024</v>
      </c>
      <c r="Z1154" t="s">
        <v>2025</v>
      </c>
      <c r="AA1154">
        <v>3</v>
      </c>
      <c r="AB1154">
        <v>4</v>
      </c>
      <c r="AC1154">
        <v>3</v>
      </c>
      <c r="AD1154">
        <v>2</v>
      </c>
      <c r="AE1154">
        <v>4</v>
      </c>
      <c r="AF1154">
        <v>1</v>
      </c>
      <c r="AG1154">
        <v>1</v>
      </c>
      <c r="AH1154">
        <v>4</v>
      </c>
      <c r="AI1154">
        <v>3</v>
      </c>
      <c r="AJ1154">
        <v>2</v>
      </c>
      <c r="AK1154">
        <v>12</v>
      </c>
      <c r="AL1154">
        <v>9</v>
      </c>
      <c r="AM1154">
        <v>5</v>
      </c>
      <c r="AN1154">
        <v>4</v>
      </c>
      <c r="AO1154">
        <v>7</v>
      </c>
      <c r="AP1154">
        <v>5</v>
      </c>
      <c r="AQ1154">
        <v>13</v>
      </c>
      <c r="AR1154">
        <v>12</v>
      </c>
      <c r="AS1154">
        <v>40</v>
      </c>
      <c r="AT1154">
        <v>60</v>
      </c>
      <c r="AU1154">
        <v>0</v>
      </c>
      <c r="AV1154">
        <v>0</v>
      </c>
      <c r="AW1154">
        <v>2.88</v>
      </c>
      <c r="AX1154">
        <v>68</v>
      </c>
      <c r="AY1154">
        <v>80</v>
      </c>
      <c r="AZ1154">
        <v>63</v>
      </c>
      <c r="BA1154">
        <v>33</v>
      </c>
      <c r="BB1154">
        <v>17</v>
      </c>
      <c r="BC1154">
        <v>51</v>
      </c>
      <c r="BD1154">
        <v>80</v>
      </c>
      <c r="BE1154">
        <v>37</v>
      </c>
      <c r="BF1154">
        <v>75</v>
      </c>
      <c r="BG1154">
        <v>10.95</v>
      </c>
      <c r="BH1154">
        <v>5.36</v>
      </c>
      <c r="BI1154">
        <v>1.92</v>
      </c>
      <c r="BJ1154">
        <v>3.61</v>
      </c>
      <c r="BK1154">
        <v>4.41</v>
      </c>
      <c r="BL1154">
        <f>1/Table1[[#This Row],[odds_ft_home_team_win]]+1/Table1[[#This Row],[odds_ft_draw]]+1/Table1[[#This Row],[odds_ft_away_team_win]]-1</f>
        <v>2.4599013197153408E-2</v>
      </c>
      <c r="BM1154">
        <f>Table1[[#This Row],[Margin]]/3</f>
        <v>8.1996710657178031E-3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 t="s">
        <v>113</v>
      </c>
      <c r="BU1154">
        <f>VLOOKUP(Table1[[#This Row],[Reference]],metron,11,FALSE)</f>
        <v>1.625948039373891</v>
      </c>
      <c r="BV1154">
        <f>VLOOKUP(Table1[[#This Row],[Reference]],metron,12,FALSE)</f>
        <v>0.97079231886396644</v>
      </c>
    </row>
    <row r="1155" spans="1:74" hidden="1" x14ac:dyDescent="0.45">
      <c r="A1155" t="s">
        <v>5411</v>
      </c>
      <c r="B1155">
        <v>1456016400</v>
      </c>
      <c r="C1155" s="3" t="s">
        <v>2026</v>
      </c>
      <c r="D1155" t="s">
        <v>65</v>
      </c>
      <c r="E1155" t="s">
        <v>66</v>
      </c>
      <c r="F1155" t="s">
        <v>85</v>
      </c>
      <c r="G1155" t="s">
        <v>611</v>
      </c>
      <c r="H1155" t="s">
        <v>66</v>
      </c>
      <c r="I1155">
        <f>MROUND(Table1[[#This Row],[Prob_H]]*100,2)/100</f>
        <v>0.62</v>
      </c>
      <c r="J1155">
        <f>1/Table1[[#This Row],[odds_ft_home_team_win]]-Table1[[#This Row],[Margin/3]]</f>
        <v>0.62458001326206836</v>
      </c>
      <c r="K1155">
        <f>1/Table1[[#This Row],[odds_ft_draw]]-Table1[[#This Row],[Margin/3]]</f>
        <v>0.22476885395723822</v>
      </c>
      <c r="L1155">
        <f>1/Table1[[#This Row],[odds_ft_away_team_win]]-Table1[[#This Row],[Margin/3]]</f>
        <v>0.15065113278069353</v>
      </c>
      <c r="M1155">
        <v>7</v>
      </c>
      <c r="N1155">
        <v>2.27</v>
      </c>
      <c r="O1155">
        <v>1.08</v>
      </c>
      <c r="P1155">
        <v>2.0499999999999998</v>
      </c>
      <c r="Q1155">
        <v>0.83</v>
      </c>
      <c r="R1155" t="str" cm="1">
        <f t="array" ref="R1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5">
        <v>5</v>
      </c>
      <c r="T1155">
        <v>1</v>
      </c>
      <c r="U1155">
        <v>6</v>
      </c>
      <c r="V1155">
        <v>5</v>
      </c>
      <c r="W1155">
        <v>4</v>
      </c>
      <c r="X1155">
        <v>1</v>
      </c>
      <c r="Y1155" t="s">
        <v>2027</v>
      </c>
      <c r="Z1155">
        <v>17</v>
      </c>
      <c r="AA1155">
        <v>3</v>
      </c>
      <c r="AB1155">
        <v>9</v>
      </c>
      <c r="AC1155">
        <v>0</v>
      </c>
      <c r="AD1155">
        <v>0</v>
      </c>
      <c r="AE1155">
        <v>2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13</v>
      </c>
      <c r="AL1155">
        <v>15</v>
      </c>
      <c r="AM1155">
        <v>4</v>
      </c>
      <c r="AN1155">
        <v>7</v>
      </c>
      <c r="AO1155">
        <v>9</v>
      </c>
      <c r="AP1155">
        <v>8</v>
      </c>
      <c r="AQ1155">
        <v>11</v>
      </c>
      <c r="AR1155">
        <v>14</v>
      </c>
      <c r="AS1155">
        <v>53</v>
      </c>
      <c r="AT1155">
        <v>47</v>
      </c>
      <c r="AU1155">
        <v>0</v>
      </c>
      <c r="AV1155">
        <v>0</v>
      </c>
      <c r="AW1155">
        <v>2.84</v>
      </c>
      <c r="AX1155">
        <v>66</v>
      </c>
      <c r="AY1155">
        <v>79</v>
      </c>
      <c r="AZ1155">
        <v>57</v>
      </c>
      <c r="BA1155">
        <v>35</v>
      </c>
      <c r="BB1155">
        <v>9</v>
      </c>
      <c r="BC1155">
        <v>43</v>
      </c>
      <c r="BD1155">
        <v>79</v>
      </c>
      <c r="BE1155">
        <v>39</v>
      </c>
      <c r="BF1155">
        <v>79</v>
      </c>
      <c r="BG1155">
        <v>11.09</v>
      </c>
      <c r="BH1155">
        <v>5.83</v>
      </c>
      <c r="BI1155">
        <v>1.58</v>
      </c>
      <c r="BJ1155">
        <v>4.29</v>
      </c>
      <c r="BK1155">
        <v>6.29</v>
      </c>
      <c r="BL1155">
        <f>1/Table1[[#This Row],[odds_ft_home_team_win]]+1/Table1[[#This Row],[odds_ft_draw]]+1/Table1[[#This Row],[odds_ft_away_team_win]]-1</f>
        <v>2.4994137428984597E-2</v>
      </c>
      <c r="BM1155">
        <f>Table1[[#This Row],[Margin]]/3</f>
        <v>8.3313791429948658E-3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 t="s">
        <v>1684</v>
      </c>
      <c r="BU1155">
        <f>VLOOKUP(Table1[[#This Row],[Reference]],metron,11,FALSE)</f>
        <v>1.8681481481481479</v>
      </c>
      <c r="BV1155">
        <f>VLOOKUP(Table1[[#This Row],[Reference]],metron,12,FALSE)</f>
        <v>0.86851851851851847</v>
      </c>
    </row>
    <row r="1156" spans="1:74" hidden="1" x14ac:dyDescent="0.45">
      <c r="A1156" t="s">
        <v>5411</v>
      </c>
      <c r="B1156">
        <v>1456020360</v>
      </c>
      <c r="C1156" s="3" t="s">
        <v>2028</v>
      </c>
      <c r="D1156" t="s">
        <v>65</v>
      </c>
      <c r="E1156" t="s">
        <v>66</v>
      </c>
      <c r="F1156" t="s">
        <v>81</v>
      </c>
      <c r="G1156" t="s">
        <v>97</v>
      </c>
      <c r="H1156" t="s">
        <v>66</v>
      </c>
      <c r="I1156">
        <f>MROUND(Table1[[#This Row],[Prob_H]]*100,2)/100</f>
        <v>0.46</v>
      </c>
      <c r="J1156">
        <f>1/Table1[[#This Row],[odds_ft_home_team_win]]-Table1[[#This Row],[Margin/3]]</f>
        <v>0.45863426169002142</v>
      </c>
      <c r="K1156">
        <f>1/Table1[[#This Row],[odds_ft_draw]]-Table1[[#This Row],[Margin/3]]</f>
        <v>0.26912231984163099</v>
      </c>
      <c r="L1156">
        <f>1/Table1[[#This Row],[odds_ft_away_team_win]]-Table1[[#This Row],[Margin/3]]</f>
        <v>0.2722434184683476</v>
      </c>
      <c r="M1156">
        <v>7</v>
      </c>
      <c r="N1156">
        <v>2.5</v>
      </c>
      <c r="O1156">
        <v>1.54</v>
      </c>
      <c r="P1156">
        <v>2.2000000000000002</v>
      </c>
      <c r="Q1156">
        <v>1.47</v>
      </c>
      <c r="R1156" t="str" cm="1">
        <f t="array" ref="R1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6">
        <v>5</v>
      </c>
      <c r="T1156">
        <v>1</v>
      </c>
      <c r="U1156">
        <v>6</v>
      </c>
      <c r="V1156">
        <v>2</v>
      </c>
      <c r="W1156">
        <v>1</v>
      </c>
      <c r="X1156">
        <v>1</v>
      </c>
      <c r="Y1156" t="s">
        <v>2029</v>
      </c>
      <c r="Z1156">
        <v>36</v>
      </c>
      <c r="AA1156">
        <v>2</v>
      </c>
      <c r="AB1156">
        <v>5</v>
      </c>
      <c r="AC1156">
        <v>3</v>
      </c>
      <c r="AD1156">
        <v>0</v>
      </c>
      <c r="AE1156">
        <v>5</v>
      </c>
      <c r="AF1156">
        <v>1</v>
      </c>
      <c r="AG1156">
        <v>2</v>
      </c>
      <c r="AH1156">
        <v>1</v>
      </c>
      <c r="AI1156">
        <v>1</v>
      </c>
      <c r="AJ1156">
        <v>5</v>
      </c>
      <c r="AK1156">
        <v>10</v>
      </c>
      <c r="AL1156">
        <v>10</v>
      </c>
      <c r="AM1156">
        <v>4</v>
      </c>
      <c r="AN1156">
        <v>2</v>
      </c>
      <c r="AO1156">
        <v>6</v>
      </c>
      <c r="AP1156">
        <v>8</v>
      </c>
      <c r="AQ1156">
        <v>9</v>
      </c>
      <c r="AR1156">
        <v>14</v>
      </c>
      <c r="AS1156">
        <v>49</v>
      </c>
      <c r="AT1156">
        <v>51</v>
      </c>
      <c r="AU1156">
        <v>0</v>
      </c>
      <c r="AV1156">
        <v>0</v>
      </c>
      <c r="AW1156">
        <v>2.97</v>
      </c>
      <c r="AX1156">
        <v>68</v>
      </c>
      <c r="AY1156">
        <v>81</v>
      </c>
      <c r="AZ1156">
        <v>69</v>
      </c>
      <c r="BA1156">
        <v>28</v>
      </c>
      <c r="BB1156">
        <v>20</v>
      </c>
      <c r="BC1156">
        <v>36</v>
      </c>
      <c r="BD1156">
        <v>84</v>
      </c>
      <c r="BE1156">
        <v>45</v>
      </c>
      <c r="BF1156">
        <v>76</v>
      </c>
      <c r="BG1156">
        <v>8.17</v>
      </c>
      <c r="BH1156">
        <v>4.96</v>
      </c>
      <c r="BI1156">
        <v>2.14</v>
      </c>
      <c r="BJ1156">
        <v>3.6</v>
      </c>
      <c r="BK1156">
        <v>3.56</v>
      </c>
      <c r="BL1156">
        <f>1/Table1[[#This Row],[odds_ft_home_team_win]]+1/Table1[[#This Row],[odds_ft_draw]]+1/Table1[[#This Row],[odds_ft_away_team_win]]-1</f>
        <v>2.5966373808440357E-2</v>
      </c>
      <c r="BM1156">
        <f>Table1[[#This Row],[Margin]]/3</f>
        <v>8.6554579361467852E-3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 t="s">
        <v>109</v>
      </c>
      <c r="BU1156">
        <f>VLOOKUP(Table1[[#This Row],[Reference]],metron,11,FALSE)</f>
        <v>1.4888836329233679</v>
      </c>
      <c r="BV1156">
        <f>VLOOKUP(Table1[[#This Row],[Reference]],metron,12,FALSE)</f>
        <v>1.0516792809839171</v>
      </c>
    </row>
    <row r="1157" spans="1:74" hidden="1" x14ac:dyDescent="0.45">
      <c r="A1157" t="s">
        <v>5411</v>
      </c>
      <c r="B1157">
        <v>1456021800</v>
      </c>
      <c r="C1157" s="3" t="s">
        <v>2030</v>
      </c>
      <c r="D1157" t="s">
        <v>65</v>
      </c>
      <c r="E1157" t="s">
        <v>66</v>
      </c>
      <c r="F1157" t="s">
        <v>93</v>
      </c>
      <c r="G1157" t="s">
        <v>103</v>
      </c>
      <c r="H1157" t="s">
        <v>66</v>
      </c>
      <c r="I1157">
        <f>MROUND(Table1[[#This Row],[Prob_H]]*100,2)/100</f>
        <v>0.32</v>
      </c>
      <c r="J1157">
        <f>1/Table1[[#This Row],[odds_ft_home_team_win]]-Table1[[#This Row],[Margin/3]]</f>
        <v>0.3121326503539415</v>
      </c>
      <c r="K1157">
        <f>1/Table1[[#This Row],[odds_ft_draw]]-Table1[[#This Row],[Margin/3]]</f>
        <v>0.27251870624561542</v>
      </c>
      <c r="L1157">
        <f>1/Table1[[#This Row],[odds_ft_away_team_win]]-Table1[[#This Row],[Margin/3]]</f>
        <v>0.41534864340044308</v>
      </c>
      <c r="M1157">
        <v>7</v>
      </c>
      <c r="N1157">
        <v>0.64</v>
      </c>
      <c r="O1157">
        <v>1.36</v>
      </c>
      <c r="P1157">
        <v>0.71</v>
      </c>
      <c r="Q1157">
        <v>1.1499999999999999</v>
      </c>
      <c r="R1157" t="str" cm="1">
        <f t="array" ref="R1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62</v>
      </c>
      <c r="AA1157">
        <v>2</v>
      </c>
      <c r="AB1157">
        <v>3</v>
      </c>
      <c r="AC1157">
        <v>3</v>
      </c>
      <c r="AD1157">
        <v>0</v>
      </c>
      <c r="AE1157">
        <v>2</v>
      </c>
      <c r="AF1157">
        <v>0</v>
      </c>
      <c r="AG1157">
        <v>1</v>
      </c>
      <c r="AH1157">
        <v>2</v>
      </c>
      <c r="AI1157">
        <v>2</v>
      </c>
      <c r="AJ1157">
        <v>0</v>
      </c>
      <c r="AK1157">
        <v>8</v>
      </c>
      <c r="AL1157">
        <v>10</v>
      </c>
      <c r="AM1157">
        <v>4</v>
      </c>
      <c r="AN1157">
        <v>3</v>
      </c>
      <c r="AO1157">
        <v>4</v>
      </c>
      <c r="AP1157">
        <v>7</v>
      </c>
      <c r="AQ1157">
        <v>19</v>
      </c>
      <c r="AR1157">
        <v>10</v>
      </c>
      <c r="AS1157">
        <v>37</v>
      </c>
      <c r="AT1157">
        <v>63</v>
      </c>
      <c r="AU1157">
        <v>0</v>
      </c>
      <c r="AV1157">
        <v>0</v>
      </c>
      <c r="AW1157">
        <v>3.32</v>
      </c>
      <c r="AX1157">
        <v>68</v>
      </c>
      <c r="AY1157">
        <v>82</v>
      </c>
      <c r="AZ1157">
        <v>64</v>
      </c>
      <c r="BA1157">
        <v>32</v>
      </c>
      <c r="BB1157">
        <v>32</v>
      </c>
      <c r="BC1157">
        <v>59</v>
      </c>
      <c r="BD1157">
        <v>82</v>
      </c>
      <c r="BE1157">
        <v>32</v>
      </c>
      <c r="BF1157">
        <v>96</v>
      </c>
      <c r="BG1157">
        <v>10.73</v>
      </c>
      <c r="BH1157">
        <v>6.28</v>
      </c>
      <c r="BI1157">
        <v>3.12</v>
      </c>
      <c r="BJ1157">
        <v>3.56</v>
      </c>
      <c r="BK1157">
        <v>2.36</v>
      </c>
      <c r="BL1157">
        <f>1/Table1[[#This Row],[odds_ft_home_team_win]]+1/Table1[[#This Row],[odds_ft_draw]]+1/Table1[[#This Row],[odds_ft_away_team_win]]-1</f>
        <v>2.5140510476636901E-2</v>
      </c>
      <c r="BM1157">
        <f>Table1[[#This Row],[Margin]]/3</f>
        <v>8.3801701588789666E-3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 t="s">
        <v>95</v>
      </c>
      <c r="BU1157">
        <f>VLOOKUP(Table1[[#This Row],[Reference]],metron,11,FALSE)</f>
        <v>1.210167055864918</v>
      </c>
      <c r="BV1157">
        <f>VLOOKUP(Table1[[#This Row],[Reference]],metron,12,FALSE)</f>
        <v>1.3211783725525419</v>
      </c>
    </row>
    <row r="1158" spans="1:74" hidden="1" x14ac:dyDescent="0.45">
      <c r="A1158" t="s">
        <v>5411</v>
      </c>
      <c r="B1158">
        <v>1456023600</v>
      </c>
      <c r="C1158" s="3" t="s">
        <v>2031</v>
      </c>
      <c r="D1158" t="s">
        <v>65</v>
      </c>
      <c r="E1158" t="s">
        <v>66</v>
      </c>
      <c r="F1158" t="s">
        <v>67</v>
      </c>
      <c r="G1158" t="s">
        <v>98</v>
      </c>
      <c r="H1158" t="s">
        <v>66</v>
      </c>
      <c r="I1158">
        <f>MROUND(Table1[[#This Row],[Prob_H]]*100,2)/100</f>
        <v>0.44</v>
      </c>
      <c r="J1158">
        <f>1/Table1[[#This Row],[odds_ft_home_team_win]]-Table1[[#This Row],[Margin/3]]</f>
        <v>0.43206064650544135</v>
      </c>
      <c r="K1158">
        <f>1/Table1[[#This Row],[odds_ft_draw]]-Table1[[#This Row],[Margin/3]]</f>
        <v>0.28739000030988837</v>
      </c>
      <c r="L1158">
        <f>1/Table1[[#This Row],[odds_ft_away_team_win]]-Table1[[#This Row],[Margin/3]]</f>
        <v>0.28054935318467034</v>
      </c>
      <c r="M1158">
        <v>7</v>
      </c>
      <c r="N1158">
        <v>2</v>
      </c>
      <c r="O1158">
        <v>0.73</v>
      </c>
      <c r="P1158">
        <v>1.56</v>
      </c>
      <c r="Q1158">
        <v>1.22</v>
      </c>
      <c r="R1158" t="str" cm="1">
        <f t="array" ref="R1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8">
        <v>1</v>
      </c>
      <c r="T1158">
        <v>1</v>
      </c>
      <c r="U1158">
        <v>2</v>
      </c>
      <c r="V1158">
        <v>1</v>
      </c>
      <c r="W1158">
        <v>0</v>
      </c>
      <c r="X1158">
        <v>1</v>
      </c>
      <c r="Y1158">
        <v>75</v>
      </c>
      <c r="Z1158">
        <v>25</v>
      </c>
      <c r="AA1158">
        <v>6</v>
      </c>
      <c r="AB1158">
        <v>5</v>
      </c>
      <c r="AC1158">
        <v>2</v>
      </c>
      <c r="AD1158">
        <v>0</v>
      </c>
      <c r="AE1158">
        <v>2</v>
      </c>
      <c r="AF1158">
        <v>0</v>
      </c>
      <c r="AG1158">
        <v>1</v>
      </c>
      <c r="AH1158">
        <v>1</v>
      </c>
      <c r="AI1158">
        <v>1</v>
      </c>
      <c r="AJ1158">
        <v>1</v>
      </c>
      <c r="AK1158">
        <v>11</v>
      </c>
      <c r="AL1158">
        <v>12</v>
      </c>
      <c r="AM1158">
        <v>8</v>
      </c>
      <c r="AN1158">
        <v>4</v>
      </c>
      <c r="AO1158">
        <v>3</v>
      </c>
      <c r="AP1158">
        <v>8</v>
      </c>
      <c r="AQ1158">
        <v>17</v>
      </c>
      <c r="AR1158">
        <v>16</v>
      </c>
      <c r="AS1158">
        <v>48</v>
      </c>
      <c r="AT1158">
        <v>52</v>
      </c>
      <c r="AU1158">
        <v>0</v>
      </c>
      <c r="AV1158">
        <v>0</v>
      </c>
      <c r="AW1158">
        <v>2.68</v>
      </c>
      <c r="AX1158">
        <v>61</v>
      </c>
      <c r="AY1158">
        <v>70</v>
      </c>
      <c r="AZ1158">
        <v>52</v>
      </c>
      <c r="BA1158">
        <v>30</v>
      </c>
      <c r="BB1158">
        <v>9</v>
      </c>
      <c r="BC1158">
        <v>52</v>
      </c>
      <c r="BD1158">
        <v>78</v>
      </c>
      <c r="BE1158">
        <v>39</v>
      </c>
      <c r="BF1158">
        <v>66</v>
      </c>
      <c r="BG1158">
        <v>10.5</v>
      </c>
      <c r="BH1158">
        <v>5.58</v>
      </c>
      <c r="BI1158">
        <v>2.27</v>
      </c>
      <c r="BJ1158">
        <v>3.38</v>
      </c>
      <c r="BK1158">
        <v>3.46</v>
      </c>
      <c r="BL1158">
        <f>1/Table1[[#This Row],[odds_ft_home_team_win]]+1/Table1[[#This Row],[odds_ft_draw]]+1/Table1[[#This Row],[odds_ft_away_team_win]]-1</f>
        <v>2.5403963567376397E-2</v>
      </c>
      <c r="BM1158">
        <f>Table1[[#This Row],[Margin]]/3</f>
        <v>8.4679878557921331E-3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 t="s">
        <v>70</v>
      </c>
      <c r="BU1158">
        <f>VLOOKUP(Table1[[#This Row],[Reference]],metron,11,FALSE)</f>
        <v>1.4140979689366791</v>
      </c>
      <c r="BV1158">
        <f>VLOOKUP(Table1[[#This Row],[Reference]],metron,12,FALSE)</f>
        <v>1.0666666666666671</v>
      </c>
    </row>
    <row r="1159" spans="1:74" hidden="1" x14ac:dyDescent="0.45">
      <c r="A1159" t="s">
        <v>5411</v>
      </c>
      <c r="B1159">
        <v>1456077600</v>
      </c>
      <c r="C1159" s="3" t="s">
        <v>2032</v>
      </c>
      <c r="D1159" t="s">
        <v>65</v>
      </c>
      <c r="E1159" t="s">
        <v>66</v>
      </c>
      <c r="F1159" t="s">
        <v>94</v>
      </c>
      <c r="G1159" t="s">
        <v>88</v>
      </c>
      <c r="H1159" t="s">
        <v>66</v>
      </c>
      <c r="I1159">
        <f>MROUND(Table1[[#This Row],[Prob_H]]*100,2)/100</f>
        <v>0.44</v>
      </c>
      <c r="J1159">
        <f>1/Table1[[#This Row],[odds_ft_home_team_win]]-Table1[[#This Row],[Margin/3]]</f>
        <v>0.43784931813100819</v>
      </c>
      <c r="K1159">
        <f>1/Table1[[#This Row],[odds_ft_draw]]-Table1[[#This Row],[Margin/3]]</f>
        <v>0.27311088754750723</v>
      </c>
      <c r="L1159">
        <f>1/Table1[[#This Row],[odds_ft_away_team_win]]-Table1[[#This Row],[Margin/3]]</f>
        <v>0.28903979432148441</v>
      </c>
      <c r="M1159">
        <v>7</v>
      </c>
      <c r="N1159">
        <v>2.21</v>
      </c>
      <c r="O1159">
        <v>1.64</v>
      </c>
      <c r="P1159">
        <v>2</v>
      </c>
      <c r="Q1159">
        <v>1.44</v>
      </c>
      <c r="R1159" t="str" cm="1">
        <f t="array" ref="R1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59">
        <v>1</v>
      </c>
      <c r="T1159">
        <v>1</v>
      </c>
      <c r="U1159">
        <v>2</v>
      </c>
      <c r="V1159">
        <v>2</v>
      </c>
      <c r="W1159">
        <v>1</v>
      </c>
      <c r="X1159">
        <v>1</v>
      </c>
      <c r="Y1159">
        <v>16</v>
      </c>
      <c r="Z1159">
        <v>41</v>
      </c>
      <c r="AA1159">
        <v>8</v>
      </c>
      <c r="AB1159">
        <v>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17</v>
      </c>
      <c r="AL1159">
        <v>9</v>
      </c>
      <c r="AM1159">
        <v>9</v>
      </c>
      <c r="AN1159">
        <v>4</v>
      </c>
      <c r="AO1159">
        <v>8</v>
      </c>
      <c r="AP1159">
        <v>5</v>
      </c>
      <c r="AQ1159">
        <v>17</v>
      </c>
      <c r="AR1159">
        <v>16</v>
      </c>
      <c r="AS1159">
        <v>47</v>
      </c>
      <c r="AT1159">
        <v>53</v>
      </c>
      <c r="AU1159">
        <v>0</v>
      </c>
      <c r="AV1159">
        <v>0</v>
      </c>
      <c r="AW1159">
        <v>2.69</v>
      </c>
      <c r="AX1159">
        <v>44</v>
      </c>
      <c r="AY1159">
        <v>77</v>
      </c>
      <c r="AZ1159">
        <v>56</v>
      </c>
      <c r="BA1159">
        <v>27</v>
      </c>
      <c r="BB1159">
        <v>15</v>
      </c>
      <c r="BC1159">
        <v>27</v>
      </c>
      <c r="BD1159">
        <v>79</v>
      </c>
      <c r="BE1159">
        <v>49</v>
      </c>
      <c r="BF1159">
        <v>78</v>
      </c>
      <c r="BG1159">
        <v>10.39</v>
      </c>
      <c r="BH1159">
        <v>5.05</v>
      </c>
      <c r="BI1159">
        <v>2.2400000000000002</v>
      </c>
      <c r="BJ1159">
        <v>3.55</v>
      </c>
      <c r="BK1159">
        <v>3.36</v>
      </c>
      <c r="BL1159">
        <f>1/Table1[[#This Row],[odds_ft_home_team_win]]+1/Table1[[#This Row],[odds_ft_draw]]+1/Table1[[#This Row],[odds_ft_away_team_win]]-1</f>
        <v>2.573775989268956E-2</v>
      </c>
      <c r="BM1159">
        <f>Table1[[#This Row],[Margin]]/3</f>
        <v>8.5792532975631861E-3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 t="s">
        <v>124</v>
      </c>
      <c r="BU1159">
        <f>VLOOKUP(Table1[[#This Row],[Reference]],metron,11,FALSE)</f>
        <v>1.4140979689366791</v>
      </c>
      <c r="BV1159">
        <f>VLOOKUP(Table1[[#This Row],[Reference]],metron,12,FALSE)</f>
        <v>1.0666666666666671</v>
      </c>
    </row>
    <row r="1160" spans="1:74" hidden="1" x14ac:dyDescent="0.45">
      <c r="A1160" t="s">
        <v>5411</v>
      </c>
      <c r="B1160">
        <v>1456095600</v>
      </c>
      <c r="C1160" s="3" t="s">
        <v>2033</v>
      </c>
      <c r="D1160" t="s">
        <v>65</v>
      </c>
      <c r="E1160" t="s">
        <v>66</v>
      </c>
      <c r="F1160" t="s">
        <v>73</v>
      </c>
      <c r="G1160" t="s">
        <v>1643</v>
      </c>
      <c r="H1160" t="s">
        <v>66</v>
      </c>
      <c r="I1160">
        <f>MROUND(Table1[[#This Row],[Prob_H]]*100,2)/100</f>
        <v>0.62</v>
      </c>
      <c r="J1160">
        <f>1/Table1[[#This Row],[odds_ft_home_team_win]]-Table1[[#This Row],[Margin/3]]</f>
        <v>0.61256758600808092</v>
      </c>
      <c r="K1160">
        <f>1/Table1[[#This Row],[odds_ft_draw]]-Table1[[#This Row],[Margin/3]]</f>
        <v>0.23775499230493258</v>
      </c>
      <c r="L1160">
        <f>1/Table1[[#This Row],[odds_ft_away_team_win]]-Table1[[#This Row],[Margin/3]]</f>
        <v>0.14967742168698653</v>
      </c>
      <c r="M1160">
        <v>7</v>
      </c>
      <c r="N1160">
        <v>2.08</v>
      </c>
      <c r="O1160">
        <v>0.45</v>
      </c>
      <c r="P1160">
        <v>2</v>
      </c>
      <c r="Q1160">
        <v>0.41</v>
      </c>
      <c r="R1160" t="str" cm="1">
        <f t="array" ref="R1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60">
        <v>3</v>
      </c>
      <c r="T1160">
        <v>2</v>
      </c>
      <c r="U1160">
        <v>5</v>
      </c>
      <c r="V1160">
        <v>1</v>
      </c>
      <c r="W1160">
        <v>0</v>
      </c>
      <c r="X1160">
        <v>1</v>
      </c>
      <c r="Y1160" t="s">
        <v>2034</v>
      </c>
      <c r="Z1160" t="s">
        <v>2035</v>
      </c>
      <c r="AA1160">
        <v>6</v>
      </c>
      <c r="AB1160">
        <v>4</v>
      </c>
      <c r="AC1160">
        <v>2</v>
      </c>
      <c r="AD1160">
        <v>0</v>
      </c>
      <c r="AE1160">
        <v>1</v>
      </c>
      <c r="AF1160">
        <v>0</v>
      </c>
      <c r="AG1160">
        <v>2</v>
      </c>
      <c r="AH1160">
        <v>0</v>
      </c>
      <c r="AI1160">
        <v>1</v>
      </c>
      <c r="AJ1160">
        <v>0</v>
      </c>
      <c r="AK1160">
        <v>11</v>
      </c>
      <c r="AL1160">
        <v>6</v>
      </c>
      <c r="AM1160">
        <v>5</v>
      </c>
      <c r="AN1160">
        <v>3</v>
      </c>
      <c r="AO1160">
        <v>6</v>
      </c>
      <c r="AP1160">
        <v>3</v>
      </c>
      <c r="AQ1160">
        <v>12</v>
      </c>
      <c r="AR1160">
        <v>7</v>
      </c>
      <c r="AS1160">
        <v>55</v>
      </c>
      <c r="AT1160">
        <v>45</v>
      </c>
      <c r="AU1160">
        <v>0</v>
      </c>
      <c r="AV1160">
        <v>0</v>
      </c>
      <c r="AW1160">
        <v>3.21</v>
      </c>
      <c r="AX1160">
        <v>56</v>
      </c>
      <c r="AY1160">
        <v>83</v>
      </c>
      <c r="AZ1160">
        <v>70</v>
      </c>
      <c r="BA1160">
        <v>43</v>
      </c>
      <c r="BB1160">
        <v>21</v>
      </c>
      <c r="BC1160">
        <v>52</v>
      </c>
      <c r="BD1160">
        <v>92</v>
      </c>
      <c r="BE1160">
        <v>43</v>
      </c>
      <c r="BF1160">
        <v>88</v>
      </c>
      <c r="BG1160">
        <v>9</v>
      </c>
      <c r="BH1160">
        <v>5.74</v>
      </c>
      <c r="BI1160">
        <v>1.61</v>
      </c>
      <c r="BJ1160">
        <v>4.0599999999999996</v>
      </c>
      <c r="BK1160">
        <v>6.32</v>
      </c>
      <c r="BL1160">
        <f>1/Table1[[#This Row],[odds_ft_home_team_win]]+1/Table1[[#This Row],[odds_ft_draw]]+1/Table1[[#This Row],[odds_ft_away_team_win]]-1</f>
        <v>2.5651279242837832E-2</v>
      </c>
      <c r="BM1160">
        <f>Table1[[#This Row],[Margin]]/3</f>
        <v>8.5504264142792774E-3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 t="s">
        <v>126</v>
      </c>
      <c r="BU1160">
        <f>VLOOKUP(Table1[[#This Row],[Reference]],metron,11,FALSE)</f>
        <v>1.8681481481481479</v>
      </c>
      <c r="BV1160">
        <f>VLOOKUP(Table1[[#This Row],[Reference]],metron,12,FALSE)</f>
        <v>0.86851851851851847</v>
      </c>
    </row>
    <row r="1161" spans="1:74" hidden="1" x14ac:dyDescent="0.45">
      <c r="A1161" t="s">
        <v>5410</v>
      </c>
      <c r="B1161">
        <v>1472335200</v>
      </c>
      <c r="C1161" s="3" t="s">
        <v>2299</v>
      </c>
      <c r="D1161" t="s">
        <v>65</v>
      </c>
      <c r="E1161" t="s">
        <v>66</v>
      </c>
      <c r="F1161" t="s">
        <v>80</v>
      </c>
      <c r="G1161" t="s">
        <v>2218</v>
      </c>
      <c r="H1161" t="s">
        <v>66</v>
      </c>
      <c r="I1161">
        <f>MROUND(Table1[[#This Row],[Prob_H]]*100,2)/100</f>
        <v>0.46</v>
      </c>
      <c r="J1161">
        <f>1/Table1[[#This Row],[odds_ft_home_team_win]]-Table1[[#This Row],[Margin/3]]</f>
        <v>0.4585950833628078</v>
      </c>
      <c r="K1161">
        <f>1/Table1[[#This Row],[odds_ft_draw]]-Table1[[#This Row],[Margin/3]]</f>
        <v>0.28200303815524425</v>
      </c>
      <c r="L1161">
        <f>1/Table1[[#This Row],[odds_ft_away_team_win]]-Table1[[#This Row],[Margin/3]]</f>
        <v>0.2594018784819479</v>
      </c>
      <c r="M1161">
        <v>7</v>
      </c>
      <c r="N1161">
        <v>2.33</v>
      </c>
      <c r="O1161">
        <v>0.33</v>
      </c>
      <c r="P1161">
        <v>1.35</v>
      </c>
      <c r="Q1161">
        <v>1.1100000000000001</v>
      </c>
      <c r="R1161" t="str" cm="1">
        <f t="array" ref="R1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1">
        <v>1</v>
      </c>
      <c r="T1161">
        <v>2</v>
      </c>
      <c r="U1161">
        <v>3</v>
      </c>
      <c r="V1161">
        <v>1</v>
      </c>
      <c r="W1161">
        <v>0</v>
      </c>
      <c r="X1161">
        <v>1</v>
      </c>
      <c r="Y1161">
        <v>77</v>
      </c>
      <c r="Z1161" t="s">
        <v>2300</v>
      </c>
      <c r="AA1161">
        <v>3</v>
      </c>
      <c r="AB1161">
        <v>1</v>
      </c>
      <c r="AC1161">
        <v>4</v>
      </c>
      <c r="AD1161">
        <v>0</v>
      </c>
      <c r="AE1161">
        <v>4</v>
      </c>
      <c r="AF1161">
        <v>0</v>
      </c>
      <c r="AG1161">
        <v>4</v>
      </c>
      <c r="AH1161">
        <v>0</v>
      </c>
      <c r="AI1161">
        <v>2</v>
      </c>
      <c r="AJ1161">
        <v>2</v>
      </c>
      <c r="AK1161">
        <v>10</v>
      </c>
      <c r="AL1161">
        <v>6</v>
      </c>
      <c r="AM1161">
        <v>3</v>
      </c>
      <c r="AN1161">
        <v>3</v>
      </c>
      <c r="AO1161">
        <v>7</v>
      </c>
      <c r="AP1161">
        <v>3</v>
      </c>
      <c r="AQ1161">
        <v>18</v>
      </c>
      <c r="AR1161">
        <v>10</v>
      </c>
      <c r="AS1161">
        <v>49</v>
      </c>
      <c r="AT1161">
        <v>51</v>
      </c>
      <c r="AU1161">
        <v>0</v>
      </c>
      <c r="AV1161">
        <v>0</v>
      </c>
      <c r="AW1161">
        <v>1.5</v>
      </c>
      <c r="AX1161">
        <v>33</v>
      </c>
      <c r="AY1161">
        <v>50</v>
      </c>
      <c r="AZ1161">
        <v>33</v>
      </c>
      <c r="BA1161">
        <v>0</v>
      </c>
      <c r="BB1161">
        <v>0</v>
      </c>
      <c r="BC1161">
        <v>17</v>
      </c>
      <c r="BD1161">
        <v>50</v>
      </c>
      <c r="BE1161">
        <v>33</v>
      </c>
      <c r="BF1161">
        <v>50</v>
      </c>
      <c r="BG1161">
        <v>7.17</v>
      </c>
      <c r="BH1161">
        <v>4.33</v>
      </c>
      <c r="BI1161">
        <v>2.14</v>
      </c>
      <c r="BJ1161">
        <v>3.44</v>
      </c>
      <c r="BK1161">
        <v>3.73</v>
      </c>
      <c r="BL1161">
        <f>1/Table1[[#This Row],[odds_ft_home_team_win]]+1/Table1[[#This Row],[odds_ft_draw]]+1/Table1[[#This Row],[odds_ft_away_team_win]]-1</f>
        <v>2.6083908790081267E-2</v>
      </c>
      <c r="BM1161">
        <f>Table1[[#This Row],[Margin]]/3</f>
        <v>8.6946362633604224E-3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 t="s">
        <v>83</v>
      </c>
      <c r="BU1161">
        <f>VLOOKUP(Table1[[#This Row],[Reference]],metron,11,FALSE)</f>
        <v>1.4888836329233679</v>
      </c>
      <c r="BV1161">
        <f>VLOOKUP(Table1[[#This Row],[Reference]],metron,12,FALSE)</f>
        <v>1.0516792809839171</v>
      </c>
    </row>
    <row r="1162" spans="1:74" hidden="1" x14ac:dyDescent="0.45">
      <c r="A1162" t="s">
        <v>5410</v>
      </c>
      <c r="B1162">
        <v>1472342400</v>
      </c>
      <c r="C1162" s="3" t="s">
        <v>2301</v>
      </c>
      <c r="D1162" t="s">
        <v>65</v>
      </c>
      <c r="E1162" t="s">
        <v>66</v>
      </c>
      <c r="F1162" t="s">
        <v>93</v>
      </c>
      <c r="G1162" t="s">
        <v>77</v>
      </c>
      <c r="H1162" t="s">
        <v>66</v>
      </c>
      <c r="I1162">
        <f>MROUND(Table1[[#This Row],[Prob_H]]*100,2)/100</f>
        <v>0.32</v>
      </c>
      <c r="J1162">
        <f>1/Table1[[#This Row],[odds_ft_home_team_win]]-Table1[[#This Row],[Margin/3]]</f>
        <v>0.32922027492163236</v>
      </c>
      <c r="K1162">
        <f>1/Table1[[#This Row],[odds_ft_draw]]-Table1[[#This Row],[Margin/3]]</f>
        <v>0.28724042524947502</v>
      </c>
      <c r="L1162">
        <f>1/Table1[[#This Row],[odds_ft_away_team_win]]-Table1[[#This Row],[Margin/3]]</f>
        <v>0.38353929982889262</v>
      </c>
      <c r="M1162">
        <v>7</v>
      </c>
      <c r="N1162">
        <v>2.33</v>
      </c>
      <c r="O1162">
        <v>1</v>
      </c>
      <c r="P1162">
        <v>1.89</v>
      </c>
      <c r="Q1162">
        <v>1</v>
      </c>
      <c r="R1162" t="str" cm="1">
        <f t="array" ref="R1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2">
        <v>1</v>
      </c>
      <c r="T1162">
        <v>1</v>
      </c>
      <c r="U1162">
        <v>2</v>
      </c>
      <c r="V1162">
        <v>1</v>
      </c>
      <c r="W1162">
        <v>1</v>
      </c>
      <c r="X1162">
        <v>0</v>
      </c>
      <c r="Y1162">
        <v>13</v>
      </c>
      <c r="Z1162" t="s">
        <v>184</v>
      </c>
      <c r="AA1162">
        <v>3</v>
      </c>
      <c r="AB1162">
        <v>4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1</v>
      </c>
      <c r="AK1162">
        <v>2</v>
      </c>
      <c r="AL1162">
        <v>7</v>
      </c>
      <c r="AM1162">
        <v>2</v>
      </c>
      <c r="AN1162">
        <v>4</v>
      </c>
      <c r="AO1162">
        <v>0</v>
      </c>
      <c r="AP1162">
        <v>3</v>
      </c>
      <c r="AQ1162">
        <v>17</v>
      </c>
      <c r="AR1162">
        <v>16</v>
      </c>
      <c r="AS1162">
        <v>46</v>
      </c>
      <c r="AT1162">
        <v>54</v>
      </c>
      <c r="AU1162">
        <v>0</v>
      </c>
      <c r="AV1162">
        <v>0</v>
      </c>
      <c r="AW1162">
        <v>1.67</v>
      </c>
      <c r="AX1162">
        <v>50</v>
      </c>
      <c r="AY1162">
        <v>50</v>
      </c>
      <c r="AZ1162">
        <v>17</v>
      </c>
      <c r="BA1162">
        <v>17</v>
      </c>
      <c r="BB1162">
        <v>17</v>
      </c>
      <c r="BC1162">
        <v>33</v>
      </c>
      <c r="BD1162">
        <v>33</v>
      </c>
      <c r="BE1162">
        <v>34</v>
      </c>
      <c r="BF1162">
        <v>50</v>
      </c>
      <c r="BG1162">
        <v>10</v>
      </c>
      <c r="BH1162">
        <v>5</v>
      </c>
      <c r="BI1162">
        <v>2.96</v>
      </c>
      <c r="BJ1162">
        <v>3.38</v>
      </c>
      <c r="BK1162">
        <v>2.5499999999999998</v>
      </c>
      <c r="BL1162">
        <f>1/Table1[[#This Row],[odds_ft_home_team_win]]+1/Table1[[#This Row],[odds_ft_draw]]+1/Table1[[#This Row],[odds_ft_away_team_win]]-1</f>
        <v>2.5852688748616348E-2</v>
      </c>
      <c r="BM1162">
        <f>Table1[[#This Row],[Margin]]/3</f>
        <v>8.6175629162054488E-3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95</v>
      </c>
      <c r="BU1162">
        <f>VLOOKUP(Table1[[#This Row],[Reference]],metron,11,FALSE)</f>
        <v>1.210167055864918</v>
      </c>
      <c r="BV1162">
        <f>VLOOKUP(Table1[[#This Row],[Reference]],metron,12,FALSE)</f>
        <v>1.3211783725525419</v>
      </c>
    </row>
    <row r="1163" spans="1:74" hidden="1" x14ac:dyDescent="0.45">
      <c r="A1163" t="s">
        <v>5410</v>
      </c>
      <c r="B1163">
        <v>1472342400</v>
      </c>
      <c r="C1163" s="3" t="s">
        <v>2301</v>
      </c>
      <c r="D1163" t="s">
        <v>65</v>
      </c>
      <c r="E1163" t="s">
        <v>66</v>
      </c>
      <c r="F1163" t="s">
        <v>68</v>
      </c>
      <c r="G1163" t="s">
        <v>611</v>
      </c>
      <c r="H1163" t="s">
        <v>66</v>
      </c>
      <c r="I1163">
        <f>MROUND(Table1[[#This Row],[Prob_H]]*100,2)/100</f>
        <v>0.72</v>
      </c>
      <c r="J1163">
        <f>1/Table1[[#This Row],[odds_ft_home_team_win]]-Table1[[#This Row],[Margin/3]]</f>
        <v>0.71532499910656766</v>
      </c>
      <c r="K1163">
        <f>1/Table1[[#This Row],[odds_ft_draw]]-Table1[[#This Row],[Margin/3]]</f>
        <v>0.18949447500480129</v>
      </c>
      <c r="L1163">
        <f>1/Table1[[#This Row],[odds_ft_away_team_win]]-Table1[[#This Row],[Margin/3]]</f>
        <v>9.5180525888631018E-2</v>
      </c>
      <c r="M1163">
        <v>7</v>
      </c>
      <c r="N1163">
        <v>2.33</v>
      </c>
      <c r="O1163">
        <v>0.33</v>
      </c>
      <c r="P1163">
        <v>1.78</v>
      </c>
      <c r="Q1163">
        <v>0.28999999999999998</v>
      </c>
      <c r="R1163" t="str" cm="1">
        <f t="array" ref="R1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3">
        <v>1</v>
      </c>
      <c r="T1163">
        <v>1</v>
      </c>
      <c r="U1163">
        <v>2</v>
      </c>
      <c r="V1163">
        <v>0</v>
      </c>
      <c r="W1163">
        <v>0</v>
      </c>
      <c r="X1163">
        <v>0</v>
      </c>
      <c r="Y1163">
        <v>49</v>
      </c>
      <c r="Z1163">
        <v>70</v>
      </c>
      <c r="AA1163">
        <v>6</v>
      </c>
      <c r="AB1163">
        <v>2</v>
      </c>
      <c r="AC1163">
        <v>5</v>
      </c>
      <c r="AD1163">
        <v>0</v>
      </c>
      <c r="AE1163">
        <v>4</v>
      </c>
      <c r="AF1163">
        <v>0</v>
      </c>
      <c r="AG1163">
        <v>2</v>
      </c>
      <c r="AH1163">
        <v>3</v>
      </c>
      <c r="AI1163">
        <v>1</v>
      </c>
      <c r="AJ1163">
        <v>3</v>
      </c>
      <c r="AK1163">
        <v>14</v>
      </c>
      <c r="AL1163">
        <v>7</v>
      </c>
      <c r="AM1163">
        <v>10</v>
      </c>
      <c r="AN1163">
        <v>4</v>
      </c>
      <c r="AO1163">
        <v>4</v>
      </c>
      <c r="AP1163">
        <v>3</v>
      </c>
      <c r="AQ1163">
        <v>12</v>
      </c>
      <c r="AR1163">
        <v>13</v>
      </c>
      <c r="AS1163">
        <v>67</v>
      </c>
      <c r="AT1163">
        <v>33</v>
      </c>
      <c r="AU1163">
        <v>0</v>
      </c>
      <c r="AV1163">
        <v>0</v>
      </c>
      <c r="AW1163">
        <v>2</v>
      </c>
      <c r="AX1163">
        <v>33</v>
      </c>
      <c r="AY1163">
        <v>50</v>
      </c>
      <c r="AZ1163">
        <v>17</v>
      </c>
      <c r="BA1163">
        <v>17</v>
      </c>
      <c r="BB1163">
        <v>17</v>
      </c>
      <c r="BC1163">
        <v>17</v>
      </c>
      <c r="BD1163">
        <v>33</v>
      </c>
      <c r="BE1163">
        <v>33</v>
      </c>
      <c r="BF1163">
        <v>84</v>
      </c>
      <c r="BG1163">
        <v>12.33</v>
      </c>
      <c r="BH1163">
        <v>4</v>
      </c>
      <c r="BI1163">
        <v>1.38</v>
      </c>
      <c r="BJ1163">
        <v>5.03</v>
      </c>
      <c r="BK1163">
        <v>9.57</v>
      </c>
      <c r="BL1163">
        <f>1/Table1[[#This Row],[odds_ft_home_team_win]]+1/Table1[[#This Row],[odds_ft_draw]]+1/Table1[[#This Row],[odds_ft_away_team_win]]-1</f>
        <v>2.7938046158558327E-2</v>
      </c>
      <c r="BM1163">
        <f>Table1[[#This Row],[Margin]]/3</f>
        <v>9.3126820528527752E-3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 t="s">
        <v>116</v>
      </c>
      <c r="BU1163">
        <f>VLOOKUP(Table1[[#This Row],[Reference]],metron,11,FALSE)</f>
        <v>2.2436090225563912</v>
      </c>
      <c r="BV1163">
        <f>VLOOKUP(Table1[[#This Row],[Reference]],metron,12,FALSE)</f>
        <v>0.75338345864661649</v>
      </c>
    </row>
    <row r="1164" spans="1:74" hidden="1" x14ac:dyDescent="0.45">
      <c r="A1164" t="s">
        <v>5410</v>
      </c>
      <c r="B1164">
        <v>1472342760</v>
      </c>
      <c r="C1164" s="3" t="s">
        <v>2302</v>
      </c>
      <c r="D1164" t="s">
        <v>65</v>
      </c>
      <c r="E1164" t="s">
        <v>66</v>
      </c>
      <c r="F1164" t="s">
        <v>103</v>
      </c>
      <c r="G1164" t="s">
        <v>85</v>
      </c>
      <c r="H1164" t="s">
        <v>66</v>
      </c>
      <c r="I1164">
        <f>MROUND(Table1[[#This Row],[Prob_H]]*100,2)/100</f>
        <v>0.46</v>
      </c>
      <c r="J1164">
        <f>1/Table1[[#This Row],[odds_ft_home_team_win]]-Table1[[#This Row],[Margin/3]]</f>
        <v>0.46106715104578905</v>
      </c>
      <c r="K1164">
        <f>1/Table1[[#This Row],[odds_ft_draw]]-Table1[[#This Row],[Margin/3]]</f>
        <v>0.26406314700336925</v>
      </c>
      <c r="L1164">
        <f>1/Table1[[#This Row],[odds_ft_away_team_win]]-Table1[[#This Row],[Margin/3]]</f>
        <v>0.27486970195084165</v>
      </c>
      <c r="M1164">
        <v>7</v>
      </c>
      <c r="N1164">
        <v>3</v>
      </c>
      <c r="O1164">
        <v>1</v>
      </c>
      <c r="P1164">
        <v>2</v>
      </c>
      <c r="Q1164">
        <v>1</v>
      </c>
      <c r="R1164" t="str" cm="1">
        <f t="array" ref="R1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4">
        <v>1</v>
      </c>
      <c r="T1164">
        <v>1</v>
      </c>
      <c r="U1164">
        <v>2</v>
      </c>
      <c r="V1164">
        <v>1</v>
      </c>
      <c r="W1164">
        <v>1</v>
      </c>
      <c r="X1164">
        <v>0</v>
      </c>
      <c r="Y1164">
        <v>36</v>
      </c>
      <c r="Z1164">
        <v>55</v>
      </c>
      <c r="AA1164">
        <v>5</v>
      </c>
      <c r="AB1164">
        <v>10</v>
      </c>
      <c r="AC1164">
        <v>2</v>
      </c>
      <c r="AD1164">
        <v>1</v>
      </c>
      <c r="AE1164">
        <v>2</v>
      </c>
      <c r="AF1164">
        <v>0</v>
      </c>
      <c r="AG1164">
        <v>2</v>
      </c>
      <c r="AH1164">
        <v>1</v>
      </c>
      <c r="AI1164">
        <v>1</v>
      </c>
      <c r="AJ1164">
        <v>1</v>
      </c>
      <c r="AK1164">
        <v>10</v>
      </c>
      <c r="AL1164">
        <v>7</v>
      </c>
      <c r="AM1164">
        <v>5</v>
      </c>
      <c r="AN1164">
        <v>0</v>
      </c>
      <c r="AO1164">
        <v>5</v>
      </c>
      <c r="AP1164">
        <v>7</v>
      </c>
      <c r="AQ1164">
        <v>8</v>
      </c>
      <c r="AR1164">
        <v>15</v>
      </c>
      <c r="AS1164">
        <v>40</v>
      </c>
      <c r="AT1164">
        <v>60</v>
      </c>
      <c r="AU1164">
        <v>0</v>
      </c>
      <c r="AV1164">
        <v>0</v>
      </c>
      <c r="AW1164">
        <v>3.67</v>
      </c>
      <c r="AX1164">
        <v>33</v>
      </c>
      <c r="AY1164">
        <v>67</v>
      </c>
      <c r="AZ1164">
        <v>67</v>
      </c>
      <c r="BA1164">
        <v>33</v>
      </c>
      <c r="BB1164">
        <v>33</v>
      </c>
      <c r="BC1164">
        <v>33</v>
      </c>
      <c r="BD1164">
        <v>84</v>
      </c>
      <c r="BE1164">
        <v>67</v>
      </c>
      <c r="BF1164">
        <v>84</v>
      </c>
      <c r="BG1164">
        <v>11.5</v>
      </c>
      <c r="BH1164">
        <v>4.33</v>
      </c>
      <c r="BI1164">
        <v>2.13</v>
      </c>
      <c r="BJ1164">
        <v>3.67</v>
      </c>
      <c r="BK1164">
        <v>3.53</v>
      </c>
      <c r="BL1164">
        <f>1/Table1[[#This Row],[odds_ft_home_team_win]]+1/Table1[[#This Row],[odds_ft_draw]]+1/Table1[[#This Row],[odds_ft_away_team_win]]-1</f>
        <v>2.5249251087984925E-2</v>
      </c>
      <c r="BM1164">
        <f>Table1[[#This Row],[Margin]]/3</f>
        <v>8.4164170293283078E-3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t="s">
        <v>118</v>
      </c>
      <c r="BU1164">
        <f>VLOOKUP(Table1[[#This Row],[Reference]],metron,11,FALSE)</f>
        <v>1.4888836329233679</v>
      </c>
      <c r="BV1164">
        <f>VLOOKUP(Table1[[#This Row],[Reference]],metron,12,FALSE)</f>
        <v>1.0516792809839171</v>
      </c>
    </row>
    <row r="1165" spans="1:74" hidden="1" x14ac:dyDescent="0.45">
      <c r="A1165" t="s">
        <v>5410</v>
      </c>
      <c r="B1165">
        <v>1472349600</v>
      </c>
      <c r="C1165" s="3" t="s">
        <v>2303</v>
      </c>
      <c r="D1165" t="s">
        <v>65</v>
      </c>
      <c r="E1165" t="s">
        <v>66</v>
      </c>
      <c r="F1165" t="s">
        <v>86</v>
      </c>
      <c r="G1165" t="s">
        <v>98</v>
      </c>
      <c r="H1165" t="s">
        <v>66</v>
      </c>
      <c r="I1165">
        <f>MROUND(Table1[[#This Row],[Prob_H]]*100,2)/100</f>
        <v>0.54</v>
      </c>
      <c r="J1165">
        <f>1/Table1[[#This Row],[odds_ft_home_team_win]]-Table1[[#This Row],[Margin/3]]</f>
        <v>0.5445036879643872</v>
      </c>
      <c r="K1165">
        <f>1/Table1[[#This Row],[odds_ft_draw]]-Table1[[#This Row],[Margin/3]]</f>
        <v>0.25939717926346834</v>
      </c>
      <c r="L1165">
        <f>1/Table1[[#This Row],[odds_ft_away_team_win]]-Table1[[#This Row],[Margin/3]]</f>
        <v>0.19609913277214452</v>
      </c>
      <c r="M1165">
        <v>7</v>
      </c>
      <c r="N1165">
        <v>1.75</v>
      </c>
      <c r="O1165">
        <v>1</v>
      </c>
      <c r="P1165">
        <v>1.85</v>
      </c>
      <c r="Q1165">
        <v>1.24</v>
      </c>
      <c r="R1165" t="str" cm="1">
        <f t="array" ref="R1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5">
        <v>0</v>
      </c>
      <c r="T1165">
        <v>3</v>
      </c>
      <c r="U1165">
        <v>3</v>
      </c>
      <c r="V1165">
        <v>2</v>
      </c>
      <c r="W1165">
        <v>0</v>
      </c>
      <c r="X1165">
        <v>2</v>
      </c>
      <c r="Z1165" t="s">
        <v>2304</v>
      </c>
      <c r="AA1165">
        <v>6</v>
      </c>
      <c r="AB1165">
        <v>4</v>
      </c>
      <c r="AC1165">
        <v>7</v>
      </c>
      <c r="AD1165">
        <v>0</v>
      </c>
      <c r="AE1165">
        <v>6</v>
      </c>
      <c r="AF1165">
        <v>0</v>
      </c>
      <c r="AG1165">
        <v>1</v>
      </c>
      <c r="AH1165">
        <v>6</v>
      </c>
      <c r="AI1165">
        <v>0</v>
      </c>
      <c r="AJ1165">
        <v>6</v>
      </c>
      <c r="AK1165">
        <v>14</v>
      </c>
      <c r="AL1165">
        <v>12</v>
      </c>
      <c r="AM1165">
        <v>7</v>
      </c>
      <c r="AN1165">
        <v>6</v>
      </c>
      <c r="AO1165">
        <v>7</v>
      </c>
      <c r="AP1165">
        <v>6</v>
      </c>
      <c r="AQ1165">
        <v>9</v>
      </c>
      <c r="AR1165">
        <v>16</v>
      </c>
      <c r="AS1165">
        <v>57</v>
      </c>
      <c r="AT1165">
        <v>43</v>
      </c>
      <c r="AU1165">
        <v>0</v>
      </c>
      <c r="AV1165">
        <v>0</v>
      </c>
      <c r="AW1165">
        <v>2.38</v>
      </c>
      <c r="AX1165">
        <v>25</v>
      </c>
      <c r="AY1165">
        <v>67</v>
      </c>
      <c r="AZ1165">
        <v>42</v>
      </c>
      <c r="BA1165">
        <v>29</v>
      </c>
      <c r="BB1165">
        <v>0</v>
      </c>
      <c r="BC1165">
        <v>29</v>
      </c>
      <c r="BD1165">
        <v>59</v>
      </c>
      <c r="BE1165">
        <v>50</v>
      </c>
      <c r="BF1165">
        <v>84</v>
      </c>
      <c r="BG1165">
        <v>9.83</v>
      </c>
      <c r="BH1165">
        <v>4.67</v>
      </c>
      <c r="BI1165">
        <v>1.81</v>
      </c>
      <c r="BJ1165">
        <v>3.74</v>
      </c>
      <c r="BK1165">
        <v>4.9000000000000004</v>
      </c>
      <c r="BL1165">
        <f>1/Table1[[#This Row],[odds_ft_home_team_win]]+1/Table1[[#This Row],[odds_ft_draw]]+1/Table1[[#This Row],[odds_ft_away_team_win]]-1</f>
        <v>2.3947499642750003E-2</v>
      </c>
      <c r="BM1165">
        <f>Table1[[#This Row],[Margin]]/3</f>
        <v>7.9824998809166683E-3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 t="s">
        <v>113</v>
      </c>
      <c r="BU1165">
        <f>VLOOKUP(Table1[[#This Row],[Reference]],metron,11,FALSE)</f>
        <v>1.684957590444867</v>
      </c>
      <c r="BV1165">
        <f>VLOOKUP(Table1[[#This Row],[Reference]],metron,12,FALSE)</f>
        <v>0.95101263631642718</v>
      </c>
    </row>
    <row r="1166" spans="1:74" hidden="1" x14ac:dyDescent="0.45">
      <c r="A1166" t="s">
        <v>5410</v>
      </c>
      <c r="B1166">
        <v>1472403600</v>
      </c>
      <c r="C1166" s="3" t="s">
        <v>2305</v>
      </c>
      <c r="D1166" t="s">
        <v>65</v>
      </c>
      <c r="E1166" t="s">
        <v>66</v>
      </c>
      <c r="F1166" t="s">
        <v>97</v>
      </c>
      <c r="G1166" t="s">
        <v>78</v>
      </c>
      <c r="H1166" t="s">
        <v>66</v>
      </c>
      <c r="I1166">
        <f>MROUND(Table1[[#This Row],[Prob_H]]*100,2)/100</f>
        <v>0.46</v>
      </c>
      <c r="J1166">
        <f>1/Table1[[#This Row],[odds_ft_home_team_win]]-Table1[[#This Row],[Margin/3]]</f>
        <v>0.46561206750402512</v>
      </c>
      <c r="K1166">
        <f>1/Table1[[#This Row],[odds_ft_draw]]-Table1[[#This Row],[Margin/3]]</f>
        <v>0.27022995024835178</v>
      </c>
      <c r="L1166">
        <f>1/Table1[[#This Row],[odds_ft_away_team_win]]-Table1[[#This Row],[Margin/3]]</f>
        <v>0.26415798224762316</v>
      </c>
      <c r="M1166">
        <v>7</v>
      </c>
      <c r="N1166">
        <v>2</v>
      </c>
      <c r="O1166">
        <v>1.33</v>
      </c>
      <c r="P1166">
        <v>1.37</v>
      </c>
      <c r="Q1166">
        <v>1.22</v>
      </c>
      <c r="R1166" t="str" cm="1">
        <f t="array" ref="R1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66">
        <v>2</v>
      </c>
      <c r="T1166">
        <v>2</v>
      </c>
      <c r="U1166">
        <v>4</v>
      </c>
      <c r="V1166">
        <v>2</v>
      </c>
      <c r="W1166">
        <v>1</v>
      </c>
      <c r="X1166">
        <v>1</v>
      </c>
      <c r="Y1166" t="s">
        <v>2306</v>
      </c>
      <c r="Z1166" t="s">
        <v>2307</v>
      </c>
      <c r="AA1166">
        <v>6</v>
      </c>
      <c r="AB1166">
        <v>3</v>
      </c>
      <c r="AC1166">
        <v>3</v>
      </c>
      <c r="AD1166">
        <v>0</v>
      </c>
      <c r="AE1166">
        <v>2</v>
      </c>
      <c r="AF1166">
        <v>0</v>
      </c>
      <c r="AG1166">
        <v>2</v>
      </c>
      <c r="AH1166">
        <v>1</v>
      </c>
      <c r="AI1166">
        <v>0</v>
      </c>
      <c r="AJ1166">
        <v>2</v>
      </c>
      <c r="AK1166">
        <v>16</v>
      </c>
      <c r="AL1166">
        <v>13</v>
      </c>
      <c r="AM1166">
        <v>9</v>
      </c>
      <c r="AN1166">
        <v>7</v>
      </c>
      <c r="AO1166">
        <v>7</v>
      </c>
      <c r="AP1166">
        <v>6</v>
      </c>
      <c r="AQ1166">
        <v>12</v>
      </c>
      <c r="AR1166">
        <v>12</v>
      </c>
      <c r="AS1166">
        <v>53</v>
      </c>
      <c r="AT1166">
        <v>47</v>
      </c>
      <c r="AU1166">
        <v>0</v>
      </c>
      <c r="AV1166">
        <v>0</v>
      </c>
      <c r="AW1166">
        <v>2.17</v>
      </c>
      <c r="AX1166">
        <v>34</v>
      </c>
      <c r="AY1166">
        <v>75</v>
      </c>
      <c r="AZ1166">
        <v>17</v>
      </c>
      <c r="BA1166">
        <v>17</v>
      </c>
      <c r="BB1166">
        <v>17</v>
      </c>
      <c r="BC1166">
        <v>17</v>
      </c>
      <c r="BD1166">
        <v>59</v>
      </c>
      <c r="BE1166">
        <v>34</v>
      </c>
      <c r="BF1166">
        <v>75</v>
      </c>
      <c r="BG1166">
        <v>10.5</v>
      </c>
      <c r="BH1166">
        <v>6</v>
      </c>
      <c r="BI1166">
        <v>2.11</v>
      </c>
      <c r="BJ1166">
        <v>3.59</v>
      </c>
      <c r="BK1166">
        <v>3.67</v>
      </c>
      <c r="BL1166">
        <f>1/Table1[[#This Row],[odds_ft_home_team_win]]+1/Table1[[#This Row],[odds_ft_draw]]+1/Table1[[#This Row],[odds_ft_away_team_win]]-1</f>
        <v>2.4964745355223306E-2</v>
      </c>
      <c r="BM1166">
        <f>Table1[[#This Row],[Margin]]/3</f>
        <v>8.3215817850744358E-3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 t="s">
        <v>2262</v>
      </c>
      <c r="BU1166">
        <f>VLOOKUP(Table1[[#This Row],[Reference]],metron,11,FALSE)</f>
        <v>1.4888836329233679</v>
      </c>
      <c r="BV1166">
        <f>VLOOKUP(Table1[[#This Row],[Reference]],metron,12,FALSE)</f>
        <v>1.0516792809839171</v>
      </c>
    </row>
    <row r="1167" spans="1:74" hidden="1" x14ac:dyDescent="0.45">
      <c r="A1167" t="s">
        <v>5410</v>
      </c>
      <c r="B1167">
        <v>1472421600</v>
      </c>
      <c r="C1167" s="3" t="s">
        <v>2308</v>
      </c>
      <c r="D1167" t="s">
        <v>65</v>
      </c>
      <c r="E1167" t="s">
        <v>66</v>
      </c>
      <c r="F1167" t="s">
        <v>67</v>
      </c>
      <c r="G1167" t="s">
        <v>73</v>
      </c>
      <c r="H1167" t="s">
        <v>66</v>
      </c>
      <c r="I1167">
        <f>MROUND(Table1[[#This Row],[Prob_H]]*100,2)/100</f>
        <v>0.4</v>
      </c>
      <c r="J1167">
        <f>1/Table1[[#This Row],[odds_ft_home_team_win]]-Table1[[#This Row],[Margin/3]]</f>
        <v>0.4065025418985368</v>
      </c>
      <c r="K1167">
        <f>1/Table1[[#This Row],[odds_ft_draw]]-Table1[[#This Row],[Margin/3]]</f>
        <v>0.28141985502620537</v>
      </c>
      <c r="L1167">
        <f>1/Table1[[#This Row],[odds_ft_away_team_win]]-Table1[[#This Row],[Margin/3]]</f>
        <v>0.31207760307525773</v>
      </c>
      <c r="M1167">
        <v>7</v>
      </c>
      <c r="N1167">
        <v>1.33</v>
      </c>
      <c r="O1167">
        <v>0.33</v>
      </c>
      <c r="P1167">
        <v>1.1200000000000001</v>
      </c>
      <c r="Q1167">
        <v>1.06</v>
      </c>
      <c r="R1167" t="str" cm="1">
        <f t="array" ref="R1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7">
        <v>0</v>
      </c>
      <c r="T1167">
        <v>3</v>
      </c>
      <c r="U1167">
        <v>3</v>
      </c>
      <c r="V1167">
        <v>1</v>
      </c>
      <c r="W1167">
        <v>0</v>
      </c>
      <c r="X1167">
        <v>1</v>
      </c>
      <c r="Z1167" t="s">
        <v>2309</v>
      </c>
      <c r="AA1167">
        <v>4</v>
      </c>
      <c r="AB1167">
        <v>4</v>
      </c>
      <c r="AC1167">
        <v>4</v>
      </c>
      <c r="AD1167">
        <v>0</v>
      </c>
      <c r="AE1167">
        <v>1</v>
      </c>
      <c r="AF1167">
        <v>0</v>
      </c>
      <c r="AG1167">
        <v>0</v>
      </c>
      <c r="AH1167">
        <v>4</v>
      </c>
      <c r="AI1167">
        <v>1</v>
      </c>
      <c r="AJ1167">
        <v>0</v>
      </c>
      <c r="AK1167">
        <v>7</v>
      </c>
      <c r="AL1167">
        <v>14</v>
      </c>
      <c r="AM1167">
        <v>3</v>
      </c>
      <c r="AN1167">
        <v>8</v>
      </c>
      <c r="AO1167">
        <v>4</v>
      </c>
      <c r="AP1167">
        <v>6</v>
      </c>
      <c r="AQ1167">
        <v>13</v>
      </c>
      <c r="AR1167">
        <v>15</v>
      </c>
      <c r="AS1167">
        <v>55</v>
      </c>
      <c r="AT1167">
        <v>45</v>
      </c>
      <c r="AU1167">
        <v>0</v>
      </c>
      <c r="AV1167">
        <v>0</v>
      </c>
      <c r="AW1167">
        <v>2.5</v>
      </c>
      <c r="AX1167">
        <v>67</v>
      </c>
      <c r="AY1167">
        <v>84</v>
      </c>
      <c r="AZ1167">
        <v>34</v>
      </c>
      <c r="BA1167">
        <v>17</v>
      </c>
      <c r="BB1167">
        <v>17</v>
      </c>
      <c r="BC1167">
        <v>34</v>
      </c>
      <c r="BD1167">
        <v>84</v>
      </c>
      <c r="BE1167">
        <v>33</v>
      </c>
      <c r="BF1167">
        <v>84</v>
      </c>
      <c r="BG1167">
        <v>12.33</v>
      </c>
      <c r="BH1167">
        <v>2.66</v>
      </c>
      <c r="BI1167">
        <v>2.41</v>
      </c>
      <c r="BJ1167">
        <v>3.45</v>
      </c>
      <c r="BK1167">
        <v>3.12</v>
      </c>
      <c r="BL1167">
        <f>1/Table1[[#This Row],[odds_ft_home_team_win]]+1/Table1[[#This Row],[odds_ft_draw]]+1/Table1[[#This Row],[odds_ft_away_team_win]]-1</f>
        <v>2.530565231268822E-2</v>
      </c>
      <c r="BM1167">
        <f>Table1[[#This Row],[Margin]]/3</f>
        <v>8.4352174375627396E-3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70</v>
      </c>
      <c r="BU1167">
        <f>VLOOKUP(Table1[[#This Row],[Reference]],metron,11,FALSE)</f>
        <v>1.344038264434575</v>
      </c>
      <c r="BV1167">
        <f>VLOOKUP(Table1[[#This Row],[Reference]],metron,12,FALSE)</f>
        <v>1.1515772691037469</v>
      </c>
    </row>
    <row r="1168" spans="1:74" hidden="1" x14ac:dyDescent="0.45">
      <c r="A1168" t="s">
        <v>5410</v>
      </c>
      <c r="B1168">
        <v>1472425200</v>
      </c>
      <c r="C1168" s="3" t="s">
        <v>2310</v>
      </c>
      <c r="D1168" t="s">
        <v>65</v>
      </c>
      <c r="E1168" t="s">
        <v>66</v>
      </c>
      <c r="F1168" t="s">
        <v>88</v>
      </c>
      <c r="G1168" t="s">
        <v>81</v>
      </c>
      <c r="H1168" t="s">
        <v>66</v>
      </c>
      <c r="I1168">
        <f>MROUND(Table1[[#This Row],[Prob_H]]*100,2)/100</f>
        <v>0.42</v>
      </c>
      <c r="J1168">
        <f>1/Table1[[#This Row],[odds_ft_home_team_win]]-Table1[[#This Row],[Margin/3]]</f>
        <v>0.42439627366097959</v>
      </c>
      <c r="K1168">
        <f>1/Table1[[#This Row],[odds_ft_draw]]-Table1[[#This Row],[Margin/3]]</f>
        <v>0.27160788557847387</v>
      </c>
      <c r="L1168">
        <f>1/Table1[[#This Row],[odds_ft_away_team_win]]-Table1[[#This Row],[Margin/3]]</f>
        <v>0.3039958407605467</v>
      </c>
      <c r="M1168">
        <v>7</v>
      </c>
      <c r="N1168">
        <v>0.33</v>
      </c>
      <c r="O1168">
        <v>0</v>
      </c>
      <c r="P1168">
        <v>1.67</v>
      </c>
      <c r="Q1168">
        <v>1.21</v>
      </c>
      <c r="R1168" t="str" cm="1">
        <f t="array" ref="R1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0</v>
      </c>
      <c r="Y1168" t="s">
        <v>343</v>
      </c>
      <c r="AA1168">
        <v>7</v>
      </c>
      <c r="AB1168">
        <v>4</v>
      </c>
      <c r="AC1168">
        <v>3</v>
      </c>
      <c r="AD1168">
        <v>0</v>
      </c>
      <c r="AE1168">
        <v>1</v>
      </c>
      <c r="AF1168">
        <v>2</v>
      </c>
      <c r="AG1168">
        <v>2</v>
      </c>
      <c r="AH1168">
        <v>1</v>
      </c>
      <c r="AI1168">
        <v>1</v>
      </c>
      <c r="AJ1168">
        <v>2</v>
      </c>
      <c r="AK1168">
        <v>12</v>
      </c>
      <c r="AL1168">
        <v>7</v>
      </c>
      <c r="AM1168">
        <v>3</v>
      </c>
      <c r="AN1168">
        <v>5</v>
      </c>
      <c r="AO1168">
        <v>9</v>
      </c>
      <c r="AP1168">
        <v>2</v>
      </c>
      <c r="AQ1168">
        <v>13</v>
      </c>
      <c r="AR1168">
        <v>10</v>
      </c>
      <c r="AS1168">
        <v>-1</v>
      </c>
      <c r="AT1168">
        <v>-1</v>
      </c>
      <c r="AU1168">
        <v>0</v>
      </c>
      <c r="AV1168">
        <v>0</v>
      </c>
      <c r="AW1168">
        <v>2.67</v>
      </c>
      <c r="AX1168">
        <v>33</v>
      </c>
      <c r="AY1168">
        <v>50</v>
      </c>
      <c r="AZ1168">
        <v>33</v>
      </c>
      <c r="BA1168">
        <v>33</v>
      </c>
      <c r="BB1168">
        <v>33</v>
      </c>
      <c r="BC1168">
        <v>33</v>
      </c>
      <c r="BD1168">
        <v>67</v>
      </c>
      <c r="BE1168">
        <v>33</v>
      </c>
      <c r="BF1168">
        <v>67</v>
      </c>
      <c r="BG1168">
        <v>12</v>
      </c>
      <c r="BH1168">
        <v>7</v>
      </c>
      <c r="BI1168">
        <v>2.31</v>
      </c>
      <c r="BJ1168">
        <v>3.57</v>
      </c>
      <c r="BK1168">
        <v>3.2</v>
      </c>
      <c r="BL1168">
        <f>1/Table1[[#This Row],[odds_ft_home_team_win]]+1/Table1[[#This Row],[odds_ft_draw]]+1/Table1[[#This Row],[odds_ft_away_team_win]]-1</f>
        <v>2.551247771835996E-2</v>
      </c>
      <c r="BM1168">
        <f>Table1[[#This Row],[Margin]]/3</f>
        <v>8.5041592394533207E-3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 t="s">
        <v>91</v>
      </c>
      <c r="BU1168">
        <f>VLOOKUP(Table1[[#This Row],[Reference]],metron,11,FALSE)</f>
        <v>1.396960958296362</v>
      </c>
      <c r="BV1168">
        <f>VLOOKUP(Table1[[#This Row],[Reference]],metron,12,FALSE)</f>
        <v>1.091503992901508</v>
      </c>
    </row>
    <row r="1169" spans="1:74" hidden="1" x14ac:dyDescent="0.45">
      <c r="A1169" t="s">
        <v>5409</v>
      </c>
      <c r="B1169">
        <v>1487386800</v>
      </c>
      <c r="C1169" s="3" t="s">
        <v>2560</v>
      </c>
      <c r="D1169" t="s">
        <v>65</v>
      </c>
      <c r="E1169" t="s">
        <v>66</v>
      </c>
      <c r="F1169" t="s">
        <v>611</v>
      </c>
      <c r="G1169" t="s">
        <v>68</v>
      </c>
      <c r="H1169" t="s">
        <v>66</v>
      </c>
      <c r="I1169">
        <f>MROUND(Table1[[#This Row],[Prob_H]]*100,2)/100</f>
        <v>0.24</v>
      </c>
      <c r="J1169">
        <f>1/Table1[[#This Row],[odds_ft_home_team_win]]-Table1[[#This Row],[Margin/3]]</f>
        <v>0.24723910465062318</v>
      </c>
      <c r="K1169">
        <f>1/Table1[[#This Row],[odds_ft_draw]]-Table1[[#This Row],[Margin/3]]</f>
        <v>0.28734261711297882</v>
      </c>
      <c r="L1169">
        <f>1/Table1[[#This Row],[odds_ft_away_team_win]]-Table1[[#This Row],[Margin/3]]</f>
        <v>0.46541827823639786</v>
      </c>
      <c r="M1169">
        <v>7</v>
      </c>
      <c r="N1169">
        <v>1.58</v>
      </c>
      <c r="O1169">
        <v>1.57</v>
      </c>
      <c r="P1169">
        <v>1.65</v>
      </c>
      <c r="Q1169">
        <v>1.7</v>
      </c>
      <c r="R1169" t="str" cm="1">
        <f t="array" ref="R1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69">
        <v>0</v>
      </c>
      <c r="T1169">
        <v>3</v>
      </c>
      <c r="U1169">
        <v>3</v>
      </c>
      <c r="V1169">
        <v>0</v>
      </c>
      <c r="W1169">
        <v>0</v>
      </c>
      <c r="X1169">
        <v>0</v>
      </c>
      <c r="Z1169" t="s">
        <v>2561</v>
      </c>
      <c r="AA1169">
        <v>2</v>
      </c>
      <c r="AB1169">
        <v>4</v>
      </c>
      <c r="AC1169">
        <v>3</v>
      </c>
      <c r="AD1169">
        <v>0</v>
      </c>
      <c r="AE1169">
        <v>2</v>
      </c>
      <c r="AF1169">
        <v>0</v>
      </c>
      <c r="AG1169">
        <v>1</v>
      </c>
      <c r="AH1169">
        <v>2</v>
      </c>
      <c r="AI1169">
        <v>1</v>
      </c>
      <c r="AJ1169">
        <v>1</v>
      </c>
      <c r="AK1169">
        <v>9</v>
      </c>
      <c r="AL1169">
        <v>18</v>
      </c>
      <c r="AM1169">
        <v>4</v>
      </c>
      <c r="AN1169">
        <v>8</v>
      </c>
      <c r="AO1169">
        <v>5</v>
      </c>
      <c r="AP1169">
        <v>10</v>
      </c>
      <c r="AQ1169">
        <v>19</v>
      </c>
      <c r="AR1169">
        <v>13</v>
      </c>
      <c r="AS1169">
        <v>50</v>
      </c>
      <c r="AT1169">
        <v>50</v>
      </c>
      <c r="AU1169">
        <v>0</v>
      </c>
      <c r="AV1169">
        <v>0</v>
      </c>
      <c r="AW1169">
        <v>2.4300000000000002</v>
      </c>
      <c r="AX1169">
        <v>40</v>
      </c>
      <c r="AY1169">
        <v>59</v>
      </c>
      <c r="AZ1169">
        <v>40</v>
      </c>
      <c r="BA1169">
        <v>32</v>
      </c>
      <c r="BB1169">
        <v>16</v>
      </c>
      <c r="BC1169">
        <v>31</v>
      </c>
      <c r="BD1169">
        <v>73</v>
      </c>
      <c r="BE1169">
        <v>32</v>
      </c>
      <c r="BF1169">
        <v>75</v>
      </c>
      <c r="BG1169">
        <v>10.65</v>
      </c>
      <c r="BH1169">
        <v>5.62</v>
      </c>
      <c r="BI1169">
        <v>3.91</v>
      </c>
      <c r="BJ1169">
        <v>3.38</v>
      </c>
      <c r="BK1169">
        <v>2.11</v>
      </c>
      <c r="BL1169">
        <f>1/Table1[[#This Row],[odds_ft_home_team_win]]+1/Table1[[#This Row],[odds_ft_draw]]+1/Table1[[#This Row],[odds_ft_away_team_win]]-1</f>
        <v>2.5546113158104955E-2</v>
      </c>
      <c r="BM1169">
        <f>Table1[[#This Row],[Margin]]/3</f>
        <v>8.5153710527016511E-3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 t="s">
        <v>614</v>
      </c>
      <c r="BU1169">
        <f>VLOOKUP(Table1[[#This Row],[Reference]],metron,11,FALSE)</f>
        <v>1.067249240121581</v>
      </c>
      <c r="BV1169">
        <f>VLOOKUP(Table1[[#This Row],[Reference]],metron,12,FALSE)</f>
        <v>1.53419452887538</v>
      </c>
    </row>
    <row r="1170" spans="1:74" hidden="1" x14ac:dyDescent="0.45">
      <c r="A1170" t="s">
        <v>5409</v>
      </c>
      <c r="B1170">
        <v>1487458800</v>
      </c>
      <c r="C1170" s="3" t="s">
        <v>2562</v>
      </c>
      <c r="D1170" t="s">
        <v>65</v>
      </c>
      <c r="E1170" t="s">
        <v>66</v>
      </c>
      <c r="F1170" t="s">
        <v>77</v>
      </c>
      <c r="G1170" t="s">
        <v>93</v>
      </c>
      <c r="H1170" t="s">
        <v>66</v>
      </c>
      <c r="I1170">
        <f>MROUND(Table1[[#This Row],[Prob_H]]*100,2)/100</f>
        <v>0.56000000000000005</v>
      </c>
      <c r="J1170">
        <f>1/Table1[[#This Row],[odds_ft_home_team_win]]-Table1[[#This Row],[Margin/3]]</f>
        <v>0.56944092045529249</v>
      </c>
      <c r="K1170">
        <f>1/Table1[[#This Row],[odds_ft_draw]]-Table1[[#This Row],[Margin/3]]</f>
        <v>0.25047359588732099</v>
      </c>
      <c r="L1170">
        <f>1/Table1[[#This Row],[odds_ft_away_team_win]]-Table1[[#This Row],[Margin/3]]</f>
        <v>0.18008548365738647</v>
      </c>
      <c r="M1170">
        <v>7</v>
      </c>
      <c r="N1170">
        <v>1.25</v>
      </c>
      <c r="O1170">
        <v>0.33</v>
      </c>
      <c r="P1170">
        <v>1.35</v>
      </c>
      <c r="Q1170">
        <v>0.78</v>
      </c>
      <c r="R1170" t="str" cm="1">
        <f t="array" ref="R1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0">
        <v>0</v>
      </c>
      <c r="T1170">
        <v>1</v>
      </c>
      <c r="U1170">
        <v>1</v>
      </c>
      <c r="V1170">
        <v>1</v>
      </c>
      <c r="W1170">
        <v>0</v>
      </c>
      <c r="X1170">
        <v>1</v>
      </c>
      <c r="Z1170">
        <v>42</v>
      </c>
      <c r="AA1170">
        <v>11</v>
      </c>
      <c r="AB1170">
        <v>3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19</v>
      </c>
      <c r="AL1170">
        <v>8</v>
      </c>
      <c r="AM1170">
        <v>6</v>
      </c>
      <c r="AN1170">
        <v>3</v>
      </c>
      <c r="AO1170">
        <v>13</v>
      </c>
      <c r="AP1170">
        <v>5</v>
      </c>
      <c r="AQ1170">
        <v>13</v>
      </c>
      <c r="AR1170">
        <v>11</v>
      </c>
      <c r="AS1170">
        <v>69</v>
      </c>
      <c r="AT1170">
        <v>31</v>
      </c>
      <c r="AU1170">
        <v>0</v>
      </c>
      <c r="AV1170">
        <v>0</v>
      </c>
      <c r="AW1170">
        <v>3.17</v>
      </c>
      <c r="AX1170">
        <v>67</v>
      </c>
      <c r="AY1170">
        <v>71</v>
      </c>
      <c r="AZ1170">
        <v>59</v>
      </c>
      <c r="BA1170">
        <v>46</v>
      </c>
      <c r="BB1170">
        <v>29</v>
      </c>
      <c r="BC1170">
        <v>50</v>
      </c>
      <c r="BD1170">
        <v>75</v>
      </c>
      <c r="BE1170">
        <v>58</v>
      </c>
      <c r="BF1170">
        <v>71</v>
      </c>
      <c r="BG1170">
        <v>10.47</v>
      </c>
      <c r="BH1170">
        <v>4.92</v>
      </c>
      <c r="BI1170">
        <v>1.73</v>
      </c>
      <c r="BJ1170">
        <v>3.86</v>
      </c>
      <c r="BK1170">
        <v>5.3</v>
      </c>
      <c r="BL1170">
        <f>1/Table1[[#This Row],[odds_ft_home_team_win]]+1/Table1[[#This Row],[odds_ft_draw]]+1/Table1[[#This Row],[odds_ft_away_team_win]]-1</f>
        <v>2.5781284876897237E-2</v>
      </c>
      <c r="BM1170">
        <f>Table1[[#This Row],[Margin]]/3</f>
        <v>8.5937616256324123E-3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 t="s">
        <v>79</v>
      </c>
      <c r="BU1170">
        <f>VLOOKUP(Table1[[#This Row],[Reference]],metron,11,FALSE)</f>
        <v>1.7546812539448771</v>
      </c>
      <c r="BV1170">
        <f>VLOOKUP(Table1[[#This Row],[Reference]],metron,12,FALSE)</f>
        <v>0.93456764148958549</v>
      </c>
    </row>
    <row r="1171" spans="1:74" hidden="1" x14ac:dyDescent="0.45">
      <c r="A1171" t="s">
        <v>5409</v>
      </c>
      <c r="B1171">
        <v>1487466000</v>
      </c>
      <c r="C1171" s="3" t="s">
        <v>2563</v>
      </c>
      <c r="D1171" t="s">
        <v>65</v>
      </c>
      <c r="E1171" t="s">
        <v>66</v>
      </c>
      <c r="F1171" t="s">
        <v>85</v>
      </c>
      <c r="G1171" t="s">
        <v>103</v>
      </c>
      <c r="H1171" t="s">
        <v>66</v>
      </c>
      <c r="I1171">
        <f>MROUND(Table1[[#This Row],[Prob_H]]*100,2)/100</f>
        <v>0.48</v>
      </c>
      <c r="J1171">
        <f>1/Table1[[#This Row],[odds_ft_home_team_win]]-Table1[[#This Row],[Margin/3]]</f>
        <v>0.47949308620699771</v>
      </c>
      <c r="K1171">
        <f>1/Table1[[#This Row],[odds_ft_draw]]-Table1[[#This Row],[Margin/3]]</f>
        <v>0.26566081089794319</v>
      </c>
      <c r="L1171">
        <f>1/Table1[[#This Row],[odds_ft_away_team_win]]-Table1[[#This Row],[Margin/3]]</f>
        <v>0.25484610289505927</v>
      </c>
      <c r="M1171">
        <v>7</v>
      </c>
      <c r="N1171">
        <v>1.73</v>
      </c>
      <c r="O1171">
        <v>1.17</v>
      </c>
      <c r="P1171">
        <v>1.89</v>
      </c>
      <c r="Q1171">
        <v>1.1100000000000001</v>
      </c>
      <c r="R1171" t="str" cm="1">
        <f t="array" ref="R1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0</v>
      </c>
      <c r="Y1171">
        <v>45</v>
      </c>
      <c r="AA1171">
        <v>11</v>
      </c>
      <c r="AB1171">
        <v>2</v>
      </c>
      <c r="AC1171">
        <v>4</v>
      </c>
      <c r="AD1171">
        <v>0</v>
      </c>
      <c r="AE1171">
        <v>3</v>
      </c>
      <c r="AF1171">
        <v>0</v>
      </c>
      <c r="AG1171">
        <v>1</v>
      </c>
      <c r="AH1171">
        <v>3</v>
      </c>
      <c r="AI1171">
        <v>0</v>
      </c>
      <c r="AJ1171">
        <v>3</v>
      </c>
      <c r="AK1171">
        <v>19</v>
      </c>
      <c r="AL1171">
        <v>5</v>
      </c>
      <c r="AM1171">
        <v>6</v>
      </c>
      <c r="AN1171">
        <v>2</v>
      </c>
      <c r="AO1171">
        <v>13</v>
      </c>
      <c r="AP1171">
        <v>3</v>
      </c>
      <c r="AQ1171">
        <v>15</v>
      </c>
      <c r="AR1171">
        <v>14</v>
      </c>
      <c r="AS1171">
        <v>51</v>
      </c>
      <c r="AT1171">
        <v>49</v>
      </c>
      <c r="AU1171">
        <v>0</v>
      </c>
      <c r="AV1171">
        <v>0</v>
      </c>
      <c r="AW1171">
        <v>2.82</v>
      </c>
      <c r="AX1171">
        <v>66</v>
      </c>
      <c r="AY1171">
        <v>83</v>
      </c>
      <c r="AZ1171">
        <v>43</v>
      </c>
      <c r="BA1171">
        <v>26</v>
      </c>
      <c r="BB1171">
        <v>17</v>
      </c>
      <c r="BC1171">
        <v>44</v>
      </c>
      <c r="BD1171">
        <v>70</v>
      </c>
      <c r="BE1171">
        <v>48</v>
      </c>
      <c r="BF1171">
        <v>78</v>
      </c>
      <c r="BG1171">
        <v>12.15</v>
      </c>
      <c r="BH1171">
        <v>5.22</v>
      </c>
      <c r="BI1171">
        <v>2.0499999999999998</v>
      </c>
      <c r="BJ1171">
        <v>3.65</v>
      </c>
      <c r="BK1171">
        <v>3.8</v>
      </c>
      <c r="BL1171">
        <f>1/Table1[[#This Row],[odds_ft_home_team_win]]+1/Table1[[#This Row],[odds_ft_draw]]+1/Table1[[#This Row],[odds_ft_away_team_win]]-1</f>
        <v>2.4935375525348524E-2</v>
      </c>
      <c r="BM1171">
        <f>Table1[[#This Row],[Margin]]/3</f>
        <v>8.311791841782842E-3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 t="s">
        <v>1684</v>
      </c>
      <c r="BU1171">
        <f>VLOOKUP(Table1[[#This Row],[Reference]],metron,11,FALSE)</f>
        <v>1.510877192982456</v>
      </c>
      <c r="BV1171">
        <f>VLOOKUP(Table1[[#This Row],[Reference]],metron,12,FALSE)</f>
        <v>1.0163157894736841</v>
      </c>
    </row>
    <row r="1172" spans="1:74" hidden="1" x14ac:dyDescent="0.45">
      <c r="A1172" t="s">
        <v>5409</v>
      </c>
      <c r="B1172">
        <v>1487466000</v>
      </c>
      <c r="C1172" s="3" t="s">
        <v>2563</v>
      </c>
      <c r="D1172" t="s">
        <v>65</v>
      </c>
      <c r="E1172" t="s">
        <v>66</v>
      </c>
      <c r="F1172" t="s">
        <v>78</v>
      </c>
      <c r="G1172" t="s">
        <v>97</v>
      </c>
      <c r="H1172" t="s">
        <v>66</v>
      </c>
      <c r="I1172">
        <f>MROUND(Table1[[#This Row],[Prob_H]]*100,2)/100</f>
        <v>0.32</v>
      </c>
      <c r="J1172">
        <f>1/Table1[[#This Row],[odds_ft_home_team_win]]-Table1[[#This Row],[Margin/3]]</f>
        <v>0.32511561054868143</v>
      </c>
      <c r="K1172">
        <f>1/Table1[[#This Row],[odds_ft_draw]]-Table1[[#This Row],[Margin/3]]</f>
        <v>0.28940132483439573</v>
      </c>
      <c r="L1172">
        <f>1/Table1[[#This Row],[odds_ft_away_team_win]]-Table1[[#This Row],[Margin/3]]</f>
        <v>0.38548306461692289</v>
      </c>
      <c r="M1172">
        <v>7</v>
      </c>
      <c r="N1172">
        <v>1.25</v>
      </c>
      <c r="O1172">
        <v>1.45</v>
      </c>
      <c r="P1172">
        <v>1.39</v>
      </c>
      <c r="Q1172">
        <v>1.58</v>
      </c>
      <c r="R1172" t="str" cm="1">
        <f t="array" ref="R1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2">
        <v>1</v>
      </c>
      <c r="T1172">
        <v>2</v>
      </c>
      <c r="U1172">
        <v>3</v>
      </c>
      <c r="V1172">
        <v>1</v>
      </c>
      <c r="W1172">
        <v>0</v>
      </c>
      <c r="X1172">
        <v>1</v>
      </c>
      <c r="Y1172">
        <v>48</v>
      </c>
      <c r="Z1172" t="s">
        <v>2564</v>
      </c>
      <c r="AA1172">
        <v>6</v>
      </c>
      <c r="AB1172">
        <v>4</v>
      </c>
      <c r="AC1172">
        <v>3</v>
      </c>
      <c r="AD1172">
        <v>0</v>
      </c>
      <c r="AE1172">
        <v>2</v>
      </c>
      <c r="AF1172">
        <v>0</v>
      </c>
      <c r="AG1172">
        <v>1</v>
      </c>
      <c r="AH1172">
        <v>2</v>
      </c>
      <c r="AI1172">
        <v>1</v>
      </c>
      <c r="AJ1172">
        <v>1</v>
      </c>
      <c r="AK1172">
        <v>11</v>
      </c>
      <c r="AL1172">
        <v>8</v>
      </c>
      <c r="AM1172">
        <v>3</v>
      </c>
      <c r="AN1172">
        <v>4</v>
      </c>
      <c r="AO1172">
        <v>8</v>
      </c>
      <c r="AP1172">
        <v>4</v>
      </c>
      <c r="AQ1172">
        <v>9</v>
      </c>
      <c r="AR1172">
        <v>18</v>
      </c>
      <c r="AS1172">
        <v>46</v>
      </c>
      <c r="AT1172">
        <v>54</v>
      </c>
      <c r="AU1172">
        <v>0</v>
      </c>
      <c r="AV1172">
        <v>0</v>
      </c>
      <c r="AW1172">
        <v>2.89</v>
      </c>
      <c r="AX1172">
        <v>65</v>
      </c>
      <c r="AY1172">
        <v>82</v>
      </c>
      <c r="AZ1172">
        <v>47</v>
      </c>
      <c r="BA1172">
        <v>39</v>
      </c>
      <c r="BB1172">
        <v>21</v>
      </c>
      <c r="BC1172">
        <v>35</v>
      </c>
      <c r="BD1172">
        <v>74</v>
      </c>
      <c r="BE1172">
        <v>56</v>
      </c>
      <c r="BF1172">
        <v>74</v>
      </c>
      <c r="BG1172">
        <v>9.09</v>
      </c>
      <c r="BH1172">
        <v>5.61</v>
      </c>
      <c r="BI1172">
        <v>3</v>
      </c>
      <c r="BJ1172">
        <v>3.36</v>
      </c>
      <c r="BK1172">
        <v>2.54</v>
      </c>
      <c r="BL1172">
        <f>1/Table1[[#This Row],[odds_ft_home_team_win]]+1/Table1[[#This Row],[odds_ft_draw]]+1/Table1[[#This Row],[odds_ft_away_team_win]]-1</f>
        <v>2.4653168353955701E-2</v>
      </c>
      <c r="BM1172">
        <f>Table1[[#This Row],[Margin]]/3</f>
        <v>8.217722784651901E-3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t="s">
        <v>106</v>
      </c>
      <c r="BU1172">
        <f>VLOOKUP(Table1[[#This Row],[Reference]],metron,11,FALSE)</f>
        <v>1.210167055864918</v>
      </c>
      <c r="BV1172">
        <f>VLOOKUP(Table1[[#This Row],[Reference]],metron,12,FALSE)</f>
        <v>1.3211783725525419</v>
      </c>
    </row>
    <row r="1173" spans="1:74" hidden="1" x14ac:dyDescent="0.45">
      <c r="A1173" t="s">
        <v>5409</v>
      </c>
      <c r="B1173">
        <v>1487466360</v>
      </c>
      <c r="C1173" s="3" t="s">
        <v>2565</v>
      </c>
      <c r="D1173" t="s">
        <v>65</v>
      </c>
      <c r="E1173" t="s">
        <v>66</v>
      </c>
      <c r="F1173" t="s">
        <v>81</v>
      </c>
      <c r="G1173" t="s">
        <v>88</v>
      </c>
      <c r="H1173" t="s">
        <v>66</v>
      </c>
      <c r="I1173">
        <f>MROUND(Table1[[#This Row],[Prob_H]]*100,2)/100</f>
        <v>0.5</v>
      </c>
      <c r="J1173">
        <f>1/Table1[[#This Row],[odds_ft_home_team_win]]-Table1[[#This Row],[Margin/3]]</f>
        <v>0.49921694104918507</v>
      </c>
      <c r="K1173">
        <f>1/Table1[[#This Row],[odds_ft_draw]]-Table1[[#This Row],[Margin/3]]</f>
        <v>0.26408229188391313</v>
      </c>
      <c r="L1173">
        <f>1/Table1[[#This Row],[odds_ft_away_team_win]]-Table1[[#This Row],[Margin/3]]</f>
        <v>0.2367007670669018</v>
      </c>
      <c r="M1173">
        <v>7</v>
      </c>
      <c r="N1173">
        <v>1.38</v>
      </c>
      <c r="O1173">
        <v>0.67</v>
      </c>
      <c r="P1173">
        <v>1.37</v>
      </c>
      <c r="Q1173">
        <v>0.83</v>
      </c>
      <c r="R1173" t="str" cm="1">
        <f t="array" ref="R1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73">
        <v>2</v>
      </c>
      <c r="T1173">
        <v>2</v>
      </c>
      <c r="U1173">
        <v>4</v>
      </c>
      <c r="V1173">
        <v>3</v>
      </c>
      <c r="W1173">
        <v>1</v>
      </c>
      <c r="X1173">
        <v>2</v>
      </c>
      <c r="Y1173" t="s">
        <v>2566</v>
      </c>
      <c r="Z1173" t="s">
        <v>2567</v>
      </c>
      <c r="AA1173">
        <v>9</v>
      </c>
      <c r="AB1173">
        <v>3</v>
      </c>
      <c r="AC1173">
        <v>3</v>
      </c>
      <c r="AD1173">
        <v>0</v>
      </c>
      <c r="AE1173">
        <v>1</v>
      </c>
      <c r="AF1173">
        <v>0</v>
      </c>
      <c r="AG1173">
        <v>0</v>
      </c>
      <c r="AH1173">
        <v>3</v>
      </c>
      <c r="AI1173">
        <v>0</v>
      </c>
      <c r="AJ1173">
        <v>1</v>
      </c>
      <c r="AK1173">
        <v>15</v>
      </c>
      <c r="AL1173">
        <v>19</v>
      </c>
      <c r="AM1173">
        <v>6</v>
      </c>
      <c r="AN1173">
        <v>6</v>
      </c>
      <c r="AO1173">
        <v>9</v>
      </c>
      <c r="AP1173">
        <v>13</v>
      </c>
      <c r="AQ1173">
        <v>16</v>
      </c>
      <c r="AR1173">
        <v>11</v>
      </c>
      <c r="AS1173">
        <v>47</v>
      </c>
      <c r="AT1173">
        <v>53</v>
      </c>
      <c r="AU1173">
        <v>0</v>
      </c>
      <c r="AV1173">
        <v>0</v>
      </c>
      <c r="AW1173">
        <v>2.84</v>
      </c>
      <c r="AX1173">
        <v>61</v>
      </c>
      <c r="AY1173">
        <v>76</v>
      </c>
      <c r="AZ1173">
        <v>56</v>
      </c>
      <c r="BA1173">
        <v>32</v>
      </c>
      <c r="BB1173">
        <v>20</v>
      </c>
      <c r="BC1173">
        <v>36</v>
      </c>
      <c r="BD1173">
        <v>68</v>
      </c>
      <c r="BE1173">
        <v>37</v>
      </c>
      <c r="BF1173">
        <v>80</v>
      </c>
      <c r="BG1173">
        <v>11.29</v>
      </c>
      <c r="BH1173">
        <v>4.3499999999999996</v>
      </c>
      <c r="BI1173">
        <v>1.97</v>
      </c>
      <c r="BJ1173">
        <v>3.67</v>
      </c>
      <c r="BK1173">
        <v>4.08</v>
      </c>
      <c r="BL1173">
        <f>1/Table1[[#This Row],[odds_ft_home_team_win]]+1/Table1[[#This Row],[odds_ft_draw]]+1/Table1[[#This Row],[odds_ft_away_team_win]]-1</f>
        <v>2.5191816446353377E-2</v>
      </c>
      <c r="BM1173">
        <f>Table1[[#This Row],[Margin]]/3</f>
        <v>8.3972721487844595E-3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 t="s">
        <v>109</v>
      </c>
      <c r="BU1173">
        <f>VLOOKUP(Table1[[#This Row],[Reference]],metron,11,FALSE)</f>
        <v>1.5342708579532029</v>
      </c>
      <c r="BV1173">
        <f>VLOOKUP(Table1[[#This Row],[Reference]],metron,12,FALSE)</f>
        <v>0.98593713070196176</v>
      </c>
    </row>
    <row r="1174" spans="1:74" hidden="1" x14ac:dyDescent="0.45">
      <c r="A1174" t="s">
        <v>5409</v>
      </c>
      <c r="B1174">
        <v>1487473200</v>
      </c>
      <c r="C1174" s="3" t="s">
        <v>2568</v>
      </c>
      <c r="D1174" t="s">
        <v>65</v>
      </c>
      <c r="E1174" t="s">
        <v>66</v>
      </c>
      <c r="F1174" t="s">
        <v>2218</v>
      </c>
      <c r="G1174" t="s">
        <v>80</v>
      </c>
      <c r="H1174" t="s">
        <v>66</v>
      </c>
      <c r="I1174">
        <f>MROUND(Table1[[#This Row],[Prob_H]]*100,2)/100</f>
        <v>0.46</v>
      </c>
      <c r="J1174">
        <f>1/Table1[[#This Row],[odds_ft_home_team_win]]-Table1[[#This Row],[Margin/3]]</f>
        <v>0.45657825159687304</v>
      </c>
      <c r="K1174">
        <f>1/Table1[[#This Row],[odds_ft_draw]]-Table1[[#This Row],[Margin/3]]</f>
        <v>0.29086317013189605</v>
      </c>
      <c r="L1174">
        <f>1/Table1[[#This Row],[odds_ft_away_team_win]]-Table1[[#This Row],[Margin/3]]</f>
        <v>0.2525585782712309</v>
      </c>
      <c r="M1174">
        <v>7</v>
      </c>
      <c r="N1174">
        <v>1.85</v>
      </c>
      <c r="O1174">
        <v>0.83</v>
      </c>
      <c r="P1174">
        <v>1.63</v>
      </c>
      <c r="Q1174">
        <v>0.94</v>
      </c>
      <c r="R1174" t="str" cm="1">
        <f t="array" ref="R1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74">
        <v>1</v>
      </c>
      <c r="T1174">
        <v>4</v>
      </c>
      <c r="U1174">
        <v>5</v>
      </c>
      <c r="V1174">
        <v>3</v>
      </c>
      <c r="W1174">
        <v>1</v>
      </c>
      <c r="X1174">
        <v>2</v>
      </c>
      <c r="Y1174">
        <v>26</v>
      </c>
      <c r="Z1174" t="s">
        <v>2569</v>
      </c>
      <c r="AA1174">
        <v>4</v>
      </c>
      <c r="AB1174">
        <v>3</v>
      </c>
      <c r="AC1174">
        <v>4</v>
      </c>
      <c r="AD1174">
        <v>0</v>
      </c>
      <c r="AE1174">
        <v>2</v>
      </c>
      <c r="AF1174">
        <v>0</v>
      </c>
      <c r="AG1174">
        <v>1</v>
      </c>
      <c r="AH1174">
        <v>3</v>
      </c>
      <c r="AI1174">
        <v>1</v>
      </c>
      <c r="AJ1174">
        <v>1</v>
      </c>
      <c r="AK1174">
        <v>12</v>
      </c>
      <c r="AL1174">
        <v>10</v>
      </c>
      <c r="AM1174">
        <v>7</v>
      </c>
      <c r="AN1174">
        <v>7</v>
      </c>
      <c r="AO1174">
        <v>5</v>
      </c>
      <c r="AP1174">
        <v>3</v>
      </c>
      <c r="AQ1174">
        <v>15</v>
      </c>
      <c r="AR1174">
        <v>16</v>
      </c>
      <c r="AS1174">
        <v>54</v>
      </c>
      <c r="AT1174">
        <v>46</v>
      </c>
      <c r="AU1174">
        <v>0</v>
      </c>
      <c r="AV1174">
        <v>0</v>
      </c>
      <c r="AW1174">
        <v>2.48</v>
      </c>
      <c r="AX1174">
        <v>72</v>
      </c>
      <c r="AY1174">
        <v>76</v>
      </c>
      <c r="AZ1174">
        <v>52</v>
      </c>
      <c r="BA1174">
        <v>24</v>
      </c>
      <c r="BB1174">
        <v>8</v>
      </c>
      <c r="BC1174">
        <v>36</v>
      </c>
      <c r="BD1174">
        <v>64</v>
      </c>
      <c r="BE1174">
        <v>40</v>
      </c>
      <c r="BF1174">
        <v>76</v>
      </c>
      <c r="BG1174">
        <v>8.5399999999999991</v>
      </c>
      <c r="BH1174">
        <v>4.75</v>
      </c>
      <c r="BI1174">
        <v>2.15</v>
      </c>
      <c r="BJ1174">
        <v>3.34</v>
      </c>
      <c r="BK1174">
        <v>3.83</v>
      </c>
      <c r="BL1174">
        <f>1/Table1[[#This Row],[odds_ft_home_team_win]]+1/Table1[[#This Row],[odds_ft_draw]]+1/Table1[[#This Row],[odds_ft_away_team_win]]-1</f>
        <v>2.5614082418683237E-2</v>
      </c>
      <c r="BM1174">
        <f>Table1[[#This Row],[Margin]]/3</f>
        <v>8.538027472894413E-3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 t="s">
        <v>2219</v>
      </c>
      <c r="BU1174">
        <f>VLOOKUP(Table1[[#This Row],[Reference]],metron,11,FALSE)</f>
        <v>1.4888836329233679</v>
      </c>
      <c r="BV1174">
        <f>VLOOKUP(Table1[[#This Row],[Reference]],metron,12,FALSE)</f>
        <v>1.0516792809839171</v>
      </c>
    </row>
    <row r="1175" spans="1:74" hidden="1" x14ac:dyDescent="0.45">
      <c r="A1175" t="s">
        <v>5409</v>
      </c>
      <c r="B1175">
        <v>1487473560</v>
      </c>
      <c r="C1175" s="3" t="s">
        <v>2570</v>
      </c>
      <c r="D1175" t="s">
        <v>65</v>
      </c>
      <c r="E1175" t="s">
        <v>66</v>
      </c>
      <c r="F1175" t="s">
        <v>98</v>
      </c>
      <c r="G1175" t="s">
        <v>86</v>
      </c>
      <c r="H1175" t="s">
        <v>66</v>
      </c>
      <c r="I1175">
        <f>MROUND(Table1[[#This Row],[Prob_H]]*100,2)/100</f>
        <v>0.46</v>
      </c>
      <c r="J1175">
        <f>1/Table1[[#This Row],[odds_ft_home_team_win]]-Table1[[#This Row],[Margin/3]]</f>
        <v>0.46548038145338894</v>
      </c>
      <c r="K1175">
        <f>1/Table1[[#This Row],[odds_ft_draw]]-Table1[[#This Row],[Margin/3]]</f>
        <v>0.28916577978333702</v>
      </c>
      <c r="L1175">
        <f>1/Table1[[#This Row],[odds_ft_away_team_win]]-Table1[[#This Row],[Margin/3]]</f>
        <v>0.24535383876327413</v>
      </c>
      <c r="M1175">
        <v>7</v>
      </c>
      <c r="N1175">
        <v>1.46</v>
      </c>
      <c r="O1175">
        <v>1.33</v>
      </c>
      <c r="P1175">
        <v>1.86</v>
      </c>
      <c r="Q1175">
        <v>1.25</v>
      </c>
      <c r="R1175" t="str" cm="1">
        <f t="array" ref="R1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5">
        <v>1</v>
      </c>
      <c r="T1175">
        <v>0</v>
      </c>
      <c r="U1175">
        <v>1</v>
      </c>
      <c r="V1175">
        <v>1</v>
      </c>
      <c r="W1175">
        <v>1</v>
      </c>
      <c r="X1175">
        <v>0</v>
      </c>
      <c r="Y1175">
        <v>30</v>
      </c>
      <c r="AA1175">
        <v>2</v>
      </c>
      <c r="AB1175">
        <v>3</v>
      </c>
      <c r="AC1175">
        <v>2</v>
      </c>
      <c r="AD1175">
        <v>0</v>
      </c>
      <c r="AE1175">
        <v>3</v>
      </c>
      <c r="AF1175">
        <v>1</v>
      </c>
      <c r="AG1175">
        <v>0</v>
      </c>
      <c r="AH1175">
        <v>2</v>
      </c>
      <c r="AI1175">
        <v>2</v>
      </c>
      <c r="AJ1175">
        <v>2</v>
      </c>
      <c r="AK1175">
        <v>9</v>
      </c>
      <c r="AL1175">
        <v>2</v>
      </c>
      <c r="AM1175">
        <v>7</v>
      </c>
      <c r="AN1175">
        <v>0</v>
      </c>
      <c r="AO1175">
        <v>2</v>
      </c>
      <c r="AP1175">
        <v>2</v>
      </c>
      <c r="AQ1175">
        <v>8</v>
      </c>
      <c r="AR1175">
        <v>11</v>
      </c>
      <c r="AS1175">
        <v>42</v>
      </c>
      <c r="AT1175">
        <v>58</v>
      </c>
      <c r="AU1175">
        <v>0</v>
      </c>
      <c r="AV1175">
        <v>0</v>
      </c>
      <c r="AW1175">
        <v>2.71</v>
      </c>
      <c r="AX1175">
        <v>67</v>
      </c>
      <c r="AY1175">
        <v>78</v>
      </c>
      <c r="AZ1175">
        <v>39</v>
      </c>
      <c r="BA1175">
        <v>24</v>
      </c>
      <c r="BB1175">
        <v>18</v>
      </c>
      <c r="BC1175">
        <v>50</v>
      </c>
      <c r="BD1175">
        <v>57</v>
      </c>
      <c r="BE1175">
        <v>49</v>
      </c>
      <c r="BF1175">
        <v>79</v>
      </c>
      <c r="BG1175">
        <v>11.55</v>
      </c>
      <c r="BH1175">
        <v>5.01</v>
      </c>
      <c r="BI1175">
        <v>2.11</v>
      </c>
      <c r="BJ1175">
        <v>3.36</v>
      </c>
      <c r="BK1175">
        <v>3.94</v>
      </c>
      <c r="BL1175">
        <f>1/Table1[[#This Row],[odds_ft_home_team_win]]+1/Table1[[#This Row],[odds_ft_draw]]+1/Table1[[#This Row],[odds_ft_away_team_win]]-1</f>
        <v>2.5359803507131851E-2</v>
      </c>
      <c r="BM1175">
        <f>Table1[[#This Row],[Margin]]/3</f>
        <v>8.4532678357106174E-3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 t="s">
        <v>128</v>
      </c>
      <c r="BU1175">
        <f>VLOOKUP(Table1[[#This Row],[Reference]],metron,11,FALSE)</f>
        <v>1.4888836329233679</v>
      </c>
      <c r="BV1175">
        <f>VLOOKUP(Table1[[#This Row],[Reference]],metron,12,FALSE)</f>
        <v>1.0516792809839171</v>
      </c>
    </row>
    <row r="1176" spans="1:74" hidden="1" x14ac:dyDescent="0.45">
      <c r="A1176" t="s">
        <v>5409</v>
      </c>
      <c r="B1176">
        <v>1487541600</v>
      </c>
      <c r="C1176" s="3" t="s">
        <v>2574</v>
      </c>
      <c r="D1176" t="s">
        <v>65</v>
      </c>
      <c r="E1176" t="s">
        <v>66</v>
      </c>
      <c r="F1176" t="s">
        <v>73</v>
      </c>
      <c r="G1176" t="s">
        <v>67</v>
      </c>
      <c r="H1176" t="s">
        <v>66</v>
      </c>
      <c r="I1176">
        <f>MROUND(Table1[[#This Row],[Prob_H]]*100,2)/100</f>
        <v>0.44</v>
      </c>
      <c r="J1176">
        <f>1/Table1[[#This Row],[odds_ft_home_team_win]]-Table1[[#This Row],[Margin/3]]</f>
        <v>0.44219534707496339</v>
      </c>
      <c r="K1176">
        <f>1/Table1[[#This Row],[odds_ft_draw]]-Table1[[#This Row],[Margin/3]]</f>
        <v>0.28673014736197611</v>
      </c>
      <c r="L1176">
        <f>1/Table1[[#This Row],[odds_ft_away_team_win]]-Table1[[#This Row],[Margin/3]]</f>
        <v>0.27107450556306045</v>
      </c>
      <c r="M1176">
        <v>7</v>
      </c>
      <c r="N1176">
        <v>1</v>
      </c>
      <c r="O1176">
        <v>0.36</v>
      </c>
      <c r="P1176">
        <v>1.06</v>
      </c>
      <c r="Q1176">
        <v>0.53</v>
      </c>
      <c r="R1176" t="str" cm="1">
        <f t="array" ref="R1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6">
        <v>3</v>
      </c>
      <c r="T1176">
        <v>0</v>
      </c>
      <c r="U1176">
        <v>3</v>
      </c>
      <c r="V1176">
        <v>1</v>
      </c>
      <c r="W1176">
        <v>1</v>
      </c>
      <c r="X1176">
        <v>0</v>
      </c>
      <c r="Y1176" t="s">
        <v>2575</v>
      </c>
      <c r="AA1176">
        <v>3</v>
      </c>
      <c r="AB1176">
        <v>2</v>
      </c>
      <c r="AC1176">
        <v>1</v>
      </c>
      <c r="AD1176">
        <v>0</v>
      </c>
      <c r="AE1176">
        <v>4</v>
      </c>
      <c r="AF1176">
        <v>0</v>
      </c>
      <c r="AG1176">
        <v>0</v>
      </c>
      <c r="AH1176">
        <v>1</v>
      </c>
      <c r="AI1176">
        <v>1</v>
      </c>
      <c r="AJ1176">
        <v>3</v>
      </c>
      <c r="AK1176">
        <v>9</v>
      </c>
      <c r="AL1176">
        <v>6</v>
      </c>
      <c r="AM1176">
        <v>6</v>
      </c>
      <c r="AN1176">
        <v>2</v>
      </c>
      <c r="AO1176">
        <v>3</v>
      </c>
      <c r="AP1176">
        <v>4</v>
      </c>
      <c r="AQ1176">
        <v>19</v>
      </c>
      <c r="AR1176">
        <v>16</v>
      </c>
      <c r="AS1176">
        <v>47</v>
      </c>
      <c r="AT1176">
        <v>53</v>
      </c>
      <c r="AU1176">
        <v>0</v>
      </c>
      <c r="AV1176">
        <v>0</v>
      </c>
      <c r="AW1176">
        <v>2.2799999999999998</v>
      </c>
      <c r="AX1176">
        <v>34</v>
      </c>
      <c r="AY1176">
        <v>69</v>
      </c>
      <c r="AZ1176">
        <v>30</v>
      </c>
      <c r="BA1176">
        <v>26</v>
      </c>
      <c r="BB1176">
        <v>17</v>
      </c>
      <c r="BC1176">
        <v>30</v>
      </c>
      <c r="BD1176">
        <v>52</v>
      </c>
      <c r="BE1176">
        <v>39</v>
      </c>
      <c r="BF1176">
        <v>78</v>
      </c>
      <c r="BG1176">
        <v>10.8</v>
      </c>
      <c r="BH1176">
        <v>4.26</v>
      </c>
      <c r="BI1176">
        <v>2.2200000000000002</v>
      </c>
      <c r="BJ1176">
        <v>3.39</v>
      </c>
      <c r="BK1176">
        <v>3.58</v>
      </c>
      <c r="BL1176">
        <f>1/Table1[[#This Row],[odds_ft_home_team_win]]+1/Table1[[#This Row],[odds_ft_draw]]+1/Table1[[#This Row],[odds_ft_away_team_win]]-1</f>
        <v>2.4765310126461104E-2</v>
      </c>
      <c r="BM1176">
        <f>Table1[[#This Row],[Margin]]/3</f>
        <v>8.2551033754870353E-3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 t="s">
        <v>126</v>
      </c>
      <c r="BU1176">
        <f>VLOOKUP(Table1[[#This Row],[Reference]],metron,11,FALSE)</f>
        <v>1.4140979689366791</v>
      </c>
      <c r="BV1176">
        <f>VLOOKUP(Table1[[#This Row],[Reference]],metron,12,FALSE)</f>
        <v>1.0666666666666671</v>
      </c>
    </row>
    <row r="1177" spans="1:74" hidden="1" x14ac:dyDescent="0.45">
      <c r="A1177" t="s">
        <v>5408</v>
      </c>
      <c r="B1177">
        <v>1503712800</v>
      </c>
      <c r="C1177" s="3" t="s">
        <v>2822</v>
      </c>
      <c r="D1177" t="s">
        <v>65</v>
      </c>
      <c r="E1177" t="s">
        <v>66</v>
      </c>
      <c r="F1177" t="s">
        <v>72</v>
      </c>
      <c r="G1177" t="s">
        <v>103</v>
      </c>
      <c r="H1177" t="s">
        <v>66</v>
      </c>
      <c r="I1177">
        <f>MROUND(Table1[[#This Row],[Prob_H]]*100,2)/100</f>
        <v>0.4</v>
      </c>
      <c r="J1177">
        <f>1/Table1[[#This Row],[odds_ft_home_team_win]]-Table1[[#This Row],[Margin/3]]</f>
        <v>0.39170715905409786</v>
      </c>
      <c r="K1177">
        <f>1/Table1[[#This Row],[odds_ft_draw]]-Table1[[#This Row],[Margin/3]]</f>
        <v>0.28325234855847098</v>
      </c>
      <c r="L1177">
        <f>1/Table1[[#This Row],[odds_ft_away_team_win]]-Table1[[#This Row],[Margin/3]]</f>
        <v>0.32504049238743116</v>
      </c>
      <c r="M1177">
        <v>7</v>
      </c>
      <c r="N1177">
        <v>1</v>
      </c>
      <c r="O1177">
        <v>1</v>
      </c>
      <c r="P1177">
        <v>1.84</v>
      </c>
      <c r="Q1177">
        <v>0.88</v>
      </c>
      <c r="R1177" t="str" cm="1">
        <f t="array" ref="R1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7">
        <v>2</v>
      </c>
      <c r="T1177">
        <v>1</v>
      </c>
      <c r="U1177">
        <v>3</v>
      </c>
      <c r="V1177">
        <v>1</v>
      </c>
      <c r="W1177">
        <v>1</v>
      </c>
      <c r="X1177">
        <v>0</v>
      </c>
      <c r="Y1177" t="s">
        <v>2823</v>
      </c>
      <c r="Z1177">
        <v>64</v>
      </c>
      <c r="AA1177">
        <v>5</v>
      </c>
      <c r="AB1177">
        <v>1</v>
      </c>
      <c r="AC1177">
        <v>4</v>
      </c>
      <c r="AD1177">
        <v>0</v>
      </c>
      <c r="AE1177">
        <v>1</v>
      </c>
      <c r="AF1177">
        <v>1</v>
      </c>
      <c r="AG1177">
        <v>1</v>
      </c>
      <c r="AH1177">
        <v>3</v>
      </c>
      <c r="AI1177">
        <v>1</v>
      </c>
      <c r="AJ1177">
        <v>1</v>
      </c>
      <c r="AK1177">
        <v>16</v>
      </c>
      <c r="AL1177">
        <v>4</v>
      </c>
      <c r="AM1177">
        <v>6</v>
      </c>
      <c r="AN1177">
        <v>4</v>
      </c>
      <c r="AO1177">
        <v>10</v>
      </c>
      <c r="AP1177">
        <v>0</v>
      </c>
      <c r="AQ1177">
        <v>19</v>
      </c>
      <c r="AR1177">
        <v>12</v>
      </c>
      <c r="AS1177">
        <v>60</v>
      </c>
      <c r="AT1177">
        <v>40</v>
      </c>
      <c r="AU1177">
        <v>0</v>
      </c>
      <c r="AV1177">
        <v>0</v>
      </c>
      <c r="AW1177">
        <v>2.67</v>
      </c>
      <c r="AX1177">
        <v>34</v>
      </c>
      <c r="AY1177">
        <v>84</v>
      </c>
      <c r="AZ1177">
        <v>50</v>
      </c>
      <c r="BA1177">
        <v>17</v>
      </c>
      <c r="BB1177">
        <v>17</v>
      </c>
      <c r="BC1177">
        <v>33</v>
      </c>
      <c r="BD1177">
        <v>84</v>
      </c>
      <c r="BE1177">
        <v>33</v>
      </c>
      <c r="BF1177">
        <v>50</v>
      </c>
      <c r="BG1177">
        <v>9</v>
      </c>
      <c r="BH1177">
        <v>5.34</v>
      </c>
      <c r="BI1177">
        <v>2.5</v>
      </c>
      <c r="BJ1177">
        <v>3.43</v>
      </c>
      <c r="BK1177">
        <v>3</v>
      </c>
      <c r="BL1177">
        <f>1/Table1[[#This Row],[odds_ft_home_team_win]]+1/Table1[[#This Row],[odds_ft_draw]]+1/Table1[[#This Row],[odds_ft_away_team_win]]-1</f>
        <v>2.4878522837706418E-2</v>
      </c>
      <c r="BM1177">
        <f>Table1[[#This Row],[Margin]]/3</f>
        <v>8.2928409459021388E-3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 t="s">
        <v>75</v>
      </c>
      <c r="BU1177">
        <f>VLOOKUP(Table1[[#This Row],[Reference]],metron,11,FALSE)</f>
        <v>1.344038264434575</v>
      </c>
      <c r="BV1177">
        <f>VLOOKUP(Table1[[#This Row],[Reference]],metron,12,FALSE)</f>
        <v>1.1515772691037469</v>
      </c>
    </row>
    <row r="1178" spans="1:74" hidden="1" x14ac:dyDescent="0.45">
      <c r="A1178" t="s">
        <v>5408</v>
      </c>
      <c r="B1178">
        <v>1503784800</v>
      </c>
      <c r="C1178" s="3" t="s">
        <v>2824</v>
      </c>
      <c r="D1178" t="s">
        <v>65</v>
      </c>
      <c r="E1178" t="s">
        <v>66</v>
      </c>
      <c r="F1178" t="s">
        <v>77</v>
      </c>
      <c r="G1178" t="s">
        <v>85</v>
      </c>
      <c r="H1178" t="s">
        <v>66</v>
      </c>
      <c r="I1178">
        <f>MROUND(Table1[[#This Row],[Prob_H]]*100,2)/100</f>
        <v>0.34</v>
      </c>
      <c r="J1178">
        <f>1/Table1[[#This Row],[odds_ft_home_team_win]]-Table1[[#This Row],[Margin/3]]</f>
        <v>0.3437567647648736</v>
      </c>
      <c r="K1178">
        <f>1/Table1[[#This Row],[odds_ft_draw]]-Table1[[#This Row],[Margin/3]]</f>
        <v>0.29559545648969054</v>
      </c>
      <c r="L1178">
        <f>1/Table1[[#This Row],[odds_ft_away_team_win]]-Table1[[#This Row],[Margin/3]]</f>
        <v>0.36064777874543591</v>
      </c>
      <c r="M1178">
        <v>7</v>
      </c>
      <c r="N1178">
        <v>1.67</v>
      </c>
      <c r="O1178">
        <v>2.33</v>
      </c>
      <c r="P1178">
        <v>1.44</v>
      </c>
      <c r="Q1178">
        <v>1.62</v>
      </c>
      <c r="R1178" t="str" cm="1">
        <f t="array" ref="R1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78">
        <v>1</v>
      </c>
      <c r="T1178">
        <v>1</v>
      </c>
      <c r="U1178">
        <v>2</v>
      </c>
      <c r="V1178">
        <v>0</v>
      </c>
      <c r="W1178">
        <v>0</v>
      </c>
      <c r="X1178">
        <v>0</v>
      </c>
      <c r="Y1178">
        <v>52</v>
      </c>
      <c r="Z1178">
        <v>83</v>
      </c>
      <c r="AA1178">
        <v>4</v>
      </c>
      <c r="AB1178">
        <v>7</v>
      </c>
      <c r="AC1178">
        <v>4</v>
      </c>
      <c r="AD1178">
        <v>0</v>
      </c>
      <c r="AE1178">
        <v>4</v>
      </c>
      <c r="AF1178">
        <v>0</v>
      </c>
      <c r="AG1178">
        <v>4</v>
      </c>
      <c r="AH1178">
        <v>0</v>
      </c>
      <c r="AI1178">
        <v>3</v>
      </c>
      <c r="AJ1178">
        <v>1</v>
      </c>
      <c r="AK1178">
        <v>12</v>
      </c>
      <c r="AL1178">
        <v>12</v>
      </c>
      <c r="AM1178">
        <v>7</v>
      </c>
      <c r="AN1178">
        <v>5</v>
      </c>
      <c r="AO1178">
        <v>5</v>
      </c>
      <c r="AP1178">
        <v>7</v>
      </c>
      <c r="AQ1178">
        <v>8</v>
      </c>
      <c r="AR1178">
        <v>15</v>
      </c>
      <c r="AS1178">
        <v>46</v>
      </c>
      <c r="AT1178">
        <v>54</v>
      </c>
      <c r="AU1178">
        <v>0</v>
      </c>
      <c r="AV1178">
        <v>0</v>
      </c>
      <c r="AW1178">
        <v>1.84</v>
      </c>
      <c r="AX1178">
        <v>50</v>
      </c>
      <c r="AY1178">
        <v>67</v>
      </c>
      <c r="AZ1178">
        <v>50</v>
      </c>
      <c r="BA1178">
        <v>0</v>
      </c>
      <c r="BB1178">
        <v>0</v>
      </c>
      <c r="BC1178">
        <v>33</v>
      </c>
      <c r="BD1178">
        <v>67</v>
      </c>
      <c r="BE1178">
        <v>17</v>
      </c>
      <c r="BF1178">
        <v>67</v>
      </c>
      <c r="BG1178">
        <v>9.33</v>
      </c>
      <c r="BH1178">
        <v>6.34</v>
      </c>
      <c r="BI1178">
        <v>2.84</v>
      </c>
      <c r="BJ1178">
        <v>3.29</v>
      </c>
      <c r="BK1178">
        <v>2.71</v>
      </c>
      <c r="BL1178">
        <f>1/Table1[[#This Row],[odds_ft_home_team_win]]+1/Table1[[#This Row],[odds_ft_draw]]+1/Table1[[#This Row],[odds_ft_away_team_win]]-1</f>
        <v>2.5067733874393427E-2</v>
      </c>
      <c r="BM1178">
        <f>Table1[[#This Row],[Margin]]/3</f>
        <v>8.3559112914644764E-3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 t="s">
        <v>79</v>
      </c>
      <c r="BU1178">
        <f>VLOOKUP(Table1[[#This Row],[Reference]],metron,11,FALSE)</f>
        <v>1.228921489601805</v>
      </c>
      <c r="BV1178">
        <f>VLOOKUP(Table1[[#This Row],[Reference]],metron,12,FALSE)</f>
        <v>1.2940512655166849</v>
      </c>
    </row>
    <row r="1179" spans="1:74" hidden="1" x14ac:dyDescent="0.45">
      <c r="A1179" t="s">
        <v>5408</v>
      </c>
      <c r="B1179">
        <v>1503792000</v>
      </c>
      <c r="C1179" s="3" t="s">
        <v>2825</v>
      </c>
      <c r="D1179" t="s">
        <v>65</v>
      </c>
      <c r="E1179" t="s">
        <v>66</v>
      </c>
      <c r="F1179" t="s">
        <v>68</v>
      </c>
      <c r="G1179" t="s">
        <v>2738</v>
      </c>
      <c r="H1179" t="s">
        <v>66</v>
      </c>
      <c r="I1179">
        <f>MROUND(Table1[[#This Row],[Prob_H]]*100,2)/100</f>
        <v>0.66</v>
      </c>
      <c r="J1179">
        <f>1/Table1[[#This Row],[odds_ft_home_team_win]]-Table1[[#This Row],[Margin/3]]</f>
        <v>0.66302699873080784</v>
      </c>
      <c r="K1179">
        <f>1/Table1[[#This Row],[odds_ft_draw]]-Table1[[#This Row],[Margin/3]]</f>
        <v>0.21263661100987205</v>
      </c>
      <c r="L1179">
        <f>1/Table1[[#This Row],[odds_ft_away_team_win]]-Table1[[#This Row],[Margin/3]]</f>
        <v>0.1243363902593202</v>
      </c>
      <c r="M1179">
        <v>7</v>
      </c>
      <c r="N1179">
        <v>2.33</v>
      </c>
      <c r="O1179">
        <v>1.33</v>
      </c>
      <c r="P1179">
        <v>2.4300000000000002</v>
      </c>
      <c r="Q1179">
        <v>0.82</v>
      </c>
      <c r="R1179" t="str" cm="1">
        <f t="array" ref="R1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79">
        <v>3</v>
      </c>
      <c r="T1179">
        <v>2</v>
      </c>
      <c r="U1179">
        <v>5</v>
      </c>
      <c r="V1179">
        <v>2</v>
      </c>
      <c r="W1179">
        <v>1</v>
      </c>
      <c r="X1179">
        <v>1</v>
      </c>
      <c r="Y1179" t="s">
        <v>2826</v>
      </c>
      <c r="Z1179" t="s">
        <v>2827</v>
      </c>
      <c r="AA1179">
        <v>6</v>
      </c>
      <c r="AB1179">
        <v>4</v>
      </c>
      <c r="AC1179">
        <v>2</v>
      </c>
      <c r="AD1179">
        <v>0</v>
      </c>
      <c r="AE1179">
        <v>3</v>
      </c>
      <c r="AF1179">
        <v>1</v>
      </c>
      <c r="AG1179">
        <v>0</v>
      </c>
      <c r="AH1179">
        <v>2</v>
      </c>
      <c r="AI1179">
        <v>1</v>
      </c>
      <c r="AJ1179">
        <v>3</v>
      </c>
      <c r="AK1179">
        <v>13</v>
      </c>
      <c r="AL1179">
        <v>12</v>
      </c>
      <c r="AM1179">
        <v>8</v>
      </c>
      <c r="AN1179">
        <v>4</v>
      </c>
      <c r="AO1179">
        <v>5</v>
      </c>
      <c r="AP1179">
        <v>8</v>
      </c>
      <c r="AQ1179">
        <v>7</v>
      </c>
      <c r="AR1179">
        <v>16</v>
      </c>
      <c r="AS1179">
        <v>59</v>
      </c>
      <c r="AT1179">
        <v>41</v>
      </c>
      <c r="AU1179">
        <v>0</v>
      </c>
      <c r="AV1179">
        <v>0</v>
      </c>
      <c r="AW1179">
        <v>2.84</v>
      </c>
      <c r="AX1179">
        <v>33</v>
      </c>
      <c r="AY1179">
        <v>100</v>
      </c>
      <c r="AZ1179">
        <v>33</v>
      </c>
      <c r="BA1179">
        <v>33</v>
      </c>
      <c r="BB1179">
        <v>17</v>
      </c>
      <c r="BC1179">
        <v>17</v>
      </c>
      <c r="BD1179">
        <v>67</v>
      </c>
      <c r="BE1179">
        <v>67</v>
      </c>
      <c r="BF1179">
        <v>100</v>
      </c>
      <c r="BG1179">
        <v>9.67</v>
      </c>
      <c r="BH1179">
        <v>4.33</v>
      </c>
      <c r="BI1179">
        <v>1.49</v>
      </c>
      <c r="BJ1179">
        <v>4.53</v>
      </c>
      <c r="BK1179">
        <v>7.55</v>
      </c>
      <c r="BL1179">
        <f>1/Table1[[#This Row],[odds_ft_home_team_win]]+1/Table1[[#This Row],[odds_ft_draw]]+1/Table1[[#This Row],[odds_ft_away_team_win]]-1</f>
        <v>2.4341822599522889E-2</v>
      </c>
      <c r="BM1179">
        <f>Table1[[#This Row],[Margin]]/3</f>
        <v>8.1139408665076296E-3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 t="s">
        <v>116</v>
      </c>
      <c r="BU1179">
        <f>VLOOKUP(Table1[[#This Row],[Reference]],metron,11,FALSE)</f>
        <v>2.089675030851502</v>
      </c>
      <c r="BV1179">
        <f>VLOOKUP(Table1[[#This Row],[Reference]],metron,12,FALSE)</f>
        <v>0.8354586589880707</v>
      </c>
    </row>
    <row r="1180" spans="1:74" hidden="1" x14ac:dyDescent="0.45">
      <c r="A1180" t="s">
        <v>5408</v>
      </c>
      <c r="B1180">
        <v>1503792360</v>
      </c>
      <c r="C1180" s="3" t="s">
        <v>2828</v>
      </c>
      <c r="D1180" t="s">
        <v>65</v>
      </c>
      <c r="E1180" t="s">
        <v>66</v>
      </c>
      <c r="F1180" t="s">
        <v>81</v>
      </c>
      <c r="G1180" t="s">
        <v>88</v>
      </c>
      <c r="H1180" t="s">
        <v>66</v>
      </c>
      <c r="I1180">
        <f>MROUND(Table1[[#This Row],[Prob_H]]*100,2)/100</f>
        <v>0.46</v>
      </c>
      <c r="J1180">
        <f>1/Table1[[#This Row],[odds_ft_home_team_win]]-Table1[[#This Row],[Margin/3]]</f>
        <v>0.45666948950122677</v>
      </c>
      <c r="K1180">
        <f>1/Table1[[#This Row],[odds_ft_draw]]-Table1[[#This Row],[Margin/3]]</f>
        <v>0.27166525524938651</v>
      </c>
      <c r="L1180">
        <f>1/Table1[[#This Row],[odds_ft_away_team_win]]-Table1[[#This Row],[Margin/3]]</f>
        <v>0.27166525524938651</v>
      </c>
      <c r="M1180">
        <v>7</v>
      </c>
      <c r="N1180">
        <v>0.33</v>
      </c>
      <c r="O1180">
        <v>0.67</v>
      </c>
      <c r="P1180">
        <v>1.44</v>
      </c>
      <c r="Q1180">
        <v>1.1000000000000001</v>
      </c>
      <c r="R1180" t="str" cm="1">
        <f t="array" ref="R1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80">
        <v>1</v>
      </c>
      <c r="T1180">
        <v>2</v>
      </c>
      <c r="U1180">
        <v>3</v>
      </c>
      <c r="V1180">
        <v>2</v>
      </c>
      <c r="W1180">
        <v>0</v>
      </c>
      <c r="X1180">
        <v>2</v>
      </c>
      <c r="Y1180">
        <v>59</v>
      </c>
      <c r="Z1180" t="s">
        <v>2829</v>
      </c>
      <c r="AA1180">
        <v>8</v>
      </c>
      <c r="AB1180">
        <v>3</v>
      </c>
      <c r="AC1180">
        <v>3</v>
      </c>
      <c r="AD1180">
        <v>1</v>
      </c>
      <c r="AE1180">
        <v>2</v>
      </c>
      <c r="AF1180">
        <v>0</v>
      </c>
      <c r="AG1180">
        <v>2</v>
      </c>
      <c r="AH1180">
        <v>2</v>
      </c>
      <c r="AI1180">
        <v>2</v>
      </c>
      <c r="AJ1180">
        <v>0</v>
      </c>
      <c r="AK1180">
        <v>12</v>
      </c>
      <c r="AL1180">
        <v>14</v>
      </c>
      <c r="AM1180">
        <v>3</v>
      </c>
      <c r="AN1180">
        <v>5</v>
      </c>
      <c r="AO1180">
        <v>9</v>
      </c>
      <c r="AP1180">
        <v>9</v>
      </c>
      <c r="AQ1180">
        <v>17</v>
      </c>
      <c r="AR1180">
        <v>13</v>
      </c>
      <c r="AS1180">
        <v>53</v>
      </c>
      <c r="AT1180">
        <v>47</v>
      </c>
      <c r="AU1180">
        <v>0</v>
      </c>
      <c r="AV1180">
        <v>0</v>
      </c>
      <c r="AW1180">
        <v>3</v>
      </c>
      <c r="AX1180">
        <v>67</v>
      </c>
      <c r="AY1180">
        <v>100</v>
      </c>
      <c r="AZ1180">
        <v>67</v>
      </c>
      <c r="BA1180">
        <v>33</v>
      </c>
      <c r="BB1180">
        <v>0</v>
      </c>
      <c r="BC1180">
        <v>67</v>
      </c>
      <c r="BD1180">
        <v>100</v>
      </c>
      <c r="BE1180">
        <v>34</v>
      </c>
      <c r="BF1180">
        <v>67</v>
      </c>
      <c r="BG1180">
        <v>10.33</v>
      </c>
      <c r="BH1180">
        <v>5.66</v>
      </c>
      <c r="BI1180">
        <v>2.15</v>
      </c>
      <c r="BJ1180">
        <v>3.57</v>
      </c>
      <c r="BK1180">
        <v>3.57</v>
      </c>
      <c r="BL1180">
        <f>1/Table1[[#This Row],[odds_ft_home_team_win]]+1/Table1[[#This Row],[odds_ft_draw]]+1/Table1[[#This Row],[odds_ft_away_team_win]]-1</f>
        <v>2.5340368705621952E-2</v>
      </c>
      <c r="BM1180">
        <f>Table1[[#This Row],[Margin]]/3</f>
        <v>8.44678956854065E-3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 t="s">
        <v>109</v>
      </c>
      <c r="BU1180">
        <f>VLOOKUP(Table1[[#This Row],[Reference]],metron,11,FALSE)</f>
        <v>1.4888836329233679</v>
      </c>
      <c r="BV1180">
        <f>VLOOKUP(Table1[[#This Row],[Reference]],metron,12,FALSE)</f>
        <v>1.0516792809839171</v>
      </c>
    </row>
    <row r="1181" spans="1:74" hidden="1" x14ac:dyDescent="0.45">
      <c r="A1181" t="s">
        <v>5408</v>
      </c>
      <c r="B1181">
        <v>1503795600</v>
      </c>
      <c r="C1181" s="3" t="s">
        <v>2830</v>
      </c>
      <c r="D1181" t="s">
        <v>65</v>
      </c>
      <c r="E1181" t="s">
        <v>66</v>
      </c>
      <c r="F1181" t="s">
        <v>78</v>
      </c>
      <c r="G1181" t="s">
        <v>86</v>
      </c>
      <c r="H1181" t="s">
        <v>66</v>
      </c>
      <c r="I1181">
        <f>MROUND(Table1[[#This Row],[Prob_H]]*100,2)/100</f>
        <v>0.32</v>
      </c>
      <c r="J1181">
        <f>1/Table1[[#This Row],[odds_ft_home_team_win]]-Table1[[#This Row],[Margin/3]]</f>
        <v>0.32077958760945297</v>
      </c>
      <c r="K1181">
        <f>1/Table1[[#This Row],[odds_ft_draw]]-Table1[[#This Row],[Margin/3]]</f>
        <v>0.28252989360700498</v>
      </c>
      <c r="L1181">
        <f>1/Table1[[#This Row],[odds_ft_away_team_win]]-Table1[[#This Row],[Margin/3]]</f>
        <v>0.396690518783542</v>
      </c>
      <c r="M1181">
        <v>7</v>
      </c>
      <c r="N1181">
        <v>0.67</v>
      </c>
      <c r="O1181">
        <v>3</v>
      </c>
      <c r="P1181">
        <v>1.5</v>
      </c>
      <c r="Q1181">
        <v>1.48</v>
      </c>
      <c r="R1181" t="str" cm="1">
        <f t="array" ref="R1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1">
        <v>2</v>
      </c>
      <c r="T1181">
        <v>0</v>
      </c>
      <c r="U1181">
        <v>2</v>
      </c>
      <c r="V1181">
        <v>1</v>
      </c>
      <c r="W1181">
        <v>1</v>
      </c>
      <c r="X1181">
        <v>0</v>
      </c>
      <c r="Y1181" t="s">
        <v>2831</v>
      </c>
      <c r="AA1181">
        <v>3</v>
      </c>
      <c r="AB1181">
        <v>5</v>
      </c>
      <c r="AC1181">
        <v>1</v>
      </c>
      <c r="AD1181">
        <v>0</v>
      </c>
      <c r="AE1181">
        <v>4</v>
      </c>
      <c r="AF1181">
        <v>0</v>
      </c>
      <c r="AG1181">
        <v>0</v>
      </c>
      <c r="AH1181">
        <v>1</v>
      </c>
      <c r="AI1181">
        <v>2</v>
      </c>
      <c r="AJ1181">
        <v>2</v>
      </c>
      <c r="AK1181">
        <v>15</v>
      </c>
      <c r="AL1181">
        <v>17</v>
      </c>
      <c r="AM1181">
        <v>9</v>
      </c>
      <c r="AN1181">
        <v>7</v>
      </c>
      <c r="AO1181">
        <v>6</v>
      </c>
      <c r="AP1181">
        <v>10</v>
      </c>
      <c r="AQ1181">
        <v>18</v>
      </c>
      <c r="AR1181">
        <v>16</v>
      </c>
      <c r="AS1181">
        <v>36</v>
      </c>
      <c r="AT1181">
        <v>64</v>
      </c>
      <c r="AU1181">
        <v>0</v>
      </c>
      <c r="AV1181">
        <v>0</v>
      </c>
      <c r="AW1181">
        <v>2.17</v>
      </c>
      <c r="AX1181">
        <v>50</v>
      </c>
      <c r="AY1181">
        <v>67</v>
      </c>
      <c r="AZ1181">
        <v>33</v>
      </c>
      <c r="BA1181">
        <v>17</v>
      </c>
      <c r="BB1181">
        <v>17</v>
      </c>
      <c r="BC1181">
        <v>33</v>
      </c>
      <c r="BD1181">
        <v>67</v>
      </c>
      <c r="BE1181">
        <v>0</v>
      </c>
      <c r="BF1181">
        <v>67</v>
      </c>
      <c r="BG1181">
        <v>8.67</v>
      </c>
      <c r="BH1181">
        <v>6.33</v>
      </c>
      <c r="BI1181">
        <v>3.04</v>
      </c>
      <c r="BJ1181">
        <v>3.44</v>
      </c>
      <c r="BK1181">
        <v>2.4700000000000002</v>
      </c>
      <c r="BL1181">
        <f>1/Table1[[#This Row],[odds_ft_home_team_win]]+1/Table1[[#This Row],[odds_ft_draw]]+1/Table1[[#This Row],[odds_ft_away_team_win]]-1</f>
        <v>2.4503342434799125E-2</v>
      </c>
      <c r="BM1181">
        <f>Table1[[#This Row],[Margin]]/3</f>
        <v>8.1677808115997088E-3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 t="s">
        <v>106</v>
      </c>
      <c r="BU1181">
        <f>VLOOKUP(Table1[[#This Row],[Reference]],metron,11,FALSE)</f>
        <v>1.210167055864918</v>
      </c>
      <c r="BV1181">
        <f>VLOOKUP(Table1[[#This Row],[Reference]],metron,12,FALSE)</f>
        <v>1.3211783725525419</v>
      </c>
    </row>
    <row r="1182" spans="1:74" hidden="1" x14ac:dyDescent="0.45">
      <c r="A1182" t="s">
        <v>5408</v>
      </c>
      <c r="B1182">
        <v>1503799200</v>
      </c>
      <c r="C1182" s="3" t="s">
        <v>2832</v>
      </c>
      <c r="D1182" t="s">
        <v>65</v>
      </c>
      <c r="E1182" t="s">
        <v>66</v>
      </c>
      <c r="F1182" t="s">
        <v>2218</v>
      </c>
      <c r="G1182" t="s">
        <v>93</v>
      </c>
      <c r="H1182" t="s">
        <v>66</v>
      </c>
      <c r="I1182">
        <f>MROUND(Table1[[#This Row],[Prob_H]]*100,2)/100</f>
        <v>0.3</v>
      </c>
      <c r="J1182">
        <f>1/Table1[[#This Row],[odds_ft_home_team_win]]-Table1[[#This Row],[Margin/3]]</f>
        <v>0.29128958745771677</v>
      </c>
      <c r="K1182">
        <f>1/Table1[[#This Row],[odds_ft_draw]]-Table1[[#This Row],[Margin/3]]</f>
        <v>0.29309320913003478</v>
      </c>
      <c r="L1182">
        <f>1/Table1[[#This Row],[odds_ft_away_team_win]]-Table1[[#This Row],[Margin/3]]</f>
        <v>0.41561720341224839</v>
      </c>
      <c r="M1182">
        <v>7</v>
      </c>
      <c r="N1182">
        <v>1.33</v>
      </c>
      <c r="O1182">
        <v>1</v>
      </c>
      <c r="P1182">
        <v>1.35</v>
      </c>
      <c r="Q1182">
        <v>0.83</v>
      </c>
      <c r="R1182" t="str" cm="1">
        <f t="array" ref="R1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2">
        <v>2</v>
      </c>
      <c r="T1182">
        <v>1</v>
      </c>
      <c r="U1182">
        <v>3</v>
      </c>
      <c r="V1182">
        <v>2</v>
      </c>
      <c r="W1182">
        <v>1</v>
      </c>
      <c r="X1182">
        <v>1</v>
      </c>
      <c r="Y1182" t="s">
        <v>2577</v>
      </c>
      <c r="Z1182">
        <v>28</v>
      </c>
      <c r="AA1182">
        <v>4</v>
      </c>
      <c r="AB1182">
        <v>3</v>
      </c>
      <c r="AC1182">
        <v>3</v>
      </c>
      <c r="AD1182">
        <v>0</v>
      </c>
      <c r="AE1182">
        <v>1</v>
      </c>
      <c r="AF1182">
        <v>0</v>
      </c>
      <c r="AG1182">
        <v>2</v>
      </c>
      <c r="AH1182">
        <v>1</v>
      </c>
      <c r="AI1182">
        <v>1</v>
      </c>
      <c r="AJ1182">
        <v>0</v>
      </c>
      <c r="AK1182">
        <v>14</v>
      </c>
      <c r="AL1182">
        <v>10</v>
      </c>
      <c r="AM1182">
        <v>5</v>
      </c>
      <c r="AN1182">
        <v>4</v>
      </c>
      <c r="AO1182">
        <v>9</v>
      </c>
      <c r="AP1182">
        <v>6</v>
      </c>
      <c r="AQ1182">
        <v>19</v>
      </c>
      <c r="AR1182">
        <v>9</v>
      </c>
      <c r="AS1182">
        <v>56</v>
      </c>
      <c r="AT1182">
        <v>44</v>
      </c>
      <c r="AU1182">
        <v>0</v>
      </c>
      <c r="AV1182">
        <v>0</v>
      </c>
      <c r="AW1182">
        <v>2.84</v>
      </c>
      <c r="AX1182">
        <v>50</v>
      </c>
      <c r="AY1182">
        <v>84</v>
      </c>
      <c r="AZ1182">
        <v>67</v>
      </c>
      <c r="BA1182">
        <v>17</v>
      </c>
      <c r="BB1182">
        <v>17</v>
      </c>
      <c r="BC1182">
        <v>34</v>
      </c>
      <c r="BD1182">
        <v>67</v>
      </c>
      <c r="BE1182">
        <v>67</v>
      </c>
      <c r="BF1182">
        <v>84</v>
      </c>
      <c r="BG1182">
        <v>6.33</v>
      </c>
      <c r="BH1182">
        <v>5.66</v>
      </c>
      <c r="BI1182">
        <v>3.34</v>
      </c>
      <c r="BJ1182">
        <v>3.32</v>
      </c>
      <c r="BK1182">
        <v>2.36</v>
      </c>
      <c r="BL1182">
        <f>1/Table1[[#This Row],[odds_ft_home_team_win]]+1/Table1[[#This Row],[odds_ft_draw]]+1/Table1[[#This Row],[odds_ft_away_team_win]]-1</f>
        <v>2.4334830441220978E-2</v>
      </c>
      <c r="BM1182">
        <f>Table1[[#This Row],[Margin]]/3</f>
        <v>8.1116101470736588E-3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 t="s">
        <v>2219</v>
      </c>
      <c r="BU1182">
        <f>VLOOKUP(Table1[[#This Row],[Reference]],metron,11,FALSE)</f>
        <v>1.1805091283106199</v>
      </c>
      <c r="BV1182">
        <f>VLOOKUP(Table1[[#This Row],[Reference]],metron,12,FALSE)</f>
        <v>1.3921316533813319</v>
      </c>
    </row>
    <row r="1183" spans="1:74" hidden="1" x14ac:dyDescent="0.45">
      <c r="A1183" t="s">
        <v>5411</v>
      </c>
      <c r="B1183">
        <v>1452992400</v>
      </c>
      <c r="C1183" s="3" t="s">
        <v>1951</v>
      </c>
      <c r="D1183" t="s">
        <v>65</v>
      </c>
      <c r="E1183" t="s">
        <v>66</v>
      </c>
      <c r="F1183" t="s">
        <v>68</v>
      </c>
      <c r="G1183" t="s">
        <v>78</v>
      </c>
      <c r="H1183" t="s">
        <v>66</v>
      </c>
      <c r="I1183" t="e">
        <f>MROUND(Table1[[#This Row],[Prob_H]]*100,2)/100</f>
        <v>#DIV/0!</v>
      </c>
      <c r="J1183" t="e">
        <f>1/Table1[[#This Row],[odds_ft_home_team_win]]-Table1[[#This Row],[Margin/3]]</f>
        <v>#DIV/0!</v>
      </c>
      <c r="K1183" t="e">
        <f>1/Table1[[#This Row],[odds_ft_draw]]-Table1[[#This Row],[Margin/3]]</f>
        <v>#DIV/0!</v>
      </c>
      <c r="L1183" t="e">
        <f>1/Table1[[#This Row],[odds_ft_away_team_win]]-Table1[[#This Row],[Margin/3]]</f>
        <v>#DIV/0!</v>
      </c>
      <c r="M1183">
        <v>2</v>
      </c>
      <c r="N1183">
        <v>1.83</v>
      </c>
      <c r="O1183">
        <v>1.78</v>
      </c>
      <c r="P1183">
        <v>1.76</v>
      </c>
      <c r="Q1183">
        <v>1.44</v>
      </c>
      <c r="R1183" t="str" cm="1">
        <f t="array" ref="R1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3">
        <v>2</v>
      </c>
      <c r="T1183">
        <v>0</v>
      </c>
      <c r="U1183">
        <v>2</v>
      </c>
      <c r="V1183">
        <v>0</v>
      </c>
      <c r="W1183">
        <v>0</v>
      </c>
      <c r="X1183">
        <v>0</v>
      </c>
      <c r="Y1183" t="s">
        <v>575</v>
      </c>
      <c r="AA1183">
        <v>11</v>
      </c>
      <c r="AB1183">
        <v>2</v>
      </c>
      <c r="AC1183">
        <v>3</v>
      </c>
      <c r="AD1183">
        <v>0</v>
      </c>
      <c r="AE1183">
        <v>2</v>
      </c>
      <c r="AF1183">
        <v>0</v>
      </c>
      <c r="AG1183">
        <v>0</v>
      </c>
      <c r="AH1183">
        <v>3</v>
      </c>
      <c r="AI1183">
        <v>0</v>
      </c>
      <c r="AJ1183">
        <v>2</v>
      </c>
      <c r="AK1183">
        <v>6</v>
      </c>
      <c r="AL1183">
        <v>5</v>
      </c>
      <c r="AM1183">
        <v>4</v>
      </c>
      <c r="AN1183">
        <v>2</v>
      </c>
      <c r="AO1183">
        <v>2</v>
      </c>
      <c r="AP1183">
        <v>3</v>
      </c>
      <c r="AQ1183">
        <v>16</v>
      </c>
      <c r="AR1183">
        <v>12</v>
      </c>
      <c r="AS1183">
        <v>69</v>
      </c>
      <c r="AT1183">
        <v>31</v>
      </c>
      <c r="AU1183">
        <v>0</v>
      </c>
      <c r="AV1183">
        <v>0</v>
      </c>
      <c r="AW1183">
        <v>2.86</v>
      </c>
      <c r="AX1183">
        <v>51</v>
      </c>
      <c r="AY1183">
        <v>73</v>
      </c>
      <c r="AZ1183">
        <v>62</v>
      </c>
      <c r="BA1183">
        <v>43</v>
      </c>
      <c r="BB1183">
        <v>14</v>
      </c>
      <c r="BC1183">
        <v>45</v>
      </c>
      <c r="BD1183">
        <v>81</v>
      </c>
      <c r="BE1183">
        <v>53</v>
      </c>
      <c r="BF1183">
        <v>73</v>
      </c>
      <c r="BG1183">
        <v>8.6300000000000008</v>
      </c>
      <c r="BH1183">
        <v>4.25</v>
      </c>
      <c r="BI1183">
        <v>0</v>
      </c>
      <c r="BJ1183">
        <v>0</v>
      </c>
      <c r="BK1183">
        <v>0</v>
      </c>
      <c r="BL1183" t="e">
        <f>1/Table1[[#This Row],[odds_ft_home_team_win]]+1/Table1[[#This Row],[odds_ft_draw]]+1/Table1[[#This Row],[odds_ft_away_team_win]]-1</f>
        <v>#DIV/0!</v>
      </c>
      <c r="BM1183" t="e">
        <f>Table1[[#This Row],[Margin]]/3</f>
        <v>#DIV/0!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 t="s">
        <v>116</v>
      </c>
      <c r="BU1183" t="e">
        <f>VLOOKUP(Table1[[#This Row],[Reference]],metron,11,FALSE)</f>
        <v>#DIV/0!</v>
      </c>
      <c r="BV1183" t="e">
        <f>VLOOKUP(Table1[[#This Row],[Reference]],metron,12,FALSE)</f>
        <v>#DIV/0!</v>
      </c>
    </row>
    <row r="1184" spans="1:74" hidden="1" x14ac:dyDescent="0.45">
      <c r="A1184" t="s">
        <v>5408</v>
      </c>
      <c r="B1184">
        <v>1503799560</v>
      </c>
      <c r="C1184" s="3" t="s">
        <v>2833</v>
      </c>
      <c r="D1184" t="s">
        <v>65</v>
      </c>
      <c r="E1184" t="s">
        <v>66</v>
      </c>
      <c r="F1184" t="s">
        <v>98</v>
      </c>
      <c r="G1184" t="s">
        <v>80</v>
      </c>
      <c r="H1184" t="s">
        <v>66</v>
      </c>
      <c r="I1184">
        <f>MROUND(Table1[[#This Row],[Prob_H]]*100,2)/100</f>
        <v>0.48</v>
      </c>
      <c r="J1184">
        <f>1/Table1[[#This Row],[odds_ft_home_team_win]]-Table1[[#This Row],[Margin/3]]</f>
        <v>0.4769429596433889</v>
      </c>
      <c r="K1184">
        <f>1/Table1[[#This Row],[odds_ft_draw]]-Table1[[#This Row],[Margin/3]]</f>
        <v>0.28824197148401576</v>
      </c>
      <c r="L1184">
        <f>1/Table1[[#This Row],[odds_ft_away_team_win]]-Table1[[#This Row],[Margin/3]]</f>
        <v>0.23481506887259537</v>
      </c>
      <c r="M1184">
        <v>7</v>
      </c>
      <c r="N1184">
        <v>0.67</v>
      </c>
      <c r="O1184">
        <v>1.67</v>
      </c>
      <c r="P1184">
        <v>0.59</v>
      </c>
      <c r="Q1184">
        <v>1.24</v>
      </c>
      <c r="R1184" t="str" cm="1">
        <f t="array" ref="R1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AA1184">
        <v>7</v>
      </c>
      <c r="AB1184">
        <v>5</v>
      </c>
      <c r="AC1184">
        <v>1</v>
      </c>
      <c r="AD1184">
        <v>0</v>
      </c>
      <c r="AE1184">
        <v>2</v>
      </c>
      <c r="AF1184">
        <v>0</v>
      </c>
      <c r="AG1184">
        <v>0</v>
      </c>
      <c r="AH1184">
        <v>1</v>
      </c>
      <c r="AI1184">
        <v>0</v>
      </c>
      <c r="AJ1184">
        <v>2</v>
      </c>
      <c r="AK1184">
        <v>10</v>
      </c>
      <c r="AL1184">
        <v>8</v>
      </c>
      <c r="AM1184">
        <v>5</v>
      </c>
      <c r="AN1184">
        <v>6</v>
      </c>
      <c r="AO1184">
        <v>5</v>
      </c>
      <c r="AP1184">
        <v>2</v>
      </c>
      <c r="AQ1184">
        <v>-1</v>
      </c>
      <c r="AR1184">
        <v>-1</v>
      </c>
      <c r="AS1184">
        <v>47</v>
      </c>
      <c r="AT1184">
        <v>53</v>
      </c>
      <c r="AU1184">
        <v>0</v>
      </c>
      <c r="AV1184">
        <v>0</v>
      </c>
      <c r="AW1184">
        <v>1.67</v>
      </c>
      <c r="AX1184">
        <v>50</v>
      </c>
      <c r="AY1184">
        <v>50</v>
      </c>
      <c r="AZ1184">
        <v>17</v>
      </c>
      <c r="BA1184">
        <v>17</v>
      </c>
      <c r="BB1184">
        <v>0</v>
      </c>
      <c r="BC1184">
        <v>17</v>
      </c>
      <c r="BD1184">
        <v>67</v>
      </c>
      <c r="BE1184">
        <v>0</v>
      </c>
      <c r="BF1184">
        <v>50</v>
      </c>
      <c r="BG1184">
        <v>11.67</v>
      </c>
      <c r="BH1184">
        <v>6.33</v>
      </c>
      <c r="BI1184">
        <v>2.06</v>
      </c>
      <c r="BJ1184">
        <v>3.37</v>
      </c>
      <c r="BK1184">
        <v>4.1100000000000003</v>
      </c>
      <c r="BL1184">
        <f>1/Table1[[#This Row],[odds_ft_home_team_win]]+1/Table1[[#This Row],[odds_ft_draw]]+1/Table1[[#This Row],[odds_ft_away_team_win]]-1</f>
        <v>2.5481800681483868E-2</v>
      </c>
      <c r="BM1184">
        <f>Table1[[#This Row],[Margin]]/3</f>
        <v>8.4939335604946233E-3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 t="s">
        <v>2745</v>
      </c>
      <c r="BU1184">
        <f>VLOOKUP(Table1[[#This Row],[Reference]],metron,11,FALSE)</f>
        <v>1.510877192982456</v>
      </c>
      <c r="BV1184">
        <f>VLOOKUP(Table1[[#This Row],[Reference]],metron,12,FALSE)</f>
        <v>1.0163157894736841</v>
      </c>
    </row>
    <row r="1185" spans="1:74" hidden="1" x14ac:dyDescent="0.45">
      <c r="A1185" t="s">
        <v>5408</v>
      </c>
      <c r="B1185">
        <v>1503853200</v>
      </c>
      <c r="C1185" s="3" t="s">
        <v>2834</v>
      </c>
      <c r="D1185" t="s">
        <v>65</v>
      </c>
      <c r="E1185" t="s">
        <v>66</v>
      </c>
      <c r="F1185" t="s">
        <v>97</v>
      </c>
      <c r="G1185" t="s">
        <v>73</v>
      </c>
      <c r="H1185" t="s">
        <v>66</v>
      </c>
      <c r="I1185">
        <f>MROUND(Table1[[#This Row],[Prob_H]]*100,2)/100</f>
        <v>0.52</v>
      </c>
      <c r="J1185">
        <f>1/Table1[[#This Row],[odds_ft_home_team_win]]-Table1[[#This Row],[Margin/3]]</f>
        <v>0.52629546602545629</v>
      </c>
      <c r="K1185">
        <f>1/Table1[[#This Row],[odds_ft_draw]]-Table1[[#This Row],[Margin/3]]</f>
        <v>0.27725039345097208</v>
      </c>
      <c r="L1185">
        <f>1/Table1[[#This Row],[odds_ft_away_team_win]]-Table1[[#This Row],[Margin/3]]</f>
        <v>0.1964541405235716</v>
      </c>
      <c r="M1185">
        <v>7</v>
      </c>
      <c r="N1185">
        <v>2.33</v>
      </c>
      <c r="O1185">
        <v>1</v>
      </c>
      <c r="P1185">
        <v>2.2400000000000002</v>
      </c>
      <c r="Q1185">
        <v>0.76</v>
      </c>
      <c r="R1185" t="str" cm="1">
        <f t="array" ref="R1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5">
        <v>2</v>
      </c>
      <c r="T1185">
        <v>1</v>
      </c>
      <c r="U1185">
        <v>3</v>
      </c>
      <c r="V1185">
        <v>1</v>
      </c>
      <c r="W1185">
        <v>0</v>
      </c>
      <c r="X1185">
        <v>1</v>
      </c>
      <c r="Y1185" t="s">
        <v>2835</v>
      </c>
      <c r="Z1185">
        <v>39</v>
      </c>
      <c r="AA1185">
        <v>8</v>
      </c>
      <c r="AB1185">
        <v>3</v>
      </c>
      <c r="AC1185">
        <v>0</v>
      </c>
      <c r="AD1185">
        <v>0</v>
      </c>
      <c r="AE1185">
        <v>3</v>
      </c>
      <c r="AF1185">
        <v>0</v>
      </c>
      <c r="AG1185">
        <v>0</v>
      </c>
      <c r="AH1185">
        <v>0</v>
      </c>
      <c r="AI1185">
        <v>3</v>
      </c>
      <c r="AJ1185">
        <v>0</v>
      </c>
      <c r="AK1185">
        <v>11</v>
      </c>
      <c r="AL1185">
        <v>8</v>
      </c>
      <c r="AM1185">
        <v>6</v>
      </c>
      <c r="AN1185">
        <v>3</v>
      </c>
      <c r="AO1185">
        <v>5</v>
      </c>
      <c r="AP1185">
        <v>5</v>
      </c>
      <c r="AQ1185">
        <v>11</v>
      </c>
      <c r="AR1185">
        <v>14</v>
      </c>
      <c r="AS1185">
        <v>64</v>
      </c>
      <c r="AT1185">
        <v>36</v>
      </c>
      <c r="AU1185">
        <v>0</v>
      </c>
      <c r="AV1185">
        <v>0</v>
      </c>
      <c r="AW1185">
        <v>2.84</v>
      </c>
      <c r="AX1185">
        <v>34</v>
      </c>
      <c r="AY1185">
        <v>67</v>
      </c>
      <c r="AZ1185">
        <v>50</v>
      </c>
      <c r="BA1185">
        <v>50</v>
      </c>
      <c r="BB1185">
        <v>33</v>
      </c>
      <c r="BC1185">
        <v>67</v>
      </c>
      <c r="BD1185">
        <v>84</v>
      </c>
      <c r="BE1185">
        <v>50</v>
      </c>
      <c r="BF1185">
        <v>50</v>
      </c>
      <c r="BG1185">
        <v>8.33</v>
      </c>
      <c r="BH1185">
        <v>5.34</v>
      </c>
      <c r="BI1185">
        <v>1.87</v>
      </c>
      <c r="BJ1185">
        <v>3.5</v>
      </c>
      <c r="BK1185">
        <v>4.88</v>
      </c>
      <c r="BL1185">
        <f>1/Table1[[#This Row],[odds_ft_home_team_win]]+1/Table1[[#This Row],[odds_ft_draw]]+1/Table1[[#This Row],[odds_ft_away_team_win]]-1</f>
        <v>2.539167678994092E-2</v>
      </c>
      <c r="BM1185">
        <f>Table1[[#This Row],[Margin]]/3</f>
        <v>8.4638922633136406E-3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 t="s">
        <v>100</v>
      </c>
      <c r="BU1185">
        <f>VLOOKUP(Table1[[#This Row],[Reference]],metron,11,FALSE)</f>
        <v>1.625948039373891</v>
      </c>
      <c r="BV1185">
        <f>VLOOKUP(Table1[[#This Row],[Reference]],metron,12,FALSE)</f>
        <v>0.97079231886396644</v>
      </c>
    </row>
    <row r="1186" spans="1:74" hidden="1" x14ac:dyDescent="0.45">
      <c r="A1186" t="s">
        <v>5408</v>
      </c>
      <c r="B1186">
        <v>1503875100</v>
      </c>
      <c r="C1186" s="3" t="s">
        <v>2836</v>
      </c>
      <c r="D1186" t="s">
        <v>65</v>
      </c>
      <c r="E1186" t="s">
        <v>66</v>
      </c>
      <c r="F1186" t="s">
        <v>611</v>
      </c>
      <c r="G1186" t="s">
        <v>94</v>
      </c>
      <c r="H1186" t="s">
        <v>66</v>
      </c>
      <c r="I1186">
        <f>MROUND(Table1[[#This Row],[Prob_H]]*100,2)/100</f>
        <v>0.36</v>
      </c>
      <c r="J1186">
        <f>1/Table1[[#This Row],[odds_ft_home_team_win]]-Table1[[#This Row],[Margin/3]]</f>
        <v>0.36739135475357865</v>
      </c>
      <c r="K1186">
        <f>1/Table1[[#This Row],[odds_ft_draw]]-Table1[[#This Row],[Margin/3]]</f>
        <v>0.29632955391000632</v>
      </c>
      <c r="L1186">
        <f>1/Table1[[#This Row],[odds_ft_away_team_win]]-Table1[[#This Row],[Margin/3]]</f>
        <v>0.33627909133641509</v>
      </c>
      <c r="M1186">
        <v>7</v>
      </c>
      <c r="N1186">
        <v>1.33</v>
      </c>
      <c r="O1186">
        <v>0</v>
      </c>
      <c r="P1186">
        <v>1.06</v>
      </c>
      <c r="Q1186">
        <v>0.78</v>
      </c>
      <c r="R1186" t="str" cm="1">
        <f t="array" ref="R1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59</v>
      </c>
      <c r="AA1186">
        <v>7</v>
      </c>
      <c r="AB1186">
        <v>6</v>
      </c>
      <c r="AC1186">
        <v>2</v>
      </c>
      <c r="AD1186">
        <v>0</v>
      </c>
      <c r="AE1186">
        <v>2</v>
      </c>
      <c r="AF1186">
        <v>1</v>
      </c>
      <c r="AG1186">
        <v>0</v>
      </c>
      <c r="AH1186">
        <v>2</v>
      </c>
      <c r="AI1186">
        <v>1</v>
      </c>
      <c r="AJ1186">
        <v>2</v>
      </c>
      <c r="AK1186">
        <v>10</v>
      </c>
      <c r="AL1186">
        <v>11</v>
      </c>
      <c r="AM1186">
        <v>6</v>
      </c>
      <c r="AN1186">
        <v>5</v>
      </c>
      <c r="AO1186">
        <v>4</v>
      </c>
      <c r="AP1186">
        <v>6</v>
      </c>
      <c r="AQ1186">
        <v>11</v>
      </c>
      <c r="AR1186">
        <v>14</v>
      </c>
      <c r="AS1186">
        <v>46</v>
      </c>
      <c r="AT1186">
        <v>54</v>
      </c>
      <c r="AU1186">
        <v>0</v>
      </c>
      <c r="AV1186">
        <v>0</v>
      </c>
      <c r="AW1186">
        <v>2.34</v>
      </c>
      <c r="AX1186">
        <v>50</v>
      </c>
      <c r="AY1186">
        <v>100</v>
      </c>
      <c r="AZ1186">
        <v>34</v>
      </c>
      <c r="BA1186">
        <v>0</v>
      </c>
      <c r="BB1186">
        <v>0</v>
      </c>
      <c r="BC1186">
        <v>67</v>
      </c>
      <c r="BD1186">
        <v>100</v>
      </c>
      <c r="BE1186">
        <v>0</v>
      </c>
      <c r="BF1186">
        <v>67</v>
      </c>
      <c r="BG1186">
        <v>8.33</v>
      </c>
      <c r="BH1186">
        <v>5.33</v>
      </c>
      <c r="BI1186">
        <v>2.66</v>
      </c>
      <c r="BJ1186">
        <v>3.28</v>
      </c>
      <c r="BK1186">
        <v>2.9</v>
      </c>
      <c r="BL1186">
        <f>1/Table1[[#This Row],[odds_ft_home_team_win]]+1/Table1[[#This Row],[odds_ft_draw]]+1/Table1[[#This Row],[odds_ft_away_team_win]]-1</f>
        <v>2.5645484611444447E-2</v>
      </c>
      <c r="BM1186">
        <f>Table1[[#This Row],[Margin]]/3</f>
        <v>8.5484948704814823E-3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t="s">
        <v>614</v>
      </c>
      <c r="BU1186">
        <f>VLOOKUP(Table1[[#This Row],[Reference]],metron,11,FALSE)</f>
        <v>1.269326094653606</v>
      </c>
      <c r="BV1186">
        <f>VLOOKUP(Table1[[#This Row],[Reference]],metron,12,FALSE)</f>
        <v>1.2417089578661631</v>
      </c>
    </row>
    <row r="1187" spans="1:74" x14ac:dyDescent="0.45">
      <c r="A1187" t="s">
        <v>5407</v>
      </c>
      <c r="B1187">
        <v>1518570000</v>
      </c>
      <c r="C1187" s="3" t="s">
        <v>3077</v>
      </c>
      <c r="D1187" t="s">
        <v>65</v>
      </c>
      <c r="E1187" t="s">
        <v>66</v>
      </c>
      <c r="F1187" t="s">
        <v>93</v>
      </c>
      <c r="G1187" t="s">
        <v>2218</v>
      </c>
      <c r="H1187" t="s">
        <v>66</v>
      </c>
      <c r="I1187">
        <f>MROUND(Table1[[#This Row],[Prob_H]]*100,2)/100</f>
        <v>0.56000000000000005</v>
      </c>
      <c r="J1187">
        <f>1/Table1[[#This Row],[odds_ft_home_team_win]]-Table1[[#This Row],[Margin/3]]</f>
        <v>0.55399806614281177</v>
      </c>
      <c r="K1187">
        <f>1/Table1[[#This Row],[odds_ft_draw]]-Table1[[#This Row],[Margin/3]]</f>
        <v>0.2699780911116007</v>
      </c>
      <c r="L1187">
        <f>1/Table1[[#This Row],[odds_ft_away_team_win]]-Table1[[#This Row],[Margin/3]]</f>
        <v>0.17602384274558763</v>
      </c>
      <c r="M1187">
        <v>7</v>
      </c>
      <c r="N1187">
        <v>1.25</v>
      </c>
      <c r="O1187">
        <v>1.36</v>
      </c>
      <c r="P1187">
        <v>1.56</v>
      </c>
      <c r="Q1187">
        <v>1.35</v>
      </c>
      <c r="R1187" t="str" cm="1">
        <f t="array" ref="R1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87">
        <v>1</v>
      </c>
      <c r="T1187">
        <v>1</v>
      </c>
      <c r="U1187">
        <v>2</v>
      </c>
      <c r="V1187">
        <v>0</v>
      </c>
      <c r="W1187">
        <v>0</v>
      </c>
      <c r="X1187">
        <v>0</v>
      </c>
      <c r="Y1187">
        <v>58</v>
      </c>
      <c r="Z1187">
        <v>79</v>
      </c>
      <c r="AA1187">
        <v>5</v>
      </c>
      <c r="AB1187">
        <v>3</v>
      </c>
      <c r="AC1187">
        <v>1</v>
      </c>
      <c r="AD1187">
        <v>0</v>
      </c>
      <c r="AE1187">
        <v>2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14</v>
      </c>
      <c r="AL1187">
        <v>9</v>
      </c>
      <c r="AM1187">
        <v>5</v>
      </c>
      <c r="AN1187">
        <v>5</v>
      </c>
      <c r="AO1187">
        <v>9</v>
      </c>
      <c r="AP1187">
        <v>4</v>
      </c>
      <c r="AQ1187">
        <v>17</v>
      </c>
      <c r="AR1187">
        <v>14</v>
      </c>
      <c r="AS1187">
        <v>50</v>
      </c>
      <c r="AT1187">
        <v>50</v>
      </c>
      <c r="AU1187">
        <v>0</v>
      </c>
      <c r="AV1187">
        <v>0</v>
      </c>
      <c r="AW1187">
        <v>2.08</v>
      </c>
      <c r="AX1187">
        <v>43</v>
      </c>
      <c r="AY1187">
        <v>60</v>
      </c>
      <c r="AZ1187">
        <v>35</v>
      </c>
      <c r="BA1187">
        <v>18</v>
      </c>
      <c r="BB1187">
        <v>5</v>
      </c>
      <c r="BC1187">
        <v>39</v>
      </c>
      <c r="BD1187">
        <v>61</v>
      </c>
      <c r="BE1187">
        <v>22</v>
      </c>
      <c r="BF1187">
        <v>61</v>
      </c>
      <c r="BG1187">
        <v>9.31</v>
      </c>
      <c r="BH1187">
        <v>4.5999999999999996</v>
      </c>
      <c r="BI1187">
        <v>1.78</v>
      </c>
      <c r="BJ1187">
        <v>3.6</v>
      </c>
      <c r="BK1187">
        <v>5.44</v>
      </c>
      <c r="BL1187">
        <f>1/Table1[[#This Row],[odds_ft_home_team_win]]+1/Table1[[#This Row],[odds_ft_draw]]+1/Table1[[#This Row],[odds_ft_away_team_win]]-1</f>
        <v>2.3399059998531202E-2</v>
      </c>
      <c r="BM1187">
        <f>Table1[[#This Row],[Margin]]/3</f>
        <v>7.7996866661770676E-3</v>
      </c>
      <c r="BN1187">
        <v>1.32</v>
      </c>
      <c r="BO1187">
        <v>2</v>
      </c>
      <c r="BP1187">
        <v>3.5</v>
      </c>
      <c r="BQ1187">
        <v>0</v>
      </c>
      <c r="BR1187">
        <v>1.83</v>
      </c>
      <c r="BS1187">
        <v>2</v>
      </c>
      <c r="BT1187" t="s">
        <v>95</v>
      </c>
      <c r="BU1187">
        <f>VLOOKUP(Table1[[#This Row],[Reference]],metron,11,FALSE)</f>
        <v>1.7546812539448771</v>
      </c>
      <c r="BV1187">
        <f>VLOOKUP(Table1[[#This Row],[Reference]],metron,12,FALSE)</f>
        <v>0.93456764148958549</v>
      </c>
    </row>
    <row r="1188" spans="1:74" hidden="1" x14ac:dyDescent="0.45">
      <c r="A1188" t="s">
        <v>5407</v>
      </c>
      <c r="B1188">
        <v>1518575400</v>
      </c>
      <c r="C1188" s="3" t="s">
        <v>3078</v>
      </c>
      <c r="D1188" t="s">
        <v>65</v>
      </c>
      <c r="E1188" t="s">
        <v>66</v>
      </c>
      <c r="F1188" t="s">
        <v>2738</v>
      </c>
      <c r="G1188" t="s">
        <v>68</v>
      </c>
      <c r="H1188" t="s">
        <v>66</v>
      </c>
      <c r="I1188">
        <f>MROUND(Table1[[#This Row],[Prob_H]]*100,2)/100</f>
        <v>0.26</v>
      </c>
      <c r="J1188">
        <f>1/Table1[[#This Row],[odds_ft_home_team_win]]-Table1[[#This Row],[Margin/3]]</f>
        <v>0.26845256549474694</v>
      </c>
      <c r="K1188">
        <f>1/Table1[[#This Row],[odds_ft_draw]]-Table1[[#This Row],[Margin/3]]</f>
        <v>0.26616952997071414</v>
      </c>
      <c r="L1188">
        <f>1/Table1[[#This Row],[odds_ft_away_team_win]]-Table1[[#This Row],[Margin/3]]</f>
        <v>0.46537790453453898</v>
      </c>
      <c r="M1188">
        <v>7</v>
      </c>
      <c r="N1188">
        <v>1.27</v>
      </c>
      <c r="O1188">
        <v>1.2</v>
      </c>
      <c r="P1188">
        <v>1.06</v>
      </c>
      <c r="Q1188">
        <v>1.1399999999999999</v>
      </c>
      <c r="R1188" t="str" cm="1">
        <f t="array" ref="R1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AA1188">
        <v>6</v>
      </c>
      <c r="AB1188">
        <v>1</v>
      </c>
      <c r="AC1188">
        <v>2</v>
      </c>
      <c r="AD1188">
        <v>0</v>
      </c>
      <c r="AE1188">
        <v>1</v>
      </c>
      <c r="AF1188">
        <v>1</v>
      </c>
      <c r="AG1188">
        <v>2</v>
      </c>
      <c r="AH1188">
        <v>0</v>
      </c>
      <c r="AI1188">
        <v>2</v>
      </c>
      <c r="AJ1188">
        <v>0</v>
      </c>
      <c r="AK1188">
        <v>11</v>
      </c>
      <c r="AL1188">
        <v>8</v>
      </c>
      <c r="AM1188">
        <v>4</v>
      </c>
      <c r="AN1188">
        <v>0</v>
      </c>
      <c r="AO1188">
        <v>7</v>
      </c>
      <c r="AP1188">
        <v>8</v>
      </c>
      <c r="AQ1188">
        <v>13</v>
      </c>
      <c r="AR1188">
        <v>11</v>
      </c>
      <c r="AS1188">
        <v>63</v>
      </c>
      <c r="AT1188">
        <v>37</v>
      </c>
      <c r="AU1188">
        <v>0</v>
      </c>
      <c r="AV1188">
        <v>0</v>
      </c>
      <c r="AW1188">
        <v>2.89</v>
      </c>
      <c r="AX1188">
        <v>67</v>
      </c>
      <c r="AY1188">
        <v>87</v>
      </c>
      <c r="AZ1188">
        <v>61</v>
      </c>
      <c r="BA1188">
        <v>29</v>
      </c>
      <c r="BB1188">
        <v>13</v>
      </c>
      <c r="BC1188">
        <v>59</v>
      </c>
      <c r="BD1188">
        <v>76</v>
      </c>
      <c r="BE1188">
        <v>23</v>
      </c>
      <c r="BF1188">
        <v>73</v>
      </c>
      <c r="BG1188">
        <v>13.55</v>
      </c>
      <c r="BH1188">
        <v>5.71</v>
      </c>
      <c r="BI1188">
        <v>3.61</v>
      </c>
      <c r="BJ1188">
        <v>3.64</v>
      </c>
      <c r="BK1188">
        <v>2.11</v>
      </c>
      <c r="BL1188">
        <f>1/Table1[[#This Row],[odds_ft_home_team_win]]+1/Table1[[#This Row],[odds_ft_draw]]+1/Table1[[#This Row],[odds_ft_away_team_win]]-1</f>
        <v>2.5667234263681671E-2</v>
      </c>
      <c r="BM1188">
        <f>Table1[[#This Row],[Margin]]/3</f>
        <v>8.5557447545605569E-3</v>
      </c>
      <c r="BN1188">
        <v>1.23</v>
      </c>
      <c r="BO1188">
        <v>1.74</v>
      </c>
      <c r="BP1188">
        <v>2.9</v>
      </c>
      <c r="BQ1188">
        <v>0</v>
      </c>
      <c r="BR1188">
        <v>1.69</v>
      </c>
      <c r="BS1188">
        <v>2.15</v>
      </c>
      <c r="BT1188" t="s">
        <v>1292</v>
      </c>
      <c r="BU1188">
        <f>VLOOKUP(Table1[[#This Row],[Reference]],metron,11,FALSE)</f>
        <v>1.0936930368209989</v>
      </c>
      <c r="BV1188">
        <f>VLOOKUP(Table1[[#This Row],[Reference]],metron,12,FALSE)</f>
        <v>1.475756471017134</v>
      </c>
    </row>
    <row r="1189" spans="1:74" hidden="1" x14ac:dyDescent="0.45">
      <c r="A1189" t="s">
        <v>5407</v>
      </c>
      <c r="B1189">
        <v>1518576300</v>
      </c>
      <c r="C1189" s="3" t="s">
        <v>3079</v>
      </c>
      <c r="D1189" t="s">
        <v>65</v>
      </c>
      <c r="E1189" t="s">
        <v>66</v>
      </c>
      <c r="F1189" t="s">
        <v>86</v>
      </c>
      <c r="G1189" t="s">
        <v>78</v>
      </c>
      <c r="H1189" t="s">
        <v>66</v>
      </c>
      <c r="I1189">
        <f>MROUND(Table1[[#This Row],[Prob_H]]*100,2)/100</f>
        <v>0.54</v>
      </c>
      <c r="J1189">
        <f>1/Table1[[#This Row],[odds_ft_home_team_win]]-Table1[[#This Row],[Margin/3]]</f>
        <v>0.53780696122420524</v>
      </c>
      <c r="K1189">
        <f>1/Table1[[#This Row],[odds_ft_draw]]-Table1[[#This Row],[Margin/3]]</f>
        <v>0.26162914406278148</v>
      </c>
      <c r="L1189">
        <f>1/Table1[[#This Row],[odds_ft_away_team_win]]-Table1[[#This Row],[Margin/3]]</f>
        <v>0.20056389471301336</v>
      </c>
      <c r="M1189">
        <v>7</v>
      </c>
      <c r="N1189">
        <v>1.58</v>
      </c>
      <c r="O1189">
        <v>1.64</v>
      </c>
      <c r="P1189">
        <v>1.76</v>
      </c>
      <c r="Q1189">
        <v>1.4</v>
      </c>
      <c r="R1189" t="str" cm="1">
        <f t="array" ref="R1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89">
        <v>4</v>
      </c>
      <c r="T1189">
        <v>1</v>
      </c>
      <c r="U1189">
        <v>5</v>
      </c>
      <c r="V1189">
        <v>4</v>
      </c>
      <c r="W1189">
        <v>3</v>
      </c>
      <c r="X1189">
        <v>1</v>
      </c>
      <c r="Y1189" t="s">
        <v>3080</v>
      </c>
      <c r="Z1189">
        <v>20</v>
      </c>
      <c r="AA1189">
        <v>7</v>
      </c>
      <c r="AB1189">
        <v>5</v>
      </c>
      <c r="AC1189">
        <v>3</v>
      </c>
      <c r="AD1189">
        <v>0</v>
      </c>
      <c r="AE1189">
        <v>2</v>
      </c>
      <c r="AF1189">
        <v>0</v>
      </c>
      <c r="AG1189">
        <v>3</v>
      </c>
      <c r="AH1189">
        <v>0</v>
      </c>
      <c r="AI1189">
        <v>1</v>
      </c>
      <c r="AJ1189">
        <v>1</v>
      </c>
      <c r="AK1189">
        <v>14</v>
      </c>
      <c r="AL1189">
        <v>10</v>
      </c>
      <c r="AM1189">
        <v>9</v>
      </c>
      <c r="AN1189">
        <v>6</v>
      </c>
      <c r="AO1189">
        <v>5</v>
      </c>
      <c r="AP1189">
        <v>4</v>
      </c>
      <c r="AQ1189">
        <v>12</v>
      </c>
      <c r="AR1189">
        <v>12</v>
      </c>
      <c r="AS1189">
        <v>51</v>
      </c>
      <c r="AT1189">
        <v>49</v>
      </c>
      <c r="AU1189">
        <v>0</v>
      </c>
      <c r="AV1189">
        <v>0</v>
      </c>
      <c r="AW1189">
        <v>2.52</v>
      </c>
      <c r="AX1189">
        <v>61</v>
      </c>
      <c r="AY1189">
        <v>69</v>
      </c>
      <c r="AZ1189">
        <v>53</v>
      </c>
      <c r="BA1189">
        <v>23</v>
      </c>
      <c r="BB1189">
        <v>8</v>
      </c>
      <c r="BC1189">
        <v>31</v>
      </c>
      <c r="BD1189">
        <v>58</v>
      </c>
      <c r="BE1189">
        <v>38</v>
      </c>
      <c r="BF1189">
        <v>85</v>
      </c>
      <c r="BG1189">
        <v>8.15</v>
      </c>
      <c r="BH1189">
        <v>4.24</v>
      </c>
      <c r="BI1189">
        <v>1.83</v>
      </c>
      <c r="BJ1189">
        <v>3.7</v>
      </c>
      <c r="BK1189">
        <v>4.78</v>
      </c>
      <c r="BL1189">
        <f>1/Table1[[#This Row],[odds_ft_home_team_win]]+1/Table1[[#This Row],[odds_ft_draw]]+1/Table1[[#This Row],[odds_ft_away_team_win]]-1</f>
        <v>2.5923378622466187E-2</v>
      </c>
      <c r="BM1189">
        <f>Table1[[#This Row],[Margin]]/3</f>
        <v>8.6411262074887283E-3</v>
      </c>
      <c r="BN1189">
        <v>0</v>
      </c>
      <c r="BO1189">
        <v>0</v>
      </c>
      <c r="BP1189">
        <v>0</v>
      </c>
      <c r="BQ1189">
        <v>0</v>
      </c>
      <c r="BR1189">
        <v>1.65</v>
      </c>
      <c r="BS1189">
        <v>2.2000000000000002</v>
      </c>
      <c r="BT1189" t="s">
        <v>113</v>
      </c>
      <c r="BU1189">
        <f>VLOOKUP(Table1[[#This Row],[Reference]],metron,11,FALSE)</f>
        <v>1.684957590444867</v>
      </c>
      <c r="BV1189">
        <f>VLOOKUP(Table1[[#This Row],[Reference]],metron,12,FALSE)</f>
        <v>0.95101263631642718</v>
      </c>
    </row>
    <row r="1190" spans="1:74" x14ac:dyDescent="0.45">
      <c r="A1190" t="s">
        <v>5407</v>
      </c>
      <c r="B1190">
        <v>1518656400</v>
      </c>
      <c r="C1190" s="3" t="s">
        <v>3081</v>
      </c>
      <c r="D1190" t="s">
        <v>65</v>
      </c>
      <c r="E1190" t="s">
        <v>66</v>
      </c>
      <c r="F1190" t="s">
        <v>88</v>
      </c>
      <c r="G1190" t="s">
        <v>81</v>
      </c>
      <c r="H1190" t="s">
        <v>66</v>
      </c>
      <c r="I1190">
        <f>MROUND(Table1[[#This Row],[Prob_H]]*100,2)/100</f>
        <v>0.52</v>
      </c>
      <c r="J1190">
        <f>1/Table1[[#This Row],[odds_ft_home_team_win]]-Table1[[#This Row],[Margin/3]]</f>
        <v>0.5126283775781264</v>
      </c>
      <c r="K1190">
        <f>1/Table1[[#This Row],[odds_ft_draw]]-Table1[[#This Row],[Margin/3]]</f>
        <v>0.24432029677004555</v>
      </c>
      <c r="L1190">
        <f>1/Table1[[#This Row],[odds_ft_away_team_win]]-Table1[[#This Row],[Margin/3]]</f>
        <v>0.24305132565182816</v>
      </c>
      <c r="M1190">
        <v>7</v>
      </c>
      <c r="N1190">
        <v>1.25</v>
      </c>
      <c r="O1190">
        <v>1.5</v>
      </c>
      <c r="P1190">
        <v>1.8</v>
      </c>
      <c r="Q1190">
        <v>1.33</v>
      </c>
      <c r="R1190" t="str" cm="1">
        <f t="array" ref="R1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0">
        <v>5</v>
      </c>
      <c r="T1190">
        <v>1</v>
      </c>
      <c r="U1190">
        <v>6</v>
      </c>
      <c r="V1190">
        <v>5</v>
      </c>
      <c r="W1190">
        <v>4</v>
      </c>
      <c r="X1190">
        <v>1</v>
      </c>
      <c r="Y1190" t="s">
        <v>3082</v>
      </c>
      <c r="Z1190">
        <v>2</v>
      </c>
      <c r="AA1190">
        <v>5</v>
      </c>
      <c r="AB1190">
        <v>0</v>
      </c>
      <c r="AC1190">
        <v>1</v>
      </c>
      <c r="AD1190">
        <v>0</v>
      </c>
      <c r="AE1190">
        <v>3</v>
      </c>
      <c r="AF1190">
        <v>0</v>
      </c>
      <c r="AG1190">
        <v>1</v>
      </c>
      <c r="AH1190">
        <v>0</v>
      </c>
      <c r="AI1190">
        <v>1</v>
      </c>
      <c r="AJ1190">
        <v>2</v>
      </c>
      <c r="AK1190">
        <v>20</v>
      </c>
      <c r="AL1190">
        <v>8</v>
      </c>
      <c r="AM1190">
        <v>8</v>
      </c>
      <c r="AN1190">
        <v>2</v>
      </c>
      <c r="AO1190">
        <v>12</v>
      </c>
      <c r="AP1190">
        <v>6</v>
      </c>
      <c r="AQ1190">
        <v>9</v>
      </c>
      <c r="AR1190">
        <v>19</v>
      </c>
      <c r="AS1190">
        <v>59</v>
      </c>
      <c r="AT1190">
        <v>41</v>
      </c>
      <c r="AU1190">
        <v>0</v>
      </c>
      <c r="AV1190">
        <v>0</v>
      </c>
      <c r="AW1190">
        <v>2.38</v>
      </c>
      <c r="AX1190">
        <v>50</v>
      </c>
      <c r="AY1190">
        <v>63</v>
      </c>
      <c r="AZ1190">
        <v>46</v>
      </c>
      <c r="BA1190">
        <v>25</v>
      </c>
      <c r="BB1190">
        <v>17</v>
      </c>
      <c r="BC1190">
        <v>34</v>
      </c>
      <c r="BD1190">
        <v>63</v>
      </c>
      <c r="BE1190">
        <v>34</v>
      </c>
      <c r="BF1190">
        <v>63</v>
      </c>
      <c r="BG1190">
        <v>12.34</v>
      </c>
      <c r="BH1190">
        <v>3.83</v>
      </c>
      <c r="BI1190">
        <v>1.92</v>
      </c>
      <c r="BJ1190">
        <v>3.96</v>
      </c>
      <c r="BK1190">
        <v>3.98</v>
      </c>
      <c r="BL1190">
        <f>1/Table1[[#This Row],[odds_ft_home_team_win]]+1/Table1[[#This Row],[odds_ft_draw]]+1/Table1[[#This Row],[odds_ft_away_team_win]]-1</f>
        <v>2.461486726562101E-2</v>
      </c>
      <c r="BM1190">
        <f>Table1[[#This Row],[Margin]]/3</f>
        <v>8.2049557552070027E-3</v>
      </c>
      <c r="BN1190">
        <v>1.17</v>
      </c>
      <c r="BO1190">
        <v>1.53</v>
      </c>
      <c r="BP1190">
        <v>2.4</v>
      </c>
      <c r="BQ1190">
        <v>0</v>
      </c>
      <c r="BR1190">
        <v>1.56</v>
      </c>
      <c r="BS1190">
        <v>2.4500000000000002</v>
      </c>
      <c r="BT1190" t="s">
        <v>91</v>
      </c>
      <c r="BU1190">
        <f>VLOOKUP(Table1[[#This Row],[Reference]],metron,11,FALSE)</f>
        <v>1.625948039373891</v>
      </c>
      <c r="BV1190">
        <f>VLOOKUP(Table1[[#This Row],[Reference]],metron,12,FALSE)</f>
        <v>0.97079231886396644</v>
      </c>
    </row>
    <row r="1191" spans="1:74" hidden="1" x14ac:dyDescent="0.45">
      <c r="A1191" t="s">
        <v>5407</v>
      </c>
      <c r="B1191">
        <v>1518656400</v>
      </c>
      <c r="C1191" s="3" t="s">
        <v>3081</v>
      </c>
      <c r="D1191" t="s">
        <v>65</v>
      </c>
      <c r="E1191" t="s">
        <v>66</v>
      </c>
      <c r="F1191" t="s">
        <v>80</v>
      </c>
      <c r="G1191" t="s">
        <v>98</v>
      </c>
      <c r="H1191" t="s">
        <v>66</v>
      </c>
      <c r="I1191">
        <f>MROUND(Table1[[#This Row],[Prob_H]]*100,2)/100</f>
        <v>0.34</v>
      </c>
      <c r="J1191">
        <f>1/Table1[[#This Row],[odds_ft_home_team_win]]-Table1[[#This Row],[Margin/3]]</f>
        <v>0.33617616325527072</v>
      </c>
      <c r="K1191">
        <f>1/Table1[[#This Row],[odds_ft_draw]]-Table1[[#This Row],[Margin/3]]</f>
        <v>0.30482820087282558</v>
      </c>
      <c r="L1191">
        <f>1/Table1[[#This Row],[odds_ft_away_team_win]]-Table1[[#This Row],[Margin/3]]</f>
        <v>0.35899563587190353</v>
      </c>
      <c r="M1191">
        <v>7</v>
      </c>
      <c r="N1191">
        <v>0.57999999999999996</v>
      </c>
      <c r="O1191">
        <v>1.36</v>
      </c>
      <c r="P1191">
        <v>0.76</v>
      </c>
      <c r="Q1191">
        <v>1.35</v>
      </c>
      <c r="R1191" t="str" cm="1">
        <f t="array" ref="R1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91">
        <v>2</v>
      </c>
      <c r="T1191">
        <v>2</v>
      </c>
      <c r="U1191">
        <v>4</v>
      </c>
      <c r="V1191">
        <v>1</v>
      </c>
      <c r="W1191">
        <v>1</v>
      </c>
      <c r="X1191">
        <v>0</v>
      </c>
      <c r="Y1191" t="s">
        <v>1326</v>
      </c>
      <c r="Z1191" t="s">
        <v>3083</v>
      </c>
      <c r="AA1191">
        <v>2</v>
      </c>
      <c r="AB1191">
        <v>6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8</v>
      </c>
      <c r="AL1191">
        <v>16</v>
      </c>
      <c r="AM1191">
        <v>5</v>
      </c>
      <c r="AN1191">
        <v>13</v>
      </c>
      <c r="AO1191">
        <v>3</v>
      </c>
      <c r="AP1191">
        <v>3</v>
      </c>
      <c r="AQ1191">
        <v>16</v>
      </c>
      <c r="AR1191">
        <v>8</v>
      </c>
      <c r="AS1191">
        <v>41</v>
      </c>
      <c r="AT1191">
        <v>59</v>
      </c>
      <c r="AU1191">
        <v>0</v>
      </c>
      <c r="AV1191">
        <v>0</v>
      </c>
      <c r="AW1191">
        <v>2.79</v>
      </c>
      <c r="AX1191">
        <v>70</v>
      </c>
      <c r="AY1191">
        <v>83</v>
      </c>
      <c r="AZ1191">
        <v>56</v>
      </c>
      <c r="BA1191">
        <v>35</v>
      </c>
      <c r="BB1191">
        <v>9</v>
      </c>
      <c r="BC1191">
        <v>44</v>
      </c>
      <c r="BD1191">
        <v>78</v>
      </c>
      <c r="BE1191">
        <v>44</v>
      </c>
      <c r="BF1191">
        <v>75</v>
      </c>
      <c r="BG1191">
        <v>10.53</v>
      </c>
      <c r="BH1191">
        <v>4.91</v>
      </c>
      <c r="BI1191">
        <v>2.9</v>
      </c>
      <c r="BJ1191">
        <v>3.19</v>
      </c>
      <c r="BK1191">
        <v>2.72</v>
      </c>
      <c r="BL1191">
        <f>1/Table1[[#This Row],[odds_ft_home_team_win]]+1/Table1[[#This Row],[odds_ft_draw]]+1/Table1[[#This Row],[odds_ft_away_team_win]]-1</f>
        <v>2.5954268854877505E-2</v>
      </c>
      <c r="BM1191">
        <f>Table1[[#This Row],[Margin]]/3</f>
        <v>8.6514229516258343E-3</v>
      </c>
      <c r="BN1191">
        <v>1.4</v>
      </c>
      <c r="BO1191">
        <v>2.25</v>
      </c>
      <c r="BP1191">
        <v>4.2</v>
      </c>
      <c r="BQ1191">
        <v>0</v>
      </c>
      <c r="BR1191">
        <v>2</v>
      </c>
      <c r="BS1191">
        <v>1.8</v>
      </c>
      <c r="BT1191" t="s">
        <v>83</v>
      </c>
      <c r="BU1191">
        <f>VLOOKUP(Table1[[#This Row],[Reference]],metron,11,FALSE)</f>
        <v>1.228921489601805</v>
      </c>
      <c r="BV1191">
        <f>VLOOKUP(Table1[[#This Row],[Reference]],metron,12,FALSE)</f>
        <v>1.2940512655166849</v>
      </c>
    </row>
    <row r="1192" spans="1:74" hidden="1" x14ac:dyDescent="0.45">
      <c r="A1192" t="s">
        <v>5407</v>
      </c>
      <c r="B1192">
        <v>1518662700</v>
      </c>
      <c r="C1192" s="3" t="s">
        <v>3084</v>
      </c>
      <c r="D1192" t="s">
        <v>65</v>
      </c>
      <c r="E1192" t="s">
        <v>66</v>
      </c>
      <c r="F1192" t="s">
        <v>85</v>
      </c>
      <c r="G1192" t="s">
        <v>77</v>
      </c>
      <c r="H1192" t="s">
        <v>66</v>
      </c>
      <c r="I1192">
        <f>MROUND(Table1[[#This Row],[Prob_H]]*100,2)/100</f>
        <v>0.54</v>
      </c>
      <c r="J1192">
        <f>1/Table1[[#This Row],[odds_ft_home_team_win]]-Table1[[#This Row],[Margin/3]]</f>
        <v>0.54997958553660165</v>
      </c>
      <c r="K1192">
        <f>1/Table1[[#This Row],[odds_ft_draw]]-Table1[[#This Row],[Margin/3]]</f>
        <v>0.25870004680389164</v>
      </c>
      <c r="L1192">
        <f>1/Table1[[#This Row],[odds_ft_away_team_win]]-Table1[[#This Row],[Margin/3]]</f>
        <v>0.19132036765950669</v>
      </c>
      <c r="M1192">
        <v>7</v>
      </c>
      <c r="N1192">
        <v>2.4</v>
      </c>
      <c r="O1192">
        <v>1.54</v>
      </c>
      <c r="P1192">
        <v>2.19</v>
      </c>
      <c r="Q1192">
        <v>1.39</v>
      </c>
      <c r="R1192" t="str" cm="1">
        <f t="array" ref="R1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92">
        <v>2</v>
      </c>
      <c r="T1192">
        <v>2</v>
      </c>
      <c r="U1192">
        <v>4</v>
      </c>
      <c r="V1192">
        <v>2</v>
      </c>
      <c r="W1192">
        <v>1</v>
      </c>
      <c r="X1192">
        <v>1</v>
      </c>
      <c r="Y1192" t="s">
        <v>3085</v>
      </c>
      <c r="Z1192" t="s">
        <v>321</v>
      </c>
      <c r="AA1192">
        <v>5</v>
      </c>
      <c r="AB1192">
        <v>5</v>
      </c>
      <c r="AC1192">
        <v>2</v>
      </c>
      <c r="AD1192">
        <v>0</v>
      </c>
      <c r="AE1192">
        <v>2</v>
      </c>
      <c r="AF1192">
        <v>0</v>
      </c>
      <c r="AG1192">
        <v>0</v>
      </c>
      <c r="AH1192">
        <v>2</v>
      </c>
      <c r="AI1192">
        <v>1</v>
      </c>
      <c r="AJ1192">
        <v>1</v>
      </c>
      <c r="AK1192">
        <v>20</v>
      </c>
      <c r="AL1192">
        <v>11</v>
      </c>
      <c r="AM1192">
        <v>11</v>
      </c>
      <c r="AN1192">
        <v>4</v>
      </c>
      <c r="AO1192">
        <v>9</v>
      </c>
      <c r="AP1192">
        <v>7</v>
      </c>
      <c r="AQ1192">
        <v>12</v>
      </c>
      <c r="AR1192">
        <v>14</v>
      </c>
      <c r="AS1192">
        <v>54</v>
      </c>
      <c r="AT1192">
        <v>46</v>
      </c>
      <c r="AU1192">
        <v>0</v>
      </c>
      <c r="AV1192">
        <v>0</v>
      </c>
      <c r="AW1192">
        <v>2.78</v>
      </c>
      <c r="AX1192">
        <v>58</v>
      </c>
      <c r="AY1192">
        <v>83</v>
      </c>
      <c r="AZ1192">
        <v>55</v>
      </c>
      <c r="BA1192">
        <v>32</v>
      </c>
      <c r="BB1192">
        <v>18</v>
      </c>
      <c r="BC1192">
        <v>57</v>
      </c>
      <c r="BD1192">
        <v>79</v>
      </c>
      <c r="BE1192">
        <v>33</v>
      </c>
      <c r="BF1192">
        <v>73</v>
      </c>
      <c r="BG1192">
        <v>11.15</v>
      </c>
      <c r="BH1192">
        <v>4.54</v>
      </c>
      <c r="BI1192">
        <v>1.79</v>
      </c>
      <c r="BJ1192">
        <v>3.74</v>
      </c>
      <c r="BK1192">
        <v>5</v>
      </c>
      <c r="BL1192">
        <f>1/Table1[[#This Row],[odds_ft_home_team_win]]+1/Table1[[#This Row],[odds_ft_draw]]+1/Table1[[#This Row],[odds_ft_away_team_win]]-1</f>
        <v>2.603889702147999E-2</v>
      </c>
      <c r="BM1192">
        <f>Table1[[#This Row],[Margin]]/3</f>
        <v>8.6796323404933293E-3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 t="s">
        <v>1684</v>
      </c>
      <c r="BU1192">
        <f>VLOOKUP(Table1[[#This Row],[Reference]],metron,11,FALSE)</f>
        <v>1.684957590444867</v>
      </c>
      <c r="BV1192">
        <f>VLOOKUP(Table1[[#This Row],[Reference]],metron,12,FALSE)</f>
        <v>0.95101263631642718</v>
      </c>
    </row>
    <row r="1193" spans="1:74" x14ac:dyDescent="0.45">
      <c r="A1193" t="s">
        <v>5407</v>
      </c>
      <c r="B1193">
        <v>1518663600</v>
      </c>
      <c r="C1193" s="3" t="s">
        <v>3086</v>
      </c>
      <c r="D1193" t="s">
        <v>65</v>
      </c>
      <c r="E1193" t="s">
        <v>66</v>
      </c>
      <c r="F1193" t="s">
        <v>94</v>
      </c>
      <c r="G1193" t="s">
        <v>611</v>
      </c>
      <c r="H1193" t="s">
        <v>66</v>
      </c>
      <c r="I1193">
        <f>MROUND(Table1[[#This Row],[Prob_H]]*100,2)/100</f>
        <v>0.6</v>
      </c>
      <c r="J1193">
        <f>1/Table1[[#This Row],[odds_ft_home_team_win]]-Table1[[#This Row],[Margin/3]]</f>
        <v>0.60518502251681261</v>
      </c>
      <c r="K1193">
        <f>1/Table1[[#This Row],[odds_ft_draw]]-Table1[[#This Row],[Margin/3]]</f>
        <v>0.2461410162101266</v>
      </c>
      <c r="L1193">
        <f>1/Table1[[#This Row],[odds_ft_away_team_win]]-Table1[[#This Row],[Margin/3]]</f>
        <v>0.14867396127306076</v>
      </c>
      <c r="M1193">
        <v>7</v>
      </c>
      <c r="N1193">
        <v>1.55</v>
      </c>
      <c r="O1193">
        <v>0.67</v>
      </c>
      <c r="P1193">
        <v>1.28</v>
      </c>
      <c r="Q1193">
        <v>0.82</v>
      </c>
      <c r="R1193" t="str" cm="1">
        <f t="array" ref="R1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93">
        <v>1</v>
      </c>
      <c r="T1193">
        <v>2</v>
      </c>
      <c r="U1193">
        <v>3</v>
      </c>
      <c r="V1193">
        <v>3</v>
      </c>
      <c r="W1193">
        <v>1</v>
      </c>
      <c r="X1193">
        <v>2</v>
      </c>
      <c r="Y1193">
        <v>36</v>
      </c>
      <c r="Z1193" t="s">
        <v>2973</v>
      </c>
      <c r="AA1193">
        <v>7</v>
      </c>
      <c r="AB1193">
        <v>5</v>
      </c>
      <c r="AC1193">
        <v>2</v>
      </c>
      <c r="AD1193">
        <v>0</v>
      </c>
      <c r="AE1193">
        <v>5</v>
      </c>
      <c r="AF1193">
        <v>0</v>
      </c>
      <c r="AG1193">
        <v>0</v>
      </c>
      <c r="AH1193">
        <v>2</v>
      </c>
      <c r="AI1193">
        <v>1</v>
      </c>
      <c r="AJ1193">
        <v>4</v>
      </c>
      <c r="AK1193">
        <v>11</v>
      </c>
      <c r="AL1193">
        <v>10</v>
      </c>
      <c r="AM1193">
        <v>3</v>
      </c>
      <c r="AN1193">
        <v>3</v>
      </c>
      <c r="AO1193">
        <v>8</v>
      </c>
      <c r="AP1193">
        <v>7</v>
      </c>
      <c r="AQ1193">
        <v>16</v>
      </c>
      <c r="AR1193">
        <v>14</v>
      </c>
      <c r="AS1193">
        <v>61</v>
      </c>
      <c r="AT1193">
        <v>39</v>
      </c>
      <c r="AU1193">
        <v>0</v>
      </c>
      <c r="AV1193">
        <v>0</v>
      </c>
      <c r="AW1193">
        <v>2.35</v>
      </c>
      <c r="AX1193">
        <v>31</v>
      </c>
      <c r="AY1193">
        <v>62</v>
      </c>
      <c r="AZ1193">
        <v>31</v>
      </c>
      <c r="BA1193">
        <v>26</v>
      </c>
      <c r="BB1193">
        <v>17</v>
      </c>
      <c r="BC1193">
        <v>22</v>
      </c>
      <c r="BD1193">
        <v>52</v>
      </c>
      <c r="BE1193">
        <v>49</v>
      </c>
      <c r="BF1193">
        <v>66</v>
      </c>
      <c r="BG1193">
        <v>9</v>
      </c>
      <c r="BH1193">
        <v>4.87</v>
      </c>
      <c r="BI1193">
        <v>1.63</v>
      </c>
      <c r="BJ1193">
        <v>3.93</v>
      </c>
      <c r="BK1193">
        <v>6.37</v>
      </c>
      <c r="BL1193">
        <f>1/Table1[[#This Row],[odds_ft_home_team_win]]+1/Table1[[#This Row],[odds_ft_draw]]+1/Table1[[#This Row],[odds_ft_away_team_win]]-1</f>
        <v>2.4935729995574363E-2</v>
      </c>
      <c r="BM1193">
        <f>Table1[[#This Row],[Margin]]/3</f>
        <v>8.3119099985247882E-3</v>
      </c>
      <c r="BN1193">
        <v>1.32</v>
      </c>
      <c r="BO1193">
        <v>2</v>
      </c>
      <c r="BP1193">
        <v>3.55</v>
      </c>
      <c r="BQ1193">
        <v>0</v>
      </c>
      <c r="BR1193">
        <v>2</v>
      </c>
      <c r="BS1193">
        <v>1.83</v>
      </c>
      <c r="BT1193" t="s">
        <v>124</v>
      </c>
      <c r="BU1193">
        <f>VLOOKUP(Table1[[#This Row],[Reference]],metron,11,FALSE)</f>
        <v>1.841836734693878</v>
      </c>
      <c r="BV1193">
        <f>VLOOKUP(Table1[[#This Row],[Reference]],metron,12,FALSE)</f>
        <v>0.88917233560090703</v>
      </c>
    </row>
    <row r="1194" spans="1:74" x14ac:dyDescent="0.45">
      <c r="A1194" t="s">
        <v>5407</v>
      </c>
      <c r="B1194">
        <v>1518663600</v>
      </c>
      <c r="C1194" s="3" t="s">
        <v>3086</v>
      </c>
      <c r="D1194" t="s">
        <v>65</v>
      </c>
      <c r="E1194" t="s">
        <v>66</v>
      </c>
      <c r="F1194" t="s">
        <v>73</v>
      </c>
      <c r="G1194" t="s">
        <v>97</v>
      </c>
      <c r="H1194" t="s">
        <v>66</v>
      </c>
      <c r="I1194">
        <f>MROUND(Table1[[#This Row],[Prob_H]]*100,2)/100</f>
        <v>0.38</v>
      </c>
      <c r="J1194">
        <f>1/Table1[[#This Row],[odds_ft_home_team_win]]-Table1[[#This Row],[Margin/3]]</f>
        <v>0.37883960661354682</v>
      </c>
      <c r="K1194">
        <f>1/Table1[[#This Row],[odds_ft_draw]]-Table1[[#This Row],[Margin/3]]</f>
        <v>0.29988468269738261</v>
      </c>
      <c r="L1194">
        <f>1/Table1[[#This Row],[odds_ft_away_team_win]]-Table1[[#This Row],[Margin/3]]</f>
        <v>0.32127571068907068</v>
      </c>
      <c r="M1194">
        <v>7</v>
      </c>
      <c r="N1194">
        <v>1.58</v>
      </c>
      <c r="O1194">
        <v>1</v>
      </c>
      <c r="P1194">
        <v>1.53</v>
      </c>
      <c r="Q1194">
        <v>1.29</v>
      </c>
      <c r="R1194" t="str" cm="1">
        <f t="array" ref="R1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4">
        <v>2</v>
      </c>
      <c r="T1194">
        <v>0</v>
      </c>
      <c r="U1194">
        <v>2</v>
      </c>
      <c r="V1194">
        <v>2</v>
      </c>
      <c r="W1194">
        <v>2</v>
      </c>
      <c r="X1194">
        <v>0</v>
      </c>
      <c r="Y1194" t="s">
        <v>3087</v>
      </c>
      <c r="AA1194">
        <v>2</v>
      </c>
      <c r="AB1194">
        <v>14</v>
      </c>
      <c r="AC1194">
        <v>2</v>
      </c>
      <c r="AD1194">
        <v>0</v>
      </c>
      <c r="AE1194">
        <v>4</v>
      </c>
      <c r="AF1194">
        <v>2</v>
      </c>
      <c r="AG1194">
        <v>1</v>
      </c>
      <c r="AH1194">
        <v>1</v>
      </c>
      <c r="AI1194">
        <v>1</v>
      </c>
      <c r="AJ1194">
        <v>5</v>
      </c>
      <c r="AK1194">
        <v>6</v>
      </c>
      <c r="AL1194">
        <v>11</v>
      </c>
      <c r="AM1194">
        <v>4</v>
      </c>
      <c r="AN1194">
        <v>3</v>
      </c>
      <c r="AO1194">
        <v>2</v>
      </c>
      <c r="AP1194">
        <v>8</v>
      </c>
      <c r="AQ1194">
        <v>10</v>
      </c>
      <c r="AR1194">
        <v>15</v>
      </c>
      <c r="AS1194">
        <v>49</v>
      </c>
      <c r="AT1194">
        <v>51</v>
      </c>
      <c r="AU1194">
        <v>0</v>
      </c>
      <c r="AV1194">
        <v>0</v>
      </c>
      <c r="AW1194">
        <v>2.13</v>
      </c>
      <c r="AX1194">
        <v>44</v>
      </c>
      <c r="AY1194">
        <v>65</v>
      </c>
      <c r="AZ1194">
        <v>44</v>
      </c>
      <c r="BA1194">
        <v>22</v>
      </c>
      <c r="BB1194">
        <v>5</v>
      </c>
      <c r="BC1194">
        <v>30</v>
      </c>
      <c r="BD1194">
        <v>61</v>
      </c>
      <c r="BE1194">
        <v>39</v>
      </c>
      <c r="BF1194">
        <v>61</v>
      </c>
      <c r="BG1194">
        <v>10.81</v>
      </c>
      <c r="BH1194">
        <v>4.92</v>
      </c>
      <c r="BI1194">
        <v>2.58</v>
      </c>
      <c r="BJ1194">
        <v>3.24</v>
      </c>
      <c r="BK1194">
        <v>3.03</v>
      </c>
      <c r="BL1194">
        <f>1/Table1[[#This Row],[odds_ft_home_team_win]]+1/Table1[[#This Row],[odds_ft_draw]]+1/Table1[[#This Row],[odds_ft_away_team_win]]-1</f>
        <v>2.6271877833778046E-2</v>
      </c>
      <c r="BM1194">
        <f>Table1[[#This Row],[Margin]]/3</f>
        <v>8.7572926112593485E-3</v>
      </c>
      <c r="BN1194">
        <v>1.36</v>
      </c>
      <c r="BO1194">
        <v>2.1</v>
      </c>
      <c r="BP1194">
        <v>3.85</v>
      </c>
      <c r="BQ1194">
        <v>0</v>
      </c>
      <c r="BR1194">
        <v>1.91</v>
      </c>
      <c r="BS1194">
        <v>1.91</v>
      </c>
      <c r="BT1194" t="s">
        <v>126</v>
      </c>
      <c r="BU1194">
        <f>VLOOKUP(Table1[[#This Row],[Reference]],metron,11,FALSE)</f>
        <v>1.330562659846547</v>
      </c>
      <c r="BV1194">
        <f>VLOOKUP(Table1[[#This Row],[Reference]],metron,12,FALSE)</f>
        <v>1.1595268542199491</v>
      </c>
    </row>
    <row r="1195" spans="1:74" x14ac:dyDescent="0.45">
      <c r="A1195" t="s">
        <v>5407</v>
      </c>
      <c r="B1195">
        <v>1518663960</v>
      </c>
      <c r="C1195" s="3" t="s">
        <v>3088</v>
      </c>
      <c r="D1195" t="s">
        <v>65</v>
      </c>
      <c r="E1195" t="s">
        <v>66</v>
      </c>
      <c r="F1195" t="s">
        <v>103</v>
      </c>
      <c r="G1195" t="s">
        <v>72</v>
      </c>
      <c r="H1195" t="s">
        <v>66</v>
      </c>
      <c r="I1195">
        <f>MROUND(Table1[[#This Row],[Prob_H]]*100,2)/100</f>
        <v>0.5</v>
      </c>
      <c r="J1195">
        <f>1/Table1[[#This Row],[odds_ft_home_team_win]]-Table1[[#This Row],[Margin/3]]</f>
        <v>0.49164841182913471</v>
      </c>
      <c r="K1195">
        <f>1/Table1[[#This Row],[odds_ft_draw]]-Table1[[#This Row],[Margin/3]]</f>
        <v>0.27573932092004383</v>
      </c>
      <c r="L1195">
        <f>1/Table1[[#This Row],[odds_ft_away_team_win]]-Table1[[#This Row],[Margin/3]]</f>
        <v>0.23261226725082146</v>
      </c>
      <c r="M1195">
        <v>7</v>
      </c>
      <c r="N1195">
        <v>1.42</v>
      </c>
      <c r="O1195">
        <v>1.08</v>
      </c>
      <c r="P1195">
        <v>1.59</v>
      </c>
      <c r="Q1195">
        <v>0.95</v>
      </c>
      <c r="R1195" t="str" cm="1">
        <f t="array" ref="R1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5">
        <v>2</v>
      </c>
      <c r="T1195">
        <v>0</v>
      </c>
      <c r="U1195">
        <v>2</v>
      </c>
      <c r="V1195">
        <v>1</v>
      </c>
      <c r="W1195">
        <v>1</v>
      </c>
      <c r="X1195">
        <v>0</v>
      </c>
      <c r="Y1195" t="s">
        <v>3089</v>
      </c>
      <c r="AA1195">
        <v>2</v>
      </c>
      <c r="AB1195">
        <v>4</v>
      </c>
      <c r="AC1195">
        <v>2</v>
      </c>
      <c r="AD1195">
        <v>0</v>
      </c>
      <c r="AE1195">
        <v>2</v>
      </c>
      <c r="AF1195">
        <v>0</v>
      </c>
      <c r="AG1195">
        <v>1</v>
      </c>
      <c r="AH1195">
        <v>1</v>
      </c>
      <c r="AI1195">
        <v>0</v>
      </c>
      <c r="AJ1195">
        <v>2</v>
      </c>
      <c r="AK1195">
        <v>21</v>
      </c>
      <c r="AL1195">
        <v>11</v>
      </c>
      <c r="AM1195">
        <v>8</v>
      </c>
      <c r="AN1195">
        <v>2</v>
      </c>
      <c r="AO1195">
        <v>13</v>
      </c>
      <c r="AP1195">
        <v>9</v>
      </c>
      <c r="AQ1195">
        <v>13</v>
      </c>
      <c r="AR1195">
        <v>14</v>
      </c>
      <c r="AS1195">
        <v>49</v>
      </c>
      <c r="AT1195">
        <v>51</v>
      </c>
      <c r="AU1195">
        <v>0</v>
      </c>
      <c r="AV1195">
        <v>0</v>
      </c>
      <c r="AW1195">
        <v>2.59</v>
      </c>
      <c r="AX1195">
        <v>50</v>
      </c>
      <c r="AY1195">
        <v>67</v>
      </c>
      <c r="AZ1195">
        <v>55</v>
      </c>
      <c r="BA1195">
        <v>42</v>
      </c>
      <c r="BB1195">
        <v>13</v>
      </c>
      <c r="BC1195">
        <v>46</v>
      </c>
      <c r="BD1195">
        <v>67</v>
      </c>
      <c r="BE1195">
        <v>42</v>
      </c>
      <c r="BF1195">
        <v>71</v>
      </c>
      <c r="BG1195">
        <v>8.67</v>
      </c>
      <c r="BH1195">
        <v>5</v>
      </c>
      <c r="BI1195">
        <v>2</v>
      </c>
      <c r="BJ1195">
        <v>3.52</v>
      </c>
      <c r="BK1195">
        <v>4.1500000000000004</v>
      </c>
      <c r="BL1195">
        <f>1/Table1[[#This Row],[odds_ft_home_team_win]]+1/Table1[[#This Row],[odds_ft_draw]]+1/Table1[[#This Row],[odds_ft_away_team_win]]-1</f>
        <v>2.5054764512595806E-2</v>
      </c>
      <c r="BM1195">
        <f>Table1[[#This Row],[Margin]]/3</f>
        <v>8.3515881708652682E-3</v>
      </c>
      <c r="BN1195">
        <v>1.32</v>
      </c>
      <c r="BO1195">
        <v>2</v>
      </c>
      <c r="BP1195">
        <v>3.55</v>
      </c>
      <c r="BQ1195">
        <v>0</v>
      </c>
      <c r="BR1195">
        <v>1.91</v>
      </c>
      <c r="BS1195">
        <v>1.91</v>
      </c>
      <c r="BT1195" t="s">
        <v>118</v>
      </c>
      <c r="BU1195">
        <f>VLOOKUP(Table1[[#This Row],[Reference]],metron,11,FALSE)</f>
        <v>1.5342708579532029</v>
      </c>
      <c r="BV1195">
        <f>VLOOKUP(Table1[[#This Row],[Reference]],metron,12,FALSE)</f>
        <v>0.98593713070196176</v>
      </c>
    </row>
    <row r="1196" spans="1:74" x14ac:dyDescent="0.45">
      <c r="A1196" t="s">
        <v>5406</v>
      </c>
      <c r="B1196">
        <v>1535162400</v>
      </c>
      <c r="C1196" s="3" t="s">
        <v>3335</v>
      </c>
      <c r="D1196" t="s">
        <v>65</v>
      </c>
      <c r="E1196" t="s">
        <v>66</v>
      </c>
      <c r="F1196" t="s">
        <v>93</v>
      </c>
      <c r="G1196" t="s">
        <v>98</v>
      </c>
      <c r="H1196" t="s">
        <v>66</v>
      </c>
      <c r="I1196">
        <f>MROUND(Table1[[#This Row],[Prob_H]]*100,2)/100</f>
        <v>0.34</v>
      </c>
      <c r="J1196">
        <f>1/Table1[[#This Row],[odds_ft_home_team_win]]-Table1[[#This Row],[Margin/3]]</f>
        <v>0.33826283006610874</v>
      </c>
      <c r="K1196">
        <f>1/Table1[[#This Row],[odds_ft_draw]]-Table1[[#This Row],[Margin/3]]</f>
        <v>0.30249531888876152</v>
      </c>
      <c r="L1196">
        <f>1/Table1[[#This Row],[odds_ft_away_team_win]]-Table1[[#This Row],[Margin/3]]</f>
        <v>0.35924185104512968</v>
      </c>
      <c r="M1196">
        <v>7</v>
      </c>
      <c r="N1196">
        <v>0.33</v>
      </c>
      <c r="O1196">
        <v>1.33</v>
      </c>
      <c r="P1196">
        <v>1.06</v>
      </c>
      <c r="Q1196">
        <v>1.24</v>
      </c>
      <c r="R1196" t="str" cm="1">
        <f t="array" ref="R1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0</v>
      </c>
      <c r="Z1196">
        <v>64</v>
      </c>
      <c r="AA1196">
        <v>6</v>
      </c>
      <c r="AB1196">
        <v>8</v>
      </c>
      <c r="AC1196">
        <v>0</v>
      </c>
      <c r="AD1196">
        <v>0</v>
      </c>
      <c r="AE1196">
        <v>3</v>
      </c>
      <c r="AF1196">
        <v>0</v>
      </c>
      <c r="AG1196">
        <v>0</v>
      </c>
      <c r="AH1196">
        <v>0</v>
      </c>
      <c r="AI1196">
        <v>1</v>
      </c>
      <c r="AJ1196">
        <v>2</v>
      </c>
      <c r="AK1196">
        <v>16</v>
      </c>
      <c r="AL1196">
        <v>14</v>
      </c>
      <c r="AM1196">
        <v>4</v>
      </c>
      <c r="AN1196">
        <v>6</v>
      </c>
      <c r="AO1196">
        <v>12</v>
      </c>
      <c r="AP1196">
        <v>8</v>
      </c>
      <c r="AQ1196">
        <v>10</v>
      </c>
      <c r="AR1196">
        <v>16</v>
      </c>
      <c r="AS1196">
        <v>45</v>
      </c>
      <c r="AT1196">
        <v>55</v>
      </c>
      <c r="AU1196">
        <v>1.52</v>
      </c>
      <c r="AV1196">
        <v>1.56</v>
      </c>
      <c r="AW1196">
        <v>2.17</v>
      </c>
      <c r="AX1196">
        <v>34</v>
      </c>
      <c r="AY1196">
        <v>67</v>
      </c>
      <c r="AZ1196">
        <v>50</v>
      </c>
      <c r="BA1196">
        <v>17</v>
      </c>
      <c r="BB1196">
        <v>0</v>
      </c>
      <c r="BC1196">
        <v>50</v>
      </c>
      <c r="BD1196">
        <v>67</v>
      </c>
      <c r="BE1196">
        <v>34</v>
      </c>
      <c r="BF1196">
        <v>50</v>
      </c>
      <c r="BG1196">
        <v>8</v>
      </c>
      <c r="BH1196">
        <v>5</v>
      </c>
      <c r="BI1196">
        <v>2.75</v>
      </c>
      <c r="BJ1196">
        <v>3.05</v>
      </c>
      <c r="BK1196">
        <v>2.6</v>
      </c>
      <c r="BL1196">
        <f>1/Table1[[#This Row],[odds_ft_home_team_win]]+1/Table1[[#This Row],[odds_ft_draw]]+1/Table1[[#This Row],[odds_ft_away_team_win]]-1</f>
        <v>7.6120600710764652E-2</v>
      </c>
      <c r="BM1196">
        <f>Table1[[#This Row],[Margin]]/3</f>
        <v>2.5373533570254885E-2</v>
      </c>
      <c r="BN1196">
        <v>1.43</v>
      </c>
      <c r="BO1196">
        <v>2.35</v>
      </c>
      <c r="BP1196">
        <v>4.45</v>
      </c>
      <c r="BQ1196">
        <v>0</v>
      </c>
      <c r="BR1196">
        <v>2.0499999999999998</v>
      </c>
      <c r="BS1196">
        <v>1.77</v>
      </c>
      <c r="BT1196" t="s">
        <v>95</v>
      </c>
      <c r="BU1196">
        <f>VLOOKUP(Table1[[#This Row],[Reference]],metron,11,FALSE)</f>
        <v>1.228921489601805</v>
      </c>
      <c r="BV1196">
        <f>VLOOKUP(Table1[[#This Row],[Reference]],metron,12,FALSE)</f>
        <v>1.2940512655166849</v>
      </c>
    </row>
    <row r="1197" spans="1:74" x14ac:dyDescent="0.45">
      <c r="A1197" t="s">
        <v>5406</v>
      </c>
      <c r="B1197">
        <v>1535234400</v>
      </c>
      <c r="C1197" s="3" t="s">
        <v>3336</v>
      </c>
      <c r="D1197" t="s">
        <v>65</v>
      </c>
      <c r="E1197" t="s">
        <v>66</v>
      </c>
      <c r="F1197" t="s">
        <v>103</v>
      </c>
      <c r="G1197" t="s">
        <v>73</v>
      </c>
      <c r="H1197" t="s">
        <v>66</v>
      </c>
      <c r="I1197">
        <f>MROUND(Table1[[#This Row],[Prob_H]]*100,2)/100</f>
        <v>0.54</v>
      </c>
      <c r="J1197">
        <f>1/Table1[[#This Row],[odds_ft_home_team_win]]-Table1[[#This Row],[Margin/3]]</f>
        <v>0.54201037991918877</v>
      </c>
      <c r="K1197">
        <f>1/Table1[[#This Row],[odds_ft_draw]]-Table1[[#This Row],[Margin/3]]</f>
        <v>0.25872876935182981</v>
      </c>
      <c r="L1197">
        <f>1/Table1[[#This Row],[odds_ft_away_team_win]]-Table1[[#This Row],[Margin/3]]</f>
        <v>0.19926085072898159</v>
      </c>
      <c r="M1197">
        <v>7</v>
      </c>
      <c r="N1197">
        <v>1</v>
      </c>
      <c r="O1197">
        <v>0.33</v>
      </c>
      <c r="P1197">
        <v>2.2200000000000002</v>
      </c>
      <c r="Q1197">
        <v>1.24</v>
      </c>
      <c r="R1197" t="str" cm="1">
        <f t="array" ref="R1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7">
        <v>2</v>
      </c>
      <c r="T1197">
        <v>0</v>
      </c>
      <c r="U1197">
        <v>2</v>
      </c>
      <c r="V1197">
        <v>0</v>
      </c>
      <c r="W1197">
        <v>0</v>
      </c>
      <c r="X1197">
        <v>0</v>
      </c>
      <c r="Y1197" t="s">
        <v>464</v>
      </c>
      <c r="AA1197">
        <v>8</v>
      </c>
      <c r="AB1197">
        <v>4</v>
      </c>
      <c r="AC1197">
        <v>0</v>
      </c>
      <c r="AD1197">
        <v>0</v>
      </c>
      <c r="AE1197">
        <v>3</v>
      </c>
      <c r="AF1197">
        <v>0</v>
      </c>
      <c r="AG1197">
        <v>0</v>
      </c>
      <c r="AH1197">
        <v>0</v>
      </c>
      <c r="AI1197">
        <v>1</v>
      </c>
      <c r="AJ1197">
        <v>2</v>
      </c>
      <c r="AK1197">
        <v>22</v>
      </c>
      <c r="AL1197">
        <v>15</v>
      </c>
      <c r="AM1197">
        <v>12</v>
      </c>
      <c r="AN1197">
        <v>6</v>
      </c>
      <c r="AO1197">
        <v>10</v>
      </c>
      <c r="AP1197">
        <v>9</v>
      </c>
      <c r="AQ1197">
        <v>15</v>
      </c>
      <c r="AR1197">
        <v>5</v>
      </c>
      <c r="AS1197">
        <v>51</v>
      </c>
      <c r="AT1197">
        <v>49</v>
      </c>
      <c r="AU1197">
        <v>2.5499999999999998</v>
      </c>
      <c r="AV1197">
        <v>1.69</v>
      </c>
      <c r="AW1197">
        <v>2.84</v>
      </c>
      <c r="AX1197">
        <v>33</v>
      </c>
      <c r="AY1197">
        <v>84</v>
      </c>
      <c r="AZ1197">
        <v>67</v>
      </c>
      <c r="BA1197">
        <v>33</v>
      </c>
      <c r="BB1197">
        <v>0</v>
      </c>
      <c r="BC1197">
        <v>0</v>
      </c>
      <c r="BD1197">
        <v>50</v>
      </c>
      <c r="BE1197">
        <v>67</v>
      </c>
      <c r="BF1197">
        <v>100</v>
      </c>
      <c r="BG1197">
        <v>9</v>
      </c>
      <c r="BH1197">
        <v>4.67</v>
      </c>
      <c r="BI1197">
        <v>1.77</v>
      </c>
      <c r="BJ1197">
        <v>3.55</v>
      </c>
      <c r="BK1197">
        <v>4.5</v>
      </c>
      <c r="BL1197">
        <f>1/Table1[[#This Row],[odds_ft_home_team_win]]+1/Table1[[#This Row],[odds_ft_draw]]+1/Table1[[#This Row],[odds_ft_away_team_win]]-1</f>
        <v>6.888411447972187E-2</v>
      </c>
      <c r="BM1197">
        <f>Table1[[#This Row],[Margin]]/3</f>
        <v>2.2961371493240623E-2</v>
      </c>
      <c r="BN1197">
        <v>1.26</v>
      </c>
      <c r="BO1197">
        <v>1.83</v>
      </c>
      <c r="BP1197">
        <v>3.1</v>
      </c>
      <c r="BQ1197">
        <v>0</v>
      </c>
      <c r="BR1197">
        <v>1.83</v>
      </c>
      <c r="BS1197">
        <v>2</v>
      </c>
      <c r="BT1197" t="s">
        <v>118</v>
      </c>
      <c r="BU1197">
        <f>VLOOKUP(Table1[[#This Row],[Reference]],metron,11,FALSE)</f>
        <v>1.684957590444867</v>
      </c>
      <c r="BV1197">
        <f>VLOOKUP(Table1[[#This Row],[Reference]],metron,12,FALSE)</f>
        <v>0.95101263631642718</v>
      </c>
    </row>
    <row r="1198" spans="1:74" x14ac:dyDescent="0.45">
      <c r="A1198" t="s">
        <v>5406</v>
      </c>
      <c r="B1198">
        <v>1535241600</v>
      </c>
      <c r="C1198" s="3" t="s">
        <v>3337</v>
      </c>
      <c r="D1198" t="s">
        <v>65</v>
      </c>
      <c r="E1198" t="s">
        <v>66</v>
      </c>
      <c r="F1198" t="s">
        <v>86</v>
      </c>
      <c r="G1198" t="s">
        <v>94</v>
      </c>
      <c r="H1198" t="s">
        <v>66</v>
      </c>
      <c r="I1198">
        <f>MROUND(Table1[[#This Row],[Prob_H]]*100,2)/100</f>
        <v>0.6</v>
      </c>
      <c r="J1198">
        <f>1/Table1[[#This Row],[odds_ft_home_team_win]]-Table1[[#This Row],[Margin/3]]</f>
        <v>0.59060760106511734</v>
      </c>
      <c r="K1198">
        <f>1/Table1[[#This Row],[odds_ft_draw]]-Table1[[#This Row],[Margin/3]]</f>
        <v>0.23999031711450011</v>
      </c>
      <c r="L1198">
        <f>1/Table1[[#This Row],[odds_ft_away_team_win]]-Table1[[#This Row],[Margin/3]]</f>
        <v>0.16940208182038249</v>
      </c>
      <c r="M1198">
        <v>7</v>
      </c>
      <c r="N1198">
        <v>3</v>
      </c>
      <c r="O1198">
        <v>2</v>
      </c>
      <c r="P1198">
        <v>2.14</v>
      </c>
      <c r="Q1198">
        <v>1.21</v>
      </c>
      <c r="R1198" t="str" cm="1">
        <f t="array" ref="R1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198">
        <v>2</v>
      </c>
      <c r="T1198">
        <v>2</v>
      </c>
      <c r="U1198">
        <v>4</v>
      </c>
      <c r="V1198">
        <v>2</v>
      </c>
      <c r="W1198">
        <v>1</v>
      </c>
      <c r="X1198">
        <v>1</v>
      </c>
      <c r="Y1198" t="s">
        <v>3338</v>
      </c>
      <c r="Z1198" t="s">
        <v>3339</v>
      </c>
      <c r="AA1198">
        <v>7</v>
      </c>
      <c r="AB1198">
        <v>4</v>
      </c>
      <c r="AC1198">
        <v>1</v>
      </c>
      <c r="AD1198">
        <v>2</v>
      </c>
      <c r="AE1198">
        <v>3</v>
      </c>
      <c r="AF1198">
        <v>0</v>
      </c>
      <c r="AG1198">
        <v>1</v>
      </c>
      <c r="AH1198">
        <v>2</v>
      </c>
      <c r="AI1198">
        <v>1</v>
      </c>
      <c r="AJ1198">
        <v>2</v>
      </c>
      <c r="AK1198">
        <v>13</v>
      </c>
      <c r="AL1198">
        <v>18</v>
      </c>
      <c r="AM1198">
        <v>4</v>
      </c>
      <c r="AN1198">
        <v>7</v>
      </c>
      <c r="AO1198">
        <v>9</v>
      </c>
      <c r="AP1198">
        <v>11</v>
      </c>
      <c r="AQ1198">
        <v>7</v>
      </c>
      <c r="AR1198">
        <v>13</v>
      </c>
      <c r="AS1198">
        <v>50</v>
      </c>
      <c r="AT1198">
        <v>50</v>
      </c>
      <c r="AU1198">
        <v>1.31</v>
      </c>
      <c r="AV1198">
        <v>1.88</v>
      </c>
      <c r="AW1198">
        <v>2.5</v>
      </c>
      <c r="AX1198">
        <v>0</v>
      </c>
      <c r="AY1198">
        <v>84</v>
      </c>
      <c r="AZ1198">
        <v>67</v>
      </c>
      <c r="BA1198">
        <v>0</v>
      </c>
      <c r="BB1198">
        <v>0</v>
      </c>
      <c r="BC1198">
        <v>59</v>
      </c>
      <c r="BD1198">
        <v>100</v>
      </c>
      <c r="BE1198">
        <v>25</v>
      </c>
      <c r="BF1198">
        <v>67</v>
      </c>
      <c r="BG1198">
        <v>9</v>
      </c>
      <c r="BH1198">
        <v>3.33</v>
      </c>
      <c r="BI1198">
        <v>1.62</v>
      </c>
      <c r="BJ1198">
        <v>3.75</v>
      </c>
      <c r="BK1198">
        <v>5.0999999999999996</v>
      </c>
      <c r="BL1198">
        <f>1/Table1[[#This Row],[odds_ft_home_team_win]]+1/Table1[[#This Row],[odds_ft_draw]]+1/Table1[[#This Row],[odds_ft_away_team_win]]-1</f>
        <v>8.0029048656499624E-2</v>
      </c>
      <c r="BM1198">
        <f>Table1[[#This Row],[Margin]]/3</f>
        <v>2.667634955216654E-2</v>
      </c>
      <c r="BN1198">
        <v>1.25</v>
      </c>
      <c r="BO1198">
        <v>1.8</v>
      </c>
      <c r="BP1198">
        <v>3.05</v>
      </c>
      <c r="BQ1198">
        <v>0</v>
      </c>
      <c r="BR1198">
        <v>1.87</v>
      </c>
      <c r="BS1198">
        <v>1.95</v>
      </c>
      <c r="BT1198" t="s">
        <v>113</v>
      </c>
      <c r="BU1198">
        <f>VLOOKUP(Table1[[#This Row],[Reference]],metron,11,FALSE)</f>
        <v>1.841836734693878</v>
      </c>
      <c r="BV1198">
        <f>VLOOKUP(Table1[[#This Row],[Reference]],metron,12,FALSE)</f>
        <v>0.88917233560090703</v>
      </c>
    </row>
    <row r="1199" spans="1:74" x14ac:dyDescent="0.45">
      <c r="A1199" t="s">
        <v>5406</v>
      </c>
      <c r="B1199">
        <v>1535247000</v>
      </c>
      <c r="C1199" s="3" t="s">
        <v>3340</v>
      </c>
      <c r="D1199" t="s">
        <v>65</v>
      </c>
      <c r="E1199" t="s">
        <v>66</v>
      </c>
      <c r="F1199" t="s">
        <v>611</v>
      </c>
      <c r="G1199" t="s">
        <v>72</v>
      </c>
      <c r="H1199" t="s">
        <v>66</v>
      </c>
      <c r="I1199">
        <f>MROUND(Table1[[#This Row],[Prob_H]]*100,2)/100</f>
        <v>0.3</v>
      </c>
      <c r="J1199">
        <f>1/Table1[[#This Row],[odds_ft_home_team_win]]-Table1[[#This Row],[Margin/3]]</f>
        <v>0.29607228195937874</v>
      </c>
      <c r="K1199">
        <f>1/Table1[[#This Row],[odds_ft_draw]]-Table1[[#This Row],[Margin/3]]</f>
        <v>0.28599163679808842</v>
      </c>
      <c r="L1199">
        <f>1/Table1[[#This Row],[odds_ft_away_team_win]]-Table1[[#This Row],[Margin/3]]</f>
        <v>0.41793608124253284</v>
      </c>
      <c r="M1199">
        <v>7</v>
      </c>
      <c r="N1199">
        <v>0.33</v>
      </c>
      <c r="O1199">
        <v>0</v>
      </c>
      <c r="P1199">
        <v>0.47</v>
      </c>
      <c r="Q1199">
        <v>0.78</v>
      </c>
      <c r="R1199" t="str" cm="1">
        <f t="array" ref="R1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0</v>
      </c>
      <c r="Y1199">
        <v>8</v>
      </c>
      <c r="AA1199">
        <v>3</v>
      </c>
      <c r="AB1199">
        <v>8</v>
      </c>
      <c r="AC1199">
        <v>1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5</v>
      </c>
      <c r="AL1199">
        <v>15</v>
      </c>
      <c r="AM1199">
        <v>2</v>
      </c>
      <c r="AN1199">
        <v>2</v>
      </c>
      <c r="AO1199">
        <v>3</v>
      </c>
      <c r="AP1199">
        <v>13</v>
      </c>
      <c r="AQ1199">
        <v>14</v>
      </c>
      <c r="AR1199">
        <v>13</v>
      </c>
      <c r="AS1199">
        <v>36</v>
      </c>
      <c r="AT1199">
        <v>64</v>
      </c>
      <c r="AU1199">
        <v>0.72</v>
      </c>
      <c r="AV1199">
        <v>1.59</v>
      </c>
      <c r="AW1199">
        <v>2.34</v>
      </c>
      <c r="AX1199">
        <v>17</v>
      </c>
      <c r="AY1199">
        <v>75</v>
      </c>
      <c r="AZ1199">
        <v>42</v>
      </c>
      <c r="BA1199">
        <v>17</v>
      </c>
      <c r="BB1199">
        <v>0</v>
      </c>
      <c r="BC1199">
        <v>75</v>
      </c>
      <c r="BD1199">
        <v>75</v>
      </c>
      <c r="BE1199">
        <v>17</v>
      </c>
      <c r="BF1199">
        <v>67</v>
      </c>
      <c r="BG1199">
        <v>6.33</v>
      </c>
      <c r="BH1199">
        <v>5.17</v>
      </c>
      <c r="BI1199">
        <v>3.1</v>
      </c>
      <c r="BJ1199">
        <v>3.2</v>
      </c>
      <c r="BK1199">
        <v>2.25</v>
      </c>
      <c r="BL1199">
        <f>1/Table1[[#This Row],[odds_ft_home_team_win]]+1/Table1[[#This Row],[odds_ft_draw]]+1/Table1[[#This Row],[odds_ft_away_team_win]]-1</f>
        <v>7.9525089605734678E-2</v>
      </c>
      <c r="BM1199">
        <f>Table1[[#This Row],[Margin]]/3</f>
        <v>2.650836320191156E-2</v>
      </c>
      <c r="BN1199">
        <v>1.37</v>
      </c>
      <c r="BO1199">
        <v>2.15</v>
      </c>
      <c r="BP1199">
        <v>3.95</v>
      </c>
      <c r="BQ1199">
        <v>0</v>
      </c>
      <c r="BR1199">
        <v>1.95</v>
      </c>
      <c r="BS1199">
        <v>1.87</v>
      </c>
      <c r="BT1199" t="s">
        <v>614</v>
      </c>
      <c r="BU1199">
        <f>VLOOKUP(Table1[[#This Row],[Reference]],metron,11,FALSE)</f>
        <v>1.1805091283106199</v>
      </c>
      <c r="BV1199">
        <f>VLOOKUP(Table1[[#This Row],[Reference]],metron,12,FALSE)</f>
        <v>1.3921316533813319</v>
      </c>
    </row>
    <row r="1200" spans="1:74" hidden="1" x14ac:dyDescent="0.45">
      <c r="A1200" t="s">
        <v>5406</v>
      </c>
      <c r="B1200">
        <v>1535248800</v>
      </c>
      <c r="C1200" s="3" t="s">
        <v>3341</v>
      </c>
      <c r="D1200" t="s">
        <v>65</v>
      </c>
      <c r="E1200" t="s">
        <v>66</v>
      </c>
      <c r="F1200" t="s">
        <v>2218</v>
      </c>
      <c r="G1200" t="s">
        <v>68</v>
      </c>
      <c r="H1200" t="s">
        <v>66</v>
      </c>
      <c r="I1200">
        <f>MROUND(Table1[[#This Row],[Prob_H]]*100,2)/100</f>
        <v>0.3</v>
      </c>
      <c r="J1200">
        <f>1/Table1[[#This Row],[odds_ft_home_team_win]]-Table1[[#This Row],[Margin/3]]</f>
        <v>0.29763945472220366</v>
      </c>
      <c r="K1200">
        <f>1/Table1[[#This Row],[odds_ft_draw]]-Table1[[#This Row],[Margin/3]]</f>
        <v>0.29251912702123078</v>
      </c>
      <c r="L1200">
        <f>1/Table1[[#This Row],[odds_ft_away_team_win]]-Table1[[#This Row],[Margin/3]]</f>
        <v>0.40984141825656556</v>
      </c>
      <c r="M1200">
        <v>7</v>
      </c>
      <c r="N1200">
        <v>2.33</v>
      </c>
      <c r="O1200">
        <v>0</v>
      </c>
      <c r="P1200">
        <v>1.61</v>
      </c>
      <c r="Q1200">
        <v>1.52</v>
      </c>
      <c r="R1200" t="str" cm="1">
        <f t="array" ref="R1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0">
        <v>1</v>
      </c>
      <c r="T1200">
        <v>1</v>
      </c>
      <c r="U1200">
        <v>2</v>
      </c>
      <c r="V1200">
        <v>0</v>
      </c>
      <c r="W1200">
        <v>0</v>
      </c>
      <c r="X1200">
        <v>0</v>
      </c>
      <c r="Y1200">
        <v>85</v>
      </c>
      <c r="Z1200" t="s">
        <v>169</v>
      </c>
      <c r="AA1200">
        <v>2</v>
      </c>
      <c r="AB1200">
        <v>6</v>
      </c>
      <c r="AC1200">
        <v>5</v>
      </c>
      <c r="AD1200">
        <v>0</v>
      </c>
      <c r="AE1200">
        <v>2</v>
      </c>
      <c r="AF1200">
        <v>0</v>
      </c>
      <c r="AG1200">
        <v>2</v>
      </c>
      <c r="AH1200">
        <v>3</v>
      </c>
      <c r="AI1200">
        <v>1</v>
      </c>
      <c r="AJ1200">
        <v>1</v>
      </c>
      <c r="AK1200">
        <v>15</v>
      </c>
      <c r="AL1200">
        <v>15</v>
      </c>
      <c r="AM1200">
        <v>6</v>
      </c>
      <c r="AN1200">
        <v>5</v>
      </c>
      <c r="AO1200">
        <v>9</v>
      </c>
      <c r="AP1200">
        <v>10</v>
      </c>
      <c r="AQ1200">
        <v>11</v>
      </c>
      <c r="AR1200">
        <v>15</v>
      </c>
      <c r="AS1200">
        <v>40</v>
      </c>
      <c r="AT1200">
        <v>60</v>
      </c>
      <c r="AU1200">
        <v>1.63</v>
      </c>
      <c r="AV1200">
        <v>1.59</v>
      </c>
      <c r="AW1200">
        <v>2.59</v>
      </c>
      <c r="AX1200">
        <v>59</v>
      </c>
      <c r="AY1200">
        <v>59</v>
      </c>
      <c r="AZ1200">
        <v>59</v>
      </c>
      <c r="BA1200">
        <v>42</v>
      </c>
      <c r="BB1200">
        <v>0</v>
      </c>
      <c r="BC1200">
        <v>0</v>
      </c>
      <c r="BD1200">
        <v>59</v>
      </c>
      <c r="BE1200">
        <v>59</v>
      </c>
      <c r="BF1200">
        <v>100</v>
      </c>
      <c r="BG1200">
        <v>9.83</v>
      </c>
      <c r="BH1200">
        <v>7.33</v>
      </c>
      <c r="BI1200">
        <v>3.1</v>
      </c>
      <c r="BJ1200">
        <v>3.15</v>
      </c>
      <c r="BK1200">
        <v>2.2999999999999998</v>
      </c>
      <c r="BL1200">
        <f>1/Table1[[#This Row],[odds_ft_home_team_win]]+1/Table1[[#This Row],[odds_ft_draw]]+1/Table1[[#This Row],[odds_ft_away_team_win]]-1</f>
        <v>7.4823571317260029E-2</v>
      </c>
      <c r="BM1200">
        <f>Table1[[#This Row],[Margin]]/3</f>
        <v>2.4941190439086675E-2</v>
      </c>
      <c r="BN1200">
        <v>1.38</v>
      </c>
      <c r="BO1200">
        <v>2.2000000000000002</v>
      </c>
      <c r="BP1200">
        <v>4.0999999999999996</v>
      </c>
      <c r="BQ1200">
        <v>0</v>
      </c>
      <c r="BR1200">
        <v>2</v>
      </c>
      <c r="BS1200">
        <v>1.83</v>
      </c>
      <c r="BT1200" t="s">
        <v>2219</v>
      </c>
      <c r="BU1200">
        <f>VLOOKUP(Table1[[#This Row],[Reference]],metron,11,FALSE)</f>
        <v>1.1805091283106199</v>
      </c>
      <c r="BV1200">
        <f>VLOOKUP(Table1[[#This Row],[Reference]],metron,12,FALSE)</f>
        <v>1.3921316533813319</v>
      </c>
    </row>
    <row r="1201" spans="1:74" hidden="1" x14ac:dyDescent="0.45">
      <c r="A1201" t="s">
        <v>5406</v>
      </c>
      <c r="B1201">
        <v>1535249160</v>
      </c>
      <c r="C1201" s="3" t="s">
        <v>3342</v>
      </c>
      <c r="D1201" t="s">
        <v>65</v>
      </c>
      <c r="E1201" t="s">
        <v>66</v>
      </c>
      <c r="F1201" t="s">
        <v>85</v>
      </c>
      <c r="G1201" t="s">
        <v>78</v>
      </c>
      <c r="H1201" t="s">
        <v>66</v>
      </c>
      <c r="I1201">
        <f>MROUND(Table1[[#This Row],[Prob_H]]*100,2)/100</f>
        <v>0.66</v>
      </c>
      <c r="J1201">
        <f>1/Table1[[#This Row],[odds_ft_home_team_win]]-Table1[[#This Row],[Margin/3]]</f>
        <v>0.66180848424708516</v>
      </c>
      <c r="K1201">
        <f>1/Table1[[#This Row],[odds_ft_draw]]-Table1[[#This Row],[Margin/3]]</f>
        <v>0.22215331183329198</v>
      </c>
      <c r="L1201">
        <f>1/Table1[[#This Row],[odds_ft_away_team_win]]-Table1[[#This Row],[Margin/3]]</f>
        <v>0.1160382039196229</v>
      </c>
      <c r="M1201">
        <v>7</v>
      </c>
      <c r="N1201">
        <v>3</v>
      </c>
      <c r="O1201">
        <v>1.33</v>
      </c>
      <c r="P1201">
        <v>2.29</v>
      </c>
      <c r="Q1201">
        <v>1.1200000000000001</v>
      </c>
      <c r="R1201" t="str" cm="1">
        <f t="array" ref="R1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1">
        <v>2</v>
      </c>
      <c r="T1201">
        <v>2</v>
      </c>
      <c r="U1201">
        <v>4</v>
      </c>
      <c r="V1201">
        <v>3</v>
      </c>
      <c r="W1201">
        <v>2</v>
      </c>
      <c r="X1201">
        <v>1</v>
      </c>
      <c r="Y1201" t="s">
        <v>3343</v>
      </c>
      <c r="Z1201" t="s">
        <v>508</v>
      </c>
      <c r="AA1201">
        <v>7</v>
      </c>
      <c r="AB1201">
        <v>6</v>
      </c>
      <c r="AC1201">
        <v>3</v>
      </c>
      <c r="AD1201">
        <v>0</v>
      </c>
      <c r="AE1201">
        <v>2</v>
      </c>
      <c r="AF1201">
        <v>0</v>
      </c>
      <c r="AG1201">
        <v>3</v>
      </c>
      <c r="AH1201">
        <v>0</v>
      </c>
      <c r="AI1201">
        <v>2</v>
      </c>
      <c r="AJ1201">
        <v>0</v>
      </c>
      <c r="AK1201">
        <v>15</v>
      </c>
      <c r="AL1201">
        <v>8</v>
      </c>
      <c r="AM1201">
        <v>6</v>
      </c>
      <c r="AN1201">
        <v>7</v>
      </c>
      <c r="AO1201">
        <v>9</v>
      </c>
      <c r="AP1201">
        <v>1</v>
      </c>
      <c r="AQ1201">
        <v>10</v>
      </c>
      <c r="AR1201">
        <v>10</v>
      </c>
      <c r="AS1201">
        <v>41</v>
      </c>
      <c r="AT1201">
        <v>59</v>
      </c>
      <c r="AU1201">
        <v>1.62</v>
      </c>
      <c r="AV1201">
        <v>1.4</v>
      </c>
      <c r="AW1201">
        <v>2.17</v>
      </c>
      <c r="AX1201">
        <v>42</v>
      </c>
      <c r="AY1201">
        <v>59</v>
      </c>
      <c r="AZ1201">
        <v>42</v>
      </c>
      <c r="BA1201">
        <v>17</v>
      </c>
      <c r="BB1201">
        <v>0</v>
      </c>
      <c r="BC1201">
        <v>42</v>
      </c>
      <c r="BD1201">
        <v>84</v>
      </c>
      <c r="BE1201">
        <v>34</v>
      </c>
      <c r="BF1201">
        <v>59</v>
      </c>
      <c r="BG1201">
        <v>12.83</v>
      </c>
      <c r="BH1201">
        <v>4.83</v>
      </c>
      <c r="BI1201">
        <v>1.45</v>
      </c>
      <c r="BJ1201">
        <v>4</v>
      </c>
      <c r="BK1201">
        <v>6.95</v>
      </c>
      <c r="BL1201">
        <f>1/Table1[[#This Row],[odds_ft_home_team_win]]+1/Table1[[#This Row],[odds_ft_draw]]+1/Table1[[#This Row],[odds_ft_away_team_win]]-1</f>
        <v>8.3540064500124078E-2</v>
      </c>
      <c r="BM1201">
        <f>Table1[[#This Row],[Margin]]/3</f>
        <v>2.7846688166708027E-2</v>
      </c>
      <c r="BN1201">
        <v>1.23</v>
      </c>
      <c r="BO1201">
        <v>1.74</v>
      </c>
      <c r="BP1201">
        <v>2.85</v>
      </c>
      <c r="BQ1201">
        <v>0</v>
      </c>
      <c r="BR1201">
        <v>1.91</v>
      </c>
      <c r="BS1201">
        <v>1.87</v>
      </c>
      <c r="BT1201" t="s">
        <v>1684</v>
      </c>
      <c r="BU1201">
        <f>VLOOKUP(Table1[[#This Row],[Reference]],metron,11,FALSE)</f>
        <v>2.089675030851502</v>
      </c>
      <c r="BV1201">
        <f>VLOOKUP(Table1[[#This Row],[Reference]],metron,12,FALSE)</f>
        <v>0.8354586589880707</v>
      </c>
    </row>
    <row r="1202" spans="1:74" x14ac:dyDescent="0.45">
      <c r="A1202" t="s">
        <v>5406</v>
      </c>
      <c r="B1202">
        <v>1535302800</v>
      </c>
      <c r="C1202" s="3" t="s">
        <v>3344</v>
      </c>
      <c r="D1202" t="s">
        <v>65</v>
      </c>
      <c r="E1202" t="s">
        <v>66</v>
      </c>
      <c r="F1202" t="s">
        <v>80</v>
      </c>
      <c r="G1202" t="s">
        <v>2738</v>
      </c>
      <c r="H1202" t="s">
        <v>66</v>
      </c>
      <c r="I1202">
        <f>MROUND(Table1[[#This Row],[Prob_H]]*100,2)/100</f>
        <v>0.46</v>
      </c>
      <c r="J1202">
        <f>1/Table1[[#This Row],[odds_ft_home_team_win]]-Table1[[#This Row],[Margin/3]]</f>
        <v>0.46241574031574195</v>
      </c>
      <c r="K1202">
        <f>1/Table1[[#This Row],[odds_ft_draw]]-Table1[[#This Row],[Margin/3]]</f>
        <v>0.27311832495352856</v>
      </c>
      <c r="L1202">
        <f>1/Table1[[#This Row],[odds_ft_away_team_win]]-Table1[[#This Row],[Margin/3]]</f>
        <v>0.26446593473072955</v>
      </c>
      <c r="M1202">
        <v>7</v>
      </c>
      <c r="N1202">
        <v>2</v>
      </c>
      <c r="O1202">
        <v>0</v>
      </c>
      <c r="P1202">
        <v>1.5</v>
      </c>
      <c r="Q1202">
        <v>0.88</v>
      </c>
      <c r="R1202" t="str" cm="1">
        <f t="array" ref="R1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2">
        <v>2</v>
      </c>
      <c r="T1202">
        <v>0</v>
      </c>
      <c r="U1202">
        <v>2</v>
      </c>
      <c r="V1202">
        <v>1</v>
      </c>
      <c r="W1202">
        <v>1</v>
      </c>
      <c r="X1202">
        <v>0</v>
      </c>
      <c r="Y1202" t="s">
        <v>3345</v>
      </c>
      <c r="AA1202">
        <v>6</v>
      </c>
      <c r="AB1202">
        <v>6</v>
      </c>
      <c r="AC1202">
        <v>2</v>
      </c>
      <c r="AD1202">
        <v>0</v>
      </c>
      <c r="AE1202">
        <v>2</v>
      </c>
      <c r="AF1202">
        <v>0</v>
      </c>
      <c r="AG1202">
        <v>0</v>
      </c>
      <c r="AH1202">
        <v>2</v>
      </c>
      <c r="AI1202">
        <v>0</v>
      </c>
      <c r="AJ1202">
        <v>2</v>
      </c>
      <c r="AK1202">
        <v>10</v>
      </c>
      <c r="AL1202">
        <v>9</v>
      </c>
      <c r="AM1202">
        <v>6</v>
      </c>
      <c r="AN1202">
        <v>4</v>
      </c>
      <c r="AO1202">
        <v>4</v>
      </c>
      <c r="AP1202">
        <v>5</v>
      </c>
      <c r="AQ1202">
        <v>12</v>
      </c>
      <c r="AR1202">
        <v>19</v>
      </c>
      <c r="AS1202">
        <v>45</v>
      </c>
      <c r="AT1202">
        <v>55</v>
      </c>
      <c r="AU1202">
        <v>1.42</v>
      </c>
      <c r="AV1202">
        <v>1.37</v>
      </c>
      <c r="AW1202">
        <v>1.92</v>
      </c>
      <c r="AX1202">
        <v>42</v>
      </c>
      <c r="AY1202">
        <v>59</v>
      </c>
      <c r="AZ1202">
        <v>34</v>
      </c>
      <c r="BA1202">
        <v>0</v>
      </c>
      <c r="BB1202">
        <v>0</v>
      </c>
      <c r="BC1202">
        <v>0</v>
      </c>
      <c r="BD1202">
        <v>42</v>
      </c>
      <c r="BE1202">
        <v>34</v>
      </c>
      <c r="BF1202">
        <v>100</v>
      </c>
      <c r="BG1202">
        <v>7.17</v>
      </c>
      <c r="BH1202">
        <v>3.67</v>
      </c>
      <c r="BI1202">
        <v>2.0499999999999998</v>
      </c>
      <c r="BJ1202">
        <v>3.35</v>
      </c>
      <c r="BK1202">
        <v>3.45</v>
      </c>
      <c r="BL1202">
        <f>1/Table1[[#This Row],[odds_ft_home_team_win]]+1/Table1[[#This Row],[odds_ft_draw]]+1/Table1[[#This Row],[odds_ft_away_team_win]]-1</f>
        <v>7.6167413199115686E-2</v>
      </c>
      <c r="BM1202">
        <f>Table1[[#This Row],[Margin]]/3</f>
        <v>2.5389137733038563E-2</v>
      </c>
      <c r="BN1202">
        <v>1.29</v>
      </c>
      <c r="BO1202">
        <v>1.91</v>
      </c>
      <c r="BP1202">
        <v>3.3</v>
      </c>
      <c r="BQ1202">
        <v>0</v>
      </c>
      <c r="BR1202">
        <v>1.83</v>
      </c>
      <c r="BS1202">
        <v>2</v>
      </c>
      <c r="BT1202" t="s">
        <v>83</v>
      </c>
      <c r="BU1202">
        <f>VLOOKUP(Table1[[#This Row],[Reference]],metron,11,FALSE)</f>
        <v>1.4888836329233679</v>
      </c>
      <c r="BV1202">
        <f>VLOOKUP(Table1[[#This Row],[Reference]],metron,12,FALSE)</f>
        <v>1.0516792809839171</v>
      </c>
    </row>
    <row r="1203" spans="1:74" x14ac:dyDescent="0.45">
      <c r="A1203" t="s">
        <v>5406</v>
      </c>
      <c r="B1203">
        <v>1535317200</v>
      </c>
      <c r="C1203" s="3" t="s">
        <v>3346</v>
      </c>
      <c r="D1203" t="s">
        <v>65</v>
      </c>
      <c r="E1203" t="s">
        <v>66</v>
      </c>
      <c r="F1203" t="s">
        <v>97</v>
      </c>
      <c r="G1203" t="s">
        <v>81</v>
      </c>
      <c r="H1203" t="s">
        <v>66</v>
      </c>
      <c r="I1203">
        <f>MROUND(Table1[[#This Row],[Prob_H]]*100,2)/100</f>
        <v>0.48</v>
      </c>
      <c r="J1203">
        <f>1/Table1[[#This Row],[odds_ft_home_team_win]]-Table1[[#This Row],[Margin/3]]</f>
        <v>0.47481021394064876</v>
      </c>
      <c r="K1203">
        <f>1/Table1[[#This Row],[odds_ft_draw]]-Table1[[#This Row],[Margin/3]]</f>
        <v>0.26466528640441689</v>
      </c>
      <c r="L1203">
        <f>1/Table1[[#This Row],[odds_ft_away_team_win]]-Table1[[#This Row],[Margin/3]]</f>
        <v>0.26052449965493446</v>
      </c>
      <c r="M1203">
        <v>7</v>
      </c>
      <c r="N1203">
        <v>2.33</v>
      </c>
      <c r="O1203">
        <v>0.33</v>
      </c>
      <c r="P1203">
        <v>2.17</v>
      </c>
      <c r="Q1203">
        <v>1.85</v>
      </c>
      <c r="R1203" t="str" cm="1">
        <f t="array" ref="R1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03">
        <v>1</v>
      </c>
      <c r="T1203">
        <v>2</v>
      </c>
      <c r="U1203">
        <v>3</v>
      </c>
      <c r="V1203">
        <v>3</v>
      </c>
      <c r="W1203">
        <v>1</v>
      </c>
      <c r="X1203">
        <v>2</v>
      </c>
      <c r="Y1203">
        <v>7</v>
      </c>
      <c r="Z1203" t="s">
        <v>3347</v>
      </c>
      <c r="AA1203">
        <v>7</v>
      </c>
      <c r="AB1203">
        <v>5</v>
      </c>
      <c r="AC1203">
        <v>4</v>
      </c>
      <c r="AD1203">
        <v>0</v>
      </c>
      <c r="AE1203">
        <v>3</v>
      </c>
      <c r="AF1203">
        <v>0</v>
      </c>
      <c r="AG1203">
        <v>1</v>
      </c>
      <c r="AH1203">
        <v>3</v>
      </c>
      <c r="AI1203">
        <v>2</v>
      </c>
      <c r="AJ1203">
        <v>1</v>
      </c>
      <c r="AK1203">
        <v>17</v>
      </c>
      <c r="AL1203">
        <v>12</v>
      </c>
      <c r="AM1203">
        <v>7</v>
      </c>
      <c r="AN1203">
        <v>7</v>
      </c>
      <c r="AO1203">
        <v>10</v>
      </c>
      <c r="AP1203">
        <v>5</v>
      </c>
      <c r="AQ1203">
        <v>18</v>
      </c>
      <c r="AR1203">
        <v>15</v>
      </c>
      <c r="AS1203">
        <v>55</v>
      </c>
      <c r="AT1203">
        <v>45</v>
      </c>
      <c r="AU1203">
        <v>1.88</v>
      </c>
      <c r="AV1203">
        <v>1.54</v>
      </c>
      <c r="AW1203">
        <v>2.67</v>
      </c>
      <c r="AX1203">
        <v>33</v>
      </c>
      <c r="AY1203">
        <v>100</v>
      </c>
      <c r="AZ1203">
        <v>50</v>
      </c>
      <c r="BA1203">
        <v>17</v>
      </c>
      <c r="BB1203">
        <v>0</v>
      </c>
      <c r="BC1203">
        <v>50</v>
      </c>
      <c r="BD1203">
        <v>67</v>
      </c>
      <c r="BE1203">
        <v>50</v>
      </c>
      <c r="BF1203">
        <v>100</v>
      </c>
      <c r="BG1203">
        <v>11.67</v>
      </c>
      <c r="BH1203">
        <v>5.33</v>
      </c>
      <c r="BI1203">
        <v>2</v>
      </c>
      <c r="BJ1203">
        <v>3.45</v>
      </c>
      <c r="BK1203">
        <v>3.5</v>
      </c>
      <c r="BL1203">
        <f>1/Table1[[#This Row],[odds_ft_home_team_win]]+1/Table1[[#This Row],[odds_ft_draw]]+1/Table1[[#This Row],[odds_ft_away_team_win]]-1</f>
        <v>7.5569358178053658E-2</v>
      </c>
      <c r="BM1203">
        <f>Table1[[#This Row],[Margin]]/3</f>
        <v>2.5189786059351221E-2</v>
      </c>
      <c r="BN1203">
        <v>1.24</v>
      </c>
      <c r="BO1203">
        <v>1.77</v>
      </c>
      <c r="BP1203">
        <v>2.9</v>
      </c>
      <c r="BQ1203">
        <v>0</v>
      </c>
      <c r="BR1203">
        <v>1.71</v>
      </c>
      <c r="BS1203">
        <v>2.15</v>
      </c>
      <c r="BT1203" t="s">
        <v>100</v>
      </c>
      <c r="BU1203">
        <f>VLOOKUP(Table1[[#This Row],[Reference]],metron,11,FALSE)</f>
        <v>1.510877192982456</v>
      </c>
      <c r="BV1203">
        <f>VLOOKUP(Table1[[#This Row],[Reference]],metron,12,FALSE)</f>
        <v>1.0163157894736841</v>
      </c>
    </row>
    <row r="1204" spans="1:74" x14ac:dyDescent="0.45">
      <c r="A1204" t="s">
        <v>5406</v>
      </c>
      <c r="B1204">
        <v>1535324400</v>
      </c>
      <c r="C1204" s="3" t="s">
        <v>3348</v>
      </c>
      <c r="D1204" t="s">
        <v>65</v>
      </c>
      <c r="E1204" t="s">
        <v>66</v>
      </c>
      <c r="F1204" t="s">
        <v>88</v>
      </c>
      <c r="G1204" t="s">
        <v>77</v>
      </c>
      <c r="H1204" t="s">
        <v>66</v>
      </c>
      <c r="I1204">
        <f>MROUND(Table1[[#This Row],[Prob_H]]*100,2)/100</f>
        <v>0.38</v>
      </c>
      <c r="J1204">
        <f>1/Table1[[#This Row],[odds_ft_home_team_win]]-Table1[[#This Row],[Margin/3]]</f>
        <v>0.38057445200302337</v>
      </c>
      <c r="K1204">
        <f>1/Table1[[#This Row],[odds_ft_draw]]-Table1[[#This Row],[Margin/3]]</f>
        <v>0.28987150415721841</v>
      </c>
      <c r="L1204">
        <f>1/Table1[[#This Row],[odds_ft_away_team_win]]-Table1[[#This Row],[Margin/3]]</f>
        <v>0.32955404383975812</v>
      </c>
      <c r="M1204">
        <v>7</v>
      </c>
      <c r="N1204">
        <v>3</v>
      </c>
      <c r="O1204">
        <v>2</v>
      </c>
      <c r="P1204">
        <v>2.11</v>
      </c>
      <c r="Q1204">
        <v>1.38</v>
      </c>
      <c r="R1204" t="str" cm="1">
        <f t="array" ref="R1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4">
        <v>1</v>
      </c>
      <c r="T1204">
        <v>1</v>
      </c>
      <c r="U1204">
        <v>2</v>
      </c>
      <c r="V1204">
        <v>0</v>
      </c>
      <c r="W1204">
        <v>0</v>
      </c>
      <c r="X1204">
        <v>0</v>
      </c>
      <c r="Y1204">
        <v>85</v>
      </c>
      <c r="Z1204">
        <v>76</v>
      </c>
      <c r="AA1204">
        <v>6</v>
      </c>
      <c r="AB1204">
        <v>0</v>
      </c>
      <c r="AC1204">
        <v>1</v>
      </c>
      <c r="AD1204">
        <v>0</v>
      </c>
      <c r="AE1204">
        <v>2</v>
      </c>
      <c r="AF1204">
        <v>0</v>
      </c>
      <c r="AG1204">
        <v>1</v>
      </c>
      <c r="AH1204">
        <v>0</v>
      </c>
      <c r="AI1204">
        <v>0</v>
      </c>
      <c r="AJ1204">
        <v>2</v>
      </c>
      <c r="AK1204">
        <v>13</v>
      </c>
      <c r="AL1204">
        <v>7</v>
      </c>
      <c r="AM1204">
        <v>3</v>
      </c>
      <c r="AN1204">
        <v>2</v>
      </c>
      <c r="AO1204">
        <v>10</v>
      </c>
      <c r="AP1204">
        <v>5</v>
      </c>
      <c r="AQ1204">
        <v>15</v>
      </c>
      <c r="AR1204">
        <v>15</v>
      </c>
      <c r="AS1204">
        <v>57</v>
      </c>
      <c r="AT1204">
        <v>43</v>
      </c>
      <c r="AU1204">
        <v>1.46</v>
      </c>
      <c r="AV1204">
        <v>0.83</v>
      </c>
      <c r="AW1204">
        <v>2.25</v>
      </c>
      <c r="AX1204">
        <v>59</v>
      </c>
      <c r="AY1204">
        <v>75</v>
      </c>
      <c r="AZ1204">
        <v>34</v>
      </c>
      <c r="BA1204">
        <v>17</v>
      </c>
      <c r="BB1204">
        <v>0</v>
      </c>
      <c r="BC1204">
        <v>0</v>
      </c>
      <c r="BD1204">
        <v>50</v>
      </c>
      <c r="BE1204">
        <v>59</v>
      </c>
      <c r="BF1204">
        <v>100</v>
      </c>
      <c r="BG1204">
        <v>9.83</v>
      </c>
      <c r="BH1204">
        <v>4.33</v>
      </c>
      <c r="BI1204">
        <v>2.4500000000000002</v>
      </c>
      <c r="BJ1204">
        <v>3.15</v>
      </c>
      <c r="BK1204">
        <v>2.8</v>
      </c>
      <c r="BL1204">
        <f>1/Table1[[#This Row],[odds_ft_home_team_win]]+1/Table1[[#This Row],[odds_ft_draw]]+1/Table1[[#This Row],[odds_ft_away_team_win]]-1</f>
        <v>8.2766439909297107E-2</v>
      </c>
      <c r="BM1204">
        <f>Table1[[#This Row],[Margin]]/3</f>
        <v>2.7588813303099036E-2</v>
      </c>
      <c r="BN1204">
        <v>1.29</v>
      </c>
      <c r="BO1204">
        <v>1.95</v>
      </c>
      <c r="BP1204">
        <v>3.35</v>
      </c>
      <c r="BQ1204">
        <v>0</v>
      </c>
      <c r="BR1204">
        <v>1.8</v>
      </c>
      <c r="BS1204">
        <v>2</v>
      </c>
      <c r="BT1204" t="s">
        <v>91</v>
      </c>
      <c r="BU1204">
        <f>VLOOKUP(Table1[[#This Row],[Reference]],metron,11,FALSE)</f>
        <v>1.330562659846547</v>
      </c>
      <c r="BV1204">
        <f>VLOOKUP(Table1[[#This Row],[Reference]],metron,12,FALSE)</f>
        <v>1.1595268542199491</v>
      </c>
    </row>
    <row r="1205" spans="1:74" hidden="1" x14ac:dyDescent="0.45">
      <c r="A1205" t="s">
        <v>5405</v>
      </c>
      <c r="B1205">
        <v>1550278800</v>
      </c>
      <c r="C1205" s="3" t="s">
        <v>3604</v>
      </c>
      <c r="D1205" t="s">
        <v>65</v>
      </c>
      <c r="E1205" t="s">
        <v>66</v>
      </c>
      <c r="F1205" t="s">
        <v>78</v>
      </c>
      <c r="G1205" t="s">
        <v>85</v>
      </c>
      <c r="H1205" t="s">
        <v>66</v>
      </c>
      <c r="I1205">
        <f>MROUND(Table1[[#This Row],[Prob_H]]*100,2)/100</f>
        <v>0.22</v>
      </c>
      <c r="J1205">
        <f>1/Table1[[#This Row],[odds_ft_home_team_win]]-Table1[[#This Row],[Margin/3]]</f>
        <v>0.21793268823136733</v>
      </c>
      <c r="K1205">
        <f>1/Table1[[#This Row],[odds_ft_draw]]-Table1[[#This Row],[Margin/3]]</f>
        <v>0.2401267275465227</v>
      </c>
      <c r="L1205">
        <f>1/Table1[[#This Row],[odds_ft_away_team_win]]-Table1[[#This Row],[Margin/3]]</f>
        <v>0.54194058422211</v>
      </c>
      <c r="M1205">
        <v>7</v>
      </c>
      <c r="N1205">
        <v>1.27</v>
      </c>
      <c r="O1205">
        <v>1.38</v>
      </c>
      <c r="P1205">
        <v>1.1200000000000001</v>
      </c>
      <c r="Q1205">
        <v>1.29</v>
      </c>
      <c r="R1205" t="str" cm="1">
        <f t="array" ref="R1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05">
        <v>2</v>
      </c>
      <c r="T1205">
        <v>3</v>
      </c>
      <c r="U1205">
        <v>5</v>
      </c>
      <c r="V1205">
        <v>2</v>
      </c>
      <c r="W1205">
        <v>1</v>
      </c>
      <c r="X1205">
        <v>1</v>
      </c>
      <c r="Y1205" t="s">
        <v>3605</v>
      </c>
      <c r="Z1205" t="s">
        <v>3606</v>
      </c>
      <c r="AA1205">
        <v>3</v>
      </c>
      <c r="AB1205">
        <v>4</v>
      </c>
      <c r="AC1205">
        <v>2</v>
      </c>
      <c r="AD1205">
        <v>0</v>
      </c>
      <c r="AE1205">
        <v>3</v>
      </c>
      <c r="AF1205">
        <v>0</v>
      </c>
      <c r="AG1205">
        <v>1</v>
      </c>
      <c r="AH1205">
        <v>1</v>
      </c>
      <c r="AI1205">
        <v>3</v>
      </c>
      <c r="AJ1205">
        <v>0</v>
      </c>
      <c r="AK1205">
        <v>13</v>
      </c>
      <c r="AL1205">
        <v>16</v>
      </c>
      <c r="AM1205">
        <v>6</v>
      </c>
      <c r="AN1205">
        <v>4</v>
      </c>
      <c r="AO1205">
        <v>7</v>
      </c>
      <c r="AP1205">
        <v>12</v>
      </c>
      <c r="AQ1205">
        <v>12</v>
      </c>
      <c r="AR1205">
        <v>13</v>
      </c>
      <c r="AS1205">
        <v>41</v>
      </c>
      <c r="AT1205">
        <v>59</v>
      </c>
      <c r="AU1205">
        <v>1.44</v>
      </c>
      <c r="AV1205">
        <v>1.59</v>
      </c>
      <c r="AW1205">
        <v>2.3199999999999998</v>
      </c>
      <c r="AX1205">
        <v>51</v>
      </c>
      <c r="AY1205">
        <v>80</v>
      </c>
      <c r="AZ1205">
        <v>42</v>
      </c>
      <c r="BA1205">
        <v>14</v>
      </c>
      <c r="BB1205">
        <v>5</v>
      </c>
      <c r="BC1205">
        <v>9</v>
      </c>
      <c r="BD1205">
        <v>49</v>
      </c>
      <c r="BE1205">
        <v>60</v>
      </c>
      <c r="BF1205">
        <v>88</v>
      </c>
      <c r="BG1205">
        <v>9.8800000000000008</v>
      </c>
      <c r="BH1205">
        <v>4.8600000000000003</v>
      </c>
      <c r="BI1205">
        <v>4.1500000000000004</v>
      </c>
      <c r="BJ1205">
        <v>3.8</v>
      </c>
      <c r="BK1205">
        <v>1.77</v>
      </c>
      <c r="BL1205">
        <f>1/Table1[[#This Row],[odds_ft_home_team_win]]+1/Table1[[#This Row],[odds_ft_draw]]+1/Table1[[#This Row],[odds_ft_away_team_win]]-1</f>
        <v>6.9093501570958171E-2</v>
      </c>
      <c r="BM1205">
        <f>Table1[[#This Row],[Margin]]/3</f>
        <v>2.303116719031939E-2</v>
      </c>
      <c r="BN1205">
        <v>1.22</v>
      </c>
      <c r="BO1205">
        <v>1.71</v>
      </c>
      <c r="BP1205">
        <v>2.8</v>
      </c>
      <c r="BQ1205">
        <v>0</v>
      </c>
      <c r="BR1205">
        <v>1.67</v>
      </c>
      <c r="BS1205">
        <v>2.1</v>
      </c>
      <c r="BT1205" t="s">
        <v>106</v>
      </c>
      <c r="BU1205">
        <f>VLOOKUP(Table1[[#This Row],[Reference]],metron,11,FALSE)</f>
        <v>1.0633893919793009</v>
      </c>
      <c r="BV1205">
        <f>VLOOKUP(Table1[[#This Row],[Reference]],metron,12,FALSE)</f>
        <v>1.648124191461837</v>
      </c>
    </row>
    <row r="1206" spans="1:74" hidden="1" x14ac:dyDescent="0.45">
      <c r="A1206" t="s">
        <v>5405</v>
      </c>
      <c r="B1206">
        <v>1550286000</v>
      </c>
      <c r="C1206" s="3" t="s">
        <v>3607</v>
      </c>
      <c r="D1206" t="s">
        <v>65</v>
      </c>
      <c r="E1206" t="s">
        <v>66</v>
      </c>
      <c r="F1206" t="s">
        <v>73</v>
      </c>
      <c r="G1206" t="s">
        <v>103</v>
      </c>
      <c r="H1206" t="s">
        <v>66</v>
      </c>
      <c r="I1206">
        <f>MROUND(Table1[[#This Row],[Prob_H]]*100,2)/100</f>
        <v>0.28000000000000003</v>
      </c>
      <c r="J1206">
        <f>1/Table1[[#This Row],[odds_ft_home_team_win]]-Table1[[#This Row],[Margin/3]]</f>
        <v>0.28277972027972026</v>
      </c>
      <c r="K1206">
        <f>1/Table1[[#This Row],[odds_ft_draw]]-Table1[[#This Row],[Margin/3]]</f>
        <v>0.28758741258741255</v>
      </c>
      <c r="L1206">
        <f>1/Table1[[#This Row],[odds_ft_away_team_win]]-Table1[[#This Row],[Margin/3]]</f>
        <v>0.42963286713286708</v>
      </c>
      <c r="M1206">
        <v>7</v>
      </c>
      <c r="N1206">
        <v>1.27</v>
      </c>
      <c r="O1206">
        <v>0.91</v>
      </c>
      <c r="P1206">
        <v>1.35</v>
      </c>
      <c r="Q1206">
        <v>0.78</v>
      </c>
      <c r="R1206" t="str" cm="1">
        <f t="array" ref="R1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06">
        <v>1</v>
      </c>
      <c r="T1206">
        <v>1</v>
      </c>
      <c r="U1206">
        <v>2</v>
      </c>
      <c r="V1206">
        <v>1</v>
      </c>
      <c r="W1206">
        <v>0</v>
      </c>
      <c r="X1206">
        <v>1</v>
      </c>
      <c r="Y1206" t="s">
        <v>343</v>
      </c>
      <c r="Z1206">
        <v>32</v>
      </c>
      <c r="AA1206">
        <v>7</v>
      </c>
      <c r="AB1206">
        <v>4</v>
      </c>
      <c r="AC1206">
        <v>2</v>
      </c>
      <c r="AD1206">
        <v>0</v>
      </c>
      <c r="AE1206">
        <v>1</v>
      </c>
      <c r="AF1206">
        <v>0</v>
      </c>
      <c r="AG1206">
        <v>1</v>
      </c>
      <c r="AH1206">
        <v>1</v>
      </c>
      <c r="AI1206">
        <v>1</v>
      </c>
      <c r="AJ1206">
        <v>0</v>
      </c>
      <c r="AK1206">
        <v>23</v>
      </c>
      <c r="AL1206">
        <v>19</v>
      </c>
      <c r="AM1206">
        <v>3</v>
      </c>
      <c r="AN1206">
        <v>6</v>
      </c>
      <c r="AO1206">
        <v>20</v>
      </c>
      <c r="AP1206">
        <v>13</v>
      </c>
      <c r="AQ1206">
        <v>12</v>
      </c>
      <c r="AR1206">
        <v>10</v>
      </c>
      <c r="AS1206">
        <v>48</v>
      </c>
      <c r="AT1206">
        <v>52</v>
      </c>
      <c r="AU1206">
        <v>2.02</v>
      </c>
      <c r="AV1206">
        <v>1.94</v>
      </c>
      <c r="AW1206">
        <v>2.68</v>
      </c>
      <c r="AX1206">
        <v>64</v>
      </c>
      <c r="AY1206">
        <v>78</v>
      </c>
      <c r="AZ1206">
        <v>55</v>
      </c>
      <c r="BA1206">
        <v>32</v>
      </c>
      <c r="BB1206">
        <v>18</v>
      </c>
      <c r="BC1206">
        <v>37</v>
      </c>
      <c r="BD1206">
        <v>69</v>
      </c>
      <c r="BE1206">
        <v>46</v>
      </c>
      <c r="BF1206">
        <v>73</v>
      </c>
      <c r="BG1206">
        <v>9.82</v>
      </c>
      <c r="BH1206">
        <v>4.91</v>
      </c>
      <c r="BI1206">
        <v>3.25</v>
      </c>
      <c r="BJ1206">
        <v>3.2</v>
      </c>
      <c r="BK1206">
        <v>2.2000000000000002</v>
      </c>
      <c r="BL1206">
        <f>1/Table1[[#This Row],[odds_ft_home_team_win]]+1/Table1[[#This Row],[odds_ft_draw]]+1/Table1[[#This Row],[odds_ft_away_team_win]]-1</f>
        <v>7.4737762237762295E-2</v>
      </c>
      <c r="BM1206">
        <f>Table1[[#This Row],[Margin]]/3</f>
        <v>2.4912587412587433E-2</v>
      </c>
      <c r="BN1206">
        <v>1.33</v>
      </c>
      <c r="BO1206">
        <v>2.0499999999999998</v>
      </c>
      <c r="BP1206">
        <v>3.7</v>
      </c>
      <c r="BQ1206">
        <v>0</v>
      </c>
      <c r="BR1206">
        <v>1.83</v>
      </c>
      <c r="BS1206">
        <v>1.91</v>
      </c>
      <c r="BT1206" t="s">
        <v>126</v>
      </c>
      <c r="BU1206">
        <f>VLOOKUP(Table1[[#This Row],[Reference]],metron,11,FALSE)</f>
        <v>1.128766254360926</v>
      </c>
      <c r="BV1206">
        <f>VLOOKUP(Table1[[#This Row],[Reference]],metron,12,FALSE)</f>
        <v>1.415794481446242</v>
      </c>
    </row>
    <row r="1207" spans="1:74" hidden="1" x14ac:dyDescent="0.45">
      <c r="A1207" t="s">
        <v>5405</v>
      </c>
      <c r="B1207">
        <v>1550286360</v>
      </c>
      <c r="C1207" s="3" t="s">
        <v>3608</v>
      </c>
      <c r="D1207" t="s">
        <v>65</v>
      </c>
      <c r="E1207" t="s">
        <v>66</v>
      </c>
      <c r="F1207" t="s">
        <v>72</v>
      </c>
      <c r="G1207" t="s">
        <v>611</v>
      </c>
      <c r="H1207" t="s">
        <v>66</v>
      </c>
      <c r="I1207">
        <f>MROUND(Table1[[#This Row],[Prob_H]]*100,2)/100</f>
        <v>0.66</v>
      </c>
      <c r="J1207">
        <f>1/Table1[[#This Row],[odds_ft_home_team_win]]-Table1[[#This Row],[Margin/3]]</f>
        <v>0.6501972057527613</v>
      </c>
      <c r="K1207">
        <f>1/Table1[[#This Row],[odds_ft_draw]]-Table1[[#This Row],[Margin/3]]</f>
        <v>0.22143511032399926</v>
      </c>
      <c r="L1207">
        <f>1/Table1[[#This Row],[odds_ft_away_team_win]]-Table1[[#This Row],[Margin/3]]</f>
        <v>0.12836768392323952</v>
      </c>
      <c r="M1207">
        <v>7</v>
      </c>
      <c r="N1207">
        <v>1.45</v>
      </c>
      <c r="O1207">
        <v>0.55000000000000004</v>
      </c>
      <c r="P1207">
        <v>1.72</v>
      </c>
      <c r="Q1207">
        <v>0.35</v>
      </c>
      <c r="R1207" t="str" cm="1">
        <f t="array" ref="R1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7">
        <v>3</v>
      </c>
      <c r="T1207">
        <v>0</v>
      </c>
      <c r="U1207">
        <v>3</v>
      </c>
      <c r="V1207">
        <v>2</v>
      </c>
      <c r="W1207">
        <v>2</v>
      </c>
      <c r="X1207">
        <v>0</v>
      </c>
      <c r="Y1207" t="s">
        <v>3609</v>
      </c>
      <c r="AA1207">
        <v>5</v>
      </c>
      <c r="AB1207">
        <v>4</v>
      </c>
      <c r="AC1207">
        <v>1</v>
      </c>
      <c r="AD1207">
        <v>0</v>
      </c>
      <c r="AE1207">
        <v>1</v>
      </c>
      <c r="AF1207">
        <v>1</v>
      </c>
      <c r="AG1207">
        <v>0</v>
      </c>
      <c r="AH1207">
        <v>1</v>
      </c>
      <c r="AI1207">
        <v>1</v>
      </c>
      <c r="AJ1207">
        <v>1</v>
      </c>
      <c r="AK1207">
        <v>21</v>
      </c>
      <c r="AL1207">
        <v>11</v>
      </c>
      <c r="AM1207">
        <v>6</v>
      </c>
      <c r="AN1207">
        <v>3</v>
      </c>
      <c r="AO1207">
        <v>15</v>
      </c>
      <c r="AP1207">
        <v>8</v>
      </c>
      <c r="AQ1207">
        <v>17</v>
      </c>
      <c r="AR1207">
        <v>10</v>
      </c>
      <c r="AS1207">
        <v>67</v>
      </c>
      <c r="AT1207">
        <v>33</v>
      </c>
      <c r="AU1207">
        <v>2.1800000000000002</v>
      </c>
      <c r="AV1207">
        <v>1.06</v>
      </c>
      <c r="AW1207">
        <v>2.64</v>
      </c>
      <c r="AX1207">
        <v>50</v>
      </c>
      <c r="AY1207">
        <v>78</v>
      </c>
      <c r="AZ1207">
        <v>41</v>
      </c>
      <c r="BA1207">
        <v>27</v>
      </c>
      <c r="BB1207">
        <v>18</v>
      </c>
      <c r="BC1207">
        <v>9</v>
      </c>
      <c r="BD1207">
        <v>41</v>
      </c>
      <c r="BE1207">
        <v>55</v>
      </c>
      <c r="BF1207">
        <v>91</v>
      </c>
      <c r="BG1207">
        <v>10.46</v>
      </c>
      <c r="BH1207">
        <v>4.63</v>
      </c>
      <c r="BI1207">
        <v>1.48</v>
      </c>
      <c r="BJ1207">
        <v>4.05</v>
      </c>
      <c r="BK1207">
        <v>6.5</v>
      </c>
      <c r="BL1207">
        <f>1/Table1[[#This Row],[odds_ft_home_team_win]]+1/Table1[[#This Row],[odds_ft_draw]]+1/Table1[[#This Row],[odds_ft_away_team_win]]-1</f>
        <v>7.6435409768742968E-2</v>
      </c>
      <c r="BM1207">
        <f>Table1[[#This Row],[Margin]]/3</f>
        <v>2.5478469922914321E-2</v>
      </c>
      <c r="BN1207">
        <v>1.33</v>
      </c>
      <c r="BO1207">
        <v>2</v>
      </c>
      <c r="BP1207">
        <v>3.6</v>
      </c>
      <c r="BQ1207">
        <v>0</v>
      </c>
      <c r="BR1207">
        <v>2.2000000000000002</v>
      </c>
      <c r="BS1207">
        <v>1.61</v>
      </c>
      <c r="BT1207" t="s">
        <v>75</v>
      </c>
      <c r="BU1207">
        <f>VLOOKUP(Table1[[#This Row],[Reference]],metron,11,FALSE)</f>
        <v>2.089675030851502</v>
      </c>
      <c r="BV1207">
        <f>VLOOKUP(Table1[[#This Row],[Reference]],metron,12,FALSE)</f>
        <v>0.8354586589880707</v>
      </c>
    </row>
    <row r="1208" spans="1:74" x14ac:dyDescent="0.45">
      <c r="A1208" t="s">
        <v>5405</v>
      </c>
      <c r="B1208">
        <v>1550358000</v>
      </c>
      <c r="C1208" s="3" t="s">
        <v>3610</v>
      </c>
      <c r="D1208" t="s">
        <v>65</v>
      </c>
      <c r="E1208" t="s">
        <v>66</v>
      </c>
      <c r="F1208" t="s">
        <v>77</v>
      </c>
      <c r="G1208" t="s">
        <v>88</v>
      </c>
      <c r="H1208" t="s">
        <v>66</v>
      </c>
      <c r="I1208">
        <f>MROUND(Table1[[#This Row],[Prob_H]]*100,2)/100</f>
        <v>0.48</v>
      </c>
      <c r="J1208">
        <f>1/Table1[[#This Row],[odds_ft_home_team_win]]-Table1[[#This Row],[Margin/3]]</f>
        <v>0.47361111111111115</v>
      </c>
      <c r="K1208">
        <f>1/Table1[[#This Row],[odds_ft_draw]]-Table1[[#This Row],[Margin/3]]</f>
        <v>0.28611111111111115</v>
      </c>
      <c r="L1208">
        <f>1/Table1[[#This Row],[odds_ft_away_team_win]]-Table1[[#This Row],[Margin/3]]</f>
        <v>0.24027777777777778</v>
      </c>
      <c r="M1208">
        <v>7</v>
      </c>
      <c r="N1208">
        <v>2.29</v>
      </c>
      <c r="O1208">
        <v>0.83</v>
      </c>
      <c r="P1208">
        <v>2.29</v>
      </c>
      <c r="Q1208">
        <v>0.78</v>
      </c>
      <c r="R1208" t="str" cm="1">
        <f t="array" ref="R1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08">
        <v>1</v>
      </c>
      <c r="T1208">
        <v>2</v>
      </c>
      <c r="U1208">
        <v>3</v>
      </c>
      <c r="V1208">
        <v>2</v>
      </c>
      <c r="W1208">
        <v>1</v>
      </c>
      <c r="X1208">
        <v>1</v>
      </c>
      <c r="Y1208">
        <v>24</v>
      </c>
      <c r="Z1208" t="s">
        <v>3611</v>
      </c>
      <c r="AA1208">
        <v>5</v>
      </c>
      <c r="AB1208">
        <v>3</v>
      </c>
      <c r="AC1208">
        <v>5</v>
      </c>
      <c r="AD1208">
        <v>0</v>
      </c>
      <c r="AE1208">
        <v>2</v>
      </c>
      <c r="AF1208">
        <v>0</v>
      </c>
      <c r="AG1208">
        <v>1</v>
      </c>
      <c r="AH1208">
        <v>4</v>
      </c>
      <c r="AI1208">
        <v>0</v>
      </c>
      <c r="AJ1208">
        <v>2</v>
      </c>
      <c r="AK1208">
        <v>16</v>
      </c>
      <c r="AL1208">
        <v>11</v>
      </c>
      <c r="AM1208">
        <v>3</v>
      </c>
      <c r="AN1208">
        <v>6</v>
      </c>
      <c r="AO1208">
        <v>13</v>
      </c>
      <c r="AP1208">
        <v>5</v>
      </c>
      <c r="AQ1208">
        <v>13</v>
      </c>
      <c r="AR1208">
        <v>16</v>
      </c>
      <c r="AS1208">
        <v>59</v>
      </c>
      <c r="AT1208">
        <v>41</v>
      </c>
      <c r="AU1208">
        <v>1.63</v>
      </c>
      <c r="AV1208">
        <v>1.29</v>
      </c>
      <c r="AW1208">
        <v>2.25</v>
      </c>
      <c r="AX1208">
        <v>52</v>
      </c>
      <c r="AY1208">
        <v>70</v>
      </c>
      <c r="AZ1208">
        <v>43</v>
      </c>
      <c r="BA1208">
        <v>12</v>
      </c>
      <c r="BB1208">
        <v>4</v>
      </c>
      <c r="BC1208">
        <v>27</v>
      </c>
      <c r="BD1208">
        <v>62</v>
      </c>
      <c r="BE1208">
        <v>27</v>
      </c>
      <c r="BF1208">
        <v>77</v>
      </c>
      <c r="BG1208">
        <v>8.61</v>
      </c>
      <c r="BH1208">
        <v>3.36</v>
      </c>
      <c r="BI1208">
        <v>2</v>
      </c>
      <c r="BJ1208">
        <v>3.2</v>
      </c>
      <c r="BK1208">
        <v>3.75</v>
      </c>
      <c r="BL1208">
        <f>1/Table1[[#This Row],[odds_ft_home_team_win]]+1/Table1[[#This Row],[odds_ft_draw]]+1/Table1[[#This Row],[odds_ft_away_team_win]]-1</f>
        <v>7.9166666666666607E-2</v>
      </c>
      <c r="BM1208">
        <f>Table1[[#This Row],[Margin]]/3</f>
        <v>2.6388888888888868E-2</v>
      </c>
      <c r="BN1208">
        <v>1.42</v>
      </c>
      <c r="BO1208">
        <v>2.2999999999999998</v>
      </c>
      <c r="BP1208">
        <v>4.3499999999999996</v>
      </c>
      <c r="BQ1208">
        <v>0</v>
      </c>
      <c r="BR1208">
        <v>2</v>
      </c>
      <c r="BS1208">
        <v>1.74</v>
      </c>
      <c r="BT1208" t="s">
        <v>113</v>
      </c>
      <c r="BU1208">
        <f>VLOOKUP(Table1[[#This Row],[Reference]],metron,11,FALSE)</f>
        <v>1.510877192982456</v>
      </c>
      <c r="BV1208">
        <f>VLOOKUP(Table1[[#This Row],[Reference]],metron,12,FALSE)</f>
        <v>1.0163157894736841</v>
      </c>
    </row>
    <row r="1209" spans="1:74" x14ac:dyDescent="0.45">
      <c r="A1209" t="s">
        <v>5405</v>
      </c>
      <c r="B1209">
        <v>1550365200</v>
      </c>
      <c r="C1209" s="3" t="s">
        <v>3612</v>
      </c>
      <c r="D1209" t="s">
        <v>65</v>
      </c>
      <c r="E1209" t="s">
        <v>66</v>
      </c>
      <c r="F1209" t="s">
        <v>68</v>
      </c>
      <c r="G1209" t="s">
        <v>2218</v>
      </c>
      <c r="H1209" t="s">
        <v>66</v>
      </c>
      <c r="I1209">
        <f>MROUND(Table1[[#This Row],[Prob_H]]*100,2)/100</f>
        <v>0.66</v>
      </c>
      <c r="J1209">
        <f>1/Table1[[#This Row],[odds_ft_home_team_win]]-Table1[[#This Row],[Margin/3]]</f>
        <v>0.66737643566911864</v>
      </c>
      <c r="K1209">
        <f>1/Table1[[#This Row],[odds_ft_draw]]-Table1[[#This Row],[Margin/3]]</f>
        <v>0.21683443024906446</v>
      </c>
      <c r="L1209">
        <f>1/Table1[[#This Row],[odds_ft_away_team_win]]-Table1[[#This Row],[Margin/3]]</f>
        <v>0.11578913408181703</v>
      </c>
      <c r="M1209">
        <v>7</v>
      </c>
      <c r="N1209">
        <v>1.92</v>
      </c>
      <c r="O1209">
        <v>0.7</v>
      </c>
      <c r="P1209">
        <v>2.19</v>
      </c>
      <c r="Q1209">
        <v>0.94</v>
      </c>
      <c r="R1209" t="str" cm="1">
        <f t="array" ref="R1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09">
        <v>3</v>
      </c>
      <c r="T1209">
        <v>2</v>
      </c>
      <c r="U1209">
        <v>5</v>
      </c>
      <c r="V1209">
        <v>1</v>
      </c>
      <c r="W1209">
        <v>1</v>
      </c>
      <c r="X1209">
        <v>0</v>
      </c>
      <c r="Y1209" t="s">
        <v>3613</v>
      </c>
      <c r="Z1209" t="s">
        <v>1846</v>
      </c>
      <c r="AA1209">
        <v>4</v>
      </c>
      <c r="AB1209">
        <v>8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15</v>
      </c>
      <c r="AL1209">
        <v>19</v>
      </c>
      <c r="AM1209">
        <v>8</v>
      </c>
      <c r="AN1209">
        <v>4</v>
      </c>
      <c r="AO1209">
        <v>7</v>
      </c>
      <c r="AP1209">
        <v>15</v>
      </c>
      <c r="AQ1209">
        <v>8</v>
      </c>
      <c r="AR1209">
        <v>7</v>
      </c>
      <c r="AS1209">
        <v>47</v>
      </c>
      <c r="AT1209">
        <v>53</v>
      </c>
      <c r="AU1209">
        <v>1.81</v>
      </c>
      <c r="AV1209">
        <v>1.79</v>
      </c>
      <c r="AW1209">
        <v>3.39</v>
      </c>
      <c r="AX1209">
        <v>59</v>
      </c>
      <c r="AY1209">
        <v>68</v>
      </c>
      <c r="AZ1209">
        <v>64</v>
      </c>
      <c r="BA1209">
        <v>46</v>
      </c>
      <c r="BB1209">
        <v>34</v>
      </c>
      <c r="BC1209">
        <v>33</v>
      </c>
      <c r="BD1209">
        <v>82</v>
      </c>
      <c r="BE1209">
        <v>59</v>
      </c>
      <c r="BF1209">
        <v>77</v>
      </c>
      <c r="BG1209">
        <v>9.25</v>
      </c>
      <c r="BH1209">
        <v>4.08</v>
      </c>
      <c r="BI1209">
        <v>1.44</v>
      </c>
      <c r="BJ1209">
        <v>4.0999999999999996</v>
      </c>
      <c r="BK1209">
        <v>7</v>
      </c>
      <c r="BL1209">
        <f>1/Table1[[#This Row],[odds_ft_home_team_win]]+1/Table1[[#This Row],[odds_ft_draw]]+1/Table1[[#This Row],[odds_ft_away_team_win]]-1</f>
        <v>8.1204026325977452E-2</v>
      </c>
      <c r="BM1209">
        <f>Table1[[#This Row],[Margin]]/3</f>
        <v>2.7068008775325818E-2</v>
      </c>
      <c r="BN1209">
        <v>1.28</v>
      </c>
      <c r="BO1209">
        <v>1.87</v>
      </c>
      <c r="BP1209">
        <v>3.2</v>
      </c>
      <c r="BQ1209">
        <v>0</v>
      </c>
      <c r="BR1209">
        <v>2</v>
      </c>
      <c r="BS1209">
        <v>1.71</v>
      </c>
      <c r="BT1209" t="s">
        <v>116</v>
      </c>
      <c r="BU1209">
        <f>VLOOKUP(Table1[[#This Row],[Reference]],metron,11,FALSE)</f>
        <v>2.089675030851502</v>
      </c>
      <c r="BV1209">
        <f>VLOOKUP(Table1[[#This Row],[Reference]],metron,12,FALSE)</f>
        <v>0.8354586589880707</v>
      </c>
    </row>
    <row r="1210" spans="1:74" x14ac:dyDescent="0.45">
      <c r="A1210" t="s">
        <v>5405</v>
      </c>
      <c r="B1210">
        <v>1550365200</v>
      </c>
      <c r="C1210" s="3" t="s">
        <v>3612</v>
      </c>
      <c r="D1210" t="s">
        <v>65</v>
      </c>
      <c r="E1210" t="s">
        <v>66</v>
      </c>
      <c r="F1210" t="s">
        <v>81</v>
      </c>
      <c r="G1210" t="s">
        <v>97</v>
      </c>
      <c r="H1210" t="s">
        <v>66</v>
      </c>
      <c r="I1210">
        <f>MROUND(Table1[[#This Row],[Prob_H]]*100,2)/100</f>
        <v>0.44</v>
      </c>
      <c r="J1210">
        <f>1/Table1[[#This Row],[odds_ft_home_team_win]]-Table1[[#This Row],[Margin/3]]</f>
        <v>0.43808825933088347</v>
      </c>
      <c r="K1210">
        <f>1/Table1[[#This Row],[odds_ft_draw]]-Table1[[#This Row],[Margin/3]]</f>
        <v>0.27147944294768317</v>
      </c>
      <c r="L1210">
        <f>1/Table1[[#This Row],[odds_ft_away_team_win]]-Table1[[#This Row],[Margin/3]]</f>
        <v>0.29043229772143347</v>
      </c>
      <c r="M1210">
        <v>7</v>
      </c>
      <c r="N1210">
        <v>0.91</v>
      </c>
      <c r="O1210">
        <v>0.83</v>
      </c>
      <c r="P1210">
        <v>1.6</v>
      </c>
      <c r="Q1210">
        <v>0.72</v>
      </c>
      <c r="R1210" t="str" cm="1">
        <f t="array" ref="R1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0">
        <v>3</v>
      </c>
      <c r="T1210">
        <v>0</v>
      </c>
      <c r="U1210">
        <v>3</v>
      </c>
      <c r="V1210">
        <v>0</v>
      </c>
      <c r="W1210">
        <v>0</v>
      </c>
      <c r="X1210">
        <v>0</v>
      </c>
      <c r="Y1210" t="s">
        <v>3614</v>
      </c>
      <c r="AA1210">
        <v>10</v>
      </c>
      <c r="AB1210">
        <v>7</v>
      </c>
      <c r="AC1210">
        <v>1</v>
      </c>
      <c r="AD1210">
        <v>0</v>
      </c>
      <c r="AE1210">
        <v>3</v>
      </c>
      <c r="AF1210">
        <v>1</v>
      </c>
      <c r="AG1210">
        <v>1</v>
      </c>
      <c r="AH1210">
        <v>0</v>
      </c>
      <c r="AI1210">
        <v>2</v>
      </c>
      <c r="AJ1210">
        <v>2</v>
      </c>
      <c r="AK1210">
        <v>23</v>
      </c>
      <c r="AL1210">
        <v>5</v>
      </c>
      <c r="AM1210">
        <v>7</v>
      </c>
      <c r="AN1210">
        <v>0</v>
      </c>
      <c r="AO1210">
        <v>16</v>
      </c>
      <c r="AP1210">
        <v>5</v>
      </c>
      <c r="AQ1210">
        <v>8</v>
      </c>
      <c r="AR1210">
        <v>16</v>
      </c>
      <c r="AS1210">
        <v>59</v>
      </c>
      <c r="AT1210">
        <v>41</v>
      </c>
      <c r="AU1210">
        <v>2.2999999999999998</v>
      </c>
      <c r="AV1210">
        <v>0.57999999999999996</v>
      </c>
      <c r="AW1210">
        <v>2.6</v>
      </c>
      <c r="AX1210">
        <v>43</v>
      </c>
      <c r="AY1210">
        <v>78</v>
      </c>
      <c r="AZ1210">
        <v>48</v>
      </c>
      <c r="BA1210">
        <v>26</v>
      </c>
      <c r="BB1210">
        <v>9</v>
      </c>
      <c r="BC1210">
        <v>44</v>
      </c>
      <c r="BD1210">
        <v>74</v>
      </c>
      <c r="BE1210">
        <v>39</v>
      </c>
      <c r="BF1210">
        <v>79</v>
      </c>
      <c r="BG1210">
        <v>11.51</v>
      </c>
      <c r="BH1210">
        <v>6.31</v>
      </c>
      <c r="BI1210">
        <v>2.15</v>
      </c>
      <c r="BJ1210">
        <v>3.35</v>
      </c>
      <c r="BK1210">
        <v>3.15</v>
      </c>
      <c r="BL1210">
        <f>1/Table1[[#This Row],[odds_ft_home_team_win]]+1/Table1[[#This Row],[odds_ft_draw]]+1/Table1[[#This Row],[odds_ft_away_team_win]]-1</f>
        <v>8.108405921665196E-2</v>
      </c>
      <c r="BM1210">
        <f>Table1[[#This Row],[Margin]]/3</f>
        <v>2.7028019738883986E-2</v>
      </c>
      <c r="BN1210">
        <v>1.26</v>
      </c>
      <c r="BO1210">
        <v>1.83</v>
      </c>
      <c r="BP1210">
        <v>3.1</v>
      </c>
      <c r="BQ1210">
        <v>0</v>
      </c>
      <c r="BR1210">
        <v>1.67</v>
      </c>
      <c r="BS1210">
        <v>2.1</v>
      </c>
      <c r="BT1210" t="s">
        <v>109</v>
      </c>
      <c r="BU1210">
        <f>VLOOKUP(Table1[[#This Row],[Reference]],metron,11,FALSE)</f>
        <v>1.4140979689366791</v>
      </c>
      <c r="BV1210">
        <f>VLOOKUP(Table1[[#This Row],[Reference]],metron,12,FALSE)</f>
        <v>1.0666666666666671</v>
      </c>
    </row>
    <row r="1211" spans="1:74" hidden="1" x14ac:dyDescent="0.45">
      <c r="A1211" t="s">
        <v>5405</v>
      </c>
      <c r="B1211">
        <v>1550372400</v>
      </c>
      <c r="C1211" s="3" t="s">
        <v>3615</v>
      </c>
      <c r="D1211" t="s">
        <v>65</v>
      </c>
      <c r="E1211" t="s">
        <v>66</v>
      </c>
      <c r="F1211" t="s">
        <v>98</v>
      </c>
      <c r="G1211" t="s">
        <v>93</v>
      </c>
      <c r="H1211" t="s">
        <v>66</v>
      </c>
      <c r="I1211">
        <f>MROUND(Table1[[#This Row],[Prob_H]]*100,2)/100</f>
        <v>0.48</v>
      </c>
      <c r="J1211">
        <f>1/Table1[[#This Row],[odds_ft_home_team_win]]-Table1[[#This Row],[Margin/3]]</f>
        <v>0.47707408901438758</v>
      </c>
      <c r="K1211">
        <f>1/Table1[[#This Row],[odds_ft_draw]]-Table1[[#This Row],[Margin/3]]</f>
        <v>0.27558155170095472</v>
      </c>
      <c r="L1211">
        <f>1/Table1[[#This Row],[odds_ft_away_team_win]]-Table1[[#This Row],[Margin/3]]</f>
        <v>0.24734435928465778</v>
      </c>
      <c r="M1211">
        <v>7</v>
      </c>
      <c r="N1211">
        <v>1</v>
      </c>
      <c r="O1211">
        <v>0.82</v>
      </c>
      <c r="P1211">
        <v>1</v>
      </c>
      <c r="Q1211">
        <v>0.71</v>
      </c>
      <c r="R1211" t="str" cm="1">
        <f t="array" ref="R1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1">
        <v>3</v>
      </c>
      <c r="T1211">
        <v>0</v>
      </c>
      <c r="U1211">
        <v>3</v>
      </c>
      <c r="V1211">
        <v>2</v>
      </c>
      <c r="W1211">
        <v>2</v>
      </c>
      <c r="X1211">
        <v>0</v>
      </c>
      <c r="Y1211" t="s">
        <v>3616</v>
      </c>
      <c r="AA1211">
        <v>4</v>
      </c>
      <c r="AB1211">
        <v>6</v>
      </c>
      <c r="AC1211">
        <v>2</v>
      </c>
      <c r="AD1211">
        <v>0</v>
      </c>
      <c r="AE1211">
        <v>3</v>
      </c>
      <c r="AF1211">
        <v>0</v>
      </c>
      <c r="AG1211">
        <v>1</v>
      </c>
      <c r="AH1211">
        <v>1</v>
      </c>
      <c r="AI1211">
        <v>2</v>
      </c>
      <c r="AJ1211">
        <v>1</v>
      </c>
      <c r="AK1211">
        <v>16</v>
      </c>
      <c r="AL1211">
        <v>14</v>
      </c>
      <c r="AM1211">
        <v>7</v>
      </c>
      <c r="AN1211">
        <v>4</v>
      </c>
      <c r="AO1211">
        <v>9</v>
      </c>
      <c r="AP1211">
        <v>10</v>
      </c>
      <c r="AQ1211">
        <v>16</v>
      </c>
      <c r="AR1211">
        <v>18</v>
      </c>
      <c r="AS1211">
        <v>45</v>
      </c>
      <c r="AT1211">
        <v>55</v>
      </c>
      <c r="AU1211">
        <v>1.77</v>
      </c>
      <c r="AV1211">
        <v>1.41</v>
      </c>
      <c r="AW1211">
        <v>2.46</v>
      </c>
      <c r="AX1211">
        <v>55</v>
      </c>
      <c r="AY1211">
        <v>73</v>
      </c>
      <c r="AZ1211">
        <v>55</v>
      </c>
      <c r="BA1211">
        <v>27</v>
      </c>
      <c r="BB1211">
        <v>0</v>
      </c>
      <c r="BC1211">
        <v>27</v>
      </c>
      <c r="BD1211">
        <v>64</v>
      </c>
      <c r="BE1211">
        <v>41</v>
      </c>
      <c r="BF1211">
        <v>87</v>
      </c>
      <c r="BG1211">
        <v>12</v>
      </c>
      <c r="BH1211">
        <v>4.54</v>
      </c>
      <c r="BI1211">
        <v>2</v>
      </c>
      <c r="BJ1211">
        <v>3.35</v>
      </c>
      <c r="BK1211">
        <v>3.7</v>
      </c>
      <c r="BL1211">
        <f>1/Table1[[#This Row],[odds_ft_home_team_win]]+1/Table1[[#This Row],[odds_ft_draw]]+1/Table1[[#This Row],[odds_ft_away_team_win]]-1</f>
        <v>6.8777732956837312E-2</v>
      </c>
      <c r="BM1211">
        <f>Table1[[#This Row],[Margin]]/3</f>
        <v>2.2925910985612436E-2</v>
      </c>
      <c r="BN1211">
        <v>1.4</v>
      </c>
      <c r="BO1211">
        <v>2.2000000000000002</v>
      </c>
      <c r="BP1211">
        <v>4.1500000000000004</v>
      </c>
      <c r="BQ1211">
        <v>0</v>
      </c>
      <c r="BR1211">
        <v>2</v>
      </c>
      <c r="BS1211">
        <v>1.77</v>
      </c>
      <c r="BT1211" t="s">
        <v>2745</v>
      </c>
      <c r="BU1211">
        <f>VLOOKUP(Table1[[#This Row],[Reference]],metron,11,FALSE)</f>
        <v>1.510877192982456</v>
      </c>
      <c r="BV1211">
        <f>VLOOKUP(Table1[[#This Row],[Reference]],metron,12,FALSE)</f>
        <v>1.0163157894736841</v>
      </c>
    </row>
    <row r="1212" spans="1:74" x14ac:dyDescent="0.45">
      <c r="A1212" t="s">
        <v>5405</v>
      </c>
      <c r="B1212">
        <v>1550426400</v>
      </c>
      <c r="C1212" s="3" t="s">
        <v>3617</v>
      </c>
      <c r="D1212" t="s">
        <v>65</v>
      </c>
      <c r="E1212" t="s">
        <v>66</v>
      </c>
      <c r="F1212" t="s">
        <v>94</v>
      </c>
      <c r="G1212" t="s">
        <v>86</v>
      </c>
      <c r="H1212" t="s">
        <v>66</v>
      </c>
      <c r="I1212">
        <f>MROUND(Table1[[#This Row],[Prob_H]]*100,2)/100</f>
        <v>0.28000000000000003</v>
      </c>
      <c r="J1212">
        <f>1/Table1[[#This Row],[odds_ft_home_team_win]]-Table1[[#This Row],[Margin/3]]</f>
        <v>0.27712088906118765</v>
      </c>
      <c r="K1212">
        <f>1/Table1[[#This Row],[odds_ft_draw]]-Table1[[#This Row],[Margin/3]]</f>
        <v>0.27259804871745175</v>
      </c>
      <c r="L1212">
        <f>1/Table1[[#This Row],[odds_ft_away_team_win]]-Table1[[#This Row],[Margin/3]]</f>
        <v>0.45028106222136077</v>
      </c>
      <c r="M1212">
        <v>7</v>
      </c>
      <c r="N1212">
        <v>1.31</v>
      </c>
      <c r="O1212">
        <v>1.64</v>
      </c>
      <c r="P1212">
        <v>1.47</v>
      </c>
      <c r="Q1212">
        <v>1.5</v>
      </c>
      <c r="R1212" t="str" cm="1">
        <f t="array" ref="R1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48</v>
      </c>
      <c r="AA1212">
        <v>7</v>
      </c>
      <c r="AB1212">
        <v>2</v>
      </c>
      <c r="AC1212">
        <v>4</v>
      </c>
      <c r="AD1212">
        <v>0</v>
      </c>
      <c r="AE1212">
        <v>2</v>
      </c>
      <c r="AF1212">
        <v>0</v>
      </c>
      <c r="AG1212">
        <v>1</v>
      </c>
      <c r="AH1212">
        <v>3</v>
      </c>
      <c r="AI1212">
        <v>1</v>
      </c>
      <c r="AJ1212">
        <v>1</v>
      </c>
      <c r="AK1212">
        <v>15</v>
      </c>
      <c r="AL1212">
        <v>14</v>
      </c>
      <c r="AM1212">
        <v>5</v>
      </c>
      <c r="AN1212">
        <v>4</v>
      </c>
      <c r="AO1212">
        <v>10</v>
      </c>
      <c r="AP1212">
        <v>10</v>
      </c>
      <c r="AQ1212">
        <v>13</v>
      </c>
      <c r="AR1212">
        <v>12</v>
      </c>
      <c r="AS1212">
        <v>54</v>
      </c>
      <c r="AT1212">
        <v>46</v>
      </c>
      <c r="AU1212">
        <v>1.57</v>
      </c>
      <c r="AV1212">
        <v>1.6</v>
      </c>
      <c r="AW1212">
        <v>3.08</v>
      </c>
      <c r="AX1212">
        <v>74</v>
      </c>
      <c r="AY1212">
        <v>85</v>
      </c>
      <c r="AZ1212">
        <v>52</v>
      </c>
      <c r="BA1212">
        <v>41</v>
      </c>
      <c r="BB1212">
        <v>22</v>
      </c>
      <c r="BC1212">
        <v>30</v>
      </c>
      <c r="BD1212">
        <v>74</v>
      </c>
      <c r="BE1212">
        <v>56</v>
      </c>
      <c r="BF1212">
        <v>85</v>
      </c>
      <c r="BG1212">
        <v>8.92</v>
      </c>
      <c r="BH1212">
        <v>4.87</v>
      </c>
      <c r="BI1212">
        <v>3.3</v>
      </c>
      <c r="BJ1212">
        <v>3.35</v>
      </c>
      <c r="BK1212">
        <v>2.1</v>
      </c>
      <c r="BL1212">
        <f>1/Table1[[#This Row],[odds_ft_home_team_win]]+1/Table1[[#This Row],[odds_ft_draw]]+1/Table1[[#This Row],[odds_ft_away_team_win]]-1</f>
        <v>7.7728241907346174E-2</v>
      </c>
      <c r="BM1212">
        <f>Table1[[#This Row],[Margin]]/3</f>
        <v>2.5909413969115391E-2</v>
      </c>
      <c r="BN1212">
        <v>1.29</v>
      </c>
      <c r="BO1212">
        <v>1.91</v>
      </c>
      <c r="BP1212">
        <v>3.3</v>
      </c>
      <c r="BQ1212">
        <v>0</v>
      </c>
      <c r="BR1212">
        <v>1.74</v>
      </c>
      <c r="BS1212">
        <v>2</v>
      </c>
      <c r="BT1212" t="s">
        <v>124</v>
      </c>
      <c r="BU1212">
        <f>VLOOKUP(Table1[[#This Row],[Reference]],metron,11,FALSE)</f>
        <v>1.128766254360926</v>
      </c>
      <c r="BV1212">
        <f>VLOOKUP(Table1[[#This Row],[Reference]],metron,12,FALSE)</f>
        <v>1.415794481446242</v>
      </c>
    </row>
    <row r="1213" spans="1:74" x14ac:dyDescent="0.45">
      <c r="A1213" t="s">
        <v>5405</v>
      </c>
      <c r="B1213">
        <v>1550440800</v>
      </c>
      <c r="C1213" s="3" t="s">
        <v>3618</v>
      </c>
      <c r="D1213" t="s">
        <v>65</v>
      </c>
      <c r="E1213" t="s">
        <v>66</v>
      </c>
      <c r="F1213" t="s">
        <v>2738</v>
      </c>
      <c r="G1213" t="s">
        <v>80</v>
      </c>
      <c r="H1213" t="s">
        <v>66</v>
      </c>
      <c r="I1213">
        <f>MROUND(Table1[[#This Row],[Prob_H]]*100,2)/100</f>
        <v>0.4</v>
      </c>
      <c r="J1213">
        <f>1/Table1[[#This Row],[odds_ft_home_team_win]]-Table1[[#This Row],[Margin/3]]</f>
        <v>0.40813464235624125</v>
      </c>
      <c r="K1213">
        <f>1/Table1[[#This Row],[odds_ft_draw]]-Table1[[#This Row],[Margin/3]]</f>
        <v>0.29593267882187935</v>
      </c>
      <c r="L1213">
        <f>1/Table1[[#This Row],[odds_ft_away_team_win]]-Table1[[#This Row],[Margin/3]]</f>
        <v>0.29593267882187935</v>
      </c>
      <c r="M1213">
        <v>7</v>
      </c>
      <c r="N1213">
        <v>1.64</v>
      </c>
      <c r="O1213">
        <v>0.92</v>
      </c>
      <c r="P1213">
        <v>1.41</v>
      </c>
      <c r="Q1213">
        <v>0.61</v>
      </c>
      <c r="R1213" t="str" cm="1">
        <f t="array" ref="R1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13">
        <v>3</v>
      </c>
      <c r="T1213">
        <v>1</v>
      </c>
      <c r="U1213">
        <v>4</v>
      </c>
      <c r="V1213">
        <v>2</v>
      </c>
      <c r="W1213">
        <v>1</v>
      </c>
      <c r="X1213">
        <v>1</v>
      </c>
      <c r="Y1213" t="s">
        <v>3619</v>
      </c>
      <c r="Z1213">
        <v>10</v>
      </c>
      <c r="AA1213">
        <v>7</v>
      </c>
      <c r="AB1213">
        <v>2</v>
      </c>
      <c r="AC1213">
        <v>4</v>
      </c>
      <c r="AD1213">
        <v>0</v>
      </c>
      <c r="AE1213">
        <v>1</v>
      </c>
      <c r="AF1213">
        <v>1</v>
      </c>
      <c r="AG1213">
        <v>0</v>
      </c>
      <c r="AH1213">
        <v>4</v>
      </c>
      <c r="AI1213">
        <v>1</v>
      </c>
      <c r="AJ1213">
        <v>1</v>
      </c>
      <c r="AK1213">
        <v>14</v>
      </c>
      <c r="AL1213">
        <v>10</v>
      </c>
      <c r="AM1213">
        <v>7</v>
      </c>
      <c r="AN1213">
        <v>5</v>
      </c>
      <c r="AO1213">
        <v>7</v>
      </c>
      <c r="AP1213">
        <v>5</v>
      </c>
      <c r="AQ1213">
        <v>12</v>
      </c>
      <c r="AR1213">
        <v>6</v>
      </c>
      <c r="AS1213">
        <v>56</v>
      </c>
      <c r="AT1213">
        <v>44</v>
      </c>
      <c r="AU1213">
        <v>1.78</v>
      </c>
      <c r="AV1213">
        <v>1.08</v>
      </c>
      <c r="AW1213">
        <v>2.61</v>
      </c>
      <c r="AX1213">
        <v>53</v>
      </c>
      <c r="AY1213">
        <v>87</v>
      </c>
      <c r="AZ1213">
        <v>43</v>
      </c>
      <c r="BA1213">
        <v>30</v>
      </c>
      <c r="BB1213">
        <v>9</v>
      </c>
      <c r="BC1213">
        <v>17</v>
      </c>
      <c r="BD1213">
        <v>74</v>
      </c>
      <c r="BE1213">
        <v>53</v>
      </c>
      <c r="BF1213">
        <v>87</v>
      </c>
      <c r="BG1213">
        <v>10.029999999999999</v>
      </c>
      <c r="BH1213">
        <v>4.58</v>
      </c>
      <c r="BI1213">
        <v>2.2999999999999998</v>
      </c>
      <c r="BJ1213">
        <v>3.1</v>
      </c>
      <c r="BK1213">
        <v>3.1</v>
      </c>
      <c r="BL1213">
        <f>1/Table1[[#This Row],[odds_ft_home_team_win]]+1/Table1[[#This Row],[odds_ft_draw]]+1/Table1[[#This Row],[odds_ft_away_team_win]]-1</f>
        <v>7.9943899018232845E-2</v>
      </c>
      <c r="BM1213">
        <f>Table1[[#This Row],[Margin]]/3</f>
        <v>2.6647966339410949E-2</v>
      </c>
      <c r="BN1213">
        <v>1.34</v>
      </c>
      <c r="BO1213">
        <v>2.0499999999999998</v>
      </c>
      <c r="BP1213">
        <v>3.75</v>
      </c>
      <c r="BQ1213">
        <v>0</v>
      </c>
      <c r="BR1213">
        <v>1.8</v>
      </c>
      <c r="BS1213">
        <v>1.95</v>
      </c>
      <c r="BT1213" t="s">
        <v>1292</v>
      </c>
      <c r="BU1213">
        <f>VLOOKUP(Table1[[#This Row],[Reference]],metron,11,FALSE)</f>
        <v>1.344038264434575</v>
      </c>
      <c r="BV1213">
        <f>VLOOKUP(Table1[[#This Row],[Reference]],metron,12,FALSE)</f>
        <v>1.1515772691037469</v>
      </c>
    </row>
    <row r="1214" spans="1:74" x14ac:dyDescent="0.45">
      <c r="A1214" t="s">
        <v>5404</v>
      </c>
      <c r="B1214">
        <v>1566950400</v>
      </c>
      <c r="C1214" s="3" t="s">
        <v>3908</v>
      </c>
      <c r="D1214" t="s">
        <v>65</v>
      </c>
      <c r="E1214" t="s">
        <v>66</v>
      </c>
      <c r="F1214" t="s">
        <v>611</v>
      </c>
      <c r="G1214" t="s">
        <v>80</v>
      </c>
      <c r="H1214" t="s">
        <v>3903</v>
      </c>
      <c r="I1214">
        <f>MROUND(Table1[[#This Row],[Prob_H]]*100,2)/100</f>
        <v>0.26</v>
      </c>
      <c r="J1214">
        <f>1/Table1[[#This Row],[odds_ft_home_team_win]]-Table1[[#This Row],[Margin/3]]</f>
        <v>0.25919936391140574</v>
      </c>
      <c r="K1214">
        <f>1/Table1[[#This Row],[odds_ft_draw]]-Table1[[#This Row],[Margin/3]]</f>
        <v>0.24375534846739028</v>
      </c>
      <c r="L1214">
        <f>1/Table1[[#This Row],[odds_ft_away_team_win]]-Table1[[#This Row],[Margin/3]]</f>
        <v>0.49704528762120381</v>
      </c>
      <c r="M1214">
        <v>7</v>
      </c>
      <c r="N1214">
        <v>0.33</v>
      </c>
      <c r="O1214">
        <v>2.33</v>
      </c>
      <c r="P1214">
        <v>0.67</v>
      </c>
      <c r="Q1214">
        <v>1.5</v>
      </c>
      <c r="R1214" t="str" cm="1">
        <f t="array" ref="R1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14">
        <v>0</v>
      </c>
      <c r="T1214">
        <v>5</v>
      </c>
      <c r="U1214">
        <v>5</v>
      </c>
      <c r="V1214">
        <v>3</v>
      </c>
      <c r="W1214">
        <v>0</v>
      </c>
      <c r="X1214">
        <v>3</v>
      </c>
      <c r="Z1214" t="s">
        <v>3909</v>
      </c>
      <c r="AA1214">
        <v>3</v>
      </c>
      <c r="AB1214">
        <v>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12</v>
      </c>
      <c r="AL1214">
        <v>18</v>
      </c>
      <c r="AM1214">
        <v>4</v>
      </c>
      <c r="AN1214">
        <v>8</v>
      </c>
      <c r="AO1214">
        <v>8</v>
      </c>
      <c r="AP1214">
        <v>10</v>
      </c>
      <c r="AQ1214">
        <v>12</v>
      </c>
      <c r="AR1214">
        <v>10</v>
      </c>
      <c r="AS1214">
        <v>43</v>
      </c>
      <c r="AT1214">
        <v>57</v>
      </c>
      <c r="AU1214">
        <v>1.32</v>
      </c>
      <c r="AV1214">
        <v>1.95</v>
      </c>
      <c r="AW1214">
        <v>3</v>
      </c>
      <c r="AX1214">
        <v>67</v>
      </c>
      <c r="AY1214">
        <v>100</v>
      </c>
      <c r="AZ1214">
        <v>50</v>
      </c>
      <c r="BA1214">
        <v>17</v>
      </c>
      <c r="BB1214">
        <v>17</v>
      </c>
      <c r="BC1214">
        <v>34</v>
      </c>
      <c r="BD1214">
        <v>67</v>
      </c>
      <c r="BE1214">
        <v>67</v>
      </c>
      <c r="BF1214">
        <v>100</v>
      </c>
      <c r="BG1214">
        <v>8.67</v>
      </c>
      <c r="BH1214">
        <v>4</v>
      </c>
      <c r="BI1214">
        <v>3.5</v>
      </c>
      <c r="BJ1214">
        <v>3.7</v>
      </c>
      <c r="BK1214">
        <v>1.91</v>
      </c>
      <c r="BL1214">
        <f>1/Table1[[#This Row],[odds_ft_home_team_win]]+1/Table1[[#This Row],[odds_ft_draw]]+1/Table1[[#This Row],[odds_ft_away_team_win]]-1</f>
        <v>7.9544765408639861E-2</v>
      </c>
      <c r="BM1214">
        <f>Table1[[#This Row],[Margin]]/3</f>
        <v>2.6514921802879954E-2</v>
      </c>
      <c r="BN1214">
        <v>1.25</v>
      </c>
      <c r="BO1214">
        <v>1.8</v>
      </c>
      <c r="BP1214">
        <v>3.05</v>
      </c>
      <c r="BQ1214">
        <v>5.7</v>
      </c>
      <c r="BR1214">
        <v>1.71</v>
      </c>
      <c r="BS1214">
        <v>2.0499999999999998</v>
      </c>
      <c r="BT1214" t="s">
        <v>3825</v>
      </c>
      <c r="BU1214">
        <f>VLOOKUP(Table1[[#This Row],[Reference]],metron,11,FALSE)</f>
        <v>1.0936930368209989</v>
      </c>
      <c r="BV1214">
        <f>VLOOKUP(Table1[[#This Row],[Reference]],metron,12,FALSE)</f>
        <v>1.475756471017134</v>
      </c>
    </row>
    <row r="1215" spans="1:74" x14ac:dyDescent="0.45">
      <c r="A1215" t="s">
        <v>5404</v>
      </c>
      <c r="B1215">
        <v>1566950400</v>
      </c>
      <c r="C1215" s="3" t="s">
        <v>3908</v>
      </c>
      <c r="D1215" t="s">
        <v>65</v>
      </c>
      <c r="E1215" t="s">
        <v>66</v>
      </c>
      <c r="F1215" t="s">
        <v>3792</v>
      </c>
      <c r="G1215" t="s">
        <v>78</v>
      </c>
      <c r="H1215" t="s">
        <v>3811</v>
      </c>
      <c r="I1215">
        <f>MROUND(Table1[[#This Row],[Prob_H]]*100,2)/100</f>
        <v>0.38</v>
      </c>
      <c r="J1215">
        <f>1/Table1[[#This Row],[odds_ft_home_team_win]]-Table1[[#This Row],[Margin/3]]</f>
        <v>0.38998538011695905</v>
      </c>
      <c r="K1215">
        <f>1/Table1[[#This Row],[odds_ft_draw]]-Table1[[#This Row],[Margin/3]]</f>
        <v>0.28581871345029236</v>
      </c>
      <c r="L1215">
        <f>1/Table1[[#This Row],[odds_ft_away_team_win]]-Table1[[#This Row],[Margin/3]]</f>
        <v>0.32419590643274848</v>
      </c>
      <c r="M1215">
        <v>7</v>
      </c>
      <c r="N1215">
        <v>1.33</v>
      </c>
      <c r="O1215">
        <v>1</v>
      </c>
      <c r="P1215">
        <v>0.86</v>
      </c>
      <c r="Q1215">
        <v>1.5</v>
      </c>
      <c r="R1215" t="str" cm="1">
        <f t="array" ref="R1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5">
        <v>1</v>
      </c>
      <c r="T1215">
        <v>1</v>
      </c>
      <c r="U1215">
        <v>2</v>
      </c>
      <c r="V1215">
        <v>1</v>
      </c>
      <c r="W1215">
        <v>1</v>
      </c>
      <c r="X1215">
        <v>0</v>
      </c>
      <c r="Y1215">
        <v>40</v>
      </c>
      <c r="Z1215">
        <v>81</v>
      </c>
      <c r="AA1215">
        <v>6</v>
      </c>
      <c r="AB1215">
        <v>2</v>
      </c>
      <c r="AC1215">
        <v>1</v>
      </c>
      <c r="AD1215">
        <v>2</v>
      </c>
      <c r="AE1215">
        <v>4</v>
      </c>
      <c r="AF1215">
        <v>2</v>
      </c>
      <c r="AG1215">
        <v>2</v>
      </c>
      <c r="AH1215">
        <v>1</v>
      </c>
      <c r="AI1215">
        <v>1</v>
      </c>
      <c r="AJ1215">
        <v>5</v>
      </c>
      <c r="AK1215">
        <v>9</v>
      </c>
      <c r="AL1215">
        <v>13</v>
      </c>
      <c r="AM1215">
        <v>5</v>
      </c>
      <c r="AN1215">
        <v>6</v>
      </c>
      <c r="AO1215">
        <v>4</v>
      </c>
      <c r="AP1215">
        <v>7</v>
      </c>
      <c r="AQ1215">
        <v>3</v>
      </c>
      <c r="AR1215">
        <v>21</v>
      </c>
      <c r="AS1215">
        <v>37</v>
      </c>
      <c r="AT1215">
        <v>63</v>
      </c>
      <c r="AU1215">
        <v>1.1399999999999999</v>
      </c>
      <c r="AV1215">
        <v>1.59</v>
      </c>
      <c r="AW1215">
        <v>2.5</v>
      </c>
      <c r="AX1215">
        <v>50</v>
      </c>
      <c r="AY1215">
        <v>67</v>
      </c>
      <c r="AZ1215">
        <v>34</v>
      </c>
      <c r="BA1215">
        <v>17</v>
      </c>
      <c r="BB1215">
        <v>17</v>
      </c>
      <c r="BC1215">
        <v>17</v>
      </c>
      <c r="BD1215">
        <v>50</v>
      </c>
      <c r="BE1215">
        <v>67</v>
      </c>
      <c r="BF1215">
        <v>84</v>
      </c>
      <c r="BG1215">
        <v>5.66</v>
      </c>
      <c r="BH1215">
        <v>4.34</v>
      </c>
      <c r="BI1215">
        <v>2.4</v>
      </c>
      <c r="BJ1215">
        <v>3.2</v>
      </c>
      <c r="BK1215">
        <v>2.85</v>
      </c>
      <c r="BL1215">
        <f>1/Table1[[#This Row],[odds_ft_home_team_win]]+1/Table1[[#This Row],[odds_ft_draw]]+1/Table1[[#This Row],[odds_ft_away_team_win]]-1</f>
        <v>8.0043859649122862E-2</v>
      </c>
      <c r="BM1215">
        <f>Table1[[#This Row],[Margin]]/3</f>
        <v>2.6681286549707622E-2</v>
      </c>
      <c r="BN1215">
        <v>1.31</v>
      </c>
      <c r="BO1215">
        <v>1.95</v>
      </c>
      <c r="BP1215">
        <v>3.45</v>
      </c>
      <c r="BQ1215">
        <v>6.7</v>
      </c>
      <c r="BR1215">
        <v>1.77</v>
      </c>
      <c r="BS1215">
        <v>2</v>
      </c>
      <c r="BT1215" t="s">
        <v>3795</v>
      </c>
      <c r="BU1215">
        <f>VLOOKUP(Table1[[#This Row],[Reference]],metron,11,FALSE)</f>
        <v>1.330562659846547</v>
      </c>
      <c r="BV1215">
        <f>VLOOKUP(Table1[[#This Row],[Reference]],metron,12,FALSE)</f>
        <v>1.1595268542199491</v>
      </c>
    </row>
    <row r="1216" spans="1:74" hidden="1" x14ac:dyDescent="0.45">
      <c r="A1216" t="s">
        <v>5404</v>
      </c>
      <c r="B1216">
        <v>1566950400</v>
      </c>
      <c r="C1216" s="3" t="s">
        <v>3908</v>
      </c>
      <c r="D1216" t="s">
        <v>65</v>
      </c>
      <c r="E1216" t="s">
        <v>66</v>
      </c>
      <c r="F1216" t="s">
        <v>93</v>
      </c>
      <c r="G1216" t="s">
        <v>68</v>
      </c>
      <c r="H1216" t="s">
        <v>3822</v>
      </c>
      <c r="I1216">
        <f>MROUND(Table1[[#This Row],[Prob_H]]*100,2)/100</f>
        <v>0.24</v>
      </c>
      <c r="J1216">
        <f>1/Table1[[#This Row],[odds_ft_home_team_win]]-Table1[[#This Row],[Margin/3]]</f>
        <v>0.24453412688706797</v>
      </c>
      <c r="K1216">
        <f>1/Table1[[#This Row],[odds_ft_draw]]-Table1[[#This Row],[Margin/3]]</f>
        <v>0.2683815036756213</v>
      </c>
      <c r="L1216">
        <f>1/Table1[[#This Row],[odds_ft_away_team_win]]-Table1[[#This Row],[Margin/3]]</f>
        <v>0.48708436943731065</v>
      </c>
      <c r="M1216">
        <v>7</v>
      </c>
      <c r="N1216">
        <v>1</v>
      </c>
      <c r="O1216">
        <v>1.33</v>
      </c>
      <c r="P1216">
        <v>0.93</v>
      </c>
      <c r="Q1216">
        <v>1.33</v>
      </c>
      <c r="R1216" t="str" cm="1">
        <f t="array" ref="R1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6">
        <v>1</v>
      </c>
      <c r="T1216">
        <v>1</v>
      </c>
      <c r="U1216">
        <v>2</v>
      </c>
      <c r="V1216">
        <v>0</v>
      </c>
      <c r="W1216">
        <v>0</v>
      </c>
      <c r="X1216">
        <v>0</v>
      </c>
      <c r="Y1216">
        <v>56</v>
      </c>
      <c r="Z1216" t="s">
        <v>624</v>
      </c>
      <c r="AA1216">
        <v>2</v>
      </c>
      <c r="AB1216">
        <v>10</v>
      </c>
      <c r="AC1216">
        <v>2</v>
      </c>
      <c r="AD1216">
        <v>0</v>
      </c>
      <c r="AE1216">
        <v>3</v>
      </c>
      <c r="AF1216">
        <v>0</v>
      </c>
      <c r="AG1216">
        <v>0</v>
      </c>
      <c r="AH1216">
        <v>2</v>
      </c>
      <c r="AI1216">
        <v>2</v>
      </c>
      <c r="AJ1216">
        <v>1</v>
      </c>
      <c r="AK1216">
        <v>8</v>
      </c>
      <c r="AL1216">
        <v>14</v>
      </c>
      <c r="AM1216">
        <v>3</v>
      </c>
      <c r="AN1216">
        <v>4</v>
      </c>
      <c r="AO1216">
        <v>5</v>
      </c>
      <c r="AP1216">
        <v>10</v>
      </c>
      <c r="AQ1216">
        <v>14</v>
      </c>
      <c r="AR1216">
        <v>19</v>
      </c>
      <c r="AS1216">
        <v>34</v>
      </c>
      <c r="AT1216">
        <v>66</v>
      </c>
      <c r="AU1216">
        <v>0.9</v>
      </c>
      <c r="AV1216">
        <v>1.62</v>
      </c>
      <c r="AW1216">
        <v>2.17</v>
      </c>
      <c r="AX1216">
        <v>50</v>
      </c>
      <c r="AY1216">
        <v>67</v>
      </c>
      <c r="AZ1216">
        <v>34</v>
      </c>
      <c r="BA1216">
        <v>17</v>
      </c>
      <c r="BB1216">
        <v>0</v>
      </c>
      <c r="BC1216">
        <v>17</v>
      </c>
      <c r="BD1216">
        <v>50</v>
      </c>
      <c r="BE1216">
        <v>50</v>
      </c>
      <c r="BF1216">
        <v>100</v>
      </c>
      <c r="BG1216">
        <v>9</v>
      </c>
      <c r="BH1216">
        <v>7</v>
      </c>
      <c r="BI1216">
        <v>3.7</v>
      </c>
      <c r="BJ1216">
        <v>3.4</v>
      </c>
      <c r="BK1216">
        <v>1.95</v>
      </c>
      <c r="BL1216">
        <f>1/Table1[[#This Row],[odds_ft_home_team_win]]+1/Table1[[#This Row],[odds_ft_draw]]+1/Table1[[#This Row],[odds_ft_away_team_win]]-1</f>
        <v>7.7208430149606766E-2</v>
      </c>
      <c r="BM1216">
        <f>Table1[[#This Row],[Margin]]/3</f>
        <v>2.5736143383202254E-2</v>
      </c>
      <c r="BN1216">
        <v>1.35</v>
      </c>
      <c r="BO1216">
        <v>2.1</v>
      </c>
      <c r="BP1216">
        <v>3.8</v>
      </c>
      <c r="BQ1216">
        <v>7.25</v>
      </c>
      <c r="BR1216">
        <v>1.91</v>
      </c>
      <c r="BS1216">
        <v>1.83</v>
      </c>
      <c r="BT1216" t="s">
        <v>3790</v>
      </c>
      <c r="BU1216">
        <f>VLOOKUP(Table1[[#This Row],[Reference]],metron,11,FALSE)</f>
        <v>1.067249240121581</v>
      </c>
      <c r="BV1216">
        <f>VLOOKUP(Table1[[#This Row],[Reference]],metron,12,FALSE)</f>
        <v>1.53419452887538</v>
      </c>
    </row>
    <row r="1217" spans="1:74" x14ac:dyDescent="0.45">
      <c r="A1217" t="s">
        <v>5404</v>
      </c>
      <c r="B1217">
        <v>1566957600</v>
      </c>
      <c r="C1217" s="3" t="s">
        <v>3910</v>
      </c>
      <c r="D1217" t="s">
        <v>65</v>
      </c>
      <c r="E1217" t="s">
        <v>66</v>
      </c>
      <c r="F1217" t="s">
        <v>86</v>
      </c>
      <c r="G1217" t="s">
        <v>103</v>
      </c>
      <c r="H1217" t="s">
        <v>3836</v>
      </c>
      <c r="I1217">
        <f>MROUND(Table1[[#This Row],[Prob_H]]*100,2)/100</f>
        <v>0.4</v>
      </c>
      <c r="J1217">
        <f>1/Table1[[#This Row],[odds_ft_home_team_win]]-Table1[[#This Row],[Margin/3]]</f>
        <v>0.39993444186185112</v>
      </c>
      <c r="K1217">
        <f>1/Table1[[#This Row],[odds_ft_draw]]-Table1[[#This Row],[Margin/3]]</f>
        <v>0.26852017402705763</v>
      </c>
      <c r="L1217">
        <f>1/Table1[[#This Row],[odds_ft_away_team_win]]-Table1[[#This Row],[Margin/3]]</f>
        <v>0.33154538411109125</v>
      </c>
      <c r="M1217">
        <v>7</v>
      </c>
      <c r="N1217">
        <v>3</v>
      </c>
      <c r="O1217">
        <v>1.33</v>
      </c>
      <c r="P1217">
        <v>1.76</v>
      </c>
      <c r="Q1217">
        <v>1.1399999999999999</v>
      </c>
      <c r="R1217" t="str" cm="1">
        <f t="array" ref="R1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7">
        <v>1</v>
      </c>
      <c r="T1217">
        <v>1</v>
      </c>
      <c r="U1217">
        <v>2</v>
      </c>
      <c r="V1217">
        <v>0</v>
      </c>
      <c r="W1217">
        <v>0</v>
      </c>
      <c r="X1217">
        <v>0</v>
      </c>
      <c r="Y1217">
        <v>47</v>
      </c>
      <c r="Z1217">
        <v>89</v>
      </c>
      <c r="AA1217">
        <v>6</v>
      </c>
      <c r="AB1217">
        <v>4</v>
      </c>
      <c r="AC1217">
        <v>1</v>
      </c>
      <c r="AD1217">
        <v>1</v>
      </c>
      <c r="AE1217">
        <v>3</v>
      </c>
      <c r="AF1217">
        <v>1</v>
      </c>
      <c r="AG1217">
        <v>0</v>
      </c>
      <c r="AH1217">
        <v>2</v>
      </c>
      <c r="AI1217">
        <v>2</v>
      </c>
      <c r="AJ1217">
        <v>2</v>
      </c>
      <c r="AK1217">
        <v>18</v>
      </c>
      <c r="AL1217">
        <v>14</v>
      </c>
      <c r="AM1217">
        <v>5</v>
      </c>
      <c r="AN1217">
        <v>3</v>
      </c>
      <c r="AO1217">
        <v>13</v>
      </c>
      <c r="AP1217">
        <v>11</v>
      </c>
      <c r="AQ1217">
        <v>12</v>
      </c>
      <c r="AR1217">
        <v>17</v>
      </c>
      <c r="AS1217">
        <v>60</v>
      </c>
      <c r="AT1217">
        <v>40</v>
      </c>
      <c r="AU1217">
        <v>1.83</v>
      </c>
      <c r="AV1217">
        <v>1.31</v>
      </c>
      <c r="AW1217">
        <v>4</v>
      </c>
      <c r="AX1217">
        <v>67</v>
      </c>
      <c r="AY1217">
        <v>84</v>
      </c>
      <c r="AZ1217">
        <v>84</v>
      </c>
      <c r="BA1217">
        <v>67</v>
      </c>
      <c r="BB1217">
        <v>33</v>
      </c>
      <c r="BC1217">
        <v>50</v>
      </c>
      <c r="BD1217">
        <v>67</v>
      </c>
      <c r="BE1217">
        <v>84</v>
      </c>
      <c r="BF1217">
        <v>100</v>
      </c>
      <c r="BG1217">
        <v>10</v>
      </c>
      <c r="BH1217">
        <v>4.33</v>
      </c>
      <c r="BI1217">
        <v>2.35</v>
      </c>
      <c r="BJ1217">
        <v>3.4</v>
      </c>
      <c r="BK1217">
        <v>2.8</v>
      </c>
      <c r="BL1217">
        <f>1/Table1[[#This Row],[odds_ft_home_team_win]]+1/Table1[[#This Row],[odds_ft_draw]]+1/Table1[[#This Row],[odds_ft_away_team_win]]-1</f>
        <v>7.679241909529777E-2</v>
      </c>
      <c r="BM1217">
        <f>Table1[[#This Row],[Margin]]/3</f>
        <v>2.5597473031765922E-2</v>
      </c>
      <c r="BN1217">
        <v>1.25</v>
      </c>
      <c r="BO1217">
        <v>1.8</v>
      </c>
      <c r="BP1217">
        <v>3</v>
      </c>
      <c r="BQ1217">
        <v>5.6</v>
      </c>
      <c r="BR1217">
        <v>1.65</v>
      </c>
      <c r="BS1217">
        <v>2.15</v>
      </c>
      <c r="BT1217" t="s">
        <v>3802</v>
      </c>
      <c r="BU1217">
        <f>VLOOKUP(Table1[[#This Row],[Reference]],metron,11,FALSE)</f>
        <v>1.344038264434575</v>
      </c>
      <c r="BV1217">
        <f>VLOOKUP(Table1[[#This Row],[Reference]],metron,12,FALSE)</f>
        <v>1.1515772691037469</v>
      </c>
    </row>
    <row r="1218" spans="1:74" x14ac:dyDescent="0.45">
      <c r="A1218" t="s">
        <v>5404</v>
      </c>
      <c r="B1218">
        <v>1567036800</v>
      </c>
      <c r="C1218" s="3" t="s">
        <v>3911</v>
      </c>
      <c r="D1218" t="s">
        <v>65</v>
      </c>
      <c r="E1218" t="s">
        <v>66</v>
      </c>
      <c r="F1218" t="s">
        <v>81</v>
      </c>
      <c r="G1218" t="s">
        <v>88</v>
      </c>
      <c r="H1218" t="s">
        <v>3784</v>
      </c>
      <c r="I1218">
        <f>MROUND(Table1[[#This Row],[Prob_H]]*100,2)/100</f>
        <v>0.54</v>
      </c>
      <c r="J1218">
        <f>1/Table1[[#This Row],[odds_ft_home_team_win]]-Table1[[#This Row],[Margin/3]]</f>
        <v>0.54006774769486632</v>
      </c>
      <c r="K1218">
        <f>1/Table1[[#This Row],[odds_ft_draw]]-Table1[[#This Row],[Margin/3]]</f>
        <v>0.23483625602269667</v>
      </c>
      <c r="L1218">
        <f>1/Table1[[#This Row],[odds_ft_away_team_win]]-Table1[[#This Row],[Margin/3]]</f>
        <v>0.22509599628243696</v>
      </c>
      <c r="M1218">
        <v>7</v>
      </c>
      <c r="N1218">
        <v>2</v>
      </c>
      <c r="O1218">
        <v>1.5</v>
      </c>
      <c r="P1218">
        <v>2.13</v>
      </c>
      <c r="Q1218">
        <v>1.07</v>
      </c>
      <c r="R1218" t="str" cm="1">
        <f t="array" ref="R1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8">
        <v>2</v>
      </c>
      <c r="T1218">
        <v>2</v>
      </c>
      <c r="U1218">
        <v>4</v>
      </c>
      <c r="V1218">
        <v>2</v>
      </c>
      <c r="W1218">
        <v>1</v>
      </c>
      <c r="X1218">
        <v>1</v>
      </c>
      <c r="Y1218" t="s">
        <v>3912</v>
      </c>
      <c r="Z1218" t="s">
        <v>431</v>
      </c>
      <c r="AA1218">
        <v>9</v>
      </c>
      <c r="AB1218">
        <v>3</v>
      </c>
      <c r="AC1218">
        <v>2</v>
      </c>
      <c r="AD1218">
        <v>0</v>
      </c>
      <c r="AE1218">
        <v>2</v>
      </c>
      <c r="AF1218">
        <v>0</v>
      </c>
      <c r="AG1218">
        <v>2</v>
      </c>
      <c r="AH1218">
        <v>0</v>
      </c>
      <c r="AI1218">
        <v>1</v>
      </c>
      <c r="AJ1218">
        <v>1</v>
      </c>
      <c r="AK1218">
        <v>12</v>
      </c>
      <c r="AL1218">
        <v>16</v>
      </c>
      <c r="AM1218">
        <v>5</v>
      </c>
      <c r="AN1218">
        <v>4</v>
      </c>
      <c r="AO1218">
        <v>7</v>
      </c>
      <c r="AP1218">
        <v>12</v>
      </c>
      <c r="AQ1218">
        <v>12</v>
      </c>
      <c r="AR1218">
        <v>18</v>
      </c>
      <c r="AS1218">
        <v>65</v>
      </c>
      <c r="AT1218">
        <v>35</v>
      </c>
      <c r="AU1218">
        <v>1.52</v>
      </c>
      <c r="AV1218">
        <v>1.61</v>
      </c>
      <c r="AW1218">
        <v>3.25</v>
      </c>
      <c r="AX1218">
        <v>50</v>
      </c>
      <c r="AY1218">
        <v>75</v>
      </c>
      <c r="AZ1218">
        <v>75</v>
      </c>
      <c r="BA1218">
        <v>25</v>
      </c>
      <c r="BB1218">
        <v>25</v>
      </c>
      <c r="BC1218">
        <v>25</v>
      </c>
      <c r="BD1218">
        <v>50</v>
      </c>
      <c r="BE1218">
        <v>75</v>
      </c>
      <c r="BF1218">
        <v>75</v>
      </c>
      <c r="BG1218">
        <v>14</v>
      </c>
      <c r="BH1218">
        <v>5</v>
      </c>
      <c r="BI1218">
        <v>1.77</v>
      </c>
      <c r="BJ1218">
        <v>3.85</v>
      </c>
      <c r="BK1218">
        <v>4</v>
      </c>
      <c r="BL1218">
        <f>1/Table1[[#This Row],[odds_ft_home_team_win]]+1/Table1[[#This Row],[odds_ft_draw]]+1/Table1[[#This Row],[odds_ft_away_team_win]]-1</f>
        <v>7.4712011152689106E-2</v>
      </c>
      <c r="BM1218">
        <f>Table1[[#This Row],[Margin]]/3</f>
        <v>2.4904003717563034E-2</v>
      </c>
      <c r="BN1218">
        <v>1.1599999999999999</v>
      </c>
      <c r="BO1218">
        <v>1.54</v>
      </c>
      <c r="BP1218">
        <v>2.35</v>
      </c>
      <c r="BQ1218">
        <v>4.0999999999999996</v>
      </c>
      <c r="BR1218">
        <v>1.53</v>
      </c>
      <c r="BS1218">
        <v>2.35</v>
      </c>
      <c r="BT1218" t="s">
        <v>109</v>
      </c>
      <c r="BU1218">
        <f>VLOOKUP(Table1[[#This Row],[Reference]],metron,11,FALSE)</f>
        <v>1.684957590444867</v>
      </c>
      <c r="BV1218">
        <f>VLOOKUP(Table1[[#This Row],[Reference]],metron,12,FALSE)</f>
        <v>0.95101263631642718</v>
      </c>
    </row>
    <row r="1219" spans="1:74" x14ac:dyDescent="0.45">
      <c r="A1219" t="s">
        <v>5404</v>
      </c>
      <c r="B1219">
        <v>1567044000</v>
      </c>
      <c r="C1219" s="3" t="s">
        <v>3913</v>
      </c>
      <c r="D1219" t="s">
        <v>65</v>
      </c>
      <c r="E1219" t="s">
        <v>66</v>
      </c>
      <c r="F1219" t="s">
        <v>2218</v>
      </c>
      <c r="G1219" t="s">
        <v>97</v>
      </c>
      <c r="H1219" t="s">
        <v>3800</v>
      </c>
      <c r="I1219">
        <f>MROUND(Table1[[#This Row],[Prob_H]]*100,2)/100</f>
        <v>0.44</v>
      </c>
      <c r="J1219">
        <f>1/Table1[[#This Row],[odds_ft_home_team_win]]-Table1[[#This Row],[Margin/3]]</f>
        <v>0.43983664913897474</v>
      </c>
      <c r="K1219">
        <f>1/Table1[[#This Row],[odds_ft_draw]]-Table1[[#This Row],[Margin/3]]</f>
        <v>0.27775067309951035</v>
      </c>
      <c r="L1219">
        <f>1/Table1[[#This Row],[odds_ft_away_team_win]]-Table1[[#This Row],[Margin/3]]</f>
        <v>0.28241267776151502</v>
      </c>
      <c r="M1219">
        <v>7</v>
      </c>
      <c r="N1219">
        <v>2.33</v>
      </c>
      <c r="O1219">
        <v>0.33</v>
      </c>
      <c r="P1219">
        <v>1.31</v>
      </c>
      <c r="Q1219">
        <v>0.86</v>
      </c>
      <c r="R1219" t="str" cm="1">
        <f t="array" ref="R1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19">
        <v>1</v>
      </c>
      <c r="T1219">
        <v>1</v>
      </c>
      <c r="U1219">
        <v>2</v>
      </c>
      <c r="V1219">
        <v>2</v>
      </c>
      <c r="W1219">
        <v>1</v>
      </c>
      <c r="X1219">
        <v>1</v>
      </c>
      <c r="Y1219">
        <v>12</v>
      </c>
      <c r="Z1219">
        <v>37</v>
      </c>
      <c r="AA1219">
        <v>4</v>
      </c>
      <c r="AB1219">
        <v>7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13</v>
      </c>
      <c r="AL1219">
        <v>14</v>
      </c>
      <c r="AM1219">
        <v>4</v>
      </c>
      <c r="AN1219">
        <v>4</v>
      </c>
      <c r="AO1219">
        <v>9</v>
      </c>
      <c r="AP1219">
        <v>10</v>
      </c>
      <c r="AQ1219">
        <v>18</v>
      </c>
      <c r="AR1219">
        <v>6</v>
      </c>
      <c r="AS1219">
        <v>57</v>
      </c>
      <c r="AT1219">
        <v>43</v>
      </c>
      <c r="AU1219">
        <v>1.49</v>
      </c>
      <c r="AV1219">
        <v>1.4</v>
      </c>
      <c r="AW1219">
        <v>2.67</v>
      </c>
      <c r="AX1219">
        <v>17</v>
      </c>
      <c r="AY1219">
        <v>84</v>
      </c>
      <c r="AZ1219">
        <v>34</v>
      </c>
      <c r="BA1219">
        <v>17</v>
      </c>
      <c r="BB1219">
        <v>17</v>
      </c>
      <c r="BC1219">
        <v>0</v>
      </c>
      <c r="BD1219">
        <v>50</v>
      </c>
      <c r="BE1219">
        <v>50</v>
      </c>
      <c r="BF1219">
        <v>84</v>
      </c>
      <c r="BG1219">
        <v>8</v>
      </c>
      <c r="BH1219">
        <v>4.33</v>
      </c>
      <c r="BI1219">
        <v>2.15</v>
      </c>
      <c r="BJ1219">
        <v>3.3</v>
      </c>
      <c r="BK1219">
        <v>3.25</v>
      </c>
      <c r="BL1219">
        <f>1/Table1[[#This Row],[odds_ft_home_team_win]]+1/Table1[[#This Row],[odds_ft_draw]]+1/Table1[[#This Row],[odds_ft_away_team_win]]-1</f>
        <v>7.5838889792378072E-2</v>
      </c>
      <c r="BM1219">
        <f>Table1[[#This Row],[Margin]]/3</f>
        <v>2.5279629930792691E-2</v>
      </c>
      <c r="BN1219">
        <v>1.3</v>
      </c>
      <c r="BO1219">
        <v>1.95</v>
      </c>
      <c r="BP1219">
        <v>3.4</v>
      </c>
      <c r="BQ1219">
        <v>6.55</v>
      </c>
      <c r="BR1219">
        <v>1.77</v>
      </c>
      <c r="BS1219">
        <v>2</v>
      </c>
      <c r="BT1219" t="s">
        <v>3809</v>
      </c>
      <c r="BU1219">
        <f>VLOOKUP(Table1[[#This Row],[Reference]],metron,11,FALSE)</f>
        <v>1.4140979689366791</v>
      </c>
      <c r="BV1219">
        <f>VLOOKUP(Table1[[#This Row],[Reference]],metron,12,FALSE)</f>
        <v>1.0666666666666671</v>
      </c>
    </row>
    <row r="1220" spans="1:74" hidden="1" x14ac:dyDescent="0.45">
      <c r="A1220" t="s">
        <v>5411</v>
      </c>
      <c r="B1220">
        <v>1455411600</v>
      </c>
      <c r="C1220" s="3" t="s">
        <v>2012</v>
      </c>
      <c r="D1220" t="s">
        <v>65</v>
      </c>
      <c r="E1220" t="s">
        <v>66</v>
      </c>
      <c r="F1220" t="s">
        <v>68</v>
      </c>
      <c r="G1220" t="s">
        <v>72</v>
      </c>
      <c r="H1220" t="s">
        <v>66</v>
      </c>
      <c r="I1220" t="e">
        <f>MROUND(Table1[[#This Row],[Prob_H]]*100,2)/100</f>
        <v>#DIV/0!</v>
      </c>
      <c r="J1220" t="e">
        <f>1/Table1[[#This Row],[odds_ft_home_team_win]]-Table1[[#This Row],[Margin/3]]</f>
        <v>#DIV/0!</v>
      </c>
      <c r="K1220" t="e">
        <f>1/Table1[[#This Row],[odds_ft_draw]]-Table1[[#This Row],[Margin/3]]</f>
        <v>#DIV/0!</v>
      </c>
      <c r="L1220" t="e">
        <f>1/Table1[[#This Row],[odds_ft_away_team_win]]-Table1[[#This Row],[Margin/3]]</f>
        <v>#DIV/0!</v>
      </c>
      <c r="M1220">
        <v>6</v>
      </c>
      <c r="N1220">
        <v>2</v>
      </c>
      <c r="O1220">
        <v>1.18</v>
      </c>
      <c r="P1220">
        <v>1.76</v>
      </c>
      <c r="Q1220">
        <v>1.24</v>
      </c>
      <c r="R1220" t="str" cm="1">
        <f t="array" ref="R1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0">
        <v>1</v>
      </c>
      <c r="T1220">
        <v>2</v>
      </c>
      <c r="U1220">
        <v>3</v>
      </c>
      <c r="V1220">
        <v>1</v>
      </c>
      <c r="W1220">
        <v>0</v>
      </c>
      <c r="X1220">
        <v>1</v>
      </c>
      <c r="Y1220">
        <v>71</v>
      </c>
      <c r="Z1220" t="s">
        <v>2013</v>
      </c>
      <c r="AA1220">
        <v>5</v>
      </c>
      <c r="AB1220">
        <v>3</v>
      </c>
      <c r="AC1220">
        <v>4</v>
      </c>
      <c r="AD1220">
        <v>1</v>
      </c>
      <c r="AE1220">
        <v>1</v>
      </c>
      <c r="AF1220">
        <v>0</v>
      </c>
      <c r="AG1220">
        <v>2</v>
      </c>
      <c r="AH1220">
        <v>3</v>
      </c>
      <c r="AI1220">
        <v>0</v>
      </c>
      <c r="AJ1220">
        <v>1</v>
      </c>
      <c r="AK1220">
        <v>13</v>
      </c>
      <c r="AL1220">
        <v>8</v>
      </c>
      <c r="AM1220">
        <v>6</v>
      </c>
      <c r="AN1220">
        <v>5</v>
      </c>
      <c r="AO1220">
        <v>7</v>
      </c>
      <c r="AP1220">
        <v>3</v>
      </c>
      <c r="AQ1220">
        <v>18</v>
      </c>
      <c r="AR1220">
        <v>7</v>
      </c>
      <c r="AS1220">
        <v>63</v>
      </c>
      <c r="AT1220">
        <v>37</v>
      </c>
      <c r="AU1220">
        <v>0</v>
      </c>
      <c r="AV1220">
        <v>0</v>
      </c>
      <c r="AW1220">
        <v>2.98</v>
      </c>
      <c r="AX1220">
        <v>70</v>
      </c>
      <c r="AY1220">
        <v>77</v>
      </c>
      <c r="AZ1220">
        <v>73</v>
      </c>
      <c r="BA1220">
        <v>40</v>
      </c>
      <c r="BB1220">
        <v>12</v>
      </c>
      <c r="BC1220">
        <v>32</v>
      </c>
      <c r="BD1220">
        <v>76</v>
      </c>
      <c r="BE1220">
        <v>53</v>
      </c>
      <c r="BF1220">
        <v>73</v>
      </c>
      <c r="BG1220">
        <v>8.66</v>
      </c>
      <c r="BH1220">
        <v>4.76</v>
      </c>
      <c r="BI1220">
        <v>0</v>
      </c>
      <c r="BJ1220">
        <v>0</v>
      </c>
      <c r="BK1220">
        <v>0</v>
      </c>
      <c r="BL1220" t="e">
        <f>1/Table1[[#This Row],[odds_ft_home_team_win]]+1/Table1[[#This Row],[odds_ft_draw]]+1/Table1[[#This Row],[odds_ft_away_team_win]]-1</f>
        <v>#DIV/0!</v>
      </c>
      <c r="BM1220" t="e">
        <f>Table1[[#This Row],[Margin]]/3</f>
        <v>#DIV/0!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 t="s">
        <v>116</v>
      </c>
      <c r="BU1220" t="e">
        <f>VLOOKUP(Table1[[#This Row],[Reference]],metron,11,FALSE)</f>
        <v>#DIV/0!</v>
      </c>
      <c r="BV1220" t="e">
        <f>VLOOKUP(Table1[[#This Row],[Reference]],metron,12,FALSE)</f>
        <v>#DIV/0!</v>
      </c>
    </row>
    <row r="1221" spans="1:74" hidden="1" x14ac:dyDescent="0.45">
      <c r="A1221" t="s">
        <v>5404</v>
      </c>
      <c r="B1221">
        <v>1567044360</v>
      </c>
      <c r="C1221" s="3" t="s">
        <v>3914</v>
      </c>
      <c r="D1221" t="s">
        <v>65</v>
      </c>
      <c r="E1221" t="s">
        <v>66</v>
      </c>
      <c r="F1221" t="s">
        <v>72</v>
      </c>
      <c r="G1221" t="s">
        <v>77</v>
      </c>
      <c r="H1221" t="s">
        <v>3789</v>
      </c>
      <c r="I1221">
        <f>MROUND(Table1[[#This Row],[Prob_H]]*100,2)/100</f>
        <v>0.32</v>
      </c>
      <c r="J1221">
        <f>1/Table1[[#This Row],[odds_ft_home_team_win]]-Table1[[#This Row],[Margin/3]]</f>
        <v>0.32462851116863195</v>
      </c>
      <c r="K1221">
        <f>1/Table1[[#This Row],[odds_ft_draw]]-Table1[[#This Row],[Margin/3]]</f>
        <v>0.30162017064519225</v>
      </c>
      <c r="L1221">
        <f>1/Table1[[#This Row],[odds_ft_away_team_win]]-Table1[[#This Row],[Margin/3]]</f>
        <v>0.37375131818617585</v>
      </c>
      <c r="M1221">
        <v>7</v>
      </c>
      <c r="N1221">
        <v>2</v>
      </c>
      <c r="O1221">
        <v>1.33</v>
      </c>
      <c r="P1221">
        <v>1.53</v>
      </c>
      <c r="Q1221">
        <v>1.21</v>
      </c>
      <c r="R1221" t="str" cm="1">
        <f t="array" ref="R1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1">
        <v>3</v>
      </c>
      <c r="T1221">
        <v>2</v>
      </c>
      <c r="U1221">
        <v>5</v>
      </c>
      <c r="V1221">
        <v>3</v>
      </c>
      <c r="W1221">
        <v>1</v>
      </c>
      <c r="X1221">
        <v>2</v>
      </c>
      <c r="Y1221" t="s">
        <v>3915</v>
      </c>
      <c r="Z1221" t="s">
        <v>3916</v>
      </c>
      <c r="AA1221">
        <v>4</v>
      </c>
      <c r="AB1221">
        <v>2</v>
      </c>
      <c r="AC1221">
        <v>6</v>
      </c>
      <c r="AD1221">
        <v>0</v>
      </c>
      <c r="AE1221">
        <v>5</v>
      </c>
      <c r="AF1221">
        <v>1</v>
      </c>
      <c r="AG1221">
        <v>2</v>
      </c>
      <c r="AH1221">
        <v>4</v>
      </c>
      <c r="AI1221">
        <v>1</v>
      </c>
      <c r="AJ1221">
        <v>5</v>
      </c>
      <c r="AK1221">
        <v>14</v>
      </c>
      <c r="AL1221">
        <v>10</v>
      </c>
      <c r="AM1221">
        <v>4</v>
      </c>
      <c r="AN1221">
        <v>4</v>
      </c>
      <c r="AO1221">
        <v>10</v>
      </c>
      <c r="AP1221">
        <v>6</v>
      </c>
      <c r="AQ1221">
        <v>15</v>
      </c>
      <c r="AR1221">
        <v>24</v>
      </c>
      <c r="AS1221">
        <v>64</v>
      </c>
      <c r="AT1221">
        <v>36</v>
      </c>
      <c r="AU1221">
        <v>1.44</v>
      </c>
      <c r="AV1221">
        <v>1.1299999999999999</v>
      </c>
      <c r="AW1221">
        <v>1.92</v>
      </c>
      <c r="AX1221">
        <v>42</v>
      </c>
      <c r="AY1221">
        <v>59</v>
      </c>
      <c r="AZ1221">
        <v>34</v>
      </c>
      <c r="BA1221">
        <v>17</v>
      </c>
      <c r="BB1221">
        <v>0</v>
      </c>
      <c r="BC1221">
        <v>17</v>
      </c>
      <c r="BD1221">
        <v>84</v>
      </c>
      <c r="BE1221">
        <v>34</v>
      </c>
      <c r="BF1221">
        <v>59</v>
      </c>
      <c r="BG1221">
        <v>5.33</v>
      </c>
      <c r="BH1221">
        <v>6</v>
      </c>
      <c r="BI1221">
        <v>2.85</v>
      </c>
      <c r="BJ1221">
        <v>3.05</v>
      </c>
      <c r="BK1221">
        <v>2.5</v>
      </c>
      <c r="BL1221">
        <f>1/Table1[[#This Row],[odds_ft_home_team_win]]+1/Table1[[#This Row],[odds_ft_draw]]+1/Table1[[#This Row],[odds_ft_away_team_win]]-1</f>
        <v>7.8746045441472567E-2</v>
      </c>
      <c r="BM1221">
        <f>Table1[[#This Row],[Margin]]/3</f>
        <v>2.6248681813824188E-2</v>
      </c>
      <c r="BN1221">
        <v>1.48</v>
      </c>
      <c r="BO1221">
        <v>2.4500000000000002</v>
      </c>
      <c r="BP1221">
        <v>4.8</v>
      </c>
      <c r="BQ1221">
        <v>9.75</v>
      </c>
      <c r="BR1221">
        <v>2.0499999999999998</v>
      </c>
      <c r="BS1221">
        <v>1.69</v>
      </c>
      <c r="BT1221" t="s">
        <v>3829</v>
      </c>
      <c r="BU1221">
        <f>VLOOKUP(Table1[[#This Row],[Reference]],metron,11,FALSE)</f>
        <v>1.210167055864918</v>
      </c>
      <c r="BV1221">
        <f>VLOOKUP(Table1[[#This Row],[Reference]],metron,12,FALSE)</f>
        <v>1.3211783725525419</v>
      </c>
    </row>
    <row r="1222" spans="1:74" hidden="1" x14ac:dyDescent="0.45">
      <c r="A1222" t="s">
        <v>5404</v>
      </c>
      <c r="B1222">
        <v>1567123200</v>
      </c>
      <c r="C1222" s="3" t="s">
        <v>3917</v>
      </c>
      <c r="D1222" t="s">
        <v>65</v>
      </c>
      <c r="E1222" t="s">
        <v>66</v>
      </c>
      <c r="F1222" t="s">
        <v>73</v>
      </c>
      <c r="G1222" t="s">
        <v>3788</v>
      </c>
      <c r="H1222" t="s">
        <v>3819</v>
      </c>
      <c r="I1222">
        <f>MROUND(Table1[[#This Row],[Prob_H]]*100,2)/100</f>
        <v>0.46</v>
      </c>
      <c r="J1222">
        <f>1/Table1[[#This Row],[odds_ft_home_team_win]]-Table1[[#This Row],[Margin/3]]</f>
        <v>0.45028106222136072</v>
      </c>
      <c r="K1222">
        <f>1/Table1[[#This Row],[odds_ft_draw]]-Table1[[#This Row],[Margin/3]]</f>
        <v>0.27259804871745169</v>
      </c>
      <c r="L1222">
        <f>1/Table1[[#This Row],[odds_ft_away_team_win]]-Table1[[#This Row],[Margin/3]]</f>
        <v>0.27712088906118759</v>
      </c>
      <c r="M1222">
        <v>7</v>
      </c>
      <c r="N1222">
        <v>0.33</v>
      </c>
      <c r="O1222">
        <v>0</v>
      </c>
      <c r="P1222">
        <v>1.1399999999999999</v>
      </c>
      <c r="Q1222">
        <v>0.86</v>
      </c>
      <c r="R1222" t="str" cm="1">
        <f t="array" ref="R1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2">
        <v>2</v>
      </c>
      <c r="T1222">
        <v>1</v>
      </c>
      <c r="U1222">
        <v>3</v>
      </c>
      <c r="V1222">
        <v>1</v>
      </c>
      <c r="W1222">
        <v>0</v>
      </c>
      <c r="X1222">
        <v>1</v>
      </c>
      <c r="Y1222" t="s">
        <v>3918</v>
      </c>
      <c r="Z1222" t="s">
        <v>699</v>
      </c>
      <c r="AA1222">
        <v>3</v>
      </c>
      <c r="AB1222">
        <v>4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18</v>
      </c>
      <c r="AL1222">
        <v>10</v>
      </c>
      <c r="AM1222">
        <v>5</v>
      </c>
      <c r="AN1222">
        <v>2</v>
      </c>
      <c r="AO1222">
        <v>13</v>
      </c>
      <c r="AP1222">
        <v>8</v>
      </c>
      <c r="AQ1222">
        <v>19</v>
      </c>
      <c r="AR1222">
        <v>12</v>
      </c>
      <c r="AS1222">
        <v>46</v>
      </c>
      <c r="AT1222">
        <v>54</v>
      </c>
      <c r="AU1222">
        <v>1.82</v>
      </c>
      <c r="AV1222">
        <v>1.02</v>
      </c>
      <c r="AW1222">
        <v>2.67</v>
      </c>
      <c r="AX1222">
        <v>34</v>
      </c>
      <c r="AY1222">
        <v>84</v>
      </c>
      <c r="AZ1222">
        <v>50</v>
      </c>
      <c r="BA1222">
        <v>34</v>
      </c>
      <c r="BB1222">
        <v>0</v>
      </c>
      <c r="BC1222">
        <v>50</v>
      </c>
      <c r="BD1222">
        <v>50</v>
      </c>
      <c r="BE1222">
        <v>67</v>
      </c>
      <c r="BF1222">
        <v>84</v>
      </c>
      <c r="BG1222">
        <v>9.66</v>
      </c>
      <c r="BH1222">
        <v>4.66</v>
      </c>
      <c r="BI1222">
        <v>2.1</v>
      </c>
      <c r="BJ1222">
        <v>3.35</v>
      </c>
      <c r="BK1222">
        <v>3.3</v>
      </c>
      <c r="BL1222">
        <f>1/Table1[[#This Row],[odds_ft_home_team_win]]+1/Table1[[#This Row],[odds_ft_draw]]+1/Table1[[#This Row],[odds_ft_away_team_win]]-1</f>
        <v>7.7728241907346396E-2</v>
      </c>
      <c r="BM1222">
        <f>Table1[[#This Row],[Margin]]/3</f>
        <v>2.5909413969115464E-2</v>
      </c>
      <c r="BN1222">
        <v>1.35</v>
      </c>
      <c r="BO1222">
        <v>2.1</v>
      </c>
      <c r="BP1222">
        <v>3.8</v>
      </c>
      <c r="BQ1222">
        <v>7.25</v>
      </c>
      <c r="BR1222">
        <v>1.87</v>
      </c>
      <c r="BS1222">
        <v>1.87</v>
      </c>
      <c r="BT1222" t="s">
        <v>3786</v>
      </c>
      <c r="BU1222">
        <f>VLOOKUP(Table1[[#This Row],[Reference]],metron,11,FALSE)</f>
        <v>1.4888836329233679</v>
      </c>
      <c r="BV1222">
        <f>VLOOKUP(Table1[[#This Row],[Reference]],metron,12,FALSE)</f>
        <v>1.0516792809839171</v>
      </c>
    </row>
    <row r="1223" spans="1:74" x14ac:dyDescent="0.45">
      <c r="A1223" t="s">
        <v>5404</v>
      </c>
      <c r="B1223">
        <v>1567130400</v>
      </c>
      <c r="C1223" s="3" t="s">
        <v>3919</v>
      </c>
      <c r="D1223" t="s">
        <v>65</v>
      </c>
      <c r="E1223" t="s">
        <v>66</v>
      </c>
      <c r="F1223" t="s">
        <v>85</v>
      </c>
      <c r="G1223" t="s">
        <v>94</v>
      </c>
      <c r="H1223" t="s">
        <v>3793</v>
      </c>
      <c r="I1223">
        <f>MROUND(Table1[[#This Row],[Prob_H]]*100,2)/100</f>
        <v>0.66</v>
      </c>
      <c r="J1223">
        <f>1/Table1[[#This Row],[odds_ft_home_team_win]]-Table1[[#This Row],[Margin/3]]</f>
        <v>0.65539965986394555</v>
      </c>
      <c r="K1223">
        <f>1/Table1[[#This Row],[odds_ft_draw]]-Table1[[#This Row],[Margin/3]]</f>
        <v>0.21322278911564627</v>
      </c>
      <c r="L1223">
        <f>1/Table1[[#This Row],[odds_ft_away_team_win]]-Table1[[#This Row],[Margin/3]]</f>
        <v>0.13137755102040818</v>
      </c>
      <c r="M1223">
        <v>7</v>
      </c>
      <c r="N1223">
        <v>3</v>
      </c>
      <c r="O1223">
        <v>1</v>
      </c>
      <c r="P1223">
        <v>1.71</v>
      </c>
      <c r="Q1223">
        <v>0.79</v>
      </c>
      <c r="R1223" t="str" cm="1">
        <f t="array" ref="R1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3">
        <v>2</v>
      </c>
      <c r="T1223">
        <v>0</v>
      </c>
      <c r="U1223">
        <v>2</v>
      </c>
      <c r="V1223">
        <v>1</v>
      </c>
      <c r="W1223">
        <v>1</v>
      </c>
      <c r="X1223">
        <v>0</v>
      </c>
      <c r="Y1223" t="s">
        <v>3920</v>
      </c>
      <c r="AA1223">
        <v>2</v>
      </c>
      <c r="AB1223">
        <v>7</v>
      </c>
      <c r="AC1223">
        <v>2</v>
      </c>
      <c r="AD1223">
        <v>0</v>
      </c>
      <c r="AE1223">
        <v>1</v>
      </c>
      <c r="AF1223">
        <v>0</v>
      </c>
      <c r="AG1223">
        <v>1</v>
      </c>
      <c r="AH1223">
        <v>1</v>
      </c>
      <c r="AI1223">
        <v>0</v>
      </c>
      <c r="AJ1223">
        <v>1</v>
      </c>
      <c r="AK1223">
        <v>13</v>
      </c>
      <c r="AL1223">
        <v>24</v>
      </c>
      <c r="AM1223">
        <v>5</v>
      </c>
      <c r="AN1223">
        <v>8</v>
      </c>
      <c r="AO1223">
        <v>8</v>
      </c>
      <c r="AP1223">
        <v>16</v>
      </c>
      <c r="AQ1223">
        <v>13</v>
      </c>
      <c r="AR1223">
        <v>15</v>
      </c>
      <c r="AS1223">
        <v>44</v>
      </c>
      <c r="AT1223">
        <v>56</v>
      </c>
      <c r="AU1223">
        <v>1.41</v>
      </c>
      <c r="AV1223">
        <v>2.38</v>
      </c>
      <c r="AW1223">
        <v>2.59</v>
      </c>
      <c r="AX1223">
        <v>25</v>
      </c>
      <c r="AY1223">
        <v>84</v>
      </c>
      <c r="AZ1223">
        <v>25</v>
      </c>
      <c r="BA1223">
        <v>25</v>
      </c>
      <c r="BB1223">
        <v>25</v>
      </c>
      <c r="BC1223">
        <v>25</v>
      </c>
      <c r="BD1223">
        <v>84</v>
      </c>
      <c r="BE1223">
        <v>42</v>
      </c>
      <c r="BF1223">
        <v>84</v>
      </c>
      <c r="BG1223">
        <v>15.17</v>
      </c>
      <c r="BH1223">
        <v>5.33</v>
      </c>
      <c r="BI1223">
        <v>1.47</v>
      </c>
      <c r="BJ1223">
        <v>4.2</v>
      </c>
      <c r="BK1223">
        <v>6.4</v>
      </c>
      <c r="BL1223">
        <f>1/Table1[[#This Row],[odds_ft_home_team_win]]+1/Table1[[#This Row],[odds_ft_draw]]+1/Table1[[#This Row],[odds_ft_away_team_win]]-1</f>
        <v>7.461734693877542E-2</v>
      </c>
      <c r="BM1223">
        <f>Table1[[#This Row],[Margin]]/3</f>
        <v>2.4872448979591805E-2</v>
      </c>
      <c r="BN1223">
        <v>1.24</v>
      </c>
      <c r="BO1223">
        <v>1.77</v>
      </c>
      <c r="BP1223">
        <v>2.95</v>
      </c>
      <c r="BQ1223">
        <v>5.55</v>
      </c>
      <c r="BR1223">
        <v>1.91</v>
      </c>
      <c r="BS1223">
        <v>1.83</v>
      </c>
      <c r="BT1223" t="s">
        <v>3856</v>
      </c>
      <c r="BU1223">
        <f>VLOOKUP(Table1[[#This Row],[Reference]],metron,11,FALSE)</f>
        <v>2.089675030851502</v>
      </c>
      <c r="BV1223">
        <f>VLOOKUP(Table1[[#This Row],[Reference]],metron,12,FALSE)</f>
        <v>0.8354586589880707</v>
      </c>
    </row>
    <row r="1224" spans="1:74" x14ac:dyDescent="0.45">
      <c r="A1224" t="s">
        <v>5403</v>
      </c>
      <c r="B1224">
        <v>1582333200</v>
      </c>
      <c r="C1224" s="3" t="s">
        <v>4216</v>
      </c>
      <c r="D1224" t="s">
        <v>65</v>
      </c>
      <c r="E1224" t="s">
        <v>66</v>
      </c>
      <c r="F1224" t="s">
        <v>93</v>
      </c>
      <c r="G1224" t="s">
        <v>103</v>
      </c>
      <c r="H1224" t="s">
        <v>3793</v>
      </c>
      <c r="I1224">
        <f>MROUND(Table1[[#This Row],[Prob_H]]*100,2)/100</f>
        <v>0.34</v>
      </c>
      <c r="J1224">
        <f>1/Table1[[#This Row],[odds_ft_home_team_win]]-Table1[[#This Row],[Margin/3]]</f>
        <v>0.33825757575757576</v>
      </c>
      <c r="K1224">
        <f>1/Table1[[#This Row],[odds_ft_draw]]-Table1[[#This Row],[Margin/3]]</f>
        <v>0.28712121212121211</v>
      </c>
      <c r="L1224">
        <f>1/Table1[[#This Row],[odds_ft_away_team_win]]-Table1[[#This Row],[Margin/3]]</f>
        <v>0.37462121212121213</v>
      </c>
      <c r="M1224">
        <v>7</v>
      </c>
      <c r="N1224">
        <v>1.08</v>
      </c>
      <c r="O1224">
        <v>1.08</v>
      </c>
      <c r="P1224">
        <v>0.93</v>
      </c>
      <c r="Q1224">
        <v>1.1399999999999999</v>
      </c>
      <c r="R1224" t="str" cm="1">
        <f t="array" ref="R1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4">
        <v>0</v>
      </c>
      <c r="T1224">
        <v>2</v>
      </c>
      <c r="U1224">
        <v>2</v>
      </c>
      <c r="V1224">
        <v>0</v>
      </c>
      <c r="W1224">
        <v>0</v>
      </c>
      <c r="X1224">
        <v>0</v>
      </c>
      <c r="Z1224" t="s">
        <v>4217</v>
      </c>
      <c r="AA1224">
        <v>1</v>
      </c>
      <c r="AB1224">
        <v>3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2</v>
      </c>
      <c r="AI1224">
        <v>0</v>
      </c>
      <c r="AJ1224">
        <v>1</v>
      </c>
      <c r="AK1224">
        <v>8</v>
      </c>
      <c r="AL1224">
        <v>16</v>
      </c>
      <c r="AM1224">
        <v>3</v>
      </c>
      <c r="AN1224">
        <v>5</v>
      </c>
      <c r="AO1224">
        <v>5</v>
      </c>
      <c r="AP1224">
        <v>11</v>
      </c>
      <c r="AQ1224">
        <v>10</v>
      </c>
      <c r="AR1224">
        <v>9</v>
      </c>
      <c r="AS1224">
        <v>43</v>
      </c>
      <c r="AT1224">
        <v>57</v>
      </c>
      <c r="AU1224">
        <v>0.96</v>
      </c>
      <c r="AV1224">
        <v>1.65</v>
      </c>
      <c r="AW1224">
        <v>2.88</v>
      </c>
      <c r="AX1224">
        <v>59</v>
      </c>
      <c r="AY1224">
        <v>84</v>
      </c>
      <c r="AZ1224">
        <v>63</v>
      </c>
      <c r="BA1224">
        <v>30</v>
      </c>
      <c r="BB1224">
        <v>9</v>
      </c>
      <c r="BC1224">
        <v>25</v>
      </c>
      <c r="BD1224">
        <v>71</v>
      </c>
      <c r="BE1224">
        <v>71</v>
      </c>
      <c r="BF1224">
        <v>88</v>
      </c>
      <c r="BG1224">
        <v>8.17</v>
      </c>
      <c r="BH1224">
        <v>5.5</v>
      </c>
      <c r="BI1224">
        <v>2.75</v>
      </c>
      <c r="BJ1224">
        <v>3.2</v>
      </c>
      <c r="BK1224">
        <v>2.5</v>
      </c>
      <c r="BL1224">
        <f>1/Table1[[#This Row],[odds_ft_home_team_win]]+1/Table1[[#This Row],[odds_ft_draw]]+1/Table1[[#This Row],[odds_ft_away_team_win]]-1</f>
        <v>7.6136363636363669E-2</v>
      </c>
      <c r="BM1224">
        <f>Table1[[#This Row],[Margin]]/3</f>
        <v>2.537878787878789E-2</v>
      </c>
      <c r="BN1224">
        <v>1.3</v>
      </c>
      <c r="BO1224">
        <v>1.95</v>
      </c>
      <c r="BP1224">
        <v>3.45</v>
      </c>
      <c r="BQ1224">
        <v>6.7</v>
      </c>
      <c r="BR1224">
        <v>1.77</v>
      </c>
      <c r="BS1224">
        <v>2</v>
      </c>
      <c r="BT1224" t="s">
        <v>3790</v>
      </c>
      <c r="BU1224">
        <f>VLOOKUP(Table1[[#This Row],[Reference]],metron,11,FALSE)</f>
        <v>1.228921489601805</v>
      </c>
      <c r="BV1224">
        <f>VLOOKUP(Table1[[#This Row],[Reference]],metron,12,FALSE)</f>
        <v>1.2940512655166849</v>
      </c>
    </row>
    <row r="1225" spans="1:74" x14ac:dyDescent="0.45">
      <c r="A1225" t="s">
        <v>5403</v>
      </c>
      <c r="B1225">
        <v>1582340400</v>
      </c>
      <c r="C1225" s="3" t="s">
        <v>4218</v>
      </c>
      <c r="D1225" t="s">
        <v>65</v>
      </c>
      <c r="E1225" t="s">
        <v>66</v>
      </c>
      <c r="F1225" t="s">
        <v>73</v>
      </c>
      <c r="G1225" t="s">
        <v>97</v>
      </c>
      <c r="H1225" t="s">
        <v>3903</v>
      </c>
      <c r="I1225">
        <f>MROUND(Table1[[#This Row],[Prob_H]]*100,2)/100</f>
        <v>0.4</v>
      </c>
      <c r="J1225">
        <f>1/Table1[[#This Row],[odds_ft_home_team_win]]-Table1[[#This Row],[Margin/3]]</f>
        <v>0.39256100450130299</v>
      </c>
      <c r="K1225">
        <f>1/Table1[[#This Row],[odds_ft_draw]]-Table1[[#This Row],[Margin/3]]</f>
        <v>0.27440180052120344</v>
      </c>
      <c r="L1225">
        <f>1/Table1[[#This Row],[odds_ft_away_team_win]]-Table1[[#This Row],[Margin/3]]</f>
        <v>0.33303719497749346</v>
      </c>
      <c r="M1225">
        <v>7</v>
      </c>
      <c r="N1225">
        <v>1</v>
      </c>
      <c r="O1225">
        <v>0.92</v>
      </c>
      <c r="P1225">
        <v>1.1399999999999999</v>
      </c>
      <c r="Q1225">
        <v>0.86</v>
      </c>
      <c r="R1225" t="str" cm="1">
        <f t="array" ref="R1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5">
        <v>2</v>
      </c>
      <c r="T1225">
        <v>0</v>
      </c>
      <c r="U1225">
        <v>2</v>
      </c>
      <c r="V1225">
        <v>1</v>
      </c>
      <c r="W1225">
        <v>1</v>
      </c>
      <c r="X1225">
        <v>0</v>
      </c>
      <c r="Y1225" t="s">
        <v>4219</v>
      </c>
      <c r="AA1225">
        <v>1</v>
      </c>
      <c r="AB1225">
        <v>6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11</v>
      </c>
      <c r="AL1225">
        <v>14</v>
      </c>
      <c r="AM1225">
        <v>3</v>
      </c>
      <c r="AN1225">
        <v>4</v>
      </c>
      <c r="AO1225">
        <v>8</v>
      </c>
      <c r="AP1225">
        <v>10</v>
      </c>
      <c r="AQ1225">
        <v>9</v>
      </c>
      <c r="AR1225">
        <v>15</v>
      </c>
      <c r="AS1225">
        <v>50</v>
      </c>
      <c r="AT1225">
        <v>50</v>
      </c>
      <c r="AU1225">
        <v>1.22</v>
      </c>
      <c r="AV1225">
        <v>1.59</v>
      </c>
      <c r="AW1225">
        <v>2.42</v>
      </c>
      <c r="AX1225">
        <v>54</v>
      </c>
      <c r="AY1225">
        <v>75</v>
      </c>
      <c r="AZ1225">
        <v>42</v>
      </c>
      <c r="BA1225">
        <v>25</v>
      </c>
      <c r="BB1225">
        <v>0</v>
      </c>
      <c r="BC1225">
        <v>25</v>
      </c>
      <c r="BD1225">
        <v>63</v>
      </c>
      <c r="BE1225">
        <v>50</v>
      </c>
      <c r="BF1225">
        <v>79</v>
      </c>
      <c r="BG1225">
        <v>9.17</v>
      </c>
      <c r="BH1225">
        <v>4.42</v>
      </c>
      <c r="BI1225">
        <v>2.4</v>
      </c>
      <c r="BJ1225">
        <v>3.35</v>
      </c>
      <c r="BK1225">
        <v>2.8</v>
      </c>
      <c r="BL1225">
        <f>1/Table1[[#This Row],[odds_ft_home_team_win]]+1/Table1[[#This Row],[odds_ft_draw]]+1/Table1[[#This Row],[odds_ft_away_team_win]]-1</f>
        <v>7.2316986496091085E-2</v>
      </c>
      <c r="BM1225">
        <f>Table1[[#This Row],[Margin]]/3</f>
        <v>2.4105662165363695E-2</v>
      </c>
      <c r="BN1225">
        <v>1.27</v>
      </c>
      <c r="BO1225">
        <v>1.87</v>
      </c>
      <c r="BP1225">
        <v>3.2</v>
      </c>
      <c r="BQ1225">
        <v>6</v>
      </c>
      <c r="BR1225">
        <v>1.67</v>
      </c>
      <c r="BS1225">
        <v>2.1</v>
      </c>
      <c r="BT1225" t="s">
        <v>3786</v>
      </c>
      <c r="BU1225">
        <f>VLOOKUP(Table1[[#This Row],[Reference]],metron,11,FALSE)</f>
        <v>1.344038264434575</v>
      </c>
      <c r="BV1225">
        <f>VLOOKUP(Table1[[#This Row],[Reference]],metron,12,FALSE)</f>
        <v>1.1515772691037469</v>
      </c>
    </row>
    <row r="1226" spans="1:74" x14ac:dyDescent="0.45">
      <c r="A1226" t="s">
        <v>5403</v>
      </c>
      <c r="B1226">
        <v>1582341000</v>
      </c>
      <c r="C1226" s="3" t="s">
        <v>4220</v>
      </c>
      <c r="D1226" t="s">
        <v>65</v>
      </c>
      <c r="E1226" t="s">
        <v>66</v>
      </c>
      <c r="F1226" t="s">
        <v>72</v>
      </c>
      <c r="G1226" t="s">
        <v>98</v>
      </c>
      <c r="H1226" t="s">
        <v>3811</v>
      </c>
      <c r="I1226">
        <f>MROUND(Table1[[#This Row],[Prob_H]]*100,2)/100</f>
        <v>0.44</v>
      </c>
      <c r="J1226">
        <f>1/Table1[[#This Row],[odds_ft_home_team_win]]-Table1[[#This Row],[Margin/3]]</f>
        <v>0.44120497036023709</v>
      </c>
      <c r="K1226">
        <f>1/Table1[[#This Row],[odds_ft_draw]]-Table1[[#This Row],[Margin/3]]</f>
        <v>0.28858869129046966</v>
      </c>
      <c r="L1226">
        <f>1/Table1[[#This Row],[odds_ft_away_team_win]]-Table1[[#This Row],[Margin/3]]</f>
        <v>0.2702063383492932</v>
      </c>
      <c r="M1226">
        <v>7</v>
      </c>
      <c r="N1226">
        <v>1.67</v>
      </c>
      <c r="O1226">
        <v>0.92</v>
      </c>
      <c r="P1226">
        <v>1.53</v>
      </c>
      <c r="Q1226">
        <v>1.21</v>
      </c>
      <c r="R1226" t="str" cm="1">
        <f t="array" ref="R1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1</v>
      </c>
      <c r="Z1226">
        <v>3</v>
      </c>
      <c r="AA1226">
        <v>3</v>
      </c>
      <c r="AB1226">
        <v>6</v>
      </c>
      <c r="AC1226">
        <v>4</v>
      </c>
      <c r="AD1226">
        <v>1</v>
      </c>
      <c r="AE1226">
        <v>1</v>
      </c>
      <c r="AF1226">
        <v>0</v>
      </c>
      <c r="AG1226">
        <v>4</v>
      </c>
      <c r="AH1226">
        <v>1</v>
      </c>
      <c r="AI1226">
        <v>0</v>
      </c>
      <c r="AJ1226">
        <v>1</v>
      </c>
      <c r="AK1226">
        <v>8</v>
      </c>
      <c r="AL1226">
        <v>8</v>
      </c>
      <c r="AM1226">
        <v>2</v>
      </c>
      <c r="AN1226">
        <v>4</v>
      </c>
      <c r="AO1226">
        <v>6</v>
      </c>
      <c r="AP1226">
        <v>4</v>
      </c>
      <c r="AQ1226">
        <v>7</v>
      </c>
      <c r="AR1226">
        <v>13</v>
      </c>
      <c r="AS1226">
        <v>44</v>
      </c>
      <c r="AT1226">
        <v>56</v>
      </c>
      <c r="AU1226">
        <v>0.94</v>
      </c>
      <c r="AV1226">
        <v>1.28</v>
      </c>
      <c r="AW1226">
        <v>2.88</v>
      </c>
      <c r="AX1226">
        <v>67</v>
      </c>
      <c r="AY1226">
        <v>83</v>
      </c>
      <c r="AZ1226">
        <v>54</v>
      </c>
      <c r="BA1226">
        <v>33</v>
      </c>
      <c r="BB1226">
        <v>17</v>
      </c>
      <c r="BC1226">
        <v>42</v>
      </c>
      <c r="BD1226">
        <v>79</v>
      </c>
      <c r="BE1226">
        <v>59</v>
      </c>
      <c r="BF1226">
        <v>71</v>
      </c>
      <c r="BG1226">
        <v>8.83</v>
      </c>
      <c r="BH1226">
        <v>5.92</v>
      </c>
      <c r="BI1226">
        <v>2.15</v>
      </c>
      <c r="BJ1226">
        <v>3.2</v>
      </c>
      <c r="BK1226">
        <v>3.4</v>
      </c>
      <c r="BL1226">
        <f>1/Table1[[#This Row],[odds_ft_home_team_win]]+1/Table1[[#This Row],[odds_ft_draw]]+1/Table1[[#This Row],[odds_ft_away_team_win]]-1</f>
        <v>7.1733926128590975E-2</v>
      </c>
      <c r="BM1226">
        <f>Table1[[#This Row],[Margin]]/3</f>
        <v>2.3911308709530326E-2</v>
      </c>
      <c r="BN1226">
        <v>1.32</v>
      </c>
      <c r="BO1226">
        <v>2</v>
      </c>
      <c r="BP1226">
        <v>3.55</v>
      </c>
      <c r="BQ1226">
        <v>6.9</v>
      </c>
      <c r="BR1226">
        <v>1.8</v>
      </c>
      <c r="BS1226">
        <v>1.95</v>
      </c>
      <c r="BT1226" t="s">
        <v>3829</v>
      </c>
      <c r="BU1226">
        <f>VLOOKUP(Table1[[#This Row],[Reference]],metron,11,FALSE)</f>
        <v>1.4140979689366791</v>
      </c>
      <c r="BV1226">
        <f>VLOOKUP(Table1[[#This Row],[Reference]],metron,12,FALSE)</f>
        <v>1.0666666666666671</v>
      </c>
    </row>
    <row r="1227" spans="1:74" x14ac:dyDescent="0.45">
      <c r="A1227" t="s">
        <v>5403</v>
      </c>
      <c r="B1227">
        <v>1582412400</v>
      </c>
      <c r="C1227" s="3" t="s">
        <v>4221</v>
      </c>
      <c r="D1227" t="s">
        <v>65</v>
      </c>
      <c r="E1227" t="s">
        <v>66</v>
      </c>
      <c r="F1227" t="s">
        <v>81</v>
      </c>
      <c r="G1227" t="s">
        <v>2218</v>
      </c>
      <c r="H1227" t="s">
        <v>3839</v>
      </c>
      <c r="I1227">
        <f>MROUND(Table1[[#This Row],[Prob_H]]*100,2)/100</f>
        <v>0.56000000000000005</v>
      </c>
      <c r="J1227">
        <f>1/Table1[[#This Row],[odds_ft_home_team_win]]-Table1[[#This Row],[Margin/3]]</f>
        <v>0.56799977618308217</v>
      </c>
      <c r="K1227">
        <f>1/Table1[[#This Row],[odds_ft_draw]]-Table1[[#This Row],[Margin/3]]</f>
        <v>0.24295046651838789</v>
      </c>
      <c r="L1227">
        <f>1/Table1[[#This Row],[odds_ft_away_team_win]]-Table1[[#This Row],[Margin/3]]</f>
        <v>0.18904975729852974</v>
      </c>
      <c r="M1227">
        <v>7</v>
      </c>
      <c r="N1227">
        <v>2</v>
      </c>
      <c r="O1227">
        <v>1.85</v>
      </c>
      <c r="P1227">
        <v>2.13</v>
      </c>
      <c r="Q1227">
        <v>1.69</v>
      </c>
      <c r="R1227" t="str" cm="1">
        <f t="array" ref="R1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7">
        <v>2</v>
      </c>
      <c r="T1227">
        <v>1</v>
      </c>
      <c r="U1227">
        <v>3</v>
      </c>
      <c r="V1227">
        <v>1</v>
      </c>
      <c r="W1227">
        <v>1</v>
      </c>
      <c r="X1227">
        <v>0</v>
      </c>
      <c r="Y1227" t="s">
        <v>626</v>
      </c>
      <c r="Z1227">
        <v>49</v>
      </c>
      <c r="AA1227">
        <v>1</v>
      </c>
      <c r="AB1227">
        <v>7</v>
      </c>
      <c r="AC1227">
        <v>1</v>
      </c>
      <c r="AD1227">
        <v>0</v>
      </c>
      <c r="AE1227">
        <v>3</v>
      </c>
      <c r="AF1227">
        <v>0</v>
      </c>
      <c r="AG1227">
        <v>0</v>
      </c>
      <c r="AH1227">
        <v>1</v>
      </c>
      <c r="AI1227">
        <v>1</v>
      </c>
      <c r="AJ1227">
        <v>2</v>
      </c>
      <c r="AK1227">
        <v>6</v>
      </c>
      <c r="AL1227">
        <v>13</v>
      </c>
      <c r="AM1227">
        <v>3</v>
      </c>
      <c r="AN1227">
        <v>4</v>
      </c>
      <c r="AO1227">
        <v>3</v>
      </c>
      <c r="AP1227">
        <v>9</v>
      </c>
      <c r="AQ1227">
        <v>11</v>
      </c>
      <c r="AR1227">
        <v>23</v>
      </c>
      <c r="AS1227">
        <v>53</v>
      </c>
      <c r="AT1227">
        <v>47</v>
      </c>
      <c r="AU1227">
        <v>0.8</v>
      </c>
      <c r="AV1227">
        <v>1.55</v>
      </c>
      <c r="AW1227">
        <v>3.31</v>
      </c>
      <c r="AX1227">
        <v>70</v>
      </c>
      <c r="AY1227">
        <v>96</v>
      </c>
      <c r="AZ1227">
        <v>69</v>
      </c>
      <c r="BA1227">
        <v>43</v>
      </c>
      <c r="BB1227">
        <v>19</v>
      </c>
      <c r="BC1227">
        <v>54</v>
      </c>
      <c r="BD1227">
        <v>81</v>
      </c>
      <c r="BE1227">
        <v>54</v>
      </c>
      <c r="BF1227">
        <v>85</v>
      </c>
      <c r="BG1227">
        <v>10</v>
      </c>
      <c r="BH1227">
        <v>4.92</v>
      </c>
      <c r="BI1227">
        <v>1.69</v>
      </c>
      <c r="BJ1227">
        <v>3.75</v>
      </c>
      <c r="BK1227">
        <v>4.7</v>
      </c>
      <c r="BL1227">
        <f>1/Table1[[#This Row],[odds_ft_home_team_win]]+1/Table1[[#This Row],[odds_ft_draw]]+1/Table1[[#This Row],[odds_ft_away_team_win]]-1</f>
        <v>7.1148600444836285E-2</v>
      </c>
      <c r="BM1227">
        <f>Table1[[#This Row],[Margin]]/3</f>
        <v>2.3716200148278761E-2</v>
      </c>
      <c r="BN1227">
        <v>1.17</v>
      </c>
      <c r="BO1227">
        <v>1.57</v>
      </c>
      <c r="BP1227">
        <v>2.4500000000000002</v>
      </c>
      <c r="BQ1227">
        <v>4.3</v>
      </c>
      <c r="BR1227">
        <v>1.57</v>
      </c>
      <c r="BS1227">
        <v>2.25</v>
      </c>
      <c r="BT1227" t="s">
        <v>109</v>
      </c>
      <c r="BU1227">
        <f>VLOOKUP(Table1[[#This Row],[Reference]],metron,11,FALSE)</f>
        <v>1.7546812539448771</v>
      </c>
      <c r="BV1227">
        <f>VLOOKUP(Table1[[#This Row],[Reference]],metron,12,FALSE)</f>
        <v>0.93456764148958549</v>
      </c>
    </row>
    <row r="1228" spans="1:74" x14ac:dyDescent="0.45">
      <c r="A1228" t="s">
        <v>5403</v>
      </c>
      <c r="B1228">
        <v>1582419600</v>
      </c>
      <c r="C1228" s="3" t="s">
        <v>4222</v>
      </c>
      <c r="D1228" t="s">
        <v>65</v>
      </c>
      <c r="E1228" t="s">
        <v>66</v>
      </c>
      <c r="F1228" t="s">
        <v>77</v>
      </c>
      <c r="G1228" t="s">
        <v>68</v>
      </c>
      <c r="H1228" t="s">
        <v>3831</v>
      </c>
      <c r="I1228">
        <f>MROUND(Table1[[#This Row],[Prob_H]]*100,2)/100</f>
        <v>0.48</v>
      </c>
      <c r="J1228">
        <f>1/Table1[[#This Row],[odds_ft_home_team_win]]-Table1[[#This Row],[Margin/3]]</f>
        <v>0.47150997150997148</v>
      </c>
      <c r="K1228">
        <f>1/Table1[[#This Row],[odds_ft_draw]]-Table1[[#This Row],[Margin/3]]</f>
        <v>0.27920227920227919</v>
      </c>
      <c r="L1228">
        <f>1/Table1[[#This Row],[odds_ft_away_team_win]]-Table1[[#This Row],[Margin/3]]</f>
        <v>0.24928774928774924</v>
      </c>
      <c r="M1228">
        <v>7</v>
      </c>
      <c r="N1228">
        <v>1.83</v>
      </c>
      <c r="O1228">
        <v>1.46</v>
      </c>
      <c r="P1228">
        <v>2</v>
      </c>
      <c r="Q1228">
        <v>1.33</v>
      </c>
      <c r="R1228" t="str" cm="1">
        <f t="array" ref="R1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28">
        <v>2</v>
      </c>
      <c r="T1228">
        <v>1</v>
      </c>
      <c r="U1228">
        <v>3</v>
      </c>
      <c r="V1228">
        <v>1</v>
      </c>
      <c r="W1228">
        <v>1</v>
      </c>
      <c r="X1228">
        <v>0</v>
      </c>
      <c r="Y1228" t="s">
        <v>2397</v>
      </c>
      <c r="Z1228">
        <v>62</v>
      </c>
      <c r="AA1228">
        <v>2</v>
      </c>
      <c r="AB1228">
        <v>5</v>
      </c>
      <c r="AC1228">
        <v>3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0</v>
      </c>
      <c r="AJ1228">
        <v>0</v>
      </c>
      <c r="AK1228">
        <v>6</v>
      </c>
      <c r="AL1228">
        <v>10</v>
      </c>
      <c r="AM1228">
        <v>3</v>
      </c>
      <c r="AN1228">
        <v>2</v>
      </c>
      <c r="AO1228">
        <v>3</v>
      </c>
      <c r="AP1228">
        <v>8</v>
      </c>
      <c r="AQ1228">
        <v>11</v>
      </c>
      <c r="AR1228">
        <v>10</v>
      </c>
      <c r="AS1228">
        <v>34</v>
      </c>
      <c r="AT1228">
        <v>66</v>
      </c>
      <c r="AU1228">
        <v>0.8</v>
      </c>
      <c r="AV1228">
        <v>1.17</v>
      </c>
      <c r="AW1228">
        <v>2.58</v>
      </c>
      <c r="AX1228">
        <v>65</v>
      </c>
      <c r="AY1228">
        <v>85</v>
      </c>
      <c r="AZ1228">
        <v>41</v>
      </c>
      <c r="BA1228">
        <v>21</v>
      </c>
      <c r="BB1228">
        <v>9</v>
      </c>
      <c r="BC1228">
        <v>25</v>
      </c>
      <c r="BD1228">
        <v>48</v>
      </c>
      <c r="BE1228">
        <v>65</v>
      </c>
      <c r="BF1228">
        <v>92</v>
      </c>
      <c r="BG1228">
        <v>9.56</v>
      </c>
      <c r="BH1228">
        <v>4.4800000000000004</v>
      </c>
      <c r="BI1228">
        <v>2</v>
      </c>
      <c r="BJ1228">
        <v>3.25</v>
      </c>
      <c r="BK1228">
        <v>3.6</v>
      </c>
      <c r="BL1228">
        <f>1/Table1[[#This Row],[odds_ft_home_team_win]]+1/Table1[[#This Row],[odds_ft_draw]]+1/Table1[[#This Row],[odds_ft_away_team_win]]-1</f>
        <v>8.5470085470085611E-2</v>
      </c>
      <c r="BM1228">
        <f>Table1[[#This Row],[Margin]]/3</f>
        <v>2.8490028490028536E-2</v>
      </c>
      <c r="BN1228">
        <v>1.31</v>
      </c>
      <c r="BO1228">
        <v>2</v>
      </c>
      <c r="BP1228">
        <v>3.5</v>
      </c>
      <c r="BQ1228">
        <v>6.8</v>
      </c>
      <c r="BR1228">
        <v>1.8</v>
      </c>
      <c r="BS1228">
        <v>1.95</v>
      </c>
      <c r="BT1228" t="s">
        <v>3802</v>
      </c>
      <c r="BU1228">
        <f>VLOOKUP(Table1[[#This Row],[Reference]],metron,11,FALSE)</f>
        <v>1.510877192982456</v>
      </c>
      <c r="BV1228">
        <f>VLOOKUP(Table1[[#This Row],[Reference]],metron,12,FALSE)</f>
        <v>1.0163157894736841</v>
      </c>
    </row>
    <row r="1229" spans="1:74" hidden="1" x14ac:dyDescent="0.45">
      <c r="A1229" t="s">
        <v>5403</v>
      </c>
      <c r="B1229">
        <v>1582426800</v>
      </c>
      <c r="C1229" s="3" t="s">
        <v>4223</v>
      </c>
      <c r="D1229" t="s">
        <v>65</v>
      </c>
      <c r="E1229" t="s">
        <v>66</v>
      </c>
      <c r="F1229" t="s">
        <v>85</v>
      </c>
      <c r="G1229" t="s">
        <v>86</v>
      </c>
      <c r="H1229" t="s">
        <v>3815</v>
      </c>
      <c r="I1229">
        <f>MROUND(Table1[[#This Row],[Prob_H]]*100,2)/100</f>
        <v>0.54</v>
      </c>
      <c r="J1229">
        <f>1/Table1[[#This Row],[odds_ft_home_team_win]]-Table1[[#This Row],[Margin/3]]</f>
        <v>0.53148148148148155</v>
      </c>
      <c r="K1229">
        <f>1/Table1[[#This Row],[odds_ft_draw]]-Table1[[#This Row],[Margin/3]]</f>
        <v>0.24259259259259261</v>
      </c>
      <c r="L1229">
        <f>1/Table1[[#This Row],[odds_ft_away_team_win]]-Table1[[#This Row],[Margin/3]]</f>
        <v>0.22592592592592595</v>
      </c>
      <c r="M1229">
        <v>7</v>
      </c>
      <c r="N1229">
        <v>1.87</v>
      </c>
      <c r="O1229">
        <v>1.53</v>
      </c>
      <c r="P1229">
        <v>1.71</v>
      </c>
      <c r="Q1229">
        <v>1.59</v>
      </c>
      <c r="R1229" t="str" cm="1">
        <f t="array" ref="R1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29">
        <v>0</v>
      </c>
      <c r="T1229">
        <v>1</v>
      </c>
      <c r="U1229">
        <v>1</v>
      </c>
      <c r="V1229">
        <v>1</v>
      </c>
      <c r="W1229">
        <v>0</v>
      </c>
      <c r="X1229">
        <v>1</v>
      </c>
      <c r="Z1229">
        <v>35</v>
      </c>
      <c r="AA1229">
        <v>13</v>
      </c>
      <c r="AB1229">
        <v>2</v>
      </c>
      <c r="AC1229">
        <v>4</v>
      </c>
      <c r="AD1229">
        <v>0</v>
      </c>
      <c r="AE1229">
        <v>1</v>
      </c>
      <c r="AF1229">
        <v>0</v>
      </c>
      <c r="AG1229">
        <v>1</v>
      </c>
      <c r="AH1229">
        <v>3</v>
      </c>
      <c r="AI1229">
        <v>0</v>
      </c>
      <c r="AJ1229">
        <v>1</v>
      </c>
      <c r="AK1229">
        <v>17</v>
      </c>
      <c r="AL1229">
        <v>4</v>
      </c>
      <c r="AM1229">
        <v>8</v>
      </c>
      <c r="AN1229">
        <v>2</v>
      </c>
      <c r="AO1229">
        <v>9</v>
      </c>
      <c r="AP1229">
        <v>2</v>
      </c>
      <c r="AQ1229">
        <v>12</v>
      </c>
      <c r="AR1229">
        <v>10</v>
      </c>
      <c r="AS1229">
        <v>60</v>
      </c>
      <c r="AT1229">
        <v>40</v>
      </c>
      <c r="AU1229">
        <v>2.13</v>
      </c>
      <c r="AV1229">
        <v>0.56999999999999995</v>
      </c>
      <c r="AW1229">
        <v>2.87</v>
      </c>
      <c r="AX1229">
        <v>57</v>
      </c>
      <c r="AY1229">
        <v>84</v>
      </c>
      <c r="AZ1229">
        <v>47</v>
      </c>
      <c r="BA1229">
        <v>27</v>
      </c>
      <c r="BB1229">
        <v>20</v>
      </c>
      <c r="BC1229">
        <v>43</v>
      </c>
      <c r="BD1229">
        <v>74</v>
      </c>
      <c r="BE1229">
        <v>43</v>
      </c>
      <c r="BF1229">
        <v>84</v>
      </c>
      <c r="BG1229">
        <v>13.6</v>
      </c>
      <c r="BH1229">
        <v>4.33</v>
      </c>
      <c r="BI1229">
        <v>1.8</v>
      </c>
      <c r="BJ1229">
        <v>3.75</v>
      </c>
      <c r="BK1229">
        <v>4</v>
      </c>
      <c r="BL1229">
        <f>1/Table1[[#This Row],[odds_ft_home_team_win]]+1/Table1[[#This Row],[odds_ft_draw]]+1/Table1[[#This Row],[odds_ft_away_team_win]]-1</f>
        <v>7.2222222222222188E-2</v>
      </c>
      <c r="BM1229">
        <f>Table1[[#This Row],[Margin]]/3</f>
        <v>2.4074074074074064E-2</v>
      </c>
      <c r="BN1229">
        <v>1.23</v>
      </c>
      <c r="BO1229">
        <v>1.77</v>
      </c>
      <c r="BP1229">
        <v>2.9</v>
      </c>
      <c r="BQ1229">
        <v>5.45</v>
      </c>
      <c r="BR1229">
        <v>1.69</v>
      </c>
      <c r="BS1229">
        <v>2.0499999999999998</v>
      </c>
      <c r="BT1229" t="s">
        <v>3856</v>
      </c>
      <c r="BU1229">
        <f>VLOOKUP(Table1[[#This Row],[Reference]],metron,11,FALSE)</f>
        <v>1.684957590444867</v>
      </c>
      <c r="BV1229">
        <f>VLOOKUP(Table1[[#This Row],[Reference]],metron,12,FALSE)</f>
        <v>0.95101263631642718</v>
      </c>
    </row>
    <row r="1230" spans="1:74" hidden="1" x14ac:dyDescent="0.45">
      <c r="A1230" t="s">
        <v>5403</v>
      </c>
      <c r="B1230">
        <v>1582480800</v>
      </c>
      <c r="C1230" s="3" t="s">
        <v>4224</v>
      </c>
      <c r="D1230" t="s">
        <v>65</v>
      </c>
      <c r="E1230" t="s">
        <v>66</v>
      </c>
      <c r="F1230" t="s">
        <v>94</v>
      </c>
      <c r="G1230" t="s">
        <v>78</v>
      </c>
      <c r="H1230" t="s">
        <v>3800</v>
      </c>
      <c r="I1230">
        <f>MROUND(Table1[[#This Row],[Prob_H]]*100,2)/100</f>
        <v>0.48</v>
      </c>
      <c r="J1230">
        <f>1/Table1[[#This Row],[odds_ft_home_team_win]]-Table1[[#This Row],[Margin/3]]</f>
        <v>0.48708436943731065</v>
      </c>
      <c r="K1230">
        <f>1/Table1[[#This Row],[odds_ft_draw]]-Table1[[#This Row],[Margin/3]]</f>
        <v>0.24453412688706797</v>
      </c>
      <c r="L1230">
        <f>1/Table1[[#This Row],[odds_ft_away_team_win]]-Table1[[#This Row],[Margin/3]]</f>
        <v>0.2683815036756213</v>
      </c>
      <c r="M1230">
        <v>7</v>
      </c>
      <c r="N1230">
        <v>2.17</v>
      </c>
      <c r="O1230">
        <v>1.29</v>
      </c>
      <c r="P1230">
        <v>1.93</v>
      </c>
      <c r="Q1230">
        <v>1.5</v>
      </c>
      <c r="R1230" t="str" cm="1">
        <f t="array" ref="R1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0">
        <v>1</v>
      </c>
      <c r="T1230">
        <v>2</v>
      </c>
      <c r="U1230">
        <v>3</v>
      </c>
      <c r="V1230">
        <v>1</v>
      </c>
      <c r="W1230">
        <v>1</v>
      </c>
      <c r="X1230">
        <v>0</v>
      </c>
      <c r="Y1230">
        <v>6</v>
      </c>
      <c r="Z1230" t="s">
        <v>268</v>
      </c>
      <c r="AA1230">
        <v>7</v>
      </c>
      <c r="AB1230">
        <v>9</v>
      </c>
      <c r="AC1230">
        <v>3</v>
      </c>
      <c r="AD1230">
        <v>0</v>
      </c>
      <c r="AE1230">
        <v>1</v>
      </c>
      <c r="AF1230">
        <v>0</v>
      </c>
      <c r="AG1230">
        <v>0</v>
      </c>
      <c r="AH1230">
        <v>3</v>
      </c>
      <c r="AI1230">
        <v>0</v>
      </c>
      <c r="AJ1230">
        <v>1</v>
      </c>
      <c r="AK1230">
        <v>15</v>
      </c>
      <c r="AL1230">
        <v>12</v>
      </c>
      <c r="AM1230">
        <v>4</v>
      </c>
      <c r="AN1230">
        <v>6</v>
      </c>
      <c r="AO1230">
        <v>11</v>
      </c>
      <c r="AP1230">
        <v>6</v>
      </c>
      <c r="AQ1230">
        <v>9</v>
      </c>
      <c r="AR1230">
        <v>10</v>
      </c>
      <c r="AS1230">
        <v>36</v>
      </c>
      <c r="AT1230">
        <v>64</v>
      </c>
      <c r="AU1230">
        <v>1.55</v>
      </c>
      <c r="AV1230">
        <v>1.49</v>
      </c>
      <c r="AW1230">
        <v>2.94</v>
      </c>
      <c r="AX1230">
        <v>61</v>
      </c>
      <c r="AY1230">
        <v>88</v>
      </c>
      <c r="AZ1230">
        <v>53</v>
      </c>
      <c r="BA1230">
        <v>30</v>
      </c>
      <c r="BB1230">
        <v>15</v>
      </c>
      <c r="BC1230">
        <v>34</v>
      </c>
      <c r="BD1230">
        <v>61</v>
      </c>
      <c r="BE1230">
        <v>65</v>
      </c>
      <c r="BF1230">
        <v>93</v>
      </c>
      <c r="BG1230">
        <v>9.06</v>
      </c>
      <c r="BH1230">
        <v>4.46</v>
      </c>
      <c r="BI1230">
        <v>1.95</v>
      </c>
      <c r="BJ1230">
        <v>3.7</v>
      </c>
      <c r="BK1230">
        <v>3.4</v>
      </c>
      <c r="BL1230">
        <f>1/Table1[[#This Row],[odds_ft_home_team_win]]+1/Table1[[#This Row],[odds_ft_draw]]+1/Table1[[#This Row],[odds_ft_away_team_win]]-1</f>
        <v>7.7208430149606766E-2</v>
      </c>
      <c r="BM1230">
        <f>Table1[[#This Row],[Margin]]/3</f>
        <v>2.5736143383202254E-2</v>
      </c>
      <c r="BN1230">
        <v>1.22</v>
      </c>
      <c r="BO1230">
        <v>1.71</v>
      </c>
      <c r="BP1230">
        <v>2.8</v>
      </c>
      <c r="BQ1230">
        <v>5.15</v>
      </c>
      <c r="BR1230">
        <v>1.62</v>
      </c>
      <c r="BS1230">
        <v>2.15</v>
      </c>
      <c r="BT1230" t="s">
        <v>3833</v>
      </c>
      <c r="BU1230">
        <f>VLOOKUP(Table1[[#This Row],[Reference]],metron,11,FALSE)</f>
        <v>1.510877192982456</v>
      </c>
      <c r="BV1230">
        <f>VLOOKUP(Table1[[#This Row],[Reference]],metron,12,FALSE)</f>
        <v>1.0163157894736841</v>
      </c>
    </row>
    <row r="1231" spans="1:74" x14ac:dyDescent="0.45">
      <c r="A1231" t="s">
        <v>5403</v>
      </c>
      <c r="B1231">
        <v>1582498800</v>
      </c>
      <c r="C1231" s="3" t="s">
        <v>4225</v>
      </c>
      <c r="D1231" t="s">
        <v>65</v>
      </c>
      <c r="E1231" t="s">
        <v>66</v>
      </c>
      <c r="F1231" t="s">
        <v>80</v>
      </c>
      <c r="G1231" t="s">
        <v>3792</v>
      </c>
      <c r="H1231" t="s">
        <v>3822</v>
      </c>
      <c r="I1231">
        <f>MROUND(Table1[[#This Row],[Prob_H]]*100,2)/100</f>
        <v>0.46</v>
      </c>
      <c r="J1231">
        <f>1/Table1[[#This Row],[odds_ft_home_team_win]]-Table1[[#This Row],[Margin/3]]</f>
        <v>0.46304571778594505</v>
      </c>
      <c r="K1231">
        <f>1/Table1[[#This Row],[odds_ft_draw]]-Table1[[#This Row],[Margin/3]]</f>
        <v>0.28774083973716452</v>
      </c>
      <c r="L1231">
        <f>1/Table1[[#This Row],[odds_ft_away_team_win]]-Table1[[#This Row],[Margin/3]]</f>
        <v>0.24921344247689051</v>
      </c>
      <c r="M1231">
        <v>7</v>
      </c>
      <c r="N1231">
        <v>1.67</v>
      </c>
      <c r="O1231">
        <v>1.42</v>
      </c>
      <c r="P1231">
        <v>1.5</v>
      </c>
      <c r="Q1231">
        <v>1.5</v>
      </c>
      <c r="R1231" t="str" cm="1">
        <f t="array" ref="R1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1</v>
      </c>
      <c r="Z1231">
        <v>16</v>
      </c>
      <c r="AA1231">
        <v>5</v>
      </c>
      <c r="AB1231">
        <v>2</v>
      </c>
      <c r="AC1231">
        <v>2</v>
      </c>
      <c r="AD1231">
        <v>0</v>
      </c>
      <c r="AE1231">
        <v>3</v>
      </c>
      <c r="AF1231">
        <v>0</v>
      </c>
      <c r="AG1231">
        <v>0</v>
      </c>
      <c r="AH1231">
        <v>2</v>
      </c>
      <c r="AI1231">
        <v>2</v>
      </c>
      <c r="AJ1231">
        <v>1</v>
      </c>
      <c r="AK1231">
        <v>7</v>
      </c>
      <c r="AL1231">
        <v>9</v>
      </c>
      <c r="AM1231">
        <v>2</v>
      </c>
      <c r="AN1231">
        <v>3</v>
      </c>
      <c r="AO1231">
        <v>5</v>
      </c>
      <c r="AP1231">
        <v>6</v>
      </c>
      <c r="AQ1231">
        <v>15</v>
      </c>
      <c r="AR1231">
        <v>20</v>
      </c>
      <c r="AS1231">
        <v>60</v>
      </c>
      <c r="AT1231">
        <v>40</v>
      </c>
      <c r="AU1231">
        <v>0.97</v>
      </c>
      <c r="AV1231">
        <v>1.03</v>
      </c>
      <c r="AW1231">
        <v>3.04</v>
      </c>
      <c r="AX1231">
        <v>63</v>
      </c>
      <c r="AY1231">
        <v>92</v>
      </c>
      <c r="AZ1231">
        <v>79</v>
      </c>
      <c r="BA1231">
        <v>34</v>
      </c>
      <c r="BB1231">
        <v>8</v>
      </c>
      <c r="BC1231">
        <v>46</v>
      </c>
      <c r="BD1231">
        <v>79</v>
      </c>
      <c r="BE1231">
        <v>54</v>
      </c>
      <c r="BF1231">
        <v>88</v>
      </c>
      <c r="BG1231">
        <v>8.83</v>
      </c>
      <c r="BH1231">
        <v>3.91</v>
      </c>
      <c r="BI1231">
        <v>2.0499999999999998</v>
      </c>
      <c r="BJ1231">
        <v>3.2</v>
      </c>
      <c r="BK1231">
        <v>3.65</v>
      </c>
      <c r="BL1231">
        <f>1/Table1[[#This Row],[odds_ft_home_team_win]]+1/Table1[[#This Row],[odds_ft_draw]]+1/Table1[[#This Row],[odds_ft_away_team_win]]-1</f>
        <v>7.4277480788506489E-2</v>
      </c>
      <c r="BM1231">
        <f>Table1[[#This Row],[Margin]]/3</f>
        <v>2.4759160262835495E-2</v>
      </c>
      <c r="BN1231">
        <v>1.25</v>
      </c>
      <c r="BO1231">
        <v>1.8</v>
      </c>
      <c r="BP1231">
        <v>3.05</v>
      </c>
      <c r="BQ1231">
        <v>5.7</v>
      </c>
      <c r="BR1231">
        <v>1.65</v>
      </c>
      <c r="BS1231">
        <v>2.15</v>
      </c>
      <c r="BT1231" t="s">
        <v>3847</v>
      </c>
      <c r="BU1231">
        <f>VLOOKUP(Table1[[#This Row],[Reference]],metron,11,FALSE)</f>
        <v>1.4888836329233679</v>
      </c>
      <c r="BV1231">
        <f>VLOOKUP(Table1[[#This Row],[Reference]],metron,12,FALSE)</f>
        <v>1.0516792809839171</v>
      </c>
    </row>
    <row r="1232" spans="1:74" hidden="1" x14ac:dyDescent="0.45">
      <c r="A1232" t="s">
        <v>5403</v>
      </c>
      <c r="B1232">
        <v>1582506000</v>
      </c>
      <c r="C1232" s="3" t="s">
        <v>4226</v>
      </c>
      <c r="D1232" t="s">
        <v>65</v>
      </c>
      <c r="E1232" t="s">
        <v>66</v>
      </c>
      <c r="F1232" t="s">
        <v>3788</v>
      </c>
      <c r="G1232" t="s">
        <v>88</v>
      </c>
      <c r="H1232" t="s">
        <v>3889</v>
      </c>
      <c r="I1232">
        <f>MROUND(Table1[[#This Row],[Prob_H]]*100,2)/100</f>
        <v>0.3</v>
      </c>
      <c r="J1232">
        <f>1/Table1[[#This Row],[odds_ft_home_team_win]]-Table1[[#This Row],[Margin/3]]</f>
        <v>0.29811024184617585</v>
      </c>
      <c r="K1232">
        <f>1/Table1[[#This Row],[odds_ft_draw]]-Table1[[#This Row],[Margin/3]]</f>
        <v>0.26124388239917123</v>
      </c>
      <c r="L1232">
        <f>1/Table1[[#This Row],[odds_ft_away_team_win]]-Table1[[#This Row],[Margin/3]]</f>
        <v>0.44064587575465297</v>
      </c>
      <c r="M1232">
        <v>7</v>
      </c>
      <c r="N1232">
        <v>1.67</v>
      </c>
      <c r="O1232">
        <v>1</v>
      </c>
      <c r="P1232">
        <v>1.43</v>
      </c>
      <c r="Q1232">
        <v>1.07</v>
      </c>
      <c r="R1232" t="str" cm="1">
        <f t="array" ref="R1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2">
        <v>1</v>
      </c>
      <c r="T1232">
        <v>2</v>
      </c>
      <c r="U1232">
        <v>3</v>
      </c>
      <c r="V1232">
        <v>1</v>
      </c>
      <c r="W1232">
        <v>0</v>
      </c>
      <c r="X1232">
        <v>1</v>
      </c>
      <c r="Y1232">
        <v>69</v>
      </c>
      <c r="Z1232" t="s">
        <v>4227</v>
      </c>
      <c r="AA1232">
        <v>5</v>
      </c>
      <c r="AB1232">
        <v>3</v>
      </c>
      <c r="AC1232">
        <v>4</v>
      </c>
      <c r="AD1232">
        <v>0</v>
      </c>
      <c r="AE1232">
        <v>3</v>
      </c>
      <c r="AF1232">
        <v>1</v>
      </c>
      <c r="AG1232">
        <v>1</v>
      </c>
      <c r="AH1232">
        <v>3</v>
      </c>
      <c r="AI1232">
        <v>1</v>
      </c>
      <c r="AJ1232">
        <v>3</v>
      </c>
      <c r="AK1232">
        <v>17</v>
      </c>
      <c r="AL1232">
        <v>13</v>
      </c>
      <c r="AM1232">
        <v>6</v>
      </c>
      <c r="AN1232">
        <v>7</v>
      </c>
      <c r="AO1232">
        <v>11</v>
      </c>
      <c r="AP1232">
        <v>6</v>
      </c>
      <c r="AQ1232">
        <v>16</v>
      </c>
      <c r="AR1232">
        <v>15</v>
      </c>
      <c r="AS1232">
        <v>56</v>
      </c>
      <c r="AT1232">
        <v>44</v>
      </c>
      <c r="AU1232">
        <v>1.77</v>
      </c>
      <c r="AV1232">
        <v>1.66</v>
      </c>
      <c r="AW1232">
        <v>3.35</v>
      </c>
      <c r="AX1232">
        <v>60</v>
      </c>
      <c r="AY1232">
        <v>96</v>
      </c>
      <c r="AZ1232">
        <v>75</v>
      </c>
      <c r="BA1232">
        <v>31</v>
      </c>
      <c r="BB1232">
        <v>12</v>
      </c>
      <c r="BC1232">
        <v>40</v>
      </c>
      <c r="BD1232">
        <v>89</v>
      </c>
      <c r="BE1232">
        <v>64</v>
      </c>
      <c r="BF1232">
        <v>88</v>
      </c>
      <c r="BG1232">
        <v>10.58</v>
      </c>
      <c r="BH1232">
        <v>4.32</v>
      </c>
      <c r="BI1232">
        <v>3.1</v>
      </c>
      <c r="BJ1232">
        <v>3.5</v>
      </c>
      <c r="BK1232">
        <v>2.15</v>
      </c>
      <c r="BL1232">
        <f>1/Table1[[#This Row],[odds_ft_home_team_win]]+1/Table1[[#This Row],[odds_ft_draw]]+1/Table1[[#This Row],[odds_ft_away_team_win]]-1</f>
        <v>7.3411209945343447E-2</v>
      </c>
      <c r="BM1232">
        <f>Table1[[#This Row],[Margin]]/3</f>
        <v>2.4470403315114481E-2</v>
      </c>
      <c r="BN1232">
        <v>1.19</v>
      </c>
      <c r="BO1232">
        <v>1.65</v>
      </c>
      <c r="BP1232">
        <v>2.65</v>
      </c>
      <c r="BQ1232">
        <v>4.75</v>
      </c>
      <c r="BR1232">
        <v>1.56</v>
      </c>
      <c r="BS1232">
        <v>2.2999999999999998</v>
      </c>
      <c r="BT1232" t="s">
        <v>3860</v>
      </c>
      <c r="BU1232">
        <f>VLOOKUP(Table1[[#This Row],[Reference]],metron,11,FALSE)</f>
        <v>1.1805091283106199</v>
      </c>
      <c r="BV1232">
        <f>VLOOKUP(Table1[[#This Row],[Reference]],metron,12,FALSE)</f>
        <v>1.3921316533813319</v>
      </c>
    </row>
    <row r="1233" spans="1:74" hidden="1" x14ac:dyDescent="0.45">
      <c r="A1233" t="s">
        <v>5402</v>
      </c>
      <c r="B1233">
        <v>1598661000</v>
      </c>
      <c r="C1233" s="3" t="s">
        <v>4419</v>
      </c>
      <c r="D1233" t="s">
        <v>65</v>
      </c>
      <c r="E1233" t="s">
        <v>66</v>
      </c>
      <c r="F1233" t="s">
        <v>73</v>
      </c>
      <c r="G1233" t="s">
        <v>97</v>
      </c>
      <c r="H1233" t="s">
        <v>3831</v>
      </c>
      <c r="I1233">
        <f>MROUND(Table1[[#This Row],[Prob_H]]*100,2)/100</f>
        <v>0.32</v>
      </c>
      <c r="J1233">
        <f>1/Table1[[#This Row],[odds_ft_home_team_win]]-Table1[[#This Row],[Margin/3]]</f>
        <v>0.32703037355292991</v>
      </c>
      <c r="K1233">
        <f>1/Table1[[#This Row],[odds_ft_draw]]-Table1[[#This Row],[Margin/3]]</f>
        <v>0.28865318057047379</v>
      </c>
      <c r="L1233">
        <f>1/Table1[[#This Row],[odds_ft_away_team_win]]-Table1[[#This Row],[Margin/3]]</f>
        <v>0.38431644587659619</v>
      </c>
      <c r="M1233">
        <v>7</v>
      </c>
      <c r="N1233">
        <v>0.5</v>
      </c>
      <c r="O1233">
        <v>1</v>
      </c>
      <c r="P1233">
        <v>1.5</v>
      </c>
      <c r="Q1233">
        <v>0.55000000000000004</v>
      </c>
      <c r="R1233" t="str" cm="1">
        <f t="array" ref="R1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3">
        <v>4</v>
      </c>
      <c r="T1233">
        <v>1</v>
      </c>
      <c r="U1233">
        <v>5</v>
      </c>
      <c r="V1233">
        <v>3</v>
      </c>
      <c r="W1233">
        <v>2</v>
      </c>
      <c r="X1233">
        <v>1</v>
      </c>
      <c r="Y1233" t="s">
        <v>4420</v>
      </c>
      <c r="Z1233">
        <v>20</v>
      </c>
      <c r="AA1233">
        <v>2</v>
      </c>
      <c r="AB1233">
        <v>13</v>
      </c>
      <c r="AC1233">
        <v>1</v>
      </c>
      <c r="AD1233">
        <v>0</v>
      </c>
      <c r="AE1233">
        <v>2</v>
      </c>
      <c r="AF1233">
        <v>0</v>
      </c>
      <c r="AG1233">
        <v>1</v>
      </c>
      <c r="AH1233">
        <v>0</v>
      </c>
      <c r="AI1233">
        <v>1</v>
      </c>
      <c r="AJ1233">
        <v>1</v>
      </c>
      <c r="AK1233">
        <v>15</v>
      </c>
      <c r="AL1233">
        <v>17</v>
      </c>
      <c r="AM1233">
        <v>7</v>
      </c>
      <c r="AN1233">
        <v>7</v>
      </c>
      <c r="AO1233">
        <v>8</v>
      </c>
      <c r="AP1233">
        <v>10</v>
      </c>
      <c r="AQ1233">
        <v>11</v>
      </c>
      <c r="AR1233">
        <v>14</v>
      </c>
      <c r="AS1233">
        <v>43</v>
      </c>
      <c r="AT1233">
        <v>57</v>
      </c>
      <c r="AU1233">
        <v>1.64</v>
      </c>
      <c r="AV1233">
        <v>1.98</v>
      </c>
      <c r="AW1233">
        <v>2.42</v>
      </c>
      <c r="AX1233">
        <v>75</v>
      </c>
      <c r="AY1233">
        <v>75</v>
      </c>
      <c r="AZ1233">
        <v>50</v>
      </c>
      <c r="BA1233">
        <v>17</v>
      </c>
      <c r="BB1233">
        <v>0</v>
      </c>
      <c r="BC1233">
        <v>50</v>
      </c>
      <c r="BD1233">
        <v>50</v>
      </c>
      <c r="BE1233">
        <v>42</v>
      </c>
      <c r="BF1233">
        <v>84</v>
      </c>
      <c r="BG1233">
        <v>6.83</v>
      </c>
      <c r="BH1233">
        <v>4.67</v>
      </c>
      <c r="BI1233">
        <v>2.85</v>
      </c>
      <c r="BJ1233">
        <v>3.2</v>
      </c>
      <c r="BK1233">
        <v>2.4500000000000002</v>
      </c>
      <c r="BL1233">
        <f>1/Table1[[#This Row],[odds_ft_home_team_win]]+1/Table1[[#This Row],[odds_ft_draw]]+1/Table1[[#This Row],[odds_ft_away_team_win]]-1</f>
        <v>7.1540458288578579E-2</v>
      </c>
      <c r="BM1233">
        <f>Table1[[#This Row],[Margin]]/3</f>
        <v>2.3846819429526194E-2</v>
      </c>
      <c r="BN1233">
        <v>1.33</v>
      </c>
      <c r="BO1233">
        <v>2</v>
      </c>
      <c r="BP1233">
        <v>3.65</v>
      </c>
      <c r="BQ1233">
        <v>7</v>
      </c>
      <c r="BR1233">
        <v>1.8</v>
      </c>
      <c r="BS1233">
        <v>1.95</v>
      </c>
      <c r="BT1233" t="s">
        <v>3786</v>
      </c>
      <c r="BU1233">
        <f>VLOOKUP(Table1[[#This Row],[Reference]],metron,11,FALSE)</f>
        <v>1.210167055864918</v>
      </c>
      <c r="BV1233">
        <f>VLOOKUP(Table1[[#This Row],[Reference]],metron,12,FALSE)</f>
        <v>1.3211783725525419</v>
      </c>
    </row>
    <row r="1234" spans="1:74" hidden="1" x14ac:dyDescent="0.45">
      <c r="A1234" t="s">
        <v>5402</v>
      </c>
      <c r="B1234">
        <v>1598668500</v>
      </c>
      <c r="C1234" s="3" t="s">
        <v>4421</v>
      </c>
      <c r="D1234" t="s">
        <v>65</v>
      </c>
      <c r="E1234" t="s">
        <v>66</v>
      </c>
      <c r="F1234" t="s">
        <v>4346</v>
      </c>
      <c r="G1234" t="s">
        <v>68</v>
      </c>
      <c r="H1234" t="s">
        <v>3819</v>
      </c>
      <c r="I1234">
        <f>MROUND(Table1[[#This Row],[Prob_H]]*100,2)/100</f>
        <v>0.26</v>
      </c>
      <c r="J1234">
        <f>1/Table1[[#This Row],[odds_ft_home_team_win]]-Table1[[#This Row],[Margin/3]]</f>
        <v>0.26173499702911468</v>
      </c>
      <c r="K1234">
        <f>1/Table1[[#This Row],[odds_ft_draw]]-Table1[[#This Row],[Margin/3]]</f>
        <v>0.27064765300059418</v>
      </c>
      <c r="L1234">
        <f>1/Table1[[#This Row],[odds_ft_away_team_win]]-Table1[[#This Row],[Margin/3]]</f>
        <v>0.46761734997029114</v>
      </c>
      <c r="M1234">
        <v>7</v>
      </c>
      <c r="N1234">
        <v>1.33</v>
      </c>
      <c r="O1234">
        <v>1.33</v>
      </c>
      <c r="P1234">
        <v>1.53</v>
      </c>
      <c r="Q1234">
        <v>1.47</v>
      </c>
      <c r="R1234" t="str" cm="1">
        <f t="array" ref="R1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34">
        <v>1</v>
      </c>
      <c r="T1234">
        <v>1</v>
      </c>
      <c r="U1234">
        <v>2</v>
      </c>
      <c r="V1234">
        <v>0</v>
      </c>
      <c r="W1234">
        <v>0</v>
      </c>
      <c r="X1234">
        <v>0</v>
      </c>
      <c r="Y1234" t="s">
        <v>1586</v>
      </c>
      <c r="Z1234">
        <v>77</v>
      </c>
      <c r="AA1234">
        <v>7</v>
      </c>
      <c r="AB1234">
        <v>7</v>
      </c>
      <c r="AC1234">
        <v>1</v>
      </c>
      <c r="AD1234">
        <v>0</v>
      </c>
      <c r="AE1234">
        <v>2</v>
      </c>
      <c r="AF1234">
        <v>0</v>
      </c>
      <c r="AG1234">
        <v>0</v>
      </c>
      <c r="AH1234">
        <v>1</v>
      </c>
      <c r="AI1234">
        <v>0</v>
      </c>
      <c r="AJ1234">
        <v>2</v>
      </c>
      <c r="AK1234">
        <v>11</v>
      </c>
      <c r="AL1234">
        <v>14</v>
      </c>
      <c r="AM1234">
        <v>3</v>
      </c>
      <c r="AN1234">
        <v>3</v>
      </c>
      <c r="AO1234">
        <v>8</v>
      </c>
      <c r="AP1234">
        <v>11</v>
      </c>
      <c r="AQ1234">
        <v>14</v>
      </c>
      <c r="AR1234">
        <v>16</v>
      </c>
      <c r="AS1234">
        <v>47</v>
      </c>
      <c r="AT1234">
        <v>53</v>
      </c>
      <c r="AU1234">
        <v>1.19</v>
      </c>
      <c r="AV1234">
        <v>1.45</v>
      </c>
      <c r="AW1234">
        <v>2.67</v>
      </c>
      <c r="AX1234">
        <v>50</v>
      </c>
      <c r="AY1234">
        <v>67</v>
      </c>
      <c r="AZ1234">
        <v>67</v>
      </c>
      <c r="BA1234">
        <v>33</v>
      </c>
      <c r="BB1234">
        <v>33</v>
      </c>
      <c r="BC1234">
        <v>67</v>
      </c>
      <c r="BD1234">
        <v>67</v>
      </c>
      <c r="BE1234">
        <v>33</v>
      </c>
      <c r="BF1234">
        <v>50</v>
      </c>
      <c r="BG1234">
        <v>8.34</v>
      </c>
      <c r="BH1234">
        <v>3.67</v>
      </c>
      <c r="BI1234">
        <v>3.4</v>
      </c>
      <c r="BJ1234">
        <v>3.3</v>
      </c>
      <c r="BK1234">
        <v>2</v>
      </c>
      <c r="BL1234">
        <f>1/Table1[[#This Row],[odds_ft_home_team_win]]+1/Table1[[#This Row],[odds_ft_draw]]+1/Table1[[#This Row],[odds_ft_away_team_win]]-1</f>
        <v>9.7147950089126578E-2</v>
      </c>
      <c r="BM1234">
        <f>Table1[[#This Row],[Margin]]/3</f>
        <v>3.2382650029708859E-2</v>
      </c>
      <c r="BN1234">
        <v>0</v>
      </c>
      <c r="BO1234">
        <v>1.75</v>
      </c>
      <c r="BP1234">
        <v>0</v>
      </c>
      <c r="BQ1234">
        <v>0</v>
      </c>
      <c r="BR1234">
        <v>0</v>
      </c>
      <c r="BS1234">
        <v>0</v>
      </c>
      <c r="BT1234" t="s">
        <v>4348</v>
      </c>
      <c r="BU1234">
        <f>VLOOKUP(Table1[[#This Row],[Reference]],metron,11,FALSE)</f>
        <v>1.0936930368209989</v>
      </c>
      <c r="BV1234">
        <f>VLOOKUP(Table1[[#This Row],[Reference]],metron,12,FALSE)</f>
        <v>1.475756471017134</v>
      </c>
    </row>
    <row r="1235" spans="1:74" hidden="1" x14ac:dyDescent="0.45">
      <c r="A1235" t="s">
        <v>5402</v>
      </c>
      <c r="B1235">
        <v>1598745600</v>
      </c>
      <c r="C1235" s="3" t="s">
        <v>4422</v>
      </c>
      <c r="D1235" t="s">
        <v>65</v>
      </c>
      <c r="E1235" t="s">
        <v>66</v>
      </c>
      <c r="F1235" t="s">
        <v>3792</v>
      </c>
      <c r="G1235" t="s">
        <v>86</v>
      </c>
      <c r="H1235" t="s">
        <v>3808</v>
      </c>
      <c r="I1235">
        <f>MROUND(Table1[[#This Row],[Prob_H]]*100,2)/100</f>
        <v>0.32</v>
      </c>
      <c r="J1235">
        <f>1/Table1[[#This Row],[odds_ft_home_team_win]]-Table1[[#This Row],[Margin/3]]</f>
        <v>0.32736827467082391</v>
      </c>
      <c r="K1235">
        <f>1/Table1[[#This Row],[odds_ft_draw]]-Table1[[#This Row],[Margin/3]]</f>
        <v>0.27060872874719133</v>
      </c>
      <c r="L1235">
        <f>1/Table1[[#This Row],[odds_ft_away_team_win]]-Table1[[#This Row],[Margin/3]]</f>
        <v>0.40202299658198482</v>
      </c>
      <c r="M1235">
        <v>7</v>
      </c>
      <c r="N1235">
        <v>0.67</v>
      </c>
      <c r="O1235">
        <v>1.33</v>
      </c>
      <c r="P1235">
        <v>1</v>
      </c>
      <c r="Q1235">
        <v>1.63</v>
      </c>
      <c r="R1235" t="str" cm="1">
        <f t="array" ref="R1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35">
        <v>1</v>
      </c>
      <c r="T1235">
        <v>2</v>
      </c>
      <c r="U1235">
        <v>3</v>
      </c>
      <c r="V1235">
        <v>2</v>
      </c>
      <c r="W1235">
        <v>1</v>
      </c>
      <c r="X1235">
        <v>1</v>
      </c>
      <c r="Y1235">
        <v>5</v>
      </c>
      <c r="Z1235" t="s">
        <v>1392</v>
      </c>
      <c r="AA1235">
        <v>9</v>
      </c>
      <c r="AB1235">
        <v>4</v>
      </c>
      <c r="AC1235">
        <v>2</v>
      </c>
      <c r="AD1235">
        <v>0</v>
      </c>
      <c r="AE1235">
        <v>1</v>
      </c>
      <c r="AF1235">
        <v>0</v>
      </c>
      <c r="AG1235">
        <v>0</v>
      </c>
      <c r="AH1235">
        <v>2</v>
      </c>
      <c r="AI1235">
        <v>0</v>
      </c>
      <c r="AJ1235">
        <v>1</v>
      </c>
      <c r="AK1235">
        <v>12</v>
      </c>
      <c r="AL1235">
        <v>18</v>
      </c>
      <c r="AM1235">
        <v>3</v>
      </c>
      <c r="AN1235">
        <v>5</v>
      </c>
      <c r="AO1235">
        <v>9</v>
      </c>
      <c r="AP1235">
        <v>13</v>
      </c>
      <c r="AQ1235">
        <v>17</v>
      </c>
      <c r="AR1235">
        <v>15</v>
      </c>
      <c r="AS1235">
        <v>55</v>
      </c>
      <c r="AT1235">
        <v>45</v>
      </c>
      <c r="AU1235">
        <v>1.37</v>
      </c>
      <c r="AV1235">
        <v>1.8</v>
      </c>
      <c r="AW1235">
        <v>3</v>
      </c>
      <c r="AX1235">
        <v>100</v>
      </c>
      <c r="AY1235">
        <v>100</v>
      </c>
      <c r="AZ1235">
        <v>50</v>
      </c>
      <c r="BA1235">
        <v>33</v>
      </c>
      <c r="BB1235">
        <v>17</v>
      </c>
      <c r="BC1235">
        <v>34</v>
      </c>
      <c r="BD1235">
        <v>84</v>
      </c>
      <c r="BE1235">
        <v>34</v>
      </c>
      <c r="BF1235">
        <v>84</v>
      </c>
      <c r="BG1235">
        <v>11.33</v>
      </c>
      <c r="BH1235">
        <v>4.33</v>
      </c>
      <c r="BI1235">
        <v>2.85</v>
      </c>
      <c r="BJ1235">
        <v>3.4</v>
      </c>
      <c r="BK1235">
        <v>2.35</v>
      </c>
      <c r="BL1235">
        <f>1/Table1[[#This Row],[odds_ft_home_team_win]]+1/Table1[[#This Row],[odds_ft_draw]]+1/Table1[[#This Row],[odds_ft_away_team_win]]-1</f>
        <v>7.0526754934896685E-2</v>
      </c>
      <c r="BM1235">
        <f>Table1[[#This Row],[Margin]]/3</f>
        <v>2.3508918311632227E-2</v>
      </c>
      <c r="BN1235">
        <v>1.22</v>
      </c>
      <c r="BO1235">
        <v>1.71</v>
      </c>
      <c r="BP1235">
        <v>2.8</v>
      </c>
      <c r="BQ1235">
        <v>5.0999999999999996</v>
      </c>
      <c r="BR1235">
        <v>1.59</v>
      </c>
      <c r="BS1235">
        <v>2.25</v>
      </c>
      <c r="BT1235" t="s">
        <v>3795</v>
      </c>
      <c r="BU1235">
        <f>VLOOKUP(Table1[[#This Row],[Reference]],metron,11,FALSE)</f>
        <v>1.210167055864918</v>
      </c>
      <c r="BV1235">
        <f>VLOOKUP(Table1[[#This Row],[Reference]],metron,12,FALSE)</f>
        <v>1.3211783725525419</v>
      </c>
    </row>
    <row r="1236" spans="1:74" hidden="1" x14ac:dyDescent="0.45">
      <c r="A1236" t="s">
        <v>5402</v>
      </c>
      <c r="B1236">
        <v>1598745600</v>
      </c>
      <c r="C1236" s="3" t="s">
        <v>4422</v>
      </c>
      <c r="D1236" t="s">
        <v>65</v>
      </c>
      <c r="E1236" t="s">
        <v>66</v>
      </c>
      <c r="F1236" t="s">
        <v>98</v>
      </c>
      <c r="G1236" t="s">
        <v>103</v>
      </c>
      <c r="H1236" t="s">
        <v>3822</v>
      </c>
      <c r="I1236">
        <f>MROUND(Table1[[#This Row],[Prob_H]]*100,2)/100</f>
        <v>0.4</v>
      </c>
      <c r="J1236">
        <f>1/Table1[[#This Row],[odds_ft_home_team_win]]-Table1[[#This Row],[Margin/3]]</f>
        <v>0.39058987910819515</v>
      </c>
      <c r="K1236">
        <f>1/Table1[[#This Row],[odds_ft_draw]]-Table1[[#This Row],[Margin/3]]</f>
        <v>0.29650385760281878</v>
      </c>
      <c r="L1236">
        <f>1/Table1[[#This Row],[odds_ft_away_team_win]]-Table1[[#This Row],[Margin/3]]</f>
        <v>0.31290626328898608</v>
      </c>
      <c r="M1236">
        <v>7</v>
      </c>
      <c r="N1236">
        <v>1.33</v>
      </c>
      <c r="O1236">
        <v>2</v>
      </c>
      <c r="P1236">
        <v>1.6</v>
      </c>
      <c r="Q1236">
        <v>1.38</v>
      </c>
      <c r="R1236" t="str" cm="1">
        <f t="array" ref="R1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AA1236">
        <v>2</v>
      </c>
      <c r="AB1236">
        <v>6</v>
      </c>
      <c r="AC1236">
        <v>3</v>
      </c>
      <c r="AD1236">
        <v>0</v>
      </c>
      <c r="AE1236">
        <v>3</v>
      </c>
      <c r="AF1236">
        <v>0</v>
      </c>
      <c r="AG1236">
        <v>1</v>
      </c>
      <c r="AH1236">
        <v>2</v>
      </c>
      <c r="AI1236">
        <v>1</v>
      </c>
      <c r="AJ1236">
        <v>2</v>
      </c>
      <c r="AK1236">
        <v>7</v>
      </c>
      <c r="AL1236">
        <v>11</v>
      </c>
      <c r="AM1236">
        <v>3</v>
      </c>
      <c r="AN1236">
        <v>0</v>
      </c>
      <c r="AO1236">
        <v>4</v>
      </c>
      <c r="AP1236">
        <v>11</v>
      </c>
      <c r="AQ1236">
        <v>10</v>
      </c>
      <c r="AR1236">
        <v>12</v>
      </c>
      <c r="AS1236">
        <v>49</v>
      </c>
      <c r="AT1236">
        <v>51</v>
      </c>
      <c r="AU1236">
        <v>1.02</v>
      </c>
      <c r="AV1236">
        <v>1.02</v>
      </c>
      <c r="AW1236">
        <v>1.42</v>
      </c>
      <c r="AX1236">
        <v>42</v>
      </c>
      <c r="AY1236">
        <v>42</v>
      </c>
      <c r="AZ1236">
        <v>17</v>
      </c>
      <c r="BA1236">
        <v>0</v>
      </c>
      <c r="BB1236">
        <v>0</v>
      </c>
      <c r="BC1236">
        <v>0</v>
      </c>
      <c r="BD1236">
        <v>0</v>
      </c>
      <c r="BE1236">
        <v>42</v>
      </c>
      <c r="BF1236">
        <v>84</v>
      </c>
      <c r="BG1236">
        <v>8.67</v>
      </c>
      <c r="BH1236">
        <v>4.17</v>
      </c>
      <c r="BI1236">
        <v>2.4</v>
      </c>
      <c r="BJ1236">
        <v>3.1</v>
      </c>
      <c r="BK1236">
        <v>2.95</v>
      </c>
      <c r="BL1236">
        <f>1/Table1[[#This Row],[odds_ft_home_team_win]]+1/Table1[[#This Row],[odds_ft_draw]]+1/Table1[[#This Row],[odds_ft_away_team_win]]-1</f>
        <v>7.8230362675414611E-2</v>
      </c>
      <c r="BM1236">
        <f>Table1[[#This Row],[Margin]]/3</f>
        <v>2.6076787558471537E-2</v>
      </c>
      <c r="BN1236">
        <v>1.38</v>
      </c>
      <c r="BO1236">
        <v>2.2000000000000002</v>
      </c>
      <c r="BP1236">
        <v>4.0999999999999996</v>
      </c>
      <c r="BQ1236">
        <v>8</v>
      </c>
      <c r="BR1236">
        <v>1.87</v>
      </c>
      <c r="BS1236">
        <v>1.83</v>
      </c>
      <c r="BT1236" t="s">
        <v>3841</v>
      </c>
      <c r="BU1236">
        <f>VLOOKUP(Table1[[#This Row],[Reference]],metron,11,FALSE)</f>
        <v>1.344038264434575</v>
      </c>
      <c r="BV1236">
        <f>VLOOKUP(Table1[[#This Row],[Reference]],metron,12,FALSE)</f>
        <v>1.1515772691037469</v>
      </c>
    </row>
    <row r="1237" spans="1:74" hidden="1" x14ac:dyDescent="0.45">
      <c r="A1237" t="s">
        <v>5402</v>
      </c>
      <c r="B1237">
        <v>1598752800</v>
      </c>
      <c r="C1237" s="3" t="s">
        <v>4423</v>
      </c>
      <c r="D1237" t="s">
        <v>65</v>
      </c>
      <c r="E1237" t="s">
        <v>66</v>
      </c>
      <c r="F1237" t="s">
        <v>77</v>
      </c>
      <c r="G1237" t="s">
        <v>2218</v>
      </c>
      <c r="H1237" t="s">
        <v>3811</v>
      </c>
      <c r="I1237">
        <f>MROUND(Table1[[#This Row],[Prob_H]]*100,2)/100</f>
        <v>0.62</v>
      </c>
      <c r="J1237">
        <f>1/Table1[[#This Row],[odds_ft_home_team_win]]-Table1[[#This Row],[Margin/3]]</f>
        <v>0.62865258621029285</v>
      </c>
      <c r="K1237">
        <f>1/Table1[[#This Row],[odds_ft_draw]]-Table1[[#This Row],[Margin/3]]</f>
        <v>0.22822237193048805</v>
      </c>
      <c r="L1237">
        <f>1/Table1[[#This Row],[odds_ft_away_team_win]]-Table1[[#This Row],[Margin/3]]</f>
        <v>0.14312504185921907</v>
      </c>
      <c r="M1237">
        <v>7</v>
      </c>
      <c r="N1237">
        <v>3</v>
      </c>
      <c r="O1237">
        <v>0.5</v>
      </c>
      <c r="P1237">
        <v>2.1800000000000002</v>
      </c>
      <c r="Q1237">
        <v>0.72</v>
      </c>
      <c r="R1237" t="str" cm="1">
        <f t="array" ref="R1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7">
        <v>3</v>
      </c>
      <c r="T1237">
        <v>0</v>
      </c>
      <c r="U1237">
        <v>3</v>
      </c>
      <c r="V1237">
        <v>1</v>
      </c>
      <c r="W1237">
        <v>1</v>
      </c>
      <c r="X1237">
        <v>0</v>
      </c>
      <c r="Y1237" t="s">
        <v>4424</v>
      </c>
      <c r="AA1237">
        <v>6</v>
      </c>
      <c r="AB1237">
        <v>4</v>
      </c>
      <c r="AC1237">
        <v>2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0</v>
      </c>
      <c r="AJ1237">
        <v>1</v>
      </c>
      <c r="AK1237">
        <v>15</v>
      </c>
      <c r="AL1237">
        <v>8</v>
      </c>
      <c r="AM1237">
        <v>6</v>
      </c>
      <c r="AN1237">
        <v>2</v>
      </c>
      <c r="AO1237">
        <v>9</v>
      </c>
      <c r="AP1237">
        <v>6</v>
      </c>
      <c r="AQ1237">
        <v>13</v>
      </c>
      <c r="AR1237">
        <v>10</v>
      </c>
      <c r="AS1237">
        <v>54</v>
      </c>
      <c r="AT1237">
        <v>46</v>
      </c>
      <c r="AU1237">
        <v>1.51</v>
      </c>
      <c r="AV1237">
        <v>0.87</v>
      </c>
      <c r="AW1237">
        <v>2.25</v>
      </c>
      <c r="AX1237">
        <v>42</v>
      </c>
      <c r="AY1237">
        <v>75</v>
      </c>
      <c r="AZ1237">
        <v>17</v>
      </c>
      <c r="BA1237">
        <v>17</v>
      </c>
      <c r="BB1237">
        <v>17</v>
      </c>
      <c r="BC1237">
        <v>17</v>
      </c>
      <c r="BD1237">
        <v>50</v>
      </c>
      <c r="BE1237">
        <v>42</v>
      </c>
      <c r="BF1237">
        <v>100</v>
      </c>
      <c r="BG1237">
        <v>9.5</v>
      </c>
      <c r="BH1237">
        <v>4.5</v>
      </c>
      <c r="BI1237">
        <v>1.53</v>
      </c>
      <c r="BJ1237">
        <v>3.95</v>
      </c>
      <c r="BK1237">
        <v>5.95</v>
      </c>
      <c r="BL1237">
        <f>1/Table1[[#This Row],[odds_ft_home_team_win]]+1/Table1[[#This Row],[odds_ft_draw]]+1/Table1[[#This Row],[odds_ft_away_team_win]]-1</f>
        <v>7.4826555094611669E-2</v>
      </c>
      <c r="BM1237">
        <f>Table1[[#This Row],[Margin]]/3</f>
        <v>2.4942185031537223E-2</v>
      </c>
      <c r="BN1237">
        <v>1.22</v>
      </c>
      <c r="BO1237">
        <v>1.71</v>
      </c>
      <c r="BP1237">
        <v>2.8</v>
      </c>
      <c r="BQ1237">
        <v>5.15</v>
      </c>
      <c r="BR1237">
        <v>1.77</v>
      </c>
      <c r="BS1237">
        <v>1.95</v>
      </c>
      <c r="BT1237" t="s">
        <v>3802</v>
      </c>
      <c r="BU1237">
        <f>VLOOKUP(Table1[[#This Row],[Reference]],metron,11,FALSE)</f>
        <v>1.8681481481481479</v>
      </c>
      <c r="BV1237">
        <f>VLOOKUP(Table1[[#This Row],[Reference]],metron,12,FALSE)</f>
        <v>0.86851851851851847</v>
      </c>
    </row>
    <row r="1238" spans="1:74" x14ac:dyDescent="0.45">
      <c r="A1238" t="s">
        <v>5402</v>
      </c>
      <c r="B1238">
        <v>1598806800</v>
      </c>
      <c r="C1238" s="3" t="s">
        <v>4425</v>
      </c>
      <c r="D1238" t="s">
        <v>65</v>
      </c>
      <c r="E1238" t="s">
        <v>66</v>
      </c>
      <c r="F1238" t="s">
        <v>94</v>
      </c>
      <c r="G1238" t="s">
        <v>72</v>
      </c>
      <c r="H1238" t="s">
        <v>3815</v>
      </c>
      <c r="I1238">
        <f>MROUND(Table1[[#This Row],[Prob_H]]*100,2)/100</f>
        <v>0.46</v>
      </c>
      <c r="J1238">
        <f>1/Table1[[#This Row],[odds_ft_home_team_win]]-Table1[[#This Row],[Margin/3]]</f>
        <v>0.46241574031574195</v>
      </c>
      <c r="K1238">
        <f>1/Table1[[#This Row],[odds_ft_draw]]-Table1[[#This Row],[Margin/3]]</f>
        <v>0.26446593473072955</v>
      </c>
      <c r="L1238">
        <f>1/Table1[[#This Row],[odds_ft_away_team_win]]-Table1[[#This Row],[Margin/3]]</f>
        <v>0.27311832495352856</v>
      </c>
      <c r="M1238">
        <v>7</v>
      </c>
      <c r="N1238">
        <v>1.67</v>
      </c>
      <c r="O1238">
        <v>0</v>
      </c>
      <c r="P1238">
        <v>1.65</v>
      </c>
      <c r="Q1238">
        <v>0.47</v>
      </c>
      <c r="R1238" t="str" cm="1">
        <f t="array" ref="R1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8">
        <v>3</v>
      </c>
      <c r="T1238">
        <v>0</v>
      </c>
      <c r="U1238">
        <v>3</v>
      </c>
      <c r="V1238">
        <v>1</v>
      </c>
      <c r="W1238">
        <v>1</v>
      </c>
      <c r="X1238">
        <v>0</v>
      </c>
      <c r="Y1238" t="s">
        <v>4426</v>
      </c>
      <c r="AA1238">
        <v>6</v>
      </c>
      <c r="AB1238">
        <v>2</v>
      </c>
      <c r="AC1238">
        <v>4</v>
      </c>
      <c r="AD1238">
        <v>0</v>
      </c>
      <c r="AE1238">
        <v>3</v>
      </c>
      <c r="AF1238">
        <v>0</v>
      </c>
      <c r="AG1238">
        <v>2</v>
      </c>
      <c r="AH1238">
        <v>2</v>
      </c>
      <c r="AI1238">
        <v>1</v>
      </c>
      <c r="AJ1238">
        <v>2</v>
      </c>
      <c r="AK1238">
        <v>18</v>
      </c>
      <c r="AL1238">
        <v>7</v>
      </c>
      <c r="AM1238">
        <v>7</v>
      </c>
      <c r="AN1238">
        <v>2</v>
      </c>
      <c r="AO1238">
        <v>11</v>
      </c>
      <c r="AP1238">
        <v>5</v>
      </c>
      <c r="AQ1238">
        <v>14</v>
      </c>
      <c r="AR1238">
        <v>14</v>
      </c>
      <c r="AS1238">
        <v>46</v>
      </c>
      <c r="AT1238">
        <v>54</v>
      </c>
      <c r="AU1238">
        <v>1.87</v>
      </c>
      <c r="AV1238">
        <v>0.89</v>
      </c>
      <c r="AW1238">
        <v>3.25</v>
      </c>
      <c r="AX1238">
        <v>75</v>
      </c>
      <c r="AY1238">
        <v>100</v>
      </c>
      <c r="AZ1238">
        <v>67</v>
      </c>
      <c r="BA1238">
        <v>42</v>
      </c>
      <c r="BB1238">
        <v>17</v>
      </c>
      <c r="BC1238">
        <v>0</v>
      </c>
      <c r="BD1238">
        <v>84</v>
      </c>
      <c r="BE1238">
        <v>84</v>
      </c>
      <c r="BF1238">
        <v>100</v>
      </c>
      <c r="BG1238">
        <v>11.17</v>
      </c>
      <c r="BH1238">
        <v>6.67</v>
      </c>
      <c r="BI1238">
        <v>2.0499999999999998</v>
      </c>
      <c r="BJ1238">
        <v>3.45</v>
      </c>
      <c r="BK1238">
        <v>3.35</v>
      </c>
      <c r="BL1238">
        <f>1/Table1[[#This Row],[odds_ft_home_team_win]]+1/Table1[[#This Row],[odds_ft_draw]]+1/Table1[[#This Row],[odds_ft_away_team_win]]-1</f>
        <v>7.6167413199115686E-2</v>
      </c>
      <c r="BM1238">
        <f>Table1[[#This Row],[Margin]]/3</f>
        <v>2.5389137733038563E-2</v>
      </c>
      <c r="BN1238">
        <v>1.32</v>
      </c>
      <c r="BO1238">
        <v>2</v>
      </c>
      <c r="BP1238">
        <v>3.55</v>
      </c>
      <c r="BQ1238">
        <v>6.85</v>
      </c>
      <c r="BR1238">
        <v>1.8</v>
      </c>
      <c r="BS1238">
        <v>1.91</v>
      </c>
      <c r="BT1238" t="s">
        <v>3833</v>
      </c>
      <c r="BU1238">
        <f>VLOOKUP(Table1[[#This Row],[Reference]],metron,11,FALSE)</f>
        <v>1.4888836329233679</v>
      </c>
      <c r="BV1238">
        <f>VLOOKUP(Table1[[#This Row],[Reference]],metron,12,FALSE)</f>
        <v>1.0516792809839171</v>
      </c>
    </row>
    <row r="1239" spans="1:74" x14ac:dyDescent="0.45">
      <c r="A1239" t="s">
        <v>5402</v>
      </c>
      <c r="B1239">
        <v>1598832360</v>
      </c>
      <c r="C1239" s="3" t="s">
        <v>4427</v>
      </c>
      <c r="D1239" t="s">
        <v>65</v>
      </c>
      <c r="E1239" t="s">
        <v>66</v>
      </c>
      <c r="F1239" t="s">
        <v>88</v>
      </c>
      <c r="G1239" t="s">
        <v>80</v>
      </c>
      <c r="H1239" t="s">
        <v>3903</v>
      </c>
      <c r="I1239">
        <f>MROUND(Table1[[#This Row],[Prob_H]]*100,2)/100</f>
        <v>0.46</v>
      </c>
      <c r="J1239">
        <f>1/Table1[[#This Row],[odds_ft_home_team_win]]-Table1[[#This Row],[Margin/3]]</f>
        <v>0.46228838911765746</v>
      </c>
      <c r="K1239">
        <f>1/Table1[[#This Row],[odds_ft_draw]]-Table1[[#This Row],[Margin/3]]</f>
        <v>0.27751381409917997</v>
      </c>
      <c r="L1239">
        <f>1/Table1[[#This Row],[odds_ft_away_team_win]]-Table1[[#This Row],[Margin/3]]</f>
        <v>0.26019779678316263</v>
      </c>
      <c r="M1239">
        <v>7</v>
      </c>
      <c r="N1239">
        <v>2</v>
      </c>
      <c r="O1239">
        <v>0</v>
      </c>
      <c r="P1239">
        <v>2.09</v>
      </c>
      <c r="Q1239">
        <v>0.17</v>
      </c>
      <c r="R1239" t="str" cm="1">
        <f t="array" ref="R1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39">
        <v>2</v>
      </c>
      <c r="T1239">
        <v>1</v>
      </c>
      <c r="U1239">
        <v>3</v>
      </c>
      <c r="V1239">
        <v>2</v>
      </c>
      <c r="W1239">
        <v>1</v>
      </c>
      <c r="X1239">
        <v>1</v>
      </c>
      <c r="Y1239" t="s">
        <v>4428</v>
      </c>
      <c r="Z1239" t="s">
        <v>699</v>
      </c>
      <c r="AA1239">
        <v>3</v>
      </c>
      <c r="AB1239">
        <v>1</v>
      </c>
      <c r="AC1239">
        <v>2</v>
      </c>
      <c r="AD1239">
        <v>0</v>
      </c>
      <c r="AE1239">
        <v>2</v>
      </c>
      <c r="AF1239">
        <v>0</v>
      </c>
      <c r="AG1239">
        <v>1</v>
      </c>
      <c r="AH1239">
        <v>1</v>
      </c>
      <c r="AI1239">
        <v>2</v>
      </c>
      <c r="AJ1239">
        <v>0</v>
      </c>
      <c r="AK1239">
        <v>12</v>
      </c>
      <c r="AL1239">
        <v>8</v>
      </c>
      <c r="AM1239">
        <v>6</v>
      </c>
      <c r="AN1239">
        <v>2</v>
      </c>
      <c r="AO1239">
        <v>6</v>
      </c>
      <c r="AP1239">
        <v>6</v>
      </c>
      <c r="AQ1239">
        <v>12</v>
      </c>
      <c r="AR1239">
        <v>18</v>
      </c>
      <c r="AS1239">
        <v>50</v>
      </c>
      <c r="AT1239">
        <v>50</v>
      </c>
      <c r="AU1239">
        <v>1.5</v>
      </c>
      <c r="AV1239">
        <v>0.91</v>
      </c>
      <c r="AW1239">
        <v>1.67</v>
      </c>
      <c r="AX1239">
        <v>17</v>
      </c>
      <c r="AY1239">
        <v>42</v>
      </c>
      <c r="AZ1239">
        <v>17</v>
      </c>
      <c r="BA1239">
        <v>17</v>
      </c>
      <c r="BB1239">
        <v>17</v>
      </c>
      <c r="BC1239">
        <v>0</v>
      </c>
      <c r="BD1239">
        <v>75</v>
      </c>
      <c r="BE1239">
        <v>17</v>
      </c>
      <c r="BF1239">
        <v>42</v>
      </c>
      <c r="BG1239">
        <v>11</v>
      </c>
      <c r="BH1239">
        <v>5.83</v>
      </c>
      <c r="BI1239">
        <v>2.0499999999999998</v>
      </c>
      <c r="BJ1239">
        <v>3.3</v>
      </c>
      <c r="BK1239">
        <v>3.5</v>
      </c>
      <c r="BL1239">
        <f>1/Table1[[#This Row],[odds_ft_home_team_win]]+1/Table1[[#This Row],[odds_ft_draw]]+1/Table1[[#This Row],[odds_ft_away_team_win]]-1</f>
        <v>7.654946679336927E-2</v>
      </c>
      <c r="BM1239">
        <f>Table1[[#This Row],[Margin]]/3</f>
        <v>2.5516488931123089E-2</v>
      </c>
      <c r="BN1239">
        <v>1.3</v>
      </c>
      <c r="BO1239">
        <v>1.95</v>
      </c>
      <c r="BP1239">
        <v>3.4</v>
      </c>
      <c r="BQ1239">
        <v>6.6</v>
      </c>
      <c r="BR1239">
        <v>1.77</v>
      </c>
      <c r="BS1239">
        <v>1.95</v>
      </c>
      <c r="BT1239" t="s">
        <v>3817</v>
      </c>
      <c r="BU1239">
        <f>VLOOKUP(Table1[[#This Row],[Reference]],metron,11,FALSE)</f>
        <v>1.4888836329233679</v>
      </c>
      <c r="BV1239">
        <f>VLOOKUP(Table1[[#This Row],[Reference]],metron,12,FALSE)</f>
        <v>1.0516792809839171</v>
      </c>
    </row>
    <row r="1240" spans="1:74" hidden="1" x14ac:dyDescent="0.45">
      <c r="A1240" t="s">
        <v>5402</v>
      </c>
      <c r="B1240">
        <v>1598839560</v>
      </c>
      <c r="C1240" s="3" t="s">
        <v>4429</v>
      </c>
      <c r="D1240" t="s">
        <v>65</v>
      </c>
      <c r="E1240" t="s">
        <v>66</v>
      </c>
      <c r="F1240" t="s">
        <v>85</v>
      </c>
      <c r="G1240" t="s">
        <v>3788</v>
      </c>
      <c r="H1240" t="s">
        <v>3800</v>
      </c>
      <c r="I1240">
        <f>MROUND(Table1[[#This Row],[Prob_H]]*100,2)/100</f>
        <v>0.66</v>
      </c>
      <c r="J1240">
        <f>1/Table1[[#This Row],[odds_ft_home_team_win]]-Table1[[#This Row],[Margin/3]]</f>
        <v>0.65065825615211936</v>
      </c>
      <c r="K1240">
        <f>1/Table1[[#This Row],[odds_ft_draw]]-Table1[[#This Row],[Margin/3]]</f>
        <v>0.20486763794770813</v>
      </c>
      <c r="L1240">
        <f>1/Table1[[#This Row],[odds_ft_away_team_win]]-Table1[[#This Row],[Margin/3]]</f>
        <v>0.14447410590017254</v>
      </c>
      <c r="M1240">
        <v>7</v>
      </c>
      <c r="N1240">
        <v>1.67</v>
      </c>
      <c r="O1240">
        <v>0.67</v>
      </c>
      <c r="P1240">
        <v>1.79</v>
      </c>
      <c r="Q1240">
        <v>0.59</v>
      </c>
      <c r="R1240" t="str" cm="1">
        <f t="array" ref="R1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0">
        <v>2</v>
      </c>
      <c r="T1240">
        <v>1</v>
      </c>
      <c r="U1240">
        <v>3</v>
      </c>
      <c r="V1240">
        <v>1</v>
      </c>
      <c r="W1240">
        <v>0</v>
      </c>
      <c r="X1240">
        <v>1</v>
      </c>
      <c r="Y1240" t="s">
        <v>4430</v>
      </c>
      <c r="Z1240">
        <v>27</v>
      </c>
      <c r="AA1240">
        <v>10</v>
      </c>
      <c r="AB1240">
        <v>5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17</v>
      </c>
      <c r="AL1240">
        <v>14</v>
      </c>
      <c r="AM1240">
        <v>5</v>
      </c>
      <c r="AN1240">
        <v>5</v>
      </c>
      <c r="AO1240">
        <v>12</v>
      </c>
      <c r="AP1240">
        <v>9</v>
      </c>
      <c r="AQ1240">
        <v>15</v>
      </c>
      <c r="AR1240">
        <v>11</v>
      </c>
      <c r="AS1240">
        <v>46</v>
      </c>
      <c r="AT1240">
        <v>54</v>
      </c>
      <c r="AU1240">
        <v>1.71</v>
      </c>
      <c r="AV1240">
        <v>1.49</v>
      </c>
      <c r="AW1240">
        <v>3.17</v>
      </c>
      <c r="AX1240">
        <v>100</v>
      </c>
      <c r="AY1240">
        <v>100</v>
      </c>
      <c r="AZ1240">
        <v>50</v>
      </c>
      <c r="BA1240">
        <v>50</v>
      </c>
      <c r="BB1240">
        <v>17</v>
      </c>
      <c r="BC1240">
        <v>50</v>
      </c>
      <c r="BD1240">
        <v>67</v>
      </c>
      <c r="BE1240">
        <v>84</v>
      </c>
      <c r="BF1240">
        <v>100</v>
      </c>
      <c r="BG1240">
        <v>12.34</v>
      </c>
      <c r="BH1240">
        <v>6</v>
      </c>
      <c r="BI1240">
        <v>1.48</v>
      </c>
      <c r="BJ1240">
        <v>4.3499999999999996</v>
      </c>
      <c r="BK1240">
        <v>5.9</v>
      </c>
      <c r="BL1240">
        <f>1/Table1[[#This Row],[odds_ft_home_team_win]]+1/Table1[[#This Row],[odds_ft_draw]]+1/Table1[[#This Row],[odds_ft_away_team_win]]-1</f>
        <v>7.5052258570668773E-2</v>
      </c>
      <c r="BM1240">
        <f>Table1[[#This Row],[Margin]]/3</f>
        <v>2.5017419523556256E-2</v>
      </c>
      <c r="BN1240">
        <v>1.18</v>
      </c>
      <c r="BO1240">
        <v>1.59</v>
      </c>
      <c r="BP1240">
        <v>2.4500000000000002</v>
      </c>
      <c r="BQ1240">
        <v>4.3499999999999996</v>
      </c>
      <c r="BR1240">
        <v>1.69</v>
      </c>
      <c r="BS1240">
        <v>2.0499999999999998</v>
      </c>
      <c r="BT1240" t="s">
        <v>3856</v>
      </c>
      <c r="BU1240">
        <f>VLOOKUP(Table1[[#This Row],[Reference]],metron,11,FALSE)</f>
        <v>2.089675030851502</v>
      </c>
      <c r="BV1240">
        <f>VLOOKUP(Table1[[#This Row],[Reference]],metron,12,FALSE)</f>
        <v>0.8354586589880707</v>
      </c>
    </row>
    <row r="1241" spans="1:74" hidden="1" x14ac:dyDescent="0.45">
      <c r="A1241" t="s">
        <v>5402</v>
      </c>
      <c r="B1241">
        <v>1598925900</v>
      </c>
      <c r="C1241" s="3" t="s">
        <v>4431</v>
      </c>
      <c r="D1241" t="s">
        <v>65</v>
      </c>
      <c r="E1241" t="s">
        <v>66</v>
      </c>
      <c r="F1241" t="s">
        <v>81</v>
      </c>
      <c r="G1241" t="s">
        <v>93</v>
      </c>
      <c r="H1241" t="s">
        <v>3796</v>
      </c>
      <c r="I1241">
        <f>MROUND(Table1[[#This Row],[Prob_H]]*100,2)/100</f>
        <v>0.6</v>
      </c>
      <c r="J1241">
        <f>1/Table1[[#This Row],[odds_ft_home_team_win]]-Table1[[#This Row],[Margin/3]]</f>
        <v>0.59559014593339532</v>
      </c>
      <c r="K1241">
        <f>1/Table1[[#This Row],[odds_ft_draw]]-Table1[[#This Row],[Margin/3]]</f>
        <v>0.23763002824787721</v>
      </c>
      <c r="L1241">
        <f>1/Table1[[#This Row],[odds_ft_away_team_win]]-Table1[[#This Row],[Margin/3]]</f>
        <v>0.16677982581872741</v>
      </c>
      <c r="M1241">
        <v>7</v>
      </c>
      <c r="N1241">
        <v>3</v>
      </c>
      <c r="O1241">
        <v>0.67</v>
      </c>
      <c r="P1241">
        <v>2.29</v>
      </c>
      <c r="Q1241">
        <v>1.06</v>
      </c>
      <c r="R1241" t="str" cm="1">
        <f t="array" ref="R1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1">
        <v>2</v>
      </c>
      <c r="T1241">
        <v>1</v>
      </c>
      <c r="U1241">
        <v>3</v>
      </c>
      <c r="V1241">
        <v>3</v>
      </c>
      <c r="W1241">
        <v>2</v>
      </c>
      <c r="X1241">
        <v>1</v>
      </c>
      <c r="Y1241" t="s">
        <v>4432</v>
      </c>
      <c r="Z1241">
        <v>10</v>
      </c>
      <c r="AA1241">
        <v>6</v>
      </c>
      <c r="AB1241">
        <v>2</v>
      </c>
      <c r="AC1241">
        <v>2</v>
      </c>
      <c r="AD1241">
        <v>0</v>
      </c>
      <c r="AE1241">
        <v>4</v>
      </c>
      <c r="AF1241">
        <v>1</v>
      </c>
      <c r="AG1241">
        <v>1</v>
      </c>
      <c r="AH1241">
        <v>1</v>
      </c>
      <c r="AI1241">
        <v>2</v>
      </c>
      <c r="AJ1241">
        <v>3</v>
      </c>
      <c r="AK1241">
        <v>19</v>
      </c>
      <c r="AL1241">
        <v>9</v>
      </c>
      <c r="AM1241">
        <v>6</v>
      </c>
      <c r="AN1241">
        <v>2</v>
      </c>
      <c r="AO1241">
        <v>13</v>
      </c>
      <c r="AP1241">
        <v>7</v>
      </c>
      <c r="AQ1241">
        <v>15</v>
      </c>
      <c r="AR1241">
        <v>20</v>
      </c>
      <c r="AS1241">
        <v>73</v>
      </c>
      <c r="AT1241">
        <v>27</v>
      </c>
      <c r="AU1241">
        <v>2.02</v>
      </c>
      <c r="AV1241">
        <v>0.87</v>
      </c>
      <c r="AW1241">
        <v>2</v>
      </c>
      <c r="AX1241">
        <v>59</v>
      </c>
      <c r="AY1241">
        <v>59</v>
      </c>
      <c r="AZ1241">
        <v>42</v>
      </c>
      <c r="BA1241">
        <v>17</v>
      </c>
      <c r="BB1241">
        <v>0</v>
      </c>
      <c r="BC1241">
        <v>34</v>
      </c>
      <c r="BD1241">
        <v>59</v>
      </c>
      <c r="BE1241">
        <v>42</v>
      </c>
      <c r="BF1241">
        <v>67</v>
      </c>
      <c r="BG1241">
        <v>9.83</v>
      </c>
      <c r="BH1241">
        <v>4.33</v>
      </c>
      <c r="BI1241">
        <v>1.61</v>
      </c>
      <c r="BJ1241">
        <v>3.8</v>
      </c>
      <c r="BK1241">
        <v>5.2</v>
      </c>
      <c r="BL1241">
        <f>1/Table1[[#This Row],[odds_ft_home_team_win]]+1/Table1[[#This Row],[odds_ft_draw]]+1/Table1[[#This Row],[odds_ft_away_team_win]]-1</f>
        <v>7.6583599466894636E-2</v>
      </c>
      <c r="BM1241">
        <f>Table1[[#This Row],[Margin]]/3</f>
        <v>2.5527866488964879E-2</v>
      </c>
      <c r="BN1241">
        <v>1.23</v>
      </c>
      <c r="BO1241">
        <v>1.74</v>
      </c>
      <c r="BP1241">
        <v>2.9</v>
      </c>
      <c r="BQ1241">
        <v>5.35</v>
      </c>
      <c r="BR1241">
        <v>1.74</v>
      </c>
      <c r="BS1241">
        <v>2</v>
      </c>
      <c r="BT1241" t="s">
        <v>109</v>
      </c>
      <c r="BU1241">
        <f>VLOOKUP(Table1[[#This Row],[Reference]],metron,11,FALSE)</f>
        <v>1.841836734693878</v>
      </c>
      <c r="BV1241">
        <f>VLOOKUP(Table1[[#This Row],[Reference]],metron,12,FALSE)</f>
        <v>0.88917233560090703</v>
      </c>
    </row>
    <row r="1242" spans="1:74" x14ac:dyDescent="0.45">
      <c r="A1242" t="s">
        <v>5401</v>
      </c>
      <c r="B1242">
        <v>1613703600</v>
      </c>
      <c r="C1242" s="3" t="s">
        <v>4683</v>
      </c>
      <c r="D1242" t="s">
        <v>65</v>
      </c>
      <c r="E1242" t="s">
        <v>66</v>
      </c>
      <c r="F1242" t="s">
        <v>3792</v>
      </c>
      <c r="G1242" t="s">
        <v>88</v>
      </c>
      <c r="H1242" t="s">
        <v>3796</v>
      </c>
      <c r="I1242">
        <f>MROUND(Table1[[#This Row],[Prob_H]]*100,2)/100</f>
        <v>0.32</v>
      </c>
      <c r="J1242">
        <f>1/Table1[[#This Row],[odds_ft_home_team_win]]-Table1[[#This Row],[Margin/3]]</f>
        <v>0.31703102697017504</v>
      </c>
      <c r="K1242">
        <f>1/Table1[[#This Row],[odds_ft_draw]]-Table1[[#This Row],[Margin/3]]</f>
        <v>0.26632108782210201</v>
      </c>
      <c r="L1242">
        <f>1/Table1[[#This Row],[odds_ft_away_team_win]]-Table1[[#This Row],[Margin/3]]</f>
        <v>0.41664788520772289</v>
      </c>
      <c r="M1242">
        <v>7</v>
      </c>
      <c r="N1242">
        <v>1.0900000000000001</v>
      </c>
      <c r="O1242">
        <v>0.91</v>
      </c>
      <c r="P1242">
        <v>1</v>
      </c>
      <c r="Q1242">
        <v>0.8</v>
      </c>
      <c r="R1242" t="str" cm="1">
        <f t="array" ref="R1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0</v>
      </c>
      <c r="Y1242">
        <v>15</v>
      </c>
      <c r="AA1242">
        <v>3</v>
      </c>
      <c r="AB1242">
        <v>5</v>
      </c>
      <c r="AC1242">
        <v>3</v>
      </c>
      <c r="AD1242">
        <v>1</v>
      </c>
      <c r="AE1242">
        <v>5</v>
      </c>
      <c r="AF1242">
        <v>1</v>
      </c>
      <c r="AG1242">
        <v>1</v>
      </c>
      <c r="AH1242">
        <v>3</v>
      </c>
      <c r="AI1242">
        <v>2</v>
      </c>
      <c r="AJ1242">
        <v>4</v>
      </c>
      <c r="AK1242">
        <v>6</v>
      </c>
      <c r="AL1242">
        <v>13</v>
      </c>
      <c r="AM1242">
        <v>3</v>
      </c>
      <c r="AN1242">
        <v>2</v>
      </c>
      <c r="AO1242">
        <v>3</v>
      </c>
      <c r="AP1242">
        <v>11</v>
      </c>
      <c r="AQ1242">
        <v>22</v>
      </c>
      <c r="AR1242">
        <v>10</v>
      </c>
      <c r="AS1242">
        <v>35</v>
      </c>
      <c r="AT1242">
        <v>65</v>
      </c>
      <c r="AU1242">
        <v>0.83</v>
      </c>
      <c r="AV1242">
        <v>1.31</v>
      </c>
      <c r="AW1242">
        <v>2.82</v>
      </c>
      <c r="AX1242">
        <v>73</v>
      </c>
      <c r="AY1242">
        <v>96</v>
      </c>
      <c r="AZ1242">
        <v>59</v>
      </c>
      <c r="BA1242">
        <v>27</v>
      </c>
      <c r="BB1242">
        <v>5</v>
      </c>
      <c r="BC1242">
        <v>46</v>
      </c>
      <c r="BD1242">
        <v>91</v>
      </c>
      <c r="BE1242">
        <v>36</v>
      </c>
      <c r="BF1242">
        <v>78</v>
      </c>
      <c r="BG1242">
        <v>10.64</v>
      </c>
      <c r="BH1242">
        <v>4.7300000000000004</v>
      </c>
      <c r="BI1242">
        <v>2.9</v>
      </c>
      <c r="BJ1242">
        <v>3.4</v>
      </c>
      <c r="BK1242">
        <v>2.25</v>
      </c>
      <c r="BL1242">
        <f>1/Table1[[#This Row],[odds_ft_home_team_win]]+1/Table1[[#This Row],[odds_ft_draw]]+1/Table1[[#This Row],[odds_ft_away_team_win]]-1</f>
        <v>8.3389677710164589E-2</v>
      </c>
      <c r="BM1242">
        <f>Table1[[#This Row],[Margin]]/3</f>
        <v>2.779655923672153E-2</v>
      </c>
      <c r="BN1242">
        <v>1.24</v>
      </c>
      <c r="BO1242">
        <v>1.86</v>
      </c>
      <c r="BP1242">
        <v>2.9</v>
      </c>
      <c r="BQ1242">
        <v>6</v>
      </c>
      <c r="BR1242">
        <v>1.8</v>
      </c>
      <c r="BS1242">
        <v>2</v>
      </c>
      <c r="BT1242" t="s">
        <v>3795</v>
      </c>
      <c r="BU1242">
        <f>VLOOKUP(Table1[[#This Row],[Reference]],metron,11,FALSE)</f>
        <v>1.210167055864918</v>
      </c>
      <c r="BV1242">
        <f>VLOOKUP(Table1[[#This Row],[Reference]],metron,12,FALSE)</f>
        <v>1.3211783725525419</v>
      </c>
    </row>
    <row r="1243" spans="1:74" hidden="1" x14ac:dyDescent="0.45">
      <c r="A1243" t="s">
        <v>5401</v>
      </c>
      <c r="B1243">
        <v>1613784600</v>
      </c>
      <c r="C1243" s="3" t="s">
        <v>4684</v>
      </c>
      <c r="D1243" t="s">
        <v>65</v>
      </c>
      <c r="E1243" t="s">
        <v>66</v>
      </c>
      <c r="F1243" t="s">
        <v>2218</v>
      </c>
      <c r="G1243" t="s">
        <v>85</v>
      </c>
      <c r="H1243" t="s">
        <v>3784</v>
      </c>
      <c r="I1243">
        <f>MROUND(Table1[[#This Row],[Prob_H]]*100,2)/100</f>
        <v>0.2</v>
      </c>
      <c r="J1243">
        <f>1/Table1[[#This Row],[odds_ft_home_team_win]]-Table1[[#This Row],[Margin/3]]</f>
        <v>0.19679380873410726</v>
      </c>
      <c r="K1243">
        <f>1/Table1[[#This Row],[odds_ft_draw]]-Table1[[#This Row],[Margin/3]]</f>
        <v>0.27307904919845222</v>
      </c>
      <c r="L1243">
        <f>1/Table1[[#This Row],[odds_ft_away_team_win]]-Table1[[#This Row],[Margin/3]]</f>
        <v>0.5301271420674406</v>
      </c>
      <c r="M1243">
        <v>7</v>
      </c>
      <c r="N1243">
        <v>1.45</v>
      </c>
      <c r="O1243">
        <v>1.5</v>
      </c>
      <c r="P1243">
        <v>1.29</v>
      </c>
      <c r="Q1243">
        <v>1.39</v>
      </c>
      <c r="R1243" t="str" cm="1">
        <f t="array" ref="R1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43">
        <v>1</v>
      </c>
      <c r="T1243">
        <v>1</v>
      </c>
      <c r="U1243">
        <v>2</v>
      </c>
      <c r="V1243">
        <v>1</v>
      </c>
      <c r="W1243">
        <v>0</v>
      </c>
      <c r="X1243">
        <v>1</v>
      </c>
      <c r="Y1243">
        <v>80</v>
      </c>
      <c r="Z1243">
        <v>36</v>
      </c>
      <c r="AA1243">
        <v>3</v>
      </c>
      <c r="AB1243">
        <v>6</v>
      </c>
      <c r="AC1243">
        <v>1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14</v>
      </c>
      <c r="AL1243">
        <v>12</v>
      </c>
      <c r="AM1243">
        <v>6</v>
      </c>
      <c r="AN1243">
        <v>4</v>
      </c>
      <c r="AO1243">
        <v>8</v>
      </c>
      <c r="AP1243">
        <v>8</v>
      </c>
      <c r="AQ1243">
        <v>10</v>
      </c>
      <c r="AR1243">
        <v>12</v>
      </c>
      <c r="AS1243">
        <v>49</v>
      </c>
      <c r="AT1243">
        <v>51</v>
      </c>
      <c r="AU1243">
        <v>1.49</v>
      </c>
      <c r="AV1243">
        <v>1.4</v>
      </c>
      <c r="AW1243">
        <v>2.2999999999999998</v>
      </c>
      <c r="AX1243">
        <v>52</v>
      </c>
      <c r="AY1243">
        <v>74</v>
      </c>
      <c r="AZ1243">
        <v>43</v>
      </c>
      <c r="BA1243">
        <v>13</v>
      </c>
      <c r="BB1243">
        <v>5</v>
      </c>
      <c r="BC1243">
        <v>35</v>
      </c>
      <c r="BD1243">
        <v>75</v>
      </c>
      <c r="BE1243">
        <v>26</v>
      </c>
      <c r="BF1243">
        <v>74</v>
      </c>
      <c r="BG1243">
        <v>8.92</v>
      </c>
      <c r="BH1243">
        <v>5.16</v>
      </c>
      <c r="BI1243">
        <v>4.5</v>
      </c>
      <c r="BJ1243">
        <v>3.35</v>
      </c>
      <c r="BK1243">
        <v>1.8</v>
      </c>
      <c r="BL1243">
        <f>1/Table1[[#This Row],[odds_ft_home_team_win]]+1/Table1[[#This Row],[odds_ft_draw]]+1/Table1[[#This Row],[odds_ft_away_team_win]]-1</f>
        <v>7.6285240464344817E-2</v>
      </c>
      <c r="BM1243">
        <f>Table1[[#This Row],[Margin]]/3</f>
        <v>2.5428413488114938E-2</v>
      </c>
      <c r="BN1243">
        <v>1.39</v>
      </c>
      <c r="BO1243">
        <v>2.1</v>
      </c>
      <c r="BP1243">
        <v>3.45</v>
      </c>
      <c r="BQ1243">
        <v>6</v>
      </c>
      <c r="BR1243">
        <v>1.91</v>
      </c>
      <c r="BS1243">
        <v>1.83</v>
      </c>
      <c r="BT1243" t="s">
        <v>3809</v>
      </c>
      <c r="BU1243">
        <f>VLOOKUP(Table1[[#This Row],[Reference]],metron,11,FALSE)</f>
        <v>1.0101010101010099</v>
      </c>
      <c r="BV1243">
        <f>VLOOKUP(Table1[[#This Row],[Reference]],metron,12,FALSE)</f>
        <v>1.696408529741863</v>
      </c>
    </row>
    <row r="1244" spans="1:74" hidden="1" x14ac:dyDescent="0.45">
      <c r="A1244" t="s">
        <v>5411</v>
      </c>
      <c r="B1244">
        <v>1457224200</v>
      </c>
      <c r="C1244" s="3" t="s">
        <v>2050</v>
      </c>
      <c r="D1244" t="s">
        <v>65</v>
      </c>
      <c r="E1244" t="s">
        <v>66</v>
      </c>
      <c r="F1244" t="s">
        <v>80</v>
      </c>
      <c r="G1244" t="s">
        <v>98</v>
      </c>
      <c r="H1244" t="s">
        <v>66</v>
      </c>
      <c r="I1244" t="e">
        <f>MROUND(Table1[[#This Row],[Prob_H]]*100,2)/100</f>
        <v>#DIV/0!</v>
      </c>
      <c r="J1244" t="e">
        <f>1/Table1[[#This Row],[odds_ft_home_team_win]]-Table1[[#This Row],[Margin/3]]</f>
        <v>#DIV/0!</v>
      </c>
      <c r="K1244" t="e">
        <f>1/Table1[[#This Row],[odds_ft_draw]]-Table1[[#This Row],[Margin/3]]</f>
        <v>#DIV/0!</v>
      </c>
      <c r="L1244" t="e">
        <f>1/Table1[[#This Row],[odds_ft_away_team_win]]-Table1[[#This Row],[Margin/3]]</f>
        <v>#DIV/0!</v>
      </c>
      <c r="M1244">
        <v>9</v>
      </c>
      <c r="N1244">
        <v>1.67</v>
      </c>
      <c r="O1244">
        <v>0.75</v>
      </c>
      <c r="P1244">
        <v>1.65</v>
      </c>
      <c r="Q1244">
        <v>1.22</v>
      </c>
      <c r="R1244" t="str" cm="1">
        <f t="array" ref="R1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4">
        <v>0</v>
      </c>
      <c r="T1244">
        <v>2</v>
      </c>
      <c r="U1244">
        <v>2</v>
      </c>
      <c r="V1244">
        <v>1</v>
      </c>
      <c r="W1244">
        <v>0</v>
      </c>
      <c r="X1244">
        <v>1</v>
      </c>
      <c r="Z1244" t="s">
        <v>2051</v>
      </c>
      <c r="AA1244">
        <v>2</v>
      </c>
      <c r="AB1244">
        <v>4</v>
      </c>
      <c r="AC1244">
        <v>1</v>
      </c>
      <c r="AD1244">
        <v>0</v>
      </c>
      <c r="AE1244">
        <v>2</v>
      </c>
      <c r="AF1244">
        <v>0</v>
      </c>
      <c r="AG1244">
        <v>0</v>
      </c>
      <c r="AH1244">
        <v>1</v>
      </c>
      <c r="AI1244">
        <v>0</v>
      </c>
      <c r="AJ1244">
        <v>2</v>
      </c>
      <c r="AK1244">
        <v>6</v>
      </c>
      <c r="AL1244">
        <v>9</v>
      </c>
      <c r="AM1244">
        <v>3</v>
      </c>
      <c r="AN1244">
        <v>3</v>
      </c>
      <c r="AO1244">
        <v>3</v>
      </c>
      <c r="AP1244">
        <v>6</v>
      </c>
      <c r="AQ1244">
        <v>9</v>
      </c>
      <c r="AR1244">
        <v>13</v>
      </c>
      <c r="AS1244">
        <v>36</v>
      </c>
      <c r="AT1244">
        <v>64</v>
      </c>
      <c r="AU1244">
        <v>0</v>
      </c>
      <c r="AV1244">
        <v>0</v>
      </c>
      <c r="AW1244">
        <v>2.71</v>
      </c>
      <c r="AX1244">
        <v>63</v>
      </c>
      <c r="AY1244">
        <v>79</v>
      </c>
      <c r="AZ1244">
        <v>63</v>
      </c>
      <c r="BA1244">
        <v>25</v>
      </c>
      <c r="BB1244">
        <v>4</v>
      </c>
      <c r="BC1244">
        <v>55</v>
      </c>
      <c r="BD1244">
        <v>79</v>
      </c>
      <c r="BE1244">
        <v>38</v>
      </c>
      <c r="BF1244">
        <v>75</v>
      </c>
      <c r="BG1244">
        <v>9.75</v>
      </c>
      <c r="BH1244">
        <v>5</v>
      </c>
      <c r="BI1244">
        <v>0</v>
      </c>
      <c r="BJ1244">
        <v>0</v>
      </c>
      <c r="BK1244">
        <v>0</v>
      </c>
      <c r="BL1244" t="e">
        <f>1/Table1[[#This Row],[odds_ft_home_team_win]]+1/Table1[[#This Row],[odds_ft_draw]]+1/Table1[[#This Row],[odds_ft_away_team_win]]-1</f>
        <v>#DIV/0!</v>
      </c>
      <c r="BM1244" t="e">
        <f>Table1[[#This Row],[Margin]]/3</f>
        <v>#DIV/0!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 t="s">
        <v>83</v>
      </c>
      <c r="BU1244" t="e">
        <f>VLOOKUP(Table1[[#This Row],[Reference]],metron,11,FALSE)</f>
        <v>#DIV/0!</v>
      </c>
      <c r="BV1244" t="e">
        <f>VLOOKUP(Table1[[#This Row],[Reference]],metron,12,FALSE)</f>
        <v>#DIV/0!</v>
      </c>
    </row>
    <row r="1245" spans="1:74" x14ac:dyDescent="0.45">
      <c r="A1245" t="s">
        <v>5401</v>
      </c>
      <c r="B1245">
        <v>1613791800</v>
      </c>
      <c r="C1245" s="3" t="s">
        <v>4685</v>
      </c>
      <c r="D1245" t="s">
        <v>65</v>
      </c>
      <c r="E1245" t="s">
        <v>66</v>
      </c>
      <c r="F1245" t="s">
        <v>3788</v>
      </c>
      <c r="G1245" t="s">
        <v>4346</v>
      </c>
      <c r="H1245" t="s">
        <v>3819</v>
      </c>
      <c r="I1245">
        <f>MROUND(Table1[[#This Row],[Prob_H]]*100,2)/100</f>
        <v>0.44</v>
      </c>
      <c r="J1245">
        <f>1/Table1[[#This Row],[odds_ft_home_team_win]]-Table1[[#This Row],[Margin/3]]</f>
        <v>0.43814276605372487</v>
      </c>
      <c r="K1245">
        <f>1/Table1[[#This Row],[odds_ft_draw]]-Table1[[#This Row],[Margin/3]]</f>
        <v>0.30019231560327447</v>
      </c>
      <c r="L1245">
        <f>1/Table1[[#This Row],[odds_ft_away_team_win]]-Table1[[#This Row],[Margin/3]]</f>
        <v>0.26166491834300049</v>
      </c>
      <c r="M1245">
        <v>7</v>
      </c>
      <c r="N1245">
        <v>1.4</v>
      </c>
      <c r="O1245">
        <v>0.45</v>
      </c>
      <c r="P1245">
        <v>1.41</v>
      </c>
      <c r="Q1245">
        <v>0.65</v>
      </c>
      <c r="R1245" t="str" cm="1">
        <f t="array" ref="R1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5">
        <v>1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53</v>
      </c>
      <c r="AA1245">
        <v>0</v>
      </c>
      <c r="AB1245">
        <v>1</v>
      </c>
      <c r="AC1245">
        <v>1</v>
      </c>
      <c r="AD1245">
        <v>0</v>
      </c>
      <c r="AE1245">
        <v>2</v>
      </c>
      <c r="AF1245">
        <v>0</v>
      </c>
      <c r="AG1245">
        <v>0</v>
      </c>
      <c r="AH1245">
        <v>1</v>
      </c>
      <c r="AI1245">
        <v>0</v>
      </c>
      <c r="AJ1245">
        <v>2</v>
      </c>
      <c r="AK1245">
        <v>5</v>
      </c>
      <c r="AL1245">
        <v>9</v>
      </c>
      <c r="AM1245">
        <v>2</v>
      </c>
      <c r="AN1245">
        <v>5</v>
      </c>
      <c r="AO1245">
        <v>3</v>
      </c>
      <c r="AP1245">
        <v>4</v>
      </c>
      <c r="AQ1245">
        <v>19</v>
      </c>
      <c r="AR1245">
        <v>13</v>
      </c>
      <c r="AS1245">
        <v>55</v>
      </c>
      <c r="AT1245">
        <v>45</v>
      </c>
      <c r="AU1245">
        <v>0.74</v>
      </c>
      <c r="AV1245">
        <v>1.21</v>
      </c>
      <c r="AW1245">
        <v>2.38</v>
      </c>
      <c r="AX1245">
        <v>47</v>
      </c>
      <c r="AY1245">
        <v>66</v>
      </c>
      <c r="AZ1245">
        <v>37</v>
      </c>
      <c r="BA1245">
        <v>23</v>
      </c>
      <c r="BB1245">
        <v>14</v>
      </c>
      <c r="BC1245">
        <v>18</v>
      </c>
      <c r="BD1245">
        <v>48</v>
      </c>
      <c r="BE1245">
        <v>47</v>
      </c>
      <c r="BF1245">
        <v>67</v>
      </c>
      <c r="BG1245">
        <v>9.0500000000000007</v>
      </c>
      <c r="BH1245">
        <v>4.37</v>
      </c>
      <c r="BI1245">
        <v>2.2200000000000002</v>
      </c>
      <c r="BJ1245">
        <v>3.2</v>
      </c>
      <c r="BK1245">
        <v>3.65</v>
      </c>
      <c r="BL1245">
        <f>1/Table1[[#This Row],[odds_ft_home_team_win]]+1/Table1[[#This Row],[odds_ft_draw]]+1/Table1[[#This Row],[odds_ft_away_team_win]]-1</f>
        <v>3.6923053190176525E-2</v>
      </c>
      <c r="BM1245">
        <f>Table1[[#This Row],[Margin]]/3</f>
        <v>1.2307684396725508E-2</v>
      </c>
      <c r="BN1245">
        <v>1.36</v>
      </c>
      <c r="BO1245">
        <v>2</v>
      </c>
      <c r="BP1245">
        <v>3.3</v>
      </c>
      <c r="BQ1245">
        <v>5.75</v>
      </c>
      <c r="BR1245">
        <v>1.87</v>
      </c>
      <c r="BS1245">
        <v>1.91</v>
      </c>
      <c r="BT1245" t="s">
        <v>3860</v>
      </c>
      <c r="BU1245">
        <f>VLOOKUP(Table1[[#This Row],[Reference]],metron,11,FALSE)</f>
        <v>1.4140979689366791</v>
      </c>
      <c r="BV1245">
        <f>VLOOKUP(Table1[[#This Row],[Reference]],metron,12,FALSE)</f>
        <v>1.0666666666666671</v>
      </c>
    </row>
    <row r="1246" spans="1:74" x14ac:dyDescent="0.45">
      <c r="A1246" t="s">
        <v>5401</v>
      </c>
      <c r="B1246">
        <v>1613869200</v>
      </c>
      <c r="C1246" s="3" t="s">
        <v>4686</v>
      </c>
      <c r="D1246" t="s">
        <v>65</v>
      </c>
      <c r="E1246" t="s">
        <v>66</v>
      </c>
      <c r="F1246" t="s">
        <v>77</v>
      </c>
      <c r="G1246" t="s">
        <v>97</v>
      </c>
      <c r="H1246" t="s">
        <v>3839</v>
      </c>
      <c r="I1246">
        <f>MROUND(Table1[[#This Row],[Prob_H]]*100,2)/100</f>
        <v>0.56000000000000005</v>
      </c>
      <c r="J1246">
        <f>1/Table1[[#This Row],[odds_ft_home_team_win]]-Table1[[#This Row],[Margin/3]]</f>
        <v>0.55189082161212533</v>
      </c>
      <c r="K1246">
        <f>1/Table1[[#This Row],[odds_ft_draw]]-Table1[[#This Row],[Margin/3]]</f>
        <v>0.25115078067369051</v>
      </c>
      <c r="L1246">
        <f>1/Table1[[#This Row],[odds_ft_away_team_win]]-Table1[[#This Row],[Margin/3]]</f>
        <v>0.19695839771418425</v>
      </c>
      <c r="M1246">
        <v>7</v>
      </c>
      <c r="N1246">
        <v>1.83</v>
      </c>
      <c r="O1246">
        <v>0.5</v>
      </c>
      <c r="P1246">
        <v>2.1800000000000002</v>
      </c>
      <c r="Q1246">
        <v>0.55000000000000004</v>
      </c>
      <c r="R1246" t="str" cm="1">
        <f t="array" ref="R1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46">
        <v>3</v>
      </c>
      <c r="T1246">
        <v>2</v>
      </c>
      <c r="U1246">
        <v>5</v>
      </c>
      <c r="V1246">
        <v>4</v>
      </c>
      <c r="W1246">
        <v>2</v>
      </c>
      <c r="X1246">
        <v>2</v>
      </c>
      <c r="Y1246" t="s">
        <v>4687</v>
      </c>
      <c r="Z1246" t="s">
        <v>4688</v>
      </c>
      <c r="AA1246">
        <v>2</v>
      </c>
      <c r="AB1246">
        <v>1</v>
      </c>
      <c r="AC1246">
        <v>1</v>
      </c>
      <c r="AD1246">
        <v>0</v>
      </c>
      <c r="AE1246">
        <v>4</v>
      </c>
      <c r="AF1246">
        <v>0</v>
      </c>
      <c r="AG1246">
        <v>1</v>
      </c>
      <c r="AH1246">
        <v>0</v>
      </c>
      <c r="AI1246">
        <v>1</v>
      </c>
      <c r="AJ1246">
        <v>3</v>
      </c>
      <c r="AK1246">
        <v>15</v>
      </c>
      <c r="AL1246">
        <v>11</v>
      </c>
      <c r="AM1246">
        <v>4</v>
      </c>
      <c r="AN1246">
        <v>3</v>
      </c>
      <c r="AO1246">
        <v>11</v>
      </c>
      <c r="AP1246">
        <v>8</v>
      </c>
      <c r="AQ1246">
        <v>7</v>
      </c>
      <c r="AR1246">
        <v>17</v>
      </c>
      <c r="AS1246">
        <v>41</v>
      </c>
      <c r="AT1246">
        <v>59</v>
      </c>
      <c r="AU1246">
        <v>1.51</v>
      </c>
      <c r="AV1246">
        <v>1.21</v>
      </c>
      <c r="AW1246">
        <v>2.8</v>
      </c>
      <c r="AX1246">
        <v>54</v>
      </c>
      <c r="AY1246">
        <v>75</v>
      </c>
      <c r="AZ1246">
        <v>55</v>
      </c>
      <c r="BA1246">
        <v>34</v>
      </c>
      <c r="BB1246">
        <v>25</v>
      </c>
      <c r="BC1246">
        <v>54</v>
      </c>
      <c r="BD1246">
        <v>71</v>
      </c>
      <c r="BE1246">
        <v>33</v>
      </c>
      <c r="BF1246">
        <v>75</v>
      </c>
      <c r="BG1246">
        <v>11.58</v>
      </c>
      <c r="BH1246">
        <v>4.41</v>
      </c>
      <c r="BI1246">
        <v>1.74</v>
      </c>
      <c r="BJ1246">
        <v>3.65</v>
      </c>
      <c r="BK1246">
        <v>4.55</v>
      </c>
      <c r="BL1246">
        <f>1/Table1[[#This Row],[odds_ft_home_team_win]]+1/Table1[[#This Row],[odds_ft_draw]]+1/Table1[[#This Row],[odds_ft_away_team_win]]-1</f>
        <v>6.8465466198106562E-2</v>
      </c>
      <c r="BM1246">
        <f>Table1[[#This Row],[Margin]]/3</f>
        <v>2.2821822066035519E-2</v>
      </c>
      <c r="BN1246">
        <v>1.31</v>
      </c>
      <c r="BO1246">
        <v>1.8</v>
      </c>
      <c r="BP1246">
        <v>2.85</v>
      </c>
      <c r="BQ1246">
        <v>4.9000000000000004</v>
      </c>
      <c r="BR1246">
        <v>1.8</v>
      </c>
      <c r="BS1246">
        <v>1.95</v>
      </c>
      <c r="BT1246" t="s">
        <v>3802</v>
      </c>
      <c r="BU1246">
        <f>VLOOKUP(Table1[[#This Row],[Reference]],metron,11,FALSE)</f>
        <v>1.7546812539448771</v>
      </c>
      <c r="BV1246">
        <f>VLOOKUP(Table1[[#This Row],[Reference]],metron,12,FALSE)</f>
        <v>0.93456764148958549</v>
      </c>
    </row>
    <row r="1247" spans="1:74" hidden="1" x14ac:dyDescent="0.45">
      <c r="A1247" t="s">
        <v>5401</v>
      </c>
      <c r="B1247">
        <v>1613876400</v>
      </c>
      <c r="C1247" s="3" t="s">
        <v>4689</v>
      </c>
      <c r="D1247" t="s">
        <v>65</v>
      </c>
      <c r="E1247" t="s">
        <v>66</v>
      </c>
      <c r="F1247" t="s">
        <v>93</v>
      </c>
      <c r="G1247" t="s">
        <v>86</v>
      </c>
      <c r="H1247" t="s">
        <v>3903</v>
      </c>
      <c r="I1247">
        <f>MROUND(Table1[[#This Row],[Prob_H]]*100,2)/100</f>
        <v>0.36</v>
      </c>
      <c r="J1247">
        <f>1/Table1[[#This Row],[odds_ft_home_team_win]]-Table1[[#This Row],[Margin/3]]</f>
        <v>0.36852256001624123</v>
      </c>
      <c r="K1247">
        <f>1/Table1[[#This Row],[odds_ft_draw]]-Table1[[#This Row],[Margin/3]]</f>
        <v>0.30423454973015956</v>
      </c>
      <c r="L1247">
        <f>1/Table1[[#This Row],[odds_ft_away_team_win]]-Table1[[#This Row],[Margin/3]]</f>
        <v>0.32724289025359926</v>
      </c>
      <c r="M1247">
        <v>7</v>
      </c>
      <c r="N1247">
        <v>0.73</v>
      </c>
      <c r="O1247">
        <v>1.18</v>
      </c>
      <c r="P1247">
        <v>1.21</v>
      </c>
      <c r="Q1247">
        <v>1.63</v>
      </c>
      <c r="R1247" t="str" cm="1">
        <f t="array" ref="R1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7">
        <v>0</v>
      </c>
      <c r="T1247">
        <v>2</v>
      </c>
      <c r="U1247">
        <v>2</v>
      </c>
      <c r="V1247">
        <v>1</v>
      </c>
      <c r="W1247">
        <v>0</v>
      </c>
      <c r="X1247">
        <v>1</v>
      </c>
      <c r="Z1247" t="s">
        <v>2879</v>
      </c>
      <c r="AA1247">
        <v>6</v>
      </c>
      <c r="AB1247">
        <v>4</v>
      </c>
      <c r="AC1247">
        <v>2</v>
      </c>
      <c r="AD1247">
        <v>1</v>
      </c>
      <c r="AE1247">
        <v>4</v>
      </c>
      <c r="AF1247">
        <v>0</v>
      </c>
      <c r="AG1247">
        <v>2</v>
      </c>
      <c r="AH1247">
        <v>1</v>
      </c>
      <c r="AI1247">
        <v>1</v>
      </c>
      <c r="AJ1247">
        <v>3</v>
      </c>
      <c r="AK1247">
        <v>10</v>
      </c>
      <c r="AL1247">
        <v>8</v>
      </c>
      <c r="AM1247">
        <v>0</v>
      </c>
      <c r="AN1247">
        <v>3</v>
      </c>
      <c r="AO1247">
        <v>10</v>
      </c>
      <c r="AP1247">
        <v>5</v>
      </c>
      <c r="AQ1247">
        <v>14</v>
      </c>
      <c r="AR1247">
        <v>16</v>
      </c>
      <c r="AS1247">
        <v>41</v>
      </c>
      <c r="AT1247">
        <v>59</v>
      </c>
      <c r="AU1247">
        <v>0.9</v>
      </c>
      <c r="AV1247">
        <v>0.87</v>
      </c>
      <c r="AW1247">
        <v>2.19</v>
      </c>
      <c r="AX1247">
        <v>55</v>
      </c>
      <c r="AY1247">
        <v>64</v>
      </c>
      <c r="AZ1247">
        <v>32</v>
      </c>
      <c r="BA1247">
        <v>14</v>
      </c>
      <c r="BB1247">
        <v>14</v>
      </c>
      <c r="BC1247">
        <v>23</v>
      </c>
      <c r="BD1247">
        <v>69</v>
      </c>
      <c r="BE1247">
        <v>23</v>
      </c>
      <c r="BF1247">
        <v>78</v>
      </c>
      <c r="BG1247">
        <v>10.45</v>
      </c>
      <c r="BH1247">
        <v>4.7300000000000004</v>
      </c>
      <c r="BI1247">
        <v>2.5499999999999998</v>
      </c>
      <c r="BJ1247">
        <v>3.05</v>
      </c>
      <c r="BK1247">
        <v>2.85</v>
      </c>
      <c r="BL1247">
        <f>1/Table1[[#This Row],[odds_ft_home_team_win]]+1/Table1[[#This Row],[odds_ft_draw]]+1/Table1[[#This Row],[odds_ft_away_team_win]]-1</f>
        <v>7.0902908186570635E-2</v>
      </c>
      <c r="BM1247">
        <f>Table1[[#This Row],[Margin]]/3</f>
        <v>2.3634302728856877E-2</v>
      </c>
      <c r="BN1247">
        <v>1.5</v>
      </c>
      <c r="BO1247">
        <v>2.2999999999999998</v>
      </c>
      <c r="BP1247">
        <v>3.85</v>
      </c>
      <c r="BQ1247">
        <v>7.25</v>
      </c>
      <c r="BR1247">
        <v>2.0499999999999998</v>
      </c>
      <c r="BS1247">
        <v>1.74</v>
      </c>
      <c r="BT1247" t="s">
        <v>3790</v>
      </c>
      <c r="BU1247">
        <f>VLOOKUP(Table1[[#This Row],[Reference]],metron,11,FALSE)</f>
        <v>1.269326094653606</v>
      </c>
      <c r="BV1247">
        <f>VLOOKUP(Table1[[#This Row],[Reference]],metron,12,FALSE)</f>
        <v>1.2417089578661631</v>
      </c>
    </row>
    <row r="1248" spans="1:74" x14ac:dyDescent="0.45">
      <c r="A1248" t="s">
        <v>5401</v>
      </c>
      <c r="B1248">
        <v>1613930400</v>
      </c>
      <c r="C1248" s="3" t="s">
        <v>4690</v>
      </c>
      <c r="D1248" t="s">
        <v>65</v>
      </c>
      <c r="E1248" t="s">
        <v>66</v>
      </c>
      <c r="F1248" t="s">
        <v>94</v>
      </c>
      <c r="G1248" t="s">
        <v>81</v>
      </c>
      <c r="H1248" t="s">
        <v>3811</v>
      </c>
      <c r="I1248">
        <f>MROUND(Table1[[#This Row],[Prob_H]]*100,2)/100</f>
        <v>0.26</v>
      </c>
      <c r="J1248">
        <f>1/Table1[[#This Row],[odds_ft_home_team_win]]-Table1[[#This Row],[Margin/3]]</f>
        <v>0.2605244996549344</v>
      </c>
      <c r="K1248">
        <f>1/Table1[[#This Row],[odds_ft_draw]]-Table1[[#This Row],[Margin/3]]</f>
        <v>0.26466528640441683</v>
      </c>
      <c r="L1248">
        <f>1/Table1[[#This Row],[odds_ft_away_team_win]]-Table1[[#This Row],[Margin/3]]</f>
        <v>0.47481021394064871</v>
      </c>
      <c r="M1248">
        <v>7</v>
      </c>
      <c r="N1248">
        <v>2</v>
      </c>
      <c r="O1248">
        <v>1.43</v>
      </c>
      <c r="P1248">
        <v>1.65</v>
      </c>
      <c r="Q1248">
        <v>1.5</v>
      </c>
      <c r="R1248" t="str" cm="1">
        <f t="array" ref="R1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0</v>
      </c>
      <c r="Z1248">
        <v>68</v>
      </c>
      <c r="AA1248">
        <v>5</v>
      </c>
      <c r="AB1248">
        <v>5</v>
      </c>
      <c r="AC1248">
        <v>2</v>
      </c>
      <c r="AD1248">
        <v>0</v>
      </c>
      <c r="AE1248">
        <v>3</v>
      </c>
      <c r="AF1248">
        <v>0</v>
      </c>
      <c r="AG1248">
        <v>1</v>
      </c>
      <c r="AH1248">
        <v>1</v>
      </c>
      <c r="AI1248">
        <v>1</v>
      </c>
      <c r="AJ1248">
        <v>2</v>
      </c>
      <c r="AK1248">
        <v>14</v>
      </c>
      <c r="AL1248">
        <v>11</v>
      </c>
      <c r="AM1248">
        <v>5</v>
      </c>
      <c r="AN1248">
        <v>4</v>
      </c>
      <c r="AO1248">
        <v>9</v>
      </c>
      <c r="AP1248">
        <v>7</v>
      </c>
      <c r="AQ1248">
        <v>16</v>
      </c>
      <c r="AR1248">
        <v>13</v>
      </c>
      <c r="AS1248">
        <v>39</v>
      </c>
      <c r="AT1248">
        <v>61</v>
      </c>
      <c r="AU1248">
        <v>1.4</v>
      </c>
      <c r="AV1248">
        <v>1.33</v>
      </c>
      <c r="AW1248">
        <v>2.36</v>
      </c>
      <c r="AX1248">
        <v>47</v>
      </c>
      <c r="AY1248">
        <v>79</v>
      </c>
      <c r="AZ1248">
        <v>40</v>
      </c>
      <c r="BA1248">
        <v>22</v>
      </c>
      <c r="BB1248">
        <v>11</v>
      </c>
      <c r="BC1248">
        <v>18</v>
      </c>
      <c r="BD1248">
        <v>64</v>
      </c>
      <c r="BE1248">
        <v>40</v>
      </c>
      <c r="BF1248">
        <v>83</v>
      </c>
      <c r="BG1248">
        <v>10.07</v>
      </c>
      <c r="BH1248">
        <v>4.6500000000000004</v>
      </c>
      <c r="BI1248">
        <v>3.5</v>
      </c>
      <c r="BJ1248">
        <v>3.45</v>
      </c>
      <c r="BK1248">
        <v>2</v>
      </c>
      <c r="BL1248">
        <f>1/Table1[[#This Row],[odds_ft_home_team_win]]+1/Table1[[#This Row],[odds_ft_draw]]+1/Table1[[#This Row],[odds_ft_away_team_win]]-1</f>
        <v>7.556935817805388E-2</v>
      </c>
      <c r="BM1248">
        <f>Table1[[#This Row],[Margin]]/3</f>
        <v>2.5189786059351293E-2</v>
      </c>
      <c r="BN1248">
        <v>1.29</v>
      </c>
      <c r="BO1248">
        <v>1.8</v>
      </c>
      <c r="BP1248">
        <v>2.8</v>
      </c>
      <c r="BQ1248">
        <v>5.25</v>
      </c>
      <c r="BR1248">
        <v>1.71</v>
      </c>
      <c r="BS1248">
        <v>2.0499999999999998</v>
      </c>
      <c r="BT1248" t="s">
        <v>3833</v>
      </c>
      <c r="BU1248">
        <f>VLOOKUP(Table1[[#This Row],[Reference]],metron,11,FALSE)</f>
        <v>1.0936930368209989</v>
      </c>
      <c r="BV1248">
        <f>VLOOKUP(Table1[[#This Row],[Reference]],metron,12,FALSE)</f>
        <v>1.475756471017134</v>
      </c>
    </row>
    <row r="1249" spans="1:74" hidden="1" x14ac:dyDescent="0.45">
      <c r="A1249" t="s">
        <v>5401</v>
      </c>
      <c r="B1249">
        <v>1613948400</v>
      </c>
      <c r="C1249" s="3" t="s">
        <v>4691</v>
      </c>
      <c r="D1249" t="s">
        <v>65</v>
      </c>
      <c r="E1249" t="s">
        <v>66</v>
      </c>
      <c r="F1249" t="s">
        <v>80</v>
      </c>
      <c r="G1249" t="s">
        <v>73</v>
      </c>
      <c r="H1249" t="s">
        <v>3831</v>
      </c>
      <c r="I1249">
        <f>MROUND(Table1[[#This Row],[Prob_H]]*100,2)/100</f>
        <v>0.42</v>
      </c>
      <c r="J1249">
        <f>1/Table1[[#This Row],[odds_ft_home_team_win]]-Table1[[#This Row],[Margin/3]]</f>
        <v>0.42963286713286708</v>
      </c>
      <c r="K1249">
        <f>1/Table1[[#This Row],[odds_ft_draw]]-Table1[[#This Row],[Margin/3]]</f>
        <v>0.28758741258741255</v>
      </c>
      <c r="L1249">
        <f>1/Table1[[#This Row],[odds_ft_away_team_win]]-Table1[[#This Row],[Margin/3]]</f>
        <v>0.28277972027972026</v>
      </c>
      <c r="M1249">
        <v>7</v>
      </c>
      <c r="N1249">
        <v>1.82</v>
      </c>
      <c r="O1249">
        <v>1.23</v>
      </c>
      <c r="P1249">
        <v>1.82</v>
      </c>
      <c r="Q1249">
        <v>1.33</v>
      </c>
      <c r="R1249" t="str" cm="1">
        <f t="array" ref="R1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49">
        <v>1</v>
      </c>
      <c r="T1249">
        <v>1</v>
      </c>
      <c r="U1249">
        <v>2</v>
      </c>
      <c r="V1249">
        <v>0</v>
      </c>
      <c r="W1249">
        <v>0</v>
      </c>
      <c r="X1249">
        <v>0</v>
      </c>
      <c r="Y1249">
        <v>84</v>
      </c>
      <c r="Z1249" t="s">
        <v>184</v>
      </c>
      <c r="AA1249">
        <v>6</v>
      </c>
      <c r="AB1249">
        <v>7</v>
      </c>
      <c r="AC1249">
        <v>1</v>
      </c>
      <c r="AD1249">
        <v>0</v>
      </c>
      <c r="AE1249">
        <v>2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9</v>
      </c>
      <c r="AL1249">
        <v>10</v>
      </c>
      <c r="AM1249">
        <v>4</v>
      </c>
      <c r="AN1249">
        <v>3</v>
      </c>
      <c r="AO1249">
        <v>5</v>
      </c>
      <c r="AP1249">
        <v>7</v>
      </c>
      <c r="AQ1249">
        <v>11</v>
      </c>
      <c r="AR1249">
        <v>11</v>
      </c>
      <c r="AS1249">
        <v>36</v>
      </c>
      <c r="AT1249">
        <v>64</v>
      </c>
      <c r="AU1249">
        <v>1.18</v>
      </c>
      <c r="AV1249">
        <v>1.1100000000000001</v>
      </c>
      <c r="AW1249">
        <v>2.66</v>
      </c>
      <c r="AX1249">
        <v>51</v>
      </c>
      <c r="AY1249">
        <v>60</v>
      </c>
      <c r="AZ1249">
        <v>47</v>
      </c>
      <c r="BA1249">
        <v>38</v>
      </c>
      <c r="BB1249">
        <v>21</v>
      </c>
      <c r="BC1249">
        <v>33</v>
      </c>
      <c r="BD1249">
        <v>79</v>
      </c>
      <c r="BE1249">
        <v>48</v>
      </c>
      <c r="BF1249">
        <v>64</v>
      </c>
      <c r="BG1249">
        <v>8.14</v>
      </c>
      <c r="BH1249">
        <v>4.51</v>
      </c>
      <c r="BI1249">
        <v>2.2000000000000002</v>
      </c>
      <c r="BJ1249">
        <v>3.2</v>
      </c>
      <c r="BK1249">
        <v>3.25</v>
      </c>
      <c r="BL1249">
        <f>1/Table1[[#This Row],[odds_ft_home_team_win]]+1/Table1[[#This Row],[odds_ft_draw]]+1/Table1[[#This Row],[odds_ft_away_team_win]]-1</f>
        <v>7.4737762237762295E-2</v>
      </c>
      <c r="BM1249">
        <f>Table1[[#This Row],[Margin]]/3</f>
        <v>2.4912587412587433E-2</v>
      </c>
      <c r="BN1249">
        <v>1.41</v>
      </c>
      <c r="BO1249">
        <v>2.15</v>
      </c>
      <c r="BP1249">
        <v>3.8</v>
      </c>
      <c r="BQ1249">
        <v>7.5</v>
      </c>
      <c r="BR1249">
        <v>1.95</v>
      </c>
      <c r="BS1249">
        <v>1.83</v>
      </c>
      <c r="BT1249" t="s">
        <v>3847</v>
      </c>
      <c r="BU1249">
        <f>VLOOKUP(Table1[[#This Row],[Reference]],metron,11,FALSE)</f>
        <v>1.396960958296362</v>
      </c>
      <c r="BV1249">
        <f>VLOOKUP(Table1[[#This Row],[Reference]],metron,12,FALSE)</f>
        <v>1.091503992901508</v>
      </c>
    </row>
    <row r="1250" spans="1:74" x14ac:dyDescent="0.45">
      <c r="A1250" t="s">
        <v>5401</v>
      </c>
      <c r="B1250">
        <v>1613955600</v>
      </c>
      <c r="C1250" s="3" t="s">
        <v>4692</v>
      </c>
      <c r="D1250" t="s">
        <v>65</v>
      </c>
      <c r="E1250" t="s">
        <v>66</v>
      </c>
      <c r="F1250" t="s">
        <v>68</v>
      </c>
      <c r="G1250" t="s">
        <v>72</v>
      </c>
      <c r="H1250" t="s">
        <v>3822</v>
      </c>
      <c r="I1250">
        <f>MROUND(Table1[[#This Row],[Prob_H]]*100,2)/100</f>
        <v>0.62</v>
      </c>
      <c r="J1250">
        <f>1/Table1[[#This Row],[odds_ft_home_team_win]]-Table1[[#This Row],[Margin/3]]</f>
        <v>0.62629002502420217</v>
      </c>
      <c r="K1250">
        <f>1/Table1[[#This Row],[odds_ft_draw]]-Table1[[#This Row],[Margin/3]]</f>
        <v>0.23010393263557813</v>
      </c>
      <c r="L1250">
        <f>1/Table1[[#This Row],[odds_ft_away_team_win]]-Table1[[#This Row],[Margin/3]]</f>
        <v>0.14360604234021951</v>
      </c>
      <c r="M1250">
        <v>7</v>
      </c>
      <c r="N1250">
        <v>1.64</v>
      </c>
      <c r="O1250">
        <v>0.55000000000000004</v>
      </c>
      <c r="P1250">
        <v>1.53</v>
      </c>
      <c r="Q1250">
        <v>0.47</v>
      </c>
      <c r="R1250" t="str" cm="1">
        <f t="array" ref="R1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0">
        <v>3</v>
      </c>
      <c r="T1250">
        <v>2</v>
      </c>
      <c r="U1250">
        <v>5</v>
      </c>
      <c r="V1250">
        <v>2</v>
      </c>
      <c r="W1250">
        <v>2</v>
      </c>
      <c r="X1250">
        <v>0</v>
      </c>
      <c r="Y1250" t="s">
        <v>4693</v>
      </c>
      <c r="Z1250" t="s">
        <v>871</v>
      </c>
      <c r="AA1250">
        <v>1</v>
      </c>
      <c r="AB1250">
        <v>2</v>
      </c>
      <c r="AC1250">
        <v>1</v>
      </c>
      <c r="AD1250">
        <v>0</v>
      </c>
      <c r="AE1250">
        <v>2</v>
      </c>
      <c r="AF1250">
        <v>0</v>
      </c>
      <c r="AG1250">
        <v>1</v>
      </c>
      <c r="AH1250">
        <v>0</v>
      </c>
      <c r="AI1250">
        <v>1</v>
      </c>
      <c r="AJ1250">
        <v>1</v>
      </c>
      <c r="AK1250">
        <v>13</v>
      </c>
      <c r="AL1250">
        <v>14</v>
      </c>
      <c r="AM1250">
        <v>6</v>
      </c>
      <c r="AN1250">
        <v>8</v>
      </c>
      <c r="AO1250">
        <v>7</v>
      </c>
      <c r="AP1250">
        <v>6</v>
      </c>
      <c r="AQ1250">
        <v>7</v>
      </c>
      <c r="AR1250">
        <v>15</v>
      </c>
      <c r="AS1250">
        <v>44</v>
      </c>
      <c r="AT1250">
        <v>56</v>
      </c>
      <c r="AU1250">
        <v>1.45</v>
      </c>
      <c r="AV1250">
        <v>1.74</v>
      </c>
      <c r="AW1250">
        <v>2.4700000000000002</v>
      </c>
      <c r="AX1250">
        <v>46</v>
      </c>
      <c r="AY1250">
        <v>87</v>
      </c>
      <c r="AZ1250">
        <v>44</v>
      </c>
      <c r="BA1250">
        <v>21</v>
      </c>
      <c r="BB1250">
        <v>0</v>
      </c>
      <c r="BC1250">
        <v>24</v>
      </c>
      <c r="BD1250">
        <v>78</v>
      </c>
      <c r="BE1250">
        <v>43</v>
      </c>
      <c r="BF1250">
        <v>74</v>
      </c>
      <c r="BG1250">
        <v>8.48</v>
      </c>
      <c r="BH1250">
        <v>5.16</v>
      </c>
      <c r="BI1250">
        <v>1.54</v>
      </c>
      <c r="BJ1250">
        <v>3.95</v>
      </c>
      <c r="BK1250">
        <v>6</v>
      </c>
      <c r="BL1250">
        <f>1/Table1[[#This Row],[odds_ft_home_team_win]]+1/Table1[[#This Row],[odds_ft_draw]]+1/Table1[[#This Row],[odds_ft_away_team_win]]-1</f>
        <v>6.9181872979341419E-2</v>
      </c>
      <c r="BM1250">
        <f>Table1[[#This Row],[Margin]]/3</f>
        <v>2.3060624326447138E-2</v>
      </c>
      <c r="BN1250">
        <v>1.32</v>
      </c>
      <c r="BO1250">
        <v>1.87</v>
      </c>
      <c r="BP1250">
        <v>2.95</v>
      </c>
      <c r="BQ1250">
        <v>5.25</v>
      </c>
      <c r="BR1250">
        <v>2</v>
      </c>
      <c r="BS1250">
        <v>1.77</v>
      </c>
      <c r="BT1250" t="s">
        <v>3807</v>
      </c>
      <c r="BU1250">
        <f>VLOOKUP(Table1[[#This Row],[Reference]],metron,11,FALSE)</f>
        <v>1.8681481481481479</v>
      </c>
      <c r="BV1250">
        <f>VLOOKUP(Table1[[#This Row],[Reference]],metron,12,FALSE)</f>
        <v>0.86851851851851847</v>
      </c>
    </row>
    <row r="1251" spans="1:74" hidden="1" x14ac:dyDescent="0.45">
      <c r="A1251" t="s">
        <v>5401</v>
      </c>
      <c r="B1251">
        <v>1614049200</v>
      </c>
      <c r="C1251" s="3" t="s">
        <v>4694</v>
      </c>
      <c r="D1251" t="s">
        <v>65</v>
      </c>
      <c r="E1251" t="s">
        <v>66</v>
      </c>
      <c r="F1251" t="s">
        <v>103</v>
      </c>
      <c r="G1251" t="s">
        <v>98</v>
      </c>
      <c r="H1251" t="s">
        <v>3800</v>
      </c>
      <c r="I1251">
        <f>MROUND(Table1[[#This Row],[Prob_H]]*100,2)/100</f>
        <v>0.44</v>
      </c>
      <c r="J1251">
        <f>1/Table1[[#This Row],[odds_ft_home_team_win]]-Table1[[#This Row],[Margin/3]]</f>
        <v>0.43853925150471912</v>
      </c>
      <c r="K1251">
        <f>1/Table1[[#This Row],[odds_ft_draw]]-Table1[[#This Row],[Margin/3]]</f>
        <v>0.28592297243495168</v>
      </c>
      <c r="L1251">
        <f>1/Table1[[#This Row],[odds_ft_away_team_win]]-Table1[[#This Row],[Margin/3]]</f>
        <v>0.27553777606032931</v>
      </c>
      <c r="M1251">
        <v>7</v>
      </c>
      <c r="N1251">
        <v>1</v>
      </c>
      <c r="O1251">
        <v>1.38</v>
      </c>
      <c r="P1251">
        <v>1.43</v>
      </c>
      <c r="Q1251">
        <v>1.35</v>
      </c>
      <c r="R1251" t="str" cm="1">
        <f t="array" ref="R1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1">
        <v>1</v>
      </c>
      <c r="T1251">
        <v>1</v>
      </c>
      <c r="U1251">
        <v>2</v>
      </c>
      <c r="V1251">
        <v>1</v>
      </c>
      <c r="W1251">
        <v>0</v>
      </c>
      <c r="X1251">
        <v>1</v>
      </c>
      <c r="Y1251">
        <v>49</v>
      </c>
      <c r="Z1251">
        <v>29</v>
      </c>
      <c r="AA1251">
        <v>4</v>
      </c>
      <c r="AB1251">
        <v>2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19</v>
      </c>
      <c r="AL1251">
        <v>12</v>
      </c>
      <c r="AM1251">
        <v>6</v>
      </c>
      <c r="AN1251">
        <v>4</v>
      </c>
      <c r="AO1251">
        <v>13</v>
      </c>
      <c r="AP1251">
        <v>8</v>
      </c>
      <c r="AQ1251">
        <v>18</v>
      </c>
      <c r="AR1251">
        <v>11</v>
      </c>
      <c r="AS1251">
        <v>47</v>
      </c>
      <c r="AT1251">
        <v>53</v>
      </c>
      <c r="AU1251">
        <v>1.96</v>
      </c>
      <c r="AV1251">
        <v>1.28</v>
      </c>
      <c r="AW1251">
        <v>2.19</v>
      </c>
      <c r="AX1251">
        <v>50</v>
      </c>
      <c r="AY1251">
        <v>58</v>
      </c>
      <c r="AZ1251">
        <v>35</v>
      </c>
      <c r="BA1251">
        <v>23</v>
      </c>
      <c r="BB1251">
        <v>4</v>
      </c>
      <c r="BC1251">
        <v>23</v>
      </c>
      <c r="BD1251">
        <v>66</v>
      </c>
      <c r="BE1251">
        <v>35</v>
      </c>
      <c r="BF1251">
        <v>70</v>
      </c>
      <c r="BG1251">
        <v>9.77</v>
      </c>
      <c r="BH1251">
        <v>5.16</v>
      </c>
      <c r="BI1251">
        <v>2.15</v>
      </c>
      <c r="BJ1251">
        <v>3.2</v>
      </c>
      <c r="BK1251">
        <v>3.31</v>
      </c>
      <c r="BL1251">
        <f>1/Table1[[#This Row],[odds_ft_home_team_win]]+1/Table1[[#This Row],[odds_ft_draw]]+1/Table1[[#This Row],[odds_ft_away_team_win]]-1</f>
        <v>7.973108269514495E-2</v>
      </c>
      <c r="BM1251">
        <f>Table1[[#This Row],[Margin]]/3</f>
        <v>2.6577027565048317E-2</v>
      </c>
      <c r="BN1251">
        <v>1.38</v>
      </c>
      <c r="BO1251">
        <v>2.0699999999999998</v>
      </c>
      <c r="BP1251">
        <v>4</v>
      </c>
      <c r="BQ1251">
        <v>7.75</v>
      </c>
      <c r="BR1251">
        <v>2.15</v>
      </c>
      <c r="BS1251">
        <v>1.67</v>
      </c>
      <c r="BT1251" t="s">
        <v>3798</v>
      </c>
      <c r="BU1251">
        <f>VLOOKUP(Table1[[#This Row],[Reference]],metron,11,FALSE)</f>
        <v>1.4140979689366791</v>
      </c>
      <c r="BV1251">
        <f>VLOOKUP(Table1[[#This Row],[Reference]],metron,12,FALSE)</f>
        <v>1.0666666666666671</v>
      </c>
    </row>
    <row r="1252" spans="1:74" hidden="1" x14ac:dyDescent="0.45">
      <c r="A1252" t="s">
        <v>5400</v>
      </c>
      <c r="B1252">
        <v>1630108800</v>
      </c>
      <c r="C1252" s="3" t="s">
        <v>4949</v>
      </c>
      <c r="D1252" t="s">
        <v>65</v>
      </c>
      <c r="E1252" t="s">
        <v>66</v>
      </c>
      <c r="F1252" t="s">
        <v>4346</v>
      </c>
      <c r="G1252" t="s">
        <v>3792</v>
      </c>
      <c r="H1252" t="s">
        <v>3796</v>
      </c>
      <c r="I1252">
        <f>MROUND(Table1[[#This Row],[Prob_H]]*100,2)/100</f>
        <v>0.4</v>
      </c>
      <c r="J1252">
        <f>1/Table1[[#This Row],[odds_ft_home_team_win]]-Table1[[#This Row],[Margin/3]]</f>
        <v>0.40791062801932371</v>
      </c>
      <c r="K1252">
        <f>1/Table1[[#This Row],[odds_ft_draw]]-Table1[[#This Row],[Margin/3]]</f>
        <v>0.3064613526570048</v>
      </c>
      <c r="L1252">
        <f>1/Table1[[#This Row],[odds_ft_away_team_win]]-Table1[[#This Row],[Margin/3]]</f>
        <v>0.28562801932367149</v>
      </c>
      <c r="M1252">
        <v>7</v>
      </c>
      <c r="N1252">
        <v>1.33</v>
      </c>
      <c r="O1252">
        <v>3</v>
      </c>
      <c r="P1252">
        <v>1.71</v>
      </c>
      <c r="Q1252">
        <v>1.25</v>
      </c>
      <c r="R1252" t="str" cm="1">
        <f t="array" ref="R1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2">
        <v>2</v>
      </c>
      <c r="T1252">
        <v>2</v>
      </c>
      <c r="U1252">
        <v>4</v>
      </c>
      <c r="V1252">
        <v>2</v>
      </c>
      <c r="W1252">
        <v>1</v>
      </c>
      <c r="X1252">
        <v>1</v>
      </c>
      <c r="Y1252" t="s">
        <v>4950</v>
      </c>
      <c r="Z1252" t="s">
        <v>4951</v>
      </c>
      <c r="AA1252">
        <v>2</v>
      </c>
      <c r="AB1252">
        <v>6</v>
      </c>
      <c r="AC1252">
        <v>2</v>
      </c>
      <c r="AD1252">
        <v>0</v>
      </c>
      <c r="AE1252">
        <v>2</v>
      </c>
      <c r="AF1252">
        <v>0</v>
      </c>
      <c r="AG1252">
        <v>0</v>
      </c>
      <c r="AH1252">
        <v>2</v>
      </c>
      <c r="AI1252">
        <v>1</v>
      </c>
      <c r="AJ1252">
        <v>1</v>
      </c>
      <c r="AK1252">
        <v>3</v>
      </c>
      <c r="AL1252">
        <v>7</v>
      </c>
      <c r="AM1252">
        <v>2</v>
      </c>
      <c r="AN1252">
        <v>6</v>
      </c>
      <c r="AO1252">
        <v>1</v>
      </c>
      <c r="AP1252">
        <v>1</v>
      </c>
      <c r="AQ1252">
        <v>13</v>
      </c>
      <c r="AR1252">
        <v>17</v>
      </c>
      <c r="AS1252">
        <v>49</v>
      </c>
      <c r="AT1252">
        <v>51</v>
      </c>
      <c r="AU1252">
        <v>0.56000000000000005</v>
      </c>
      <c r="AV1252">
        <v>1.1599999999999999</v>
      </c>
      <c r="AW1252">
        <v>3.09</v>
      </c>
      <c r="AX1252">
        <v>84</v>
      </c>
      <c r="AY1252">
        <v>100</v>
      </c>
      <c r="AZ1252">
        <v>84</v>
      </c>
      <c r="BA1252">
        <v>25</v>
      </c>
      <c r="BB1252">
        <v>0</v>
      </c>
      <c r="BC1252">
        <v>59</v>
      </c>
      <c r="BD1252">
        <v>84</v>
      </c>
      <c r="BE1252">
        <v>42</v>
      </c>
      <c r="BF1252">
        <v>84</v>
      </c>
      <c r="BG1252">
        <v>4.5</v>
      </c>
      <c r="BH1252">
        <v>3</v>
      </c>
      <c r="BI1252">
        <v>2.2999999999999998</v>
      </c>
      <c r="BJ1252">
        <v>3</v>
      </c>
      <c r="BK1252">
        <v>3.2</v>
      </c>
      <c r="BL1252">
        <f>1/Table1[[#This Row],[odds_ft_home_team_win]]+1/Table1[[#This Row],[odds_ft_draw]]+1/Table1[[#This Row],[odds_ft_away_team_win]]-1</f>
        <v>8.0615942028985588E-2</v>
      </c>
      <c r="BM1252">
        <f>Table1[[#This Row],[Margin]]/3</f>
        <v>2.6871980676328528E-2</v>
      </c>
      <c r="BN1252">
        <v>1.5</v>
      </c>
      <c r="BO1252">
        <v>2.35</v>
      </c>
      <c r="BP1252">
        <v>4.25</v>
      </c>
      <c r="BQ1252">
        <v>8.25</v>
      </c>
      <c r="BR1252">
        <v>2.1</v>
      </c>
      <c r="BS1252">
        <v>1.71</v>
      </c>
      <c r="BT1252" t="s">
        <v>4348</v>
      </c>
      <c r="BU1252">
        <f>VLOOKUP(Table1[[#This Row],[Reference]],metron,11,FALSE)</f>
        <v>1.344038264434575</v>
      </c>
      <c r="BV1252">
        <f>VLOOKUP(Table1[[#This Row],[Reference]],metron,12,FALSE)</f>
        <v>1.1515772691037469</v>
      </c>
    </row>
    <row r="1253" spans="1:74" hidden="1" x14ac:dyDescent="0.45">
      <c r="A1253" t="s">
        <v>5400</v>
      </c>
      <c r="B1253">
        <v>1630116000</v>
      </c>
      <c r="C1253" s="3" t="s">
        <v>4952</v>
      </c>
      <c r="D1253" t="s">
        <v>65</v>
      </c>
      <c r="E1253" t="s">
        <v>66</v>
      </c>
      <c r="F1253" t="s">
        <v>73</v>
      </c>
      <c r="G1253" t="s">
        <v>80</v>
      </c>
      <c r="H1253" t="s">
        <v>3836</v>
      </c>
      <c r="I1253">
        <f>MROUND(Table1[[#This Row],[Prob_H]]*100,2)/100</f>
        <v>0.44</v>
      </c>
      <c r="J1253">
        <f>1/Table1[[#This Row],[odds_ft_home_team_win]]-Table1[[#This Row],[Margin/3]]</f>
        <v>0.44937005545819714</v>
      </c>
      <c r="K1253">
        <f>1/Table1[[#This Row],[odds_ft_draw]]-Table1[[#This Row],[Margin/3]]</f>
        <v>0.29576022442901129</v>
      </c>
      <c r="L1253">
        <f>1/Table1[[#This Row],[odds_ft_away_team_win]]-Table1[[#This Row],[Margin/3]]</f>
        <v>0.25486972011279141</v>
      </c>
      <c r="M1253">
        <v>7</v>
      </c>
      <c r="N1253">
        <v>0.5</v>
      </c>
      <c r="O1253">
        <v>0.67</v>
      </c>
      <c r="P1253">
        <v>1.38</v>
      </c>
      <c r="Q1253">
        <v>0.65</v>
      </c>
      <c r="R1253" t="str" cm="1">
        <f t="array" ref="R1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56</v>
      </c>
      <c r="AA1253">
        <v>6</v>
      </c>
      <c r="AB1253">
        <v>4</v>
      </c>
      <c r="AC1253">
        <v>1</v>
      </c>
      <c r="AD1253">
        <v>0</v>
      </c>
      <c r="AE1253">
        <v>3</v>
      </c>
      <c r="AF1253">
        <v>1</v>
      </c>
      <c r="AG1253">
        <v>1</v>
      </c>
      <c r="AH1253">
        <v>0</v>
      </c>
      <c r="AI1253">
        <v>2</v>
      </c>
      <c r="AJ1253">
        <v>2</v>
      </c>
      <c r="AK1253">
        <v>13</v>
      </c>
      <c r="AL1253">
        <v>14</v>
      </c>
      <c r="AM1253">
        <v>6</v>
      </c>
      <c r="AN1253">
        <v>6</v>
      </c>
      <c r="AO1253">
        <v>7</v>
      </c>
      <c r="AP1253">
        <v>8</v>
      </c>
      <c r="AQ1253">
        <v>14</v>
      </c>
      <c r="AR1253">
        <v>11</v>
      </c>
      <c r="AS1253">
        <v>48</v>
      </c>
      <c r="AT1253">
        <v>52</v>
      </c>
      <c r="AU1253">
        <v>1.54</v>
      </c>
      <c r="AV1253">
        <v>1.6</v>
      </c>
      <c r="AW1253">
        <v>1.84</v>
      </c>
      <c r="AX1253">
        <v>42</v>
      </c>
      <c r="AY1253">
        <v>84</v>
      </c>
      <c r="AZ1253">
        <v>17</v>
      </c>
      <c r="BA1253">
        <v>0</v>
      </c>
      <c r="BB1253">
        <v>0</v>
      </c>
      <c r="BC1253">
        <v>0</v>
      </c>
      <c r="BD1253">
        <v>59</v>
      </c>
      <c r="BE1253">
        <v>42</v>
      </c>
      <c r="BF1253">
        <v>84</v>
      </c>
      <c r="BG1253">
        <v>12.5</v>
      </c>
      <c r="BH1253">
        <v>4.17</v>
      </c>
      <c r="BI1253">
        <v>2.1</v>
      </c>
      <c r="BJ1253">
        <v>3.1</v>
      </c>
      <c r="BK1253">
        <v>3.55</v>
      </c>
      <c r="BL1253">
        <f>1/Table1[[#This Row],[odds_ft_home_team_win]]+1/Table1[[#This Row],[odds_ft_draw]]+1/Table1[[#This Row],[odds_ft_away_team_win]]-1</f>
        <v>8.0461262196837025E-2</v>
      </c>
      <c r="BM1253">
        <f>Table1[[#This Row],[Margin]]/3</f>
        <v>2.6820420732279009E-2</v>
      </c>
      <c r="BN1253">
        <v>1.45</v>
      </c>
      <c r="BO1253">
        <v>2.25</v>
      </c>
      <c r="BP1253">
        <v>3.95</v>
      </c>
      <c r="BQ1253">
        <v>8</v>
      </c>
      <c r="BR1253">
        <v>2.0499999999999998</v>
      </c>
      <c r="BS1253">
        <v>1.77</v>
      </c>
      <c r="BT1253" t="s">
        <v>3786</v>
      </c>
      <c r="BU1253">
        <f>VLOOKUP(Table1[[#This Row],[Reference]],metron,11,FALSE)</f>
        <v>1.4140979689366791</v>
      </c>
      <c r="BV1253">
        <f>VLOOKUP(Table1[[#This Row],[Reference]],metron,12,FALSE)</f>
        <v>1.0666666666666671</v>
      </c>
    </row>
    <row r="1254" spans="1:74" hidden="1" x14ac:dyDescent="0.45">
      <c r="A1254" t="s">
        <v>5411</v>
      </c>
      <c r="B1254">
        <v>1457830800</v>
      </c>
      <c r="C1254" s="3" t="s">
        <v>2069</v>
      </c>
      <c r="D1254" t="s">
        <v>65</v>
      </c>
      <c r="E1254" t="s">
        <v>66</v>
      </c>
      <c r="F1254" t="s">
        <v>68</v>
      </c>
      <c r="G1254" t="s">
        <v>94</v>
      </c>
      <c r="H1254" t="s">
        <v>66</v>
      </c>
      <c r="I1254" t="e">
        <f>MROUND(Table1[[#This Row],[Prob_H]]*100,2)/100</f>
        <v>#DIV/0!</v>
      </c>
      <c r="J1254" t="e">
        <f>1/Table1[[#This Row],[odds_ft_home_team_win]]-Table1[[#This Row],[Margin/3]]</f>
        <v>#DIV/0!</v>
      </c>
      <c r="K1254" t="e">
        <f>1/Table1[[#This Row],[odds_ft_draw]]-Table1[[#This Row],[Margin/3]]</f>
        <v>#DIV/0!</v>
      </c>
      <c r="L1254" t="e">
        <f>1/Table1[[#This Row],[odds_ft_away_team_win]]-Table1[[#This Row],[Margin/3]]</f>
        <v>#DIV/0!</v>
      </c>
      <c r="M1254">
        <v>10</v>
      </c>
      <c r="N1254">
        <v>1.94</v>
      </c>
      <c r="O1254">
        <v>1.38</v>
      </c>
      <c r="P1254">
        <v>1.76</v>
      </c>
      <c r="Q1254">
        <v>1.3</v>
      </c>
      <c r="R1254" t="str" cm="1">
        <f t="array" ref="R1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AA1254">
        <v>7</v>
      </c>
      <c r="AB1254">
        <v>4</v>
      </c>
      <c r="AC1254">
        <v>0</v>
      </c>
      <c r="AD1254">
        <v>0</v>
      </c>
      <c r="AE1254">
        <v>3</v>
      </c>
      <c r="AF1254">
        <v>0</v>
      </c>
      <c r="AG1254">
        <v>0</v>
      </c>
      <c r="AH1254">
        <v>0</v>
      </c>
      <c r="AI1254">
        <v>1</v>
      </c>
      <c r="AJ1254">
        <v>2</v>
      </c>
      <c r="AK1254">
        <v>12</v>
      </c>
      <c r="AL1254">
        <v>5</v>
      </c>
      <c r="AM1254">
        <v>7</v>
      </c>
      <c r="AN1254">
        <v>2</v>
      </c>
      <c r="AO1254">
        <v>5</v>
      </c>
      <c r="AP1254">
        <v>3</v>
      </c>
      <c r="AQ1254">
        <v>6</v>
      </c>
      <c r="AR1254">
        <v>15</v>
      </c>
      <c r="AS1254">
        <v>65</v>
      </c>
      <c r="AT1254">
        <v>35</v>
      </c>
      <c r="AU1254">
        <v>0</v>
      </c>
      <c r="AV1254">
        <v>0</v>
      </c>
      <c r="AW1254">
        <v>3.03</v>
      </c>
      <c r="AX1254">
        <v>66</v>
      </c>
      <c r="AY1254">
        <v>78</v>
      </c>
      <c r="AZ1254">
        <v>69</v>
      </c>
      <c r="BA1254">
        <v>38</v>
      </c>
      <c r="BB1254">
        <v>19</v>
      </c>
      <c r="BC1254">
        <v>38</v>
      </c>
      <c r="BD1254">
        <v>78</v>
      </c>
      <c r="BE1254">
        <v>50</v>
      </c>
      <c r="BF1254">
        <v>75</v>
      </c>
      <c r="BG1254">
        <v>9.83</v>
      </c>
      <c r="BH1254">
        <v>5.13</v>
      </c>
      <c r="BI1254">
        <v>0</v>
      </c>
      <c r="BJ1254">
        <v>0</v>
      </c>
      <c r="BK1254">
        <v>0</v>
      </c>
      <c r="BL1254" t="e">
        <f>1/Table1[[#This Row],[odds_ft_home_team_win]]+1/Table1[[#This Row],[odds_ft_draw]]+1/Table1[[#This Row],[odds_ft_away_team_win]]-1</f>
        <v>#DIV/0!</v>
      </c>
      <c r="BM1254" t="e">
        <f>Table1[[#This Row],[Margin]]/3</f>
        <v>#DIV/0!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 t="s">
        <v>116</v>
      </c>
      <c r="BU1254" t="e">
        <f>VLOOKUP(Table1[[#This Row],[Reference]],metron,11,FALSE)</f>
        <v>#DIV/0!</v>
      </c>
      <c r="BV1254" t="e">
        <f>VLOOKUP(Table1[[#This Row],[Reference]],metron,12,FALSE)</f>
        <v>#DIV/0!</v>
      </c>
    </row>
    <row r="1255" spans="1:74" hidden="1" x14ac:dyDescent="0.45">
      <c r="A1255" t="s">
        <v>5400</v>
      </c>
      <c r="B1255">
        <v>1630116360</v>
      </c>
      <c r="C1255" s="3" t="s">
        <v>4953</v>
      </c>
      <c r="D1255" t="s">
        <v>65</v>
      </c>
      <c r="E1255" t="s">
        <v>66</v>
      </c>
      <c r="F1255" t="s">
        <v>72</v>
      </c>
      <c r="G1255" t="s">
        <v>85</v>
      </c>
      <c r="H1255" t="s">
        <v>3903</v>
      </c>
      <c r="I1255">
        <f>MROUND(Table1[[#This Row],[Prob_H]]*100,2)/100</f>
        <v>0.26</v>
      </c>
      <c r="J1255">
        <f>1/Table1[[#This Row],[odds_ft_home_team_win]]-Table1[[#This Row],[Margin/3]]</f>
        <v>0.25009678668215252</v>
      </c>
      <c r="K1255">
        <f>1/Table1[[#This Row],[odds_ft_draw]]-Table1[[#This Row],[Margin/3]]</f>
        <v>0.28977932636469217</v>
      </c>
      <c r="L1255">
        <f>1/Table1[[#This Row],[odds_ft_away_team_win]]-Table1[[#This Row],[Margin/3]]</f>
        <v>0.46012388695315526</v>
      </c>
      <c r="M1255">
        <v>7</v>
      </c>
      <c r="N1255">
        <v>0.33</v>
      </c>
      <c r="O1255">
        <v>1</v>
      </c>
      <c r="P1255">
        <v>1.35</v>
      </c>
      <c r="Q1255">
        <v>1.05</v>
      </c>
      <c r="R1255" t="str" cm="1">
        <f t="array" ref="R1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5">
        <v>2</v>
      </c>
      <c r="T1255">
        <v>2</v>
      </c>
      <c r="U1255">
        <v>4</v>
      </c>
      <c r="V1255">
        <v>3</v>
      </c>
      <c r="W1255">
        <v>1</v>
      </c>
      <c r="X1255">
        <v>2</v>
      </c>
      <c r="Y1255" t="s">
        <v>4954</v>
      </c>
      <c r="Z1255" t="s">
        <v>1118</v>
      </c>
      <c r="AA1255">
        <v>11</v>
      </c>
      <c r="AB1255">
        <v>1</v>
      </c>
      <c r="AC1255">
        <v>3</v>
      </c>
      <c r="AD1255">
        <v>0</v>
      </c>
      <c r="AE1255">
        <v>3</v>
      </c>
      <c r="AF1255">
        <v>0</v>
      </c>
      <c r="AG1255">
        <v>1</v>
      </c>
      <c r="AH1255">
        <v>2</v>
      </c>
      <c r="AI1255">
        <v>2</v>
      </c>
      <c r="AJ1255">
        <v>1</v>
      </c>
      <c r="AK1255">
        <v>18</v>
      </c>
      <c r="AL1255">
        <v>10</v>
      </c>
      <c r="AM1255">
        <v>4</v>
      </c>
      <c r="AN1255">
        <v>4</v>
      </c>
      <c r="AO1255">
        <v>14</v>
      </c>
      <c r="AP1255">
        <v>6</v>
      </c>
      <c r="AQ1255">
        <v>13</v>
      </c>
      <c r="AR1255">
        <v>9</v>
      </c>
      <c r="AS1255">
        <v>49</v>
      </c>
      <c r="AT1255">
        <v>51</v>
      </c>
      <c r="AU1255">
        <v>1.78</v>
      </c>
      <c r="AV1255">
        <v>1.17</v>
      </c>
      <c r="AW1255">
        <v>2.17</v>
      </c>
      <c r="AX1255">
        <v>84</v>
      </c>
      <c r="AY1255">
        <v>100</v>
      </c>
      <c r="AZ1255">
        <v>17</v>
      </c>
      <c r="BA1255">
        <v>0</v>
      </c>
      <c r="BB1255">
        <v>0</v>
      </c>
      <c r="BC1255">
        <v>25</v>
      </c>
      <c r="BD1255">
        <v>75</v>
      </c>
      <c r="BE1255">
        <v>42</v>
      </c>
      <c r="BF1255">
        <v>75</v>
      </c>
      <c r="BG1255">
        <v>13.67</v>
      </c>
      <c r="BH1255">
        <v>5.67</v>
      </c>
      <c r="BI1255">
        <v>3.6</v>
      </c>
      <c r="BJ1255">
        <v>3.15</v>
      </c>
      <c r="BK1255">
        <v>2.0499999999999998</v>
      </c>
      <c r="BL1255">
        <f>1/Table1[[#This Row],[odds_ft_home_team_win]]+1/Table1[[#This Row],[odds_ft_draw]]+1/Table1[[#This Row],[odds_ft_away_team_win]]-1</f>
        <v>8.3042973286875821E-2</v>
      </c>
      <c r="BM1255">
        <f>Table1[[#This Row],[Margin]]/3</f>
        <v>2.7680991095625274E-2</v>
      </c>
      <c r="BN1255">
        <v>1.45</v>
      </c>
      <c r="BO1255">
        <v>2.25</v>
      </c>
      <c r="BP1255">
        <v>3.9</v>
      </c>
      <c r="BQ1255">
        <v>7.75</v>
      </c>
      <c r="BR1255">
        <v>2.1</v>
      </c>
      <c r="BS1255">
        <v>1.74</v>
      </c>
      <c r="BT1255" t="s">
        <v>3829</v>
      </c>
      <c r="BU1255">
        <f>VLOOKUP(Table1[[#This Row],[Reference]],metron,11,FALSE)</f>
        <v>1.0936930368209989</v>
      </c>
      <c r="BV1255">
        <f>VLOOKUP(Table1[[#This Row],[Reference]],metron,12,FALSE)</f>
        <v>1.475756471017134</v>
      </c>
    </row>
    <row r="1256" spans="1:74" hidden="1" x14ac:dyDescent="0.45">
      <c r="A1256" t="s">
        <v>5400</v>
      </c>
      <c r="B1256">
        <v>1630188000</v>
      </c>
      <c r="C1256" s="3" t="s">
        <v>4955</v>
      </c>
      <c r="D1256" t="s">
        <v>65</v>
      </c>
      <c r="E1256" t="s">
        <v>66</v>
      </c>
      <c r="F1256" t="s">
        <v>98</v>
      </c>
      <c r="G1256" t="s">
        <v>2218</v>
      </c>
      <c r="H1256" t="s">
        <v>3815</v>
      </c>
      <c r="I1256">
        <f>MROUND(Table1[[#This Row],[Prob_H]]*100,2)/100</f>
        <v>0.48</v>
      </c>
      <c r="J1256">
        <f>1/Table1[[#This Row],[odds_ft_home_team_win]]-Table1[[#This Row],[Margin/3]]</f>
        <v>0.471175799086758</v>
      </c>
      <c r="K1256">
        <f>1/Table1[[#This Row],[odds_ft_draw]]-Table1[[#This Row],[Margin/3]]</f>
        <v>0.283675799086758</v>
      </c>
      <c r="L1256">
        <f>1/Table1[[#This Row],[odds_ft_away_team_win]]-Table1[[#This Row],[Margin/3]]</f>
        <v>0.24514840182648401</v>
      </c>
      <c r="M1256">
        <v>7</v>
      </c>
      <c r="N1256">
        <v>0.33</v>
      </c>
      <c r="O1256">
        <v>1.5</v>
      </c>
      <c r="P1256">
        <v>1.47</v>
      </c>
      <c r="Q1256">
        <v>1.28</v>
      </c>
      <c r="R1256" t="str" cm="1">
        <f t="array" ref="R1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6">
        <v>2</v>
      </c>
      <c r="T1256">
        <v>1</v>
      </c>
      <c r="U1256">
        <v>3</v>
      </c>
      <c r="V1256">
        <v>1</v>
      </c>
      <c r="W1256">
        <v>1</v>
      </c>
      <c r="X1256">
        <v>0</v>
      </c>
      <c r="Y1256" t="s">
        <v>4956</v>
      </c>
      <c r="Z1256">
        <v>53</v>
      </c>
      <c r="AA1256">
        <v>6</v>
      </c>
      <c r="AB1256">
        <v>2</v>
      </c>
      <c r="AC1256">
        <v>3</v>
      </c>
      <c r="AD1256">
        <v>0</v>
      </c>
      <c r="AE1256">
        <v>2</v>
      </c>
      <c r="AF1256">
        <v>0</v>
      </c>
      <c r="AG1256">
        <v>1</v>
      </c>
      <c r="AH1256">
        <v>2</v>
      </c>
      <c r="AI1256">
        <v>0</v>
      </c>
      <c r="AJ1256">
        <v>2</v>
      </c>
      <c r="AK1256">
        <v>16</v>
      </c>
      <c r="AL1256">
        <v>11</v>
      </c>
      <c r="AM1256">
        <v>7</v>
      </c>
      <c r="AN1256">
        <v>5</v>
      </c>
      <c r="AO1256">
        <v>9</v>
      </c>
      <c r="AP1256">
        <v>6</v>
      </c>
      <c r="AQ1256">
        <v>12</v>
      </c>
      <c r="AR1256">
        <v>8</v>
      </c>
      <c r="AS1256">
        <v>65</v>
      </c>
      <c r="AT1256">
        <v>35</v>
      </c>
      <c r="AU1256">
        <v>1.82</v>
      </c>
      <c r="AV1256">
        <v>1.23</v>
      </c>
      <c r="AW1256">
        <v>2.92</v>
      </c>
      <c r="AX1256">
        <v>59</v>
      </c>
      <c r="AY1256">
        <v>100</v>
      </c>
      <c r="AZ1256">
        <v>75</v>
      </c>
      <c r="BA1256">
        <v>17</v>
      </c>
      <c r="BB1256">
        <v>0</v>
      </c>
      <c r="BC1256">
        <v>17</v>
      </c>
      <c r="BD1256">
        <v>100</v>
      </c>
      <c r="BE1256">
        <v>75</v>
      </c>
      <c r="BF1256">
        <v>100</v>
      </c>
      <c r="BG1256">
        <v>11.5</v>
      </c>
      <c r="BH1256">
        <v>4.33</v>
      </c>
      <c r="BI1256">
        <v>2</v>
      </c>
      <c r="BJ1256">
        <v>3.2</v>
      </c>
      <c r="BK1256">
        <v>3.65</v>
      </c>
      <c r="BL1256">
        <f>1/Table1[[#This Row],[odds_ft_home_team_win]]+1/Table1[[#This Row],[odds_ft_draw]]+1/Table1[[#This Row],[odds_ft_away_team_win]]-1</f>
        <v>8.6472602739726012E-2</v>
      </c>
      <c r="BM1256">
        <f>Table1[[#This Row],[Margin]]/3</f>
        <v>2.8824200913242004E-2</v>
      </c>
      <c r="BN1256">
        <v>1.41</v>
      </c>
      <c r="BO1256">
        <v>2.15</v>
      </c>
      <c r="BP1256">
        <v>3.6</v>
      </c>
      <c r="BQ1256">
        <v>7</v>
      </c>
      <c r="BR1256">
        <v>1.95</v>
      </c>
      <c r="BS1256">
        <v>1.83</v>
      </c>
      <c r="BT1256" t="s">
        <v>3841</v>
      </c>
      <c r="BU1256">
        <f>VLOOKUP(Table1[[#This Row],[Reference]],metron,11,FALSE)</f>
        <v>1.510877192982456</v>
      </c>
      <c r="BV1256">
        <f>VLOOKUP(Table1[[#This Row],[Reference]],metron,12,FALSE)</f>
        <v>1.0163157894736841</v>
      </c>
    </row>
    <row r="1257" spans="1:74" hidden="1" x14ac:dyDescent="0.45">
      <c r="A1257" t="s">
        <v>5400</v>
      </c>
      <c r="B1257">
        <v>1630195200</v>
      </c>
      <c r="C1257" s="3" t="s">
        <v>4957</v>
      </c>
      <c r="D1257" t="s">
        <v>65</v>
      </c>
      <c r="E1257" t="s">
        <v>66</v>
      </c>
      <c r="F1257" t="s">
        <v>68</v>
      </c>
      <c r="G1257" t="s">
        <v>93</v>
      </c>
      <c r="H1257" t="s">
        <v>3784</v>
      </c>
      <c r="I1257">
        <f>MROUND(Table1[[#This Row],[Prob_H]]*100,2)/100</f>
        <v>0.38</v>
      </c>
      <c r="J1257">
        <f>1/Table1[[#This Row],[odds_ft_home_team_win]]-Table1[[#This Row],[Margin/3]]</f>
        <v>0.38700564971751417</v>
      </c>
      <c r="K1257">
        <f>1/Table1[[#This Row],[odds_ft_draw]]-Table1[[#This Row],[Margin/3]]</f>
        <v>0.30932203389830509</v>
      </c>
      <c r="L1257">
        <f>1/Table1[[#This Row],[odds_ft_away_team_win]]-Table1[[#This Row],[Margin/3]]</f>
        <v>0.3036723163841808</v>
      </c>
      <c r="M1257">
        <v>7</v>
      </c>
      <c r="N1257">
        <v>2</v>
      </c>
      <c r="O1257">
        <v>1.67</v>
      </c>
      <c r="P1257">
        <v>2</v>
      </c>
      <c r="Q1257">
        <v>1.68</v>
      </c>
      <c r="R1257" t="str" cm="1">
        <f t="array" ref="R1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7">
        <v>1</v>
      </c>
      <c r="T1257">
        <v>1</v>
      </c>
      <c r="U1257">
        <v>2</v>
      </c>
      <c r="V1257">
        <v>1</v>
      </c>
      <c r="W1257">
        <v>1</v>
      </c>
      <c r="X1257">
        <v>0</v>
      </c>
      <c r="Y1257">
        <v>32</v>
      </c>
      <c r="Z1257">
        <v>53</v>
      </c>
      <c r="AA1257">
        <v>4</v>
      </c>
      <c r="AB1257">
        <v>1</v>
      </c>
      <c r="AC1257">
        <v>3</v>
      </c>
      <c r="AD1257">
        <v>0</v>
      </c>
      <c r="AE1257">
        <v>2</v>
      </c>
      <c r="AF1257">
        <v>0</v>
      </c>
      <c r="AG1257">
        <v>1</v>
      </c>
      <c r="AH1257">
        <v>2</v>
      </c>
      <c r="AI1257">
        <v>1</v>
      </c>
      <c r="AJ1257">
        <v>1</v>
      </c>
      <c r="AK1257">
        <v>15</v>
      </c>
      <c r="AL1257">
        <v>13</v>
      </c>
      <c r="AM1257">
        <v>5</v>
      </c>
      <c r="AN1257">
        <v>6</v>
      </c>
      <c r="AO1257">
        <v>10</v>
      </c>
      <c r="AP1257">
        <v>7</v>
      </c>
      <c r="AQ1257">
        <v>12</v>
      </c>
      <c r="AR1257">
        <v>7</v>
      </c>
      <c r="AS1257">
        <v>54</v>
      </c>
      <c r="AT1257">
        <v>46</v>
      </c>
      <c r="AU1257">
        <v>1.54</v>
      </c>
      <c r="AV1257">
        <v>1.62</v>
      </c>
      <c r="AW1257">
        <v>1.75</v>
      </c>
      <c r="AX1257">
        <v>42</v>
      </c>
      <c r="AY1257">
        <v>67</v>
      </c>
      <c r="AZ1257">
        <v>25</v>
      </c>
      <c r="BA1257">
        <v>0</v>
      </c>
      <c r="BB1257">
        <v>0</v>
      </c>
      <c r="BC1257">
        <v>0</v>
      </c>
      <c r="BD1257">
        <v>84</v>
      </c>
      <c r="BE1257">
        <v>25</v>
      </c>
      <c r="BF1257">
        <v>67</v>
      </c>
      <c r="BG1257">
        <v>9</v>
      </c>
      <c r="BH1257">
        <v>2.67</v>
      </c>
      <c r="BI1257">
        <v>2.4</v>
      </c>
      <c r="BJ1257">
        <v>2.95</v>
      </c>
      <c r="BK1257">
        <v>3</v>
      </c>
      <c r="BL1257">
        <f>1/Table1[[#This Row],[odds_ft_home_team_win]]+1/Table1[[#This Row],[odds_ft_draw]]+1/Table1[[#This Row],[odds_ft_away_team_win]]-1</f>
        <v>8.8983050847457612E-2</v>
      </c>
      <c r="BM1257">
        <f>Table1[[#This Row],[Margin]]/3</f>
        <v>2.9661016949152536E-2</v>
      </c>
      <c r="BN1257">
        <v>1.54</v>
      </c>
      <c r="BO1257">
        <v>2.4500000000000002</v>
      </c>
      <c r="BP1257">
        <v>4.4000000000000004</v>
      </c>
      <c r="BQ1257">
        <v>9</v>
      </c>
      <c r="BR1257">
        <v>2.15</v>
      </c>
      <c r="BS1257">
        <v>1.67</v>
      </c>
      <c r="BT1257" t="s">
        <v>3807</v>
      </c>
      <c r="BU1257">
        <f>VLOOKUP(Table1[[#This Row],[Reference]],metron,11,FALSE)</f>
        <v>1.330562659846547</v>
      </c>
      <c r="BV1257">
        <f>VLOOKUP(Table1[[#This Row],[Reference]],metron,12,FALSE)</f>
        <v>1.1595268542199491</v>
      </c>
    </row>
    <row r="1258" spans="1:74" x14ac:dyDescent="0.45">
      <c r="A1258" t="s">
        <v>5400</v>
      </c>
      <c r="B1258">
        <v>1630202400</v>
      </c>
      <c r="C1258" s="3" t="s">
        <v>4958</v>
      </c>
      <c r="D1258" t="s">
        <v>65</v>
      </c>
      <c r="E1258" t="s">
        <v>66</v>
      </c>
      <c r="F1258" t="s">
        <v>81</v>
      </c>
      <c r="G1258" t="s">
        <v>86</v>
      </c>
      <c r="H1258" t="s">
        <v>3811</v>
      </c>
      <c r="I1258">
        <f>MROUND(Table1[[#This Row],[Prob_H]]*100,2)/100</f>
        <v>0.38</v>
      </c>
      <c r="J1258">
        <f>1/Table1[[#This Row],[odds_ft_home_team_win]]-Table1[[#This Row],[Margin/3]]</f>
        <v>0.38949938949938945</v>
      </c>
      <c r="K1258">
        <f>1/Table1[[#This Row],[odds_ft_draw]]-Table1[[#This Row],[Margin/3]]</f>
        <v>0.28052503052503047</v>
      </c>
      <c r="L1258">
        <f>1/Table1[[#This Row],[odds_ft_away_team_win]]-Table1[[#This Row],[Margin/3]]</f>
        <v>0.32997557997557991</v>
      </c>
      <c r="M1258">
        <v>7</v>
      </c>
      <c r="N1258">
        <v>2.33</v>
      </c>
      <c r="O1258">
        <v>2.33</v>
      </c>
      <c r="P1258">
        <v>1.55</v>
      </c>
      <c r="Q1258">
        <v>1.53</v>
      </c>
      <c r="R1258" t="str" cm="1">
        <f t="array" ref="R1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58">
        <v>1</v>
      </c>
      <c r="T1258">
        <v>1</v>
      </c>
      <c r="U1258">
        <v>2</v>
      </c>
      <c r="V1258">
        <v>2</v>
      </c>
      <c r="W1258">
        <v>1</v>
      </c>
      <c r="X1258">
        <v>1</v>
      </c>
      <c r="Y1258">
        <v>26</v>
      </c>
      <c r="Z1258">
        <v>10</v>
      </c>
      <c r="AA1258">
        <v>7</v>
      </c>
      <c r="AB1258">
        <v>3</v>
      </c>
      <c r="AC1258">
        <v>3</v>
      </c>
      <c r="AD1258">
        <v>0</v>
      </c>
      <c r="AE1258">
        <v>3</v>
      </c>
      <c r="AF1258">
        <v>1</v>
      </c>
      <c r="AG1258">
        <v>1</v>
      </c>
      <c r="AH1258">
        <v>2</v>
      </c>
      <c r="AI1258">
        <v>2</v>
      </c>
      <c r="AJ1258">
        <v>2</v>
      </c>
      <c r="AK1258">
        <v>10</v>
      </c>
      <c r="AL1258">
        <v>6</v>
      </c>
      <c r="AM1258">
        <v>4</v>
      </c>
      <c r="AN1258">
        <v>3</v>
      </c>
      <c r="AO1258">
        <v>6</v>
      </c>
      <c r="AP1258">
        <v>3</v>
      </c>
      <c r="AQ1258">
        <v>22</v>
      </c>
      <c r="AR1258">
        <v>16</v>
      </c>
      <c r="AS1258">
        <v>66</v>
      </c>
      <c r="AT1258">
        <v>34</v>
      </c>
      <c r="AU1258">
        <v>1.33</v>
      </c>
      <c r="AV1258">
        <v>0.83</v>
      </c>
      <c r="AW1258">
        <v>2</v>
      </c>
      <c r="AX1258">
        <v>50</v>
      </c>
      <c r="AY1258">
        <v>67</v>
      </c>
      <c r="AZ1258">
        <v>50</v>
      </c>
      <c r="BA1258">
        <v>0</v>
      </c>
      <c r="BB1258">
        <v>0</v>
      </c>
      <c r="BC1258">
        <v>17</v>
      </c>
      <c r="BD1258">
        <v>67</v>
      </c>
      <c r="BE1258">
        <v>34</v>
      </c>
      <c r="BF1258">
        <v>84</v>
      </c>
      <c r="BG1258">
        <v>10</v>
      </c>
      <c r="BH1258">
        <v>3.67</v>
      </c>
      <c r="BI1258">
        <v>2.4</v>
      </c>
      <c r="BJ1258">
        <v>3.25</v>
      </c>
      <c r="BK1258">
        <v>2.8</v>
      </c>
      <c r="BL1258">
        <f>1/Table1[[#This Row],[odds_ft_home_team_win]]+1/Table1[[#This Row],[odds_ft_draw]]+1/Table1[[#This Row],[odds_ft_away_team_win]]-1</f>
        <v>8.1501831501831656E-2</v>
      </c>
      <c r="BM1258">
        <f>Table1[[#This Row],[Margin]]/3</f>
        <v>2.716727716727722E-2</v>
      </c>
      <c r="BN1258">
        <v>1.31</v>
      </c>
      <c r="BO1258">
        <v>1.87</v>
      </c>
      <c r="BP1258">
        <v>2.95</v>
      </c>
      <c r="BQ1258">
        <v>5.5</v>
      </c>
      <c r="BR1258">
        <v>1.71</v>
      </c>
      <c r="BS1258">
        <v>2.1</v>
      </c>
      <c r="BT1258" t="s">
        <v>109</v>
      </c>
      <c r="BU1258">
        <f>VLOOKUP(Table1[[#This Row],[Reference]],metron,11,FALSE)</f>
        <v>1.330562659846547</v>
      </c>
      <c r="BV1258">
        <f>VLOOKUP(Table1[[#This Row],[Reference]],metron,12,FALSE)</f>
        <v>1.1595268542199491</v>
      </c>
    </row>
    <row r="1259" spans="1:74" x14ac:dyDescent="0.45">
      <c r="A1259" t="s">
        <v>5400</v>
      </c>
      <c r="B1259">
        <v>1630256400</v>
      </c>
      <c r="C1259" s="3" t="s">
        <v>4959</v>
      </c>
      <c r="D1259" t="s">
        <v>65</v>
      </c>
      <c r="E1259" t="s">
        <v>66</v>
      </c>
      <c r="F1259" t="s">
        <v>97</v>
      </c>
      <c r="G1259" t="s">
        <v>94</v>
      </c>
      <c r="H1259" t="s">
        <v>3800</v>
      </c>
      <c r="I1259">
        <f>MROUND(Table1[[#This Row],[Prob_H]]*100,2)/100</f>
        <v>0.54</v>
      </c>
      <c r="J1259">
        <f>1/Table1[[#This Row],[odds_ft_home_team_win]]-Table1[[#This Row],[Margin/3]]</f>
        <v>0.54852254238177711</v>
      </c>
      <c r="K1259">
        <f>1/Table1[[#This Row],[odds_ft_draw]]-Table1[[#This Row],[Margin/3]]</f>
        <v>0.24778250144334227</v>
      </c>
      <c r="L1259">
        <f>1/Table1[[#This Row],[odds_ft_away_team_win]]-Table1[[#This Row],[Margin/3]]</f>
        <v>0.20369495617488065</v>
      </c>
      <c r="M1259">
        <v>7</v>
      </c>
      <c r="N1259">
        <v>2</v>
      </c>
      <c r="O1259">
        <v>0</v>
      </c>
      <c r="P1259">
        <v>1.17</v>
      </c>
      <c r="Q1259">
        <v>1.1000000000000001</v>
      </c>
      <c r="R1259" t="str" cm="1">
        <f t="array" ref="R1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59">
        <v>2</v>
      </c>
      <c r="T1259">
        <v>1</v>
      </c>
      <c r="U1259">
        <v>3</v>
      </c>
      <c r="V1259">
        <v>2</v>
      </c>
      <c r="W1259">
        <v>1</v>
      </c>
      <c r="X1259">
        <v>1</v>
      </c>
      <c r="Y1259" t="s">
        <v>4960</v>
      </c>
      <c r="Z1259">
        <v>8</v>
      </c>
      <c r="AA1259">
        <v>5</v>
      </c>
      <c r="AB1259">
        <v>2</v>
      </c>
      <c r="AC1259">
        <v>4</v>
      </c>
      <c r="AD1259">
        <v>0</v>
      </c>
      <c r="AE1259">
        <v>2</v>
      </c>
      <c r="AF1259">
        <v>3</v>
      </c>
      <c r="AG1259">
        <v>1</v>
      </c>
      <c r="AH1259">
        <v>3</v>
      </c>
      <c r="AI1259">
        <v>1</v>
      </c>
      <c r="AJ1259">
        <v>4</v>
      </c>
      <c r="AK1259">
        <v>21</v>
      </c>
      <c r="AL1259">
        <v>10</v>
      </c>
      <c r="AM1259">
        <v>6</v>
      </c>
      <c r="AN1259">
        <v>5</v>
      </c>
      <c r="AO1259">
        <v>15</v>
      </c>
      <c r="AP1259">
        <v>5</v>
      </c>
      <c r="AQ1259">
        <v>7</v>
      </c>
      <c r="AR1259">
        <v>13</v>
      </c>
      <c r="AS1259">
        <v>67</v>
      </c>
      <c r="AT1259">
        <v>33</v>
      </c>
      <c r="AU1259">
        <v>2.1800000000000002</v>
      </c>
      <c r="AV1259">
        <v>1.2</v>
      </c>
      <c r="AW1259">
        <v>3.25</v>
      </c>
      <c r="AX1259">
        <v>50</v>
      </c>
      <c r="AY1259">
        <v>100</v>
      </c>
      <c r="AZ1259">
        <v>75</v>
      </c>
      <c r="BA1259">
        <v>50</v>
      </c>
      <c r="BB1259">
        <v>0</v>
      </c>
      <c r="BC1259">
        <v>50</v>
      </c>
      <c r="BD1259">
        <v>100</v>
      </c>
      <c r="BE1259">
        <v>50</v>
      </c>
      <c r="BF1259">
        <v>75</v>
      </c>
      <c r="BG1259">
        <v>13</v>
      </c>
      <c r="BH1259">
        <v>3.5</v>
      </c>
      <c r="BI1259">
        <v>1.74</v>
      </c>
      <c r="BJ1259">
        <v>3.65</v>
      </c>
      <c r="BK1259">
        <v>4.3499999999999996</v>
      </c>
      <c r="BL1259">
        <f>1/Table1[[#This Row],[odds_ft_home_team_win]]+1/Table1[[#This Row],[odds_ft_draw]]+1/Table1[[#This Row],[odds_ft_away_team_win]]-1</f>
        <v>7.8570303889151205E-2</v>
      </c>
      <c r="BM1259">
        <f>Table1[[#This Row],[Margin]]/3</f>
        <v>2.6190101296383734E-2</v>
      </c>
      <c r="BN1259">
        <v>1.32</v>
      </c>
      <c r="BO1259">
        <v>1.87</v>
      </c>
      <c r="BP1259">
        <v>3</v>
      </c>
      <c r="BQ1259">
        <v>5.5</v>
      </c>
      <c r="BR1259">
        <v>1.83</v>
      </c>
      <c r="BS1259">
        <v>1.95</v>
      </c>
      <c r="BT1259" t="s">
        <v>3813</v>
      </c>
      <c r="BU1259">
        <f>VLOOKUP(Table1[[#This Row],[Reference]],metron,11,FALSE)</f>
        <v>1.684957590444867</v>
      </c>
      <c r="BV1259">
        <f>VLOOKUP(Table1[[#This Row],[Reference]],metron,12,FALSE)</f>
        <v>0.95101263631642718</v>
      </c>
    </row>
    <row r="1260" spans="1:74" hidden="1" x14ac:dyDescent="0.45">
      <c r="A1260" t="s">
        <v>5400</v>
      </c>
      <c r="B1260">
        <v>1630278000</v>
      </c>
      <c r="C1260" s="3" t="s">
        <v>4961</v>
      </c>
      <c r="D1260" t="s">
        <v>65</v>
      </c>
      <c r="E1260" t="s">
        <v>66</v>
      </c>
      <c r="F1260" t="s">
        <v>88</v>
      </c>
      <c r="G1260" t="s">
        <v>3788</v>
      </c>
      <c r="H1260" t="s">
        <v>3839</v>
      </c>
      <c r="I1260">
        <f>MROUND(Table1[[#This Row],[Prob_H]]*100,2)/100</f>
        <v>0.64</v>
      </c>
      <c r="J1260">
        <f>1/Table1[[#This Row],[odds_ft_home_team_win]]-Table1[[#This Row],[Margin/3]]</f>
        <v>0.64651618304452907</v>
      </c>
      <c r="K1260">
        <f>1/Table1[[#This Row],[odds_ft_draw]]-Table1[[#This Row],[Margin/3]]</f>
        <v>0.22713128090100618</v>
      </c>
      <c r="L1260">
        <f>1/Table1[[#This Row],[odds_ft_away_team_win]]-Table1[[#This Row],[Margin/3]]</f>
        <v>0.12635253605446475</v>
      </c>
      <c r="M1260">
        <v>7</v>
      </c>
      <c r="N1260">
        <v>1</v>
      </c>
      <c r="O1260">
        <v>0.33</v>
      </c>
      <c r="P1260">
        <v>1.58</v>
      </c>
      <c r="Q1260">
        <v>0.71</v>
      </c>
      <c r="R1260" t="str" cm="1">
        <f t="array" ref="R1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0">
        <v>2</v>
      </c>
      <c r="T1260">
        <v>0</v>
      </c>
      <c r="U1260">
        <v>2</v>
      </c>
      <c r="V1260">
        <v>0</v>
      </c>
      <c r="W1260">
        <v>0</v>
      </c>
      <c r="X1260">
        <v>0</v>
      </c>
      <c r="Y1260" t="s">
        <v>4962</v>
      </c>
      <c r="AA1260">
        <v>4</v>
      </c>
      <c r="AB1260">
        <v>3</v>
      </c>
      <c r="AC1260">
        <v>1</v>
      </c>
      <c r="AD1260">
        <v>0</v>
      </c>
      <c r="AE1260">
        <v>2</v>
      </c>
      <c r="AF1260">
        <v>1</v>
      </c>
      <c r="AG1260">
        <v>1</v>
      </c>
      <c r="AH1260">
        <v>0</v>
      </c>
      <c r="AI1260">
        <v>1</v>
      </c>
      <c r="AJ1260">
        <v>2</v>
      </c>
      <c r="AK1260">
        <v>17</v>
      </c>
      <c r="AL1260">
        <v>6</v>
      </c>
      <c r="AM1260">
        <v>7</v>
      </c>
      <c r="AN1260">
        <v>2</v>
      </c>
      <c r="AO1260">
        <v>10</v>
      </c>
      <c r="AP1260">
        <v>4</v>
      </c>
      <c r="AQ1260">
        <v>12</v>
      </c>
      <c r="AR1260">
        <v>12</v>
      </c>
      <c r="AS1260">
        <v>70</v>
      </c>
      <c r="AT1260">
        <v>30</v>
      </c>
      <c r="AU1260">
        <v>1.95</v>
      </c>
      <c r="AV1260">
        <v>0.65</v>
      </c>
      <c r="AW1260">
        <v>1.83</v>
      </c>
      <c r="AX1260">
        <v>50</v>
      </c>
      <c r="AY1260">
        <v>67</v>
      </c>
      <c r="AZ1260">
        <v>17</v>
      </c>
      <c r="BA1260">
        <v>17</v>
      </c>
      <c r="BB1260">
        <v>0</v>
      </c>
      <c r="BC1260">
        <v>17</v>
      </c>
      <c r="BD1260">
        <v>33</v>
      </c>
      <c r="BE1260">
        <v>50</v>
      </c>
      <c r="BF1260">
        <v>84</v>
      </c>
      <c r="BG1260">
        <v>7.33</v>
      </c>
      <c r="BH1260">
        <v>2.67</v>
      </c>
      <c r="BI1260">
        <v>1.45</v>
      </c>
      <c r="BJ1260">
        <v>3.7</v>
      </c>
      <c r="BK1260">
        <v>5.9</v>
      </c>
      <c r="BL1260">
        <f>1/Table1[[#This Row],[odds_ft_home_team_win]]+1/Table1[[#This Row],[odds_ft_draw]]+1/Table1[[#This Row],[odds_ft_away_team_win]]-1</f>
        <v>0.12941696810779213</v>
      </c>
      <c r="BM1260">
        <f>Table1[[#This Row],[Margin]]/3</f>
        <v>4.3138989369264046E-2</v>
      </c>
      <c r="BN1260">
        <v>1.33</v>
      </c>
      <c r="BO1260">
        <v>1.9</v>
      </c>
      <c r="BP1260">
        <v>3.5</v>
      </c>
      <c r="BQ1260">
        <v>6.75</v>
      </c>
      <c r="BR1260">
        <v>2.15</v>
      </c>
      <c r="BS1260">
        <v>1.67</v>
      </c>
      <c r="BT1260" t="s">
        <v>3817</v>
      </c>
      <c r="BU1260">
        <f>VLOOKUP(Table1[[#This Row],[Reference]],metron,11,FALSE)</f>
        <v>1.980803571428571</v>
      </c>
      <c r="BV1260">
        <f>VLOOKUP(Table1[[#This Row],[Reference]],metron,12,FALSE)</f>
        <v>0.85357142857142854</v>
      </c>
    </row>
    <row r="1261" spans="1:74" x14ac:dyDescent="0.45">
      <c r="A1261" t="s">
        <v>5400</v>
      </c>
      <c r="B1261">
        <v>1630285200</v>
      </c>
      <c r="C1261" s="3" t="s">
        <v>4963</v>
      </c>
      <c r="D1261" t="s">
        <v>65</v>
      </c>
      <c r="E1261" t="s">
        <v>66</v>
      </c>
      <c r="F1261" t="s">
        <v>77</v>
      </c>
      <c r="G1261" t="s">
        <v>103</v>
      </c>
      <c r="H1261" t="s">
        <v>3889</v>
      </c>
      <c r="I1261">
        <f>MROUND(Table1[[#This Row],[Prob_H]]*100,2)/100</f>
        <v>0.36</v>
      </c>
      <c r="J1261">
        <f>1/Table1[[#This Row],[odds_ft_home_team_win]]-Table1[[#This Row],[Margin/3]]</f>
        <v>0.36794217687074826</v>
      </c>
      <c r="K1261">
        <f>1/Table1[[#This Row],[odds_ft_draw]]-Table1[[#This Row],[Margin/3]]</f>
        <v>0.27227891156462586</v>
      </c>
      <c r="L1261">
        <f>1/Table1[[#This Row],[odds_ft_away_team_win]]-Table1[[#This Row],[Margin/3]]</f>
        <v>0.35977891156462588</v>
      </c>
      <c r="M1261">
        <v>7</v>
      </c>
      <c r="N1261">
        <v>1.33</v>
      </c>
      <c r="O1261">
        <v>1</v>
      </c>
      <c r="P1261">
        <v>1.25</v>
      </c>
      <c r="Q1261">
        <v>1.42</v>
      </c>
      <c r="R1261" t="str" cm="1">
        <f t="array" ref="R1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61">
        <v>1</v>
      </c>
      <c r="T1261">
        <v>1</v>
      </c>
      <c r="U1261">
        <v>2</v>
      </c>
      <c r="V1261">
        <v>1</v>
      </c>
      <c r="W1261">
        <v>0</v>
      </c>
      <c r="X1261">
        <v>1</v>
      </c>
      <c r="Y1261">
        <v>59</v>
      </c>
      <c r="Z1261">
        <v>23</v>
      </c>
      <c r="AA1261">
        <v>3</v>
      </c>
      <c r="AB1261">
        <v>3</v>
      </c>
      <c r="AC1261">
        <v>1</v>
      </c>
      <c r="AD1261">
        <v>0</v>
      </c>
      <c r="AE1261">
        <v>4</v>
      </c>
      <c r="AF1261">
        <v>0</v>
      </c>
      <c r="AG1261">
        <v>1</v>
      </c>
      <c r="AH1261">
        <v>0</v>
      </c>
      <c r="AI1261">
        <v>2</v>
      </c>
      <c r="AJ1261">
        <v>2</v>
      </c>
      <c r="AK1261">
        <v>14</v>
      </c>
      <c r="AL1261">
        <v>15</v>
      </c>
      <c r="AM1261">
        <v>5</v>
      </c>
      <c r="AN1261">
        <v>6</v>
      </c>
      <c r="AO1261">
        <v>9</v>
      </c>
      <c r="AP1261">
        <v>9</v>
      </c>
      <c r="AQ1261">
        <v>11</v>
      </c>
      <c r="AR1261">
        <v>10</v>
      </c>
      <c r="AS1261">
        <v>59</v>
      </c>
      <c r="AT1261">
        <v>41</v>
      </c>
      <c r="AU1261">
        <v>1.55</v>
      </c>
      <c r="AV1261">
        <v>1.62</v>
      </c>
      <c r="AW1261">
        <v>2.84</v>
      </c>
      <c r="AX1261">
        <v>50</v>
      </c>
      <c r="AY1261">
        <v>100</v>
      </c>
      <c r="AZ1261">
        <v>50</v>
      </c>
      <c r="BA1261">
        <v>33</v>
      </c>
      <c r="BB1261">
        <v>0</v>
      </c>
      <c r="BC1261">
        <v>33</v>
      </c>
      <c r="BD1261">
        <v>84</v>
      </c>
      <c r="BE1261">
        <v>33</v>
      </c>
      <c r="BF1261">
        <v>100</v>
      </c>
      <c r="BG1261">
        <v>6.67</v>
      </c>
      <c r="BH1261">
        <v>3.33</v>
      </c>
      <c r="BI1261">
        <v>2.4500000000000002</v>
      </c>
      <c r="BJ1261">
        <v>3.2</v>
      </c>
      <c r="BK1261">
        <v>2.5</v>
      </c>
      <c r="BL1261">
        <f>1/Table1[[#This Row],[odds_ft_home_team_win]]+1/Table1[[#This Row],[odds_ft_draw]]+1/Table1[[#This Row],[odds_ft_away_team_win]]-1</f>
        <v>0.12066326530612237</v>
      </c>
      <c r="BM1261">
        <f>Table1[[#This Row],[Margin]]/3</f>
        <v>4.0221088435374121E-2</v>
      </c>
      <c r="BN1261">
        <v>1.43</v>
      </c>
      <c r="BO1261">
        <v>2.2000000000000002</v>
      </c>
      <c r="BP1261">
        <v>3.75</v>
      </c>
      <c r="BQ1261">
        <v>7.25</v>
      </c>
      <c r="BR1261">
        <v>2</v>
      </c>
      <c r="BS1261">
        <v>1.8</v>
      </c>
      <c r="BT1261" t="s">
        <v>3802</v>
      </c>
      <c r="BU1261">
        <f>VLOOKUP(Table1[[#This Row],[Reference]],metron,11,FALSE)</f>
        <v>1.269326094653606</v>
      </c>
      <c r="BV1261">
        <f>VLOOKUP(Table1[[#This Row],[Reference]],metron,12,FALSE)</f>
        <v>1.2417089578661631</v>
      </c>
    </row>
    <row r="1262" spans="1:74" hidden="1" x14ac:dyDescent="0.45">
      <c r="A1262" t="s">
        <v>5399</v>
      </c>
      <c r="B1262">
        <v>1645750800</v>
      </c>
      <c r="C1262" s="3" t="s">
        <v>5214</v>
      </c>
      <c r="D1262" t="s">
        <v>65</v>
      </c>
      <c r="E1262" t="s">
        <v>66</v>
      </c>
      <c r="F1262" t="s">
        <v>103</v>
      </c>
      <c r="G1262" t="s">
        <v>4346</v>
      </c>
      <c r="H1262" t="s">
        <v>66</v>
      </c>
      <c r="I1262">
        <f>MROUND(Table1[[#This Row],[Prob_H]]*100,2)/100</f>
        <v>0.57999999999999996</v>
      </c>
      <c r="J1262">
        <f>1/Table1[[#This Row],[odds_ft_home_team_win]]-Table1[[#This Row],[Margin/3]]</f>
        <v>0.57509959919598475</v>
      </c>
      <c r="K1262">
        <f>1/Table1[[#This Row],[odds_ft_draw]]-Table1[[#This Row],[Margin/3]]</f>
        <v>0.23243022038202754</v>
      </c>
      <c r="L1262">
        <f>1/Table1[[#This Row],[odds_ft_away_team_win]]-Table1[[#This Row],[Margin/3]]</f>
        <v>0.1924701804219876</v>
      </c>
      <c r="M1262">
        <v>7</v>
      </c>
      <c r="N1262">
        <v>1.36</v>
      </c>
      <c r="O1262">
        <v>0.45</v>
      </c>
      <c r="P1262">
        <v>1.89</v>
      </c>
      <c r="Q1262">
        <v>0.72</v>
      </c>
      <c r="R1262" t="str" cm="1">
        <f t="array" ref="R1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2">
        <v>3</v>
      </c>
      <c r="T1262">
        <v>1</v>
      </c>
      <c r="U1262">
        <v>4</v>
      </c>
      <c r="V1262">
        <v>3</v>
      </c>
      <c r="W1262">
        <v>2</v>
      </c>
      <c r="X1262">
        <v>1</v>
      </c>
      <c r="Y1262" t="s">
        <v>5215</v>
      </c>
      <c r="Z1262" t="s">
        <v>2004</v>
      </c>
      <c r="AA1262">
        <v>3</v>
      </c>
      <c r="AB1262">
        <v>1</v>
      </c>
      <c r="AC1262">
        <v>2</v>
      </c>
      <c r="AD1262">
        <v>0</v>
      </c>
      <c r="AE1262">
        <v>4</v>
      </c>
      <c r="AF1262">
        <v>0</v>
      </c>
      <c r="AG1262">
        <v>0</v>
      </c>
      <c r="AH1262">
        <v>2</v>
      </c>
      <c r="AI1262">
        <v>1</v>
      </c>
      <c r="AJ1262">
        <v>3</v>
      </c>
      <c r="AK1262">
        <v>12</v>
      </c>
      <c r="AL1262">
        <v>10</v>
      </c>
      <c r="AM1262">
        <v>5</v>
      </c>
      <c r="AN1262">
        <v>4</v>
      </c>
      <c r="AO1262">
        <v>7</v>
      </c>
      <c r="AP1262">
        <v>6</v>
      </c>
      <c r="AQ1262">
        <v>22</v>
      </c>
      <c r="AR1262">
        <v>10</v>
      </c>
      <c r="AS1262">
        <v>58</v>
      </c>
      <c r="AT1262">
        <v>42</v>
      </c>
      <c r="AU1262">
        <v>1.42</v>
      </c>
      <c r="AV1262">
        <v>1.1599999999999999</v>
      </c>
      <c r="AW1262">
        <v>2.41</v>
      </c>
      <c r="AX1262">
        <v>46</v>
      </c>
      <c r="AY1262">
        <v>78</v>
      </c>
      <c r="AZ1262">
        <v>41</v>
      </c>
      <c r="BA1262">
        <v>18</v>
      </c>
      <c r="BB1262">
        <v>5</v>
      </c>
      <c r="BC1262">
        <v>32</v>
      </c>
      <c r="BD1262">
        <v>73</v>
      </c>
      <c r="BE1262">
        <v>32</v>
      </c>
      <c r="BF1262">
        <v>64</v>
      </c>
      <c r="BG1262">
        <v>8.09</v>
      </c>
      <c r="BH1262">
        <v>4.91</v>
      </c>
      <c r="BI1262">
        <v>1.66</v>
      </c>
      <c r="BJ1262">
        <v>3.85</v>
      </c>
      <c r="BK1262">
        <v>4.55</v>
      </c>
      <c r="BL1262">
        <f>1/Table1[[#This Row],[odds_ft_home_team_win]]+1/Table1[[#This Row],[odds_ft_draw]]+1/Table1[[#This Row],[odds_ft_away_team_win]]-1</f>
        <v>8.1930118074696523E-2</v>
      </c>
      <c r="BM1262">
        <f>Table1[[#This Row],[Margin]]/3</f>
        <v>2.7310039358232174E-2</v>
      </c>
      <c r="BN1262">
        <v>0</v>
      </c>
      <c r="BO1262">
        <v>1.84</v>
      </c>
      <c r="BP1262">
        <v>0</v>
      </c>
      <c r="BQ1262">
        <v>0</v>
      </c>
      <c r="BR1262">
        <v>0</v>
      </c>
      <c r="BS1262">
        <v>0</v>
      </c>
      <c r="BT1262" t="s">
        <v>3798</v>
      </c>
      <c r="BU1262">
        <f>VLOOKUP(Table1[[#This Row],[Reference]],metron,11,FALSE)</f>
        <v>1.7619715019855171</v>
      </c>
      <c r="BV1262">
        <f>VLOOKUP(Table1[[#This Row],[Reference]],metron,12,FALSE)</f>
        <v>0.87432842793739785</v>
      </c>
    </row>
    <row r="1263" spans="1:74" x14ac:dyDescent="0.45">
      <c r="A1263" t="s">
        <v>5399</v>
      </c>
      <c r="B1263">
        <v>1645758300</v>
      </c>
      <c r="C1263" s="3" t="s">
        <v>5216</v>
      </c>
      <c r="D1263" t="s">
        <v>65</v>
      </c>
      <c r="E1263" t="s">
        <v>66</v>
      </c>
      <c r="F1263" t="s">
        <v>80</v>
      </c>
      <c r="G1263" t="s">
        <v>97</v>
      </c>
      <c r="H1263" t="s">
        <v>3819</v>
      </c>
      <c r="I1263">
        <f>MROUND(Table1[[#This Row],[Prob_H]]*100,2)/100</f>
        <v>0.38</v>
      </c>
      <c r="J1263">
        <f>1/Table1[[#This Row],[odds_ft_home_team_win]]-Table1[[#This Row],[Margin/3]]</f>
        <v>0.37842309562655208</v>
      </c>
      <c r="K1263">
        <f>1/Table1[[#This Row],[odds_ft_draw]]-Table1[[#This Row],[Margin/3]]</f>
        <v>0.27207225871797752</v>
      </c>
      <c r="L1263">
        <f>1/Table1[[#This Row],[odds_ft_away_team_win]]-Table1[[#This Row],[Margin/3]]</f>
        <v>0.34950464565547051</v>
      </c>
      <c r="M1263">
        <v>7</v>
      </c>
      <c r="N1263">
        <v>1.27</v>
      </c>
      <c r="O1263">
        <v>1.42</v>
      </c>
      <c r="P1263">
        <v>1.24</v>
      </c>
      <c r="Q1263">
        <v>1.29</v>
      </c>
      <c r="R1263" t="str" cm="1">
        <f t="array" ref="R1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63">
        <v>1</v>
      </c>
      <c r="T1263">
        <v>1</v>
      </c>
      <c r="U1263">
        <v>2</v>
      </c>
      <c r="V1263">
        <v>1</v>
      </c>
      <c r="W1263">
        <v>1</v>
      </c>
      <c r="X1263">
        <v>0</v>
      </c>
      <c r="Y1263">
        <v>10</v>
      </c>
      <c r="Z1263" t="s">
        <v>1265</v>
      </c>
      <c r="AA1263">
        <v>5</v>
      </c>
      <c r="AB1263">
        <v>5</v>
      </c>
      <c r="AC1263">
        <v>4</v>
      </c>
      <c r="AD1263">
        <v>1</v>
      </c>
      <c r="AE1263">
        <v>1</v>
      </c>
      <c r="AF1263">
        <v>0</v>
      </c>
      <c r="AG1263">
        <v>0</v>
      </c>
      <c r="AH1263">
        <v>5</v>
      </c>
      <c r="AI1263">
        <v>1</v>
      </c>
      <c r="AJ1263">
        <v>0</v>
      </c>
      <c r="AK1263">
        <v>6</v>
      </c>
      <c r="AL1263">
        <v>15</v>
      </c>
      <c r="AM1263">
        <v>4</v>
      </c>
      <c r="AN1263">
        <v>8</v>
      </c>
      <c r="AO1263">
        <v>2</v>
      </c>
      <c r="AP1263">
        <v>7</v>
      </c>
      <c r="AQ1263">
        <v>14</v>
      </c>
      <c r="AR1263">
        <v>14</v>
      </c>
      <c r="AS1263">
        <v>39</v>
      </c>
      <c r="AT1263">
        <v>61</v>
      </c>
      <c r="AU1263">
        <v>0.81</v>
      </c>
      <c r="AV1263">
        <v>1.77</v>
      </c>
      <c r="AW1263">
        <v>2.34</v>
      </c>
      <c r="AX1263">
        <v>30</v>
      </c>
      <c r="AY1263">
        <v>70</v>
      </c>
      <c r="AZ1263">
        <v>39</v>
      </c>
      <c r="BA1263">
        <v>26</v>
      </c>
      <c r="BB1263">
        <v>9</v>
      </c>
      <c r="BC1263">
        <v>31</v>
      </c>
      <c r="BD1263">
        <v>78</v>
      </c>
      <c r="BE1263">
        <v>26</v>
      </c>
      <c r="BF1263">
        <v>74</v>
      </c>
      <c r="BG1263">
        <v>7.51</v>
      </c>
      <c r="BH1263">
        <v>5.22</v>
      </c>
      <c r="BI1263">
        <v>2.4700000000000002</v>
      </c>
      <c r="BJ1263">
        <v>3.35</v>
      </c>
      <c r="BK1263">
        <v>2.66</v>
      </c>
      <c r="BL1263">
        <f>1/Table1[[#This Row],[odds_ft_home_team_win]]+1/Table1[[#This Row],[odds_ft_draw]]+1/Table1[[#This Row],[odds_ft_away_team_win]]-1</f>
        <v>7.9305611905768902E-2</v>
      </c>
      <c r="BM1263">
        <f>Table1[[#This Row],[Margin]]/3</f>
        <v>2.6435203968589633E-2</v>
      </c>
      <c r="BN1263">
        <v>1.3</v>
      </c>
      <c r="BO1263">
        <v>1.98</v>
      </c>
      <c r="BP1263">
        <v>3.2</v>
      </c>
      <c r="BQ1263">
        <v>6</v>
      </c>
      <c r="BR1263">
        <v>1.67</v>
      </c>
      <c r="BS1263">
        <v>2.1</v>
      </c>
      <c r="BT1263" t="s">
        <v>3847</v>
      </c>
      <c r="BU1263">
        <f>VLOOKUP(Table1[[#This Row],[Reference]],metron,11,FALSE)</f>
        <v>1.330562659846547</v>
      </c>
      <c r="BV1263">
        <f>VLOOKUP(Table1[[#This Row],[Reference]],metron,12,FALSE)</f>
        <v>1.1595268542199491</v>
      </c>
    </row>
    <row r="1264" spans="1:74" x14ac:dyDescent="0.45">
      <c r="A1264" t="s">
        <v>5399</v>
      </c>
      <c r="B1264">
        <v>1645837200</v>
      </c>
      <c r="C1264" s="3" t="s">
        <v>5217</v>
      </c>
      <c r="D1264" t="s">
        <v>65</v>
      </c>
      <c r="E1264" t="s">
        <v>66</v>
      </c>
      <c r="F1264" t="s">
        <v>2218</v>
      </c>
      <c r="G1264" t="s">
        <v>81</v>
      </c>
      <c r="H1264" t="s">
        <v>3839</v>
      </c>
      <c r="I1264">
        <f>MROUND(Table1[[#This Row],[Prob_H]]*100,2)/100</f>
        <v>0.32</v>
      </c>
      <c r="J1264">
        <f>1/Table1[[#This Row],[odds_ft_home_team_win]]-Table1[[#This Row],[Margin/3]]</f>
        <v>0.32305275933461841</v>
      </c>
      <c r="K1264">
        <f>1/Table1[[#This Row],[odds_ft_draw]]-Table1[[#This Row],[Margin/3]]</f>
        <v>0.26393945884200753</v>
      </c>
      <c r="L1264">
        <f>1/Table1[[#This Row],[odds_ft_away_team_win]]-Table1[[#This Row],[Margin/3]]</f>
        <v>0.41300778182337405</v>
      </c>
      <c r="M1264">
        <v>7</v>
      </c>
      <c r="N1264">
        <v>1.2</v>
      </c>
      <c r="O1264">
        <v>1.29</v>
      </c>
      <c r="P1264">
        <v>1.24</v>
      </c>
      <c r="Q1264">
        <v>1.4</v>
      </c>
      <c r="R1264" t="str" cm="1">
        <f t="array" ref="R1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Z1264">
        <v>33</v>
      </c>
      <c r="AA1264">
        <v>7</v>
      </c>
      <c r="AB1264">
        <v>4</v>
      </c>
      <c r="AC1264">
        <v>5</v>
      </c>
      <c r="AD1264">
        <v>0</v>
      </c>
      <c r="AE1264">
        <v>3</v>
      </c>
      <c r="AF1264">
        <v>0</v>
      </c>
      <c r="AG1264">
        <v>0</v>
      </c>
      <c r="AH1264">
        <v>5</v>
      </c>
      <c r="AI1264">
        <v>0</v>
      </c>
      <c r="AJ1264">
        <v>3</v>
      </c>
      <c r="AK1264">
        <v>15</v>
      </c>
      <c r="AL1264">
        <v>9</v>
      </c>
      <c r="AM1264">
        <v>9</v>
      </c>
      <c r="AN1264">
        <v>3</v>
      </c>
      <c r="AO1264">
        <v>6</v>
      </c>
      <c r="AP1264">
        <v>6</v>
      </c>
      <c r="AQ1264">
        <v>22</v>
      </c>
      <c r="AR1264">
        <v>11</v>
      </c>
      <c r="AS1264">
        <v>44</v>
      </c>
      <c r="AT1264">
        <v>56</v>
      </c>
      <c r="AU1264">
        <v>1.87</v>
      </c>
      <c r="AV1264">
        <v>1</v>
      </c>
      <c r="AW1264">
        <v>2.44</v>
      </c>
      <c r="AX1264">
        <v>33</v>
      </c>
      <c r="AY1264">
        <v>69</v>
      </c>
      <c r="AZ1264">
        <v>62</v>
      </c>
      <c r="BA1264">
        <v>17</v>
      </c>
      <c r="BB1264">
        <v>0</v>
      </c>
      <c r="BC1264">
        <v>36</v>
      </c>
      <c r="BD1264">
        <v>67</v>
      </c>
      <c r="BE1264">
        <v>31</v>
      </c>
      <c r="BF1264">
        <v>82</v>
      </c>
      <c r="BG1264">
        <v>9.7100000000000009</v>
      </c>
      <c r="BH1264">
        <v>3.74</v>
      </c>
      <c r="BI1264">
        <v>2.9</v>
      </c>
      <c r="BJ1264">
        <v>3.5</v>
      </c>
      <c r="BK1264">
        <v>2.2999999999999998</v>
      </c>
      <c r="BL1264">
        <f>1/Table1[[#This Row],[odds_ft_home_team_win]]+1/Table1[[#This Row],[odds_ft_draw]]+1/Table1[[#This Row],[odds_ft_away_team_win]]-1</f>
        <v>6.532448061683449E-2</v>
      </c>
      <c r="BM1264">
        <f>Table1[[#This Row],[Margin]]/3</f>
        <v>2.1774826872278163E-2</v>
      </c>
      <c r="BN1264">
        <v>1.28</v>
      </c>
      <c r="BO1264">
        <v>1.83</v>
      </c>
      <c r="BP1264">
        <v>3.2</v>
      </c>
      <c r="BQ1264">
        <v>5.5</v>
      </c>
      <c r="BR1264">
        <v>1.67</v>
      </c>
      <c r="BS1264">
        <v>2.1</v>
      </c>
      <c r="BT1264" t="s">
        <v>3809</v>
      </c>
      <c r="BU1264">
        <f>VLOOKUP(Table1[[#This Row],[Reference]],metron,11,FALSE)</f>
        <v>1.210167055864918</v>
      </c>
      <c r="BV1264">
        <f>VLOOKUP(Table1[[#This Row],[Reference]],metron,12,FALSE)</f>
        <v>1.3211783725525419</v>
      </c>
    </row>
    <row r="1265" spans="1:74" x14ac:dyDescent="0.45">
      <c r="A1265" t="s">
        <v>5399</v>
      </c>
      <c r="B1265">
        <v>1645844400</v>
      </c>
      <c r="C1265" s="3" t="s">
        <v>5218</v>
      </c>
      <c r="D1265" t="s">
        <v>65</v>
      </c>
      <c r="E1265" t="s">
        <v>66</v>
      </c>
      <c r="F1265" t="s">
        <v>3788</v>
      </c>
      <c r="G1265" t="s">
        <v>68</v>
      </c>
      <c r="H1265" t="s">
        <v>66</v>
      </c>
      <c r="I1265">
        <f>MROUND(Table1[[#This Row],[Prob_H]]*100,2)/100</f>
        <v>0.28000000000000003</v>
      </c>
      <c r="J1265">
        <f>1/Table1[[#This Row],[odds_ft_home_team_win]]-Table1[[#This Row],[Margin/3]]</f>
        <v>0.28763828763828764</v>
      </c>
      <c r="K1265">
        <f>1/Table1[[#This Row],[odds_ft_draw]]-Table1[[#This Row],[Margin/3]]</f>
        <v>0.28763828763828764</v>
      </c>
      <c r="L1265">
        <f>1/Table1[[#This Row],[odds_ft_away_team_win]]-Table1[[#This Row],[Margin/3]]</f>
        <v>0.42472342472342473</v>
      </c>
      <c r="M1265">
        <v>7</v>
      </c>
      <c r="N1265">
        <v>1.36</v>
      </c>
      <c r="O1265">
        <v>1.38</v>
      </c>
      <c r="P1265">
        <v>0.88</v>
      </c>
      <c r="Q1265">
        <v>1.48</v>
      </c>
      <c r="R1265" t="str" cm="1">
        <f t="array" ref="R1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5">
        <v>2</v>
      </c>
      <c r="T1265">
        <v>3</v>
      </c>
      <c r="U1265">
        <v>5</v>
      </c>
      <c r="V1265">
        <v>3</v>
      </c>
      <c r="W1265">
        <v>0</v>
      </c>
      <c r="X1265">
        <v>3</v>
      </c>
      <c r="Y1265" t="s">
        <v>5219</v>
      </c>
      <c r="Z1265" t="s">
        <v>5220</v>
      </c>
      <c r="AA1265">
        <v>3</v>
      </c>
      <c r="AB1265">
        <v>7</v>
      </c>
      <c r="AC1265">
        <v>2</v>
      </c>
      <c r="AD1265">
        <v>0</v>
      </c>
      <c r="AE1265">
        <v>3</v>
      </c>
      <c r="AF1265">
        <v>0</v>
      </c>
      <c r="AG1265">
        <v>0</v>
      </c>
      <c r="AH1265">
        <v>2</v>
      </c>
      <c r="AI1265">
        <v>0</v>
      </c>
      <c r="AJ1265">
        <v>3</v>
      </c>
      <c r="AK1265">
        <v>6</v>
      </c>
      <c r="AL1265">
        <v>9</v>
      </c>
      <c r="AM1265">
        <v>3</v>
      </c>
      <c r="AN1265">
        <v>6</v>
      </c>
      <c r="AO1265">
        <v>3</v>
      </c>
      <c r="AP1265">
        <v>3</v>
      </c>
      <c r="AQ1265">
        <v>12</v>
      </c>
      <c r="AR1265">
        <v>15</v>
      </c>
      <c r="AS1265">
        <v>40</v>
      </c>
      <c r="AT1265">
        <v>60</v>
      </c>
      <c r="AU1265">
        <v>0.83</v>
      </c>
      <c r="AV1265">
        <v>1.28</v>
      </c>
      <c r="AW1265">
        <v>2.5299999999999998</v>
      </c>
      <c r="AX1265">
        <v>67</v>
      </c>
      <c r="AY1265">
        <v>83</v>
      </c>
      <c r="AZ1265">
        <v>59</v>
      </c>
      <c r="BA1265">
        <v>21</v>
      </c>
      <c r="BB1265">
        <v>0</v>
      </c>
      <c r="BC1265">
        <v>47</v>
      </c>
      <c r="BD1265">
        <v>75</v>
      </c>
      <c r="BE1265">
        <v>45</v>
      </c>
      <c r="BF1265">
        <v>74</v>
      </c>
      <c r="BG1265">
        <v>7.17</v>
      </c>
      <c r="BH1265">
        <v>5.1100000000000003</v>
      </c>
      <c r="BI1265">
        <v>3.15</v>
      </c>
      <c r="BJ1265">
        <v>3.15</v>
      </c>
      <c r="BK1265">
        <v>2.2000000000000002</v>
      </c>
      <c r="BL1265">
        <f>1/Table1[[#This Row],[odds_ft_home_team_win]]+1/Table1[[#This Row],[odds_ft_draw]]+1/Table1[[#This Row],[odds_ft_away_team_win]]-1</f>
        <v>8.9466089466089471E-2</v>
      </c>
      <c r="BM1265">
        <f>Table1[[#This Row],[Margin]]/3</f>
        <v>2.9822029822029823E-2</v>
      </c>
      <c r="BN1265">
        <v>1.36</v>
      </c>
      <c r="BO1265">
        <v>1.9</v>
      </c>
      <c r="BP1265">
        <v>4</v>
      </c>
      <c r="BQ1265">
        <v>7</v>
      </c>
      <c r="BR1265">
        <v>1.8</v>
      </c>
      <c r="BS1265">
        <v>1.95</v>
      </c>
      <c r="BT1265" t="s">
        <v>3860</v>
      </c>
      <c r="BU1265">
        <f>VLOOKUP(Table1[[#This Row],[Reference]],metron,11,FALSE)</f>
        <v>1.128766254360926</v>
      </c>
      <c r="BV1265">
        <f>VLOOKUP(Table1[[#This Row],[Reference]],metron,12,FALSE)</f>
        <v>1.415794481446242</v>
      </c>
    </row>
    <row r="1266" spans="1:74" hidden="1" x14ac:dyDescent="0.45">
      <c r="A1266" t="s">
        <v>5399</v>
      </c>
      <c r="B1266">
        <v>1645844760</v>
      </c>
      <c r="C1266" s="3" t="s">
        <v>5221</v>
      </c>
      <c r="D1266" t="s">
        <v>65</v>
      </c>
      <c r="E1266" t="s">
        <v>66</v>
      </c>
      <c r="F1266" t="s">
        <v>72</v>
      </c>
      <c r="G1266" t="s">
        <v>93</v>
      </c>
      <c r="H1266" t="s">
        <v>3808</v>
      </c>
      <c r="I1266">
        <f>MROUND(Table1[[#This Row],[Prob_H]]*100,2)/100</f>
        <v>0.24</v>
      </c>
      <c r="J1266">
        <f>1/Table1[[#This Row],[odds_ft_home_team_win]]-Table1[[#This Row],[Margin/3]]</f>
        <v>0.24897249077576952</v>
      </c>
      <c r="K1266">
        <f>1/Table1[[#This Row],[odds_ft_draw]]-Table1[[#This Row],[Margin/3]]</f>
        <v>0.29906356545700813</v>
      </c>
      <c r="L1266">
        <f>1/Table1[[#This Row],[odds_ft_away_team_win]]-Table1[[#This Row],[Margin/3]]</f>
        <v>0.45196394376722243</v>
      </c>
      <c r="M1266">
        <v>7</v>
      </c>
      <c r="N1266">
        <v>1.25</v>
      </c>
      <c r="O1266">
        <v>1.71</v>
      </c>
      <c r="P1266">
        <v>1.35</v>
      </c>
      <c r="Q1266">
        <v>1.68</v>
      </c>
      <c r="R1266" t="str" cm="1">
        <f t="array" ref="R1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6">
        <v>2</v>
      </c>
      <c r="T1266">
        <v>0</v>
      </c>
      <c r="U1266">
        <v>2</v>
      </c>
      <c r="V1266">
        <v>2</v>
      </c>
      <c r="W1266">
        <v>2</v>
      </c>
      <c r="X1266">
        <v>0</v>
      </c>
      <c r="Y1266" t="s">
        <v>1493</v>
      </c>
      <c r="AA1266">
        <v>1</v>
      </c>
      <c r="AB1266">
        <v>6</v>
      </c>
      <c r="AC1266">
        <v>1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12</v>
      </c>
      <c r="AL1266">
        <v>5</v>
      </c>
      <c r="AM1266">
        <v>6</v>
      </c>
      <c r="AN1266">
        <v>0</v>
      </c>
      <c r="AO1266">
        <v>6</v>
      </c>
      <c r="AP1266">
        <v>5</v>
      </c>
      <c r="AQ1266">
        <v>13</v>
      </c>
      <c r="AR1266">
        <v>10</v>
      </c>
      <c r="AS1266">
        <v>47</v>
      </c>
      <c r="AT1266">
        <v>53</v>
      </c>
      <c r="AU1266">
        <v>1.43</v>
      </c>
      <c r="AV1266">
        <v>0.72</v>
      </c>
      <c r="AW1266">
        <v>2.11</v>
      </c>
      <c r="AX1266">
        <v>51</v>
      </c>
      <c r="AY1266">
        <v>62</v>
      </c>
      <c r="AZ1266">
        <v>27</v>
      </c>
      <c r="BA1266">
        <v>16</v>
      </c>
      <c r="BB1266">
        <v>11</v>
      </c>
      <c r="BC1266">
        <v>19</v>
      </c>
      <c r="BD1266">
        <v>69</v>
      </c>
      <c r="BE1266">
        <v>31</v>
      </c>
      <c r="BF1266">
        <v>66</v>
      </c>
      <c r="BG1266">
        <v>10.01</v>
      </c>
      <c r="BH1266">
        <v>4.1399999999999997</v>
      </c>
      <c r="BI1266">
        <v>3.6</v>
      </c>
      <c r="BJ1266">
        <v>3.05</v>
      </c>
      <c r="BK1266">
        <v>2.08</v>
      </c>
      <c r="BL1266">
        <f>1/Table1[[#This Row],[odds_ft_home_team_win]]+1/Table1[[#This Row],[odds_ft_draw]]+1/Table1[[#This Row],[odds_ft_away_team_win]]-1</f>
        <v>8.641586100602483E-2</v>
      </c>
      <c r="BM1266">
        <f>Table1[[#This Row],[Margin]]/3</f>
        <v>2.8805287002008278E-2</v>
      </c>
      <c r="BN1266">
        <v>1.53</v>
      </c>
      <c r="BO1266">
        <v>2.16</v>
      </c>
      <c r="BP1266">
        <v>4.33</v>
      </c>
      <c r="BQ1266">
        <v>8</v>
      </c>
      <c r="BR1266">
        <v>1.95</v>
      </c>
      <c r="BS1266">
        <v>1.8</v>
      </c>
      <c r="BT1266" t="s">
        <v>3829</v>
      </c>
      <c r="BU1266">
        <f>VLOOKUP(Table1[[#This Row],[Reference]],metron,11,FALSE)</f>
        <v>1.067249240121581</v>
      </c>
      <c r="BV1266">
        <f>VLOOKUP(Table1[[#This Row],[Reference]],metron,12,FALSE)</f>
        <v>1.53419452887538</v>
      </c>
    </row>
    <row r="1267" spans="1:74" hidden="1" x14ac:dyDescent="0.45">
      <c r="A1267" t="s">
        <v>5399</v>
      </c>
      <c r="B1267">
        <v>1645916760</v>
      </c>
      <c r="C1267" s="3" t="s">
        <v>5222</v>
      </c>
      <c r="D1267" t="s">
        <v>65</v>
      </c>
      <c r="E1267" t="s">
        <v>66</v>
      </c>
      <c r="F1267" t="s">
        <v>85</v>
      </c>
      <c r="G1267" t="s">
        <v>3792</v>
      </c>
      <c r="H1267" t="s">
        <v>3793</v>
      </c>
      <c r="I1267">
        <f>MROUND(Table1[[#This Row],[Prob_H]]*100,2)/100</f>
        <v>0.52</v>
      </c>
      <c r="J1267">
        <f>1/Table1[[#This Row],[odds_ft_home_team_win]]-Table1[[#This Row],[Margin/3]]</f>
        <v>0.52209107764663321</v>
      </c>
      <c r="K1267">
        <f>1/Table1[[#This Row],[odds_ft_draw]]-Table1[[#This Row],[Margin/3]]</f>
        <v>0.25835481391036946</v>
      </c>
      <c r="L1267">
        <f>1/Table1[[#This Row],[odds_ft_away_team_win]]-Table1[[#This Row],[Margin/3]]</f>
        <v>0.21955410844299739</v>
      </c>
      <c r="M1267">
        <v>7</v>
      </c>
      <c r="N1267">
        <v>1.55</v>
      </c>
      <c r="O1267">
        <v>1.31</v>
      </c>
      <c r="P1267">
        <v>1.79</v>
      </c>
      <c r="Q1267">
        <v>1.25</v>
      </c>
      <c r="R1267" t="str" cm="1">
        <f t="array" ref="R1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7">
        <v>0</v>
      </c>
      <c r="T1267">
        <v>2</v>
      </c>
      <c r="U1267">
        <v>2</v>
      </c>
      <c r="V1267">
        <v>1</v>
      </c>
      <c r="W1267">
        <v>0</v>
      </c>
      <c r="X1267">
        <v>1</v>
      </c>
      <c r="Z1267" t="s">
        <v>5223</v>
      </c>
      <c r="AA1267">
        <v>11</v>
      </c>
      <c r="AB1267">
        <v>2</v>
      </c>
      <c r="AC1267">
        <v>3</v>
      </c>
      <c r="AD1267">
        <v>0</v>
      </c>
      <c r="AE1267">
        <v>1</v>
      </c>
      <c r="AF1267">
        <v>0</v>
      </c>
      <c r="AG1267">
        <v>1</v>
      </c>
      <c r="AH1267">
        <v>2</v>
      </c>
      <c r="AI1267">
        <v>0</v>
      </c>
      <c r="AJ1267">
        <v>1</v>
      </c>
      <c r="AK1267">
        <v>18</v>
      </c>
      <c r="AL1267">
        <v>8</v>
      </c>
      <c r="AM1267">
        <v>9</v>
      </c>
      <c r="AN1267">
        <v>4</v>
      </c>
      <c r="AO1267">
        <v>9</v>
      </c>
      <c r="AP1267">
        <v>4</v>
      </c>
      <c r="AQ1267">
        <v>16</v>
      </c>
      <c r="AR1267">
        <v>13</v>
      </c>
      <c r="AS1267">
        <v>59</v>
      </c>
      <c r="AT1267">
        <v>41</v>
      </c>
      <c r="AU1267">
        <v>2.31</v>
      </c>
      <c r="AV1267">
        <v>0.92</v>
      </c>
      <c r="AW1267">
        <v>1.98</v>
      </c>
      <c r="AX1267">
        <v>41</v>
      </c>
      <c r="AY1267">
        <v>59</v>
      </c>
      <c r="AZ1267">
        <v>36</v>
      </c>
      <c r="BA1267">
        <v>25</v>
      </c>
      <c r="BB1267">
        <v>4</v>
      </c>
      <c r="BC1267">
        <v>12</v>
      </c>
      <c r="BD1267">
        <v>55</v>
      </c>
      <c r="BE1267">
        <v>37</v>
      </c>
      <c r="BF1267">
        <v>63</v>
      </c>
      <c r="BG1267">
        <v>7.96</v>
      </c>
      <c r="BH1267">
        <v>5.07</v>
      </c>
      <c r="BI1267">
        <v>1.82</v>
      </c>
      <c r="BJ1267">
        <v>3.5</v>
      </c>
      <c r="BK1267">
        <v>4.05</v>
      </c>
      <c r="BL1267">
        <f>1/Table1[[#This Row],[odds_ft_home_team_win]]+1/Table1[[#This Row],[odds_ft_draw]]+1/Table1[[#This Row],[odds_ft_away_team_win]]-1</f>
        <v>8.2078415411748651E-2</v>
      </c>
      <c r="BM1267">
        <f>Table1[[#This Row],[Margin]]/3</f>
        <v>2.7359471803916218E-2</v>
      </c>
      <c r="BN1267">
        <v>1.33</v>
      </c>
      <c r="BO1267">
        <v>1.95</v>
      </c>
      <c r="BP1267">
        <v>3.75</v>
      </c>
      <c r="BQ1267">
        <v>7</v>
      </c>
      <c r="BR1267">
        <v>2</v>
      </c>
      <c r="BS1267">
        <v>1.75</v>
      </c>
      <c r="BT1267" t="s">
        <v>4878</v>
      </c>
      <c r="BU1267">
        <f>VLOOKUP(Table1[[#This Row],[Reference]],metron,11,FALSE)</f>
        <v>1.625948039373891</v>
      </c>
      <c r="BV1267">
        <f>VLOOKUP(Table1[[#This Row],[Reference]],metron,12,FALSE)</f>
        <v>0.97079231886396644</v>
      </c>
    </row>
    <row r="1268" spans="1:74" hidden="1" x14ac:dyDescent="0.45">
      <c r="A1268" t="s">
        <v>5411</v>
      </c>
      <c r="B1268">
        <v>1458518400</v>
      </c>
      <c r="C1268" s="3" t="s">
        <v>2093</v>
      </c>
      <c r="D1268" t="s">
        <v>65</v>
      </c>
      <c r="E1268" t="s">
        <v>66</v>
      </c>
      <c r="F1268" t="s">
        <v>94</v>
      </c>
      <c r="G1268" t="s">
        <v>78</v>
      </c>
      <c r="H1268" t="s">
        <v>66</v>
      </c>
      <c r="I1268" t="e">
        <f>MROUND(Table1[[#This Row],[Prob_H]]*100,2)/100</f>
        <v>#DIV/0!</v>
      </c>
      <c r="J1268" t="e">
        <f>1/Table1[[#This Row],[odds_ft_home_team_win]]-Table1[[#This Row],[Margin/3]]</f>
        <v>#DIV/0!</v>
      </c>
      <c r="K1268" t="e">
        <f>1/Table1[[#This Row],[odds_ft_draw]]-Table1[[#This Row],[Margin/3]]</f>
        <v>#DIV/0!</v>
      </c>
      <c r="L1268" t="e">
        <f>1/Table1[[#This Row],[odds_ft_away_team_win]]-Table1[[#This Row],[Margin/3]]</f>
        <v>#DIV/0!</v>
      </c>
      <c r="M1268">
        <v>11</v>
      </c>
      <c r="N1268">
        <v>2.06</v>
      </c>
      <c r="O1268">
        <v>1.54</v>
      </c>
      <c r="P1268">
        <v>2</v>
      </c>
      <c r="Q1268">
        <v>1.44</v>
      </c>
      <c r="R1268" t="str" cm="1">
        <f t="array" ref="R1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68">
        <v>4</v>
      </c>
      <c r="T1268">
        <v>2</v>
      </c>
      <c r="U1268">
        <v>6</v>
      </c>
      <c r="V1268">
        <v>2</v>
      </c>
      <c r="W1268">
        <v>1</v>
      </c>
      <c r="X1268">
        <v>1</v>
      </c>
      <c r="Y1268" t="s">
        <v>2094</v>
      </c>
      <c r="Z1268" t="s">
        <v>2095</v>
      </c>
      <c r="AA1268">
        <v>4</v>
      </c>
      <c r="AB1268">
        <v>3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5</v>
      </c>
      <c r="AL1268">
        <v>7</v>
      </c>
      <c r="AM1268">
        <v>2</v>
      </c>
      <c r="AN1268">
        <v>2</v>
      </c>
      <c r="AO1268">
        <v>3</v>
      </c>
      <c r="AP1268">
        <v>5</v>
      </c>
      <c r="AQ1268">
        <v>13</v>
      </c>
      <c r="AR1268">
        <v>7</v>
      </c>
      <c r="AS1268">
        <v>45</v>
      </c>
      <c r="AT1268">
        <v>55</v>
      </c>
      <c r="AU1268">
        <v>0</v>
      </c>
      <c r="AV1268">
        <v>0</v>
      </c>
      <c r="AW1268">
        <v>2.93</v>
      </c>
      <c r="AX1268">
        <v>52</v>
      </c>
      <c r="AY1268">
        <v>80</v>
      </c>
      <c r="AZ1268">
        <v>55</v>
      </c>
      <c r="BA1268">
        <v>38</v>
      </c>
      <c r="BB1268">
        <v>20</v>
      </c>
      <c r="BC1268">
        <v>45</v>
      </c>
      <c r="BD1268">
        <v>78</v>
      </c>
      <c r="BE1268">
        <v>54</v>
      </c>
      <c r="BF1268">
        <v>74</v>
      </c>
      <c r="BG1268">
        <v>9.48</v>
      </c>
      <c r="BH1268">
        <v>4.2300000000000004</v>
      </c>
      <c r="BI1268">
        <v>0</v>
      </c>
      <c r="BJ1268">
        <v>0</v>
      </c>
      <c r="BK1268">
        <v>0</v>
      </c>
      <c r="BL1268" t="e">
        <f>1/Table1[[#This Row],[odds_ft_home_team_win]]+1/Table1[[#This Row],[odds_ft_draw]]+1/Table1[[#This Row],[odds_ft_away_team_win]]-1</f>
        <v>#DIV/0!</v>
      </c>
      <c r="BM1268" t="e">
        <f>Table1[[#This Row],[Margin]]/3</f>
        <v>#DIV/0!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t="s">
        <v>124</v>
      </c>
      <c r="BU1268" t="e">
        <f>VLOOKUP(Table1[[#This Row],[Reference]],metron,11,FALSE)</f>
        <v>#DIV/0!</v>
      </c>
      <c r="BV1268" t="e">
        <f>VLOOKUP(Table1[[#This Row],[Reference]],metron,12,FALSE)</f>
        <v>#DIV/0!</v>
      </c>
    </row>
    <row r="1269" spans="1:74" hidden="1" x14ac:dyDescent="0.45">
      <c r="A1269" t="s">
        <v>5399</v>
      </c>
      <c r="B1269">
        <v>1645923600</v>
      </c>
      <c r="C1269" s="3" t="s">
        <v>5224</v>
      </c>
      <c r="D1269" t="s">
        <v>65</v>
      </c>
      <c r="E1269" t="s">
        <v>66</v>
      </c>
      <c r="F1269" t="s">
        <v>98</v>
      </c>
      <c r="G1269" t="s">
        <v>73</v>
      </c>
      <c r="H1269" t="s">
        <v>3822</v>
      </c>
      <c r="I1269">
        <f>MROUND(Table1[[#This Row],[Prob_H]]*100,2)/100</f>
        <v>0.42</v>
      </c>
      <c r="J1269">
        <f>1/Table1[[#This Row],[odds_ft_home_team_win]]-Table1[[#This Row],[Margin/3]]</f>
        <v>0.41215357233663874</v>
      </c>
      <c r="K1269">
        <f>1/Table1[[#This Row],[odds_ft_draw]]-Table1[[#This Row],[Margin/3]]</f>
        <v>0.26341215357233666</v>
      </c>
      <c r="L1269">
        <f>1/Table1[[#This Row],[odds_ft_away_team_win]]-Table1[[#This Row],[Margin/3]]</f>
        <v>0.32443427409102465</v>
      </c>
      <c r="M1269">
        <v>7</v>
      </c>
      <c r="N1269">
        <v>1.36</v>
      </c>
      <c r="O1269">
        <v>1.64</v>
      </c>
      <c r="P1269">
        <v>1.47</v>
      </c>
      <c r="Q1269">
        <v>1.42</v>
      </c>
      <c r="R1269" t="str" cm="1">
        <f t="array" ref="R1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69">
        <v>2</v>
      </c>
      <c r="T1269">
        <v>3</v>
      </c>
      <c r="U1269">
        <v>5</v>
      </c>
      <c r="V1269">
        <v>2</v>
      </c>
      <c r="W1269">
        <v>2</v>
      </c>
      <c r="X1269">
        <v>0</v>
      </c>
      <c r="Y1269" t="s">
        <v>5225</v>
      </c>
      <c r="Z1269" t="s">
        <v>5226</v>
      </c>
      <c r="AA1269">
        <v>3</v>
      </c>
      <c r="AB1269">
        <v>5</v>
      </c>
      <c r="AC1269">
        <v>4</v>
      </c>
      <c r="AD1269">
        <v>1</v>
      </c>
      <c r="AE1269">
        <v>1</v>
      </c>
      <c r="AF1269">
        <v>0</v>
      </c>
      <c r="AG1269">
        <v>1</v>
      </c>
      <c r="AH1269">
        <v>4</v>
      </c>
      <c r="AI1269">
        <v>1</v>
      </c>
      <c r="AJ1269">
        <v>0</v>
      </c>
      <c r="AK1269">
        <v>12</v>
      </c>
      <c r="AL1269">
        <v>9</v>
      </c>
      <c r="AM1269">
        <v>5</v>
      </c>
      <c r="AN1269">
        <v>3</v>
      </c>
      <c r="AO1269">
        <v>7</v>
      </c>
      <c r="AP1269">
        <v>6</v>
      </c>
      <c r="AQ1269">
        <v>5</v>
      </c>
      <c r="AR1269">
        <v>15</v>
      </c>
      <c r="AS1269">
        <v>51</v>
      </c>
      <c r="AT1269">
        <v>49</v>
      </c>
      <c r="AU1269">
        <v>1.43</v>
      </c>
      <c r="AV1269">
        <v>0.99</v>
      </c>
      <c r="AW1269">
        <v>2.19</v>
      </c>
      <c r="AX1269">
        <v>41</v>
      </c>
      <c r="AY1269">
        <v>82</v>
      </c>
      <c r="AZ1269">
        <v>28</v>
      </c>
      <c r="BA1269">
        <v>9</v>
      </c>
      <c r="BB1269">
        <v>0</v>
      </c>
      <c r="BC1269">
        <v>27</v>
      </c>
      <c r="BD1269">
        <v>73</v>
      </c>
      <c r="BE1269">
        <v>41</v>
      </c>
      <c r="BF1269">
        <v>73</v>
      </c>
      <c r="BG1269">
        <v>8.91</v>
      </c>
      <c r="BH1269">
        <v>5.82</v>
      </c>
      <c r="BI1269">
        <v>2.2799999999999998</v>
      </c>
      <c r="BJ1269">
        <v>3.45</v>
      </c>
      <c r="BK1269">
        <v>2.85</v>
      </c>
      <c r="BL1269">
        <f>1/Table1[[#This Row],[odds_ft_home_team_win]]+1/Table1[[#This Row],[odds_ft_draw]]+1/Table1[[#This Row],[odds_ft_away_team_win]]-1</f>
        <v>7.9328756674294398E-2</v>
      </c>
      <c r="BM1269">
        <f>Table1[[#This Row],[Margin]]/3</f>
        <v>2.6442918891431466E-2</v>
      </c>
      <c r="BN1269">
        <v>1.44</v>
      </c>
      <c r="BO1269">
        <v>2</v>
      </c>
      <c r="BP1269">
        <v>4.5</v>
      </c>
      <c r="BQ1269">
        <v>7.5</v>
      </c>
      <c r="BR1269">
        <v>2</v>
      </c>
      <c r="BS1269">
        <v>1.75</v>
      </c>
      <c r="BT1269" t="s">
        <v>3841</v>
      </c>
      <c r="BU1269">
        <f>VLOOKUP(Table1[[#This Row],[Reference]],metron,11,FALSE)</f>
        <v>1.396960958296362</v>
      </c>
      <c r="BV1269">
        <f>VLOOKUP(Table1[[#This Row],[Reference]],metron,12,FALSE)</f>
        <v>1.091503992901508</v>
      </c>
    </row>
    <row r="1270" spans="1:74" x14ac:dyDescent="0.45">
      <c r="A1270" t="s">
        <v>5399</v>
      </c>
      <c r="B1270">
        <v>1645930800</v>
      </c>
      <c r="C1270" s="3" t="s">
        <v>5227</v>
      </c>
      <c r="D1270" t="s">
        <v>65</v>
      </c>
      <c r="E1270" t="s">
        <v>66</v>
      </c>
      <c r="F1270" t="s">
        <v>94</v>
      </c>
      <c r="G1270" t="s">
        <v>86</v>
      </c>
      <c r="H1270" t="s">
        <v>3903</v>
      </c>
      <c r="I1270">
        <f>MROUND(Table1[[#This Row],[Prob_H]]*100,2)/100</f>
        <v>0.34</v>
      </c>
      <c r="J1270">
        <f>1/Table1[[#This Row],[odds_ft_home_team_win]]-Table1[[#This Row],[Margin/3]]</f>
        <v>0.34847753376562413</v>
      </c>
      <c r="K1270">
        <f>1/Table1[[#This Row],[odds_ft_draw]]-Table1[[#This Row],[Margin/3]]</f>
        <v>0.25563583940470203</v>
      </c>
      <c r="L1270">
        <f>1/Table1[[#This Row],[odds_ft_away_team_win]]-Table1[[#This Row],[Margin/3]]</f>
        <v>0.39588662682967374</v>
      </c>
      <c r="M1270">
        <v>7</v>
      </c>
      <c r="N1270">
        <v>1.57</v>
      </c>
      <c r="O1270">
        <v>1.42</v>
      </c>
      <c r="P1270">
        <v>1.58</v>
      </c>
      <c r="Q1270">
        <v>1.53</v>
      </c>
      <c r="R1270" t="str" cm="1">
        <f t="array" ref="R1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AA1270">
        <v>5</v>
      </c>
      <c r="AB1270">
        <v>5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2</v>
      </c>
      <c r="AI1270">
        <v>0</v>
      </c>
      <c r="AJ1270">
        <v>1</v>
      </c>
      <c r="AK1270">
        <v>8</v>
      </c>
      <c r="AL1270">
        <v>12</v>
      </c>
      <c r="AM1270">
        <v>3</v>
      </c>
      <c r="AN1270">
        <v>5</v>
      </c>
      <c r="AO1270">
        <v>5</v>
      </c>
      <c r="AP1270">
        <v>7</v>
      </c>
      <c r="AQ1270">
        <v>16</v>
      </c>
      <c r="AR1270">
        <v>14</v>
      </c>
      <c r="AS1270">
        <v>48</v>
      </c>
      <c r="AT1270">
        <v>52</v>
      </c>
      <c r="AU1270">
        <v>0.92</v>
      </c>
      <c r="AV1270">
        <v>1.48</v>
      </c>
      <c r="AW1270">
        <v>2.27</v>
      </c>
      <c r="AX1270">
        <v>52</v>
      </c>
      <c r="AY1270">
        <v>62</v>
      </c>
      <c r="AZ1270">
        <v>46</v>
      </c>
      <c r="BA1270">
        <v>23</v>
      </c>
      <c r="BB1270">
        <v>11</v>
      </c>
      <c r="BC1270">
        <v>40</v>
      </c>
      <c r="BD1270">
        <v>62</v>
      </c>
      <c r="BE1270">
        <v>26</v>
      </c>
      <c r="BF1270">
        <v>58</v>
      </c>
      <c r="BG1270">
        <v>9.2899999999999991</v>
      </c>
      <c r="BH1270">
        <v>4.8899999999999997</v>
      </c>
      <c r="BI1270">
        <v>2.67</v>
      </c>
      <c r="BJ1270">
        <v>3.55</v>
      </c>
      <c r="BK1270">
        <v>2.37</v>
      </c>
      <c r="BL1270">
        <f>1/Table1[[#This Row],[odds_ft_home_team_win]]+1/Table1[[#This Row],[odds_ft_draw]]+1/Table1[[#This Row],[odds_ft_away_team_win]]-1</f>
        <v>7.8162904321105175E-2</v>
      </c>
      <c r="BM1270">
        <f>Table1[[#This Row],[Margin]]/3</f>
        <v>2.6054301440368393E-2</v>
      </c>
      <c r="BN1270">
        <v>1.28</v>
      </c>
      <c r="BO1270">
        <v>1.95</v>
      </c>
      <c r="BP1270">
        <v>3.3</v>
      </c>
      <c r="BQ1270">
        <v>5.5</v>
      </c>
      <c r="BR1270">
        <v>1.7</v>
      </c>
      <c r="BS1270">
        <v>2.0499999999999998</v>
      </c>
      <c r="BT1270" t="s">
        <v>3833</v>
      </c>
      <c r="BU1270">
        <f>VLOOKUP(Table1[[#This Row],[Reference]],metron,11,FALSE)</f>
        <v>1.228921489601805</v>
      </c>
      <c r="BV1270">
        <f>VLOOKUP(Table1[[#This Row],[Reference]],metron,12,FALSE)</f>
        <v>1.2940512655166849</v>
      </c>
    </row>
    <row r="1271" spans="1:74" hidden="1" x14ac:dyDescent="0.45">
      <c r="A1271" t="s">
        <v>5399</v>
      </c>
      <c r="B1271">
        <v>1646010000</v>
      </c>
      <c r="C1271" s="3" t="s">
        <v>5228</v>
      </c>
      <c r="D1271" t="s">
        <v>65</v>
      </c>
      <c r="E1271" t="s">
        <v>66</v>
      </c>
      <c r="F1271" t="s">
        <v>77</v>
      </c>
      <c r="G1271" t="s">
        <v>88</v>
      </c>
      <c r="H1271" t="s">
        <v>3800</v>
      </c>
      <c r="I1271">
        <f>MROUND(Table1[[#This Row],[Prob_H]]*100,2)/100</f>
        <v>0.46</v>
      </c>
      <c r="J1271">
        <f>1/Table1[[#This Row],[odds_ft_home_team_win]]-Table1[[#This Row],[Margin/3]]</f>
        <v>0.46031746031746029</v>
      </c>
      <c r="K1271">
        <f>1/Table1[[#This Row],[odds_ft_draw]]-Table1[[#This Row],[Margin/3]]</f>
        <v>0.29365079365079361</v>
      </c>
      <c r="L1271">
        <f>1/Table1[[#This Row],[odds_ft_away_team_win]]-Table1[[#This Row],[Margin/3]]</f>
        <v>0.24603174603174602</v>
      </c>
      <c r="M1271">
        <v>7</v>
      </c>
      <c r="N1271">
        <v>1.5</v>
      </c>
      <c r="O1271">
        <v>1.08</v>
      </c>
      <c r="P1271">
        <v>1.25</v>
      </c>
      <c r="Q1271">
        <v>1.1100000000000001</v>
      </c>
      <c r="R1271" t="str" cm="1">
        <f t="array" ref="R1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71">
        <v>1</v>
      </c>
      <c r="T1271">
        <v>2</v>
      </c>
      <c r="U1271">
        <v>3</v>
      </c>
      <c r="V1271">
        <v>1</v>
      </c>
      <c r="W1271">
        <v>0</v>
      </c>
      <c r="X1271">
        <v>1</v>
      </c>
      <c r="Y1271">
        <v>64</v>
      </c>
      <c r="Z1271" t="s">
        <v>5229</v>
      </c>
      <c r="AA1271">
        <v>12</v>
      </c>
      <c r="AB1271">
        <v>8</v>
      </c>
      <c r="AC1271">
        <v>2</v>
      </c>
      <c r="AD1271">
        <v>0</v>
      </c>
      <c r="AE1271">
        <v>3</v>
      </c>
      <c r="AF1271">
        <v>0</v>
      </c>
      <c r="AG1271">
        <v>0</v>
      </c>
      <c r="AH1271">
        <v>2</v>
      </c>
      <c r="AI1271">
        <v>1</v>
      </c>
      <c r="AJ1271">
        <v>2</v>
      </c>
      <c r="AK1271">
        <v>16</v>
      </c>
      <c r="AL1271">
        <v>15</v>
      </c>
      <c r="AM1271">
        <v>11</v>
      </c>
      <c r="AN1271">
        <v>7</v>
      </c>
      <c r="AO1271">
        <v>5</v>
      </c>
      <c r="AP1271">
        <v>8</v>
      </c>
      <c r="AQ1271">
        <v>12</v>
      </c>
      <c r="AR1271">
        <v>13</v>
      </c>
      <c r="AS1271">
        <v>57</v>
      </c>
      <c r="AT1271">
        <v>43</v>
      </c>
      <c r="AU1271">
        <v>2.2200000000000002</v>
      </c>
      <c r="AV1271">
        <v>1.72</v>
      </c>
      <c r="AW1271">
        <v>2.5</v>
      </c>
      <c r="AX1271">
        <v>59</v>
      </c>
      <c r="AY1271">
        <v>83</v>
      </c>
      <c r="AZ1271">
        <v>46</v>
      </c>
      <c r="BA1271">
        <v>17</v>
      </c>
      <c r="BB1271">
        <v>8</v>
      </c>
      <c r="BC1271">
        <v>29</v>
      </c>
      <c r="BD1271">
        <v>80</v>
      </c>
      <c r="BE1271">
        <v>42</v>
      </c>
      <c r="BF1271">
        <v>84</v>
      </c>
      <c r="BG1271">
        <v>11.17</v>
      </c>
      <c r="BH1271">
        <v>5.16</v>
      </c>
      <c r="BI1271">
        <v>2</v>
      </c>
      <c r="BJ1271">
        <v>3</v>
      </c>
      <c r="BK1271">
        <v>3.5</v>
      </c>
      <c r="BL1271">
        <f>1/Table1[[#This Row],[odds_ft_home_team_win]]+1/Table1[[#This Row],[odds_ft_draw]]+1/Table1[[#This Row],[odds_ft_away_team_win]]-1</f>
        <v>0.11904761904761907</v>
      </c>
      <c r="BM1271">
        <f>Table1[[#This Row],[Margin]]/3</f>
        <v>3.9682539682539687E-2</v>
      </c>
      <c r="BN1271">
        <v>1.38</v>
      </c>
      <c r="BO1271">
        <v>2.15</v>
      </c>
      <c r="BP1271">
        <v>4</v>
      </c>
      <c r="BQ1271">
        <v>7.5</v>
      </c>
      <c r="BR1271">
        <v>1.95</v>
      </c>
      <c r="BS1271">
        <v>1.8</v>
      </c>
      <c r="BT1271" t="s">
        <v>3802</v>
      </c>
      <c r="BU1271">
        <f>VLOOKUP(Table1[[#This Row],[Reference]],metron,11,FALSE)</f>
        <v>1.4888836329233679</v>
      </c>
      <c r="BV1271">
        <f>VLOOKUP(Table1[[#This Row],[Reference]],metron,12,FALSE)</f>
        <v>1.0516792809839171</v>
      </c>
    </row>
    <row r="1272" spans="1:74" hidden="1" x14ac:dyDescent="0.45">
      <c r="A1272" t="s">
        <v>5418</v>
      </c>
      <c r="B1272">
        <v>1347669000</v>
      </c>
      <c r="C1272" s="3" t="s">
        <v>191</v>
      </c>
      <c r="D1272" t="s">
        <v>65</v>
      </c>
      <c r="E1272" t="s">
        <v>66</v>
      </c>
      <c r="F1272" t="s">
        <v>67</v>
      </c>
      <c r="G1272" t="s">
        <v>97</v>
      </c>
      <c r="H1272" t="s">
        <v>66</v>
      </c>
      <c r="I1272">
        <f>MROUND(Table1[[#This Row],[Prob_H]]*100,2)/100</f>
        <v>0.36</v>
      </c>
      <c r="J1272">
        <f>1/Table1[[#This Row],[odds_ft_home_team_win]]-Table1[[#This Row],[Margin/3]]</f>
        <v>0.36874652531852831</v>
      </c>
      <c r="K1272">
        <f>1/Table1[[#This Row],[odds_ft_draw]]-Table1[[#This Row],[Margin/3]]</f>
        <v>0.27897598757111197</v>
      </c>
      <c r="L1272">
        <f>1/Table1[[#This Row],[odds_ft_away_team_win]]-Table1[[#This Row],[Margin/3]]</f>
        <v>0.35227748711035972</v>
      </c>
      <c r="M1272">
        <v>8</v>
      </c>
      <c r="N1272">
        <v>1</v>
      </c>
      <c r="O1272">
        <v>2.33</v>
      </c>
      <c r="P1272">
        <v>1.76</v>
      </c>
      <c r="Q1272">
        <v>1.4</v>
      </c>
      <c r="R1272" t="str" cm="1">
        <f t="array" ref="R1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2">
        <v>2</v>
      </c>
      <c r="T1272">
        <v>0</v>
      </c>
      <c r="U1272">
        <v>2</v>
      </c>
      <c r="V1272">
        <v>0</v>
      </c>
      <c r="W1272">
        <v>0</v>
      </c>
      <c r="X1272">
        <v>0</v>
      </c>
      <c r="Y1272" t="s">
        <v>192</v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-1</v>
      </c>
      <c r="AK1272">
        <v>-1</v>
      </c>
      <c r="AL1272">
        <v>-1</v>
      </c>
      <c r="AM1272">
        <v>-1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0</v>
      </c>
      <c r="AV1272">
        <v>0</v>
      </c>
      <c r="AW1272">
        <v>3.17</v>
      </c>
      <c r="AX1272">
        <v>84</v>
      </c>
      <c r="AY1272">
        <v>100</v>
      </c>
      <c r="AZ1272">
        <v>84</v>
      </c>
      <c r="BA1272">
        <v>33</v>
      </c>
      <c r="BB1272">
        <v>0</v>
      </c>
      <c r="BC1272">
        <v>67</v>
      </c>
      <c r="BD1272">
        <v>67</v>
      </c>
      <c r="BE1272">
        <v>34</v>
      </c>
      <c r="BF1272">
        <v>67</v>
      </c>
      <c r="BG1272">
        <v>0</v>
      </c>
      <c r="BH1272">
        <v>4</v>
      </c>
      <c r="BI1272">
        <v>2.64</v>
      </c>
      <c r="BJ1272">
        <v>3.46</v>
      </c>
      <c r="BK1272">
        <v>2.76</v>
      </c>
      <c r="BL1272">
        <f>1/Table1[[#This Row],[odds_ft_home_team_win]]+1/Table1[[#This Row],[odds_ft_draw]]+1/Table1[[#This Row],[odds_ft_away_team_win]]-1</f>
        <v>3.012406040805149E-2</v>
      </c>
      <c r="BM1272">
        <f>Table1[[#This Row],[Margin]]/3</f>
        <v>1.0041353469350497E-2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 t="s">
        <v>70</v>
      </c>
      <c r="BU1272">
        <f>VLOOKUP(Table1[[#This Row],[Reference]],metron,11,FALSE)</f>
        <v>1.269326094653606</v>
      </c>
      <c r="BV1272">
        <f>VLOOKUP(Table1[[#This Row],[Reference]],metron,12,FALSE)</f>
        <v>1.2417089578661631</v>
      </c>
    </row>
    <row r="1273" spans="1:74" hidden="1" x14ac:dyDescent="0.45">
      <c r="A1273" t="s">
        <v>5418</v>
      </c>
      <c r="B1273">
        <v>1347669000</v>
      </c>
      <c r="C1273" s="3" t="s">
        <v>191</v>
      </c>
      <c r="D1273" t="s">
        <v>65</v>
      </c>
      <c r="E1273" t="s">
        <v>66</v>
      </c>
      <c r="F1273" t="s">
        <v>103</v>
      </c>
      <c r="G1273" t="s">
        <v>78</v>
      </c>
      <c r="H1273" t="s">
        <v>66</v>
      </c>
      <c r="I1273">
        <f>MROUND(Table1[[#This Row],[Prob_H]]*100,2)/100</f>
        <v>0.38</v>
      </c>
      <c r="J1273">
        <f>1/Table1[[#This Row],[odds_ft_home_team_win]]-Table1[[#This Row],[Margin/3]]</f>
        <v>0.3746029367934347</v>
      </c>
      <c r="K1273">
        <f>1/Table1[[#This Row],[odds_ft_draw]]-Table1[[#This Row],[Margin/3]]</f>
        <v>0.28938874978284057</v>
      </c>
      <c r="L1273">
        <f>1/Table1[[#This Row],[odds_ft_away_team_win]]-Table1[[#This Row],[Margin/3]]</f>
        <v>0.33600831342372484</v>
      </c>
      <c r="M1273">
        <v>8</v>
      </c>
      <c r="N1273">
        <v>0.67</v>
      </c>
      <c r="O1273">
        <v>1.67</v>
      </c>
      <c r="P1273">
        <v>1.88</v>
      </c>
      <c r="Q1273">
        <v>1.37</v>
      </c>
      <c r="R1273" t="str" cm="1">
        <f t="array" ref="R1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3">
        <v>3</v>
      </c>
      <c r="T1273">
        <v>2</v>
      </c>
      <c r="U1273">
        <v>5</v>
      </c>
      <c r="V1273">
        <v>3</v>
      </c>
      <c r="W1273">
        <v>2</v>
      </c>
      <c r="X1273">
        <v>1</v>
      </c>
      <c r="Y1273" t="s">
        <v>193</v>
      </c>
      <c r="Z1273" t="s">
        <v>194</v>
      </c>
      <c r="AA1273">
        <v>-1</v>
      </c>
      <c r="AB1273">
        <v>-1</v>
      </c>
      <c r="AC1273">
        <v>1</v>
      </c>
      <c r="AD1273">
        <v>0</v>
      </c>
      <c r="AE1273">
        <v>2</v>
      </c>
      <c r="AF1273">
        <v>0</v>
      </c>
      <c r="AG1273">
        <v>0</v>
      </c>
      <c r="AH1273">
        <v>1</v>
      </c>
      <c r="AI1273">
        <v>0</v>
      </c>
      <c r="AJ1273">
        <v>2</v>
      </c>
      <c r="AK1273">
        <v>-1</v>
      </c>
      <c r="AL1273">
        <v>-1</v>
      </c>
      <c r="AM1273">
        <v>-1</v>
      </c>
      <c r="AN1273">
        <v>-1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0</v>
      </c>
      <c r="AV1273">
        <v>0</v>
      </c>
      <c r="AW1273">
        <v>2.17</v>
      </c>
      <c r="AX1273">
        <v>50</v>
      </c>
      <c r="AY1273">
        <v>67</v>
      </c>
      <c r="AZ1273">
        <v>50</v>
      </c>
      <c r="BA1273">
        <v>33</v>
      </c>
      <c r="BB1273">
        <v>0</v>
      </c>
      <c r="BC1273">
        <v>17</v>
      </c>
      <c r="BD1273">
        <v>50</v>
      </c>
      <c r="BE1273">
        <v>50</v>
      </c>
      <c r="BF1273">
        <v>67</v>
      </c>
      <c r="BG1273">
        <v>0</v>
      </c>
      <c r="BH1273">
        <v>5.33</v>
      </c>
      <c r="BI1273">
        <v>2.6</v>
      </c>
      <c r="BJ1273">
        <v>3.34</v>
      </c>
      <c r="BK1273">
        <v>2.89</v>
      </c>
      <c r="BL1273">
        <f>1/Table1[[#This Row],[odds_ft_home_team_win]]+1/Table1[[#This Row],[odds_ft_draw]]+1/Table1[[#This Row],[odds_ft_away_team_win]]-1</f>
        <v>3.0037343465849631E-2</v>
      </c>
      <c r="BM1273">
        <f>Table1[[#This Row],[Margin]]/3</f>
        <v>1.0012447821949877E-2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 t="s">
        <v>118</v>
      </c>
      <c r="BU1273">
        <f>VLOOKUP(Table1[[#This Row],[Reference]],metron,11,FALSE)</f>
        <v>1.330562659846547</v>
      </c>
      <c r="BV1273">
        <f>VLOOKUP(Table1[[#This Row],[Reference]],metron,12,FALSE)</f>
        <v>1.1595268542199491</v>
      </c>
    </row>
    <row r="1274" spans="1:74" hidden="1" x14ac:dyDescent="0.45">
      <c r="A1274" t="s">
        <v>5418</v>
      </c>
      <c r="B1274">
        <v>1347676500</v>
      </c>
      <c r="C1274" s="3" t="s">
        <v>195</v>
      </c>
      <c r="D1274" t="s">
        <v>65</v>
      </c>
      <c r="E1274" t="s">
        <v>66</v>
      </c>
      <c r="F1274" t="s">
        <v>81</v>
      </c>
      <c r="G1274" t="s">
        <v>98</v>
      </c>
      <c r="H1274" t="s">
        <v>66</v>
      </c>
      <c r="I1274">
        <f>MROUND(Table1[[#This Row],[Prob_H]]*100,2)/100</f>
        <v>0.52</v>
      </c>
      <c r="J1274">
        <f>1/Table1[[#This Row],[odds_ft_home_team_win]]-Table1[[#This Row],[Margin/3]]</f>
        <v>0.51618283535231868</v>
      </c>
      <c r="K1274">
        <f>1/Table1[[#This Row],[odds_ft_draw]]-Table1[[#This Row],[Margin/3]]</f>
        <v>0.26459232060390919</v>
      </c>
      <c r="L1274">
        <f>1/Table1[[#This Row],[odds_ft_away_team_win]]-Table1[[#This Row],[Margin/3]]</f>
        <v>0.2192248440437721</v>
      </c>
      <c r="M1274">
        <v>8</v>
      </c>
      <c r="N1274">
        <v>2</v>
      </c>
      <c r="O1274">
        <v>1.33</v>
      </c>
      <c r="P1274">
        <v>1.95</v>
      </c>
      <c r="Q1274">
        <v>1.1100000000000001</v>
      </c>
      <c r="R1274" t="str" cm="1">
        <f t="array" ref="R1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74">
        <v>1</v>
      </c>
      <c r="T1274">
        <v>2</v>
      </c>
      <c r="U1274">
        <v>3</v>
      </c>
      <c r="V1274">
        <v>0</v>
      </c>
      <c r="W1274">
        <v>0</v>
      </c>
      <c r="X1274">
        <v>0</v>
      </c>
      <c r="Y1274">
        <v>75</v>
      </c>
      <c r="Z1274" t="s">
        <v>196</v>
      </c>
      <c r="AA1274">
        <v>-1</v>
      </c>
      <c r="AB1274">
        <v>-1</v>
      </c>
      <c r="AC1274">
        <v>3</v>
      </c>
      <c r="AD1274">
        <v>1</v>
      </c>
      <c r="AE1274">
        <v>4</v>
      </c>
      <c r="AF1274">
        <v>1</v>
      </c>
      <c r="AG1274">
        <v>1</v>
      </c>
      <c r="AH1274">
        <v>3</v>
      </c>
      <c r="AI1274">
        <v>2</v>
      </c>
      <c r="AJ1274">
        <v>3</v>
      </c>
      <c r="AK1274">
        <v>-1</v>
      </c>
      <c r="AL1274">
        <v>-1</v>
      </c>
      <c r="AM1274">
        <v>-1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0</v>
      </c>
      <c r="AV1274">
        <v>0</v>
      </c>
      <c r="AW1274">
        <v>2.5</v>
      </c>
      <c r="AX1274">
        <v>33</v>
      </c>
      <c r="AY1274">
        <v>67</v>
      </c>
      <c r="AZ1274">
        <v>67</v>
      </c>
      <c r="BA1274">
        <v>34</v>
      </c>
      <c r="BB1274">
        <v>0</v>
      </c>
      <c r="BC1274">
        <v>33</v>
      </c>
      <c r="BD1274">
        <v>67</v>
      </c>
      <c r="BE1274">
        <v>50</v>
      </c>
      <c r="BF1274">
        <v>84</v>
      </c>
      <c r="BG1274">
        <v>0</v>
      </c>
      <c r="BH1274">
        <v>3.67</v>
      </c>
      <c r="BI1274">
        <v>1.9</v>
      </c>
      <c r="BJ1274">
        <v>3.64</v>
      </c>
      <c r="BK1274">
        <v>4.3600000000000003</v>
      </c>
      <c r="BL1274">
        <f>1/Table1[[#This Row],[odds_ft_home_team_win]]+1/Table1[[#This Row],[odds_ft_draw]]+1/Table1[[#This Row],[odds_ft_away_team_win]]-1</f>
        <v>3.0398862364096502E-2</v>
      </c>
      <c r="BM1274">
        <f>Table1[[#This Row],[Margin]]/3</f>
        <v>1.0132954121365501E-2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 t="s">
        <v>109</v>
      </c>
      <c r="BU1274">
        <f>VLOOKUP(Table1[[#This Row],[Reference]],metron,11,FALSE)</f>
        <v>1.625948039373891</v>
      </c>
      <c r="BV1274">
        <f>VLOOKUP(Table1[[#This Row],[Reference]],metron,12,FALSE)</f>
        <v>0.97079231886396644</v>
      </c>
    </row>
    <row r="1275" spans="1:74" hidden="1" x14ac:dyDescent="0.45">
      <c r="A1275" t="s">
        <v>5418</v>
      </c>
      <c r="B1275">
        <v>1347746400</v>
      </c>
      <c r="C1275" s="3" t="s">
        <v>197</v>
      </c>
      <c r="D1275" t="s">
        <v>65</v>
      </c>
      <c r="E1275" t="s">
        <v>66</v>
      </c>
      <c r="F1275" t="s">
        <v>86</v>
      </c>
      <c r="G1275" t="s">
        <v>88</v>
      </c>
      <c r="H1275" t="s">
        <v>66</v>
      </c>
      <c r="I1275">
        <f>MROUND(Table1[[#This Row],[Prob_H]]*100,2)/100</f>
        <v>0.46</v>
      </c>
      <c r="J1275">
        <f>1/Table1[[#This Row],[odds_ft_home_team_win]]-Table1[[#This Row],[Margin/3]]</f>
        <v>0.45284963261828221</v>
      </c>
      <c r="K1275">
        <f>1/Table1[[#This Row],[odds_ft_draw]]-Table1[[#This Row],[Margin/3]]</f>
        <v>0.27317278863548927</v>
      </c>
      <c r="L1275">
        <f>1/Table1[[#This Row],[odds_ft_away_team_win]]-Table1[[#This Row],[Margin/3]]</f>
        <v>0.27397757874622841</v>
      </c>
      <c r="M1275">
        <v>8</v>
      </c>
      <c r="N1275">
        <v>1.33</v>
      </c>
      <c r="O1275">
        <v>1.33</v>
      </c>
      <c r="P1275">
        <v>1.86</v>
      </c>
      <c r="Q1275">
        <v>1.1100000000000001</v>
      </c>
      <c r="R1275" t="str" cm="1">
        <f t="array" ref="R1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5">
        <v>2</v>
      </c>
      <c r="T1275">
        <v>0</v>
      </c>
      <c r="U1275">
        <v>2</v>
      </c>
      <c r="V1275">
        <v>0</v>
      </c>
      <c r="W1275">
        <v>0</v>
      </c>
      <c r="X1275">
        <v>0</v>
      </c>
      <c r="Y1275" t="s">
        <v>198</v>
      </c>
      <c r="AA1275">
        <v>-1</v>
      </c>
      <c r="AB1275">
        <v>-1</v>
      </c>
      <c r="AC1275">
        <v>1</v>
      </c>
      <c r="AD1275">
        <v>0</v>
      </c>
      <c r="AE1275">
        <v>3</v>
      </c>
      <c r="AF1275">
        <v>0</v>
      </c>
      <c r="AG1275">
        <v>0</v>
      </c>
      <c r="AH1275">
        <v>1</v>
      </c>
      <c r="AI1275">
        <v>1</v>
      </c>
      <c r="AJ1275">
        <v>2</v>
      </c>
      <c r="AK1275">
        <v>-1</v>
      </c>
      <c r="AL1275">
        <v>-1</v>
      </c>
      <c r="AM1275">
        <v>-1</v>
      </c>
      <c r="AN1275">
        <v>-1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0</v>
      </c>
      <c r="AV1275">
        <v>0</v>
      </c>
      <c r="AW1275">
        <v>2.17</v>
      </c>
      <c r="AX1275">
        <v>34</v>
      </c>
      <c r="AY1275">
        <v>50</v>
      </c>
      <c r="AZ1275">
        <v>33</v>
      </c>
      <c r="BA1275">
        <v>17</v>
      </c>
      <c r="BB1275">
        <v>17</v>
      </c>
      <c r="BC1275">
        <v>17</v>
      </c>
      <c r="BD1275">
        <v>67</v>
      </c>
      <c r="BE1275">
        <v>33</v>
      </c>
      <c r="BF1275">
        <v>67</v>
      </c>
      <c r="BG1275">
        <v>0</v>
      </c>
      <c r="BH1275">
        <v>6</v>
      </c>
      <c r="BI1275">
        <v>2.16</v>
      </c>
      <c r="BJ1275">
        <v>3.53</v>
      </c>
      <c r="BK1275">
        <v>3.52</v>
      </c>
      <c r="BL1275">
        <f>1/Table1[[#This Row],[odds_ft_home_team_win]]+1/Table1[[#This Row],[odds_ft_draw]]+1/Table1[[#This Row],[odds_ft_away_team_win]]-1</f>
        <v>3.0339991034042058E-2</v>
      </c>
      <c r="BM1275">
        <f>Table1[[#This Row],[Margin]]/3</f>
        <v>1.0113330344680685E-2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 t="s">
        <v>113</v>
      </c>
      <c r="BU1275">
        <f>VLOOKUP(Table1[[#This Row],[Reference]],metron,11,FALSE)</f>
        <v>1.4888836329233679</v>
      </c>
      <c r="BV1275">
        <f>VLOOKUP(Table1[[#This Row],[Reference]],metron,12,FALSE)</f>
        <v>1.0516792809839171</v>
      </c>
    </row>
    <row r="1276" spans="1:74" hidden="1" x14ac:dyDescent="0.45">
      <c r="A1276" t="s">
        <v>5418</v>
      </c>
      <c r="B1276">
        <v>1347753600</v>
      </c>
      <c r="C1276" s="3" t="s">
        <v>199</v>
      </c>
      <c r="D1276" t="s">
        <v>65</v>
      </c>
      <c r="E1276" t="s">
        <v>66</v>
      </c>
      <c r="F1276" t="s">
        <v>68</v>
      </c>
      <c r="G1276" t="s">
        <v>77</v>
      </c>
      <c r="H1276" t="s">
        <v>66</v>
      </c>
      <c r="I1276">
        <f>MROUND(Table1[[#This Row],[Prob_H]]*100,2)/100</f>
        <v>0.48</v>
      </c>
      <c r="J1276">
        <f>1/Table1[[#This Row],[odds_ft_home_team_win]]-Table1[[#This Row],[Margin/3]]</f>
        <v>0.48413308314493103</v>
      </c>
      <c r="K1276">
        <f>1/Table1[[#This Row],[odds_ft_draw]]-Table1[[#This Row],[Margin/3]]</f>
        <v>0.28581948323894635</v>
      </c>
      <c r="L1276">
        <f>1/Table1[[#This Row],[odds_ft_away_team_win]]-Table1[[#This Row],[Margin/3]]</f>
        <v>0.23004743361612268</v>
      </c>
      <c r="M1276">
        <v>8</v>
      </c>
      <c r="N1276">
        <v>1.67</v>
      </c>
      <c r="O1276">
        <v>3</v>
      </c>
      <c r="P1276">
        <v>1.56</v>
      </c>
      <c r="Q1276">
        <v>1.38</v>
      </c>
      <c r="R1276" t="str" cm="1">
        <f t="array" ref="R1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6">
        <v>2</v>
      </c>
      <c r="T1276">
        <v>0</v>
      </c>
      <c r="U1276">
        <v>2</v>
      </c>
      <c r="V1276">
        <v>1</v>
      </c>
      <c r="W1276">
        <v>1</v>
      </c>
      <c r="X1276">
        <v>0</v>
      </c>
      <c r="Y1276" t="s">
        <v>200</v>
      </c>
      <c r="AA1276">
        <v>-1</v>
      </c>
      <c r="AB1276">
        <v>-1</v>
      </c>
      <c r="AC1276">
        <v>1</v>
      </c>
      <c r="AD1276">
        <v>0</v>
      </c>
      <c r="AE1276">
        <v>2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-1</v>
      </c>
      <c r="AL1276">
        <v>-1</v>
      </c>
      <c r="AM1276">
        <v>-1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0</v>
      </c>
      <c r="AV1276">
        <v>0</v>
      </c>
      <c r="AW1276">
        <v>2.34</v>
      </c>
      <c r="AX1276">
        <v>67</v>
      </c>
      <c r="AY1276">
        <v>67</v>
      </c>
      <c r="AZ1276">
        <v>50</v>
      </c>
      <c r="BA1276">
        <v>17</v>
      </c>
      <c r="BB1276">
        <v>0</v>
      </c>
      <c r="BC1276">
        <v>17</v>
      </c>
      <c r="BD1276">
        <v>33</v>
      </c>
      <c r="BE1276">
        <v>50</v>
      </c>
      <c r="BF1276">
        <v>84</v>
      </c>
      <c r="BG1276">
        <v>0</v>
      </c>
      <c r="BH1276">
        <v>3.67</v>
      </c>
      <c r="BI1276">
        <v>2.02</v>
      </c>
      <c r="BJ1276">
        <v>3.37</v>
      </c>
      <c r="BK1276">
        <v>4.1500000000000004</v>
      </c>
      <c r="BL1276">
        <f>1/Table1[[#This Row],[odds_ft_home_team_win]]+1/Table1[[#This Row],[odds_ft_draw]]+1/Table1[[#This Row],[odds_ft_away_team_win]]-1</f>
        <v>3.2749265416692097E-2</v>
      </c>
      <c r="BM1276">
        <f>Table1[[#This Row],[Margin]]/3</f>
        <v>1.0916421805564033E-2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 t="s">
        <v>116</v>
      </c>
      <c r="BU1276">
        <f>VLOOKUP(Table1[[#This Row],[Reference]],metron,11,FALSE)</f>
        <v>1.510877192982456</v>
      </c>
      <c r="BV1276">
        <f>VLOOKUP(Table1[[#This Row],[Reference]],metron,12,FALSE)</f>
        <v>1.0163157894736841</v>
      </c>
    </row>
    <row r="1277" spans="1:74" hidden="1" x14ac:dyDescent="0.45">
      <c r="A1277" t="s">
        <v>5418</v>
      </c>
      <c r="B1277">
        <v>1347760800</v>
      </c>
      <c r="C1277" s="3" t="s">
        <v>201</v>
      </c>
      <c r="D1277" t="s">
        <v>65</v>
      </c>
      <c r="E1277" t="s">
        <v>66</v>
      </c>
      <c r="F1277" t="s">
        <v>93</v>
      </c>
      <c r="G1277" t="s">
        <v>80</v>
      </c>
      <c r="H1277" t="s">
        <v>66</v>
      </c>
      <c r="I1277">
        <f>MROUND(Table1[[#This Row],[Prob_H]]*100,2)/100</f>
        <v>0.62</v>
      </c>
      <c r="J1277">
        <f>1/Table1[[#This Row],[odds_ft_home_team_win]]-Table1[[#This Row],[Margin/3]]</f>
        <v>0.6113764358370235</v>
      </c>
      <c r="K1277">
        <f>1/Table1[[#This Row],[odds_ft_draw]]-Table1[[#This Row],[Margin/3]]</f>
        <v>0.23963498201815456</v>
      </c>
      <c r="L1277">
        <f>1/Table1[[#This Row],[odds_ft_away_team_win]]-Table1[[#This Row],[Margin/3]]</f>
        <v>0.148988582144822</v>
      </c>
      <c r="M1277">
        <v>8</v>
      </c>
      <c r="N1277">
        <v>1</v>
      </c>
      <c r="O1277">
        <v>0.33</v>
      </c>
      <c r="P1277">
        <v>1.39</v>
      </c>
      <c r="Q1277">
        <v>0.94</v>
      </c>
      <c r="R1277" t="str" cm="1">
        <f t="array" ref="R1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AA1277">
        <v>-1</v>
      </c>
      <c r="AB1277">
        <v>-1</v>
      </c>
      <c r="AC1277">
        <v>2</v>
      </c>
      <c r="AD1277">
        <v>1</v>
      </c>
      <c r="AE1277">
        <v>3</v>
      </c>
      <c r="AF1277">
        <v>0</v>
      </c>
      <c r="AG1277">
        <v>0</v>
      </c>
      <c r="AH1277">
        <v>3</v>
      </c>
      <c r="AI1277">
        <v>1</v>
      </c>
      <c r="AJ1277">
        <v>2</v>
      </c>
      <c r="AK1277">
        <v>-1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0</v>
      </c>
      <c r="AV1277">
        <v>0</v>
      </c>
      <c r="AW1277">
        <v>2.33</v>
      </c>
      <c r="AX1277">
        <v>67</v>
      </c>
      <c r="AY1277">
        <v>84</v>
      </c>
      <c r="AZ1277">
        <v>50</v>
      </c>
      <c r="BA1277">
        <v>17</v>
      </c>
      <c r="BB1277">
        <v>0</v>
      </c>
      <c r="BC1277">
        <v>17</v>
      </c>
      <c r="BD1277">
        <v>50</v>
      </c>
      <c r="BE1277">
        <v>34</v>
      </c>
      <c r="BF1277">
        <v>84</v>
      </c>
      <c r="BG1277">
        <v>0</v>
      </c>
      <c r="BH1277">
        <v>4.34</v>
      </c>
      <c r="BI1277">
        <v>1.61</v>
      </c>
      <c r="BJ1277">
        <v>4.01</v>
      </c>
      <c r="BK1277">
        <v>6.3</v>
      </c>
      <c r="BL1277">
        <f>1/Table1[[#This Row],[odds_ft_home_team_win]]+1/Table1[[#This Row],[odds_ft_draw]]+1/Table1[[#This Row],[odds_ft_away_team_win]]-1</f>
        <v>2.9224729756010204E-2</v>
      </c>
      <c r="BM1277">
        <f>Table1[[#This Row],[Margin]]/3</f>
        <v>9.741576585336734E-3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 t="s">
        <v>95</v>
      </c>
      <c r="BU1277">
        <f>VLOOKUP(Table1[[#This Row],[Reference]],metron,11,FALSE)</f>
        <v>1.8681481481481479</v>
      </c>
      <c r="BV1277">
        <f>VLOOKUP(Table1[[#This Row],[Reference]],metron,12,FALSE)</f>
        <v>0.86851851851851847</v>
      </c>
    </row>
    <row r="1278" spans="1:74" hidden="1" x14ac:dyDescent="0.45">
      <c r="A1278" t="s">
        <v>5411</v>
      </c>
      <c r="B1278">
        <v>1459733400</v>
      </c>
      <c r="C1278" s="3" t="s">
        <v>2111</v>
      </c>
      <c r="D1278" t="s">
        <v>65</v>
      </c>
      <c r="E1278" t="s">
        <v>66</v>
      </c>
      <c r="F1278" t="s">
        <v>98</v>
      </c>
      <c r="G1278" t="s">
        <v>94</v>
      </c>
      <c r="H1278" t="s">
        <v>66</v>
      </c>
      <c r="I1278" t="e">
        <f>MROUND(Table1[[#This Row],[Prob_H]]*100,2)/100</f>
        <v>#DIV/0!</v>
      </c>
      <c r="J1278" t="e">
        <f>1/Table1[[#This Row],[odds_ft_home_team_win]]-Table1[[#This Row],[Margin/3]]</f>
        <v>#DIV/0!</v>
      </c>
      <c r="K1278" t="e">
        <f>1/Table1[[#This Row],[odds_ft_draw]]-Table1[[#This Row],[Margin/3]]</f>
        <v>#DIV/0!</v>
      </c>
      <c r="L1278" t="e">
        <f>1/Table1[[#This Row],[odds_ft_away_team_win]]-Table1[[#This Row],[Margin/3]]</f>
        <v>#DIV/0!</v>
      </c>
      <c r="M1278">
        <v>12</v>
      </c>
      <c r="N1278">
        <v>1.29</v>
      </c>
      <c r="O1278">
        <v>1.35</v>
      </c>
      <c r="P1278">
        <v>1.56</v>
      </c>
      <c r="Q1278">
        <v>1.3</v>
      </c>
      <c r="R1278" t="str" cm="1">
        <f t="array" ref="R1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78">
        <v>4</v>
      </c>
      <c r="T1278">
        <v>0</v>
      </c>
      <c r="U1278">
        <v>4</v>
      </c>
      <c r="V1278">
        <v>2</v>
      </c>
      <c r="W1278">
        <v>2</v>
      </c>
      <c r="X1278">
        <v>0</v>
      </c>
      <c r="Y1278" t="s">
        <v>2112</v>
      </c>
      <c r="AA1278">
        <v>2</v>
      </c>
      <c r="AB1278">
        <v>4</v>
      </c>
      <c r="AC1278">
        <v>1</v>
      </c>
      <c r="AD1278">
        <v>0</v>
      </c>
      <c r="AE1278">
        <v>4</v>
      </c>
      <c r="AF1278">
        <v>0</v>
      </c>
      <c r="AG1278">
        <v>0</v>
      </c>
      <c r="AH1278">
        <v>1</v>
      </c>
      <c r="AI1278">
        <v>2</v>
      </c>
      <c r="AJ1278">
        <v>2</v>
      </c>
      <c r="AK1278">
        <v>10</v>
      </c>
      <c r="AL1278">
        <v>9</v>
      </c>
      <c r="AM1278">
        <v>6</v>
      </c>
      <c r="AN1278">
        <v>6</v>
      </c>
      <c r="AO1278">
        <v>4</v>
      </c>
      <c r="AP1278">
        <v>3</v>
      </c>
      <c r="AQ1278">
        <v>14</v>
      </c>
      <c r="AR1278">
        <v>16</v>
      </c>
      <c r="AS1278">
        <v>59</v>
      </c>
      <c r="AT1278">
        <v>41</v>
      </c>
      <c r="AU1278">
        <v>0</v>
      </c>
      <c r="AV1278">
        <v>0</v>
      </c>
      <c r="AW1278">
        <v>2.98</v>
      </c>
      <c r="AX1278">
        <v>68</v>
      </c>
      <c r="AY1278">
        <v>81</v>
      </c>
      <c r="AZ1278">
        <v>61</v>
      </c>
      <c r="BA1278">
        <v>29</v>
      </c>
      <c r="BB1278">
        <v>16</v>
      </c>
      <c r="BC1278">
        <v>46</v>
      </c>
      <c r="BD1278">
        <v>78</v>
      </c>
      <c r="BE1278">
        <v>46</v>
      </c>
      <c r="BF1278">
        <v>78</v>
      </c>
      <c r="BG1278">
        <v>9.9600000000000009</v>
      </c>
      <c r="BH1278">
        <v>5.64</v>
      </c>
      <c r="BI1278">
        <v>0</v>
      </c>
      <c r="BJ1278">
        <v>0</v>
      </c>
      <c r="BK1278">
        <v>0</v>
      </c>
      <c r="BL1278" t="e">
        <f>1/Table1[[#This Row],[odds_ft_home_team_win]]+1/Table1[[#This Row],[odds_ft_draw]]+1/Table1[[#This Row],[odds_ft_away_team_win]]-1</f>
        <v>#DIV/0!</v>
      </c>
      <c r="BM1278" t="e">
        <f>Table1[[#This Row],[Margin]]/3</f>
        <v>#DIV/0!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 t="s">
        <v>128</v>
      </c>
      <c r="BU1278" t="e">
        <f>VLOOKUP(Table1[[#This Row],[Reference]],metron,11,FALSE)</f>
        <v>#DIV/0!</v>
      </c>
      <c r="BV1278" t="e">
        <f>VLOOKUP(Table1[[#This Row],[Reference]],metron,12,FALSE)</f>
        <v>#DIV/0!</v>
      </c>
    </row>
    <row r="1279" spans="1:74" hidden="1" x14ac:dyDescent="0.45">
      <c r="A1279" t="s">
        <v>5418</v>
      </c>
      <c r="B1279">
        <v>1347814800</v>
      </c>
      <c r="C1279" s="3" t="s">
        <v>202</v>
      </c>
      <c r="D1279" t="s">
        <v>65</v>
      </c>
      <c r="E1279" t="s">
        <v>66</v>
      </c>
      <c r="F1279" t="s">
        <v>73</v>
      </c>
      <c r="G1279" t="s">
        <v>85</v>
      </c>
      <c r="H1279" t="s">
        <v>66</v>
      </c>
      <c r="I1279">
        <f>MROUND(Table1[[#This Row],[Prob_H]]*100,2)/100</f>
        <v>0.28000000000000003</v>
      </c>
      <c r="J1279">
        <f>1/Table1[[#This Row],[odds_ft_home_team_win]]-Table1[[#This Row],[Margin/3]]</f>
        <v>0.28337454713423499</v>
      </c>
      <c r="K1279">
        <f>1/Table1[[#This Row],[odds_ft_draw]]-Table1[[#This Row],[Margin/3]]</f>
        <v>0.28597740333510613</v>
      </c>
      <c r="L1279">
        <f>1/Table1[[#This Row],[odds_ft_away_team_win]]-Table1[[#This Row],[Margin/3]]</f>
        <v>0.4306480495306591</v>
      </c>
      <c r="M1279">
        <v>8</v>
      </c>
      <c r="N1279">
        <v>1</v>
      </c>
      <c r="O1279">
        <v>1.33</v>
      </c>
      <c r="P1279">
        <v>0.88</v>
      </c>
      <c r="Q1279">
        <v>0.8</v>
      </c>
      <c r="R1279" t="str" cm="1">
        <f t="array" ref="R1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79">
        <v>2</v>
      </c>
      <c r="T1279">
        <v>3</v>
      </c>
      <c r="U1279">
        <v>5</v>
      </c>
      <c r="V1279">
        <v>2</v>
      </c>
      <c r="W1279">
        <v>0</v>
      </c>
      <c r="X1279">
        <v>2</v>
      </c>
      <c r="Y1279" t="s">
        <v>203</v>
      </c>
      <c r="Z1279" t="s">
        <v>204</v>
      </c>
      <c r="AA1279">
        <v>-1</v>
      </c>
      <c r="AB1279">
        <v>-1</v>
      </c>
      <c r="AC1279">
        <v>3</v>
      </c>
      <c r="AD1279">
        <v>0</v>
      </c>
      <c r="AE1279">
        <v>2</v>
      </c>
      <c r="AF1279">
        <v>0</v>
      </c>
      <c r="AG1279">
        <v>0</v>
      </c>
      <c r="AH1279">
        <v>3</v>
      </c>
      <c r="AI1279">
        <v>1</v>
      </c>
      <c r="AJ1279">
        <v>1</v>
      </c>
      <c r="AK1279">
        <v>-1</v>
      </c>
      <c r="AL1279">
        <v>-1</v>
      </c>
      <c r="AM1279">
        <v>-1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0</v>
      </c>
      <c r="AV1279">
        <v>0</v>
      </c>
      <c r="AW1279">
        <v>2</v>
      </c>
      <c r="AX1279">
        <v>50</v>
      </c>
      <c r="AY1279">
        <v>50</v>
      </c>
      <c r="AZ1279">
        <v>33</v>
      </c>
      <c r="BA1279">
        <v>17</v>
      </c>
      <c r="BB1279">
        <v>0</v>
      </c>
      <c r="BC1279">
        <v>17</v>
      </c>
      <c r="BD1279">
        <v>84</v>
      </c>
      <c r="BE1279">
        <v>17</v>
      </c>
      <c r="BF1279">
        <v>67</v>
      </c>
      <c r="BG1279">
        <v>0</v>
      </c>
      <c r="BH1279">
        <v>5.34</v>
      </c>
      <c r="BI1279">
        <v>3.41</v>
      </c>
      <c r="BJ1279">
        <v>3.38</v>
      </c>
      <c r="BK1279">
        <v>2.27</v>
      </c>
      <c r="BL1279">
        <f>1/Table1[[#This Row],[odds_ft_home_team_win]]+1/Table1[[#This Row],[odds_ft_draw]]+1/Table1[[#This Row],[odds_ft_away_team_win]]-1</f>
        <v>2.9641754491723127E-2</v>
      </c>
      <c r="BM1279">
        <f>Table1[[#This Row],[Margin]]/3</f>
        <v>9.8805848305743762E-3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 t="s">
        <v>126</v>
      </c>
      <c r="BU1279">
        <f>VLOOKUP(Table1[[#This Row],[Reference]],metron,11,FALSE)</f>
        <v>1.128766254360926</v>
      </c>
      <c r="BV1279">
        <f>VLOOKUP(Table1[[#This Row],[Reference]],metron,12,FALSE)</f>
        <v>1.415794481446242</v>
      </c>
    </row>
    <row r="1280" spans="1:74" hidden="1" x14ac:dyDescent="0.45">
      <c r="A1280" t="s">
        <v>5418</v>
      </c>
      <c r="B1280">
        <v>1347836400</v>
      </c>
      <c r="C1280" s="3" t="s">
        <v>205</v>
      </c>
      <c r="D1280" t="s">
        <v>65</v>
      </c>
      <c r="E1280" t="s">
        <v>66</v>
      </c>
      <c r="F1280" t="s">
        <v>102</v>
      </c>
      <c r="G1280" t="s">
        <v>72</v>
      </c>
      <c r="H1280" t="s">
        <v>66</v>
      </c>
      <c r="I1280">
        <f>MROUND(Table1[[#This Row],[Prob_H]]*100,2)/100</f>
        <v>0.44</v>
      </c>
      <c r="J1280">
        <f>1/Table1[[#This Row],[odds_ft_home_team_win]]-Table1[[#This Row],[Margin/3]]</f>
        <v>0.43846233921639377</v>
      </c>
      <c r="K1280">
        <f>1/Table1[[#This Row],[odds_ft_draw]]-Table1[[#This Row],[Margin/3]]</f>
        <v>0.28414949300167469</v>
      </c>
      <c r="L1280">
        <f>1/Table1[[#This Row],[odds_ft_away_team_win]]-Table1[[#This Row],[Margin/3]]</f>
        <v>0.27738816778193159</v>
      </c>
      <c r="M1280">
        <v>8</v>
      </c>
      <c r="N1280">
        <v>1.67</v>
      </c>
      <c r="O1280">
        <v>1.33</v>
      </c>
      <c r="P1280">
        <v>1.1200000000000001</v>
      </c>
      <c r="Q1280">
        <v>1.45</v>
      </c>
      <c r="R1280" t="str" cm="1">
        <f t="array" ref="R1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80">
        <v>1</v>
      </c>
      <c r="T1280">
        <v>2</v>
      </c>
      <c r="U1280">
        <v>3</v>
      </c>
      <c r="V1280">
        <v>0</v>
      </c>
      <c r="W1280">
        <v>0</v>
      </c>
      <c r="X1280">
        <v>0</v>
      </c>
      <c r="Y1280">
        <v>87</v>
      </c>
      <c r="Z1280" t="s">
        <v>206</v>
      </c>
      <c r="AA1280">
        <v>-1</v>
      </c>
      <c r="AB1280">
        <v>-1</v>
      </c>
      <c r="AC1280">
        <v>3</v>
      </c>
      <c r="AD1280">
        <v>0</v>
      </c>
      <c r="AE1280">
        <v>3</v>
      </c>
      <c r="AF1280">
        <v>0</v>
      </c>
      <c r="AG1280">
        <v>2</v>
      </c>
      <c r="AH1280">
        <v>1</v>
      </c>
      <c r="AI1280">
        <v>3</v>
      </c>
      <c r="AJ1280">
        <v>0</v>
      </c>
      <c r="AK1280">
        <v>-1</v>
      </c>
      <c r="AL1280">
        <v>-1</v>
      </c>
      <c r="AM1280">
        <v>-1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0</v>
      </c>
      <c r="AV1280">
        <v>0</v>
      </c>
      <c r="AW1280">
        <v>2.34</v>
      </c>
      <c r="AX1280">
        <v>33</v>
      </c>
      <c r="AY1280">
        <v>50</v>
      </c>
      <c r="AZ1280">
        <v>50</v>
      </c>
      <c r="BA1280">
        <v>50</v>
      </c>
      <c r="BB1280">
        <v>0</v>
      </c>
      <c r="BC1280">
        <v>17</v>
      </c>
      <c r="BD1280">
        <v>84</v>
      </c>
      <c r="BE1280">
        <v>50</v>
      </c>
      <c r="BF1280">
        <v>50</v>
      </c>
      <c r="BG1280">
        <v>0</v>
      </c>
      <c r="BH1280">
        <v>6.5</v>
      </c>
      <c r="BI1280">
        <v>2.23</v>
      </c>
      <c r="BJ1280">
        <v>3.4</v>
      </c>
      <c r="BK1280">
        <v>3.48</v>
      </c>
      <c r="BL1280">
        <f>1/Table1[[#This Row],[odds_ft_home_team_win]]+1/Table1[[#This Row],[odds_ft_draw]]+1/Table1[[#This Row],[odds_ft_away_team_win]]-1</f>
        <v>2.99044621714466E-2</v>
      </c>
      <c r="BM1280">
        <f>Table1[[#This Row],[Margin]]/3</f>
        <v>9.9681540571488671E-3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 t="s">
        <v>104</v>
      </c>
      <c r="BU1280">
        <f>VLOOKUP(Table1[[#This Row],[Reference]],metron,11,FALSE)</f>
        <v>1.4140979689366791</v>
      </c>
      <c r="BV1280">
        <f>VLOOKUP(Table1[[#This Row],[Reference]],metron,12,FALSE)</f>
        <v>1.0666666666666671</v>
      </c>
    </row>
    <row r="1281" spans="1:74" hidden="1" x14ac:dyDescent="0.45">
      <c r="A1281" t="s">
        <v>5417</v>
      </c>
      <c r="B1281">
        <v>1361583000</v>
      </c>
      <c r="C1281" s="3" t="s">
        <v>452</v>
      </c>
      <c r="D1281" t="s">
        <v>65</v>
      </c>
      <c r="E1281" t="s">
        <v>66</v>
      </c>
      <c r="F1281" t="s">
        <v>78</v>
      </c>
      <c r="G1281" t="s">
        <v>103</v>
      </c>
      <c r="H1281" t="s">
        <v>66</v>
      </c>
      <c r="I1281">
        <f>MROUND(Table1[[#This Row],[Prob_H]]*100,2)/100</f>
        <v>0.48</v>
      </c>
      <c r="J1281">
        <f>1/Table1[[#This Row],[odds_ft_home_team_win]]-Table1[[#This Row],[Margin/3]]</f>
        <v>0.47530555770922417</v>
      </c>
      <c r="K1281">
        <f>1/Table1[[#This Row],[odds_ft_draw]]-Table1[[#This Row],[Margin/3]]</f>
        <v>0.27972373696910879</v>
      </c>
      <c r="L1281">
        <f>1/Table1[[#This Row],[odds_ft_away_team_win]]-Table1[[#This Row],[Margin/3]]</f>
        <v>0.24497070532166718</v>
      </c>
      <c r="M1281">
        <v>8</v>
      </c>
      <c r="N1281">
        <v>1.62</v>
      </c>
      <c r="O1281">
        <v>0.73</v>
      </c>
      <c r="P1281">
        <v>1.95</v>
      </c>
      <c r="Q1281">
        <v>0.53</v>
      </c>
      <c r="R1281" t="str" cm="1">
        <f t="array" ref="R1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1">
        <v>3</v>
      </c>
      <c r="T1281">
        <v>2</v>
      </c>
      <c r="U1281">
        <v>5</v>
      </c>
      <c r="V1281">
        <v>3</v>
      </c>
      <c r="W1281">
        <v>2</v>
      </c>
      <c r="X1281">
        <v>1</v>
      </c>
      <c r="Y1281" t="s">
        <v>453</v>
      </c>
      <c r="Z1281" t="s">
        <v>454</v>
      </c>
      <c r="AA1281">
        <v>-1</v>
      </c>
      <c r="AB1281">
        <v>-1</v>
      </c>
      <c r="AC1281">
        <v>2</v>
      </c>
      <c r="AD1281">
        <v>0</v>
      </c>
      <c r="AE1281">
        <v>5</v>
      </c>
      <c r="AF1281">
        <v>0</v>
      </c>
      <c r="AG1281">
        <v>1</v>
      </c>
      <c r="AH1281">
        <v>1</v>
      </c>
      <c r="AI1281">
        <v>2</v>
      </c>
      <c r="AJ1281">
        <v>3</v>
      </c>
      <c r="AK1281">
        <v>-1</v>
      </c>
      <c r="AL1281">
        <v>-1</v>
      </c>
      <c r="AM1281">
        <v>-1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0</v>
      </c>
      <c r="AV1281">
        <v>0</v>
      </c>
      <c r="AW1281">
        <v>2.0099999999999998</v>
      </c>
      <c r="AX1281">
        <v>28</v>
      </c>
      <c r="AY1281">
        <v>61</v>
      </c>
      <c r="AZ1281">
        <v>16</v>
      </c>
      <c r="BA1281">
        <v>12</v>
      </c>
      <c r="BB1281">
        <v>8</v>
      </c>
      <c r="BC1281">
        <v>19</v>
      </c>
      <c r="BD1281">
        <v>59</v>
      </c>
      <c r="BE1281">
        <v>28</v>
      </c>
      <c r="BF1281">
        <v>75</v>
      </c>
      <c r="BG1281">
        <v>0</v>
      </c>
      <c r="BH1281">
        <v>5.82</v>
      </c>
      <c r="BI1281">
        <v>2.06</v>
      </c>
      <c r="BJ1281">
        <v>3.45</v>
      </c>
      <c r="BK1281">
        <v>3.92</v>
      </c>
      <c r="BL1281">
        <f>1/Table1[[#This Row],[odds_ft_home_team_win]]+1/Table1[[#This Row],[odds_ft_draw]]+1/Table1[[#This Row],[odds_ft_away_team_win]]-1</f>
        <v>3.0394006483978053E-2</v>
      </c>
      <c r="BM1281">
        <f>Table1[[#This Row],[Margin]]/3</f>
        <v>1.0131335494659352E-2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 t="s">
        <v>106</v>
      </c>
      <c r="BU1281">
        <f>VLOOKUP(Table1[[#This Row],[Reference]],metron,11,FALSE)</f>
        <v>1.510877192982456</v>
      </c>
      <c r="BV1281">
        <f>VLOOKUP(Table1[[#This Row],[Reference]],metron,12,FALSE)</f>
        <v>1.0163157894736841</v>
      </c>
    </row>
    <row r="1282" spans="1:74" hidden="1" x14ac:dyDescent="0.45">
      <c r="A1282" t="s">
        <v>5417</v>
      </c>
      <c r="B1282">
        <v>1361590500</v>
      </c>
      <c r="C1282" s="3" t="s">
        <v>455</v>
      </c>
      <c r="D1282" t="s">
        <v>65</v>
      </c>
      <c r="E1282" t="s">
        <v>66</v>
      </c>
      <c r="F1282" t="s">
        <v>88</v>
      </c>
      <c r="G1282" t="s">
        <v>86</v>
      </c>
      <c r="H1282" t="s">
        <v>66</v>
      </c>
      <c r="I1282">
        <f>MROUND(Table1[[#This Row],[Prob_H]]*100,2)/100</f>
        <v>0.32</v>
      </c>
      <c r="J1282">
        <f>1/Table1[[#This Row],[odds_ft_home_team_win]]-Table1[[#This Row],[Margin/3]]</f>
        <v>0.32913117212849596</v>
      </c>
      <c r="K1282">
        <f>1/Table1[[#This Row],[odds_ft_draw]]-Table1[[#This Row],[Margin/3]]</f>
        <v>0.27586240699532405</v>
      </c>
      <c r="L1282">
        <f>1/Table1[[#This Row],[odds_ft_away_team_win]]-Table1[[#This Row],[Margin/3]]</f>
        <v>0.39500642087618004</v>
      </c>
      <c r="M1282">
        <v>8</v>
      </c>
      <c r="N1282">
        <v>1.91</v>
      </c>
      <c r="O1282">
        <v>2.0699999999999998</v>
      </c>
      <c r="P1282">
        <v>1.84</v>
      </c>
      <c r="Q1282">
        <v>1.86</v>
      </c>
      <c r="R1282" t="str" cm="1">
        <f t="array" ref="R1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19</v>
      </c>
      <c r="AA1282">
        <v>-1</v>
      </c>
      <c r="AB1282">
        <v>-1</v>
      </c>
      <c r="AC1282">
        <v>3</v>
      </c>
      <c r="AD1282">
        <v>0</v>
      </c>
      <c r="AE1282">
        <v>4</v>
      </c>
      <c r="AF1282">
        <v>0</v>
      </c>
      <c r="AG1282">
        <v>2</v>
      </c>
      <c r="AH1282">
        <v>1</v>
      </c>
      <c r="AI1282">
        <v>2</v>
      </c>
      <c r="AJ1282">
        <v>2</v>
      </c>
      <c r="AK1282">
        <v>-1</v>
      </c>
      <c r="AL1282">
        <v>-1</v>
      </c>
      <c r="AM1282">
        <v>-1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0</v>
      </c>
      <c r="AV1282">
        <v>0</v>
      </c>
      <c r="AW1282">
        <v>2.4700000000000002</v>
      </c>
      <c r="AX1282">
        <v>61</v>
      </c>
      <c r="AY1282">
        <v>81</v>
      </c>
      <c r="AZ1282">
        <v>54</v>
      </c>
      <c r="BA1282">
        <v>21</v>
      </c>
      <c r="BB1282">
        <v>0</v>
      </c>
      <c r="BC1282">
        <v>33</v>
      </c>
      <c r="BD1282">
        <v>78</v>
      </c>
      <c r="BE1282">
        <v>43</v>
      </c>
      <c r="BF1282">
        <v>76</v>
      </c>
      <c r="BG1282">
        <v>0</v>
      </c>
      <c r="BH1282">
        <v>5.34</v>
      </c>
      <c r="BI1282">
        <v>2.95</v>
      </c>
      <c r="BJ1282">
        <v>3.5</v>
      </c>
      <c r="BK1282">
        <v>2.4700000000000002</v>
      </c>
      <c r="BL1282">
        <f>1/Table1[[#This Row],[odds_ft_home_team_win]]+1/Table1[[#This Row],[odds_ft_draw]]+1/Table1[[#This Row],[odds_ft_away_team_win]]-1</f>
        <v>2.9555636156884946E-2</v>
      </c>
      <c r="BM1282">
        <f>Table1[[#This Row],[Margin]]/3</f>
        <v>9.8518787189616486E-3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 t="s">
        <v>91</v>
      </c>
      <c r="BU1282">
        <f>VLOOKUP(Table1[[#This Row],[Reference]],metron,11,FALSE)</f>
        <v>1.210167055864918</v>
      </c>
      <c r="BV1282">
        <f>VLOOKUP(Table1[[#This Row],[Reference]],metron,12,FALSE)</f>
        <v>1.3211783725525419</v>
      </c>
    </row>
    <row r="1283" spans="1:74" hidden="1" x14ac:dyDescent="0.45">
      <c r="A1283" t="s">
        <v>5417</v>
      </c>
      <c r="B1283">
        <v>1361660400</v>
      </c>
      <c r="C1283" s="3" t="s">
        <v>456</v>
      </c>
      <c r="D1283" t="s">
        <v>65</v>
      </c>
      <c r="E1283" t="s">
        <v>66</v>
      </c>
      <c r="F1283" t="s">
        <v>77</v>
      </c>
      <c r="G1283" t="s">
        <v>68</v>
      </c>
      <c r="H1283" t="s">
        <v>66</v>
      </c>
      <c r="I1283">
        <f>MROUND(Table1[[#This Row],[Prob_H]]*100,2)/100</f>
        <v>0.4</v>
      </c>
      <c r="J1283">
        <f>1/Table1[[#This Row],[odds_ft_home_team_win]]-Table1[[#This Row],[Margin/3]]</f>
        <v>0.4014929135373636</v>
      </c>
      <c r="K1283">
        <f>1/Table1[[#This Row],[odds_ft_draw]]-Table1[[#This Row],[Margin/3]]</f>
        <v>0.28066795421111235</v>
      </c>
      <c r="L1283">
        <f>1/Table1[[#This Row],[odds_ft_away_team_win]]-Table1[[#This Row],[Margin/3]]</f>
        <v>0.3178391322515241</v>
      </c>
      <c r="M1283">
        <v>8</v>
      </c>
      <c r="N1283">
        <v>1.92</v>
      </c>
      <c r="O1283">
        <v>1.42</v>
      </c>
      <c r="P1283">
        <v>1.95</v>
      </c>
      <c r="Q1283">
        <v>1.61</v>
      </c>
      <c r="R1283" t="str" cm="1">
        <f t="array" ref="R1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83">
        <v>1</v>
      </c>
      <c r="T1283">
        <v>2</v>
      </c>
      <c r="U1283">
        <v>3</v>
      </c>
      <c r="V1283">
        <v>2</v>
      </c>
      <c r="W1283">
        <v>0</v>
      </c>
      <c r="X1283">
        <v>2</v>
      </c>
      <c r="Y1283">
        <v>58</v>
      </c>
      <c r="Z1283" t="s">
        <v>457</v>
      </c>
      <c r="AA1283">
        <v>-1</v>
      </c>
      <c r="AB1283">
        <v>-1</v>
      </c>
      <c r="AC1283">
        <v>4</v>
      </c>
      <c r="AD1283">
        <v>0</v>
      </c>
      <c r="AE1283">
        <v>2</v>
      </c>
      <c r="AF1283">
        <v>0</v>
      </c>
      <c r="AG1283">
        <v>1</v>
      </c>
      <c r="AH1283">
        <v>3</v>
      </c>
      <c r="AI1283">
        <v>0</v>
      </c>
      <c r="AJ1283">
        <v>2</v>
      </c>
      <c r="AK1283">
        <v>-1</v>
      </c>
      <c r="AL1283">
        <v>-1</v>
      </c>
      <c r="AM1283">
        <v>-1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0</v>
      </c>
      <c r="AV1283">
        <v>0</v>
      </c>
      <c r="AW1283">
        <v>2.52</v>
      </c>
      <c r="AX1283">
        <v>56</v>
      </c>
      <c r="AY1283">
        <v>80</v>
      </c>
      <c r="AZ1283">
        <v>48</v>
      </c>
      <c r="BA1283">
        <v>28</v>
      </c>
      <c r="BB1283">
        <v>8</v>
      </c>
      <c r="BC1283">
        <v>37</v>
      </c>
      <c r="BD1283">
        <v>68</v>
      </c>
      <c r="BE1283">
        <v>40</v>
      </c>
      <c r="BF1283">
        <v>72</v>
      </c>
      <c r="BG1283">
        <v>0</v>
      </c>
      <c r="BH1283">
        <v>4.01</v>
      </c>
      <c r="BI1283">
        <v>2.4300000000000002</v>
      </c>
      <c r="BJ1283">
        <v>3.44</v>
      </c>
      <c r="BK1283">
        <v>3.05</v>
      </c>
      <c r="BL1283">
        <f>1/Table1[[#This Row],[odds_ft_home_team_win]]+1/Table1[[#This Row],[odds_ft_draw]]+1/Table1[[#This Row],[odds_ft_away_team_win]]-1</f>
        <v>3.0089160622476907E-2</v>
      </c>
      <c r="BM1283">
        <f>Table1[[#This Row],[Margin]]/3</f>
        <v>1.0029720207492302E-2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 t="s">
        <v>79</v>
      </c>
      <c r="BU1283">
        <f>VLOOKUP(Table1[[#This Row],[Reference]],metron,11,FALSE)</f>
        <v>1.344038264434575</v>
      </c>
      <c r="BV1283">
        <f>VLOOKUP(Table1[[#This Row],[Reference]],metron,12,FALSE)</f>
        <v>1.1515772691037469</v>
      </c>
    </row>
    <row r="1284" spans="1:74" hidden="1" x14ac:dyDescent="0.45">
      <c r="A1284" t="s">
        <v>5417</v>
      </c>
      <c r="B1284">
        <v>1361660400</v>
      </c>
      <c r="C1284" s="3" t="s">
        <v>456</v>
      </c>
      <c r="D1284" t="s">
        <v>65</v>
      </c>
      <c r="E1284" t="s">
        <v>66</v>
      </c>
      <c r="F1284" t="s">
        <v>80</v>
      </c>
      <c r="G1284" t="s">
        <v>93</v>
      </c>
      <c r="H1284" t="s">
        <v>66</v>
      </c>
      <c r="I1284">
        <f>MROUND(Table1[[#This Row],[Prob_H]]*100,2)/100</f>
        <v>0.34</v>
      </c>
      <c r="J1284">
        <f>1/Table1[[#This Row],[odds_ft_home_team_win]]-Table1[[#This Row],[Margin/3]]</f>
        <v>0.33071905473640162</v>
      </c>
      <c r="K1284">
        <f>1/Table1[[#This Row],[odds_ft_draw]]-Table1[[#This Row],[Margin/3]]</f>
        <v>0.28615803145326696</v>
      </c>
      <c r="L1284">
        <f>1/Table1[[#This Row],[odds_ft_away_team_win]]-Table1[[#This Row],[Margin/3]]</f>
        <v>0.38312291381033137</v>
      </c>
      <c r="M1284">
        <v>8</v>
      </c>
      <c r="N1284">
        <v>0.45</v>
      </c>
      <c r="O1284">
        <v>0.83</v>
      </c>
      <c r="P1284">
        <v>0.88</v>
      </c>
      <c r="Q1284">
        <v>1.1100000000000001</v>
      </c>
      <c r="R1284" t="str" cm="1">
        <f t="array" ref="R1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AA1284">
        <v>-1</v>
      </c>
      <c r="AB1284">
        <v>-1</v>
      </c>
      <c r="AC1284">
        <v>2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0</v>
      </c>
      <c r="AK1284">
        <v>-1</v>
      </c>
      <c r="AL1284">
        <v>-1</v>
      </c>
      <c r="AM1284">
        <v>-1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0</v>
      </c>
      <c r="AV1284">
        <v>0</v>
      </c>
      <c r="AW1284">
        <v>2.13</v>
      </c>
      <c r="AX1284">
        <v>47</v>
      </c>
      <c r="AY1284">
        <v>74</v>
      </c>
      <c r="AZ1284">
        <v>30</v>
      </c>
      <c r="BA1284">
        <v>9</v>
      </c>
      <c r="BB1284">
        <v>0</v>
      </c>
      <c r="BC1284">
        <v>17</v>
      </c>
      <c r="BD1284">
        <v>78</v>
      </c>
      <c r="BE1284">
        <v>22</v>
      </c>
      <c r="BF1284">
        <v>75</v>
      </c>
      <c r="BG1284">
        <v>0</v>
      </c>
      <c r="BH1284">
        <v>6.46</v>
      </c>
      <c r="BI1284">
        <v>2.93</v>
      </c>
      <c r="BJ1284">
        <v>3.37</v>
      </c>
      <c r="BK1284">
        <v>2.54</v>
      </c>
      <c r="BL1284">
        <f>1/Table1[[#This Row],[odds_ft_home_team_win]]+1/Table1[[#This Row],[odds_ft_draw]]+1/Table1[[#This Row],[odds_ft_away_team_win]]-1</f>
        <v>3.1733620773730209E-2</v>
      </c>
      <c r="BM1284">
        <f>Table1[[#This Row],[Margin]]/3</f>
        <v>1.0577873591243403E-2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 t="s">
        <v>83</v>
      </c>
      <c r="BU1284">
        <f>VLOOKUP(Table1[[#This Row],[Reference]],metron,11,FALSE)</f>
        <v>1.228921489601805</v>
      </c>
      <c r="BV1284">
        <f>VLOOKUP(Table1[[#This Row],[Reference]],metron,12,FALSE)</f>
        <v>1.2940512655166849</v>
      </c>
    </row>
    <row r="1285" spans="1:74" hidden="1" x14ac:dyDescent="0.45">
      <c r="A1285" t="s">
        <v>5417</v>
      </c>
      <c r="B1285">
        <v>1361667600</v>
      </c>
      <c r="C1285" s="3" t="s">
        <v>458</v>
      </c>
      <c r="D1285" t="s">
        <v>65</v>
      </c>
      <c r="E1285" t="s">
        <v>66</v>
      </c>
      <c r="F1285" t="s">
        <v>85</v>
      </c>
      <c r="G1285" t="s">
        <v>73</v>
      </c>
      <c r="H1285" t="s">
        <v>66</v>
      </c>
      <c r="I1285">
        <f>MROUND(Table1[[#This Row],[Prob_H]]*100,2)/100</f>
        <v>0.56000000000000005</v>
      </c>
      <c r="J1285">
        <f>1/Table1[[#This Row],[odds_ft_home_team_win]]-Table1[[#This Row],[Margin/3]]</f>
        <v>0.55834511572216483</v>
      </c>
      <c r="K1285">
        <f>1/Table1[[#This Row],[odds_ft_draw]]-Table1[[#This Row],[Margin/3]]</f>
        <v>0.24657355395060307</v>
      </c>
      <c r="L1285">
        <f>1/Table1[[#This Row],[odds_ft_away_team_win]]-Table1[[#This Row],[Margin/3]]</f>
        <v>0.19508133032723188</v>
      </c>
      <c r="M1285">
        <v>8</v>
      </c>
      <c r="N1285">
        <v>1.54</v>
      </c>
      <c r="O1285">
        <v>0.91</v>
      </c>
      <c r="P1285">
        <v>1.8</v>
      </c>
      <c r="Q1285">
        <v>1</v>
      </c>
      <c r="R1285" t="str" cm="1">
        <f t="array" ref="R1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5">
        <v>3</v>
      </c>
      <c r="T1285">
        <v>0</v>
      </c>
      <c r="U1285">
        <v>3</v>
      </c>
      <c r="V1285">
        <v>1</v>
      </c>
      <c r="W1285">
        <v>1</v>
      </c>
      <c r="X1285">
        <v>0</v>
      </c>
      <c r="Y1285" t="s">
        <v>459</v>
      </c>
      <c r="AA1285">
        <v>-1</v>
      </c>
      <c r="AB1285">
        <v>-1</v>
      </c>
      <c r="AC1285">
        <v>1</v>
      </c>
      <c r="AD1285">
        <v>0</v>
      </c>
      <c r="AE1285">
        <v>2</v>
      </c>
      <c r="AF1285">
        <v>1</v>
      </c>
      <c r="AG1285">
        <v>0</v>
      </c>
      <c r="AH1285">
        <v>1</v>
      </c>
      <c r="AI1285">
        <v>1</v>
      </c>
      <c r="AJ1285">
        <v>2</v>
      </c>
      <c r="AK1285">
        <v>-1</v>
      </c>
      <c r="AL1285">
        <v>-1</v>
      </c>
      <c r="AM1285">
        <v>-1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0</v>
      </c>
      <c r="AV1285">
        <v>0</v>
      </c>
      <c r="AW1285">
        <v>2.73</v>
      </c>
      <c r="AX1285">
        <v>63</v>
      </c>
      <c r="AY1285">
        <v>81</v>
      </c>
      <c r="AZ1285">
        <v>51</v>
      </c>
      <c r="BA1285">
        <v>34</v>
      </c>
      <c r="BB1285">
        <v>12</v>
      </c>
      <c r="BC1285">
        <v>34</v>
      </c>
      <c r="BD1285">
        <v>71</v>
      </c>
      <c r="BE1285">
        <v>44</v>
      </c>
      <c r="BF1285">
        <v>89</v>
      </c>
      <c r="BG1285">
        <v>0</v>
      </c>
      <c r="BH1285">
        <v>4.12</v>
      </c>
      <c r="BI1285">
        <v>1.76</v>
      </c>
      <c r="BJ1285">
        <v>3.9</v>
      </c>
      <c r="BK1285">
        <v>4.88</v>
      </c>
      <c r="BL1285">
        <f>1/Table1[[#This Row],[odds_ft_home_team_win]]+1/Table1[[#This Row],[odds_ft_draw]]+1/Table1[[#This Row],[odds_ft_away_team_win]]-1</f>
        <v>2.9510107378960093E-2</v>
      </c>
      <c r="BM1285">
        <f>Table1[[#This Row],[Margin]]/3</f>
        <v>9.836702459653365E-3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 t="s">
        <v>87</v>
      </c>
      <c r="BU1285">
        <f>VLOOKUP(Table1[[#This Row],[Reference]],metron,11,FALSE)</f>
        <v>1.7546812539448771</v>
      </c>
      <c r="BV1285">
        <f>VLOOKUP(Table1[[#This Row],[Reference]],metron,12,FALSE)</f>
        <v>0.93456764148958549</v>
      </c>
    </row>
    <row r="1286" spans="1:74" hidden="1" x14ac:dyDescent="0.45">
      <c r="A1286" t="s">
        <v>5417</v>
      </c>
      <c r="B1286">
        <v>1361674800</v>
      </c>
      <c r="C1286" s="3" t="s">
        <v>460</v>
      </c>
      <c r="D1286" t="s">
        <v>65</v>
      </c>
      <c r="E1286" t="s">
        <v>66</v>
      </c>
      <c r="F1286" t="s">
        <v>72</v>
      </c>
      <c r="G1286" t="s">
        <v>102</v>
      </c>
      <c r="H1286" t="s">
        <v>66</v>
      </c>
      <c r="I1286">
        <f>MROUND(Table1[[#This Row],[Prob_H]]*100,2)/100</f>
        <v>0.57999999999999996</v>
      </c>
      <c r="J1286">
        <f>1/Table1[[#This Row],[odds_ft_home_team_win]]-Table1[[#This Row],[Margin/3]]</f>
        <v>0.58553259561808302</v>
      </c>
      <c r="K1286">
        <f>1/Table1[[#This Row],[odds_ft_draw]]-Table1[[#This Row],[Margin/3]]</f>
        <v>0.23967105898347904</v>
      </c>
      <c r="L1286">
        <f>1/Table1[[#This Row],[odds_ft_away_team_win]]-Table1[[#This Row],[Margin/3]]</f>
        <v>0.17479634539843794</v>
      </c>
      <c r="M1286">
        <v>8</v>
      </c>
      <c r="N1286">
        <v>2.21</v>
      </c>
      <c r="O1286">
        <v>0.92</v>
      </c>
      <c r="P1286">
        <v>1.95</v>
      </c>
      <c r="Q1286">
        <v>0.82</v>
      </c>
      <c r="R1286" t="str" cm="1">
        <f t="array" ref="R1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6">
        <v>2</v>
      </c>
      <c r="T1286">
        <v>0</v>
      </c>
      <c r="U1286">
        <v>2</v>
      </c>
      <c r="V1286">
        <v>1</v>
      </c>
      <c r="W1286">
        <v>1</v>
      </c>
      <c r="X1286">
        <v>0</v>
      </c>
      <c r="Y1286" t="s">
        <v>461</v>
      </c>
      <c r="AA1286">
        <v>-1</v>
      </c>
      <c r="AB1286">
        <v>-1</v>
      </c>
      <c r="AC1286">
        <v>1</v>
      </c>
      <c r="AD1286">
        <v>0</v>
      </c>
      <c r="AE1286">
        <v>2</v>
      </c>
      <c r="AF1286">
        <v>0</v>
      </c>
      <c r="AG1286">
        <v>0</v>
      </c>
      <c r="AH1286">
        <v>1</v>
      </c>
      <c r="AI1286">
        <v>2</v>
      </c>
      <c r="AJ1286">
        <v>0</v>
      </c>
      <c r="AK1286">
        <v>-1</v>
      </c>
      <c r="AL1286">
        <v>-1</v>
      </c>
      <c r="AM1286">
        <v>-1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0</v>
      </c>
      <c r="AV1286">
        <v>0</v>
      </c>
      <c r="AW1286">
        <v>2.5</v>
      </c>
      <c r="AX1286">
        <v>51</v>
      </c>
      <c r="AY1286">
        <v>77</v>
      </c>
      <c r="AZ1286">
        <v>52</v>
      </c>
      <c r="BA1286">
        <v>20</v>
      </c>
      <c r="BB1286">
        <v>4</v>
      </c>
      <c r="BC1286">
        <v>19</v>
      </c>
      <c r="BD1286">
        <v>69</v>
      </c>
      <c r="BE1286">
        <v>52</v>
      </c>
      <c r="BF1286">
        <v>82</v>
      </c>
      <c r="BG1286">
        <v>0</v>
      </c>
      <c r="BH1286">
        <v>5.03</v>
      </c>
      <c r="BI1286">
        <v>1.68</v>
      </c>
      <c r="BJ1286">
        <v>4.01</v>
      </c>
      <c r="BK1286">
        <v>5.42</v>
      </c>
      <c r="BL1286">
        <f>1/Table1[[#This Row],[odds_ft_home_team_win]]+1/Table1[[#This Row],[odds_ft_draw]]+1/Table1[[#This Row],[odds_ft_away_team_win]]-1</f>
        <v>2.9116498860036755E-2</v>
      </c>
      <c r="BM1286">
        <f>Table1[[#This Row],[Margin]]/3</f>
        <v>9.705499620012251E-3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 t="s">
        <v>75</v>
      </c>
      <c r="BU1286">
        <f>VLOOKUP(Table1[[#This Row],[Reference]],metron,11,FALSE)</f>
        <v>1.7619715019855171</v>
      </c>
      <c r="BV1286">
        <f>VLOOKUP(Table1[[#This Row],[Reference]],metron,12,FALSE)</f>
        <v>0.87432842793739785</v>
      </c>
    </row>
    <row r="1287" spans="1:74" hidden="1" x14ac:dyDescent="0.45">
      <c r="A1287" t="s">
        <v>5417</v>
      </c>
      <c r="B1287">
        <v>1361728800</v>
      </c>
      <c r="C1287" s="3" t="s">
        <v>463</v>
      </c>
      <c r="D1287" t="s">
        <v>65</v>
      </c>
      <c r="E1287" t="s">
        <v>66</v>
      </c>
      <c r="F1287" t="s">
        <v>97</v>
      </c>
      <c r="G1287" t="s">
        <v>67</v>
      </c>
      <c r="H1287" t="s">
        <v>66</v>
      </c>
      <c r="I1287">
        <f>MROUND(Table1[[#This Row],[Prob_H]]*100,2)/100</f>
        <v>0.48</v>
      </c>
      <c r="J1287">
        <f>1/Table1[[#This Row],[odds_ft_home_team_win]]-Table1[[#This Row],[Margin/3]]</f>
        <v>0.48513100896583694</v>
      </c>
      <c r="K1287">
        <f>1/Table1[[#This Row],[odds_ft_draw]]-Table1[[#This Row],[Margin/3]]</f>
        <v>0.2709803804198363</v>
      </c>
      <c r="L1287">
        <f>1/Table1[[#This Row],[odds_ft_away_team_win]]-Table1[[#This Row],[Margin/3]]</f>
        <v>0.24388861061432665</v>
      </c>
      <c r="M1287">
        <v>8</v>
      </c>
      <c r="N1287">
        <v>1.71</v>
      </c>
      <c r="O1287">
        <v>0.42</v>
      </c>
      <c r="P1287">
        <v>1.65</v>
      </c>
      <c r="Q1287">
        <v>0.53</v>
      </c>
      <c r="R1287" t="str" cm="1">
        <f t="array" ref="R1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7">
        <v>2</v>
      </c>
      <c r="T1287">
        <v>1</v>
      </c>
      <c r="U1287">
        <v>3</v>
      </c>
      <c r="V1287">
        <v>1</v>
      </c>
      <c r="W1287">
        <v>0</v>
      </c>
      <c r="X1287">
        <v>1</v>
      </c>
      <c r="Y1287" t="s">
        <v>464</v>
      </c>
      <c r="Z1287">
        <v>17</v>
      </c>
      <c r="AA1287">
        <v>-1</v>
      </c>
      <c r="AB1287">
        <v>-1</v>
      </c>
      <c r="AC1287">
        <v>2</v>
      </c>
      <c r="AD1287">
        <v>0</v>
      </c>
      <c r="AE1287">
        <v>2</v>
      </c>
      <c r="AF1287">
        <v>0</v>
      </c>
      <c r="AG1287">
        <v>1</v>
      </c>
      <c r="AH1287">
        <v>1</v>
      </c>
      <c r="AI1287">
        <v>0</v>
      </c>
      <c r="AJ1287">
        <v>2</v>
      </c>
      <c r="AK1287">
        <v>-1</v>
      </c>
      <c r="AL1287">
        <v>-1</v>
      </c>
      <c r="AM1287">
        <v>-1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0</v>
      </c>
      <c r="AV1287">
        <v>0</v>
      </c>
      <c r="AW1287">
        <v>2.86</v>
      </c>
      <c r="AX1287">
        <v>70</v>
      </c>
      <c r="AY1287">
        <v>82</v>
      </c>
      <c r="AZ1287">
        <v>50</v>
      </c>
      <c r="BA1287">
        <v>27</v>
      </c>
      <c r="BB1287">
        <v>23</v>
      </c>
      <c r="BC1287">
        <v>39</v>
      </c>
      <c r="BD1287">
        <v>67</v>
      </c>
      <c r="BE1287">
        <v>43</v>
      </c>
      <c r="BF1287">
        <v>77</v>
      </c>
      <c r="BG1287">
        <v>0</v>
      </c>
      <c r="BH1287">
        <v>5.15</v>
      </c>
      <c r="BI1287">
        <v>2.02</v>
      </c>
      <c r="BJ1287">
        <v>3.56</v>
      </c>
      <c r="BK1287">
        <v>3.94</v>
      </c>
      <c r="BL1287">
        <f>1/Table1[[#This Row],[odds_ft_home_team_win]]+1/Table1[[#This Row],[odds_ft_draw]]+1/Table1[[#This Row],[odds_ft_away_team_win]]-1</f>
        <v>2.9755487953974313E-2</v>
      </c>
      <c r="BM1287">
        <f>Table1[[#This Row],[Margin]]/3</f>
        <v>9.9184959846581044E-3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 t="s">
        <v>100</v>
      </c>
      <c r="BU1287">
        <f>VLOOKUP(Table1[[#This Row],[Reference]],metron,11,FALSE)</f>
        <v>1.510877192982456</v>
      </c>
      <c r="BV1287">
        <f>VLOOKUP(Table1[[#This Row],[Reference]],metron,12,FALSE)</f>
        <v>1.0163157894736841</v>
      </c>
    </row>
    <row r="1288" spans="1:74" hidden="1" x14ac:dyDescent="0.45">
      <c r="A1288" t="s">
        <v>5417</v>
      </c>
      <c r="B1288">
        <v>1361746800</v>
      </c>
      <c r="C1288" s="3" t="s">
        <v>465</v>
      </c>
      <c r="D1288" t="s">
        <v>65</v>
      </c>
      <c r="E1288" t="s">
        <v>66</v>
      </c>
      <c r="F1288" t="s">
        <v>98</v>
      </c>
      <c r="G1288" t="s">
        <v>81</v>
      </c>
      <c r="H1288" t="s">
        <v>66</v>
      </c>
      <c r="I1288">
        <f>MROUND(Table1[[#This Row],[Prob_H]]*100,2)/100</f>
        <v>0.42</v>
      </c>
      <c r="J1288">
        <f>1/Table1[[#This Row],[odds_ft_home_team_win]]-Table1[[#This Row],[Margin/3]]</f>
        <v>0.41190126756995221</v>
      </c>
      <c r="K1288">
        <f>1/Table1[[#This Row],[odds_ft_draw]]-Table1[[#This Row],[Margin/3]]</f>
        <v>0.28757938691895768</v>
      </c>
      <c r="L1288">
        <f>1/Table1[[#This Row],[odds_ft_away_team_win]]-Table1[[#This Row],[Margin/3]]</f>
        <v>0.30051934551109016</v>
      </c>
      <c r="M1288">
        <v>8</v>
      </c>
      <c r="N1288">
        <v>1</v>
      </c>
      <c r="O1288">
        <v>0.92</v>
      </c>
      <c r="P1288">
        <v>1.06</v>
      </c>
      <c r="Q1288">
        <v>0.95</v>
      </c>
      <c r="R1288" t="str" cm="1">
        <f t="array" ref="R1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8">
        <v>2</v>
      </c>
      <c r="T1288">
        <v>1</v>
      </c>
      <c r="U1288">
        <v>3</v>
      </c>
      <c r="V1288">
        <v>1</v>
      </c>
      <c r="W1288">
        <v>1</v>
      </c>
      <c r="X1288">
        <v>0</v>
      </c>
      <c r="Y1288" t="s">
        <v>466</v>
      </c>
      <c r="Z1288">
        <v>61</v>
      </c>
      <c r="AA1288">
        <v>-1</v>
      </c>
      <c r="AB1288">
        <v>-1</v>
      </c>
      <c r="AC1288">
        <v>4</v>
      </c>
      <c r="AD1288">
        <v>0</v>
      </c>
      <c r="AE1288">
        <v>7</v>
      </c>
      <c r="AF1288">
        <v>0</v>
      </c>
      <c r="AG1288">
        <v>1</v>
      </c>
      <c r="AH1288">
        <v>3</v>
      </c>
      <c r="AI1288">
        <v>1</v>
      </c>
      <c r="AJ1288">
        <v>6</v>
      </c>
      <c r="AK1288">
        <v>-1</v>
      </c>
      <c r="AL1288">
        <v>-1</v>
      </c>
      <c r="AM1288">
        <v>-1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0</v>
      </c>
      <c r="AV1288">
        <v>0</v>
      </c>
      <c r="AW1288">
        <v>2.19</v>
      </c>
      <c r="AX1288">
        <v>62</v>
      </c>
      <c r="AY1288">
        <v>85</v>
      </c>
      <c r="AZ1288">
        <v>31</v>
      </c>
      <c r="BA1288">
        <v>4</v>
      </c>
      <c r="BB1288">
        <v>4</v>
      </c>
      <c r="BC1288">
        <v>23</v>
      </c>
      <c r="BD1288">
        <v>77</v>
      </c>
      <c r="BE1288">
        <v>31</v>
      </c>
      <c r="BF1288">
        <v>77</v>
      </c>
      <c r="BG1288">
        <v>0</v>
      </c>
      <c r="BH1288">
        <v>4.46</v>
      </c>
      <c r="BI1288">
        <v>2.37</v>
      </c>
      <c r="BJ1288">
        <v>3.36</v>
      </c>
      <c r="BK1288">
        <v>3.22</v>
      </c>
      <c r="BL1288">
        <f>1/Table1[[#This Row],[odds_ft_home_team_win]]+1/Table1[[#This Row],[odds_ft_draw]]+1/Table1[[#This Row],[odds_ft_away_team_win]]-1</f>
        <v>3.0118982100269864E-2</v>
      </c>
      <c r="BM1288">
        <f>Table1[[#This Row],[Margin]]/3</f>
        <v>1.0039660700089955E-2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 t="s">
        <v>128</v>
      </c>
      <c r="BU1288">
        <f>VLOOKUP(Table1[[#This Row],[Reference]],metron,11,FALSE)</f>
        <v>1.396960958296362</v>
      </c>
      <c r="BV1288">
        <f>VLOOKUP(Table1[[#This Row],[Reference]],metron,12,FALSE)</f>
        <v>1.091503992901508</v>
      </c>
    </row>
    <row r="1289" spans="1:74" hidden="1" x14ac:dyDescent="0.45">
      <c r="A1289" t="s">
        <v>5416</v>
      </c>
      <c r="B1289">
        <v>1377909000</v>
      </c>
      <c r="C1289" s="3" t="s">
        <v>697</v>
      </c>
      <c r="D1289" t="s">
        <v>65</v>
      </c>
      <c r="E1289" t="s">
        <v>66</v>
      </c>
      <c r="F1289" t="s">
        <v>78</v>
      </c>
      <c r="G1289" t="s">
        <v>103</v>
      </c>
      <c r="H1289" t="s">
        <v>66</v>
      </c>
      <c r="I1289">
        <f>MROUND(Table1[[#This Row],[Prob_H]]*100,2)/100</f>
        <v>0.5</v>
      </c>
      <c r="J1289">
        <f>1/Table1[[#This Row],[odds_ft_home_team_win]]-Table1[[#This Row],[Margin/3]]</f>
        <v>0.50028193412464605</v>
      </c>
      <c r="K1289">
        <f>1/Table1[[#This Row],[odds_ft_draw]]-Table1[[#This Row],[Margin/3]]</f>
        <v>0.27097672889648744</v>
      </c>
      <c r="L1289">
        <f>1/Table1[[#This Row],[odds_ft_away_team_win]]-Table1[[#This Row],[Margin/3]]</f>
        <v>0.22874133697886651</v>
      </c>
      <c r="M1289">
        <v>8</v>
      </c>
      <c r="N1289">
        <v>2</v>
      </c>
      <c r="O1289">
        <v>1.25</v>
      </c>
      <c r="P1289">
        <v>1.78</v>
      </c>
      <c r="Q1289">
        <v>1.35</v>
      </c>
      <c r="R1289" t="str" cm="1">
        <f t="array" ref="R1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89">
        <v>4</v>
      </c>
      <c r="T1289">
        <v>1</v>
      </c>
      <c r="U1289">
        <v>5</v>
      </c>
      <c r="V1289">
        <v>4</v>
      </c>
      <c r="W1289">
        <v>3</v>
      </c>
      <c r="X1289">
        <v>1</v>
      </c>
      <c r="Y1289" t="s">
        <v>698</v>
      </c>
      <c r="Z1289" t="s">
        <v>699</v>
      </c>
      <c r="AA1289">
        <v>8</v>
      </c>
      <c r="AB1289">
        <v>6</v>
      </c>
      <c r="AC1289">
        <v>2</v>
      </c>
      <c r="AD1289">
        <v>0</v>
      </c>
      <c r="AE1289">
        <v>2</v>
      </c>
      <c r="AF1289">
        <v>0</v>
      </c>
      <c r="AG1289">
        <v>1</v>
      </c>
      <c r="AH1289">
        <v>1</v>
      </c>
      <c r="AI1289">
        <v>1</v>
      </c>
      <c r="AJ1289">
        <v>1</v>
      </c>
      <c r="AK1289">
        <v>18</v>
      </c>
      <c r="AL1289">
        <v>22</v>
      </c>
      <c r="AM1289">
        <v>6</v>
      </c>
      <c r="AN1289">
        <v>9</v>
      </c>
      <c r="AO1289">
        <v>12</v>
      </c>
      <c r="AP1289">
        <v>13</v>
      </c>
      <c r="AQ1289">
        <v>9</v>
      </c>
      <c r="AR1289">
        <v>13</v>
      </c>
      <c r="AS1289">
        <v>50</v>
      </c>
      <c r="AT1289">
        <v>50</v>
      </c>
      <c r="AU1289">
        <v>0</v>
      </c>
      <c r="AV1289">
        <v>0</v>
      </c>
      <c r="AW1289">
        <v>2.75</v>
      </c>
      <c r="AX1289">
        <v>59</v>
      </c>
      <c r="AY1289">
        <v>75</v>
      </c>
      <c r="AZ1289">
        <v>34</v>
      </c>
      <c r="BA1289">
        <v>17</v>
      </c>
      <c r="BB1289">
        <v>17</v>
      </c>
      <c r="BC1289">
        <v>17</v>
      </c>
      <c r="BD1289">
        <v>46</v>
      </c>
      <c r="BE1289">
        <v>63</v>
      </c>
      <c r="BF1289">
        <v>100</v>
      </c>
      <c r="BG1289">
        <v>9</v>
      </c>
      <c r="BH1289">
        <v>5.08</v>
      </c>
      <c r="BI1289">
        <v>1.96</v>
      </c>
      <c r="BJ1289">
        <v>3.56</v>
      </c>
      <c r="BK1289">
        <v>4.1900000000000004</v>
      </c>
      <c r="BL1289">
        <f>1/Table1[[#This Row],[odds_ft_home_team_win]]+1/Table1[[#This Row],[odds_ft_draw]]+1/Table1[[#This Row],[odds_ft_away_team_win]]-1</f>
        <v>2.9766442524020942E-2</v>
      </c>
      <c r="BM1289">
        <f>Table1[[#This Row],[Margin]]/3</f>
        <v>9.9221475080069812E-3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 t="s">
        <v>106</v>
      </c>
      <c r="BU1289">
        <f>VLOOKUP(Table1[[#This Row],[Reference]],metron,11,FALSE)</f>
        <v>1.5342708579532029</v>
      </c>
      <c r="BV1289">
        <f>VLOOKUP(Table1[[#This Row],[Reference]],metron,12,FALSE)</f>
        <v>0.98593713070196176</v>
      </c>
    </row>
    <row r="1290" spans="1:74" hidden="1" x14ac:dyDescent="0.45">
      <c r="A1290" t="s">
        <v>5416</v>
      </c>
      <c r="B1290">
        <v>1377916200</v>
      </c>
      <c r="C1290" s="3" t="s">
        <v>700</v>
      </c>
      <c r="D1290" t="s">
        <v>65</v>
      </c>
      <c r="E1290" t="s">
        <v>66</v>
      </c>
      <c r="F1290" t="s">
        <v>88</v>
      </c>
      <c r="G1290" t="s">
        <v>81</v>
      </c>
      <c r="H1290" t="s">
        <v>66</v>
      </c>
      <c r="I1290">
        <f>MROUND(Table1[[#This Row],[Prob_H]]*100,2)/100</f>
        <v>0.38</v>
      </c>
      <c r="J1290">
        <f>1/Table1[[#This Row],[odds_ft_home_team_win]]-Table1[[#This Row],[Margin/3]]</f>
        <v>0.38522426499298562</v>
      </c>
      <c r="K1290">
        <f>1/Table1[[#This Row],[odds_ft_draw]]-Table1[[#This Row],[Margin/3]]</f>
        <v>0.28582533616261863</v>
      </c>
      <c r="L1290">
        <f>1/Table1[[#This Row],[odds_ft_away_team_win]]-Table1[[#This Row],[Margin/3]]</f>
        <v>0.32895039884439575</v>
      </c>
      <c r="M1290">
        <v>8</v>
      </c>
      <c r="N1290">
        <v>3</v>
      </c>
      <c r="O1290">
        <v>1.67</v>
      </c>
      <c r="P1290">
        <v>2.19</v>
      </c>
      <c r="Q1290">
        <v>1.57</v>
      </c>
      <c r="R1290" t="str" cm="1">
        <f t="array" ref="R1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0">
        <v>0</v>
      </c>
      <c r="T1290">
        <v>2</v>
      </c>
      <c r="U1290">
        <v>2</v>
      </c>
      <c r="V1290">
        <v>1</v>
      </c>
      <c r="W1290">
        <v>0</v>
      </c>
      <c r="X1290">
        <v>1</v>
      </c>
      <c r="Z1290" t="s">
        <v>701</v>
      </c>
      <c r="AA1290">
        <v>-1</v>
      </c>
      <c r="AB1290">
        <v>-1</v>
      </c>
      <c r="AC1290">
        <v>2</v>
      </c>
      <c r="AD1290">
        <v>0</v>
      </c>
      <c r="AE1290">
        <v>2</v>
      </c>
      <c r="AF1290">
        <v>0</v>
      </c>
      <c r="AG1290">
        <v>1</v>
      </c>
      <c r="AH1290">
        <v>1</v>
      </c>
      <c r="AI1290">
        <v>0</v>
      </c>
      <c r="AJ1290">
        <v>2</v>
      </c>
      <c r="AK1290">
        <v>-1</v>
      </c>
      <c r="AL1290">
        <v>-1</v>
      </c>
      <c r="AM1290">
        <v>-1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0</v>
      </c>
      <c r="AV1290">
        <v>0</v>
      </c>
      <c r="AW1290">
        <v>2.83</v>
      </c>
      <c r="AX1290">
        <v>67</v>
      </c>
      <c r="AY1290">
        <v>100</v>
      </c>
      <c r="AZ1290">
        <v>50</v>
      </c>
      <c r="BA1290">
        <v>17</v>
      </c>
      <c r="BB1290">
        <v>17</v>
      </c>
      <c r="BC1290">
        <v>50</v>
      </c>
      <c r="BD1290">
        <v>84</v>
      </c>
      <c r="BE1290">
        <v>50</v>
      </c>
      <c r="BF1290">
        <v>84</v>
      </c>
      <c r="BG1290">
        <v>9.5</v>
      </c>
      <c r="BH1290">
        <v>5.34</v>
      </c>
      <c r="BI1290">
        <v>2.5299999999999998</v>
      </c>
      <c r="BJ1290">
        <v>3.38</v>
      </c>
      <c r="BK1290">
        <v>2.95</v>
      </c>
      <c r="BL1290">
        <f>1/Table1[[#This Row],[odds_ft_home_team_win]]+1/Table1[[#This Row],[odds_ft_draw]]+1/Table1[[#This Row],[odds_ft_away_team_win]]-1</f>
        <v>3.0097956009185634E-2</v>
      </c>
      <c r="BM1290">
        <f>Table1[[#This Row],[Margin]]/3</f>
        <v>1.0032652003061878E-2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 t="s">
        <v>91</v>
      </c>
      <c r="BU1290">
        <f>VLOOKUP(Table1[[#This Row],[Reference]],metron,11,FALSE)</f>
        <v>1.330562659846547</v>
      </c>
      <c r="BV1290">
        <f>VLOOKUP(Table1[[#This Row],[Reference]],metron,12,FALSE)</f>
        <v>1.1595268542199491</v>
      </c>
    </row>
    <row r="1291" spans="1:74" hidden="1" x14ac:dyDescent="0.45">
      <c r="A1291" t="s">
        <v>5416</v>
      </c>
      <c r="B1291">
        <v>1377982800</v>
      </c>
      <c r="C1291" s="3" t="s">
        <v>702</v>
      </c>
      <c r="D1291" t="s">
        <v>65</v>
      </c>
      <c r="E1291" t="s">
        <v>66</v>
      </c>
      <c r="F1291" t="s">
        <v>77</v>
      </c>
      <c r="G1291" t="s">
        <v>80</v>
      </c>
      <c r="H1291" t="s">
        <v>66</v>
      </c>
      <c r="I1291">
        <f>MROUND(Table1[[#This Row],[Prob_H]]*100,2)/100</f>
        <v>0.6</v>
      </c>
      <c r="J1291">
        <f>1/Table1[[#This Row],[odds_ft_home_team_win]]-Table1[[#This Row],[Margin/3]]</f>
        <v>0.59247956409061475</v>
      </c>
      <c r="K1291">
        <f>1/Table1[[#This Row],[odds_ft_draw]]-Table1[[#This Row],[Margin/3]]</f>
        <v>0.24323448249842311</v>
      </c>
      <c r="L1291">
        <f>1/Table1[[#This Row],[odds_ft_away_team_win]]-Table1[[#This Row],[Margin/3]]</f>
        <v>0.16428595341096228</v>
      </c>
      <c r="M1291">
        <v>8</v>
      </c>
      <c r="N1291">
        <v>2.5</v>
      </c>
      <c r="O1291">
        <v>1.33</v>
      </c>
      <c r="P1291">
        <v>2</v>
      </c>
      <c r="Q1291">
        <v>1</v>
      </c>
      <c r="R1291" t="str" cm="1">
        <f t="array" ref="R1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1">
        <v>0</v>
      </c>
      <c r="T1291">
        <v>2</v>
      </c>
      <c r="U1291">
        <v>2</v>
      </c>
      <c r="V1291">
        <v>2</v>
      </c>
      <c r="W1291">
        <v>0</v>
      </c>
      <c r="X1291">
        <v>2</v>
      </c>
      <c r="Z1291" t="s">
        <v>703</v>
      </c>
      <c r="AA1291">
        <v>15</v>
      </c>
      <c r="AB1291">
        <v>3</v>
      </c>
      <c r="AC1291">
        <v>2</v>
      </c>
      <c r="AD1291">
        <v>0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1</v>
      </c>
      <c r="AK1291">
        <v>16</v>
      </c>
      <c r="AL1291">
        <v>4</v>
      </c>
      <c r="AM1291">
        <v>7</v>
      </c>
      <c r="AN1291">
        <v>2</v>
      </c>
      <c r="AO1291">
        <v>9</v>
      </c>
      <c r="AP1291">
        <v>2</v>
      </c>
      <c r="AQ1291">
        <v>11</v>
      </c>
      <c r="AR1291">
        <v>9</v>
      </c>
      <c r="AS1291">
        <v>52</v>
      </c>
      <c r="AT1291">
        <v>48</v>
      </c>
      <c r="AU1291">
        <v>0</v>
      </c>
      <c r="AV1291">
        <v>0</v>
      </c>
      <c r="AW1291">
        <v>1.84</v>
      </c>
      <c r="AX1291">
        <v>25</v>
      </c>
      <c r="AY1291">
        <v>59</v>
      </c>
      <c r="AZ1291">
        <v>29</v>
      </c>
      <c r="BA1291">
        <v>13</v>
      </c>
      <c r="BB1291">
        <v>0</v>
      </c>
      <c r="BC1291">
        <v>0</v>
      </c>
      <c r="BD1291">
        <v>59</v>
      </c>
      <c r="BE1291">
        <v>42</v>
      </c>
      <c r="BF1291">
        <v>71</v>
      </c>
      <c r="BG1291">
        <v>9.58</v>
      </c>
      <c r="BH1291">
        <v>6.08</v>
      </c>
      <c r="BI1291">
        <v>1.66</v>
      </c>
      <c r="BJ1291">
        <v>3.95</v>
      </c>
      <c r="BK1291">
        <v>5.74</v>
      </c>
      <c r="BL1291">
        <f>1/Table1[[#This Row],[odds_ft_home_team_win]]+1/Table1[[#This Row],[odds_ft_draw]]+1/Table1[[#This Row],[odds_ft_away_team_win]]-1</f>
        <v>2.9790223390806503E-2</v>
      </c>
      <c r="BM1291">
        <f>Table1[[#This Row],[Margin]]/3</f>
        <v>9.9300744636021676E-3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 t="s">
        <v>704</v>
      </c>
      <c r="BU1291">
        <f>VLOOKUP(Table1[[#This Row],[Reference]],metron,11,FALSE)</f>
        <v>1.841836734693878</v>
      </c>
      <c r="BV1291">
        <f>VLOOKUP(Table1[[#This Row],[Reference]],metron,12,FALSE)</f>
        <v>0.88917233560090703</v>
      </c>
    </row>
    <row r="1292" spans="1:74" hidden="1" x14ac:dyDescent="0.45">
      <c r="A1292" t="s">
        <v>5416</v>
      </c>
      <c r="B1292">
        <v>1377986400</v>
      </c>
      <c r="C1292" s="3" t="s">
        <v>705</v>
      </c>
      <c r="D1292" t="s">
        <v>65</v>
      </c>
      <c r="E1292" t="s">
        <v>66</v>
      </c>
      <c r="F1292" t="s">
        <v>611</v>
      </c>
      <c r="G1292" t="s">
        <v>68</v>
      </c>
      <c r="H1292" t="s">
        <v>66</v>
      </c>
      <c r="I1292">
        <f>MROUND(Table1[[#This Row],[Prob_H]]*100,2)/100</f>
        <v>0.32</v>
      </c>
      <c r="J1292">
        <f>1/Table1[[#This Row],[odds_ft_home_team_win]]-Table1[[#This Row],[Margin/3]]</f>
        <v>0.31385506107712741</v>
      </c>
      <c r="K1292">
        <f>1/Table1[[#This Row],[odds_ft_draw]]-Table1[[#This Row],[Margin/3]]</f>
        <v>0.27924780664833415</v>
      </c>
      <c r="L1292">
        <f>1/Table1[[#This Row],[odds_ft_away_team_win]]-Table1[[#This Row],[Margin/3]]</f>
        <v>0.40689713227453839</v>
      </c>
      <c r="M1292">
        <v>8</v>
      </c>
      <c r="N1292">
        <v>1.67</v>
      </c>
      <c r="O1292">
        <v>1</v>
      </c>
      <c r="P1292">
        <v>1.1200000000000001</v>
      </c>
      <c r="Q1292">
        <v>1.22</v>
      </c>
      <c r="R1292" t="str" cm="1">
        <f t="array" ref="R1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92">
        <v>1</v>
      </c>
      <c r="T1292">
        <v>1</v>
      </c>
      <c r="U1292">
        <v>2</v>
      </c>
      <c r="V1292">
        <v>1</v>
      </c>
      <c r="W1292">
        <v>0</v>
      </c>
      <c r="X1292">
        <v>1</v>
      </c>
      <c r="Y1292" t="s">
        <v>184</v>
      </c>
      <c r="Z1292">
        <v>40</v>
      </c>
      <c r="AA1292">
        <v>7</v>
      </c>
      <c r="AB1292">
        <v>3</v>
      </c>
      <c r="AC1292">
        <v>0</v>
      </c>
      <c r="AD1292">
        <v>0</v>
      </c>
      <c r="AE1292">
        <v>3</v>
      </c>
      <c r="AF1292">
        <v>0</v>
      </c>
      <c r="AG1292">
        <v>0</v>
      </c>
      <c r="AH1292">
        <v>0</v>
      </c>
      <c r="AI1292">
        <v>0</v>
      </c>
      <c r="AJ1292">
        <v>3</v>
      </c>
      <c r="AK1292">
        <v>9</v>
      </c>
      <c r="AL1292">
        <v>7</v>
      </c>
      <c r="AM1292">
        <v>5</v>
      </c>
      <c r="AN1292">
        <v>4</v>
      </c>
      <c r="AO1292">
        <v>4</v>
      </c>
      <c r="AP1292">
        <v>3</v>
      </c>
      <c r="AQ1292">
        <v>12</v>
      </c>
      <c r="AR1292">
        <v>11</v>
      </c>
      <c r="AS1292">
        <v>48</v>
      </c>
      <c r="AT1292">
        <v>52</v>
      </c>
      <c r="AU1292">
        <v>0</v>
      </c>
      <c r="AV1292">
        <v>0</v>
      </c>
      <c r="AW1292">
        <v>2.84</v>
      </c>
      <c r="AX1292">
        <v>50</v>
      </c>
      <c r="AY1292">
        <v>84</v>
      </c>
      <c r="AZ1292">
        <v>67</v>
      </c>
      <c r="BA1292">
        <v>34</v>
      </c>
      <c r="BB1292">
        <v>17</v>
      </c>
      <c r="BC1292">
        <v>17</v>
      </c>
      <c r="BD1292">
        <v>84</v>
      </c>
      <c r="BE1292">
        <v>50</v>
      </c>
      <c r="BF1292">
        <v>84</v>
      </c>
      <c r="BG1292">
        <v>8.67</v>
      </c>
      <c r="BH1292">
        <v>4</v>
      </c>
      <c r="BI1292">
        <v>3.09</v>
      </c>
      <c r="BJ1292">
        <v>3.46</v>
      </c>
      <c r="BK1292">
        <v>2.4</v>
      </c>
      <c r="BL1292">
        <f>1/Table1[[#This Row],[odds_ft_home_team_win]]+1/Table1[[#This Row],[odds_ft_draw]]+1/Table1[[#This Row],[odds_ft_away_team_win]]-1</f>
        <v>2.9308603176384951E-2</v>
      </c>
      <c r="BM1292">
        <f>Table1[[#This Row],[Margin]]/3</f>
        <v>9.7695343921283175E-3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 t="s">
        <v>614</v>
      </c>
      <c r="BU1292">
        <f>VLOOKUP(Table1[[#This Row],[Reference]],metron,11,FALSE)</f>
        <v>1.210167055864918</v>
      </c>
      <c r="BV1292">
        <f>VLOOKUP(Table1[[#This Row],[Reference]],metron,12,FALSE)</f>
        <v>1.3211783725525419</v>
      </c>
    </row>
    <row r="1293" spans="1:74" hidden="1" x14ac:dyDescent="0.45">
      <c r="A1293" t="s">
        <v>5416</v>
      </c>
      <c r="B1293">
        <v>1377993600</v>
      </c>
      <c r="C1293" s="3" t="s">
        <v>706</v>
      </c>
      <c r="D1293" t="s">
        <v>65</v>
      </c>
      <c r="E1293" t="s">
        <v>66</v>
      </c>
      <c r="F1293" t="s">
        <v>85</v>
      </c>
      <c r="G1293" t="s">
        <v>93</v>
      </c>
      <c r="H1293" t="s">
        <v>66</v>
      </c>
      <c r="I1293">
        <f>MROUND(Table1[[#This Row],[Prob_H]]*100,2)/100</f>
        <v>0.57999999999999996</v>
      </c>
      <c r="J1293">
        <f>1/Table1[[#This Row],[odds_ft_home_team_win]]-Table1[[#This Row],[Margin/3]]</f>
        <v>0.57747938843701685</v>
      </c>
      <c r="K1293">
        <f>1/Table1[[#This Row],[odds_ft_draw]]-Table1[[#This Row],[Margin/3]]</f>
        <v>0.25309633706343315</v>
      </c>
      <c r="L1293">
        <f>1/Table1[[#This Row],[odds_ft_away_team_win]]-Table1[[#This Row],[Margin/3]]</f>
        <v>0.16942427449955</v>
      </c>
      <c r="M1293">
        <v>8</v>
      </c>
      <c r="N1293">
        <v>1.67</v>
      </c>
      <c r="O1293">
        <v>0.5</v>
      </c>
      <c r="P1293">
        <v>1.47</v>
      </c>
      <c r="Q1293">
        <v>1.06</v>
      </c>
      <c r="R1293" t="str" cm="1">
        <f t="array" ref="R1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AA1293">
        <v>6</v>
      </c>
      <c r="AB1293">
        <v>7</v>
      </c>
      <c r="AC1293">
        <v>2</v>
      </c>
      <c r="AD1293">
        <v>1</v>
      </c>
      <c r="AE1293">
        <v>5</v>
      </c>
      <c r="AF1293">
        <v>1</v>
      </c>
      <c r="AG1293">
        <v>1</v>
      </c>
      <c r="AH1293">
        <v>2</v>
      </c>
      <c r="AI1293">
        <v>2</v>
      </c>
      <c r="AJ1293">
        <v>4</v>
      </c>
      <c r="AK1293">
        <v>8</v>
      </c>
      <c r="AL1293">
        <v>10</v>
      </c>
      <c r="AM1293">
        <v>5</v>
      </c>
      <c r="AN1293">
        <v>5</v>
      </c>
      <c r="AO1293">
        <v>3</v>
      </c>
      <c r="AP1293">
        <v>5</v>
      </c>
      <c r="AQ1293">
        <v>13</v>
      </c>
      <c r="AR1293">
        <v>20</v>
      </c>
      <c r="AS1293">
        <v>51</v>
      </c>
      <c r="AT1293">
        <v>49</v>
      </c>
      <c r="AU1293">
        <v>0</v>
      </c>
      <c r="AV1293">
        <v>0</v>
      </c>
      <c r="AW1293">
        <v>2.79</v>
      </c>
      <c r="AX1293">
        <v>75</v>
      </c>
      <c r="AY1293">
        <v>100</v>
      </c>
      <c r="AZ1293">
        <v>42</v>
      </c>
      <c r="BA1293">
        <v>13</v>
      </c>
      <c r="BB1293">
        <v>13</v>
      </c>
      <c r="BC1293">
        <v>13</v>
      </c>
      <c r="BD1293">
        <v>54</v>
      </c>
      <c r="BE1293">
        <v>71</v>
      </c>
      <c r="BF1293">
        <v>100</v>
      </c>
      <c r="BG1293">
        <v>11.42</v>
      </c>
      <c r="BH1293">
        <v>4.67</v>
      </c>
      <c r="BI1293">
        <v>1.7</v>
      </c>
      <c r="BJ1293">
        <v>3.79</v>
      </c>
      <c r="BK1293">
        <v>5.55</v>
      </c>
      <c r="BL1293">
        <f>1/Table1[[#This Row],[odds_ft_home_team_win]]+1/Table1[[#This Row],[odds_ft_draw]]+1/Table1[[#This Row],[odds_ft_away_team_win]]-1</f>
        <v>3.2267717041890576E-2</v>
      </c>
      <c r="BM1293">
        <f>Table1[[#This Row],[Margin]]/3</f>
        <v>1.0755905680630192E-2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87</v>
      </c>
      <c r="BU1293">
        <f>VLOOKUP(Table1[[#This Row],[Reference]],metron,11,FALSE)</f>
        <v>1.7619715019855171</v>
      </c>
      <c r="BV1293">
        <f>VLOOKUP(Table1[[#This Row],[Reference]],metron,12,FALSE)</f>
        <v>0.87432842793739785</v>
      </c>
    </row>
    <row r="1294" spans="1:74" hidden="1" x14ac:dyDescent="0.45">
      <c r="A1294" t="s">
        <v>5416</v>
      </c>
      <c r="B1294">
        <v>1378000800</v>
      </c>
      <c r="C1294" s="3" t="s">
        <v>707</v>
      </c>
      <c r="D1294" t="s">
        <v>65</v>
      </c>
      <c r="E1294" t="s">
        <v>66</v>
      </c>
      <c r="F1294" t="s">
        <v>67</v>
      </c>
      <c r="G1294" t="s">
        <v>72</v>
      </c>
      <c r="H1294" t="s">
        <v>66</v>
      </c>
      <c r="I1294">
        <f>MROUND(Table1[[#This Row],[Prob_H]]*100,2)/100</f>
        <v>0.4</v>
      </c>
      <c r="J1294">
        <f>1/Table1[[#This Row],[odds_ft_home_team_win]]-Table1[[#This Row],[Margin/3]]</f>
        <v>0.40496573756406512</v>
      </c>
      <c r="K1294">
        <f>1/Table1[[#This Row],[odds_ft_draw]]-Table1[[#This Row],[Margin/3]]</f>
        <v>0.282425639046679</v>
      </c>
      <c r="L1294">
        <f>1/Table1[[#This Row],[odds_ft_away_team_win]]-Table1[[#This Row],[Margin/3]]</f>
        <v>0.31260862338925588</v>
      </c>
      <c r="M1294">
        <v>8</v>
      </c>
      <c r="N1294">
        <v>1.33</v>
      </c>
      <c r="O1294">
        <v>0</v>
      </c>
      <c r="P1294">
        <v>1.76</v>
      </c>
      <c r="Q1294">
        <v>0.44</v>
      </c>
      <c r="R1294" t="str" cm="1">
        <f t="array" ref="R1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4">
        <v>3</v>
      </c>
      <c r="T1294">
        <v>1</v>
      </c>
      <c r="U1294">
        <v>4</v>
      </c>
      <c r="V1294">
        <v>2</v>
      </c>
      <c r="W1294">
        <v>1</v>
      </c>
      <c r="X1294">
        <v>1</v>
      </c>
      <c r="Y1294" t="s">
        <v>708</v>
      </c>
      <c r="Z1294">
        <v>27</v>
      </c>
      <c r="AA1294">
        <v>11</v>
      </c>
      <c r="AB1294">
        <v>6</v>
      </c>
      <c r="AC1294">
        <v>3</v>
      </c>
      <c r="AD1294">
        <v>1</v>
      </c>
      <c r="AE1294">
        <v>3</v>
      </c>
      <c r="AF1294">
        <v>1</v>
      </c>
      <c r="AG1294">
        <v>1</v>
      </c>
      <c r="AH1294">
        <v>3</v>
      </c>
      <c r="AI1294">
        <v>1</v>
      </c>
      <c r="AJ1294">
        <v>3</v>
      </c>
      <c r="AK1294">
        <v>9</v>
      </c>
      <c r="AL1294">
        <v>9</v>
      </c>
      <c r="AM1294">
        <v>4</v>
      </c>
      <c r="AN1294">
        <v>5</v>
      </c>
      <c r="AO1294">
        <v>5</v>
      </c>
      <c r="AP1294">
        <v>4</v>
      </c>
      <c r="AQ1294">
        <v>24</v>
      </c>
      <c r="AR1294">
        <v>14</v>
      </c>
      <c r="AS1294">
        <v>49</v>
      </c>
      <c r="AT1294">
        <v>51</v>
      </c>
      <c r="AU1294">
        <v>0</v>
      </c>
      <c r="AV1294">
        <v>0</v>
      </c>
      <c r="AW1294">
        <v>3.5</v>
      </c>
      <c r="AX1294">
        <v>84</v>
      </c>
      <c r="AY1294">
        <v>100</v>
      </c>
      <c r="AZ1294">
        <v>84</v>
      </c>
      <c r="BA1294">
        <v>34</v>
      </c>
      <c r="BB1294">
        <v>17</v>
      </c>
      <c r="BC1294">
        <v>17</v>
      </c>
      <c r="BD1294">
        <v>59</v>
      </c>
      <c r="BE1294">
        <v>67</v>
      </c>
      <c r="BF1294">
        <v>100</v>
      </c>
      <c r="BG1294">
        <v>8.67</v>
      </c>
      <c r="BH1294">
        <v>6</v>
      </c>
      <c r="BI1294">
        <v>2.41</v>
      </c>
      <c r="BJ1294">
        <v>3.42</v>
      </c>
      <c r="BK1294">
        <v>3.1</v>
      </c>
      <c r="BL1294">
        <f>1/Table1[[#This Row],[odds_ft_home_team_win]]+1/Table1[[#This Row],[odds_ft_draw]]+1/Table1[[#This Row],[odds_ft_away_team_win]]-1</f>
        <v>2.9916065316103246E-2</v>
      </c>
      <c r="BM1294">
        <f>Table1[[#This Row],[Margin]]/3</f>
        <v>9.9720217720344149E-3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 t="s">
        <v>70</v>
      </c>
      <c r="BU1294">
        <f>VLOOKUP(Table1[[#This Row],[Reference]],metron,11,FALSE)</f>
        <v>1.344038264434575</v>
      </c>
      <c r="BV1294">
        <f>VLOOKUP(Table1[[#This Row],[Reference]],metron,12,FALSE)</f>
        <v>1.1515772691037469</v>
      </c>
    </row>
    <row r="1295" spans="1:74" hidden="1" x14ac:dyDescent="0.45">
      <c r="A1295" t="s">
        <v>5416</v>
      </c>
      <c r="B1295">
        <v>1378054800</v>
      </c>
      <c r="C1295" s="3" t="s">
        <v>709</v>
      </c>
      <c r="D1295" t="s">
        <v>65</v>
      </c>
      <c r="E1295" t="s">
        <v>66</v>
      </c>
      <c r="F1295" t="s">
        <v>73</v>
      </c>
      <c r="G1295" t="s">
        <v>102</v>
      </c>
      <c r="H1295" t="s">
        <v>66</v>
      </c>
      <c r="I1295">
        <f>MROUND(Table1[[#This Row],[Prob_H]]*100,2)/100</f>
        <v>0.52</v>
      </c>
      <c r="J1295">
        <f>1/Table1[[#This Row],[odds_ft_home_team_win]]-Table1[[#This Row],[Margin/3]]</f>
        <v>0.51646505045492463</v>
      </c>
      <c r="K1295">
        <f>1/Table1[[#This Row],[odds_ft_draw]]-Table1[[#This Row],[Margin/3]]</f>
        <v>0.2726351366874552</v>
      </c>
      <c r="L1295">
        <f>1/Table1[[#This Row],[odds_ft_away_team_win]]-Table1[[#This Row],[Margin/3]]</f>
        <v>0.21089981285762016</v>
      </c>
      <c r="M1295">
        <v>8</v>
      </c>
      <c r="N1295">
        <v>0.75</v>
      </c>
      <c r="O1295">
        <v>0</v>
      </c>
      <c r="P1295">
        <v>1.29</v>
      </c>
      <c r="Q1295">
        <v>0.53</v>
      </c>
      <c r="R1295" t="str" cm="1">
        <f t="array" ref="R1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58</v>
      </c>
      <c r="AA1295">
        <v>6</v>
      </c>
      <c r="AB1295">
        <v>4</v>
      </c>
      <c r="AC1295">
        <v>2</v>
      </c>
      <c r="AD1295">
        <v>0</v>
      </c>
      <c r="AE1295">
        <v>1</v>
      </c>
      <c r="AF1295">
        <v>0</v>
      </c>
      <c r="AG1295">
        <v>1</v>
      </c>
      <c r="AH1295">
        <v>1</v>
      </c>
      <c r="AI1295">
        <v>0</v>
      </c>
      <c r="AJ1295">
        <v>1</v>
      </c>
      <c r="AK1295">
        <v>10</v>
      </c>
      <c r="AL1295">
        <v>14</v>
      </c>
      <c r="AM1295">
        <v>4</v>
      </c>
      <c r="AN1295">
        <v>5</v>
      </c>
      <c r="AO1295">
        <v>6</v>
      </c>
      <c r="AP1295">
        <v>9</v>
      </c>
      <c r="AQ1295">
        <v>11</v>
      </c>
      <c r="AR1295">
        <v>13</v>
      </c>
      <c r="AS1295">
        <v>49</v>
      </c>
      <c r="AT1295">
        <v>51</v>
      </c>
      <c r="AU1295">
        <v>0</v>
      </c>
      <c r="AV1295">
        <v>0</v>
      </c>
      <c r="AW1295">
        <v>1.38</v>
      </c>
      <c r="AX1295">
        <v>38</v>
      </c>
      <c r="AY1295">
        <v>38</v>
      </c>
      <c r="AZ1295">
        <v>13</v>
      </c>
      <c r="BA1295">
        <v>0</v>
      </c>
      <c r="BB1295">
        <v>0</v>
      </c>
      <c r="BC1295">
        <v>0</v>
      </c>
      <c r="BD1295">
        <v>54</v>
      </c>
      <c r="BE1295">
        <v>13</v>
      </c>
      <c r="BF1295">
        <v>71</v>
      </c>
      <c r="BG1295">
        <v>12.25</v>
      </c>
      <c r="BH1295">
        <v>4.67</v>
      </c>
      <c r="BI1295">
        <v>1.9</v>
      </c>
      <c r="BJ1295">
        <v>3.54</v>
      </c>
      <c r="BK1295">
        <v>4.53</v>
      </c>
      <c r="BL1295">
        <f>1/Table1[[#This Row],[odds_ft_home_team_win]]+1/Table1[[#This Row],[odds_ft_draw]]+1/Table1[[#This Row],[odds_ft_away_team_win]]-1</f>
        <v>2.9552217056278529E-2</v>
      </c>
      <c r="BM1295">
        <f>Table1[[#This Row],[Margin]]/3</f>
        <v>9.8507390187595103E-3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 t="s">
        <v>126</v>
      </c>
      <c r="BU1295">
        <f>VLOOKUP(Table1[[#This Row],[Reference]],metron,11,FALSE)</f>
        <v>1.625948039373891</v>
      </c>
      <c r="BV1295">
        <f>VLOOKUP(Table1[[#This Row],[Reference]],metron,12,FALSE)</f>
        <v>0.97079231886396644</v>
      </c>
    </row>
    <row r="1296" spans="1:74" hidden="1" x14ac:dyDescent="0.45">
      <c r="A1296" t="s">
        <v>5416</v>
      </c>
      <c r="B1296">
        <v>1378072800</v>
      </c>
      <c r="C1296" s="3" t="s">
        <v>710</v>
      </c>
      <c r="D1296" t="s">
        <v>65</v>
      </c>
      <c r="E1296" t="s">
        <v>66</v>
      </c>
      <c r="F1296" t="s">
        <v>98</v>
      </c>
      <c r="G1296" t="s">
        <v>97</v>
      </c>
      <c r="H1296" t="s">
        <v>66</v>
      </c>
      <c r="I1296">
        <f>MROUND(Table1[[#This Row],[Prob_H]]*100,2)/100</f>
        <v>0.4</v>
      </c>
      <c r="J1296">
        <f>1/Table1[[#This Row],[odds_ft_home_team_win]]-Table1[[#This Row],[Margin/3]]</f>
        <v>0.39818129808462221</v>
      </c>
      <c r="K1296">
        <f>1/Table1[[#This Row],[odds_ft_draw]]-Table1[[#This Row],[Margin/3]]</f>
        <v>0.28500328351596294</v>
      </c>
      <c r="L1296">
        <f>1/Table1[[#This Row],[odds_ft_away_team_win]]-Table1[[#This Row],[Margin/3]]</f>
        <v>0.31681541839941485</v>
      </c>
      <c r="M1296">
        <v>8</v>
      </c>
      <c r="N1296">
        <v>1</v>
      </c>
      <c r="O1296">
        <v>2.33</v>
      </c>
      <c r="P1296">
        <v>1.18</v>
      </c>
      <c r="Q1296">
        <v>1.33</v>
      </c>
      <c r="R1296" t="str" cm="1">
        <f t="array" ref="R1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AA1296">
        <v>3</v>
      </c>
      <c r="AB1296">
        <v>0</v>
      </c>
      <c r="AC1296">
        <v>3</v>
      </c>
      <c r="AD1296">
        <v>0</v>
      </c>
      <c r="AE1296">
        <v>1</v>
      </c>
      <c r="AF1296">
        <v>0</v>
      </c>
      <c r="AG1296">
        <v>1</v>
      </c>
      <c r="AH1296">
        <v>2</v>
      </c>
      <c r="AI1296">
        <v>1</v>
      </c>
      <c r="AJ1296">
        <v>0</v>
      </c>
      <c r="AK1296">
        <v>8</v>
      </c>
      <c r="AL1296">
        <v>9</v>
      </c>
      <c r="AM1296">
        <v>2</v>
      </c>
      <c r="AN1296">
        <v>3</v>
      </c>
      <c r="AO1296">
        <v>6</v>
      </c>
      <c r="AP1296">
        <v>6</v>
      </c>
      <c r="AQ1296">
        <v>12</v>
      </c>
      <c r="AR1296">
        <v>7</v>
      </c>
      <c r="AS1296">
        <v>51</v>
      </c>
      <c r="AT1296">
        <v>49</v>
      </c>
      <c r="AU1296">
        <v>0</v>
      </c>
      <c r="AV1296">
        <v>0</v>
      </c>
      <c r="AW1296">
        <v>3.67</v>
      </c>
      <c r="AX1296">
        <v>50</v>
      </c>
      <c r="AY1296">
        <v>84</v>
      </c>
      <c r="AZ1296">
        <v>50</v>
      </c>
      <c r="BA1296">
        <v>50</v>
      </c>
      <c r="BB1296">
        <v>33</v>
      </c>
      <c r="BC1296">
        <v>50</v>
      </c>
      <c r="BD1296">
        <v>84</v>
      </c>
      <c r="BE1296">
        <v>33</v>
      </c>
      <c r="BF1296">
        <v>100</v>
      </c>
      <c r="BG1296">
        <v>8.33</v>
      </c>
      <c r="BH1296">
        <v>2.34</v>
      </c>
      <c r="BI1296">
        <v>2.4500000000000002</v>
      </c>
      <c r="BJ1296">
        <v>3.39</v>
      </c>
      <c r="BK1296">
        <v>3.06</v>
      </c>
      <c r="BL1296">
        <f>1/Table1[[#This Row],[odds_ft_home_team_win]]+1/Table1[[#This Row],[odds_ft_draw]]+1/Table1[[#This Row],[odds_ft_away_team_win]]-1</f>
        <v>2.9945901664500507E-2</v>
      </c>
      <c r="BM1296">
        <f>Table1[[#This Row],[Margin]]/3</f>
        <v>9.9819672215001685E-3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 t="s">
        <v>128</v>
      </c>
      <c r="BU1296">
        <f>VLOOKUP(Table1[[#This Row],[Reference]],metron,11,FALSE)</f>
        <v>1.344038264434575</v>
      </c>
      <c r="BV1296">
        <f>VLOOKUP(Table1[[#This Row],[Reference]],metron,12,FALSE)</f>
        <v>1.1515772691037469</v>
      </c>
    </row>
    <row r="1297" spans="1:74" hidden="1" x14ac:dyDescent="0.45">
      <c r="A1297" t="s">
        <v>5411</v>
      </c>
      <c r="B1297">
        <v>1461373200</v>
      </c>
      <c r="C1297" s="3" t="s">
        <v>2145</v>
      </c>
      <c r="D1297" t="s">
        <v>65</v>
      </c>
      <c r="E1297" t="s">
        <v>66</v>
      </c>
      <c r="F1297" t="s">
        <v>94</v>
      </c>
      <c r="G1297" t="s">
        <v>72</v>
      </c>
      <c r="H1297" t="s">
        <v>66</v>
      </c>
      <c r="I1297" t="e">
        <f>MROUND(Table1[[#This Row],[Prob_H]]*100,2)/100</f>
        <v>#DIV/0!</v>
      </c>
      <c r="J1297" t="e">
        <f>1/Table1[[#This Row],[odds_ft_home_team_win]]-Table1[[#This Row],[Margin/3]]</f>
        <v>#DIV/0!</v>
      </c>
      <c r="K1297" t="e">
        <f>1/Table1[[#This Row],[odds_ft_draw]]-Table1[[#This Row],[Margin/3]]</f>
        <v>#DIV/0!</v>
      </c>
      <c r="L1297" t="e">
        <f>1/Table1[[#This Row],[odds_ft_away_team_win]]-Table1[[#This Row],[Margin/3]]</f>
        <v>#DIV/0!</v>
      </c>
      <c r="M1297">
        <v>15</v>
      </c>
      <c r="N1297">
        <v>2</v>
      </c>
      <c r="O1297">
        <v>1.33</v>
      </c>
      <c r="P1297">
        <v>2</v>
      </c>
      <c r="Q1297">
        <v>1.24</v>
      </c>
      <c r="R1297" t="str" cm="1">
        <f t="array" ref="R1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297">
        <v>3</v>
      </c>
      <c r="T1297">
        <v>1</v>
      </c>
      <c r="U1297">
        <v>4</v>
      </c>
      <c r="V1297">
        <v>1</v>
      </c>
      <c r="W1297">
        <v>1</v>
      </c>
      <c r="X1297">
        <v>0</v>
      </c>
      <c r="Y1297" t="s">
        <v>2146</v>
      </c>
      <c r="Z1297">
        <v>62</v>
      </c>
      <c r="AA1297">
        <v>2</v>
      </c>
      <c r="AB1297">
        <v>6</v>
      </c>
      <c r="AC1297">
        <v>1</v>
      </c>
      <c r="AD1297">
        <v>0</v>
      </c>
      <c r="AE1297">
        <v>3</v>
      </c>
      <c r="AF1297">
        <v>0</v>
      </c>
      <c r="AG1297">
        <v>0</v>
      </c>
      <c r="AH1297">
        <v>1</v>
      </c>
      <c r="AI1297">
        <v>0</v>
      </c>
      <c r="AJ1297">
        <v>3</v>
      </c>
      <c r="AK1297">
        <v>10</v>
      </c>
      <c r="AL1297">
        <v>13</v>
      </c>
      <c r="AM1297">
        <v>8</v>
      </c>
      <c r="AN1297">
        <v>6</v>
      </c>
      <c r="AO1297">
        <v>2</v>
      </c>
      <c r="AP1297">
        <v>7</v>
      </c>
      <c r="AQ1297">
        <v>19</v>
      </c>
      <c r="AR1297">
        <v>6</v>
      </c>
      <c r="AS1297">
        <v>52</v>
      </c>
      <c r="AT1297">
        <v>48</v>
      </c>
      <c r="AU1297">
        <v>0</v>
      </c>
      <c r="AV1297">
        <v>0</v>
      </c>
      <c r="AW1297">
        <v>3.19</v>
      </c>
      <c r="AX1297">
        <v>72</v>
      </c>
      <c r="AY1297">
        <v>83</v>
      </c>
      <c r="AZ1297">
        <v>71</v>
      </c>
      <c r="BA1297">
        <v>36</v>
      </c>
      <c r="BB1297">
        <v>21</v>
      </c>
      <c r="BC1297">
        <v>42</v>
      </c>
      <c r="BD1297">
        <v>84</v>
      </c>
      <c r="BE1297">
        <v>50</v>
      </c>
      <c r="BF1297">
        <v>71</v>
      </c>
      <c r="BG1297">
        <v>8.48</v>
      </c>
      <c r="BH1297">
        <v>4.18</v>
      </c>
      <c r="BI1297">
        <v>0</v>
      </c>
      <c r="BJ1297">
        <v>0</v>
      </c>
      <c r="BK1297">
        <v>0</v>
      </c>
      <c r="BL1297" t="e">
        <f>1/Table1[[#This Row],[odds_ft_home_team_win]]+1/Table1[[#This Row],[odds_ft_draw]]+1/Table1[[#This Row],[odds_ft_away_team_win]]-1</f>
        <v>#DIV/0!</v>
      </c>
      <c r="BM1297" t="e">
        <f>Table1[[#This Row],[Margin]]/3</f>
        <v>#DIV/0!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 t="s">
        <v>124</v>
      </c>
      <c r="BU1297" t="e">
        <f>VLOOKUP(Table1[[#This Row],[Reference]],metron,11,FALSE)</f>
        <v>#DIV/0!</v>
      </c>
      <c r="BV1297" t="e">
        <f>VLOOKUP(Table1[[#This Row],[Reference]],metron,12,FALSE)</f>
        <v>#DIV/0!</v>
      </c>
    </row>
    <row r="1298" spans="1:74" hidden="1" x14ac:dyDescent="0.45">
      <c r="A1298" t="s">
        <v>5416</v>
      </c>
      <c r="B1298">
        <v>1378171800</v>
      </c>
      <c r="C1298" s="3" t="s">
        <v>711</v>
      </c>
      <c r="D1298" t="s">
        <v>65</v>
      </c>
      <c r="E1298" t="s">
        <v>66</v>
      </c>
      <c r="F1298" t="s">
        <v>94</v>
      </c>
      <c r="G1298" t="s">
        <v>86</v>
      </c>
      <c r="H1298" t="s">
        <v>66</v>
      </c>
      <c r="I1298">
        <f>MROUND(Table1[[#This Row],[Prob_H]]*100,2)/100</f>
        <v>0.24</v>
      </c>
      <c r="J1298">
        <f>1/Table1[[#This Row],[odds_ft_home_team_win]]-Table1[[#This Row],[Margin/3]]</f>
        <v>0.23336274200492407</v>
      </c>
      <c r="K1298">
        <f>1/Table1[[#This Row],[odds_ft_draw]]-Table1[[#This Row],[Margin/3]]</f>
        <v>0.27907108061229652</v>
      </c>
      <c r="L1298">
        <f>1/Table1[[#This Row],[odds_ft_away_team_win]]-Table1[[#This Row],[Margin/3]]</f>
        <v>0.48756617738277941</v>
      </c>
      <c r="M1298">
        <v>8</v>
      </c>
      <c r="N1298">
        <v>0.33</v>
      </c>
      <c r="O1298">
        <v>2.33</v>
      </c>
      <c r="P1298">
        <v>1</v>
      </c>
      <c r="Q1298">
        <v>1.43</v>
      </c>
      <c r="R1298" t="str" cm="1">
        <f t="array" ref="R1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8">
        <v>1</v>
      </c>
      <c r="T1298">
        <v>4</v>
      </c>
      <c r="U1298">
        <v>5</v>
      </c>
      <c r="V1298">
        <v>3</v>
      </c>
      <c r="W1298">
        <v>0</v>
      </c>
      <c r="X1298">
        <v>3</v>
      </c>
      <c r="Y1298">
        <v>78</v>
      </c>
      <c r="Z1298" t="s">
        <v>712</v>
      </c>
      <c r="AA1298">
        <v>-1</v>
      </c>
      <c r="AB1298">
        <v>-1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-1</v>
      </c>
      <c r="AL1298">
        <v>-1</v>
      </c>
      <c r="AM1298">
        <v>-1</v>
      </c>
      <c r="AN1298">
        <v>-1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0</v>
      </c>
      <c r="AV1298">
        <v>0</v>
      </c>
      <c r="AW1298">
        <v>2.67</v>
      </c>
      <c r="AX1298">
        <v>50</v>
      </c>
      <c r="AY1298">
        <v>84</v>
      </c>
      <c r="AZ1298">
        <v>33</v>
      </c>
      <c r="BA1298">
        <v>17</v>
      </c>
      <c r="BB1298">
        <v>17</v>
      </c>
      <c r="BC1298">
        <v>33</v>
      </c>
      <c r="BD1298">
        <v>67</v>
      </c>
      <c r="BE1298">
        <v>33</v>
      </c>
      <c r="BF1298">
        <v>67</v>
      </c>
      <c r="BG1298">
        <v>7.33</v>
      </c>
      <c r="BH1298">
        <v>4</v>
      </c>
      <c r="BI1298">
        <v>4.1100000000000003</v>
      </c>
      <c r="BJ1298">
        <v>3.46</v>
      </c>
      <c r="BK1298">
        <v>2.0099999999999998</v>
      </c>
      <c r="BL1298">
        <f>1/Table1[[#This Row],[odds_ft_home_team_win]]+1/Table1[[#This Row],[odds_ft_draw]]+1/Table1[[#This Row],[odds_ft_away_team_win]]-1</f>
        <v>2.9838781284497795E-2</v>
      </c>
      <c r="BM1298">
        <f>Table1[[#This Row],[Margin]]/3</f>
        <v>9.9462604281659317E-3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 t="s">
        <v>124</v>
      </c>
      <c r="BU1298">
        <f>VLOOKUP(Table1[[#This Row],[Reference]],metron,11,FALSE)</f>
        <v>1.067249240121581</v>
      </c>
      <c r="BV1298">
        <f>VLOOKUP(Table1[[#This Row],[Reference]],metron,12,FALSE)</f>
        <v>1.53419452887538</v>
      </c>
    </row>
    <row r="1299" spans="1:74" hidden="1" x14ac:dyDescent="0.45">
      <c r="A1299" t="s">
        <v>5415</v>
      </c>
      <c r="B1299">
        <v>1393032600</v>
      </c>
      <c r="C1299" s="3" t="s">
        <v>941</v>
      </c>
      <c r="D1299" t="s">
        <v>65</v>
      </c>
      <c r="E1299" t="s">
        <v>66</v>
      </c>
      <c r="F1299" t="s">
        <v>80</v>
      </c>
      <c r="G1299" t="s">
        <v>77</v>
      </c>
      <c r="H1299" t="s">
        <v>66</v>
      </c>
      <c r="I1299">
        <f>MROUND(Table1[[#This Row],[Prob_H]]*100,2)/100</f>
        <v>0.24</v>
      </c>
      <c r="J1299">
        <f>1/Table1[[#This Row],[odds_ft_home_team_win]]-Table1[[#This Row],[Margin/3]]</f>
        <v>0.23198562143178308</v>
      </c>
      <c r="K1299">
        <f>1/Table1[[#This Row],[odds_ft_draw]]-Table1[[#This Row],[Margin/3]]</f>
        <v>0.28311000279126558</v>
      </c>
      <c r="L1299">
        <f>1/Table1[[#This Row],[odds_ft_away_team_win]]-Table1[[#This Row],[Margin/3]]</f>
        <v>0.48490437577695128</v>
      </c>
      <c r="M1299">
        <v>8</v>
      </c>
      <c r="N1299">
        <v>1.77</v>
      </c>
      <c r="O1299">
        <v>1.69</v>
      </c>
      <c r="P1299">
        <v>1.61</v>
      </c>
      <c r="Q1299">
        <v>1.58</v>
      </c>
      <c r="R1299" t="str" cm="1">
        <f t="array" ref="R1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299">
        <v>1</v>
      </c>
      <c r="T1299">
        <v>3</v>
      </c>
      <c r="U1299">
        <v>4</v>
      </c>
      <c r="V1299">
        <v>3</v>
      </c>
      <c r="W1299">
        <v>1</v>
      </c>
      <c r="X1299">
        <v>2</v>
      </c>
      <c r="Y1299">
        <v>25</v>
      </c>
      <c r="Z1299" t="s">
        <v>942</v>
      </c>
      <c r="AA1299">
        <v>4</v>
      </c>
      <c r="AB1299">
        <v>9</v>
      </c>
      <c r="AC1299">
        <v>1</v>
      </c>
      <c r="AD1299">
        <v>0</v>
      </c>
      <c r="AE1299">
        <v>1</v>
      </c>
      <c r="AF1299">
        <v>0</v>
      </c>
      <c r="AG1299">
        <v>1</v>
      </c>
      <c r="AH1299">
        <v>0</v>
      </c>
      <c r="AI1299">
        <v>1</v>
      </c>
      <c r="AJ1299">
        <v>0</v>
      </c>
      <c r="AK1299">
        <v>11</v>
      </c>
      <c r="AL1299">
        <v>14</v>
      </c>
      <c r="AM1299">
        <v>5</v>
      </c>
      <c r="AN1299">
        <v>4</v>
      </c>
      <c r="AO1299">
        <v>6</v>
      </c>
      <c r="AP1299">
        <v>10</v>
      </c>
      <c r="AQ1299">
        <v>13</v>
      </c>
      <c r="AR1299">
        <v>18</v>
      </c>
      <c r="AS1299">
        <v>50</v>
      </c>
      <c r="AT1299">
        <v>50</v>
      </c>
      <c r="AU1299">
        <v>0</v>
      </c>
      <c r="AV1299">
        <v>0</v>
      </c>
      <c r="AW1299">
        <v>2.4700000000000002</v>
      </c>
      <c r="AX1299">
        <v>46</v>
      </c>
      <c r="AY1299">
        <v>66</v>
      </c>
      <c r="AZ1299">
        <v>47</v>
      </c>
      <c r="BA1299">
        <v>31</v>
      </c>
      <c r="BB1299">
        <v>19</v>
      </c>
      <c r="BC1299">
        <v>23</v>
      </c>
      <c r="BD1299">
        <v>62</v>
      </c>
      <c r="BE1299">
        <v>43</v>
      </c>
      <c r="BF1299">
        <v>73</v>
      </c>
      <c r="BG1299">
        <v>9.3000000000000007</v>
      </c>
      <c r="BH1299">
        <v>4.6900000000000004</v>
      </c>
      <c r="BI1299">
        <v>4.13</v>
      </c>
      <c r="BJ1299">
        <v>3.41</v>
      </c>
      <c r="BK1299">
        <v>2.02</v>
      </c>
      <c r="BL1299">
        <f>1/Table1[[#This Row],[odds_ft_home_team_win]]+1/Table1[[#This Row],[odds_ft_draw]]+1/Table1[[#This Row],[odds_ft_away_team_win]]-1</f>
        <v>3.0435387520631352E-2</v>
      </c>
      <c r="BM1299">
        <f>Table1[[#This Row],[Margin]]/3</f>
        <v>1.0145129173543785E-2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 t="s">
        <v>83</v>
      </c>
      <c r="BU1299">
        <f>VLOOKUP(Table1[[#This Row],[Reference]],metron,11,FALSE)</f>
        <v>1.067249240121581</v>
      </c>
      <c r="BV1299">
        <f>VLOOKUP(Table1[[#This Row],[Reference]],metron,12,FALSE)</f>
        <v>1.53419452887538</v>
      </c>
    </row>
    <row r="1300" spans="1:74" hidden="1" x14ac:dyDescent="0.45">
      <c r="A1300" t="s">
        <v>5415</v>
      </c>
      <c r="B1300">
        <v>1393039800</v>
      </c>
      <c r="C1300" s="3" t="s">
        <v>943</v>
      </c>
      <c r="D1300" t="s">
        <v>65</v>
      </c>
      <c r="E1300" t="s">
        <v>66</v>
      </c>
      <c r="F1300" t="s">
        <v>72</v>
      </c>
      <c r="G1300" t="s">
        <v>67</v>
      </c>
      <c r="H1300" t="s">
        <v>66</v>
      </c>
      <c r="I1300">
        <f>MROUND(Table1[[#This Row],[Prob_H]]*100,2)/100</f>
        <v>0.57999999999999996</v>
      </c>
      <c r="J1300">
        <f>1/Table1[[#This Row],[odds_ft_home_team_win]]-Table1[[#This Row],[Margin/3]]</f>
        <v>0.57078008240798939</v>
      </c>
      <c r="K1300">
        <f>1/Table1[[#This Row],[odds_ft_draw]]-Table1[[#This Row],[Margin/3]]</f>
        <v>0.25965500384105034</v>
      </c>
      <c r="L1300">
        <f>1/Table1[[#This Row],[odds_ft_away_team_win]]-Table1[[#This Row],[Margin/3]]</f>
        <v>0.16956491375096028</v>
      </c>
      <c r="M1300">
        <v>8</v>
      </c>
      <c r="N1300">
        <v>2.33</v>
      </c>
      <c r="O1300">
        <v>0.92</v>
      </c>
      <c r="P1300">
        <v>2.11</v>
      </c>
      <c r="Q1300">
        <v>1.06</v>
      </c>
      <c r="R1300" t="str" cm="1">
        <f t="array" ref="R1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00">
        <v>0</v>
      </c>
      <c r="T1300">
        <v>3</v>
      </c>
      <c r="U1300">
        <v>3</v>
      </c>
      <c r="V1300">
        <v>3</v>
      </c>
      <c r="W1300">
        <v>0</v>
      </c>
      <c r="X1300">
        <v>3</v>
      </c>
      <c r="Z1300" t="s">
        <v>944</v>
      </c>
      <c r="AA1300">
        <v>9</v>
      </c>
      <c r="AB1300">
        <v>0</v>
      </c>
      <c r="AC1300">
        <v>2</v>
      </c>
      <c r="AD1300">
        <v>0</v>
      </c>
      <c r="AE1300">
        <v>3</v>
      </c>
      <c r="AF1300">
        <v>0</v>
      </c>
      <c r="AG1300">
        <v>2</v>
      </c>
      <c r="AH1300">
        <v>0</v>
      </c>
      <c r="AI1300">
        <v>0</v>
      </c>
      <c r="AJ1300">
        <v>3</v>
      </c>
      <c r="AK1300">
        <v>15</v>
      </c>
      <c r="AL1300">
        <v>9</v>
      </c>
      <c r="AM1300">
        <v>5</v>
      </c>
      <c r="AN1300">
        <v>3</v>
      </c>
      <c r="AO1300">
        <v>10</v>
      </c>
      <c r="AP1300">
        <v>6</v>
      </c>
      <c r="AQ1300">
        <v>14</v>
      </c>
      <c r="AR1300">
        <v>20</v>
      </c>
      <c r="AS1300">
        <v>57</v>
      </c>
      <c r="AT1300">
        <v>43</v>
      </c>
      <c r="AU1300">
        <v>0</v>
      </c>
      <c r="AV1300">
        <v>0</v>
      </c>
      <c r="AW1300">
        <v>2.38</v>
      </c>
      <c r="AX1300">
        <v>50</v>
      </c>
      <c r="AY1300">
        <v>67</v>
      </c>
      <c r="AZ1300">
        <v>38</v>
      </c>
      <c r="BA1300">
        <v>25</v>
      </c>
      <c r="BB1300">
        <v>13</v>
      </c>
      <c r="BC1300">
        <v>25</v>
      </c>
      <c r="BD1300">
        <v>50</v>
      </c>
      <c r="BE1300">
        <v>46</v>
      </c>
      <c r="BF1300">
        <v>88</v>
      </c>
      <c r="BG1300">
        <v>9.51</v>
      </c>
      <c r="BH1300">
        <v>5</v>
      </c>
      <c r="BI1300">
        <v>1.72</v>
      </c>
      <c r="BJ1300">
        <v>3.7</v>
      </c>
      <c r="BK1300">
        <v>5.55</v>
      </c>
      <c r="BL1300">
        <f>1/Table1[[#This Row],[odds_ft_home_team_win]]+1/Table1[[#This Row],[odds_ft_draw]]+1/Table1[[#This Row],[odds_ft_away_team_win]]-1</f>
        <v>3.1845799287659737E-2</v>
      </c>
      <c r="BM1300">
        <f>Table1[[#This Row],[Margin]]/3</f>
        <v>1.0615266429219913E-2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 t="s">
        <v>75</v>
      </c>
      <c r="BU1300">
        <f>VLOOKUP(Table1[[#This Row],[Reference]],metron,11,FALSE)</f>
        <v>1.7619715019855171</v>
      </c>
      <c r="BV1300">
        <f>VLOOKUP(Table1[[#This Row],[Reference]],metron,12,FALSE)</f>
        <v>0.87432842793739785</v>
      </c>
    </row>
    <row r="1301" spans="1:74" hidden="1" x14ac:dyDescent="0.45">
      <c r="A1301" t="s">
        <v>5415</v>
      </c>
      <c r="B1301">
        <v>1393110000</v>
      </c>
      <c r="C1301" s="3" t="s">
        <v>945</v>
      </c>
      <c r="D1301" t="s">
        <v>65</v>
      </c>
      <c r="E1301" t="s">
        <v>66</v>
      </c>
      <c r="F1301" t="s">
        <v>86</v>
      </c>
      <c r="G1301" t="s">
        <v>94</v>
      </c>
      <c r="H1301" t="s">
        <v>66</v>
      </c>
      <c r="I1301">
        <f>MROUND(Table1[[#This Row],[Prob_H]]*100,2)/100</f>
        <v>0.62</v>
      </c>
      <c r="J1301">
        <f>1/Table1[[#This Row],[odds_ft_home_team_win]]-Table1[[#This Row],[Margin/3]]</f>
        <v>0.61095551370611578</v>
      </c>
      <c r="K1301">
        <f>1/Table1[[#This Row],[odds_ft_draw]]-Table1[[#This Row],[Margin/3]]</f>
        <v>0.24172667004949869</v>
      </c>
      <c r="L1301">
        <f>1/Table1[[#This Row],[odds_ft_away_team_win]]-Table1[[#This Row],[Margin/3]]</f>
        <v>0.14731781624438553</v>
      </c>
      <c r="M1301">
        <v>8</v>
      </c>
      <c r="N1301">
        <v>2.33</v>
      </c>
      <c r="O1301">
        <v>1.17</v>
      </c>
      <c r="P1301">
        <v>1.9</v>
      </c>
      <c r="Q1301">
        <v>1.06</v>
      </c>
      <c r="R1301" t="str" cm="1">
        <f t="array" ref="R1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01">
        <v>1</v>
      </c>
      <c r="T1301">
        <v>3</v>
      </c>
      <c r="U1301">
        <v>4</v>
      </c>
      <c r="V1301">
        <v>2</v>
      </c>
      <c r="W1301">
        <v>1</v>
      </c>
      <c r="X1301">
        <v>1</v>
      </c>
      <c r="Y1301">
        <v>26</v>
      </c>
      <c r="Z1301" t="s">
        <v>946</v>
      </c>
      <c r="AA1301">
        <v>11</v>
      </c>
      <c r="AB1301">
        <v>0</v>
      </c>
      <c r="AC1301">
        <v>2</v>
      </c>
      <c r="AD1301">
        <v>1</v>
      </c>
      <c r="AE1301">
        <v>4</v>
      </c>
      <c r="AF1301">
        <v>0</v>
      </c>
      <c r="AG1301">
        <v>0</v>
      </c>
      <c r="AH1301">
        <v>3</v>
      </c>
      <c r="AI1301">
        <v>0</v>
      </c>
      <c r="AJ1301">
        <v>4</v>
      </c>
      <c r="AK1301">
        <v>18</v>
      </c>
      <c r="AL1301">
        <v>8</v>
      </c>
      <c r="AM1301">
        <v>8</v>
      </c>
      <c r="AN1301">
        <v>3</v>
      </c>
      <c r="AO1301">
        <v>10</v>
      </c>
      <c r="AP1301">
        <v>5</v>
      </c>
      <c r="AQ1301">
        <v>11</v>
      </c>
      <c r="AR1301">
        <v>16</v>
      </c>
      <c r="AS1301">
        <v>60</v>
      </c>
      <c r="AT1301">
        <v>40</v>
      </c>
      <c r="AU1301">
        <v>0</v>
      </c>
      <c r="AV1301">
        <v>0</v>
      </c>
      <c r="AW1301">
        <v>1.95</v>
      </c>
      <c r="AX1301">
        <v>41</v>
      </c>
      <c r="AY1301">
        <v>62</v>
      </c>
      <c r="AZ1301">
        <v>29</v>
      </c>
      <c r="BA1301">
        <v>14</v>
      </c>
      <c r="BB1301">
        <v>0</v>
      </c>
      <c r="BC1301">
        <v>18</v>
      </c>
      <c r="BD1301">
        <v>55</v>
      </c>
      <c r="BE1301">
        <v>29</v>
      </c>
      <c r="BF1301">
        <v>81</v>
      </c>
      <c r="BG1301">
        <v>7.5</v>
      </c>
      <c r="BH1301">
        <v>5.16</v>
      </c>
      <c r="BI1301">
        <v>1.61</v>
      </c>
      <c r="BJ1301">
        <v>3.97</v>
      </c>
      <c r="BK1301">
        <v>6.35</v>
      </c>
      <c r="BL1301">
        <f>1/Table1[[#This Row],[odds_ft_home_team_win]]+1/Table1[[#This Row],[odds_ft_draw]]+1/Table1[[#This Row],[odds_ft_away_team_win]]-1</f>
        <v>3.048749614873314E-2</v>
      </c>
      <c r="BM1301">
        <f>Table1[[#This Row],[Margin]]/3</f>
        <v>1.016249871624438E-2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 t="s">
        <v>113</v>
      </c>
      <c r="BU1301">
        <f>VLOOKUP(Table1[[#This Row],[Reference]],metron,11,FALSE)</f>
        <v>1.8681481481481479</v>
      </c>
      <c r="BV1301">
        <f>VLOOKUP(Table1[[#This Row],[Reference]],metron,12,FALSE)</f>
        <v>0.86851851851851847</v>
      </c>
    </row>
    <row r="1302" spans="1:74" hidden="1" x14ac:dyDescent="0.45">
      <c r="A1302" t="s">
        <v>5415</v>
      </c>
      <c r="B1302">
        <v>1393117200</v>
      </c>
      <c r="C1302" s="3" t="s">
        <v>947</v>
      </c>
      <c r="D1302" t="s">
        <v>65</v>
      </c>
      <c r="E1302" t="s">
        <v>66</v>
      </c>
      <c r="F1302" t="s">
        <v>68</v>
      </c>
      <c r="G1302" t="s">
        <v>611</v>
      </c>
      <c r="H1302" t="s">
        <v>66</v>
      </c>
      <c r="I1302">
        <f>MROUND(Table1[[#This Row],[Prob_H]]*100,2)/100</f>
        <v>0.6</v>
      </c>
      <c r="J1302">
        <f>1/Table1[[#This Row],[odds_ft_home_team_win]]-Table1[[#This Row],[Margin/3]]</f>
        <v>0.60730254827477048</v>
      </c>
      <c r="K1302">
        <f>1/Table1[[#This Row],[odds_ft_draw]]-Table1[[#This Row],[Margin/3]]</f>
        <v>0.24642885406774298</v>
      </c>
      <c r="L1302">
        <f>1/Table1[[#This Row],[odds_ft_away_team_win]]-Table1[[#This Row],[Margin/3]]</f>
        <v>0.14626859765748654</v>
      </c>
      <c r="M1302">
        <v>8</v>
      </c>
      <c r="N1302">
        <v>1.23</v>
      </c>
      <c r="O1302">
        <v>1</v>
      </c>
      <c r="P1302">
        <v>1.44</v>
      </c>
      <c r="Q1302">
        <v>1</v>
      </c>
      <c r="R1302" t="str" cm="1">
        <f t="array" ref="R1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0</v>
      </c>
      <c r="Y1302">
        <v>41</v>
      </c>
      <c r="AA1302">
        <v>2</v>
      </c>
      <c r="AB1302">
        <v>3</v>
      </c>
      <c r="AC1302">
        <v>4</v>
      </c>
      <c r="AD1302">
        <v>0</v>
      </c>
      <c r="AE1302">
        <v>4</v>
      </c>
      <c r="AF1302">
        <v>0</v>
      </c>
      <c r="AG1302">
        <v>2</v>
      </c>
      <c r="AH1302">
        <v>2</v>
      </c>
      <c r="AI1302">
        <v>2</v>
      </c>
      <c r="AJ1302">
        <v>2</v>
      </c>
      <c r="AK1302">
        <v>8</v>
      </c>
      <c r="AL1302">
        <v>8</v>
      </c>
      <c r="AM1302">
        <v>4</v>
      </c>
      <c r="AN1302">
        <v>3</v>
      </c>
      <c r="AO1302">
        <v>4</v>
      </c>
      <c r="AP1302">
        <v>5</v>
      </c>
      <c r="AQ1302">
        <v>18</v>
      </c>
      <c r="AR1302">
        <v>19</v>
      </c>
      <c r="AS1302">
        <v>51</v>
      </c>
      <c r="AT1302">
        <v>49</v>
      </c>
      <c r="AU1302">
        <v>0</v>
      </c>
      <c r="AV1302">
        <v>0</v>
      </c>
      <c r="AW1302">
        <v>2.85</v>
      </c>
      <c r="AX1302">
        <v>64</v>
      </c>
      <c r="AY1302">
        <v>80</v>
      </c>
      <c r="AZ1302">
        <v>56</v>
      </c>
      <c r="BA1302">
        <v>40</v>
      </c>
      <c r="BB1302">
        <v>13</v>
      </c>
      <c r="BC1302">
        <v>41</v>
      </c>
      <c r="BD1302">
        <v>72</v>
      </c>
      <c r="BE1302">
        <v>44</v>
      </c>
      <c r="BF1302">
        <v>80</v>
      </c>
      <c r="BG1302">
        <v>8.67</v>
      </c>
      <c r="BH1302">
        <v>4.16</v>
      </c>
      <c r="BI1302">
        <v>1.62</v>
      </c>
      <c r="BJ1302">
        <v>3.9</v>
      </c>
      <c r="BK1302">
        <v>6.4</v>
      </c>
      <c r="BL1302">
        <f>1/Table1[[#This Row],[odds_ft_home_team_win]]+1/Table1[[#This Row],[odds_ft_draw]]+1/Table1[[#This Row],[odds_ft_away_team_win]]-1</f>
        <v>2.9944207027540415E-2</v>
      </c>
      <c r="BM1302">
        <f>Table1[[#This Row],[Margin]]/3</f>
        <v>9.981402342513471E-3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 t="s">
        <v>116</v>
      </c>
      <c r="BU1302">
        <f>VLOOKUP(Table1[[#This Row],[Reference]],metron,11,FALSE)</f>
        <v>1.841836734693878</v>
      </c>
      <c r="BV1302">
        <f>VLOOKUP(Table1[[#This Row],[Reference]],metron,12,FALSE)</f>
        <v>0.88917233560090703</v>
      </c>
    </row>
    <row r="1303" spans="1:74" hidden="1" x14ac:dyDescent="0.45">
      <c r="A1303" t="s">
        <v>5415</v>
      </c>
      <c r="B1303">
        <v>1393117200</v>
      </c>
      <c r="C1303" s="3" t="s">
        <v>947</v>
      </c>
      <c r="D1303" t="s">
        <v>65</v>
      </c>
      <c r="E1303" t="s">
        <v>66</v>
      </c>
      <c r="F1303" t="s">
        <v>103</v>
      </c>
      <c r="G1303" t="s">
        <v>78</v>
      </c>
      <c r="H1303" t="s">
        <v>66</v>
      </c>
      <c r="I1303">
        <f>MROUND(Table1[[#This Row],[Prob_H]]*100,2)/100</f>
        <v>0.42</v>
      </c>
      <c r="J1303">
        <f>1/Table1[[#This Row],[odds_ft_home_team_win]]-Table1[[#This Row],[Margin/3]]</f>
        <v>0.41712341712341711</v>
      </c>
      <c r="K1303">
        <f>1/Table1[[#This Row],[odds_ft_draw]]-Table1[[#This Row],[Margin/3]]</f>
        <v>0.29007329007329002</v>
      </c>
      <c r="L1303">
        <f>1/Table1[[#This Row],[odds_ft_away_team_win]]-Table1[[#This Row],[Margin/3]]</f>
        <v>0.29280329280329276</v>
      </c>
      <c r="M1303">
        <v>8</v>
      </c>
      <c r="N1303">
        <v>0.92</v>
      </c>
      <c r="O1303">
        <v>1</v>
      </c>
      <c r="P1303">
        <v>1.2</v>
      </c>
      <c r="Q1303">
        <v>0.94</v>
      </c>
      <c r="R1303" t="str" cm="1">
        <f t="array" ref="R1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3">
        <v>3</v>
      </c>
      <c r="T1303">
        <v>0</v>
      </c>
      <c r="U1303">
        <v>3</v>
      </c>
      <c r="V1303">
        <v>1</v>
      </c>
      <c r="W1303">
        <v>1</v>
      </c>
      <c r="X1303">
        <v>0</v>
      </c>
      <c r="Y1303" t="s">
        <v>948</v>
      </c>
      <c r="AA1303">
        <v>10</v>
      </c>
      <c r="AB1303">
        <v>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17</v>
      </c>
      <c r="AL1303">
        <v>11</v>
      </c>
      <c r="AM1303">
        <v>6</v>
      </c>
      <c r="AN1303">
        <v>4</v>
      </c>
      <c r="AO1303">
        <v>11</v>
      </c>
      <c r="AP1303">
        <v>7</v>
      </c>
      <c r="AQ1303">
        <v>12</v>
      </c>
      <c r="AR1303">
        <v>9</v>
      </c>
      <c r="AS1303">
        <v>55</v>
      </c>
      <c r="AT1303">
        <v>45</v>
      </c>
      <c r="AU1303">
        <v>0</v>
      </c>
      <c r="AV1303">
        <v>0</v>
      </c>
      <c r="AW1303">
        <v>1.98</v>
      </c>
      <c r="AX1303">
        <v>48</v>
      </c>
      <c r="AY1303">
        <v>52</v>
      </c>
      <c r="AZ1303">
        <v>36</v>
      </c>
      <c r="BA1303">
        <v>23</v>
      </c>
      <c r="BB1303">
        <v>0</v>
      </c>
      <c r="BC1303">
        <v>16</v>
      </c>
      <c r="BD1303">
        <v>40</v>
      </c>
      <c r="BE1303">
        <v>32</v>
      </c>
      <c r="BF1303">
        <v>80</v>
      </c>
      <c r="BG1303">
        <v>8.31</v>
      </c>
      <c r="BH1303">
        <v>3.9</v>
      </c>
      <c r="BI1303">
        <v>2.34</v>
      </c>
      <c r="BJ1303">
        <v>3.33</v>
      </c>
      <c r="BK1303">
        <v>3.3</v>
      </c>
      <c r="BL1303">
        <f>1/Table1[[#This Row],[odds_ft_home_team_win]]+1/Table1[[#This Row],[odds_ft_draw]]+1/Table1[[#This Row],[odds_ft_away_team_win]]-1</f>
        <v>3.0681030681030785E-2</v>
      </c>
      <c r="BM1303">
        <f>Table1[[#This Row],[Margin]]/3</f>
        <v>1.0227010227010261E-2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 t="s">
        <v>118</v>
      </c>
      <c r="BU1303">
        <f>VLOOKUP(Table1[[#This Row],[Reference]],metron,11,FALSE)</f>
        <v>1.396960958296362</v>
      </c>
      <c r="BV1303">
        <f>VLOOKUP(Table1[[#This Row],[Reference]],metron,12,FALSE)</f>
        <v>1.091503992901508</v>
      </c>
    </row>
    <row r="1304" spans="1:74" hidden="1" x14ac:dyDescent="0.45">
      <c r="A1304" t="s">
        <v>5415</v>
      </c>
      <c r="B1304">
        <v>1393121160</v>
      </c>
      <c r="C1304" s="3" t="s">
        <v>949</v>
      </c>
      <c r="D1304" t="s">
        <v>65</v>
      </c>
      <c r="E1304" t="s">
        <v>66</v>
      </c>
      <c r="F1304" t="s">
        <v>81</v>
      </c>
      <c r="G1304" t="s">
        <v>88</v>
      </c>
      <c r="H1304" t="s">
        <v>66</v>
      </c>
      <c r="I1304">
        <f>MROUND(Table1[[#This Row],[Prob_H]]*100,2)/100</f>
        <v>0.48</v>
      </c>
      <c r="J1304">
        <f>1/Table1[[#This Row],[odds_ft_home_team_win]]-Table1[[#This Row],[Margin/3]]</f>
        <v>0.47308636455836633</v>
      </c>
      <c r="K1304">
        <f>1/Table1[[#This Row],[odds_ft_draw]]-Table1[[#This Row],[Margin/3]]</f>
        <v>0.2798496495825209</v>
      </c>
      <c r="L1304">
        <f>1/Table1[[#This Row],[odds_ft_away_team_win]]-Table1[[#This Row],[Margin/3]]</f>
        <v>0.24706398585911263</v>
      </c>
      <c r="M1304">
        <v>8</v>
      </c>
      <c r="N1304">
        <v>2</v>
      </c>
      <c r="O1304">
        <v>1.36</v>
      </c>
      <c r="P1304">
        <v>1.83</v>
      </c>
      <c r="Q1304">
        <v>1.19</v>
      </c>
      <c r="R1304" t="str" cm="1">
        <f t="array" ref="R1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4">
        <v>4</v>
      </c>
      <c r="T1304">
        <v>2</v>
      </c>
      <c r="U1304">
        <v>6</v>
      </c>
      <c r="V1304">
        <v>4</v>
      </c>
      <c r="W1304">
        <v>4</v>
      </c>
      <c r="X1304">
        <v>0</v>
      </c>
      <c r="Y1304" t="s">
        <v>950</v>
      </c>
      <c r="Z1304" t="s">
        <v>951</v>
      </c>
      <c r="AA1304">
        <v>-1</v>
      </c>
      <c r="AB1304">
        <v>-1</v>
      </c>
      <c r="AC1304">
        <v>2</v>
      </c>
      <c r="AD1304">
        <v>0</v>
      </c>
      <c r="AE1304">
        <v>4</v>
      </c>
      <c r="AF1304">
        <v>1</v>
      </c>
      <c r="AG1304">
        <v>0</v>
      </c>
      <c r="AH1304">
        <v>2</v>
      </c>
      <c r="AI1304">
        <v>2</v>
      </c>
      <c r="AJ1304">
        <v>3</v>
      </c>
      <c r="AK1304">
        <v>-1</v>
      </c>
      <c r="AL1304">
        <v>-1</v>
      </c>
      <c r="AM1304">
        <v>-1</v>
      </c>
      <c r="AN1304">
        <v>-1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0</v>
      </c>
      <c r="AV1304">
        <v>0</v>
      </c>
      <c r="AW1304">
        <v>2.86</v>
      </c>
      <c r="AX1304">
        <v>70</v>
      </c>
      <c r="AY1304">
        <v>83</v>
      </c>
      <c r="AZ1304">
        <v>59</v>
      </c>
      <c r="BA1304">
        <v>45</v>
      </c>
      <c r="BB1304">
        <v>7</v>
      </c>
      <c r="BC1304">
        <v>27</v>
      </c>
      <c r="BD1304">
        <v>79</v>
      </c>
      <c r="BE1304">
        <v>59</v>
      </c>
      <c r="BF1304">
        <v>87</v>
      </c>
      <c r="BG1304">
        <v>11.47</v>
      </c>
      <c r="BH1304">
        <v>3.8</v>
      </c>
      <c r="BI1304">
        <v>2.0699999999999998</v>
      </c>
      <c r="BJ1304">
        <v>3.45</v>
      </c>
      <c r="BK1304">
        <v>3.89</v>
      </c>
      <c r="BL1304">
        <f>1/Table1[[#This Row],[odds_ft_home_team_win]]+1/Table1[[#This Row],[odds_ft_draw]]+1/Table1[[#This Row],[odds_ft_away_team_win]]-1</f>
        <v>3.0016268643741739E-2</v>
      </c>
      <c r="BM1304">
        <f>Table1[[#This Row],[Margin]]/3</f>
        <v>1.0005422881247247E-2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 t="s">
        <v>109</v>
      </c>
      <c r="BU1304">
        <f>VLOOKUP(Table1[[#This Row],[Reference]],metron,11,FALSE)</f>
        <v>1.510877192982456</v>
      </c>
      <c r="BV1304">
        <f>VLOOKUP(Table1[[#This Row],[Reference]],metron,12,FALSE)</f>
        <v>1.0163157894736841</v>
      </c>
    </row>
    <row r="1305" spans="1:74" hidden="1" x14ac:dyDescent="0.45">
      <c r="A1305" t="s">
        <v>5415</v>
      </c>
      <c r="B1305">
        <v>1393124400</v>
      </c>
      <c r="C1305" s="3" t="s">
        <v>952</v>
      </c>
      <c r="D1305" t="s">
        <v>65</v>
      </c>
      <c r="E1305" t="s">
        <v>66</v>
      </c>
      <c r="F1305" t="s">
        <v>93</v>
      </c>
      <c r="G1305" t="s">
        <v>85</v>
      </c>
      <c r="H1305" t="s">
        <v>66</v>
      </c>
      <c r="I1305">
        <f>MROUND(Table1[[#This Row],[Prob_H]]*100,2)/100</f>
        <v>0.38</v>
      </c>
      <c r="J1305">
        <f>1/Table1[[#This Row],[odds_ft_home_team_win]]-Table1[[#This Row],[Margin/3]]</f>
        <v>0.3745782375919362</v>
      </c>
      <c r="K1305">
        <f>1/Table1[[#This Row],[odds_ft_draw]]-Table1[[#This Row],[Margin/3]]</f>
        <v>0.29299315600685466</v>
      </c>
      <c r="L1305">
        <f>1/Table1[[#This Row],[odds_ft_away_team_win]]-Table1[[#This Row],[Margin/3]]</f>
        <v>0.33242860640120914</v>
      </c>
      <c r="M1305">
        <v>8</v>
      </c>
      <c r="N1305">
        <v>0.75</v>
      </c>
      <c r="O1305">
        <v>0.67</v>
      </c>
      <c r="P1305">
        <v>0.88</v>
      </c>
      <c r="Q1305">
        <v>1.06</v>
      </c>
      <c r="R1305" t="str" cm="1">
        <f t="array" ref="R1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05">
        <v>0</v>
      </c>
      <c r="T1305">
        <v>1</v>
      </c>
      <c r="U1305">
        <v>1</v>
      </c>
      <c r="V1305">
        <v>1</v>
      </c>
      <c r="W1305">
        <v>0</v>
      </c>
      <c r="X1305">
        <v>1</v>
      </c>
      <c r="Z1305">
        <v>20</v>
      </c>
      <c r="AA1305">
        <v>9</v>
      </c>
      <c r="AB1305">
        <v>1</v>
      </c>
      <c r="AC1305">
        <v>3</v>
      </c>
      <c r="AD1305">
        <v>0</v>
      </c>
      <c r="AE1305">
        <v>4</v>
      </c>
      <c r="AF1305">
        <v>1</v>
      </c>
      <c r="AG1305">
        <v>2</v>
      </c>
      <c r="AH1305">
        <v>1</v>
      </c>
      <c r="AI1305">
        <v>3</v>
      </c>
      <c r="AJ1305">
        <v>2</v>
      </c>
      <c r="AK1305">
        <v>11</v>
      </c>
      <c r="AL1305">
        <v>5</v>
      </c>
      <c r="AM1305">
        <v>5</v>
      </c>
      <c r="AN1305">
        <v>2</v>
      </c>
      <c r="AO1305">
        <v>6</v>
      </c>
      <c r="AP1305">
        <v>3</v>
      </c>
      <c r="AQ1305">
        <v>12</v>
      </c>
      <c r="AR1305">
        <v>27</v>
      </c>
      <c r="AS1305">
        <v>52</v>
      </c>
      <c r="AT1305">
        <v>48</v>
      </c>
      <c r="AU1305">
        <v>0</v>
      </c>
      <c r="AV1305">
        <v>0</v>
      </c>
      <c r="AW1305">
        <v>2.88</v>
      </c>
      <c r="AX1305">
        <v>71</v>
      </c>
      <c r="AY1305">
        <v>79</v>
      </c>
      <c r="AZ1305">
        <v>59</v>
      </c>
      <c r="BA1305">
        <v>34</v>
      </c>
      <c r="BB1305">
        <v>13</v>
      </c>
      <c r="BC1305">
        <v>29</v>
      </c>
      <c r="BD1305">
        <v>63</v>
      </c>
      <c r="BE1305">
        <v>46</v>
      </c>
      <c r="BF1305">
        <v>92</v>
      </c>
      <c r="BG1305">
        <v>10.17</v>
      </c>
      <c r="BH1305">
        <v>5.58</v>
      </c>
      <c r="BI1305">
        <v>2.6</v>
      </c>
      <c r="BJ1305">
        <v>3.3</v>
      </c>
      <c r="BK1305">
        <v>2.92</v>
      </c>
      <c r="BL1305">
        <f>1/Table1[[#This Row],[odds_ft_home_team_win]]+1/Table1[[#This Row],[odds_ft_draw]]+1/Table1[[#This Row],[odds_ft_away_team_win]]-1</f>
        <v>3.0111441070345135E-2</v>
      </c>
      <c r="BM1305">
        <f>Table1[[#This Row],[Margin]]/3</f>
        <v>1.0037147023448378E-2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 t="s">
        <v>95</v>
      </c>
      <c r="BU1305">
        <f>VLOOKUP(Table1[[#This Row],[Reference]],metron,11,FALSE)</f>
        <v>1.330562659846547</v>
      </c>
      <c r="BV1305">
        <f>VLOOKUP(Table1[[#This Row],[Reference]],metron,12,FALSE)</f>
        <v>1.1595268542199491</v>
      </c>
    </row>
    <row r="1306" spans="1:74" hidden="1" x14ac:dyDescent="0.45">
      <c r="A1306" t="s">
        <v>5415</v>
      </c>
      <c r="B1306">
        <v>1393178400</v>
      </c>
      <c r="C1306" s="3" t="s">
        <v>953</v>
      </c>
      <c r="D1306" t="s">
        <v>65</v>
      </c>
      <c r="E1306" t="s">
        <v>66</v>
      </c>
      <c r="F1306" t="s">
        <v>97</v>
      </c>
      <c r="G1306" t="s">
        <v>98</v>
      </c>
      <c r="H1306" t="s">
        <v>66</v>
      </c>
      <c r="I1306">
        <f>MROUND(Table1[[#This Row],[Prob_H]]*100,2)/100</f>
        <v>0.54</v>
      </c>
      <c r="J1306">
        <f>1/Table1[[#This Row],[odds_ft_home_team_win]]-Table1[[#This Row],[Margin/3]]</f>
        <v>0.53053646503020058</v>
      </c>
      <c r="K1306">
        <f>1/Table1[[#This Row],[odds_ft_draw]]-Table1[[#This Row],[Margin/3]]</f>
        <v>0.27328204346983009</v>
      </c>
      <c r="L1306">
        <f>1/Table1[[#This Row],[odds_ft_away_team_win]]-Table1[[#This Row],[Margin/3]]</f>
        <v>0.19618149149996941</v>
      </c>
      <c r="M1306">
        <v>8</v>
      </c>
      <c r="N1306">
        <v>1.86</v>
      </c>
      <c r="O1306">
        <v>0.75</v>
      </c>
      <c r="P1306">
        <v>2</v>
      </c>
      <c r="Q1306">
        <v>0.76</v>
      </c>
      <c r="R1306" t="str" cm="1">
        <f t="array" ref="R1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88</v>
      </c>
      <c r="AA1306">
        <v>3</v>
      </c>
      <c r="AB1306">
        <v>2</v>
      </c>
      <c r="AC1306">
        <v>4</v>
      </c>
      <c r="AD1306">
        <v>0</v>
      </c>
      <c r="AE1306">
        <v>1</v>
      </c>
      <c r="AF1306">
        <v>0</v>
      </c>
      <c r="AG1306">
        <v>0</v>
      </c>
      <c r="AH1306">
        <v>4</v>
      </c>
      <c r="AI1306">
        <v>0</v>
      </c>
      <c r="AJ1306">
        <v>1</v>
      </c>
      <c r="AK1306">
        <v>11</v>
      </c>
      <c r="AL1306">
        <v>9</v>
      </c>
      <c r="AM1306">
        <v>6</v>
      </c>
      <c r="AN1306">
        <v>2</v>
      </c>
      <c r="AO1306">
        <v>5</v>
      </c>
      <c r="AP1306">
        <v>7</v>
      </c>
      <c r="AQ1306">
        <v>12</v>
      </c>
      <c r="AR1306">
        <v>13</v>
      </c>
      <c r="AS1306">
        <v>59</v>
      </c>
      <c r="AT1306">
        <v>41</v>
      </c>
      <c r="AU1306">
        <v>0</v>
      </c>
      <c r="AV1306">
        <v>0</v>
      </c>
      <c r="AW1306">
        <v>2.72</v>
      </c>
      <c r="AX1306">
        <v>63</v>
      </c>
      <c r="AY1306">
        <v>86</v>
      </c>
      <c r="AZ1306">
        <v>45</v>
      </c>
      <c r="BA1306">
        <v>27</v>
      </c>
      <c r="BB1306">
        <v>8</v>
      </c>
      <c r="BC1306">
        <v>27</v>
      </c>
      <c r="BD1306">
        <v>78</v>
      </c>
      <c r="BE1306">
        <v>42</v>
      </c>
      <c r="BF1306">
        <v>85</v>
      </c>
      <c r="BG1306">
        <v>9.69</v>
      </c>
      <c r="BH1306">
        <v>4.49</v>
      </c>
      <c r="BI1306">
        <v>1.85</v>
      </c>
      <c r="BJ1306">
        <v>3.53</v>
      </c>
      <c r="BK1306">
        <v>4.8499999999999996</v>
      </c>
      <c r="BL1306">
        <f>1/Table1[[#This Row],[odds_ft_home_team_win]]+1/Table1[[#This Row],[odds_ft_draw]]+1/Table1[[#This Row],[odds_ft_away_team_win]]-1</f>
        <v>3.0012226531019648E-2</v>
      </c>
      <c r="BM1306">
        <f>Table1[[#This Row],[Margin]]/3</f>
        <v>1.0004075510339883E-2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 t="s">
        <v>100</v>
      </c>
      <c r="BU1306">
        <f>VLOOKUP(Table1[[#This Row],[Reference]],metron,11,FALSE)</f>
        <v>1.684957590444867</v>
      </c>
      <c r="BV1306">
        <f>VLOOKUP(Table1[[#This Row],[Reference]],metron,12,FALSE)</f>
        <v>0.95101263631642718</v>
      </c>
    </row>
    <row r="1307" spans="1:74" hidden="1" x14ac:dyDescent="0.45">
      <c r="A1307" t="s">
        <v>5415</v>
      </c>
      <c r="B1307">
        <v>1393196400</v>
      </c>
      <c r="C1307" s="3" t="s">
        <v>954</v>
      </c>
      <c r="D1307" t="s">
        <v>65</v>
      </c>
      <c r="E1307" t="s">
        <v>66</v>
      </c>
      <c r="F1307" t="s">
        <v>102</v>
      </c>
      <c r="G1307" t="s">
        <v>73</v>
      </c>
      <c r="H1307" t="s">
        <v>66</v>
      </c>
      <c r="I1307">
        <f>MROUND(Table1[[#This Row],[Prob_H]]*100,2)/100</f>
        <v>0.46</v>
      </c>
      <c r="J1307">
        <f>1/Table1[[#This Row],[odds_ft_home_team_win]]-Table1[[#This Row],[Margin/3]]</f>
        <v>0.45701801233908562</v>
      </c>
      <c r="K1307">
        <f>1/Table1[[#This Row],[odds_ft_draw]]-Table1[[#This Row],[Margin/3]]</f>
        <v>0.28298342467772675</v>
      </c>
      <c r="L1307">
        <f>1/Table1[[#This Row],[odds_ft_away_team_win]]-Table1[[#This Row],[Margin/3]]</f>
        <v>0.25999856298318763</v>
      </c>
      <c r="M1307">
        <v>8</v>
      </c>
      <c r="N1307">
        <v>1.17</v>
      </c>
      <c r="O1307">
        <v>0.83</v>
      </c>
      <c r="P1307">
        <v>1.24</v>
      </c>
      <c r="Q1307">
        <v>0.88</v>
      </c>
      <c r="R1307" t="str" cm="1">
        <f t="array" ref="R1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AA1307">
        <v>5</v>
      </c>
      <c r="AB1307">
        <v>1</v>
      </c>
      <c r="AC1307">
        <v>3</v>
      </c>
      <c r="AD1307">
        <v>0</v>
      </c>
      <c r="AE1307">
        <v>3</v>
      </c>
      <c r="AF1307">
        <v>0</v>
      </c>
      <c r="AG1307">
        <v>1</v>
      </c>
      <c r="AH1307">
        <v>2</v>
      </c>
      <c r="AI1307">
        <v>1</v>
      </c>
      <c r="AJ1307">
        <v>2</v>
      </c>
      <c r="AK1307">
        <v>13</v>
      </c>
      <c r="AL1307">
        <v>10</v>
      </c>
      <c r="AM1307">
        <v>6</v>
      </c>
      <c r="AN1307">
        <v>6</v>
      </c>
      <c r="AO1307">
        <v>7</v>
      </c>
      <c r="AP1307">
        <v>4</v>
      </c>
      <c r="AQ1307">
        <v>23</v>
      </c>
      <c r="AR1307">
        <v>17</v>
      </c>
      <c r="AS1307">
        <v>55</v>
      </c>
      <c r="AT1307">
        <v>45</v>
      </c>
      <c r="AU1307">
        <v>0</v>
      </c>
      <c r="AV1307">
        <v>0</v>
      </c>
      <c r="AW1307">
        <v>2.88</v>
      </c>
      <c r="AX1307">
        <v>67</v>
      </c>
      <c r="AY1307">
        <v>71</v>
      </c>
      <c r="AZ1307">
        <v>46</v>
      </c>
      <c r="BA1307">
        <v>42</v>
      </c>
      <c r="BB1307">
        <v>21</v>
      </c>
      <c r="BC1307">
        <v>33</v>
      </c>
      <c r="BD1307">
        <v>54</v>
      </c>
      <c r="BE1307">
        <v>50</v>
      </c>
      <c r="BF1307">
        <v>92</v>
      </c>
      <c r="BG1307">
        <v>9.7200000000000006</v>
      </c>
      <c r="BH1307">
        <v>5.75</v>
      </c>
      <c r="BI1307">
        <v>2.14</v>
      </c>
      <c r="BJ1307">
        <v>3.41</v>
      </c>
      <c r="BK1307">
        <v>3.7</v>
      </c>
      <c r="BL1307">
        <f>1/Table1[[#This Row],[odds_ft_home_team_win]]+1/Table1[[#This Row],[odds_ft_draw]]+1/Table1[[#This Row],[odds_ft_away_team_win]]-1</f>
        <v>3.0815121861247796E-2</v>
      </c>
      <c r="BM1307">
        <f>Table1[[#This Row],[Margin]]/3</f>
        <v>1.0271707287082599E-2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 t="s">
        <v>104</v>
      </c>
      <c r="BU1307">
        <f>VLOOKUP(Table1[[#This Row],[Reference]],metron,11,FALSE)</f>
        <v>1.4888836329233679</v>
      </c>
      <c r="BV1307">
        <f>VLOOKUP(Table1[[#This Row],[Reference]],metron,12,FALSE)</f>
        <v>1.0516792809839171</v>
      </c>
    </row>
    <row r="1308" spans="1:74" hidden="1" x14ac:dyDescent="0.45">
      <c r="A1308" t="s">
        <v>5414</v>
      </c>
      <c r="B1308">
        <v>1410568200</v>
      </c>
      <c r="C1308" s="3" t="s">
        <v>1206</v>
      </c>
      <c r="D1308" t="s">
        <v>65</v>
      </c>
      <c r="E1308" t="s">
        <v>66</v>
      </c>
      <c r="F1308" t="s">
        <v>80</v>
      </c>
      <c r="G1308" t="s">
        <v>73</v>
      </c>
      <c r="H1308" t="s">
        <v>66</v>
      </c>
      <c r="I1308">
        <f>MROUND(Table1[[#This Row],[Prob_H]]*100,2)/100</f>
        <v>0.52</v>
      </c>
      <c r="J1308">
        <f>1/Table1[[#This Row],[odds_ft_home_team_win]]-Table1[[#This Row],[Margin/3]]</f>
        <v>0.52228948485955295</v>
      </c>
      <c r="K1308">
        <f>1/Table1[[#This Row],[odds_ft_draw]]-Table1[[#This Row],[Margin/3]]</f>
        <v>0.27366071022270166</v>
      </c>
      <c r="L1308">
        <f>1/Table1[[#This Row],[odds_ft_away_team_win]]-Table1[[#This Row],[Margin/3]]</f>
        <v>0.20404980491774538</v>
      </c>
      <c r="M1308">
        <v>8</v>
      </c>
      <c r="N1308">
        <v>1</v>
      </c>
      <c r="O1308">
        <v>1</v>
      </c>
      <c r="P1308">
        <v>1.8</v>
      </c>
      <c r="Q1308">
        <v>0.82</v>
      </c>
      <c r="R1308" t="str" cm="1">
        <f t="array" ref="R1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8">
        <v>1</v>
      </c>
      <c r="T1308">
        <v>1</v>
      </c>
      <c r="U1308">
        <v>2</v>
      </c>
      <c r="V1308">
        <v>0</v>
      </c>
      <c r="W1308">
        <v>0</v>
      </c>
      <c r="X1308">
        <v>0</v>
      </c>
      <c r="Y1308">
        <v>89</v>
      </c>
      <c r="Z1308" t="s">
        <v>624</v>
      </c>
      <c r="AA1308">
        <v>3</v>
      </c>
      <c r="AB1308">
        <v>8</v>
      </c>
      <c r="AC1308">
        <v>2</v>
      </c>
      <c r="AD1308">
        <v>1</v>
      </c>
      <c r="AE1308">
        <v>3</v>
      </c>
      <c r="AF1308">
        <v>0</v>
      </c>
      <c r="AG1308">
        <v>1</v>
      </c>
      <c r="AH1308">
        <v>2</v>
      </c>
      <c r="AI1308">
        <v>2</v>
      </c>
      <c r="AJ1308">
        <v>1</v>
      </c>
      <c r="AK1308">
        <v>8</v>
      </c>
      <c r="AL1308">
        <v>12</v>
      </c>
      <c r="AM1308">
        <v>4</v>
      </c>
      <c r="AN1308">
        <v>7</v>
      </c>
      <c r="AO1308">
        <v>4</v>
      </c>
      <c r="AP1308">
        <v>5</v>
      </c>
      <c r="AQ1308">
        <v>14</v>
      </c>
      <c r="AR1308">
        <v>15</v>
      </c>
      <c r="AS1308">
        <v>48</v>
      </c>
      <c r="AT1308">
        <v>52</v>
      </c>
      <c r="AU1308">
        <v>0</v>
      </c>
      <c r="AV1308">
        <v>0</v>
      </c>
      <c r="AW1308">
        <v>1.38</v>
      </c>
      <c r="AX1308">
        <v>13</v>
      </c>
      <c r="AY1308">
        <v>25</v>
      </c>
      <c r="AZ1308">
        <v>13</v>
      </c>
      <c r="BA1308">
        <v>13</v>
      </c>
      <c r="BB1308">
        <v>0</v>
      </c>
      <c r="BC1308">
        <v>13</v>
      </c>
      <c r="BD1308">
        <v>59</v>
      </c>
      <c r="BE1308">
        <v>25</v>
      </c>
      <c r="BF1308">
        <v>42</v>
      </c>
      <c r="BG1308">
        <v>11.34</v>
      </c>
      <c r="BH1308">
        <v>5.33</v>
      </c>
      <c r="BI1308">
        <v>1.88</v>
      </c>
      <c r="BJ1308">
        <v>3.53</v>
      </c>
      <c r="BK1308">
        <v>4.68</v>
      </c>
      <c r="BL1308">
        <f>1/Table1[[#This Row],[odds_ft_home_team_win]]+1/Table1[[#This Row],[odds_ft_draw]]+1/Table1[[#This Row],[odds_ft_away_team_win]]-1</f>
        <v>2.8876226272404937E-2</v>
      </c>
      <c r="BM1308">
        <f>Table1[[#This Row],[Margin]]/3</f>
        <v>9.6254087574683123E-3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 t="s">
        <v>83</v>
      </c>
      <c r="BU1308">
        <f>VLOOKUP(Table1[[#This Row],[Reference]],metron,11,FALSE)</f>
        <v>1.625948039373891</v>
      </c>
      <c r="BV1308">
        <f>VLOOKUP(Table1[[#This Row],[Reference]],metron,12,FALSE)</f>
        <v>0.97079231886396644</v>
      </c>
    </row>
    <row r="1309" spans="1:74" hidden="1" x14ac:dyDescent="0.45">
      <c r="A1309" t="s">
        <v>5414</v>
      </c>
      <c r="B1309">
        <v>1410571800</v>
      </c>
      <c r="C1309" s="3" t="s">
        <v>1207</v>
      </c>
      <c r="D1309" t="s">
        <v>65</v>
      </c>
      <c r="E1309" t="s">
        <v>66</v>
      </c>
      <c r="F1309" t="s">
        <v>611</v>
      </c>
      <c r="G1309" t="s">
        <v>93</v>
      </c>
      <c r="H1309" t="s">
        <v>66</v>
      </c>
      <c r="I1309">
        <f>MROUND(Table1[[#This Row],[Prob_H]]*100,2)/100</f>
        <v>0.32</v>
      </c>
      <c r="J1309">
        <f>1/Table1[[#This Row],[odds_ft_home_team_win]]-Table1[[#This Row],[Margin/3]]</f>
        <v>0.31876322615878222</v>
      </c>
      <c r="K1309">
        <f>1/Table1[[#This Row],[odds_ft_draw]]-Table1[[#This Row],[Margin/3]]</f>
        <v>0.30231585773772957</v>
      </c>
      <c r="L1309">
        <f>1/Table1[[#This Row],[odds_ft_away_team_win]]-Table1[[#This Row],[Margin/3]]</f>
        <v>0.37892091610348833</v>
      </c>
      <c r="M1309">
        <v>8</v>
      </c>
      <c r="N1309">
        <v>1.33</v>
      </c>
      <c r="O1309">
        <v>2</v>
      </c>
      <c r="P1309">
        <v>1.39</v>
      </c>
      <c r="Q1309">
        <v>1.79</v>
      </c>
      <c r="R1309" t="str" cm="1">
        <f t="array" ref="R1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09">
        <v>1</v>
      </c>
      <c r="T1309">
        <v>1</v>
      </c>
      <c r="U1309">
        <v>2</v>
      </c>
      <c r="V1309">
        <v>1</v>
      </c>
      <c r="W1309">
        <v>1</v>
      </c>
      <c r="X1309">
        <v>0</v>
      </c>
      <c r="Y1309">
        <v>20</v>
      </c>
      <c r="Z1309">
        <v>47</v>
      </c>
      <c r="AA1309">
        <v>-1</v>
      </c>
      <c r="AB1309">
        <v>-1</v>
      </c>
      <c r="AC1309">
        <v>3</v>
      </c>
      <c r="AD1309">
        <v>0</v>
      </c>
      <c r="AE1309">
        <v>2</v>
      </c>
      <c r="AF1309">
        <v>0</v>
      </c>
      <c r="AG1309">
        <v>1</v>
      </c>
      <c r="AH1309">
        <v>2</v>
      </c>
      <c r="AI1309">
        <v>1</v>
      </c>
      <c r="AJ1309">
        <v>1</v>
      </c>
      <c r="AK1309">
        <v>-1</v>
      </c>
      <c r="AL1309">
        <v>-1</v>
      </c>
      <c r="AM1309">
        <v>-1</v>
      </c>
      <c r="AN1309">
        <v>-1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0</v>
      </c>
      <c r="AV1309">
        <v>0</v>
      </c>
      <c r="AW1309">
        <v>1.83</v>
      </c>
      <c r="AX1309">
        <v>33</v>
      </c>
      <c r="AY1309">
        <v>50</v>
      </c>
      <c r="AZ1309">
        <v>33</v>
      </c>
      <c r="BA1309">
        <v>17</v>
      </c>
      <c r="BB1309">
        <v>0</v>
      </c>
      <c r="BC1309">
        <v>0</v>
      </c>
      <c r="BD1309">
        <v>50</v>
      </c>
      <c r="BE1309">
        <v>50</v>
      </c>
      <c r="BF1309">
        <v>67</v>
      </c>
      <c r="BG1309">
        <v>6.33</v>
      </c>
      <c r="BH1309">
        <v>2.67</v>
      </c>
      <c r="BI1309">
        <v>3.04</v>
      </c>
      <c r="BJ1309">
        <v>3.2</v>
      </c>
      <c r="BK1309">
        <v>2.57</v>
      </c>
      <c r="BL1309">
        <f>1/Table1[[#This Row],[odds_ft_home_team_win]]+1/Table1[[#This Row],[odds_ft_draw]]+1/Table1[[#This Row],[odds_ft_away_team_win]]-1</f>
        <v>3.055242678681136E-2</v>
      </c>
      <c r="BM1309">
        <f>Table1[[#This Row],[Margin]]/3</f>
        <v>1.0184142262270454E-2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 t="s">
        <v>614</v>
      </c>
      <c r="BU1309">
        <f>VLOOKUP(Table1[[#This Row],[Reference]],metron,11,FALSE)</f>
        <v>1.210167055864918</v>
      </c>
      <c r="BV1309">
        <f>VLOOKUP(Table1[[#This Row],[Reference]],metron,12,FALSE)</f>
        <v>1.3211783725525419</v>
      </c>
    </row>
    <row r="1310" spans="1:74" hidden="1" x14ac:dyDescent="0.45">
      <c r="A1310" t="s">
        <v>5414</v>
      </c>
      <c r="B1310">
        <v>1410575400</v>
      </c>
      <c r="C1310" s="3" t="s">
        <v>1208</v>
      </c>
      <c r="D1310" t="s">
        <v>65</v>
      </c>
      <c r="E1310" t="s">
        <v>66</v>
      </c>
      <c r="F1310" t="s">
        <v>88</v>
      </c>
      <c r="G1310" t="s">
        <v>81</v>
      </c>
      <c r="H1310" t="s">
        <v>66</v>
      </c>
      <c r="I1310">
        <f>MROUND(Table1[[#This Row],[Prob_H]]*100,2)/100</f>
        <v>0.46</v>
      </c>
      <c r="J1310">
        <f>1/Table1[[#This Row],[odds_ft_home_team_win]]-Table1[[#This Row],[Margin/3]]</f>
        <v>0.45680114090035046</v>
      </c>
      <c r="K1310">
        <f>1/Table1[[#This Row],[odds_ft_draw]]-Table1[[#This Row],[Margin/3]]</f>
        <v>0.27120156211925267</v>
      </c>
      <c r="L1310">
        <f>1/Table1[[#This Row],[odds_ft_away_team_win]]-Table1[[#This Row],[Margin/3]]</f>
        <v>0.27199729698039693</v>
      </c>
      <c r="M1310">
        <v>8</v>
      </c>
      <c r="N1310">
        <v>1.33</v>
      </c>
      <c r="O1310">
        <v>0</v>
      </c>
      <c r="P1310">
        <v>1.6</v>
      </c>
      <c r="Q1310">
        <v>0.59</v>
      </c>
      <c r="R1310" t="str" cm="1">
        <f t="array" ref="R1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0">
        <v>2</v>
      </c>
      <c r="T1310">
        <v>0</v>
      </c>
      <c r="U1310">
        <v>2</v>
      </c>
      <c r="V1310">
        <v>1</v>
      </c>
      <c r="W1310">
        <v>1</v>
      </c>
      <c r="X1310">
        <v>0</v>
      </c>
      <c r="Y1310" t="s">
        <v>1209</v>
      </c>
      <c r="AA1310">
        <v>11</v>
      </c>
      <c r="AB1310">
        <v>5</v>
      </c>
      <c r="AC1310">
        <v>3</v>
      </c>
      <c r="AD1310">
        <v>0</v>
      </c>
      <c r="AE1310">
        <v>3</v>
      </c>
      <c r="AF1310">
        <v>2</v>
      </c>
      <c r="AG1310">
        <v>1</v>
      </c>
      <c r="AH1310">
        <v>2</v>
      </c>
      <c r="AI1310">
        <v>3</v>
      </c>
      <c r="AJ1310">
        <v>2</v>
      </c>
      <c r="AK1310">
        <v>16</v>
      </c>
      <c r="AL1310">
        <v>8</v>
      </c>
      <c r="AM1310">
        <v>10</v>
      </c>
      <c r="AN1310">
        <v>2</v>
      </c>
      <c r="AO1310">
        <v>6</v>
      </c>
      <c r="AP1310">
        <v>6</v>
      </c>
      <c r="AQ1310">
        <v>16</v>
      </c>
      <c r="AR1310">
        <v>8</v>
      </c>
      <c r="AS1310">
        <v>48</v>
      </c>
      <c r="AT1310">
        <v>52</v>
      </c>
      <c r="AU1310">
        <v>0</v>
      </c>
      <c r="AV1310">
        <v>0</v>
      </c>
      <c r="AW1310">
        <v>3.67</v>
      </c>
      <c r="AX1310">
        <v>67</v>
      </c>
      <c r="AY1310">
        <v>84</v>
      </c>
      <c r="AZ1310">
        <v>67</v>
      </c>
      <c r="BA1310">
        <v>50</v>
      </c>
      <c r="BB1310">
        <v>50</v>
      </c>
      <c r="BC1310">
        <v>67</v>
      </c>
      <c r="BD1310">
        <v>84</v>
      </c>
      <c r="BE1310">
        <v>50</v>
      </c>
      <c r="BF1310">
        <v>100</v>
      </c>
      <c r="BG1310">
        <v>7.66</v>
      </c>
      <c r="BH1310">
        <v>6.34</v>
      </c>
      <c r="BI1310">
        <v>2.14</v>
      </c>
      <c r="BJ1310">
        <v>3.55</v>
      </c>
      <c r="BK1310">
        <v>3.54</v>
      </c>
      <c r="BL1310">
        <f>1/Table1[[#This Row],[odds_ft_home_team_win]]+1/Table1[[#This Row],[odds_ft_draw]]+1/Table1[[#This Row],[odds_ft_away_team_win]]-1</f>
        <v>3.1465736177453296E-2</v>
      </c>
      <c r="BM1310">
        <f>Table1[[#This Row],[Margin]]/3</f>
        <v>1.0488578725817765E-2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 t="s">
        <v>91</v>
      </c>
      <c r="BU1310">
        <f>VLOOKUP(Table1[[#This Row],[Reference]],metron,11,FALSE)</f>
        <v>1.4888836329233679</v>
      </c>
      <c r="BV1310">
        <f>VLOOKUP(Table1[[#This Row],[Reference]],metron,12,FALSE)</f>
        <v>1.0516792809839171</v>
      </c>
    </row>
    <row r="1311" spans="1:74" hidden="1" x14ac:dyDescent="0.45">
      <c r="A1311" t="s">
        <v>5414</v>
      </c>
      <c r="B1311">
        <v>1410645600</v>
      </c>
      <c r="C1311" s="3" t="s">
        <v>1210</v>
      </c>
      <c r="D1311" t="s">
        <v>65</v>
      </c>
      <c r="E1311" t="s">
        <v>66</v>
      </c>
      <c r="F1311" t="s">
        <v>77</v>
      </c>
      <c r="G1311" t="s">
        <v>97</v>
      </c>
      <c r="H1311" t="s">
        <v>66</v>
      </c>
      <c r="I1311">
        <f>MROUND(Table1[[#This Row],[Prob_H]]*100,2)/100</f>
        <v>0.46</v>
      </c>
      <c r="J1311">
        <f>1/Table1[[#This Row],[odds_ft_home_team_win]]-Table1[[#This Row],[Margin/3]]</f>
        <v>0.45962696564337907</v>
      </c>
      <c r="K1311">
        <f>1/Table1[[#This Row],[odds_ft_draw]]-Table1[[#This Row],[Margin/3]]</f>
        <v>0.28776244518730931</v>
      </c>
      <c r="L1311">
        <f>1/Table1[[#This Row],[odds_ft_away_team_win]]-Table1[[#This Row],[Margin/3]]</f>
        <v>0.25261058916931156</v>
      </c>
      <c r="M1311">
        <v>8</v>
      </c>
      <c r="N1311">
        <v>1.75</v>
      </c>
      <c r="O1311">
        <v>0.33</v>
      </c>
      <c r="P1311">
        <v>1.71</v>
      </c>
      <c r="Q1311">
        <v>1</v>
      </c>
      <c r="R1311" t="str" cm="1">
        <f t="array" ref="R1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11">
        <v>1</v>
      </c>
      <c r="T1311">
        <v>2</v>
      </c>
      <c r="U1311">
        <v>3</v>
      </c>
      <c r="V1311">
        <v>1</v>
      </c>
      <c r="W1311">
        <v>0</v>
      </c>
      <c r="X1311">
        <v>1</v>
      </c>
      <c r="Y1311">
        <v>72</v>
      </c>
      <c r="Z1311" t="s">
        <v>1211</v>
      </c>
      <c r="AA1311">
        <v>3</v>
      </c>
      <c r="AB1311">
        <v>6</v>
      </c>
      <c r="AC1311">
        <v>2</v>
      </c>
      <c r="AD1311">
        <v>1</v>
      </c>
      <c r="AE1311">
        <v>2</v>
      </c>
      <c r="AF1311">
        <v>0</v>
      </c>
      <c r="AG1311">
        <v>0</v>
      </c>
      <c r="AH1311">
        <v>3</v>
      </c>
      <c r="AI1311">
        <v>1</v>
      </c>
      <c r="AJ1311">
        <v>1</v>
      </c>
      <c r="AK1311">
        <v>14</v>
      </c>
      <c r="AL1311">
        <v>8</v>
      </c>
      <c r="AM1311">
        <v>5</v>
      </c>
      <c r="AN1311">
        <v>5</v>
      </c>
      <c r="AO1311">
        <v>9</v>
      </c>
      <c r="AP1311">
        <v>3</v>
      </c>
      <c r="AQ1311">
        <v>17</v>
      </c>
      <c r="AR1311">
        <v>12</v>
      </c>
      <c r="AS1311">
        <v>55</v>
      </c>
      <c r="AT1311">
        <v>45</v>
      </c>
      <c r="AU1311">
        <v>0</v>
      </c>
      <c r="AV1311">
        <v>0</v>
      </c>
      <c r="AW1311">
        <v>1.63</v>
      </c>
      <c r="AX1311">
        <v>29</v>
      </c>
      <c r="AY1311">
        <v>46</v>
      </c>
      <c r="AZ1311">
        <v>46</v>
      </c>
      <c r="BA1311">
        <v>0</v>
      </c>
      <c r="BB1311">
        <v>0</v>
      </c>
      <c r="BC1311">
        <v>29</v>
      </c>
      <c r="BD1311">
        <v>71</v>
      </c>
      <c r="BE1311">
        <v>17</v>
      </c>
      <c r="BF1311">
        <v>46</v>
      </c>
      <c r="BG1311">
        <v>12.33</v>
      </c>
      <c r="BH1311">
        <v>5.33</v>
      </c>
      <c r="BI1311">
        <v>2.13</v>
      </c>
      <c r="BJ1311">
        <v>3.36</v>
      </c>
      <c r="BK1311">
        <v>3.81</v>
      </c>
      <c r="BL1311">
        <f>1/Table1[[#This Row],[odds_ft_home_team_win]]+1/Table1[[#This Row],[odds_ft_draw]]+1/Table1[[#This Row],[odds_ft_away_team_win]]-1</f>
        <v>2.9569807295214856E-2</v>
      </c>
      <c r="BM1311">
        <f>Table1[[#This Row],[Margin]]/3</f>
        <v>9.8566024317382848E-3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 t="s">
        <v>79</v>
      </c>
      <c r="BU1311">
        <f>VLOOKUP(Table1[[#This Row],[Reference]],metron,11,FALSE)</f>
        <v>1.4888836329233679</v>
      </c>
      <c r="BV1311">
        <f>VLOOKUP(Table1[[#This Row],[Reference]],metron,12,FALSE)</f>
        <v>1.0516792809839171</v>
      </c>
    </row>
    <row r="1312" spans="1:74" hidden="1" x14ac:dyDescent="0.45">
      <c r="A1312" t="s">
        <v>5414</v>
      </c>
      <c r="B1312">
        <v>1410656760</v>
      </c>
      <c r="C1312" s="3" t="s">
        <v>1212</v>
      </c>
      <c r="D1312" t="s">
        <v>65</v>
      </c>
      <c r="E1312" t="s">
        <v>66</v>
      </c>
      <c r="F1312" t="s">
        <v>103</v>
      </c>
      <c r="G1312" t="s">
        <v>72</v>
      </c>
      <c r="H1312" t="s">
        <v>66</v>
      </c>
      <c r="I1312">
        <f>MROUND(Table1[[#This Row],[Prob_H]]*100,2)/100</f>
        <v>0.48</v>
      </c>
      <c r="J1312">
        <f>1/Table1[[#This Row],[odds_ft_home_team_win]]-Table1[[#This Row],[Margin/3]]</f>
        <v>0.48993343359097213</v>
      </c>
      <c r="K1312">
        <f>1/Table1[[#This Row],[odds_ft_draw]]-Table1[[#This Row],[Margin/3]]</f>
        <v>0.27321955257114211</v>
      </c>
      <c r="L1312">
        <f>1/Table1[[#This Row],[odds_ft_away_team_win]]-Table1[[#This Row],[Margin/3]]</f>
        <v>0.2368470138378857</v>
      </c>
      <c r="M1312">
        <v>8</v>
      </c>
      <c r="N1312">
        <v>2</v>
      </c>
      <c r="O1312">
        <v>0.67</v>
      </c>
      <c r="P1312">
        <v>1.9</v>
      </c>
      <c r="Q1312">
        <v>0.82</v>
      </c>
      <c r="R1312" t="str" cm="1">
        <f t="array" ref="R1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12">
        <v>1</v>
      </c>
      <c r="T1312">
        <v>1</v>
      </c>
      <c r="U1312">
        <v>2</v>
      </c>
      <c r="V1312">
        <v>2</v>
      </c>
      <c r="W1312">
        <v>1</v>
      </c>
      <c r="X1312">
        <v>1</v>
      </c>
      <c r="Y1312">
        <v>12</v>
      </c>
      <c r="Z1312">
        <v>18</v>
      </c>
      <c r="AA1312">
        <v>11</v>
      </c>
      <c r="AB1312">
        <v>0</v>
      </c>
      <c r="AC1312">
        <v>0</v>
      </c>
      <c r="AD1312">
        <v>0</v>
      </c>
      <c r="AE1312">
        <v>4</v>
      </c>
      <c r="AF1312">
        <v>0</v>
      </c>
      <c r="AG1312">
        <v>0</v>
      </c>
      <c r="AH1312">
        <v>0</v>
      </c>
      <c r="AI1312">
        <v>1</v>
      </c>
      <c r="AJ1312">
        <v>3</v>
      </c>
      <c r="AK1312">
        <v>13</v>
      </c>
      <c r="AL1312">
        <v>5</v>
      </c>
      <c r="AM1312">
        <v>7</v>
      </c>
      <c r="AN1312">
        <v>3</v>
      </c>
      <c r="AO1312">
        <v>6</v>
      </c>
      <c r="AP1312">
        <v>2</v>
      </c>
      <c r="AQ1312">
        <v>7</v>
      </c>
      <c r="AR1312">
        <v>7</v>
      </c>
      <c r="AS1312">
        <v>69</v>
      </c>
      <c r="AT1312">
        <v>31</v>
      </c>
      <c r="AU1312">
        <v>0</v>
      </c>
      <c r="AV1312">
        <v>0</v>
      </c>
      <c r="AW1312">
        <v>2.17</v>
      </c>
      <c r="AX1312">
        <v>50</v>
      </c>
      <c r="AY1312">
        <v>67</v>
      </c>
      <c r="AZ1312">
        <v>50</v>
      </c>
      <c r="BA1312">
        <v>17</v>
      </c>
      <c r="BB1312">
        <v>0</v>
      </c>
      <c r="BC1312">
        <v>17</v>
      </c>
      <c r="BD1312">
        <v>67</v>
      </c>
      <c r="BE1312">
        <v>50</v>
      </c>
      <c r="BF1312">
        <v>67</v>
      </c>
      <c r="BG1312">
        <v>9.34</v>
      </c>
      <c r="BH1312">
        <v>3</v>
      </c>
      <c r="BI1312">
        <v>2</v>
      </c>
      <c r="BJ1312">
        <v>3.53</v>
      </c>
      <c r="BK1312">
        <v>4.05</v>
      </c>
      <c r="BL1312">
        <f>1/Table1[[#This Row],[odds_ft_home_team_win]]+1/Table1[[#This Row],[odds_ft_draw]]+1/Table1[[#This Row],[odds_ft_away_team_win]]-1</f>
        <v>3.0199699227083654E-2</v>
      </c>
      <c r="BM1312">
        <f>Table1[[#This Row],[Margin]]/3</f>
        <v>1.0066566409027885E-2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 t="s">
        <v>118</v>
      </c>
      <c r="BU1312">
        <f>VLOOKUP(Table1[[#This Row],[Reference]],metron,11,FALSE)</f>
        <v>1.510877192982456</v>
      </c>
      <c r="BV1312">
        <f>VLOOKUP(Table1[[#This Row],[Reference]],metron,12,FALSE)</f>
        <v>1.0163157894736841</v>
      </c>
    </row>
    <row r="1313" spans="1:74" hidden="1" x14ac:dyDescent="0.45">
      <c r="A1313" t="s">
        <v>5414</v>
      </c>
      <c r="B1313">
        <v>1410660000</v>
      </c>
      <c r="C1313" s="3" t="s">
        <v>1213</v>
      </c>
      <c r="D1313" t="s">
        <v>65</v>
      </c>
      <c r="E1313" t="s">
        <v>66</v>
      </c>
      <c r="F1313" t="s">
        <v>1115</v>
      </c>
      <c r="G1313" t="s">
        <v>86</v>
      </c>
      <c r="H1313" t="s">
        <v>66</v>
      </c>
      <c r="I1313">
        <f>MROUND(Table1[[#This Row],[Prob_H]]*100,2)/100</f>
        <v>0.22</v>
      </c>
      <c r="J1313">
        <f>1/Table1[[#This Row],[odds_ft_home_team_win]]-Table1[[#This Row],[Margin/3]]</f>
        <v>0.22034206324694064</v>
      </c>
      <c r="K1313">
        <f>1/Table1[[#This Row],[odds_ft_draw]]-Table1[[#This Row],[Margin/3]]</f>
        <v>0.26617041062581381</v>
      </c>
      <c r="L1313">
        <f>1/Table1[[#This Row],[odds_ft_away_team_win]]-Table1[[#This Row],[Margin/3]]</f>
        <v>0.51348752612724557</v>
      </c>
      <c r="M1313">
        <v>8</v>
      </c>
      <c r="N1313">
        <v>1.33</v>
      </c>
      <c r="O1313">
        <v>2.5</v>
      </c>
      <c r="P1313">
        <v>1.1200000000000001</v>
      </c>
      <c r="Q1313">
        <v>1.33</v>
      </c>
      <c r="R1313" t="str" cm="1">
        <f t="array" ref="R1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AA1313">
        <v>-1</v>
      </c>
      <c r="AB1313">
        <v>-1</v>
      </c>
      <c r="AC1313">
        <v>3</v>
      </c>
      <c r="AD1313">
        <v>0</v>
      </c>
      <c r="AE1313">
        <v>3</v>
      </c>
      <c r="AF1313">
        <v>0</v>
      </c>
      <c r="AG1313">
        <v>1</v>
      </c>
      <c r="AH1313">
        <v>2</v>
      </c>
      <c r="AI1313">
        <v>3</v>
      </c>
      <c r="AJ1313">
        <v>0</v>
      </c>
      <c r="AK1313">
        <v>-1</v>
      </c>
      <c r="AL1313">
        <v>-1</v>
      </c>
      <c r="AM1313">
        <v>-1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0</v>
      </c>
      <c r="AV1313">
        <v>0</v>
      </c>
      <c r="AW1313">
        <v>1.46</v>
      </c>
      <c r="AX1313">
        <v>13</v>
      </c>
      <c r="AY1313">
        <v>38</v>
      </c>
      <c r="AZ1313">
        <v>25</v>
      </c>
      <c r="BA1313">
        <v>13</v>
      </c>
      <c r="BB1313">
        <v>0</v>
      </c>
      <c r="BC1313">
        <v>13</v>
      </c>
      <c r="BD1313">
        <v>38</v>
      </c>
      <c r="BE1313">
        <v>13</v>
      </c>
      <c r="BF1313">
        <v>71</v>
      </c>
      <c r="BG1313">
        <v>10.5</v>
      </c>
      <c r="BH1313">
        <v>7.08</v>
      </c>
      <c r="BI1313">
        <v>4.34</v>
      </c>
      <c r="BJ1313">
        <v>3.62</v>
      </c>
      <c r="BK1313">
        <v>1.91</v>
      </c>
      <c r="BL1313">
        <f>1/Table1[[#This Row],[odds_ft_home_team_win]]+1/Table1[[#This Row],[odds_ft_draw]]+1/Table1[[#This Row],[odds_ft_away_team_win]]-1</f>
        <v>3.0218049890514465E-2</v>
      </c>
      <c r="BM1313">
        <f>Table1[[#This Row],[Margin]]/3</f>
        <v>1.0072683296838155E-2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 t="s">
        <v>95</v>
      </c>
      <c r="BU1313">
        <f>VLOOKUP(Table1[[#This Row],[Reference]],metron,11,FALSE)</f>
        <v>1.0633893919793009</v>
      </c>
      <c r="BV1313">
        <f>VLOOKUP(Table1[[#This Row],[Reference]],metron,12,FALSE)</f>
        <v>1.648124191461837</v>
      </c>
    </row>
    <row r="1314" spans="1:74" hidden="1" x14ac:dyDescent="0.45">
      <c r="A1314" t="s">
        <v>5414</v>
      </c>
      <c r="B1314">
        <v>1410660000</v>
      </c>
      <c r="C1314" s="3" t="s">
        <v>1213</v>
      </c>
      <c r="D1314" t="s">
        <v>65</v>
      </c>
      <c r="E1314" t="s">
        <v>66</v>
      </c>
      <c r="F1314" t="s">
        <v>67</v>
      </c>
      <c r="G1314" t="s">
        <v>78</v>
      </c>
      <c r="H1314" t="s">
        <v>66</v>
      </c>
      <c r="I1314">
        <f>MROUND(Table1[[#This Row],[Prob_H]]*100,2)/100</f>
        <v>0.46</v>
      </c>
      <c r="J1314">
        <f>1/Table1[[#This Row],[odds_ft_home_team_win]]-Table1[[#This Row],[Margin/3]]</f>
        <v>0.46576244442098103</v>
      </c>
      <c r="K1314">
        <f>1/Table1[[#This Row],[odds_ft_draw]]-Table1[[#This Row],[Margin/3]]</f>
        <v>0.27366287732141398</v>
      </c>
      <c r="L1314">
        <f>1/Table1[[#This Row],[odds_ft_away_team_win]]-Table1[[#This Row],[Margin/3]]</f>
        <v>0.26057467825760516</v>
      </c>
      <c r="M1314">
        <v>8</v>
      </c>
      <c r="N1314">
        <v>2.33</v>
      </c>
      <c r="O1314">
        <v>0.25</v>
      </c>
      <c r="P1314">
        <v>1.67</v>
      </c>
      <c r="Q1314">
        <v>0.59</v>
      </c>
      <c r="R1314" t="str" cm="1">
        <f t="array" ref="R1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14">
        <v>1</v>
      </c>
      <c r="T1314">
        <v>1</v>
      </c>
      <c r="U1314">
        <v>2</v>
      </c>
      <c r="V1314">
        <v>1</v>
      </c>
      <c r="W1314">
        <v>1</v>
      </c>
      <c r="X1314">
        <v>0</v>
      </c>
      <c r="Y1314">
        <v>2</v>
      </c>
      <c r="Z1314">
        <v>47</v>
      </c>
      <c r="AA1314">
        <v>7</v>
      </c>
      <c r="AB1314">
        <v>6</v>
      </c>
      <c r="AC1314">
        <v>3</v>
      </c>
      <c r="AD1314">
        <v>0</v>
      </c>
      <c r="AE1314">
        <v>3</v>
      </c>
      <c r="AF1314">
        <v>0</v>
      </c>
      <c r="AG1314">
        <v>0</v>
      </c>
      <c r="AH1314">
        <v>3</v>
      </c>
      <c r="AI1314">
        <v>0</v>
      </c>
      <c r="AJ1314">
        <v>3</v>
      </c>
      <c r="AK1314">
        <v>14</v>
      </c>
      <c r="AL1314">
        <v>8</v>
      </c>
      <c r="AM1314">
        <v>8</v>
      </c>
      <c r="AN1314">
        <v>2</v>
      </c>
      <c r="AO1314">
        <v>6</v>
      </c>
      <c r="AP1314">
        <v>6</v>
      </c>
      <c r="AQ1314">
        <v>20</v>
      </c>
      <c r="AR1314">
        <v>17</v>
      </c>
      <c r="AS1314">
        <v>49</v>
      </c>
      <c r="AT1314">
        <v>51</v>
      </c>
      <c r="AU1314">
        <v>0</v>
      </c>
      <c r="AV1314">
        <v>0</v>
      </c>
      <c r="AW1314">
        <v>3.09</v>
      </c>
      <c r="AX1314">
        <v>59</v>
      </c>
      <c r="AY1314">
        <v>71</v>
      </c>
      <c r="AZ1314">
        <v>71</v>
      </c>
      <c r="BA1314">
        <v>54</v>
      </c>
      <c r="BB1314">
        <v>42</v>
      </c>
      <c r="BC1314">
        <v>29</v>
      </c>
      <c r="BD1314">
        <v>59</v>
      </c>
      <c r="BE1314">
        <v>71</v>
      </c>
      <c r="BF1314">
        <v>71</v>
      </c>
      <c r="BG1314">
        <v>10.33</v>
      </c>
      <c r="BH1314">
        <v>5.67</v>
      </c>
      <c r="BI1314">
        <v>2.1</v>
      </c>
      <c r="BJ1314">
        <v>3.52</v>
      </c>
      <c r="BK1314">
        <v>3.69</v>
      </c>
      <c r="BL1314">
        <f>1/Table1[[#This Row],[odds_ft_home_team_win]]+1/Table1[[#This Row],[odds_ft_draw]]+1/Table1[[#This Row],[odds_ft_away_team_win]]-1</f>
        <v>3.1284095308485416E-2</v>
      </c>
      <c r="BM1314">
        <f>Table1[[#This Row],[Margin]]/3</f>
        <v>1.0428031769495139E-2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 t="s">
        <v>70</v>
      </c>
      <c r="BU1314">
        <f>VLOOKUP(Table1[[#This Row],[Reference]],metron,11,FALSE)</f>
        <v>1.4888836329233679</v>
      </c>
      <c r="BV1314">
        <f>VLOOKUP(Table1[[#This Row],[Reference]],metron,12,FALSE)</f>
        <v>1.0516792809839171</v>
      </c>
    </row>
    <row r="1315" spans="1:74" hidden="1" x14ac:dyDescent="0.45">
      <c r="A1315" t="s">
        <v>5414</v>
      </c>
      <c r="B1315">
        <v>1416091800</v>
      </c>
      <c r="C1315" s="3" t="s">
        <v>1328</v>
      </c>
      <c r="D1315" t="s">
        <v>65</v>
      </c>
      <c r="E1315" t="s">
        <v>66</v>
      </c>
      <c r="F1315" t="s">
        <v>85</v>
      </c>
      <c r="G1315" t="s">
        <v>98</v>
      </c>
      <c r="H1315" t="s">
        <v>66</v>
      </c>
      <c r="I1315">
        <f>MROUND(Table1[[#This Row],[Prob_H]]*100,2)/100</f>
        <v>0.52</v>
      </c>
      <c r="J1315">
        <f>1/Table1[[#This Row],[odds_ft_home_team_win]]-Table1[[#This Row],[Margin/3]]</f>
        <v>0.5249671638990524</v>
      </c>
      <c r="K1315">
        <f>1/Table1[[#This Row],[odds_ft_draw]]-Table1[[#This Row],[Margin/3]]</f>
        <v>0.27429871470119149</v>
      </c>
      <c r="L1315">
        <f>1/Table1[[#This Row],[odds_ft_away_team_win]]-Table1[[#This Row],[Margin/3]]</f>
        <v>0.20073412139975608</v>
      </c>
      <c r="M1315">
        <v>8</v>
      </c>
      <c r="N1315">
        <v>1.88</v>
      </c>
      <c r="O1315">
        <v>0.83</v>
      </c>
      <c r="P1315">
        <v>1.89</v>
      </c>
      <c r="Q1315">
        <v>1.1100000000000001</v>
      </c>
      <c r="R1315" t="str" cm="1">
        <f t="array" ref="R1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59</v>
      </c>
      <c r="AA1315">
        <v>1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0</v>
      </c>
      <c r="AL1315">
        <v>3</v>
      </c>
      <c r="AM1315">
        <v>0</v>
      </c>
      <c r="AN1315">
        <v>2</v>
      </c>
      <c r="AO1315">
        <v>0</v>
      </c>
      <c r="AP1315">
        <v>1</v>
      </c>
      <c r="AQ1315">
        <v>1</v>
      </c>
      <c r="AR1315">
        <v>1</v>
      </c>
      <c r="AS1315">
        <v>49</v>
      </c>
      <c r="AT1315">
        <v>51</v>
      </c>
      <c r="AU1315">
        <v>0</v>
      </c>
      <c r="AV1315">
        <v>0</v>
      </c>
      <c r="AW1315">
        <v>2.23</v>
      </c>
      <c r="AX1315">
        <v>54</v>
      </c>
      <c r="AY1315">
        <v>63</v>
      </c>
      <c r="AZ1315">
        <v>57</v>
      </c>
      <c r="BA1315">
        <v>28</v>
      </c>
      <c r="BB1315">
        <v>0</v>
      </c>
      <c r="BC1315">
        <v>28</v>
      </c>
      <c r="BD1315">
        <v>63</v>
      </c>
      <c r="BE1315">
        <v>42</v>
      </c>
      <c r="BF1315">
        <v>78</v>
      </c>
      <c r="BG1315">
        <v>9.86</v>
      </c>
      <c r="BH1315">
        <v>6.05</v>
      </c>
      <c r="BI1315">
        <v>1.87</v>
      </c>
      <c r="BJ1315">
        <v>3.52</v>
      </c>
      <c r="BK1315">
        <v>4.75</v>
      </c>
      <c r="BL1315">
        <f>1/Table1[[#This Row],[odds_ft_home_team_win]]+1/Table1[[#This Row],[odds_ft_draw]]+1/Table1[[#This Row],[odds_ft_away_team_win]]-1</f>
        <v>2.9376583169152815E-2</v>
      </c>
      <c r="BM1315">
        <f>Table1[[#This Row],[Margin]]/3</f>
        <v>9.7921943897176043E-3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 t="s">
        <v>87</v>
      </c>
      <c r="BU1315">
        <f>VLOOKUP(Table1[[#This Row],[Reference]],metron,11,FALSE)</f>
        <v>1.625948039373891</v>
      </c>
      <c r="BV1315">
        <f>VLOOKUP(Table1[[#This Row],[Reference]],metron,12,FALSE)</f>
        <v>0.97079231886396644</v>
      </c>
    </row>
    <row r="1316" spans="1:74" hidden="1" x14ac:dyDescent="0.45">
      <c r="A1316" t="s">
        <v>5413</v>
      </c>
      <c r="B1316">
        <v>1425087000</v>
      </c>
      <c r="C1316" s="3" t="s">
        <v>1455</v>
      </c>
      <c r="D1316" t="s">
        <v>65</v>
      </c>
      <c r="E1316" t="s">
        <v>66</v>
      </c>
      <c r="F1316" t="s">
        <v>78</v>
      </c>
      <c r="G1316" t="s">
        <v>67</v>
      </c>
      <c r="H1316" t="s">
        <v>66</v>
      </c>
      <c r="I1316">
        <f>MROUND(Table1[[#This Row],[Prob_H]]*100,2)/100</f>
        <v>0.4</v>
      </c>
      <c r="J1316">
        <f>1/Table1[[#This Row],[odds_ft_home_team_win]]-Table1[[#This Row],[Margin/3]]</f>
        <v>0.39801071943929078</v>
      </c>
      <c r="K1316">
        <f>1/Table1[[#This Row],[odds_ft_draw]]-Table1[[#This Row],[Margin/3]]</f>
        <v>0.287466501752216</v>
      </c>
      <c r="L1316">
        <f>1/Table1[[#This Row],[odds_ft_away_team_win]]-Table1[[#This Row],[Margin/3]]</f>
        <v>0.31452277880849305</v>
      </c>
      <c r="M1316">
        <v>8</v>
      </c>
      <c r="N1316">
        <v>0.57999999999999996</v>
      </c>
      <c r="O1316">
        <v>1.08</v>
      </c>
      <c r="P1316">
        <v>0.76</v>
      </c>
      <c r="Q1316">
        <v>1.1100000000000001</v>
      </c>
      <c r="R1316" t="str" cm="1">
        <f t="array" ref="R1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6">
        <v>3</v>
      </c>
      <c r="T1316">
        <v>2</v>
      </c>
      <c r="U1316">
        <v>5</v>
      </c>
      <c r="V1316">
        <v>1</v>
      </c>
      <c r="W1316">
        <v>0</v>
      </c>
      <c r="X1316">
        <v>1</v>
      </c>
      <c r="Y1316" t="s">
        <v>1456</v>
      </c>
      <c r="Z1316" t="s">
        <v>1457</v>
      </c>
      <c r="AA1316">
        <v>4</v>
      </c>
      <c r="AB1316">
        <v>5</v>
      </c>
      <c r="AC1316">
        <v>1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9</v>
      </c>
      <c r="AL1316">
        <v>8</v>
      </c>
      <c r="AM1316">
        <v>4</v>
      </c>
      <c r="AN1316">
        <v>5</v>
      </c>
      <c r="AO1316">
        <v>5</v>
      </c>
      <c r="AP1316">
        <v>3</v>
      </c>
      <c r="AQ1316">
        <v>8</v>
      </c>
      <c r="AR1316">
        <v>13</v>
      </c>
      <c r="AS1316">
        <v>54</v>
      </c>
      <c r="AT1316">
        <v>46</v>
      </c>
      <c r="AU1316">
        <v>0</v>
      </c>
      <c r="AV1316">
        <v>0</v>
      </c>
      <c r="AW1316">
        <v>2.67</v>
      </c>
      <c r="AX1316">
        <v>60</v>
      </c>
      <c r="AY1316">
        <v>79</v>
      </c>
      <c r="AZ1316">
        <v>52</v>
      </c>
      <c r="BA1316">
        <v>24</v>
      </c>
      <c r="BB1316">
        <v>16</v>
      </c>
      <c r="BC1316">
        <v>32</v>
      </c>
      <c r="BD1316">
        <v>76</v>
      </c>
      <c r="BE1316">
        <v>52</v>
      </c>
      <c r="BF1316">
        <v>68</v>
      </c>
      <c r="BG1316">
        <v>9.92</v>
      </c>
      <c r="BH1316">
        <v>4.96</v>
      </c>
      <c r="BI1316">
        <v>2.4500000000000002</v>
      </c>
      <c r="BJ1316">
        <v>3.36</v>
      </c>
      <c r="BK1316">
        <v>3.08</v>
      </c>
      <c r="BL1316">
        <f>1/Table1[[#This Row],[odds_ft_home_team_win]]+1/Table1[[#This Row],[odds_ft_draw]]+1/Table1[[#This Row],[odds_ft_away_team_win]]-1</f>
        <v>3.0457637600494802E-2</v>
      </c>
      <c r="BM1316">
        <f>Table1[[#This Row],[Margin]]/3</f>
        <v>1.01525458668316E-2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 t="s">
        <v>106</v>
      </c>
      <c r="BU1316">
        <f>VLOOKUP(Table1[[#This Row],[Reference]],metron,11,FALSE)</f>
        <v>1.344038264434575</v>
      </c>
      <c r="BV1316">
        <f>VLOOKUP(Table1[[#This Row],[Reference]],metron,12,FALSE)</f>
        <v>1.1515772691037469</v>
      </c>
    </row>
    <row r="1317" spans="1:74" hidden="1" x14ac:dyDescent="0.45">
      <c r="A1317" t="s">
        <v>5413</v>
      </c>
      <c r="B1317">
        <v>1425094200</v>
      </c>
      <c r="C1317" s="3" t="s">
        <v>1458</v>
      </c>
      <c r="D1317" t="s">
        <v>65</v>
      </c>
      <c r="E1317" t="s">
        <v>66</v>
      </c>
      <c r="F1317" t="s">
        <v>72</v>
      </c>
      <c r="G1317" t="s">
        <v>103</v>
      </c>
      <c r="H1317" t="s">
        <v>66</v>
      </c>
      <c r="I1317">
        <f>MROUND(Table1[[#This Row],[Prob_H]]*100,2)/100</f>
        <v>0.5</v>
      </c>
      <c r="J1317">
        <f>1/Table1[[#This Row],[odds_ft_home_team_win]]-Table1[[#This Row],[Margin/3]]</f>
        <v>0.49470561480533265</v>
      </c>
      <c r="K1317">
        <f>1/Table1[[#This Row],[odds_ft_draw]]-Table1[[#This Row],[Margin/3]]</f>
        <v>0.27867245079529002</v>
      </c>
      <c r="L1317">
        <f>1/Table1[[#This Row],[odds_ft_away_team_win]]-Table1[[#This Row],[Margin/3]]</f>
        <v>0.22662193439937731</v>
      </c>
      <c r="M1317">
        <v>8</v>
      </c>
      <c r="N1317">
        <v>2</v>
      </c>
      <c r="O1317">
        <v>1.1499999999999999</v>
      </c>
      <c r="P1317">
        <v>1.82</v>
      </c>
      <c r="Q1317">
        <v>1.1499999999999999</v>
      </c>
      <c r="R1317" t="str" cm="1">
        <f t="array" ref="R1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7">
        <v>3</v>
      </c>
      <c r="T1317">
        <v>2</v>
      </c>
      <c r="U1317">
        <v>5</v>
      </c>
      <c r="V1317">
        <v>2</v>
      </c>
      <c r="W1317">
        <v>0</v>
      </c>
      <c r="X1317">
        <v>2</v>
      </c>
      <c r="Y1317" t="s">
        <v>1459</v>
      </c>
      <c r="Z1317" t="s">
        <v>1460</v>
      </c>
      <c r="AA1317">
        <v>5</v>
      </c>
      <c r="AB1317">
        <v>9</v>
      </c>
      <c r="AC1317">
        <v>2</v>
      </c>
      <c r="AD1317">
        <v>0</v>
      </c>
      <c r="AE1317">
        <v>2</v>
      </c>
      <c r="AF1317">
        <v>1</v>
      </c>
      <c r="AG1317">
        <v>1</v>
      </c>
      <c r="AH1317">
        <v>1</v>
      </c>
      <c r="AI1317">
        <v>2</v>
      </c>
      <c r="AJ1317">
        <v>1</v>
      </c>
      <c r="AK1317">
        <v>15</v>
      </c>
      <c r="AL1317">
        <v>11</v>
      </c>
      <c r="AM1317">
        <v>6</v>
      </c>
      <c r="AN1317">
        <v>4</v>
      </c>
      <c r="AO1317">
        <v>9</v>
      </c>
      <c r="AP1317">
        <v>7</v>
      </c>
      <c r="AQ1317">
        <v>7</v>
      </c>
      <c r="AR1317">
        <v>20</v>
      </c>
      <c r="AS1317">
        <v>49</v>
      </c>
      <c r="AT1317">
        <v>51</v>
      </c>
      <c r="AU1317">
        <v>0</v>
      </c>
      <c r="AV1317">
        <v>0</v>
      </c>
      <c r="AW1317">
        <v>2.41</v>
      </c>
      <c r="AX1317">
        <v>56</v>
      </c>
      <c r="AY1317">
        <v>68</v>
      </c>
      <c r="AZ1317">
        <v>44</v>
      </c>
      <c r="BA1317">
        <v>17</v>
      </c>
      <c r="BB1317">
        <v>13</v>
      </c>
      <c r="BC1317">
        <v>24</v>
      </c>
      <c r="BD1317">
        <v>76</v>
      </c>
      <c r="BE1317">
        <v>40</v>
      </c>
      <c r="BF1317">
        <v>68</v>
      </c>
      <c r="BG1317">
        <v>8.83</v>
      </c>
      <c r="BH1317">
        <v>5.08</v>
      </c>
      <c r="BI1317">
        <v>1.98</v>
      </c>
      <c r="BJ1317">
        <v>3.46</v>
      </c>
      <c r="BK1317">
        <v>4.22</v>
      </c>
      <c r="BL1317">
        <f>1/Table1[[#This Row],[odds_ft_home_team_win]]+1/Table1[[#This Row],[odds_ft_draw]]+1/Table1[[#This Row],[odds_ft_away_team_win]]-1</f>
        <v>3.1034670735517356E-2</v>
      </c>
      <c r="BM1317">
        <f>Table1[[#This Row],[Margin]]/3</f>
        <v>1.0344890245172452E-2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 t="s">
        <v>75</v>
      </c>
      <c r="BU1317">
        <f>VLOOKUP(Table1[[#This Row],[Reference]],metron,11,FALSE)</f>
        <v>1.5342708579532029</v>
      </c>
      <c r="BV1317">
        <f>VLOOKUP(Table1[[#This Row],[Reference]],metron,12,FALSE)</f>
        <v>0.98593713070196176</v>
      </c>
    </row>
    <row r="1318" spans="1:74" hidden="1" x14ac:dyDescent="0.45">
      <c r="A1318" t="s">
        <v>5413</v>
      </c>
      <c r="B1318">
        <v>1425164400</v>
      </c>
      <c r="C1318" s="3" t="s">
        <v>1461</v>
      </c>
      <c r="D1318" t="s">
        <v>65</v>
      </c>
      <c r="E1318" t="s">
        <v>66</v>
      </c>
      <c r="F1318" t="s">
        <v>73</v>
      </c>
      <c r="G1318" t="s">
        <v>80</v>
      </c>
      <c r="H1318" t="s">
        <v>66</v>
      </c>
      <c r="I1318">
        <f>MROUND(Table1[[#This Row],[Prob_H]]*100,2)/100</f>
        <v>0.42</v>
      </c>
      <c r="J1318">
        <f>1/Table1[[#This Row],[odds_ft_home_team_win]]-Table1[[#This Row],[Margin/3]]</f>
        <v>0.41903747269422054</v>
      </c>
      <c r="K1318">
        <f>1/Table1[[#This Row],[odds_ft_draw]]-Table1[[#This Row],[Margin/3]]</f>
        <v>0.30041192954917745</v>
      </c>
      <c r="L1318">
        <f>1/Table1[[#This Row],[odds_ft_away_team_win]]-Table1[[#This Row],[Margin/3]]</f>
        <v>0.28055059775660202</v>
      </c>
      <c r="M1318">
        <v>8</v>
      </c>
      <c r="N1318">
        <v>1.33</v>
      </c>
      <c r="O1318">
        <v>0.92</v>
      </c>
      <c r="P1318">
        <v>1.29</v>
      </c>
      <c r="Q1318">
        <v>1.05</v>
      </c>
      <c r="R1318" t="str" cm="1">
        <f t="array" ref="R1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18">
        <v>4</v>
      </c>
      <c r="T1318">
        <v>1</v>
      </c>
      <c r="U1318">
        <v>5</v>
      </c>
      <c r="V1318">
        <v>3</v>
      </c>
      <c r="W1318">
        <v>3</v>
      </c>
      <c r="X1318">
        <v>0</v>
      </c>
      <c r="Y1318" t="s">
        <v>1462</v>
      </c>
      <c r="Z1318">
        <v>52</v>
      </c>
      <c r="AA1318">
        <v>4</v>
      </c>
      <c r="AB1318">
        <v>4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6</v>
      </c>
      <c r="AL1318">
        <v>10</v>
      </c>
      <c r="AM1318">
        <v>2</v>
      </c>
      <c r="AN1318">
        <v>7</v>
      </c>
      <c r="AO1318">
        <v>4</v>
      </c>
      <c r="AP1318">
        <v>3</v>
      </c>
      <c r="AQ1318">
        <v>13</v>
      </c>
      <c r="AR1318">
        <v>8</v>
      </c>
      <c r="AS1318">
        <v>52</v>
      </c>
      <c r="AT1318">
        <v>48</v>
      </c>
      <c r="AU1318">
        <v>0</v>
      </c>
      <c r="AV1318">
        <v>0</v>
      </c>
      <c r="AW1318">
        <v>2.71</v>
      </c>
      <c r="AX1318">
        <v>75</v>
      </c>
      <c r="AY1318">
        <v>83</v>
      </c>
      <c r="AZ1318">
        <v>55</v>
      </c>
      <c r="BA1318">
        <v>21</v>
      </c>
      <c r="BB1318">
        <v>17</v>
      </c>
      <c r="BC1318">
        <v>25</v>
      </c>
      <c r="BD1318">
        <v>63</v>
      </c>
      <c r="BE1318">
        <v>54</v>
      </c>
      <c r="BF1318">
        <v>92</v>
      </c>
      <c r="BG1318">
        <v>10.18</v>
      </c>
      <c r="BH1318">
        <v>4.33</v>
      </c>
      <c r="BI1318">
        <v>2.33</v>
      </c>
      <c r="BJ1318">
        <v>3.22</v>
      </c>
      <c r="BK1318">
        <v>3.44</v>
      </c>
      <c r="BL1318">
        <f>1/Table1[[#This Row],[odds_ft_home_team_win]]+1/Table1[[#This Row],[odds_ft_draw]]+1/Table1[[#This Row],[odds_ft_away_team_win]]-1</f>
        <v>3.0441229986007956E-2</v>
      </c>
      <c r="BM1318">
        <f>Table1[[#This Row],[Margin]]/3</f>
        <v>1.0147076662002652E-2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 t="s">
        <v>126</v>
      </c>
      <c r="BU1318">
        <f>VLOOKUP(Table1[[#This Row],[Reference]],metron,11,FALSE)</f>
        <v>1.396960958296362</v>
      </c>
      <c r="BV1318">
        <f>VLOOKUP(Table1[[#This Row],[Reference]],metron,12,FALSE)</f>
        <v>1.091503992901508</v>
      </c>
    </row>
    <row r="1319" spans="1:74" hidden="1" x14ac:dyDescent="0.45">
      <c r="A1319" t="s">
        <v>5413</v>
      </c>
      <c r="B1319">
        <v>1425164400</v>
      </c>
      <c r="C1319" s="3" t="s">
        <v>1461</v>
      </c>
      <c r="D1319" t="s">
        <v>65</v>
      </c>
      <c r="E1319" t="s">
        <v>66</v>
      </c>
      <c r="F1319" t="s">
        <v>86</v>
      </c>
      <c r="G1319" t="s">
        <v>1115</v>
      </c>
      <c r="H1319" t="s">
        <v>66</v>
      </c>
      <c r="I1319">
        <f>MROUND(Table1[[#This Row],[Prob_H]]*100,2)/100</f>
        <v>0.68</v>
      </c>
      <c r="J1319">
        <f>1/Table1[[#This Row],[odds_ft_home_team_win]]-Table1[[#This Row],[Margin/3]]</f>
        <v>0.68862639048863106</v>
      </c>
      <c r="K1319">
        <f>1/Table1[[#This Row],[odds_ft_draw]]-Table1[[#This Row],[Margin/3]]</f>
        <v>0.21711612398975405</v>
      </c>
      <c r="L1319">
        <f>1/Table1[[#This Row],[odds_ft_away_team_win]]-Table1[[#This Row],[Margin/3]]</f>
        <v>9.4257485521614837E-2</v>
      </c>
      <c r="M1319">
        <v>8</v>
      </c>
      <c r="N1319">
        <v>2.2000000000000002</v>
      </c>
      <c r="O1319">
        <v>0.57999999999999996</v>
      </c>
      <c r="P1319">
        <v>2</v>
      </c>
      <c r="Q1319">
        <v>0.94</v>
      </c>
      <c r="R1319" t="str" cm="1">
        <f t="array" ref="R1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19">
        <v>0</v>
      </c>
      <c r="T1319">
        <v>1</v>
      </c>
      <c r="U1319">
        <v>1</v>
      </c>
      <c r="V1319">
        <v>1</v>
      </c>
      <c r="W1319">
        <v>0</v>
      </c>
      <c r="X1319">
        <v>1</v>
      </c>
      <c r="Z1319">
        <v>32</v>
      </c>
      <c r="AA1319">
        <v>5</v>
      </c>
      <c r="AB1319">
        <v>0</v>
      </c>
      <c r="AC1319">
        <v>1</v>
      </c>
      <c r="AD1319">
        <v>2</v>
      </c>
      <c r="AE1319">
        <v>5</v>
      </c>
      <c r="AF1319">
        <v>0</v>
      </c>
      <c r="AG1319">
        <v>1</v>
      </c>
      <c r="AH1319">
        <v>2</v>
      </c>
      <c r="AI1319">
        <v>1</v>
      </c>
      <c r="AJ1319">
        <v>4</v>
      </c>
      <c r="AK1319">
        <v>12</v>
      </c>
      <c r="AL1319">
        <v>2</v>
      </c>
      <c r="AM1319">
        <v>2</v>
      </c>
      <c r="AN1319">
        <v>0</v>
      </c>
      <c r="AO1319">
        <v>10</v>
      </c>
      <c r="AP1319">
        <v>2</v>
      </c>
      <c r="AQ1319">
        <v>18</v>
      </c>
      <c r="AR1319">
        <v>18</v>
      </c>
      <c r="AS1319">
        <v>66</v>
      </c>
      <c r="AT1319">
        <v>34</v>
      </c>
      <c r="AU1319">
        <v>0</v>
      </c>
      <c r="AV1319">
        <v>0</v>
      </c>
      <c r="AW1319">
        <v>2.14</v>
      </c>
      <c r="AX1319">
        <v>42</v>
      </c>
      <c r="AY1319">
        <v>59</v>
      </c>
      <c r="AZ1319">
        <v>40</v>
      </c>
      <c r="BA1319">
        <v>19</v>
      </c>
      <c r="BB1319">
        <v>10</v>
      </c>
      <c r="BC1319">
        <v>26</v>
      </c>
      <c r="BD1319">
        <v>64</v>
      </c>
      <c r="BE1319">
        <v>37</v>
      </c>
      <c r="BF1319">
        <v>71</v>
      </c>
      <c r="BG1319">
        <v>11.39</v>
      </c>
      <c r="BH1319">
        <v>5.3</v>
      </c>
      <c r="BI1319">
        <v>1.43</v>
      </c>
      <c r="BJ1319">
        <v>4.3899999999999997</v>
      </c>
      <c r="BK1319">
        <v>9.5299999999999994</v>
      </c>
      <c r="BL1319">
        <f>1/Table1[[#This Row],[odds_ft_home_team_win]]+1/Table1[[#This Row],[odds_ft_draw]]+1/Table1[[#This Row],[odds_ft_away_team_win]]-1</f>
        <v>3.2022926436204857E-2</v>
      </c>
      <c r="BM1319">
        <f>Table1[[#This Row],[Margin]]/3</f>
        <v>1.0674308812068286E-2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 t="s">
        <v>113</v>
      </c>
      <c r="BU1319">
        <f>VLOOKUP(Table1[[#This Row],[Reference]],metron,11,FALSE)</f>
        <v>2.1359338061465718</v>
      </c>
      <c r="BV1319">
        <f>VLOOKUP(Table1[[#This Row],[Reference]],metron,12,FALSE)</f>
        <v>0.77482269503546097</v>
      </c>
    </row>
    <row r="1320" spans="1:74" hidden="1" x14ac:dyDescent="0.45">
      <c r="A1320" t="s">
        <v>5413</v>
      </c>
      <c r="B1320">
        <v>1425175560</v>
      </c>
      <c r="C1320" s="3" t="s">
        <v>1465</v>
      </c>
      <c r="D1320" t="s">
        <v>65</v>
      </c>
      <c r="E1320" t="s">
        <v>66</v>
      </c>
      <c r="F1320" t="s">
        <v>81</v>
      </c>
      <c r="G1320" t="s">
        <v>88</v>
      </c>
      <c r="H1320" t="s">
        <v>66</v>
      </c>
      <c r="I1320">
        <f>MROUND(Table1[[#This Row],[Prob_H]]*100,2)/100</f>
        <v>0.44</v>
      </c>
      <c r="J1320">
        <f>1/Table1[[#This Row],[odds_ft_home_team_win]]-Table1[[#This Row],[Margin/3]]</f>
        <v>0.44442770706233836</v>
      </c>
      <c r="K1320">
        <f>1/Table1[[#This Row],[odds_ft_draw]]-Table1[[#This Row],[Margin/3]]</f>
        <v>0.27157239336195427</v>
      </c>
      <c r="L1320">
        <f>1/Table1[[#This Row],[odds_ft_away_team_win]]-Table1[[#This Row],[Margin/3]]</f>
        <v>0.28399989957570737</v>
      </c>
      <c r="M1320">
        <v>8</v>
      </c>
      <c r="N1320">
        <v>1.67</v>
      </c>
      <c r="O1320">
        <v>1.25</v>
      </c>
      <c r="P1320">
        <v>1.65</v>
      </c>
      <c r="Q1320">
        <v>1.35</v>
      </c>
      <c r="R1320" t="str" cm="1">
        <f t="array" ref="R1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0">
        <v>2</v>
      </c>
      <c r="T1320">
        <v>1</v>
      </c>
      <c r="U1320">
        <v>3</v>
      </c>
      <c r="V1320">
        <v>1</v>
      </c>
      <c r="W1320">
        <v>0</v>
      </c>
      <c r="X1320">
        <v>1</v>
      </c>
      <c r="Y1320" t="s">
        <v>1466</v>
      </c>
      <c r="Z1320">
        <v>23</v>
      </c>
      <c r="AA1320">
        <v>13</v>
      </c>
      <c r="AB1320">
        <v>6</v>
      </c>
      <c r="AC1320">
        <v>1</v>
      </c>
      <c r="AD1320">
        <v>0</v>
      </c>
      <c r="AE1320">
        <v>4</v>
      </c>
      <c r="AF1320">
        <v>0</v>
      </c>
      <c r="AG1320">
        <v>0</v>
      </c>
      <c r="AH1320">
        <v>1</v>
      </c>
      <c r="AI1320">
        <v>2</v>
      </c>
      <c r="AJ1320">
        <v>2</v>
      </c>
      <c r="AK1320">
        <v>26</v>
      </c>
      <c r="AL1320">
        <v>14</v>
      </c>
      <c r="AM1320">
        <v>6</v>
      </c>
      <c r="AN1320">
        <v>8</v>
      </c>
      <c r="AO1320">
        <v>20</v>
      </c>
      <c r="AP1320">
        <v>6</v>
      </c>
      <c r="AQ1320">
        <v>4</v>
      </c>
      <c r="AR1320">
        <v>9</v>
      </c>
      <c r="AS1320">
        <v>58</v>
      </c>
      <c r="AT1320">
        <v>42</v>
      </c>
      <c r="AU1320">
        <v>0</v>
      </c>
      <c r="AV1320">
        <v>0</v>
      </c>
      <c r="AW1320">
        <v>2.54</v>
      </c>
      <c r="AX1320">
        <v>59</v>
      </c>
      <c r="AY1320">
        <v>71</v>
      </c>
      <c r="AZ1320">
        <v>50</v>
      </c>
      <c r="BA1320">
        <v>29</v>
      </c>
      <c r="BB1320">
        <v>9</v>
      </c>
      <c r="BC1320">
        <v>38</v>
      </c>
      <c r="BD1320">
        <v>71</v>
      </c>
      <c r="BE1320">
        <v>34</v>
      </c>
      <c r="BF1320">
        <v>75</v>
      </c>
      <c r="BG1320">
        <v>11.44</v>
      </c>
      <c r="BH1320">
        <v>4.91</v>
      </c>
      <c r="BI1320">
        <v>2.2000000000000002</v>
      </c>
      <c r="BJ1320">
        <v>3.55</v>
      </c>
      <c r="BK1320">
        <v>3.4</v>
      </c>
      <c r="BL1320">
        <f>1/Table1[[#This Row],[odds_ft_home_team_win]]+1/Table1[[#This Row],[odds_ft_draw]]+1/Table1[[#This Row],[odds_ft_away_team_win]]-1</f>
        <v>3.035324244934845E-2</v>
      </c>
      <c r="BM1320">
        <f>Table1[[#This Row],[Margin]]/3</f>
        <v>1.0117747483116149E-2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 t="s">
        <v>109</v>
      </c>
      <c r="BU1320">
        <f>VLOOKUP(Table1[[#This Row],[Reference]],metron,11,FALSE)</f>
        <v>1.4140979689366791</v>
      </c>
      <c r="BV1320">
        <f>VLOOKUP(Table1[[#This Row],[Reference]],metron,12,FALSE)</f>
        <v>1.0666666666666671</v>
      </c>
    </row>
    <row r="1321" spans="1:74" hidden="1" x14ac:dyDescent="0.45">
      <c r="A1321" t="s">
        <v>5413</v>
      </c>
      <c r="B1321">
        <v>1425178800</v>
      </c>
      <c r="C1321" s="3" t="s">
        <v>1467</v>
      </c>
      <c r="D1321" t="s">
        <v>65</v>
      </c>
      <c r="E1321" t="s">
        <v>66</v>
      </c>
      <c r="F1321" t="s">
        <v>93</v>
      </c>
      <c r="G1321" t="s">
        <v>611</v>
      </c>
      <c r="H1321" t="s">
        <v>66</v>
      </c>
      <c r="I1321">
        <f>MROUND(Table1[[#This Row],[Prob_H]]*100,2)/100</f>
        <v>0.4</v>
      </c>
      <c r="J1321">
        <f>1/Table1[[#This Row],[odds_ft_home_team_win]]-Table1[[#This Row],[Margin/3]]</f>
        <v>0.39971293943551195</v>
      </c>
      <c r="K1321">
        <f>1/Table1[[#This Row],[odds_ft_draw]]-Table1[[#This Row],[Margin/3]]</f>
        <v>0.31455219853706612</v>
      </c>
      <c r="L1321">
        <f>1/Table1[[#This Row],[odds_ft_away_team_win]]-Table1[[#This Row],[Margin/3]]</f>
        <v>0.28573486202742193</v>
      </c>
      <c r="M1321">
        <v>8</v>
      </c>
      <c r="N1321">
        <v>1.69</v>
      </c>
      <c r="O1321">
        <v>1</v>
      </c>
      <c r="P1321">
        <v>1.53</v>
      </c>
      <c r="Q1321">
        <v>1.06</v>
      </c>
      <c r="R1321" t="str" cm="1">
        <f t="array" ref="R1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1">
        <v>0</v>
      </c>
      <c r="T1321">
        <v>3</v>
      </c>
      <c r="U1321">
        <v>3</v>
      </c>
      <c r="V1321">
        <v>1</v>
      </c>
      <c r="W1321">
        <v>0</v>
      </c>
      <c r="X1321">
        <v>1</v>
      </c>
      <c r="Z1321" t="s">
        <v>1468</v>
      </c>
      <c r="AA1321">
        <v>3</v>
      </c>
      <c r="AB1321">
        <v>4</v>
      </c>
      <c r="AC1321">
        <v>2</v>
      </c>
      <c r="AD1321">
        <v>0</v>
      </c>
      <c r="AE1321">
        <v>1</v>
      </c>
      <c r="AF1321">
        <v>0</v>
      </c>
      <c r="AG1321">
        <v>0</v>
      </c>
      <c r="AH1321">
        <v>2</v>
      </c>
      <c r="AI1321">
        <v>1</v>
      </c>
      <c r="AJ1321">
        <v>0</v>
      </c>
      <c r="AK1321">
        <v>8</v>
      </c>
      <c r="AL1321">
        <v>5</v>
      </c>
      <c r="AM1321">
        <v>6</v>
      </c>
      <c r="AN1321">
        <v>3</v>
      </c>
      <c r="AO1321">
        <v>2</v>
      </c>
      <c r="AP1321">
        <v>2</v>
      </c>
      <c r="AQ1321">
        <v>14</v>
      </c>
      <c r="AR1321">
        <v>11</v>
      </c>
      <c r="AS1321">
        <v>52</v>
      </c>
      <c r="AT1321">
        <v>48</v>
      </c>
      <c r="AU1321">
        <v>0</v>
      </c>
      <c r="AV1321">
        <v>0</v>
      </c>
      <c r="AW1321">
        <v>1.94</v>
      </c>
      <c r="AX1321">
        <v>51</v>
      </c>
      <c r="AY1321">
        <v>64</v>
      </c>
      <c r="AZ1321">
        <v>36</v>
      </c>
      <c r="BA1321">
        <v>12</v>
      </c>
      <c r="BB1321">
        <v>4</v>
      </c>
      <c r="BC1321">
        <v>20</v>
      </c>
      <c r="BD1321">
        <v>64</v>
      </c>
      <c r="BE1321">
        <v>27</v>
      </c>
      <c r="BF1321">
        <v>67</v>
      </c>
      <c r="BG1321">
        <v>11.89</v>
      </c>
      <c r="BH1321">
        <v>4.8099999999999996</v>
      </c>
      <c r="BI1321">
        <v>2.44</v>
      </c>
      <c r="BJ1321">
        <v>3.08</v>
      </c>
      <c r="BK1321">
        <v>3.38</v>
      </c>
      <c r="BL1321">
        <f>1/Table1[[#This Row],[odds_ft_home_team_win]]+1/Table1[[#This Row],[odds_ft_draw]]+1/Table1[[#This Row],[odds_ft_away_team_win]]-1</f>
        <v>3.0369378414775605E-2</v>
      </c>
      <c r="BM1321">
        <f>Table1[[#This Row],[Margin]]/3</f>
        <v>1.0123126138258534E-2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 t="s">
        <v>95</v>
      </c>
      <c r="BU1321">
        <f>VLOOKUP(Table1[[#This Row],[Reference]],metron,11,FALSE)</f>
        <v>1.344038264434575</v>
      </c>
      <c r="BV1321">
        <f>VLOOKUP(Table1[[#This Row],[Reference]],metron,12,FALSE)</f>
        <v>1.1515772691037469</v>
      </c>
    </row>
    <row r="1322" spans="1:74" hidden="1" x14ac:dyDescent="0.45">
      <c r="A1322" t="s">
        <v>5413</v>
      </c>
      <c r="B1322">
        <v>1425232800</v>
      </c>
      <c r="C1322" s="3" t="s">
        <v>1469</v>
      </c>
      <c r="D1322" t="s">
        <v>65</v>
      </c>
      <c r="E1322" t="s">
        <v>66</v>
      </c>
      <c r="F1322" t="s">
        <v>97</v>
      </c>
      <c r="G1322" t="s">
        <v>77</v>
      </c>
      <c r="H1322" t="s">
        <v>66</v>
      </c>
      <c r="I1322">
        <f>MROUND(Table1[[#This Row],[Prob_H]]*100,2)/100</f>
        <v>0.4</v>
      </c>
      <c r="J1322">
        <f>1/Table1[[#This Row],[odds_ft_home_team_win]]-Table1[[#This Row],[Margin/3]]</f>
        <v>0.39001322751322748</v>
      </c>
      <c r="K1322">
        <f>1/Table1[[#This Row],[odds_ft_draw]]-Table1[[#This Row],[Margin/3]]</f>
        <v>0.3074735449735449</v>
      </c>
      <c r="L1322">
        <f>1/Table1[[#This Row],[odds_ft_away_team_win]]-Table1[[#This Row],[Margin/3]]</f>
        <v>0.30251322751322746</v>
      </c>
      <c r="M1322">
        <v>8</v>
      </c>
      <c r="N1322">
        <v>1.93</v>
      </c>
      <c r="O1322">
        <v>1.08</v>
      </c>
      <c r="P1322">
        <v>2</v>
      </c>
      <c r="Q1322">
        <v>1</v>
      </c>
      <c r="R1322" t="str" cm="1">
        <f t="array" ref="R1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77</v>
      </c>
      <c r="AA1322">
        <v>7</v>
      </c>
      <c r="AB1322">
        <v>3</v>
      </c>
      <c r="AC1322">
        <v>3</v>
      </c>
      <c r="AD1322">
        <v>0</v>
      </c>
      <c r="AE1322">
        <v>1</v>
      </c>
      <c r="AF1322">
        <v>0</v>
      </c>
      <c r="AG1322">
        <v>2</v>
      </c>
      <c r="AH1322">
        <v>1</v>
      </c>
      <c r="AI1322">
        <v>1</v>
      </c>
      <c r="AJ1322">
        <v>0</v>
      </c>
      <c r="AK1322">
        <v>17</v>
      </c>
      <c r="AL1322">
        <v>9</v>
      </c>
      <c r="AM1322">
        <v>7</v>
      </c>
      <c r="AN1322">
        <v>4</v>
      </c>
      <c r="AO1322">
        <v>10</v>
      </c>
      <c r="AP1322">
        <v>5</v>
      </c>
      <c r="AQ1322">
        <v>16</v>
      </c>
      <c r="AR1322">
        <v>10</v>
      </c>
      <c r="AS1322">
        <v>49</v>
      </c>
      <c r="AT1322">
        <v>51</v>
      </c>
      <c r="AU1322">
        <v>0</v>
      </c>
      <c r="AV1322">
        <v>0</v>
      </c>
      <c r="AW1322">
        <v>2.02</v>
      </c>
      <c r="AX1322">
        <v>53</v>
      </c>
      <c r="AY1322">
        <v>61</v>
      </c>
      <c r="AZ1322">
        <v>45</v>
      </c>
      <c r="BA1322">
        <v>22</v>
      </c>
      <c r="BB1322">
        <v>4</v>
      </c>
      <c r="BC1322">
        <v>33</v>
      </c>
      <c r="BD1322">
        <v>65</v>
      </c>
      <c r="BE1322">
        <v>34</v>
      </c>
      <c r="BF1322">
        <v>57</v>
      </c>
      <c r="BG1322">
        <v>10.85</v>
      </c>
      <c r="BH1322">
        <v>4.42</v>
      </c>
      <c r="BI1322">
        <v>2.5</v>
      </c>
      <c r="BJ1322">
        <v>3.15</v>
      </c>
      <c r="BK1322">
        <v>3.2</v>
      </c>
      <c r="BL1322">
        <f>1/Table1[[#This Row],[odds_ft_home_team_win]]+1/Table1[[#This Row],[odds_ft_draw]]+1/Table1[[#This Row],[odds_ft_away_team_win]]-1</f>
        <v>2.9960317460317576E-2</v>
      </c>
      <c r="BM1322">
        <f>Table1[[#This Row],[Margin]]/3</f>
        <v>9.9867724867725247E-3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 t="s">
        <v>100</v>
      </c>
      <c r="BU1322">
        <f>VLOOKUP(Table1[[#This Row],[Reference]],metron,11,FALSE)</f>
        <v>1.344038264434575</v>
      </c>
      <c r="BV1322">
        <f>VLOOKUP(Table1[[#This Row],[Reference]],metron,12,FALSE)</f>
        <v>1.1515772691037469</v>
      </c>
    </row>
    <row r="1323" spans="1:74" hidden="1" x14ac:dyDescent="0.45">
      <c r="A1323" t="s">
        <v>5413</v>
      </c>
      <c r="B1323">
        <v>1425250800</v>
      </c>
      <c r="C1323" s="3" t="s">
        <v>1470</v>
      </c>
      <c r="D1323" t="s">
        <v>65</v>
      </c>
      <c r="E1323" t="s">
        <v>66</v>
      </c>
      <c r="F1323" t="s">
        <v>98</v>
      </c>
      <c r="G1323" t="s">
        <v>85</v>
      </c>
      <c r="H1323" t="s">
        <v>66</v>
      </c>
      <c r="I1323">
        <f>MROUND(Table1[[#This Row],[Prob_H]]*100,2)/100</f>
        <v>0.4</v>
      </c>
      <c r="J1323">
        <f>1/Table1[[#This Row],[odds_ft_home_team_win]]-Table1[[#This Row],[Margin/3]]</f>
        <v>0.39313125740769805</v>
      </c>
      <c r="K1323">
        <f>1/Table1[[#This Row],[odds_ft_draw]]-Table1[[#This Row],[Margin/3]]</f>
        <v>0.30736576841640256</v>
      </c>
      <c r="L1323">
        <f>1/Table1[[#This Row],[odds_ft_away_team_win]]-Table1[[#This Row],[Margin/3]]</f>
        <v>0.29950297417589938</v>
      </c>
      <c r="M1323">
        <v>8</v>
      </c>
      <c r="N1323">
        <v>1.25</v>
      </c>
      <c r="O1323">
        <v>0.93</v>
      </c>
      <c r="P1323">
        <v>1.37</v>
      </c>
      <c r="Q1323">
        <v>1</v>
      </c>
      <c r="R1323" t="str" cm="1">
        <f t="array" ref="R1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3">
        <v>3</v>
      </c>
      <c r="T1323">
        <v>0</v>
      </c>
      <c r="U1323">
        <v>3</v>
      </c>
      <c r="V1323">
        <v>1</v>
      </c>
      <c r="W1323">
        <v>1</v>
      </c>
      <c r="X1323">
        <v>0</v>
      </c>
      <c r="Y1323" t="s">
        <v>1471</v>
      </c>
      <c r="AA1323">
        <v>6</v>
      </c>
      <c r="AB1323">
        <v>6</v>
      </c>
      <c r="AC1323">
        <v>3</v>
      </c>
      <c r="AD1323">
        <v>0</v>
      </c>
      <c r="AE1323">
        <v>5</v>
      </c>
      <c r="AF1323">
        <v>1</v>
      </c>
      <c r="AG1323">
        <v>2</v>
      </c>
      <c r="AH1323">
        <v>1</v>
      </c>
      <c r="AI1323">
        <v>2</v>
      </c>
      <c r="AJ1323">
        <v>4</v>
      </c>
      <c r="AK1323">
        <v>7</v>
      </c>
      <c r="AL1323">
        <v>6</v>
      </c>
      <c r="AM1323">
        <v>4</v>
      </c>
      <c r="AN1323">
        <v>2</v>
      </c>
      <c r="AO1323">
        <v>3</v>
      </c>
      <c r="AP1323">
        <v>4</v>
      </c>
      <c r="AQ1323">
        <v>7</v>
      </c>
      <c r="AR1323">
        <v>20</v>
      </c>
      <c r="AS1323">
        <v>51</v>
      </c>
      <c r="AT1323">
        <v>49</v>
      </c>
      <c r="AU1323">
        <v>0</v>
      </c>
      <c r="AV1323">
        <v>0</v>
      </c>
      <c r="AW1323">
        <v>2.06</v>
      </c>
      <c r="AX1323">
        <v>35</v>
      </c>
      <c r="AY1323">
        <v>50</v>
      </c>
      <c r="AZ1323">
        <v>35</v>
      </c>
      <c r="BA1323">
        <v>19</v>
      </c>
      <c r="BB1323">
        <v>16</v>
      </c>
      <c r="BC1323">
        <v>16</v>
      </c>
      <c r="BD1323">
        <v>54</v>
      </c>
      <c r="BE1323">
        <v>34</v>
      </c>
      <c r="BF1323">
        <v>69</v>
      </c>
      <c r="BG1323">
        <v>9.67</v>
      </c>
      <c r="BH1323">
        <v>5.03</v>
      </c>
      <c r="BI1323">
        <v>2.48</v>
      </c>
      <c r="BJ1323">
        <v>3.15</v>
      </c>
      <c r="BK1323">
        <v>3.23</v>
      </c>
      <c r="BL1323">
        <f>1/Table1[[#This Row],[odds_ft_home_team_win]]+1/Table1[[#This Row],[odds_ft_draw]]+1/Table1[[#This Row],[odds_ft_away_team_win]]-1</f>
        <v>3.0283647131744695E-2</v>
      </c>
      <c r="BM1323">
        <f>Table1[[#This Row],[Margin]]/3</f>
        <v>1.0094549043914899E-2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 t="s">
        <v>128</v>
      </c>
      <c r="BU1323">
        <f>VLOOKUP(Table1[[#This Row],[Reference]],metron,11,FALSE)</f>
        <v>1.344038264434575</v>
      </c>
      <c r="BV1323">
        <f>VLOOKUP(Table1[[#This Row],[Reference]],metron,12,FALSE)</f>
        <v>1.1515772691037469</v>
      </c>
    </row>
    <row r="1324" spans="1:74" hidden="1" x14ac:dyDescent="0.45">
      <c r="A1324" t="s">
        <v>5412</v>
      </c>
      <c r="B1324">
        <v>1442017800</v>
      </c>
      <c r="C1324" s="3" t="s">
        <v>1749</v>
      </c>
      <c r="D1324" t="s">
        <v>65</v>
      </c>
      <c r="E1324" t="s">
        <v>66</v>
      </c>
      <c r="F1324" t="s">
        <v>80</v>
      </c>
      <c r="G1324" t="s">
        <v>78</v>
      </c>
      <c r="H1324" t="s">
        <v>66</v>
      </c>
      <c r="I1324">
        <f>MROUND(Table1[[#This Row],[Prob_H]]*100,2)/100</f>
        <v>0.42</v>
      </c>
      <c r="J1324">
        <f>1/Table1[[#This Row],[odds_ft_home_team_win]]-Table1[[#This Row],[Margin/3]]</f>
        <v>0.41724806255698704</v>
      </c>
      <c r="K1324">
        <f>1/Table1[[#This Row],[odds_ft_draw]]-Table1[[#This Row],[Margin/3]]</f>
        <v>0.28229529602527309</v>
      </c>
      <c r="L1324">
        <f>1/Table1[[#This Row],[odds_ft_away_team_win]]-Table1[[#This Row],[Margin/3]]</f>
        <v>0.30045664141773976</v>
      </c>
      <c r="M1324">
        <v>8</v>
      </c>
      <c r="N1324">
        <v>1</v>
      </c>
      <c r="O1324">
        <v>1.5</v>
      </c>
      <c r="P1324">
        <v>1.65</v>
      </c>
      <c r="Q1324">
        <v>1.44</v>
      </c>
      <c r="R1324" t="str" cm="1">
        <f t="array" ref="R1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1</v>
      </c>
      <c r="Z1324">
        <v>23</v>
      </c>
      <c r="AA1324">
        <v>9</v>
      </c>
      <c r="AB1324">
        <v>3</v>
      </c>
      <c r="AC1324">
        <v>2</v>
      </c>
      <c r="AD1324">
        <v>1</v>
      </c>
      <c r="AE1324">
        <v>2</v>
      </c>
      <c r="AF1324">
        <v>0</v>
      </c>
      <c r="AG1324">
        <v>1</v>
      </c>
      <c r="AH1324">
        <v>2</v>
      </c>
      <c r="AI1324">
        <v>2</v>
      </c>
      <c r="AJ1324">
        <v>0</v>
      </c>
      <c r="AK1324">
        <v>13</v>
      </c>
      <c r="AL1324">
        <v>5</v>
      </c>
      <c r="AM1324">
        <v>6</v>
      </c>
      <c r="AN1324">
        <v>2</v>
      </c>
      <c r="AO1324">
        <v>7</v>
      </c>
      <c r="AP1324">
        <v>3</v>
      </c>
      <c r="AQ1324">
        <v>20</v>
      </c>
      <c r="AR1324">
        <v>17</v>
      </c>
      <c r="AS1324">
        <v>55</v>
      </c>
      <c r="AT1324">
        <v>45</v>
      </c>
      <c r="AU1324">
        <v>0</v>
      </c>
      <c r="AV1324">
        <v>0</v>
      </c>
      <c r="AW1324">
        <v>3.25</v>
      </c>
      <c r="AX1324">
        <v>63</v>
      </c>
      <c r="AY1324">
        <v>88</v>
      </c>
      <c r="AZ1324">
        <v>75</v>
      </c>
      <c r="BA1324">
        <v>29</v>
      </c>
      <c r="BB1324">
        <v>17</v>
      </c>
      <c r="BC1324">
        <v>88</v>
      </c>
      <c r="BD1324">
        <v>88</v>
      </c>
      <c r="BE1324">
        <v>29</v>
      </c>
      <c r="BF1324">
        <v>88</v>
      </c>
      <c r="BG1324">
        <v>6.92</v>
      </c>
      <c r="BH1324">
        <v>4.33</v>
      </c>
      <c r="BI1324">
        <v>2.34</v>
      </c>
      <c r="BJ1324">
        <v>3.42</v>
      </c>
      <c r="BK1324">
        <v>3.22</v>
      </c>
      <c r="BL1324">
        <f>1/Table1[[#This Row],[odds_ft_home_team_win]]+1/Table1[[#This Row],[odds_ft_draw]]+1/Table1[[#This Row],[odds_ft_away_team_win]]-1</f>
        <v>3.0307094380320976E-2</v>
      </c>
      <c r="BM1324">
        <f>Table1[[#This Row],[Margin]]/3</f>
        <v>1.0102364793440325E-2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83</v>
      </c>
      <c r="BU1324">
        <f>VLOOKUP(Table1[[#This Row],[Reference]],metron,11,FALSE)</f>
        <v>1.396960958296362</v>
      </c>
      <c r="BV1324">
        <f>VLOOKUP(Table1[[#This Row],[Reference]],metron,12,FALSE)</f>
        <v>1.091503992901508</v>
      </c>
    </row>
    <row r="1325" spans="1:74" hidden="1" x14ac:dyDescent="0.45">
      <c r="A1325" t="s">
        <v>5412</v>
      </c>
      <c r="B1325">
        <v>1442025000</v>
      </c>
      <c r="C1325" s="3" t="s">
        <v>1750</v>
      </c>
      <c r="D1325" t="s">
        <v>65</v>
      </c>
      <c r="E1325" t="s">
        <v>66</v>
      </c>
      <c r="F1325" t="s">
        <v>72</v>
      </c>
      <c r="G1325" t="s">
        <v>98</v>
      </c>
      <c r="H1325" t="s">
        <v>66</v>
      </c>
      <c r="I1325">
        <f>MROUND(Table1[[#This Row],[Prob_H]]*100,2)/100</f>
        <v>0.46</v>
      </c>
      <c r="J1325">
        <f>1/Table1[[#This Row],[odds_ft_home_team_win]]-Table1[[#This Row],[Margin/3]]</f>
        <v>0.45709837310439355</v>
      </c>
      <c r="K1325">
        <f>1/Table1[[#This Row],[odds_ft_draw]]-Table1[[#This Row],[Margin/3]]</f>
        <v>0.28135384298259847</v>
      </c>
      <c r="L1325">
        <f>1/Table1[[#This Row],[odds_ft_away_team_win]]-Table1[[#This Row],[Margin/3]]</f>
        <v>0.26154778391300793</v>
      </c>
      <c r="M1325">
        <v>8</v>
      </c>
      <c r="N1325">
        <v>0</v>
      </c>
      <c r="O1325">
        <v>0.25</v>
      </c>
      <c r="P1325">
        <v>0.76</v>
      </c>
      <c r="Q1325">
        <v>1.22</v>
      </c>
      <c r="R1325" t="str" cm="1">
        <f t="array" ref="R1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5">
        <v>2</v>
      </c>
      <c r="T1325">
        <v>1</v>
      </c>
      <c r="U1325">
        <v>3</v>
      </c>
      <c r="V1325">
        <v>2</v>
      </c>
      <c r="W1325">
        <v>1</v>
      </c>
      <c r="X1325">
        <v>1</v>
      </c>
      <c r="Y1325" t="s">
        <v>1751</v>
      </c>
      <c r="Z1325">
        <v>35</v>
      </c>
      <c r="AA1325">
        <v>5</v>
      </c>
      <c r="AB1325">
        <v>7</v>
      </c>
      <c r="AC1325">
        <v>4</v>
      </c>
      <c r="AD1325">
        <v>0</v>
      </c>
      <c r="AE1325">
        <v>3</v>
      </c>
      <c r="AF1325">
        <v>0</v>
      </c>
      <c r="AG1325">
        <v>1</v>
      </c>
      <c r="AH1325">
        <v>3</v>
      </c>
      <c r="AI1325">
        <v>1</v>
      </c>
      <c r="AJ1325">
        <v>2</v>
      </c>
      <c r="AK1325">
        <v>8</v>
      </c>
      <c r="AL1325">
        <v>11</v>
      </c>
      <c r="AM1325">
        <v>6</v>
      </c>
      <c r="AN1325">
        <v>4</v>
      </c>
      <c r="AO1325">
        <v>2</v>
      </c>
      <c r="AP1325">
        <v>7</v>
      </c>
      <c r="AQ1325">
        <v>11</v>
      </c>
      <c r="AR1325">
        <v>10</v>
      </c>
      <c r="AS1325">
        <v>43</v>
      </c>
      <c r="AT1325">
        <v>57</v>
      </c>
      <c r="AU1325">
        <v>0</v>
      </c>
      <c r="AV1325">
        <v>0</v>
      </c>
      <c r="AW1325">
        <v>3.04</v>
      </c>
      <c r="AX1325">
        <v>75</v>
      </c>
      <c r="AY1325">
        <v>88</v>
      </c>
      <c r="AZ1325">
        <v>75</v>
      </c>
      <c r="BA1325">
        <v>42</v>
      </c>
      <c r="BB1325">
        <v>0</v>
      </c>
      <c r="BC1325">
        <v>25</v>
      </c>
      <c r="BD1325">
        <v>54</v>
      </c>
      <c r="BE1325">
        <v>88</v>
      </c>
      <c r="BF1325">
        <v>88</v>
      </c>
      <c r="BG1325">
        <v>12.42</v>
      </c>
      <c r="BH1325">
        <v>4.67</v>
      </c>
      <c r="BI1325">
        <v>2.14</v>
      </c>
      <c r="BJ1325">
        <v>3.43</v>
      </c>
      <c r="BK1325">
        <v>3.68</v>
      </c>
      <c r="BL1325">
        <f>1/Table1[[#This Row],[odds_ft_home_team_win]]+1/Table1[[#This Row],[odds_ft_draw]]+1/Table1[[#This Row],[odds_ft_away_team_win]]-1</f>
        <v>3.0574039565324007E-2</v>
      </c>
      <c r="BM1325">
        <f>Table1[[#This Row],[Margin]]/3</f>
        <v>1.0191346521774669E-2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75</v>
      </c>
      <c r="BU1325">
        <f>VLOOKUP(Table1[[#This Row],[Reference]],metron,11,FALSE)</f>
        <v>1.4888836329233679</v>
      </c>
      <c r="BV1325">
        <f>VLOOKUP(Table1[[#This Row],[Reference]],metron,12,FALSE)</f>
        <v>1.0516792809839171</v>
      </c>
    </row>
    <row r="1326" spans="1:74" hidden="1" x14ac:dyDescent="0.45">
      <c r="A1326" t="s">
        <v>5412</v>
      </c>
      <c r="B1326">
        <v>1442095200</v>
      </c>
      <c r="C1326" s="3" t="s">
        <v>1752</v>
      </c>
      <c r="D1326" t="s">
        <v>65</v>
      </c>
      <c r="E1326" t="s">
        <v>66</v>
      </c>
      <c r="F1326" t="s">
        <v>86</v>
      </c>
      <c r="G1326" t="s">
        <v>68</v>
      </c>
      <c r="H1326" t="s">
        <v>66</v>
      </c>
      <c r="I1326">
        <f>MROUND(Table1[[#This Row],[Prob_H]]*100,2)/100</f>
        <v>0.4</v>
      </c>
      <c r="J1326">
        <f>1/Table1[[#This Row],[odds_ft_home_team_win]]-Table1[[#This Row],[Margin/3]]</f>
        <v>0.40833701672413564</v>
      </c>
      <c r="K1326">
        <f>1/Table1[[#This Row],[odds_ft_draw]]-Table1[[#This Row],[Margin/3]]</f>
        <v>0.2781114129234773</v>
      </c>
      <c r="L1326">
        <f>1/Table1[[#This Row],[odds_ft_away_team_win]]-Table1[[#This Row],[Margin/3]]</f>
        <v>0.31355157035238718</v>
      </c>
      <c r="M1326">
        <v>8</v>
      </c>
      <c r="N1326">
        <v>2</v>
      </c>
      <c r="O1326">
        <v>1</v>
      </c>
      <c r="P1326">
        <v>1.62</v>
      </c>
      <c r="Q1326">
        <v>1.48</v>
      </c>
      <c r="R1326" t="str" cm="1">
        <f t="array" ref="R1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6">
        <v>0</v>
      </c>
      <c r="T1326">
        <v>1</v>
      </c>
      <c r="U1326">
        <v>1</v>
      </c>
      <c r="V1326">
        <v>1</v>
      </c>
      <c r="W1326">
        <v>0</v>
      </c>
      <c r="X1326">
        <v>1</v>
      </c>
      <c r="Z1326">
        <v>28</v>
      </c>
      <c r="AA1326">
        <v>0</v>
      </c>
      <c r="AB1326">
        <v>8</v>
      </c>
      <c r="AC1326">
        <v>5</v>
      </c>
      <c r="AD1326">
        <v>2</v>
      </c>
      <c r="AE1326">
        <v>2</v>
      </c>
      <c r="AF1326">
        <v>1</v>
      </c>
      <c r="AG1326">
        <v>4</v>
      </c>
      <c r="AH1326">
        <v>3</v>
      </c>
      <c r="AI1326">
        <v>1</v>
      </c>
      <c r="AJ1326">
        <v>2</v>
      </c>
      <c r="AK1326">
        <v>11</v>
      </c>
      <c r="AL1326">
        <v>11</v>
      </c>
      <c r="AM1326">
        <v>3</v>
      </c>
      <c r="AN1326">
        <v>8</v>
      </c>
      <c r="AO1326">
        <v>8</v>
      </c>
      <c r="AP1326">
        <v>3</v>
      </c>
      <c r="AQ1326">
        <v>17</v>
      </c>
      <c r="AR1326">
        <v>14</v>
      </c>
      <c r="AS1326">
        <v>36</v>
      </c>
      <c r="AT1326">
        <v>64</v>
      </c>
      <c r="AU1326">
        <v>0</v>
      </c>
      <c r="AV1326">
        <v>0</v>
      </c>
      <c r="AW1326">
        <v>3.17</v>
      </c>
      <c r="AX1326">
        <v>67</v>
      </c>
      <c r="AY1326">
        <v>84</v>
      </c>
      <c r="AZ1326">
        <v>84</v>
      </c>
      <c r="BA1326">
        <v>50</v>
      </c>
      <c r="BB1326">
        <v>0</v>
      </c>
      <c r="BC1326">
        <v>50</v>
      </c>
      <c r="BD1326">
        <v>67</v>
      </c>
      <c r="BE1326">
        <v>67</v>
      </c>
      <c r="BF1326">
        <v>100</v>
      </c>
      <c r="BG1326">
        <v>12</v>
      </c>
      <c r="BH1326">
        <v>5</v>
      </c>
      <c r="BI1326">
        <v>2.39</v>
      </c>
      <c r="BJ1326">
        <v>3.47</v>
      </c>
      <c r="BK1326">
        <v>3.09</v>
      </c>
      <c r="BL1326">
        <f>1/Table1[[#This Row],[odds_ft_home_team_win]]+1/Table1[[#This Row],[odds_ft_draw]]+1/Table1[[#This Row],[odds_ft_away_team_win]]-1</f>
        <v>3.0219075350605529E-2</v>
      </c>
      <c r="BM1326">
        <f>Table1[[#This Row],[Margin]]/3</f>
        <v>1.0073025116868509E-2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 t="s">
        <v>113</v>
      </c>
      <c r="BU1326">
        <f>VLOOKUP(Table1[[#This Row],[Reference]],metron,11,FALSE)</f>
        <v>1.344038264434575</v>
      </c>
      <c r="BV1326">
        <f>VLOOKUP(Table1[[#This Row],[Reference]],metron,12,FALSE)</f>
        <v>1.1515772691037469</v>
      </c>
    </row>
    <row r="1327" spans="1:74" hidden="1" x14ac:dyDescent="0.45">
      <c r="A1327" t="s">
        <v>5412</v>
      </c>
      <c r="B1327">
        <v>1442102400</v>
      </c>
      <c r="C1327" s="3" t="s">
        <v>1753</v>
      </c>
      <c r="D1327" t="s">
        <v>65</v>
      </c>
      <c r="E1327" t="s">
        <v>66</v>
      </c>
      <c r="F1327" t="s">
        <v>85</v>
      </c>
      <c r="G1327" t="s">
        <v>77</v>
      </c>
      <c r="H1327" t="s">
        <v>66</v>
      </c>
      <c r="I1327">
        <f>MROUND(Table1[[#This Row],[Prob_H]]*100,2)/100</f>
        <v>0.44</v>
      </c>
      <c r="J1327">
        <f>1/Table1[[#This Row],[odds_ft_home_team_win]]-Table1[[#This Row],[Margin/3]]</f>
        <v>0.44422631631933956</v>
      </c>
      <c r="K1327">
        <f>1/Table1[[#This Row],[odds_ft_draw]]-Table1[[#This Row],[Margin/3]]</f>
        <v>0.2803785361924897</v>
      </c>
      <c r="L1327">
        <f>1/Table1[[#This Row],[odds_ft_away_team_win]]-Table1[[#This Row],[Margin/3]]</f>
        <v>0.27539514748817073</v>
      </c>
      <c r="M1327">
        <v>8</v>
      </c>
      <c r="N1327">
        <v>2</v>
      </c>
      <c r="O1327">
        <v>1</v>
      </c>
      <c r="P1327">
        <v>2.0499999999999998</v>
      </c>
      <c r="Q1327">
        <v>1.24</v>
      </c>
      <c r="R1327" t="str" cm="1">
        <f t="array" ref="R1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27">
        <v>1</v>
      </c>
      <c r="T1327">
        <v>1</v>
      </c>
      <c r="U1327">
        <v>2</v>
      </c>
      <c r="V1327">
        <v>1</v>
      </c>
      <c r="W1327">
        <v>0</v>
      </c>
      <c r="X1327">
        <v>1</v>
      </c>
      <c r="Y1327">
        <v>72</v>
      </c>
      <c r="Z1327">
        <v>7</v>
      </c>
      <c r="AA1327">
        <v>8</v>
      </c>
      <c r="AB1327">
        <v>3</v>
      </c>
      <c r="AC1327">
        <v>2</v>
      </c>
      <c r="AD1327">
        <v>0</v>
      </c>
      <c r="AE1327">
        <v>2</v>
      </c>
      <c r="AF1327">
        <v>0</v>
      </c>
      <c r="AG1327">
        <v>0</v>
      </c>
      <c r="AH1327">
        <v>2</v>
      </c>
      <c r="AI1327">
        <v>2</v>
      </c>
      <c r="AJ1327">
        <v>0</v>
      </c>
      <c r="AK1327">
        <v>9</v>
      </c>
      <c r="AL1327">
        <v>7</v>
      </c>
      <c r="AM1327">
        <v>3</v>
      </c>
      <c r="AN1327">
        <v>0</v>
      </c>
      <c r="AO1327">
        <v>6</v>
      </c>
      <c r="AP1327">
        <v>7</v>
      </c>
      <c r="AQ1327">
        <v>12</v>
      </c>
      <c r="AR1327">
        <v>9</v>
      </c>
      <c r="AS1327">
        <v>66</v>
      </c>
      <c r="AT1327">
        <v>34</v>
      </c>
      <c r="AU1327">
        <v>0</v>
      </c>
      <c r="AV1327">
        <v>0</v>
      </c>
      <c r="AW1327">
        <v>3.92</v>
      </c>
      <c r="AX1327">
        <v>84</v>
      </c>
      <c r="AY1327">
        <v>84</v>
      </c>
      <c r="AZ1327">
        <v>59</v>
      </c>
      <c r="BA1327">
        <v>42</v>
      </c>
      <c r="BB1327">
        <v>42</v>
      </c>
      <c r="BC1327">
        <v>59</v>
      </c>
      <c r="BD1327">
        <v>59</v>
      </c>
      <c r="BE1327">
        <v>67</v>
      </c>
      <c r="BF1327">
        <v>100</v>
      </c>
      <c r="BG1327">
        <v>10.5</v>
      </c>
      <c r="BH1327">
        <v>6</v>
      </c>
      <c r="BI1327">
        <v>2.2000000000000002</v>
      </c>
      <c r="BJ1327">
        <v>3.44</v>
      </c>
      <c r="BK1327">
        <v>3.5</v>
      </c>
      <c r="BL1327">
        <f>1/Table1[[#This Row],[odds_ft_home_team_win]]+1/Table1[[#This Row],[odds_ft_draw]]+1/Table1[[#This Row],[odds_ft_away_team_win]]-1</f>
        <v>3.0957414678344897E-2</v>
      </c>
      <c r="BM1327">
        <f>Table1[[#This Row],[Margin]]/3</f>
        <v>1.0319138226114966E-2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 t="s">
        <v>1684</v>
      </c>
      <c r="BU1327">
        <f>VLOOKUP(Table1[[#This Row],[Reference]],metron,11,FALSE)</f>
        <v>1.4140979689366791</v>
      </c>
      <c r="BV1327">
        <f>VLOOKUP(Table1[[#This Row],[Reference]],metron,12,FALSE)</f>
        <v>1.0666666666666671</v>
      </c>
    </row>
    <row r="1328" spans="1:74" hidden="1" x14ac:dyDescent="0.45">
      <c r="A1328" t="s">
        <v>5412</v>
      </c>
      <c r="B1328">
        <v>1442106360</v>
      </c>
      <c r="C1328" s="3" t="s">
        <v>1754</v>
      </c>
      <c r="D1328" t="s">
        <v>65</v>
      </c>
      <c r="E1328" t="s">
        <v>66</v>
      </c>
      <c r="F1328" t="s">
        <v>103</v>
      </c>
      <c r="G1328" t="s">
        <v>97</v>
      </c>
      <c r="H1328" t="s">
        <v>66</v>
      </c>
      <c r="I1328">
        <f>MROUND(Table1[[#This Row],[Prob_H]]*100,2)/100</f>
        <v>0.4</v>
      </c>
      <c r="J1328">
        <f>1/Table1[[#This Row],[odds_ft_home_team_win]]-Table1[[#This Row],[Margin/3]]</f>
        <v>0.39621244698468822</v>
      </c>
      <c r="K1328">
        <f>1/Table1[[#This Row],[odds_ft_draw]]-Table1[[#This Row],[Margin/3]]</f>
        <v>0.27624133323343608</v>
      </c>
      <c r="L1328">
        <f>1/Table1[[#This Row],[odds_ft_away_team_win]]-Table1[[#This Row],[Margin/3]]</f>
        <v>0.32754621978187565</v>
      </c>
      <c r="M1328">
        <v>8</v>
      </c>
      <c r="N1328">
        <v>1</v>
      </c>
      <c r="O1328">
        <v>2</v>
      </c>
      <c r="P1328">
        <v>2</v>
      </c>
      <c r="Q1328">
        <v>1.47</v>
      </c>
      <c r="R1328" t="str" cm="1">
        <f t="array" ref="R1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28">
        <v>3</v>
      </c>
      <c r="T1328">
        <v>4</v>
      </c>
      <c r="U1328">
        <v>7</v>
      </c>
      <c r="V1328">
        <v>4</v>
      </c>
      <c r="W1328">
        <v>3</v>
      </c>
      <c r="X1328">
        <v>1</v>
      </c>
      <c r="Y1328" t="s">
        <v>1755</v>
      </c>
      <c r="Z1328" t="s">
        <v>1756</v>
      </c>
      <c r="AA1328">
        <v>16</v>
      </c>
      <c r="AB1328">
        <v>4</v>
      </c>
      <c r="AC1328">
        <v>2</v>
      </c>
      <c r="AD1328">
        <v>0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2</v>
      </c>
      <c r="AK1328">
        <v>16</v>
      </c>
      <c r="AL1328">
        <v>12</v>
      </c>
      <c r="AM1328">
        <v>7</v>
      </c>
      <c r="AN1328">
        <v>7</v>
      </c>
      <c r="AO1328">
        <v>9</v>
      </c>
      <c r="AP1328">
        <v>5</v>
      </c>
      <c r="AQ1328">
        <v>9</v>
      </c>
      <c r="AR1328">
        <v>16</v>
      </c>
      <c r="AS1328">
        <v>46</v>
      </c>
      <c r="AT1328">
        <v>54</v>
      </c>
      <c r="AU1328">
        <v>0</v>
      </c>
      <c r="AV1328">
        <v>0</v>
      </c>
      <c r="AW1328">
        <v>2.21</v>
      </c>
      <c r="AX1328">
        <v>54</v>
      </c>
      <c r="AY1328">
        <v>67</v>
      </c>
      <c r="AZ1328">
        <v>54</v>
      </c>
      <c r="BA1328">
        <v>0</v>
      </c>
      <c r="BB1328">
        <v>0</v>
      </c>
      <c r="BC1328">
        <v>17</v>
      </c>
      <c r="BD1328">
        <v>100</v>
      </c>
      <c r="BE1328">
        <v>38</v>
      </c>
      <c r="BF1328">
        <v>67</v>
      </c>
      <c r="BG1328">
        <v>10.58</v>
      </c>
      <c r="BH1328">
        <v>4.67</v>
      </c>
      <c r="BI1328">
        <v>2.46</v>
      </c>
      <c r="BJ1328">
        <v>3.49</v>
      </c>
      <c r="BK1328">
        <v>2.96</v>
      </c>
      <c r="BL1328">
        <f>1/Table1[[#This Row],[odds_ft_home_team_win]]+1/Table1[[#This Row],[odds_ft_draw]]+1/Table1[[#This Row],[odds_ft_away_team_win]]-1</f>
        <v>3.087485416788649E-2</v>
      </c>
      <c r="BM1328">
        <f>Table1[[#This Row],[Margin]]/3</f>
        <v>1.0291618055962163E-2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 t="s">
        <v>118</v>
      </c>
      <c r="BU1328">
        <f>VLOOKUP(Table1[[#This Row],[Reference]],metron,11,FALSE)</f>
        <v>1.344038264434575</v>
      </c>
      <c r="BV1328">
        <f>VLOOKUP(Table1[[#This Row],[Reference]],metron,12,FALSE)</f>
        <v>1.1515772691037469</v>
      </c>
    </row>
    <row r="1329" spans="1:74" hidden="1" x14ac:dyDescent="0.45">
      <c r="A1329" t="s">
        <v>5412</v>
      </c>
      <c r="B1329">
        <v>1442107800</v>
      </c>
      <c r="C1329" s="3" t="s">
        <v>1757</v>
      </c>
      <c r="D1329" t="s">
        <v>65</v>
      </c>
      <c r="E1329" t="s">
        <v>66</v>
      </c>
      <c r="F1329" t="s">
        <v>93</v>
      </c>
      <c r="G1329" t="s">
        <v>1643</v>
      </c>
      <c r="H1329" t="s">
        <v>66</v>
      </c>
      <c r="I1329">
        <f>MROUND(Table1[[#This Row],[Prob_H]]*100,2)/100</f>
        <v>0.52</v>
      </c>
      <c r="J1329">
        <f>1/Table1[[#This Row],[odds_ft_home_team_win]]-Table1[[#This Row],[Margin/3]]</f>
        <v>0.51357039229316714</v>
      </c>
      <c r="K1329">
        <f>1/Table1[[#This Row],[odds_ft_draw]]-Table1[[#This Row],[Margin/3]]</f>
        <v>0.27170032371415387</v>
      </c>
      <c r="L1329">
        <f>1/Table1[[#This Row],[odds_ft_away_team_win]]-Table1[[#This Row],[Margin/3]]</f>
        <v>0.2147292839926789</v>
      </c>
      <c r="M1329">
        <v>8</v>
      </c>
      <c r="N1329">
        <v>0.75</v>
      </c>
      <c r="O1329">
        <v>1</v>
      </c>
      <c r="P1329">
        <v>0.71</v>
      </c>
      <c r="Q1329">
        <v>0.41</v>
      </c>
      <c r="R1329" t="str" cm="1">
        <f t="array" ref="R1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29">
        <v>3</v>
      </c>
      <c r="T1329">
        <v>2</v>
      </c>
      <c r="U1329">
        <v>5</v>
      </c>
      <c r="V1329">
        <v>2</v>
      </c>
      <c r="W1329">
        <v>2</v>
      </c>
      <c r="X1329">
        <v>0</v>
      </c>
      <c r="Y1329" t="s">
        <v>1758</v>
      </c>
      <c r="Z1329" t="s">
        <v>1759</v>
      </c>
      <c r="AA1329">
        <v>3</v>
      </c>
      <c r="AB1329">
        <v>5</v>
      </c>
      <c r="AC1329">
        <v>5</v>
      </c>
      <c r="AD1329">
        <v>0</v>
      </c>
      <c r="AE1329">
        <v>5</v>
      </c>
      <c r="AF1329">
        <v>1</v>
      </c>
      <c r="AG1329">
        <v>1</v>
      </c>
      <c r="AH1329">
        <v>4</v>
      </c>
      <c r="AI1329">
        <v>1</v>
      </c>
      <c r="AJ1329">
        <v>5</v>
      </c>
      <c r="AK1329">
        <v>9</v>
      </c>
      <c r="AL1329">
        <v>10</v>
      </c>
      <c r="AM1329">
        <v>6</v>
      </c>
      <c r="AN1329">
        <v>4</v>
      </c>
      <c r="AO1329">
        <v>3</v>
      </c>
      <c r="AP1329">
        <v>6</v>
      </c>
      <c r="AQ1329">
        <v>15</v>
      </c>
      <c r="AR1329">
        <v>14</v>
      </c>
      <c r="AS1329">
        <v>45</v>
      </c>
      <c r="AT1329">
        <v>55</v>
      </c>
      <c r="AU1329">
        <v>0</v>
      </c>
      <c r="AV1329">
        <v>0</v>
      </c>
      <c r="AW1329">
        <v>2.88</v>
      </c>
      <c r="AX1329">
        <v>42</v>
      </c>
      <c r="AY1329">
        <v>100</v>
      </c>
      <c r="AZ1329">
        <v>71</v>
      </c>
      <c r="BA1329">
        <v>17</v>
      </c>
      <c r="BB1329">
        <v>0</v>
      </c>
      <c r="BC1329">
        <v>38</v>
      </c>
      <c r="BD1329">
        <v>100</v>
      </c>
      <c r="BE1329">
        <v>34</v>
      </c>
      <c r="BF1329">
        <v>100</v>
      </c>
      <c r="BG1329">
        <v>10.75</v>
      </c>
      <c r="BH1329">
        <v>4.92</v>
      </c>
      <c r="BI1329">
        <v>1.91</v>
      </c>
      <c r="BJ1329">
        <v>3.55</v>
      </c>
      <c r="BK1329">
        <v>4.45</v>
      </c>
      <c r="BL1329">
        <f>1/Table1[[#This Row],[odds_ft_home_team_win]]+1/Table1[[#This Row],[odds_ft_draw]]+1/Table1[[#This Row],[odds_ft_away_team_win]]-1</f>
        <v>2.9969451392749757E-2</v>
      </c>
      <c r="BM1329">
        <f>Table1[[#This Row],[Margin]]/3</f>
        <v>9.9898171309165864E-3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 t="s">
        <v>95</v>
      </c>
      <c r="BU1329">
        <f>VLOOKUP(Table1[[#This Row],[Reference]],metron,11,FALSE)</f>
        <v>1.625948039373891</v>
      </c>
      <c r="BV1329">
        <f>VLOOKUP(Table1[[#This Row],[Reference]],metron,12,FALSE)</f>
        <v>0.97079231886396644</v>
      </c>
    </row>
    <row r="1330" spans="1:74" hidden="1" x14ac:dyDescent="0.45">
      <c r="A1330" t="s">
        <v>5412</v>
      </c>
      <c r="B1330">
        <v>1442109600</v>
      </c>
      <c r="C1330" s="3" t="s">
        <v>1760</v>
      </c>
      <c r="D1330" t="s">
        <v>65</v>
      </c>
      <c r="E1330" t="s">
        <v>66</v>
      </c>
      <c r="F1330" t="s">
        <v>67</v>
      </c>
      <c r="G1330" t="s">
        <v>81</v>
      </c>
      <c r="H1330" t="s">
        <v>66</v>
      </c>
      <c r="I1330">
        <f>MROUND(Table1[[#This Row],[Prob_H]]*100,2)/100</f>
        <v>0.34</v>
      </c>
      <c r="J1330">
        <f>1/Table1[[#This Row],[odds_ft_home_team_win]]-Table1[[#This Row],[Margin/3]]</f>
        <v>0.33359109931197156</v>
      </c>
      <c r="K1330">
        <f>1/Table1[[#This Row],[odds_ft_draw]]-Table1[[#This Row],[Margin/3]]</f>
        <v>0.27323460660829274</v>
      </c>
      <c r="L1330">
        <f>1/Table1[[#This Row],[odds_ft_away_team_win]]-Table1[[#This Row],[Margin/3]]</f>
        <v>0.3931742940797357</v>
      </c>
      <c r="M1330">
        <v>8</v>
      </c>
      <c r="N1330">
        <v>3</v>
      </c>
      <c r="O1330">
        <v>2.25</v>
      </c>
      <c r="P1330">
        <v>1.56</v>
      </c>
      <c r="Q1330">
        <v>1.2</v>
      </c>
      <c r="R1330" t="str" cm="1">
        <f t="array" ref="R1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0">
        <v>6</v>
      </c>
      <c r="T1330">
        <v>2</v>
      </c>
      <c r="U1330">
        <v>8</v>
      </c>
      <c r="V1330">
        <v>4</v>
      </c>
      <c r="W1330">
        <v>3</v>
      </c>
      <c r="X1330">
        <v>1</v>
      </c>
      <c r="Y1330" t="s">
        <v>1761</v>
      </c>
      <c r="Z1330" t="s">
        <v>1762</v>
      </c>
      <c r="AA1330">
        <v>-1</v>
      </c>
      <c r="AB1330">
        <v>-1</v>
      </c>
      <c r="AC1330">
        <v>3</v>
      </c>
      <c r="AD1330">
        <v>0</v>
      </c>
      <c r="AE1330">
        <v>1</v>
      </c>
      <c r="AF1330">
        <v>0</v>
      </c>
      <c r="AG1330">
        <v>0</v>
      </c>
      <c r="AH1330">
        <v>3</v>
      </c>
      <c r="AI1330">
        <v>0</v>
      </c>
      <c r="AJ1330">
        <v>1</v>
      </c>
      <c r="AK1330">
        <v>-1</v>
      </c>
      <c r="AL1330">
        <v>-1</v>
      </c>
      <c r="AM1330">
        <v>-1</v>
      </c>
      <c r="AN1330">
        <v>-1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0</v>
      </c>
      <c r="AV1330">
        <v>0</v>
      </c>
      <c r="AW1330">
        <v>3.79</v>
      </c>
      <c r="AX1330">
        <v>88</v>
      </c>
      <c r="AY1330">
        <v>100</v>
      </c>
      <c r="AZ1330">
        <v>88</v>
      </c>
      <c r="BA1330">
        <v>54</v>
      </c>
      <c r="BB1330">
        <v>13</v>
      </c>
      <c r="BC1330">
        <v>46</v>
      </c>
      <c r="BD1330">
        <v>100</v>
      </c>
      <c r="BE1330">
        <v>71</v>
      </c>
      <c r="BF1330">
        <v>100</v>
      </c>
      <c r="BG1330">
        <v>13.75</v>
      </c>
      <c r="BH1330">
        <v>3.42</v>
      </c>
      <c r="BI1330">
        <v>2.91</v>
      </c>
      <c r="BJ1330">
        <v>3.53</v>
      </c>
      <c r="BK1330">
        <v>2.48</v>
      </c>
      <c r="BL1330">
        <f>1/Table1[[#This Row],[odds_ft_home_team_win]]+1/Table1[[#This Row],[odds_ft_draw]]+1/Table1[[#This Row],[odds_ft_away_team_win]]-1</f>
        <v>3.0154537115631763E-2</v>
      </c>
      <c r="BM1330">
        <f>Table1[[#This Row],[Margin]]/3</f>
        <v>1.0051512371877255E-2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 t="s">
        <v>70</v>
      </c>
      <c r="BU1330">
        <f>VLOOKUP(Table1[[#This Row],[Reference]],metron,11,FALSE)</f>
        <v>1.228921489601805</v>
      </c>
      <c r="BV1330">
        <f>VLOOKUP(Table1[[#This Row],[Reference]],metron,12,FALSE)</f>
        <v>1.2940512655166849</v>
      </c>
    </row>
    <row r="1331" spans="1:74" hidden="1" x14ac:dyDescent="0.45">
      <c r="A1331" t="s">
        <v>5412</v>
      </c>
      <c r="B1331">
        <v>1442163600</v>
      </c>
      <c r="C1331" s="3" t="s">
        <v>1763</v>
      </c>
      <c r="D1331" t="s">
        <v>65</v>
      </c>
      <c r="E1331" t="s">
        <v>66</v>
      </c>
      <c r="F1331" t="s">
        <v>94</v>
      </c>
      <c r="G1331" t="s">
        <v>611</v>
      </c>
      <c r="H1331" t="s">
        <v>66</v>
      </c>
      <c r="I1331">
        <f>MROUND(Table1[[#This Row],[Prob_H]]*100,2)/100</f>
        <v>0.48</v>
      </c>
      <c r="J1331">
        <f>1/Table1[[#This Row],[odds_ft_home_team_win]]-Table1[[#This Row],[Margin/3]]</f>
        <v>0.48246560979768605</v>
      </c>
      <c r="K1331">
        <f>1/Table1[[#This Row],[odds_ft_draw]]-Table1[[#This Row],[Margin/3]]</f>
        <v>0.26382737509898835</v>
      </c>
      <c r="L1331">
        <f>1/Table1[[#This Row],[odds_ft_away_team_win]]-Table1[[#This Row],[Margin/3]]</f>
        <v>0.25370701510332566</v>
      </c>
      <c r="M1331">
        <v>8</v>
      </c>
      <c r="N1331">
        <v>3</v>
      </c>
      <c r="O1331">
        <v>1</v>
      </c>
      <c r="P1331">
        <v>2</v>
      </c>
      <c r="Q1331">
        <v>0.83</v>
      </c>
      <c r="R1331" t="str" cm="1">
        <f t="array" ref="R1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1">
        <v>3</v>
      </c>
      <c r="T1331">
        <v>0</v>
      </c>
      <c r="U1331">
        <v>3</v>
      </c>
      <c r="V1331">
        <v>3</v>
      </c>
      <c r="W1331">
        <v>3</v>
      </c>
      <c r="X1331">
        <v>0</v>
      </c>
      <c r="Y1331" t="s">
        <v>1764</v>
      </c>
      <c r="AA1331">
        <v>5</v>
      </c>
      <c r="AB1331">
        <v>4</v>
      </c>
      <c r="AC1331">
        <v>1</v>
      </c>
      <c r="AD1331">
        <v>0</v>
      </c>
      <c r="AE1331">
        <v>4</v>
      </c>
      <c r="AF1331">
        <v>0</v>
      </c>
      <c r="AG1331">
        <v>1</v>
      </c>
      <c r="AH1331">
        <v>0</v>
      </c>
      <c r="AI1331">
        <v>3</v>
      </c>
      <c r="AJ1331">
        <v>1</v>
      </c>
      <c r="AK1331">
        <v>12</v>
      </c>
      <c r="AL1331">
        <v>10</v>
      </c>
      <c r="AM1331">
        <v>3</v>
      </c>
      <c r="AN1331">
        <v>5</v>
      </c>
      <c r="AO1331">
        <v>9</v>
      </c>
      <c r="AP1331">
        <v>5</v>
      </c>
      <c r="AQ1331">
        <v>17</v>
      </c>
      <c r="AR1331">
        <v>12</v>
      </c>
      <c r="AS1331">
        <v>55</v>
      </c>
      <c r="AT1331">
        <v>45</v>
      </c>
      <c r="AU1331">
        <v>0</v>
      </c>
      <c r="AV1331">
        <v>0</v>
      </c>
      <c r="AW1331">
        <v>3.83</v>
      </c>
      <c r="AX1331">
        <v>50</v>
      </c>
      <c r="AY1331">
        <v>100</v>
      </c>
      <c r="AZ1331">
        <v>84</v>
      </c>
      <c r="BA1331">
        <v>67</v>
      </c>
      <c r="BB1331">
        <v>33</v>
      </c>
      <c r="BC1331">
        <v>50</v>
      </c>
      <c r="BD1331">
        <v>84</v>
      </c>
      <c r="BE1331">
        <v>67</v>
      </c>
      <c r="BF1331">
        <v>84</v>
      </c>
      <c r="BG1331">
        <v>10.33</v>
      </c>
      <c r="BH1331">
        <v>5</v>
      </c>
      <c r="BI1331">
        <v>2.0299999999999998</v>
      </c>
      <c r="BJ1331">
        <v>3.65</v>
      </c>
      <c r="BK1331">
        <v>3.79</v>
      </c>
      <c r="BL1331">
        <f>1/Table1[[#This Row],[odds_ft_home_team_win]]+1/Table1[[#This Row],[odds_ft_draw]]+1/Table1[[#This Row],[odds_ft_away_team_win]]-1</f>
        <v>3.0435682922212992E-2</v>
      </c>
      <c r="BM1331">
        <f>Table1[[#This Row],[Margin]]/3</f>
        <v>1.0145227640737664E-2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 t="s">
        <v>124</v>
      </c>
      <c r="BU1331">
        <f>VLOOKUP(Table1[[#This Row],[Reference]],metron,11,FALSE)</f>
        <v>1.510877192982456</v>
      </c>
      <c r="BV1331">
        <f>VLOOKUP(Table1[[#This Row],[Reference]],metron,12,FALSE)</f>
        <v>1.0163157894736841</v>
      </c>
    </row>
    <row r="1332" spans="1:74" hidden="1" x14ac:dyDescent="0.45">
      <c r="A1332" t="s">
        <v>5412</v>
      </c>
      <c r="B1332">
        <v>1442181600</v>
      </c>
      <c r="C1332" s="3" t="s">
        <v>1765</v>
      </c>
      <c r="D1332" t="s">
        <v>65</v>
      </c>
      <c r="E1332" t="s">
        <v>66</v>
      </c>
      <c r="F1332" t="s">
        <v>73</v>
      </c>
      <c r="G1332" t="s">
        <v>88</v>
      </c>
      <c r="H1332" t="s">
        <v>66</v>
      </c>
      <c r="I1332">
        <f>MROUND(Table1[[#This Row],[Prob_H]]*100,2)/100</f>
        <v>0.4</v>
      </c>
      <c r="J1332">
        <f>1/Table1[[#This Row],[odds_ft_home_team_win]]-Table1[[#This Row],[Margin/3]]</f>
        <v>0.39640844201581366</v>
      </c>
      <c r="K1332">
        <f>1/Table1[[#This Row],[odds_ft_draw]]-Table1[[#This Row],[Margin/3]]</f>
        <v>0.27239025268137795</v>
      </c>
      <c r="L1332">
        <f>1/Table1[[#This Row],[odds_ft_away_team_win]]-Table1[[#This Row],[Margin/3]]</f>
        <v>0.33120130530280828</v>
      </c>
      <c r="M1332">
        <v>8</v>
      </c>
      <c r="N1332">
        <v>3</v>
      </c>
      <c r="O1332">
        <v>1.33</v>
      </c>
      <c r="P1332">
        <v>2</v>
      </c>
      <c r="Q1332">
        <v>1.44</v>
      </c>
      <c r="R1332" t="str" cm="1">
        <f t="array" ref="R1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Z1332">
        <v>53</v>
      </c>
      <c r="AA1332">
        <v>6</v>
      </c>
      <c r="AB1332">
        <v>4</v>
      </c>
      <c r="AC1332">
        <v>2</v>
      </c>
      <c r="AD1332">
        <v>0</v>
      </c>
      <c r="AE1332">
        <v>2</v>
      </c>
      <c r="AF1332">
        <v>0</v>
      </c>
      <c r="AG1332">
        <v>1</v>
      </c>
      <c r="AH1332">
        <v>1</v>
      </c>
      <c r="AI1332">
        <v>1</v>
      </c>
      <c r="AJ1332">
        <v>1</v>
      </c>
      <c r="AK1332">
        <v>9</v>
      </c>
      <c r="AL1332">
        <v>12</v>
      </c>
      <c r="AM1332">
        <v>3</v>
      </c>
      <c r="AN1332">
        <v>6</v>
      </c>
      <c r="AO1332">
        <v>6</v>
      </c>
      <c r="AP1332">
        <v>6</v>
      </c>
      <c r="AQ1332">
        <v>25</v>
      </c>
      <c r="AR1332">
        <v>10</v>
      </c>
      <c r="AS1332">
        <v>53</v>
      </c>
      <c r="AT1332">
        <v>47</v>
      </c>
      <c r="AU1332">
        <v>0</v>
      </c>
      <c r="AV1332">
        <v>0</v>
      </c>
      <c r="AW1332">
        <v>3.46</v>
      </c>
      <c r="AX1332">
        <v>88</v>
      </c>
      <c r="AY1332">
        <v>88</v>
      </c>
      <c r="AZ1332">
        <v>71</v>
      </c>
      <c r="BA1332">
        <v>38</v>
      </c>
      <c r="BB1332">
        <v>38</v>
      </c>
      <c r="BC1332">
        <v>54</v>
      </c>
      <c r="BD1332">
        <v>84</v>
      </c>
      <c r="BE1332">
        <v>71</v>
      </c>
      <c r="BF1332">
        <v>88</v>
      </c>
      <c r="BG1332">
        <v>6.67</v>
      </c>
      <c r="BH1332">
        <v>5.42</v>
      </c>
      <c r="BI1332">
        <v>2.46</v>
      </c>
      <c r="BJ1332">
        <v>3.54</v>
      </c>
      <c r="BK1332">
        <v>2.93</v>
      </c>
      <c r="BL1332">
        <f>1/Table1[[#This Row],[odds_ft_home_team_win]]+1/Table1[[#This Row],[odds_ft_draw]]+1/Table1[[#This Row],[odds_ft_away_team_win]]-1</f>
        <v>3.028686907451017E-2</v>
      </c>
      <c r="BM1332">
        <f>Table1[[#This Row],[Margin]]/3</f>
        <v>1.0095623024836723E-2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 t="s">
        <v>1292</v>
      </c>
      <c r="BU1332">
        <f>VLOOKUP(Table1[[#This Row],[Reference]],metron,11,FALSE)</f>
        <v>1.344038264434575</v>
      </c>
      <c r="BV1332">
        <f>VLOOKUP(Table1[[#This Row],[Reference]],metron,12,FALSE)</f>
        <v>1.1515772691037469</v>
      </c>
    </row>
    <row r="1333" spans="1:74" hidden="1" x14ac:dyDescent="0.45">
      <c r="A1333" t="s">
        <v>5411</v>
      </c>
      <c r="B1333">
        <v>1456543800</v>
      </c>
      <c r="C1333" s="3" t="s">
        <v>2036</v>
      </c>
      <c r="D1333" t="s">
        <v>65</v>
      </c>
      <c r="E1333" t="s">
        <v>66</v>
      </c>
      <c r="F1333" t="s">
        <v>611</v>
      </c>
      <c r="G1333" t="s">
        <v>94</v>
      </c>
      <c r="H1333" t="s">
        <v>66</v>
      </c>
      <c r="I1333">
        <f>MROUND(Table1[[#This Row],[Prob_H]]*100,2)/100</f>
        <v>0.34</v>
      </c>
      <c r="J1333">
        <f>1/Table1[[#This Row],[odds_ft_home_team_win]]-Table1[[#This Row],[Margin/3]]</f>
        <v>0.34987743836879825</v>
      </c>
      <c r="K1333">
        <f>1/Table1[[#This Row],[odds_ft_draw]]-Table1[[#This Row],[Margin/3]]</f>
        <v>0.28130957176446603</v>
      </c>
      <c r="L1333">
        <f>1/Table1[[#This Row],[odds_ft_away_team_win]]-Table1[[#This Row],[Margin/3]]</f>
        <v>0.36881298986673566</v>
      </c>
      <c r="M1333">
        <v>8</v>
      </c>
      <c r="N1333">
        <v>1.62</v>
      </c>
      <c r="O1333">
        <v>1.4</v>
      </c>
      <c r="P1333">
        <v>1.61</v>
      </c>
      <c r="Q1333">
        <v>1.3</v>
      </c>
      <c r="R1333" t="str" cm="1">
        <f t="array" ref="R1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AA1333">
        <v>6</v>
      </c>
      <c r="AB1333">
        <v>5</v>
      </c>
      <c r="AC1333">
        <v>2</v>
      </c>
      <c r="AD1333">
        <v>0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15</v>
      </c>
      <c r="AL1333">
        <v>7</v>
      </c>
      <c r="AM1333">
        <v>10</v>
      </c>
      <c r="AN1333">
        <v>2</v>
      </c>
      <c r="AO1333">
        <v>5</v>
      </c>
      <c r="AP1333">
        <v>5</v>
      </c>
      <c r="AQ1333">
        <v>9</v>
      </c>
      <c r="AR1333">
        <v>6</v>
      </c>
      <c r="AS1333">
        <v>46</v>
      </c>
      <c r="AT1333">
        <v>54</v>
      </c>
      <c r="AU1333">
        <v>0</v>
      </c>
      <c r="AV1333">
        <v>0</v>
      </c>
      <c r="AW1333">
        <v>3.14</v>
      </c>
      <c r="AX1333">
        <v>71</v>
      </c>
      <c r="AY1333">
        <v>86</v>
      </c>
      <c r="AZ1333">
        <v>71</v>
      </c>
      <c r="BA1333">
        <v>36</v>
      </c>
      <c r="BB1333">
        <v>14</v>
      </c>
      <c r="BC1333">
        <v>47</v>
      </c>
      <c r="BD1333">
        <v>86</v>
      </c>
      <c r="BE1333">
        <v>43</v>
      </c>
      <c r="BF1333">
        <v>82</v>
      </c>
      <c r="BG1333">
        <v>9.06</v>
      </c>
      <c r="BH1333">
        <v>5.1100000000000003</v>
      </c>
      <c r="BI1333">
        <v>2.79</v>
      </c>
      <c r="BJ1333">
        <v>3.45</v>
      </c>
      <c r="BK1333">
        <v>2.65</v>
      </c>
      <c r="BL1333">
        <f>1/Table1[[#This Row],[odds_ft_home_team_win]]+1/Table1[[#This Row],[odds_ft_draw]]+1/Table1[[#This Row],[odds_ft_away_team_win]]-1</f>
        <v>2.5636502097906355E-2</v>
      </c>
      <c r="BM1333">
        <f>Table1[[#This Row],[Margin]]/3</f>
        <v>8.545500699302119E-3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 t="s">
        <v>614</v>
      </c>
      <c r="BU1333">
        <f>VLOOKUP(Table1[[#This Row],[Reference]],metron,11,FALSE)</f>
        <v>1.228921489601805</v>
      </c>
      <c r="BV1333">
        <f>VLOOKUP(Table1[[#This Row],[Reference]],metron,12,FALSE)</f>
        <v>1.2940512655166849</v>
      </c>
    </row>
    <row r="1334" spans="1:74" hidden="1" x14ac:dyDescent="0.45">
      <c r="A1334" t="s">
        <v>5411</v>
      </c>
      <c r="B1334">
        <v>1456614000</v>
      </c>
      <c r="C1334" s="3" t="s">
        <v>2037</v>
      </c>
      <c r="D1334" t="s">
        <v>65</v>
      </c>
      <c r="E1334" t="s">
        <v>66</v>
      </c>
      <c r="F1334" t="s">
        <v>77</v>
      </c>
      <c r="G1334" t="s">
        <v>85</v>
      </c>
      <c r="H1334" t="s">
        <v>66</v>
      </c>
      <c r="I1334">
        <f>MROUND(Table1[[#This Row],[Prob_H]]*100,2)/100</f>
        <v>0.38</v>
      </c>
      <c r="J1334">
        <f>1/Table1[[#This Row],[odds_ft_home_team_win]]-Table1[[#This Row],[Margin/3]]</f>
        <v>0.37617251897744158</v>
      </c>
      <c r="K1334">
        <f>1/Table1[[#This Row],[odds_ft_draw]]-Table1[[#This Row],[Margin/3]]</f>
        <v>0.27891345620113744</v>
      </c>
      <c r="L1334">
        <f>1/Table1[[#This Row],[odds_ft_away_team_win]]-Table1[[#This Row],[Margin/3]]</f>
        <v>0.34491402482142097</v>
      </c>
      <c r="M1334">
        <v>8</v>
      </c>
      <c r="N1334">
        <v>1.33</v>
      </c>
      <c r="O1334">
        <v>1.08</v>
      </c>
      <c r="P1334">
        <v>1.24</v>
      </c>
      <c r="Q1334">
        <v>1.3</v>
      </c>
      <c r="R1334" t="str" cm="1">
        <f t="array" ref="R1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4">
        <v>4</v>
      </c>
      <c r="T1334">
        <v>0</v>
      </c>
      <c r="U1334">
        <v>4</v>
      </c>
      <c r="V1334">
        <v>3</v>
      </c>
      <c r="W1334">
        <v>3</v>
      </c>
      <c r="X1334">
        <v>0</v>
      </c>
      <c r="Y1334" t="s">
        <v>2038</v>
      </c>
      <c r="AA1334">
        <v>5</v>
      </c>
      <c r="AB1334">
        <v>7</v>
      </c>
      <c r="AC1334">
        <v>5</v>
      </c>
      <c r="AD1334">
        <v>1</v>
      </c>
      <c r="AE1334">
        <v>6</v>
      </c>
      <c r="AF1334">
        <v>0</v>
      </c>
      <c r="AG1334">
        <v>3</v>
      </c>
      <c r="AH1334">
        <v>3</v>
      </c>
      <c r="AI1334">
        <v>3</v>
      </c>
      <c r="AJ1334">
        <v>3</v>
      </c>
      <c r="AK1334">
        <v>9</v>
      </c>
      <c r="AL1334">
        <v>12</v>
      </c>
      <c r="AM1334">
        <v>3</v>
      </c>
      <c r="AN1334">
        <v>10</v>
      </c>
      <c r="AO1334">
        <v>6</v>
      </c>
      <c r="AP1334">
        <v>2</v>
      </c>
      <c r="AQ1334">
        <v>15</v>
      </c>
      <c r="AR1334">
        <v>14</v>
      </c>
      <c r="AS1334">
        <v>46</v>
      </c>
      <c r="AT1334">
        <v>54</v>
      </c>
      <c r="AU1334">
        <v>0</v>
      </c>
      <c r="AV1334">
        <v>0</v>
      </c>
      <c r="AW1334">
        <v>3.13</v>
      </c>
      <c r="AX1334">
        <v>79</v>
      </c>
      <c r="AY1334">
        <v>100</v>
      </c>
      <c r="AZ1334">
        <v>75</v>
      </c>
      <c r="BA1334">
        <v>33</v>
      </c>
      <c r="BB1334">
        <v>4</v>
      </c>
      <c r="BC1334">
        <v>55</v>
      </c>
      <c r="BD1334">
        <v>88</v>
      </c>
      <c r="BE1334">
        <v>46</v>
      </c>
      <c r="BF1334">
        <v>92</v>
      </c>
      <c r="BG1334">
        <v>10.28</v>
      </c>
      <c r="BH1334">
        <v>5.17</v>
      </c>
      <c r="BI1334">
        <v>2.6</v>
      </c>
      <c r="BJ1334">
        <v>3.48</v>
      </c>
      <c r="BK1334">
        <v>2.83</v>
      </c>
      <c r="BL1334">
        <f>1/Table1[[#This Row],[odds_ft_home_team_win]]+1/Table1[[#This Row],[odds_ft_draw]]+1/Table1[[#This Row],[odds_ft_away_team_win]]-1</f>
        <v>2.5328596913829049E-2</v>
      </c>
      <c r="BM1334">
        <f>Table1[[#This Row],[Margin]]/3</f>
        <v>8.4428656379430169E-3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79</v>
      </c>
      <c r="BU1334">
        <f>VLOOKUP(Table1[[#This Row],[Reference]],metron,11,FALSE)</f>
        <v>1.330562659846547</v>
      </c>
      <c r="BV1334">
        <f>VLOOKUP(Table1[[#This Row],[Reference]],metron,12,FALSE)</f>
        <v>1.1595268542199491</v>
      </c>
    </row>
    <row r="1335" spans="1:74" hidden="1" x14ac:dyDescent="0.45">
      <c r="A1335" t="s">
        <v>5411</v>
      </c>
      <c r="B1335">
        <v>1456621200</v>
      </c>
      <c r="C1335" s="3" t="s">
        <v>2039</v>
      </c>
      <c r="D1335" t="s">
        <v>65</v>
      </c>
      <c r="E1335" t="s">
        <v>66</v>
      </c>
      <c r="F1335" t="s">
        <v>68</v>
      </c>
      <c r="G1335" t="s">
        <v>86</v>
      </c>
      <c r="H1335" t="s">
        <v>66</v>
      </c>
      <c r="I1335">
        <f>MROUND(Table1[[#This Row],[Prob_H]]*100,2)/100</f>
        <v>0.54</v>
      </c>
      <c r="J1335">
        <f>1/Table1[[#This Row],[odds_ft_home_team_win]]-Table1[[#This Row],[Margin/3]]</f>
        <v>0.53252917971080804</v>
      </c>
      <c r="K1335">
        <f>1/Table1[[#This Row],[odds_ft_draw]]-Table1[[#This Row],[Margin/3]]</f>
        <v>0.26671391389554233</v>
      </c>
      <c r="L1335">
        <f>1/Table1[[#This Row],[odds_ft_away_team_win]]-Table1[[#This Row],[Margin/3]]</f>
        <v>0.20075690639364965</v>
      </c>
      <c r="M1335">
        <v>8</v>
      </c>
      <c r="N1335">
        <v>1.87</v>
      </c>
      <c r="O1335">
        <v>2</v>
      </c>
      <c r="P1335">
        <v>1.76</v>
      </c>
      <c r="Q1335">
        <v>1.71</v>
      </c>
      <c r="R1335" t="str" cm="1">
        <f t="array" ref="R1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5">
        <v>4</v>
      </c>
      <c r="T1335">
        <v>1</v>
      </c>
      <c r="U1335">
        <v>5</v>
      </c>
      <c r="V1335">
        <v>0</v>
      </c>
      <c r="W1335">
        <v>0</v>
      </c>
      <c r="X1335">
        <v>0</v>
      </c>
      <c r="Y1335" t="s">
        <v>2040</v>
      </c>
      <c r="Z1335">
        <v>69</v>
      </c>
      <c r="AA1335">
        <v>2</v>
      </c>
      <c r="AB1335">
        <v>5</v>
      </c>
      <c r="AC1335">
        <v>2</v>
      </c>
      <c r="AD1335">
        <v>0</v>
      </c>
      <c r="AE1335">
        <v>3</v>
      </c>
      <c r="AF1335">
        <v>2</v>
      </c>
      <c r="AG1335">
        <v>2</v>
      </c>
      <c r="AH1335">
        <v>0</v>
      </c>
      <c r="AI1335">
        <v>1</v>
      </c>
      <c r="AJ1335">
        <v>4</v>
      </c>
      <c r="AK1335">
        <v>9</v>
      </c>
      <c r="AL1335">
        <v>7</v>
      </c>
      <c r="AM1335">
        <v>5</v>
      </c>
      <c r="AN1335">
        <v>4</v>
      </c>
      <c r="AO1335">
        <v>4</v>
      </c>
      <c r="AP1335">
        <v>3</v>
      </c>
      <c r="AQ1335">
        <v>12</v>
      </c>
      <c r="AR1335">
        <v>15</v>
      </c>
      <c r="AS1335">
        <v>56</v>
      </c>
      <c r="AT1335">
        <v>44</v>
      </c>
      <c r="AU1335">
        <v>0</v>
      </c>
      <c r="AV1335">
        <v>0</v>
      </c>
      <c r="AW1335">
        <v>3.01</v>
      </c>
      <c r="AX1335">
        <v>52</v>
      </c>
      <c r="AY1335">
        <v>87</v>
      </c>
      <c r="AZ1335">
        <v>69</v>
      </c>
      <c r="BA1335">
        <v>31</v>
      </c>
      <c r="BB1335">
        <v>14</v>
      </c>
      <c r="BC1335">
        <v>38</v>
      </c>
      <c r="BD1335">
        <v>83</v>
      </c>
      <c r="BE1335">
        <v>59</v>
      </c>
      <c r="BF1335">
        <v>80</v>
      </c>
      <c r="BG1335">
        <v>10.95</v>
      </c>
      <c r="BH1335">
        <v>6.18</v>
      </c>
      <c r="BI1335">
        <v>1.85</v>
      </c>
      <c r="BJ1335">
        <v>3.64</v>
      </c>
      <c r="BK1335">
        <v>4.79</v>
      </c>
      <c r="BL1335">
        <f>1/Table1[[#This Row],[odds_ft_home_team_win]]+1/Table1[[#This Row],[odds_ft_draw]]+1/Table1[[#This Row],[odds_ft_away_team_win]]-1</f>
        <v>2.4034082489197139E-2</v>
      </c>
      <c r="BM1335">
        <f>Table1[[#This Row],[Margin]]/3</f>
        <v>8.0113608297323804E-3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 t="s">
        <v>116</v>
      </c>
      <c r="BU1335">
        <f>VLOOKUP(Table1[[#This Row],[Reference]],metron,11,FALSE)</f>
        <v>1.684957590444867</v>
      </c>
      <c r="BV1335">
        <f>VLOOKUP(Table1[[#This Row],[Reference]],metron,12,FALSE)</f>
        <v>0.95101263631642718</v>
      </c>
    </row>
    <row r="1336" spans="1:74" hidden="1" x14ac:dyDescent="0.45">
      <c r="A1336" t="s">
        <v>5411</v>
      </c>
      <c r="B1336">
        <v>1456621200</v>
      </c>
      <c r="C1336" s="3" t="s">
        <v>2039</v>
      </c>
      <c r="D1336" t="s">
        <v>65</v>
      </c>
      <c r="E1336" t="s">
        <v>66</v>
      </c>
      <c r="F1336" t="s">
        <v>88</v>
      </c>
      <c r="G1336" t="s">
        <v>73</v>
      </c>
      <c r="H1336" t="s">
        <v>66</v>
      </c>
      <c r="I1336">
        <f>MROUND(Table1[[#This Row],[Prob_H]]*100,2)/100</f>
        <v>0.54</v>
      </c>
      <c r="J1336">
        <f>1/Table1[[#This Row],[odds_ft_home_team_win]]-Table1[[#This Row],[Margin/3]]</f>
        <v>0.5317869301943281</v>
      </c>
      <c r="K1336">
        <f>1/Table1[[#This Row],[odds_ft_draw]]-Table1[[#This Row],[Margin/3]]</f>
        <v>0.25862606879817257</v>
      </c>
      <c r="L1336">
        <f>1/Table1[[#This Row],[odds_ft_away_team_win]]-Table1[[#This Row],[Margin/3]]</f>
        <v>0.20958700100749941</v>
      </c>
      <c r="M1336">
        <v>8</v>
      </c>
      <c r="N1336">
        <v>0.67</v>
      </c>
      <c r="O1336">
        <v>0.85</v>
      </c>
      <c r="P1336">
        <v>1.06</v>
      </c>
      <c r="Q1336">
        <v>0.78</v>
      </c>
      <c r="R1336" t="str" cm="1">
        <f t="array" ref="R1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36">
        <v>1</v>
      </c>
      <c r="T1336">
        <v>1</v>
      </c>
      <c r="U1336">
        <v>2</v>
      </c>
      <c r="V1336">
        <v>1</v>
      </c>
      <c r="W1336">
        <v>0</v>
      </c>
      <c r="X1336">
        <v>1</v>
      </c>
      <c r="Y1336">
        <v>64</v>
      </c>
      <c r="Z1336">
        <v>15</v>
      </c>
      <c r="AA1336">
        <v>11</v>
      </c>
      <c r="AB1336">
        <v>1</v>
      </c>
      <c r="AC1336">
        <v>2</v>
      </c>
      <c r="AD1336">
        <v>0</v>
      </c>
      <c r="AE1336">
        <v>1</v>
      </c>
      <c r="AF1336">
        <v>1</v>
      </c>
      <c r="AG1336">
        <v>2</v>
      </c>
      <c r="AH1336">
        <v>0</v>
      </c>
      <c r="AI1336">
        <v>2</v>
      </c>
      <c r="AJ1336">
        <v>0</v>
      </c>
      <c r="AK1336">
        <v>21</v>
      </c>
      <c r="AL1336">
        <v>4</v>
      </c>
      <c r="AM1336">
        <v>9</v>
      </c>
      <c r="AN1336">
        <v>0</v>
      </c>
      <c r="AO1336">
        <v>12</v>
      </c>
      <c r="AP1336">
        <v>4</v>
      </c>
      <c r="AQ1336">
        <v>10</v>
      </c>
      <c r="AR1336">
        <v>10</v>
      </c>
      <c r="AS1336">
        <v>67</v>
      </c>
      <c r="AT1336">
        <v>33</v>
      </c>
      <c r="AU1336">
        <v>0</v>
      </c>
      <c r="AV1336">
        <v>0</v>
      </c>
      <c r="AW1336">
        <v>2.2599999999999998</v>
      </c>
      <c r="AX1336">
        <v>48</v>
      </c>
      <c r="AY1336">
        <v>61</v>
      </c>
      <c r="AZ1336">
        <v>33</v>
      </c>
      <c r="BA1336">
        <v>17</v>
      </c>
      <c r="BB1336">
        <v>13</v>
      </c>
      <c r="BC1336">
        <v>28</v>
      </c>
      <c r="BD1336">
        <v>68</v>
      </c>
      <c r="BE1336">
        <v>29</v>
      </c>
      <c r="BF1336">
        <v>69</v>
      </c>
      <c r="BG1336">
        <v>10.91</v>
      </c>
      <c r="BH1336">
        <v>4.91</v>
      </c>
      <c r="BI1336">
        <v>1.85</v>
      </c>
      <c r="BJ1336">
        <v>3.74</v>
      </c>
      <c r="BK1336">
        <v>4.58</v>
      </c>
      <c r="BL1336">
        <f>1/Table1[[#This Row],[odds_ft_home_team_win]]+1/Table1[[#This Row],[odds_ft_draw]]+1/Table1[[#This Row],[odds_ft_away_team_win]]-1</f>
        <v>2.6260831038637189E-2</v>
      </c>
      <c r="BM1336">
        <f>Table1[[#This Row],[Margin]]/3</f>
        <v>8.7536103462123958E-3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 t="s">
        <v>91</v>
      </c>
      <c r="BU1336">
        <f>VLOOKUP(Table1[[#This Row],[Reference]],metron,11,FALSE)</f>
        <v>1.684957590444867</v>
      </c>
      <c r="BV1336">
        <f>VLOOKUP(Table1[[#This Row],[Reference]],metron,12,FALSE)</f>
        <v>0.95101263631642718</v>
      </c>
    </row>
    <row r="1337" spans="1:74" hidden="1" x14ac:dyDescent="0.45">
      <c r="A1337" t="s">
        <v>5411</v>
      </c>
      <c r="B1337">
        <v>1456625160</v>
      </c>
      <c r="C1337" s="3" t="s">
        <v>2041</v>
      </c>
      <c r="D1337" t="s">
        <v>65</v>
      </c>
      <c r="E1337" t="s">
        <v>66</v>
      </c>
      <c r="F1337" t="s">
        <v>81</v>
      </c>
      <c r="G1337" t="s">
        <v>67</v>
      </c>
      <c r="H1337" t="s">
        <v>66</v>
      </c>
      <c r="I1337">
        <f>MROUND(Table1[[#This Row],[Prob_H]]*100,2)/100</f>
        <v>0.56000000000000005</v>
      </c>
      <c r="J1337">
        <f>1/Table1[[#This Row],[odds_ft_home_team_win]]-Table1[[#This Row],[Margin/3]]</f>
        <v>0.56630375936133259</v>
      </c>
      <c r="K1337">
        <f>1/Table1[[#This Row],[odds_ft_draw]]-Table1[[#This Row],[Margin/3]]</f>
        <v>0.23549355470756195</v>
      </c>
      <c r="L1337">
        <f>1/Table1[[#This Row],[odds_ft_away_team_win]]-Table1[[#This Row],[Margin/3]]</f>
        <v>0.19820268593110557</v>
      </c>
      <c r="M1337">
        <v>8</v>
      </c>
      <c r="N1337">
        <v>2.54</v>
      </c>
      <c r="O1337">
        <v>0.75</v>
      </c>
      <c r="P1337">
        <v>2.2000000000000002</v>
      </c>
      <c r="Q1337">
        <v>0.72</v>
      </c>
      <c r="R1337" t="str" cm="1">
        <f t="array" ref="R1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37">
        <v>1</v>
      </c>
      <c r="T1337">
        <v>3</v>
      </c>
      <c r="U1337">
        <v>4</v>
      </c>
      <c r="V1337">
        <v>2</v>
      </c>
      <c r="W1337">
        <v>0</v>
      </c>
      <c r="X1337">
        <v>2</v>
      </c>
      <c r="Y1337">
        <v>89</v>
      </c>
      <c r="Z1337" t="s">
        <v>2042</v>
      </c>
      <c r="AA1337">
        <v>6</v>
      </c>
      <c r="AB1337">
        <v>1</v>
      </c>
      <c r="AC1337">
        <v>2</v>
      </c>
      <c r="AD1337">
        <v>0</v>
      </c>
      <c r="AE1337">
        <v>4</v>
      </c>
      <c r="AF1337">
        <v>0</v>
      </c>
      <c r="AG1337">
        <v>1</v>
      </c>
      <c r="AH1337">
        <v>1</v>
      </c>
      <c r="AI1337">
        <v>1</v>
      </c>
      <c r="AJ1337">
        <v>3</v>
      </c>
      <c r="AK1337">
        <v>21</v>
      </c>
      <c r="AL1337">
        <v>5</v>
      </c>
      <c r="AM1337">
        <v>12</v>
      </c>
      <c r="AN1337">
        <v>2</v>
      </c>
      <c r="AO1337">
        <v>9</v>
      </c>
      <c r="AP1337">
        <v>3</v>
      </c>
      <c r="AQ1337">
        <v>13</v>
      </c>
      <c r="AR1337">
        <v>21</v>
      </c>
      <c r="AS1337">
        <v>55</v>
      </c>
      <c r="AT1337">
        <v>45</v>
      </c>
      <c r="AU1337">
        <v>0</v>
      </c>
      <c r="AV1337">
        <v>0</v>
      </c>
      <c r="AW1337">
        <v>3.23</v>
      </c>
      <c r="AX1337">
        <v>76</v>
      </c>
      <c r="AY1337">
        <v>88</v>
      </c>
      <c r="AZ1337">
        <v>76</v>
      </c>
      <c r="BA1337">
        <v>32</v>
      </c>
      <c r="BB1337">
        <v>28</v>
      </c>
      <c r="BC1337">
        <v>40</v>
      </c>
      <c r="BD1337">
        <v>80</v>
      </c>
      <c r="BE1337">
        <v>60</v>
      </c>
      <c r="BF1337">
        <v>89</v>
      </c>
      <c r="BG1337">
        <v>8.26</v>
      </c>
      <c r="BH1337">
        <v>5.71</v>
      </c>
      <c r="BI1337">
        <v>1.74</v>
      </c>
      <c r="BJ1337">
        <v>4.0999999999999996</v>
      </c>
      <c r="BK1337">
        <v>4.84</v>
      </c>
      <c r="BL1337">
        <f>1/Table1[[#This Row],[odds_ft_home_team_win]]+1/Table1[[#This Row],[odds_ft_draw]]+1/Table1[[#This Row],[odds_ft_away_team_win]]-1</f>
        <v>2.5226652950484985E-2</v>
      </c>
      <c r="BM1337">
        <f>Table1[[#This Row],[Margin]]/3</f>
        <v>8.4088843168283276E-3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 t="s">
        <v>109</v>
      </c>
      <c r="BU1337">
        <f>VLOOKUP(Table1[[#This Row],[Reference]],metron,11,FALSE)</f>
        <v>1.7546812539448771</v>
      </c>
      <c r="BV1337">
        <f>VLOOKUP(Table1[[#This Row],[Reference]],metron,12,FALSE)</f>
        <v>0.93456764148958549</v>
      </c>
    </row>
    <row r="1338" spans="1:74" hidden="1" x14ac:dyDescent="0.45">
      <c r="A1338" t="s">
        <v>5411</v>
      </c>
      <c r="B1338">
        <v>1456626600</v>
      </c>
      <c r="C1338" s="3" t="s">
        <v>2043</v>
      </c>
      <c r="D1338" t="s">
        <v>65</v>
      </c>
      <c r="E1338" t="s">
        <v>66</v>
      </c>
      <c r="F1338" t="s">
        <v>78</v>
      </c>
      <c r="G1338" t="s">
        <v>80</v>
      </c>
      <c r="H1338" t="s">
        <v>66</v>
      </c>
      <c r="I1338">
        <f>MROUND(Table1[[#This Row],[Prob_H]]*100,2)/100</f>
        <v>0.48</v>
      </c>
      <c r="J1338">
        <f>1/Table1[[#This Row],[odds_ft_home_team_win]]-Table1[[#This Row],[Margin/3]]</f>
        <v>0.48189539128642189</v>
      </c>
      <c r="K1338">
        <f>1/Table1[[#This Row],[odds_ft_draw]]-Table1[[#This Row],[Margin/3]]</f>
        <v>0.27259818925954377</v>
      </c>
      <c r="L1338">
        <f>1/Table1[[#This Row],[odds_ft_away_team_win]]-Table1[[#This Row],[Margin/3]]</f>
        <v>0.24550641945403415</v>
      </c>
      <c r="M1338">
        <v>8</v>
      </c>
      <c r="N1338">
        <v>1.0900000000000001</v>
      </c>
      <c r="O1338">
        <v>0.75</v>
      </c>
      <c r="P1338">
        <v>1.44</v>
      </c>
      <c r="Q1338">
        <v>0.76</v>
      </c>
      <c r="R1338" t="str" cm="1">
        <f t="array" ref="R1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38">
        <v>1</v>
      </c>
      <c r="T1338">
        <v>1</v>
      </c>
      <c r="U1338">
        <v>2</v>
      </c>
      <c r="V1338">
        <v>1</v>
      </c>
      <c r="W1338">
        <v>0</v>
      </c>
      <c r="X1338">
        <v>1</v>
      </c>
      <c r="Y1338">
        <v>90</v>
      </c>
      <c r="Z1338">
        <v>11</v>
      </c>
      <c r="AA1338">
        <v>11</v>
      </c>
      <c r="AB1338">
        <v>2</v>
      </c>
      <c r="AC1338">
        <v>2</v>
      </c>
      <c r="AD1338">
        <v>0</v>
      </c>
      <c r="AE1338">
        <v>4</v>
      </c>
      <c r="AF1338">
        <v>0</v>
      </c>
      <c r="AG1338">
        <v>1</v>
      </c>
      <c r="AH1338">
        <v>1</v>
      </c>
      <c r="AI1338">
        <v>1</v>
      </c>
      <c r="AJ1338">
        <v>3</v>
      </c>
      <c r="AK1338">
        <v>13</v>
      </c>
      <c r="AL1338">
        <v>10</v>
      </c>
      <c r="AM1338">
        <v>5</v>
      </c>
      <c r="AN1338">
        <v>4</v>
      </c>
      <c r="AO1338">
        <v>8</v>
      </c>
      <c r="AP1338">
        <v>6</v>
      </c>
      <c r="AQ1338">
        <v>15</v>
      </c>
      <c r="AR1338">
        <v>24</v>
      </c>
      <c r="AS1338">
        <v>59</v>
      </c>
      <c r="AT1338">
        <v>41</v>
      </c>
      <c r="AU1338">
        <v>0</v>
      </c>
      <c r="AV1338">
        <v>0</v>
      </c>
      <c r="AW1338">
        <v>2.92</v>
      </c>
      <c r="AX1338">
        <v>57</v>
      </c>
      <c r="AY1338">
        <v>79</v>
      </c>
      <c r="AZ1338">
        <v>57</v>
      </c>
      <c r="BA1338">
        <v>31</v>
      </c>
      <c r="BB1338">
        <v>13</v>
      </c>
      <c r="BC1338">
        <v>35</v>
      </c>
      <c r="BD1338">
        <v>74</v>
      </c>
      <c r="BE1338">
        <v>44</v>
      </c>
      <c r="BF1338">
        <v>75</v>
      </c>
      <c r="BG1338">
        <v>11.55</v>
      </c>
      <c r="BH1338">
        <v>3.89</v>
      </c>
      <c r="BI1338">
        <v>2.04</v>
      </c>
      <c r="BJ1338">
        <v>3.56</v>
      </c>
      <c r="BK1338">
        <v>3.94</v>
      </c>
      <c r="BL1338">
        <f>1/Table1[[#This Row],[odds_ft_home_team_win]]+1/Table1[[#This Row],[odds_ft_draw]]+1/Table1[[#This Row],[odds_ft_away_team_win]]-1</f>
        <v>2.4902061434851852E-2</v>
      </c>
      <c r="BM1338">
        <f>Table1[[#This Row],[Margin]]/3</f>
        <v>8.3006871449506168E-3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 t="s">
        <v>106</v>
      </c>
      <c r="BU1338">
        <f>VLOOKUP(Table1[[#This Row],[Reference]],metron,11,FALSE)</f>
        <v>1.510877192982456</v>
      </c>
      <c r="BV1338">
        <f>VLOOKUP(Table1[[#This Row],[Reference]],metron,12,FALSE)</f>
        <v>1.0163157894736841</v>
      </c>
    </row>
    <row r="1339" spans="1:74" hidden="1" x14ac:dyDescent="0.45">
      <c r="A1339" t="s">
        <v>5411</v>
      </c>
      <c r="B1339">
        <v>1456628400</v>
      </c>
      <c r="C1339" s="3" t="s">
        <v>2044</v>
      </c>
      <c r="D1339" t="s">
        <v>65</v>
      </c>
      <c r="E1339" t="s">
        <v>66</v>
      </c>
      <c r="F1339" t="s">
        <v>1643</v>
      </c>
      <c r="G1339" t="s">
        <v>93</v>
      </c>
      <c r="H1339" t="s">
        <v>66</v>
      </c>
      <c r="I1339">
        <f>MROUND(Table1[[#This Row],[Prob_H]]*100,2)/100</f>
        <v>0.32</v>
      </c>
      <c r="J1339">
        <f>1/Table1[[#This Row],[odds_ft_home_team_win]]-Table1[[#This Row],[Margin/3]]</f>
        <v>0.31646297928484196</v>
      </c>
      <c r="K1339">
        <f>1/Table1[[#This Row],[odds_ft_draw]]-Table1[[#This Row],[Margin/3]]</f>
        <v>0.28852355965402765</v>
      </c>
      <c r="L1339">
        <f>1/Table1[[#This Row],[odds_ft_away_team_win]]-Table1[[#This Row],[Margin/3]]</f>
        <v>0.39501346106113022</v>
      </c>
      <c r="M1339">
        <v>8</v>
      </c>
      <c r="N1339">
        <v>0.83</v>
      </c>
      <c r="O1339">
        <v>1.25</v>
      </c>
      <c r="P1339">
        <v>1.29</v>
      </c>
      <c r="Q1339">
        <v>1.1200000000000001</v>
      </c>
      <c r="R1339" t="str" cm="1">
        <f t="array" ref="R1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39">
        <v>2</v>
      </c>
      <c r="T1339">
        <v>1</v>
      </c>
      <c r="U1339">
        <v>3</v>
      </c>
      <c r="V1339">
        <v>1</v>
      </c>
      <c r="W1339">
        <v>1</v>
      </c>
      <c r="X1339">
        <v>0</v>
      </c>
      <c r="Y1339" t="s">
        <v>2045</v>
      </c>
      <c r="Z1339">
        <v>47</v>
      </c>
      <c r="AA1339">
        <v>5</v>
      </c>
      <c r="AB1339">
        <v>3</v>
      </c>
      <c r="AC1339">
        <v>1</v>
      </c>
      <c r="AD1339">
        <v>0</v>
      </c>
      <c r="AE1339">
        <v>2</v>
      </c>
      <c r="AF1339">
        <v>0</v>
      </c>
      <c r="AG1339">
        <v>0</v>
      </c>
      <c r="AH1339">
        <v>1</v>
      </c>
      <c r="AI1339">
        <v>1</v>
      </c>
      <c r="AJ1339">
        <v>1</v>
      </c>
      <c r="AK1339">
        <v>4</v>
      </c>
      <c r="AL1339">
        <v>2</v>
      </c>
      <c r="AM1339">
        <v>0</v>
      </c>
      <c r="AN1339">
        <v>0</v>
      </c>
      <c r="AO1339">
        <v>4</v>
      </c>
      <c r="AP1339">
        <v>2</v>
      </c>
      <c r="AQ1339">
        <v>18</v>
      </c>
      <c r="AR1339">
        <v>17</v>
      </c>
      <c r="AS1339">
        <v>50</v>
      </c>
      <c r="AT1339">
        <v>50</v>
      </c>
      <c r="AU1339">
        <v>0</v>
      </c>
      <c r="AV1339">
        <v>0</v>
      </c>
      <c r="AW1339">
        <v>2.46</v>
      </c>
      <c r="AX1339">
        <v>54</v>
      </c>
      <c r="AY1339">
        <v>71</v>
      </c>
      <c r="AZ1339">
        <v>46</v>
      </c>
      <c r="BA1339">
        <v>25</v>
      </c>
      <c r="BB1339">
        <v>17</v>
      </c>
      <c r="BC1339">
        <v>38</v>
      </c>
      <c r="BD1339">
        <v>63</v>
      </c>
      <c r="BE1339">
        <v>42</v>
      </c>
      <c r="BF1339">
        <v>71</v>
      </c>
      <c r="BG1339">
        <v>9.75</v>
      </c>
      <c r="BH1339">
        <v>5.33</v>
      </c>
      <c r="BI1339">
        <v>3.08</v>
      </c>
      <c r="BJ1339">
        <v>3.37</v>
      </c>
      <c r="BK1339">
        <v>2.48</v>
      </c>
      <c r="BL1339">
        <f>1/Table1[[#This Row],[odds_ft_home_team_win]]+1/Table1[[#This Row],[odds_ft_draw]]+1/Table1[[#This Row],[odds_ft_away_team_win]]-1</f>
        <v>2.4637036171448079E-2</v>
      </c>
      <c r="BM1339">
        <f>Table1[[#This Row],[Margin]]/3</f>
        <v>8.2123453904826924E-3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 t="s">
        <v>1644</v>
      </c>
      <c r="BU1339">
        <f>VLOOKUP(Table1[[#This Row],[Reference]],metron,11,FALSE)</f>
        <v>1.210167055864918</v>
      </c>
      <c r="BV1339">
        <f>VLOOKUP(Table1[[#This Row],[Reference]],metron,12,FALSE)</f>
        <v>1.3211783725525419</v>
      </c>
    </row>
    <row r="1340" spans="1:74" hidden="1" x14ac:dyDescent="0.45">
      <c r="A1340" t="s">
        <v>5411</v>
      </c>
      <c r="B1340">
        <v>1456628400</v>
      </c>
      <c r="C1340" s="3" t="s">
        <v>2044</v>
      </c>
      <c r="D1340" t="s">
        <v>65</v>
      </c>
      <c r="E1340" t="s">
        <v>66</v>
      </c>
      <c r="F1340" t="s">
        <v>97</v>
      </c>
      <c r="G1340" t="s">
        <v>103</v>
      </c>
      <c r="H1340" t="s">
        <v>66</v>
      </c>
      <c r="I1340">
        <f>MROUND(Table1[[#This Row],[Prob_H]]*100,2)/100</f>
        <v>0.36</v>
      </c>
      <c r="J1340">
        <f>1/Table1[[#This Row],[odds_ft_home_team_win]]-Table1[[#This Row],[Margin/3]]</f>
        <v>0.36203228690560701</v>
      </c>
      <c r="K1340">
        <f>1/Table1[[#This Row],[odds_ft_draw]]-Table1[[#This Row],[Margin/3]]</f>
        <v>0.27177396135316384</v>
      </c>
      <c r="L1340">
        <f>1/Table1[[#This Row],[odds_ft_away_team_win]]-Table1[[#This Row],[Margin/3]]</f>
        <v>0.3661937517412292</v>
      </c>
      <c r="M1340">
        <v>8</v>
      </c>
      <c r="N1340">
        <v>1.71</v>
      </c>
      <c r="O1340">
        <v>1.25</v>
      </c>
      <c r="P1340">
        <v>1.63</v>
      </c>
      <c r="Q1340">
        <v>1.1499999999999999</v>
      </c>
      <c r="R1340" t="str" cm="1">
        <f t="array" ref="R1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1</v>
      </c>
      <c r="Z1340">
        <v>1</v>
      </c>
      <c r="AA1340">
        <v>12</v>
      </c>
      <c r="AB1340">
        <v>3</v>
      </c>
      <c r="AC1340">
        <v>2</v>
      </c>
      <c r="AD1340">
        <v>0</v>
      </c>
      <c r="AE1340">
        <v>2</v>
      </c>
      <c r="AF1340">
        <v>0</v>
      </c>
      <c r="AG1340">
        <v>1</v>
      </c>
      <c r="AH1340">
        <v>1</v>
      </c>
      <c r="AI1340">
        <v>1</v>
      </c>
      <c r="AJ1340">
        <v>1</v>
      </c>
      <c r="AK1340">
        <v>18</v>
      </c>
      <c r="AL1340">
        <v>11</v>
      </c>
      <c r="AM1340">
        <v>4</v>
      </c>
      <c r="AN1340">
        <v>3</v>
      </c>
      <c r="AO1340">
        <v>14</v>
      </c>
      <c r="AP1340">
        <v>8</v>
      </c>
      <c r="AQ1340">
        <v>17</v>
      </c>
      <c r="AR1340">
        <v>19</v>
      </c>
      <c r="AS1340">
        <v>61</v>
      </c>
      <c r="AT1340">
        <v>39</v>
      </c>
      <c r="AU1340">
        <v>0</v>
      </c>
      <c r="AV1340">
        <v>0</v>
      </c>
      <c r="AW1340">
        <v>3.38</v>
      </c>
      <c r="AX1340">
        <v>77</v>
      </c>
      <c r="AY1340">
        <v>81</v>
      </c>
      <c r="AZ1340">
        <v>59</v>
      </c>
      <c r="BA1340">
        <v>43</v>
      </c>
      <c r="BB1340">
        <v>32</v>
      </c>
      <c r="BC1340">
        <v>44</v>
      </c>
      <c r="BD1340">
        <v>70</v>
      </c>
      <c r="BE1340">
        <v>53</v>
      </c>
      <c r="BF1340">
        <v>96</v>
      </c>
      <c r="BG1340">
        <v>9.9</v>
      </c>
      <c r="BH1340">
        <v>6.13</v>
      </c>
      <c r="BI1340">
        <v>2.7</v>
      </c>
      <c r="BJ1340">
        <v>3.57</v>
      </c>
      <c r="BK1340">
        <v>2.67</v>
      </c>
      <c r="BL1340">
        <f>1/Table1[[#This Row],[odds_ft_home_team_win]]+1/Table1[[#This Row],[odds_ft_draw]]+1/Table1[[#This Row],[odds_ft_away_team_win]]-1</f>
        <v>2.5014250394290061E-2</v>
      </c>
      <c r="BM1340">
        <f>Table1[[#This Row],[Margin]]/3</f>
        <v>8.3380834647633541E-3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 t="s">
        <v>100</v>
      </c>
      <c r="BU1340">
        <f>VLOOKUP(Table1[[#This Row],[Reference]],metron,11,FALSE)</f>
        <v>1.269326094653606</v>
      </c>
      <c r="BV1340">
        <f>VLOOKUP(Table1[[#This Row],[Reference]],metron,12,FALSE)</f>
        <v>1.2417089578661631</v>
      </c>
    </row>
    <row r="1341" spans="1:74" hidden="1" x14ac:dyDescent="0.45">
      <c r="A1341" t="s">
        <v>5411</v>
      </c>
      <c r="B1341">
        <v>1456700400</v>
      </c>
      <c r="C1341" s="3" t="s">
        <v>2046</v>
      </c>
      <c r="D1341" t="s">
        <v>65</v>
      </c>
      <c r="E1341" t="s">
        <v>66</v>
      </c>
      <c r="F1341" t="s">
        <v>98</v>
      </c>
      <c r="G1341" t="s">
        <v>72</v>
      </c>
      <c r="H1341" t="s">
        <v>66</v>
      </c>
      <c r="I1341">
        <f>MROUND(Table1[[#This Row],[Prob_H]]*100,2)/100</f>
        <v>0.4</v>
      </c>
      <c r="J1341">
        <f>1/Table1[[#This Row],[odds_ft_home_team_win]]-Table1[[#This Row],[Margin/3]]</f>
        <v>0.39007476123528051</v>
      </c>
      <c r="K1341">
        <f>1/Table1[[#This Row],[odds_ft_draw]]-Table1[[#This Row],[Margin/3]]</f>
        <v>0.28492351869809779</v>
      </c>
      <c r="L1341">
        <f>1/Table1[[#This Row],[odds_ft_away_team_win]]-Table1[[#This Row],[Margin/3]]</f>
        <v>0.32500172006662176</v>
      </c>
      <c r="M1341">
        <v>8</v>
      </c>
      <c r="N1341">
        <v>1.42</v>
      </c>
      <c r="O1341">
        <v>1.33</v>
      </c>
      <c r="P1341">
        <v>1.56</v>
      </c>
      <c r="Q1341">
        <v>1.24</v>
      </c>
      <c r="R1341" t="str" cm="1">
        <f t="array" ref="R1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41">
        <v>1</v>
      </c>
      <c r="T1341">
        <v>1</v>
      </c>
      <c r="U1341">
        <v>2</v>
      </c>
      <c r="V1341">
        <v>2</v>
      </c>
      <c r="W1341">
        <v>1</v>
      </c>
      <c r="X1341">
        <v>1</v>
      </c>
      <c r="Y1341">
        <v>6</v>
      </c>
      <c r="Z1341">
        <v>26</v>
      </c>
      <c r="AA1341">
        <v>6</v>
      </c>
      <c r="AB1341">
        <v>3</v>
      </c>
      <c r="AC1341">
        <v>3</v>
      </c>
      <c r="AD1341">
        <v>0</v>
      </c>
      <c r="AE1341">
        <v>3</v>
      </c>
      <c r="AF1341">
        <v>1</v>
      </c>
      <c r="AG1341">
        <v>1</v>
      </c>
      <c r="AH1341">
        <v>2</v>
      </c>
      <c r="AI1341">
        <v>2</v>
      </c>
      <c r="AJ1341">
        <v>2</v>
      </c>
      <c r="AK1341">
        <v>15</v>
      </c>
      <c r="AL1341">
        <v>4</v>
      </c>
      <c r="AM1341">
        <v>7</v>
      </c>
      <c r="AN1341">
        <v>2</v>
      </c>
      <c r="AO1341">
        <v>8</v>
      </c>
      <c r="AP1341">
        <v>2</v>
      </c>
      <c r="AQ1341">
        <v>17</v>
      </c>
      <c r="AR1341">
        <v>12</v>
      </c>
      <c r="AS1341">
        <v>64</v>
      </c>
      <c r="AT1341">
        <v>36</v>
      </c>
      <c r="AU1341">
        <v>0</v>
      </c>
      <c r="AV1341">
        <v>0</v>
      </c>
      <c r="AW1341">
        <v>3.13</v>
      </c>
      <c r="AX1341">
        <v>75</v>
      </c>
      <c r="AY1341">
        <v>83</v>
      </c>
      <c r="AZ1341">
        <v>71</v>
      </c>
      <c r="BA1341">
        <v>33</v>
      </c>
      <c r="BB1341">
        <v>13</v>
      </c>
      <c r="BC1341">
        <v>38</v>
      </c>
      <c r="BD1341">
        <v>79</v>
      </c>
      <c r="BE1341">
        <v>54</v>
      </c>
      <c r="BF1341">
        <v>83</v>
      </c>
      <c r="BG1341">
        <v>8.5</v>
      </c>
      <c r="BH1341">
        <v>5.25</v>
      </c>
      <c r="BI1341">
        <v>2.5099999999999998</v>
      </c>
      <c r="BJ1341">
        <v>3.41</v>
      </c>
      <c r="BK1341">
        <v>3</v>
      </c>
      <c r="BL1341">
        <f>1/Table1[[#This Row],[odds_ft_home_team_win]]+1/Table1[[#This Row],[odds_ft_draw]]+1/Table1[[#This Row],[odds_ft_away_team_win]]-1</f>
        <v>2.4994839800134727E-2</v>
      </c>
      <c r="BM1341">
        <f>Table1[[#This Row],[Margin]]/3</f>
        <v>8.3316132667115763E-3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 t="s">
        <v>128</v>
      </c>
      <c r="BU1341">
        <f>VLOOKUP(Table1[[#This Row],[Reference]],metron,11,FALSE)</f>
        <v>1.344038264434575</v>
      </c>
      <c r="BV1341">
        <f>VLOOKUP(Table1[[#This Row],[Reference]],metron,12,FALSE)</f>
        <v>1.1515772691037469</v>
      </c>
    </row>
    <row r="1342" spans="1:74" hidden="1" x14ac:dyDescent="0.45">
      <c r="A1342" t="s">
        <v>5410</v>
      </c>
      <c r="B1342">
        <v>1473472800</v>
      </c>
      <c r="C1342" s="3" t="s">
        <v>2311</v>
      </c>
      <c r="D1342" t="s">
        <v>65</v>
      </c>
      <c r="E1342" t="s">
        <v>66</v>
      </c>
      <c r="F1342" t="s">
        <v>611</v>
      </c>
      <c r="G1342" t="s">
        <v>103</v>
      </c>
      <c r="H1342" t="s">
        <v>66</v>
      </c>
      <c r="I1342">
        <f>MROUND(Table1[[#This Row],[Prob_H]]*100,2)/100</f>
        <v>0.3</v>
      </c>
      <c r="J1342">
        <f>1/Table1[[#This Row],[odds_ft_home_team_win]]-Table1[[#This Row],[Margin/3]]</f>
        <v>0.30803111951042539</v>
      </c>
      <c r="K1342">
        <f>1/Table1[[#This Row],[odds_ft_draw]]-Table1[[#This Row],[Margin/3]]</f>
        <v>0.27486154228806375</v>
      </c>
      <c r="L1342">
        <f>1/Table1[[#This Row],[odds_ft_away_team_win]]-Table1[[#This Row],[Margin/3]]</f>
        <v>0.4171073382015108</v>
      </c>
      <c r="M1342">
        <v>8</v>
      </c>
      <c r="N1342">
        <v>1.33</v>
      </c>
      <c r="O1342">
        <v>1</v>
      </c>
      <c r="P1342">
        <v>1.65</v>
      </c>
      <c r="Q1342">
        <v>1.1100000000000001</v>
      </c>
      <c r="R1342" t="str" cm="1">
        <f t="array" ref="R1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75</v>
      </c>
      <c r="AA1342">
        <v>4</v>
      </c>
      <c r="AB1342">
        <v>4</v>
      </c>
      <c r="AC1342">
        <v>2</v>
      </c>
      <c r="AD1342">
        <v>0</v>
      </c>
      <c r="AE1342">
        <v>1</v>
      </c>
      <c r="AF1342">
        <v>0</v>
      </c>
      <c r="AG1342">
        <v>0</v>
      </c>
      <c r="AH1342">
        <v>2</v>
      </c>
      <c r="AI1342">
        <v>1</v>
      </c>
      <c r="AJ1342">
        <v>0</v>
      </c>
      <c r="AK1342">
        <v>15</v>
      </c>
      <c r="AL1342">
        <v>7</v>
      </c>
      <c r="AM1342">
        <v>6</v>
      </c>
      <c r="AN1342">
        <v>3</v>
      </c>
      <c r="AO1342">
        <v>9</v>
      </c>
      <c r="AP1342">
        <v>4</v>
      </c>
      <c r="AQ1342">
        <v>12</v>
      </c>
      <c r="AR1342">
        <v>13</v>
      </c>
      <c r="AS1342">
        <v>50</v>
      </c>
      <c r="AT1342">
        <v>50</v>
      </c>
      <c r="AU1342">
        <v>0</v>
      </c>
      <c r="AV1342">
        <v>0</v>
      </c>
      <c r="AW1342">
        <v>3.67</v>
      </c>
      <c r="AX1342">
        <v>50</v>
      </c>
      <c r="AY1342">
        <v>100</v>
      </c>
      <c r="AZ1342">
        <v>50</v>
      </c>
      <c r="BA1342">
        <v>50</v>
      </c>
      <c r="BB1342">
        <v>33</v>
      </c>
      <c r="BC1342">
        <v>33</v>
      </c>
      <c r="BD1342">
        <v>84</v>
      </c>
      <c r="BE1342">
        <v>67</v>
      </c>
      <c r="BF1342">
        <v>100</v>
      </c>
      <c r="BG1342">
        <v>11</v>
      </c>
      <c r="BH1342">
        <v>7</v>
      </c>
      <c r="BI1342">
        <v>3.16</v>
      </c>
      <c r="BJ1342">
        <v>3.53</v>
      </c>
      <c r="BK1342">
        <v>2.35</v>
      </c>
      <c r="BL1342">
        <f>1/Table1[[#This Row],[odds_ft_home_team_win]]+1/Table1[[#This Row],[odds_ft_draw]]+1/Table1[[#This Row],[odds_ft_away_team_win]]-1</f>
        <v>2.5273730076318612E-2</v>
      </c>
      <c r="BM1342">
        <f>Table1[[#This Row],[Margin]]/3</f>
        <v>8.4245766921062035E-3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 t="s">
        <v>614</v>
      </c>
      <c r="BU1342">
        <f>VLOOKUP(Table1[[#This Row],[Reference]],metron,11,FALSE)</f>
        <v>1.1805091283106199</v>
      </c>
      <c r="BV1342">
        <f>VLOOKUP(Table1[[#This Row],[Reference]],metron,12,FALSE)</f>
        <v>1.3921316533813319</v>
      </c>
    </row>
    <row r="1343" spans="1:74" hidden="1" x14ac:dyDescent="0.45">
      <c r="A1343" t="s">
        <v>5410</v>
      </c>
      <c r="B1343">
        <v>1473544800</v>
      </c>
      <c r="C1343" s="3" t="s">
        <v>2312</v>
      </c>
      <c r="D1343" t="s">
        <v>65</v>
      </c>
      <c r="E1343" t="s">
        <v>66</v>
      </c>
      <c r="F1343" t="s">
        <v>77</v>
      </c>
      <c r="G1343" t="s">
        <v>86</v>
      </c>
      <c r="H1343" t="s">
        <v>66</v>
      </c>
      <c r="I1343">
        <f>MROUND(Table1[[#This Row],[Prob_H]]*100,2)/100</f>
        <v>0.34</v>
      </c>
      <c r="J1343">
        <f>1/Table1[[#This Row],[odds_ft_home_team_win]]-Table1[[#This Row],[Margin/3]]</f>
        <v>0.34991320090710665</v>
      </c>
      <c r="K1343">
        <f>1/Table1[[#This Row],[odds_ft_draw]]-Table1[[#This Row],[Margin/3]]</f>
        <v>0.28822616688351665</v>
      </c>
      <c r="L1343">
        <f>1/Table1[[#This Row],[odds_ft_away_team_win]]-Table1[[#This Row],[Margin/3]]</f>
        <v>0.36186063220937664</v>
      </c>
      <c r="M1343">
        <v>8</v>
      </c>
      <c r="N1343">
        <v>1.33</v>
      </c>
      <c r="O1343">
        <v>2</v>
      </c>
      <c r="P1343">
        <v>1.35</v>
      </c>
      <c r="Q1343">
        <v>1.25</v>
      </c>
      <c r="R1343" t="str" cm="1">
        <f t="array" ref="R1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43">
        <v>3</v>
      </c>
      <c r="T1343">
        <v>4</v>
      </c>
      <c r="U1343">
        <v>7</v>
      </c>
      <c r="V1343">
        <v>3</v>
      </c>
      <c r="W1343">
        <v>3</v>
      </c>
      <c r="X1343">
        <v>0</v>
      </c>
      <c r="Y1343" t="s">
        <v>2313</v>
      </c>
      <c r="Z1343" t="s">
        <v>2314</v>
      </c>
      <c r="AA1343">
        <v>2</v>
      </c>
      <c r="AB1343">
        <v>6</v>
      </c>
      <c r="AC1343">
        <v>2</v>
      </c>
      <c r="AD1343">
        <v>1</v>
      </c>
      <c r="AE1343">
        <v>6</v>
      </c>
      <c r="AF1343">
        <v>0</v>
      </c>
      <c r="AG1343">
        <v>0</v>
      </c>
      <c r="AH1343">
        <v>3</v>
      </c>
      <c r="AI1343">
        <v>3</v>
      </c>
      <c r="AJ1343">
        <v>3</v>
      </c>
      <c r="AK1343">
        <v>7</v>
      </c>
      <c r="AL1343">
        <v>12</v>
      </c>
      <c r="AM1343">
        <v>6</v>
      </c>
      <c r="AN1343">
        <v>8</v>
      </c>
      <c r="AO1343">
        <v>1</v>
      </c>
      <c r="AP1343">
        <v>4</v>
      </c>
      <c r="AQ1343">
        <v>14</v>
      </c>
      <c r="AR1343">
        <v>19</v>
      </c>
      <c r="AS1343">
        <v>35</v>
      </c>
      <c r="AT1343">
        <v>65</v>
      </c>
      <c r="AU1343">
        <v>0</v>
      </c>
      <c r="AV1343">
        <v>0</v>
      </c>
      <c r="AW1343">
        <v>3.67</v>
      </c>
      <c r="AX1343">
        <v>84</v>
      </c>
      <c r="AY1343">
        <v>84</v>
      </c>
      <c r="AZ1343">
        <v>84</v>
      </c>
      <c r="BA1343">
        <v>67</v>
      </c>
      <c r="BB1343">
        <v>25</v>
      </c>
      <c r="BC1343">
        <v>50</v>
      </c>
      <c r="BD1343">
        <v>67</v>
      </c>
      <c r="BE1343">
        <v>84</v>
      </c>
      <c r="BF1343">
        <v>84</v>
      </c>
      <c r="BG1343">
        <v>16.329999999999998</v>
      </c>
      <c r="BH1343">
        <v>6</v>
      </c>
      <c r="BI1343">
        <v>2.79</v>
      </c>
      <c r="BJ1343">
        <v>3.37</v>
      </c>
      <c r="BK1343">
        <v>2.7</v>
      </c>
      <c r="BL1343">
        <f>1/Table1[[#This Row],[odds_ft_home_team_win]]+1/Table1[[#This Row],[odds_ft_draw]]+1/Table1[[#This Row],[odds_ft_away_team_win]]-1</f>
        <v>2.5529214482981066E-2</v>
      </c>
      <c r="BM1343">
        <f>Table1[[#This Row],[Margin]]/3</f>
        <v>8.5097381609936882E-3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 t="s">
        <v>79</v>
      </c>
      <c r="BU1343">
        <f>VLOOKUP(Table1[[#This Row],[Reference]],metron,11,FALSE)</f>
        <v>1.228921489601805</v>
      </c>
      <c r="BV1343">
        <f>VLOOKUP(Table1[[#This Row],[Reference]],metron,12,FALSE)</f>
        <v>1.2940512655166849</v>
      </c>
    </row>
    <row r="1344" spans="1:74" hidden="1" x14ac:dyDescent="0.45">
      <c r="A1344" t="s">
        <v>5410</v>
      </c>
      <c r="B1344">
        <v>1473552000</v>
      </c>
      <c r="C1344" s="3" t="s">
        <v>2315</v>
      </c>
      <c r="D1344" t="s">
        <v>65</v>
      </c>
      <c r="E1344" t="s">
        <v>66</v>
      </c>
      <c r="F1344" t="s">
        <v>85</v>
      </c>
      <c r="G1344" t="s">
        <v>72</v>
      </c>
      <c r="H1344" t="s">
        <v>66</v>
      </c>
      <c r="I1344">
        <f>MROUND(Table1[[#This Row],[Prob_H]]*100,2)/100</f>
        <v>0.54</v>
      </c>
      <c r="J1344">
        <f>1/Table1[[#This Row],[odds_ft_home_team_win]]-Table1[[#This Row],[Margin/3]]</f>
        <v>0.54968672040060984</v>
      </c>
      <c r="K1344">
        <f>1/Table1[[#This Row],[odds_ft_draw]]-Table1[[#This Row],[Margin/3]]</f>
        <v>0.24875946128640153</v>
      </c>
      <c r="L1344">
        <f>1/Table1[[#This Row],[odds_ft_away_team_win]]-Table1[[#This Row],[Margin/3]]</f>
        <v>0.20155381831298858</v>
      </c>
      <c r="M1344">
        <v>8</v>
      </c>
      <c r="N1344">
        <v>1.67</v>
      </c>
      <c r="O1344">
        <v>1.33</v>
      </c>
      <c r="P1344">
        <v>1.89</v>
      </c>
      <c r="Q1344">
        <v>1.3</v>
      </c>
      <c r="R1344" t="str" cm="1">
        <f t="array" ref="R1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AA1344">
        <v>9</v>
      </c>
      <c r="AB1344">
        <v>2</v>
      </c>
      <c r="AC1344">
        <v>4</v>
      </c>
      <c r="AD1344">
        <v>0</v>
      </c>
      <c r="AE1344">
        <v>4</v>
      </c>
      <c r="AF1344">
        <v>0</v>
      </c>
      <c r="AG1344">
        <v>0</v>
      </c>
      <c r="AH1344">
        <v>4</v>
      </c>
      <c r="AI1344">
        <v>1</v>
      </c>
      <c r="AJ1344">
        <v>3</v>
      </c>
      <c r="AK1344">
        <v>16</v>
      </c>
      <c r="AL1344">
        <v>7</v>
      </c>
      <c r="AM1344">
        <v>6</v>
      </c>
      <c r="AN1344">
        <v>3</v>
      </c>
      <c r="AO1344">
        <v>10</v>
      </c>
      <c r="AP1344">
        <v>4</v>
      </c>
      <c r="AQ1344">
        <v>16</v>
      </c>
      <c r="AR1344">
        <v>14</v>
      </c>
      <c r="AS1344">
        <v>52</v>
      </c>
      <c r="AT1344">
        <v>48</v>
      </c>
      <c r="AU1344">
        <v>0</v>
      </c>
      <c r="AV1344">
        <v>0</v>
      </c>
      <c r="AW1344">
        <v>2.83</v>
      </c>
      <c r="AX1344">
        <v>100</v>
      </c>
      <c r="AY1344">
        <v>100</v>
      </c>
      <c r="AZ1344">
        <v>50</v>
      </c>
      <c r="BA1344">
        <v>17</v>
      </c>
      <c r="BB1344">
        <v>17</v>
      </c>
      <c r="BC1344">
        <v>33</v>
      </c>
      <c r="BD1344">
        <v>100</v>
      </c>
      <c r="BE1344">
        <v>33</v>
      </c>
      <c r="BF1344">
        <v>84</v>
      </c>
      <c r="BG1344">
        <v>10.67</v>
      </c>
      <c r="BH1344">
        <v>4.66</v>
      </c>
      <c r="BI1344">
        <v>1.79</v>
      </c>
      <c r="BJ1344">
        <v>3.88</v>
      </c>
      <c r="BK1344">
        <v>4.75</v>
      </c>
      <c r="BL1344">
        <f>1/Table1[[#This Row],[odds_ft_home_team_win]]+1/Table1[[#This Row],[odds_ft_draw]]+1/Table1[[#This Row],[odds_ft_away_team_win]]-1</f>
        <v>2.6917492429455292E-2</v>
      </c>
      <c r="BM1344">
        <f>Table1[[#This Row],[Margin]]/3</f>
        <v>8.9724974764850973E-3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 t="s">
        <v>1684</v>
      </c>
      <c r="BU1344">
        <f>VLOOKUP(Table1[[#This Row],[Reference]],metron,11,FALSE)</f>
        <v>1.684957590444867</v>
      </c>
      <c r="BV1344">
        <f>VLOOKUP(Table1[[#This Row],[Reference]],metron,12,FALSE)</f>
        <v>0.95101263631642718</v>
      </c>
    </row>
    <row r="1345" spans="1:74" hidden="1" x14ac:dyDescent="0.45">
      <c r="A1345" t="s">
        <v>5410</v>
      </c>
      <c r="B1345">
        <v>1468774800</v>
      </c>
      <c r="C1345" s="3" t="s">
        <v>2220</v>
      </c>
      <c r="D1345" t="s">
        <v>65</v>
      </c>
      <c r="E1345" t="s">
        <v>66</v>
      </c>
      <c r="F1345" t="s">
        <v>94</v>
      </c>
      <c r="G1345" t="s">
        <v>98</v>
      </c>
      <c r="H1345" t="s">
        <v>66</v>
      </c>
      <c r="I1345" t="e">
        <f>MROUND(Table1[[#This Row],[Prob_H]]*100,2)/100</f>
        <v>#DIV/0!</v>
      </c>
      <c r="J1345" t="e">
        <f>1/Table1[[#This Row],[odds_ft_home_team_win]]-Table1[[#This Row],[Margin/3]]</f>
        <v>#DIV/0!</v>
      </c>
      <c r="K1345" t="e">
        <f>1/Table1[[#This Row],[odds_ft_draw]]-Table1[[#This Row],[Margin/3]]</f>
        <v>#DIV/0!</v>
      </c>
      <c r="L1345" t="e">
        <f>1/Table1[[#This Row],[odds_ft_away_team_win]]-Table1[[#This Row],[Margin/3]]</f>
        <v>#DIV/0!</v>
      </c>
      <c r="M1345">
        <v>1</v>
      </c>
      <c r="N1345">
        <v>0</v>
      </c>
      <c r="O1345">
        <v>0</v>
      </c>
      <c r="P1345">
        <v>1.72</v>
      </c>
      <c r="Q1345">
        <v>1.24</v>
      </c>
      <c r="R1345" t="str" cm="1">
        <f t="array" ref="R1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56</v>
      </c>
      <c r="AA1345">
        <v>1</v>
      </c>
      <c r="AB1345">
        <v>10</v>
      </c>
      <c r="AC1345">
        <v>3</v>
      </c>
      <c r="AD1345">
        <v>0</v>
      </c>
      <c r="AE1345">
        <v>2</v>
      </c>
      <c r="AF1345">
        <v>0</v>
      </c>
      <c r="AG1345">
        <v>0</v>
      </c>
      <c r="AH1345">
        <v>3</v>
      </c>
      <c r="AI1345">
        <v>0</v>
      </c>
      <c r="AJ1345">
        <v>2</v>
      </c>
      <c r="AK1345">
        <v>8</v>
      </c>
      <c r="AL1345">
        <v>14</v>
      </c>
      <c r="AM1345">
        <v>5</v>
      </c>
      <c r="AN1345">
        <v>5</v>
      </c>
      <c r="AO1345">
        <v>3</v>
      </c>
      <c r="AP1345">
        <v>9</v>
      </c>
      <c r="AQ1345">
        <v>14</v>
      </c>
      <c r="AR1345">
        <v>11</v>
      </c>
      <c r="AS1345">
        <v>39</v>
      </c>
      <c r="AT1345">
        <v>61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 t="e">
        <f>1/Table1[[#This Row],[odds_ft_home_team_win]]+1/Table1[[#This Row],[odds_ft_draw]]+1/Table1[[#This Row],[odds_ft_away_team_win]]-1</f>
        <v>#DIV/0!</v>
      </c>
      <c r="BM1345" t="e">
        <f>Table1[[#This Row],[Margin]]/3</f>
        <v>#DIV/0!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 t="s">
        <v>124</v>
      </c>
      <c r="BU1345" t="e">
        <f>VLOOKUP(Table1[[#This Row],[Reference]],metron,11,FALSE)</f>
        <v>#DIV/0!</v>
      </c>
      <c r="BV1345" t="e">
        <f>VLOOKUP(Table1[[#This Row],[Reference]],metron,12,FALSE)</f>
        <v>#DIV/0!</v>
      </c>
    </row>
    <row r="1346" spans="1:74" hidden="1" x14ac:dyDescent="0.45">
      <c r="A1346" t="s">
        <v>5410</v>
      </c>
      <c r="B1346">
        <v>1473552360</v>
      </c>
      <c r="C1346" s="3" t="s">
        <v>2317</v>
      </c>
      <c r="D1346" t="s">
        <v>65</v>
      </c>
      <c r="E1346" t="s">
        <v>66</v>
      </c>
      <c r="F1346" t="s">
        <v>81</v>
      </c>
      <c r="G1346" t="s">
        <v>93</v>
      </c>
      <c r="H1346" t="s">
        <v>66</v>
      </c>
      <c r="I1346">
        <f>MROUND(Table1[[#This Row],[Prob_H]]*100,2)/100</f>
        <v>0.46</v>
      </c>
      <c r="J1346">
        <f>1/Table1[[#This Row],[odds_ft_home_team_win]]-Table1[[#This Row],[Margin/3]]</f>
        <v>0.45863862080032769</v>
      </c>
      <c r="K1346">
        <f>1/Table1[[#This Row],[odds_ft_draw]]-Table1[[#This Row],[Margin/3]]</f>
        <v>0.27146094599208664</v>
      </c>
      <c r="L1346">
        <f>1/Table1[[#This Row],[odds_ft_away_team_win]]-Table1[[#This Row],[Margin/3]]</f>
        <v>0.26990043320758567</v>
      </c>
      <c r="M1346">
        <v>8</v>
      </c>
      <c r="N1346">
        <v>1.33</v>
      </c>
      <c r="O1346">
        <v>0.67</v>
      </c>
      <c r="P1346">
        <v>1.37</v>
      </c>
      <c r="Q1346">
        <v>0.78</v>
      </c>
      <c r="R1346" t="str" cm="1">
        <f t="array" ref="R1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6">
        <v>4</v>
      </c>
      <c r="T1346">
        <v>1</v>
      </c>
      <c r="U1346">
        <v>5</v>
      </c>
      <c r="V1346">
        <v>4</v>
      </c>
      <c r="W1346">
        <v>3</v>
      </c>
      <c r="X1346">
        <v>1</v>
      </c>
      <c r="Y1346" t="s">
        <v>2318</v>
      </c>
      <c r="Z1346">
        <v>22</v>
      </c>
      <c r="AA1346">
        <v>6</v>
      </c>
      <c r="AB1346">
        <v>3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15</v>
      </c>
      <c r="AL1346">
        <v>10</v>
      </c>
      <c r="AM1346">
        <v>7</v>
      </c>
      <c r="AN1346">
        <v>4</v>
      </c>
      <c r="AO1346">
        <v>8</v>
      </c>
      <c r="AP1346">
        <v>6</v>
      </c>
      <c r="AQ1346">
        <v>13</v>
      </c>
      <c r="AR1346">
        <v>14</v>
      </c>
      <c r="AS1346">
        <v>51</v>
      </c>
      <c r="AT1346">
        <v>49</v>
      </c>
      <c r="AU1346">
        <v>0</v>
      </c>
      <c r="AV1346">
        <v>0</v>
      </c>
      <c r="AW1346">
        <v>2.5</v>
      </c>
      <c r="AX1346">
        <v>50</v>
      </c>
      <c r="AY1346">
        <v>67</v>
      </c>
      <c r="AZ1346">
        <v>67</v>
      </c>
      <c r="BA1346">
        <v>34</v>
      </c>
      <c r="BB1346">
        <v>17</v>
      </c>
      <c r="BC1346">
        <v>50</v>
      </c>
      <c r="BD1346">
        <v>67</v>
      </c>
      <c r="BE1346">
        <v>50</v>
      </c>
      <c r="BF1346">
        <v>67</v>
      </c>
      <c r="BG1346">
        <v>8.33</v>
      </c>
      <c r="BH1346">
        <v>5</v>
      </c>
      <c r="BI1346">
        <v>2.14</v>
      </c>
      <c r="BJ1346">
        <v>3.57</v>
      </c>
      <c r="BK1346">
        <v>3.59</v>
      </c>
      <c r="BL1346">
        <f>1/Table1[[#This Row],[odds_ft_home_team_win]]+1/Table1[[#This Row],[odds_ft_draw]]+1/Table1[[#This Row],[odds_ft_away_team_win]]-1</f>
        <v>2.5953296477521537E-2</v>
      </c>
      <c r="BM1346">
        <f>Table1[[#This Row],[Margin]]/3</f>
        <v>8.6510988258405117E-3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 t="s">
        <v>109</v>
      </c>
      <c r="BU1346">
        <f>VLOOKUP(Table1[[#This Row],[Reference]],metron,11,FALSE)</f>
        <v>1.4888836329233679</v>
      </c>
      <c r="BV1346">
        <f>VLOOKUP(Table1[[#This Row],[Reference]],metron,12,FALSE)</f>
        <v>1.0516792809839171</v>
      </c>
    </row>
    <row r="1347" spans="1:74" hidden="1" x14ac:dyDescent="0.45">
      <c r="A1347" t="s">
        <v>5410</v>
      </c>
      <c r="B1347">
        <v>1473559200</v>
      </c>
      <c r="C1347" s="3" t="s">
        <v>2319</v>
      </c>
      <c r="D1347" t="s">
        <v>65</v>
      </c>
      <c r="E1347" t="s">
        <v>66</v>
      </c>
      <c r="F1347" t="s">
        <v>2218</v>
      </c>
      <c r="G1347" t="s">
        <v>88</v>
      </c>
      <c r="H1347" t="s">
        <v>66</v>
      </c>
      <c r="I1347">
        <f>MROUND(Table1[[#This Row],[Prob_H]]*100,2)/100</f>
        <v>0.46</v>
      </c>
      <c r="J1347">
        <f>1/Table1[[#This Row],[odds_ft_home_team_win]]-Table1[[#This Row],[Margin/3]]</f>
        <v>0.46530181413571975</v>
      </c>
      <c r="K1347">
        <f>1/Table1[[#This Row],[odds_ft_draw]]-Table1[[#This Row],[Margin/3]]</f>
        <v>0.28291335435099335</v>
      </c>
      <c r="L1347">
        <f>1/Table1[[#This Row],[odds_ft_away_team_win]]-Table1[[#This Row],[Margin/3]]</f>
        <v>0.2517848315132869</v>
      </c>
      <c r="M1347">
        <v>8</v>
      </c>
      <c r="N1347">
        <v>1</v>
      </c>
      <c r="O1347">
        <v>0.33</v>
      </c>
      <c r="P1347">
        <v>1.63</v>
      </c>
      <c r="Q1347">
        <v>0.83</v>
      </c>
      <c r="R1347" t="str" cm="1">
        <f t="array" ref="R1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7">
        <v>2</v>
      </c>
      <c r="T1347">
        <v>1</v>
      </c>
      <c r="U1347">
        <v>3</v>
      </c>
      <c r="V1347">
        <v>3</v>
      </c>
      <c r="W1347">
        <v>2</v>
      </c>
      <c r="X1347">
        <v>1</v>
      </c>
      <c r="Y1347" t="s">
        <v>2320</v>
      </c>
      <c r="Z1347">
        <v>2</v>
      </c>
      <c r="AA1347">
        <v>2</v>
      </c>
      <c r="AB1347">
        <v>9</v>
      </c>
      <c r="AC1347">
        <v>2</v>
      </c>
      <c r="AD1347">
        <v>0</v>
      </c>
      <c r="AE1347">
        <v>0</v>
      </c>
      <c r="AF1347">
        <v>0</v>
      </c>
      <c r="AG1347">
        <v>0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20</v>
      </c>
      <c r="AR1347">
        <v>8</v>
      </c>
      <c r="AS1347">
        <v>-1</v>
      </c>
      <c r="AT1347">
        <v>-1</v>
      </c>
      <c r="AU1347">
        <v>0</v>
      </c>
      <c r="AV1347">
        <v>0</v>
      </c>
      <c r="AW1347">
        <v>2</v>
      </c>
      <c r="AX1347">
        <v>50</v>
      </c>
      <c r="AY1347">
        <v>67</v>
      </c>
      <c r="AZ1347">
        <v>33</v>
      </c>
      <c r="BA1347">
        <v>33</v>
      </c>
      <c r="BB1347">
        <v>0</v>
      </c>
      <c r="BC1347">
        <v>17</v>
      </c>
      <c r="BD1347">
        <v>50</v>
      </c>
      <c r="BE1347">
        <v>33</v>
      </c>
      <c r="BF1347">
        <v>67</v>
      </c>
      <c r="BG1347">
        <v>12</v>
      </c>
      <c r="BH1347">
        <v>5.67</v>
      </c>
      <c r="BI1347">
        <v>2.11</v>
      </c>
      <c r="BJ1347">
        <v>3.43</v>
      </c>
      <c r="BK1347">
        <v>3.84</v>
      </c>
      <c r="BL1347">
        <f>1/Table1[[#This Row],[odds_ft_home_team_win]]+1/Table1[[#This Row],[odds_ft_draw]]+1/Table1[[#This Row],[odds_ft_away_team_win]]-1</f>
        <v>2.5895505460139301E-2</v>
      </c>
      <c r="BM1347">
        <f>Table1[[#This Row],[Margin]]/3</f>
        <v>8.6318351533797664E-3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 t="s">
        <v>2219</v>
      </c>
      <c r="BU1347">
        <f>VLOOKUP(Table1[[#This Row],[Reference]],metron,11,FALSE)</f>
        <v>1.4888836329233679</v>
      </c>
      <c r="BV1347">
        <f>VLOOKUP(Table1[[#This Row],[Reference]],metron,12,FALSE)</f>
        <v>1.0516792809839171</v>
      </c>
    </row>
    <row r="1348" spans="1:74" hidden="1" x14ac:dyDescent="0.45">
      <c r="A1348" t="s">
        <v>5410</v>
      </c>
      <c r="B1348">
        <v>1473559560</v>
      </c>
      <c r="C1348" s="3" t="s">
        <v>2321</v>
      </c>
      <c r="D1348" t="s">
        <v>65</v>
      </c>
      <c r="E1348" t="s">
        <v>66</v>
      </c>
      <c r="F1348" t="s">
        <v>98</v>
      </c>
      <c r="G1348" t="s">
        <v>67</v>
      </c>
      <c r="H1348" t="s">
        <v>66</v>
      </c>
      <c r="I1348">
        <f>MROUND(Table1[[#This Row],[Prob_H]]*100,2)/100</f>
        <v>0.57999999999999996</v>
      </c>
      <c r="J1348">
        <f>1/Table1[[#This Row],[odds_ft_home_team_win]]-Table1[[#This Row],[Margin/3]]</f>
        <v>0.57225074328578884</v>
      </c>
      <c r="K1348">
        <f>1/Table1[[#This Row],[odds_ft_draw]]-Table1[[#This Row],[Margin/3]]</f>
        <v>0.25540565899884404</v>
      </c>
      <c r="L1348">
        <f>1/Table1[[#This Row],[odds_ft_away_team_win]]-Table1[[#This Row],[Margin/3]]</f>
        <v>0.17234359771536714</v>
      </c>
      <c r="M1348">
        <v>8</v>
      </c>
      <c r="N1348">
        <v>1.67</v>
      </c>
      <c r="O1348">
        <v>0</v>
      </c>
      <c r="P1348">
        <v>1.86</v>
      </c>
      <c r="Q1348">
        <v>0.53</v>
      </c>
      <c r="R1348" t="str" cm="1">
        <f t="array" ref="R1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8">
        <v>2</v>
      </c>
      <c r="T1348">
        <v>0</v>
      </c>
      <c r="U1348">
        <v>2</v>
      </c>
      <c r="V1348">
        <v>2</v>
      </c>
      <c r="W1348">
        <v>2</v>
      </c>
      <c r="X1348">
        <v>0</v>
      </c>
      <c r="Y1348" t="s">
        <v>2322</v>
      </c>
      <c r="AA1348">
        <v>9</v>
      </c>
      <c r="AB1348">
        <v>3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20</v>
      </c>
      <c r="AL1348">
        <v>7</v>
      </c>
      <c r="AM1348">
        <v>8</v>
      </c>
      <c r="AN1348">
        <v>4</v>
      </c>
      <c r="AO1348">
        <v>12</v>
      </c>
      <c r="AP1348">
        <v>3</v>
      </c>
      <c r="AQ1348">
        <v>9</v>
      </c>
      <c r="AR1348">
        <v>7</v>
      </c>
      <c r="AS1348">
        <v>54</v>
      </c>
      <c r="AT1348">
        <v>46</v>
      </c>
      <c r="AU1348">
        <v>0</v>
      </c>
      <c r="AV1348">
        <v>0</v>
      </c>
      <c r="AW1348">
        <v>2.17</v>
      </c>
      <c r="AX1348">
        <v>33</v>
      </c>
      <c r="AY1348">
        <v>50</v>
      </c>
      <c r="AZ1348">
        <v>33</v>
      </c>
      <c r="BA1348">
        <v>33</v>
      </c>
      <c r="BB1348">
        <v>17</v>
      </c>
      <c r="BC1348">
        <v>33</v>
      </c>
      <c r="BD1348">
        <v>33</v>
      </c>
      <c r="BE1348">
        <v>50</v>
      </c>
      <c r="BF1348">
        <v>84</v>
      </c>
      <c r="BG1348">
        <v>8.67</v>
      </c>
      <c r="BH1348">
        <v>2.34</v>
      </c>
      <c r="BI1348">
        <v>1.72</v>
      </c>
      <c r="BJ1348">
        <v>3.78</v>
      </c>
      <c r="BK1348">
        <v>5.51</v>
      </c>
      <c r="BL1348">
        <f>1/Table1[[#This Row],[odds_ft_home_team_win]]+1/Table1[[#This Row],[odds_ft_draw]]+1/Table1[[#This Row],[odds_ft_away_team_win]]-1</f>
        <v>2.7433816654261589E-2</v>
      </c>
      <c r="BM1348">
        <f>Table1[[#This Row],[Margin]]/3</f>
        <v>9.1446055514205291E-3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 t="s">
        <v>128</v>
      </c>
      <c r="BU1348">
        <f>VLOOKUP(Table1[[#This Row],[Reference]],metron,11,FALSE)</f>
        <v>1.7619715019855171</v>
      </c>
      <c r="BV1348">
        <f>VLOOKUP(Table1[[#This Row],[Reference]],metron,12,FALSE)</f>
        <v>0.87432842793739785</v>
      </c>
    </row>
    <row r="1349" spans="1:74" hidden="1" x14ac:dyDescent="0.45">
      <c r="A1349" t="s">
        <v>5410</v>
      </c>
      <c r="B1349">
        <v>1473613200</v>
      </c>
      <c r="C1349" s="3" t="s">
        <v>2323</v>
      </c>
      <c r="D1349" t="s">
        <v>65</v>
      </c>
      <c r="E1349" t="s">
        <v>66</v>
      </c>
      <c r="F1349" t="s">
        <v>94</v>
      </c>
      <c r="G1349" t="s">
        <v>80</v>
      </c>
      <c r="H1349" t="s">
        <v>66</v>
      </c>
      <c r="I1349">
        <f>MROUND(Table1[[#This Row],[Prob_H]]*100,2)/100</f>
        <v>0.46</v>
      </c>
      <c r="J1349">
        <f>1/Table1[[#This Row],[odds_ft_home_team_win]]-Table1[[#This Row],[Margin/3]]</f>
        <v>0.45888206816153798</v>
      </c>
      <c r="K1349">
        <f>1/Table1[[#This Row],[odds_ft_draw]]-Table1[[#This Row],[Margin/3]]</f>
        <v>0.2732824893804402</v>
      </c>
      <c r="L1349">
        <f>1/Table1[[#This Row],[odds_ft_away_team_win]]-Table1[[#This Row],[Margin/3]]</f>
        <v>0.26783544245802171</v>
      </c>
      <c r="M1349">
        <v>8</v>
      </c>
      <c r="N1349">
        <v>3</v>
      </c>
      <c r="O1349">
        <v>0.67</v>
      </c>
      <c r="P1349">
        <v>1.72</v>
      </c>
      <c r="Q1349">
        <v>0.94</v>
      </c>
      <c r="R1349" t="str" cm="1">
        <f t="array" ref="R1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49">
        <v>4</v>
      </c>
      <c r="T1349">
        <v>1</v>
      </c>
      <c r="U1349">
        <v>5</v>
      </c>
      <c r="V1349">
        <v>2</v>
      </c>
      <c r="W1349">
        <v>1</v>
      </c>
      <c r="X1349">
        <v>1</v>
      </c>
      <c r="Y1349" t="s">
        <v>2324</v>
      </c>
      <c r="Z1349">
        <v>27</v>
      </c>
      <c r="AA1349">
        <v>5</v>
      </c>
      <c r="AB1349">
        <v>1</v>
      </c>
      <c r="AC1349">
        <v>1</v>
      </c>
      <c r="AD1349">
        <v>0</v>
      </c>
      <c r="AE1349">
        <v>2</v>
      </c>
      <c r="AF1349">
        <v>0</v>
      </c>
      <c r="AG1349">
        <v>1</v>
      </c>
      <c r="AH1349">
        <v>0</v>
      </c>
      <c r="AI1349">
        <v>1</v>
      </c>
      <c r="AJ1349">
        <v>1</v>
      </c>
      <c r="AK1349">
        <v>17</v>
      </c>
      <c r="AL1349">
        <v>11</v>
      </c>
      <c r="AM1349">
        <v>8</v>
      </c>
      <c r="AN1349">
        <v>3</v>
      </c>
      <c r="AO1349">
        <v>9</v>
      </c>
      <c r="AP1349">
        <v>8</v>
      </c>
      <c r="AQ1349">
        <v>15</v>
      </c>
      <c r="AR1349">
        <v>15</v>
      </c>
      <c r="AS1349">
        <v>55</v>
      </c>
      <c r="AT1349">
        <v>45</v>
      </c>
      <c r="AU1349">
        <v>0</v>
      </c>
      <c r="AV1349">
        <v>0</v>
      </c>
      <c r="AW1349">
        <v>2.83</v>
      </c>
      <c r="AX1349">
        <v>50</v>
      </c>
      <c r="AY1349">
        <v>50</v>
      </c>
      <c r="AZ1349">
        <v>50</v>
      </c>
      <c r="BA1349">
        <v>33</v>
      </c>
      <c r="BB1349">
        <v>17</v>
      </c>
      <c r="BC1349">
        <v>33</v>
      </c>
      <c r="BD1349">
        <v>50</v>
      </c>
      <c r="BE1349">
        <v>33</v>
      </c>
      <c r="BF1349">
        <v>84</v>
      </c>
      <c r="BG1349">
        <v>7.66</v>
      </c>
      <c r="BH1349">
        <v>5</v>
      </c>
      <c r="BI1349">
        <v>2.14</v>
      </c>
      <c r="BJ1349">
        <v>3.55</v>
      </c>
      <c r="BK1349">
        <v>3.62</v>
      </c>
      <c r="BL1349">
        <f>1/Table1[[#This Row],[odds_ft_home_team_win]]+1/Table1[[#This Row],[odds_ft_draw]]+1/Table1[[#This Row],[odds_ft_away_team_win]]-1</f>
        <v>2.5222954393890662E-2</v>
      </c>
      <c r="BM1349">
        <f>Table1[[#This Row],[Margin]]/3</f>
        <v>8.4076514646302201E-3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 t="s">
        <v>124</v>
      </c>
      <c r="BU1349">
        <f>VLOOKUP(Table1[[#This Row],[Reference]],metron,11,FALSE)</f>
        <v>1.4888836329233679</v>
      </c>
      <c r="BV1349">
        <f>VLOOKUP(Table1[[#This Row],[Reference]],metron,12,FALSE)</f>
        <v>1.0516792809839171</v>
      </c>
    </row>
    <row r="1350" spans="1:74" hidden="1" x14ac:dyDescent="0.45">
      <c r="A1350" t="s">
        <v>5410</v>
      </c>
      <c r="B1350">
        <v>1473634800</v>
      </c>
      <c r="C1350" s="3" t="s">
        <v>2325</v>
      </c>
      <c r="D1350" t="s">
        <v>65</v>
      </c>
      <c r="E1350" t="s">
        <v>66</v>
      </c>
      <c r="F1350" t="s">
        <v>73</v>
      </c>
      <c r="G1350" t="s">
        <v>97</v>
      </c>
      <c r="H1350" t="s">
        <v>66</v>
      </c>
      <c r="I1350">
        <f>MROUND(Table1[[#This Row],[Prob_H]]*100,2)/100</f>
        <v>0.4</v>
      </c>
      <c r="J1350">
        <f>1/Table1[[#This Row],[odds_ft_home_team_win]]-Table1[[#This Row],[Margin/3]]</f>
        <v>0.39662201770288619</v>
      </c>
      <c r="K1350">
        <f>1/Table1[[#This Row],[odds_ft_draw]]-Table1[[#This Row],[Margin/3]]</f>
        <v>0.28588136516656804</v>
      </c>
      <c r="L1350">
        <f>1/Table1[[#This Row],[odds_ft_away_team_win]]-Table1[[#This Row],[Margin/3]]</f>
        <v>0.31749661713054583</v>
      </c>
      <c r="M1350">
        <v>8</v>
      </c>
      <c r="N1350">
        <v>1.67</v>
      </c>
      <c r="O1350">
        <v>0.5</v>
      </c>
      <c r="P1350">
        <v>1.06</v>
      </c>
      <c r="Q1350">
        <v>1.58</v>
      </c>
      <c r="R1350" t="str" cm="1">
        <f t="array" ref="R1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50">
        <v>0</v>
      </c>
      <c r="T1350">
        <v>2</v>
      </c>
      <c r="U1350">
        <v>2</v>
      </c>
      <c r="V1350">
        <v>1</v>
      </c>
      <c r="W1350">
        <v>0</v>
      </c>
      <c r="X1350">
        <v>1</v>
      </c>
      <c r="Z1350" t="s">
        <v>2326</v>
      </c>
      <c r="AA1350">
        <v>9</v>
      </c>
      <c r="AB1350">
        <v>3</v>
      </c>
      <c r="AC1350">
        <v>3</v>
      </c>
      <c r="AD1350">
        <v>0</v>
      </c>
      <c r="AE1350">
        <v>3</v>
      </c>
      <c r="AF1350">
        <v>0</v>
      </c>
      <c r="AG1350">
        <v>2</v>
      </c>
      <c r="AH1350">
        <v>1</v>
      </c>
      <c r="AI1350">
        <v>2</v>
      </c>
      <c r="AJ1350">
        <v>1</v>
      </c>
      <c r="AK1350">
        <v>20</v>
      </c>
      <c r="AL1350">
        <v>11</v>
      </c>
      <c r="AM1350">
        <v>11</v>
      </c>
      <c r="AN1350">
        <v>6</v>
      </c>
      <c r="AO1350">
        <v>9</v>
      </c>
      <c r="AP1350">
        <v>5</v>
      </c>
      <c r="AQ1350">
        <v>10</v>
      </c>
      <c r="AR1350">
        <v>12</v>
      </c>
      <c r="AS1350">
        <v>55</v>
      </c>
      <c r="AT1350">
        <v>45</v>
      </c>
      <c r="AU1350">
        <v>0</v>
      </c>
      <c r="AV1350">
        <v>0</v>
      </c>
      <c r="AW1350">
        <v>2.88</v>
      </c>
      <c r="AX1350">
        <v>71</v>
      </c>
      <c r="AY1350">
        <v>71</v>
      </c>
      <c r="AZ1350">
        <v>59</v>
      </c>
      <c r="BA1350">
        <v>59</v>
      </c>
      <c r="BB1350">
        <v>17</v>
      </c>
      <c r="BC1350">
        <v>46</v>
      </c>
      <c r="BD1350">
        <v>71</v>
      </c>
      <c r="BE1350">
        <v>54</v>
      </c>
      <c r="BF1350">
        <v>71</v>
      </c>
      <c r="BG1350">
        <v>13.42</v>
      </c>
      <c r="BH1350">
        <v>5.5</v>
      </c>
      <c r="BI1350">
        <v>2.4700000000000002</v>
      </c>
      <c r="BJ1350">
        <v>3.4</v>
      </c>
      <c r="BK1350">
        <v>3.07</v>
      </c>
      <c r="BL1350">
        <f>1/Table1[[#This Row],[odds_ft_home_team_win]]+1/Table1[[#This Row],[odds_ft_draw]]+1/Table1[[#This Row],[odds_ft_away_team_win]]-1</f>
        <v>2.4708845676766567E-2</v>
      </c>
      <c r="BM1350">
        <f>Table1[[#This Row],[Margin]]/3</f>
        <v>8.2362818922555227E-3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 t="s">
        <v>126</v>
      </c>
      <c r="BU1350">
        <f>VLOOKUP(Table1[[#This Row],[Reference]],metron,11,FALSE)</f>
        <v>1.344038264434575</v>
      </c>
      <c r="BV1350">
        <f>VLOOKUP(Table1[[#This Row],[Reference]],metron,12,FALSE)</f>
        <v>1.1515772691037469</v>
      </c>
    </row>
    <row r="1351" spans="1:74" hidden="1" x14ac:dyDescent="0.45">
      <c r="A1351" t="s">
        <v>5409</v>
      </c>
      <c r="B1351">
        <v>1487991600</v>
      </c>
      <c r="C1351" s="3" t="s">
        <v>2576</v>
      </c>
      <c r="D1351" t="s">
        <v>65</v>
      </c>
      <c r="E1351" t="s">
        <v>66</v>
      </c>
      <c r="F1351" t="s">
        <v>72</v>
      </c>
      <c r="G1351" t="s">
        <v>85</v>
      </c>
      <c r="H1351" t="s">
        <v>66</v>
      </c>
      <c r="I1351">
        <f>MROUND(Table1[[#This Row],[Prob_H]]*100,2)/100</f>
        <v>0.34</v>
      </c>
      <c r="J1351">
        <f>1/Table1[[#This Row],[odds_ft_home_team_win]]-Table1[[#This Row],[Margin/3]]</f>
        <v>0.34002201699308898</v>
      </c>
      <c r="K1351">
        <f>1/Table1[[#This Row],[odds_ft_draw]]-Table1[[#This Row],[Margin/3]]</f>
        <v>0.28228763566256476</v>
      </c>
      <c r="L1351">
        <f>1/Table1[[#This Row],[odds_ft_away_team_win]]-Table1[[#This Row],[Margin/3]]</f>
        <v>0.3776903473443462</v>
      </c>
      <c r="M1351">
        <v>8</v>
      </c>
      <c r="N1351">
        <v>2.5</v>
      </c>
      <c r="O1351">
        <v>1.33</v>
      </c>
      <c r="P1351">
        <v>2.2000000000000002</v>
      </c>
      <c r="Q1351">
        <v>1</v>
      </c>
      <c r="R1351" t="str" cm="1">
        <f t="array" ref="R1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1">
        <v>2</v>
      </c>
      <c r="T1351">
        <v>0</v>
      </c>
      <c r="U1351">
        <v>2</v>
      </c>
      <c r="V1351">
        <v>1</v>
      </c>
      <c r="W1351">
        <v>1</v>
      </c>
      <c r="X1351">
        <v>0</v>
      </c>
      <c r="Y1351" t="s">
        <v>2577</v>
      </c>
      <c r="AA1351">
        <v>3</v>
      </c>
      <c r="AB1351">
        <v>5</v>
      </c>
      <c r="AC1351">
        <v>2</v>
      </c>
      <c r="AD1351">
        <v>0</v>
      </c>
      <c r="AE1351">
        <v>4</v>
      </c>
      <c r="AF1351">
        <v>0</v>
      </c>
      <c r="AG1351">
        <v>1</v>
      </c>
      <c r="AH1351">
        <v>1</v>
      </c>
      <c r="AI1351">
        <v>1</v>
      </c>
      <c r="AJ1351">
        <v>3</v>
      </c>
      <c r="AK1351">
        <v>8</v>
      </c>
      <c r="AL1351">
        <v>8</v>
      </c>
      <c r="AM1351">
        <v>3</v>
      </c>
      <c r="AN1351">
        <v>0</v>
      </c>
      <c r="AO1351">
        <v>5</v>
      </c>
      <c r="AP1351">
        <v>8</v>
      </c>
      <c r="AQ1351">
        <v>-1</v>
      </c>
      <c r="AR1351">
        <v>-1</v>
      </c>
      <c r="AS1351">
        <v>-1</v>
      </c>
      <c r="AT1351">
        <v>-1</v>
      </c>
      <c r="AU1351">
        <v>0</v>
      </c>
      <c r="AV1351">
        <v>0</v>
      </c>
      <c r="AW1351">
        <v>3.04</v>
      </c>
      <c r="AX1351">
        <v>54</v>
      </c>
      <c r="AY1351">
        <v>75</v>
      </c>
      <c r="AZ1351">
        <v>50</v>
      </c>
      <c r="BA1351">
        <v>34</v>
      </c>
      <c r="BB1351">
        <v>21</v>
      </c>
      <c r="BC1351">
        <v>38</v>
      </c>
      <c r="BD1351">
        <v>83</v>
      </c>
      <c r="BE1351">
        <v>42</v>
      </c>
      <c r="BF1351">
        <v>88</v>
      </c>
      <c r="BG1351">
        <v>10.89</v>
      </c>
      <c r="BH1351">
        <v>4.92</v>
      </c>
      <c r="BI1351">
        <v>2.87</v>
      </c>
      <c r="BJ1351">
        <v>3.44</v>
      </c>
      <c r="BK1351">
        <v>2.59</v>
      </c>
      <c r="BL1351">
        <f>1/Table1[[#This Row],[odds_ft_home_team_win]]+1/Table1[[#This Row],[odds_ft_draw]]+1/Table1[[#This Row],[odds_ft_away_team_win]]-1</f>
        <v>2.5230116268119662E-2</v>
      </c>
      <c r="BM1351">
        <f>Table1[[#This Row],[Margin]]/3</f>
        <v>8.4100387560398868E-3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 t="s">
        <v>75</v>
      </c>
      <c r="BU1351">
        <f>VLOOKUP(Table1[[#This Row],[Reference]],metron,11,FALSE)</f>
        <v>1.228921489601805</v>
      </c>
      <c r="BV1351">
        <f>VLOOKUP(Table1[[#This Row],[Reference]],metron,12,FALSE)</f>
        <v>1.2940512655166849</v>
      </c>
    </row>
    <row r="1352" spans="1:74" hidden="1" x14ac:dyDescent="0.45">
      <c r="A1352" t="s">
        <v>5409</v>
      </c>
      <c r="B1352">
        <v>1488063600</v>
      </c>
      <c r="C1352" s="3" t="s">
        <v>2578</v>
      </c>
      <c r="D1352" t="s">
        <v>65</v>
      </c>
      <c r="E1352" t="s">
        <v>66</v>
      </c>
      <c r="F1352" t="s">
        <v>80</v>
      </c>
      <c r="G1352" t="s">
        <v>94</v>
      </c>
      <c r="H1352" t="s">
        <v>66</v>
      </c>
      <c r="I1352">
        <f>MROUND(Table1[[#This Row],[Prob_H]]*100,2)/100</f>
        <v>0.38</v>
      </c>
      <c r="J1352">
        <f>1/Table1[[#This Row],[odds_ft_home_team_win]]-Table1[[#This Row],[Margin/3]]</f>
        <v>0.3867358950970991</v>
      </c>
      <c r="K1352">
        <f>1/Table1[[#This Row],[odds_ft_draw]]-Table1[[#This Row],[Margin/3]]</f>
        <v>0.28733696626673211</v>
      </c>
      <c r="L1352">
        <f>1/Table1[[#This Row],[odds_ft_away_team_win]]-Table1[[#This Row],[Margin/3]]</f>
        <v>0.32592713863616868</v>
      </c>
      <c r="M1352">
        <v>8</v>
      </c>
      <c r="N1352">
        <v>1.45</v>
      </c>
      <c r="O1352">
        <v>0.85</v>
      </c>
      <c r="P1352">
        <v>1.35</v>
      </c>
      <c r="Q1352">
        <v>0.83</v>
      </c>
      <c r="R1352" t="str" cm="1">
        <f t="array" ref="R1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2">
        <v>4</v>
      </c>
      <c r="T1352">
        <v>3</v>
      </c>
      <c r="U1352">
        <v>7</v>
      </c>
      <c r="V1352">
        <v>3</v>
      </c>
      <c r="W1352">
        <v>2</v>
      </c>
      <c r="X1352">
        <v>1</v>
      </c>
      <c r="Y1352" t="s">
        <v>2579</v>
      </c>
      <c r="Z1352" t="s">
        <v>2580</v>
      </c>
      <c r="AA1352">
        <v>0</v>
      </c>
      <c r="AB1352">
        <v>9</v>
      </c>
      <c r="AC1352">
        <v>1</v>
      </c>
      <c r="AD1352">
        <v>0</v>
      </c>
      <c r="AE1352">
        <v>3</v>
      </c>
      <c r="AF1352">
        <v>0</v>
      </c>
      <c r="AG1352">
        <v>0</v>
      </c>
      <c r="AH1352">
        <v>1</v>
      </c>
      <c r="AI1352">
        <v>0</v>
      </c>
      <c r="AJ1352">
        <v>3</v>
      </c>
      <c r="AK1352">
        <v>11</v>
      </c>
      <c r="AL1352">
        <v>14</v>
      </c>
      <c r="AM1352">
        <v>7</v>
      </c>
      <c r="AN1352">
        <v>8</v>
      </c>
      <c r="AO1352">
        <v>4</v>
      </c>
      <c r="AP1352">
        <v>6</v>
      </c>
      <c r="AQ1352">
        <v>13</v>
      </c>
      <c r="AR1352">
        <v>18</v>
      </c>
      <c r="AS1352">
        <v>44</v>
      </c>
      <c r="AT1352">
        <v>56</v>
      </c>
      <c r="AU1352">
        <v>0</v>
      </c>
      <c r="AV1352">
        <v>0</v>
      </c>
      <c r="AW1352">
        <v>2.4300000000000002</v>
      </c>
      <c r="AX1352">
        <v>51</v>
      </c>
      <c r="AY1352">
        <v>71</v>
      </c>
      <c r="AZ1352">
        <v>53</v>
      </c>
      <c r="BA1352">
        <v>20</v>
      </c>
      <c r="BB1352">
        <v>12</v>
      </c>
      <c r="BC1352">
        <v>29</v>
      </c>
      <c r="BD1352">
        <v>62</v>
      </c>
      <c r="BE1352">
        <v>49</v>
      </c>
      <c r="BF1352">
        <v>75</v>
      </c>
      <c r="BG1352">
        <v>9.68</v>
      </c>
      <c r="BH1352">
        <v>4.82</v>
      </c>
      <c r="BI1352">
        <v>2.5299999999999998</v>
      </c>
      <c r="BJ1352">
        <v>3.38</v>
      </c>
      <c r="BK1352">
        <v>2.99</v>
      </c>
      <c r="BL1352">
        <f>1/Table1[[#This Row],[odds_ft_home_team_win]]+1/Table1[[#This Row],[odds_ft_draw]]+1/Table1[[#This Row],[odds_ft_away_team_win]]-1</f>
        <v>2.5563065696845078E-2</v>
      </c>
      <c r="BM1352">
        <f>Table1[[#This Row],[Margin]]/3</f>
        <v>8.5210218989483586E-3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 t="s">
        <v>83</v>
      </c>
      <c r="BU1352">
        <f>VLOOKUP(Table1[[#This Row],[Reference]],metron,11,FALSE)</f>
        <v>1.330562659846547</v>
      </c>
      <c r="BV1352">
        <f>VLOOKUP(Table1[[#This Row],[Reference]],metron,12,FALSE)</f>
        <v>1.1595268542199491</v>
      </c>
    </row>
    <row r="1353" spans="1:74" hidden="1" x14ac:dyDescent="0.45">
      <c r="A1353" t="s">
        <v>5409</v>
      </c>
      <c r="B1353">
        <v>1488070800</v>
      </c>
      <c r="C1353" s="3" t="s">
        <v>2581</v>
      </c>
      <c r="D1353" t="s">
        <v>65</v>
      </c>
      <c r="E1353" t="s">
        <v>66</v>
      </c>
      <c r="F1353" t="s">
        <v>93</v>
      </c>
      <c r="G1353" t="s">
        <v>81</v>
      </c>
      <c r="H1353" t="s">
        <v>66</v>
      </c>
      <c r="I1353">
        <f>MROUND(Table1[[#This Row],[Prob_H]]*100,2)/100</f>
        <v>0.4</v>
      </c>
      <c r="J1353">
        <f>1/Table1[[#This Row],[odds_ft_home_team_win]]-Table1[[#This Row],[Margin/3]]</f>
        <v>0.39008536216280587</v>
      </c>
      <c r="K1353">
        <f>1/Table1[[#This Row],[odds_ft_draw]]-Table1[[#This Row],[Margin/3]]</f>
        <v>0.27576989675172292</v>
      </c>
      <c r="L1353">
        <f>1/Table1[[#This Row],[odds_ft_away_team_win]]-Table1[[#This Row],[Margin/3]]</f>
        <v>0.33414474108547132</v>
      </c>
      <c r="M1353">
        <v>8</v>
      </c>
      <c r="N1353">
        <v>2</v>
      </c>
      <c r="O1353">
        <v>1.07</v>
      </c>
      <c r="P1353">
        <v>1.89</v>
      </c>
      <c r="Q1353">
        <v>1.21</v>
      </c>
      <c r="R1353" t="str" cm="1">
        <f t="array" ref="R1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3">
        <v>2</v>
      </c>
      <c r="T1353">
        <v>0</v>
      </c>
      <c r="U1353">
        <v>2</v>
      </c>
      <c r="V1353">
        <v>0</v>
      </c>
      <c r="W1353">
        <v>0</v>
      </c>
      <c r="X1353">
        <v>0</v>
      </c>
      <c r="Y1353" t="s">
        <v>2582</v>
      </c>
      <c r="AA1353">
        <v>6</v>
      </c>
      <c r="AB1353">
        <v>4</v>
      </c>
      <c r="AC1353">
        <v>1</v>
      </c>
      <c r="AD1353">
        <v>1</v>
      </c>
      <c r="AE1353">
        <v>2</v>
      </c>
      <c r="AF1353">
        <v>0</v>
      </c>
      <c r="AG1353">
        <v>1</v>
      </c>
      <c r="AH1353">
        <v>1</v>
      </c>
      <c r="AI1353">
        <v>1</v>
      </c>
      <c r="AJ1353">
        <v>1</v>
      </c>
      <c r="AK1353">
        <v>14</v>
      </c>
      <c r="AL1353">
        <v>11</v>
      </c>
      <c r="AM1353">
        <v>5</v>
      </c>
      <c r="AN1353">
        <v>2</v>
      </c>
      <c r="AO1353">
        <v>9</v>
      </c>
      <c r="AP1353">
        <v>9</v>
      </c>
      <c r="AQ1353">
        <v>9</v>
      </c>
      <c r="AR1353">
        <v>13</v>
      </c>
      <c r="AS1353">
        <v>50</v>
      </c>
      <c r="AT1353">
        <v>50</v>
      </c>
      <c r="AU1353">
        <v>0</v>
      </c>
      <c r="AV1353">
        <v>0</v>
      </c>
      <c r="AW1353">
        <v>2.71</v>
      </c>
      <c r="AX1353">
        <v>65</v>
      </c>
      <c r="AY1353">
        <v>77</v>
      </c>
      <c r="AZ1353">
        <v>48</v>
      </c>
      <c r="BA1353">
        <v>32</v>
      </c>
      <c r="BB1353">
        <v>19</v>
      </c>
      <c r="BC1353">
        <v>47</v>
      </c>
      <c r="BD1353">
        <v>68</v>
      </c>
      <c r="BE1353">
        <v>41</v>
      </c>
      <c r="BF1353">
        <v>89</v>
      </c>
      <c r="BG1353">
        <v>9.76</v>
      </c>
      <c r="BH1353">
        <v>5.64</v>
      </c>
      <c r="BI1353">
        <v>2.5099999999999998</v>
      </c>
      <c r="BJ1353">
        <v>3.52</v>
      </c>
      <c r="BK1353">
        <v>2.92</v>
      </c>
      <c r="BL1353">
        <f>1/Table1[[#This Row],[odds_ft_home_team_win]]+1/Table1[[#This Row],[odds_ft_draw]]+1/Table1[[#This Row],[odds_ft_away_team_win]]-1</f>
        <v>2.4963037017558642E-2</v>
      </c>
      <c r="BM1353">
        <f>Table1[[#This Row],[Margin]]/3</f>
        <v>8.3210123391862147E-3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95</v>
      </c>
      <c r="BU1353">
        <f>VLOOKUP(Table1[[#This Row],[Reference]],metron,11,FALSE)</f>
        <v>1.344038264434575</v>
      </c>
      <c r="BV1353">
        <f>VLOOKUP(Table1[[#This Row],[Reference]],metron,12,FALSE)</f>
        <v>1.1515772691037469</v>
      </c>
    </row>
    <row r="1354" spans="1:74" hidden="1" x14ac:dyDescent="0.45">
      <c r="A1354" t="s">
        <v>5409</v>
      </c>
      <c r="B1354">
        <v>1488071160</v>
      </c>
      <c r="C1354" s="3" t="s">
        <v>2583</v>
      </c>
      <c r="D1354" t="s">
        <v>65</v>
      </c>
      <c r="E1354" t="s">
        <v>66</v>
      </c>
      <c r="F1354" t="s">
        <v>103</v>
      </c>
      <c r="G1354" t="s">
        <v>611</v>
      </c>
      <c r="H1354" t="s">
        <v>66</v>
      </c>
      <c r="I1354">
        <f>MROUND(Table1[[#This Row],[Prob_H]]*100,2)/100</f>
        <v>0.64</v>
      </c>
      <c r="J1354">
        <f>1/Table1[[#This Row],[odds_ft_home_team_win]]-Table1[[#This Row],[Margin/3]]</f>
        <v>0.64564965574389843</v>
      </c>
      <c r="K1354">
        <f>1/Table1[[#This Row],[odds_ft_draw]]-Table1[[#This Row],[Margin/3]]</f>
        <v>0.21984531730389073</v>
      </c>
      <c r="L1354">
        <f>1/Table1[[#This Row],[odds_ft_away_team_win]]-Table1[[#This Row],[Margin/3]]</f>
        <v>0.13450502695221084</v>
      </c>
      <c r="M1354">
        <v>8</v>
      </c>
      <c r="N1354">
        <v>2.23</v>
      </c>
      <c r="O1354">
        <v>0.18</v>
      </c>
      <c r="P1354">
        <v>2</v>
      </c>
      <c r="Q1354">
        <v>0.28999999999999998</v>
      </c>
      <c r="R1354" t="str" cm="1">
        <f t="array" ref="R1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 t="s">
        <v>343</v>
      </c>
      <c r="AA1354">
        <v>14</v>
      </c>
      <c r="AB1354">
        <v>2</v>
      </c>
      <c r="AC1354">
        <v>3</v>
      </c>
      <c r="AD1354">
        <v>0</v>
      </c>
      <c r="AE1354">
        <v>4</v>
      </c>
      <c r="AF1354">
        <v>0</v>
      </c>
      <c r="AG1354">
        <v>1</v>
      </c>
      <c r="AH1354">
        <v>2</v>
      </c>
      <c r="AI1354">
        <v>1</v>
      </c>
      <c r="AJ1354">
        <v>3</v>
      </c>
      <c r="AK1354">
        <v>17</v>
      </c>
      <c r="AL1354">
        <v>5</v>
      </c>
      <c r="AM1354">
        <v>8</v>
      </c>
      <c r="AN1354">
        <v>2</v>
      </c>
      <c r="AO1354">
        <v>9</v>
      </c>
      <c r="AP1354">
        <v>3</v>
      </c>
      <c r="AQ1354">
        <v>16</v>
      </c>
      <c r="AR1354">
        <v>16</v>
      </c>
      <c r="AS1354">
        <v>60</v>
      </c>
      <c r="AT1354">
        <v>40</v>
      </c>
      <c r="AU1354">
        <v>0</v>
      </c>
      <c r="AV1354">
        <v>0</v>
      </c>
      <c r="AW1354">
        <v>2.86</v>
      </c>
      <c r="AX1354">
        <v>47</v>
      </c>
      <c r="AY1354">
        <v>68</v>
      </c>
      <c r="AZ1354">
        <v>46</v>
      </c>
      <c r="BA1354">
        <v>34</v>
      </c>
      <c r="BB1354">
        <v>25</v>
      </c>
      <c r="BC1354">
        <v>34</v>
      </c>
      <c r="BD1354">
        <v>75</v>
      </c>
      <c r="BE1354">
        <v>46</v>
      </c>
      <c r="BF1354">
        <v>77</v>
      </c>
      <c r="BG1354">
        <v>9.8699999999999992</v>
      </c>
      <c r="BH1354">
        <v>5.18</v>
      </c>
      <c r="BI1354">
        <v>1.53</v>
      </c>
      <c r="BJ1354">
        <v>4.3899999999999997</v>
      </c>
      <c r="BK1354">
        <v>7.02</v>
      </c>
      <c r="BL1354">
        <f>1/Table1[[#This Row],[odds_ft_home_team_win]]+1/Table1[[#This Row],[odds_ft_draw]]+1/Table1[[#This Row],[odds_ft_away_team_win]]-1</f>
        <v>2.3835346493794818E-2</v>
      </c>
      <c r="BM1354">
        <f>Table1[[#This Row],[Margin]]/3</f>
        <v>7.9451154979316065E-3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 t="s">
        <v>118</v>
      </c>
      <c r="BU1354">
        <f>VLOOKUP(Table1[[#This Row],[Reference]],metron,11,FALSE)</f>
        <v>1.980803571428571</v>
      </c>
      <c r="BV1354">
        <f>VLOOKUP(Table1[[#This Row],[Reference]],metron,12,FALSE)</f>
        <v>0.85357142857142854</v>
      </c>
    </row>
    <row r="1355" spans="1:74" hidden="1" x14ac:dyDescent="0.45">
      <c r="A1355" t="s">
        <v>5409</v>
      </c>
      <c r="B1355">
        <v>1488078000</v>
      </c>
      <c r="C1355" s="3" t="s">
        <v>2584</v>
      </c>
      <c r="D1355" t="s">
        <v>65</v>
      </c>
      <c r="E1355" t="s">
        <v>66</v>
      </c>
      <c r="F1355" t="s">
        <v>86</v>
      </c>
      <c r="G1355" t="s">
        <v>77</v>
      </c>
      <c r="H1355" t="s">
        <v>66</v>
      </c>
      <c r="I1355">
        <f>MROUND(Table1[[#This Row],[Prob_H]]*100,2)/100</f>
        <v>0.44</v>
      </c>
      <c r="J1355">
        <f>1/Table1[[#This Row],[odds_ft_home_team_win]]-Table1[[#This Row],[Margin/3]]</f>
        <v>0.44612780906845872</v>
      </c>
      <c r="K1355">
        <f>1/Table1[[#This Row],[odds_ft_draw]]-Table1[[#This Row],[Margin/3]]</f>
        <v>0.28059969556346664</v>
      </c>
      <c r="L1355">
        <f>1/Table1[[#This Row],[odds_ft_away_team_win]]-Table1[[#This Row],[Margin/3]]</f>
        <v>0.27327249536807463</v>
      </c>
      <c r="M1355">
        <v>8</v>
      </c>
      <c r="N1355">
        <v>1.79</v>
      </c>
      <c r="O1355">
        <v>0.91</v>
      </c>
      <c r="P1355">
        <v>1.85</v>
      </c>
      <c r="Q1355">
        <v>1</v>
      </c>
      <c r="R1355" t="str" cm="1">
        <f t="array" ref="R1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5">
        <v>2</v>
      </c>
      <c r="T1355">
        <v>0</v>
      </c>
      <c r="U1355">
        <v>2</v>
      </c>
      <c r="V1355">
        <v>1</v>
      </c>
      <c r="W1355">
        <v>1</v>
      </c>
      <c r="X1355">
        <v>0</v>
      </c>
      <c r="Y1355" t="s">
        <v>2585</v>
      </c>
      <c r="AA1355">
        <v>5</v>
      </c>
      <c r="AB1355">
        <v>7</v>
      </c>
      <c r="AC1355">
        <v>2</v>
      </c>
      <c r="AD1355">
        <v>0</v>
      </c>
      <c r="AE1355">
        <v>3</v>
      </c>
      <c r="AF1355">
        <v>1</v>
      </c>
      <c r="AG1355">
        <v>0</v>
      </c>
      <c r="AH1355">
        <v>2</v>
      </c>
      <c r="AI1355">
        <v>1</v>
      </c>
      <c r="AJ1355">
        <v>3</v>
      </c>
      <c r="AK1355">
        <v>15</v>
      </c>
      <c r="AL1355">
        <v>12</v>
      </c>
      <c r="AM1355">
        <v>9</v>
      </c>
      <c r="AN1355">
        <v>5</v>
      </c>
      <c r="AO1355">
        <v>6</v>
      </c>
      <c r="AP1355">
        <v>7</v>
      </c>
      <c r="AQ1355">
        <v>12</v>
      </c>
      <c r="AR1355">
        <v>17</v>
      </c>
      <c r="AS1355">
        <v>46</v>
      </c>
      <c r="AT1355">
        <v>54</v>
      </c>
      <c r="AU1355">
        <v>0</v>
      </c>
      <c r="AV1355">
        <v>0</v>
      </c>
      <c r="AW1355">
        <v>2.02</v>
      </c>
      <c r="AX1355">
        <v>44</v>
      </c>
      <c r="AY1355">
        <v>67</v>
      </c>
      <c r="AZ1355">
        <v>32</v>
      </c>
      <c r="BA1355">
        <v>16</v>
      </c>
      <c r="BB1355">
        <v>5</v>
      </c>
      <c r="BC1355">
        <v>32</v>
      </c>
      <c r="BD1355">
        <v>51</v>
      </c>
      <c r="BE1355">
        <v>36</v>
      </c>
      <c r="BF1355">
        <v>72</v>
      </c>
      <c r="BG1355">
        <v>8.36</v>
      </c>
      <c r="BH1355">
        <v>4.32</v>
      </c>
      <c r="BI1355">
        <v>2.2000000000000002</v>
      </c>
      <c r="BJ1355">
        <v>3.46</v>
      </c>
      <c r="BK1355">
        <v>3.55</v>
      </c>
      <c r="BL1355">
        <f>1/Table1[[#This Row],[odds_ft_home_team_win]]+1/Table1[[#This Row],[odds_ft_draw]]+1/Table1[[#This Row],[odds_ft_away_team_win]]-1</f>
        <v>2.5252936430987472E-2</v>
      </c>
      <c r="BM1355">
        <f>Table1[[#This Row],[Margin]]/3</f>
        <v>8.4176454769958244E-3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 t="s">
        <v>113</v>
      </c>
      <c r="BU1355">
        <f>VLOOKUP(Table1[[#This Row],[Reference]],metron,11,FALSE)</f>
        <v>1.4140979689366791</v>
      </c>
      <c r="BV1355">
        <f>VLOOKUP(Table1[[#This Row],[Reference]],metron,12,FALSE)</f>
        <v>1.0666666666666671</v>
      </c>
    </row>
    <row r="1356" spans="1:74" hidden="1" x14ac:dyDescent="0.45">
      <c r="A1356" t="s">
        <v>5409</v>
      </c>
      <c r="B1356">
        <v>1488132000</v>
      </c>
      <c r="C1356" s="3" t="s">
        <v>2586</v>
      </c>
      <c r="D1356" t="s">
        <v>65</v>
      </c>
      <c r="E1356" t="s">
        <v>66</v>
      </c>
      <c r="F1356" t="s">
        <v>97</v>
      </c>
      <c r="G1356" t="s">
        <v>73</v>
      </c>
      <c r="H1356" t="s">
        <v>66</v>
      </c>
      <c r="I1356">
        <f>MROUND(Table1[[#This Row],[Prob_H]]*100,2)/100</f>
        <v>0.62</v>
      </c>
      <c r="J1356">
        <f>1/Table1[[#This Row],[odds_ft_home_team_win]]-Table1[[#This Row],[Margin/3]]</f>
        <v>0.62026263737128728</v>
      </c>
      <c r="K1356">
        <f>1/Table1[[#This Row],[odds_ft_draw]]-Table1[[#This Row],[Margin/3]]</f>
        <v>0.23642985897691068</v>
      </c>
      <c r="L1356">
        <f>1/Table1[[#This Row],[odds_ft_away_team_win]]-Table1[[#This Row],[Margin/3]]</f>
        <v>0.14330750365180192</v>
      </c>
      <c r="M1356">
        <v>8</v>
      </c>
      <c r="N1356">
        <v>1.75</v>
      </c>
      <c r="O1356">
        <v>1</v>
      </c>
      <c r="P1356">
        <v>1.37</v>
      </c>
      <c r="Q1356">
        <v>1.06</v>
      </c>
      <c r="R1356" t="str" cm="1">
        <f t="array" ref="R1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56">
        <v>1</v>
      </c>
      <c r="T1356">
        <v>3</v>
      </c>
      <c r="U1356">
        <v>4</v>
      </c>
      <c r="V1356">
        <v>2</v>
      </c>
      <c r="W1356">
        <v>0</v>
      </c>
      <c r="X1356">
        <v>2</v>
      </c>
      <c r="Y1356">
        <v>76</v>
      </c>
      <c r="Z1356" t="s">
        <v>2587</v>
      </c>
      <c r="AA1356">
        <v>5</v>
      </c>
      <c r="AB1356">
        <v>4</v>
      </c>
      <c r="AC1356">
        <v>4</v>
      </c>
      <c r="AD1356">
        <v>0</v>
      </c>
      <c r="AE1356">
        <v>3</v>
      </c>
      <c r="AF1356">
        <v>0</v>
      </c>
      <c r="AG1356">
        <v>3</v>
      </c>
      <c r="AH1356">
        <v>1</v>
      </c>
      <c r="AI1356">
        <v>1</v>
      </c>
      <c r="AJ1356">
        <v>2</v>
      </c>
      <c r="AK1356">
        <v>11</v>
      </c>
      <c r="AL1356">
        <v>13</v>
      </c>
      <c r="AM1356">
        <v>6</v>
      </c>
      <c r="AN1356">
        <v>7</v>
      </c>
      <c r="AO1356">
        <v>5</v>
      </c>
      <c r="AP1356">
        <v>6</v>
      </c>
      <c r="AQ1356">
        <v>20</v>
      </c>
      <c r="AR1356">
        <v>22</v>
      </c>
      <c r="AS1356">
        <v>61</v>
      </c>
      <c r="AT1356">
        <v>39</v>
      </c>
      <c r="AU1356">
        <v>0</v>
      </c>
      <c r="AV1356">
        <v>0</v>
      </c>
      <c r="AW1356">
        <v>2.89</v>
      </c>
      <c r="AX1356">
        <v>66</v>
      </c>
      <c r="AY1356">
        <v>79</v>
      </c>
      <c r="AZ1356">
        <v>62</v>
      </c>
      <c r="BA1356">
        <v>27</v>
      </c>
      <c r="BB1356">
        <v>18</v>
      </c>
      <c r="BC1356">
        <v>39</v>
      </c>
      <c r="BD1356">
        <v>83</v>
      </c>
      <c r="BE1356">
        <v>44</v>
      </c>
      <c r="BF1356">
        <v>79</v>
      </c>
      <c r="BG1356">
        <v>10.17</v>
      </c>
      <c r="BH1356">
        <v>4.95</v>
      </c>
      <c r="BI1356">
        <v>1.59</v>
      </c>
      <c r="BJ1356">
        <v>4.08</v>
      </c>
      <c r="BK1356">
        <v>6.58</v>
      </c>
      <c r="BL1356">
        <f>1/Table1[[#This Row],[odds_ft_home_team_win]]+1/Table1[[#This Row],[odds_ft_draw]]+1/Table1[[#This Row],[odds_ft_away_team_win]]-1</f>
        <v>2.6004540716326741E-2</v>
      </c>
      <c r="BM1356">
        <f>Table1[[#This Row],[Margin]]/3</f>
        <v>8.6681802387755802E-3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 t="s">
        <v>100</v>
      </c>
      <c r="BU1356">
        <f>VLOOKUP(Table1[[#This Row],[Reference]],metron,11,FALSE)</f>
        <v>1.8681481481481479</v>
      </c>
      <c r="BV1356">
        <f>VLOOKUP(Table1[[#This Row],[Reference]],metron,12,FALSE)</f>
        <v>0.86851851851851847</v>
      </c>
    </row>
    <row r="1357" spans="1:74" hidden="1" x14ac:dyDescent="0.45">
      <c r="A1357" t="s">
        <v>5409</v>
      </c>
      <c r="B1357">
        <v>1488150000</v>
      </c>
      <c r="C1357" s="3" t="s">
        <v>2588</v>
      </c>
      <c r="D1357" t="s">
        <v>65</v>
      </c>
      <c r="E1357" t="s">
        <v>66</v>
      </c>
      <c r="F1357" t="s">
        <v>67</v>
      </c>
      <c r="G1357" t="s">
        <v>98</v>
      </c>
      <c r="H1357" t="s">
        <v>66</v>
      </c>
      <c r="I1357">
        <f>MROUND(Table1[[#This Row],[Prob_H]]*100,2)/100</f>
        <v>0.28000000000000003</v>
      </c>
      <c r="J1357">
        <f>1/Table1[[#This Row],[odds_ft_home_team_win]]-Table1[[#This Row],[Margin/3]]</f>
        <v>0.27800993517699862</v>
      </c>
      <c r="K1357">
        <f>1/Table1[[#This Row],[odds_ft_draw]]-Table1[[#This Row],[Margin/3]]</f>
        <v>0.2899844465741675</v>
      </c>
      <c r="L1357">
        <f>1/Table1[[#This Row],[odds_ft_away_team_win]]-Table1[[#This Row],[Margin/3]]</f>
        <v>0.43200561824883382</v>
      </c>
      <c r="M1357">
        <v>8</v>
      </c>
      <c r="N1357">
        <v>1.17</v>
      </c>
      <c r="O1357">
        <v>1.75</v>
      </c>
      <c r="P1357">
        <v>1.1200000000000001</v>
      </c>
      <c r="Q1357">
        <v>1.24</v>
      </c>
      <c r="R1357" t="str" cm="1">
        <f t="array" ref="R1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57">
        <v>4</v>
      </c>
      <c r="T1357">
        <v>3</v>
      </c>
      <c r="U1357">
        <v>7</v>
      </c>
      <c r="V1357">
        <v>2</v>
      </c>
      <c r="W1357">
        <v>0</v>
      </c>
      <c r="X1357">
        <v>2</v>
      </c>
      <c r="Y1357" t="s">
        <v>2589</v>
      </c>
      <c r="Z1357" t="s">
        <v>2590</v>
      </c>
      <c r="AA1357">
        <v>4</v>
      </c>
      <c r="AB1357">
        <v>9</v>
      </c>
      <c r="AC1357">
        <v>2</v>
      </c>
      <c r="AD1357">
        <v>0</v>
      </c>
      <c r="AE1357">
        <v>1</v>
      </c>
      <c r="AF1357">
        <v>0</v>
      </c>
      <c r="AG1357">
        <v>1</v>
      </c>
      <c r="AH1357">
        <v>1</v>
      </c>
      <c r="AI1357">
        <v>0</v>
      </c>
      <c r="AJ1357">
        <v>1</v>
      </c>
      <c r="AK1357">
        <v>17</v>
      </c>
      <c r="AL1357">
        <v>16</v>
      </c>
      <c r="AM1357">
        <v>10</v>
      </c>
      <c r="AN1357">
        <v>8</v>
      </c>
      <c r="AO1357">
        <v>7</v>
      </c>
      <c r="AP1357">
        <v>8</v>
      </c>
      <c r="AQ1357">
        <v>15</v>
      </c>
      <c r="AR1357">
        <v>12</v>
      </c>
      <c r="AS1357">
        <v>41</v>
      </c>
      <c r="AT1357">
        <v>59</v>
      </c>
      <c r="AU1357">
        <v>0</v>
      </c>
      <c r="AV1357">
        <v>0</v>
      </c>
      <c r="AW1357">
        <v>2.38</v>
      </c>
      <c r="AX1357">
        <v>42</v>
      </c>
      <c r="AY1357">
        <v>71</v>
      </c>
      <c r="AZ1357">
        <v>46</v>
      </c>
      <c r="BA1357">
        <v>17</v>
      </c>
      <c r="BB1357">
        <v>4</v>
      </c>
      <c r="BC1357">
        <v>42</v>
      </c>
      <c r="BD1357">
        <v>83</v>
      </c>
      <c r="BE1357">
        <v>25</v>
      </c>
      <c r="BF1357">
        <v>71</v>
      </c>
      <c r="BG1357">
        <v>11.47</v>
      </c>
      <c r="BH1357">
        <v>5.25</v>
      </c>
      <c r="BI1357">
        <v>3.49</v>
      </c>
      <c r="BJ1357">
        <v>3.35</v>
      </c>
      <c r="BK1357">
        <v>2.27</v>
      </c>
      <c r="BL1357">
        <f>1/Table1[[#This Row],[odds_ft_home_team_win]]+1/Table1[[#This Row],[odds_ft_draw]]+1/Table1[[#This Row],[odds_ft_away_team_win]]-1</f>
        <v>2.5569048337198863E-2</v>
      </c>
      <c r="BM1357">
        <f>Table1[[#This Row],[Margin]]/3</f>
        <v>8.5230161123996204E-3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 t="s">
        <v>70</v>
      </c>
      <c r="BU1357">
        <f>VLOOKUP(Table1[[#This Row],[Reference]],metron,11,FALSE)</f>
        <v>1.128766254360926</v>
      </c>
      <c r="BV1357">
        <f>VLOOKUP(Table1[[#This Row],[Reference]],metron,12,FALSE)</f>
        <v>1.415794481446242</v>
      </c>
    </row>
    <row r="1358" spans="1:74" hidden="1" x14ac:dyDescent="0.45">
      <c r="A1358" t="s">
        <v>5409</v>
      </c>
      <c r="B1358">
        <v>1488153600</v>
      </c>
      <c r="C1358" s="3" t="s">
        <v>2591</v>
      </c>
      <c r="D1358" t="s">
        <v>65</v>
      </c>
      <c r="E1358" t="s">
        <v>66</v>
      </c>
      <c r="F1358" t="s">
        <v>88</v>
      </c>
      <c r="G1358" t="s">
        <v>2218</v>
      </c>
      <c r="H1358" t="s">
        <v>66</v>
      </c>
      <c r="I1358">
        <f>MROUND(Table1[[#This Row],[Prob_H]]*100,2)/100</f>
        <v>0.48</v>
      </c>
      <c r="J1358">
        <f>1/Table1[[#This Row],[odds_ft_home_team_win]]-Table1[[#This Row],[Margin/3]]</f>
        <v>0.48913538137322138</v>
      </c>
      <c r="K1358">
        <f>1/Table1[[#This Row],[odds_ft_draw]]-Table1[[#This Row],[Margin/3]]</f>
        <v>0.27652322846256094</v>
      </c>
      <c r="L1358">
        <f>1/Table1[[#This Row],[odds_ft_away_team_win]]-Table1[[#This Row],[Margin/3]]</f>
        <v>0.23434139016421776</v>
      </c>
      <c r="M1358">
        <v>8</v>
      </c>
      <c r="N1358">
        <v>1.64</v>
      </c>
      <c r="O1358">
        <v>1</v>
      </c>
      <c r="P1358">
        <v>1.67</v>
      </c>
      <c r="Q1358">
        <v>1.1100000000000001</v>
      </c>
      <c r="R1358" t="str" cm="1">
        <f t="array" ref="R1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58">
        <v>2</v>
      </c>
      <c r="T1358">
        <v>2</v>
      </c>
      <c r="U1358">
        <v>4</v>
      </c>
      <c r="V1358">
        <v>2</v>
      </c>
      <c r="W1358">
        <v>1</v>
      </c>
      <c r="X1358">
        <v>1</v>
      </c>
      <c r="Y1358" t="s">
        <v>2592</v>
      </c>
      <c r="Z1358" t="s">
        <v>2593</v>
      </c>
      <c r="AA1358">
        <v>7</v>
      </c>
      <c r="AB1358">
        <v>10</v>
      </c>
      <c r="AC1358">
        <v>2</v>
      </c>
      <c r="AD1358">
        <v>0</v>
      </c>
      <c r="AE1358">
        <v>4</v>
      </c>
      <c r="AF1358">
        <v>0</v>
      </c>
      <c r="AG1358">
        <v>0</v>
      </c>
      <c r="AH1358">
        <v>2</v>
      </c>
      <c r="AI1358">
        <v>1</v>
      </c>
      <c r="AJ1358">
        <v>3</v>
      </c>
      <c r="AK1358">
        <v>18</v>
      </c>
      <c r="AL1358">
        <v>9</v>
      </c>
      <c r="AM1358">
        <v>9</v>
      </c>
      <c r="AN1358">
        <v>5</v>
      </c>
      <c r="AO1358">
        <v>9</v>
      </c>
      <c r="AP1358">
        <v>4</v>
      </c>
      <c r="AQ1358">
        <v>11</v>
      </c>
      <c r="AR1358">
        <v>9</v>
      </c>
      <c r="AS1358">
        <v>57</v>
      </c>
      <c r="AT1358">
        <v>43</v>
      </c>
      <c r="AU1358">
        <v>0</v>
      </c>
      <c r="AV1358">
        <v>0</v>
      </c>
      <c r="AW1358">
        <v>2.37</v>
      </c>
      <c r="AX1358">
        <v>53</v>
      </c>
      <c r="AY1358">
        <v>69</v>
      </c>
      <c r="AZ1358">
        <v>49</v>
      </c>
      <c r="BA1358">
        <v>25</v>
      </c>
      <c r="BB1358">
        <v>5</v>
      </c>
      <c r="BC1358">
        <v>30</v>
      </c>
      <c r="BD1358">
        <v>62</v>
      </c>
      <c r="BE1358">
        <v>48</v>
      </c>
      <c r="BF1358">
        <v>70</v>
      </c>
      <c r="BG1358">
        <v>9.91</v>
      </c>
      <c r="BH1358">
        <v>5.04</v>
      </c>
      <c r="BI1358">
        <v>2.0099999999999998</v>
      </c>
      <c r="BJ1358">
        <v>3.51</v>
      </c>
      <c r="BK1358">
        <v>4.12</v>
      </c>
      <c r="BL1358">
        <f>1/Table1[[#This Row],[odds_ft_home_team_win]]+1/Table1[[#This Row],[odds_ft_draw]]+1/Table1[[#This Row],[odds_ft_away_team_win]]-1</f>
        <v>2.5131169313171942E-2</v>
      </c>
      <c r="BM1358">
        <f>Table1[[#This Row],[Margin]]/3</f>
        <v>8.3770564377239811E-3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 t="s">
        <v>91</v>
      </c>
      <c r="BU1358">
        <f>VLOOKUP(Table1[[#This Row],[Reference]],metron,11,FALSE)</f>
        <v>1.510877192982456</v>
      </c>
      <c r="BV1358">
        <f>VLOOKUP(Table1[[#This Row],[Reference]],metron,12,FALSE)</f>
        <v>1.0163157894736841</v>
      </c>
    </row>
    <row r="1359" spans="1:74" hidden="1" x14ac:dyDescent="0.45">
      <c r="A1359" t="s">
        <v>5408</v>
      </c>
      <c r="B1359">
        <v>1504915200</v>
      </c>
      <c r="C1359" s="3" t="s">
        <v>2837</v>
      </c>
      <c r="D1359" t="s">
        <v>65</v>
      </c>
      <c r="E1359" t="s">
        <v>66</v>
      </c>
      <c r="F1359" t="s">
        <v>73</v>
      </c>
      <c r="G1359" t="s">
        <v>77</v>
      </c>
      <c r="H1359" t="s">
        <v>66</v>
      </c>
      <c r="I1359">
        <f>MROUND(Table1[[#This Row],[Prob_H]]*100,2)/100</f>
        <v>0.32</v>
      </c>
      <c r="J1359">
        <f>1/Table1[[#This Row],[odds_ft_home_team_win]]-Table1[[#This Row],[Margin/3]]</f>
        <v>0.31518191511087562</v>
      </c>
      <c r="K1359">
        <f>1/Table1[[#This Row],[odds_ft_draw]]-Table1[[#This Row],[Margin/3]]</f>
        <v>0.29643536842210771</v>
      </c>
      <c r="L1359">
        <f>1/Table1[[#This Row],[odds_ft_away_team_win]]-Table1[[#This Row],[Margin/3]]</f>
        <v>0.38838271646701672</v>
      </c>
      <c r="M1359">
        <v>8</v>
      </c>
      <c r="N1359">
        <v>0.67</v>
      </c>
      <c r="O1359">
        <v>1.67</v>
      </c>
      <c r="P1359">
        <v>1.53</v>
      </c>
      <c r="Q1359">
        <v>1.39</v>
      </c>
      <c r="R1359" t="str" cm="1">
        <f t="array" ref="R1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AA1359">
        <v>2</v>
      </c>
      <c r="AB1359">
        <v>5</v>
      </c>
      <c r="AC1359">
        <v>3</v>
      </c>
      <c r="AD1359">
        <v>0</v>
      </c>
      <c r="AE1359">
        <v>2</v>
      </c>
      <c r="AF1359">
        <v>0</v>
      </c>
      <c r="AG1359">
        <v>1</v>
      </c>
      <c r="AH1359">
        <v>2</v>
      </c>
      <c r="AI1359">
        <v>1</v>
      </c>
      <c r="AJ1359">
        <v>1</v>
      </c>
      <c r="AK1359">
        <v>6</v>
      </c>
      <c r="AL1359">
        <v>8</v>
      </c>
      <c r="AM1359">
        <v>2</v>
      </c>
      <c r="AN1359">
        <v>2</v>
      </c>
      <c r="AO1359">
        <v>4</v>
      </c>
      <c r="AP1359">
        <v>6</v>
      </c>
      <c r="AQ1359">
        <v>15</v>
      </c>
      <c r="AR1359">
        <v>13</v>
      </c>
      <c r="AS1359">
        <v>43</v>
      </c>
      <c r="AT1359">
        <v>57</v>
      </c>
      <c r="AU1359">
        <v>0</v>
      </c>
      <c r="AV1359">
        <v>0</v>
      </c>
      <c r="AW1359">
        <v>2.17</v>
      </c>
      <c r="AX1359">
        <v>67</v>
      </c>
      <c r="AY1359">
        <v>84</v>
      </c>
      <c r="AZ1359">
        <v>17</v>
      </c>
      <c r="BA1359">
        <v>17</v>
      </c>
      <c r="BB1359">
        <v>0</v>
      </c>
      <c r="BC1359">
        <v>33</v>
      </c>
      <c r="BD1359">
        <v>67</v>
      </c>
      <c r="BE1359">
        <v>50</v>
      </c>
      <c r="BF1359">
        <v>67</v>
      </c>
      <c r="BG1359">
        <v>13.67</v>
      </c>
      <c r="BH1359">
        <v>4</v>
      </c>
      <c r="BI1359">
        <v>3.09</v>
      </c>
      <c r="BJ1359">
        <v>3.28</v>
      </c>
      <c r="BK1359">
        <v>2.52</v>
      </c>
      <c r="BL1359">
        <f>1/Table1[[#This Row],[odds_ft_home_team_win]]+1/Table1[[#This Row],[odds_ft_draw]]+1/Table1[[#This Row],[odds_ft_away_team_win]]-1</f>
        <v>2.5328041075140195E-2</v>
      </c>
      <c r="BM1359">
        <f>Table1[[#This Row],[Margin]]/3</f>
        <v>8.4426803583800645E-3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 t="s">
        <v>126</v>
      </c>
      <c r="BU1359">
        <f>VLOOKUP(Table1[[#This Row],[Reference]],metron,11,FALSE)</f>
        <v>1.210167055864918</v>
      </c>
      <c r="BV1359">
        <f>VLOOKUP(Table1[[#This Row],[Reference]],metron,12,FALSE)</f>
        <v>1.3211783725525419</v>
      </c>
    </row>
    <row r="1360" spans="1:74" hidden="1" x14ac:dyDescent="0.45">
      <c r="A1360" t="s">
        <v>5408</v>
      </c>
      <c r="B1360">
        <v>1504994400</v>
      </c>
      <c r="C1360" s="3" t="s">
        <v>2838</v>
      </c>
      <c r="D1360" t="s">
        <v>65</v>
      </c>
      <c r="E1360" t="s">
        <v>66</v>
      </c>
      <c r="F1360" t="s">
        <v>2738</v>
      </c>
      <c r="G1360" t="s">
        <v>78</v>
      </c>
      <c r="H1360" t="s">
        <v>66</v>
      </c>
      <c r="I1360">
        <f>MROUND(Table1[[#This Row],[Prob_H]]*100,2)/100</f>
        <v>0.42</v>
      </c>
      <c r="J1360">
        <f>1/Table1[[#This Row],[odds_ft_home_team_win]]-Table1[[#This Row],[Margin/3]]</f>
        <v>0.41523339018628547</v>
      </c>
      <c r="K1360">
        <f>1/Table1[[#This Row],[odds_ft_draw]]-Table1[[#This Row],[Margin/3]]</f>
        <v>0.27479069560713337</v>
      </c>
      <c r="L1360">
        <f>1/Table1[[#This Row],[odds_ft_away_team_win]]-Table1[[#This Row],[Margin/3]]</f>
        <v>0.30997591420658122</v>
      </c>
      <c r="M1360">
        <v>8</v>
      </c>
      <c r="N1360">
        <v>1.33</v>
      </c>
      <c r="O1360">
        <v>1.33</v>
      </c>
      <c r="P1360">
        <v>1.06</v>
      </c>
      <c r="Q1360">
        <v>1.4</v>
      </c>
      <c r="R1360" t="str" cm="1">
        <f t="array" ref="R1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0">
        <v>1</v>
      </c>
      <c r="T1360">
        <v>3</v>
      </c>
      <c r="U1360">
        <v>4</v>
      </c>
      <c r="V1360">
        <v>3</v>
      </c>
      <c r="W1360">
        <v>0</v>
      </c>
      <c r="X1360">
        <v>3</v>
      </c>
      <c r="Y1360">
        <v>47</v>
      </c>
      <c r="Z1360" t="s">
        <v>2839</v>
      </c>
      <c r="AA1360">
        <v>8</v>
      </c>
      <c r="AB1360">
        <v>0</v>
      </c>
      <c r="AC1360">
        <v>2</v>
      </c>
      <c r="AD1360">
        <v>1</v>
      </c>
      <c r="AE1360">
        <v>1</v>
      </c>
      <c r="AF1360">
        <v>0</v>
      </c>
      <c r="AG1360">
        <v>1</v>
      </c>
      <c r="AH1360">
        <v>2</v>
      </c>
      <c r="AI1360">
        <v>0</v>
      </c>
      <c r="AJ1360">
        <v>1</v>
      </c>
      <c r="AK1360">
        <v>10</v>
      </c>
      <c r="AL1360">
        <v>13</v>
      </c>
      <c r="AM1360">
        <v>6</v>
      </c>
      <c r="AN1360">
        <v>8</v>
      </c>
      <c r="AO1360">
        <v>4</v>
      </c>
      <c r="AP1360">
        <v>5</v>
      </c>
      <c r="AQ1360">
        <v>11</v>
      </c>
      <c r="AR1360">
        <v>14</v>
      </c>
      <c r="AS1360">
        <v>58</v>
      </c>
      <c r="AT1360">
        <v>42</v>
      </c>
      <c r="AU1360">
        <v>0</v>
      </c>
      <c r="AV1360">
        <v>0</v>
      </c>
      <c r="AW1360">
        <v>3.67</v>
      </c>
      <c r="AX1360">
        <v>100</v>
      </c>
      <c r="AY1360">
        <v>100</v>
      </c>
      <c r="AZ1360">
        <v>84</v>
      </c>
      <c r="BA1360">
        <v>50</v>
      </c>
      <c r="BB1360">
        <v>34</v>
      </c>
      <c r="BC1360">
        <v>50</v>
      </c>
      <c r="BD1360">
        <v>50</v>
      </c>
      <c r="BE1360">
        <v>50</v>
      </c>
      <c r="BF1360">
        <v>67</v>
      </c>
      <c r="BG1360">
        <v>9.67</v>
      </c>
      <c r="BH1360">
        <v>5</v>
      </c>
      <c r="BI1360">
        <v>2.36</v>
      </c>
      <c r="BJ1360">
        <v>3.53</v>
      </c>
      <c r="BK1360">
        <v>3.14</v>
      </c>
      <c r="BL1360">
        <f>1/Table1[[#This Row],[odds_ft_home_team_win]]+1/Table1[[#This Row],[odds_ft_draw]]+1/Table1[[#This Row],[odds_ft_away_team_win]]-1</f>
        <v>2.5486270119109866E-2</v>
      </c>
      <c r="BM1360">
        <f>Table1[[#This Row],[Margin]]/3</f>
        <v>8.4954233730366226E-3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 t="s">
        <v>1292</v>
      </c>
      <c r="BU1360">
        <f>VLOOKUP(Table1[[#This Row],[Reference]],metron,11,FALSE)</f>
        <v>1.396960958296362</v>
      </c>
      <c r="BV1360">
        <f>VLOOKUP(Table1[[#This Row],[Reference]],metron,12,FALSE)</f>
        <v>1.091503992901508</v>
      </c>
    </row>
    <row r="1361" spans="1:74" hidden="1" x14ac:dyDescent="0.45">
      <c r="A1361" t="s">
        <v>5408</v>
      </c>
      <c r="B1361">
        <v>1504994400</v>
      </c>
      <c r="C1361" s="3" t="s">
        <v>2838</v>
      </c>
      <c r="D1361" t="s">
        <v>65</v>
      </c>
      <c r="E1361" t="s">
        <v>66</v>
      </c>
      <c r="F1361" t="s">
        <v>80</v>
      </c>
      <c r="G1361" t="s">
        <v>81</v>
      </c>
      <c r="H1361" t="s">
        <v>66</v>
      </c>
      <c r="I1361">
        <f>MROUND(Table1[[#This Row],[Prob_H]]*100,2)/100</f>
        <v>0.36</v>
      </c>
      <c r="J1361">
        <f>1/Table1[[#This Row],[odds_ft_home_team_win]]-Table1[[#This Row],[Margin/3]]</f>
        <v>0.36889461827935988</v>
      </c>
      <c r="K1361">
        <f>1/Table1[[#This Row],[odds_ft_draw]]-Table1[[#This Row],[Margin/3]]</f>
        <v>0.27725041342760781</v>
      </c>
      <c r="L1361">
        <f>1/Table1[[#This Row],[odds_ft_away_team_win]]-Table1[[#This Row],[Margin/3]]</f>
        <v>0.35385496829303231</v>
      </c>
      <c r="M1361">
        <v>8</v>
      </c>
      <c r="N1361">
        <v>1</v>
      </c>
      <c r="O1361">
        <v>2</v>
      </c>
      <c r="P1361">
        <v>0.76</v>
      </c>
      <c r="Q1361">
        <v>1.33</v>
      </c>
      <c r="R1361" t="str" cm="1">
        <f t="array" ref="R1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1">
        <v>1</v>
      </c>
      <c r="T1361">
        <v>2</v>
      </c>
      <c r="U1361">
        <v>3</v>
      </c>
      <c r="V1361">
        <v>1</v>
      </c>
      <c r="W1361">
        <v>0</v>
      </c>
      <c r="X1361">
        <v>1</v>
      </c>
      <c r="Y1361">
        <v>61</v>
      </c>
      <c r="Z1361" t="s">
        <v>2840</v>
      </c>
      <c r="AA1361">
        <v>4</v>
      </c>
      <c r="AB1361">
        <v>4</v>
      </c>
      <c r="AC1361">
        <v>1</v>
      </c>
      <c r="AD1361">
        <v>0</v>
      </c>
      <c r="AE1361">
        <v>2</v>
      </c>
      <c r="AF1361">
        <v>0</v>
      </c>
      <c r="AG1361">
        <v>0</v>
      </c>
      <c r="AH1361">
        <v>1</v>
      </c>
      <c r="AI1361">
        <v>1</v>
      </c>
      <c r="AJ1361">
        <v>1</v>
      </c>
      <c r="AK1361">
        <v>7</v>
      </c>
      <c r="AL1361">
        <v>8</v>
      </c>
      <c r="AM1361">
        <v>3</v>
      </c>
      <c r="AN1361">
        <v>3</v>
      </c>
      <c r="AO1361">
        <v>4</v>
      </c>
      <c r="AP1361">
        <v>5</v>
      </c>
      <c r="AQ1361">
        <v>15</v>
      </c>
      <c r="AR1361">
        <v>11</v>
      </c>
      <c r="AS1361">
        <v>58</v>
      </c>
      <c r="AT1361">
        <v>42</v>
      </c>
      <c r="AU1361">
        <v>0</v>
      </c>
      <c r="AV1361">
        <v>0</v>
      </c>
      <c r="AW1361">
        <v>3.17</v>
      </c>
      <c r="AX1361">
        <v>50</v>
      </c>
      <c r="AY1361">
        <v>84</v>
      </c>
      <c r="AZ1361">
        <v>84</v>
      </c>
      <c r="BA1361">
        <v>50</v>
      </c>
      <c r="BB1361">
        <v>0</v>
      </c>
      <c r="BC1361">
        <v>33</v>
      </c>
      <c r="BD1361">
        <v>67</v>
      </c>
      <c r="BE1361">
        <v>84</v>
      </c>
      <c r="BF1361">
        <v>84</v>
      </c>
      <c r="BG1361">
        <v>10</v>
      </c>
      <c r="BH1361">
        <v>3.67</v>
      </c>
      <c r="BI1361">
        <v>2.65</v>
      </c>
      <c r="BJ1361">
        <v>3.5</v>
      </c>
      <c r="BK1361">
        <v>2.76</v>
      </c>
      <c r="BL1361">
        <f>1/Table1[[#This Row],[odds_ft_home_team_win]]+1/Table1[[#This Row],[odds_ft_draw]]+1/Table1[[#This Row],[odds_ft_away_team_win]]-1</f>
        <v>2.5391616860033661E-2</v>
      </c>
      <c r="BM1361">
        <f>Table1[[#This Row],[Margin]]/3</f>
        <v>8.463872286677887E-3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 t="s">
        <v>83</v>
      </c>
      <c r="BU1361">
        <f>VLOOKUP(Table1[[#This Row],[Reference]],metron,11,FALSE)</f>
        <v>1.269326094653606</v>
      </c>
      <c r="BV1361">
        <f>VLOOKUP(Table1[[#This Row],[Reference]],metron,12,FALSE)</f>
        <v>1.2417089578661631</v>
      </c>
    </row>
    <row r="1362" spans="1:74" hidden="1" x14ac:dyDescent="0.45">
      <c r="A1362" t="s">
        <v>5408</v>
      </c>
      <c r="B1362">
        <v>1505001600</v>
      </c>
      <c r="C1362" s="3" t="s">
        <v>2841</v>
      </c>
      <c r="D1362" t="s">
        <v>65</v>
      </c>
      <c r="E1362" t="s">
        <v>66</v>
      </c>
      <c r="F1362" t="s">
        <v>85</v>
      </c>
      <c r="G1362" t="s">
        <v>2218</v>
      </c>
      <c r="H1362" t="s">
        <v>66</v>
      </c>
      <c r="I1362">
        <f>MROUND(Table1[[#This Row],[Prob_H]]*100,2)/100</f>
        <v>0.68</v>
      </c>
      <c r="J1362">
        <f>1/Table1[[#This Row],[odds_ft_home_team_win]]-Table1[[#This Row],[Margin/3]]</f>
        <v>0.67722202881976112</v>
      </c>
      <c r="K1362">
        <f>1/Table1[[#This Row],[odds_ft_draw]]-Table1[[#This Row],[Margin/3]]</f>
        <v>0.20326098610546717</v>
      </c>
      <c r="L1362">
        <f>1/Table1[[#This Row],[odds_ft_away_team_win]]-Table1[[#This Row],[Margin/3]]</f>
        <v>0.11951698507477179</v>
      </c>
      <c r="M1362">
        <v>8</v>
      </c>
      <c r="N1362">
        <v>3</v>
      </c>
      <c r="O1362">
        <v>1.67</v>
      </c>
      <c r="P1362">
        <v>2.19</v>
      </c>
      <c r="Q1362">
        <v>1.35</v>
      </c>
      <c r="R1362" t="str" cm="1">
        <f t="array" ref="R13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56</v>
      </c>
      <c r="AA1362">
        <v>9</v>
      </c>
      <c r="AB1362">
        <v>3</v>
      </c>
      <c r="AC1362">
        <v>1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17</v>
      </c>
      <c r="AL1362">
        <v>5</v>
      </c>
      <c r="AM1362">
        <v>7</v>
      </c>
      <c r="AN1362">
        <v>4</v>
      </c>
      <c r="AO1362">
        <v>10</v>
      </c>
      <c r="AP1362">
        <v>1</v>
      </c>
      <c r="AQ1362">
        <v>14</v>
      </c>
      <c r="AR1362">
        <v>12</v>
      </c>
      <c r="AS1362">
        <v>46</v>
      </c>
      <c r="AT1362">
        <v>54</v>
      </c>
      <c r="AU1362">
        <v>0</v>
      </c>
      <c r="AV1362">
        <v>0</v>
      </c>
      <c r="AW1362">
        <v>2.84</v>
      </c>
      <c r="AX1362">
        <v>50</v>
      </c>
      <c r="AY1362">
        <v>67</v>
      </c>
      <c r="AZ1362">
        <v>50</v>
      </c>
      <c r="BA1362">
        <v>50</v>
      </c>
      <c r="BB1362">
        <v>34</v>
      </c>
      <c r="BC1362">
        <v>67</v>
      </c>
      <c r="BD1362">
        <v>84</v>
      </c>
      <c r="BE1362">
        <v>34</v>
      </c>
      <c r="BF1362">
        <v>34</v>
      </c>
      <c r="BG1362">
        <v>8</v>
      </c>
      <c r="BH1362">
        <v>4.67</v>
      </c>
      <c r="BI1362">
        <v>1.46</v>
      </c>
      <c r="BJ1362">
        <v>4.74</v>
      </c>
      <c r="BK1362">
        <v>7.86</v>
      </c>
      <c r="BL1362">
        <f>1/Table1[[#This Row],[odds_ft_home_team_win]]+1/Table1[[#This Row],[odds_ft_draw]]+1/Table1[[#This Row],[odds_ft_away_team_win]]-1</f>
        <v>2.312843408866172E-2</v>
      </c>
      <c r="BM1362">
        <f>Table1[[#This Row],[Margin]]/3</f>
        <v>7.7094780295539067E-3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 t="s">
        <v>1684</v>
      </c>
      <c r="BU1362">
        <f>VLOOKUP(Table1[[#This Row],[Reference]],metron,11,FALSE)</f>
        <v>2.1359338061465718</v>
      </c>
      <c r="BV1362">
        <f>VLOOKUP(Table1[[#This Row],[Reference]],metron,12,FALSE)</f>
        <v>0.77482269503546097</v>
      </c>
    </row>
    <row r="1363" spans="1:74" hidden="1" x14ac:dyDescent="0.45">
      <c r="A1363" t="s">
        <v>5408</v>
      </c>
      <c r="B1363">
        <v>1505001960</v>
      </c>
      <c r="C1363" s="3" t="s">
        <v>2842</v>
      </c>
      <c r="D1363" t="s">
        <v>65</v>
      </c>
      <c r="E1363" t="s">
        <v>66</v>
      </c>
      <c r="F1363" t="s">
        <v>103</v>
      </c>
      <c r="G1363" t="s">
        <v>98</v>
      </c>
      <c r="H1363" t="s">
        <v>66</v>
      </c>
      <c r="I1363">
        <f>MROUND(Table1[[#This Row],[Prob_H]]*100,2)/100</f>
        <v>0.52</v>
      </c>
      <c r="J1363">
        <f>1/Table1[[#This Row],[odds_ft_home_team_win]]-Table1[[#This Row],[Margin/3]]</f>
        <v>0.51002089128168582</v>
      </c>
      <c r="K1363">
        <f>1/Table1[[#This Row],[odds_ft_draw]]-Table1[[#This Row],[Margin/3]]</f>
        <v>0.26661145098105377</v>
      </c>
      <c r="L1363">
        <f>1/Table1[[#This Row],[odds_ft_away_team_win]]-Table1[[#This Row],[Margin/3]]</f>
        <v>0.2233676577372605</v>
      </c>
      <c r="M1363">
        <v>8</v>
      </c>
      <c r="N1363">
        <v>2</v>
      </c>
      <c r="O1363">
        <v>0.67</v>
      </c>
      <c r="P1363">
        <v>1.59</v>
      </c>
      <c r="Q1363">
        <v>1.35</v>
      </c>
      <c r="R1363" t="str" cm="1">
        <f t="array" ref="R13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63">
        <v>1</v>
      </c>
      <c r="T1363">
        <v>3</v>
      </c>
      <c r="U1363">
        <v>4</v>
      </c>
      <c r="V1363">
        <v>3</v>
      </c>
      <c r="W1363">
        <v>0</v>
      </c>
      <c r="X1363">
        <v>3</v>
      </c>
      <c r="Y1363">
        <v>67</v>
      </c>
      <c r="Z1363" t="s">
        <v>2843</v>
      </c>
      <c r="AA1363">
        <v>4</v>
      </c>
      <c r="AB1363">
        <v>9</v>
      </c>
      <c r="AC1363">
        <v>2</v>
      </c>
      <c r="AD1363">
        <v>0</v>
      </c>
      <c r="AE1363">
        <v>2</v>
      </c>
      <c r="AF1363">
        <v>0</v>
      </c>
      <c r="AG1363">
        <v>1</v>
      </c>
      <c r="AH1363">
        <v>1</v>
      </c>
      <c r="AI1363">
        <v>0</v>
      </c>
      <c r="AJ1363">
        <v>2</v>
      </c>
      <c r="AK1363">
        <v>10</v>
      </c>
      <c r="AL1363">
        <v>19</v>
      </c>
      <c r="AM1363">
        <v>7</v>
      </c>
      <c r="AN1363">
        <v>8</v>
      </c>
      <c r="AO1363">
        <v>3</v>
      </c>
      <c r="AP1363">
        <v>11</v>
      </c>
      <c r="AQ1363">
        <v>11</v>
      </c>
      <c r="AR1363">
        <v>13</v>
      </c>
      <c r="AS1363">
        <v>49</v>
      </c>
      <c r="AT1363">
        <v>51</v>
      </c>
      <c r="AU1363">
        <v>0</v>
      </c>
      <c r="AV1363">
        <v>0</v>
      </c>
      <c r="AW1363">
        <v>3.17</v>
      </c>
      <c r="AX1363">
        <v>84</v>
      </c>
      <c r="AY1363">
        <v>100</v>
      </c>
      <c r="AZ1363">
        <v>50</v>
      </c>
      <c r="BA1363">
        <v>33</v>
      </c>
      <c r="BB1363">
        <v>33</v>
      </c>
      <c r="BC1363">
        <v>50</v>
      </c>
      <c r="BD1363">
        <v>100</v>
      </c>
      <c r="BE1363">
        <v>33</v>
      </c>
      <c r="BF1363">
        <v>100</v>
      </c>
      <c r="BG1363">
        <v>7.67</v>
      </c>
      <c r="BH1363">
        <v>5.33</v>
      </c>
      <c r="BI1363">
        <v>1.93</v>
      </c>
      <c r="BJ1363">
        <v>3.64</v>
      </c>
      <c r="BK1363">
        <v>4.32</v>
      </c>
      <c r="BL1363">
        <f>1/Table1[[#This Row],[odds_ft_home_team_win]]+1/Table1[[#This Row],[odds_ft_draw]]+1/Table1[[#This Row],[odds_ft_away_team_win]]-1</f>
        <v>2.4341471232662837E-2</v>
      </c>
      <c r="BM1363">
        <f>Table1[[#This Row],[Margin]]/3</f>
        <v>8.1138237442209462E-3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 t="s">
        <v>118</v>
      </c>
      <c r="BU1363">
        <f>VLOOKUP(Table1[[#This Row],[Reference]],metron,11,FALSE)</f>
        <v>1.625948039373891</v>
      </c>
      <c r="BV1363">
        <f>VLOOKUP(Table1[[#This Row],[Reference]],metron,12,FALSE)</f>
        <v>0.97079231886396644</v>
      </c>
    </row>
    <row r="1364" spans="1:74" hidden="1" x14ac:dyDescent="0.45">
      <c r="A1364" t="s">
        <v>5408</v>
      </c>
      <c r="B1364">
        <v>1505008800</v>
      </c>
      <c r="C1364" s="3" t="s">
        <v>2844</v>
      </c>
      <c r="D1364" t="s">
        <v>65</v>
      </c>
      <c r="E1364" t="s">
        <v>66</v>
      </c>
      <c r="F1364" t="s">
        <v>86</v>
      </c>
      <c r="G1364" t="s">
        <v>611</v>
      </c>
      <c r="H1364" t="s">
        <v>66</v>
      </c>
      <c r="I1364">
        <f>MROUND(Table1[[#This Row],[Prob_H]]*100,2)/100</f>
        <v>0.68</v>
      </c>
      <c r="J1364">
        <f>1/Table1[[#This Row],[odds_ft_home_team_win]]-Table1[[#This Row],[Margin/3]]</f>
        <v>0.6723473998365832</v>
      </c>
      <c r="K1364">
        <f>1/Table1[[#This Row],[odds_ft_draw]]-Table1[[#This Row],[Margin/3]]</f>
        <v>0.20899503068935818</v>
      </c>
      <c r="L1364">
        <f>1/Table1[[#This Row],[odds_ft_away_team_win]]-Table1[[#This Row],[Margin/3]]</f>
        <v>0.11865756947405849</v>
      </c>
      <c r="M1364">
        <v>8</v>
      </c>
      <c r="N1364">
        <v>1.33</v>
      </c>
      <c r="O1364">
        <v>1</v>
      </c>
      <c r="P1364">
        <v>1.76</v>
      </c>
      <c r="Q1364">
        <v>0.82</v>
      </c>
      <c r="R1364" t="str" cm="1">
        <f t="array" ref="R13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4">
        <v>2</v>
      </c>
      <c r="T1364">
        <v>0</v>
      </c>
      <c r="U1364">
        <v>2</v>
      </c>
      <c r="V1364">
        <v>1</v>
      </c>
      <c r="W1364">
        <v>1</v>
      </c>
      <c r="X1364">
        <v>0</v>
      </c>
      <c r="Y1364" t="s">
        <v>2845</v>
      </c>
      <c r="AA1364">
        <v>7</v>
      </c>
      <c r="AB1364">
        <v>1</v>
      </c>
      <c r="AC1364">
        <v>1</v>
      </c>
      <c r="AD1364">
        <v>0</v>
      </c>
      <c r="AE1364">
        <v>1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9</v>
      </c>
      <c r="AL1364">
        <v>8</v>
      </c>
      <c r="AM1364">
        <v>4</v>
      </c>
      <c r="AN1364">
        <v>4</v>
      </c>
      <c r="AO1364">
        <v>5</v>
      </c>
      <c r="AP1364">
        <v>4</v>
      </c>
      <c r="AQ1364">
        <v>12</v>
      </c>
      <c r="AR1364">
        <v>15</v>
      </c>
      <c r="AS1364">
        <v>55</v>
      </c>
      <c r="AT1364">
        <v>45</v>
      </c>
      <c r="AU1364">
        <v>0</v>
      </c>
      <c r="AV1364">
        <v>0</v>
      </c>
      <c r="AW1364">
        <v>3.17</v>
      </c>
      <c r="AX1364">
        <v>67</v>
      </c>
      <c r="AY1364">
        <v>67</v>
      </c>
      <c r="AZ1364">
        <v>67</v>
      </c>
      <c r="BA1364">
        <v>50</v>
      </c>
      <c r="BB1364">
        <v>34</v>
      </c>
      <c r="BC1364">
        <v>50</v>
      </c>
      <c r="BD1364">
        <v>84</v>
      </c>
      <c r="BE1364">
        <v>50</v>
      </c>
      <c r="BF1364">
        <v>84</v>
      </c>
      <c r="BG1364">
        <v>8.33</v>
      </c>
      <c r="BH1364">
        <v>4</v>
      </c>
      <c r="BI1364">
        <v>1.47</v>
      </c>
      <c r="BJ1364">
        <v>4.6100000000000003</v>
      </c>
      <c r="BK1364">
        <v>7.9</v>
      </c>
      <c r="BL1364">
        <f>1/Table1[[#This Row],[odds_ft_home_team_win]]+1/Table1[[#This Row],[odds_ft_draw]]+1/Table1[[#This Row],[odds_ft_away_team_win]]-1</f>
        <v>2.3774127020862457E-2</v>
      </c>
      <c r="BM1364">
        <f>Table1[[#This Row],[Margin]]/3</f>
        <v>7.9247090069541528E-3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 t="s">
        <v>113</v>
      </c>
      <c r="BU1364">
        <f>VLOOKUP(Table1[[#This Row],[Reference]],metron,11,FALSE)</f>
        <v>2.1359338061465718</v>
      </c>
      <c r="BV1364">
        <f>VLOOKUP(Table1[[#This Row],[Reference]],metron,12,FALSE)</f>
        <v>0.77482269503546097</v>
      </c>
    </row>
    <row r="1365" spans="1:74" hidden="1" x14ac:dyDescent="0.45">
      <c r="A1365" t="s">
        <v>5408</v>
      </c>
      <c r="B1365">
        <v>1505086200</v>
      </c>
      <c r="C1365" s="3" t="s">
        <v>2848</v>
      </c>
      <c r="D1365" t="s">
        <v>65</v>
      </c>
      <c r="E1365" t="s">
        <v>66</v>
      </c>
      <c r="F1365" t="s">
        <v>88</v>
      </c>
      <c r="G1365" t="s">
        <v>97</v>
      </c>
      <c r="H1365" t="s">
        <v>66</v>
      </c>
      <c r="I1365">
        <f>MROUND(Table1[[#This Row],[Prob_H]]*100,2)/100</f>
        <v>0.48</v>
      </c>
      <c r="J1365">
        <f>1/Table1[[#This Row],[odds_ft_home_team_win]]-Table1[[#This Row],[Margin/3]]</f>
        <v>0.47466101138268818</v>
      </c>
      <c r="K1365">
        <f>1/Table1[[#This Row],[odds_ft_draw]]-Table1[[#This Row],[Margin/3]]</f>
        <v>0.26781231786572657</v>
      </c>
      <c r="L1365">
        <f>1/Table1[[#This Row],[odds_ft_away_team_win]]-Table1[[#This Row],[Margin/3]]</f>
        <v>0.25752667075158525</v>
      </c>
      <c r="M1365">
        <v>8</v>
      </c>
      <c r="N1365">
        <v>0.67</v>
      </c>
      <c r="O1365">
        <v>0.67</v>
      </c>
      <c r="P1365">
        <v>1.8</v>
      </c>
      <c r="Q1365">
        <v>1.29</v>
      </c>
      <c r="R1365" t="str" cm="1">
        <f t="array" ref="R13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AA1365">
        <v>5</v>
      </c>
      <c r="AB1365">
        <v>9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1</v>
      </c>
      <c r="AK1365">
        <v>21</v>
      </c>
      <c r="AL1365">
        <v>8</v>
      </c>
      <c r="AM1365">
        <v>10</v>
      </c>
      <c r="AN1365">
        <v>3</v>
      </c>
      <c r="AO1365">
        <v>11</v>
      </c>
      <c r="AP1365">
        <v>5</v>
      </c>
      <c r="AQ1365">
        <v>17</v>
      </c>
      <c r="AR1365">
        <v>12</v>
      </c>
      <c r="AS1365">
        <v>52</v>
      </c>
      <c r="AT1365">
        <v>48</v>
      </c>
      <c r="AU1365">
        <v>0</v>
      </c>
      <c r="AV1365">
        <v>0</v>
      </c>
      <c r="AW1365">
        <v>2.34</v>
      </c>
      <c r="AX1365">
        <v>67</v>
      </c>
      <c r="AY1365">
        <v>67</v>
      </c>
      <c r="AZ1365">
        <v>33</v>
      </c>
      <c r="BA1365">
        <v>33</v>
      </c>
      <c r="BB1365">
        <v>33</v>
      </c>
      <c r="BC1365">
        <v>17</v>
      </c>
      <c r="BD1365">
        <v>67</v>
      </c>
      <c r="BE1365">
        <v>33</v>
      </c>
      <c r="BF1365">
        <v>67</v>
      </c>
      <c r="BG1365">
        <v>12.33</v>
      </c>
      <c r="BH1365">
        <v>6</v>
      </c>
      <c r="BI1365">
        <v>2.0699999999999998</v>
      </c>
      <c r="BJ1365">
        <v>3.62</v>
      </c>
      <c r="BK1365">
        <v>3.76</v>
      </c>
      <c r="BL1365">
        <f>1/Table1[[#This Row],[odds_ft_home_team_win]]+1/Table1[[#This Row],[odds_ft_draw]]+1/Table1[[#This Row],[odds_ft_away_team_win]]-1</f>
        <v>2.5292328170776202E-2</v>
      </c>
      <c r="BM1365">
        <f>Table1[[#This Row],[Margin]]/3</f>
        <v>8.4307760569254011E-3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 t="s">
        <v>91</v>
      </c>
      <c r="BU1365">
        <f>VLOOKUP(Table1[[#This Row],[Reference]],metron,11,FALSE)</f>
        <v>1.510877192982456</v>
      </c>
      <c r="BV1365">
        <f>VLOOKUP(Table1[[#This Row],[Reference]],metron,12,FALSE)</f>
        <v>1.0163157894736841</v>
      </c>
    </row>
    <row r="1366" spans="1:74" hidden="1" x14ac:dyDescent="0.45">
      <c r="A1366" t="s">
        <v>5408</v>
      </c>
      <c r="B1366">
        <v>1509591600</v>
      </c>
      <c r="C1366" s="3" t="s">
        <v>2948</v>
      </c>
      <c r="D1366" t="s">
        <v>65</v>
      </c>
      <c r="E1366" t="s">
        <v>66</v>
      </c>
      <c r="F1366" t="s">
        <v>93</v>
      </c>
      <c r="G1366" t="s">
        <v>68</v>
      </c>
      <c r="H1366" t="s">
        <v>66</v>
      </c>
      <c r="I1366">
        <f>MROUND(Table1[[#This Row],[Prob_H]]*100,2)/100</f>
        <v>0.24</v>
      </c>
      <c r="J1366">
        <f>1/Table1[[#This Row],[odds_ft_home_team_win]]-Table1[[#This Row],[Margin/3]]</f>
        <v>0.24996923834133133</v>
      </c>
      <c r="K1366">
        <f>1/Table1[[#This Row],[odds_ft_draw]]-Table1[[#This Row],[Margin/3]]</f>
        <v>0.28226897994339856</v>
      </c>
      <c r="L1366">
        <f>1/Table1[[#This Row],[odds_ft_away_team_win]]-Table1[[#This Row],[Margin/3]]</f>
        <v>0.46776178171527005</v>
      </c>
      <c r="M1366">
        <v>8</v>
      </c>
      <c r="N1366">
        <v>1.67</v>
      </c>
      <c r="O1366">
        <v>1.29</v>
      </c>
      <c r="P1366">
        <v>1.56</v>
      </c>
      <c r="Q1366">
        <v>1.1399999999999999</v>
      </c>
      <c r="R1366" t="str" cm="1">
        <f t="array" ref="R13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66">
        <v>1</v>
      </c>
      <c r="T1366">
        <v>1</v>
      </c>
      <c r="U1366">
        <v>2</v>
      </c>
      <c r="V1366">
        <v>2</v>
      </c>
      <c r="W1366">
        <v>1</v>
      </c>
      <c r="X1366">
        <v>1</v>
      </c>
      <c r="Y1366">
        <v>26</v>
      </c>
      <c r="Z1366">
        <v>25</v>
      </c>
      <c r="AA1366">
        <v>4</v>
      </c>
      <c r="AB1366">
        <v>7</v>
      </c>
      <c r="AC1366">
        <v>0</v>
      </c>
      <c r="AD1366">
        <v>1</v>
      </c>
      <c r="AE1366">
        <v>4</v>
      </c>
      <c r="AF1366">
        <v>0</v>
      </c>
      <c r="AG1366">
        <v>1</v>
      </c>
      <c r="AH1366">
        <v>0</v>
      </c>
      <c r="AI1366">
        <v>1</v>
      </c>
      <c r="AJ1366">
        <v>3</v>
      </c>
      <c r="AK1366">
        <v>6</v>
      </c>
      <c r="AL1366">
        <v>4</v>
      </c>
      <c r="AM1366">
        <v>3</v>
      </c>
      <c r="AN1366">
        <v>2</v>
      </c>
      <c r="AO1366">
        <v>3</v>
      </c>
      <c r="AP1366">
        <v>2</v>
      </c>
      <c r="AQ1366">
        <v>4</v>
      </c>
      <c r="AR1366">
        <v>11</v>
      </c>
      <c r="AS1366">
        <v>39</v>
      </c>
      <c r="AT1366">
        <v>61</v>
      </c>
      <c r="AU1366">
        <v>0</v>
      </c>
      <c r="AV1366">
        <v>0</v>
      </c>
      <c r="AW1366">
        <v>2.27</v>
      </c>
      <c r="AX1366">
        <v>52</v>
      </c>
      <c r="AY1366">
        <v>61</v>
      </c>
      <c r="AZ1366">
        <v>37</v>
      </c>
      <c r="BA1366">
        <v>15</v>
      </c>
      <c r="BB1366">
        <v>7</v>
      </c>
      <c r="BC1366">
        <v>37</v>
      </c>
      <c r="BD1366">
        <v>52</v>
      </c>
      <c r="BE1366">
        <v>31</v>
      </c>
      <c r="BF1366">
        <v>92</v>
      </c>
      <c r="BG1366">
        <v>12</v>
      </c>
      <c r="BH1366">
        <v>5.6</v>
      </c>
      <c r="BI1366">
        <v>3.87</v>
      </c>
      <c r="BJ1366">
        <v>3.44</v>
      </c>
      <c r="BK1366">
        <v>2.1</v>
      </c>
      <c r="BL1366">
        <f>1/Table1[[#This Row],[odds_ft_home_team_win]]+1/Table1[[#This Row],[odds_ft_draw]]+1/Table1[[#This Row],[odds_ft_away_team_win]]-1</f>
        <v>2.5286083425618333E-2</v>
      </c>
      <c r="BM1366">
        <f>Table1[[#This Row],[Margin]]/3</f>
        <v>8.428694475206111E-3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 t="s">
        <v>95</v>
      </c>
      <c r="BU1366">
        <f>VLOOKUP(Table1[[#This Row],[Reference]],metron,11,FALSE)</f>
        <v>1.067249240121581</v>
      </c>
      <c r="BV1366">
        <f>VLOOKUP(Table1[[#This Row],[Reference]],metron,12,FALSE)</f>
        <v>1.53419452887538</v>
      </c>
    </row>
    <row r="1367" spans="1:74" hidden="1" x14ac:dyDescent="0.45">
      <c r="A1367" t="s">
        <v>5407</v>
      </c>
      <c r="B1367">
        <v>1518829200</v>
      </c>
      <c r="C1367" s="3" t="s">
        <v>3090</v>
      </c>
      <c r="D1367" t="s">
        <v>65</v>
      </c>
      <c r="E1367" t="s">
        <v>66</v>
      </c>
      <c r="F1367" t="s">
        <v>78</v>
      </c>
      <c r="G1367" t="s">
        <v>2738</v>
      </c>
      <c r="H1367" t="s">
        <v>66</v>
      </c>
      <c r="I1367">
        <f>MROUND(Table1[[#This Row],[Prob_H]]*100,2)/100</f>
        <v>0.48</v>
      </c>
      <c r="J1367">
        <f>1/Table1[[#This Row],[odds_ft_home_team_win]]-Table1[[#This Row],[Margin/3]]</f>
        <v>0.47037076149755985</v>
      </c>
      <c r="K1367">
        <f>1/Table1[[#This Row],[odds_ft_draw]]-Table1[[#This Row],[Margin/3]]</f>
        <v>0.2689101722253362</v>
      </c>
      <c r="L1367">
        <f>1/Table1[[#This Row],[odds_ft_away_team_win]]-Table1[[#This Row],[Margin/3]]</f>
        <v>0.26071906627710395</v>
      </c>
      <c r="M1367">
        <v>8</v>
      </c>
      <c r="N1367">
        <v>1.46</v>
      </c>
      <c r="O1367">
        <v>1.08</v>
      </c>
      <c r="P1367">
        <v>1.5</v>
      </c>
      <c r="Q1367">
        <v>0.82</v>
      </c>
      <c r="R1367" t="str" cm="1">
        <f t="array" ref="R13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7">
        <v>2</v>
      </c>
      <c r="T1367">
        <v>1</v>
      </c>
      <c r="U1367">
        <v>3</v>
      </c>
      <c r="V1367">
        <v>1</v>
      </c>
      <c r="W1367">
        <v>0</v>
      </c>
      <c r="X1367">
        <v>1</v>
      </c>
      <c r="Y1367" t="s">
        <v>3091</v>
      </c>
      <c r="Z1367">
        <v>22</v>
      </c>
      <c r="AA1367">
        <v>3</v>
      </c>
      <c r="AB1367">
        <v>1</v>
      </c>
      <c r="AC1367">
        <v>3</v>
      </c>
      <c r="AD1367">
        <v>0</v>
      </c>
      <c r="AE1367">
        <v>3</v>
      </c>
      <c r="AF1367">
        <v>0</v>
      </c>
      <c r="AG1367">
        <v>0</v>
      </c>
      <c r="AH1367">
        <v>3</v>
      </c>
      <c r="AI1367">
        <v>0</v>
      </c>
      <c r="AJ1367">
        <v>3</v>
      </c>
      <c r="AK1367">
        <v>10</v>
      </c>
      <c r="AL1367">
        <v>6</v>
      </c>
      <c r="AM1367">
        <v>4</v>
      </c>
      <c r="AN1367">
        <v>3</v>
      </c>
      <c r="AO1367">
        <v>6</v>
      </c>
      <c r="AP1367">
        <v>3</v>
      </c>
      <c r="AQ1367">
        <v>15</v>
      </c>
      <c r="AR1367">
        <v>20</v>
      </c>
      <c r="AS1367">
        <v>63</v>
      </c>
      <c r="AT1367">
        <v>37</v>
      </c>
      <c r="AU1367">
        <v>0</v>
      </c>
      <c r="AV1367">
        <v>0</v>
      </c>
      <c r="AW1367">
        <v>2.87</v>
      </c>
      <c r="AX1367">
        <v>52</v>
      </c>
      <c r="AY1367">
        <v>73</v>
      </c>
      <c r="AZ1367">
        <v>57</v>
      </c>
      <c r="BA1367">
        <v>33</v>
      </c>
      <c r="BB1367">
        <v>21</v>
      </c>
      <c r="BC1367">
        <v>37</v>
      </c>
      <c r="BD1367">
        <v>72</v>
      </c>
      <c r="BE1367">
        <v>49</v>
      </c>
      <c r="BF1367">
        <v>77</v>
      </c>
      <c r="BG1367">
        <v>10.35</v>
      </c>
      <c r="BH1367">
        <v>5.5</v>
      </c>
      <c r="BI1367">
        <v>2.09</v>
      </c>
      <c r="BJ1367">
        <v>3.61</v>
      </c>
      <c r="BK1367">
        <v>3.72</v>
      </c>
      <c r="BL1367">
        <f>1/Table1[[#This Row],[odds_ft_home_team_win]]+1/Table1[[#This Row],[odds_ft_draw]]+1/Table1[[#This Row],[odds_ft_away_team_win]]-1</f>
        <v>2.4294414071913906E-2</v>
      </c>
      <c r="BM1367">
        <f>Table1[[#This Row],[Margin]]/3</f>
        <v>8.0981380239713019E-3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 t="s">
        <v>106</v>
      </c>
      <c r="BU1367">
        <f>VLOOKUP(Table1[[#This Row],[Reference]],metron,11,FALSE)</f>
        <v>1.510877192982456</v>
      </c>
      <c r="BV1367">
        <f>VLOOKUP(Table1[[#This Row],[Reference]],metron,12,FALSE)</f>
        <v>1.0163157894736841</v>
      </c>
    </row>
    <row r="1368" spans="1:74" hidden="1" x14ac:dyDescent="0.45">
      <c r="A1368" t="s">
        <v>5407</v>
      </c>
      <c r="B1368">
        <v>1518908400</v>
      </c>
      <c r="C1368" s="3" t="s">
        <v>3092</v>
      </c>
      <c r="D1368" t="s">
        <v>65</v>
      </c>
      <c r="E1368" t="s">
        <v>66</v>
      </c>
      <c r="F1368" t="s">
        <v>77</v>
      </c>
      <c r="G1368" t="s">
        <v>73</v>
      </c>
      <c r="H1368" t="s">
        <v>66</v>
      </c>
      <c r="I1368">
        <f>MROUND(Table1[[#This Row],[Prob_H]]*100,2)/100</f>
        <v>0.52</v>
      </c>
      <c r="J1368">
        <f>1/Table1[[#This Row],[odds_ft_home_team_win]]-Table1[[#This Row],[Margin/3]]</f>
        <v>0.51277587448176565</v>
      </c>
      <c r="K1368">
        <f>1/Table1[[#This Row],[odds_ft_draw]]-Table1[[#This Row],[Margin/3]]</f>
        <v>0.27929886298751266</v>
      </c>
      <c r="L1368">
        <f>1/Table1[[#This Row],[odds_ft_away_team_win]]-Table1[[#This Row],[Margin/3]]</f>
        <v>0.20792526253072166</v>
      </c>
      <c r="M1368">
        <v>8</v>
      </c>
      <c r="N1368">
        <v>1.25</v>
      </c>
      <c r="O1368">
        <v>0.55000000000000004</v>
      </c>
      <c r="P1368">
        <v>1.44</v>
      </c>
      <c r="Q1368">
        <v>0.76</v>
      </c>
      <c r="R1368" t="str" cm="1">
        <f t="array" ref="R13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68">
        <v>1</v>
      </c>
      <c r="T1368">
        <v>1</v>
      </c>
      <c r="U1368">
        <v>2</v>
      </c>
      <c r="V1368">
        <v>1</v>
      </c>
      <c r="W1368">
        <v>1</v>
      </c>
      <c r="X1368">
        <v>0</v>
      </c>
      <c r="Y1368">
        <v>34</v>
      </c>
      <c r="Z1368">
        <v>86</v>
      </c>
      <c r="AA1368">
        <v>4</v>
      </c>
      <c r="AB1368">
        <v>1</v>
      </c>
      <c r="AC1368">
        <v>2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0</v>
      </c>
      <c r="AJ1368">
        <v>1</v>
      </c>
      <c r="AK1368">
        <v>7</v>
      </c>
      <c r="AL1368">
        <v>6</v>
      </c>
      <c r="AM1368">
        <v>5</v>
      </c>
      <c r="AN1368">
        <v>2</v>
      </c>
      <c r="AO1368">
        <v>2</v>
      </c>
      <c r="AP1368">
        <v>4</v>
      </c>
      <c r="AQ1368">
        <v>15</v>
      </c>
      <c r="AR1368">
        <v>16</v>
      </c>
      <c r="AS1368">
        <v>54</v>
      </c>
      <c r="AT1368">
        <v>46</v>
      </c>
      <c r="AU1368">
        <v>0</v>
      </c>
      <c r="AV1368">
        <v>0</v>
      </c>
      <c r="AW1368">
        <v>1.84</v>
      </c>
      <c r="AX1368">
        <v>43</v>
      </c>
      <c r="AY1368">
        <v>61</v>
      </c>
      <c r="AZ1368">
        <v>30</v>
      </c>
      <c r="BA1368">
        <v>9</v>
      </c>
      <c r="BB1368">
        <v>5</v>
      </c>
      <c r="BC1368">
        <v>26</v>
      </c>
      <c r="BD1368">
        <v>71</v>
      </c>
      <c r="BE1368">
        <v>22</v>
      </c>
      <c r="BF1368">
        <v>61</v>
      </c>
      <c r="BG1368">
        <v>8.23</v>
      </c>
      <c r="BH1368">
        <v>5.51</v>
      </c>
      <c r="BI1368">
        <v>1.92</v>
      </c>
      <c r="BJ1368">
        <v>3.48</v>
      </c>
      <c r="BK1368">
        <v>4.63</v>
      </c>
      <c r="BL1368">
        <f>1/Table1[[#This Row],[odds_ft_home_team_win]]+1/Table1[[#This Row],[odds_ft_draw]]+1/Table1[[#This Row],[odds_ft_away_team_win]]-1</f>
        <v>2.4172376554703279E-2</v>
      </c>
      <c r="BM1368">
        <f>Table1[[#This Row],[Margin]]/3</f>
        <v>8.057458851567759E-3</v>
      </c>
      <c r="BN1368">
        <v>1.38</v>
      </c>
      <c r="BO1368">
        <v>2.2000000000000002</v>
      </c>
      <c r="BP1368">
        <v>4.05</v>
      </c>
      <c r="BQ1368">
        <v>0</v>
      </c>
      <c r="BR1368">
        <v>2.0499999999999998</v>
      </c>
      <c r="BS1368">
        <v>1.77</v>
      </c>
      <c r="BT1368" t="s">
        <v>79</v>
      </c>
      <c r="BU1368">
        <f>VLOOKUP(Table1[[#This Row],[Reference]],metron,11,FALSE)</f>
        <v>1.625948039373891</v>
      </c>
      <c r="BV1368">
        <f>VLOOKUP(Table1[[#This Row],[Reference]],metron,12,FALSE)</f>
        <v>0.97079231886396644</v>
      </c>
    </row>
    <row r="1369" spans="1:74" x14ac:dyDescent="0.45">
      <c r="A1369" t="s">
        <v>5407</v>
      </c>
      <c r="B1369">
        <v>1518915600</v>
      </c>
      <c r="C1369" s="3" t="s">
        <v>3093</v>
      </c>
      <c r="D1369" t="s">
        <v>65</v>
      </c>
      <c r="E1369" t="s">
        <v>66</v>
      </c>
      <c r="F1369" t="s">
        <v>68</v>
      </c>
      <c r="G1369" t="s">
        <v>93</v>
      </c>
      <c r="H1369" t="s">
        <v>66</v>
      </c>
      <c r="I1369">
        <f>MROUND(Table1[[#This Row],[Prob_H]]*100,2)/100</f>
        <v>0.62</v>
      </c>
      <c r="J1369">
        <f>1/Table1[[#This Row],[odds_ft_home_team_win]]-Table1[[#This Row],[Margin/3]]</f>
        <v>0.61298157828464106</v>
      </c>
      <c r="K1369">
        <f>1/Table1[[#This Row],[odds_ft_draw]]-Table1[[#This Row],[Margin/3]]</f>
        <v>0.23816898458149269</v>
      </c>
      <c r="L1369">
        <f>1/Table1[[#This Row],[odds_ft_away_team_win]]-Table1[[#This Row],[Margin/3]]</f>
        <v>0.14884943713386639</v>
      </c>
      <c r="M1369">
        <v>8</v>
      </c>
      <c r="N1369">
        <v>2.4300000000000002</v>
      </c>
      <c r="O1369">
        <v>1</v>
      </c>
      <c r="P1369">
        <v>2.4300000000000002</v>
      </c>
      <c r="Q1369">
        <v>0.83</v>
      </c>
      <c r="R1369" t="str" cm="1">
        <f t="array" ref="R13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69">
        <v>2</v>
      </c>
      <c r="T1369">
        <v>0</v>
      </c>
      <c r="U1369">
        <v>2</v>
      </c>
      <c r="V1369">
        <v>1</v>
      </c>
      <c r="W1369">
        <v>1</v>
      </c>
      <c r="X1369">
        <v>0</v>
      </c>
      <c r="Y1369" t="s">
        <v>3094</v>
      </c>
      <c r="AA1369">
        <v>5</v>
      </c>
      <c r="AB1369">
        <v>1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11</v>
      </c>
      <c r="AL1369">
        <v>7</v>
      </c>
      <c r="AM1369">
        <v>6</v>
      </c>
      <c r="AN1369">
        <v>2</v>
      </c>
      <c r="AO1369">
        <v>5</v>
      </c>
      <c r="AP1369">
        <v>5</v>
      </c>
      <c r="AQ1369">
        <v>13</v>
      </c>
      <c r="AR1369">
        <v>12</v>
      </c>
      <c r="AS1369">
        <v>52</v>
      </c>
      <c r="AT1369">
        <v>48</v>
      </c>
      <c r="AU1369">
        <v>0</v>
      </c>
      <c r="AV1369">
        <v>0</v>
      </c>
      <c r="AW1369">
        <v>2.94</v>
      </c>
      <c r="AX1369">
        <v>64</v>
      </c>
      <c r="AY1369">
        <v>82</v>
      </c>
      <c r="AZ1369">
        <v>64</v>
      </c>
      <c r="BA1369">
        <v>30</v>
      </c>
      <c r="BB1369">
        <v>18</v>
      </c>
      <c r="BC1369">
        <v>49</v>
      </c>
      <c r="BD1369">
        <v>86</v>
      </c>
      <c r="BE1369">
        <v>41</v>
      </c>
      <c r="BF1369">
        <v>82</v>
      </c>
      <c r="BG1369">
        <v>7.92</v>
      </c>
      <c r="BH1369">
        <v>4.83</v>
      </c>
      <c r="BI1369">
        <v>1.61</v>
      </c>
      <c r="BJ1369">
        <v>4.0599999999999996</v>
      </c>
      <c r="BK1369">
        <v>6.37</v>
      </c>
      <c r="BL1369">
        <f>1/Table1[[#This Row],[odds_ft_home_team_win]]+1/Table1[[#This Row],[odds_ft_draw]]+1/Table1[[#This Row],[odds_ft_away_team_win]]-1</f>
        <v>2.440930241315753E-2</v>
      </c>
      <c r="BM1369">
        <f>Table1[[#This Row],[Margin]]/3</f>
        <v>8.136434137719176E-3</v>
      </c>
      <c r="BN1369">
        <v>1.26</v>
      </c>
      <c r="BO1369">
        <v>1.83</v>
      </c>
      <c r="BP1369">
        <v>3.1</v>
      </c>
      <c r="BQ1369">
        <v>0</v>
      </c>
      <c r="BR1369">
        <v>2.1</v>
      </c>
      <c r="BS1369">
        <v>1.74</v>
      </c>
      <c r="BT1369" t="s">
        <v>116</v>
      </c>
      <c r="BU1369">
        <f>VLOOKUP(Table1[[#This Row],[Reference]],metron,11,FALSE)</f>
        <v>1.8681481481481479</v>
      </c>
      <c r="BV1369">
        <f>VLOOKUP(Table1[[#This Row],[Reference]],metron,12,FALSE)</f>
        <v>0.86851851851851847</v>
      </c>
    </row>
    <row r="1370" spans="1:74" x14ac:dyDescent="0.45">
      <c r="A1370" t="s">
        <v>5407</v>
      </c>
      <c r="B1370">
        <v>1518915960</v>
      </c>
      <c r="C1370" s="3" t="s">
        <v>3095</v>
      </c>
      <c r="D1370" t="s">
        <v>65</v>
      </c>
      <c r="E1370" t="s">
        <v>66</v>
      </c>
      <c r="F1370" t="s">
        <v>81</v>
      </c>
      <c r="G1370" t="s">
        <v>80</v>
      </c>
      <c r="H1370" t="s">
        <v>66</v>
      </c>
      <c r="I1370">
        <f>MROUND(Table1[[#This Row],[Prob_H]]*100,2)/100</f>
        <v>0.48</v>
      </c>
      <c r="J1370">
        <f>1/Table1[[#This Row],[odds_ft_home_team_win]]-Table1[[#This Row],[Margin/3]]</f>
        <v>0.47015779796100166</v>
      </c>
      <c r="K1370">
        <f>1/Table1[[#This Row],[odds_ft_draw]]-Table1[[#This Row],[Margin/3]]</f>
        <v>0.2634280288742531</v>
      </c>
      <c r="L1370">
        <f>1/Table1[[#This Row],[odds_ft_away_team_win]]-Table1[[#This Row],[Margin/3]]</f>
        <v>0.26641417316474519</v>
      </c>
      <c r="M1370">
        <v>8</v>
      </c>
      <c r="N1370">
        <v>1.54</v>
      </c>
      <c r="O1370">
        <v>1.45</v>
      </c>
      <c r="P1370">
        <v>1.44</v>
      </c>
      <c r="Q1370">
        <v>1.24</v>
      </c>
      <c r="R1370" t="str" cm="1">
        <f t="array" ref="R13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70">
        <v>1</v>
      </c>
      <c r="T1370">
        <v>1</v>
      </c>
      <c r="U1370">
        <v>2</v>
      </c>
      <c r="V1370">
        <v>1</v>
      </c>
      <c r="W1370">
        <v>0</v>
      </c>
      <c r="X1370">
        <v>1</v>
      </c>
      <c r="Y1370">
        <v>75</v>
      </c>
      <c r="Z1370">
        <v>44</v>
      </c>
      <c r="AA1370">
        <v>6</v>
      </c>
      <c r="AB1370">
        <v>0</v>
      </c>
      <c r="AC1370">
        <v>4</v>
      </c>
      <c r="AD1370">
        <v>0</v>
      </c>
      <c r="AE1370">
        <v>1</v>
      </c>
      <c r="AF1370">
        <v>1</v>
      </c>
      <c r="AG1370">
        <v>1</v>
      </c>
      <c r="AH1370">
        <v>3</v>
      </c>
      <c r="AI1370">
        <v>1</v>
      </c>
      <c r="AJ1370">
        <v>1</v>
      </c>
      <c r="AK1370">
        <v>18</v>
      </c>
      <c r="AL1370">
        <v>8</v>
      </c>
      <c r="AM1370">
        <v>8</v>
      </c>
      <c r="AN1370">
        <v>3</v>
      </c>
      <c r="AO1370">
        <v>10</v>
      </c>
      <c r="AP1370">
        <v>5</v>
      </c>
      <c r="AQ1370">
        <v>15</v>
      </c>
      <c r="AR1370">
        <v>7</v>
      </c>
      <c r="AS1370">
        <v>59</v>
      </c>
      <c r="AT1370">
        <v>41</v>
      </c>
      <c r="AU1370">
        <v>0</v>
      </c>
      <c r="AV1370">
        <v>0</v>
      </c>
      <c r="AW1370">
        <v>2.65</v>
      </c>
      <c r="AX1370">
        <v>53</v>
      </c>
      <c r="AY1370">
        <v>74</v>
      </c>
      <c r="AZ1370">
        <v>48</v>
      </c>
      <c r="BA1370">
        <v>28</v>
      </c>
      <c r="BB1370">
        <v>9</v>
      </c>
      <c r="BC1370">
        <v>28</v>
      </c>
      <c r="BD1370">
        <v>57</v>
      </c>
      <c r="BE1370">
        <v>40</v>
      </c>
      <c r="BF1370">
        <v>91</v>
      </c>
      <c r="BG1370">
        <v>9.68</v>
      </c>
      <c r="BH1370">
        <v>5.04</v>
      </c>
      <c r="BI1370">
        <v>2.09</v>
      </c>
      <c r="BJ1370">
        <v>3.68</v>
      </c>
      <c r="BK1370">
        <v>3.64</v>
      </c>
      <c r="BL1370">
        <f>1/Table1[[#This Row],[odds_ft_home_team_win]]+1/Table1[[#This Row],[odds_ft_draw]]+1/Table1[[#This Row],[odds_ft_away_team_win]]-1</f>
        <v>2.4933304681588497E-2</v>
      </c>
      <c r="BM1370">
        <f>Table1[[#This Row],[Margin]]/3</f>
        <v>8.3111015605294991E-3</v>
      </c>
      <c r="BN1370">
        <v>1.2</v>
      </c>
      <c r="BO1370">
        <v>1.67</v>
      </c>
      <c r="BP1370">
        <v>2.7</v>
      </c>
      <c r="BQ1370">
        <v>0</v>
      </c>
      <c r="BR1370">
        <v>1.65</v>
      </c>
      <c r="BS1370">
        <v>2.25</v>
      </c>
      <c r="BT1370" t="s">
        <v>109</v>
      </c>
      <c r="BU1370">
        <f>VLOOKUP(Table1[[#This Row],[Reference]],metron,11,FALSE)</f>
        <v>1.510877192982456</v>
      </c>
      <c r="BV1370">
        <f>VLOOKUP(Table1[[#This Row],[Reference]],metron,12,FALSE)</f>
        <v>1.0163157894736841</v>
      </c>
    </row>
    <row r="1371" spans="1:74" hidden="1" x14ac:dyDescent="0.45">
      <c r="A1371" t="s">
        <v>5407</v>
      </c>
      <c r="B1371">
        <v>1518922800</v>
      </c>
      <c r="C1371" s="3" t="s">
        <v>3096</v>
      </c>
      <c r="D1371" t="s">
        <v>65</v>
      </c>
      <c r="E1371" t="s">
        <v>66</v>
      </c>
      <c r="F1371" t="s">
        <v>72</v>
      </c>
      <c r="G1371" t="s">
        <v>94</v>
      </c>
      <c r="H1371" t="s">
        <v>66</v>
      </c>
      <c r="I1371">
        <f>MROUND(Table1[[#This Row],[Prob_H]]*100,2)/100</f>
        <v>0.38</v>
      </c>
      <c r="J1371">
        <f>1/Table1[[#This Row],[odds_ft_home_team_win]]-Table1[[#This Row],[Margin/3]]</f>
        <v>0.3882631066611042</v>
      </c>
      <c r="K1371">
        <f>1/Table1[[#This Row],[odds_ft_draw]]-Table1[[#This Row],[Margin/3]]</f>
        <v>0.25684883882631071</v>
      </c>
      <c r="L1371">
        <f>1/Table1[[#This Row],[odds_ft_away_team_win]]-Table1[[#This Row],[Margin/3]]</f>
        <v>0.35488805451258526</v>
      </c>
      <c r="M1371">
        <v>8</v>
      </c>
      <c r="N1371">
        <v>1.55</v>
      </c>
      <c r="O1371">
        <v>0.83</v>
      </c>
      <c r="P1371">
        <v>1.84</v>
      </c>
      <c r="Q1371">
        <v>0.78</v>
      </c>
      <c r="R1371" t="str" cm="1">
        <f t="array" ref="R13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1">
        <v>4</v>
      </c>
      <c r="T1371">
        <v>1</v>
      </c>
      <c r="U1371">
        <v>5</v>
      </c>
      <c r="V1371">
        <v>3</v>
      </c>
      <c r="W1371">
        <v>2</v>
      </c>
      <c r="X1371">
        <v>1</v>
      </c>
      <c r="Y1371" t="s">
        <v>3097</v>
      </c>
      <c r="Z1371">
        <v>1</v>
      </c>
      <c r="AA1371">
        <v>2</v>
      </c>
      <c r="AB1371">
        <v>1</v>
      </c>
      <c r="AC1371">
        <v>6</v>
      </c>
      <c r="AD1371">
        <v>0</v>
      </c>
      <c r="AE1371">
        <v>3</v>
      </c>
      <c r="AF1371">
        <v>1</v>
      </c>
      <c r="AG1371">
        <v>2</v>
      </c>
      <c r="AH1371">
        <v>4</v>
      </c>
      <c r="AI1371">
        <v>1</v>
      </c>
      <c r="AJ1371">
        <v>3</v>
      </c>
      <c r="AK1371">
        <v>12</v>
      </c>
      <c r="AL1371">
        <v>3</v>
      </c>
      <c r="AM1371">
        <v>8</v>
      </c>
      <c r="AN1371">
        <v>3</v>
      </c>
      <c r="AO1371">
        <v>4</v>
      </c>
      <c r="AP1371">
        <v>0</v>
      </c>
      <c r="AQ1371">
        <v>20</v>
      </c>
      <c r="AR1371">
        <v>17</v>
      </c>
      <c r="AS1371">
        <v>64</v>
      </c>
      <c r="AT1371">
        <v>36</v>
      </c>
      <c r="AU1371">
        <v>0</v>
      </c>
      <c r="AV1371">
        <v>0</v>
      </c>
      <c r="AW1371">
        <v>2.17</v>
      </c>
      <c r="AX1371">
        <v>47</v>
      </c>
      <c r="AY1371">
        <v>78</v>
      </c>
      <c r="AZ1371">
        <v>39</v>
      </c>
      <c r="BA1371">
        <v>4</v>
      </c>
      <c r="BB1371">
        <v>4</v>
      </c>
      <c r="BC1371">
        <v>21</v>
      </c>
      <c r="BD1371">
        <v>78</v>
      </c>
      <c r="BE1371">
        <v>35</v>
      </c>
      <c r="BF1371">
        <v>78</v>
      </c>
      <c r="BG1371">
        <v>8.2799999999999994</v>
      </c>
      <c r="BH1371">
        <v>7.33</v>
      </c>
      <c r="BI1371">
        <v>2.35</v>
      </c>
      <c r="BJ1371">
        <v>3.4</v>
      </c>
      <c r="BK1371">
        <v>2.5499999999999998</v>
      </c>
      <c r="BL1371">
        <f>1/Table1[[#This Row],[odds_ft_home_team_win]]+1/Table1[[#This Row],[odds_ft_draw]]+1/Table1[[#This Row],[odds_ft_away_team_win]]-1</f>
        <v>0.11180642469753854</v>
      </c>
      <c r="BM1371">
        <f>Table1[[#This Row],[Margin]]/3</f>
        <v>3.726880823251285E-2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 t="s">
        <v>75</v>
      </c>
      <c r="BU1371">
        <f>VLOOKUP(Table1[[#This Row],[Reference]],metron,11,FALSE)</f>
        <v>1.330562659846547</v>
      </c>
      <c r="BV1371">
        <f>VLOOKUP(Table1[[#This Row],[Reference]],metron,12,FALSE)</f>
        <v>1.1595268542199491</v>
      </c>
    </row>
    <row r="1372" spans="1:74" x14ac:dyDescent="0.45">
      <c r="A1372" t="s">
        <v>5407</v>
      </c>
      <c r="B1372">
        <v>1518922800</v>
      </c>
      <c r="C1372" s="3" t="s">
        <v>3096</v>
      </c>
      <c r="D1372" t="s">
        <v>65</v>
      </c>
      <c r="E1372" t="s">
        <v>66</v>
      </c>
      <c r="F1372" t="s">
        <v>2218</v>
      </c>
      <c r="G1372" t="s">
        <v>85</v>
      </c>
      <c r="H1372" t="s">
        <v>66</v>
      </c>
      <c r="I1372">
        <f>MROUND(Table1[[#This Row],[Prob_H]]*100,2)/100</f>
        <v>0.32</v>
      </c>
      <c r="J1372">
        <f>1/Table1[[#This Row],[odds_ft_home_team_win]]-Table1[[#This Row],[Margin/3]]</f>
        <v>0.31127301196243518</v>
      </c>
      <c r="K1372">
        <f>1/Table1[[#This Row],[odds_ft_draw]]-Table1[[#This Row],[Margin/3]]</f>
        <v>0.29208449437136169</v>
      </c>
      <c r="L1372">
        <f>1/Table1[[#This Row],[odds_ft_away_team_win]]-Table1[[#This Row],[Margin/3]]</f>
        <v>0.39664249366620308</v>
      </c>
      <c r="M1372">
        <v>8</v>
      </c>
      <c r="N1372">
        <v>1.42</v>
      </c>
      <c r="O1372">
        <v>1.79</v>
      </c>
      <c r="P1372">
        <v>1.35</v>
      </c>
      <c r="Q1372">
        <v>1.62</v>
      </c>
      <c r="R1372" t="str" cm="1">
        <f t="array" ref="R13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2">
        <v>3</v>
      </c>
      <c r="T1372">
        <v>0</v>
      </c>
      <c r="U1372">
        <v>3</v>
      </c>
      <c r="V1372">
        <v>1</v>
      </c>
      <c r="W1372">
        <v>1</v>
      </c>
      <c r="X1372">
        <v>0</v>
      </c>
      <c r="Y1372" t="s">
        <v>3098</v>
      </c>
      <c r="AA1372">
        <v>3</v>
      </c>
      <c r="AB1372">
        <v>5</v>
      </c>
      <c r="AC1372">
        <v>1</v>
      </c>
      <c r="AD1372">
        <v>1</v>
      </c>
      <c r="AE1372">
        <v>2</v>
      </c>
      <c r="AF1372">
        <v>0</v>
      </c>
      <c r="AG1372">
        <v>0</v>
      </c>
      <c r="AH1372">
        <v>2</v>
      </c>
      <c r="AI1372">
        <v>1</v>
      </c>
      <c r="AJ1372">
        <v>1</v>
      </c>
      <c r="AK1372">
        <v>13</v>
      </c>
      <c r="AL1372">
        <v>6</v>
      </c>
      <c r="AM1372">
        <v>10</v>
      </c>
      <c r="AN1372">
        <v>0</v>
      </c>
      <c r="AO1372">
        <v>3</v>
      </c>
      <c r="AP1372">
        <v>6</v>
      </c>
      <c r="AQ1372">
        <v>16</v>
      </c>
      <c r="AR1372">
        <v>15</v>
      </c>
      <c r="AS1372">
        <v>44</v>
      </c>
      <c r="AT1372">
        <v>56</v>
      </c>
      <c r="AU1372">
        <v>0</v>
      </c>
      <c r="AV1372">
        <v>0</v>
      </c>
      <c r="AW1372">
        <v>2.15</v>
      </c>
      <c r="AX1372">
        <v>50</v>
      </c>
      <c r="AY1372">
        <v>69</v>
      </c>
      <c r="AZ1372">
        <v>46</v>
      </c>
      <c r="BA1372">
        <v>12</v>
      </c>
      <c r="BB1372">
        <v>4</v>
      </c>
      <c r="BC1372">
        <v>31</v>
      </c>
      <c r="BD1372">
        <v>61</v>
      </c>
      <c r="BE1372">
        <v>35</v>
      </c>
      <c r="BF1372">
        <v>69</v>
      </c>
      <c r="BG1372">
        <v>9.2200000000000006</v>
      </c>
      <c r="BH1372">
        <v>4.87</v>
      </c>
      <c r="BI1372">
        <v>3.13</v>
      </c>
      <c r="BJ1372">
        <v>3.33</v>
      </c>
      <c r="BK1372">
        <v>2.4700000000000002</v>
      </c>
      <c r="BL1372">
        <f>1/Table1[[#This Row],[odds_ft_home_team_win]]+1/Table1[[#This Row],[odds_ft_draw]]+1/Table1[[#This Row],[odds_ft_away_team_win]]-1</f>
        <v>2.4647417786815895E-2</v>
      </c>
      <c r="BM1372">
        <f>Table1[[#This Row],[Margin]]/3</f>
        <v>8.2158059289386322E-3</v>
      </c>
      <c r="BN1372">
        <v>1.34</v>
      </c>
      <c r="BO1372">
        <v>2.0499999999999998</v>
      </c>
      <c r="BP1372">
        <v>3.75</v>
      </c>
      <c r="BQ1372">
        <v>0</v>
      </c>
      <c r="BR1372">
        <v>1.91</v>
      </c>
      <c r="BS1372">
        <v>1.91</v>
      </c>
      <c r="BT1372" t="s">
        <v>2219</v>
      </c>
      <c r="BU1372">
        <f>VLOOKUP(Table1[[#This Row],[Reference]],metron,11,FALSE)</f>
        <v>1.210167055864918</v>
      </c>
      <c r="BV1372">
        <f>VLOOKUP(Table1[[#This Row],[Reference]],metron,12,FALSE)</f>
        <v>1.3211783725525419</v>
      </c>
    </row>
    <row r="1373" spans="1:74" x14ac:dyDescent="0.45">
      <c r="A1373" t="s">
        <v>5407</v>
      </c>
      <c r="B1373">
        <v>1518923160</v>
      </c>
      <c r="C1373" s="3" t="s">
        <v>3099</v>
      </c>
      <c r="D1373" t="s">
        <v>65</v>
      </c>
      <c r="E1373" t="s">
        <v>66</v>
      </c>
      <c r="F1373" t="s">
        <v>98</v>
      </c>
      <c r="G1373" t="s">
        <v>103</v>
      </c>
      <c r="H1373" t="s">
        <v>66</v>
      </c>
      <c r="I1373">
        <f>MROUND(Table1[[#This Row],[Prob_H]]*100,2)/100</f>
        <v>0.4</v>
      </c>
      <c r="J1373">
        <f>1/Table1[[#This Row],[odds_ft_home_team_win]]-Table1[[#This Row],[Margin/3]]</f>
        <v>0.40855335913387125</v>
      </c>
      <c r="K1373">
        <f>1/Table1[[#This Row],[odds_ft_draw]]-Table1[[#This Row],[Margin/3]]</f>
        <v>0.28007113050755039</v>
      </c>
      <c r="L1373">
        <f>1/Table1[[#This Row],[odds_ft_away_team_win]]-Table1[[#This Row],[Margin/3]]</f>
        <v>0.31137551035857836</v>
      </c>
      <c r="M1373">
        <v>8</v>
      </c>
      <c r="N1373">
        <v>0.57999999999999996</v>
      </c>
      <c r="O1373">
        <v>0.82</v>
      </c>
      <c r="P1373">
        <v>0.59</v>
      </c>
      <c r="Q1373">
        <v>0.88</v>
      </c>
      <c r="R1373" t="str" cm="1">
        <f t="array" ref="R13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73">
        <v>1</v>
      </c>
      <c r="T1373">
        <v>1</v>
      </c>
      <c r="U1373">
        <v>2</v>
      </c>
      <c r="V1373">
        <v>0</v>
      </c>
      <c r="W1373">
        <v>0</v>
      </c>
      <c r="X1373">
        <v>0</v>
      </c>
      <c r="Y1373">
        <v>75</v>
      </c>
      <c r="Z1373">
        <v>72</v>
      </c>
      <c r="AA1373">
        <v>12</v>
      </c>
      <c r="AB1373">
        <v>3</v>
      </c>
      <c r="AC1373">
        <v>2</v>
      </c>
      <c r="AD1373">
        <v>0</v>
      </c>
      <c r="AE1373">
        <v>3</v>
      </c>
      <c r="AF1373">
        <v>0</v>
      </c>
      <c r="AG1373">
        <v>1</v>
      </c>
      <c r="AH1373">
        <v>1</v>
      </c>
      <c r="AI1373">
        <v>0</v>
      </c>
      <c r="AJ1373">
        <v>3</v>
      </c>
      <c r="AK1373">
        <v>17</v>
      </c>
      <c r="AL1373">
        <v>10</v>
      </c>
      <c r="AM1373">
        <v>5</v>
      </c>
      <c r="AN1373">
        <v>6</v>
      </c>
      <c r="AO1373">
        <v>12</v>
      </c>
      <c r="AP1373">
        <v>4</v>
      </c>
      <c r="AQ1373">
        <v>7</v>
      </c>
      <c r="AR1373">
        <v>9</v>
      </c>
      <c r="AS1373">
        <v>63</v>
      </c>
      <c r="AT1373">
        <v>37</v>
      </c>
      <c r="AU1373">
        <v>0</v>
      </c>
      <c r="AV1373">
        <v>0</v>
      </c>
      <c r="AW1373">
        <v>2.76</v>
      </c>
      <c r="AX1373">
        <v>70</v>
      </c>
      <c r="AY1373">
        <v>79</v>
      </c>
      <c r="AZ1373">
        <v>61</v>
      </c>
      <c r="BA1373">
        <v>35</v>
      </c>
      <c r="BB1373">
        <v>9</v>
      </c>
      <c r="BC1373">
        <v>27</v>
      </c>
      <c r="BD1373">
        <v>83</v>
      </c>
      <c r="BE1373">
        <v>39</v>
      </c>
      <c r="BF1373">
        <v>70</v>
      </c>
      <c r="BG1373">
        <v>12.18</v>
      </c>
      <c r="BH1373">
        <v>4.0999999999999996</v>
      </c>
      <c r="BI1373">
        <v>2.4</v>
      </c>
      <c r="BJ1373">
        <v>3.47</v>
      </c>
      <c r="BK1373">
        <v>3.13</v>
      </c>
      <c r="BL1373">
        <f>1/Table1[[#This Row],[odds_ft_home_team_win]]+1/Table1[[#This Row],[odds_ft_draw]]+1/Table1[[#This Row],[odds_ft_away_team_win]]-1</f>
        <v>2.4339922598386243E-2</v>
      </c>
      <c r="BM1373">
        <f>Table1[[#This Row],[Margin]]/3</f>
        <v>8.1133075327954138E-3</v>
      </c>
      <c r="BN1373">
        <v>1.24</v>
      </c>
      <c r="BO1373">
        <v>1.77</v>
      </c>
      <c r="BP1373">
        <v>2.95</v>
      </c>
      <c r="BQ1373">
        <v>0</v>
      </c>
      <c r="BR1373">
        <v>1.71</v>
      </c>
      <c r="BS1373">
        <v>2.15</v>
      </c>
      <c r="BT1373" t="s">
        <v>2745</v>
      </c>
      <c r="BU1373">
        <f>VLOOKUP(Table1[[#This Row],[Reference]],metron,11,FALSE)</f>
        <v>1.344038264434575</v>
      </c>
      <c r="BV1373">
        <f>VLOOKUP(Table1[[#This Row],[Reference]],metron,12,FALSE)</f>
        <v>1.1515772691037469</v>
      </c>
    </row>
    <row r="1374" spans="1:74" hidden="1" x14ac:dyDescent="0.45">
      <c r="A1374" t="s">
        <v>5407</v>
      </c>
      <c r="B1374">
        <v>1518976800</v>
      </c>
      <c r="C1374" s="3" t="s">
        <v>3100</v>
      </c>
      <c r="D1374" t="s">
        <v>65</v>
      </c>
      <c r="E1374" t="s">
        <v>66</v>
      </c>
      <c r="F1374" t="s">
        <v>97</v>
      </c>
      <c r="G1374" t="s">
        <v>88</v>
      </c>
      <c r="H1374" t="s">
        <v>66</v>
      </c>
      <c r="I1374">
        <f>MROUND(Table1[[#This Row],[Prob_H]]*100,2)/100</f>
        <v>0.44</v>
      </c>
      <c r="J1374">
        <f>1/Table1[[#This Row],[odds_ft_home_team_win]]-Table1[[#This Row],[Margin/3]]</f>
        <v>0.44633139585103659</v>
      </c>
      <c r="K1374">
        <f>1/Table1[[#This Row],[odds_ft_draw]]-Table1[[#This Row],[Margin/3]]</f>
        <v>0.27033747333900826</v>
      </c>
      <c r="L1374">
        <f>1/Table1[[#This Row],[odds_ft_away_team_win]]-Table1[[#This Row],[Margin/3]]</f>
        <v>0.2833311308099552</v>
      </c>
      <c r="M1374">
        <v>8</v>
      </c>
      <c r="N1374">
        <v>2.14</v>
      </c>
      <c r="O1374">
        <v>1.27</v>
      </c>
      <c r="P1374">
        <v>2.2400000000000002</v>
      </c>
      <c r="Q1374">
        <v>1.1000000000000001</v>
      </c>
      <c r="R1374" t="str" cm="1">
        <f t="array" ref="R13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4">
        <v>2</v>
      </c>
      <c r="T1374">
        <v>0</v>
      </c>
      <c r="U1374">
        <v>2</v>
      </c>
      <c r="V1374">
        <v>1</v>
      </c>
      <c r="W1374">
        <v>1</v>
      </c>
      <c r="X1374">
        <v>0</v>
      </c>
      <c r="Y1374" t="s">
        <v>3101</v>
      </c>
      <c r="AA1374">
        <v>2</v>
      </c>
      <c r="AB1374">
        <v>5</v>
      </c>
      <c r="AC1374">
        <v>4</v>
      </c>
      <c r="AD1374">
        <v>0</v>
      </c>
      <c r="AE1374">
        <v>3</v>
      </c>
      <c r="AF1374">
        <v>1</v>
      </c>
      <c r="AG1374">
        <v>4</v>
      </c>
      <c r="AH1374">
        <v>0</v>
      </c>
      <c r="AI1374">
        <v>1</v>
      </c>
      <c r="AJ1374">
        <v>3</v>
      </c>
      <c r="AK1374">
        <v>12</v>
      </c>
      <c r="AL1374">
        <v>12</v>
      </c>
      <c r="AM1374">
        <v>7</v>
      </c>
      <c r="AN1374">
        <v>4</v>
      </c>
      <c r="AO1374">
        <v>5</v>
      </c>
      <c r="AP1374">
        <v>8</v>
      </c>
      <c r="AQ1374">
        <v>14</v>
      </c>
      <c r="AR1374">
        <v>11</v>
      </c>
      <c r="AS1374">
        <v>50</v>
      </c>
      <c r="AT1374">
        <v>50</v>
      </c>
      <c r="AU1374">
        <v>0</v>
      </c>
      <c r="AV1374">
        <v>0</v>
      </c>
      <c r="AW1374">
        <v>2.87</v>
      </c>
      <c r="AX1374">
        <v>84</v>
      </c>
      <c r="AY1374">
        <v>93</v>
      </c>
      <c r="AZ1374">
        <v>63</v>
      </c>
      <c r="BA1374">
        <v>27</v>
      </c>
      <c r="BB1374">
        <v>7</v>
      </c>
      <c r="BC1374">
        <v>41</v>
      </c>
      <c r="BD1374">
        <v>81</v>
      </c>
      <c r="BE1374">
        <v>42</v>
      </c>
      <c r="BF1374">
        <v>75</v>
      </c>
      <c r="BG1374">
        <v>11.61</v>
      </c>
      <c r="BH1374">
        <v>5.0199999999999996</v>
      </c>
      <c r="BI1374">
        <v>2.2000000000000002</v>
      </c>
      <c r="BJ1374">
        <v>3.59</v>
      </c>
      <c r="BK1374">
        <v>3.43</v>
      </c>
      <c r="BL1374">
        <f>1/Table1[[#This Row],[odds_ft_home_team_win]]+1/Table1[[#This Row],[odds_ft_draw]]+1/Table1[[#This Row],[odds_ft_away_team_win]]-1</f>
        <v>2.4642176083253808E-2</v>
      </c>
      <c r="BM1374">
        <f>Table1[[#This Row],[Margin]]/3</f>
        <v>8.2140586944179361E-3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 t="s">
        <v>100</v>
      </c>
      <c r="BU1374">
        <f>VLOOKUP(Table1[[#This Row],[Reference]],metron,11,FALSE)</f>
        <v>1.4140979689366791</v>
      </c>
      <c r="BV1374">
        <f>VLOOKUP(Table1[[#This Row],[Reference]],metron,12,FALSE)</f>
        <v>1.0666666666666671</v>
      </c>
    </row>
    <row r="1375" spans="1:74" x14ac:dyDescent="0.45">
      <c r="A1375" t="s">
        <v>5407</v>
      </c>
      <c r="B1375">
        <v>1518998400</v>
      </c>
      <c r="C1375" s="3" t="s">
        <v>3102</v>
      </c>
      <c r="D1375" t="s">
        <v>65</v>
      </c>
      <c r="E1375" t="s">
        <v>66</v>
      </c>
      <c r="F1375" t="s">
        <v>611</v>
      </c>
      <c r="G1375" t="s">
        <v>86</v>
      </c>
      <c r="H1375" t="s">
        <v>66</v>
      </c>
      <c r="I1375">
        <f>MROUND(Table1[[#This Row],[Prob_H]]*100,2)/100</f>
        <v>0.28000000000000003</v>
      </c>
      <c r="J1375">
        <f>1/Table1[[#This Row],[odds_ft_home_team_win]]-Table1[[#This Row],[Margin/3]]</f>
        <v>0.27057375397232841</v>
      </c>
      <c r="K1375">
        <f>1/Table1[[#This Row],[odds_ft_draw]]-Table1[[#This Row],[Margin/3]]</f>
        <v>0.28975160772034808</v>
      </c>
      <c r="L1375">
        <f>1/Table1[[#This Row],[odds_ft_away_team_win]]-Table1[[#This Row],[Margin/3]]</f>
        <v>0.43967463830732356</v>
      </c>
      <c r="M1375">
        <v>8</v>
      </c>
      <c r="N1375">
        <v>1</v>
      </c>
      <c r="O1375">
        <v>1.67</v>
      </c>
      <c r="P1375">
        <v>1.06</v>
      </c>
      <c r="Q1375">
        <v>1.48</v>
      </c>
      <c r="R1375" t="str" cm="1">
        <f t="array" ref="R13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75">
        <v>1</v>
      </c>
      <c r="T1375">
        <v>1</v>
      </c>
      <c r="U1375">
        <v>2</v>
      </c>
      <c r="V1375">
        <v>0</v>
      </c>
      <c r="W1375">
        <v>0</v>
      </c>
      <c r="X1375">
        <v>0</v>
      </c>
      <c r="Y1375">
        <v>49</v>
      </c>
      <c r="Z1375" t="s">
        <v>184</v>
      </c>
      <c r="AA1375">
        <v>3</v>
      </c>
      <c r="AB1375">
        <v>5</v>
      </c>
      <c r="AC1375">
        <v>3</v>
      </c>
      <c r="AD1375">
        <v>0</v>
      </c>
      <c r="AE1375">
        <v>2</v>
      </c>
      <c r="AF1375">
        <v>0</v>
      </c>
      <c r="AG1375">
        <v>1</v>
      </c>
      <c r="AH1375">
        <v>2</v>
      </c>
      <c r="AI1375">
        <v>1</v>
      </c>
      <c r="AJ1375">
        <v>1</v>
      </c>
      <c r="AK1375">
        <v>6</v>
      </c>
      <c r="AL1375">
        <v>12</v>
      </c>
      <c r="AM1375">
        <v>3</v>
      </c>
      <c r="AN1375">
        <v>6</v>
      </c>
      <c r="AO1375">
        <v>3</v>
      </c>
      <c r="AP1375">
        <v>6</v>
      </c>
      <c r="AQ1375">
        <v>16</v>
      </c>
      <c r="AR1375">
        <v>13</v>
      </c>
      <c r="AS1375">
        <v>43</v>
      </c>
      <c r="AT1375">
        <v>57</v>
      </c>
      <c r="AU1375">
        <v>0</v>
      </c>
      <c r="AV1375">
        <v>0</v>
      </c>
      <c r="AW1375">
        <v>2.04</v>
      </c>
      <c r="AX1375">
        <v>38</v>
      </c>
      <c r="AY1375">
        <v>66</v>
      </c>
      <c r="AZ1375">
        <v>26</v>
      </c>
      <c r="BA1375">
        <v>11</v>
      </c>
      <c r="BB1375">
        <v>8</v>
      </c>
      <c r="BC1375">
        <v>27</v>
      </c>
      <c r="BD1375">
        <v>67</v>
      </c>
      <c r="BE1375">
        <v>19</v>
      </c>
      <c r="BF1375">
        <v>73</v>
      </c>
      <c r="BG1375">
        <v>9.02</v>
      </c>
      <c r="BH1375">
        <v>6.78</v>
      </c>
      <c r="BI1375">
        <v>3.58</v>
      </c>
      <c r="BJ1375">
        <v>3.35</v>
      </c>
      <c r="BK1375">
        <v>2.23</v>
      </c>
      <c r="BL1375">
        <f>1/Table1[[#This Row],[odds_ft_home_team_win]]+1/Table1[[#This Row],[odds_ft_draw]]+1/Table1[[#This Row],[odds_ft_away_team_win]]-1</f>
        <v>2.6267564898657225E-2</v>
      </c>
      <c r="BM1375">
        <f>Table1[[#This Row],[Margin]]/3</f>
        <v>8.7558549662190756E-3</v>
      </c>
      <c r="BN1375">
        <v>1.42</v>
      </c>
      <c r="BO1375">
        <v>2.25</v>
      </c>
      <c r="BP1375">
        <v>4.3</v>
      </c>
      <c r="BQ1375">
        <v>0</v>
      </c>
      <c r="BR1375">
        <v>2.0499999999999998</v>
      </c>
      <c r="BS1375">
        <v>1.77</v>
      </c>
      <c r="BT1375" t="s">
        <v>614</v>
      </c>
      <c r="BU1375">
        <f>VLOOKUP(Table1[[#This Row],[Reference]],metron,11,FALSE)</f>
        <v>1.128766254360926</v>
      </c>
      <c r="BV1375">
        <f>VLOOKUP(Table1[[#This Row],[Reference]],metron,12,FALSE)</f>
        <v>1.415794481446242</v>
      </c>
    </row>
    <row r="1376" spans="1:74" x14ac:dyDescent="0.45">
      <c r="A1376" t="s">
        <v>5406</v>
      </c>
      <c r="B1376">
        <v>1535760000</v>
      </c>
      <c r="C1376" s="3" t="s">
        <v>3349</v>
      </c>
      <c r="D1376" t="s">
        <v>65</v>
      </c>
      <c r="E1376" t="s">
        <v>66</v>
      </c>
      <c r="F1376" t="s">
        <v>78</v>
      </c>
      <c r="G1376" t="s">
        <v>80</v>
      </c>
      <c r="H1376" t="s">
        <v>66</v>
      </c>
      <c r="I1376">
        <f>MROUND(Table1[[#This Row],[Prob_H]]*100,2)/100</f>
        <v>0.44</v>
      </c>
      <c r="J1376">
        <f>1/Table1[[#This Row],[odds_ft_home_team_win]]-Table1[[#This Row],[Margin/3]]</f>
        <v>0.4397416984843226</v>
      </c>
      <c r="K1376">
        <f>1/Table1[[#This Row],[odds_ft_draw]]-Table1[[#This Row],[Margin/3]]</f>
        <v>0.28712541941455516</v>
      </c>
      <c r="L1376">
        <f>1/Table1[[#This Row],[odds_ft_away_team_win]]-Table1[[#This Row],[Margin/3]]</f>
        <v>0.2731328821011223</v>
      </c>
      <c r="M1376">
        <v>8</v>
      </c>
      <c r="N1376">
        <v>2.33</v>
      </c>
      <c r="O1376">
        <v>1</v>
      </c>
      <c r="P1376">
        <v>1.1200000000000001</v>
      </c>
      <c r="Q1376">
        <v>0.61</v>
      </c>
      <c r="R1376" t="str" cm="1">
        <f t="array" ref="R13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76">
        <v>1</v>
      </c>
      <c r="T1376">
        <v>4</v>
      </c>
      <c r="U1376">
        <v>5</v>
      </c>
      <c r="V1376">
        <v>1</v>
      </c>
      <c r="W1376">
        <v>0</v>
      </c>
      <c r="X1376">
        <v>1</v>
      </c>
      <c r="Y1376" t="s">
        <v>169</v>
      </c>
      <c r="Z1376" t="s">
        <v>3350</v>
      </c>
      <c r="AA1376">
        <v>9</v>
      </c>
      <c r="AB1376">
        <v>1</v>
      </c>
      <c r="AC1376">
        <v>1</v>
      </c>
      <c r="AD1376">
        <v>0</v>
      </c>
      <c r="AE1376">
        <v>4</v>
      </c>
      <c r="AF1376">
        <v>0</v>
      </c>
      <c r="AG1376">
        <v>0</v>
      </c>
      <c r="AH1376">
        <v>1</v>
      </c>
      <c r="AI1376">
        <v>1</v>
      </c>
      <c r="AJ1376">
        <v>3</v>
      </c>
      <c r="AK1376">
        <v>15</v>
      </c>
      <c r="AL1376">
        <v>14</v>
      </c>
      <c r="AM1376">
        <v>3</v>
      </c>
      <c r="AN1376">
        <v>8</v>
      </c>
      <c r="AO1376">
        <v>12</v>
      </c>
      <c r="AP1376">
        <v>6</v>
      </c>
      <c r="AQ1376">
        <v>14</v>
      </c>
      <c r="AR1376">
        <v>5</v>
      </c>
      <c r="AS1376">
        <v>61</v>
      </c>
      <c r="AT1376">
        <v>39</v>
      </c>
      <c r="AU1376">
        <v>1.64</v>
      </c>
      <c r="AV1376">
        <v>1.64</v>
      </c>
      <c r="AW1376">
        <v>2.5</v>
      </c>
      <c r="AX1376">
        <v>63</v>
      </c>
      <c r="AY1376">
        <v>75</v>
      </c>
      <c r="AZ1376">
        <v>59</v>
      </c>
      <c r="BA1376">
        <v>29</v>
      </c>
      <c r="BB1376">
        <v>0</v>
      </c>
      <c r="BC1376">
        <v>25</v>
      </c>
      <c r="BD1376">
        <v>71</v>
      </c>
      <c r="BE1376">
        <v>46</v>
      </c>
      <c r="BF1376">
        <v>75</v>
      </c>
      <c r="BG1376">
        <v>10.67</v>
      </c>
      <c r="BH1376">
        <v>3.92</v>
      </c>
      <c r="BI1376">
        <v>2.15</v>
      </c>
      <c r="BJ1376">
        <v>3.2</v>
      </c>
      <c r="BK1376">
        <v>3.35</v>
      </c>
      <c r="BL1376">
        <f>1/Table1[[#This Row],[odds_ft_home_team_win]]+1/Table1[[#This Row],[odds_ft_draw]]+1/Table1[[#This Row],[odds_ft_away_team_win]]-1</f>
        <v>7.6123741756334518E-2</v>
      </c>
      <c r="BM1376">
        <f>Table1[[#This Row],[Margin]]/3</f>
        <v>2.5374580585444839E-2</v>
      </c>
      <c r="BN1376">
        <v>1.32</v>
      </c>
      <c r="BO1376">
        <v>2</v>
      </c>
      <c r="BP1376">
        <v>3.55</v>
      </c>
      <c r="BQ1376">
        <v>0</v>
      </c>
      <c r="BR1376">
        <v>1.87</v>
      </c>
      <c r="BS1376">
        <v>1.91</v>
      </c>
      <c r="BT1376" t="s">
        <v>106</v>
      </c>
      <c r="BU1376">
        <f>VLOOKUP(Table1[[#This Row],[Reference]],metron,11,FALSE)</f>
        <v>1.4140979689366791</v>
      </c>
      <c r="BV1376">
        <f>VLOOKUP(Table1[[#This Row],[Reference]],metron,12,FALSE)</f>
        <v>1.0666666666666671</v>
      </c>
    </row>
    <row r="1377" spans="1:74" x14ac:dyDescent="0.45">
      <c r="A1377" t="s">
        <v>5406</v>
      </c>
      <c r="B1377">
        <v>1535767200</v>
      </c>
      <c r="C1377" s="3" t="s">
        <v>3351</v>
      </c>
      <c r="D1377" t="s">
        <v>65</v>
      </c>
      <c r="E1377" t="s">
        <v>66</v>
      </c>
      <c r="F1377" t="s">
        <v>73</v>
      </c>
      <c r="G1377" t="s">
        <v>85</v>
      </c>
      <c r="H1377" t="s">
        <v>66</v>
      </c>
      <c r="I1377">
        <f>MROUND(Table1[[#This Row],[Prob_H]]*100,2)/100</f>
        <v>0.26</v>
      </c>
      <c r="J1377">
        <f>1/Table1[[#This Row],[odds_ft_home_team_win]]-Table1[[#This Row],[Margin/3]]</f>
        <v>0.25234936428966287</v>
      </c>
      <c r="K1377">
        <f>1/Table1[[#This Row],[odds_ft_draw]]-Table1[[#This Row],[Margin/3]]</f>
        <v>0.27307904919845222</v>
      </c>
      <c r="L1377">
        <f>1/Table1[[#This Row],[odds_ft_away_team_win]]-Table1[[#This Row],[Margin/3]]</f>
        <v>0.47457158651188508</v>
      </c>
      <c r="M1377">
        <v>8</v>
      </c>
      <c r="N1377">
        <v>2</v>
      </c>
      <c r="O1377">
        <v>2.25</v>
      </c>
      <c r="P1377">
        <v>1.35</v>
      </c>
      <c r="Q1377">
        <v>1.29</v>
      </c>
      <c r="R1377" t="str" cm="1">
        <f t="array" ref="R13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7">
        <v>2</v>
      </c>
      <c r="T1377">
        <v>1</v>
      </c>
      <c r="U1377">
        <v>3</v>
      </c>
      <c r="V1377">
        <v>1</v>
      </c>
      <c r="W1377">
        <v>0</v>
      </c>
      <c r="X1377">
        <v>1</v>
      </c>
      <c r="Y1377" t="s">
        <v>3352</v>
      </c>
      <c r="Z1377">
        <v>42</v>
      </c>
      <c r="AA1377">
        <v>5</v>
      </c>
      <c r="AB1377">
        <v>6</v>
      </c>
      <c r="AC1377">
        <v>3</v>
      </c>
      <c r="AD1377">
        <v>0</v>
      </c>
      <c r="AE1377">
        <v>2</v>
      </c>
      <c r="AF1377">
        <v>0</v>
      </c>
      <c r="AG1377">
        <v>0</v>
      </c>
      <c r="AH1377">
        <v>3</v>
      </c>
      <c r="AI1377">
        <v>1</v>
      </c>
      <c r="AJ1377">
        <v>1</v>
      </c>
      <c r="AK1377">
        <v>18</v>
      </c>
      <c r="AL1377">
        <v>15</v>
      </c>
      <c r="AM1377">
        <v>7</v>
      </c>
      <c r="AN1377">
        <v>6</v>
      </c>
      <c r="AO1377">
        <v>11</v>
      </c>
      <c r="AP1377">
        <v>9</v>
      </c>
      <c r="AQ1377">
        <v>7</v>
      </c>
      <c r="AR1377">
        <v>16</v>
      </c>
      <c r="AS1377">
        <v>55</v>
      </c>
      <c r="AT1377">
        <v>45</v>
      </c>
      <c r="AU1377">
        <v>1.95</v>
      </c>
      <c r="AV1377">
        <v>1.55</v>
      </c>
      <c r="AW1377">
        <v>2.46</v>
      </c>
      <c r="AX1377">
        <v>46</v>
      </c>
      <c r="AY1377">
        <v>88</v>
      </c>
      <c r="AZ1377">
        <v>59</v>
      </c>
      <c r="BA1377">
        <v>0</v>
      </c>
      <c r="BB1377">
        <v>0</v>
      </c>
      <c r="BC1377">
        <v>17</v>
      </c>
      <c r="BD1377">
        <v>59</v>
      </c>
      <c r="BE1377">
        <v>54</v>
      </c>
      <c r="BF1377">
        <v>84</v>
      </c>
      <c r="BG1377">
        <v>7.58</v>
      </c>
      <c r="BH1377">
        <v>5.42</v>
      </c>
      <c r="BI1377">
        <v>3.6</v>
      </c>
      <c r="BJ1377">
        <v>3.35</v>
      </c>
      <c r="BK1377">
        <v>2</v>
      </c>
      <c r="BL1377">
        <f>1/Table1[[#This Row],[odds_ft_home_team_win]]+1/Table1[[#This Row],[odds_ft_draw]]+1/Table1[[#This Row],[odds_ft_away_team_win]]-1</f>
        <v>7.6285240464344817E-2</v>
      </c>
      <c r="BM1377">
        <f>Table1[[#This Row],[Margin]]/3</f>
        <v>2.5428413488114938E-2</v>
      </c>
      <c r="BN1377">
        <v>1.28</v>
      </c>
      <c r="BO1377">
        <v>1.87</v>
      </c>
      <c r="BP1377">
        <v>3.2</v>
      </c>
      <c r="BQ1377">
        <v>0</v>
      </c>
      <c r="BR1377">
        <v>1.8</v>
      </c>
      <c r="BS1377">
        <v>2</v>
      </c>
      <c r="BT1377" t="s">
        <v>126</v>
      </c>
      <c r="BU1377">
        <f>VLOOKUP(Table1[[#This Row],[Reference]],metron,11,FALSE)</f>
        <v>1.0936930368209989</v>
      </c>
      <c r="BV1377">
        <f>VLOOKUP(Table1[[#This Row],[Reference]],metron,12,FALSE)</f>
        <v>1.475756471017134</v>
      </c>
    </row>
    <row r="1378" spans="1:74" x14ac:dyDescent="0.45">
      <c r="A1378" t="s">
        <v>5406</v>
      </c>
      <c r="B1378">
        <v>1535767560</v>
      </c>
      <c r="C1378" s="3" t="s">
        <v>3353</v>
      </c>
      <c r="D1378" t="s">
        <v>65</v>
      </c>
      <c r="E1378" t="s">
        <v>66</v>
      </c>
      <c r="F1378" t="s">
        <v>72</v>
      </c>
      <c r="G1378" t="s">
        <v>2218</v>
      </c>
      <c r="H1378" t="s">
        <v>66</v>
      </c>
      <c r="I1378">
        <f>MROUND(Table1[[#This Row],[Prob_H]]*100,2)/100</f>
        <v>0.48</v>
      </c>
      <c r="J1378">
        <f>1/Table1[[#This Row],[odds_ft_home_team_win]]-Table1[[#This Row],[Margin/3]]</f>
        <v>0.48682229876259731</v>
      </c>
      <c r="K1378">
        <f>1/Table1[[#This Row],[odds_ft_draw]]-Table1[[#This Row],[Margin/3]]</f>
        <v>0.27250924862865156</v>
      </c>
      <c r="L1378">
        <f>1/Table1[[#This Row],[odds_ft_away_team_win]]-Table1[[#This Row],[Margin/3]]</f>
        <v>0.24066845260875108</v>
      </c>
      <c r="M1378">
        <v>8</v>
      </c>
      <c r="N1378">
        <v>1.5</v>
      </c>
      <c r="O1378">
        <v>0</v>
      </c>
      <c r="P1378">
        <v>1.72</v>
      </c>
      <c r="Q1378">
        <v>0.94</v>
      </c>
      <c r="R1378" t="str" cm="1">
        <f t="array" ref="R13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86</v>
      </c>
      <c r="AA1378">
        <v>6</v>
      </c>
      <c r="AB1378">
        <v>3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20</v>
      </c>
      <c r="AL1378">
        <v>22</v>
      </c>
      <c r="AM1378">
        <v>4</v>
      </c>
      <c r="AN1378">
        <v>6</v>
      </c>
      <c r="AO1378">
        <v>16</v>
      </c>
      <c r="AP1378">
        <v>16</v>
      </c>
      <c r="AQ1378">
        <v>9</v>
      </c>
      <c r="AR1378">
        <v>12</v>
      </c>
      <c r="AS1378">
        <v>51</v>
      </c>
      <c r="AT1378">
        <v>49</v>
      </c>
      <c r="AU1378">
        <v>1.99</v>
      </c>
      <c r="AV1378">
        <v>2.21</v>
      </c>
      <c r="AW1378">
        <v>3.38</v>
      </c>
      <c r="AX1378">
        <v>84</v>
      </c>
      <c r="AY1378">
        <v>84</v>
      </c>
      <c r="AZ1378">
        <v>59</v>
      </c>
      <c r="BA1378">
        <v>29</v>
      </c>
      <c r="BB1378">
        <v>17</v>
      </c>
      <c r="BC1378">
        <v>17</v>
      </c>
      <c r="BD1378">
        <v>50</v>
      </c>
      <c r="BE1378">
        <v>84</v>
      </c>
      <c r="BF1378">
        <v>84</v>
      </c>
      <c r="BG1378">
        <v>9.17</v>
      </c>
      <c r="BH1378">
        <v>5.25</v>
      </c>
      <c r="BI1378">
        <v>1.95</v>
      </c>
      <c r="BJ1378">
        <v>3.35</v>
      </c>
      <c r="BK1378">
        <v>3.75</v>
      </c>
      <c r="BL1378">
        <f>1/Table1[[#This Row],[odds_ft_home_team_win]]+1/Table1[[#This Row],[odds_ft_draw]]+1/Table1[[#This Row],[odds_ft_away_team_win]]-1</f>
        <v>7.7994642173746742E-2</v>
      </c>
      <c r="BM1378">
        <f>Table1[[#This Row],[Margin]]/3</f>
        <v>2.5998214057915581E-2</v>
      </c>
      <c r="BN1378">
        <v>1.28</v>
      </c>
      <c r="BO1378">
        <v>1.87</v>
      </c>
      <c r="BP1378">
        <v>3.2</v>
      </c>
      <c r="BQ1378">
        <v>0</v>
      </c>
      <c r="BR1378">
        <v>1.8</v>
      </c>
      <c r="BS1378">
        <v>2</v>
      </c>
      <c r="BT1378" t="s">
        <v>75</v>
      </c>
      <c r="BU1378">
        <f>VLOOKUP(Table1[[#This Row],[Reference]],metron,11,FALSE)</f>
        <v>1.510877192982456</v>
      </c>
      <c r="BV1378">
        <f>VLOOKUP(Table1[[#This Row],[Reference]],metron,12,FALSE)</f>
        <v>1.0163157894736841</v>
      </c>
    </row>
    <row r="1379" spans="1:74" x14ac:dyDescent="0.45">
      <c r="A1379" t="s">
        <v>5406</v>
      </c>
      <c r="B1379">
        <v>1535839200</v>
      </c>
      <c r="C1379" s="3" t="s">
        <v>3354</v>
      </c>
      <c r="D1379" t="s">
        <v>65</v>
      </c>
      <c r="E1379" t="s">
        <v>66</v>
      </c>
      <c r="F1379" t="s">
        <v>77</v>
      </c>
      <c r="G1379" t="s">
        <v>611</v>
      </c>
      <c r="H1379" t="s">
        <v>66</v>
      </c>
      <c r="I1379">
        <f>MROUND(Table1[[#This Row],[Prob_H]]*100,2)/100</f>
        <v>0.7</v>
      </c>
      <c r="J1379">
        <f>1/Table1[[#This Row],[odds_ft_home_team_win]]-Table1[[#This Row],[Margin/3]]</f>
        <v>0.69813010161585876</v>
      </c>
      <c r="K1379">
        <f>1/Table1[[#This Row],[odds_ft_draw]]-Table1[[#This Row],[Margin/3]]</f>
        <v>0.20337747792770275</v>
      </c>
      <c r="L1379">
        <f>1/Table1[[#This Row],[odds_ft_away_team_win]]-Table1[[#This Row],[Margin/3]]</f>
        <v>9.8492420456438357E-2</v>
      </c>
      <c r="M1379">
        <v>8</v>
      </c>
      <c r="N1379">
        <v>3</v>
      </c>
      <c r="O1379">
        <v>1</v>
      </c>
      <c r="P1379">
        <v>2.29</v>
      </c>
      <c r="Q1379">
        <v>0.35</v>
      </c>
      <c r="R1379" t="str" cm="1">
        <f t="array" ref="R13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79">
        <v>4</v>
      </c>
      <c r="T1379">
        <v>1</v>
      </c>
      <c r="U1379">
        <v>5</v>
      </c>
      <c r="V1379">
        <v>1</v>
      </c>
      <c r="W1379">
        <v>1</v>
      </c>
      <c r="X1379">
        <v>0</v>
      </c>
      <c r="Y1379" t="s">
        <v>3355</v>
      </c>
      <c r="Z1379">
        <v>48</v>
      </c>
      <c r="AA1379">
        <v>4</v>
      </c>
      <c r="AB1379">
        <v>3</v>
      </c>
      <c r="AC1379">
        <v>2</v>
      </c>
      <c r="AD1379">
        <v>0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0</v>
      </c>
      <c r="AK1379">
        <v>13</v>
      </c>
      <c r="AL1379">
        <v>7</v>
      </c>
      <c r="AM1379">
        <v>5</v>
      </c>
      <c r="AN1379">
        <v>2</v>
      </c>
      <c r="AO1379">
        <v>8</v>
      </c>
      <c r="AP1379">
        <v>5</v>
      </c>
      <c r="AQ1379">
        <v>12</v>
      </c>
      <c r="AR1379">
        <v>7</v>
      </c>
      <c r="AS1379">
        <v>44</v>
      </c>
      <c r="AT1379">
        <v>56</v>
      </c>
      <c r="AU1379">
        <v>1.42</v>
      </c>
      <c r="AV1379">
        <v>0.78</v>
      </c>
      <c r="AW1379">
        <v>2.5</v>
      </c>
      <c r="AX1379">
        <v>17</v>
      </c>
      <c r="AY1379">
        <v>75</v>
      </c>
      <c r="AZ1379">
        <v>59</v>
      </c>
      <c r="BA1379">
        <v>17</v>
      </c>
      <c r="BB1379">
        <v>0</v>
      </c>
      <c r="BC1379">
        <v>13</v>
      </c>
      <c r="BD1379">
        <v>59</v>
      </c>
      <c r="BE1379">
        <v>46</v>
      </c>
      <c r="BF1379">
        <v>88</v>
      </c>
      <c r="BG1379">
        <v>8.75</v>
      </c>
      <c r="BH1379">
        <v>3.58</v>
      </c>
      <c r="BI1379">
        <v>1.38</v>
      </c>
      <c r="BJ1379">
        <v>4.3499999999999996</v>
      </c>
      <c r="BK1379">
        <v>8</v>
      </c>
      <c r="BL1379">
        <f>1/Table1[[#This Row],[odds_ft_home_team_win]]+1/Table1[[#This Row],[odds_ft_draw]]+1/Table1[[#This Row],[odds_ft_away_team_win]]-1</f>
        <v>7.952273863068493E-2</v>
      </c>
      <c r="BM1379">
        <f>Table1[[#This Row],[Margin]]/3</f>
        <v>2.6507579543561643E-2</v>
      </c>
      <c r="BN1379">
        <v>1.28</v>
      </c>
      <c r="BO1379">
        <v>1.91</v>
      </c>
      <c r="BP1379">
        <v>3.25</v>
      </c>
      <c r="BQ1379">
        <v>0</v>
      </c>
      <c r="BR1379">
        <v>2.2000000000000002</v>
      </c>
      <c r="BS1379">
        <v>1.67</v>
      </c>
      <c r="BT1379" t="s">
        <v>113</v>
      </c>
      <c r="BU1379">
        <f>VLOOKUP(Table1[[#This Row],[Reference]],metron,11,FALSE)</f>
        <v>2.224544841537424</v>
      </c>
      <c r="BV1379">
        <f>VLOOKUP(Table1[[#This Row],[Reference]],metron,12,FALSE)</f>
        <v>0.76803776129467294</v>
      </c>
    </row>
    <row r="1380" spans="1:74" hidden="1" x14ac:dyDescent="0.45">
      <c r="A1380" t="s">
        <v>5406</v>
      </c>
      <c r="B1380">
        <v>1535846400</v>
      </c>
      <c r="C1380" s="3" t="s">
        <v>3356</v>
      </c>
      <c r="D1380" t="s">
        <v>65</v>
      </c>
      <c r="E1380" t="s">
        <v>66</v>
      </c>
      <c r="F1380" t="s">
        <v>81</v>
      </c>
      <c r="G1380" t="s">
        <v>94</v>
      </c>
      <c r="H1380" t="s">
        <v>66</v>
      </c>
      <c r="I1380">
        <f>MROUND(Table1[[#This Row],[Prob_H]]*100,2)/100</f>
        <v>0.54</v>
      </c>
      <c r="J1380">
        <f>1/Table1[[#This Row],[odds_ft_home_team_win]]-Table1[[#This Row],[Margin/3]]</f>
        <v>0.54852254238177711</v>
      </c>
      <c r="K1380">
        <f>1/Table1[[#This Row],[odds_ft_draw]]-Table1[[#This Row],[Margin/3]]</f>
        <v>0.24778250144334227</v>
      </c>
      <c r="L1380">
        <f>1/Table1[[#This Row],[odds_ft_away_team_win]]-Table1[[#This Row],[Margin/3]]</f>
        <v>0.20369495617488065</v>
      </c>
      <c r="M1380">
        <v>8</v>
      </c>
      <c r="N1380">
        <v>2</v>
      </c>
      <c r="O1380">
        <v>1.75</v>
      </c>
      <c r="P1380">
        <v>1.6</v>
      </c>
      <c r="Q1380">
        <v>1.21</v>
      </c>
      <c r="R1380" t="str" cm="1">
        <f t="array" ref="R13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0">
        <v>1</v>
      </c>
      <c r="T1380">
        <v>2</v>
      </c>
      <c r="U1380">
        <v>3</v>
      </c>
      <c r="V1380">
        <v>2</v>
      </c>
      <c r="W1380">
        <v>1</v>
      </c>
      <c r="X1380">
        <v>1</v>
      </c>
      <c r="Y1380">
        <v>15</v>
      </c>
      <c r="Z1380" t="s">
        <v>3357</v>
      </c>
      <c r="AA1380">
        <v>9</v>
      </c>
      <c r="AB1380">
        <v>3</v>
      </c>
      <c r="AC1380">
        <v>3</v>
      </c>
      <c r="AD1380">
        <v>1</v>
      </c>
      <c r="AE1380">
        <v>2</v>
      </c>
      <c r="AF1380">
        <v>1</v>
      </c>
      <c r="AG1380">
        <v>2</v>
      </c>
      <c r="AH1380">
        <v>2</v>
      </c>
      <c r="AI1380">
        <v>0</v>
      </c>
      <c r="AJ1380">
        <v>3</v>
      </c>
      <c r="AK1380">
        <v>13</v>
      </c>
      <c r="AL1380">
        <v>11</v>
      </c>
      <c r="AM1380">
        <v>8</v>
      </c>
      <c r="AN1380">
        <v>7</v>
      </c>
      <c r="AO1380">
        <v>5</v>
      </c>
      <c r="AP1380">
        <v>4</v>
      </c>
      <c r="AQ1380">
        <v>12</v>
      </c>
      <c r="AR1380">
        <v>14</v>
      </c>
      <c r="AS1380">
        <v>51</v>
      </c>
      <c r="AT1380">
        <v>49</v>
      </c>
      <c r="AU1380">
        <v>0</v>
      </c>
      <c r="AV1380">
        <v>0</v>
      </c>
      <c r="AW1380">
        <v>2.59</v>
      </c>
      <c r="AX1380">
        <v>13</v>
      </c>
      <c r="AY1380">
        <v>88</v>
      </c>
      <c r="AZ1380">
        <v>42</v>
      </c>
      <c r="BA1380">
        <v>29</v>
      </c>
      <c r="BB1380">
        <v>0</v>
      </c>
      <c r="BC1380">
        <v>54</v>
      </c>
      <c r="BD1380">
        <v>84</v>
      </c>
      <c r="BE1380">
        <v>46</v>
      </c>
      <c r="BF1380">
        <v>75</v>
      </c>
      <c r="BG1380">
        <v>9.75</v>
      </c>
      <c r="BH1380">
        <v>5.42</v>
      </c>
      <c r="BI1380">
        <v>1.74</v>
      </c>
      <c r="BJ1380">
        <v>3.65</v>
      </c>
      <c r="BK1380">
        <v>4.3499999999999996</v>
      </c>
      <c r="BL1380">
        <f>1/Table1[[#This Row],[odds_ft_home_team_win]]+1/Table1[[#This Row],[odds_ft_draw]]+1/Table1[[#This Row],[odds_ft_away_team_win]]-1</f>
        <v>7.8570303889151205E-2</v>
      </c>
      <c r="BM1380">
        <f>Table1[[#This Row],[Margin]]/3</f>
        <v>2.6190101296383734E-2</v>
      </c>
      <c r="BN1380">
        <v>1.19</v>
      </c>
      <c r="BO1380">
        <v>1.62</v>
      </c>
      <c r="BP1380">
        <v>2.6</v>
      </c>
      <c r="BQ1380">
        <v>0</v>
      </c>
      <c r="BR1380">
        <v>1.67</v>
      </c>
      <c r="BS1380">
        <v>2.2000000000000002</v>
      </c>
      <c r="BT1380" t="s">
        <v>109</v>
      </c>
      <c r="BU1380">
        <f>VLOOKUP(Table1[[#This Row],[Reference]],metron,11,FALSE)</f>
        <v>1.684957590444867</v>
      </c>
      <c r="BV1380">
        <f>VLOOKUP(Table1[[#This Row],[Reference]],metron,12,FALSE)</f>
        <v>0.95101263631642718</v>
      </c>
    </row>
    <row r="1381" spans="1:74" hidden="1" x14ac:dyDescent="0.45">
      <c r="A1381" t="s">
        <v>5406</v>
      </c>
      <c r="B1381">
        <v>1535846400</v>
      </c>
      <c r="C1381" s="3" t="s">
        <v>3356</v>
      </c>
      <c r="D1381" t="s">
        <v>65</v>
      </c>
      <c r="E1381" t="s">
        <v>66</v>
      </c>
      <c r="F1381" t="s">
        <v>68</v>
      </c>
      <c r="G1381" t="s">
        <v>93</v>
      </c>
      <c r="H1381" t="s">
        <v>66</v>
      </c>
      <c r="I1381">
        <f>MROUND(Table1[[#This Row],[Prob_H]]*100,2)/100</f>
        <v>0.66</v>
      </c>
      <c r="J1381">
        <f>1/Table1[[#This Row],[odds_ft_home_team_win]]-Table1[[#This Row],[Margin/3]]</f>
        <v>0.6503520676182547</v>
      </c>
      <c r="K1381">
        <f>1/Table1[[#This Row],[odds_ft_draw]]-Table1[[#This Row],[Margin/3]]</f>
        <v>0.23108664835283546</v>
      </c>
      <c r="L1381">
        <f>1/Table1[[#This Row],[odds_ft_away_team_win]]-Table1[[#This Row],[Margin/3]]</f>
        <v>0.11856128402890993</v>
      </c>
      <c r="M1381">
        <v>8</v>
      </c>
      <c r="N1381">
        <v>2.25</v>
      </c>
      <c r="O1381">
        <v>0.33</v>
      </c>
      <c r="P1381">
        <v>2.19</v>
      </c>
      <c r="Q1381">
        <v>0.71</v>
      </c>
      <c r="R1381" t="str" cm="1">
        <f t="array" ref="R13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1">
        <v>3</v>
      </c>
      <c r="T1381">
        <v>1</v>
      </c>
      <c r="U1381">
        <v>4</v>
      </c>
      <c r="V1381">
        <v>1</v>
      </c>
      <c r="W1381">
        <v>0</v>
      </c>
      <c r="X1381">
        <v>1</v>
      </c>
      <c r="Y1381" t="s">
        <v>3358</v>
      </c>
      <c r="Z1381">
        <v>2</v>
      </c>
      <c r="AA1381">
        <v>8</v>
      </c>
      <c r="AB1381">
        <v>1</v>
      </c>
      <c r="AC1381">
        <v>2</v>
      </c>
      <c r="AD1381">
        <v>0</v>
      </c>
      <c r="AE1381">
        <v>1</v>
      </c>
      <c r="AF1381">
        <v>0</v>
      </c>
      <c r="AG1381">
        <v>1</v>
      </c>
      <c r="AH1381">
        <v>1</v>
      </c>
      <c r="AI1381">
        <v>0</v>
      </c>
      <c r="AJ1381">
        <v>1</v>
      </c>
      <c r="AK1381">
        <v>24</v>
      </c>
      <c r="AL1381">
        <v>7</v>
      </c>
      <c r="AM1381">
        <v>16</v>
      </c>
      <c r="AN1381">
        <v>4</v>
      </c>
      <c r="AO1381">
        <v>8</v>
      </c>
      <c r="AP1381">
        <v>3</v>
      </c>
      <c r="AQ1381">
        <v>5</v>
      </c>
      <c r="AR1381">
        <v>17</v>
      </c>
      <c r="AS1381">
        <v>67</v>
      </c>
      <c r="AT1381">
        <v>33</v>
      </c>
      <c r="AU1381">
        <v>2.96</v>
      </c>
      <c r="AV1381">
        <v>0.91</v>
      </c>
      <c r="AW1381">
        <v>2.09</v>
      </c>
      <c r="AX1381">
        <v>13</v>
      </c>
      <c r="AY1381">
        <v>71</v>
      </c>
      <c r="AZ1381">
        <v>42</v>
      </c>
      <c r="BA1381">
        <v>13</v>
      </c>
      <c r="BB1381">
        <v>0</v>
      </c>
      <c r="BC1381">
        <v>17</v>
      </c>
      <c r="BD1381">
        <v>71</v>
      </c>
      <c r="BE1381">
        <v>25</v>
      </c>
      <c r="BF1381">
        <v>84</v>
      </c>
      <c r="BG1381">
        <v>14.67</v>
      </c>
      <c r="BH1381">
        <v>6.25</v>
      </c>
      <c r="BI1381">
        <v>1.48</v>
      </c>
      <c r="BJ1381">
        <v>3.9</v>
      </c>
      <c r="BK1381">
        <v>6.95</v>
      </c>
      <c r="BL1381">
        <f>1/Table1[[#This Row],[odds_ft_home_team_win]]+1/Table1[[#This Row],[odds_ft_draw]]+1/Table1[[#This Row],[odds_ft_away_team_win]]-1</f>
        <v>7.5970824172262974E-2</v>
      </c>
      <c r="BM1381">
        <f>Table1[[#This Row],[Margin]]/3</f>
        <v>2.5323608057420992E-2</v>
      </c>
      <c r="BN1381">
        <v>1.33</v>
      </c>
      <c r="BO1381">
        <v>2.0499999999999998</v>
      </c>
      <c r="BP1381">
        <v>3.65</v>
      </c>
      <c r="BQ1381">
        <v>0</v>
      </c>
      <c r="BR1381">
        <v>2.25</v>
      </c>
      <c r="BS1381">
        <v>1.67</v>
      </c>
      <c r="BT1381" t="s">
        <v>116</v>
      </c>
      <c r="BU1381">
        <f>VLOOKUP(Table1[[#This Row],[Reference]],metron,11,FALSE)</f>
        <v>2.089675030851502</v>
      </c>
      <c r="BV1381">
        <f>VLOOKUP(Table1[[#This Row],[Reference]],metron,12,FALSE)</f>
        <v>0.8354586589880707</v>
      </c>
    </row>
    <row r="1382" spans="1:74" x14ac:dyDescent="0.45">
      <c r="A1382" t="s">
        <v>5406</v>
      </c>
      <c r="B1382">
        <v>1535853600</v>
      </c>
      <c r="C1382" s="3" t="s">
        <v>3359</v>
      </c>
      <c r="D1382" t="s">
        <v>65</v>
      </c>
      <c r="E1382" t="s">
        <v>66</v>
      </c>
      <c r="F1382" t="s">
        <v>98</v>
      </c>
      <c r="G1382" t="s">
        <v>103</v>
      </c>
      <c r="H1382" t="s">
        <v>66</v>
      </c>
      <c r="I1382">
        <f>MROUND(Table1[[#This Row],[Prob_H]]*100,2)/100</f>
        <v>0.38</v>
      </c>
      <c r="J1382">
        <f>1/Table1[[#This Row],[odds_ft_home_team_win]]-Table1[[#This Row],[Margin/3]]</f>
        <v>0.38266300672315706</v>
      </c>
      <c r="K1382">
        <f>1/Table1[[#This Row],[odds_ft_draw]]-Table1[[#This Row],[Margin/3]]</f>
        <v>0.2919600588773521</v>
      </c>
      <c r="L1382">
        <f>1/Table1[[#This Row],[odds_ft_away_team_win]]-Table1[[#This Row],[Margin/3]]</f>
        <v>0.32537693439949078</v>
      </c>
      <c r="M1382">
        <v>8</v>
      </c>
      <c r="N1382">
        <v>1</v>
      </c>
      <c r="O1382">
        <v>0.67</v>
      </c>
      <c r="P1382">
        <v>1</v>
      </c>
      <c r="Q1382">
        <v>0.78</v>
      </c>
      <c r="R1382" t="str" cm="1">
        <f t="array" ref="R13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2">
        <v>1</v>
      </c>
      <c r="T1382">
        <v>3</v>
      </c>
      <c r="U1382">
        <v>4</v>
      </c>
      <c r="V1382">
        <v>3</v>
      </c>
      <c r="W1382">
        <v>1</v>
      </c>
      <c r="X1382">
        <v>2</v>
      </c>
      <c r="Y1382">
        <v>29</v>
      </c>
      <c r="Z1382" t="s">
        <v>3360</v>
      </c>
      <c r="AA1382">
        <v>8</v>
      </c>
      <c r="AB1382">
        <v>2</v>
      </c>
      <c r="AC1382">
        <v>0</v>
      </c>
      <c r="AD1382">
        <v>0</v>
      </c>
      <c r="AE1382">
        <v>4</v>
      </c>
      <c r="AF1382">
        <v>0</v>
      </c>
      <c r="AG1382">
        <v>0</v>
      </c>
      <c r="AH1382">
        <v>0</v>
      </c>
      <c r="AI1382">
        <v>1</v>
      </c>
      <c r="AJ1382">
        <v>3</v>
      </c>
      <c r="AK1382">
        <v>7</v>
      </c>
      <c r="AL1382">
        <v>11</v>
      </c>
      <c r="AM1382">
        <v>4</v>
      </c>
      <c r="AN1382">
        <v>10</v>
      </c>
      <c r="AO1382">
        <v>3</v>
      </c>
      <c r="AP1382">
        <v>1</v>
      </c>
      <c r="AQ1382">
        <v>7</v>
      </c>
      <c r="AR1382">
        <v>12</v>
      </c>
      <c r="AS1382">
        <v>56</v>
      </c>
      <c r="AT1382">
        <v>44</v>
      </c>
      <c r="AU1382">
        <v>0.96</v>
      </c>
      <c r="AV1382">
        <v>1.55</v>
      </c>
      <c r="AW1382">
        <v>1.34</v>
      </c>
      <c r="AX1382">
        <v>33</v>
      </c>
      <c r="AY1382">
        <v>33</v>
      </c>
      <c r="AZ1382">
        <v>17</v>
      </c>
      <c r="BA1382">
        <v>0</v>
      </c>
      <c r="BB1382">
        <v>0</v>
      </c>
      <c r="BC1382">
        <v>17</v>
      </c>
      <c r="BD1382">
        <v>50</v>
      </c>
      <c r="BE1382">
        <v>0</v>
      </c>
      <c r="BF1382">
        <v>67</v>
      </c>
      <c r="BG1382">
        <v>15.67</v>
      </c>
      <c r="BH1382">
        <v>4.33</v>
      </c>
      <c r="BI1382">
        <v>2.4500000000000002</v>
      </c>
      <c r="BJ1382">
        <v>3.15</v>
      </c>
      <c r="BK1382">
        <v>2.85</v>
      </c>
      <c r="BL1382">
        <f>1/Table1[[#This Row],[odds_ft_home_team_win]]+1/Table1[[#This Row],[odds_ft_draw]]+1/Table1[[#This Row],[odds_ft_away_team_win]]-1</f>
        <v>7.6500775748896022E-2</v>
      </c>
      <c r="BM1382">
        <f>Table1[[#This Row],[Margin]]/3</f>
        <v>2.5500258582965341E-2</v>
      </c>
      <c r="BN1382">
        <v>1.32</v>
      </c>
      <c r="BO1382">
        <v>2</v>
      </c>
      <c r="BP1382">
        <v>3.55</v>
      </c>
      <c r="BQ1382">
        <v>0</v>
      </c>
      <c r="BR1382">
        <v>1.87</v>
      </c>
      <c r="BS1382">
        <v>1.95</v>
      </c>
      <c r="BT1382" t="s">
        <v>2745</v>
      </c>
      <c r="BU1382">
        <f>VLOOKUP(Table1[[#This Row],[Reference]],metron,11,FALSE)</f>
        <v>1.330562659846547</v>
      </c>
      <c r="BV1382">
        <f>VLOOKUP(Table1[[#This Row],[Reference]],metron,12,FALSE)</f>
        <v>1.1595268542199491</v>
      </c>
    </row>
    <row r="1383" spans="1:74" x14ac:dyDescent="0.45">
      <c r="A1383" t="s">
        <v>5406</v>
      </c>
      <c r="B1383">
        <v>1535907600</v>
      </c>
      <c r="C1383" s="3" t="s">
        <v>3361</v>
      </c>
      <c r="D1383" t="s">
        <v>65</v>
      </c>
      <c r="E1383" t="s">
        <v>66</v>
      </c>
      <c r="F1383" t="s">
        <v>97</v>
      </c>
      <c r="G1383" t="s">
        <v>88</v>
      </c>
      <c r="H1383" t="s">
        <v>66</v>
      </c>
      <c r="I1383">
        <f>MROUND(Table1[[#This Row],[Prob_H]]*100,2)/100</f>
        <v>0.46</v>
      </c>
      <c r="J1383">
        <f>1/Table1[[#This Row],[odds_ft_home_team_win]]-Table1[[#This Row],[Margin/3]]</f>
        <v>0.46245815399330464</v>
      </c>
      <c r="K1383">
        <f>1/Table1[[#This Row],[odds_ft_draw]]-Table1[[#This Row],[Margin/3]]</f>
        <v>0.26877092300334765</v>
      </c>
      <c r="L1383">
        <f>1/Table1[[#This Row],[odds_ft_away_team_win]]-Table1[[#This Row],[Margin/3]]</f>
        <v>0.26877092300334765</v>
      </c>
      <c r="M1383">
        <v>8</v>
      </c>
      <c r="N1383">
        <v>1.75</v>
      </c>
      <c r="O1383">
        <v>1.33</v>
      </c>
      <c r="P1383">
        <v>2.17</v>
      </c>
      <c r="Q1383">
        <v>0.78</v>
      </c>
      <c r="R1383" t="str" cm="1">
        <f t="array" ref="R13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3">
        <v>2</v>
      </c>
      <c r="T1383">
        <v>1</v>
      </c>
      <c r="U1383">
        <v>3</v>
      </c>
      <c r="V1383">
        <v>2</v>
      </c>
      <c r="W1383">
        <v>1</v>
      </c>
      <c r="X1383">
        <v>1</v>
      </c>
      <c r="Y1383" t="s">
        <v>3362</v>
      </c>
      <c r="Z1383">
        <v>4</v>
      </c>
      <c r="AA1383">
        <v>3</v>
      </c>
      <c r="AB1383">
        <v>6</v>
      </c>
      <c r="AC1383">
        <v>5</v>
      </c>
      <c r="AD1383">
        <v>0</v>
      </c>
      <c r="AE1383">
        <v>2</v>
      </c>
      <c r="AF1383">
        <v>0</v>
      </c>
      <c r="AG1383">
        <v>2</v>
      </c>
      <c r="AH1383">
        <v>3</v>
      </c>
      <c r="AI1383">
        <v>1</v>
      </c>
      <c r="AJ1383">
        <v>1</v>
      </c>
      <c r="AK1383">
        <v>17</v>
      </c>
      <c r="AL1383">
        <v>18</v>
      </c>
      <c r="AM1383">
        <v>6</v>
      </c>
      <c r="AN1383">
        <v>8</v>
      </c>
      <c r="AO1383">
        <v>11</v>
      </c>
      <c r="AP1383">
        <v>10</v>
      </c>
      <c r="AQ1383">
        <v>16</v>
      </c>
      <c r="AR1383">
        <v>13</v>
      </c>
      <c r="AS1383">
        <v>52</v>
      </c>
      <c r="AT1383">
        <v>48</v>
      </c>
      <c r="AU1383">
        <v>1.82</v>
      </c>
      <c r="AV1383">
        <v>1.87</v>
      </c>
      <c r="AW1383">
        <v>3.34</v>
      </c>
      <c r="AX1383">
        <v>75</v>
      </c>
      <c r="AY1383">
        <v>100</v>
      </c>
      <c r="AZ1383">
        <v>88</v>
      </c>
      <c r="BA1383">
        <v>46</v>
      </c>
      <c r="BB1383">
        <v>0</v>
      </c>
      <c r="BC1383">
        <v>54</v>
      </c>
      <c r="BD1383">
        <v>54</v>
      </c>
      <c r="BE1383">
        <v>59</v>
      </c>
      <c r="BF1383">
        <v>88</v>
      </c>
      <c r="BG1383">
        <v>10.08</v>
      </c>
      <c r="BH1383">
        <v>5.17</v>
      </c>
      <c r="BI1383">
        <v>2.0499999999999998</v>
      </c>
      <c r="BJ1383">
        <v>3.4</v>
      </c>
      <c r="BK1383">
        <v>3.4</v>
      </c>
      <c r="BL1383">
        <f>1/Table1[[#This Row],[odds_ft_home_team_win]]+1/Table1[[#This Row],[odds_ft_draw]]+1/Table1[[#This Row],[odds_ft_away_team_win]]-1</f>
        <v>7.6040172166427666E-2</v>
      </c>
      <c r="BM1383">
        <f>Table1[[#This Row],[Margin]]/3</f>
        <v>2.5346724055475889E-2</v>
      </c>
      <c r="BN1383">
        <v>1.25</v>
      </c>
      <c r="BO1383">
        <v>1.8</v>
      </c>
      <c r="BP1383">
        <v>3</v>
      </c>
      <c r="BQ1383">
        <v>0</v>
      </c>
      <c r="BR1383">
        <v>1.74</v>
      </c>
      <c r="BS1383">
        <v>2.1</v>
      </c>
      <c r="BT1383" t="s">
        <v>100</v>
      </c>
      <c r="BU1383">
        <f>VLOOKUP(Table1[[#This Row],[Reference]],metron,11,FALSE)</f>
        <v>1.4888836329233679</v>
      </c>
      <c r="BV1383">
        <f>VLOOKUP(Table1[[#This Row],[Reference]],metron,12,FALSE)</f>
        <v>1.0516792809839171</v>
      </c>
    </row>
    <row r="1384" spans="1:74" x14ac:dyDescent="0.45">
      <c r="A1384" t="s">
        <v>5406</v>
      </c>
      <c r="B1384">
        <v>1535922000</v>
      </c>
      <c r="C1384" s="3" t="s">
        <v>3363</v>
      </c>
      <c r="D1384" t="s">
        <v>65</v>
      </c>
      <c r="E1384" t="s">
        <v>66</v>
      </c>
      <c r="F1384" t="s">
        <v>2738</v>
      </c>
      <c r="G1384" t="s">
        <v>86</v>
      </c>
      <c r="H1384" t="s">
        <v>66</v>
      </c>
      <c r="I1384">
        <f>MROUND(Table1[[#This Row],[Prob_H]]*100,2)/100</f>
        <v>0.24</v>
      </c>
      <c r="J1384">
        <f>1/Table1[[#This Row],[odds_ft_home_team_win]]-Table1[[#This Row],[Margin/3]]</f>
        <v>0.24135294606498789</v>
      </c>
      <c r="K1384">
        <f>1/Table1[[#This Row],[odds_ft_draw]]-Table1[[#This Row],[Margin/3]]</f>
        <v>0.26040056511260695</v>
      </c>
      <c r="L1384">
        <f>1/Table1[[#This Row],[odds_ft_away_team_win]]-Table1[[#This Row],[Margin/3]]</f>
        <v>0.49824648882240502</v>
      </c>
      <c r="M1384">
        <v>8</v>
      </c>
      <c r="N1384">
        <v>1.33</v>
      </c>
      <c r="O1384">
        <v>1</v>
      </c>
      <c r="P1384">
        <v>1.41</v>
      </c>
      <c r="Q1384">
        <v>1.5</v>
      </c>
      <c r="R1384" t="str" cm="1">
        <f t="array" ref="R13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4">
        <v>0</v>
      </c>
      <c r="T1384">
        <v>2</v>
      </c>
      <c r="U1384">
        <v>2</v>
      </c>
      <c r="V1384">
        <v>1</v>
      </c>
      <c r="W1384">
        <v>0</v>
      </c>
      <c r="X1384">
        <v>1</v>
      </c>
      <c r="Z1384" t="s">
        <v>3364</v>
      </c>
      <c r="AA1384">
        <v>5</v>
      </c>
      <c r="AB1384">
        <v>4</v>
      </c>
      <c r="AC1384">
        <v>2</v>
      </c>
      <c r="AD1384">
        <v>0</v>
      </c>
      <c r="AE1384">
        <v>2</v>
      </c>
      <c r="AF1384">
        <v>0</v>
      </c>
      <c r="AG1384">
        <v>1</v>
      </c>
      <c r="AH1384">
        <v>1</v>
      </c>
      <c r="AI1384">
        <v>0</v>
      </c>
      <c r="AJ1384">
        <v>2</v>
      </c>
      <c r="AK1384">
        <v>9</v>
      </c>
      <c r="AL1384">
        <v>16</v>
      </c>
      <c r="AM1384">
        <v>5</v>
      </c>
      <c r="AN1384">
        <v>7</v>
      </c>
      <c r="AO1384">
        <v>4</v>
      </c>
      <c r="AP1384">
        <v>9</v>
      </c>
      <c r="AQ1384">
        <v>7</v>
      </c>
      <c r="AR1384">
        <v>11</v>
      </c>
      <c r="AS1384">
        <v>47</v>
      </c>
      <c r="AT1384">
        <v>53</v>
      </c>
      <c r="AU1384">
        <v>1.19</v>
      </c>
      <c r="AV1384">
        <v>1.86</v>
      </c>
      <c r="AW1384">
        <v>2.21</v>
      </c>
      <c r="AX1384">
        <v>54</v>
      </c>
      <c r="AY1384">
        <v>84</v>
      </c>
      <c r="AZ1384">
        <v>42</v>
      </c>
      <c r="BA1384">
        <v>13</v>
      </c>
      <c r="BB1384">
        <v>0</v>
      </c>
      <c r="BC1384">
        <v>0</v>
      </c>
      <c r="BD1384">
        <v>84</v>
      </c>
      <c r="BE1384">
        <v>42</v>
      </c>
      <c r="BF1384">
        <v>84</v>
      </c>
      <c r="BG1384">
        <v>10.33</v>
      </c>
      <c r="BH1384">
        <v>3.92</v>
      </c>
      <c r="BI1384">
        <v>3.75</v>
      </c>
      <c r="BJ1384">
        <v>3.5</v>
      </c>
      <c r="BK1384">
        <v>1.91</v>
      </c>
      <c r="BL1384">
        <f>1/Table1[[#This Row],[odds_ft_home_team_win]]+1/Table1[[#This Row],[odds_ft_draw]]+1/Table1[[#This Row],[odds_ft_away_team_win]]-1</f>
        <v>7.5941161805036295E-2</v>
      </c>
      <c r="BM1384">
        <f>Table1[[#This Row],[Margin]]/3</f>
        <v>2.5313720601678764E-2</v>
      </c>
      <c r="BN1384">
        <v>1.24</v>
      </c>
      <c r="BO1384">
        <v>1.77</v>
      </c>
      <c r="BP1384">
        <v>2.9</v>
      </c>
      <c r="BQ1384">
        <v>0</v>
      </c>
      <c r="BR1384">
        <v>1.74</v>
      </c>
      <c r="BS1384">
        <v>2.1</v>
      </c>
      <c r="BT1384" t="s">
        <v>1292</v>
      </c>
      <c r="BU1384">
        <f>VLOOKUP(Table1[[#This Row],[Reference]],metron,11,FALSE)</f>
        <v>1.067249240121581</v>
      </c>
      <c r="BV1384">
        <f>VLOOKUP(Table1[[#This Row],[Reference]],metron,12,FALSE)</f>
        <v>1.53419452887538</v>
      </c>
    </row>
    <row r="1385" spans="1:74" x14ac:dyDescent="0.45">
      <c r="A1385" t="s">
        <v>5405</v>
      </c>
      <c r="B1385">
        <v>1550890800</v>
      </c>
      <c r="C1385" s="3" t="s">
        <v>3620</v>
      </c>
      <c r="D1385" t="s">
        <v>65</v>
      </c>
      <c r="E1385" t="s">
        <v>66</v>
      </c>
      <c r="F1385" t="s">
        <v>611</v>
      </c>
      <c r="G1385" t="s">
        <v>77</v>
      </c>
      <c r="H1385" t="s">
        <v>66</v>
      </c>
      <c r="I1385">
        <f>MROUND(Table1[[#This Row],[Prob_H]]*100,2)/100</f>
        <v>0.16</v>
      </c>
      <c r="J1385">
        <f>1/Table1[[#This Row],[odds_ft_home_team_win]]-Table1[[#This Row],[Margin/3]]</f>
        <v>0.16087320782156464</v>
      </c>
      <c r="K1385">
        <f>1/Table1[[#This Row],[odds_ft_draw]]-Table1[[#This Row],[Margin/3]]</f>
        <v>0.25737816348144993</v>
      </c>
      <c r="L1385">
        <f>1/Table1[[#This Row],[odds_ft_away_team_win]]-Table1[[#This Row],[Margin/3]]</f>
        <v>0.58174862869698551</v>
      </c>
      <c r="M1385">
        <v>8</v>
      </c>
      <c r="N1385">
        <v>0.5</v>
      </c>
      <c r="O1385">
        <v>1.33</v>
      </c>
      <c r="P1385">
        <v>0.47</v>
      </c>
      <c r="Q1385">
        <v>1.38</v>
      </c>
      <c r="R1385" t="str" cm="1">
        <f t="array" ref="R13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85">
        <v>1</v>
      </c>
      <c r="T1385">
        <v>1</v>
      </c>
      <c r="U1385">
        <v>2</v>
      </c>
      <c r="V1385">
        <v>1</v>
      </c>
      <c r="W1385">
        <v>1</v>
      </c>
      <c r="X1385">
        <v>0</v>
      </c>
      <c r="Y1385">
        <v>30</v>
      </c>
      <c r="Z1385">
        <v>73</v>
      </c>
      <c r="AA1385">
        <v>3</v>
      </c>
      <c r="AB1385">
        <v>8</v>
      </c>
      <c r="AC1385">
        <v>2</v>
      </c>
      <c r="AD1385">
        <v>0</v>
      </c>
      <c r="AE1385">
        <v>3</v>
      </c>
      <c r="AF1385">
        <v>0</v>
      </c>
      <c r="AG1385">
        <v>0</v>
      </c>
      <c r="AH1385">
        <v>2</v>
      </c>
      <c r="AI1385">
        <v>3</v>
      </c>
      <c r="AJ1385">
        <v>0</v>
      </c>
      <c r="AK1385">
        <v>11</v>
      </c>
      <c r="AL1385">
        <v>32</v>
      </c>
      <c r="AM1385">
        <v>4</v>
      </c>
      <c r="AN1385">
        <v>4</v>
      </c>
      <c r="AO1385">
        <v>7</v>
      </c>
      <c r="AP1385">
        <v>28</v>
      </c>
      <c r="AQ1385">
        <v>12</v>
      </c>
      <c r="AR1385">
        <v>13</v>
      </c>
      <c r="AS1385">
        <v>41</v>
      </c>
      <c r="AT1385">
        <v>59</v>
      </c>
      <c r="AU1385">
        <v>1.19</v>
      </c>
      <c r="AV1385">
        <v>2.76</v>
      </c>
      <c r="AW1385">
        <v>2.23</v>
      </c>
      <c r="AX1385">
        <v>37</v>
      </c>
      <c r="AY1385">
        <v>70</v>
      </c>
      <c r="AZ1385">
        <v>28</v>
      </c>
      <c r="BA1385">
        <v>25</v>
      </c>
      <c r="BB1385">
        <v>9</v>
      </c>
      <c r="BC1385">
        <v>31</v>
      </c>
      <c r="BD1385">
        <v>68</v>
      </c>
      <c r="BE1385">
        <v>42</v>
      </c>
      <c r="BF1385">
        <v>59</v>
      </c>
      <c r="BG1385">
        <v>7.95</v>
      </c>
      <c r="BH1385">
        <v>5.16</v>
      </c>
      <c r="BI1385">
        <v>5.4</v>
      </c>
      <c r="BJ1385">
        <v>3.55</v>
      </c>
      <c r="BK1385">
        <v>1.65</v>
      </c>
      <c r="BL1385">
        <f>1/Table1[[#This Row],[odds_ft_home_team_win]]+1/Table1[[#This Row],[odds_ft_draw]]+1/Table1[[#This Row],[odds_ft_away_team_win]]-1</f>
        <v>7.2935932090861577E-2</v>
      </c>
      <c r="BM1385">
        <f>Table1[[#This Row],[Margin]]/3</f>
        <v>2.4311977363620525E-2</v>
      </c>
      <c r="BN1385">
        <v>1.42</v>
      </c>
      <c r="BO1385">
        <v>2.25</v>
      </c>
      <c r="BP1385">
        <v>4.3</v>
      </c>
      <c r="BQ1385">
        <v>0</v>
      </c>
      <c r="BR1385">
        <v>2.2000000000000002</v>
      </c>
      <c r="BS1385">
        <v>1.61</v>
      </c>
      <c r="BT1385" t="s">
        <v>614</v>
      </c>
      <c r="BU1385">
        <f>VLOOKUP(Table1[[#This Row],[Reference]],metron,11,FALSE)</f>
        <v>0.94500846023688667</v>
      </c>
      <c r="BV1385">
        <f>VLOOKUP(Table1[[#This Row],[Reference]],metron,12,FALSE)</f>
        <v>1.755499153976311</v>
      </c>
    </row>
    <row r="1386" spans="1:74" hidden="1" x14ac:dyDescent="0.45">
      <c r="A1386" t="s">
        <v>5405</v>
      </c>
      <c r="B1386">
        <v>1550890800</v>
      </c>
      <c r="C1386" s="3" t="s">
        <v>3620</v>
      </c>
      <c r="D1386" t="s">
        <v>65</v>
      </c>
      <c r="E1386" t="s">
        <v>66</v>
      </c>
      <c r="F1386" t="s">
        <v>93</v>
      </c>
      <c r="G1386" t="s">
        <v>68</v>
      </c>
      <c r="H1386" t="s">
        <v>66</v>
      </c>
      <c r="I1386">
        <f>MROUND(Table1[[#This Row],[Prob_H]]*100,2)/100</f>
        <v>0.26</v>
      </c>
      <c r="J1386">
        <f>1/Table1[[#This Row],[odds_ft_home_team_win]]-Table1[[#This Row],[Margin/3]]</f>
        <v>0.26170541023107458</v>
      </c>
      <c r="K1386">
        <f>1/Table1[[#This Row],[odds_ft_draw]]-Table1[[#This Row],[Margin/3]]</f>
        <v>0.27449858720335601</v>
      </c>
      <c r="L1386">
        <f>1/Table1[[#This Row],[odds_ft_away_team_win]]-Table1[[#This Row],[Margin/3]]</f>
        <v>0.46379600256556941</v>
      </c>
      <c r="M1386">
        <v>8</v>
      </c>
      <c r="N1386">
        <v>1</v>
      </c>
      <c r="O1386">
        <v>1.69</v>
      </c>
      <c r="P1386">
        <v>1.06</v>
      </c>
      <c r="Q1386">
        <v>1.52</v>
      </c>
      <c r="R1386" t="str" cm="1">
        <f t="array" ref="R13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0</v>
      </c>
      <c r="Z1386" t="s">
        <v>343</v>
      </c>
      <c r="AA1386">
        <v>4</v>
      </c>
      <c r="AB1386">
        <v>5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16</v>
      </c>
      <c r="AL1386">
        <v>13</v>
      </c>
      <c r="AM1386">
        <v>7</v>
      </c>
      <c r="AN1386">
        <v>6</v>
      </c>
      <c r="AO1386">
        <v>9</v>
      </c>
      <c r="AP1386">
        <v>7</v>
      </c>
      <c r="AQ1386">
        <v>18</v>
      </c>
      <c r="AR1386">
        <v>14</v>
      </c>
      <c r="AS1386">
        <v>42</v>
      </c>
      <c r="AT1386">
        <v>58</v>
      </c>
      <c r="AU1386">
        <v>1.72</v>
      </c>
      <c r="AV1386">
        <v>1.48</v>
      </c>
      <c r="AW1386">
        <v>2.35</v>
      </c>
      <c r="AX1386">
        <v>40</v>
      </c>
      <c r="AY1386">
        <v>64</v>
      </c>
      <c r="AZ1386">
        <v>40</v>
      </c>
      <c r="BA1386">
        <v>24</v>
      </c>
      <c r="BB1386">
        <v>8</v>
      </c>
      <c r="BC1386">
        <v>20</v>
      </c>
      <c r="BD1386">
        <v>44</v>
      </c>
      <c r="BE1386">
        <v>47</v>
      </c>
      <c r="BF1386">
        <v>80</v>
      </c>
      <c r="BG1386">
        <v>10.02</v>
      </c>
      <c r="BH1386">
        <v>4.9400000000000004</v>
      </c>
      <c r="BI1386">
        <v>3.5</v>
      </c>
      <c r="BJ1386">
        <v>3.35</v>
      </c>
      <c r="BK1386">
        <v>2.0499999999999998</v>
      </c>
      <c r="BL1386">
        <f>1/Table1[[#This Row],[odds_ft_home_team_win]]+1/Table1[[#This Row],[odds_ft_draw]]+1/Table1[[#This Row],[odds_ft_away_team_win]]-1</f>
        <v>7.2026626449633424E-2</v>
      </c>
      <c r="BM1386">
        <f>Table1[[#This Row],[Margin]]/3</f>
        <v>2.400887548321114E-2</v>
      </c>
      <c r="BN1386">
        <v>1.33</v>
      </c>
      <c r="BO1386">
        <v>2</v>
      </c>
      <c r="BP1386">
        <v>3.6</v>
      </c>
      <c r="BQ1386">
        <v>0</v>
      </c>
      <c r="BR1386">
        <v>1.83</v>
      </c>
      <c r="BS1386">
        <v>1.91</v>
      </c>
      <c r="BT1386" t="s">
        <v>95</v>
      </c>
      <c r="BU1386">
        <f>VLOOKUP(Table1[[#This Row],[Reference]],metron,11,FALSE)</f>
        <v>1.0936930368209989</v>
      </c>
      <c r="BV1386">
        <f>VLOOKUP(Table1[[#This Row],[Reference]],metron,12,FALSE)</f>
        <v>1.475756471017134</v>
      </c>
    </row>
    <row r="1387" spans="1:74" hidden="1" x14ac:dyDescent="0.45">
      <c r="A1387" t="s">
        <v>5405</v>
      </c>
      <c r="B1387">
        <v>1550962800</v>
      </c>
      <c r="C1387" s="3" t="s">
        <v>3621</v>
      </c>
      <c r="D1387" t="s">
        <v>65</v>
      </c>
      <c r="E1387" t="s">
        <v>66</v>
      </c>
      <c r="F1387" t="s">
        <v>80</v>
      </c>
      <c r="G1387" t="s">
        <v>78</v>
      </c>
      <c r="H1387" t="s">
        <v>66</v>
      </c>
      <c r="I1387">
        <f>MROUND(Table1[[#This Row],[Prob_H]]*100,2)/100</f>
        <v>0.42</v>
      </c>
      <c r="J1387">
        <f>1/Table1[[#This Row],[odds_ft_home_team_win]]-Table1[[#This Row],[Margin/3]]</f>
        <v>0.4113346857466601</v>
      </c>
      <c r="K1387">
        <f>1/Table1[[#This Row],[odds_ft_draw]]-Table1[[#This Row],[Margin/3]]</f>
        <v>0.28424438474331559</v>
      </c>
      <c r="L1387">
        <f>1/Table1[[#This Row],[odds_ft_away_team_win]]-Table1[[#This Row],[Margin/3]]</f>
        <v>0.30442092951002431</v>
      </c>
      <c r="M1387">
        <v>8</v>
      </c>
      <c r="N1387">
        <v>1.23</v>
      </c>
      <c r="O1387">
        <v>1.25</v>
      </c>
      <c r="P1387">
        <v>1.5</v>
      </c>
      <c r="Q1387">
        <v>1.1200000000000001</v>
      </c>
      <c r="R1387" t="str" cm="1">
        <f t="array" ref="R13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7">
        <v>3</v>
      </c>
      <c r="T1387">
        <v>0</v>
      </c>
      <c r="U1387">
        <v>3</v>
      </c>
      <c r="V1387">
        <v>0</v>
      </c>
      <c r="W1387">
        <v>0</v>
      </c>
      <c r="X1387">
        <v>0</v>
      </c>
      <c r="Y1387" t="s">
        <v>3622</v>
      </c>
      <c r="AA1387">
        <v>4</v>
      </c>
      <c r="AB1387">
        <v>3</v>
      </c>
      <c r="AC1387">
        <v>1</v>
      </c>
      <c r="AD1387">
        <v>0</v>
      </c>
      <c r="AE1387">
        <v>2</v>
      </c>
      <c r="AF1387">
        <v>1</v>
      </c>
      <c r="AG1387">
        <v>0</v>
      </c>
      <c r="AH1387">
        <v>1</v>
      </c>
      <c r="AI1387">
        <v>0</v>
      </c>
      <c r="AJ1387">
        <v>3</v>
      </c>
      <c r="AK1387">
        <v>14</v>
      </c>
      <c r="AL1387">
        <v>9</v>
      </c>
      <c r="AM1387">
        <v>6</v>
      </c>
      <c r="AN1387">
        <v>4</v>
      </c>
      <c r="AO1387">
        <v>8</v>
      </c>
      <c r="AP1387">
        <v>5</v>
      </c>
      <c r="AQ1387">
        <v>18</v>
      </c>
      <c r="AR1387">
        <v>12</v>
      </c>
      <c r="AS1387">
        <v>40</v>
      </c>
      <c r="AT1387">
        <v>60</v>
      </c>
      <c r="AU1387">
        <v>1.53</v>
      </c>
      <c r="AV1387">
        <v>1.1599999999999999</v>
      </c>
      <c r="AW1387">
        <v>2.41</v>
      </c>
      <c r="AX1387">
        <v>45</v>
      </c>
      <c r="AY1387">
        <v>76</v>
      </c>
      <c r="AZ1387">
        <v>45</v>
      </c>
      <c r="BA1387">
        <v>21</v>
      </c>
      <c r="BB1387">
        <v>4</v>
      </c>
      <c r="BC1387">
        <v>16</v>
      </c>
      <c r="BD1387">
        <v>64</v>
      </c>
      <c r="BE1387">
        <v>49</v>
      </c>
      <c r="BF1387">
        <v>88</v>
      </c>
      <c r="BG1387">
        <v>8.77</v>
      </c>
      <c r="BH1387">
        <v>4.54</v>
      </c>
      <c r="BI1387">
        <v>2.2999999999999998</v>
      </c>
      <c r="BJ1387">
        <v>3.25</v>
      </c>
      <c r="BK1387">
        <v>3.05</v>
      </c>
      <c r="BL1387">
        <f>1/Table1[[#This Row],[odds_ft_home_team_win]]+1/Table1[[#This Row],[odds_ft_draw]]+1/Table1[[#This Row],[odds_ft_away_team_win]]-1</f>
        <v>7.0343768846976351E-2</v>
      </c>
      <c r="BM1387">
        <f>Table1[[#This Row],[Margin]]/3</f>
        <v>2.3447922948992117E-2</v>
      </c>
      <c r="BN1387">
        <v>1.33</v>
      </c>
      <c r="BO1387">
        <v>2.0499999999999998</v>
      </c>
      <c r="BP1387">
        <v>3.65</v>
      </c>
      <c r="BQ1387">
        <v>0</v>
      </c>
      <c r="BR1387">
        <v>1.8</v>
      </c>
      <c r="BS1387">
        <v>1.91</v>
      </c>
      <c r="BT1387" t="s">
        <v>83</v>
      </c>
      <c r="BU1387">
        <f>VLOOKUP(Table1[[#This Row],[Reference]],metron,11,FALSE)</f>
        <v>1.396960958296362</v>
      </c>
      <c r="BV1387">
        <f>VLOOKUP(Table1[[#This Row],[Reference]],metron,12,FALSE)</f>
        <v>1.091503992901508</v>
      </c>
    </row>
    <row r="1388" spans="1:74" x14ac:dyDescent="0.45">
      <c r="A1388" t="s">
        <v>5405</v>
      </c>
      <c r="B1388">
        <v>1550970000</v>
      </c>
      <c r="C1388" s="3" t="s">
        <v>3623</v>
      </c>
      <c r="D1388" t="s">
        <v>65</v>
      </c>
      <c r="E1388" t="s">
        <v>66</v>
      </c>
      <c r="F1388" t="s">
        <v>85</v>
      </c>
      <c r="G1388" t="s">
        <v>73</v>
      </c>
      <c r="H1388" t="s">
        <v>66</v>
      </c>
      <c r="I1388">
        <f>MROUND(Table1[[#This Row],[Prob_H]]*100,2)/100</f>
        <v>0.7</v>
      </c>
      <c r="J1388">
        <f>1/Table1[[#This Row],[odds_ft_home_team_win]]-Table1[[#This Row],[Margin/3]]</f>
        <v>0.7093989769820972</v>
      </c>
      <c r="K1388">
        <f>1/Table1[[#This Row],[odds_ft_draw]]-Table1[[#This Row],[Margin/3]]</f>
        <v>0.19149616368286451</v>
      </c>
      <c r="L1388">
        <f>1/Table1[[#This Row],[odds_ft_away_team_win]]-Table1[[#This Row],[Margin/3]]</f>
        <v>9.9104859335038389E-2</v>
      </c>
      <c r="M1388">
        <v>8</v>
      </c>
      <c r="N1388">
        <v>2.5</v>
      </c>
      <c r="O1388">
        <v>1.17</v>
      </c>
      <c r="P1388">
        <v>2.29</v>
      </c>
      <c r="Q1388">
        <v>1.24</v>
      </c>
      <c r="R1388" t="str" cm="1">
        <f t="array" ref="R13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AA1388">
        <v>5</v>
      </c>
      <c r="AB1388">
        <v>3</v>
      </c>
      <c r="AC1388">
        <v>2</v>
      </c>
      <c r="AD1388">
        <v>0</v>
      </c>
      <c r="AE1388">
        <v>2</v>
      </c>
      <c r="AF1388">
        <v>0</v>
      </c>
      <c r="AG1388">
        <v>0</v>
      </c>
      <c r="AH1388">
        <v>2</v>
      </c>
      <c r="AI1388">
        <v>1</v>
      </c>
      <c r="AJ1388">
        <v>1</v>
      </c>
      <c r="AK1388">
        <v>19</v>
      </c>
      <c r="AL1388">
        <v>8</v>
      </c>
      <c r="AM1388">
        <v>2</v>
      </c>
      <c r="AN1388">
        <v>4</v>
      </c>
      <c r="AO1388">
        <v>17</v>
      </c>
      <c r="AP1388">
        <v>4</v>
      </c>
      <c r="AQ1388">
        <v>11</v>
      </c>
      <c r="AR1388">
        <v>11</v>
      </c>
      <c r="AS1388">
        <v>61</v>
      </c>
      <c r="AT1388">
        <v>39</v>
      </c>
      <c r="AU1388">
        <v>1.8</v>
      </c>
      <c r="AV1388">
        <v>1.06</v>
      </c>
      <c r="AW1388">
        <v>3.11</v>
      </c>
      <c r="AX1388">
        <v>42</v>
      </c>
      <c r="AY1388">
        <v>81</v>
      </c>
      <c r="AZ1388">
        <v>61</v>
      </c>
      <c r="BA1388">
        <v>42</v>
      </c>
      <c r="BB1388">
        <v>15</v>
      </c>
      <c r="BC1388">
        <v>31</v>
      </c>
      <c r="BD1388">
        <v>73</v>
      </c>
      <c r="BE1388">
        <v>58</v>
      </c>
      <c r="BF1388">
        <v>89</v>
      </c>
      <c r="BG1388">
        <v>8.19</v>
      </c>
      <c r="BH1388">
        <v>4.9400000000000004</v>
      </c>
      <c r="BI1388">
        <v>1.36</v>
      </c>
      <c r="BJ1388">
        <v>4.5999999999999996</v>
      </c>
      <c r="BK1388">
        <v>8</v>
      </c>
      <c r="BL1388">
        <f>1/Table1[[#This Row],[odds_ft_home_team_win]]+1/Table1[[#This Row],[odds_ft_draw]]+1/Table1[[#This Row],[odds_ft_away_team_win]]-1</f>
        <v>7.7685421994884818E-2</v>
      </c>
      <c r="BM1388">
        <f>Table1[[#This Row],[Margin]]/3</f>
        <v>2.5895140664961607E-2</v>
      </c>
      <c r="BN1388">
        <v>1.21</v>
      </c>
      <c r="BO1388">
        <v>1.69</v>
      </c>
      <c r="BP1388">
        <v>2.75</v>
      </c>
      <c r="BQ1388">
        <v>0</v>
      </c>
      <c r="BR1388">
        <v>1.91</v>
      </c>
      <c r="BS1388">
        <v>1.8</v>
      </c>
      <c r="BT1388" t="s">
        <v>1684</v>
      </c>
      <c r="BU1388">
        <f>VLOOKUP(Table1[[#This Row],[Reference]],metron,11,FALSE)</f>
        <v>2.224544841537424</v>
      </c>
      <c r="BV1388">
        <f>VLOOKUP(Table1[[#This Row],[Reference]],metron,12,FALSE)</f>
        <v>0.76803776129467294</v>
      </c>
    </row>
    <row r="1389" spans="1:74" x14ac:dyDescent="0.45">
      <c r="A1389" t="s">
        <v>5405</v>
      </c>
      <c r="B1389">
        <v>1550970000</v>
      </c>
      <c r="C1389" s="3" t="s">
        <v>3623</v>
      </c>
      <c r="D1389" t="s">
        <v>65</v>
      </c>
      <c r="E1389" t="s">
        <v>66</v>
      </c>
      <c r="F1389" t="s">
        <v>86</v>
      </c>
      <c r="G1389" t="s">
        <v>2738</v>
      </c>
      <c r="H1389" t="s">
        <v>66</v>
      </c>
      <c r="I1389">
        <f>MROUND(Table1[[#This Row],[Prob_H]]*100,2)/100</f>
        <v>0.7</v>
      </c>
      <c r="J1389">
        <f>1/Table1[[#This Row],[odds_ft_home_team_win]]-Table1[[#This Row],[Margin/3]]</f>
        <v>0.69867149758454106</v>
      </c>
      <c r="K1389">
        <f>1/Table1[[#This Row],[odds_ft_draw]]-Table1[[#This Row],[Margin/3]]</f>
        <v>0.18236714975845403</v>
      </c>
      <c r="L1389">
        <f>1/Table1[[#This Row],[odds_ft_away_team_win]]-Table1[[#This Row],[Margin/3]]</f>
        <v>0.11896135265700476</v>
      </c>
      <c r="M1389">
        <v>8</v>
      </c>
      <c r="N1389">
        <v>2.21</v>
      </c>
      <c r="O1389">
        <v>0.67</v>
      </c>
      <c r="P1389">
        <v>2.14</v>
      </c>
      <c r="Q1389">
        <v>0.88</v>
      </c>
      <c r="R1389" t="str" cm="1">
        <f t="array" ref="R13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89">
        <v>3</v>
      </c>
      <c r="T1389">
        <v>0</v>
      </c>
      <c r="U1389">
        <v>3</v>
      </c>
      <c r="V1389">
        <v>1</v>
      </c>
      <c r="W1389">
        <v>1</v>
      </c>
      <c r="X1389">
        <v>0</v>
      </c>
      <c r="Y1389" t="s">
        <v>3624</v>
      </c>
      <c r="AA1389">
        <v>5</v>
      </c>
      <c r="AB1389">
        <v>2</v>
      </c>
      <c r="AC1389">
        <v>2</v>
      </c>
      <c r="AD1389">
        <v>0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0</v>
      </c>
      <c r="AK1389">
        <v>18</v>
      </c>
      <c r="AL1389">
        <v>8</v>
      </c>
      <c r="AM1389">
        <v>7</v>
      </c>
      <c r="AN1389">
        <v>2</v>
      </c>
      <c r="AO1389">
        <v>11</v>
      </c>
      <c r="AP1389">
        <v>6</v>
      </c>
      <c r="AQ1389">
        <v>10</v>
      </c>
      <c r="AR1389">
        <v>8</v>
      </c>
      <c r="AS1389">
        <v>63</v>
      </c>
      <c r="AT1389">
        <v>37</v>
      </c>
      <c r="AU1389">
        <v>2.0299999999999998</v>
      </c>
      <c r="AV1389">
        <v>0.78</v>
      </c>
      <c r="AW1389">
        <v>3.11</v>
      </c>
      <c r="AX1389">
        <v>50</v>
      </c>
      <c r="AY1389">
        <v>84</v>
      </c>
      <c r="AZ1389">
        <v>69</v>
      </c>
      <c r="BA1389">
        <v>36</v>
      </c>
      <c r="BB1389">
        <v>15</v>
      </c>
      <c r="BC1389">
        <v>34</v>
      </c>
      <c r="BD1389">
        <v>77</v>
      </c>
      <c r="BE1389">
        <v>58</v>
      </c>
      <c r="BF1389">
        <v>89</v>
      </c>
      <c r="BG1389">
        <v>9.57</v>
      </c>
      <c r="BH1389">
        <v>3.85</v>
      </c>
      <c r="BI1389">
        <v>1.38</v>
      </c>
      <c r="BJ1389">
        <v>4.8</v>
      </c>
      <c r="BK1389">
        <v>6.9</v>
      </c>
      <c r="BL1389">
        <f>1/Table1[[#This Row],[odds_ft_home_team_win]]+1/Table1[[#This Row],[odds_ft_draw]]+1/Table1[[#This Row],[odds_ft_away_team_win]]-1</f>
        <v>7.7898550724637916E-2</v>
      </c>
      <c r="BM1389">
        <f>Table1[[#This Row],[Margin]]/3</f>
        <v>2.5966183574879304E-2</v>
      </c>
      <c r="BN1389">
        <v>1.2</v>
      </c>
      <c r="BO1389">
        <v>1.65</v>
      </c>
      <c r="BP1389">
        <v>2.6</v>
      </c>
      <c r="BQ1389">
        <v>0</v>
      </c>
      <c r="BR1389">
        <v>1.87</v>
      </c>
      <c r="BS1389">
        <v>1.87</v>
      </c>
      <c r="BT1389" t="s">
        <v>113</v>
      </c>
      <c r="BU1389">
        <f>VLOOKUP(Table1[[#This Row],[Reference]],metron,11,FALSE)</f>
        <v>2.224544841537424</v>
      </c>
      <c r="BV1389">
        <f>VLOOKUP(Table1[[#This Row],[Reference]],metron,12,FALSE)</f>
        <v>0.76803776129467294</v>
      </c>
    </row>
    <row r="1390" spans="1:74" x14ac:dyDescent="0.45">
      <c r="A1390" t="s">
        <v>5405</v>
      </c>
      <c r="B1390">
        <v>1550977200</v>
      </c>
      <c r="C1390" s="3" t="s">
        <v>3625</v>
      </c>
      <c r="D1390" t="s">
        <v>65</v>
      </c>
      <c r="E1390" t="s">
        <v>66</v>
      </c>
      <c r="F1390" t="s">
        <v>2218</v>
      </c>
      <c r="G1390" t="s">
        <v>72</v>
      </c>
      <c r="H1390" t="s">
        <v>66</v>
      </c>
      <c r="I1390">
        <f>MROUND(Table1[[#This Row],[Prob_H]]*100,2)/100</f>
        <v>0.42</v>
      </c>
      <c r="J1390">
        <f>1/Table1[[#This Row],[odds_ft_home_team_win]]-Table1[[#This Row],[Margin/3]]</f>
        <v>0.42637686387686385</v>
      </c>
      <c r="K1390">
        <f>1/Table1[[#This Row],[odds_ft_draw]]-Table1[[#This Row],[Margin/3]]</f>
        <v>0.28433140933140932</v>
      </c>
      <c r="L1390">
        <f>1/Table1[[#This Row],[odds_ft_away_team_win]]-Table1[[#This Row],[Margin/3]]</f>
        <v>0.28929172679172677</v>
      </c>
      <c r="M1390">
        <v>8</v>
      </c>
      <c r="N1390">
        <v>1.5</v>
      </c>
      <c r="O1390">
        <v>0.67</v>
      </c>
      <c r="P1390">
        <v>1.61</v>
      </c>
      <c r="Q1390">
        <v>0.78</v>
      </c>
      <c r="R1390" t="str" cm="1">
        <f t="array" ref="R13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90">
        <v>1</v>
      </c>
      <c r="T1390">
        <v>2</v>
      </c>
      <c r="U1390">
        <v>3</v>
      </c>
      <c r="V1390">
        <v>0</v>
      </c>
      <c r="W1390">
        <v>0</v>
      </c>
      <c r="X1390">
        <v>0</v>
      </c>
      <c r="Y1390">
        <v>62</v>
      </c>
      <c r="Z1390" t="s">
        <v>3626</v>
      </c>
      <c r="AA1390">
        <v>6</v>
      </c>
      <c r="AB1390">
        <v>1</v>
      </c>
      <c r="AC1390">
        <v>3</v>
      </c>
      <c r="AD1390">
        <v>0</v>
      </c>
      <c r="AE1390">
        <v>0</v>
      </c>
      <c r="AF1390">
        <v>0</v>
      </c>
      <c r="AG1390">
        <v>1</v>
      </c>
      <c r="AH1390">
        <v>2</v>
      </c>
      <c r="AI1390">
        <v>0</v>
      </c>
      <c r="AJ1390">
        <v>0</v>
      </c>
      <c r="AK1390">
        <v>22</v>
      </c>
      <c r="AL1390">
        <v>11</v>
      </c>
      <c r="AM1390">
        <v>10</v>
      </c>
      <c r="AN1390">
        <v>5</v>
      </c>
      <c r="AO1390">
        <v>12</v>
      </c>
      <c r="AP1390">
        <v>6</v>
      </c>
      <c r="AQ1390">
        <v>16</v>
      </c>
      <c r="AR1390">
        <v>9</v>
      </c>
      <c r="AS1390">
        <v>52</v>
      </c>
      <c r="AT1390">
        <v>48</v>
      </c>
      <c r="AU1390">
        <v>2.5</v>
      </c>
      <c r="AV1390">
        <v>1.23</v>
      </c>
      <c r="AW1390">
        <v>2.17</v>
      </c>
      <c r="AX1390">
        <v>38</v>
      </c>
      <c r="AY1390">
        <v>63</v>
      </c>
      <c r="AZ1390">
        <v>38</v>
      </c>
      <c r="BA1390">
        <v>17</v>
      </c>
      <c r="BB1390">
        <v>4</v>
      </c>
      <c r="BC1390">
        <v>9</v>
      </c>
      <c r="BD1390">
        <v>71</v>
      </c>
      <c r="BE1390">
        <v>38</v>
      </c>
      <c r="BF1390">
        <v>75</v>
      </c>
      <c r="BG1390">
        <v>9.84</v>
      </c>
      <c r="BH1390">
        <v>4.59</v>
      </c>
      <c r="BI1390">
        <v>2.2000000000000002</v>
      </c>
      <c r="BJ1390">
        <v>3.2</v>
      </c>
      <c r="BK1390">
        <v>3.15</v>
      </c>
      <c r="BL1390">
        <f>1/Table1[[#This Row],[odds_ft_home_team_win]]+1/Table1[[#This Row],[odds_ft_draw]]+1/Table1[[#This Row],[odds_ft_away_team_win]]-1</f>
        <v>8.4505772005772029E-2</v>
      </c>
      <c r="BM1390">
        <f>Table1[[#This Row],[Margin]]/3</f>
        <v>2.8168590668590676E-2</v>
      </c>
      <c r="BN1390">
        <v>1.34</v>
      </c>
      <c r="BO1390">
        <v>2.0499999999999998</v>
      </c>
      <c r="BP1390">
        <v>3.75</v>
      </c>
      <c r="BQ1390">
        <v>0</v>
      </c>
      <c r="BR1390">
        <v>1.83</v>
      </c>
      <c r="BS1390">
        <v>1.91</v>
      </c>
      <c r="BT1390" t="s">
        <v>2219</v>
      </c>
      <c r="BU1390">
        <f>VLOOKUP(Table1[[#This Row],[Reference]],metron,11,FALSE)</f>
        <v>1.396960958296362</v>
      </c>
      <c r="BV1390">
        <f>VLOOKUP(Table1[[#This Row],[Reference]],metron,12,FALSE)</f>
        <v>1.091503992901508</v>
      </c>
    </row>
    <row r="1391" spans="1:74" hidden="1" x14ac:dyDescent="0.45">
      <c r="A1391" t="s">
        <v>5405</v>
      </c>
      <c r="B1391">
        <v>1550977200</v>
      </c>
      <c r="C1391" s="3" t="s">
        <v>3625</v>
      </c>
      <c r="D1391" t="s">
        <v>65</v>
      </c>
      <c r="E1391" t="s">
        <v>66</v>
      </c>
      <c r="F1391" t="s">
        <v>103</v>
      </c>
      <c r="G1391" t="s">
        <v>98</v>
      </c>
      <c r="H1391" t="s">
        <v>66</v>
      </c>
      <c r="I1391">
        <f>MROUND(Table1[[#This Row],[Prob_H]]*100,2)/100</f>
        <v>0.46</v>
      </c>
      <c r="J1391">
        <f>1/Table1[[#This Row],[odds_ft_home_team_win]]-Table1[[#This Row],[Margin/3]]</f>
        <v>0.46588164251207731</v>
      </c>
      <c r="K1391">
        <f>1/Table1[[#This Row],[odds_ft_draw]]-Table1[[#This Row],[Margin/3]]</f>
        <v>0.27838164251207731</v>
      </c>
      <c r="L1391">
        <f>1/Table1[[#This Row],[odds_ft_away_team_win]]-Table1[[#This Row],[Margin/3]]</f>
        <v>0.25573671497584544</v>
      </c>
      <c r="M1391">
        <v>8</v>
      </c>
      <c r="N1391">
        <v>2</v>
      </c>
      <c r="O1391">
        <v>1.67</v>
      </c>
      <c r="P1391">
        <v>2.2200000000000002</v>
      </c>
      <c r="Q1391">
        <v>1.24</v>
      </c>
      <c r="R1391" t="str" cm="1">
        <f t="array" ref="R13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1">
        <v>3</v>
      </c>
      <c r="T1391">
        <v>1</v>
      </c>
      <c r="U1391">
        <v>4</v>
      </c>
      <c r="V1391">
        <v>2</v>
      </c>
      <c r="W1391">
        <v>1</v>
      </c>
      <c r="X1391">
        <v>1</v>
      </c>
      <c r="Y1391" t="s">
        <v>3627</v>
      </c>
      <c r="Z1391">
        <v>19</v>
      </c>
      <c r="AA1391">
        <v>5</v>
      </c>
      <c r="AB1391">
        <v>8</v>
      </c>
      <c r="AC1391">
        <v>4</v>
      </c>
      <c r="AD1391">
        <v>0</v>
      </c>
      <c r="AE1391">
        <v>2</v>
      </c>
      <c r="AF1391">
        <v>0</v>
      </c>
      <c r="AG1391">
        <v>1</v>
      </c>
      <c r="AH1391">
        <v>3</v>
      </c>
      <c r="AI1391">
        <v>2</v>
      </c>
      <c r="AJ1391">
        <v>0</v>
      </c>
      <c r="AK1391">
        <v>16</v>
      </c>
      <c r="AL1391">
        <v>18</v>
      </c>
      <c r="AM1391">
        <v>8</v>
      </c>
      <c r="AN1391">
        <v>3</v>
      </c>
      <c r="AO1391">
        <v>8</v>
      </c>
      <c r="AP1391">
        <v>15</v>
      </c>
      <c r="AQ1391">
        <v>19</v>
      </c>
      <c r="AR1391">
        <v>5</v>
      </c>
      <c r="AS1391">
        <v>47</v>
      </c>
      <c r="AT1391">
        <v>53</v>
      </c>
      <c r="AU1391">
        <v>1.78</v>
      </c>
      <c r="AV1391">
        <v>1.71</v>
      </c>
      <c r="AW1391">
        <v>2.79</v>
      </c>
      <c r="AX1391">
        <v>54</v>
      </c>
      <c r="AY1391">
        <v>75</v>
      </c>
      <c r="AZ1391">
        <v>42</v>
      </c>
      <c r="BA1391">
        <v>29</v>
      </c>
      <c r="BB1391">
        <v>13</v>
      </c>
      <c r="BC1391">
        <v>25</v>
      </c>
      <c r="BD1391">
        <v>54</v>
      </c>
      <c r="BE1391">
        <v>50</v>
      </c>
      <c r="BF1391">
        <v>83</v>
      </c>
      <c r="BG1391">
        <v>10.42</v>
      </c>
      <c r="BH1391">
        <v>3.33</v>
      </c>
      <c r="BI1391">
        <v>2</v>
      </c>
      <c r="BJ1391">
        <v>3.2</v>
      </c>
      <c r="BK1391">
        <v>3.45</v>
      </c>
      <c r="BL1391">
        <f>1/Table1[[#This Row],[odds_ft_home_team_win]]+1/Table1[[#This Row],[odds_ft_draw]]+1/Table1[[#This Row],[odds_ft_away_team_win]]-1</f>
        <v>0.10235507246376807</v>
      </c>
      <c r="BM1391">
        <f>Table1[[#This Row],[Margin]]/3</f>
        <v>3.411835748792269E-2</v>
      </c>
      <c r="BN1391">
        <v>1.33</v>
      </c>
      <c r="BO1391">
        <v>2.0499999999999998</v>
      </c>
      <c r="BP1391">
        <v>3.7</v>
      </c>
      <c r="BQ1391">
        <v>0</v>
      </c>
      <c r="BR1391">
        <v>1.87</v>
      </c>
      <c r="BS1391">
        <v>1.83</v>
      </c>
      <c r="BT1391" t="s">
        <v>118</v>
      </c>
      <c r="BU1391">
        <f>VLOOKUP(Table1[[#This Row],[Reference]],metron,11,FALSE)</f>
        <v>1.4888836329233679</v>
      </c>
      <c r="BV1391">
        <f>VLOOKUP(Table1[[#This Row],[Reference]],metron,12,FALSE)</f>
        <v>1.0516792809839171</v>
      </c>
    </row>
    <row r="1392" spans="1:74" hidden="1" x14ac:dyDescent="0.45">
      <c r="A1392" t="s">
        <v>5410</v>
      </c>
      <c r="B1392">
        <v>1472263200</v>
      </c>
      <c r="C1392" s="3" t="s">
        <v>2298</v>
      </c>
      <c r="D1392" t="s">
        <v>65</v>
      </c>
      <c r="E1392" t="s">
        <v>66</v>
      </c>
      <c r="F1392" t="s">
        <v>72</v>
      </c>
      <c r="G1392" t="s">
        <v>94</v>
      </c>
      <c r="H1392" t="s">
        <v>66</v>
      </c>
      <c r="I1392" t="e">
        <f>MROUND(Table1[[#This Row],[Prob_H]]*100,2)/100</f>
        <v>#DIV/0!</v>
      </c>
      <c r="J1392" t="e">
        <f>1/Table1[[#This Row],[odds_ft_home_team_win]]-Table1[[#This Row],[Margin/3]]</f>
        <v>#DIV/0!</v>
      </c>
      <c r="K1392" t="e">
        <f>1/Table1[[#This Row],[odds_ft_draw]]-Table1[[#This Row],[Margin/3]]</f>
        <v>#DIV/0!</v>
      </c>
      <c r="L1392" t="e">
        <f>1/Table1[[#This Row],[odds_ft_away_team_win]]-Table1[[#This Row],[Margin/3]]</f>
        <v>#DIV/0!</v>
      </c>
      <c r="M1392">
        <v>7</v>
      </c>
      <c r="N1392">
        <v>3</v>
      </c>
      <c r="O1392">
        <v>0.67</v>
      </c>
      <c r="P1392">
        <v>2.2000000000000002</v>
      </c>
      <c r="Q1392">
        <v>0.83</v>
      </c>
      <c r="R1392" t="str" cm="1">
        <f t="array" ref="R13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23</v>
      </c>
      <c r="AA1392">
        <v>6</v>
      </c>
      <c r="AB1392">
        <v>4</v>
      </c>
      <c r="AC1392">
        <v>4</v>
      </c>
      <c r="AD1392">
        <v>0</v>
      </c>
      <c r="AE1392">
        <v>5</v>
      </c>
      <c r="AF1392">
        <v>0</v>
      </c>
      <c r="AG1392">
        <v>1</v>
      </c>
      <c r="AH1392">
        <v>3</v>
      </c>
      <c r="AI1392">
        <v>2</v>
      </c>
      <c r="AJ1392">
        <v>3</v>
      </c>
      <c r="AK1392">
        <v>9</v>
      </c>
      <c r="AL1392">
        <v>9</v>
      </c>
      <c r="AM1392">
        <v>3</v>
      </c>
      <c r="AN1392">
        <v>3</v>
      </c>
      <c r="AO1392">
        <v>6</v>
      </c>
      <c r="AP1392">
        <v>6</v>
      </c>
      <c r="AQ1392">
        <v>16</v>
      </c>
      <c r="AR1392">
        <v>19</v>
      </c>
      <c r="AS1392">
        <v>56</v>
      </c>
      <c r="AT1392">
        <v>44</v>
      </c>
      <c r="AU1392">
        <v>0</v>
      </c>
      <c r="AV1392">
        <v>0</v>
      </c>
      <c r="AW1392">
        <v>2.5</v>
      </c>
      <c r="AX1392">
        <v>17</v>
      </c>
      <c r="AY1392">
        <v>84</v>
      </c>
      <c r="AZ1392">
        <v>50</v>
      </c>
      <c r="BA1392">
        <v>33</v>
      </c>
      <c r="BB1392">
        <v>0</v>
      </c>
      <c r="BC1392">
        <v>33</v>
      </c>
      <c r="BD1392">
        <v>84</v>
      </c>
      <c r="BE1392">
        <v>34</v>
      </c>
      <c r="BF1392">
        <v>84</v>
      </c>
      <c r="BG1392">
        <v>7.83</v>
      </c>
      <c r="BH1392">
        <v>5.66</v>
      </c>
      <c r="BI1392">
        <v>0</v>
      </c>
      <c r="BJ1392">
        <v>0</v>
      </c>
      <c r="BK1392">
        <v>0</v>
      </c>
      <c r="BL1392" t="e">
        <f>1/Table1[[#This Row],[odds_ft_home_team_win]]+1/Table1[[#This Row],[odds_ft_draw]]+1/Table1[[#This Row],[odds_ft_away_team_win]]-1</f>
        <v>#DIV/0!</v>
      </c>
      <c r="BM1392" t="e">
        <f>Table1[[#This Row],[Margin]]/3</f>
        <v>#DIV/0!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 t="s">
        <v>75</v>
      </c>
      <c r="BU1392" t="e">
        <f>VLOOKUP(Table1[[#This Row],[Reference]],metron,11,FALSE)</f>
        <v>#DIV/0!</v>
      </c>
      <c r="BV1392" t="e">
        <f>VLOOKUP(Table1[[#This Row],[Reference]],metron,12,FALSE)</f>
        <v>#DIV/0!</v>
      </c>
    </row>
    <row r="1393" spans="1:74" x14ac:dyDescent="0.45">
      <c r="A1393" t="s">
        <v>5405</v>
      </c>
      <c r="B1393">
        <v>1551031200</v>
      </c>
      <c r="C1393" s="3" t="s">
        <v>3628</v>
      </c>
      <c r="D1393" t="s">
        <v>65</v>
      </c>
      <c r="E1393" t="s">
        <v>66</v>
      </c>
      <c r="F1393" t="s">
        <v>94</v>
      </c>
      <c r="G1393" t="s">
        <v>81</v>
      </c>
      <c r="H1393" t="s">
        <v>66</v>
      </c>
      <c r="I1393">
        <f>MROUND(Table1[[#This Row],[Prob_H]]*100,2)/100</f>
        <v>0.34</v>
      </c>
      <c r="J1393">
        <f>1/Table1[[#This Row],[odds_ft_home_team_win]]-Table1[[#This Row],[Margin/3]]</f>
        <v>0.34434947768281099</v>
      </c>
      <c r="K1393">
        <f>1/Table1[[#This Row],[odds_ft_draw]]-Table1[[#This Row],[Margin/3]]</f>
        <v>0.28167141500474835</v>
      </c>
      <c r="L1393">
        <f>1/Table1[[#This Row],[odds_ft_away_team_win]]-Table1[[#This Row],[Margin/3]]</f>
        <v>0.37397910731244066</v>
      </c>
      <c r="M1393">
        <v>8</v>
      </c>
      <c r="N1393">
        <v>1.43</v>
      </c>
      <c r="O1393">
        <v>1.58</v>
      </c>
      <c r="P1393">
        <v>1.47</v>
      </c>
      <c r="Q1393">
        <v>1.85</v>
      </c>
      <c r="R1393" t="str" cm="1">
        <f t="array" ref="R13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93">
        <v>1</v>
      </c>
      <c r="T1393">
        <v>3</v>
      </c>
      <c r="U1393">
        <v>4</v>
      </c>
      <c r="V1393">
        <v>2</v>
      </c>
      <c r="W1393">
        <v>0</v>
      </c>
      <c r="X1393">
        <v>2</v>
      </c>
      <c r="Y1393">
        <v>79</v>
      </c>
      <c r="Z1393" t="s">
        <v>3629</v>
      </c>
      <c r="AA1393">
        <v>5</v>
      </c>
      <c r="AB1393">
        <v>2</v>
      </c>
      <c r="AC1393">
        <v>2</v>
      </c>
      <c r="AD1393">
        <v>1</v>
      </c>
      <c r="AE1393">
        <v>4</v>
      </c>
      <c r="AF1393">
        <v>1</v>
      </c>
      <c r="AG1393">
        <v>1</v>
      </c>
      <c r="AH1393">
        <v>2</v>
      </c>
      <c r="AI1393">
        <v>2</v>
      </c>
      <c r="AJ1393">
        <v>3</v>
      </c>
      <c r="AK1393">
        <v>9</v>
      </c>
      <c r="AL1393">
        <v>13</v>
      </c>
      <c r="AM1393">
        <v>4</v>
      </c>
      <c r="AN1393">
        <v>6</v>
      </c>
      <c r="AO1393">
        <v>5</v>
      </c>
      <c r="AP1393">
        <v>7</v>
      </c>
      <c r="AQ1393">
        <v>14</v>
      </c>
      <c r="AR1393">
        <v>9</v>
      </c>
      <c r="AS1393">
        <v>54</v>
      </c>
      <c r="AT1393">
        <v>46</v>
      </c>
      <c r="AU1393">
        <v>0</v>
      </c>
      <c r="AV1393">
        <v>0</v>
      </c>
      <c r="AW1393">
        <v>2.87</v>
      </c>
      <c r="AX1393">
        <v>52</v>
      </c>
      <c r="AY1393">
        <v>82</v>
      </c>
      <c r="AZ1393">
        <v>54</v>
      </c>
      <c r="BA1393">
        <v>34</v>
      </c>
      <c r="BB1393">
        <v>11</v>
      </c>
      <c r="BC1393">
        <v>31</v>
      </c>
      <c r="BD1393">
        <v>73</v>
      </c>
      <c r="BE1393">
        <v>46</v>
      </c>
      <c r="BF1393">
        <v>77</v>
      </c>
      <c r="BG1393">
        <v>9.99</v>
      </c>
      <c r="BH1393">
        <v>4.1100000000000003</v>
      </c>
      <c r="BI1393">
        <v>2.7</v>
      </c>
      <c r="BJ1393">
        <v>3.25</v>
      </c>
      <c r="BK1393">
        <v>2.5</v>
      </c>
      <c r="BL1393">
        <f>1/Table1[[#This Row],[odds_ft_home_team_win]]+1/Table1[[#This Row],[odds_ft_draw]]+1/Table1[[#This Row],[odds_ft_away_team_win]]-1</f>
        <v>7.8062678062678081E-2</v>
      </c>
      <c r="BM1393">
        <f>Table1[[#This Row],[Margin]]/3</f>
        <v>2.602089268755936E-2</v>
      </c>
      <c r="BN1393">
        <v>1.26</v>
      </c>
      <c r="BO1393">
        <v>1.83</v>
      </c>
      <c r="BP1393">
        <v>3.15</v>
      </c>
      <c r="BQ1393">
        <v>0</v>
      </c>
      <c r="BR1393">
        <v>1.67</v>
      </c>
      <c r="BS1393">
        <v>2.1</v>
      </c>
      <c r="BT1393" t="s">
        <v>124</v>
      </c>
      <c r="BU1393">
        <f>VLOOKUP(Table1[[#This Row],[Reference]],metron,11,FALSE)</f>
        <v>1.228921489601805</v>
      </c>
      <c r="BV1393">
        <f>VLOOKUP(Table1[[#This Row],[Reference]],metron,12,FALSE)</f>
        <v>1.2940512655166849</v>
      </c>
    </row>
    <row r="1394" spans="1:74" x14ac:dyDescent="0.45">
      <c r="A1394" t="s">
        <v>5405</v>
      </c>
      <c r="B1394">
        <v>1551053160</v>
      </c>
      <c r="C1394" s="3" t="s">
        <v>3630</v>
      </c>
      <c r="D1394" t="s">
        <v>65</v>
      </c>
      <c r="E1394" t="s">
        <v>66</v>
      </c>
      <c r="F1394" t="s">
        <v>88</v>
      </c>
      <c r="G1394" t="s">
        <v>97</v>
      </c>
      <c r="H1394" t="s">
        <v>66</v>
      </c>
      <c r="I1394">
        <f>MROUND(Table1[[#This Row],[Prob_H]]*100,2)/100</f>
        <v>0.48</v>
      </c>
      <c r="J1394">
        <f>1/Table1[[#This Row],[odds_ft_home_team_win]]-Table1[[#This Row],[Margin/3]]</f>
        <v>0.471175799086758</v>
      </c>
      <c r="K1394">
        <f>1/Table1[[#This Row],[odds_ft_draw]]-Table1[[#This Row],[Margin/3]]</f>
        <v>0.283675799086758</v>
      </c>
      <c r="L1394">
        <f>1/Table1[[#This Row],[odds_ft_away_team_win]]-Table1[[#This Row],[Margin/3]]</f>
        <v>0.24514840182648401</v>
      </c>
      <c r="M1394">
        <v>8</v>
      </c>
      <c r="N1394">
        <v>2.15</v>
      </c>
      <c r="O1394">
        <v>0.77</v>
      </c>
      <c r="P1394">
        <v>2.11</v>
      </c>
      <c r="Q1394">
        <v>0.72</v>
      </c>
      <c r="R1394" t="str" cm="1">
        <f t="array" ref="R13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4">
        <v>4</v>
      </c>
      <c r="T1394">
        <v>0</v>
      </c>
      <c r="U1394">
        <v>4</v>
      </c>
      <c r="V1394">
        <v>3</v>
      </c>
      <c r="W1394">
        <v>3</v>
      </c>
      <c r="X1394">
        <v>0</v>
      </c>
      <c r="Y1394" t="s">
        <v>3631</v>
      </c>
      <c r="AA1394">
        <v>8</v>
      </c>
      <c r="AB1394">
        <v>2</v>
      </c>
      <c r="AC1394">
        <v>0</v>
      </c>
      <c r="AD1394">
        <v>0</v>
      </c>
      <c r="AE1394">
        <v>2</v>
      </c>
      <c r="AF1394">
        <v>1</v>
      </c>
      <c r="AG1394">
        <v>0</v>
      </c>
      <c r="AH1394">
        <v>0</v>
      </c>
      <c r="AI1394">
        <v>3</v>
      </c>
      <c r="AJ1394">
        <v>0</v>
      </c>
      <c r="AK1394">
        <v>19</v>
      </c>
      <c r="AL1394">
        <v>5</v>
      </c>
      <c r="AM1394">
        <v>10</v>
      </c>
      <c r="AN1394">
        <v>2</v>
      </c>
      <c r="AO1394">
        <v>9</v>
      </c>
      <c r="AP1394">
        <v>3</v>
      </c>
      <c r="AQ1394">
        <v>10</v>
      </c>
      <c r="AR1394">
        <v>12</v>
      </c>
      <c r="AS1394">
        <v>60</v>
      </c>
      <c r="AT1394">
        <v>40</v>
      </c>
      <c r="AU1394">
        <v>2.19</v>
      </c>
      <c r="AV1394">
        <v>0.64</v>
      </c>
      <c r="AW1394">
        <v>2.5</v>
      </c>
      <c r="AX1394">
        <v>54</v>
      </c>
      <c r="AY1394">
        <v>81</v>
      </c>
      <c r="AZ1394">
        <v>43</v>
      </c>
      <c r="BA1394">
        <v>19</v>
      </c>
      <c r="BB1394">
        <v>8</v>
      </c>
      <c r="BC1394">
        <v>19</v>
      </c>
      <c r="BD1394">
        <v>70</v>
      </c>
      <c r="BE1394">
        <v>50</v>
      </c>
      <c r="BF1394">
        <v>81</v>
      </c>
      <c r="BG1394">
        <v>10.84</v>
      </c>
      <c r="BH1394">
        <v>5.54</v>
      </c>
      <c r="BI1394">
        <v>2</v>
      </c>
      <c r="BJ1394">
        <v>3.2</v>
      </c>
      <c r="BK1394">
        <v>3.65</v>
      </c>
      <c r="BL1394">
        <f>1/Table1[[#This Row],[odds_ft_home_team_win]]+1/Table1[[#This Row],[odds_ft_draw]]+1/Table1[[#This Row],[odds_ft_away_team_win]]-1</f>
        <v>8.6472602739726012E-2</v>
      </c>
      <c r="BM1394">
        <f>Table1[[#This Row],[Margin]]/3</f>
        <v>2.8824200913242004E-2</v>
      </c>
      <c r="BN1394">
        <v>1.29</v>
      </c>
      <c r="BO1394">
        <v>1.95</v>
      </c>
      <c r="BP1394">
        <v>3.35</v>
      </c>
      <c r="BQ1394">
        <v>0</v>
      </c>
      <c r="BR1394">
        <v>1.74</v>
      </c>
      <c r="BS1394">
        <v>2</v>
      </c>
      <c r="BT1394" t="s">
        <v>91</v>
      </c>
      <c r="BU1394">
        <f>VLOOKUP(Table1[[#This Row],[Reference]],metron,11,FALSE)</f>
        <v>1.510877192982456</v>
      </c>
      <c r="BV1394">
        <f>VLOOKUP(Table1[[#This Row],[Reference]],metron,12,FALSE)</f>
        <v>1.0163157894736841</v>
      </c>
    </row>
    <row r="1395" spans="1:74" hidden="1" x14ac:dyDescent="0.45">
      <c r="A1395" t="s">
        <v>5404</v>
      </c>
      <c r="B1395">
        <v>1567209600</v>
      </c>
      <c r="C1395" s="3" t="s">
        <v>3921</v>
      </c>
      <c r="D1395" t="s">
        <v>65</v>
      </c>
      <c r="E1395" t="s">
        <v>66</v>
      </c>
      <c r="F1395" t="s">
        <v>78</v>
      </c>
      <c r="G1395" t="s">
        <v>611</v>
      </c>
      <c r="H1395" t="s">
        <v>3836</v>
      </c>
      <c r="I1395">
        <f>MROUND(Table1[[#This Row],[Prob_H]]*100,2)/100</f>
        <v>0.74</v>
      </c>
      <c r="J1395">
        <f>1/Table1[[#This Row],[odds_ft_home_team_win]]-Table1[[#This Row],[Margin/3]]</f>
        <v>0.73199225262332057</v>
      </c>
      <c r="K1395">
        <f>1/Table1[[#This Row],[odds_ft_draw]]-Table1[[#This Row],[Margin/3]]</f>
        <v>0.16859125232911637</v>
      </c>
      <c r="L1395">
        <f>1/Table1[[#This Row],[odds_ft_away_team_win]]-Table1[[#This Row],[Margin/3]]</f>
        <v>9.9416495047562961E-2</v>
      </c>
      <c r="M1395">
        <v>8</v>
      </c>
      <c r="N1395">
        <v>1</v>
      </c>
      <c r="O1395">
        <v>0</v>
      </c>
      <c r="P1395">
        <v>1.5</v>
      </c>
      <c r="Q1395">
        <v>0.22</v>
      </c>
      <c r="R1395" t="str" cm="1">
        <f t="array" ref="R13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71</v>
      </c>
      <c r="AA1395">
        <v>6</v>
      </c>
      <c r="AB1395">
        <v>1</v>
      </c>
      <c r="AC1395">
        <v>2</v>
      </c>
      <c r="AD1395">
        <v>0</v>
      </c>
      <c r="AE1395">
        <v>3</v>
      </c>
      <c r="AF1395">
        <v>0</v>
      </c>
      <c r="AG1395">
        <v>0</v>
      </c>
      <c r="AH1395">
        <v>2</v>
      </c>
      <c r="AI1395">
        <v>2</v>
      </c>
      <c r="AJ1395">
        <v>1</v>
      </c>
      <c r="AK1395">
        <v>15</v>
      </c>
      <c r="AL1395">
        <v>5</v>
      </c>
      <c r="AM1395">
        <v>3</v>
      </c>
      <c r="AN1395">
        <v>0</v>
      </c>
      <c r="AO1395">
        <v>12</v>
      </c>
      <c r="AP1395">
        <v>5</v>
      </c>
      <c r="AQ1395">
        <v>20</v>
      </c>
      <c r="AR1395">
        <v>9</v>
      </c>
      <c r="AS1395">
        <v>65</v>
      </c>
      <c r="AT1395">
        <v>35</v>
      </c>
      <c r="AU1395">
        <v>1.56</v>
      </c>
      <c r="AV1395">
        <v>0.45</v>
      </c>
      <c r="AW1395">
        <v>2.92</v>
      </c>
      <c r="AX1395">
        <v>0</v>
      </c>
      <c r="AY1395">
        <v>67</v>
      </c>
      <c r="AZ1395">
        <v>25</v>
      </c>
      <c r="BA1395">
        <v>25</v>
      </c>
      <c r="BB1395">
        <v>25</v>
      </c>
      <c r="BC1395">
        <v>0</v>
      </c>
      <c r="BD1395">
        <v>42</v>
      </c>
      <c r="BE1395">
        <v>50</v>
      </c>
      <c r="BF1395">
        <v>100</v>
      </c>
      <c r="BG1395">
        <v>9.17</v>
      </c>
      <c r="BH1395">
        <v>4.83</v>
      </c>
      <c r="BI1395">
        <v>1.32</v>
      </c>
      <c r="BJ1395">
        <v>5.15</v>
      </c>
      <c r="BK1395">
        <v>8</v>
      </c>
      <c r="BL1395">
        <f>1/Table1[[#This Row],[odds_ft_home_team_win]]+1/Table1[[#This Row],[odds_ft_draw]]+1/Table1[[#This Row],[odds_ft_away_team_win]]-1</f>
        <v>7.6750514857311103E-2</v>
      </c>
      <c r="BM1395">
        <f>Table1[[#This Row],[Margin]]/3</f>
        <v>2.5583504952437035E-2</v>
      </c>
      <c r="BN1395">
        <v>1.18</v>
      </c>
      <c r="BO1395">
        <v>1.61</v>
      </c>
      <c r="BP1395">
        <v>2.5</v>
      </c>
      <c r="BQ1395">
        <v>4.45</v>
      </c>
      <c r="BR1395">
        <v>1.91</v>
      </c>
      <c r="BS1395">
        <v>1.8</v>
      </c>
      <c r="BT1395" t="s">
        <v>3820</v>
      </c>
      <c r="BU1395">
        <f>VLOOKUP(Table1[[#This Row],[Reference]],metron,11,FALSE)</f>
        <v>2.330420969023034</v>
      </c>
      <c r="BV1395">
        <f>VLOOKUP(Table1[[#This Row],[Reference]],metron,12,FALSE)</f>
        <v>0.68546465448768867</v>
      </c>
    </row>
    <row r="1396" spans="1:74" x14ac:dyDescent="0.45">
      <c r="A1396" t="s">
        <v>5404</v>
      </c>
      <c r="B1396">
        <v>1567217400</v>
      </c>
      <c r="C1396" s="3" t="s">
        <v>3922</v>
      </c>
      <c r="D1396" t="s">
        <v>65</v>
      </c>
      <c r="E1396" t="s">
        <v>66</v>
      </c>
      <c r="F1396" t="s">
        <v>93</v>
      </c>
      <c r="G1396" t="s">
        <v>86</v>
      </c>
      <c r="H1396" t="s">
        <v>3804</v>
      </c>
      <c r="I1396">
        <f>MROUND(Table1[[#This Row],[Prob_H]]*100,2)/100</f>
        <v>0.32</v>
      </c>
      <c r="J1396">
        <f>1/Table1[[#This Row],[odds_ft_home_team_win]]-Table1[[#This Row],[Margin/3]]</f>
        <v>0.31331139560043275</v>
      </c>
      <c r="K1396">
        <f>1/Table1[[#This Row],[odds_ft_draw]]-Table1[[#This Row],[Margin/3]]</f>
        <v>0.28682834475297514</v>
      </c>
      <c r="L1396">
        <f>1/Table1[[#This Row],[odds_ft_away_team_win]]-Table1[[#This Row],[Margin/3]]</f>
        <v>0.39986025964659216</v>
      </c>
      <c r="M1396">
        <v>8</v>
      </c>
      <c r="N1396">
        <v>1</v>
      </c>
      <c r="O1396">
        <v>1.67</v>
      </c>
      <c r="P1396">
        <v>0.93</v>
      </c>
      <c r="Q1396">
        <v>1.59</v>
      </c>
      <c r="R1396" t="str" cm="1">
        <f t="array" ref="R13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6">
        <v>3</v>
      </c>
      <c r="T1396">
        <v>0</v>
      </c>
      <c r="U1396">
        <v>3</v>
      </c>
      <c r="V1396">
        <v>1</v>
      </c>
      <c r="W1396">
        <v>1</v>
      </c>
      <c r="X1396">
        <v>0</v>
      </c>
      <c r="Y1396" t="s">
        <v>3923</v>
      </c>
      <c r="AA1396">
        <v>2</v>
      </c>
      <c r="AB1396">
        <v>4</v>
      </c>
      <c r="AC1396">
        <v>4</v>
      </c>
      <c r="AD1396">
        <v>1</v>
      </c>
      <c r="AE1396">
        <v>3</v>
      </c>
      <c r="AF1396">
        <v>0</v>
      </c>
      <c r="AG1396">
        <v>1</v>
      </c>
      <c r="AH1396">
        <v>4</v>
      </c>
      <c r="AI1396">
        <v>2</v>
      </c>
      <c r="AJ1396">
        <v>1</v>
      </c>
      <c r="AK1396">
        <v>12</v>
      </c>
      <c r="AL1396">
        <v>16</v>
      </c>
      <c r="AM1396">
        <v>4</v>
      </c>
      <c r="AN1396">
        <v>4</v>
      </c>
      <c r="AO1396">
        <v>8</v>
      </c>
      <c r="AP1396">
        <v>12</v>
      </c>
      <c r="AQ1396">
        <v>19</v>
      </c>
      <c r="AR1396">
        <v>17</v>
      </c>
      <c r="AS1396">
        <v>55</v>
      </c>
      <c r="AT1396">
        <v>45</v>
      </c>
      <c r="AU1396">
        <v>1.33</v>
      </c>
      <c r="AV1396">
        <v>1.51</v>
      </c>
      <c r="AW1396">
        <v>1.75</v>
      </c>
      <c r="AX1396">
        <v>54</v>
      </c>
      <c r="AY1396">
        <v>54</v>
      </c>
      <c r="AZ1396">
        <v>25</v>
      </c>
      <c r="BA1396">
        <v>13</v>
      </c>
      <c r="BB1396">
        <v>0</v>
      </c>
      <c r="BC1396">
        <v>13</v>
      </c>
      <c r="BD1396">
        <v>42</v>
      </c>
      <c r="BE1396">
        <v>38</v>
      </c>
      <c r="BF1396">
        <v>84</v>
      </c>
      <c r="BG1396">
        <v>6.92</v>
      </c>
      <c r="BH1396">
        <v>8.08</v>
      </c>
      <c r="BI1396">
        <v>2.95</v>
      </c>
      <c r="BJ1396">
        <v>3.2</v>
      </c>
      <c r="BK1396">
        <v>2.35</v>
      </c>
      <c r="BL1396">
        <f>1/Table1[[#This Row],[odds_ft_home_team_win]]+1/Table1[[#This Row],[odds_ft_draw]]+1/Table1[[#This Row],[odds_ft_away_team_win]]-1</f>
        <v>7.7014965741074581E-2</v>
      </c>
      <c r="BM1396">
        <f>Table1[[#This Row],[Margin]]/3</f>
        <v>2.567165524702486E-2</v>
      </c>
      <c r="BN1396">
        <v>1.34</v>
      </c>
      <c r="BO1396">
        <v>2.0499999999999998</v>
      </c>
      <c r="BP1396">
        <v>3.7</v>
      </c>
      <c r="BQ1396">
        <v>7</v>
      </c>
      <c r="BR1396">
        <v>1.8</v>
      </c>
      <c r="BS1396">
        <v>1.91</v>
      </c>
      <c r="BT1396" t="s">
        <v>3790</v>
      </c>
      <c r="BU1396">
        <f>VLOOKUP(Table1[[#This Row],[Reference]],metron,11,FALSE)</f>
        <v>1.210167055864918</v>
      </c>
      <c r="BV1396">
        <f>VLOOKUP(Table1[[#This Row],[Reference]],metron,12,FALSE)</f>
        <v>1.3211783725525419</v>
      </c>
    </row>
    <row r="1397" spans="1:74" x14ac:dyDescent="0.45">
      <c r="A1397" t="s">
        <v>5404</v>
      </c>
      <c r="B1397">
        <v>1567288800</v>
      </c>
      <c r="C1397" s="3" t="s">
        <v>3924</v>
      </c>
      <c r="D1397" t="s">
        <v>65</v>
      </c>
      <c r="E1397" t="s">
        <v>66</v>
      </c>
      <c r="F1397" t="s">
        <v>2218</v>
      </c>
      <c r="G1397" t="s">
        <v>72</v>
      </c>
      <c r="H1397" t="s">
        <v>3808</v>
      </c>
      <c r="I1397">
        <f>MROUND(Table1[[#This Row],[Prob_H]]*100,2)/100</f>
        <v>0.42</v>
      </c>
      <c r="J1397">
        <f>1/Table1[[#This Row],[odds_ft_home_team_win]]-Table1[[#This Row],[Margin/3]]</f>
        <v>0.42903480319102305</v>
      </c>
      <c r="K1397">
        <f>1/Table1[[#This Row],[odds_ft_draw]]-Table1[[#This Row],[Margin/3]]</f>
        <v>0.26860699570439206</v>
      </c>
      <c r="L1397">
        <f>1/Table1[[#This Row],[odds_ft_away_team_win]]-Table1[[#This Row],[Margin/3]]</f>
        <v>0.30235820110458494</v>
      </c>
      <c r="M1397">
        <v>8</v>
      </c>
      <c r="N1397">
        <v>2</v>
      </c>
      <c r="O1397">
        <v>1</v>
      </c>
      <c r="P1397">
        <v>1.31</v>
      </c>
      <c r="Q1397">
        <v>0.77</v>
      </c>
      <c r="R1397" t="str" cm="1">
        <f t="array" ref="R13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397">
        <v>3</v>
      </c>
      <c r="T1397">
        <v>2</v>
      </c>
      <c r="U1397">
        <v>5</v>
      </c>
      <c r="V1397">
        <v>3</v>
      </c>
      <c r="W1397">
        <v>1</v>
      </c>
      <c r="X1397">
        <v>2</v>
      </c>
      <c r="Y1397" t="s">
        <v>3925</v>
      </c>
      <c r="Z1397" t="s">
        <v>3774</v>
      </c>
      <c r="AA1397">
        <v>7</v>
      </c>
      <c r="AB1397">
        <v>3</v>
      </c>
      <c r="AC1397">
        <v>3</v>
      </c>
      <c r="AD1397">
        <v>0</v>
      </c>
      <c r="AE1397">
        <v>1</v>
      </c>
      <c r="AF1397">
        <v>0</v>
      </c>
      <c r="AG1397">
        <v>0</v>
      </c>
      <c r="AH1397">
        <v>3</v>
      </c>
      <c r="AI1397">
        <v>1</v>
      </c>
      <c r="AJ1397">
        <v>0</v>
      </c>
      <c r="AK1397">
        <v>19</v>
      </c>
      <c r="AL1397">
        <v>9</v>
      </c>
      <c r="AM1397">
        <v>7</v>
      </c>
      <c r="AN1397">
        <v>6</v>
      </c>
      <c r="AO1397">
        <v>12</v>
      </c>
      <c r="AP1397">
        <v>3</v>
      </c>
      <c r="AQ1397">
        <v>13</v>
      </c>
      <c r="AR1397">
        <v>14</v>
      </c>
      <c r="AS1397">
        <v>49</v>
      </c>
      <c r="AT1397">
        <v>51</v>
      </c>
      <c r="AU1397">
        <v>1.99</v>
      </c>
      <c r="AV1397">
        <v>1.1599999999999999</v>
      </c>
      <c r="AW1397">
        <v>3.17</v>
      </c>
      <c r="AX1397">
        <v>46</v>
      </c>
      <c r="AY1397">
        <v>88</v>
      </c>
      <c r="AZ1397">
        <v>59</v>
      </c>
      <c r="BA1397">
        <v>46</v>
      </c>
      <c r="BB1397">
        <v>13</v>
      </c>
      <c r="BC1397">
        <v>29</v>
      </c>
      <c r="BD1397">
        <v>59</v>
      </c>
      <c r="BE1397">
        <v>59</v>
      </c>
      <c r="BF1397">
        <v>75</v>
      </c>
      <c r="BG1397">
        <v>7.92</v>
      </c>
      <c r="BH1397">
        <v>5.75</v>
      </c>
      <c r="BI1397">
        <v>2.2000000000000002</v>
      </c>
      <c r="BJ1397">
        <v>3.4</v>
      </c>
      <c r="BK1397">
        <v>3.05</v>
      </c>
      <c r="BL1397">
        <f>1/Table1[[#This Row],[odds_ft_home_team_win]]+1/Table1[[#This Row],[odds_ft_draw]]+1/Table1[[#This Row],[odds_ft_away_team_win]]-1</f>
        <v>7.6531954063294494E-2</v>
      </c>
      <c r="BM1397">
        <f>Table1[[#This Row],[Margin]]/3</f>
        <v>2.5510651354431497E-2</v>
      </c>
      <c r="BN1397">
        <v>1.28</v>
      </c>
      <c r="BO1397">
        <v>1.91</v>
      </c>
      <c r="BP1397">
        <v>3.25</v>
      </c>
      <c r="BQ1397">
        <v>6.25</v>
      </c>
      <c r="BR1397">
        <v>1.71</v>
      </c>
      <c r="BS1397">
        <v>2</v>
      </c>
      <c r="BT1397" t="s">
        <v>3809</v>
      </c>
      <c r="BU1397">
        <f>VLOOKUP(Table1[[#This Row],[Reference]],metron,11,FALSE)</f>
        <v>1.396960958296362</v>
      </c>
      <c r="BV1397">
        <f>VLOOKUP(Table1[[#This Row],[Reference]],metron,12,FALSE)</f>
        <v>1.091503992901508</v>
      </c>
    </row>
    <row r="1398" spans="1:74" x14ac:dyDescent="0.45">
      <c r="A1398" t="s">
        <v>5404</v>
      </c>
      <c r="B1398">
        <v>1567296000</v>
      </c>
      <c r="C1398" s="3" t="s">
        <v>3926</v>
      </c>
      <c r="D1398" t="s">
        <v>65</v>
      </c>
      <c r="E1398" t="s">
        <v>66</v>
      </c>
      <c r="F1398" t="s">
        <v>68</v>
      </c>
      <c r="G1398" t="s">
        <v>81</v>
      </c>
      <c r="H1398" t="s">
        <v>3800</v>
      </c>
      <c r="I1398">
        <f>MROUND(Table1[[#This Row],[Prob_H]]*100,2)/100</f>
        <v>0.48</v>
      </c>
      <c r="J1398">
        <f>1/Table1[[#This Row],[odds_ft_home_team_win]]-Table1[[#This Row],[Margin/3]]</f>
        <v>0.47603485838779952</v>
      </c>
      <c r="K1398">
        <f>1/Table1[[#This Row],[odds_ft_draw]]-Table1[[#This Row],[Margin/3]]</f>
        <v>0.27015250544662306</v>
      </c>
      <c r="L1398">
        <f>1/Table1[[#This Row],[odds_ft_away_team_win]]-Table1[[#This Row],[Margin/3]]</f>
        <v>0.25381263616557731</v>
      </c>
      <c r="M1398">
        <v>8</v>
      </c>
      <c r="N1398">
        <v>2.33</v>
      </c>
      <c r="O1398">
        <v>2</v>
      </c>
      <c r="P1398">
        <v>1.93</v>
      </c>
      <c r="Q1398">
        <v>1.53</v>
      </c>
      <c r="R1398" t="str" cm="1">
        <f t="array" ref="R13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398">
        <v>1</v>
      </c>
      <c r="T1398">
        <v>1</v>
      </c>
      <c r="U1398">
        <v>2</v>
      </c>
      <c r="V1398">
        <v>1</v>
      </c>
      <c r="W1398">
        <v>0</v>
      </c>
      <c r="X1398">
        <v>1</v>
      </c>
      <c r="Y1398">
        <v>65</v>
      </c>
      <c r="Z1398">
        <v>12</v>
      </c>
      <c r="AA1398">
        <v>8</v>
      </c>
      <c r="AB1398">
        <v>3</v>
      </c>
      <c r="AC1398">
        <v>1</v>
      </c>
      <c r="AD1398">
        <v>0</v>
      </c>
      <c r="AE1398">
        <v>3</v>
      </c>
      <c r="AF1398">
        <v>0</v>
      </c>
      <c r="AG1398">
        <v>0</v>
      </c>
      <c r="AH1398">
        <v>1</v>
      </c>
      <c r="AI1398">
        <v>0</v>
      </c>
      <c r="AJ1398">
        <v>3</v>
      </c>
      <c r="AK1398">
        <v>17</v>
      </c>
      <c r="AL1398">
        <v>13</v>
      </c>
      <c r="AM1398">
        <v>8</v>
      </c>
      <c r="AN1398">
        <v>7</v>
      </c>
      <c r="AO1398">
        <v>9</v>
      </c>
      <c r="AP1398">
        <v>6</v>
      </c>
      <c r="AQ1398">
        <v>16</v>
      </c>
      <c r="AR1398">
        <v>9</v>
      </c>
      <c r="AS1398">
        <v>52</v>
      </c>
      <c r="AT1398">
        <v>48</v>
      </c>
      <c r="AU1398">
        <v>2.15</v>
      </c>
      <c r="AV1398">
        <v>1.55</v>
      </c>
      <c r="AW1398">
        <v>4.17</v>
      </c>
      <c r="AX1398">
        <v>84</v>
      </c>
      <c r="AY1398">
        <v>100</v>
      </c>
      <c r="AZ1398">
        <v>84</v>
      </c>
      <c r="BA1398">
        <v>84</v>
      </c>
      <c r="BB1398">
        <v>33</v>
      </c>
      <c r="BC1398">
        <v>67</v>
      </c>
      <c r="BD1398">
        <v>100</v>
      </c>
      <c r="BE1398">
        <v>67</v>
      </c>
      <c r="BF1398">
        <v>84</v>
      </c>
      <c r="BG1398">
        <v>6</v>
      </c>
      <c r="BH1398">
        <v>3.67</v>
      </c>
      <c r="BI1398">
        <v>2</v>
      </c>
      <c r="BJ1398">
        <v>3.4</v>
      </c>
      <c r="BK1398">
        <v>3.6</v>
      </c>
      <c r="BL1398">
        <f>1/Table1[[#This Row],[odds_ft_home_team_win]]+1/Table1[[#This Row],[odds_ft_draw]]+1/Table1[[#This Row],[odds_ft_away_team_win]]-1</f>
        <v>7.1895424836601496E-2</v>
      </c>
      <c r="BM1398">
        <f>Table1[[#This Row],[Margin]]/3</f>
        <v>2.3965141612200497E-2</v>
      </c>
      <c r="BN1398">
        <v>1.27</v>
      </c>
      <c r="BO1398">
        <v>1.87</v>
      </c>
      <c r="BP1398">
        <v>3.2</v>
      </c>
      <c r="BQ1398">
        <v>6</v>
      </c>
      <c r="BR1398">
        <v>1.71</v>
      </c>
      <c r="BS1398">
        <v>2.0499999999999998</v>
      </c>
      <c r="BT1398" t="s">
        <v>3807</v>
      </c>
      <c r="BU1398">
        <f>VLOOKUP(Table1[[#This Row],[Reference]],metron,11,FALSE)</f>
        <v>1.510877192982456</v>
      </c>
      <c r="BV1398">
        <f>VLOOKUP(Table1[[#This Row],[Reference]],metron,12,FALSE)</f>
        <v>1.0163157894736841</v>
      </c>
    </row>
    <row r="1399" spans="1:74" hidden="1" x14ac:dyDescent="0.45">
      <c r="A1399" t="s">
        <v>5404</v>
      </c>
      <c r="B1399">
        <v>1567296000</v>
      </c>
      <c r="C1399" s="3" t="s">
        <v>3926</v>
      </c>
      <c r="D1399" t="s">
        <v>65</v>
      </c>
      <c r="E1399" t="s">
        <v>66</v>
      </c>
      <c r="F1399" t="s">
        <v>103</v>
      </c>
      <c r="G1399" t="s">
        <v>3792</v>
      </c>
      <c r="H1399" t="s">
        <v>3784</v>
      </c>
      <c r="I1399">
        <f>MROUND(Table1[[#This Row],[Prob_H]]*100,2)/100</f>
        <v>0.6</v>
      </c>
      <c r="J1399">
        <f>1/Table1[[#This Row],[odds_ft_home_team_win]]-Table1[[#This Row],[Margin/3]]</f>
        <v>0.59113006817250924</v>
      </c>
      <c r="K1399">
        <f>1/Table1[[#This Row],[odds_ft_draw]]-Table1[[#This Row],[Margin/3]]</f>
        <v>0.23700401229206741</v>
      </c>
      <c r="L1399">
        <f>1/Table1[[#This Row],[odds_ft_away_team_win]]-Table1[[#This Row],[Margin/3]]</f>
        <v>0.17186591953542335</v>
      </c>
      <c r="M1399">
        <v>8</v>
      </c>
      <c r="N1399">
        <v>1</v>
      </c>
      <c r="O1399">
        <v>1.5</v>
      </c>
      <c r="P1399">
        <v>1.64</v>
      </c>
      <c r="Q1399">
        <v>1.5</v>
      </c>
      <c r="R1399" t="str" cm="1">
        <f t="array" ref="R13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399">
        <v>0</v>
      </c>
      <c r="T1399">
        <v>2</v>
      </c>
      <c r="U1399">
        <v>2</v>
      </c>
      <c r="V1399">
        <v>0</v>
      </c>
      <c r="W1399">
        <v>0</v>
      </c>
      <c r="X1399">
        <v>0</v>
      </c>
      <c r="Z1399" t="s">
        <v>3918</v>
      </c>
      <c r="AA1399">
        <v>10</v>
      </c>
      <c r="AB1399">
        <v>5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12</v>
      </c>
      <c r="AL1399">
        <v>10</v>
      </c>
      <c r="AM1399">
        <v>3</v>
      </c>
      <c r="AN1399">
        <v>4</v>
      </c>
      <c r="AO1399">
        <v>9</v>
      </c>
      <c r="AP1399">
        <v>6</v>
      </c>
      <c r="AQ1399">
        <v>11</v>
      </c>
      <c r="AR1399">
        <v>8</v>
      </c>
      <c r="AS1399">
        <v>55</v>
      </c>
      <c r="AT1399">
        <v>45</v>
      </c>
      <c r="AU1399">
        <v>1.44</v>
      </c>
      <c r="AV1399">
        <v>1.23</v>
      </c>
      <c r="AW1399">
        <v>3.34</v>
      </c>
      <c r="AX1399">
        <v>75</v>
      </c>
      <c r="AY1399">
        <v>100</v>
      </c>
      <c r="AZ1399">
        <v>100</v>
      </c>
      <c r="BA1399">
        <v>34</v>
      </c>
      <c r="BB1399">
        <v>0</v>
      </c>
      <c r="BC1399">
        <v>59</v>
      </c>
      <c r="BD1399">
        <v>100</v>
      </c>
      <c r="BE1399">
        <v>75</v>
      </c>
      <c r="BF1399">
        <v>100</v>
      </c>
      <c r="BG1399">
        <v>10.5</v>
      </c>
      <c r="BH1399">
        <v>2.5</v>
      </c>
      <c r="BI1399">
        <v>1.62</v>
      </c>
      <c r="BJ1399">
        <v>3.8</v>
      </c>
      <c r="BK1399">
        <v>5.05</v>
      </c>
      <c r="BL1399">
        <f>1/Table1[[#This Row],[odds_ft_home_team_win]]+1/Table1[[#This Row],[odds_ft_draw]]+1/Table1[[#This Row],[odds_ft_away_team_win]]-1</f>
        <v>7.8461647334324036E-2</v>
      </c>
      <c r="BM1399">
        <f>Table1[[#This Row],[Margin]]/3</f>
        <v>2.6153882444774679E-2</v>
      </c>
      <c r="BN1399">
        <v>1.23</v>
      </c>
      <c r="BO1399">
        <v>1.74</v>
      </c>
      <c r="BP1399">
        <v>2.85</v>
      </c>
      <c r="BQ1399">
        <v>5.25</v>
      </c>
      <c r="BR1399">
        <v>1.71</v>
      </c>
      <c r="BS1399">
        <v>2</v>
      </c>
      <c r="BT1399" t="s">
        <v>3798</v>
      </c>
      <c r="BU1399">
        <f>VLOOKUP(Table1[[#This Row],[Reference]],metron,11,FALSE)</f>
        <v>1.841836734693878</v>
      </c>
      <c r="BV1399">
        <f>VLOOKUP(Table1[[#This Row],[Reference]],metron,12,FALSE)</f>
        <v>0.88917233560090703</v>
      </c>
    </row>
    <row r="1400" spans="1:74" x14ac:dyDescent="0.45">
      <c r="A1400" t="s">
        <v>5404</v>
      </c>
      <c r="B1400">
        <v>1567303500</v>
      </c>
      <c r="C1400" s="3" t="s">
        <v>3927</v>
      </c>
      <c r="D1400" t="s">
        <v>65</v>
      </c>
      <c r="E1400" t="s">
        <v>66</v>
      </c>
      <c r="F1400" t="s">
        <v>77</v>
      </c>
      <c r="G1400" t="s">
        <v>98</v>
      </c>
      <c r="H1400" t="s">
        <v>3903</v>
      </c>
      <c r="I1400">
        <f>MROUND(Table1[[#This Row],[Prob_H]]*100,2)/100</f>
        <v>0.57999999999999996</v>
      </c>
      <c r="J1400">
        <f>1/Table1[[#This Row],[odds_ft_home_team_win]]-Table1[[#This Row],[Margin/3]]</f>
        <v>0.57387066188641123</v>
      </c>
      <c r="K1400">
        <f>1/Table1[[#This Row],[odds_ft_draw]]-Table1[[#This Row],[Margin/3]]</f>
        <v>0.24904086941655637</v>
      </c>
      <c r="L1400">
        <f>1/Table1[[#This Row],[odds_ft_away_team_win]]-Table1[[#This Row],[Margin/3]]</f>
        <v>0.17708846869703238</v>
      </c>
      <c r="M1400">
        <v>8</v>
      </c>
      <c r="N1400">
        <v>1.67</v>
      </c>
      <c r="O1400">
        <v>0.33</v>
      </c>
      <c r="P1400">
        <v>2</v>
      </c>
      <c r="Q1400">
        <v>1.21</v>
      </c>
      <c r="R1400" t="str" cm="1">
        <f t="array" ref="R14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00">
        <v>1</v>
      </c>
      <c r="T1400">
        <v>1</v>
      </c>
      <c r="U1400">
        <v>2</v>
      </c>
      <c r="V1400">
        <v>2</v>
      </c>
      <c r="W1400">
        <v>1</v>
      </c>
      <c r="X1400">
        <v>1</v>
      </c>
      <c r="Y1400">
        <v>11</v>
      </c>
      <c r="Z1400">
        <v>42</v>
      </c>
      <c r="AA1400">
        <v>2</v>
      </c>
      <c r="AB1400">
        <v>6</v>
      </c>
      <c r="AC1400">
        <v>2</v>
      </c>
      <c r="AD1400">
        <v>0</v>
      </c>
      <c r="AE1400">
        <v>4</v>
      </c>
      <c r="AF1400">
        <v>0</v>
      </c>
      <c r="AG1400">
        <v>2</v>
      </c>
      <c r="AH1400">
        <v>0</v>
      </c>
      <c r="AI1400">
        <v>2</v>
      </c>
      <c r="AJ1400">
        <v>2</v>
      </c>
      <c r="AK1400">
        <v>10</v>
      </c>
      <c r="AL1400">
        <v>10</v>
      </c>
      <c r="AM1400">
        <v>2</v>
      </c>
      <c r="AN1400">
        <v>3</v>
      </c>
      <c r="AO1400">
        <v>8</v>
      </c>
      <c r="AP1400">
        <v>7</v>
      </c>
      <c r="AQ1400">
        <v>15</v>
      </c>
      <c r="AR1400">
        <v>13</v>
      </c>
      <c r="AS1400">
        <v>45</v>
      </c>
      <c r="AT1400">
        <v>55</v>
      </c>
      <c r="AU1400">
        <v>0.95</v>
      </c>
      <c r="AV1400">
        <v>1.1599999999999999</v>
      </c>
      <c r="AW1400">
        <v>3</v>
      </c>
      <c r="AX1400">
        <v>67</v>
      </c>
      <c r="AY1400">
        <v>100</v>
      </c>
      <c r="AZ1400">
        <v>34</v>
      </c>
      <c r="BA1400">
        <v>17</v>
      </c>
      <c r="BB1400">
        <v>17</v>
      </c>
      <c r="BC1400">
        <v>34</v>
      </c>
      <c r="BD1400">
        <v>50</v>
      </c>
      <c r="BE1400">
        <v>84</v>
      </c>
      <c r="BF1400">
        <v>84</v>
      </c>
      <c r="BG1400">
        <v>14</v>
      </c>
      <c r="BH1400">
        <v>4.67</v>
      </c>
      <c r="BI1400">
        <v>1.67</v>
      </c>
      <c r="BJ1400">
        <v>3.65</v>
      </c>
      <c r="BK1400">
        <v>4.95</v>
      </c>
      <c r="BL1400">
        <f>1/Table1[[#This Row],[odds_ft_home_team_win]]+1/Table1[[#This Row],[odds_ft_draw]]+1/Table1[[#This Row],[odds_ft_away_team_win]]-1</f>
        <v>7.4795199969508896E-2</v>
      </c>
      <c r="BM1400">
        <f>Table1[[#This Row],[Margin]]/3</f>
        <v>2.4931733323169631E-2</v>
      </c>
      <c r="BN1400">
        <v>1.32</v>
      </c>
      <c r="BO1400">
        <v>2</v>
      </c>
      <c r="BP1400">
        <v>3.6</v>
      </c>
      <c r="BQ1400">
        <v>6.95</v>
      </c>
      <c r="BR1400">
        <v>1.95</v>
      </c>
      <c r="BS1400">
        <v>1.8</v>
      </c>
      <c r="BT1400" t="s">
        <v>3802</v>
      </c>
      <c r="BU1400">
        <f>VLOOKUP(Table1[[#This Row],[Reference]],metron,11,FALSE)</f>
        <v>1.7619715019855171</v>
      </c>
      <c r="BV1400">
        <f>VLOOKUP(Table1[[#This Row],[Reference]],metron,12,FALSE)</f>
        <v>0.87432842793739785</v>
      </c>
    </row>
    <row r="1401" spans="1:74" x14ac:dyDescent="0.45">
      <c r="A1401" t="s">
        <v>5404</v>
      </c>
      <c r="B1401">
        <v>1567357200</v>
      </c>
      <c r="C1401" s="3" t="s">
        <v>3928</v>
      </c>
      <c r="D1401" t="s">
        <v>65</v>
      </c>
      <c r="E1401" t="s">
        <v>66</v>
      </c>
      <c r="F1401" t="s">
        <v>94</v>
      </c>
      <c r="G1401" t="s">
        <v>97</v>
      </c>
      <c r="H1401" t="s">
        <v>3822</v>
      </c>
      <c r="I1401">
        <f>MROUND(Table1[[#This Row],[Prob_H]]*100,2)/100</f>
        <v>0.48</v>
      </c>
      <c r="J1401">
        <f>1/Table1[[#This Row],[odds_ft_home_team_win]]-Table1[[#This Row],[Margin/3]]</f>
        <v>0.47603485838779952</v>
      </c>
      <c r="K1401">
        <f>1/Table1[[#This Row],[odds_ft_draw]]-Table1[[#This Row],[Margin/3]]</f>
        <v>0.27015250544662306</v>
      </c>
      <c r="L1401">
        <f>1/Table1[[#This Row],[odds_ft_away_team_win]]-Table1[[#This Row],[Margin/3]]</f>
        <v>0.25381263616557731</v>
      </c>
      <c r="M1401">
        <v>8</v>
      </c>
      <c r="N1401">
        <v>2</v>
      </c>
      <c r="O1401">
        <v>0.5</v>
      </c>
      <c r="P1401">
        <v>1.93</v>
      </c>
      <c r="Q1401">
        <v>0.86</v>
      </c>
      <c r="R1401" t="str" cm="1">
        <f t="array" ref="R14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01">
        <v>2</v>
      </c>
      <c r="T1401">
        <v>1</v>
      </c>
      <c r="U1401">
        <v>3</v>
      </c>
      <c r="V1401">
        <v>0</v>
      </c>
      <c r="W1401">
        <v>0</v>
      </c>
      <c r="X1401">
        <v>0</v>
      </c>
      <c r="Y1401" t="s">
        <v>3929</v>
      </c>
      <c r="Z1401" t="s">
        <v>184</v>
      </c>
      <c r="AA1401">
        <v>0</v>
      </c>
      <c r="AB1401">
        <v>2</v>
      </c>
      <c r="AC1401">
        <v>3</v>
      </c>
      <c r="AD1401">
        <v>0</v>
      </c>
      <c r="AE1401">
        <v>1</v>
      </c>
      <c r="AF1401">
        <v>0</v>
      </c>
      <c r="AG1401">
        <v>0</v>
      </c>
      <c r="AH1401">
        <v>3</v>
      </c>
      <c r="AI1401">
        <v>0</v>
      </c>
      <c r="AJ1401">
        <v>1</v>
      </c>
      <c r="AK1401">
        <v>14</v>
      </c>
      <c r="AL1401">
        <v>9</v>
      </c>
      <c r="AM1401">
        <v>6</v>
      </c>
      <c r="AN1401">
        <v>3</v>
      </c>
      <c r="AO1401">
        <v>8</v>
      </c>
      <c r="AP1401">
        <v>6</v>
      </c>
      <c r="AQ1401">
        <v>9</v>
      </c>
      <c r="AR1401">
        <v>14</v>
      </c>
      <c r="AS1401">
        <v>53</v>
      </c>
      <c r="AT1401">
        <v>47</v>
      </c>
      <c r="AU1401">
        <v>1.69</v>
      </c>
      <c r="AV1401">
        <v>1</v>
      </c>
      <c r="AW1401">
        <v>1.84</v>
      </c>
      <c r="AX1401">
        <v>25</v>
      </c>
      <c r="AY1401">
        <v>84</v>
      </c>
      <c r="AZ1401">
        <v>0</v>
      </c>
      <c r="BA1401">
        <v>0</v>
      </c>
      <c r="BB1401">
        <v>0</v>
      </c>
      <c r="BC1401">
        <v>13</v>
      </c>
      <c r="BD1401">
        <v>54</v>
      </c>
      <c r="BE1401">
        <v>29</v>
      </c>
      <c r="BF1401">
        <v>88</v>
      </c>
      <c r="BG1401">
        <v>9.5</v>
      </c>
      <c r="BH1401">
        <v>3.5</v>
      </c>
      <c r="BI1401">
        <v>2</v>
      </c>
      <c r="BJ1401">
        <v>3.4</v>
      </c>
      <c r="BK1401">
        <v>3.6</v>
      </c>
      <c r="BL1401">
        <f>1/Table1[[#This Row],[odds_ft_home_team_win]]+1/Table1[[#This Row],[odds_ft_draw]]+1/Table1[[#This Row],[odds_ft_away_team_win]]-1</f>
        <v>7.1895424836601496E-2</v>
      </c>
      <c r="BM1401">
        <f>Table1[[#This Row],[Margin]]/3</f>
        <v>2.3965141612200497E-2</v>
      </c>
      <c r="BN1401">
        <v>1.29</v>
      </c>
      <c r="BO1401">
        <v>1.95</v>
      </c>
      <c r="BP1401">
        <v>3.35</v>
      </c>
      <c r="BQ1401">
        <v>6.45</v>
      </c>
      <c r="BR1401">
        <v>1.77</v>
      </c>
      <c r="BS1401">
        <v>1.95</v>
      </c>
      <c r="BT1401" t="s">
        <v>3833</v>
      </c>
      <c r="BU1401">
        <f>VLOOKUP(Table1[[#This Row],[Reference]],metron,11,FALSE)</f>
        <v>1.510877192982456</v>
      </c>
      <c r="BV1401">
        <f>VLOOKUP(Table1[[#This Row],[Reference]],metron,12,FALSE)</f>
        <v>1.0163157894736841</v>
      </c>
    </row>
    <row r="1402" spans="1:74" x14ac:dyDescent="0.45">
      <c r="A1402" t="s">
        <v>5404</v>
      </c>
      <c r="B1402">
        <v>1567375200</v>
      </c>
      <c r="C1402" s="3" t="s">
        <v>3930</v>
      </c>
      <c r="D1402" t="s">
        <v>65</v>
      </c>
      <c r="E1402" t="s">
        <v>66</v>
      </c>
      <c r="F1402" t="s">
        <v>80</v>
      </c>
      <c r="G1402" t="s">
        <v>73</v>
      </c>
      <c r="H1402" t="s">
        <v>3811</v>
      </c>
      <c r="I1402">
        <f>MROUND(Table1[[#This Row],[Prob_H]]*100,2)/100</f>
        <v>0.56000000000000005</v>
      </c>
      <c r="J1402">
        <f>1/Table1[[#This Row],[odds_ft_home_team_win]]-Table1[[#This Row],[Margin/3]]</f>
        <v>0.55107682079812459</v>
      </c>
      <c r="K1402">
        <f>1/Table1[[#This Row],[odds_ft_draw]]-Table1[[#This Row],[Margin/3]]</f>
        <v>0.25033677985968966</v>
      </c>
      <c r="L1402">
        <f>1/Table1[[#This Row],[odds_ft_away_team_win]]-Table1[[#This Row],[Margin/3]]</f>
        <v>0.19858639934218589</v>
      </c>
      <c r="M1402">
        <v>8</v>
      </c>
      <c r="N1402">
        <v>2</v>
      </c>
      <c r="O1402">
        <v>0.5</v>
      </c>
      <c r="P1402">
        <v>1.5</v>
      </c>
      <c r="Q1402">
        <v>1.07</v>
      </c>
      <c r="R1402" t="str" cm="1">
        <f t="array" ref="R14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02">
        <v>1</v>
      </c>
      <c r="T1402">
        <v>1</v>
      </c>
      <c r="U1402">
        <v>2</v>
      </c>
      <c r="V1402">
        <v>1</v>
      </c>
      <c r="W1402">
        <v>1</v>
      </c>
      <c r="X1402">
        <v>0</v>
      </c>
      <c r="Y1402">
        <v>31</v>
      </c>
      <c r="Z1402">
        <v>90</v>
      </c>
      <c r="AA1402">
        <v>3</v>
      </c>
      <c r="AB1402">
        <v>2</v>
      </c>
      <c r="AC1402">
        <v>0</v>
      </c>
      <c r="AD1402">
        <v>0</v>
      </c>
      <c r="AE1402">
        <v>2</v>
      </c>
      <c r="AF1402">
        <v>0</v>
      </c>
      <c r="AG1402">
        <v>0</v>
      </c>
      <c r="AH1402">
        <v>0</v>
      </c>
      <c r="AI1402">
        <v>2</v>
      </c>
      <c r="AJ1402">
        <v>0</v>
      </c>
      <c r="AK1402">
        <v>10</v>
      </c>
      <c r="AL1402">
        <v>12</v>
      </c>
      <c r="AM1402">
        <v>3</v>
      </c>
      <c r="AN1402">
        <v>3</v>
      </c>
      <c r="AO1402">
        <v>7</v>
      </c>
      <c r="AP1402">
        <v>9</v>
      </c>
      <c r="AQ1402">
        <v>15</v>
      </c>
      <c r="AR1402">
        <v>12</v>
      </c>
      <c r="AS1402">
        <v>50</v>
      </c>
      <c r="AT1402">
        <v>50</v>
      </c>
      <c r="AU1402">
        <v>1.1499999999999999</v>
      </c>
      <c r="AV1402">
        <v>1.38</v>
      </c>
      <c r="AW1402">
        <v>3.42</v>
      </c>
      <c r="AX1402">
        <v>67</v>
      </c>
      <c r="AY1402">
        <v>100</v>
      </c>
      <c r="AZ1402">
        <v>75</v>
      </c>
      <c r="BA1402">
        <v>42</v>
      </c>
      <c r="BB1402">
        <v>25</v>
      </c>
      <c r="BC1402">
        <v>25</v>
      </c>
      <c r="BD1402">
        <v>75</v>
      </c>
      <c r="BE1402">
        <v>100</v>
      </c>
      <c r="BF1402">
        <v>100</v>
      </c>
      <c r="BG1402">
        <v>6.83</v>
      </c>
      <c r="BH1402">
        <v>5.5</v>
      </c>
      <c r="BI1402">
        <v>1.74</v>
      </c>
      <c r="BJ1402">
        <v>3.65</v>
      </c>
      <c r="BK1402">
        <v>4.5</v>
      </c>
      <c r="BL1402">
        <f>1/Table1[[#This Row],[odds_ft_home_team_win]]+1/Table1[[#This Row],[odds_ft_draw]]+1/Table1[[#This Row],[odds_ft_away_team_win]]-1</f>
        <v>7.0907468640108995E-2</v>
      </c>
      <c r="BM1402">
        <f>Table1[[#This Row],[Margin]]/3</f>
        <v>2.3635822880036333E-2</v>
      </c>
      <c r="BN1402">
        <v>1.24</v>
      </c>
      <c r="BO1402">
        <v>1.77</v>
      </c>
      <c r="BP1402">
        <v>2.9</v>
      </c>
      <c r="BQ1402">
        <v>5.45</v>
      </c>
      <c r="BR1402">
        <v>1.71</v>
      </c>
      <c r="BS1402">
        <v>2.0499999999999998</v>
      </c>
      <c r="BT1402" t="s">
        <v>3847</v>
      </c>
      <c r="BU1402">
        <f>VLOOKUP(Table1[[#This Row],[Reference]],metron,11,FALSE)</f>
        <v>1.7546812539448771</v>
      </c>
      <c r="BV1402">
        <f>VLOOKUP(Table1[[#This Row],[Reference]],metron,12,FALSE)</f>
        <v>0.93456764148958549</v>
      </c>
    </row>
    <row r="1403" spans="1:74" hidden="1" x14ac:dyDescent="0.45">
      <c r="A1403" t="s">
        <v>5410</v>
      </c>
      <c r="B1403">
        <v>1473552000</v>
      </c>
      <c r="C1403" s="3" t="s">
        <v>2315</v>
      </c>
      <c r="D1403" t="s">
        <v>65</v>
      </c>
      <c r="E1403" t="s">
        <v>66</v>
      </c>
      <c r="F1403" t="s">
        <v>78</v>
      </c>
      <c r="G1403" t="s">
        <v>68</v>
      </c>
      <c r="H1403" t="s">
        <v>66</v>
      </c>
      <c r="I1403" t="e">
        <f>MROUND(Table1[[#This Row],[Prob_H]]*100,2)/100</f>
        <v>#DIV/0!</v>
      </c>
      <c r="J1403" t="e">
        <f>1/Table1[[#This Row],[odds_ft_home_team_win]]-Table1[[#This Row],[Margin/3]]</f>
        <v>#DIV/0!</v>
      </c>
      <c r="K1403" t="e">
        <f>1/Table1[[#This Row],[odds_ft_draw]]-Table1[[#This Row],[Margin/3]]</f>
        <v>#DIV/0!</v>
      </c>
      <c r="L1403" t="e">
        <f>1/Table1[[#This Row],[odds_ft_away_team_win]]-Table1[[#This Row],[Margin/3]]</f>
        <v>#DIV/0!</v>
      </c>
      <c r="M1403">
        <v>8</v>
      </c>
      <c r="N1403">
        <v>2.33</v>
      </c>
      <c r="O1403">
        <v>1.67</v>
      </c>
      <c r="P1403">
        <v>1.39</v>
      </c>
      <c r="Q1403">
        <v>1.7</v>
      </c>
      <c r="R1403" t="str" cm="1">
        <f t="array" ref="R14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3">
        <v>0</v>
      </c>
      <c r="T1403">
        <v>2</v>
      </c>
      <c r="U1403">
        <v>2</v>
      </c>
      <c r="V1403">
        <v>2</v>
      </c>
      <c r="W1403">
        <v>0</v>
      </c>
      <c r="X1403">
        <v>2</v>
      </c>
      <c r="Z1403" t="s">
        <v>2316</v>
      </c>
      <c r="AA1403">
        <v>2</v>
      </c>
      <c r="AB1403">
        <v>8</v>
      </c>
      <c r="AC1403">
        <v>0</v>
      </c>
      <c r="AD1403">
        <v>1</v>
      </c>
      <c r="AE1403">
        <v>3</v>
      </c>
      <c r="AF1403">
        <v>0</v>
      </c>
      <c r="AG1403">
        <v>1</v>
      </c>
      <c r="AH1403">
        <v>0</v>
      </c>
      <c r="AI1403">
        <v>0</v>
      </c>
      <c r="AJ1403">
        <v>3</v>
      </c>
      <c r="AK1403">
        <v>10</v>
      </c>
      <c r="AL1403">
        <v>16</v>
      </c>
      <c r="AM1403">
        <v>3</v>
      </c>
      <c r="AN1403">
        <v>6</v>
      </c>
      <c r="AO1403">
        <v>7</v>
      </c>
      <c r="AP1403">
        <v>10</v>
      </c>
      <c r="AQ1403">
        <v>9</v>
      </c>
      <c r="AR1403">
        <v>7</v>
      </c>
      <c r="AS1403">
        <v>42</v>
      </c>
      <c r="AT1403">
        <v>58</v>
      </c>
      <c r="AU1403">
        <v>0</v>
      </c>
      <c r="AV1403">
        <v>0</v>
      </c>
      <c r="AW1403">
        <v>2.84</v>
      </c>
      <c r="AX1403">
        <v>50</v>
      </c>
      <c r="AY1403">
        <v>67</v>
      </c>
      <c r="AZ1403">
        <v>67</v>
      </c>
      <c r="BA1403">
        <v>50</v>
      </c>
      <c r="BB1403">
        <v>34</v>
      </c>
      <c r="BC1403">
        <v>34</v>
      </c>
      <c r="BD1403">
        <v>67</v>
      </c>
      <c r="BE1403">
        <v>67</v>
      </c>
      <c r="BF1403">
        <v>67</v>
      </c>
      <c r="BG1403">
        <v>13.17</v>
      </c>
      <c r="BH1403">
        <v>3.33</v>
      </c>
      <c r="BI1403">
        <v>0</v>
      </c>
      <c r="BJ1403">
        <v>0</v>
      </c>
      <c r="BK1403">
        <v>0</v>
      </c>
      <c r="BL1403" t="e">
        <f>1/Table1[[#This Row],[odds_ft_home_team_win]]+1/Table1[[#This Row],[odds_ft_draw]]+1/Table1[[#This Row],[odds_ft_away_team_win]]-1</f>
        <v>#DIV/0!</v>
      </c>
      <c r="BM1403" t="e">
        <f>Table1[[#This Row],[Margin]]/3</f>
        <v>#DIV/0!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 t="s">
        <v>106</v>
      </c>
      <c r="BU1403" t="e">
        <f>VLOOKUP(Table1[[#This Row],[Reference]],metron,11,FALSE)</f>
        <v>#DIV/0!</v>
      </c>
      <c r="BV1403" t="e">
        <f>VLOOKUP(Table1[[#This Row],[Reference]],metron,12,FALSE)</f>
        <v>#DIV/0!</v>
      </c>
    </row>
    <row r="1404" spans="1:74" x14ac:dyDescent="0.45">
      <c r="A1404" t="s">
        <v>5404</v>
      </c>
      <c r="B1404">
        <v>1567382400</v>
      </c>
      <c r="C1404" s="3" t="s">
        <v>3931</v>
      </c>
      <c r="D1404" t="s">
        <v>65</v>
      </c>
      <c r="E1404" t="s">
        <v>66</v>
      </c>
      <c r="F1404" t="s">
        <v>3788</v>
      </c>
      <c r="G1404" t="s">
        <v>85</v>
      </c>
      <c r="H1404" t="s">
        <v>3789</v>
      </c>
      <c r="I1404">
        <f>MROUND(Table1[[#This Row],[Prob_H]]*100,2)/100</f>
        <v>0.18</v>
      </c>
      <c r="J1404">
        <f>1/Table1[[#This Row],[odds_ft_home_team_win]]-Table1[[#This Row],[Margin/3]]</f>
        <v>0.17683541529695376</v>
      </c>
      <c r="K1404">
        <f>1/Table1[[#This Row],[odds_ft_draw]]-Table1[[#This Row],[Margin/3]]</f>
        <v>0.25461319307473157</v>
      </c>
      <c r="L1404">
        <f>1/Table1[[#This Row],[odds_ft_away_team_win]]-Table1[[#This Row],[Margin/3]]</f>
        <v>0.5685513916283147</v>
      </c>
      <c r="M1404">
        <v>8</v>
      </c>
      <c r="N1404">
        <v>1.5</v>
      </c>
      <c r="O1404">
        <v>0.75</v>
      </c>
      <c r="P1404">
        <v>1.43</v>
      </c>
      <c r="Q1404">
        <v>0.94</v>
      </c>
      <c r="R1404" t="str" cm="1">
        <f t="array" ref="R14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0</v>
      </c>
      <c r="Y1404">
        <v>41</v>
      </c>
      <c r="AA1404">
        <v>9</v>
      </c>
      <c r="AB1404">
        <v>5</v>
      </c>
      <c r="AC1404">
        <v>2</v>
      </c>
      <c r="AD1404">
        <v>0</v>
      </c>
      <c r="AE1404">
        <v>3</v>
      </c>
      <c r="AF1404">
        <v>0</v>
      </c>
      <c r="AG1404">
        <v>0</v>
      </c>
      <c r="AH1404">
        <v>2</v>
      </c>
      <c r="AI1404">
        <v>0</v>
      </c>
      <c r="AJ1404">
        <v>3</v>
      </c>
      <c r="AK1404">
        <v>15</v>
      </c>
      <c r="AL1404">
        <v>12</v>
      </c>
      <c r="AM1404">
        <v>5</v>
      </c>
      <c r="AN1404">
        <v>2</v>
      </c>
      <c r="AO1404">
        <v>10</v>
      </c>
      <c r="AP1404">
        <v>10</v>
      </c>
      <c r="AQ1404">
        <v>9</v>
      </c>
      <c r="AR1404">
        <v>15</v>
      </c>
      <c r="AS1404">
        <v>46</v>
      </c>
      <c r="AT1404">
        <v>54</v>
      </c>
      <c r="AU1404">
        <v>1.67</v>
      </c>
      <c r="AV1404">
        <v>1.1000000000000001</v>
      </c>
      <c r="AW1404">
        <v>2.38</v>
      </c>
      <c r="AX1404">
        <v>25</v>
      </c>
      <c r="AY1404">
        <v>75</v>
      </c>
      <c r="AZ1404">
        <v>25</v>
      </c>
      <c r="BA1404">
        <v>13</v>
      </c>
      <c r="BB1404">
        <v>13</v>
      </c>
      <c r="BC1404">
        <v>25</v>
      </c>
      <c r="BD1404">
        <v>63</v>
      </c>
      <c r="BE1404">
        <v>38</v>
      </c>
      <c r="BF1404">
        <v>88</v>
      </c>
      <c r="BG1404">
        <v>7.5</v>
      </c>
      <c r="BH1404">
        <v>5.75</v>
      </c>
      <c r="BI1404">
        <v>5</v>
      </c>
      <c r="BJ1404">
        <v>3.6</v>
      </c>
      <c r="BK1404">
        <v>1.69</v>
      </c>
      <c r="BL1404">
        <f>1/Table1[[#This Row],[odds_ft_home_team_win]]+1/Table1[[#This Row],[odds_ft_draw]]+1/Table1[[#This Row],[odds_ft_away_team_win]]-1</f>
        <v>6.9493754109138717E-2</v>
      </c>
      <c r="BM1404">
        <f>Table1[[#This Row],[Margin]]/3</f>
        <v>2.3164584703046238E-2</v>
      </c>
      <c r="BN1404">
        <v>1.32</v>
      </c>
      <c r="BO1404">
        <v>2</v>
      </c>
      <c r="BP1404">
        <v>3.55</v>
      </c>
      <c r="BQ1404">
        <v>6.9</v>
      </c>
      <c r="BR1404">
        <v>1.95</v>
      </c>
      <c r="BS1404">
        <v>1.8</v>
      </c>
      <c r="BT1404" t="s">
        <v>3860</v>
      </c>
      <c r="BU1404">
        <f>VLOOKUP(Table1[[#This Row],[Reference]],metron,11,FALSE)</f>
        <v>1.007479431563201</v>
      </c>
      <c r="BV1404">
        <f>VLOOKUP(Table1[[#This Row],[Reference]],metron,12,FALSE)</f>
        <v>1.724008975317876</v>
      </c>
    </row>
    <row r="1405" spans="1:74" hidden="1" x14ac:dyDescent="0.45">
      <c r="A1405" t="s">
        <v>5403</v>
      </c>
      <c r="B1405">
        <v>1582938000</v>
      </c>
      <c r="C1405" s="3" t="s">
        <v>4228</v>
      </c>
      <c r="D1405" t="s">
        <v>65</v>
      </c>
      <c r="E1405" t="s">
        <v>66</v>
      </c>
      <c r="F1405" t="s">
        <v>3792</v>
      </c>
      <c r="G1405" t="s">
        <v>3788</v>
      </c>
      <c r="H1405" t="s">
        <v>3793</v>
      </c>
      <c r="I1405">
        <f>MROUND(Table1[[#This Row],[Prob_H]]*100,2)/100</f>
        <v>0.52</v>
      </c>
      <c r="J1405">
        <f>1/Table1[[#This Row],[odds_ft_home_team_win]]-Table1[[#This Row],[Margin/3]]</f>
        <v>0.52990691225985342</v>
      </c>
      <c r="K1405">
        <f>1/Table1[[#This Row],[odds_ft_draw]]-Table1[[#This Row],[Margin/3]]</f>
        <v>0.26846900376312138</v>
      </c>
      <c r="L1405">
        <f>1/Table1[[#This Row],[odds_ft_away_team_win]]-Table1[[#This Row],[Margin/3]]</f>
        <v>0.20162408397702511</v>
      </c>
      <c r="M1405">
        <v>8</v>
      </c>
      <c r="N1405">
        <v>1</v>
      </c>
      <c r="O1405">
        <v>0.75</v>
      </c>
      <c r="P1405">
        <v>0.86</v>
      </c>
      <c r="Q1405">
        <v>0.86</v>
      </c>
      <c r="R1405" t="str" cm="1">
        <f t="array" ref="R14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5">
        <v>0</v>
      </c>
      <c r="T1405">
        <v>3</v>
      </c>
      <c r="U1405">
        <v>3</v>
      </c>
      <c r="V1405">
        <v>3</v>
      </c>
      <c r="W1405">
        <v>0</v>
      </c>
      <c r="X1405">
        <v>3</v>
      </c>
      <c r="Z1405" t="s">
        <v>4229</v>
      </c>
      <c r="AA1405">
        <v>5</v>
      </c>
      <c r="AB1405">
        <v>3</v>
      </c>
      <c r="AC1405">
        <v>2</v>
      </c>
      <c r="AD1405">
        <v>1</v>
      </c>
      <c r="AE1405">
        <v>3</v>
      </c>
      <c r="AF1405">
        <v>1</v>
      </c>
      <c r="AG1405">
        <v>1</v>
      </c>
      <c r="AH1405">
        <v>2</v>
      </c>
      <c r="AI1405">
        <v>1</v>
      </c>
      <c r="AJ1405">
        <v>3</v>
      </c>
      <c r="AK1405">
        <v>18</v>
      </c>
      <c r="AL1405">
        <v>8</v>
      </c>
      <c r="AM1405">
        <v>3</v>
      </c>
      <c r="AN1405">
        <v>5</v>
      </c>
      <c r="AO1405">
        <v>15</v>
      </c>
      <c r="AP1405">
        <v>3</v>
      </c>
      <c r="AQ1405">
        <v>15</v>
      </c>
      <c r="AR1405">
        <v>17</v>
      </c>
      <c r="AS1405">
        <v>66</v>
      </c>
      <c r="AT1405">
        <v>34</v>
      </c>
      <c r="AU1405">
        <v>1.71</v>
      </c>
      <c r="AV1405">
        <v>1</v>
      </c>
      <c r="AW1405">
        <v>2.67</v>
      </c>
      <c r="AX1405">
        <v>54</v>
      </c>
      <c r="AY1405">
        <v>79</v>
      </c>
      <c r="AZ1405">
        <v>42</v>
      </c>
      <c r="BA1405">
        <v>29</v>
      </c>
      <c r="BB1405">
        <v>13</v>
      </c>
      <c r="BC1405">
        <v>33</v>
      </c>
      <c r="BD1405">
        <v>63</v>
      </c>
      <c r="BE1405">
        <v>50</v>
      </c>
      <c r="BF1405">
        <v>79</v>
      </c>
      <c r="BG1405">
        <v>8.91</v>
      </c>
      <c r="BH1405">
        <v>4.92</v>
      </c>
      <c r="BI1405">
        <v>1.8</v>
      </c>
      <c r="BJ1405">
        <v>3.4</v>
      </c>
      <c r="BK1405">
        <v>4.4000000000000004</v>
      </c>
      <c r="BL1405">
        <f>1/Table1[[#This Row],[odds_ft_home_team_win]]+1/Table1[[#This Row],[odds_ft_draw]]+1/Table1[[#This Row],[odds_ft_away_team_win]]-1</f>
        <v>7.6945929887106468E-2</v>
      </c>
      <c r="BM1405">
        <f>Table1[[#This Row],[Margin]]/3</f>
        <v>2.5648643295702156E-2</v>
      </c>
      <c r="BN1405">
        <v>1.41</v>
      </c>
      <c r="BO1405">
        <v>2.25</v>
      </c>
      <c r="BP1405">
        <v>4.25</v>
      </c>
      <c r="BQ1405">
        <v>8.25</v>
      </c>
      <c r="BR1405">
        <v>2.0499999999999998</v>
      </c>
      <c r="BS1405">
        <v>1.69</v>
      </c>
      <c r="BT1405" t="s">
        <v>3795</v>
      </c>
      <c r="BU1405">
        <f>VLOOKUP(Table1[[#This Row],[Reference]],metron,11,FALSE)</f>
        <v>1.625948039373891</v>
      </c>
      <c r="BV1405">
        <f>VLOOKUP(Table1[[#This Row],[Reference]],metron,12,FALSE)</f>
        <v>0.97079231886396644</v>
      </c>
    </row>
    <row r="1406" spans="1:74" hidden="1" x14ac:dyDescent="0.45">
      <c r="A1406" t="s">
        <v>5403</v>
      </c>
      <c r="B1406">
        <v>1582938000</v>
      </c>
      <c r="C1406" s="3" t="s">
        <v>4228</v>
      </c>
      <c r="D1406" t="s">
        <v>65</v>
      </c>
      <c r="E1406" t="s">
        <v>66</v>
      </c>
      <c r="F1406" t="s">
        <v>97</v>
      </c>
      <c r="G1406" t="s">
        <v>85</v>
      </c>
      <c r="H1406" t="s">
        <v>3800</v>
      </c>
      <c r="I1406">
        <f>MROUND(Table1[[#This Row],[Prob_H]]*100,2)/100</f>
        <v>0.3</v>
      </c>
      <c r="J1406">
        <f>1/Table1[[#This Row],[odds_ft_home_team_win]]-Table1[[#This Row],[Margin/3]]</f>
        <v>0.30163571337799328</v>
      </c>
      <c r="K1406">
        <f>1/Table1[[#This Row],[odds_ft_draw]]-Table1[[#This Row],[Margin/3]]</f>
        <v>0.25948114663326255</v>
      </c>
      <c r="L1406">
        <f>1/Table1[[#This Row],[odds_ft_away_team_win]]-Table1[[#This Row],[Margin/3]]</f>
        <v>0.43888313998874429</v>
      </c>
      <c r="M1406">
        <v>8</v>
      </c>
      <c r="N1406">
        <v>1</v>
      </c>
      <c r="O1406">
        <v>1</v>
      </c>
      <c r="P1406">
        <v>1.07</v>
      </c>
      <c r="Q1406">
        <v>0.94</v>
      </c>
      <c r="R1406" t="str" cm="1">
        <f t="array" ref="R14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06">
        <v>2</v>
      </c>
      <c r="T1406">
        <v>0</v>
      </c>
      <c r="U1406">
        <v>2</v>
      </c>
      <c r="V1406">
        <v>0</v>
      </c>
      <c r="W1406">
        <v>0</v>
      </c>
      <c r="X1406">
        <v>0</v>
      </c>
      <c r="Y1406" t="s">
        <v>4230</v>
      </c>
      <c r="AA1406">
        <v>2</v>
      </c>
      <c r="AB1406">
        <v>6</v>
      </c>
      <c r="AC1406">
        <v>1</v>
      </c>
      <c r="AD1406">
        <v>0</v>
      </c>
      <c r="AE1406">
        <v>3</v>
      </c>
      <c r="AF1406">
        <v>0</v>
      </c>
      <c r="AG1406">
        <v>1</v>
      </c>
      <c r="AH1406">
        <v>0</v>
      </c>
      <c r="AI1406">
        <v>0</v>
      </c>
      <c r="AJ1406">
        <v>3</v>
      </c>
      <c r="AK1406">
        <v>6</v>
      </c>
      <c r="AL1406">
        <v>25</v>
      </c>
      <c r="AM1406">
        <v>4</v>
      </c>
      <c r="AN1406">
        <v>6</v>
      </c>
      <c r="AO1406">
        <v>2</v>
      </c>
      <c r="AP1406">
        <v>19</v>
      </c>
      <c r="AQ1406">
        <v>11</v>
      </c>
      <c r="AR1406">
        <v>16</v>
      </c>
      <c r="AS1406">
        <v>42</v>
      </c>
      <c r="AT1406">
        <v>58</v>
      </c>
      <c r="AU1406">
        <v>0.97</v>
      </c>
      <c r="AV1406">
        <v>2.3199999999999998</v>
      </c>
      <c r="AW1406">
        <v>2.99</v>
      </c>
      <c r="AX1406">
        <v>59</v>
      </c>
      <c r="AY1406">
        <v>80</v>
      </c>
      <c r="AZ1406">
        <v>52</v>
      </c>
      <c r="BA1406">
        <v>42</v>
      </c>
      <c r="BB1406">
        <v>19</v>
      </c>
      <c r="BC1406">
        <v>45</v>
      </c>
      <c r="BD1406">
        <v>66</v>
      </c>
      <c r="BE1406">
        <v>54</v>
      </c>
      <c r="BF1406">
        <v>86</v>
      </c>
      <c r="BG1406">
        <v>10.5</v>
      </c>
      <c r="BH1406">
        <v>6.1</v>
      </c>
      <c r="BI1406">
        <v>3.05</v>
      </c>
      <c r="BJ1406">
        <v>3.5</v>
      </c>
      <c r="BK1406">
        <v>2.15</v>
      </c>
      <c r="BL1406">
        <f>1/Table1[[#This Row],[odds_ft_home_team_win]]+1/Table1[[#This Row],[odds_ft_draw]]+1/Table1[[#This Row],[odds_ft_away_team_win]]-1</f>
        <v>7.8699417243069503E-2</v>
      </c>
      <c r="BM1406">
        <f>Table1[[#This Row],[Margin]]/3</f>
        <v>2.6233139081023166E-2</v>
      </c>
      <c r="BN1406">
        <v>1.19</v>
      </c>
      <c r="BO1406">
        <v>1.62</v>
      </c>
      <c r="BP1406">
        <v>2.6</v>
      </c>
      <c r="BQ1406">
        <v>4.5999999999999996</v>
      </c>
      <c r="BR1406">
        <v>1.54</v>
      </c>
      <c r="BS1406">
        <v>2.35</v>
      </c>
      <c r="BT1406" t="s">
        <v>3813</v>
      </c>
      <c r="BU1406">
        <f>VLOOKUP(Table1[[#This Row],[Reference]],metron,11,FALSE)</f>
        <v>1.1805091283106199</v>
      </c>
      <c r="BV1406">
        <f>VLOOKUP(Table1[[#This Row],[Reference]],metron,12,FALSE)</f>
        <v>1.3921316533813319</v>
      </c>
    </row>
    <row r="1407" spans="1:74" x14ac:dyDescent="0.45">
      <c r="A1407" t="s">
        <v>5403</v>
      </c>
      <c r="B1407">
        <v>1582945200</v>
      </c>
      <c r="C1407" s="3" t="s">
        <v>4231</v>
      </c>
      <c r="D1407" t="s">
        <v>65</v>
      </c>
      <c r="E1407" t="s">
        <v>66</v>
      </c>
      <c r="F1407" t="s">
        <v>78</v>
      </c>
      <c r="G1407" t="s">
        <v>77</v>
      </c>
      <c r="H1407" t="s">
        <v>3889</v>
      </c>
      <c r="I1407">
        <f>MROUND(Table1[[#This Row],[Prob_H]]*100,2)/100</f>
        <v>0.4</v>
      </c>
      <c r="J1407">
        <f>1/Table1[[#This Row],[odds_ft_home_team_win]]-Table1[[#This Row],[Margin/3]]</f>
        <v>0.4095131921218878</v>
      </c>
      <c r="K1407">
        <f>1/Table1[[#This Row],[odds_ft_draw]]-Table1[[#This Row],[Margin/3]]</f>
        <v>0.2824228911185433</v>
      </c>
      <c r="L1407">
        <f>1/Table1[[#This Row],[odds_ft_away_team_win]]-Table1[[#This Row],[Margin/3]]</f>
        <v>0.3080639167595689</v>
      </c>
      <c r="M1407">
        <v>8</v>
      </c>
      <c r="N1407">
        <v>1.5</v>
      </c>
      <c r="O1407">
        <v>0.92</v>
      </c>
      <c r="P1407">
        <v>1.5</v>
      </c>
      <c r="Q1407">
        <v>1.21</v>
      </c>
      <c r="R1407" t="str" cm="1">
        <f t="array" ref="R14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7">
        <v>2</v>
      </c>
      <c r="T1407">
        <v>4</v>
      </c>
      <c r="U1407">
        <v>6</v>
      </c>
      <c r="V1407">
        <v>2</v>
      </c>
      <c r="W1407">
        <v>0</v>
      </c>
      <c r="X1407">
        <v>2</v>
      </c>
      <c r="Y1407" t="s">
        <v>2673</v>
      </c>
      <c r="Z1407" t="s">
        <v>4232</v>
      </c>
      <c r="AA1407">
        <v>4</v>
      </c>
      <c r="AB1407">
        <v>3</v>
      </c>
      <c r="AC1407">
        <v>3</v>
      </c>
      <c r="AD1407">
        <v>1</v>
      </c>
      <c r="AE1407">
        <v>1</v>
      </c>
      <c r="AF1407">
        <v>0</v>
      </c>
      <c r="AG1407">
        <v>1</v>
      </c>
      <c r="AH1407">
        <v>3</v>
      </c>
      <c r="AI1407">
        <v>0</v>
      </c>
      <c r="AJ1407">
        <v>1</v>
      </c>
      <c r="AK1407">
        <v>23</v>
      </c>
      <c r="AL1407">
        <v>17</v>
      </c>
      <c r="AM1407">
        <v>3</v>
      </c>
      <c r="AN1407">
        <v>9</v>
      </c>
      <c r="AO1407">
        <v>20</v>
      </c>
      <c r="AP1407">
        <v>8</v>
      </c>
      <c r="AQ1407">
        <v>11</v>
      </c>
      <c r="AR1407">
        <v>9</v>
      </c>
      <c r="AS1407">
        <v>64</v>
      </c>
      <c r="AT1407">
        <v>36</v>
      </c>
      <c r="AU1407">
        <v>2.13</v>
      </c>
      <c r="AV1407">
        <v>1.96</v>
      </c>
      <c r="AW1407">
        <v>2.88</v>
      </c>
      <c r="AX1407">
        <v>59</v>
      </c>
      <c r="AY1407">
        <v>74</v>
      </c>
      <c r="AZ1407">
        <v>51</v>
      </c>
      <c r="BA1407">
        <v>35</v>
      </c>
      <c r="BB1407">
        <v>23</v>
      </c>
      <c r="BC1407">
        <v>43</v>
      </c>
      <c r="BD1407">
        <v>77</v>
      </c>
      <c r="BE1407">
        <v>44</v>
      </c>
      <c r="BF1407">
        <v>81</v>
      </c>
      <c r="BG1407">
        <v>8.42</v>
      </c>
      <c r="BH1407">
        <v>5.46</v>
      </c>
      <c r="BI1407">
        <v>2.2999999999999998</v>
      </c>
      <c r="BJ1407">
        <v>3.25</v>
      </c>
      <c r="BK1407">
        <v>3</v>
      </c>
      <c r="BL1407">
        <f>1/Table1[[#This Row],[odds_ft_home_team_win]]+1/Table1[[#This Row],[odds_ft_draw]]+1/Table1[[#This Row],[odds_ft_away_team_win]]-1</f>
        <v>7.5808249721293297E-2</v>
      </c>
      <c r="BM1407">
        <f>Table1[[#This Row],[Margin]]/3</f>
        <v>2.5269416573764431E-2</v>
      </c>
      <c r="BN1407">
        <v>1.26</v>
      </c>
      <c r="BO1407">
        <v>1.83</v>
      </c>
      <c r="BP1407">
        <v>3.15</v>
      </c>
      <c r="BQ1407">
        <v>5.9</v>
      </c>
      <c r="BR1407">
        <v>1.67</v>
      </c>
      <c r="BS1407">
        <v>2.1</v>
      </c>
      <c r="BT1407" t="s">
        <v>3820</v>
      </c>
      <c r="BU1407">
        <f>VLOOKUP(Table1[[#This Row],[Reference]],metron,11,FALSE)</f>
        <v>1.344038264434575</v>
      </c>
      <c r="BV1407">
        <f>VLOOKUP(Table1[[#This Row],[Reference]],metron,12,FALSE)</f>
        <v>1.1515772691037469</v>
      </c>
    </row>
    <row r="1408" spans="1:74" hidden="1" x14ac:dyDescent="0.45">
      <c r="A1408" t="s">
        <v>5403</v>
      </c>
      <c r="B1408">
        <v>1582945800</v>
      </c>
      <c r="C1408" s="3" t="s">
        <v>4233</v>
      </c>
      <c r="D1408" t="s">
        <v>65</v>
      </c>
      <c r="E1408" t="s">
        <v>66</v>
      </c>
      <c r="F1408" t="s">
        <v>72</v>
      </c>
      <c r="G1408" t="s">
        <v>73</v>
      </c>
      <c r="H1408" t="s">
        <v>3831</v>
      </c>
      <c r="I1408">
        <f>MROUND(Table1[[#This Row],[Prob_H]]*100,2)/100</f>
        <v>0.56000000000000005</v>
      </c>
      <c r="J1408">
        <f>1/Table1[[#This Row],[odds_ft_home_team_win]]-Table1[[#This Row],[Margin/3]]</f>
        <v>0.55993157496916901</v>
      </c>
      <c r="K1408">
        <f>1/Table1[[#This Row],[odds_ft_draw]]-Table1[[#This Row],[Margin/3]]</f>
        <v>0.26085053904602779</v>
      </c>
      <c r="L1408">
        <f>1/Table1[[#This Row],[odds_ft_away_team_win]]-Table1[[#This Row],[Margin/3]]</f>
        <v>0.17921788598480332</v>
      </c>
      <c r="M1408">
        <v>8</v>
      </c>
      <c r="N1408">
        <v>1.54</v>
      </c>
      <c r="O1408">
        <v>0.75</v>
      </c>
      <c r="P1408">
        <v>1.53</v>
      </c>
      <c r="Q1408">
        <v>1.07</v>
      </c>
      <c r="R1408" t="str" cm="1">
        <f t="array" ref="R14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v>0</v>
      </c>
      <c r="Z1408">
        <v>57</v>
      </c>
      <c r="AA1408">
        <v>12</v>
      </c>
      <c r="AB1408">
        <v>2</v>
      </c>
      <c r="AC1408">
        <v>1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1</v>
      </c>
      <c r="AJ1408">
        <v>0</v>
      </c>
      <c r="AK1408">
        <v>14</v>
      </c>
      <c r="AL1408">
        <v>5</v>
      </c>
      <c r="AM1408">
        <v>4</v>
      </c>
      <c r="AN1408">
        <v>3</v>
      </c>
      <c r="AO1408">
        <v>10</v>
      </c>
      <c r="AP1408">
        <v>2</v>
      </c>
      <c r="AQ1408">
        <v>13</v>
      </c>
      <c r="AR1408">
        <v>11</v>
      </c>
      <c r="AS1408">
        <v>70</v>
      </c>
      <c r="AT1408">
        <v>30</v>
      </c>
      <c r="AU1408">
        <v>1.8</v>
      </c>
      <c r="AV1408">
        <v>0.7</v>
      </c>
      <c r="AW1408">
        <v>2.52</v>
      </c>
      <c r="AX1408">
        <v>56</v>
      </c>
      <c r="AY1408">
        <v>72</v>
      </c>
      <c r="AZ1408">
        <v>36</v>
      </c>
      <c r="BA1408">
        <v>28</v>
      </c>
      <c r="BB1408">
        <v>20</v>
      </c>
      <c r="BC1408">
        <v>24</v>
      </c>
      <c r="BD1408">
        <v>68</v>
      </c>
      <c r="BE1408">
        <v>56</v>
      </c>
      <c r="BF1408">
        <v>80</v>
      </c>
      <c r="BG1408">
        <v>7.92</v>
      </c>
      <c r="BH1408">
        <v>5.87</v>
      </c>
      <c r="BI1408">
        <v>1.71</v>
      </c>
      <c r="BJ1408">
        <v>3.5</v>
      </c>
      <c r="BK1408">
        <v>4.9000000000000004</v>
      </c>
      <c r="BL1408">
        <f>1/Table1[[#This Row],[odds_ft_home_team_win]]+1/Table1[[#This Row],[odds_ft_draw]]+1/Table1[[#This Row],[odds_ft_away_team_win]]-1</f>
        <v>7.4591240004773685E-2</v>
      </c>
      <c r="BM1408">
        <f>Table1[[#This Row],[Margin]]/3</f>
        <v>2.4863746668257896E-2</v>
      </c>
      <c r="BN1408">
        <v>1.35</v>
      </c>
      <c r="BO1408">
        <v>2.1</v>
      </c>
      <c r="BP1408">
        <v>3.8</v>
      </c>
      <c r="BQ1408">
        <v>7.25</v>
      </c>
      <c r="BR1408">
        <v>2</v>
      </c>
      <c r="BS1408">
        <v>1.74</v>
      </c>
      <c r="BT1408" t="s">
        <v>3829</v>
      </c>
      <c r="BU1408">
        <f>VLOOKUP(Table1[[#This Row],[Reference]],metron,11,FALSE)</f>
        <v>1.7546812539448771</v>
      </c>
      <c r="BV1408">
        <f>VLOOKUP(Table1[[#This Row],[Reference]],metron,12,FALSE)</f>
        <v>0.93456764148958549</v>
      </c>
    </row>
    <row r="1409" spans="1:74" x14ac:dyDescent="0.45">
      <c r="A1409" t="s">
        <v>5403</v>
      </c>
      <c r="B1409">
        <v>1583017200</v>
      </c>
      <c r="C1409" s="3" t="s">
        <v>4234</v>
      </c>
      <c r="D1409" t="s">
        <v>65</v>
      </c>
      <c r="E1409" t="s">
        <v>66</v>
      </c>
      <c r="F1409" t="s">
        <v>103</v>
      </c>
      <c r="G1409" t="s">
        <v>80</v>
      </c>
      <c r="H1409" t="s">
        <v>3784</v>
      </c>
      <c r="I1409">
        <f>MROUND(Table1[[#This Row],[Prob_H]]*100,2)/100</f>
        <v>0.5</v>
      </c>
      <c r="J1409">
        <f>1/Table1[[#This Row],[odds_ft_home_team_win]]-Table1[[#This Row],[Margin/3]]</f>
        <v>0.50883302905058214</v>
      </c>
      <c r="K1409">
        <f>1/Table1[[#This Row],[odds_ft_draw]]-Table1[[#This Row],[Margin/3]]</f>
        <v>0.26392874322558035</v>
      </c>
      <c r="L1409">
        <f>1/Table1[[#This Row],[odds_ft_away_team_win]]-Table1[[#This Row],[Margin/3]]</f>
        <v>0.22723822772383748</v>
      </c>
      <c r="M1409">
        <v>8</v>
      </c>
      <c r="N1409">
        <v>1.58</v>
      </c>
      <c r="O1409">
        <v>1.64</v>
      </c>
      <c r="P1409">
        <v>1.64</v>
      </c>
      <c r="Q1409">
        <v>1.5</v>
      </c>
      <c r="R1409" t="str" cm="1">
        <f t="array" ref="R14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09">
        <v>1</v>
      </c>
      <c r="T1409">
        <v>1</v>
      </c>
      <c r="U1409">
        <v>2</v>
      </c>
      <c r="V1409">
        <v>1</v>
      </c>
      <c r="W1409">
        <v>1</v>
      </c>
      <c r="X1409">
        <v>0</v>
      </c>
      <c r="Y1409">
        <v>34</v>
      </c>
      <c r="Z1409" t="s">
        <v>169</v>
      </c>
      <c r="AA1409">
        <v>7</v>
      </c>
      <c r="AB1409">
        <v>8</v>
      </c>
      <c r="AC1409">
        <v>2</v>
      </c>
      <c r="AD1409">
        <v>0</v>
      </c>
      <c r="AE1409">
        <v>1</v>
      </c>
      <c r="AF1409">
        <v>0</v>
      </c>
      <c r="AG1409">
        <v>2</v>
      </c>
      <c r="AH1409">
        <v>0</v>
      </c>
      <c r="AI1409">
        <v>0</v>
      </c>
      <c r="AJ1409">
        <v>1</v>
      </c>
      <c r="AK1409">
        <v>19</v>
      </c>
      <c r="AL1409">
        <v>13</v>
      </c>
      <c r="AM1409">
        <v>5</v>
      </c>
      <c r="AN1409">
        <v>6</v>
      </c>
      <c r="AO1409">
        <v>14</v>
      </c>
      <c r="AP1409">
        <v>7</v>
      </c>
      <c r="AQ1409">
        <v>15</v>
      </c>
      <c r="AR1409">
        <v>13</v>
      </c>
      <c r="AS1409">
        <v>45</v>
      </c>
      <c r="AT1409">
        <v>55</v>
      </c>
      <c r="AU1409">
        <v>1.87</v>
      </c>
      <c r="AV1409">
        <v>1.62</v>
      </c>
      <c r="AW1409">
        <v>2.76</v>
      </c>
      <c r="AX1409">
        <v>43</v>
      </c>
      <c r="AY1409">
        <v>81</v>
      </c>
      <c r="AZ1409">
        <v>46</v>
      </c>
      <c r="BA1409">
        <v>35</v>
      </c>
      <c r="BB1409">
        <v>19</v>
      </c>
      <c r="BC1409">
        <v>38</v>
      </c>
      <c r="BD1409">
        <v>69</v>
      </c>
      <c r="BE1409">
        <v>58</v>
      </c>
      <c r="BF1409">
        <v>85</v>
      </c>
      <c r="BG1409">
        <v>11.97</v>
      </c>
      <c r="BH1409">
        <v>3.56</v>
      </c>
      <c r="BI1409">
        <v>1.87</v>
      </c>
      <c r="BJ1409">
        <v>3.45</v>
      </c>
      <c r="BK1409">
        <v>3.95</v>
      </c>
      <c r="BL1409">
        <f>1/Table1[[#This Row],[odds_ft_home_team_win]]+1/Table1[[#This Row],[odds_ft_draw]]+1/Table1[[#This Row],[odds_ft_away_team_win]]-1</f>
        <v>7.7778987714563375E-2</v>
      </c>
      <c r="BM1409">
        <f>Table1[[#This Row],[Margin]]/3</f>
        <v>2.592632923818779E-2</v>
      </c>
      <c r="BN1409">
        <v>1.26</v>
      </c>
      <c r="BO1409">
        <v>1.83</v>
      </c>
      <c r="BP1409">
        <v>3.1</v>
      </c>
      <c r="BQ1409">
        <v>5.8</v>
      </c>
      <c r="BR1409">
        <v>1.71</v>
      </c>
      <c r="BS1409">
        <v>2.0499999999999998</v>
      </c>
      <c r="BT1409" t="s">
        <v>3798</v>
      </c>
      <c r="BU1409">
        <f>VLOOKUP(Table1[[#This Row],[Reference]],metron,11,FALSE)</f>
        <v>1.5342708579532029</v>
      </c>
      <c r="BV1409">
        <f>VLOOKUP(Table1[[#This Row],[Reference]],metron,12,FALSE)</f>
        <v>0.98593713070196176</v>
      </c>
    </row>
    <row r="1410" spans="1:74" x14ac:dyDescent="0.45">
      <c r="A1410" t="s">
        <v>5403</v>
      </c>
      <c r="B1410">
        <v>1583024400</v>
      </c>
      <c r="C1410" s="3" t="s">
        <v>4235</v>
      </c>
      <c r="D1410" t="s">
        <v>65</v>
      </c>
      <c r="E1410" t="s">
        <v>66</v>
      </c>
      <c r="F1410" t="s">
        <v>86</v>
      </c>
      <c r="G1410" t="s">
        <v>2218</v>
      </c>
      <c r="H1410" t="s">
        <v>3819</v>
      </c>
      <c r="I1410">
        <f>MROUND(Table1[[#This Row],[Prob_H]]*100,2)/100</f>
        <v>0.56000000000000005</v>
      </c>
      <c r="J1410">
        <f>1/Table1[[#This Row],[odds_ft_home_team_win]]-Table1[[#This Row],[Margin/3]]</f>
        <v>0.55985572303215003</v>
      </c>
      <c r="K1410">
        <f>1/Table1[[#This Row],[odds_ft_draw]]-Table1[[#This Row],[Margin/3]]</f>
        <v>0.25675054223979354</v>
      </c>
      <c r="L1410">
        <f>1/Table1[[#This Row],[odds_ft_away_team_win]]-Table1[[#This Row],[Margin/3]]</f>
        <v>0.18339373472805648</v>
      </c>
      <c r="M1410">
        <v>8</v>
      </c>
      <c r="N1410">
        <v>2</v>
      </c>
      <c r="O1410">
        <v>1.71</v>
      </c>
      <c r="P1410">
        <v>1.76</v>
      </c>
      <c r="Q1410">
        <v>1.69</v>
      </c>
      <c r="R1410" t="str" cm="1">
        <f t="array" ref="R14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10">
        <v>0</v>
      </c>
      <c r="T1410">
        <v>3</v>
      </c>
      <c r="U1410">
        <v>3</v>
      </c>
      <c r="V1410">
        <v>2</v>
      </c>
      <c r="W1410">
        <v>0</v>
      </c>
      <c r="X1410">
        <v>2</v>
      </c>
      <c r="Z1410" t="s">
        <v>4236</v>
      </c>
      <c r="AA1410">
        <v>4</v>
      </c>
      <c r="AB1410">
        <v>4</v>
      </c>
      <c r="AC1410">
        <v>1</v>
      </c>
      <c r="AD1410">
        <v>2</v>
      </c>
      <c r="AE1410">
        <v>1</v>
      </c>
      <c r="AF1410">
        <v>0</v>
      </c>
      <c r="AG1410">
        <v>1</v>
      </c>
      <c r="AH1410">
        <v>2</v>
      </c>
      <c r="AI1410">
        <v>0</v>
      </c>
      <c r="AJ1410">
        <v>1</v>
      </c>
      <c r="AK1410">
        <v>8</v>
      </c>
      <c r="AL1410">
        <v>13</v>
      </c>
      <c r="AM1410">
        <v>0</v>
      </c>
      <c r="AN1410">
        <v>5</v>
      </c>
      <c r="AO1410">
        <v>8</v>
      </c>
      <c r="AP1410">
        <v>8</v>
      </c>
      <c r="AQ1410">
        <v>10</v>
      </c>
      <c r="AR1410">
        <v>15</v>
      </c>
      <c r="AS1410">
        <v>41</v>
      </c>
      <c r="AT1410">
        <v>59</v>
      </c>
      <c r="AU1410">
        <v>0.64</v>
      </c>
      <c r="AV1410">
        <v>1.33</v>
      </c>
      <c r="AW1410">
        <v>3.07</v>
      </c>
      <c r="AX1410">
        <v>66</v>
      </c>
      <c r="AY1410">
        <v>94</v>
      </c>
      <c r="AZ1410">
        <v>62</v>
      </c>
      <c r="BA1410">
        <v>31</v>
      </c>
      <c r="BB1410">
        <v>17</v>
      </c>
      <c r="BC1410">
        <v>45</v>
      </c>
      <c r="BD1410">
        <v>73</v>
      </c>
      <c r="BE1410">
        <v>59</v>
      </c>
      <c r="BF1410">
        <v>90</v>
      </c>
      <c r="BG1410">
        <v>9.17</v>
      </c>
      <c r="BH1410">
        <v>4.3600000000000003</v>
      </c>
      <c r="BI1410">
        <v>1.71</v>
      </c>
      <c r="BJ1410">
        <v>3.55</v>
      </c>
      <c r="BK1410">
        <v>4.8</v>
      </c>
      <c r="BL1410">
        <f>1/Table1[[#This Row],[odds_ft_home_team_win]]+1/Table1[[#This Row],[odds_ft_draw]]+1/Table1[[#This Row],[odds_ft_away_team_win]]-1</f>
        <v>7.4818795815830619E-2</v>
      </c>
      <c r="BM1410">
        <f>Table1[[#This Row],[Margin]]/3</f>
        <v>2.4939598605276874E-2</v>
      </c>
      <c r="BN1410">
        <v>1.25</v>
      </c>
      <c r="BO1410">
        <v>1.8</v>
      </c>
      <c r="BP1410">
        <v>3.05</v>
      </c>
      <c r="BQ1410">
        <v>5.7</v>
      </c>
      <c r="BR1410">
        <v>1.74</v>
      </c>
      <c r="BS1410">
        <v>2</v>
      </c>
      <c r="BT1410" t="s">
        <v>3802</v>
      </c>
      <c r="BU1410">
        <f>VLOOKUP(Table1[[#This Row],[Reference]],metron,11,FALSE)</f>
        <v>1.7546812539448771</v>
      </c>
      <c r="BV1410">
        <f>VLOOKUP(Table1[[#This Row],[Reference]],metron,12,FALSE)</f>
        <v>0.93456764148958549</v>
      </c>
    </row>
    <row r="1411" spans="1:74" hidden="1" x14ac:dyDescent="0.45">
      <c r="A1411" t="s">
        <v>5410</v>
      </c>
      <c r="B1411">
        <v>1474146000</v>
      </c>
      <c r="C1411" s="3" t="s">
        <v>2329</v>
      </c>
      <c r="D1411" t="s">
        <v>65</v>
      </c>
      <c r="E1411" t="s">
        <v>66</v>
      </c>
      <c r="F1411" t="s">
        <v>97</v>
      </c>
      <c r="G1411" t="s">
        <v>98</v>
      </c>
      <c r="H1411" t="s">
        <v>66</v>
      </c>
      <c r="I1411" t="e">
        <f>MROUND(Table1[[#This Row],[Prob_H]]*100,2)/100</f>
        <v>#DIV/0!</v>
      </c>
      <c r="J1411" t="e">
        <f>1/Table1[[#This Row],[odds_ft_home_team_win]]-Table1[[#This Row],[Margin/3]]</f>
        <v>#DIV/0!</v>
      </c>
      <c r="K1411" t="e">
        <f>1/Table1[[#This Row],[odds_ft_draw]]-Table1[[#This Row],[Margin/3]]</f>
        <v>#DIV/0!</v>
      </c>
      <c r="L1411" t="e">
        <f>1/Table1[[#This Row],[odds_ft_away_team_win]]-Table1[[#This Row],[Margin/3]]</f>
        <v>#DIV/0!</v>
      </c>
      <c r="M1411">
        <v>9</v>
      </c>
      <c r="N1411">
        <v>1.67</v>
      </c>
      <c r="O1411">
        <v>1.5</v>
      </c>
      <c r="P1411">
        <v>1.37</v>
      </c>
      <c r="Q1411">
        <v>1.24</v>
      </c>
      <c r="R1411" t="str" cm="1">
        <f t="array" ref="R14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1">
        <v>2</v>
      </c>
      <c r="T1411">
        <v>1</v>
      </c>
      <c r="U1411">
        <v>3</v>
      </c>
      <c r="V1411">
        <v>2</v>
      </c>
      <c r="W1411">
        <v>2</v>
      </c>
      <c r="X1411">
        <v>0</v>
      </c>
      <c r="Y1411" t="s">
        <v>2330</v>
      </c>
      <c r="Z1411">
        <v>76</v>
      </c>
      <c r="AA1411">
        <v>0</v>
      </c>
      <c r="AB1411">
        <v>9</v>
      </c>
      <c r="AC1411">
        <v>3</v>
      </c>
      <c r="AD1411">
        <v>0</v>
      </c>
      <c r="AE1411">
        <v>3</v>
      </c>
      <c r="AF1411">
        <v>0</v>
      </c>
      <c r="AG1411">
        <v>2</v>
      </c>
      <c r="AH1411">
        <v>1</v>
      </c>
      <c r="AI1411">
        <v>2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-1</v>
      </c>
      <c r="AR1411">
        <v>-1</v>
      </c>
      <c r="AS1411">
        <v>-1</v>
      </c>
      <c r="AT1411">
        <v>-1</v>
      </c>
      <c r="AU1411">
        <v>0</v>
      </c>
      <c r="AV1411">
        <v>0</v>
      </c>
      <c r="AW1411">
        <v>2.13</v>
      </c>
      <c r="AX1411">
        <v>17</v>
      </c>
      <c r="AY1411">
        <v>59</v>
      </c>
      <c r="AZ1411">
        <v>42</v>
      </c>
      <c r="BA1411">
        <v>29</v>
      </c>
      <c r="BB1411">
        <v>0</v>
      </c>
      <c r="BC1411">
        <v>42</v>
      </c>
      <c r="BD1411">
        <v>71</v>
      </c>
      <c r="BE1411">
        <v>17</v>
      </c>
      <c r="BF1411">
        <v>71</v>
      </c>
      <c r="BG1411">
        <v>12.34</v>
      </c>
      <c r="BH1411">
        <v>6.5</v>
      </c>
      <c r="BI1411">
        <v>0</v>
      </c>
      <c r="BJ1411">
        <v>0</v>
      </c>
      <c r="BK1411">
        <v>0</v>
      </c>
      <c r="BL1411" t="e">
        <f>1/Table1[[#This Row],[odds_ft_home_team_win]]+1/Table1[[#This Row],[odds_ft_draw]]+1/Table1[[#This Row],[odds_ft_away_team_win]]-1</f>
        <v>#DIV/0!</v>
      </c>
      <c r="BM1411" t="e">
        <f>Table1[[#This Row],[Margin]]/3</f>
        <v>#DIV/0!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 t="s">
        <v>2262</v>
      </c>
      <c r="BU1411" t="e">
        <f>VLOOKUP(Table1[[#This Row],[Reference]],metron,11,FALSE)</f>
        <v>#DIV/0!</v>
      </c>
      <c r="BV1411" t="e">
        <f>VLOOKUP(Table1[[#This Row],[Reference]],metron,12,FALSE)</f>
        <v>#DIV/0!</v>
      </c>
    </row>
    <row r="1412" spans="1:74" x14ac:dyDescent="0.45">
      <c r="A1412" t="s">
        <v>5403</v>
      </c>
      <c r="B1412">
        <v>1583031600</v>
      </c>
      <c r="C1412" s="3" t="s">
        <v>4237</v>
      </c>
      <c r="D1412" t="s">
        <v>65</v>
      </c>
      <c r="E1412" t="s">
        <v>66</v>
      </c>
      <c r="F1412" t="s">
        <v>68</v>
      </c>
      <c r="G1412" t="s">
        <v>94</v>
      </c>
      <c r="H1412" t="s">
        <v>3815</v>
      </c>
      <c r="I1412">
        <f>MROUND(Table1[[#This Row],[Prob_H]]*100,2)/100</f>
        <v>0.56000000000000005</v>
      </c>
      <c r="J1412">
        <f>1/Table1[[#This Row],[odds_ft_home_team_win]]-Table1[[#This Row],[Margin/3]]</f>
        <v>0.55107682079812459</v>
      </c>
      <c r="K1412">
        <f>1/Table1[[#This Row],[odds_ft_draw]]-Table1[[#This Row],[Margin/3]]</f>
        <v>0.25033677985968966</v>
      </c>
      <c r="L1412">
        <f>1/Table1[[#This Row],[odds_ft_away_team_win]]-Table1[[#This Row],[Margin/3]]</f>
        <v>0.19858639934218589</v>
      </c>
      <c r="M1412">
        <v>8</v>
      </c>
      <c r="N1412">
        <v>1.77</v>
      </c>
      <c r="O1412">
        <v>0.92</v>
      </c>
      <c r="P1412">
        <v>1.93</v>
      </c>
      <c r="Q1412">
        <v>0.79</v>
      </c>
      <c r="R1412" t="str" cm="1">
        <f t="array" ref="R14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2">
        <v>3</v>
      </c>
      <c r="T1412">
        <v>0</v>
      </c>
      <c r="U1412">
        <v>3</v>
      </c>
      <c r="V1412">
        <v>1</v>
      </c>
      <c r="W1412">
        <v>1</v>
      </c>
      <c r="X1412">
        <v>0</v>
      </c>
      <c r="Y1412" t="s">
        <v>4238</v>
      </c>
      <c r="AA1412">
        <v>8</v>
      </c>
      <c r="AB1412">
        <v>0</v>
      </c>
      <c r="AC1412">
        <v>1</v>
      </c>
      <c r="AD1412">
        <v>0</v>
      </c>
      <c r="AE1412">
        <v>3</v>
      </c>
      <c r="AF1412">
        <v>1</v>
      </c>
      <c r="AG1412">
        <v>0</v>
      </c>
      <c r="AH1412">
        <v>1</v>
      </c>
      <c r="AI1412">
        <v>3</v>
      </c>
      <c r="AJ1412">
        <v>1</v>
      </c>
      <c r="AK1412">
        <v>17</v>
      </c>
      <c r="AL1412">
        <v>6</v>
      </c>
      <c r="AM1412">
        <v>10</v>
      </c>
      <c r="AN1412">
        <v>0</v>
      </c>
      <c r="AO1412">
        <v>7</v>
      </c>
      <c r="AP1412">
        <v>6</v>
      </c>
      <c r="AQ1412">
        <v>17</v>
      </c>
      <c r="AR1412">
        <v>5</v>
      </c>
      <c r="AS1412">
        <v>59</v>
      </c>
      <c r="AT1412">
        <v>41</v>
      </c>
      <c r="AU1412">
        <v>2.1800000000000002</v>
      </c>
      <c r="AV1412">
        <v>0.44</v>
      </c>
      <c r="AW1412">
        <v>2.69</v>
      </c>
      <c r="AX1412">
        <v>52</v>
      </c>
      <c r="AY1412">
        <v>81</v>
      </c>
      <c r="AZ1412">
        <v>36</v>
      </c>
      <c r="BA1412">
        <v>24</v>
      </c>
      <c r="BB1412">
        <v>16</v>
      </c>
      <c r="BC1412">
        <v>28</v>
      </c>
      <c r="BD1412">
        <v>65</v>
      </c>
      <c r="BE1412">
        <v>44</v>
      </c>
      <c r="BF1412">
        <v>85</v>
      </c>
      <c r="BG1412">
        <v>11.41</v>
      </c>
      <c r="BH1412">
        <v>3.33</v>
      </c>
      <c r="BI1412">
        <v>1.74</v>
      </c>
      <c r="BJ1412">
        <v>3.65</v>
      </c>
      <c r="BK1412">
        <v>4.5</v>
      </c>
      <c r="BL1412">
        <f>1/Table1[[#This Row],[odds_ft_home_team_win]]+1/Table1[[#This Row],[odds_ft_draw]]+1/Table1[[#This Row],[odds_ft_away_team_win]]-1</f>
        <v>7.0907468640108995E-2</v>
      </c>
      <c r="BM1412">
        <f>Table1[[#This Row],[Margin]]/3</f>
        <v>2.3635822880036333E-2</v>
      </c>
      <c r="BN1412">
        <v>1.28</v>
      </c>
      <c r="BO1412">
        <v>1.87</v>
      </c>
      <c r="BP1412">
        <v>3.2</v>
      </c>
      <c r="BQ1412">
        <v>6.15</v>
      </c>
      <c r="BR1412">
        <v>1.8</v>
      </c>
      <c r="BS1412">
        <v>1.95</v>
      </c>
      <c r="BT1412" t="s">
        <v>3807</v>
      </c>
      <c r="BU1412">
        <f>VLOOKUP(Table1[[#This Row],[Reference]],metron,11,FALSE)</f>
        <v>1.7546812539448771</v>
      </c>
      <c r="BV1412">
        <f>VLOOKUP(Table1[[#This Row],[Reference]],metron,12,FALSE)</f>
        <v>0.93456764148958549</v>
      </c>
    </row>
    <row r="1413" spans="1:74" x14ac:dyDescent="0.45">
      <c r="A1413" t="s">
        <v>5403</v>
      </c>
      <c r="B1413">
        <v>1583103600</v>
      </c>
      <c r="C1413" s="3" t="s">
        <v>4239</v>
      </c>
      <c r="D1413" t="s">
        <v>65</v>
      </c>
      <c r="E1413" t="s">
        <v>66</v>
      </c>
      <c r="F1413" t="s">
        <v>98</v>
      </c>
      <c r="G1413" t="s">
        <v>81</v>
      </c>
      <c r="H1413" t="s">
        <v>3822</v>
      </c>
      <c r="I1413">
        <f>MROUND(Table1[[#This Row],[Prob_H]]*100,2)/100</f>
        <v>0.42</v>
      </c>
      <c r="J1413">
        <f>1/Table1[[#This Row],[odds_ft_home_team_win]]-Table1[[#This Row],[Margin/3]]</f>
        <v>0.41713279178495472</v>
      </c>
      <c r="K1413">
        <f>1/Table1[[#This Row],[odds_ft_draw]]-Table1[[#This Row],[Margin/3]]</f>
        <v>0.27119581002707743</v>
      </c>
      <c r="L1413">
        <f>1/Table1[[#This Row],[odds_ft_away_team_win]]-Table1[[#This Row],[Margin/3]]</f>
        <v>0.31167139818796791</v>
      </c>
      <c r="M1413">
        <v>8</v>
      </c>
      <c r="N1413">
        <v>1.67</v>
      </c>
      <c r="O1413">
        <v>1.54</v>
      </c>
      <c r="P1413">
        <v>1.71</v>
      </c>
      <c r="Q1413">
        <v>1.53</v>
      </c>
      <c r="R1413" t="str" cm="1">
        <f t="array" ref="R14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3">
        <v>2</v>
      </c>
      <c r="T1413">
        <v>0</v>
      </c>
      <c r="U1413">
        <v>2</v>
      </c>
      <c r="V1413">
        <v>0</v>
      </c>
      <c r="W1413">
        <v>0</v>
      </c>
      <c r="X1413">
        <v>0</v>
      </c>
      <c r="Y1413" t="s">
        <v>4240</v>
      </c>
      <c r="AA1413">
        <v>3</v>
      </c>
      <c r="AB1413">
        <v>1</v>
      </c>
      <c r="AC1413">
        <v>1</v>
      </c>
      <c r="AD1413">
        <v>0</v>
      </c>
      <c r="AE1413">
        <v>2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11</v>
      </c>
      <c r="AL1413">
        <v>8</v>
      </c>
      <c r="AM1413">
        <v>3</v>
      </c>
      <c r="AN1413">
        <v>0</v>
      </c>
      <c r="AO1413">
        <v>8</v>
      </c>
      <c r="AP1413">
        <v>8</v>
      </c>
      <c r="AQ1413">
        <v>11</v>
      </c>
      <c r="AR1413">
        <v>13</v>
      </c>
      <c r="AS1413">
        <v>46</v>
      </c>
      <c r="AT1413">
        <v>54</v>
      </c>
      <c r="AU1413">
        <v>1.31</v>
      </c>
      <c r="AV1413">
        <v>0.69</v>
      </c>
      <c r="AW1413">
        <v>3.39</v>
      </c>
      <c r="AX1413">
        <v>72</v>
      </c>
      <c r="AY1413">
        <v>88</v>
      </c>
      <c r="AZ1413">
        <v>72</v>
      </c>
      <c r="BA1413">
        <v>44</v>
      </c>
      <c r="BB1413">
        <v>24</v>
      </c>
      <c r="BC1413">
        <v>44</v>
      </c>
      <c r="BD1413">
        <v>92</v>
      </c>
      <c r="BE1413">
        <v>56</v>
      </c>
      <c r="BF1413">
        <v>88</v>
      </c>
      <c r="BG1413">
        <v>9.6</v>
      </c>
      <c r="BH1413">
        <v>4.33</v>
      </c>
      <c r="BI1413">
        <v>2.25</v>
      </c>
      <c r="BJ1413">
        <v>3.35</v>
      </c>
      <c r="BK1413">
        <v>2.95</v>
      </c>
      <c r="BL1413">
        <f>1/Table1[[#This Row],[odds_ft_home_team_win]]+1/Table1[[#This Row],[odds_ft_draw]]+1/Table1[[#This Row],[odds_ft_away_team_win]]-1</f>
        <v>8.193495797846917E-2</v>
      </c>
      <c r="BM1413">
        <f>Table1[[#This Row],[Margin]]/3</f>
        <v>2.7311652659489722E-2</v>
      </c>
      <c r="BN1413">
        <v>1.25</v>
      </c>
      <c r="BO1413">
        <v>1.8</v>
      </c>
      <c r="BP1413">
        <v>3</v>
      </c>
      <c r="BQ1413">
        <v>5.6</v>
      </c>
      <c r="BR1413">
        <v>1.65</v>
      </c>
      <c r="BS1413">
        <v>2.15</v>
      </c>
      <c r="BT1413" t="s">
        <v>3841</v>
      </c>
      <c r="BU1413">
        <f>VLOOKUP(Table1[[#This Row],[Reference]],metron,11,FALSE)</f>
        <v>1.396960958296362</v>
      </c>
      <c r="BV1413">
        <f>VLOOKUP(Table1[[#This Row],[Reference]],metron,12,FALSE)</f>
        <v>1.091503992901508</v>
      </c>
    </row>
    <row r="1414" spans="1:74" x14ac:dyDescent="0.45">
      <c r="A1414" t="s">
        <v>5403</v>
      </c>
      <c r="B1414">
        <v>1583109900</v>
      </c>
      <c r="C1414" s="3" t="s">
        <v>4241</v>
      </c>
      <c r="D1414" t="s">
        <v>65</v>
      </c>
      <c r="E1414" t="s">
        <v>66</v>
      </c>
      <c r="F1414" t="s">
        <v>88</v>
      </c>
      <c r="G1414" t="s">
        <v>93</v>
      </c>
      <c r="H1414" t="s">
        <v>3839</v>
      </c>
      <c r="I1414">
        <f>MROUND(Table1[[#This Row],[Prob_H]]*100,2)/100</f>
        <v>0.64</v>
      </c>
      <c r="J1414">
        <f>1/Table1[[#This Row],[odds_ft_home_team_win]]-Table1[[#This Row],[Margin/3]]</f>
        <v>0.6375330949654735</v>
      </c>
      <c r="K1414">
        <f>1/Table1[[#This Row],[odds_ft_draw]]-Table1[[#This Row],[Margin/3]]</f>
        <v>0.21624529475802112</v>
      </c>
      <c r="L1414">
        <f>1/Table1[[#This Row],[odds_ft_away_team_win]]-Table1[[#This Row],[Margin/3]]</f>
        <v>0.14622161027650535</v>
      </c>
      <c r="M1414">
        <v>8</v>
      </c>
      <c r="N1414">
        <v>2.54</v>
      </c>
      <c r="O1414">
        <v>1.17</v>
      </c>
      <c r="P1414">
        <v>2.6</v>
      </c>
      <c r="Q1414">
        <v>1.21</v>
      </c>
      <c r="R1414" t="str" cm="1">
        <f t="array" ref="R14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4">
        <v>1</v>
      </c>
      <c r="T1414">
        <v>0</v>
      </c>
      <c r="U1414">
        <v>1</v>
      </c>
      <c r="V1414">
        <v>1</v>
      </c>
      <c r="W1414">
        <v>1</v>
      </c>
      <c r="X1414">
        <v>0</v>
      </c>
      <c r="Y1414" t="s">
        <v>2004</v>
      </c>
      <c r="AA1414">
        <v>4</v>
      </c>
      <c r="AB1414">
        <v>1</v>
      </c>
      <c r="AC1414">
        <v>1</v>
      </c>
      <c r="AD1414">
        <v>0</v>
      </c>
      <c r="AE1414">
        <v>3</v>
      </c>
      <c r="AF1414">
        <v>0</v>
      </c>
      <c r="AG1414">
        <v>0</v>
      </c>
      <c r="AH1414">
        <v>1</v>
      </c>
      <c r="AI1414">
        <v>1</v>
      </c>
      <c r="AJ1414">
        <v>2</v>
      </c>
      <c r="AK1414">
        <v>16</v>
      </c>
      <c r="AL1414">
        <v>8</v>
      </c>
      <c r="AM1414">
        <v>7</v>
      </c>
      <c r="AN1414">
        <v>2</v>
      </c>
      <c r="AO1414">
        <v>9</v>
      </c>
      <c r="AP1414">
        <v>6</v>
      </c>
      <c r="AQ1414">
        <v>18</v>
      </c>
      <c r="AR1414">
        <v>17</v>
      </c>
      <c r="AS1414">
        <v>53</v>
      </c>
      <c r="AT1414">
        <v>47</v>
      </c>
      <c r="AU1414">
        <v>1.8</v>
      </c>
      <c r="AV1414">
        <v>0.95</v>
      </c>
      <c r="AW1414">
        <v>3.07</v>
      </c>
      <c r="AX1414">
        <v>64</v>
      </c>
      <c r="AY1414">
        <v>84</v>
      </c>
      <c r="AZ1414">
        <v>64</v>
      </c>
      <c r="BA1414">
        <v>36</v>
      </c>
      <c r="BB1414">
        <v>20</v>
      </c>
      <c r="BC1414">
        <v>40</v>
      </c>
      <c r="BD1414">
        <v>80</v>
      </c>
      <c r="BE1414">
        <v>56</v>
      </c>
      <c r="BF1414">
        <v>92</v>
      </c>
      <c r="BG1414">
        <v>9.73</v>
      </c>
      <c r="BH1414">
        <v>3.77</v>
      </c>
      <c r="BI1414">
        <v>1.51</v>
      </c>
      <c r="BJ1414">
        <v>4.1500000000000004</v>
      </c>
      <c r="BK1414">
        <v>5.85</v>
      </c>
      <c r="BL1414">
        <f>1/Table1[[#This Row],[odds_ft_home_team_win]]+1/Table1[[#This Row],[odds_ft_draw]]+1/Table1[[#This Row],[odds_ft_away_team_win]]-1</f>
        <v>7.4155681990996758E-2</v>
      </c>
      <c r="BM1414">
        <f>Table1[[#This Row],[Margin]]/3</f>
        <v>2.4718560663665585E-2</v>
      </c>
      <c r="BN1414">
        <v>1.21</v>
      </c>
      <c r="BO1414">
        <v>1.69</v>
      </c>
      <c r="BP1414">
        <v>2.75</v>
      </c>
      <c r="BQ1414">
        <v>5</v>
      </c>
      <c r="BR1414">
        <v>1.77</v>
      </c>
      <c r="BS1414">
        <v>2</v>
      </c>
      <c r="BT1414" t="s">
        <v>3817</v>
      </c>
      <c r="BU1414">
        <f>VLOOKUP(Table1[[#This Row],[Reference]],metron,11,FALSE)</f>
        <v>1.980803571428571</v>
      </c>
      <c r="BV1414">
        <f>VLOOKUP(Table1[[#This Row],[Reference]],metron,12,FALSE)</f>
        <v>0.85357142857142854</v>
      </c>
    </row>
    <row r="1415" spans="1:74" hidden="1" x14ac:dyDescent="0.45">
      <c r="A1415" t="s">
        <v>5402</v>
      </c>
      <c r="B1415">
        <v>1599094800</v>
      </c>
      <c r="C1415" s="3" t="s">
        <v>4433</v>
      </c>
      <c r="D1415" t="s">
        <v>65</v>
      </c>
      <c r="E1415" t="s">
        <v>66</v>
      </c>
      <c r="F1415" t="s">
        <v>86</v>
      </c>
      <c r="G1415" t="s">
        <v>4346</v>
      </c>
      <c r="H1415" t="s">
        <v>3831</v>
      </c>
      <c r="I1415">
        <f>MROUND(Table1[[#This Row],[Prob_H]]*100,2)/100</f>
        <v>0.56000000000000005</v>
      </c>
      <c r="J1415">
        <f>1/Table1[[#This Row],[odds_ft_home_team_win]]-Table1[[#This Row],[Margin/3]]</f>
        <v>0.56293633787239927</v>
      </c>
      <c r="K1415">
        <f>1/Table1[[#This Row],[odds_ft_draw]]-Table1[[#This Row],[Margin/3]]</f>
        <v>0.2449713140250224</v>
      </c>
      <c r="L1415">
        <f>1/Table1[[#This Row],[odds_ft_away_team_win]]-Table1[[#This Row],[Margin/3]]</f>
        <v>0.19209234810257828</v>
      </c>
      <c r="M1415">
        <v>8</v>
      </c>
      <c r="N1415">
        <v>2</v>
      </c>
      <c r="O1415">
        <v>0.33</v>
      </c>
      <c r="P1415">
        <v>2.37</v>
      </c>
      <c r="Q1415">
        <v>0.65</v>
      </c>
      <c r="R1415" t="str" cm="1">
        <f t="array" ref="R14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5">
        <v>3</v>
      </c>
      <c r="T1415">
        <v>1</v>
      </c>
      <c r="U1415">
        <v>4</v>
      </c>
      <c r="V1415">
        <v>0</v>
      </c>
      <c r="W1415">
        <v>0</v>
      </c>
      <c r="X1415">
        <v>0</v>
      </c>
      <c r="Y1415" t="s">
        <v>4434</v>
      </c>
      <c r="Z1415">
        <v>72</v>
      </c>
      <c r="AA1415">
        <v>3</v>
      </c>
      <c r="AB1415">
        <v>5</v>
      </c>
      <c r="AC1415">
        <v>1</v>
      </c>
      <c r="AD1415">
        <v>0</v>
      </c>
      <c r="AE1415">
        <v>2</v>
      </c>
      <c r="AF1415">
        <v>0</v>
      </c>
      <c r="AG1415">
        <v>0</v>
      </c>
      <c r="AH1415">
        <v>1</v>
      </c>
      <c r="AI1415">
        <v>2</v>
      </c>
      <c r="AJ1415">
        <v>0</v>
      </c>
      <c r="AK1415">
        <v>6</v>
      </c>
      <c r="AL1415">
        <v>18</v>
      </c>
      <c r="AM1415">
        <v>3</v>
      </c>
      <c r="AN1415">
        <v>7</v>
      </c>
      <c r="AO1415">
        <v>3</v>
      </c>
      <c r="AP1415">
        <v>11</v>
      </c>
      <c r="AQ1415">
        <v>22</v>
      </c>
      <c r="AR1415">
        <v>18</v>
      </c>
      <c r="AS1415">
        <v>39</v>
      </c>
      <c r="AT1415">
        <v>61</v>
      </c>
      <c r="AU1415">
        <v>0.78</v>
      </c>
      <c r="AV1415">
        <v>2.04</v>
      </c>
      <c r="AW1415">
        <v>3.67</v>
      </c>
      <c r="AX1415">
        <v>67</v>
      </c>
      <c r="AY1415">
        <v>84</v>
      </c>
      <c r="AZ1415">
        <v>67</v>
      </c>
      <c r="BA1415">
        <v>67</v>
      </c>
      <c r="BB1415">
        <v>17</v>
      </c>
      <c r="BC1415">
        <v>50</v>
      </c>
      <c r="BD1415">
        <v>84</v>
      </c>
      <c r="BE1415">
        <v>67</v>
      </c>
      <c r="BF1415">
        <v>84</v>
      </c>
      <c r="BG1415">
        <v>8</v>
      </c>
      <c r="BH1415">
        <v>4.67</v>
      </c>
      <c r="BI1415">
        <v>1.7</v>
      </c>
      <c r="BJ1415">
        <v>3.7</v>
      </c>
      <c r="BK1415">
        <v>4.5999999999999996</v>
      </c>
      <c r="BL1415">
        <f>1/Table1[[#This Row],[odds_ft_home_team_win]]+1/Table1[[#This Row],[odds_ft_draw]]+1/Table1[[#This Row],[odds_ft_away_team_win]]-1</f>
        <v>7.5896868735743528E-2</v>
      </c>
      <c r="BM1415">
        <f>Table1[[#This Row],[Margin]]/3</f>
        <v>2.5298956245247844E-2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 t="s">
        <v>3802</v>
      </c>
      <c r="BU1415">
        <f>VLOOKUP(Table1[[#This Row],[Reference]],metron,11,FALSE)</f>
        <v>1.7546812539448771</v>
      </c>
      <c r="BV1415">
        <f>VLOOKUP(Table1[[#This Row],[Reference]],metron,12,FALSE)</f>
        <v>0.93456764148958549</v>
      </c>
    </row>
    <row r="1416" spans="1:74" hidden="1" x14ac:dyDescent="0.45">
      <c r="A1416" t="s">
        <v>5402</v>
      </c>
      <c r="B1416">
        <v>1599177600</v>
      </c>
      <c r="C1416" s="3" t="s">
        <v>4435</v>
      </c>
      <c r="D1416" t="s">
        <v>65</v>
      </c>
      <c r="E1416" t="s">
        <v>66</v>
      </c>
      <c r="F1416" t="s">
        <v>80</v>
      </c>
      <c r="G1416" t="s">
        <v>97</v>
      </c>
      <c r="H1416" t="s">
        <v>3800</v>
      </c>
      <c r="I1416">
        <f>MROUND(Table1[[#This Row],[Prob_H]]*100,2)/100</f>
        <v>0.42</v>
      </c>
      <c r="J1416">
        <f>1/Table1[[#This Row],[odds_ft_home_team_win]]-Table1[[#This Row],[Margin/3]]</f>
        <v>0.420479302832244</v>
      </c>
      <c r="K1416">
        <f>1/Table1[[#This Row],[odds_ft_draw]]-Table1[[#This Row],[Margin/3]]</f>
        <v>0.27015250544662311</v>
      </c>
      <c r="L1416">
        <f>1/Table1[[#This Row],[odds_ft_away_team_win]]-Table1[[#This Row],[Margin/3]]</f>
        <v>0.30936819172113289</v>
      </c>
      <c r="M1416">
        <v>8</v>
      </c>
      <c r="N1416">
        <v>2.33</v>
      </c>
      <c r="O1416">
        <v>0.75</v>
      </c>
      <c r="P1416">
        <v>1.82</v>
      </c>
      <c r="Q1416">
        <v>0.55000000000000004</v>
      </c>
      <c r="R1416" t="str" cm="1">
        <f t="array" ref="R14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6">
        <v>4</v>
      </c>
      <c r="T1416">
        <v>1</v>
      </c>
      <c r="U1416">
        <v>5</v>
      </c>
      <c r="V1416">
        <v>2</v>
      </c>
      <c r="W1416">
        <v>2</v>
      </c>
      <c r="X1416">
        <v>0</v>
      </c>
      <c r="Y1416" t="s">
        <v>4436</v>
      </c>
      <c r="Z1416">
        <v>77</v>
      </c>
      <c r="AA1416">
        <v>6</v>
      </c>
      <c r="AB1416">
        <v>7</v>
      </c>
      <c r="AC1416">
        <v>1</v>
      </c>
      <c r="AD1416">
        <v>0</v>
      </c>
      <c r="AE1416">
        <v>3</v>
      </c>
      <c r="AF1416">
        <v>0</v>
      </c>
      <c r="AG1416">
        <v>0</v>
      </c>
      <c r="AH1416">
        <v>1</v>
      </c>
      <c r="AI1416">
        <v>1</v>
      </c>
      <c r="AJ1416">
        <v>2</v>
      </c>
      <c r="AK1416">
        <v>17</v>
      </c>
      <c r="AL1416">
        <v>15</v>
      </c>
      <c r="AM1416">
        <v>6</v>
      </c>
      <c r="AN1416">
        <v>2</v>
      </c>
      <c r="AO1416">
        <v>11</v>
      </c>
      <c r="AP1416">
        <v>13</v>
      </c>
      <c r="AQ1416">
        <v>8</v>
      </c>
      <c r="AR1416">
        <v>8</v>
      </c>
      <c r="AS1416">
        <v>43</v>
      </c>
      <c r="AT1416">
        <v>57</v>
      </c>
      <c r="AU1416">
        <v>1.74</v>
      </c>
      <c r="AV1416">
        <v>1.39</v>
      </c>
      <c r="AW1416">
        <v>3.21</v>
      </c>
      <c r="AX1416">
        <v>84</v>
      </c>
      <c r="AY1416">
        <v>84</v>
      </c>
      <c r="AZ1416">
        <v>67</v>
      </c>
      <c r="BA1416">
        <v>42</v>
      </c>
      <c r="BB1416">
        <v>29</v>
      </c>
      <c r="BC1416">
        <v>50</v>
      </c>
      <c r="BD1416">
        <v>84</v>
      </c>
      <c r="BE1416">
        <v>59</v>
      </c>
      <c r="BF1416">
        <v>71</v>
      </c>
      <c r="BG1416">
        <v>10.5</v>
      </c>
      <c r="BH1416">
        <v>4.83</v>
      </c>
      <c r="BI1416">
        <v>2.25</v>
      </c>
      <c r="BJ1416">
        <v>3.4</v>
      </c>
      <c r="BK1416">
        <v>3</v>
      </c>
      <c r="BL1416">
        <f>1/Table1[[#This Row],[odds_ft_home_team_win]]+1/Table1[[#This Row],[odds_ft_draw]]+1/Table1[[#This Row],[odds_ft_away_team_win]]-1</f>
        <v>7.1895424836601274E-2</v>
      </c>
      <c r="BM1416">
        <f>Table1[[#This Row],[Margin]]/3</f>
        <v>2.3965141612200425E-2</v>
      </c>
      <c r="BN1416">
        <v>1.22</v>
      </c>
      <c r="BO1416">
        <v>1.71</v>
      </c>
      <c r="BP1416">
        <v>2.8</v>
      </c>
      <c r="BQ1416">
        <v>5.0999999999999996</v>
      </c>
      <c r="BR1416">
        <v>1.59</v>
      </c>
      <c r="BS1416">
        <v>2.25</v>
      </c>
      <c r="BT1416" t="s">
        <v>3847</v>
      </c>
      <c r="BU1416">
        <f>VLOOKUP(Table1[[#This Row],[Reference]],metron,11,FALSE)</f>
        <v>1.396960958296362</v>
      </c>
      <c r="BV1416">
        <f>VLOOKUP(Table1[[#This Row],[Reference]],metron,12,FALSE)</f>
        <v>1.091503992901508</v>
      </c>
    </row>
    <row r="1417" spans="1:74" x14ac:dyDescent="0.45">
      <c r="A1417" t="s">
        <v>5402</v>
      </c>
      <c r="B1417">
        <v>1599184800</v>
      </c>
      <c r="C1417" s="3" t="s">
        <v>4437</v>
      </c>
      <c r="D1417" t="s">
        <v>65</v>
      </c>
      <c r="E1417" t="s">
        <v>66</v>
      </c>
      <c r="F1417" t="s">
        <v>103</v>
      </c>
      <c r="G1417" t="s">
        <v>3792</v>
      </c>
      <c r="H1417" t="s">
        <v>3839</v>
      </c>
      <c r="I1417">
        <f>MROUND(Table1[[#This Row],[Prob_H]]*100,2)/100</f>
        <v>0.52</v>
      </c>
      <c r="J1417">
        <f>1/Table1[[#This Row],[odds_ft_home_team_win]]-Table1[[#This Row],[Margin/3]]</f>
        <v>0.52904616945712835</v>
      </c>
      <c r="K1417">
        <f>1/Table1[[#This Row],[odds_ft_draw]]-Table1[[#This Row],[Margin/3]]</f>
        <v>0.24746321664129881</v>
      </c>
      <c r="L1417">
        <f>1/Table1[[#This Row],[odds_ft_away_team_win]]-Table1[[#This Row],[Margin/3]]</f>
        <v>0.22349061390157279</v>
      </c>
      <c r="M1417">
        <v>8</v>
      </c>
      <c r="N1417">
        <v>1.5</v>
      </c>
      <c r="O1417">
        <v>1</v>
      </c>
      <c r="P1417">
        <v>1.43</v>
      </c>
      <c r="Q1417">
        <v>0.35</v>
      </c>
      <c r="R1417" t="str" cm="1">
        <f t="array" ref="R14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7">
        <v>3</v>
      </c>
      <c r="T1417">
        <v>1</v>
      </c>
      <c r="U1417">
        <v>4</v>
      </c>
      <c r="V1417">
        <v>2</v>
      </c>
      <c r="W1417">
        <v>2</v>
      </c>
      <c r="X1417">
        <v>0</v>
      </c>
      <c r="Y1417" t="s">
        <v>4438</v>
      </c>
      <c r="Z1417">
        <v>80</v>
      </c>
      <c r="AA1417">
        <v>4</v>
      </c>
      <c r="AB1417">
        <v>3</v>
      </c>
      <c r="AC1417">
        <v>2</v>
      </c>
      <c r="AD1417">
        <v>0</v>
      </c>
      <c r="AE1417">
        <v>1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13</v>
      </c>
      <c r="AL1417">
        <v>8</v>
      </c>
      <c r="AM1417">
        <v>7</v>
      </c>
      <c r="AN1417">
        <v>5</v>
      </c>
      <c r="AO1417">
        <v>6</v>
      </c>
      <c r="AP1417">
        <v>3</v>
      </c>
      <c r="AQ1417">
        <v>12</v>
      </c>
      <c r="AR1417">
        <v>17</v>
      </c>
      <c r="AS1417">
        <v>56</v>
      </c>
      <c r="AT1417">
        <v>44</v>
      </c>
      <c r="AU1417">
        <v>1.61</v>
      </c>
      <c r="AV1417">
        <v>1.07</v>
      </c>
      <c r="AW1417">
        <v>3.17</v>
      </c>
      <c r="AX1417">
        <v>59</v>
      </c>
      <c r="AY1417">
        <v>75</v>
      </c>
      <c r="AZ1417">
        <v>59</v>
      </c>
      <c r="BA1417">
        <v>29</v>
      </c>
      <c r="BB1417">
        <v>29</v>
      </c>
      <c r="BC1417">
        <v>29</v>
      </c>
      <c r="BD1417">
        <v>59</v>
      </c>
      <c r="BE1417">
        <v>59</v>
      </c>
      <c r="BF1417">
        <v>88</v>
      </c>
      <c r="BG1417">
        <v>10.92</v>
      </c>
      <c r="BH1417">
        <v>8.92</v>
      </c>
      <c r="BI1417">
        <v>1.8</v>
      </c>
      <c r="BJ1417">
        <v>3.65</v>
      </c>
      <c r="BK1417">
        <v>4</v>
      </c>
      <c r="BL1417">
        <f>1/Table1[[#This Row],[odds_ft_home_team_win]]+1/Table1[[#This Row],[odds_ft_draw]]+1/Table1[[#This Row],[odds_ft_away_team_win]]-1</f>
        <v>7.9528158295281592E-2</v>
      </c>
      <c r="BM1417">
        <f>Table1[[#This Row],[Margin]]/3</f>
        <v>2.6509386098427196E-2</v>
      </c>
      <c r="BN1417">
        <v>1.26</v>
      </c>
      <c r="BO1417">
        <v>1.83</v>
      </c>
      <c r="BP1417">
        <v>3.1</v>
      </c>
      <c r="BQ1417">
        <v>5.8</v>
      </c>
      <c r="BR1417">
        <v>1.74</v>
      </c>
      <c r="BS1417">
        <v>2</v>
      </c>
      <c r="BT1417" t="s">
        <v>3798</v>
      </c>
      <c r="BU1417">
        <f>VLOOKUP(Table1[[#This Row],[Reference]],metron,11,FALSE)</f>
        <v>1.625948039373891</v>
      </c>
      <c r="BV1417">
        <f>VLOOKUP(Table1[[#This Row],[Reference]],metron,12,FALSE)</f>
        <v>0.97079231886396644</v>
      </c>
    </row>
    <row r="1418" spans="1:74" x14ac:dyDescent="0.45">
      <c r="A1418" t="s">
        <v>5402</v>
      </c>
      <c r="B1418">
        <v>1599265800</v>
      </c>
      <c r="C1418" s="3" t="s">
        <v>4439</v>
      </c>
      <c r="D1418" t="s">
        <v>65</v>
      </c>
      <c r="E1418" t="s">
        <v>66</v>
      </c>
      <c r="F1418" t="s">
        <v>2218</v>
      </c>
      <c r="G1418" t="s">
        <v>81</v>
      </c>
      <c r="H1418" t="s">
        <v>3784</v>
      </c>
      <c r="I1418">
        <f>MROUND(Table1[[#This Row],[Prob_H]]*100,2)/100</f>
        <v>0.26</v>
      </c>
      <c r="J1418">
        <f>1/Table1[[#This Row],[odds_ft_home_team_win]]-Table1[[#This Row],[Margin/3]]</f>
        <v>0.25498575498575493</v>
      </c>
      <c r="K1418">
        <f>1/Table1[[#This Row],[odds_ft_draw]]-Table1[[#This Row],[Margin/3]]</f>
        <v>0.25498575498575493</v>
      </c>
      <c r="L1418">
        <f>1/Table1[[#This Row],[odds_ft_away_team_win]]-Table1[[#This Row],[Margin/3]]</f>
        <v>0.49002849002849003</v>
      </c>
      <c r="M1418">
        <v>8</v>
      </c>
      <c r="N1418">
        <v>1.75</v>
      </c>
      <c r="O1418">
        <v>1.25</v>
      </c>
      <c r="P1418">
        <v>1.29</v>
      </c>
      <c r="Q1418">
        <v>1.5</v>
      </c>
      <c r="R1418" t="str" cm="1">
        <f t="array" ref="R14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18">
        <v>0</v>
      </c>
      <c r="T1418">
        <v>2</v>
      </c>
      <c r="U1418">
        <v>2</v>
      </c>
      <c r="V1418">
        <v>1</v>
      </c>
      <c r="W1418">
        <v>0</v>
      </c>
      <c r="X1418">
        <v>1</v>
      </c>
      <c r="Z1418" t="s">
        <v>2291</v>
      </c>
      <c r="AA1418">
        <v>3</v>
      </c>
      <c r="AB1418">
        <v>3</v>
      </c>
      <c r="AC1418">
        <v>4</v>
      </c>
      <c r="AD1418">
        <v>1</v>
      </c>
      <c r="AE1418">
        <v>0</v>
      </c>
      <c r="AF1418">
        <v>0</v>
      </c>
      <c r="AG1418">
        <v>3</v>
      </c>
      <c r="AH1418">
        <v>2</v>
      </c>
      <c r="AI1418">
        <v>0</v>
      </c>
      <c r="AJ1418">
        <v>0</v>
      </c>
      <c r="AK1418">
        <v>12</v>
      </c>
      <c r="AL1418">
        <v>11</v>
      </c>
      <c r="AM1418">
        <v>6</v>
      </c>
      <c r="AN1418">
        <v>6</v>
      </c>
      <c r="AO1418">
        <v>6</v>
      </c>
      <c r="AP1418">
        <v>5</v>
      </c>
      <c r="AQ1418">
        <v>16</v>
      </c>
      <c r="AR1418">
        <v>15</v>
      </c>
      <c r="AS1418">
        <v>31</v>
      </c>
      <c r="AT1418">
        <v>69</v>
      </c>
      <c r="AU1418">
        <v>1.5</v>
      </c>
      <c r="AV1418">
        <v>1.48</v>
      </c>
      <c r="AW1418">
        <v>1.5</v>
      </c>
      <c r="AX1418">
        <v>25</v>
      </c>
      <c r="AY1418">
        <v>50</v>
      </c>
      <c r="AZ1418">
        <v>25</v>
      </c>
      <c r="BA1418">
        <v>0</v>
      </c>
      <c r="BB1418">
        <v>0</v>
      </c>
      <c r="BC1418">
        <v>13</v>
      </c>
      <c r="BD1418">
        <v>63</v>
      </c>
      <c r="BE1418">
        <v>13</v>
      </c>
      <c r="BF1418">
        <v>63</v>
      </c>
      <c r="BG1418">
        <v>8.25</v>
      </c>
      <c r="BH1418">
        <v>6.25</v>
      </c>
      <c r="BI1418">
        <v>3.6</v>
      </c>
      <c r="BJ1418">
        <v>3.6</v>
      </c>
      <c r="BK1418">
        <v>1.95</v>
      </c>
      <c r="BL1418">
        <f>1/Table1[[#This Row],[odds_ft_home_team_win]]+1/Table1[[#This Row],[odds_ft_draw]]+1/Table1[[#This Row],[odds_ft_away_team_win]]-1</f>
        <v>6.8376068376068577E-2</v>
      </c>
      <c r="BM1418">
        <f>Table1[[#This Row],[Margin]]/3</f>
        <v>2.2792022792022859E-2</v>
      </c>
      <c r="BN1418">
        <v>1.24</v>
      </c>
      <c r="BO1418">
        <v>1.77</v>
      </c>
      <c r="BP1418">
        <v>2.95</v>
      </c>
      <c r="BQ1418">
        <v>5.45</v>
      </c>
      <c r="BR1418">
        <v>1.67</v>
      </c>
      <c r="BS1418">
        <v>2.1</v>
      </c>
      <c r="BT1418" t="s">
        <v>3809</v>
      </c>
      <c r="BU1418">
        <f>VLOOKUP(Table1[[#This Row],[Reference]],metron,11,FALSE)</f>
        <v>1.0936930368209989</v>
      </c>
      <c r="BV1418">
        <f>VLOOKUP(Table1[[#This Row],[Reference]],metron,12,FALSE)</f>
        <v>1.475756471017134</v>
      </c>
    </row>
    <row r="1419" spans="1:74" x14ac:dyDescent="0.45">
      <c r="A1419" t="s">
        <v>5402</v>
      </c>
      <c r="B1419">
        <v>1599271560</v>
      </c>
      <c r="C1419" s="3" t="s">
        <v>4440</v>
      </c>
      <c r="D1419" t="s">
        <v>65</v>
      </c>
      <c r="E1419" t="s">
        <v>66</v>
      </c>
      <c r="F1419" t="s">
        <v>72</v>
      </c>
      <c r="G1419" t="s">
        <v>85</v>
      </c>
      <c r="H1419" t="s">
        <v>3808</v>
      </c>
      <c r="I1419">
        <f>MROUND(Table1[[#This Row],[Prob_H]]*100,2)/100</f>
        <v>0.3</v>
      </c>
      <c r="J1419">
        <f>1/Table1[[#This Row],[odds_ft_home_team_win]]-Table1[[#This Row],[Margin/3]]</f>
        <v>0.29234667262836278</v>
      </c>
      <c r="K1419">
        <f>1/Table1[[#This Row],[odds_ft_draw]]-Table1[[#This Row],[Margin/3]]</f>
        <v>0.25657649601311577</v>
      </c>
      <c r="L1419">
        <f>1/Table1[[#This Row],[odds_ft_away_team_win]]-Table1[[#This Row],[Margin/3]]</f>
        <v>0.4510768313585215</v>
      </c>
      <c r="M1419">
        <v>8</v>
      </c>
      <c r="N1419">
        <v>1.75</v>
      </c>
      <c r="O1419">
        <v>1.33</v>
      </c>
      <c r="P1419">
        <v>1.59</v>
      </c>
      <c r="Q1419">
        <v>1.39</v>
      </c>
      <c r="R1419" t="str" cm="1">
        <f t="array" ref="R14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19">
        <v>2</v>
      </c>
      <c r="T1419">
        <v>1</v>
      </c>
      <c r="U1419">
        <v>3</v>
      </c>
      <c r="V1419">
        <v>2</v>
      </c>
      <c r="W1419">
        <v>1</v>
      </c>
      <c r="X1419">
        <v>1</v>
      </c>
      <c r="Y1419" t="s">
        <v>4441</v>
      </c>
      <c r="Z1419">
        <v>25</v>
      </c>
      <c r="AA1419">
        <v>2</v>
      </c>
      <c r="AB1419">
        <v>6</v>
      </c>
      <c r="AC1419">
        <v>1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13</v>
      </c>
      <c r="AL1419">
        <v>13</v>
      </c>
      <c r="AM1419">
        <v>6</v>
      </c>
      <c r="AN1419">
        <v>5</v>
      </c>
      <c r="AO1419">
        <v>7</v>
      </c>
      <c r="AP1419">
        <v>8</v>
      </c>
      <c r="AQ1419">
        <v>19</v>
      </c>
      <c r="AR1419">
        <v>10</v>
      </c>
      <c r="AS1419">
        <v>48</v>
      </c>
      <c r="AT1419">
        <v>52</v>
      </c>
      <c r="AU1419">
        <v>1.54</v>
      </c>
      <c r="AV1419">
        <v>1.46</v>
      </c>
      <c r="AW1419">
        <v>2.04</v>
      </c>
      <c r="AX1419">
        <v>46</v>
      </c>
      <c r="AY1419">
        <v>59</v>
      </c>
      <c r="AZ1419">
        <v>29</v>
      </c>
      <c r="BA1419">
        <v>29</v>
      </c>
      <c r="BB1419">
        <v>0</v>
      </c>
      <c r="BC1419">
        <v>29</v>
      </c>
      <c r="BD1419">
        <v>71</v>
      </c>
      <c r="BE1419">
        <v>29</v>
      </c>
      <c r="BF1419">
        <v>75</v>
      </c>
      <c r="BG1419">
        <v>9.17</v>
      </c>
      <c r="BH1419">
        <v>5</v>
      </c>
      <c r="BI1419">
        <v>3.15</v>
      </c>
      <c r="BJ1419">
        <v>3.55</v>
      </c>
      <c r="BK1419">
        <v>2.1</v>
      </c>
      <c r="BL1419">
        <f>1/Table1[[#This Row],[odds_ft_home_team_win]]+1/Table1[[#This Row],[odds_ft_draw]]+1/Table1[[#This Row],[odds_ft_away_team_win]]-1</f>
        <v>7.5340934495863987E-2</v>
      </c>
      <c r="BM1419">
        <f>Table1[[#This Row],[Margin]]/3</f>
        <v>2.5113644831954662E-2</v>
      </c>
      <c r="BN1419">
        <v>1.25</v>
      </c>
      <c r="BO1419">
        <v>1.8</v>
      </c>
      <c r="BP1419">
        <v>3</v>
      </c>
      <c r="BQ1419">
        <v>5.6</v>
      </c>
      <c r="BR1419">
        <v>1.67</v>
      </c>
      <c r="BS1419">
        <v>2.1</v>
      </c>
      <c r="BT1419" t="s">
        <v>3829</v>
      </c>
      <c r="BU1419">
        <f>VLOOKUP(Table1[[#This Row],[Reference]],metron,11,FALSE)</f>
        <v>1.1805091283106199</v>
      </c>
      <c r="BV1419">
        <f>VLOOKUP(Table1[[#This Row],[Reference]],metron,12,FALSE)</f>
        <v>1.3921316533813319</v>
      </c>
    </row>
    <row r="1420" spans="1:74" x14ac:dyDescent="0.45">
      <c r="A1420" t="s">
        <v>5402</v>
      </c>
      <c r="B1420">
        <v>1599273000</v>
      </c>
      <c r="C1420" s="3" t="s">
        <v>4442</v>
      </c>
      <c r="D1420" t="s">
        <v>65</v>
      </c>
      <c r="E1420" t="s">
        <v>66</v>
      </c>
      <c r="F1420" t="s">
        <v>3788</v>
      </c>
      <c r="G1420" t="s">
        <v>88</v>
      </c>
      <c r="H1420" t="s">
        <v>3811</v>
      </c>
      <c r="I1420">
        <f>MROUND(Table1[[#This Row],[Prob_H]]*100,2)/100</f>
        <v>0.32</v>
      </c>
      <c r="J1420">
        <f>1/Table1[[#This Row],[odds_ft_home_team_win]]-Table1[[#This Row],[Margin/3]]</f>
        <v>0.32590500279490936</v>
      </c>
      <c r="K1420">
        <f>1/Table1[[#This Row],[odds_ft_draw]]-Table1[[#This Row],[Margin/3]]</f>
        <v>0.27353527249902038</v>
      </c>
      <c r="L1420">
        <f>1/Table1[[#This Row],[odds_ft_away_team_win]]-Table1[[#This Row],[Margin/3]]</f>
        <v>0.40055972470607026</v>
      </c>
      <c r="M1420">
        <v>8</v>
      </c>
      <c r="N1420">
        <v>1.33</v>
      </c>
      <c r="O1420">
        <v>0.25</v>
      </c>
      <c r="P1420">
        <v>1.41</v>
      </c>
      <c r="Q1420">
        <v>0.8</v>
      </c>
      <c r="R1420" t="str" cm="1">
        <f t="array" ref="R14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20">
        <v>1</v>
      </c>
      <c r="T1420">
        <v>1</v>
      </c>
      <c r="U1420">
        <v>2</v>
      </c>
      <c r="V1420">
        <v>0</v>
      </c>
      <c r="W1420">
        <v>0</v>
      </c>
      <c r="X1420">
        <v>0</v>
      </c>
      <c r="Y1420">
        <v>68</v>
      </c>
      <c r="Z1420">
        <v>82</v>
      </c>
      <c r="AA1420">
        <v>5</v>
      </c>
      <c r="AB1420">
        <v>2</v>
      </c>
      <c r="AC1420">
        <v>2</v>
      </c>
      <c r="AD1420">
        <v>0</v>
      </c>
      <c r="AE1420">
        <v>2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6</v>
      </c>
      <c r="AL1420">
        <v>10</v>
      </c>
      <c r="AM1420">
        <v>3</v>
      </c>
      <c r="AN1420">
        <v>3</v>
      </c>
      <c r="AO1420">
        <v>3</v>
      </c>
      <c r="AP1420">
        <v>7</v>
      </c>
      <c r="AQ1420">
        <v>17</v>
      </c>
      <c r="AR1420">
        <v>21</v>
      </c>
      <c r="AS1420">
        <v>52</v>
      </c>
      <c r="AT1420">
        <v>48</v>
      </c>
      <c r="AU1420">
        <v>0.89</v>
      </c>
      <c r="AV1420">
        <v>1.2</v>
      </c>
      <c r="AW1420">
        <v>2.13</v>
      </c>
      <c r="AX1420">
        <v>38</v>
      </c>
      <c r="AY1420">
        <v>67</v>
      </c>
      <c r="AZ1420">
        <v>38</v>
      </c>
      <c r="BA1420">
        <v>25</v>
      </c>
      <c r="BB1420">
        <v>0</v>
      </c>
      <c r="BC1420">
        <v>25</v>
      </c>
      <c r="BD1420">
        <v>50</v>
      </c>
      <c r="BE1420">
        <v>42</v>
      </c>
      <c r="BF1420">
        <v>84</v>
      </c>
      <c r="BG1420">
        <v>8.67</v>
      </c>
      <c r="BH1420">
        <v>3.92</v>
      </c>
      <c r="BI1420">
        <v>2.85</v>
      </c>
      <c r="BJ1420">
        <v>3.35</v>
      </c>
      <c r="BK1420">
        <v>2.35</v>
      </c>
      <c r="BL1420">
        <f>1/Table1[[#This Row],[odds_ft_home_team_win]]+1/Table1[[#This Row],[odds_ft_draw]]+1/Table1[[#This Row],[odds_ft_away_team_win]]-1</f>
        <v>7.4916570562640228E-2</v>
      </c>
      <c r="BM1420">
        <f>Table1[[#This Row],[Margin]]/3</f>
        <v>2.4972190187546744E-2</v>
      </c>
      <c r="BN1420">
        <v>1.25</v>
      </c>
      <c r="BO1420">
        <v>1.8</v>
      </c>
      <c r="BP1420">
        <v>3</v>
      </c>
      <c r="BQ1420">
        <v>5.6</v>
      </c>
      <c r="BR1420">
        <v>1.65</v>
      </c>
      <c r="BS1420">
        <v>2.15</v>
      </c>
      <c r="BT1420" t="s">
        <v>3860</v>
      </c>
      <c r="BU1420">
        <f>VLOOKUP(Table1[[#This Row],[Reference]],metron,11,FALSE)</f>
        <v>1.210167055864918</v>
      </c>
      <c r="BV1420">
        <f>VLOOKUP(Table1[[#This Row],[Reference]],metron,12,FALSE)</f>
        <v>1.3211783725525419</v>
      </c>
    </row>
    <row r="1421" spans="1:74" x14ac:dyDescent="0.45">
      <c r="A1421" t="s">
        <v>5402</v>
      </c>
      <c r="B1421">
        <v>1599343200</v>
      </c>
      <c r="C1421" s="3" t="s">
        <v>4443</v>
      </c>
      <c r="D1421" t="s">
        <v>65</v>
      </c>
      <c r="E1421" t="s">
        <v>66</v>
      </c>
      <c r="F1421" t="s">
        <v>94</v>
      </c>
      <c r="G1421" t="s">
        <v>73</v>
      </c>
      <c r="H1421" t="s">
        <v>3822</v>
      </c>
      <c r="I1421">
        <f>MROUND(Table1[[#This Row],[Prob_H]]*100,2)/100</f>
        <v>0.54</v>
      </c>
      <c r="J1421">
        <f>1/Table1[[#This Row],[odds_ft_home_team_win]]-Table1[[#This Row],[Margin/3]]</f>
        <v>0.54795363314633094</v>
      </c>
      <c r="K1421">
        <f>1/Table1[[#This Row],[odds_ft_draw]]-Table1[[#This Row],[Margin/3]]</f>
        <v>0.24351125973844026</v>
      </c>
      <c r="L1421">
        <f>1/Table1[[#This Row],[odds_ft_away_team_win]]-Table1[[#This Row],[Margin/3]]</f>
        <v>0.20853510711522885</v>
      </c>
      <c r="M1421">
        <v>8</v>
      </c>
      <c r="N1421">
        <v>2</v>
      </c>
      <c r="O1421">
        <v>1.5</v>
      </c>
      <c r="P1421">
        <v>1.65</v>
      </c>
      <c r="Q1421">
        <v>1.33</v>
      </c>
      <c r="R1421" t="str" cm="1">
        <f t="array" ref="R14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1">
        <v>4</v>
      </c>
      <c r="T1421">
        <v>1</v>
      </c>
      <c r="U1421">
        <v>5</v>
      </c>
      <c r="V1421">
        <v>3</v>
      </c>
      <c r="W1421">
        <v>2</v>
      </c>
      <c r="X1421">
        <v>1</v>
      </c>
      <c r="Y1421" t="s">
        <v>4444</v>
      </c>
      <c r="Z1421">
        <v>10</v>
      </c>
      <c r="AA1421">
        <v>8</v>
      </c>
      <c r="AB1421">
        <v>0</v>
      </c>
      <c r="AC1421">
        <v>3</v>
      </c>
      <c r="AD1421">
        <v>0</v>
      </c>
      <c r="AE1421">
        <v>2</v>
      </c>
      <c r="AF1421">
        <v>0</v>
      </c>
      <c r="AG1421">
        <v>0</v>
      </c>
      <c r="AH1421">
        <v>3</v>
      </c>
      <c r="AI1421">
        <v>0</v>
      </c>
      <c r="AJ1421">
        <v>2</v>
      </c>
      <c r="AK1421">
        <v>13</v>
      </c>
      <c r="AL1421">
        <v>7</v>
      </c>
      <c r="AM1421">
        <v>7</v>
      </c>
      <c r="AN1421">
        <v>5</v>
      </c>
      <c r="AO1421">
        <v>6</v>
      </c>
      <c r="AP1421">
        <v>2</v>
      </c>
      <c r="AQ1421">
        <v>12</v>
      </c>
      <c r="AR1421">
        <v>12</v>
      </c>
      <c r="AS1421">
        <v>52</v>
      </c>
      <c r="AT1421">
        <v>48</v>
      </c>
      <c r="AU1421">
        <v>1.65</v>
      </c>
      <c r="AV1421">
        <v>0.93</v>
      </c>
      <c r="AW1421">
        <v>2.75</v>
      </c>
      <c r="AX1421">
        <v>63</v>
      </c>
      <c r="AY1421">
        <v>75</v>
      </c>
      <c r="AZ1421">
        <v>50</v>
      </c>
      <c r="BA1421">
        <v>25</v>
      </c>
      <c r="BB1421">
        <v>25</v>
      </c>
      <c r="BC1421">
        <v>25</v>
      </c>
      <c r="BD1421">
        <v>75</v>
      </c>
      <c r="BE1421">
        <v>50</v>
      </c>
      <c r="BF1421">
        <v>88</v>
      </c>
      <c r="BG1421">
        <v>12</v>
      </c>
      <c r="BH1421">
        <v>6</v>
      </c>
      <c r="BI1421">
        <v>1.74</v>
      </c>
      <c r="BJ1421">
        <v>3.7</v>
      </c>
      <c r="BK1421">
        <v>4.25</v>
      </c>
      <c r="BL1421">
        <f>1/Table1[[#This Row],[odds_ft_home_team_win]]+1/Table1[[#This Row],[odds_ft_draw]]+1/Table1[[#This Row],[odds_ft_away_team_win]]-1</f>
        <v>8.0277031595489934E-2</v>
      </c>
      <c r="BM1421">
        <f>Table1[[#This Row],[Margin]]/3</f>
        <v>2.6759010531829979E-2</v>
      </c>
      <c r="BN1421">
        <v>1.28</v>
      </c>
      <c r="BO1421">
        <v>1.91</v>
      </c>
      <c r="BP1421">
        <v>3.25</v>
      </c>
      <c r="BQ1421">
        <v>6.25</v>
      </c>
      <c r="BR1421">
        <v>1.8</v>
      </c>
      <c r="BS1421">
        <v>1.91</v>
      </c>
      <c r="BT1421" t="s">
        <v>3833</v>
      </c>
      <c r="BU1421">
        <f>VLOOKUP(Table1[[#This Row],[Reference]],metron,11,FALSE)</f>
        <v>1.684957590444867</v>
      </c>
      <c r="BV1421">
        <f>VLOOKUP(Table1[[#This Row],[Reference]],metron,12,FALSE)</f>
        <v>0.95101263631642718</v>
      </c>
    </row>
    <row r="1422" spans="1:74" x14ac:dyDescent="0.45">
      <c r="A1422" t="s">
        <v>5402</v>
      </c>
      <c r="B1422">
        <v>1599350400</v>
      </c>
      <c r="C1422" s="3" t="s">
        <v>4445</v>
      </c>
      <c r="D1422" t="s">
        <v>65</v>
      </c>
      <c r="E1422" t="s">
        <v>66</v>
      </c>
      <c r="F1422" t="s">
        <v>93</v>
      </c>
      <c r="G1422" t="s">
        <v>77</v>
      </c>
      <c r="H1422" t="s">
        <v>3836</v>
      </c>
      <c r="I1422">
        <f>MROUND(Table1[[#This Row],[Prob_H]]*100,2)/100</f>
        <v>0.2</v>
      </c>
      <c r="J1422">
        <f>1/Table1[[#This Row],[odds_ft_home_team_win]]-Table1[[#This Row],[Margin/3]]</f>
        <v>0.20872397497253739</v>
      </c>
      <c r="K1422">
        <f>1/Table1[[#This Row],[odds_ft_draw]]-Table1[[#This Row],[Margin/3]]</f>
        <v>0.25013843817737969</v>
      </c>
      <c r="L1422">
        <f>1/Table1[[#This Row],[odds_ft_away_team_win]]-Table1[[#This Row],[Margin/3]]</f>
        <v>0.54113758685008306</v>
      </c>
      <c r="M1422">
        <v>8</v>
      </c>
      <c r="N1422">
        <v>1</v>
      </c>
      <c r="O1422">
        <v>1.33</v>
      </c>
      <c r="P1422">
        <v>1.21</v>
      </c>
      <c r="Q1422">
        <v>1.77</v>
      </c>
      <c r="R1422" t="str" cm="1">
        <f t="array" ref="R14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71</v>
      </c>
      <c r="AA1422">
        <v>7</v>
      </c>
      <c r="AB1422">
        <v>4</v>
      </c>
      <c r="AC1422">
        <v>2</v>
      </c>
      <c r="AD1422">
        <v>0</v>
      </c>
      <c r="AE1422">
        <v>2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13</v>
      </c>
      <c r="AL1422">
        <v>16</v>
      </c>
      <c r="AM1422">
        <v>5</v>
      </c>
      <c r="AN1422">
        <v>2</v>
      </c>
      <c r="AO1422">
        <v>8</v>
      </c>
      <c r="AP1422">
        <v>14</v>
      </c>
      <c r="AQ1422">
        <v>10</v>
      </c>
      <c r="AR1422">
        <v>14</v>
      </c>
      <c r="AS1422">
        <v>38</v>
      </c>
      <c r="AT1422">
        <v>62</v>
      </c>
      <c r="AU1422">
        <v>1.48</v>
      </c>
      <c r="AV1422">
        <v>1.52</v>
      </c>
      <c r="AW1422">
        <v>2.33</v>
      </c>
      <c r="AX1422">
        <v>67</v>
      </c>
      <c r="AY1422">
        <v>67</v>
      </c>
      <c r="AZ1422">
        <v>50</v>
      </c>
      <c r="BA1422">
        <v>17</v>
      </c>
      <c r="BB1422">
        <v>0</v>
      </c>
      <c r="BC1422">
        <v>33</v>
      </c>
      <c r="BD1422">
        <v>84</v>
      </c>
      <c r="BE1422">
        <v>33</v>
      </c>
      <c r="BF1422">
        <v>67</v>
      </c>
      <c r="BG1422">
        <v>12</v>
      </c>
      <c r="BH1422">
        <v>5.67</v>
      </c>
      <c r="BI1422">
        <v>4.3</v>
      </c>
      <c r="BJ1422">
        <v>3.65</v>
      </c>
      <c r="BK1422">
        <v>1.77</v>
      </c>
      <c r="BL1422">
        <f>1/Table1[[#This Row],[odds_ft_home_team_win]]+1/Table1[[#This Row],[odds_ft_draw]]+1/Table1[[#This Row],[odds_ft_away_team_win]]-1</f>
        <v>7.1502493687038982E-2</v>
      </c>
      <c r="BM1422">
        <f>Table1[[#This Row],[Margin]]/3</f>
        <v>2.3834164562346327E-2</v>
      </c>
      <c r="BN1422">
        <v>1.25</v>
      </c>
      <c r="BO1422">
        <v>1.8</v>
      </c>
      <c r="BP1422">
        <v>3</v>
      </c>
      <c r="BQ1422">
        <v>5.6</v>
      </c>
      <c r="BR1422">
        <v>1.74</v>
      </c>
      <c r="BS1422">
        <v>2</v>
      </c>
      <c r="BT1422" t="s">
        <v>3790</v>
      </c>
      <c r="BU1422">
        <f>VLOOKUP(Table1[[#This Row],[Reference]],metron,11,FALSE)</f>
        <v>1.0101010101010099</v>
      </c>
      <c r="BV1422">
        <f>VLOOKUP(Table1[[#This Row],[Reference]],metron,12,FALSE)</f>
        <v>1.696408529741863</v>
      </c>
    </row>
    <row r="1423" spans="1:74" x14ac:dyDescent="0.45">
      <c r="A1423" t="s">
        <v>5402</v>
      </c>
      <c r="B1423">
        <v>1599357600</v>
      </c>
      <c r="C1423" s="3" t="s">
        <v>4446</v>
      </c>
      <c r="D1423" t="s">
        <v>65</v>
      </c>
      <c r="E1423" t="s">
        <v>66</v>
      </c>
      <c r="F1423" t="s">
        <v>68</v>
      </c>
      <c r="G1423" t="s">
        <v>98</v>
      </c>
      <c r="H1423" t="s">
        <v>3903</v>
      </c>
      <c r="I1423">
        <f>MROUND(Table1[[#This Row],[Prob_H]]*100,2)/100</f>
        <v>0.48</v>
      </c>
      <c r="J1423">
        <f>1/Table1[[#This Row],[odds_ft_home_team_win]]-Table1[[#This Row],[Margin/3]]</f>
        <v>0.47638326585695007</v>
      </c>
      <c r="K1423">
        <f>1/Table1[[#This Row],[odds_ft_draw]]-Table1[[#This Row],[Margin/3]]</f>
        <v>0.28407557354925778</v>
      </c>
      <c r="L1423">
        <f>1/Table1[[#This Row],[odds_ft_away_team_win]]-Table1[[#This Row],[Margin/3]]</f>
        <v>0.23954116059379219</v>
      </c>
      <c r="M1423">
        <v>8</v>
      </c>
      <c r="N1423">
        <v>1.67</v>
      </c>
      <c r="O1423">
        <v>1</v>
      </c>
      <c r="P1423">
        <v>1.53</v>
      </c>
      <c r="Q1423">
        <v>1.35</v>
      </c>
      <c r="R1423" t="str" cm="1">
        <f t="array" ref="R14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23">
        <v>1</v>
      </c>
      <c r="T1423">
        <v>3</v>
      </c>
      <c r="U1423">
        <v>4</v>
      </c>
      <c r="V1423">
        <v>1</v>
      </c>
      <c r="W1423">
        <v>0</v>
      </c>
      <c r="X1423">
        <v>1</v>
      </c>
      <c r="Y1423">
        <v>64</v>
      </c>
      <c r="Z1423" t="s">
        <v>4447</v>
      </c>
      <c r="AA1423">
        <v>8</v>
      </c>
      <c r="AB1423">
        <v>5</v>
      </c>
      <c r="AC1423">
        <v>2</v>
      </c>
      <c r="AD1423">
        <v>1</v>
      </c>
      <c r="AE1423">
        <v>3</v>
      </c>
      <c r="AF1423">
        <v>1</v>
      </c>
      <c r="AG1423">
        <v>2</v>
      </c>
      <c r="AH1423">
        <v>1</v>
      </c>
      <c r="AI1423">
        <v>3</v>
      </c>
      <c r="AJ1423">
        <v>1</v>
      </c>
      <c r="AK1423">
        <v>15</v>
      </c>
      <c r="AL1423">
        <v>17</v>
      </c>
      <c r="AM1423">
        <v>5</v>
      </c>
      <c r="AN1423">
        <v>6</v>
      </c>
      <c r="AO1423">
        <v>10</v>
      </c>
      <c r="AP1423">
        <v>11</v>
      </c>
      <c r="AQ1423">
        <v>16</v>
      </c>
      <c r="AR1423">
        <v>9</v>
      </c>
      <c r="AS1423">
        <v>65</v>
      </c>
      <c r="AT1423">
        <v>35</v>
      </c>
      <c r="AU1423">
        <v>1.65</v>
      </c>
      <c r="AV1423">
        <v>1.77</v>
      </c>
      <c r="AW1423">
        <v>2</v>
      </c>
      <c r="AX1423">
        <v>50</v>
      </c>
      <c r="AY1423">
        <v>84</v>
      </c>
      <c r="AZ1423">
        <v>17</v>
      </c>
      <c r="BA1423">
        <v>0</v>
      </c>
      <c r="BB1423">
        <v>0</v>
      </c>
      <c r="BC1423">
        <v>17</v>
      </c>
      <c r="BD1423">
        <v>33</v>
      </c>
      <c r="BE1423">
        <v>50</v>
      </c>
      <c r="BF1423">
        <v>100</v>
      </c>
      <c r="BG1423">
        <v>8</v>
      </c>
      <c r="BH1423">
        <v>5.66</v>
      </c>
      <c r="BI1423">
        <v>2</v>
      </c>
      <c r="BJ1423">
        <v>3.25</v>
      </c>
      <c r="BK1423">
        <v>3.8</v>
      </c>
      <c r="BL1423">
        <f>1/Table1[[#This Row],[odds_ft_home_team_win]]+1/Table1[[#This Row],[odds_ft_draw]]+1/Table1[[#This Row],[odds_ft_away_team_win]]-1</f>
        <v>7.0850202429149745E-2</v>
      </c>
      <c r="BM1423">
        <f>Table1[[#This Row],[Margin]]/3</f>
        <v>2.3616734143049916E-2</v>
      </c>
      <c r="BN1423">
        <v>1.36</v>
      </c>
      <c r="BO1423">
        <v>2.15</v>
      </c>
      <c r="BP1423">
        <v>3.9</v>
      </c>
      <c r="BQ1423">
        <v>7.5</v>
      </c>
      <c r="BR1423">
        <v>1.87</v>
      </c>
      <c r="BS1423">
        <v>1.83</v>
      </c>
      <c r="BT1423" t="s">
        <v>3807</v>
      </c>
      <c r="BU1423">
        <f>VLOOKUP(Table1[[#This Row],[Reference]],metron,11,FALSE)</f>
        <v>1.510877192982456</v>
      </c>
      <c r="BV1423">
        <f>VLOOKUP(Table1[[#This Row],[Reference]],metron,12,FALSE)</f>
        <v>1.0163157894736841</v>
      </c>
    </row>
    <row r="1424" spans="1:74" hidden="1" x14ac:dyDescent="0.45">
      <c r="A1424" t="s">
        <v>5401</v>
      </c>
      <c r="B1424">
        <v>1614308400</v>
      </c>
      <c r="C1424" s="3" t="s">
        <v>4695</v>
      </c>
      <c r="D1424" t="s">
        <v>65</v>
      </c>
      <c r="E1424" t="s">
        <v>66</v>
      </c>
      <c r="F1424" t="s">
        <v>3792</v>
      </c>
      <c r="G1424" t="s">
        <v>68</v>
      </c>
      <c r="H1424" t="s">
        <v>3793</v>
      </c>
      <c r="I1424">
        <f>MROUND(Table1[[#This Row],[Prob_H]]*100,2)/100</f>
        <v>0.3</v>
      </c>
      <c r="J1424">
        <f>1/Table1[[#This Row],[odds_ft_home_team_win]]-Table1[[#This Row],[Margin/3]]</f>
        <v>0.30072301932288209</v>
      </c>
      <c r="K1424">
        <f>1/Table1[[#This Row],[odds_ft_draw]]-Table1[[#This Row],[Margin/3]]</f>
        <v>0.29560269162190922</v>
      </c>
      <c r="L1424">
        <f>1/Table1[[#This Row],[odds_ft_away_team_win]]-Table1[[#This Row],[Margin/3]]</f>
        <v>0.4036742890552088</v>
      </c>
      <c r="M1424">
        <v>8</v>
      </c>
      <c r="N1424">
        <v>1.25</v>
      </c>
      <c r="O1424">
        <v>1.64</v>
      </c>
      <c r="P1424">
        <v>1</v>
      </c>
      <c r="Q1424">
        <v>1.47</v>
      </c>
      <c r="R1424" t="str" cm="1">
        <f t="array" ref="R14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24">
        <v>2</v>
      </c>
      <c r="T1424">
        <v>2</v>
      </c>
      <c r="U1424">
        <v>4</v>
      </c>
      <c r="V1424">
        <v>2</v>
      </c>
      <c r="W1424">
        <v>1</v>
      </c>
      <c r="X1424">
        <v>1</v>
      </c>
      <c r="Y1424" t="s">
        <v>4696</v>
      </c>
      <c r="Z1424" t="s">
        <v>4697</v>
      </c>
      <c r="AA1424">
        <v>4</v>
      </c>
      <c r="AB1424">
        <v>7</v>
      </c>
      <c r="AC1424">
        <v>4</v>
      </c>
      <c r="AD1424">
        <v>0</v>
      </c>
      <c r="AE1424">
        <v>1</v>
      </c>
      <c r="AF1424">
        <v>0</v>
      </c>
      <c r="AG1424">
        <v>0</v>
      </c>
      <c r="AH1424">
        <v>4</v>
      </c>
      <c r="AI1424">
        <v>0</v>
      </c>
      <c r="AJ1424">
        <v>1</v>
      </c>
      <c r="AK1424">
        <v>7</v>
      </c>
      <c r="AL1424">
        <v>12</v>
      </c>
      <c r="AM1424">
        <v>4</v>
      </c>
      <c r="AN1424">
        <v>7</v>
      </c>
      <c r="AO1424">
        <v>3</v>
      </c>
      <c r="AP1424">
        <v>5</v>
      </c>
      <c r="AQ1424">
        <v>17</v>
      </c>
      <c r="AR1424">
        <v>10</v>
      </c>
      <c r="AS1424">
        <v>28</v>
      </c>
      <c r="AT1424">
        <v>72</v>
      </c>
      <c r="AU1424">
        <v>1.2</v>
      </c>
      <c r="AV1424">
        <v>1.91</v>
      </c>
      <c r="AW1424">
        <v>2.64</v>
      </c>
      <c r="AX1424">
        <v>56</v>
      </c>
      <c r="AY1424">
        <v>87</v>
      </c>
      <c r="AZ1424">
        <v>47</v>
      </c>
      <c r="BA1424">
        <v>26</v>
      </c>
      <c r="BB1424">
        <v>9</v>
      </c>
      <c r="BC1424">
        <v>38</v>
      </c>
      <c r="BD1424">
        <v>78</v>
      </c>
      <c r="BE1424">
        <v>35</v>
      </c>
      <c r="BF1424">
        <v>79</v>
      </c>
      <c r="BG1424">
        <v>10.66</v>
      </c>
      <c r="BH1424">
        <v>5.26</v>
      </c>
      <c r="BI1424">
        <v>3.1</v>
      </c>
      <c r="BJ1424">
        <v>3.15</v>
      </c>
      <c r="BK1424">
        <v>2.35</v>
      </c>
      <c r="BL1424">
        <f>1/Table1[[#This Row],[odds_ft_home_team_win]]+1/Table1[[#This Row],[odds_ft_draw]]+1/Table1[[#This Row],[odds_ft_away_team_win]]-1</f>
        <v>6.557287751522467E-2</v>
      </c>
      <c r="BM1424">
        <f>Table1[[#This Row],[Margin]]/3</f>
        <v>2.1857625838408223E-2</v>
      </c>
      <c r="BN1424">
        <v>1.38</v>
      </c>
      <c r="BO1424">
        <v>2.1</v>
      </c>
      <c r="BP1424">
        <v>3.5</v>
      </c>
      <c r="BQ1424">
        <v>7</v>
      </c>
      <c r="BR1424">
        <v>1.83</v>
      </c>
      <c r="BS1424">
        <v>1.91</v>
      </c>
      <c r="BT1424" t="s">
        <v>3795</v>
      </c>
      <c r="BU1424">
        <f>VLOOKUP(Table1[[#This Row],[Reference]],metron,11,FALSE)</f>
        <v>1.1805091283106199</v>
      </c>
      <c r="BV1424">
        <f>VLOOKUP(Table1[[#This Row],[Reference]],metron,12,FALSE)</f>
        <v>1.3921316533813319</v>
      </c>
    </row>
    <row r="1425" spans="1:74" hidden="1" x14ac:dyDescent="0.45">
      <c r="A1425" t="s">
        <v>5401</v>
      </c>
      <c r="B1425">
        <v>1614389400</v>
      </c>
      <c r="C1425" s="3" t="s">
        <v>4698</v>
      </c>
      <c r="D1425" t="s">
        <v>65</v>
      </c>
      <c r="E1425" t="s">
        <v>66</v>
      </c>
      <c r="F1425" t="s">
        <v>73</v>
      </c>
      <c r="G1425" t="s">
        <v>2218</v>
      </c>
      <c r="H1425" t="s">
        <v>3800</v>
      </c>
      <c r="I1425">
        <f>MROUND(Table1[[#This Row],[Prob_H]]*100,2)/100</f>
        <v>0.42</v>
      </c>
      <c r="J1425">
        <f>1/Table1[[#This Row],[odds_ft_home_team_win]]-Table1[[#This Row],[Margin/3]]</f>
        <v>0.420479302832244</v>
      </c>
      <c r="K1425">
        <f>1/Table1[[#This Row],[odds_ft_draw]]-Table1[[#This Row],[Margin/3]]</f>
        <v>0.30936819172113289</v>
      </c>
      <c r="L1425">
        <f>1/Table1[[#This Row],[odds_ft_away_team_win]]-Table1[[#This Row],[Margin/3]]</f>
        <v>0.27015250544662311</v>
      </c>
      <c r="M1425">
        <v>8</v>
      </c>
      <c r="N1425">
        <v>1.23</v>
      </c>
      <c r="O1425">
        <v>1</v>
      </c>
      <c r="P1425">
        <v>1.5</v>
      </c>
      <c r="Q1425">
        <v>0.72</v>
      </c>
      <c r="R1425" t="str" cm="1">
        <f t="array" ref="R14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54</v>
      </c>
      <c r="AA1425">
        <v>9</v>
      </c>
      <c r="AB1425">
        <v>2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15</v>
      </c>
      <c r="AL1425">
        <v>10</v>
      </c>
      <c r="AM1425">
        <v>9</v>
      </c>
      <c r="AN1425">
        <v>4</v>
      </c>
      <c r="AO1425">
        <v>6</v>
      </c>
      <c r="AP1425">
        <v>6</v>
      </c>
      <c r="AQ1425">
        <v>8</v>
      </c>
      <c r="AR1425">
        <v>10</v>
      </c>
      <c r="AS1425">
        <v>53</v>
      </c>
      <c r="AT1425">
        <v>47</v>
      </c>
      <c r="AU1425">
        <v>2.0099999999999998</v>
      </c>
      <c r="AV1425">
        <v>1.1000000000000001</v>
      </c>
      <c r="AW1425">
        <v>2.42</v>
      </c>
      <c r="AX1425">
        <v>50</v>
      </c>
      <c r="AY1425">
        <v>66</v>
      </c>
      <c r="AZ1425">
        <v>39</v>
      </c>
      <c r="BA1425">
        <v>23</v>
      </c>
      <c r="BB1425">
        <v>16</v>
      </c>
      <c r="BC1425">
        <v>35</v>
      </c>
      <c r="BD1425">
        <v>66</v>
      </c>
      <c r="BE1425">
        <v>42</v>
      </c>
      <c r="BF1425">
        <v>74</v>
      </c>
      <c r="BG1425">
        <v>8.08</v>
      </c>
      <c r="BH1425">
        <v>4.84</v>
      </c>
      <c r="BI1425">
        <v>2.25</v>
      </c>
      <c r="BJ1425">
        <v>3</v>
      </c>
      <c r="BK1425">
        <v>3.4</v>
      </c>
      <c r="BL1425">
        <f>1/Table1[[#This Row],[odds_ft_home_team_win]]+1/Table1[[#This Row],[odds_ft_draw]]+1/Table1[[#This Row],[odds_ft_away_team_win]]-1</f>
        <v>7.1895424836601274E-2</v>
      </c>
      <c r="BM1425">
        <f>Table1[[#This Row],[Margin]]/3</f>
        <v>2.3965141612200425E-2</v>
      </c>
      <c r="BN1425">
        <v>1.51</v>
      </c>
      <c r="BO1425">
        <v>2.4</v>
      </c>
      <c r="BP1425">
        <v>4.4000000000000004</v>
      </c>
      <c r="BQ1425">
        <v>9</v>
      </c>
      <c r="BR1425">
        <v>2.1</v>
      </c>
      <c r="BS1425">
        <v>1.69</v>
      </c>
      <c r="BT1425" t="s">
        <v>3786</v>
      </c>
      <c r="BU1425">
        <f>VLOOKUP(Table1[[#This Row],[Reference]],metron,11,FALSE)</f>
        <v>1.396960958296362</v>
      </c>
      <c r="BV1425">
        <f>VLOOKUP(Table1[[#This Row],[Reference]],metron,12,FALSE)</f>
        <v>1.091503992901508</v>
      </c>
    </row>
    <row r="1426" spans="1:74" x14ac:dyDescent="0.45">
      <c r="A1426" t="s">
        <v>5401</v>
      </c>
      <c r="B1426">
        <v>1614396600</v>
      </c>
      <c r="C1426" s="3" t="s">
        <v>4699</v>
      </c>
      <c r="D1426" t="s">
        <v>65</v>
      </c>
      <c r="E1426" t="s">
        <v>66</v>
      </c>
      <c r="F1426" t="s">
        <v>4346</v>
      </c>
      <c r="G1426" t="s">
        <v>80</v>
      </c>
      <c r="H1426" t="s">
        <v>3811</v>
      </c>
      <c r="I1426">
        <f>MROUND(Table1[[#This Row],[Prob_H]]*100,2)/100</f>
        <v>0.42</v>
      </c>
      <c r="J1426">
        <f>1/Table1[[#This Row],[odds_ft_home_team_win]]-Table1[[#This Row],[Margin/3]]</f>
        <v>0.42124542124542125</v>
      </c>
      <c r="K1426">
        <f>1/Table1[[#This Row],[odds_ft_draw]]-Table1[[#This Row],[Margin/3]]</f>
        <v>0.28449328449328454</v>
      </c>
      <c r="L1426">
        <f>1/Table1[[#This Row],[odds_ft_away_team_win]]-Table1[[#This Row],[Margin/3]]</f>
        <v>0.29426129426129427</v>
      </c>
      <c r="M1426">
        <v>8</v>
      </c>
      <c r="N1426">
        <v>1.5</v>
      </c>
      <c r="O1426">
        <v>0.17</v>
      </c>
      <c r="P1426">
        <v>1.53</v>
      </c>
      <c r="Q1426">
        <v>0.17</v>
      </c>
      <c r="R1426" t="str" cm="1">
        <f t="array" ref="R14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6">
        <v>3</v>
      </c>
      <c r="T1426">
        <v>0</v>
      </c>
      <c r="U1426">
        <v>3</v>
      </c>
      <c r="V1426">
        <v>2</v>
      </c>
      <c r="W1426">
        <v>2</v>
      </c>
      <c r="X1426">
        <v>0</v>
      </c>
      <c r="Y1426" t="s">
        <v>4700</v>
      </c>
      <c r="AA1426">
        <v>4</v>
      </c>
      <c r="AB1426">
        <v>5</v>
      </c>
      <c r="AC1426">
        <v>2</v>
      </c>
      <c r="AD1426">
        <v>0</v>
      </c>
      <c r="AE1426">
        <v>1</v>
      </c>
      <c r="AF1426">
        <v>2</v>
      </c>
      <c r="AG1426">
        <v>0</v>
      </c>
      <c r="AH1426">
        <v>2</v>
      </c>
      <c r="AI1426">
        <v>1</v>
      </c>
      <c r="AJ1426">
        <v>2</v>
      </c>
      <c r="AK1426">
        <v>2</v>
      </c>
      <c r="AL1426">
        <v>7</v>
      </c>
      <c r="AM1426">
        <v>0</v>
      </c>
      <c r="AN1426">
        <v>6</v>
      </c>
      <c r="AO1426">
        <v>2</v>
      </c>
      <c r="AP1426">
        <v>1</v>
      </c>
      <c r="AQ1426">
        <v>16</v>
      </c>
      <c r="AR1426">
        <v>15</v>
      </c>
      <c r="AS1426">
        <v>56</v>
      </c>
      <c r="AT1426">
        <v>44</v>
      </c>
      <c r="AU1426">
        <v>0.5</v>
      </c>
      <c r="AV1426">
        <v>1.1000000000000001</v>
      </c>
      <c r="AW1426">
        <v>2.92</v>
      </c>
      <c r="AX1426">
        <v>63</v>
      </c>
      <c r="AY1426">
        <v>71</v>
      </c>
      <c r="AZ1426">
        <v>63</v>
      </c>
      <c r="BA1426">
        <v>33</v>
      </c>
      <c r="BB1426">
        <v>29</v>
      </c>
      <c r="BC1426">
        <v>50</v>
      </c>
      <c r="BD1426">
        <v>79</v>
      </c>
      <c r="BE1426">
        <v>33</v>
      </c>
      <c r="BF1426">
        <v>71</v>
      </c>
      <c r="BG1426">
        <v>8.34</v>
      </c>
      <c r="BH1426">
        <v>5.34</v>
      </c>
      <c r="BI1426">
        <v>2.25</v>
      </c>
      <c r="BJ1426">
        <v>3.25</v>
      </c>
      <c r="BK1426">
        <v>3.15</v>
      </c>
      <c r="BL1426">
        <f>1/Table1[[#This Row],[odds_ft_home_team_win]]+1/Table1[[#This Row],[odds_ft_draw]]+1/Table1[[#This Row],[odds_ft_away_team_win]]-1</f>
        <v>6.9597069597069572E-2</v>
      </c>
      <c r="BM1426">
        <f>Table1[[#This Row],[Margin]]/3</f>
        <v>2.3199023199023189E-2</v>
      </c>
      <c r="BN1426">
        <v>1.36</v>
      </c>
      <c r="BO1426">
        <v>2</v>
      </c>
      <c r="BP1426">
        <v>3.35</v>
      </c>
      <c r="BQ1426">
        <v>6.75</v>
      </c>
      <c r="BR1426">
        <v>1.83</v>
      </c>
      <c r="BS1426">
        <v>1.91</v>
      </c>
      <c r="BT1426" t="s">
        <v>4348</v>
      </c>
      <c r="BU1426">
        <f>VLOOKUP(Table1[[#This Row],[Reference]],metron,11,FALSE)</f>
        <v>1.396960958296362</v>
      </c>
      <c r="BV1426">
        <f>VLOOKUP(Table1[[#This Row],[Reference]],metron,12,FALSE)</f>
        <v>1.091503992901508</v>
      </c>
    </row>
    <row r="1427" spans="1:74" hidden="1" x14ac:dyDescent="0.45">
      <c r="A1427" t="s">
        <v>5401</v>
      </c>
      <c r="B1427">
        <v>1614466800</v>
      </c>
      <c r="C1427" s="3" t="s">
        <v>4701</v>
      </c>
      <c r="D1427" t="s">
        <v>65</v>
      </c>
      <c r="E1427" t="s">
        <v>66</v>
      </c>
      <c r="F1427" t="s">
        <v>97</v>
      </c>
      <c r="G1427" t="s">
        <v>93</v>
      </c>
      <c r="H1427" t="s">
        <v>3831</v>
      </c>
      <c r="I1427">
        <f>MROUND(Table1[[#This Row],[Prob_H]]*100,2)/100</f>
        <v>0.44</v>
      </c>
      <c r="J1427">
        <f>1/Table1[[#This Row],[odds_ft_home_team_win]]-Table1[[#This Row],[Margin/3]]</f>
        <v>0.44120497036023709</v>
      </c>
      <c r="K1427">
        <f>1/Table1[[#This Row],[odds_ft_draw]]-Table1[[#This Row],[Margin/3]]</f>
        <v>0.2702063383492932</v>
      </c>
      <c r="L1427">
        <f>1/Table1[[#This Row],[odds_ft_away_team_win]]-Table1[[#This Row],[Margin/3]]</f>
        <v>0.28858869129046966</v>
      </c>
      <c r="M1427">
        <v>8</v>
      </c>
      <c r="N1427">
        <v>2.33</v>
      </c>
      <c r="O1427">
        <v>0.92</v>
      </c>
      <c r="P1427">
        <v>2</v>
      </c>
      <c r="Q1427">
        <v>1.06</v>
      </c>
      <c r="R1427" t="str" cm="1">
        <f t="array" ref="R14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AA1427">
        <v>7</v>
      </c>
      <c r="AB1427">
        <v>8</v>
      </c>
      <c r="AC1427">
        <v>2</v>
      </c>
      <c r="AD1427">
        <v>0</v>
      </c>
      <c r="AE1427">
        <v>1</v>
      </c>
      <c r="AF1427">
        <v>0</v>
      </c>
      <c r="AG1427">
        <v>0</v>
      </c>
      <c r="AH1427">
        <v>2</v>
      </c>
      <c r="AI1427">
        <v>1</v>
      </c>
      <c r="AJ1427">
        <v>0</v>
      </c>
      <c r="AK1427">
        <v>11</v>
      </c>
      <c r="AL1427">
        <v>22</v>
      </c>
      <c r="AM1427">
        <v>3</v>
      </c>
      <c r="AN1427">
        <v>3</v>
      </c>
      <c r="AO1427">
        <v>8</v>
      </c>
      <c r="AP1427">
        <v>19</v>
      </c>
      <c r="AQ1427">
        <v>18</v>
      </c>
      <c r="AR1427">
        <v>17</v>
      </c>
      <c r="AS1427">
        <v>62</v>
      </c>
      <c r="AT1427">
        <v>38</v>
      </c>
      <c r="AU1427">
        <v>1.22</v>
      </c>
      <c r="AV1427">
        <v>1.92</v>
      </c>
      <c r="AW1427">
        <v>2.38</v>
      </c>
      <c r="AX1427">
        <v>50</v>
      </c>
      <c r="AY1427">
        <v>63</v>
      </c>
      <c r="AZ1427">
        <v>38</v>
      </c>
      <c r="BA1427">
        <v>30</v>
      </c>
      <c r="BB1427">
        <v>17</v>
      </c>
      <c r="BC1427">
        <v>42</v>
      </c>
      <c r="BD1427">
        <v>67</v>
      </c>
      <c r="BE1427">
        <v>34</v>
      </c>
      <c r="BF1427">
        <v>71</v>
      </c>
      <c r="BG1427">
        <v>9.92</v>
      </c>
      <c r="BH1427">
        <v>4.25</v>
      </c>
      <c r="BI1427">
        <v>2.15</v>
      </c>
      <c r="BJ1427">
        <v>3.4</v>
      </c>
      <c r="BK1427">
        <v>3.2</v>
      </c>
      <c r="BL1427">
        <f>1/Table1[[#This Row],[odds_ft_home_team_win]]+1/Table1[[#This Row],[odds_ft_draw]]+1/Table1[[#This Row],[odds_ft_away_team_win]]-1</f>
        <v>7.1733926128590975E-2</v>
      </c>
      <c r="BM1427">
        <f>Table1[[#This Row],[Margin]]/3</f>
        <v>2.3911308709530326E-2</v>
      </c>
      <c r="BN1427">
        <v>1.33</v>
      </c>
      <c r="BO1427">
        <v>1.91</v>
      </c>
      <c r="BP1427">
        <v>3.2</v>
      </c>
      <c r="BQ1427">
        <v>6</v>
      </c>
      <c r="BR1427">
        <v>1.8</v>
      </c>
      <c r="BS1427">
        <v>1.95</v>
      </c>
      <c r="BT1427" t="s">
        <v>3813</v>
      </c>
      <c r="BU1427">
        <f>VLOOKUP(Table1[[#This Row],[Reference]],metron,11,FALSE)</f>
        <v>1.4140979689366791</v>
      </c>
      <c r="BV1427">
        <f>VLOOKUP(Table1[[#This Row],[Reference]],metron,12,FALSE)</f>
        <v>1.0666666666666671</v>
      </c>
    </row>
    <row r="1428" spans="1:74" hidden="1" x14ac:dyDescent="0.45">
      <c r="A1428" t="s">
        <v>5401</v>
      </c>
      <c r="B1428">
        <v>1614474000</v>
      </c>
      <c r="C1428" s="3" t="s">
        <v>4702</v>
      </c>
      <c r="D1428" t="s">
        <v>65</v>
      </c>
      <c r="E1428" t="s">
        <v>66</v>
      </c>
      <c r="F1428" t="s">
        <v>86</v>
      </c>
      <c r="G1428" t="s">
        <v>103</v>
      </c>
      <c r="H1428" t="s">
        <v>3815</v>
      </c>
      <c r="I1428">
        <f>MROUND(Table1[[#This Row],[Prob_H]]*100,2)/100</f>
        <v>0.36</v>
      </c>
      <c r="J1428">
        <f>1/Table1[[#This Row],[odds_ft_home_team_win]]-Table1[[#This Row],[Margin/3]]</f>
        <v>0.36878254126509369</v>
      </c>
      <c r="K1428">
        <f>1/Table1[[#This Row],[odds_ft_draw]]-Table1[[#This Row],[Margin/3]]</f>
        <v>0.31560872936745321</v>
      </c>
      <c r="L1428">
        <f>1/Table1[[#This Row],[odds_ft_away_team_win]]-Table1[[#This Row],[Margin/3]]</f>
        <v>0.31560872936745321</v>
      </c>
      <c r="M1428">
        <v>8</v>
      </c>
      <c r="N1428">
        <v>2.29</v>
      </c>
      <c r="O1428">
        <v>1.38</v>
      </c>
      <c r="P1428">
        <v>2.37</v>
      </c>
      <c r="Q1428">
        <v>1.38</v>
      </c>
      <c r="R1428" t="str" cm="1">
        <f t="array" ref="R14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28">
        <v>2</v>
      </c>
      <c r="T1428">
        <v>0</v>
      </c>
      <c r="U1428">
        <v>2</v>
      </c>
      <c r="V1428">
        <v>2</v>
      </c>
      <c r="W1428">
        <v>2</v>
      </c>
      <c r="X1428">
        <v>0</v>
      </c>
      <c r="Y1428" t="s">
        <v>4703</v>
      </c>
      <c r="AA1428">
        <v>5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22</v>
      </c>
      <c r="AL1428">
        <v>10</v>
      </c>
      <c r="AM1428">
        <v>8</v>
      </c>
      <c r="AN1428">
        <v>4</v>
      </c>
      <c r="AO1428">
        <v>14</v>
      </c>
      <c r="AP1428">
        <v>6</v>
      </c>
      <c r="AQ1428">
        <v>12</v>
      </c>
      <c r="AR1428">
        <v>12</v>
      </c>
      <c r="AS1428">
        <v>57</v>
      </c>
      <c r="AT1428">
        <v>43</v>
      </c>
      <c r="AU1428">
        <v>2.35</v>
      </c>
      <c r="AV1428">
        <v>1.05</v>
      </c>
      <c r="AW1428">
        <v>2.16</v>
      </c>
      <c r="AX1428">
        <v>48</v>
      </c>
      <c r="AY1428">
        <v>63</v>
      </c>
      <c r="AZ1428">
        <v>40</v>
      </c>
      <c r="BA1428">
        <v>26</v>
      </c>
      <c r="BB1428">
        <v>0</v>
      </c>
      <c r="BC1428">
        <v>26</v>
      </c>
      <c r="BD1428">
        <v>63</v>
      </c>
      <c r="BE1428">
        <v>37</v>
      </c>
      <c r="BF1428">
        <v>74</v>
      </c>
      <c r="BG1428">
        <v>11.64</v>
      </c>
      <c r="BH1428">
        <v>3.27</v>
      </c>
      <c r="BI1428">
        <v>2.5499999999999998</v>
      </c>
      <c r="BJ1428">
        <v>2.95</v>
      </c>
      <c r="BK1428">
        <v>2.95</v>
      </c>
      <c r="BL1428">
        <f>1/Table1[[#This Row],[odds_ft_home_team_win]]+1/Table1[[#This Row],[odds_ft_draw]]+1/Table1[[#This Row],[odds_ft_away_team_win]]-1</f>
        <v>7.0122964440013202E-2</v>
      </c>
      <c r="BM1428">
        <f>Table1[[#This Row],[Margin]]/3</f>
        <v>2.3374321480004401E-2</v>
      </c>
      <c r="BN1428">
        <v>1.48</v>
      </c>
      <c r="BO1428">
        <v>2.2999999999999998</v>
      </c>
      <c r="BP1428">
        <v>4.05</v>
      </c>
      <c r="BQ1428">
        <v>8.25</v>
      </c>
      <c r="BR1428">
        <v>2</v>
      </c>
      <c r="BS1428">
        <v>1.77</v>
      </c>
      <c r="BT1428" t="s">
        <v>3802</v>
      </c>
      <c r="BU1428">
        <f>VLOOKUP(Table1[[#This Row],[Reference]],metron,11,FALSE)</f>
        <v>1.269326094653606</v>
      </c>
      <c r="BV1428">
        <f>VLOOKUP(Table1[[#This Row],[Reference]],metron,12,FALSE)</f>
        <v>1.2417089578661631</v>
      </c>
    </row>
    <row r="1429" spans="1:74" hidden="1" x14ac:dyDescent="0.45">
      <c r="A1429" t="s">
        <v>5401</v>
      </c>
      <c r="B1429">
        <v>1614481200</v>
      </c>
      <c r="C1429" s="3" t="s">
        <v>4704</v>
      </c>
      <c r="D1429" t="s">
        <v>65</v>
      </c>
      <c r="E1429" t="s">
        <v>66</v>
      </c>
      <c r="F1429" t="s">
        <v>81</v>
      </c>
      <c r="G1429" t="s">
        <v>77</v>
      </c>
      <c r="H1429" t="s">
        <v>3819</v>
      </c>
      <c r="I1429">
        <f>MROUND(Table1[[#This Row],[Prob_H]]*100,2)/100</f>
        <v>0.42</v>
      </c>
      <c r="J1429">
        <f>1/Table1[[#This Row],[odds_ft_home_team_win]]-Table1[[#This Row],[Margin/3]]</f>
        <v>0.41106719367588934</v>
      </c>
      <c r="K1429">
        <f>1/Table1[[#This Row],[odds_ft_draw]]-Table1[[#This Row],[Margin/3]]</f>
        <v>0.27931488801054016</v>
      </c>
      <c r="L1429">
        <f>1/Table1[[#This Row],[odds_ft_away_team_win]]-Table1[[#This Row],[Margin/3]]</f>
        <v>0.30961791831357044</v>
      </c>
      <c r="M1429">
        <v>8</v>
      </c>
      <c r="N1429">
        <v>2.5</v>
      </c>
      <c r="O1429">
        <v>1.67</v>
      </c>
      <c r="P1429">
        <v>2.29</v>
      </c>
      <c r="Q1429">
        <v>1.77</v>
      </c>
      <c r="R1429" t="str" cm="1">
        <f t="array" ref="R14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Z1429">
        <v>81</v>
      </c>
      <c r="AA1429">
        <v>3</v>
      </c>
      <c r="AB1429">
        <v>5</v>
      </c>
      <c r="AC1429">
        <v>2</v>
      </c>
      <c r="AD1429">
        <v>0</v>
      </c>
      <c r="AE1429">
        <v>4</v>
      </c>
      <c r="AF1429">
        <v>0</v>
      </c>
      <c r="AG1429">
        <v>2</v>
      </c>
      <c r="AH1429">
        <v>0</v>
      </c>
      <c r="AI1429">
        <v>1</v>
      </c>
      <c r="AJ1429">
        <v>3</v>
      </c>
      <c r="AK1429">
        <v>11</v>
      </c>
      <c r="AL1429">
        <v>5</v>
      </c>
      <c r="AM1429">
        <v>2</v>
      </c>
      <c r="AN1429">
        <v>2</v>
      </c>
      <c r="AO1429">
        <v>9</v>
      </c>
      <c r="AP1429">
        <v>3</v>
      </c>
      <c r="AQ1429">
        <v>11</v>
      </c>
      <c r="AR1429">
        <v>11</v>
      </c>
      <c r="AS1429">
        <v>65</v>
      </c>
      <c r="AT1429">
        <v>35</v>
      </c>
      <c r="AU1429">
        <v>1.21</v>
      </c>
      <c r="AV1429">
        <v>0.77</v>
      </c>
      <c r="AW1429">
        <v>2.42</v>
      </c>
      <c r="AX1429">
        <v>45</v>
      </c>
      <c r="AY1429">
        <v>73</v>
      </c>
      <c r="AZ1429">
        <v>42</v>
      </c>
      <c r="BA1429">
        <v>24</v>
      </c>
      <c r="BB1429">
        <v>7</v>
      </c>
      <c r="BC1429">
        <v>28</v>
      </c>
      <c r="BD1429">
        <v>69</v>
      </c>
      <c r="BE1429">
        <v>32</v>
      </c>
      <c r="BF1429">
        <v>79</v>
      </c>
      <c r="BG1429">
        <v>9.6</v>
      </c>
      <c r="BH1429">
        <v>3.33</v>
      </c>
      <c r="BI1429">
        <v>2.2999999999999998</v>
      </c>
      <c r="BJ1429">
        <v>3.3</v>
      </c>
      <c r="BK1429">
        <v>3</v>
      </c>
      <c r="BL1429">
        <f>1/Table1[[#This Row],[odds_ft_home_team_win]]+1/Table1[[#This Row],[odds_ft_draw]]+1/Table1[[#This Row],[odds_ft_away_team_win]]-1</f>
        <v>7.1146245059288571E-2</v>
      </c>
      <c r="BM1429">
        <f>Table1[[#This Row],[Margin]]/3</f>
        <v>2.3715415019762858E-2</v>
      </c>
      <c r="BN1429">
        <v>1.35</v>
      </c>
      <c r="BO1429">
        <v>2</v>
      </c>
      <c r="BP1429">
        <v>3.3</v>
      </c>
      <c r="BQ1429">
        <v>6.5</v>
      </c>
      <c r="BR1429">
        <v>1.8</v>
      </c>
      <c r="BS1429">
        <v>1.95</v>
      </c>
      <c r="BT1429" t="s">
        <v>109</v>
      </c>
      <c r="BU1429">
        <f>VLOOKUP(Table1[[#This Row],[Reference]],metron,11,FALSE)</f>
        <v>1.396960958296362</v>
      </c>
      <c r="BV1429">
        <f>VLOOKUP(Table1[[#This Row],[Reference]],metron,12,FALSE)</f>
        <v>1.091503992901508</v>
      </c>
    </row>
    <row r="1430" spans="1:74" x14ac:dyDescent="0.45">
      <c r="A1430" t="s">
        <v>5401</v>
      </c>
      <c r="B1430">
        <v>1614553200</v>
      </c>
      <c r="C1430" s="3" t="s">
        <v>4705</v>
      </c>
      <c r="D1430" t="s">
        <v>65</v>
      </c>
      <c r="E1430" t="s">
        <v>66</v>
      </c>
      <c r="F1430" t="s">
        <v>85</v>
      </c>
      <c r="G1430" t="s">
        <v>72</v>
      </c>
      <c r="H1430" t="s">
        <v>3903</v>
      </c>
      <c r="I1430">
        <f>MROUND(Table1[[#This Row],[Prob_H]]*100,2)/100</f>
        <v>0.6</v>
      </c>
      <c r="J1430">
        <f>1/Table1[[#This Row],[odds_ft_home_team_win]]-Table1[[#This Row],[Margin/3]]</f>
        <v>0.59556075167219369</v>
      </c>
      <c r="K1430">
        <f>1/Table1[[#This Row],[odds_ft_draw]]-Table1[[#This Row],[Margin/3]]</f>
        <v>0.25224940379463573</v>
      </c>
      <c r="L1430">
        <f>1/Table1[[#This Row],[odds_ft_away_team_win]]-Table1[[#This Row],[Margin/3]]</f>
        <v>0.15218984453317061</v>
      </c>
      <c r="M1430">
        <v>8</v>
      </c>
      <c r="N1430">
        <v>2</v>
      </c>
      <c r="O1430">
        <v>0.5</v>
      </c>
      <c r="P1430">
        <v>1.79</v>
      </c>
      <c r="Q1430">
        <v>0.47</v>
      </c>
      <c r="R1430" t="str" cm="1">
        <f t="array" ref="R14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0">
        <v>1</v>
      </c>
      <c r="T1430">
        <v>1</v>
      </c>
      <c r="U1430">
        <v>2</v>
      </c>
      <c r="V1430">
        <v>1</v>
      </c>
      <c r="W1430">
        <v>1</v>
      </c>
      <c r="X1430">
        <v>0</v>
      </c>
      <c r="Y1430">
        <v>40</v>
      </c>
      <c r="Z1430">
        <v>89</v>
      </c>
      <c r="AA1430">
        <v>3</v>
      </c>
      <c r="AB1430">
        <v>3</v>
      </c>
      <c r="AC1430">
        <v>1</v>
      </c>
      <c r="AD1430">
        <v>0</v>
      </c>
      <c r="AE1430">
        <v>2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10</v>
      </c>
      <c r="AL1430">
        <v>12</v>
      </c>
      <c r="AM1430">
        <v>5</v>
      </c>
      <c r="AN1430">
        <v>6</v>
      </c>
      <c r="AO1430">
        <v>5</v>
      </c>
      <c r="AP1430">
        <v>6</v>
      </c>
      <c r="AQ1430">
        <v>13</v>
      </c>
      <c r="AR1430">
        <v>12</v>
      </c>
      <c r="AS1430">
        <v>40</v>
      </c>
      <c r="AT1430">
        <v>60</v>
      </c>
      <c r="AU1430">
        <v>1.26</v>
      </c>
      <c r="AV1430">
        <v>1.49</v>
      </c>
      <c r="AW1430">
        <v>2.57</v>
      </c>
      <c r="AX1430">
        <v>49</v>
      </c>
      <c r="AY1430">
        <v>74</v>
      </c>
      <c r="AZ1430">
        <v>48</v>
      </c>
      <c r="BA1430">
        <v>35</v>
      </c>
      <c r="BB1430">
        <v>4</v>
      </c>
      <c r="BC1430">
        <v>30</v>
      </c>
      <c r="BD1430">
        <v>83</v>
      </c>
      <c r="BE1430">
        <v>53</v>
      </c>
      <c r="BF1430">
        <v>70</v>
      </c>
      <c r="BG1430">
        <v>9.5299999999999994</v>
      </c>
      <c r="BH1430">
        <v>5</v>
      </c>
      <c r="BI1430">
        <v>1.62</v>
      </c>
      <c r="BJ1430">
        <v>3.65</v>
      </c>
      <c r="BK1430">
        <v>5.75</v>
      </c>
      <c r="BL1430">
        <f>1/Table1[[#This Row],[odds_ft_home_team_win]]+1/Table1[[#This Row],[odds_ft_draw]]+1/Table1[[#This Row],[odds_ft_away_team_win]]-1</f>
        <v>6.5169596835270793E-2</v>
      </c>
      <c r="BM1430">
        <f>Table1[[#This Row],[Margin]]/3</f>
        <v>2.1723198945090266E-2</v>
      </c>
      <c r="BN1430">
        <v>1.29</v>
      </c>
      <c r="BO1430">
        <v>1.87</v>
      </c>
      <c r="BP1430">
        <v>3.05</v>
      </c>
      <c r="BQ1430">
        <v>6</v>
      </c>
      <c r="BR1430">
        <v>1.83</v>
      </c>
      <c r="BS1430">
        <v>1.91</v>
      </c>
      <c r="BT1430" t="s">
        <v>3856</v>
      </c>
      <c r="BU1430">
        <f>VLOOKUP(Table1[[#This Row],[Reference]],metron,11,FALSE)</f>
        <v>1.841836734693878</v>
      </c>
      <c r="BV1430">
        <f>VLOOKUP(Table1[[#This Row],[Reference]],metron,12,FALSE)</f>
        <v>0.88917233560090703</v>
      </c>
    </row>
    <row r="1431" spans="1:74" hidden="1" x14ac:dyDescent="0.45">
      <c r="A1431" t="s">
        <v>5401</v>
      </c>
      <c r="B1431">
        <v>1614560760</v>
      </c>
      <c r="C1431" s="3" t="s">
        <v>4706</v>
      </c>
      <c r="D1431" t="s">
        <v>65</v>
      </c>
      <c r="E1431" t="s">
        <v>66</v>
      </c>
      <c r="F1431" t="s">
        <v>88</v>
      </c>
      <c r="G1431" t="s">
        <v>3788</v>
      </c>
      <c r="H1431" t="s">
        <v>3784</v>
      </c>
      <c r="I1431">
        <f>MROUND(Table1[[#This Row],[Prob_H]]*100,2)/100</f>
        <v>0.54</v>
      </c>
      <c r="J1431">
        <f>1/Table1[[#This Row],[odds_ft_home_team_win]]-Table1[[#This Row],[Margin/3]]</f>
        <v>0.54066899829611692</v>
      </c>
      <c r="K1431">
        <f>1/Table1[[#This Row],[odds_ft_draw]]-Table1[[#This Row],[Margin/3]]</f>
        <v>0.26141153259797323</v>
      </c>
      <c r="L1431">
        <f>1/Table1[[#This Row],[odds_ft_away_team_win]]-Table1[[#This Row],[Margin/3]]</f>
        <v>0.19791946910590974</v>
      </c>
      <c r="M1431">
        <v>8</v>
      </c>
      <c r="N1431">
        <v>2.08</v>
      </c>
      <c r="O1431">
        <v>0.83</v>
      </c>
      <c r="P1431">
        <v>2.09</v>
      </c>
      <c r="Q1431">
        <v>0.59</v>
      </c>
      <c r="R1431" t="str" cm="1">
        <f t="array" ref="R14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1">
        <v>3</v>
      </c>
      <c r="T1431">
        <v>2</v>
      </c>
      <c r="U1431">
        <v>5</v>
      </c>
      <c r="V1431">
        <v>2</v>
      </c>
      <c r="W1431">
        <v>2</v>
      </c>
      <c r="X1431">
        <v>0</v>
      </c>
      <c r="Y1431" t="s">
        <v>4707</v>
      </c>
      <c r="Z1431" t="s">
        <v>4708</v>
      </c>
      <c r="AA1431">
        <v>7</v>
      </c>
      <c r="AB1431">
        <v>4</v>
      </c>
      <c r="AC1431">
        <v>0</v>
      </c>
      <c r="AD1431">
        <v>0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2</v>
      </c>
      <c r="AK1431">
        <v>17</v>
      </c>
      <c r="AL1431">
        <v>10</v>
      </c>
      <c r="AM1431">
        <v>9</v>
      </c>
      <c r="AN1431">
        <v>5</v>
      </c>
      <c r="AO1431">
        <v>8</v>
      </c>
      <c r="AP1431">
        <v>5</v>
      </c>
      <c r="AQ1431">
        <v>13</v>
      </c>
      <c r="AR1431">
        <v>13</v>
      </c>
      <c r="AS1431">
        <v>51</v>
      </c>
      <c r="AT1431">
        <v>49</v>
      </c>
      <c r="AU1431">
        <v>2.0699999999999998</v>
      </c>
      <c r="AV1431">
        <v>1.33</v>
      </c>
      <c r="AW1431">
        <v>2.4900000000000002</v>
      </c>
      <c r="AX1431">
        <v>57</v>
      </c>
      <c r="AY1431">
        <v>85</v>
      </c>
      <c r="AZ1431">
        <v>44</v>
      </c>
      <c r="BA1431">
        <v>17</v>
      </c>
      <c r="BB1431">
        <v>9</v>
      </c>
      <c r="BC1431">
        <v>37</v>
      </c>
      <c r="BD1431">
        <v>69</v>
      </c>
      <c r="BE1431">
        <v>37</v>
      </c>
      <c r="BF1431">
        <v>89</v>
      </c>
      <c r="BG1431">
        <v>10.69</v>
      </c>
      <c r="BH1431">
        <v>3.89</v>
      </c>
      <c r="BI1431">
        <v>1.77</v>
      </c>
      <c r="BJ1431">
        <v>3.5</v>
      </c>
      <c r="BK1431">
        <v>4.5</v>
      </c>
      <c r="BL1431">
        <f>1/Table1[[#This Row],[odds_ft_home_team_win]]+1/Table1[[#This Row],[odds_ft_draw]]+1/Table1[[#This Row],[odds_ft_away_team_win]]-1</f>
        <v>7.290825934893741E-2</v>
      </c>
      <c r="BM1431">
        <f>Table1[[#This Row],[Margin]]/3</f>
        <v>2.430275311631247E-2</v>
      </c>
      <c r="BN1431">
        <v>1.38</v>
      </c>
      <c r="BO1431">
        <v>2.1</v>
      </c>
      <c r="BP1431">
        <v>3.65</v>
      </c>
      <c r="BQ1431">
        <v>7.5</v>
      </c>
      <c r="BR1431">
        <v>2.0499999999999998</v>
      </c>
      <c r="BS1431">
        <v>1.71</v>
      </c>
      <c r="BT1431" t="s">
        <v>3817</v>
      </c>
      <c r="BU1431">
        <f>VLOOKUP(Table1[[#This Row],[Reference]],metron,11,FALSE)</f>
        <v>1.684957590444867</v>
      </c>
      <c r="BV1431">
        <f>VLOOKUP(Table1[[#This Row],[Reference]],metron,12,FALSE)</f>
        <v>0.95101263631642718</v>
      </c>
    </row>
    <row r="1432" spans="1:74" x14ac:dyDescent="0.45">
      <c r="A1432" t="s">
        <v>5401</v>
      </c>
      <c r="B1432">
        <v>1614567600</v>
      </c>
      <c r="C1432" s="3" t="s">
        <v>4709</v>
      </c>
      <c r="D1432" t="s">
        <v>65</v>
      </c>
      <c r="E1432" t="s">
        <v>66</v>
      </c>
      <c r="F1432" t="s">
        <v>98</v>
      </c>
      <c r="G1432" t="s">
        <v>94</v>
      </c>
      <c r="H1432" t="s">
        <v>3822</v>
      </c>
      <c r="I1432">
        <f>MROUND(Table1[[#This Row],[Prob_H]]*100,2)/100</f>
        <v>0.52</v>
      </c>
      <c r="J1432">
        <f>1/Table1[[#This Row],[odds_ft_home_team_win]]-Table1[[#This Row],[Margin/3]]</f>
        <v>0.51076653848464815</v>
      </c>
      <c r="K1432">
        <f>1/Table1[[#This Row],[odds_ft_draw]]-Table1[[#This Row],[Margin/3]]</f>
        <v>0.28850718019587812</v>
      </c>
      <c r="L1432">
        <f>1/Table1[[#This Row],[odds_ft_away_team_win]]-Table1[[#This Row],[Margin/3]]</f>
        <v>0.20072628131947365</v>
      </c>
      <c r="M1432">
        <v>8</v>
      </c>
      <c r="N1432">
        <v>1.6</v>
      </c>
      <c r="O1432">
        <v>1.1299999999999999</v>
      </c>
      <c r="P1432">
        <v>1.6</v>
      </c>
      <c r="Q1432">
        <v>1.25</v>
      </c>
      <c r="R1432" t="str" cm="1">
        <f t="array" ref="R14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2">
        <v>2</v>
      </c>
      <c r="T1432">
        <v>1</v>
      </c>
      <c r="U1432">
        <v>3</v>
      </c>
      <c r="V1432">
        <v>3</v>
      </c>
      <c r="W1432">
        <v>2</v>
      </c>
      <c r="X1432">
        <v>1</v>
      </c>
      <c r="Y1432" t="s">
        <v>2238</v>
      </c>
      <c r="Z1432">
        <v>14</v>
      </c>
      <c r="AA1432">
        <v>6</v>
      </c>
      <c r="AB1432">
        <v>3</v>
      </c>
      <c r="AC1432">
        <v>1</v>
      </c>
      <c r="AD1432">
        <v>0</v>
      </c>
      <c r="AE1432">
        <v>2</v>
      </c>
      <c r="AF1432">
        <v>0</v>
      </c>
      <c r="AG1432">
        <v>1</v>
      </c>
      <c r="AH1432">
        <v>0</v>
      </c>
      <c r="AI1432">
        <v>0</v>
      </c>
      <c r="AJ1432">
        <v>2</v>
      </c>
      <c r="AK1432">
        <v>15</v>
      </c>
      <c r="AL1432">
        <v>8</v>
      </c>
      <c r="AM1432">
        <v>4</v>
      </c>
      <c r="AN1432">
        <v>4</v>
      </c>
      <c r="AO1432">
        <v>11</v>
      </c>
      <c r="AP1432">
        <v>4</v>
      </c>
      <c r="AQ1432">
        <v>14</v>
      </c>
      <c r="AR1432">
        <v>13</v>
      </c>
      <c r="AS1432">
        <v>52</v>
      </c>
      <c r="AT1432">
        <v>48</v>
      </c>
      <c r="AU1432">
        <v>1.58</v>
      </c>
      <c r="AV1432">
        <v>0.95</v>
      </c>
      <c r="AW1432">
        <v>2.1</v>
      </c>
      <c r="AX1432">
        <v>50</v>
      </c>
      <c r="AY1432">
        <v>67</v>
      </c>
      <c r="AZ1432">
        <v>37</v>
      </c>
      <c r="BA1432">
        <v>17</v>
      </c>
      <c r="BB1432">
        <v>4</v>
      </c>
      <c r="BC1432">
        <v>30</v>
      </c>
      <c r="BD1432">
        <v>64</v>
      </c>
      <c r="BE1432">
        <v>30</v>
      </c>
      <c r="BF1432">
        <v>67</v>
      </c>
      <c r="BG1432">
        <v>9.33</v>
      </c>
      <c r="BH1432">
        <v>3.8</v>
      </c>
      <c r="BI1432">
        <v>1.87</v>
      </c>
      <c r="BJ1432">
        <v>3.2</v>
      </c>
      <c r="BK1432">
        <v>4.45</v>
      </c>
      <c r="BL1432">
        <f>1/Table1[[#This Row],[odds_ft_home_team_win]]+1/Table1[[#This Row],[odds_ft_draw]]+1/Table1[[#This Row],[odds_ft_away_team_win]]-1</f>
        <v>7.1978459412365581E-2</v>
      </c>
      <c r="BM1432">
        <f>Table1[[#This Row],[Margin]]/3</f>
        <v>2.3992819804121861E-2</v>
      </c>
      <c r="BN1432">
        <v>1.36</v>
      </c>
      <c r="BO1432">
        <v>2.1</v>
      </c>
      <c r="BP1432">
        <v>3.9</v>
      </c>
      <c r="BQ1432">
        <v>7.75</v>
      </c>
      <c r="BR1432">
        <v>1.95</v>
      </c>
      <c r="BS1432">
        <v>1.8</v>
      </c>
      <c r="BT1432" t="s">
        <v>3841</v>
      </c>
      <c r="BU1432">
        <f>VLOOKUP(Table1[[#This Row],[Reference]],metron,11,FALSE)</f>
        <v>1.625948039373891</v>
      </c>
      <c r="BV1432">
        <f>VLOOKUP(Table1[[#This Row],[Reference]],metron,12,FALSE)</f>
        <v>0.97079231886396644</v>
      </c>
    </row>
    <row r="1433" spans="1:74" hidden="1" x14ac:dyDescent="0.45">
      <c r="A1433" t="s">
        <v>5400</v>
      </c>
      <c r="B1433">
        <v>1631318400</v>
      </c>
      <c r="C1433" s="3" t="s">
        <v>4964</v>
      </c>
      <c r="D1433" t="s">
        <v>65</v>
      </c>
      <c r="E1433" t="s">
        <v>66</v>
      </c>
      <c r="F1433" t="s">
        <v>73</v>
      </c>
      <c r="G1433" t="s">
        <v>3792</v>
      </c>
      <c r="H1433" t="s">
        <v>4128</v>
      </c>
      <c r="I1433">
        <f>MROUND(Table1[[#This Row],[Prob_H]]*100,2)/100</f>
        <v>0.36</v>
      </c>
      <c r="J1433">
        <f>1/Table1[[#This Row],[odds_ft_home_team_win]]-Table1[[#This Row],[Margin/3]]</f>
        <v>0.36461251167133518</v>
      </c>
      <c r="K1433">
        <f>1/Table1[[#This Row],[odds_ft_draw]]-Table1[[#This Row],[Margin/3]]</f>
        <v>0.30578898225957041</v>
      </c>
      <c r="L1433">
        <f>1/Table1[[#This Row],[odds_ft_away_team_win]]-Table1[[#This Row],[Margin/3]]</f>
        <v>0.32959850606909424</v>
      </c>
      <c r="M1433">
        <v>8</v>
      </c>
      <c r="N1433">
        <v>1.33</v>
      </c>
      <c r="O1433">
        <v>2.33</v>
      </c>
      <c r="P1433">
        <v>1.38</v>
      </c>
      <c r="Q1433">
        <v>1.25</v>
      </c>
      <c r="R1433" t="str" cm="1">
        <f t="array" ref="R14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3">
        <v>2</v>
      </c>
      <c r="T1433">
        <v>2</v>
      </c>
      <c r="U1433">
        <v>4</v>
      </c>
      <c r="V1433">
        <v>1</v>
      </c>
      <c r="W1433">
        <v>0</v>
      </c>
      <c r="X1433">
        <v>1</v>
      </c>
      <c r="Y1433" t="s">
        <v>2551</v>
      </c>
      <c r="Z1433" t="s">
        <v>4965</v>
      </c>
      <c r="AA1433">
        <v>6</v>
      </c>
      <c r="AB1433">
        <v>8</v>
      </c>
      <c r="AC1433">
        <v>1</v>
      </c>
      <c r="AD1433">
        <v>0</v>
      </c>
      <c r="AE1433">
        <v>3</v>
      </c>
      <c r="AF1433">
        <v>0</v>
      </c>
      <c r="AG1433">
        <v>1</v>
      </c>
      <c r="AH1433">
        <v>0</v>
      </c>
      <c r="AI1433">
        <v>2</v>
      </c>
      <c r="AJ1433">
        <v>1</v>
      </c>
      <c r="AK1433">
        <v>13</v>
      </c>
      <c r="AL1433">
        <v>6</v>
      </c>
      <c r="AM1433">
        <v>6</v>
      </c>
      <c r="AN1433">
        <v>5</v>
      </c>
      <c r="AO1433">
        <v>7</v>
      </c>
      <c r="AP1433">
        <v>1</v>
      </c>
      <c r="AQ1433">
        <v>13</v>
      </c>
      <c r="AR1433">
        <v>16</v>
      </c>
      <c r="AS1433">
        <v>50</v>
      </c>
      <c r="AT1433">
        <v>50</v>
      </c>
      <c r="AU1433">
        <v>1.62</v>
      </c>
      <c r="AV1433">
        <v>1.1200000000000001</v>
      </c>
      <c r="AW1433">
        <v>2.67</v>
      </c>
      <c r="AX1433">
        <v>67</v>
      </c>
      <c r="AY1433">
        <v>84</v>
      </c>
      <c r="AZ1433">
        <v>50</v>
      </c>
      <c r="BA1433">
        <v>34</v>
      </c>
      <c r="BB1433">
        <v>0</v>
      </c>
      <c r="BC1433">
        <v>34</v>
      </c>
      <c r="BD1433">
        <v>67</v>
      </c>
      <c r="BE1433">
        <v>50</v>
      </c>
      <c r="BF1433">
        <v>100</v>
      </c>
      <c r="BG1433">
        <v>9.33</v>
      </c>
      <c r="BH1433">
        <v>1.34</v>
      </c>
      <c r="BI1433">
        <v>2.5499999999999998</v>
      </c>
      <c r="BJ1433">
        <v>3</v>
      </c>
      <c r="BK1433">
        <v>2.8</v>
      </c>
      <c r="BL1433">
        <f>1/Table1[[#This Row],[odds_ft_home_team_win]]+1/Table1[[#This Row],[odds_ft_draw]]+1/Table1[[#This Row],[odds_ft_away_team_win]]-1</f>
        <v>8.2633053221288666E-2</v>
      </c>
      <c r="BM1433">
        <f>Table1[[#This Row],[Margin]]/3</f>
        <v>2.754435107376289E-2</v>
      </c>
      <c r="BN1433">
        <v>1.45</v>
      </c>
      <c r="BO1433">
        <v>2.25</v>
      </c>
      <c r="BP1433">
        <v>3.8</v>
      </c>
      <c r="BQ1433">
        <v>7.25</v>
      </c>
      <c r="BR1433">
        <v>2</v>
      </c>
      <c r="BS1433">
        <v>1.8</v>
      </c>
      <c r="BT1433" t="s">
        <v>3786</v>
      </c>
      <c r="BU1433">
        <f>VLOOKUP(Table1[[#This Row],[Reference]],metron,11,FALSE)</f>
        <v>1.269326094653606</v>
      </c>
      <c r="BV1433">
        <f>VLOOKUP(Table1[[#This Row],[Reference]],metron,12,FALSE)</f>
        <v>1.2417089578661631</v>
      </c>
    </row>
    <row r="1434" spans="1:74" hidden="1" x14ac:dyDescent="0.45">
      <c r="A1434" t="s">
        <v>5400</v>
      </c>
      <c r="B1434">
        <v>1631325600</v>
      </c>
      <c r="C1434" s="3" t="s">
        <v>4966</v>
      </c>
      <c r="D1434" t="s">
        <v>65</v>
      </c>
      <c r="E1434" t="s">
        <v>66</v>
      </c>
      <c r="F1434" t="s">
        <v>3788</v>
      </c>
      <c r="G1434" t="s">
        <v>77</v>
      </c>
      <c r="H1434" t="s">
        <v>3811</v>
      </c>
      <c r="I1434">
        <f>MROUND(Table1[[#This Row],[Prob_H]]*100,2)/100</f>
        <v>0.3</v>
      </c>
      <c r="J1434">
        <f>1/Table1[[#This Row],[odds_ft_home_team_win]]-Table1[[#This Row],[Margin/3]]</f>
        <v>0.29953161592505861</v>
      </c>
      <c r="K1434">
        <f>1/Table1[[#This Row],[odds_ft_draw]]-Table1[[#This Row],[Margin/3]]</f>
        <v>0.32880562060889934</v>
      </c>
      <c r="L1434">
        <f>1/Table1[[#This Row],[odds_ft_away_team_win]]-Table1[[#This Row],[Margin/3]]</f>
        <v>0.37166276346604221</v>
      </c>
      <c r="M1434">
        <v>8</v>
      </c>
      <c r="N1434">
        <v>0.33</v>
      </c>
      <c r="O1434">
        <v>1.67</v>
      </c>
      <c r="P1434">
        <v>0.88</v>
      </c>
      <c r="Q1434">
        <v>1.5</v>
      </c>
      <c r="R1434" t="str" cm="1">
        <f t="array" ref="R14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4">
        <v>2</v>
      </c>
      <c r="T1434">
        <v>1</v>
      </c>
      <c r="U1434">
        <v>3</v>
      </c>
      <c r="V1434">
        <v>3</v>
      </c>
      <c r="W1434">
        <v>2</v>
      </c>
      <c r="X1434">
        <v>1</v>
      </c>
      <c r="Y1434" t="s">
        <v>3062</v>
      </c>
      <c r="Z1434">
        <v>4</v>
      </c>
      <c r="AA1434">
        <v>2</v>
      </c>
      <c r="AB1434">
        <v>3</v>
      </c>
      <c r="AC1434">
        <v>4</v>
      </c>
      <c r="AD1434">
        <v>0</v>
      </c>
      <c r="AE1434">
        <v>4</v>
      </c>
      <c r="AF1434">
        <v>0</v>
      </c>
      <c r="AG1434">
        <v>1</v>
      </c>
      <c r="AH1434">
        <v>3</v>
      </c>
      <c r="AI1434">
        <v>2</v>
      </c>
      <c r="AJ1434">
        <v>2</v>
      </c>
      <c r="AK1434">
        <v>10</v>
      </c>
      <c r="AL1434">
        <v>15</v>
      </c>
      <c r="AM1434">
        <v>4</v>
      </c>
      <c r="AN1434">
        <v>2</v>
      </c>
      <c r="AO1434">
        <v>6</v>
      </c>
      <c r="AP1434">
        <v>13</v>
      </c>
      <c r="AQ1434">
        <v>6</v>
      </c>
      <c r="AR1434">
        <v>9</v>
      </c>
      <c r="AS1434">
        <v>45</v>
      </c>
      <c r="AT1434">
        <v>55</v>
      </c>
      <c r="AU1434">
        <v>1.1100000000000001</v>
      </c>
      <c r="AV1434">
        <v>1.47</v>
      </c>
      <c r="AW1434">
        <v>2.34</v>
      </c>
      <c r="AX1434">
        <v>84</v>
      </c>
      <c r="AY1434">
        <v>84</v>
      </c>
      <c r="AZ1434">
        <v>50</v>
      </c>
      <c r="BA1434">
        <v>17</v>
      </c>
      <c r="BB1434">
        <v>0</v>
      </c>
      <c r="BC1434">
        <v>67</v>
      </c>
      <c r="BD1434">
        <v>67</v>
      </c>
      <c r="BE1434">
        <v>33</v>
      </c>
      <c r="BF1434">
        <v>67</v>
      </c>
      <c r="BG1434">
        <v>7</v>
      </c>
      <c r="BH1434">
        <v>5.67</v>
      </c>
      <c r="BI1434">
        <v>3.05</v>
      </c>
      <c r="BJ1434">
        <v>2.8</v>
      </c>
      <c r="BK1434">
        <v>2.5</v>
      </c>
      <c r="BL1434">
        <f>1/Table1[[#This Row],[odds_ft_home_team_win]]+1/Table1[[#This Row],[odds_ft_draw]]+1/Table1[[#This Row],[odds_ft_away_team_win]]-1</f>
        <v>8.5011709601873431E-2</v>
      </c>
      <c r="BM1434">
        <f>Table1[[#This Row],[Margin]]/3</f>
        <v>2.833723653395781E-2</v>
      </c>
      <c r="BN1434">
        <v>1.59</v>
      </c>
      <c r="BO1434">
        <v>2.5499999999999998</v>
      </c>
      <c r="BP1434">
        <v>4.5999999999999996</v>
      </c>
      <c r="BQ1434">
        <v>9.5</v>
      </c>
      <c r="BR1434">
        <v>2.2000000000000002</v>
      </c>
      <c r="BS1434">
        <v>1.67</v>
      </c>
      <c r="BT1434" t="s">
        <v>3860</v>
      </c>
      <c r="BU1434">
        <f>VLOOKUP(Table1[[#This Row],[Reference]],metron,11,FALSE)</f>
        <v>1.1805091283106199</v>
      </c>
      <c r="BV1434">
        <f>VLOOKUP(Table1[[#This Row],[Reference]],metron,12,FALSE)</f>
        <v>1.3921316533813319</v>
      </c>
    </row>
    <row r="1435" spans="1:74" hidden="1" x14ac:dyDescent="0.45">
      <c r="A1435" t="s">
        <v>5400</v>
      </c>
      <c r="B1435">
        <v>1631325960</v>
      </c>
      <c r="C1435" s="3" t="s">
        <v>4967</v>
      </c>
      <c r="D1435" t="s">
        <v>65</v>
      </c>
      <c r="E1435" t="s">
        <v>66</v>
      </c>
      <c r="F1435" t="s">
        <v>72</v>
      </c>
      <c r="G1435" t="s">
        <v>88</v>
      </c>
      <c r="H1435" t="s">
        <v>3784</v>
      </c>
      <c r="I1435">
        <f>MROUND(Table1[[#This Row],[Prob_H]]*100,2)/100</f>
        <v>0.38</v>
      </c>
      <c r="J1435">
        <f>1/Table1[[#This Row],[odds_ft_home_team_win]]-Table1[[#This Row],[Margin/3]]</f>
        <v>0.38949938949938945</v>
      </c>
      <c r="K1435">
        <f>1/Table1[[#This Row],[odds_ft_draw]]-Table1[[#This Row],[Margin/3]]</f>
        <v>0.28052503052503047</v>
      </c>
      <c r="L1435">
        <f>1/Table1[[#This Row],[odds_ft_away_team_win]]-Table1[[#This Row],[Margin/3]]</f>
        <v>0.32997557997557991</v>
      </c>
      <c r="M1435">
        <v>8</v>
      </c>
      <c r="N1435">
        <v>0.5</v>
      </c>
      <c r="O1435">
        <v>1.67</v>
      </c>
      <c r="P1435">
        <v>1.35</v>
      </c>
      <c r="Q1435">
        <v>1.1100000000000001</v>
      </c>
      <c r="R1435" t="str" cm="1">
        <f t="array" ref="R14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5">
        <v>2</v>
      </c>
      <c r="T1435">
        <v>1</v>
      </c>
      <c r="U1435">
        <v>3</v>
      </c>
      <c r="V1435">
        <v>1</v>
      </c>
      <c r="W1435">
        <v>1</v>
      </c>
      <c r="X1435">
        <v>0</v>
      </c>
      <c r="Y1435" t="s">
        <v>4968</v>
      </c>
      <c r="Z1435">
        <v>87</v>
      </c>
      <c r="AA1435">
        <v>4</v>
      </c>
      <c r="AB1435">
        <v>14</v>
      </c>
      <c r="AC1435">
        <v>3</v>
      </c>
      <c r="AD1435">
        <v>0</v>
      </c>
      <c r="AE1435">
        <v>3</v>
      </c>
      <c r="AF1435">
        <v>0</v>
      </c>
      <c r="AG1435">
        <v>1</v>
      </c>
      <c r="AH1435">
        <v>2</v>
      </c>
      <c r="AI1435">
        <v>0</v>
      </c>
      <c r="AJ1435">
        <v>3</v>
      </c>
      <c r="AK1435">
        <v>22</v>
      </c>
      <c r="AL1435">
        <v>19</v>
      </c>
      <c r="AM1435">
        <v>6</v>
      </c>
      <c r="AN1435">
        <v>6</v>
      </c>
      <c r="AO1435">
        <v>16</v>
      </c>
      <c r="AP1435">
        <v>13</v>
      </c>
      <c r="AQ1435">
        <v>14</v>
      </c>
      <c r="AR1435">
        <v>11</v>
      </c>
      <c r="AS1435">
        <v>48</v>
      </c>
      <c r="AT1435">
        <v>52</v>
      </c>
      <c r="AU1435">
        <v>2.15</v>
      </c>
      <c r="AV1435">
        <v>1.99</v>
      </c>
      <c r="AW1435">
        <v>2.54</v>
      </c>
      <c r="AX1435">
        <v>71</v>
      </c>
      <c r="AY1435">
        <v>100</v>
      </c>
      <c r="AZ1435">
        <v>42</v>
      </c>
      <c r="BA1435">
        <v>13</v>
      </c>
      <c r="BB1435">
        <v>0</v>
      </c>
      <c r="BC1435">
        <v>29</v>
      </c>
      <c r="BD1435">
        <v>100</v>
      </c>
      <c r="BE1435">
        <v>13</v>
      </c>
      <c r="BF1435">
        <v>100</v>
      </c>
      <c r="BG1435">
        <v>14.42</v>
      </c>
      <c r="BH1435">
        <v>4.33</v>
      </c>
      <c r="BI1435">
        <v>2.4</v>
      </c>
      <c r="BJ1435">
        <v>3.25</v>
      </c>
      <c r="BK1435">
        <v>2.8</v>
      </c>
      <c r="BL1435">
        <f>1/Table1[[#This Row],[odds_ft_home_team_win]]+1/Table1[[#This Row],[odds_ft_draw]]+1/Table1[[#This Row],[odds_ft_away_team_win]]-1</f>
        <v>8.1501831501831656E-2</v>
      </c>
      <c r="BM1435">
        <f>Table1[[#This Row],[Margin]]/3</f>
        <v>2.716727716727722E-2</v>
      </c>
      <c r="BN1435">
        <v>1.33</v>
      </c>
      <c r="BO1435">
        <v>1.91</v>
      </c>
      <c r="BP1435">
        <v>3</v>
      </c>
      <c r="BQ1435">
        <v>5.75</v>
      </c>
      <c r="BR1435">
        <v>1.74</v>
      </c>
      <c r="BS1435">
        <v>2.0499999999999998</v>
      </c>
      <c r="BT1435" t="s">
        <v>3829</v>
      </c>
      <c r="BU1435">
        <f>VLOOKUP(Table1[[#This Row],[Reference]],metron,11,FALSE)</f>
        <v>1.330562659846547</v>
      </c>
      <c r="BV1435">
        <f>VLOOKUP(Table1[[#This Row],[Reference]],metron,12,FALSE)</f>
        <v>1.1595268542199491</v>
      </c>
    </row>
    <row r="1436" spans="1:74" hidden="1" x14ac:dyDescent="0.45">
      <c r="A1436" t="s">
        <v>5400</v>
      </c>
      <c r="B1436">
        <v>1631397600</v>
      </c>
      <c r="C1436" s="3" t="s">
        <v>4969</v>
      </c>
      <c r="D1436" t="s">
        <v>65</v>
      </c>
      <c r="E1436" t="s">
        <v>66</v>
      </c>
      <c r="F1436" t="s">
        <v>93</v>
      </c>
      <c r="G1436" t="s">
        <v>85</v>
      </c>
      <c r="H1436" t="s">
        <v>3839</v>
      </c>
      <c r="I1436">
        <f>MROUND(Table1[[#This Row],[Prob_H]]*100,2)/100</f>
        <v>0.4</v>
      </c>
      <c r="J1436">
        <f>1/Table1[[#This Row],[odds_ft_home_team_win]]-Table1[[#This Row],[Margin/3]]</f>
        <v>0.40625718886588452</v>
      </c>
      <c r="K1436">
        <f>1/Table1[[#This Row],[odds_ft_draw]]-Table1[[#This Row],[Margin/3]]</f>
        <v>0.30480791350356562</v>
      </c>
      <c r="L1436">
        <f>1/Table1[[#This Row],[odds_ft_away_team_win]]-Table1[[#This Row],[Margin/3]]</f>
        <v>0.28893489763054975</v>
      </c>
      <c r="M1436">
        <v>8</v>
      </c>
      <c r="N1436">
        <v>1.33</v>
      </c>
      <c r="O1436">
        <v>1</v>
      </c>
      <c r="P1436">
        <v>1.55</v>
      </c>
      <c r="Q1436">
        <v>1.05</v>
      </c>
      <c r="R1436" t="str" cm="1">
        <f t="array" ref="R14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6">
        <v>2</v>
      </c>
      <c r="T1436">
        <v>1</v>
      </c>
      <c r="U1436">
        <v>3</v>
      </c>
      <c r="V1436">
        <v>1</v>
      </c>
      <c r="W1436">
        <v>0</v>
      </c>
      <c r="X1436">
        <v>1</v>
      </c>
      <c r="Y1436" t="s">
        <v>4970</v>
      </c>
      <c r="Z1436">
        <v>14</v>
      </c>
      <c r="AA1436">
        <v>3</v>
      </c>
      <c r="AB1436">
        <v>2</v>
      </c>
      <c r="AC1436">
        <v>0</v>
      </c>
      <c r="AD1436">
        <v>0</v>
      </c>
      <c r="AE1436">
        <v>2</v>
      </c>
      <c r="AF1436">
        <v>0</v>
      </c>
      <c r="AG1436">
        <v>0</v>
      </c>
      <c r="AH1436">
        <v>0</v>
      </c>
      <c r="AI1436">
        <v>2</v>
      </c>
      <c r="AJ1436">
        <v>0</v>
      </c>
      <c r="AK1436">
        <v>19</v>
      </c>
      <c r="AL1436">
        <v>5</v>
      </c>
      <c r="AM1436">
        <v>7</v>
      </c>
      <c r="AN1436">
        <v>4</v>
      </c>
      <c r="AO1436">
        <v>12</v>
      </c>
      <c r="AP1436">
        <v>1</v>
      </c>
      <c r="AQ1436">
        <v>15</v>
      </c>
      <c r="AR1436">
        <v>12</v>
      </c>
      <c r="AS1436">
        <v>55</v>
      </c>
      <c r="AT1436">
        <v>45</v>
      </c>
      <c r="AU1436">
        <v>1.9</v>
      </c>
      <c r="AV1436">
        <v>0.78</v>
      </c>
      <c r="AW1436">
        <v>1.84</v>
      </c>
      <c r="AX1436">
        <v>50</v>
      </c>
      <c r="AY1436">
        <v>67</v>
      </c>
      <c r="AZ1436">
        <v>17</v>
      </c>
      <c r="BA1436">
        <v>17</v>
      </c>
      <c r="BB1436">
        <v>0</v>
      </c>
      <c r="BC1436">
        <v>34</v>
      </c>
      <c r="BD1436">
        <v>34</v>
      </c>
      <c r="BE1436">
        <v>33</v>
      </c>
      <c r="BF1436">
        <v>67</v>
      </c>
      <c r="BG1436">
        <v>10</v>
      </c>
      <c r="BH1436">
        <v>5</v>
      </c>
      <c r="BI1436">
        <v>2.2999999999999998</v>
      </c>
      <c r="BJ1436">
        <v>3</v>
      </c>
      <c r="BK1436">
        <v>3.15</v>
      </c>
      <c r="BL1436">
        <f>1/Table1[[#This Row],[odds_ft_home_team_win]]+1/Table1[[#This Row],[odds_ft_draw]]+1/Table1[[#This Row],[odds_ft_away_team_win]]-1</f>
        <v>8.557625948930303E-2</v>
      </c>
      <c r="BM1436">
        <f>Table1[[#This Row],[Margin]]/3</f>
        <v>2.8525419829767678E-2</v>
      </c>
      <c r="BN1436">
        <v>1.49</v>
      </c>
      <c r="BO1436">
        <v>2.35</v>
      </c>
      <c r="BP1436">
        <v>4.05</v>
      </c>
      <c r="BQ1436">
        <v>8</v>
      </c>
      <c r="BR1436">
        <v>2.0499999999999998</v>
      </c>
      <c r="BS1436">
        <v>1.74</v>
      </c>
      <c r="BT1436" t="s">
        <v>3790</v>
      </c>
      <c r="BU1436">
        <f>VLOOKUP(Table1[[#This Row],[Reference]],metron,11,FALSE)</f>
        <v>1.344038264434575</v>
      </c>
      <c r="BV1436">
        <f>VLOOKUP(Table1[[#This Row],[Reference]],metron,12,FALSE)</f>
        <v>1.1515772691037469</v>
      </c>
    </row>
    <row r="1437" spans="1:74" x14ac:dyDescent="0.45">
      <c r="A1437" t="s">
        <v>5400</v>
      </c>
      <c r="B1437">
        <v>1631404800</v>
      </c>
      <c r="C1437" s="3" t="s">
        <v>4971</v>
      </c>
      <c r="D1437" t="s">
        <v>65</v>
      </c>
      <c r="E1437" t="s">
        <v>66</v>
      </c>
      <c r="F1437" t="s">
        <v>68</v>
      </c>
      <c r="G1437" t="s">
        <v>81</v>
      </c>
      <c r="H1437" t="s">
        <v>3808</v>
      </c>
      <c r="I1437">
        <f>MROUND(Table1[[#This Row],[Prob_H]]*100,2)/100</f>
        <v>0.44</v>
      </c>
      <c r="J1437">
        <f>1/Table1[[#This Row],[odds_ft_home_team_win]]-Table1[[#This Row],[Margin/3]]</f>
        <v>0.43808825933088347</v>
      </c>
      <c r="K1437">
        <f>1/Table1[[#This Row],[odds_ft_draw]]-Table1[[#This Row],[Margin/3]]</f>
        <v>0.27147944294768317</v>
      </c>
      <c r="L1437">
        <f>1/Table1[[#This Row],[odds_ft_away_team_win]]-Table1[[#This Row],[Margin/3]]</f>
        <v>0.29043229772143347</v>
      </c>
      <c r="M1437">
        <v>8</v>
      </c>
      <c r="N1437">
        <v>1.67</v>
      </c>
      <c r="O1437">
        <v>2</v>
      </c>
      <c r="P1437">
        <v>2</v>
      </c>
      <c r="Q1437">
        <v>1.4</v>
      </c>
      <c r="R1437" t="str" cm="1">
        <f t="array" ref="R14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7">
        <v>2</v>
      </c>
      <c r="T1437">
        <v>2</v>
      </c>
      <c r="U1437">
        <v>4</v>
      </c>
      <c r="V1437">
        <v>3</v>
      </c>
      <c r="W1437">
        <v>1</v>
      </c>
      <c r="X1437">
        <v>2</v>
      </c>
      <c r="Y1437" t="s">
        <v>2827</v>
      </c>
      <c r="Z1437" t="s">
        <v>4972</v>
      </c>
      <c r="AA1437">
        <v>9</v>
      </c>
      <c r="AB1437">
        <v>2</v>
      </c>
      <c r="AC1437">
        <v>3</v>
      </c>
      <c r="AD1437">
        <v>0</v>
      </c>
      <c r="AE1437">
        <v>3</v>
      </c>
      <c r="AF1437">
        <v>0</v>
      </c>
      <c r="AG1437">
        <v>2</v>
      </c>
      <c r="AH1437">
        <v>1</v>
      </c>
      <c r="AI1437">
        <v>0</v>
      </c>
      <c r="AJ1437">
        <v>3</v>
      </c>
      <c r="AK1437">
        <v>10</v>
      </c>
      <c r="AL1437">
        <v>12</v>
      </c>
      <c r="AM1437">
        <v>6</v>
      </c>
      <c r="AN1437">
        <v>7</v>
      </c>
      <c r="AO1437">
        <v>4</v>
      </c>
      <c r="AP1437">
        <v>5</v>
      </c>
      <c r="AQ1437">
        <v>9</v>
      </c>
      <c r="AR1437">
        <v>13</v>
      </c>
      <c r="AS1437">
        <v>54</v>
      </c>
      <c r="AT1437">
        <v>46</v>
      </c>
      <c r="AU1437">
        <v>1.4</v>
      </c>
      <c r="AV1437">
        <v>1.38</v>
      </c>
      <c r="AW1437">
        <v>2.5</v>
      </c>
      <c r="AX1437">
        <v>34</v>
      </c>
      <c r="AY1437">
        <v>84</v>
      </c>
      <c r="AZ1437">
        <v>50</v>
      </c>
      <c r="BA1437">
        <v>17</v>
      </c>
      <c r="BB1437">
        <v>0</v>
      </c>
      <c r="BC1437">
        <v>0</v>
      </c>
      <c r="BD1437">
        <v>84</v>
      </c>
      <c r="BE1437">
        <v>50</v>
      </c>
      <c r="BF1437">
        <v>84</v>
      </c>
      <c r="BG1437">
        <v>7.33</v>
      </c>
      <c r="BH1437">
        <v>4.33</v>
      </c>
      <c r="BI1437">
        <v>2.15</v>
      </c>
      <c r="BJ1437">
        <v>3.35</v>
      </c>
      <c r="BK1437">
        <v>3.15</v>
      </c>
      <c r="BL1437">
        <f>1/Table1[[#This Row],[odds_ft_home_team_win]]+1/Table1[[#This Row],[odds_ft_draw]]+1/Table1[[#This Row],[odds_ft_away_team_win]]-1</f>
        <v>8.108405921665196E-2</v>
      </c>
      <c r="BM1437">
        <f>Table1[[#This Row],[Margin]]/3</f>
        <v>2.7028019738883986E-2</v>
      </c>
      <c r="BN1437">
        <v>1.34</v>
      </c>
      <c r="BO1437">
        <v>1.91</v>
      </c>
      <c r="BP1437">
        <v>3.1</v>
      </c>
      <c r="BQ1437">
        <v>5.75</v>
      </c>
      <c r="BR1437">
        <v>1.8</v>
      </c>
      <c r="BS1437">
        <v>2</v>
      </c>
      <c r="BT1437" t="s">
        <v>3807</v>
      </c>
      <c r="BU1437">
        <f>VLOOKUP(Table1[[#This Row],[Reference]],metron,11,FALSE)</f>
        <v>1.4140979689366791</v>
      </c>
      <c r="BV1437">
        <f>VLOOKUP(Table1[[#This Row],[Reference]],metron,12,FALSE)</f>
        <v>1.0666666666666671</v>
      </c>
    </row>
    <row r="1438" spans="1:74" hidden="1" x14ac:dyDescent="0.45">
      <c r="A1438" t="s">
        <v>5400</v>
      </c>
      <c r="B1438">
        <v>1631412000</v>
      </c>
      <c r="C1438" s="3" t="s">
        <v>4973</v>
      </c>
      <c r="D1438" t="s">
        <v>65</v>
      </c>
      <c r="E1438" t="s">
        <v>66</v>
      </c>
      <c r="F1438" t="s">
        <v>86</v>
      </c>
      <c r="G1438" t="s">
        <v>4346</v>
      </c>
      <c r="H1438" t="s">
        <v>3793</v>
      </c>
      <c r="I1438">
        <f>MROUND(Table1[[#This Row],[Prob_H]]*100,2)/100</f>
        <v>0.7</v>
      </c>
      <c r="J1438">
        <f>1/Table1[[#This Row],[odds_ft_home_team_win]]-Table1[[#This Row],[Margin/3]]</f>
        <v>0.69465462113068166</v>
      </c>
      <c r="K1438">
        <f>1/Table1[[#This Row],[odds_ft_draw]]-Table1[[#This Row],[Margin/3]]</f>
        <v>0.20511521817029132</v>
      </c>
      <c r="L1438">
        <f>1/Table1[[#This Row],[odds_ft_away_team_win]]-Table1[[#This Row],[Margin/3]]</f>
        <v>0.10023016069902695</v>
      </c>
      <c r="M1438">
        <v>8</v>
      </c>
      <c r="N1438">
        <v>3</v>
      </c>
      <c r="O1438">
        <v>1.33</v>
      </c>
      <c r="P1438">
        <v>1.9</v>
      </c>
      <c r="Q1438">
        <v>0.72</v>
      </c>
      <c r="R1438" t="str" cm="1">
        <f t="array" ref="R14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38">
        <v>2</v>
      </c>
      <c r="T1438">
        <v>0</v>
      </c>
      <c r="U1438">
        <v>2</v>
      </c>
      <c r="V1438">
        <v>1</v>
      </c>
      <c r="W1438">
        <v>1</v>
      </c>
      <c r="X1438">
        <v>0</v>
      </c>
      <c r="Y1438" t="s">
        <v>4974</v>
      </c>
      <c r="AA1438">
        <v>7</v>
      </c>
      <c r="AB1438">
        <v>0</v>
      </c>
      <c r="AC1438">
        <v>1</v>
      </c>
      <c r="AD1438">
        <v>0</v>
      </c>
      <c r="AE1438">
        <v>3</v>
      </c>
      <c r="AF1438">
        <v>0</v>
      </c>
      <c r="AG1438">
        <v>1</v>
      </c>
      <c r="AH1438">
        <v>0</v>
      </c>
      <c r="AI1438">
        <v>2</v>
      </c>
      <c r="AJ1438">
        <v>1</v>
      </c>
      <c r="AK1438">
        <v>13</v>
      </c>
      <c r="AL1438">
        <v>0</v>
      </c>
      <c r="AM1438">
        <v>6</v>
      </c>
      <c r="AN1438">
        <v>0</v>
      </c>
      <c r="AO1438">
        <v>7</v>
      </c>
      <c r="AP1438">
        <v>0</v>
      </c>
      <c r="AQ1438">
        <v>14</v>
      </c>
      <c r="AR1438">
        <v>12</v>
      </c>
      <c r="AS1438">
        <v>58</v>
      </c>
      <c r="AT1438">
        <v>42</v>
      </c>
      <c r="AU1438">
        <v>1.57</v>
      </c>
      <c r="AV1438">
        <v>0.15</v>
      </c>
      <c r="AW1438">
        <v>2.67</v>
      </c>
      <c r="AX1438">
        <v>33</v>
      </c>
      <c r="AY1438">
        <v>100</v>
      </c>
      <c r="AZ1438">
        <v>50</v>
      </c>
      <c r="BA1438">
        <v>17</v>
      </c>
      <c r="BB1438">
        <v>0</v>
      </c>
      <c r="BC1438">
        <v>17</v>
      </c>
      <c r="BD1438">
        <v>84</v>
      </c>
      <c r="BE1438">
        <v>50</v>
      </c>
      <c r="BF1438">
        <v>84</v>
      </c>
      <c r="BG1438">
        <v>6</v>
      </c>
      <c r="BH1438">
        <v>3</v>
      </c>
      <c r="BI1438">
        <v>1.39</v>
      </c>
      <c r="BJ1438">
        <v>4.3499999999999996</v>
      </c>
      <c r="BK1438">
        <v>8</v>
      </c>
      <c r="BL1438">
        <f>1/Table1[[#This Row],[odds_ft_home_team_win]]+1/Table1[[#This Row],[odds_ft_draw]]+1/Table1[[#This Row],[odds_ft_away_team_win]]-1</f>
        <v>7.4309517902919175E-2</v>
      </c>
      <c r="BM1438">
        <f>Table1[[#This Row],[Margin]]/3</f>
        <v>2.4769839300973057E-2</v>
      </c>
      <c r="BN1438">
        <v>1.33</v>
      </c>
      <c r="BO1438">
        <v>1.91</v>
      </c>
      <c r="BP1438">
        <v>3.2</v>
      </c>
      <c r="BQ1438">
        <v>6</v>
      </c>
      <c r="BR1438">
        <v>2.25</v>
      </c>
      <c r="BS1438">
        <v>1.62</v>
      </c>
      <c r="BT1438" t="s">
        <v>3802</v>
      </c>
      <c r="BU1438">
        <f>VLOOKUP(Table1[[#This Row],[Reference]],metron,11,FALSE)</f>
        <v>2.224544841537424</v>
      </c>
      <c r="BV1438">
        <f>VLOOKUP(Table1[[#This Row],[Reference]],metron,12,FALSE)</f>
        <v>0.76803776129467294</v>
      </c>
    </row>
    <row r="1439" spans="1:74" hidden="1" x14ac:dyDescent="0.45">
      <c r="A1439" t="s">
        <v>5400</v>
      </c>
      <c r="B1439">
        <v>1631484000</v>
      </c>
      <c r="C1439" s="3" t="s">
        <v>4975</v>
      </c>
      <c r="D1439" t="s">
        <v>65</v>
      </c>
      <c r="E1439" t="s">
        <v>66</v>
      </c>
      <c r="F1439" t="s">
        <v>94</v>
      </c>
      <c r="G1439" t="s">
        <v>98</v>
      </c>
      <c r="H1439" t="s">
        <v>3903</v>
      </c>
      <c r="I1439">
        <f>MROUND(Table1[[#This Row],[Prob_H]]*100,2)/100</f>
        <v>0.28000000000000003</v>
      </c>
      <c r="J1439">
        <f>1/Table1[[#This Row],[odds_ft_home_team_win]]-Table1[[#This Row],[Margin/3]]</f>
        <v>0.27147944294768317</v>
      </c>
      <c r="K1439">
        <f>1/Table1[[#This Row],[odds_ft_draw]]-Table1[[#This Row],[Margin/3]]</f>
        <v>0.29043229772143347</v>
      </c>
      <c r="L1439">
        <f>1/Table1[[#This Row],[odds_ft_away_team_win]]-Table1[[#This Row],[Margin/3]]</f>
        <v>0.43808825933088347</v>
      </c>
      <c r="M1439">
        <v>8</v>
      </c>
      <c r="N1439">
        <v>1.25</v>
      </c>
      <c r="O1439">
        <v>1.67</v>
      </c>
      <c r="P1439">
        <v>1.58</v>
      </c>
      <c r="Q1439">
        <v>1.32</v>
      </c>
      <c r="R1439" t="str" cm="1">
        <f t="array" ref="R14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AA1439">
        <v>4</v>
      </c>
      <c r="AB1439">
        <v>4</v>
      </c>
      <c r="AC1439">
        <v>1</v>
      </c>
      <c r="AD1439">
        <v>0</v>
      </c>
      <c r="AE1439">
        <v>2</v>
      </c>
      <c r="AF1439">
        <v>0</v>
      </c>
      <c r="AG1439">
        <v>0</v>
      </c>
      <c r="AH1439">
        <v>1</v>
      </c>
      <c r="AI1439">
        <v>0</v>
      </c>
      <c r="AJ1439">
        <v>2</v>
      </c>
      <c r="AK1439">
        <v>10</v>
      </c>
      <c r="AL1439">
        <v>11</v>
      </c>
      <c r="AM1439">
        <v>4</v>
      </c>
      <c r="AN1439">
        <v>4</v>
      </c>
      <c r="AO1439">
        <v>6</v>
      </c>
      <c r="AP1439">
        <v>7</v>
      </c>
      <c r="AQ1439">
        <v>13</v>
      </c>
      <c r="AR1439">
        <v>8</v>
      </c>
      <c r="AS1439">
        <v>46</v>
      </c>
      <c r="AT1439">
        <v>54</v>
      </c>
      <c r="AU1439">
        <v>1.36</v>
      </c>
      <c r="AV1439">
        <v>1.48</v>
      </c>
      <c r="AW1439">
        <v>1.0900000000000001</v>
      </c>
      <c r="AX1439">
        <v>13</v>
      </c>
      <c r="AY1439">
        <v>42</v>
      </c>
      <c r="AZ1439">
        <v>13</v>
      </c>
      <c r="BA1439">
        <v>13</v>
      </c>
      <c r="BB1439">
        <v>0</v>
      </c>
      <c r="BC1439">
        <v>13</v>
      </c>
      <c r="BD1439">
        <v>13</v>
      </c>
      <c r="BE1439">
        <v>29</v>
      </c>
      <c r="BF1439">
        <v>42</v>
      </c>
      <c r="BG1439">
        <v>9.25</v>
      </c>
      <c r="BH1439">
        <v>5.5</v>
      </c>
      <c r="BI1439">
        <v>3.35</v>
      </c>
      <c r="BJ1439">
        <v>3.15</v>
      </c>
      <c r="BK1439">
        <v>2.15</v>
      </c>
      <c r="BL1439">
        <f>1/Table1[[#This Row],[odds_ft_home_team_win]]+1/Table1[[#This Row],[odds_ft_draw]]+1/Table1[[#This Row],[odds_ft_away_team_win]]-1</f>
        <v>8.108405921665196E-2</v>
      </c>
      <c r="BM1439">
        <f>Table1[[#This Row],[Margin]]/3</f>
        <v>2.7028019738883986E-2</v>
      </c>
      <c r="BN1439">
        <v>1.48</v>
      </c>
      <c r="BO1439">
        <v>2.25</v>
      </c>
      <c r="BP1439">
        <v>3.95</v>
      </c>
      <c r="BQ1439">
        <v>7.75</v>
      </c>
      <c r="BR1439">
        <v>2.1</v>
      </c>
      <c r="BS1439">
        <v>1.71</v>
      </c>
      <c r="BT1439" t="s">
        <v>3833</v>
      </c>
      <c r="BU1439">
        <f>VLOOKUP(Table1[[#This Row],[Reference]],metron,11,FALSE)</f>
        <v>1.128766254360926</v>
      </c>
      <c r="BV1439">
        <f>VLOOKUP(Table1[[#This Row],[Reference]],metron,12,FALSE)</f>
        <v>1.415794481446242</v>
      </c>
    </row>
    <row r="1440" spans="1:74" hidden="1" x14ac:dyDescent="0.45">
      <c r="A1440" t="s">
        <v>5400</v>
      </c>
      <c r="B1440">
        <v>1631491200</v>
      </c>
      <c r="C1440" s="3" t="s">
        <v>4976</v>
      </c>
      <c r="D1440" t="s">
        <v>65</v>
      </c>
      <c r="E1440" t="s">
        <v>66</v>
      </c>
      <c r="F1440" t="s">
        <v>80</v>
      </c>
      <c r="G1440" t="s">
        <v>2218</v>
      </c>
      <c r="H1440" t="s">
        <v>3822</v>
      </c>
      <c r="I1440">
        <f>MROUND(Table1[[#This Row],[Prob_H]]*100,2)/100</f>
        <v>0.34</v>
      </c>
      <c r="J1440">
        <f>1/Table1[[#This Row],[odds_ft_home_team_win]]-Table1[[#This Row],[Margin/3]]</f>
        <v>0.34889897700225408</v>
      </c>
      <c r="K1440">
        <f>1/Table1[[#This Row],[odds_ft_draw]]-Table1[[#This Row],[Margin/3]]</f>
        <v>0.32241767941867244</v>
      </c>
      <c r="L1440">
        <f>1/Table1[[#This Row],[odds_ft_away_team_win]]-Table1[[#This Row],[Margin/3]]</f>
        <v>0.32868334357907347</v>
      </c>
      <c r="M1440">
        <v>8</v>
      </c>
      <c r="N1440">
        <v>0.33</v>
      </c>
      <c r="O1440">
        <v>1</v>
      </c>
      <c r="P1440">
        <v>1.24</v>
      </c>
      <c r="Q1440">
        <v>1.28</v>
      </c>
      <c r="R1440" t="str" cm="1">
        <f t="array" ref="R14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40">
        <v>3</v>
      </c>
      <c r="T1440">
        <v>0</v>
      </c>
      <c r="U1440">
        <v>3</v>
      </c>
      <c r="V1440">
        <v>2</v>
      </c>
      <c r="W1440">
        <v>2</v>
      </c>
      <c r="X1440">
        <v>0</v>
      </c>
      <c r="Y1440" t="s">
        <v>4977</v>
      </c>
      <c r="AA1440">
        <v>1</v>
      </c>
      <c r="AB1440">
        <v>6</v>
      </c>
      <c r="AC1440">
        <v>3</v>
      </c>
      <c r="AD1440">
        <v>0</v>
      </c>
      <c r="AE1440">
        <v>2</v>
      </c>
      <c r="AF1440">
        <v>0</v>
      </c>
      <c r="AG1440">
        <v>1</v>
      </c>
      <c r="AH1440">
        <v>2</v>
      </c>
      <c r="AI1440">
        <v>0</v>
      </c>
      <c r="AJ1440">
        <v>2</v>
      </c>
      <c r="AK1440">
        <v>9</v>
      </c>
      <c r="AL1440">
        <v>14</v>
      </c>
      <c r="AM1440">
        <v>5</v>
      </c>
      <c r="AN1440">
        <v>6</v>
      </c>
      <c r="AO1440">
        <v>4</v>
      </c>
      <c r="AP1440">
        <v>8</v>
      </c>
      <c r="AQ1440">
        <v>15</v>
      </c>
      <c r="AR1440">
        <v>8</v>
      </c>
      <c r="AS1440">
        <v>36</v>
      </c>
      <c r="AT1440">
        <v>64</v>
      </c>
      <c r="AU1440">
        <v>1.19</v>
      </c>
      <c r="AV1440">
        <v>1.91</v>
      </c>
      <c r="AW1440">
        <v>1.84</v>
      </c>
      <c r="AX1440">
        <v>34</v>
      </c>
      <c r="AY1440">
        <v>67</v>
      </c>
      <c r="AZ1440">
        <v>34</v>
      </c>
      <c r="BA1440">
        <v>0</v>
      </c>
      <c r="BB1440">
        <v>0</v>
      </c>
      <c r="BC1440">
        <v>0</v>
      </c>
      <c r="BD1440">
        <v>84</v>
      </c>
      <c r="BE1440">
        <v>34</v>
      </c>
      <c r="BF1440">
        <v>67</v>
      </c>
      <c r="BG1440">
        <v>5</v>
      </c>
      <c r="BH1440">
        <v>5</v>
      </c>
      <c r="BI1440">
        <v>2.65</v>
      </c>
      <c r="BJ1440">
        <v>2.85</v>
      </c>
      <c r="BK1440">
        <v>2.8</v>
      </c>
      <c r="BL1440">
        <f>1/Table1[[#This Row],[odds_ft_home_team_win]]+1/Table1[[#This Row],[odds_ft_draw]]+1/Table1[[#This Row],[odds_ft_away_team_win]]-1</f>
        <v>8.5378540691350979E-2</v>
      </c>
      <c r="BM1440">
        <f>Table1[[#This Row],[Margin]]/3</f>
        <v>2.8459513563783661E-2</v>
      </c>
      <c r="BN1440">
        <v>1.5</v>
      </c>
      <c r="BO1440">
        <v>2.4</v>
      </c>
      <c r="BP1440">
        <v>4.0999999999999996</v>
      </c>
      <c r="BQ1440">
        <v>8.25</v>
      </c>
      <c r="BR1440">
        <v>2.0499999999999998</v>
      </c>
      <c r="BS1440">
        <v>1.74</v>
      </c>
      <c r="BT1440" t="s">
        <v>3847</v>
      </c>
      <c r="BU1440">
        <f>VLOOKUP(Table1[[#This Row],[Reference]],metron,11,FALSE)</f>
        <v>1.228921489601805</v>
      </c>
      <c r="BV1440">
        <f>VLOOKUP(Table1[[#This Row],[Reference]],metron,12,FALSE)</f>
        <v>1.2940512655166849</v>
      </c>
    </row>
    <row r="1441" spans="1:74" x14ac:dyDescent="0.45">
      <c r="A1441" t="s">
        <v>5400</v>
      </c>
      <c r="B1441">
        <v>1631584800</v>
      </c>
      <c r="C1441" s="3" t="s">
        <v>4978</v>
      </c>
      <c r="D1441" t="s">
        <v>65</v>
      </c>
      <c r="E1441" t="s">
        <v>66</v>
      </c>
      <c r="F1441" t="s">
        <v>103</v>
      </c>
      <c r="G1441" t="s">
        <v>97</v>
      </c>
      <c r="H1441" t="s">
        <v>3819</v>
      </c>
      <c r="I1441">
        <f>MROUND(Table1[[#This Row],[Prob_H]]*100,2)/100</f>
        <v>0.54</v>
      </c>
      <c r="J1441">
        <f>1/Table1[[#This Row],[odds_ft_home_team_win]]-Table1[[#This Row],[Margin/3]]</f>
        <v>0.53802349565061425</v>
      </c>
      <c r="K1441">
        <f>1/Table1[[#This Row],[odds_ft_draw]]-Table1[[#This Row],[Margin/3]]</f>
        <v>0.2508295220159627</v>
      </c>
      <c r="L1441">
        <f>1/Table1[[#This Row],[odds_ft_away_team_win]]-Table1[[#This Row],[Margin/3]]</f>
        <v>0.21114698233342297</v>
      </c>
      <c r="M1441">
        <v>8</v>
      </c>
      <c r="N1441">
        <v>1.5</v>
      </c>
      <c r="O1441">
        <v>1.75</v>
      </c>
      <c r="P1441">
        <v>1.89</v>
      </c>
      <c r="Q1441">
        <v>1.29</v>
      </c>
      <c r="R1441" t="str" cm="1">
        <f t="array" ref="R14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1">
        <v>1</v>
      </c>
      <c r="T1441">
        <v>2</v>
      </c>
      <c r="U1441">
        <v>3</v>
      </c>
      <c r="V1441">
        <v>2</v>
      </c>
      <c r="W1441">
        <v>1</v>
      </c>
      <c r="X1441">
        <v>1</v>
      </c>
      <c r="Y1441">
        <v>14</v>
      </c>
      <c r="Z1441" t="s">
        <v>4979</v>
      </c>
      <c r="AA1441">
        <v>6</v>
      </c>
      <c r="AB1441">
        <v>3</v>
      </c>
      <c r="AC1441">
        <v>2</v>
      </c>
      <c r="AD1441">
        <v>0</v>
      </c>
      <c r="AE1441">
        <v>1</v>
      </c>
      <c r="AF1441">
        <v>0</v>
      </c>
      <c r="AG1441">
        <v>1</v>
      </c>
      <c r="AH1441">
        <v>1</v>
      </c>
      <c r="AI1441">
        <v>1</v>
      </c>
      <c r="AJ1441">
        <v>0</v>
      </c>
      <c r="AK1441">
        <v>16</v>
      </c>
      <c r="AL1441">
        <v>15</v>
      </c>
      <c r="AM1441">
        <v>6</v>
      </c>
      <c r="AN1441">
        <v>5</v>
      </c>
      <c r="AO1441">
        <v>10</v>
      </c>
      <c r="AP1441">
        <v>10</v>
      </c>
      <c r="AQ1441">
        <v>13</v>
      </c>
      <c r="AR1441">
        <v>3</v>
      </c>
      <c r="AS1441">
        <v>49</v>
      </c>
      <c r="AT1441">
        <v>51</v>
      </c>
      <c r="AU1441">
        <v>1.84</v>
      </c>
      <c r="AV1441">
        <v>1.58</v>
      </c>
      <c r="AW1441">
        <v>2.5</v>
      </c>
      <c r="AX1441">
        <v>13</v>
      </c>
      <c r="AY1441">
        <v>63</v>
      </c>
      <c r="AZ1441">
        <v>50</v>
      </c>
      <c r="BA1441">
        <v>50</v>
      </c>
      <c r="BB1441">
        <v>0</v>
      </c>
      <c r="BC1441">
        <v>25</v>
      </c>
      <c r="BD1441">
        <v>63</v>
      </c>
      <c r="BE1441">
        <v>38</v>
      </c>
      <c r="BF1441">
        <v>63</v>
      </c>
      <c r="BG1441">
        <v>7.75</v>
      </c>
      <c r="BH1441">
        <v>4.75</v>
      </c>
      <c r="BI1441">
        <v>1.77</v>
      </c>
      <c r="BJ1441">
        <v>3.6</v>
      </c>
      <c r="BK1441">
        <v>4.2</v>
      </c>
      <c r="BL1441">
        <f>1/Table1[[#This Row],[odds_ft_home_team_win]]+1/Table1[[#This Row],[odds_ft_draw]]+1/Table1[[#This Row],[odds_ft_away_team_win]]-1</f>
        <v>8.0844767285445318E-2</v>
      </c>
      <c r="BM1441">
        <f>Table1[[#This Row],[Margin]]/3</f>
        <v>2.6948255761815105E-2</v>
      </c>
      <c r="BN1441">
        <v>1.31</v>
      </c>
      <c r="BO1441">
        <v>1.87</v>
      </c>
      <c r="BP1441">
        <v>3</v>
      </c>
      <c r="BQ1441">
        <v>5.5</v>
      </c>
      <c r="BR1441">
        <v>1.83</v>
      </c>
      <c r="BS1441">
        <v>1.95</v>
      </c>
      <c r="BT1441" t="s">
        <v>3798</v>
      </c>
      <c r="BU1441">
        <f>VLOOKUP(Table1[[#This Row],[Reference]],metron,11,FALSE)</f>
        <v>1.684957590444867</v>
      </c>
      <c r="BV1441">
        <f>VLOOKUP(Table1[[#This Row],[Reference]],metron,12,FALSE)</f>
        <v>0.95101263631642718</v>
      </c>
    </row>
    <row r="1442" spans="1:74" x14ac:dyDescent="0.45">
      <c r="A1442" t="s">
        <v>5399</v>
      </c>
      <c r="B1442">
        <v>1646182800</v>
      </c>
      <c r="C1442" s="3" t="s">
        <v>5230</v>
      </c>
      <c r="D1442" t="s">
        <v>65</v>
      </c>
      <c r="E1442" t="s">
        <v>66</v>
      </c>
      <c r="F1442" t="s">
        <v>97</v>
      </c>
      <c r="G1442" t="s">
        <v>72</v>
      </c>
      <c r="H1442" t="s">
        <v>66</v>
      </c>
      <c r="I1442">
        <f>MROUND(Table1[[#This Row],[Prob_H]]*100,2)/100</f>
        <v>0.48</v>
      </c>
      <c r="J1442">
        <f>1/Table1[[#This Row],[odds_ft_home_team_win]]-Table1[[#This Row],[Margin/3]]</f>
        <v>0.48232894114890168</v>
      </c>
      <c r="K1442">
        <f>1/Table1[[#This Row],[odds_ft_draw]]-Table1[[#This Row],[Margin/3]]</f>
        <v>0.27347346913553494</v>
      </c>
      <c r="L1442">
        <f>1/Table1[[#This Row],[odds_ft_away_team_win]]-Table1[[#This Row],[Margin/3]]</f>
        <v>0.24419758971556332</v>
      </c>
      <c r="M1442">
        <v>8</v>
      </c>
      <c r="N1442">
        <v>1.45</v>
      </c>
      <c r="O1442">
        <v>0.45</v>
      </c>
      <c r="P1442">
        <v>1.17</v>
      </c>
      <c r="Q1442">
        <v>0.53</v>
      </c>
      <c r="R1442" t="str" cm="1">
        <f t="array" ref="R14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2">
        <v>1</v>
      </c>
      <c r="T1442">
        <v>2</v>
      </c>
      <c r="U1442">
        <v>3</v>
      </c>
      <c r="V1442">
        <v>2</v>
      </c>
      <c r="W1442">
        <v>1</v>
      </c>
      <c r="X1442">
        <v>1</v>
      </c>
      <c r="Y1442">
        <v>39</v>
      </c>
      <c r="Z1442" t="s">
        <v>5231</v>
      </c>
      <c r="AA1442">
        <v>9</v>
      </c>
      <c r="AB1442">
        <v>1</v>
      </c>
      <c r="AC1442">
        <v>3</v>
      </c>
      <c r="AD1442">
        <v>0</v>
      </c>
      <c r="AE1442">
        <v>4</v>
      </c>
      <c r="AF1442">
        <v>0</v>
      </c>
      <c r="AG1442">
        <v>2</v>
      </c>
      <c r="AH1442">
        <v>1</v>
      </c>
      <c r="AI1442">
        <v>3</v>
      </c>
      <c r="AJ1442">
        <v>1</v>
      </c>
      <c r="AK1442">
        <v>10</v>
      </c>
      <c r="AL1442">
        <v>4</v>
      </c>
      <c r="AM1442">
        <v>2</v>
      </c>
      <c r="AN1442">
        <v>2</v>
      </c>
      <c r="AO1442">
        <v>8</v>
      </c>
      <c r="AP1442">
        <v>2</v>
      </c>
      <c r="AQ1442">
        <v>7</v>
      </c>
      <c r="AR1442">
        <v>9</v>
      </c>
      <c r="AS1442">
        <v>64</v>
      </c>
      <c r="AT1442">
        <v>36</v>
      </c>
      <c r="AU1442">
        <v>1.18</v>
      </c>
      <c r="AV1442">
        <v>0.54</v>
      </c>
      <c r="AW1442">
        <v>2.96</v>
      </c>
      <c r="AX1442">
        <v>73</v>
      </c>
      <c r="AY1442">
        <v>96</v>
      </c>
      <c r="AZ1442">
        <v>59</v>
      </c>
      <c r="BA1442">
        <v>36</v>
      </c>
      <c r="BB1442">
        <v>9</v>
      </c>
      <c r="BC1442">
        <v>41</v>
      </c>
      <c r="BD1442">
        <v>78</v>
      </c>
      <c r="BE1442">
        <v>50</v>
      </c>
      <c r="BF1442">
        <v>82</v>
      </c>
      <c r="BG1442">
        <v>7.63</v>
      </c>
      <c r="BH1442">
        <v>5.55</v>
      </c>
      <c r="BI1442">
        <v>1.9</v>
      </c>
      <c r="BJ1442">
        <v>3.15</v>
      </c>
      <c r="BK1442">
        <v>3.47</v>
      </c>
      <c r="BL1442">
        <f>1/Table1[[#This Row],[odds_ft_home_team_win]]+1/Table1[[#This Row],[odds_ft_draw]]+1/Table1[[#This Row],[odds_ft_away_team_win]]-1</f>
        <v>0.1319605449743475</v>
      </c>
      <c r="BM1442">
        <f>Table1[[#This Row],[Margin]]/3</f>
        <v>4.3986848324782502E-2</v>
      </c>
      <c r="BN1442">
        <v>1.36</v>
      </c>
      <c r="BO1442">
        <v>1.99</v>
      </c>
      <c r="BP1442">
        <v>3.75</v>
      </c>
      <c r="BQ1442">
        <v>7</v>
      </c>
      <c r="BR1442">
        <v>1.91</v>
      </c>
      <c r="BS1442">
        <v>1.91</v>
      </c>
      <c r="BT1442" t="s">
        <v>3813</v>
      </c>
      <c r="BU1442">
        <f>VLOOKUP(Table1[[#This Row],[Reference]],metron,11,FALSE)</f>
        <v>1.510877192982456</v>
      </c>
      <c r="BV1442">
        <f>VLOOKUP(Table1[[#This Row],[Reference]],metron,12,FALSE)</f>
        <v>1.0163157894736841</v>
      </c>
    </row>
    <row r="1443" spans="1:74" hidden="1" x14ac:dyDescent="0.45">
      <c r="A1443" t="s">
        <v>5399</v>
      </c>
      <c r="B1443">
        <v>1646182800</v>
      </c>
      <c r="C1443" s="3" t="s">
        <v>5230</v>
      </c>
      <c r="D1443" t="s">
        <v>65</v>
      </c>
      <c r="E1443" t="s">
        <v>66</v>
      </c>
      <c r="F1443" t="s">
        <v>73</v>
      </c>
      <c r="G1443" t="s">
        <v>3788</v>
      </c>
      <c r="H1443" t="s">
        <v>66</v>
      </c>
      <c r="I1443">
        <f>MROUND(Table1[[#This Row],[Prob_H]]*100,2)/100</f>
        <v>0.57999999999999996</v>
      </c>
      <c r="J1443">
        <f>1/Table1[[#This Row],[odds_ft_home_team_win]]-Table1[[#This Row],[Margin/3]]</f>
        <v>0.58572017777220631</v>
      </c>
      <c r="K1443">
        <f>1/Table1[[#This Row],[odds_ft_draw]]-Table1[[#This Row],[Margin/3]]</f>
        <v>0.2570896604624438</v>
      </c>
      <c r="L1443">
        <f>1/Table1[[#This Row],[odds_ft_away_team_win]]-Table1[[#This Row],[Margin/3]]</f>
        <v>0.15719016176534986</v>
      </c>
      <c r="M1443">
        <v>8</v>
      </c>
      <c r="N1443">
        <v>1.6</v>
      </c>
      <c r="O1443">
        <v>0.73</v>
      </c>
      <c r="P1443">
        <v>1.38</v>
      </c>
      <c r="Q1443">
        <v>0.71</v>
      </c>
      <c r="R1443" t="str" cm="1">
        <f t="array" ref="R14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3">
        <v>1</v>
      </c>
      <c r="T1443">
        <v>1</v>
      </c>
      <c r="U1443">
        <v>2</v>
      </c>
      <c r="V1443">
        <v>0</v>
      </c>
      <c r="W1443">
        <v>0</v>
      </c>
      <c r="X1443">
        <v>0</v>
      </c>
      <c r="Y1443">
        <v>70</v>
      </c>
      <c r="Z1443">
        <v>49</v>
      </c>
      <c r="AA1443">
        <v>3</v>
      </c>
      <c r="AB1443">
        <v>3</v>
      </c>
      <c r="AC1443">
        <v>4</v>
      </c>
      <c r="AD1443">
        <v>0</v>
      </c>
      <c r="AE1443">
        <v>3</v>
      </c>
      <c r="AF1443">
        <v>0</v>
      </c>
      <c r="AG1443">
        <v>2</v>
      </c>
      <c r="AH1443">
        <v>2</v>
      </c>
      <c r="AI1443">
        <v>1</v>
      </c>
      <c r="AJ1443">
        <v>2</v>
      </c>
      <c r="AK1443">
        <v>8</v>
      </c>
      <c r="AL1443">
        <v>3</v>
      </c>
      <c r="AM1443">
        <v>3</v>
      </c>
      <c r="AN1443">
        <v>2</v>
      </c>
      <c r="AO1443">
        <v>5</v>
      </c>
      <c r="AP1443">
        <v>1</v>
      </c>
      <c r="AQ1443">
        <v>20</v>
      </c>
      <c r="AR1443">
        <v>14</v>
      </c>
      <c r="AS1443">
        <v>67</v>
      </c>
      <c r="AT1443">
        <v>33</v>
      </c>
      <c r="AU1443">
        <v>1.1399999999999999</v>
      </c>
      <c r="AV1443">
        <v>0.53</v>
      </c>
      <c r="AW1443">
        <v>2.14</v>
      </c>
      <c r="AX1443">
        <v>44</v>
      </c>
      <c r="AY1443">
        <v>64</v>
      </c>
      <c r="AZ1443">
        <v>30</v>
      </c>
      <c r="BA1443">
        <v>19</v>
      </c>
      <c r="BB1443">
        <v>0</v>
      </c>
      <c r="BC1443">
        <v>26</v>
      </c>
      <c r="BD1443">
        <v>53</v>
      </c>
      <c r="BE1443">
        <v>43</v>
      </c>
      <c r="BF1443">
        <v>86</v>
      </c>
      <c r="BG1443">
        <v>8.67</v>
      </c>
      <c r="BH1443">
        <v>4.78</v>
      </c>
      <c r="BI1443">
        <v>1.59</v>
      </c>
      <c r="BJ1443">
        <v>3.33</v>
      </c>
      <c r="BK1443">
        <v>4.99</v>
      </c>
      <c r="BL1443">
        <f>1/Table1[[#This Row],[odds_ft_home_team_win]]+1/Table1[[#This Row],[odds_ft_draw]]+1/Table1[[#This Row],[odds_ft_away_team_win]]-1</f>
        <v>0.12963191951356956</v>
      </c>
      <c r="BM1443">
        <f>Table1[[#This Row],[Margin]]/3</f>
        <v>4.3210639837856522E-2</v>
      </c>
      <c r="BN1443">
        <v>1.38</v>
      </c>
      <c r="BO1443">
        <v>2.27</v>
      </c>
      <c r="BP1443">
        <v>4.2</v>
      </c>
      <c r="BQ1443">
        <v>7.5</v>
      </c>
      <c r="BR1443">
        <v>2.1</v>
      </c>
      <c r="BS1443">
        <v>1.67</v>
      </c>
      <c r="BT1443" t="s">
        <v>3786</v>
      </c>
      <c r="BU1443">
        <f>VLOOKUP(Table1[[#This Row],[Reference]],metron,11,FALSE)</f>
        <v>1.7619715019855171</v>
      </c>
      <c r="BV1443">
        <f>VLOOKUP(Table1[[#This Row],[Reference]],metron,12,FALSE)</f>
        <v>0.87432842793739785</v>
      </c>
    </row>
    <row r="1444" spans="1:74" hidden="1" x14ac:dyDescent="0.45">
      <c r="A1444" t="s">
        <v>5399</v>
      </c>
      <c r="B1444">
        <v>1646190000</v>
      </c>
      <c r="C1444" s="3" t="s">
        <v>5232</v>
      </c>
      <c r="D1444" t="s">
        <v>65</v>
      </c>
      <c r="E1444" t="s">
        <v>66</v>
      </c>
      <c r="F1444" t="s">
        <v>81</v>
      </c>
      <c r="G1444" t="s">
        <v>85</v>
      </c>
      <c r="H1444" t="s">
        <v>3784</v>
      </c>
      <c r="I1444">
        <f>MROUND(Table1[[#This Row],[Prob_H]]*100,2)/100</f>
        <v>0.42</v>
      </c>
      <c r="J1444">
        <f>1/Table1[[#This Row],[odds_ft_home_team_win]]-Table1[[#This Row],[Margin/3]]</f>
        <v>0.41527656623761283</v>
      </c>
      <c r="K1444">
        <f>1/Table1[[#This Row],[odds_ft_draw]]-Table1[[#This Row],[Margin/3]]</f>
        <v>0.27604978779871142</v>
      </c>
      <c r="L1444">
        <f>1/Table1[[#This Row],[odds_ft_away_team_win]]-Table1[[#This Row],[Margin/3]]</f>
        <v>0.30867364596367569</v>
      </c>
      <c r="M1444">
        <v>8</v>
      </c>
      <c r="N1444">
        <v>1.87</v>
      </c>
      <c r="O1444">
        <v>1.1499999999999999</v>
      </c>
      <c r="P1444">
        <v>1.55</v>
      </c>
      <c r="Q1444">
        <v>1.05</v>
      </c>
      <c r="R1444" t="str" cm="1">
        <f t="array" ref="R14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AA1444">
        <v>4</v>
      </c>
      <c r="AB1444">
        <v>7</v>
      </c>
      <c r="AC1444">
        <v>2</v>
      </c>
      <c r="AD1444">
        <v>0</v>
      </c>
      <c r="AE1444">
        <v>3</v>
      </c>
      <c r="AF1444">
        <v>0</v>
      </c>
      <c r="AG1444">
        <v>1</v>
      </c>
      <c r="AH1444">
        <v>1</v>
      </c>
      <c r="AI1444">
        <v>2</v>
      </c>
      <c r="AJ1444">
        <v>1</v>
      </c>
      <c r="AK1444">
        <v>14</v>
      </c>
      <c r="AL1444">
        <v>13</v>
      </c>
      <c r="AM1444">
        <v>5</v>
      </c>
      <c r="AN1444">
        <v>6</v>
      </c>
      <c r="AO1444">
        <v>9</v>
      </c>
      <c r="AP1444">
        <v>7</v>
      </c>
      <c r="AQ1444">
        <v>9</v>
      </c>
      <c r="AR1444">
        <v>15</v>
      </c>
      <c r="AS1444">
        <v>61</v>
      </c>
      <c r="AT1444">
        <v>39</v>
      </c>
      <c r="AU1444">
        <v>1.5</v>
      </c>
      <c r="AV1444">
        <v>1.51</v>
      </c>
      <c r="AW1444">
        <v>2.4700000000000002</v>
      </c>
      <c r="AX1444">
        <v>65</v>
      </c>
      <c r="AY1444">
        <v>79</v>
      </c>
      <c r="AZ1444">
        <v>50</v>
      </c>
      <c r="BA1444">
        <v>19</v>
      </c>
      <c r="BB1444">
        <v>8</v>
      </c>
      <c r="BC1444">
        <v>33</v>
      </c>
      <c r="BD1444">
        <v>82</v>
      </c>
      <c r="BE1444">
        <v>36</v>
      </c>
      <c r="BF1444">
        <v>75</v>
      </c>
      <c r="BG1444">
        <v>9.81</v>
      </c>
      <c r="BH1444">
        <v>5.47</v>
      </c>
      <c r="BI1444">
        <v>2.1800000000000002</v>
      </c>
      <c r="BJ1444">
        <v>3.13</v>
      </c>
      <c r="BK1444">
        <v>2.84</v>
      </c>
      <c r="BL1444">
        <f>1/Table1[[#This Row],[odds_ft_home_team_win]]+1/Table1[[#This Row],[odds_ft_draw]]+1/Table1[[#This Row],[odds_ft_away_team_win]]-1</f>
        <v>0.1303170902779871</v>
      </c>
      <c r="BM1444">
        <f>Table1[[#This Row],[Margin]]/3</f>
        <v>4.3439030092662367E-2</v>
      </c>
      <c r="BN1444">
        <v>1.33</v>
      </c>
      <c r="BO1444">
        <v>1.89</v>
      </c>
      <c r="BP1444">
        <v>3.6</v>
      </c>
      <c r="BQ1444">
        <v>6.5</v>
      </c>
      <c r="BR1444">
        <v>1.8</v>
      </c>
      <c r="BS1444">
        <v>1.95</v>
      </c>
      <c r="BT1444" t="s">
        <v>109</v>
      </c>
      <c r="BU1444">
        <f>VLOOKUP(Table1[[#This Row],[Reference]],metron,11,FALSE)</f>
        <v>1.396960958296362</v>
      </c>
      <c r="BV1444">
        <f>VLOOKUP(Table1[[#This Row],[Reference]],metron,12,FALSE)</f>
        <v>1.091503992901508</v>
      </c>
    </row>
    <row r="1445" spans="1:74" hidden="1" x14ac:dyDescent="0.45">
      <c r="A1445" t="s">
        <v>5399</v>
      </c>
      <c r="B1445">
        <v>1646190000</v>
      </c>
      <c r="C1445" s="3" t="s">
        <v>5232</v>
      </c>
      <c r="D1445" t="s">
        <v>65</v>
      </c>
      <c r="E1445" t="s">
        <v>66</v>
      </c>
      <c r="F1445" t="s">
        <v>4346</v>
      </c>
      <c r="G1445" t="s">
        <v>2218</v>
      </c>
      <c r="H1445" t="s">
        <v>3793</v>
      </c>
      <c r="I1445">
        <f>MROUND(Table1[[#This Row],[Prob_H]]*100,2)/100</f>
        <v>0.36</v>
      </c>
      <c r="J1445">
        <f>1/Table1[[#This Row],[odds_ft_home_team_win]]-Table1[[#This Row],[Margin/3]]</f>
        <v>0.3677851741442702</v>
      </c>
      <c r="K1445">
        <f>1/Table1[[#This Row],[odds_ft_draw]]-Table1[[#This Row],[Margin/3]]</f>
        <v>0.26778902015019307</v>
      </c>
      <c r="L1445">
        <f>1/Table1[[#This Row],[odds_ft_away_team_win]]-Table1[[#This Row],[Margin/3]]</f>
        <v>0.36442580570553668</v>
      </c>
      <c r="M1445">
        <v>8</v>
      </c>
      <c r="N1445">
        <v>1.75</v>
      </c>
      <c r="O1445">
        <v>1.1499999999999999</v>
      </c>
      <c r="P1445">
        <v>1.71</v>
      </c>
      <c r="Q1445">
        <v>1.28</v>
      </c>
      <c r="R1445" t="str" cm="1">
        <f t="array" ref="R14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AA1445">
        <v>4</v>
      </c>
      <c r="AB1445">
        <v>5</v>
      </c>
      <c r="AC1445">
        <v>3</v>
      </c>
      <c r="AD1445">
        <v>0</v>
      </c>
      <c r="AE1445">
        <v>4</v>
      </c>
      <c r="AF1445">
        <v>0</v>
      </c>
      <c r="AG1445">
        <v>1</v>
      </c>
      <c r="AH1445">
        <v>2</v>
      </c>
      <c r="AI1445">
        <v>3</v>
      </c>
      <c r="AJ1445">
        <v>1</v>
      </c>
      <c r="AK1445">
        <v>6</v>
      </c>
      <c r="AL1445">
        <v>12</v>
      </c>
      <c r="AM1445">
        <v>2</v>
      </c>
      <c r="AN1445">
        <v>5</v>
      </c>
      <c r="AO1445">
        <v>4</v>
      </c>
      <c r="AP1445">
        <v>7</v>
      </c>
      <c r="AQ1445">
        <v>13</v>
      </c>
      <c r="AR1445">
        <v>18</v>
      </c>
      <c r="AS1445">
        <v>46</v>
      </c>
      <c r="AT1445">
        <v>54</v>
      </c>
      <c r="AU1445">
        <v>0.86</v>
      </c>
      <c r="AV1445">
        <v>1.47</v>
      </c>
      <c r="AW1445">
        <v>2.57</v>
      </c>
      <c r="AX1445">
        <v>61</v>
      </c>
      <c r="AY1445">
        <v>80</v>
      </c>
      <c r="AZ1445">
        <v>61</v>
      </c>
      <c r="BA1445">
        <v>17</v>
      </c>
      <c r="BB1445">
        <v>4</v>
      </c>
      <c r="BC1445">
        <v>29</v>
      </c>
      <c r="BD1445">
        <v>76</v>
      </c>
      <c r="BE1445">
        <v>56</v>
      </c>
      <c r="BF1445">
        <v>84</v>
      </c>
      <c r="BG1445">
        <v>7.08</v>
      </c>
      <c r="BH1445">
        <v>5.69</v>
      </c>
      <c r="BI1445">
        <v>2.4300000000000002</v>
      </c>
      <c r="BJ1445">
        <v>3.21</v>
      </c>
      <c r="BK1445">
        <v>2.4500000000000002</v>
      </c>
      <c r="BL1445">
        <f>1/Table1[[#This Row],[odds_ft_home_team_win]]+1/Table1[[#This Row],[odds_ft_draw]]+1/Table1[[#This Row],[odds_ft_away_team_win]]-1</f>
        <v>0.13121237880175718</v>
      </c>
      <c r="BM1445">
        <f>Table1[[#This Row],[Margin]]/3</f>
        <v>4.3737459600585726E-2</v>
      </c>
      <c r="BN1445">
        <v>0</v>
      </c>
      <c r="BO1445">
        <v>1.82</v>
      </c>
      <c r="BP1445">
        <v>0</v>
      </c>
      <c r="BQ1445">
        <v>0</v>
      </c>
      <c r="BR1445">
        <v>0</v>
      </c>
      <c r="BS1445">
        <v>0</v>
      </c>
      <c r="BT1445" t="s">
        <v>4348</v>
      </c>
      <c r="BU1445">
        <f>VLOOKUP(Table1[[#This Row],[Reference]],metron,11,FALSE)</f>
        <v>1.269326094653606</v>
      </c>
      <c r="BV1445">
        <f>VLOOKUP(Table1[[#This Row],[Reference]],metron,12,FALSE)</f>
        <v>1.2417089578661631</v>
      </c>
    </row>
    <row r="1446" spans="1:74" x14ac:dyDescent="0.45">
      <c r="A1446" t="s">
        <v>5399</v>
      </c>
      <c r="B1446">
        <v>1646190000</v>
      </c>
      <c r="C1446" s="3" t="s">
        <v>5232</v>
      </c>
      <c r="D1446" t="s">
        <v>65</v>
      </c>
      <c r="E1446" t="s">
        <v>66</v>
      </c>
      <c r="F1446" t="s">
        <v>86</v>
      </c>
      <c r="G1446" t="s">
        <v>80</v>
      </c>
      <c r="H1446" t="s">
        <v>3822</v>
      </c>
      <c r="I1446">
        <f>MROUND(Table1[[#This Row],[Prob_H]]*100,2)/100</f>
        <v>0.52</v>
      </c>
      <c r="J1446">
        <f>1/Table1[[#This Row],[odds_ft_home_team_win]]-Table1[[#This Row],[Margin/3]]</f>
        <v>0.52828413173081301</v>
      </c>
      <c r="K1446">
        <f>1/Table1[[#This Row],[odds_ft_draw]]-Table1[[#This Row],[Margin/3]]</f>
        <v>0.26360402655991028</v>
      </c>
      <c r="L1446">
        <f>1/Table1[[#This Row],[odds_ft_away_team_win]]-Table1[[#This Row],[Margin/3]]</f>
        <v>0.20811184170927674</v>
      </c>
      <c r="M1446">
        <v>8</v>
      </c>
      <c r="N1446">
        <v>1.77</v>
      </c>
      <c r="O1446">
        <v>0.57999999999999996</v>
      </c>
      <c r="P1446">
        <v>1.9</v>
      </c>
      <c r="Q1446">
        <v>0.65</v>
      </c>
      <c r="R1446" t="str" cm="1">
        <f t="array" ref="R14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6">
        <v>1</v>
      </c>
      <c r="T1446">
        <v>1</v>
      </c>
      <c r="U1446">
        <v>2</v>
      </c>
      <c r="V1446">
        <v>1</v>
      </c>
      <c r="W1446">
        <v>1</v>
      </c>
      <c r="X1446">
        <v>0</v>
      </c>
      <c r="Y1446">
        <v>5</v>
      </c>
      <c r="Z1446" t="s">
        <v>1265</v>
      </c>
      <c r="AA1446">
        <v>6</v>
      </c>
      <c r="AB1446">
        <v>7</v>
      </c>
      <c r="AC1446">
        <v>4</v>
      </c>
      <c r="AD1446">
        <v>1</v>
      </c>
      <c r="AE1446">
        <v>2</v>
      </c>
      <c r="AF1446">
        <v>1</v>
      </c>
      <c r="AG1446">
        <v>2</v>
      </c>
      <c r="AH1446">
        <v>3</v>
      </c>
      <c r="AI1446">
        <v>2</v>
      </c>
      <c r="AJ1446">
        <v>1</v>
      </c>
      <c r="AK1446">
        <v>7</v>
      </c>
      <c r="AL1446">
        <v>8</v>
      </c>
      <c r="AM1446">
        <v>5</v>
      </c>
      <c r="AN1446">
        <v>4</v>
      </c>
      <c r="AO1446">
        <v>2</v>
      </c>
      <c r="AP1446">
        <v>4</v>
      </c>
      <c r="AQ1446">
        <v>8</v>
      </c>
      <c r="AR1446">
        <v>7</v>
      </c>
      <c r="AS1446">
        <v>48</v>
      </c>
      <c r="AT1446">
        <v>52</v>
      </c>
      <c r="AU1446">
        <v>1.06</v>
      </c>
      <c r="AV1446">
        <v>1.1599999999999999</v>
      </c>
      <c r="AW1446">
        <v>2.0299999999999998</v>
      </c>
      <c r="AX1446">
        <v>40</v>
      </c>
      <c r="AY1446">
        <v>72</v>
      </c>
      <c r="AZ1446">
        <v>32</v>
      </c>
      <c r="BA1446">
        <v>16</v>
      </c>
      <c r="BB1446">
        <v>4</v>
      </c>
      <c r="BC1446">
        <v>16</v>
      </c>
      <c r="BD1446">
        <v>52</v>
      </c>
      <c r="BE1446">
        <v>40</v>
      </c>
      <c r="BF1446">
        <v>76</v>
      </c>
      <c r="BG1446">
        <v>9.8000000000000007</v>
      </c>
      <c r="BH1446">
        <v>4.9400000000000004</v>
      </c>
      <c r="BI1446">
        <v>1.75</v>
      </c>
      <c r="BJ1446">
        <v>3.26</v>
      </c>
      <c r="BK1446">
        <v>3.98</v>
      </c>
      <c r="BL1446">
        <f>1/Table1[[#This Row],[odds_ft_home_team_win]]+1/Table1[[#This Row],[odds_ft_draw]]+1/Table1[[#This Row],[odds_ft_away_team_win]]-1</f>
        <v>0.12943331909327527</v>
      </c>
      <c r="BM1446">
        <f>Table1[[#This Row],[Margin]]/3</f>
        <v>4.314443969775842E-2</v>
      </c>
      <c r="BN1446">
        <v>1.36</v>
      </c>
      <c r="BO1446">
        <v>2.1800000000000002</v>
      </c>
      <c r="BP1446">
        <v>4</v>
      </c>
      <c r="BQ1446">
        <v>7</v>
      </c>
      <c r="BR1446">
        <v>2</v>
      </c>
      <c r="BS1446">
        <v>1.75</v>
      </c>
      <c r="BT1446" t="s">
        <v>3802</v>
      </c>
      <c r="BU1446">
        <f>VLOOKUP(Table1[[#This Row],[Reference]],metron,11,FALSE)</f>
        <v>1.625948039373891</v>
      </c>
      <c r="BV1446">
        <f>VLOOKUP(Table1[[#This Row],[Reference]],metron,12,FALSE)</f>
        <v>0.97079231886396644</v>
      </c>
    </row>
    <row r="1447" spans="1:74" x14ac:dyDescent="0.45">
      <c r="A1447" t="s">
        <v>5399</v>
      </c>
      <c r="B1447">
        <v>1646269200</v>
      </c>
      <c r="C1447" s="3" t="s">
        <v>5233</v>
      </c>
      <c r="D1447" t="s">
        <v>65</v>
      </c>
      <c r="E1447" t="s">
        <v>66</v>
      </c>
      <c r="F1447" t="s">
        <v>93</v>
      </c>
      <c r="G1447" t="s">
        <v>103</v>
      </c>
      <c r="H1447" t="s">
        <v>4618</v>
      </c>
      <c r="I1447">
        <f>MROUND(Table1[[#This Row],[Prob_H]]*100,2)/100</f>
        <v>0.46</v>
      </c>
      <c r="J1447">
        <f>1/Table1[[#This Row],[odds_ft_home_team_win]]-Table1[[#This Row],[Margin/3]]</f>
        <v>0.46536173429941768</v>
      </c>
      <c r="K1447">
        <f>1/Table1[[#This Row],[odds_ft_draw]]-Table1[[#This Row],[Margin/3]]</f>
        <v>0.27062251551413885</v>
      </c>
      <c r="L1447">
        <f>1/Table1[[#This Row],[odds_ft_away_team_win]]-Table1[[#This Row],[Margin/3]]</f>
        <v>0.2640157501864433</v>
      </c>
      <c r="M1447">
        <v>8</v>
      </c>
      <c r="N1447">
        <v>1.67</v>
      </c>
      <c r="O1447">
        <v>1.33</v>
      </c>
      <c r="P1447">
        <v>1.55</v>
      </c>
      <c r="Q1447">
        <v>1.42</v>
      </c>
      <c r="R1447" t="str" cm="1">
        <f t="array" ref="R14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0</v>
      </c>
      <c r="Z1447">
        <v>87</v>
      </c>
      <c r="AA1447">
        <v>5</v>
      </c>
      <c r="AB1447">
        <v>5</v>
      </c>
      <c r="AC1447">
        <v>2</v>
      </c>
      <c r="AD1447">
        <v>1</v>
      </c>
      <c r="AE1447">
        <v>2</v>
      </c>
      <c r="AF1447">
        <v>0</v>
      </c>
      <c r="AG1447">
        <v>2</v>
      </c>
      <c r="AH1447">
        <v>1</v>
      </c>
      <c r="AI1447">
        <v>1</v>
      </c>
      <c r="AJ1447">
        <v>1</v>
      </c>
      <c r="AK1447">
        <v>8</v>
      </c>
      <c r="AL1447">
        <v>18</v>
      </c>
      <c r="AM1447">
        <v>2</v>
      </c>
      <c r="AN1447">
        <v>4</v>
      </c>
      <c r="AO1447">
        <v>6</v>
      </c>
      <c r="AP1447">
        <v>14</v>
      </c>
      <c r="AQ1447">
        <v>11</v>
      </c>
      <c r="AR1447">
        <v>10</v>
      </c>
      <c r="AS1447">
        <v>47</v>
      </c>
      <c r="AT1447">
        <v>53</v>
      </c>
      <c r="AU1447">
        <v>1.02</v>
      </c>
      <c r="AV1447">
        <v>1.75</v>
      </c>
      <c r="AW1447">
        <v>2.2000000000000002</v>
      </c>
      <c r="AX1447">
        <v>44</v>
      </c>
      <c r="AY1447">
        <v>70</v>
      </c>
      <c r="AZ1447">
        <v>40</v>
      </c>
      <c r="BA1447">
        <v>17</v>
      </c>
      <c r="BB1447">
        <v>4</v>
      </c>
      <c r="BC1447">
        <v>33</v>
      </c>
      <c r="BD1447">
        <v>62</v>
      </c>
      <c r="BE1447">
        <v>31</v>
      </c>
      <c r="BF1447">
        <v>87</v>
      </c>
      <c r="BG1447">
        <v>10.08</v>
      </c>
      <c r="BH1447">
        <v>4.74</v>
      </c>
      <c r="BI1447">
        <v>2.06</v>
      </c>
      <c r="BJ1447">
        <v>3.44</v>
      </c>
      <c r="BK1447">
        <v>3.52</v>
      </c>
      <c r="BL1447">
        <f>1/Table1[[#This Row],[odds_ft_home_team_win]]+1/Table1[[#This Row],[odds_ft_draw]]+1/Table1[[#This Row],[odds_ft_away_team_win]]-1</f>
        <v>6.0225476713397397E-2</v>
      </c>
      <c r="BM1447">
        <f>Table1[[#This Row],[Margin]]/3</f>
        <v>2.00751589044658E-2</v>
      </c>
      <c r="BN1447">
        <v>1.36</v>
      </c>
      <c r="BO1447">
        <v>2.04</v>
      </c>
      <c r="BP1447">
        <v>4</v>
      </c>
      <c r="BQ1447">
        <v>7</v>
      </c>
      <c r="BR1447">
        <v>1.91</v>
      </c>
      <c r="BS1447">
        <v>1.91</v>
      </c>
      <c r="BT1447" t="s">
        <v>3790</v>
      </c>
      <c r="BU1447">
        <f>VLOOKUP(Table1[[#This Row],[Reference]],metron,11,FALSE)</f>
        <v>1.4888836329233679</v>
      </c>
      <c r="BV1447">
        <f>VLOOKUP(Table1[[#This Row],[Reference]],metron,12,FALSE)</f>
        <v>1.0516792809839171</v>
      </c>
    </row>
    <row r="1448" spans="1:74" x14ac:dyDescent="0.45">
      <c r="A1448" t="s">
        <v>5399</v>
      </c>
      <c r="B1448">
        <v>1646269200</v>
      </c>
      <c r="C1448" s="3" t="s">
        <v>5233</v>
      </c>
      <c r="D1448" t="s">
        <v>65</v>
      </c>
      <c r="E1448" t="s">
        <v>66</v>
      </c>
      <c r="F1448" t="s">
        <v>68</v>
      </c>
      <c r="G1448" t="s">
        <v>77</v>
      </c>
      <c r="H1448" t="s">
        <v>4132</v>
      </c>
      <c r="I1448">
        <f>MROUND(Table1[[#This Row],[Prob_H]]*100,2)/100</f>
        <v>0.44</v>
      </c>
      <c r="J1448">
        <f>1/Table1[[#This Row],[odds_ft_home_team_win]]-Table1[[#This Row],[Margin/3]]</f>
        <v>0.43480475194030177</v>
      </c>
      <c r="K1448">
        <f>1/Table1[[#This Row],[odds_ft_draw]]-Table1[[#This Row],[Margin/3]]</f>
        <v>0.27437694445367078</v>
      </c>
      <c r="L1448">
        <f>1/Table1[[#This Row],[odds_ft_away_team_win]]-Table1[[#This Row],[Margin/3]]</f>
        <v>0.29081830360602734</v>
      </c>
      <c r="M1448">
        <v>8</v>
      </c>
      <c r="N1448">
        <v>2.0699999999999998</v>
      </c>
      <c r="O1448">
        <v>1.5</v>
      </c>
      <c r="P1448">
        <v>2</v>
      </c>
      <c r="Q1448">
        <v>1.5</v>
      </c>
      <c r="R1448" t="str" cm="1">
        <f t="array" ref="R14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8">
        <v>2</v>
      </c>
      <c r="T1448">
        <v>2</v>
      </c>
      <c r="U1448">
        <v>4</v>
      </c>
      <c r="V1448">
        <v>3</v>
      </c>
      <c r="W1448">
        <v>2</v>
      </c>
      <c r="X1448">
        <v>1</v>
      </c>
      <c r="Y1448" t="s">
        <v>5234</v>
      </c>
      <c r="Z1448" t="s">
        <v>5235</v>
      </c>
      <c r="AA1448">
        <v>5</v>
      </c>
      <c r="AB1448">
        <v>4</v>
      </c>
      <c r="AC1448">
        <v>4</v>
      </c>
      <c r="AD1448">
        <v>0</v>
      </c>
      <c r="AE1448">
        <v>2</v>
      </c>
      <c r="AF1448">
        <v>0</v>
      </c>
      <c r="AG1448">
        <v>1</v>
      </c>
      <c r="AH1448">
        <v>3</v>
      </c>
      <c r="AI1448">
        <v>0</v>
      </c>
      <c r="AJ1448">
        <v>2</v>
      </c>
      <c r="AK1448">
        <v>13</v>
      </c>
      <c r="AL1448">
        <v>5</v>
      </c>
      <c r="AM1448">
        <v>7</v>
      </c>
      <c r="AN1448">
        <v>4</v>
      </c>
      <c r="AO1448">
        <v>6</v>
      </c>
      <c r="AP1448">
        <v>1</v>
      </c>
      <c r="AQ1448">
        <v>16</v>
      </c>
      <c r="AR1448">
        <v>11</v>
      </c>
      <c r="AS1448">
        <v>51</v>
      </c>
      <c r="AT1448">
        <v>49</v>
      </c>
      <c r="AU1448">
        <v>1.71</v>
      </c>
      <c r="AV1448">
        <v>0.85</v>
      </c>
      <c r="AW1448">
        <v>2.54</v>
      </c>
      <c r="AX1448">
        <v>59</v>
      </c>
      <c r="AY1448">
        <v>73</v>
      </c>
      <c r="AZ1448">
        <v>50</v>
      </c>
      <c r="BA1448">
        <v>20</v>
      </c>
      <c r="BB1448">
        <v>12</v>
      </c>
      <c r="BC1448">
        <v>36</v>
      </c>
      <c r="BD1448">
        <v>70</v>
      </c>
      <c r="BE1448">
        <v>38</v>
      </c>
      <c r="BF1448">
        <v>65</v>
      </c>
      <c r="BG1448">
        <v>10.47</v>
      </c>
      <c r="BH1448">
        <v>5.76</v>
      </c>
      <c r="BI1448">
        <v>2.2000000000000002</v>
      </c>
      <c r="BJ1448">
        <v>3.4</v>
      </c>
      <c r="BK1448">
        <v>3.22</v>
      </c>
      <c r="BL1448">
        <f>1/Table1[[#This Row],[odds_ft_home_team_win]]+1/Table1[[#This Row],[odds_ft_draw]]+1/Table1[[#This Row],[odds_ft_away_team_win]]-1</f>
        <v>5.9222107815458225E-2</v>
      </c>
      <c r="BM1448">
        <f>Table1[[#This Row],[Margin]]/3</f>
        <v>1.9740702605152743E-2</v>
      </c>
      <c r="BN1448">
        <v>1.36</v>
      </c>
      <c r="BO1448">
        <v>1.99</v>
      </c>
      <c r="BP1448">
        <v>3.75</v>
      </c>
      <c r="BQ1448">
        <v>7.2</v>
      </c>
      <c r="BR1448">
        <v>1.8</v>
      </c>
      <c r="BS1448">
        <v>1.95</v>
      </c>
      <c r="BT1448" t="s">
        <v>3807</v>
      </c>
      <c r="BU1448">
        <f>VLOOKUP(Table1[[#This Row],[Reference]],metron,11,FALSE)</f>
        <v>1.4140979689366791</v>
      </c>
      <c r="BV1448">
        <f>VLOOKUP(Table1[[#This Row],[Reference]],metron,12,FALSE)</f>
        <v>1.0666666666666671</v>
      </c>
    </row>
    <row r="1449" spans="1:74" x14ac:dyDescent="0.45">
      <c r="A1449" t="s">
        <v>5399</v>
      </c>
      <c r="B1449">
        <v>1646276400</v>
      </c>
      <c r="C1449" s="3" t="s">
        <v>5236</v>
      </c>
      <c r="D1449" t="s">
        <v>65</v>
      </c>
      <c r="E1449" t="s">
        <v>66</v>
      </c>
      <c r="F1449" t="s">
        <v>3792</v>
      </c>
      <c r="G1449" t="s">
        <v>98</v>
      </c>
      <c r="H1449" t="s">
        <v>3800</v>
      </c>
      <c r="I1449">
        <f>MROUND(Table1[[#This Row],[Prob_H]]*100,2)/100</f>
        <v>0.36</v>
      </c>
      <c r="J1449">
        <f>1/Table1[[#This Row],[odds_ft_home_team_win]]-Table1[[#This Row],[Margin/3]]</f>
        <v>0.36086969642102723</v>
      </c>
      <c r="K1449">
        <f>1/Table1[[#This Row],[odds_ft_draw]]-Table1[[#This Row],[Margin/3]]</f>
        <v>0.27826060715794554</v>
      </c>
      <c r="L1449">
        <f>1/Table1[[#This Row],[odds_ft_away_team_win]]-Table1[[#This Row],[Margin/3]]</f>
        <v>0.36086969642102723</v>
      </c>
      <c r="M1449">
        <v>8</v>
      </c>
      <c r="N1449">
        <v>0.55000000000000004</v>
      </c>
      <c r="O1449">
        <v>1.1499999999999999</v>
      </c>
      <c r="P1449">
        <v>1.1100000000000001</v>
      </c>
      <c r="Q1449">
        <v>1.32</v>
      </c>
      <c r="R1449" t="str" cm="1">
        <f t="array" ref="R14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49">
        <v>2</v>
      </c>
      <c r="T1449">
        <v>2</v>
      </c>
      <c r="U1449">
        <v>4</v>
      </c>
      <c r="V1449">
        <v>2</v>
      </c>
      <c r="W1449">
        <v>2</v>
      </c>
      <c r="X1449">
        <v>0</v>
      </c>
      <c r="Y1449" t="s">
        <v>5237</v>
      </c>
      <c r="Z1449" t="s">
        <v>5238</v>
      </c>
      <c r="AA1449">
        <v>4</v>
      </c>
      <c r="AB1449">
        <v>1</v>
      </c>
      <c r="AC1449">
        <v>3</v>
      </c>
      <c r="AD1449">
        <v>0</v>
      </c>
      <c r="AE1449">
        <v>3</v>
      </c>
      <c r="AF1449">
        <v>0</v>
      </c>
      <c r="AG1449">
        <v>1</v>
      </c>
      <c r="AH1449">
        <v>2</v>
      </c>
      <c r="AI1449">
        <v>1</v>
      </c>
      <c r="AJ1449">
        <v>2</v>
      </c>
      <c r="AK1449">
        <v>2</v>
      </c>
      <c r="AL1449">
        <v>5</v>
      </c>
      <c r="AM1449">
        <v>2</v>
      </c>
      <c r="AN1449">
        <v>3</v>
      </c>
      <c r="AO1449">
        <v>0</v>
      </c>
      <c r="AP1449">
        <v>2</v>
      </c>
      <c r="AQ1449">
        <v>6</v>
      </c>
      <c r="AR1449">
        <v>5</v>
      </c>
      <c r="AS1449">
        <v>37</v>
      </c>
      <c r="AT1449">
        <v>63</v>
      </c>
      <c r="AU1449">
        <v>0.42</v>
      </c>
      <c r="AV1449">
        <v>0.96</v>
      </c>
      <c r="AW1449">
        <v>2.04</v>
      </c>
      <c r="AX1449">
        <v>37</v>
      </c>
      <c r="AY1449">
        <v>55</v>
      </c>
      <c r="AZ1449">
        <v>33</v>
      </c>
      <c r="BA1449">
        <v>17</v>
      </c>
      <c r="BB1449">
        <v>9</v>
      </c>
      <c r="BC1449">
        <v>21</v>
      </c>
      <c r="BD1449">
        <v>51</v>
      </c>
      <c r="BE1449">
        <v>33</v>
      </c>
      <c r="BF1449">
        <v>72</v>
      </c>
      <c r="BG1449">
        <v>9.14</v>
      </c>
      <c r="BH1449">
        <v>5.0999999999999996</v>
      </c>
      <c r="BI1449">
        <v>2.63</v>
      </c>
      <c r="BJ1449">
        <v>3.36</v>
      </c>
      <c r="BK1449">
        <v>2.63</v>
      </c>
      <c r="BL1449">
        <f>1/Table1[[#This Row],[odds_ft_home_team_win]]+1/Table1[[#This Row],[odds_ft_draw]]+1/Table1[[#This Row],[odds_ft_away_team_win]]-1</f>
        <v>5.8075321383306289E-2</v>
      </c>
      <c r="BM1449">
        <f>Table1[[#This Row],[Margin]]/3</f>
        <v>1.9358440461102095E-2</v>
      </c>
      <c r="BN1449">
        <v>1.42</v>
      </c>
      <c r="BO1449">
        <v>1.99</v>
      </c>
      <c r="BP1449">
        <v>4.33</v>
      </c>
      <c r="BQ1449">
        <v>8.1</v>
      </c>
      <c r="BR1449">
        <v>1.91</v>
      </c>
      <c r="BS1449">
        <v>1.91</v>
      </c>
      <c r="BT1449" t="s">
        <v>3795</v>
      </c>
      <c r="BU1449">
        <f>VLOOKUP(Table1[[#This Row],[Reference]],metron,11,FALSE)</f>
        <v>1.269326094653606</v>
      </c>
      <c r="BV1449">
        <f>VLOOKUP(Table1[[#This Row],[Reference]],metron,12,FALSE)</f>
        <v>1.2417089578661631</v>
      </c>
    </row>
    <row r="1450" spans="1:74" x14ac:dyDescent="0.45">
      <c r="A1450" t="s">
        <v>5399</v>
      </c>
      <c r="B1450">
        <v>1646276400</v>
      </c>
      <c r="C1450" s="3" t="s">
        <v>5236</v>
      </c>
      <c r="D1450" t="s">
        <v>65</v>
      </c>
      <c r="E1450" t="s">
        <v>66</v>
      </c>
      <c r="F1450" t="s">
        <v>88</v>
      </c>
      <c r="G1450" t="s">
        <v>94</v>
      </c>
      <c r="H1450" t="s">
        <v>3839</v>
      </c>
      <c r="I1450">
        <f>MROUND(Table1[[#This Row],[Prob_H]]*100,2)/100</f>
        <v>0.44</v>
      </c>
      <c r="J1450">
        <f>1/Table1[[#This Row],[odds_ft_home_team_win]]-Table1[[#This Row],[Margin/3]]</f>
        <v>0.43953577525479814</v>
      </c>
      <c r="K1450">
        <f>1/Table1[[#This Row],[odds_ft_draw]]-Table1[[#This Row],[Margin/3]]</f>
        <v>0.27843922654357056</v>
      </c>
      <c r="L1450">
        <f>1/Table1[[#This Row],[odds_ft_away_team_win]]-Table1[[#This Row],[Margin/3]]</f>
        <v>0.2820249982016314</v>
      </c>
      <c r="M1450">
        <v>8</v>
      </c>
      <c r="N1450">
        <v>1.36</v>
      </c>
      <c r="O1450">
        <v>1.36</v>
      </c>
      <c r="P1450">
        <v>1.58</v>
      </c>
      <c r="Q1450">
        <v>1.1000000000000001</v>
      </c>
      <c r="R1450" t="str" cm="1">
        <f t="array" ref="R14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0">
        <v>3</v>
      </c>
      <c r="T1450">
        <v>2</v>
      </c>
      <c r="U1450">
        <v>5</v>
      </c>
      <c r="V1450">
        <v>2</v>
      </c>
      <c r="W1450">
        <v>1</v>
      </c>
      <c r="X1450">
        <v>1</v>
      </c>
      <c r="Y1450" t="s">
        <v>5239</v>
      </c>
      <c r="Z1450" t="s">
        <v>5240</v>
      </c>
      <c r="AA1450">
        <v>8</v>
      </c>
      <c r="AB1450">
        <v>3</v>
      </c>
      <c r="AC1450">
        <v>1</v>
      </c>
      <c r="AD1450">
        <v>0</v>
      </c>
      <c r="AE1450">
        <v>3</v>
      </c>
      <c r="AF1450">
        <v>0</v>
      </c>
      <c r="AG1450">
        <v>1</v>
      </c>
      <c r="AH1450">
        <v>0</v>
      </c>
      <c r="AI1450">
        <v>1</v>
      </c>
      <c r="AJ1450">
        <v>2</v>
      </c>
      <c r="AK1450">
        <v>13</v>
      </c>
      <c r="AL1450">
        <v>14</v>
      </c>
      <c r="AM1450">
        <v>4</v>
      </c>
      <c r="AN1450">
        <v>6</v>
      </c>
      <c r="AO1450">
        <v>9</v>
      </c>
      <c r="AP1450">
        <v>8</v>
      </c>
      <c r="AQ1450">
        <v>8</v>
      </c>
      <c r="AR1450">
        <v>5</v>
      </c>
      <c r="AS1450">
        <v>49</v>
      </c>
      <c r="AT1450">
        <v>51</v>
      </c>
      <c r="AU1450">
        <v>1.43</v>
      </c>
      <c r="AV1450">
        <v>1.41</v>
      </c>
      <c r="AW1450">
        <v>2.33</v>
      </c>
      <c r="AX1450">
        <v>57</v>
      </c>
      <c r="AY1450">
        <v>75</v>
      </c>
      <c r="AZ1450">
        <v>43</v>
      </c>
      <c r="BA1450">
        <v>21</v>
      </c>
      <c r="BB1450">
        <v>7</v>
      </c>
      <c r="BC1450">
        <v>21</v>
      </c>
      <c r="BD1450">
        <v>57</v>
      </c>
      <c r="BE1450">
        <v>43</v>
      </c>
      <c r="BF1450">
        <v>83</v>
      </c>
      <c r="BG1450">
        <v>10.08</v>
      </c>
      <c r="BH1450">
        <v>4.6399999999999997</v>
      </c>
      <c r="BI1450">
        <v>2.1800000000000002</v>
      </c>
      <c r="BJ1450">
        <v>3.36</v>
      </c>
      <c r="BK1450">
        <v>3.32</v>
      </c>
      <c r="BL1450">
        <f>1/Table1[[#This Row],[odds_ft_home_team_win]]+1/Table1[[#This Row],[odds_ft_draw]]+1/Table1[[#This Row],[odds_ft_away_team_win]]-1</f>
        <v>5.753946322643122E-2</v>
      </c>
      <c r="BM1450">
        <f>Table1[[#This Row],[Margin]]/3</f>
        <v>1.9179821075477072E-2</v>
      </c>
      <c r="BN1450">
        <v>1.3</v>
      </c>
      <c r="BO1450">
        <v>2.1</v>
      </c>
      <c r="BP1450">
        <v>3.5</v>
      </c>
      <c r="BQ1450">
        <v>7</v>
      </c>
      <c r="BR1450">
        <v>1.91</v>
      </c>
      <c r="BS1450">
        <v>1.91</v>
      </c>
      <c r="BT1450" t="s">
        <v>3817</v>
      </c>
      <c r="BU1450">
        <f>VLOOKUP(Table1[[#This Row],[Reference]],metron,11,FALSE)</f>
        <v>1.4140979689366791</v>
      </c>
      <c r="BV1450">
        <f>VLOOKUP(Table1[[#This Row],[Reference]],metron,12,FALSE)</f>
        <v>1.0666666666666671</v>
      </c>
    </row>
    <row r="1451" spans="1:74" hidden="1" x14ac:dyDescent="0.45">
      <c r="A1451" t="s">
        <v>5418</v>
      </c>
      <c r="B1451">
        <v>1348273800</v>
      </c>
      <c r="C1451" s="3" t="s">
        <v>207</v>
      </c>
      <c r="D1451" t="s">
        <v>65</v>
      </c>
      <c r="E1451" t="s">
        <v>66</v>
      </c>
      <c r="F1451" t="s">
        <v>73</v>
      </c>
      <c r="G1451" t="s">
        <v>81</v>
      </c>
      <c r="H1451" t="s">
        <v>66</v>
      </c>
      <c r="I1451">
        <f>MROUND(Table1[[#This Row],[Prob_H]]*100,2)/100</f>
        <v>0.3</v>
      </c>
      <c r="J1451">
        <f>1/Table1[[#This Row],[odds_ft_home_team_win]]-Table1[[#This Row],[Margin/3]]</f>
        <v>0.30335175845916729</v>
      </c>
      <c r="K1451">
        <f>1/Table1[[#This Row],[odds_ft_draw]]-Table1[[#This Row],[Margin/3]]</f>
        <v>0.28660803967922621</v>
      </c>
      <c r="L1451">
        <f>1/Table1[[#This Row],[odds_ft_away_team_win]]-Table1[[#This Row],[Margin/3]]</f>
        <v>0.41004020186160661</v>
      </c>
      <c r="M1451">
        <v>9</v>
      </c>
      <c r="N1451">
        <v>0.75</v>
      </c>
      <c r="O1451">
        <v>1.75</v>
      </c>
      <c r="P1451">
        <v>0.88</v>
      </c>
      <c r="Q1451">
        <v>0.95</v>
      </c>
      <c r="R1451" t="str" cm="1">
        <f t="array" ref="R14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1">
        <v>1</v>
      </c>
      <c r="T1451">
        <v>1</v>
      </c>
      <c r="U1451">
        <v>2</v>
      </c>
      <c r="V1451">
        <v>1</v>
      </c>
      <c r="W1451">
        <v>0</v>
      </c>
      <c r="X1451">
        <v>1</v>
      </c>
      <c r="Y1451">
        <v>67</v>
      </c>
      <c r="Z1451">
        <v>28</v>
      </c>
      <c r="AA1451">
        <v>-1</v>
      </c>
      <c r="AB1451">
        <v>-1</v>
      </c>
      <c r="AC1451">
        <v>3</v>
      </c>
      <c r="AD1451">
        <v>0</v>
      </c>
      <c r="AE1451">
        <v>2</v>
      </c>
      <c r="AF1451">
        <v>0</v>
      </c>
      <c r="AG1451">
        <v>2</v>
      </c>
      <c r="AH1451">
        <v>1</v>
      </c>
      <c r="AI1451">
        <v>1</v>
      </c>
      <c r="AJ1451">
        <v>1</v>
      </c>
      <c r="AK1451">
        <v>-1</v>
      </c>
      <c r="AL1451">
        <v>-1</v>
      </c>
      <c r="AM1451">
        <v>-1</v>
      </c>
      <c r="AN1451">
        <v>-1</v>
      </c>
      <c r="AO1451">
        <v>-1</v>
      </c>
      <c r="AP1451">
        <v>-1</v>
      </c>
      <c r="AQ1451">
        <v>-1</v>
      </c>
      <c r="AR1451">
        <v>-1</v>
      </c>
      <c r="AS1451">
        <v>-1</v>
      </c>
      <c r="AT1451">
        <v>-1</v>
      </c>
      <c r="AU1451">
        <v>0</v>
      </c>
      <c r="AV1451">
        <v>0</v>
      </c>
      <c r="AW1451">
        <v>2.5</v>
      </c>
      <c r="AX1451">
        <v>50</v>
      </c>
      <c r="AY1451">
        <v>75</v>
      </c>
      <c r="AZ1451">
        <v>38</v>
      </c>
      <c r="BA1451">
        <v>25</v>
      </c>
      <c r="BB1451">
        <v>13</v>
      </c>
      <c r="BC1451">
        <v>38</v>
      </c>
      <c r="BD1451">
        <v>75</v>
      </c>
      <c r="BE1451">
        <v>25</v>
      </c>
      <c r="BF1451">
        <v>75</v>
      </c>
      <c r="BG1451">
        <v>0</v>
      </c>
      <c r="BH1451">
        <v>5.5</v>
      </c>
      <c r="BI1451">
        <v>3.19</v>
      </c>
      <c r="BJ1451">
        <v>3.37</v>
      </c>
      <c r="BK1451">
        <v>2.38</v>
      </c>
      <c r="BL1451">
        <f>1/Table1[[#This Row],[odds_ft_home_team_win]]+1/Table1[[#This Row],[odds_ft_draw]]+1/Table1[[#This Row],[odds_ft_away_team_win]]-1</f>
        <v>3.0383596095852505E-2</v>
      </c>
      <c r="BM1451">
        <f>Table1[[#This Row],[Margin]]/3</f>
        <v>1.0127865365284169E-2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 t="s">
        <v>126</v>
      </c>
      <c r="BU1451">
        <f>VLOOKUP(Table1[[#This Row],[Reference]],metron,11,FALSE)</f>
        <v>1.1805091283106199</v>
      </c>
      <c r="BV1451">
        <f>VLOOKUP(Table1[[#This Row],[Reference]],metron,12,FALSE)</f>
        <v>1.3921316533813319</v>
      </c>
    </row>
    <row r="1452" spans="1:74" hidden="1" x14ac:dyDescent="0.45">
      <c r="A1452" t="s">
        <v>5418</v>
      </c>
      <c r="B1452">
        <v>1348351200</v>
      </c>
      <c r="C1452" s="3" t="s">
        <v>209</v>
      </c>
      <c r="D1452" t="s">
        <v>65</v>
      </c>
      <c r="E1452" t="s">
        <v>66</v>
      </c>
      <c r="F1452" t="s">
        <v>77</v>
      </c>
      <c r="G1452" t="s">
        <v>86</v>
      </c>
      <c r="H1452" t="s">
        <v>66</v>
      </c>
      <c r="I1452">
        <f>MROUND(Table1[[#This Row],[Prob_H]]*100,2)/100</f>
        <v>0.4</v>
      </c>
      <c r="J1452">
        <f>1/Table1[[#This Row],[odds_ft_home_team_win]]-Table1[[#This Row],[Margin/3]]</f>
        <v>0.40473815441774896</v>
      </c>
      <c r="K1452">
        <f>1/Table1[[#This Row],[odds_ft_draw]]-Table1[[#This Row],[Margin/3]]</f>
        <v>0.28391804214047295</v>
      </c>
      <c r="L1452">
        <f>1/Table1[[#This Row],[odds_ft_away_team_win]]-Table1[[#This Row],[Margin/3]]</f>
        <v>0.31134380344177803</v>
      </c>
      <c r="M1452">
        <v>9</v>
      </c>
      <c r="N1452">
        <v>1</v>
      </c>
      <c r="O1452">
        <v>1.5</v>
      </c>
      <c r="P1452">
        <v>1.95</v>
      </c>
      <c r="Q1452">
        <v>1.86</v>
      </c>
      <c r="R1452" t="str" cm="1">
        <f t="array" ref="R14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2">
        <v>1</v>
      </c>
      <c r="T1452">
        <v>1</v>
      </c>
      <c r="U1452">
        <v>2</v>
      </c>
      <c r="V1452">
        <v>1</v>
      </c>
      <c r="W1452">
        <v>0</v>
      </c>
      <c r="X1452">
        <v>1</v>
      </c>
      <c r="Y1452">
        <v>48</v>
      </c>
      <c r="Z1452">
        <v>18</v>
      </c>
      <c r="AA1452">
        <v>-1</v>
      </c>
      <c r="AB1452">
        <v>-1</v>
      </c>
      <c r="AC1452">
        <v>2</v>
      </c>
      <c r="AD1452">
        <v>0</v>
      </c>
      <c r="AE1452">
        <v>3</v>
      </c>
      <c r="AF1452">
        <v>0</v>
      </c>
      <c r="AG1452">
        <v>1</v>
      </c>
      <c r="AH1452">
        <v>1</v>
      </c>
      <c r="AI1452">
        <v>1</v>
      </c>
      <c r="AJ1452">
        <v>2</v>
      </c>
      <c r="AK1452">
        <v>-1</v>
      </c>
      <c r="AL1452">
        <v>-1</v>
      </c>
      <c r="AM1452">
        <v>-1</v>
      </c>
      <c r="AN1452">
        <v>-1</v>
      </c>
      <c r="AO1452">
        <v>-1</v>
      </c>
      <c r="AP1452">
        <v>-1</v>
      </c>
      <c r="AQ1452">
        <v>-1</v>
      </c>
      <c r="AR1452">
        <v>-1</v>
      </c>
      <c r="AS1452">
        <v>-1</v>
      </c>
      <c r="AT1452">
        <v>-1</v>
      </c>
      <c r="AU1452">
        <v>0</v>
      </c>
      <c r="AV1452">
        <v>0</v>
      </c>
      <c r="AW1452">
        <v>1.75</v>
      </c>
      <c r="AX1452">
        <v>50</v>
      </c>
      <c r="AY1452">
        <v>63</v>
      </c>
      <c r="AZ1452">
        <v>25</v>
      </c>
      <c r="BA1452">
        <v>25</v>
      </c>
      <c r="BB1452">
        <v>0</v>
      </c>
      <c r="BC1452">
        <v>25</v>
      </c>
      <c r="BD1452">
        <v>38</v>
      </c>
      <c r="BE1452">
        <v>38</v>
      </c>
      <c r="BF1452">
        <v>63</v>
      </c>
      <c r="BG1452">
        <v>0</v>
      </c>
      <c r="BH1452">
        <v>6</v>
      </c>
      <c r="BI1452">
        <v>2.41</v>
      </c>
      <c r="BJ1452">
        <v>3.4</v>
      </c>
      <c r="BK1452">
        <v>3.11</v>
      </c>
      <c r="BL1452">
        <f>1/Table1[[#This Row],[odds_ft_home_team_win]]+1/Table1[[#This Row],[odds_ft_draw]]+1/Table1[[#This Row],[odds_ft_away_team_win]]-1</f>
        <v>3.0598814755051773E-2</v>
      </c>
      <c r="BM1452">
        <f>Table1[[#This Row],[Margin]]/3</f>
        <v>1.0199604918350591E-2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 t="s">
        <v>79</v>
      </c>
      <c r="BU1452">
        <f>VLOOKUP(Table1[[#This Row],[Reference]],metron,11,FALSE)</f>
        <v>1.344038264434575</v>
      </c>
      <c r="BV1452">
        <f>VLOOKUP(Table1[[#This Row],[Reference]],metron,12,FALSE)</f>
        <v>1.1515772691037469</v>
      </c>
    </row>
    <row r="1453" spans="1:74" hidden="1" x14ac:dyDescent="0.45">
      <c r="A1453" t="s">
        <v>5418</v>
      </c>
      <c r="B1453">
        <v>1348358400</v>
      </c>
      <c r="C1453" s="3" t="s">
        <v>210</v>
      </c>
      <c r="D1453" t="s">
        <v>65</v>
      </c>
      <c r="E1453" t="s">
        <v>66</v>
      </c>
      <c r="F1453" t="s">
        <v>88</v>
      </c>
      <c r="G1453" t="s">
        <v>67</v>
      </c>
      <c r="H1453" t="s">
        <v>66</v>
      </c>
      <c r="I1453">
        <f>MROUND(Table1[[#This Row],[Prob_H]]*100,2)/100</f>
        <v>0.54</v>
      </c>
      <c r="J1453">
        <f>1/Table1[[#This Row],[odds_ft_home_team_win]]-Table1[[#This Row],[Margin/3]]</f>
        <v>0.54871259879887302</v>
      </c>
      <c r="K1453">
        <f>1/Table1[[#This Row],[odds_ft_draw]]-Table1[[#This Row],[Margin/3]]</f>
        <v>0.25114998666590344</v>
      </c>
      <c r="L1453">
        <f>1/Table1[[#This Row],[odds_ft_away_team_win]]-Table1[[#This Row],[Margin/3]]</f>
        <v>0.20013741453522349</v>
      </c>
      <c r="M1453">
        <v>9</v>
      </c>
      <c r="N1453">
        <v>1.75</v>
      </c>
      <c r="O1453">
        <v>0.25</v>
      </c>
      <c r="P1453">
        <v>1.84</v>
      </c>
      <c r="Q1453">
        <v>0.53</v>
      </c>
      <c r="R1453" t="str" cm="1">
        <f t="array" ref="R14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AA1453">
        <v>-1</v>
      </c>
      <c r="AB1453">
        <v>-1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-1</v>
      </c>
      <c r="AL1453">
        <v>-1</v>
      </c>
      <c r="AM1453">
        <v>-1</v>
      </c>
      <c r="AN1453">
        <v>-1</v>
      </c>
      <c r="AO1453">
        <v>-1</v>
      </c>
      <c r="AP1453">
        <v>-1</v>
      </c>
      <c r="AQ1453">
        <v>-1</v>
      </c>
      <c r="AR1453">
        <v>-1</v>
      </c>
      <c r="AS1453">
        <v>-1</v>
      </c>
      <c r="AT1453">
        <v>-1</v>
      </c>
      <c r="AU1453">
        <v>0</v>
      </c>
      <c r="AV1453">
        <v>0</v>
      </c>
      <c r="AW1453">
        <v>3.38</v>
      </c>
      <c r="AX1453">
        <v>88</v>
      </c>
      <c r="AY1453">
        <v>100</v>
      </c>
      <c r="AZ1453">
        <v>75</v>
      </c>
      <c r="BA1453">
        <v>38</v>
      </c>
      <c r="BB1453">
        <v>13</v>
      </c>
      <c r="BC1453">
        <v>63</v>
      </c>
      <c r="BD1453">
        <v>100</v>
      </c>
      <c r="BE1453">
        <v>38</v>
      </c>
      <c r="BF1453">
        <v>88</v>
      </c>
      <c r="BG1453">
        <v>0</v>
      </c>
      <c r="BH1453">
        <v>3.75</v>
      </c>
      <c r="BI1453">
        <v>1.79</v>
      </c>
      <c r="BJ1453">
        <v>3.83</v>
      </c>
      <c r="BK1453">
        <v>4.76</v>
      </c>
      <c r="BL1453">
        <f>1/Table1[[#This Row],[odds_ft_home_team_win]]+1/Table1[[#This Row],[odds_ft_draw]]+1/Table1[[#This Row],[odds_ft_away_team_win]]-1</f>
        <v>2.9839857234665645E-2</v>
      </c>
      <c r="BM1453">
        <f>Table1[[#This Row],[Margin]]/3</f>
        <v>9.9466190782218824E-3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91</v>
      </c>
      <c r="BU1453">
        <f>VLOOKUP(Table1[[#This Row],[Reference]],metron,11,FALSE)</f>
        <v>1.684957590444867</v>
      </c>
      <c r="BV1453">
        <f>VLOOKUP(Table1[[#This Row],[Reference]],metron,12,FALSE)</f>
        <v>0.95101263631642718</v>
      </c>
    </row>
    <row r="1454" spans="1:74" hidden="1" x14ac:dyDescent="0.45">
      <c r="A1454" t="s">
        <v>5418</v>
      </c>
      <c r="B1454">
        <v>1348358400</v>
      </c>
      <c r="C1454" s="3" t="s">
        <v>210</v>
      </c>
      <c r="D1454" t="s">
        <v>65</v>
      </c>
      <c r="E1454" t="s">
        <v>66</v>
      </c>
      <c r="F1454" t="s">
        <v>85</v>
      </c>
      <c r="G1454" t="s">
        <v>80</v>
      </c>
      <c r="H1454" t="s">
        <v>66</v>
      </c>
      <c r="I1454">
        <f>MROUND(Table1[[#This Row],[Prob_H]]*100,2)/100</f>
        <v>0.72</v>
      </c>
      <c r="J1454">
        <f>1/Table1[[#This Row],[odds_ft_home_team_win]]-Table1[[#This Row],[Margin/3]]</f>
        <v>0.72454591383107669</v>
      </c>
      <c r="K1454">
        <f>1/Table1[[#This Row],[odds_ft_draw]]-Table1[[#This Row],[Margin/3]]</f>
        <v>0.18610218988480531</v>
      </c>
      <c r="L1454">
        <f>1/Table1[[#This Row],[odds_ft_away_team_win]]-Table1[[#This Row],[Margin/3]]</f>
        <v>8.9351896284118021E-2</v>
      </c>
      <c r="M1454">
        <v>9</v>
      </c>
      <c r="N1454">
        <v>1.5</v>
      </c>
      <c r="O1454">
        <v>0.5</v>
      </c>
      <c r="P1454">
        <v>1.8</v>
      </c>
      <c r="Q1454">
        <v>0.94</v>
      </c>
      <c r="R1454" t="str" cm="1">
        <f t="array" ref="R14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4">
        <v>3</v>
      </c>
      <c r="T1454">
        <v>2</v>
      </c>
      <c r="U1454">
        <v>5</v>
      </c>
      <c r="V1454">
        <v>1</v>
      </c>
      <c r="W1454">
        <v>0</v>
      </c>
      <c r="X1454">
        <v>1</v>
      </c>
      <c r="Y1454" t="s">
        <v>211</v>
      </c>
      <c r="Z1454" t="s">
        <v>212</v>
      </c>
      <c r="AA1454">
        <v>-1</v>
      </c>
      <c r="AB1454">
        <v>-1</v>
      </c>
      <c r="AC1454">
        <v>4</v>
      </c>
      <c r="AD1454">
        <v>0</v>
      </c>
      <c r="AE1454">
        <v>3</v>
      </c>
      <c r="AF1454">
        <v>0</v>
      </c>
      <c r="AG1454">
        <v>2</v>
      </c>
      <c r="AH1454">
        <v>2</v>
      </c>
      <c r="AI1454">
        <v>0</v>
      </c>
      <c r="AJ1454">
        <v>3</v>
      </c>
      <c r="AK1454">
        <v>-1</v>
      </c>
      <c r="AL1454">
        <v>-1</v>
      </c>
      <c r="AM1454">
        <v>-1</v>
      </c>
      <c r="AN1454">
        <v>-1</v>
      </c>
      <c r="AO1454">
        <v>-1</v>
      </c>
      <c r="AP1454">
        <v>-1</v>
      </c>
      <c r="AQ1454">
        <v>-1</v>
      </c>
      <c r="AR1454">
        <v>-1</v>
      </c>
      <c r="AS1454">
        <v>-1</v>
      </c>
      <c r="AT1454">
        <v>-1</v>
      </c>
      <c r="AU1454">
        <v>0</v>
      </c>
      <c r="AV1454">
        <v>0</v>
      </c>
      <c r="AW1454">
        <v>2.13</v>
      </c>
      <c r="AX1454">
        <v>63</v>
      </c>
      <c r="AY1454">
        <v>75</v>
      </c>
      <c r="AZ1454">
        <v>50</v>
      </c>
      <c r="BA1454">
        <v>13</v>
      </c>
      <c r="BB1454">
        <v>0</v>
      </c>
      <c r="BC1454">
        <v>25</v>
      </c>
      <c r="BD1454">
        <v>50</v>
      </c>
      <c r="BE1454">
        <v>25</v>
      </c>
      <c r="BF1454">
        <v>63</v>
      </c>
      <c r="BG1454">
        <v>0</v>
      </c>
      <c r="BH1454">
        <v>4.25</v>
      </c>
      <c r="BI1454">
        <v>1.36</v>
      </c>
      <c r="BJ1454">
        <v>5.08</v>
      </c>
      <c r="BK1454">
        <v>9.99</v>
      </c>
      <c r="BL1454">
        <f>1/Table1[[#This Row],[odds_ft_home_team_win]]+1/Table1[[#This Row],[odds_ft_draw]]+1/Table1[[#This Row],[odds_ft_away_team_win]]-1</f>
        <v>3.2244611447946214E-2</v>
      </c>
      <c r="BM1454">
        <f>Table1[[#This Row],[Margin]]/3</f>
        <v>1.0748203815982071E-2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 t="s">
        <v>87</v>
      </c>
      <c r="BU1454">
        <f>VLOOKUP(Table1[[#This Row],[Reference]],metron,11,FALSE)</f>
        <v>2.2436090225563912</v>
      </c>
      <c r="BV1454">
        <f>VLOOKUP(Table1[[#This Row],[Reference]],metron,12,FALSE)</f>
        <v>0.75338345864661649</v>
      </c>
    </row>
    <row r="1455" spans="1:74" hidden="1" x14ac:dyDescent="0.45">
      <c r="A1455" t="s">
        <v>5418</v>
      </c>
      <c r="B1455">
        <v>1348358400</v>
      </c>
      <c r="C1455" s="3" t="s">
        <v>210</v>
      </c>
      <c r="D1455" t="s">
        <v>65</v>
      </c>
      <c r="E1455" t="s">
        <v>66</v>
      </c>
      <c r="F1455" t="s">
        <v>89</v>
      </c>
      <c r="G1455" t="s">
        <v>103</v>
      </c>
      <c r="H1455" t="s">
        <v>66</v>
      </c>
      <c r="I1455">
        <f>MROUND(Table1[[#This Row],[Prob_H]]*100,2)/100</f>
        <v>0.36</v>
      </c>
      <c r="J1455">
        <f>1/Table1[[#This Row],[odds_ft_home_team_win]]-Table1[[#This Row],[Margin/3]]</f>
        <v>0.3615444271592716</v>
      </c>
      <c r="K1455">
        <f>1/Table1[[#This Row],[odds_ft_draw]]-Table1[[#This Row],[Margin/3]]</f>
        <v>0.2965456815210295</v>
      </c>
      <c r="L1455">
        <f>1/Table1[[#This Row],[odds_ft_away_team_win]]-Table1[[#This Row],[Margin/3]]</f>
        <v>0.34190989131969884</v>
      </c>
      <c r="M1455">
        <v>9</v>
      </c>
      <c r="N1455">
        <v>0.25</v>
      </c>
      <c r="O1455">
        <v>1.25</v>
      </c>
      <c r="P1455">
        <v>0.82</v>
      </c>
      <c r="Q1455">
        <v>0.53</v>
      </c>
      <c r="R1455" t="str" cm="1">
        <f t="array" ref="R14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38</v>
      </c>
      <c r="AA1455">
        <v>-1</v>
      </c>
      <c r="AB1455">
        <v>-1</v>
      </c>
      <c r="AC1455">
        <v>3</v>
      </c>
      <c r="AD1455">
        <v>0</v>
      </c>
      <c r="AE1455">
        <v>3</v>
      </c>
      <c r="AF1455">
        <v>0</v>
      </c>
      <c r="AG1455">
        <v>0</v>
      </c>
      <c r="AH1455">
        <v>3</v>
      </c>
      <c r="AI1455">
        <v>0</v>
      </c>
      <c r="AJ1455">
        <v>3</v>
      </c>
      <c r="AK1455">
        <v>-1</v>
      </c>
      <c r="AL1455">
        <v>-1</v>
      </c>
      <c r="AM1455">
        <v>-1</v>
      </c>
      <c r="AN1455">
        <v>-1</v>
      </c>
      <c r="AO1455">
        <v>-1</v>
      </c>
      <c r="AP1455">
        <v>-1</v>
      </c>
      <c r="AQ1455">
        <v>-1</v>
      </c>
      <c r="AR1455">
        <v>-1</v>
      </c>
      <c r="AS1455">
        <v>-1</v>
      </c>
      <c r="AT1455">
        <v>-1</v>
      </c>
      <c r="AU1455">
        <v>0</v>
      </c>
      <c r="AV1455">
        <v>0</v>
      </c>
      <c r="AW1455">
        <v>1.5</v>
      </c>
      <c r="AX1455">
        <v>38</v>
      </c>
      <c r="AY1455">
        <v>50</v>
      </c>
      <c r="AZ1455">
        <v>13</v>
      </c>
      <c r="BA1455">
        <v>0</v>
      </c>
      <c r="BB1455">
        <v>0</v>
      </c>
      <c r="BC1455">
        <v>0</v>
      </c>
      <c r="BD1455">
        <v>50</v>
      </c>
      <c r="BE1455">
        <v>13</v>
      </c>
      <c r="BF1455">
        <v>88</v>
      </c>
      <c r="BG1455">
        <v>0</v>
      </c>
      <c r="BH1455">
        <v>5.25</v>
      </c>
      <c r="BI1455">
        <v>2.69</v>
      </c>
      <c r="BJ1455">
        <v>3.26</v>
      </c>
      <c r="BK1455">
        <v>2.84</v>
      </c>
      <c r="BL1455">
        <f>1/Table1[[#This Row],[odds_ft_home_team_win]]+1/Table1[[#This Row],[odds_ft_draw]]+1/Table1[[#This Row],[odds_ft_away_team_win]]-1</f>
        <v>3.0608354209917588E-2</v>
      </c>
      <c r="BM1455">
        <f>Table1[[#This Row],[Margin]]/3</f>
        <v>1.0202784736639195E-2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 t="s">
        <v>121</v>
      </c>
      <c r="BU1455">
        <f>VLOOKUP(Table1[[#This Row],[Reference]],metron,11,FALSE)</f>
        <v>1.269326094653606</v>
      </c>
      <c r="BV1455">
        <f>VLOOKUP(Table1[[#This Row],[Reference]],metron,12,FALSE)</f>
        <v>1.2417089578661631</v>
      </c>
    </row>
    <row r="1456" spans="1:74" hidden="1" x14ac:dyDescent="0.45">
      <c r="A1456" t="s">
        <v>5418</v>
      </c>
      <c r="B1456">
        <v>1348367400</v>
      </c>
      <c r="C1456" s="3" t="s">
        <v>213</v>
      </c>
      <c r="D1456" t="s">
        <v>65</v>
      </c>
      <c r="E1456" t="s">
        <v>66</v>
      </c>
      <c r="F1456" t="s">
        <v>72</v>
      </c>
      <c r="G1456" t="s">
        <v>93</v>
      </c>
      <c r="H1456" t="s">
        <v>66</v>
      </c>
      <c r="I1456">
        <f>MROUND(Table1[[#This Row],[Prob_H]]*100,2)/100</f>
        <v>0.52</v>
      </c>
      <c r="J1456">
        <f>1/Table1[[#This Row],[odds_ft_home_team_win]]-Table1[[#This Row],[Margin/3]]</f>
        <v>0.51585409819882</v>
      </c>
      <c r="K1456">
        <f>1/Table1[[#This Row],[odds_ft_draw]]-Table1[[#This Row],[Margin/3]]</f>
        <v>0.28452355946259889</v>
      </c>
      <c r="L1456">
        <f>1/Table1[[#This Row],[odds_ft_away_team_win]]-Table1[[#This Row],[Margin/3]]</f>
        <v>0.19962234233858117</v>
      </c>
      <c r="M1456">
        <v>9</v>
      </c>
      <c r="N1456">
        <v>3</v>
      </c>
      <c r="O1456">
        <v>1.25</v>
      </c>
      <c r="P1456">
        <v>1.95</v>
      </c>
      <c r="Q1456">
        <v>1.1100000000000001</v>
      </c>
      <c r="R1456" t="str" cm="1">
        <f t="array" ref="R14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56">
        <v>1</v>
      </c>
      <c r="T1456">
        <v>1</v>
      </c>
      <c r="U1456">
        <v>2</v>
      </c>
      <c r="V1456">
        <v>1</v>
      </c>
      <c r="W1456">
        <v>0</v>
      </c>
      <c r="X1456">
        <v>1</v>
      </c>
      <c r="Y1456">
        <v>75</v>
      </c>
      <c r="Z1456">
        <v>30</v>
      </c>
      <c r="AA1456">
        <v>-1</v>
      </c>
      <c r="AB1456">
        <v>-1</v>
      </c>
      <c r="AC1456">
        <v>0</v>
      </c>
      <c r="AD1456">
        <v>0</v>
      </c>
      <c r="AE1456">
        <v>3</v>
      </c>
      <c r="AF1456">
        <v>0</v>
      </c>
      <c r="AG1456">
        <v>0</v>
      </c>
      <c r="AH1456">
        <v>0</v>
      </c>
      <c r="AI1456">
        <v>1</v>
      </c>
      <c r="AJ1456">
        <v>2</v>
      </c>
      <c r="AK1456">
        <v>-1</v>
      </c>
      <c r="AL1456">
        <v>-1</v>
      </c>
      <c r="AM1456">
        <v>-1</v>
      </c>
      <c r="AN1456">
        <v>-1</v>
      </c>
      <c r="AO1456">
        <v>-1</v>
      </c>
      <c r="AP1456">
        <v>-1</v>
      </c>
      <c r="AQ1456">
        <v>-1</v>
      </c>
      <c r="AR1456">
        <v>-1</v>
      </c>
      <c r="AS1456">
        <v>-1</v>
      </c>
      <c r="AT1456">
        <v>-1</v>
      </c>
      <c r="AU1456">
        <v>0</v>
      </c>
      <c r="AV1456">
        <v>0</v>
      </c>
      <c r="AW1456">
        <v>2</v>
      </c>
      <c r="AX1456">
        <v>38</v>
      </c>
      <c r="AY1456">
        <v>75</v>
      </c>
      <c r="AZ1456">
        <v>25</v>
      </c>
      <c r="BA1456">
        <v>0</v>
      </c>
      <c r="BB1456">
        <v>0</v>
      </c>
      <c r="BC1456">
        <v>13</v>
      </c>
      <c r="BD1456">
        <v>88</v>
      </c>
      <c r="BE1456">
        <v>13</v>
      </c>
      <c r="BF1456">
        <v>75</v>
      </c>
      <c r="BG1456">
        <v>0</v>
      </c>
      <c r="BH1456">
        <v>5</v>
      </c>
      <c r="BI1456">
        <v>1.9</v>
      </c>
      <c r="BJ1456">
        <v>3.39</v>
      </c>
      <c r="BK1456">
        <v>4.76</v>
      </c>
      <c r="BL1456">
        <f>1/Table1[[#This Row],[odds_ft_home_team_win]]+1/Table1[[#This Row],[odds_ft_draw]]+1/Table1[[#This Row],[odds_ft_away_team_win]]-1</f>
        <v>3.1385073824592657E-2</v>
      </c>
      <c r="BM1456">
        <f>Table1[[#This Row],[Margin]]/3</f>
        <v>1.0461691274864219E-2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 t="s">
        <v>75</v>
      </c>
      <c r="BU1456">
        <f>VLOOKUP(Table1[[#This Row],[Reference]],metron,11,FALSE)</f>
        <v>1.625948039373891</v>
      </c>
      <c r="BV1456">
        <f>VLOOKUP(Table1[[#This Row],[Reference]],metron,12,FALSE)</f>
        <v>0.97079231886396644</v>
      </c>
    </row>
    <row r="1457" spans="1:74" hidden="1" x14ac:dyDescent="0.45">
      <c r="A1457" t="s">
        <v>5418</v>
      </c>
      <c r="B1457">
        <v>1348419600</v>
      </c>
      <c r="C1457" s="3" t="s">
        <v>214</v>
      </c>
      <c r="D1457" t="s">
        <v>65</v>
      </c>
      <c r="E1457" t="s">
        <v>66</v>
      </c>
      <c r="F1457" t="s">
        <v>97</v>
      </c>
      <c r="G1457" t="s">
        <v>102</v>
      </c>
      <c r="H1457" t="s">
        <v>66</v>
      </c>
      <c r="I1457">
        <f>MROUND(Table1[[#This Row],[Prob_H]]*100,2)/100</f>
        <v>0.52</v>
      </c>
      <c r="J1457">
        <f>1/Table1[[#This Row],[odds_ft_home_team_win]]-Table1[[#This Row],[Margin/3]]</f>
        <v>0.52755953957724988</v>
      </c>
      <c r="K1457">
        <f>1/Table1[[#This Row],[odds_ft_draw]]-Table1[[#This Row],[Margin/3]]</f>
        <v>0.26465040570037407</v>
      </c>
      <c r="L1457">
        <f>1/Table1[[#This Row],[odds_ft_away_team_win]]-Table1[[#This Row],[Margin/3]]</f>
        <v>0.20779005472237608</v>
      </c>
      <c r="M1457">
        <v>9</v>
      </c>
      <c r="N1457">
        <v>2.5</v>
      </c>
      <c r="O1457">
        <v>1.75</v>
      </c>
      <c r="P1457">
        <v>1.65</v>
      </c>
      <c r="Q1457">
        <v>0.82</v>
      </c>
      <c r="R1457" t="str" cm="1">
        <f t="array" ref="R14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84</v>
      </c>
      <c r="AA1457">
        <v>-1</v>
      </c>
      <c r="AB1457">
        <v>-1</v>
      </c>
      <c r="AC1457">
        <v>2</v>
      </c>
      <c r="AD1457">
        <v>0</v>
      </c>
      <c r="AE1457">
        <v>2</v>
      </c>
      <c r="AF1457">
        <v>0</v>
      </c>
      <c r="AG1457">
        <v>1</v>
      </c>
      <c r="AH1457">
        <v>1</v>
      </c>
      <c r="AI1457">
        <v>0</v>
      </c>
      <c r="AJ1457">
        <v>2</v>
      </c>
      <c r="AK1457">
        <v>-1</v>
      </c>
      <c r="AL1457">
        <v>-1</v>
      </c>
      <c r="AM1457">
        <v>-1</v>
      </c>
      <c r="AN1457">
        <v>-1</v>
      </c>
      <c r="AO1457">
        <v>-1</v>
      </c>
      <c r="AP1457">
        <v>-1</v>
      </c>
      <c r="AQ1457">
        <v>-1</v>
      </c>
      <c r="AR1457">
        <v>-1</v>
      </c>
      <c r="AS1457">
        <v>-1</v>
      </c>
      <c r="AT1457">
        <v>-1</v>
      </c>
      <c r="AU1457">
        <v>0</v>
      </c>
      <c r="AV1457">
        <v>0</v>
      </c>
      <c r="AW1457">
        <v>2.25</v>
      </c>
      <c r="AX1457">
        <v>75</v>
      </c>
      <c r="AY1457">
        <v>75</v>
      </c>
      <c r="AZ1457">
        <v>50</v>
      </c>
      <c r="BA1457">
        <v>0</v>
      </c>
      <c r="BB1457">
        <v>0</v>
      </c>
      <c r="BC1457">
        <v>25</v>
      </c>
      <c r="BD1457">
        <v>50</v>
      </c>
      <c r="BE1457">
        <v>38</v>
      </c>
      <c r="BF1457">
        <v>75</v>
      </c>
      <c r="BG1457">
        <v>0</v>
      </c>
      <c r="BH1457">
        <v>4.25</v>
      </c>
      <c r="BI1457">
        <v>1.86</v>
      </c>
      <c r="BJ1457">
        <v>3.64</v>
      </c>
      <c r="BK1457">
        <v>4.59</v>
      </c>
      <c r="BL1457">
        <f>1/Table1[[#This Row],[odds_ft_home_team_win]]+1/Table1[[#This Row],[odds_ft_draw]]+1/Table1[[#This Row],[odds_ft_away_team_win]]-1</f>
        <v>3.022460707470187E-2</v>
      </c>
      <c r="BM1457">
        <f>Table1[[#This Row],[Margin]]/3</f>
        <v>1.0074869024900623E-2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 t="s">
        <v>100</v>
      </c>
      <c r="BU1457">
        <f>VLOOKUP(Table1[[#This Row],[Reference]],metron,11,FALSE)</f>
        <v>1.625948039373891</v>
      </c>
      <c r="BV1457">
        <f>VLOOKUP(Table1[[#This Row],[Reference]],metron,12,FALSE)</f>
        <v>0.97079231886396644</v>
      </c>
    </row>
    <row r="1458" spans="1:74" hidden="1" x14ac:dyDescent="0.45">
      <c r="A1458" t="s">
        <v>5417</v>
      </c>
      <c r="B1458">
        <v>1362187800</v>
      </c>
      <c r="C1458" s="3" t="s">
        <v>467</v>
      </c>
      <c r="D1458" t="s">
        <v>65</v>
      </c>
      <c r="E1458" t="s">
        <v>66</v>
      </c>
      <c r="F1458" t="s">
        <v>67</v>
      </c>
      <c r="G1458" t="s">
        <v>88</v>
      </c>
      <c r="H1458" t="s">
        <v>66</v>
      </c>
      <c r="I1458">
        <f>MROUND(Table1[[#This Row],[Prob_H]]*100,2)/100</f>
        <v>0.42</v>
      </c>
      <c r="J1458">
        <f>1/Table1[[#This Row],[odds_ft_home_team_win]]-Table1[[#This Row],[Margin/3]]</f>
        <v>0.41157094818062062</v>
      </c>
      <c r="K1458">
        <f>1/Table1[[#This Row],[odds_ft_draw]]-Table1[[#This Row],[Margin/3]]</f>
        <v>0.28032769432918314</v>
      </c>
      <c r="L1458">
        <f>1/Table1[[#This Row],[odds_ft_away_team_win]]-Table1[[#This Row],[Margin/3]]</f>
        <v>0.30810135749019629</v>
      </c>
      <c r="M1458">
        <v>9</v>
      </c>
      <c r="N1458">
        <v>1.83</v>
      </c>
      <c r="O1458">
        <v>0.85</v>
      </c>
      <c r="P1458">
        <v>1.76</v>
      </c>
      <c r="Q1458">
        <v>1.1100000000000001</v>
      </c>
      <c r="R1458" t="str" cm="1">
        <f t="array" ref="R14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58">
        <v>1</v>
      </c>
      <c r="T1458">
        <v>3</v>
      </c>
      <c r="U1458">
        <v>4</v>
      </c>
      <c r="V1458">
        <v>4</v>
      </c>
      <c r="W1458">
        <v>1</v>
      </c>
      <c r="X1458">
        <v>3</v>
      </c>
      <c r="Y1458">
        <v>17</v>
      </c>
      <c r="Z1458" t="s">
        <v>468</v>
      </c>
      <c r="AA1458">
        <v>-1</v>
      </c>
      <c r="AB1458">
        <v>-1</v>
      </c>
      <c r="AC1458">
        <v>1</v>
      </c>
      <c r="AD1458">
        <v>0</v>
      </c>
      <c r="AE1458">
        <v>2</v>
      </c>
      <c r="AF1458">
        <v>0</v>
      </c>
      <c r="AG1458">
        <v>1</v>
      </c>
      <c r="AH1458">
        <v>0</v>
      </c>
      <c r="AI1458">
        <v>0</v>
      </c>
      <c r="AJ1458">
        <v>2</v>
      </c>
      <c r="AK1458">
        <v>-1</v>
      </c>
      <c r="AL1458">
        <v>-1</v>
      </c>
      <c r="AM1458">
        <v>-1</v>
      </c>
      <c r="AN1458">
        <v>-1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>
        <v>-1</v>
      </c>
      <c r="AU1458">
        <v>0</v>
      </c>
      <c r="AV1458">
        <v>0</v>
      </c>
      <c r="AW1458">
        <v>2.48</v>
      </c>
      <c r="AX1458">
        <v>44</v>
      </c>
      <c r="AY1458">
        <v>85</v>
      </c>
      <c r="AZ1458">
        <v>44</v>
      </c>
      <c r="BA1458">
        <v>20</v>
      </c>
      <c r="BB1458">
        <v>8</v>
      </c>
      <c r="BC1458">
        <v>24</v>
      </c>
      <c r="BD1458">
        <v>56</v>
      </c>
      <c r="BE1458">
        <v>57</v>
      </c>
      <c r="BF1458">
        <v>80</v>
      </c>
      <c r="BG1458">
        <v>0</v>
      </c>
      <c r="BH1458">
        <v>4.8</v>
      </c>
      <c r="BI1458">
        <v>2.37</v>
      </c>
      <c r="BJ1458">
        <v>3.44</v>
      </c>
      <c r="BK1458">
        <v>3.14</v>
      </c>
      <c r="BL1458">
        <f>1/Table1[[#This Row],[odds_ft_home_team_win]]+1/Table1[[#This Row],[odds_ft_draw]]+1/Table1[[#This Row],[odds_ft_away_team_win]]-1</f>
        <v>3.1109940268264635E-2</v>
      </c>
      <c r="BM1458">
        <f>Table1[[#This Row],[Margin]]/3</f>
        <v>1.0369980089421546E-2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 t="s">
        <v>70</v>
      </c>
      <c r="BU1458">
        <f>VLOOKUP(Table1[[#This Row],[Reference]],metron,11,FALSE)</f>
        <v>1.396960958296362</v>
      </c>
      <c r="BV1458">
        <f>VLOOKUP(Table1[[#This Row],[Reference]],metron,12,FALSE)</f>
        <v>1.091503992901508</v>
      </c>
    </row>
    <row r="1459" spans="1:74" hidden="1" x14ac:dyDescent="0.45">
      <c r="A1459" t="s">
        <v>5417</v>
      </c>
      <c r="B1459">
        <v>1362265200</v>
      </c>
      <c r="C1459" s="3" t="s">
        <v>469</v>
      </c>
      <c r="D1459" t="s">
        <v>65</v>
      </c>
      <c r="E1459" t="s">
        <v>66</v>
      </c>
      <c r="F1459" t="s">
        <v>86</v>
      </c>
      <c r="G1459" t="s">
        <v>77</v>
      </c>
      <c r="H1459" t="s">
        <v>66</v>
      </c>
      <c r="I1459">
        <f>MROUND(Table1[[#This Row],[Prob_H]]*100,2)/100</f>
        <v>0.52</v>
      </c>
      <c r="J1459">
        <f>1/Table1[[#This Row],[odds_ft_home_team_win]]-Table1[[#This Row],[Margin/3]]</f>
        <v>0.52993660402772225</v>
      </c>
      <c r="K1459">
        <f>1/Table1[[#This Row],[odds_ft_draw]]-Table1[[#This Row],[Margin/3]]</f>
        <v>0.25893784246292306</v>
      </c>
      <c r="L1459">
        <f>1/Table1[[#This Row],[odds_ft_away_team_win]]-Table1[[#This Row],[Margin/3]]</f>
        <v>0.21112555350935477</v>
      </c>
      <c r="M1459">
        <v>9</v>
      </c>
      <c r="N1459">
        <v>1.71</v>
      </c>
      <c r="O1459">
        <v>1.08</v>
      </c>
      <c r="P1459">
        <v>1.86</v>
      </c>
      <c r="Q1459">
        <v>1.38</v>
      </c>
      <c r="R1459" t="str" cm="1">
        <f t="array" ref="R14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59">
        <v>3</v>
      </c>
      <c r="T1459">
        <v>0</v>
      </c>
      <c r="U1459">
        <v>3</v>
      </c>
      <c r="V1459">
        <v>2</v>
      </c>
      <c r="W1459">
        <v>2</v>
      </c>
      <c r="X1459">
        <v>0</v>
      </c>
      <c r="Y1459" t="s">
        <v>470</v>
      </c>
      <c r="AA1459">
        <v>-1</v>
      </c>
      <c r="AB1459">
        <v>-1</v>
      </c>
      <c r="AC1459">
        <v>4</v>
      </c>
      <c r="AD1459">
        <v>1</v>
      </c>
      <c r="AE1459">
        <v>2</v>
      </c>
      <c r="AF1459">
        <v>1</v>
      </c>
      <c r="AG1459">
        <v>3</v>
      </c>
      <c r="AH1459">
        <v>2</v>
      </c>
      <c r="AI1459">
        <v>2</v>
      </c>
      <c r="AJ1459">
        <v>1</v>
      </c>
      <c r="AK1459">
        <v>-1</v>
      </c>
      <c r="AL1459">
        <v>-1</v>
      </c>
      <c r="AM1459">
        <v>-1</v>
      </c>
      <c r="AN1459">
        <v>-1</v>
      </c>
      <c r="AO1459">
        <v>-1</v>
      </c>
      <c r="AP1459">
        <v>-1</v>
      </c>
      <c r="AQ1459">
        <v>-1</v>
      </c>
      <c r="AR1459">
        <v>-1</v>
      </c>
      <c r="AS1459">
        <v>-1</v>
      </c>
      <c r="AT1459">
        <v>-1</v>
      </c>
      <c r="AU1459">
        <v>0</v>
      </c>
      <c r="AV1459">
        <v>0</v>
      </c>
      <c r="AW1459">
        <v>2.88</v>
      </c>
      <c r="AX1459">
        <v>60</v>
      </c>
      <c r="AY1459">
        <v>85</v>
      </c>
      <c r="AZ1459">
        <v>59</v>
      </c>
      <c r="BA1459">
        <v>30</v>
      </c>
      <c r="BB1459">
        <v>8</v>
      </c>
      <c r="BC1459">
        <v>45</v>
      </c>
      <c r="BD1459">
        <v>74</v>
      </c>
      <c r="BE1459">
        <v>51</v>
      </c>
      <c r="BF1459">
        <v>89</v>
      </c>
      <c r="BG1459">
        <v>0</v>
      </c>
      <c r="BH1459">
        <v>5.37</v>
      </c>
      <c r="BI1459">
        <v>1.85</v>
      </c>
      <c r="BJ1459">
        <v>3.71</v>
      </c>
      <c r="BK1459">
        <v>4.51</v>
      </c>
      <c r="BL1459">
        <f>1/Table1[[#This Row],[odds_ft_home_team_win]]+1/Table1[[#This Row],[odds_ft_draw]]+1/Table1[[#This Row],[odds_ft_away_team_win]]-1</f>
        <v>3.1811809538454527E-2</v>
      </c>
      <c r="BM1459">
        <f>Table1[[#This Row],[Margin]]/3</f>
        <v>1.0603936512818176E-2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 t="s">
        <v>113</v>
      </c>
      <c r="BU1459">
        <f>VLOOKUP(Table1[[#This Row],[Reference]],metron,11,FALSE)</f>
        <v>1.625948039373891</v>
      </c>
      <c r="BV1459">
        <f>VLOOKUP(Table1[[#This Row],[Reference]],metron,12,FALSE)</f>
        <v>0.97079231886396644</v>
      </c>
    </row>
    <row r="1460" spans="1:74" hidden="1" x14ac:dyDescent="0.45">
      <c r="A1460" t="s">
        <v>5417</v>
      </c>
      <c r="B1460">
        <v>1362265200</v>
      </c>
      <c r="C1460" s="3" t="s">
        <v>469</v>
      </c>
      <c r="D1460" t="s">
        <v>65</v>
      </c>
      <c r="E1460" t="s">
        <v>66</v>
      </c>
      <c r="F1460" t="s">
        <v>80</v>
      </c>
      <c r="G1460" t="s">
        <v>85</v>
      </c>
      <c r="H1460" t="s">
        <v>66</v>
      </c>
      <c r="I1460">
        <f>MROUND(Table1[[#This Row],[Prob_H]]*100,2)/100</f>
        <v>0.32</v>
      </c>
      <c r="J1460">
        <f>1/Table1[[#This Row],[odds_ft_home_team_win]]-Table1[[#This Row],[Margin/3]]</f>
        <v>0.31259355613734807</v>
      </c>
      <c r="K1460">
        <f>1/Table1[[#This Row],[odds_ft_draw]]-Table1[[#This Row],[Margin/3]]</f>
        <v>0.28587089914173824</v>
      </c>
      <c r="L1460">
        <f>1/Table1[[#This Row],[odds_ft_away_team_win]]-Table1[[#This Row],[Margin/3]]</f>
        <v>0.40153554472091368</v>
      </c>
      <c r="M1460">
        <v>9</v>
      </c>
      <c r="N1460">
        <v>0.5</v>
      </c>
      <c r="O1460">
        <v>0.85</v>
      </c>
      <c r="P1460">
        <v>0.88</v>
      </c>
      <c r="Q1460">
        <v>0.8</v>
      </c>
      <c r="R1460" t="str" cm="1">
        <f t="array" ref="R14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0</v>
      </c>
      <c r="Y1460">
        <v>4</v>
      </c>
      <c r="AA1460">
        <v>-1</v>
      </c>
      <c r="AB1460">
        <v>-1</v>
      </c>
      <c r="AC1460">
        <v>3</v>
      </c>
      <c r="AD1460">
        <v>0</v>
      </c>
      <c r="AE1460">
        <v>3</v>
      </c>
      <c r="AF1460">
        <v>0</v>
      </c>
      <c r="AG1460">
        <v>0</v>
      </c>
      <c r="AH1460">
        <v>3</v>
      </c>
      <c r="AI1460">
        <v>1</v>
      </c>
      <c r="AJ1460">
        <v>2</v>
      </c>
      <c r="AK1460">
        <v>-1</v>
      </c>
      <c r="AL1460">
        <v>-1</v>
      </c>
      <c r="AM1460">
        <v>-1</v>
      </c>
      <c r="AN1460">
        <v>-1</v>
      </c>
      <c r="AO1460">
        <v>-1</v>
      </c>
      <c r="AP1460">
        <v>-1</v>
      </c>
      <c r="AQ1460">
        <v>-1</v>
      </c>
      <c r="AR1460">
        <v>-1</v>
      </c>
      <c r="AS1460">
        <v>-1</v>
      </c>
      <c r="AT1460">
        <v>-1</v>
      </c>
      <c r="AU1460">
        <v>0</v>
      </c>
      <c r="AV1460">
        <v>0</v>
      </c>
      <c r="AW1460">
        <v>2.2999999999999998</v>
      </c>
      <c r="AX1460">
        <v>59</v>
      </c>
      <c r="AY1460">
        <v>75</v>
      </c>
      <c r="AZ1460">
        <v>36</v>
      </c>
      <c r="BA1460">
        <v>16</v>
      </c>
      <c r="BB1460">
        <v>8</v>
      </c>
      <c r="BC1460">
        <v>23</v>
      </c>
      <c r="BD1460">
        <v>68</v>
      </c>
      <c r="BE1460">
        <v>32</v>
      </c>
      <c r="BF1460">
        <v>80</v>
      </c>
      <c r="BG1460">
        <v>0</v>
      </c>
      <c r="BH1460">
        <v>4.9800000000000004</v>
      </c>
      <c r="BI1460">
        <v>3.1</v>
      </c>
      <c r="BJ1460">
        <v>3.38</v>
      </c>
      <c r="BK1460">
        <v>2.4300000000000002</v>
      </c>
      <c r="BL1460">
        <f>1/Table1[[#This Row],[odds_ft_home_team_win]]+1/Table1[[#This Row],[odds_ft_draw]]+1/Table1[[#This Row],[odds_ft_away_team_win]]-1</f>
        <v>2.996126707182678E-2</v>
      </c>
      <c r="BM1460">
        <f>Table1[[#This Row],[Margin]]/3</f>
        <v>9.9870890239422607E-3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 t="s">
        <v>83</v>
      </c>
      <c r="BU1460">
        <f>VLOOKUP(Table1[[#This Row],[Reference]],metron,11,FALSE)</f>
        <v>1.210167055864918</v>
      </c>
      <c r="BV1460">
        <f>VLOOKUP(Table1[[#This Row],[Reference]],metron,12,FALSE)</f>
        <v>1.3211783725525419</v>
      </c>
    </row>
    <row r="1461" spans="1:74" hidden="1" x14ac:dyDescent="0.45">
      <c r="A1461" t="s">
        <v>5410</v>
      </c>
      <c r="B1461">
        <v>1477242000</v>
      </c>
      <c r="C1461" s="3" t="s">
        <v>2405</v>
      </c>
      <c r="D1461" t="s">
        <v>65</v>
      </c>
      <c r="E1461" t="s">
        <v>66</v>
      </c>
      <c r="F1461" t="s">
        <v>94</v>
      </c>
      <c r="G1461" t="s">
        <v>68</v>
      </c>
      <c r="H1461" t="s">
        <v>66</v>
      </c>
      <c r="I1461" t="e">
        <f>MROUND(Table1[[#This Row],[Prob_H]]*100,2)/100</f>
        <v>#DIV/0!</v>
      </c>
      <c r="J1461" t="e">
        <f>1/Table1[[#This Row],[odds_ft_home_team_win]]-Table1[[#This Row],[Margin/3]]</f>
        <v>#DIV/0!</v>
      </c>
      <c r="K1461" t="e">
        <f>1/Table1[[#This Row],[odds_ft_draw]]-Table1[[#This Row],[Margin/3]]</f>
        <v>#DIV/0!</v>
      </c>
      <c r="L1461" t="e">
        <f>1/Table1[[#This Row],[odds_ft_away_team_win]]-Table1[[#This Row],[Margin/3]]</f>
        <v>#DIV/0!</v>
      </c>
      <c r="M1461">
        <v>14</v>
      </c>
      <c r="N1461">
        <v>3</v>
      </c>
      <c r="O1461">
        <v>1.83</v>
      </c>
      <c r="P1461">
        <v>1.72</v>
      </c>
      <c r="Q1461">
        <v>1.7</v>
      </c>
      <c r="R1461" t="str" cm="1">
        <f t="array" ref="R14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61">
        <v>1</v>
      </c>
      <c r="T1461">
        <v>3</v>
      </c>
      <c r="U1461">
        <v>4</v>
      </c>
      <c r="V1461">
        <v>2</v>
      </c>
      <c r="W1461">
        <v>1</v>
      </c>
      <c r="X1461">
        <v>1</v>
      </c>
      <c r="Y1461">
        <v>32</v>
      </c>
      <c r="Z1461" t="s">
        <v>2406</v>
      </c>
      <c r="AA1461">
        <v>1</v>
      </c>
      <c r="AB1461">
        <v>6</v>
      </c>
      <c r="AC1461">
        <v>3</v>
      </c>
      <c r="AD1461">
        <v>1</v>
      </c>
      <c r="AE1461">
        <v>1</v>
      </c>
      <c r="AF1461">
        <v>0</v>
      </c>
      <c r="AG1461">
        <v>3</v>
      </c>
      <c r="AH1461">
        <v>1</v>
      </c>
      <c r="AI1461">
        <v>1</v>
      </c>
      <c r="AJ1461">
        <v>0</v>
      </c>
      <c r="AK1461">
        <v>4</v>
      </c>
      <c r="AL1461">
        <v>10</v>
      </c>
      <c r="AM1461">
        <v>2</v>
      </c>
      <c r="AN1461">
        <v>8</v>
      </c>
      <c r="AO1461">
        <v>2</v>
      </c>
      <c r="AP1461">
        <v>2</v>
      </c>
      <c r="AQ1461">
        <v>16</v>
      </c>
      <c r="AR1461">
        <v>15</v>
      </c>
      <c r="AS1461">
        <v>39</v>
      </c>
      <c r="AT1461">
        <v>61</v>
      </c>
      <c r="AU1461">
        <v>0</v>
      </c>
      <c r="AV1461">
        <v>0</v>
      </c>
      <c r="AW1461">
        <v>2.42</v>
      </c>
      <c r="AX1461">
        <v>25</v>
      </c>
      <c r="AY1461">
        <v>50</v>
      </c>
      <c r="AZ1461">
        <v>33</v>
      </c>
      <c r="BA1461">
        <v>25</v>
      </c>
      <c r="BB1461">
        <v>25</v>
      </c>
      <c r="BC1461">
        <v>33</v>
      </c>
      <c r="BD1461">
        <v>42</v>
      </c>
      <c r="BE1461">
        <v>34</v>
      </c>
      <c r="BF1461">
        <v>75</v>
      </c>
      <c r="BG1461">
        <v>11.17</v>
      </c>
      <c r="BH1461">
        <v>3.17</v>
      </c>
      <c r="BI1461">
        <v>0</v>
      </c>
      <c r="BJ1461">
        <v>0</v>
      </c>
      <c r="BK1461">
        <v>0</v>
      </c>
      <c r="BL1461" t="e">
        <f>1/Table1[[#This Row],[odds_ft_home_team_win]]+1/Table1[[#This Row],[odds_ft_draw]]+1/Table1[[#This Row],[odds_ft_away_team_win]]-1</f>
        <v>#DIV/0!</v>
      </c>
      <c r="BM1461" t="e">
        <f>Table1[[#This Row],[Margin]]/3</f>
        <v>#DIV/0!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 t="s">
        <v>124</v>
      </c>
      <c r="BU1461" t="e">
        <f>VLOOKUP(Table1[[#This Row],[Reference]],metron,11,FALSE)</f>
        <v>#DIV/0!</v>
      </c>
      <c r="BV1461" t="e">
        <f>VLOOKUP(Table1[[#This Row],[Reference]],metron,12,FALSE)</f>
        <v>#DIV/0!</v>
      </c>
    </row>
    <row r="1462" spans="1:74" hidden="1" x14ac:dyDescent="0.45">
      <c r="A1462" t="s">
        <v>5417</v>
      </c>
      <c r="B1462">
        <v>1362272400</v>
      </c>
      <c r="C1462" s="3" t="s">
        <v>471</v>
      </c>
      <c r="D1462" t="s">
        <v>65</v>
      </c>
      <c r="E1462" t="s">
        <v>66</v>
      </c>
      <c r="F1462" t="s">
        <v>103</v>
      </c>
      <c r="G1462" t="s">
        <v>89</v>
      </c>
      <c r="H1462" t="s">
        <v>66</v>
      </c>
      <c r="I1462">
        <f>MROUND(Table1[[#This Row],[Prob_H]]*100,2)/100</f>
        <v>0.62</v>
      </c>
      <c r="J1462">
        <f>1/Table1[[#This Row],[odds_ft_home_team_win]]-Table1[[#This Row],[Margin/3]]</f>
        <v>0.61601658476658472</v>
      </c>
      <c r="K1462">
        <f>1/Table1[[#This Row],[odds_ft_draw]]-Table1[[#This Row],[Margin/3]]</f>
        <v>0.23671683046683042</v>
      </c>
      <c r="L1462">
        <f>1/Table1[[#This Row],[odds_ft_away_team_win]]-Table1[[#This Row],[Margin/3]]</f>
        <v>0.14726658476658475</v>
      </c>
      <c r="M1462">
        <v>9</v>
      </c>
      <c r="N1462">
        <v>2</v>
      </c>
      <c r="O1462">
        <v>0.83</v>
      </c>
      <c r="P1462">
        <v>1.88</v>
      </c>
      <c r="Q1462">
        <v>1</v>
      </c>
      <c r="R1462" t="str" cm="1">
        <f t="array" ref="R14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2">
        <v>2</v>
      </c>
      <c r="T1462">
        <v>1</v>
      </c>
      <c r="U1462">
        <v>3</v>
      </c>
      <c r="V1462">
        <v>1</v>
      </c>
      <c r="W1462">
        <v>1</v>
      </c>
      <c r="X1462">
        <v>0</v>
      </c>
      <c r="Y1462" t="s">
        <v>472</v>
      </c>
      <c r="Z1462">
        <v>57</v>
      </c>
      <c r="AA1462">
        <v>-1</v>
      </c>
      <c r="AB1462">
        <v>-1</v>
      </c>
      <c r="AC1462">
        <v>1</v>
      </c>
      <c r="AD1462">
        <v>0</v>
      </c>
      <c r="AE1462">
        <v>2</v>
      </c>
      <c r="AF1462">
        <v>0</v>
      </c>
      <c r="AG1462">
        <v>0</v>
      </c>
      <c r="AH1462">
        <v>1</v>
      </c>
      <c r="AI1462">
        <v>1</v>
      </c>
      <c r="AJ1462">
        <v>1</v>
      </c>
      <c r="AK1462">
        <v>-1</v>
      </c>
      <c r="AL1462">
        <v>-1</v>
      </c>
      <c r="AM1462">
        <v>-1</v>
      </c>
      <c r="AN1462">
        <v>-1</v>
      </c>
      <c r="AO1462">
        <v>-1</v>
      </c>
      <c r="AP1462">
        <v>-1</v>
      </c>
      <c r="AQ1462">
        <v>-1</v>
      </c>
      <c r="AR1462">
        <v>-1</v>
      </c>
      <c r="AS1462">
        <v>-1</v>
      </c>
      <c r="AT1462">
        <v>-1</v>
      </c>
      <c r="AU1462">
        <v>0</v>
      </c>
      <c r="AV1462">
        <v>0</v>
      </c>
      <c r="AW1462">
        <v>2.4500000000000002</v>
      </c>
      <c r="AX1462">
        <v>52</v>
      </c>
      <c r="AY1462">
        <v>68</v>
      </c>
      <c r="AZ1462">
        <v>44</v>
      </c>
      <c r="BA1462">
        <v>24</v>
      </c>
      <c r="BB1462">
        <v>17</v>
      </c>
      <c r="BC1462">
        <v>28</v>
      </c>
      <c r="BD1462">
        <v>65</v>
      </c>
      <c r="BE1462">
        <v>40</v>
      </c>
      <c r="BF1462">
        <v>76</v>
      </c>
      <c r="BG1462">
        <v>0</v>
      </c>
      <c r="BH1462">
        <v>5.8</v>
      </c>
      <c r="BI1462">
        <v>1.6</v>
      </c>
      <c r="BJ1462">
        <v>4.07</v>
      </c>
      <c r="BK1462">
        <v>6.4</v>
      </c>
      <c r="BL1462">
        <f>1/Table1[[#This Row],[odds_ft_home_team_win]]+1/Table1[[#This Row],[odds_ft_draw]]+1/Table1[[#This Row],[odds_ft_away_team_win]]-1</f>
        <v>2.6950245700245734E-2</v>
      </c>
      <c r="BM1462">
        <f>Table1[[#This Row],[Margin]]/3</f>
        <v>8.9834152334152453E-3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 t="s">
        <v>118</v>
      </c>
      <c r="BU1462">
        <f>VLOOKUP(Table1[[#This Row],[Reference]],metron,11,FALSE)</f>
        <v>1.8681481481481479</v>
      </c>
      <c r="BV1462">
        <f>VLOOKUP(Table1[[#This Row],[Reference]],metron,12,FALSE)</f>
        <v>0.86851851851851847</v>
      </c>
    </row>
    <row r="1463" spans="1:74" hidden="1" x14ac:dyDescent="0.45">
      <c r="A1463" t="s">
        <v>5417</v>
      </c>
      <c r="B1463">
        <v>1362276300</v>
      </c>
      <c r="C1463" s="3" t="s">
        <v>473</v>
      </c>
      <c r="D1463" t="s">
        <v>65</v>
      </c>
      <c r="E1463" t="s">
        <v>66</v>
      </c>
      <c r="F1463" t="s">
        <v>81</v>
      </c>
      <c r="G1463" t="s">
        <v>73</v>
      </c>
      <c r="H1463" t="s">
        <v>66</v>
      </c>
      <c r="I1463">
        <f>MROUND(Table1[[#This Row],[Prob_H]]*100,2)/100</f>
        <v>0.56000000000000005</v>
      </c>
      <c r="J1463">
        <f>1/Table1[[#This Row],[odds_ft_home_team_win]]-Table1[[#This Row],[Margin/3]]</f>
        <v>0.55849458211662939</v>
      </c>
      <c r="K1463">
        <f>1/Table1[[#This Row],[odds_ft_draw]]-Table1[[#This Row],[Margin/3]]</f>
        <v>0.25277995553586108</v>
      </c>
      <c r="L1463">
        <f>1/Table1[[#This Row],[odds_ft_away_team_win]]-Table1[[#This Row],[Margin/3]]</f>
        <v>0.18872546234750959</v>
      </c>
      <c r="M1463">
        <v>9</v>
      </c>
      <c r="N1463">
        <v>2.13</v>
      </c>
      <c r="O1463">
        <v>0.83</v>
      </c>
      <c r="P1463">
        <v>1.95</v>
      </c>
      <c r="Q1463">
        <v>1</v>
      </c>
      <c r="R1463" t="str" cm="1">
        <f t="array" ref="R14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</v>
      </c>
      <c r="Z1463">
        <v>53</v>
      </c>
      <c r="AA1463">
        <v>-1</v>
      </c>
      <c r="AB1463">
        <v>-1</v>
      </c>
      <c r="AC1463">
        <v>2</v>
      </c>
      <c r="AD1463">
        <v>0</v>
      </c>
      <c r="AE1463">
        <v>5</v>
      </c>
      <c r="AF1463">
        <v>1</v>
      </c>
      <c r="AG1463">
        <v>1</v>
      </c>
      <c r="AH1463">
        <v>1</v>
      </c>
      <c r="AI1463">
        <v>3</v>
      </c>
      <c r="AJ1463">
        <v>3</v>
      </c>
      <c r="AK1463">
        <v>-1</v>
      </c>
      <c r="AL1463">
        <v>-1</v>
      </c>
      <c r="AM1463">
        <v>-1</v>
      </c>
      <c r="AN1463">
        <v>-1</v>
      </c>
      <c r="AO1463">
        <v>-1</v>
      </c>
      <c r="AP1463">
        <v>-1</v>
      </c>
      <c r="AQ1463">
        <v>-1</v>
      </c>
      <c r="AR1463">
        <v>-1</v>
      </c>
      <c r="AS1463">
        <v>-1</v>
      </c>
      <c r="AT1463">
        <v>-1</v>
      </c>
      <c r="AU1463">
        <v>0</v>
      </c>
      <c r="AV1463">
        <v>0</v>
      </c>
      <c r="AW1463">
        <v>3.1</v>
      </c>
      <c r="AX1463">
        <v>56</v>
      </c>
      <c r="AY1463">
        <v>100</v>
      </c>
      <c r="AZ1463">
        <v>70</v>
      </c>
      <c r="BA1463">
        <v>37</v>
      </c>
      <c r="BB1463">
        <v>4</v>
      </c>
      <c r="BC1463">
        <v>47</v>
      </c>
      <c r="BD1463">
        <v>78</v>
      </c>
      <c r="BE1463">
        <v>67</v>
      </c>
      <c r="BF1463">
        <v>97</v>
      </c>
      <c r="BG1463">
        <v>0</v>
      </c>
      <c r="BH1463">
        <v>5.42</v>
      </c>
      <c r="BI1463">
        <v>1.76</v>
      </c>
      <c r="BJ1463">
        <v>3.81</v>
      </c>
      <c r="BK1463">
        <v>5.04</v>
      </c>
      <c r="BL1463">
        <f>1/Table1[[#This Row],[odds_ft_home_team_win]]+1/Table1[[#This Row],[odds_ft_draw]]+1/Table1[[#This Row],[odds_ft_away_team_win]]-1</f>
        <v>2.9061708195566416E-2</v>
      </c>
      <c r="BM1463">
        <f>Table1[[#This Row],[Margin]]/3</f>
        <v>9.6872360651888059E-3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 t="s">
        <v>109</v>
      </c>
      <c r="BU1463">
        <f>VLOOKUP(Table1[[#This Row],[Reference]],metron,11,FALSE)</f>
        <v>1.7546812539448771</v>
      </c>
      <c r="BV1463">
        <f>VLOOKUP(Table1[[#This Row],[Reference]],metron,12,FALSE)</f>
        <v>0.93456764148958549</v>
      </c>
    </row>
    <row r="1464" spans="1:74" hidden="1" x14ac:dyDescent="0.45">
      <c r="A1464" t="s">
        <v>5417</v>
      </c>
      <c r="B1464">
        <v>1362279600</v>
      </c>
      <c r="C1464" s="3" t="s">
        <v>474</v>
      </c>
      <c r="D1464" t="s">
        <v>65</v>
      </c>
      <c r="E1464" t="s">
        <v>66</v>
      </c>
      <c r="F1464" t="s">
        <v>93</v>
      </c>
      <c r="G1464" t="s">
        <v>72</v>
      </c>
      <c r="H1464" t="s">
        <v>66</v>
      </c>
      <c r="I1464">
        <f>MROUND(Table1[[#This Row],[Prob_H]]*100,2)/100</f>
        <v>0.36</v>
      </c>
      <c r="J1464">
        <f>1/Table1[[#This Row],[odds_ft_home_team_win]]-Table1[[#This Row],[Margin/3]]</f>
        <v>0.36857046814327549</v>
      </c>
      <c r="K1464">
        <f>1/Table1[[#This Row],[odds_ft_draw]]-Table1[[#This Row],[Margin/3]]</f>
        <v>0.28829005204196384</v>
      </c>
      <c r="L1464">
        <f>1/Table1[[#This Row],[odds_ft_away_team_win]]-Table1[[#This Row],[Margin/3]]</f>
        <v>0.34313947981476067</v>
      </c>
      <c r="M1464">
        <v>9</v>
      </c>
      <c r="N1464">
        <v>1.5</v>
      </c>
      <c r="O1464">
        <v>1.81</v>
      </c>
      <c r="P1464">
        <v>1.39</v>
      </c>
      <c r="Q1464">
        <v>1.45</v>
      </c>
      <c r="R1464" t="str" cm="1">
        <f t="array" ref="R14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4">
        <v>1</v>
      </c>
      <c r="T1464">
        <v>0</v>
      </c>
      <c r="U1464">
        <v>1</v>
      </c>
      <c r="V1464">
        <v>1</v>
      </c>
      <c r="W1464">
        <v>1</v>
      </c>
      <c r="X1464">
        <v>0</v>
      </c>
      <c r="Y1464">
        <v>3</v>
      </c>
      <c r="AA1464">
        <v>-1</v>
      </c>
      <c r="AB1464">
        <v>-1</v>
      </c>
      <c r="AC1464">
        <v>6</v>
      </c>
      <c r="AD1464">
        <v>0</v>
      </c>
      <c r="AE1464">
        <v>5</v>
      </c>
      <c r="AF1464">
        <v>2</v>
      </c>
      <c r="AG1464">
        <v>1</v>
      </c>
      <c r="AH1464">
        <v>5</v>
      </c>
      <c r="AI1464">
        <v>3</v>
      </c>
      <c r="AJ1464">
        <v>4</v>
      </c>
      <c r="AK1464">
        <v>-1</v>
      </c>
      <c r="AL1464">
        <v>-1</v>
      </c>
      <c r="AM1464">
        <v>-1</v>
      </c>
      <c r="AN1464">
        <v>-1</v>
      </c>
      <c r="AO1464">
        <v>-1</v>
      </c>
      <c r="AP1464">
        <v>-1</v>
      </c>
      <c r="AQ1464">
        <v>-1</v>
      </c>
      <c r="AR1464">
        <v>-1</v>
      </c>
      <c r="AS1464">
        <v>-1</v>
      </c>
      <c r="AT1464">
        <v>-1</v>
      </c>
      <c r="AU1464">
        <v>0</v>
      </c>
      <c r="AV1464">
        <v>0</v>
      </c>
      <c r="AW1464">
        <v>2.5</v>
      </c>
      <c r="AX1464">
        <v>63</v>
      </c>
      <c r="AY1464">
        <v>82</v>
      </c>
      <c r="AZ1464">
        <v>47</v>
      </c>
      <c r="BA1464">
        <v>25</v>
      </c>
      <c r="BB1464">
        <v>4</v>
      </c>
      <c r="BC1464">
        <v>25</v>
      </c>
      <c r="BD1464">
        <v>76</v>
      </c>
      <c r="BE1464">
        <v>45</v>
      </c>
      <c r="BF1464">
        <v>76</v>
      </c>
      <c r="BG1464">
        <v>0</v>
      </c>
      <c r="BH1464">
        <v>6.13</v>
      </c>
      <c r="BI1464">
        <v>2.64</v>
      </c>
      <c r="BJ1464">
        <v>3.35</v>
      </c>
      <c r="BK1464">
        <v>2.83</v>
      </c>
      <c r="BL1464">
        <f>1/Table1[[#This Row],[odds_ft_home_team_win]]+1/Table1[[#This Row],[odds_ft_draw]]+1/Table1[[#This Row],[odds_ft_away_team_win]]-1</f>
        <v>3.0652231933809837E-2</v>
      </c>
      <c r="BM1464">
        <f>Table1[[#This Row],[Margin]]/3</f>
        <v>1.0217410644603278E-2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 t="s">
        <v>95</v>
      </c>
      <c r="BU1464">
        <f>VLOOKUP(Table1[[#This Row],[Reference]],metron,11,FALSE)</f>
        <v>1.269326094653606</v>
      </c>
      <c r="BV1464">
        <f>VLOOKUP(Table1[[#This Row],[Reference]],metron,12,FALSE)</f>
        <v>1.2417089578661631</v>
      </c>
    </row>
    <row r="1465" spans="1:74" hidden="1" x14ac:dyDescent="0.45">
      <c r="A1465" t="s">
        <v>5417</v>
      </c>
      <c r="B1465">
        <v>1362355200</v>
      </c>
      <c r="C1465" s="3" t="s">
        <v>476</v>
      </c>
      <c r="D1465" t="s">
        <v>65</v>
      </c>
      <c r="E1465" t="s">
        <v>66</v>
      </c>
      <c r="F1465" t="s">
        <v>102</v>
      </c>
      <c r="G1465" t="s">
        <v>97</v>
      </c>
      <c r="H1465" t="s">
        <v>66</v>
      </c>
      <c r="I1465">
        <f>MROUND(Table1[[#This Row],[Prob_H]]*100,2)/100</f>
        <v>0.36</v>
      </c>
      <c r="J1465">
        <f>1/Table1[[#This Row],[odds_ft_home_team_win]]-Table1[[#This Row],[Margin/3]]</f>
        <v>0.36756744303914118</v>
      </c>
      <c r="K1465">
        <f>1/Table1[[#This Row],[odds_ft_draw]]-Table1[[#This Row],[Margin/3]]</f>
        <v>0.27592323818738912</v>
      </c>
      <c r="L1465">
        <f>1/Table1[[#This Row],[odds_ft_away_team_win]]-Table1[[#This Row],[Margin/3]]</f>
        <v>0.3565093187734697</v>
      </c>
      <c r="M1465">
        <v>9</v>
      </c>
      <c r="N1465">
        <v>1.33</v>
      </c>
      <c r="O1465">
        <v>1.56</v>
      </c>
      <c r="P1465">
        <v>1.1200000000000001</v>
      </c>
      <c r="Q1465">
        <v>1.4</v>
      </c>
      <c r="R1465" t="str" cm="1">
        <f t="array" ref="R14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Z1465">
        <v>34</v>
      </c>
      <c r="AA1465">
        <v>-1</v>
      </c>
      <c r="AB1465">
        <v>-1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-1</v>
      </c>
      <c r="AL1465">
        <v>-1</v>
      </c>
      <c r="AM1465">
        <v>-1</v>
      </c>
      <c r="AN1465">
        <v>-1</v>
      </c>
      <c r="AO1465">
        <v>-1</v>
      </c>
      <c r="AP1465">
        <v>-1</v>
      </c>
      <c r="AQ1465">
        <v>-1</v>
      </c>
      <c r="AR1465">
        <v>-1</v>
      </c>
      <c r="AS1465">
        <v>-1</v>
      </c>
      <c r="AT1465">
        <v>-1</v>
      </c>
      <c r="AU1465">
        <v>0</v>
      </c>
      <c r="AV1465">
        <v>0</v>
      </c>
      <c r="AW1465">
        <v>3.1</v>
      </c>
      <c r="AX1465">
        <v>73</v>
      </c>
      <c r="AY1465">
        <v>86</v>
      </c>
      <c r="AZ1465">
        <v>66</v>
      </c>
      <c r="BA1465">
        <v>46</v>
      </c>
      <c r="BB1465">
        <v>9</v>
      </c>
      <c r="BC1465">
        <v>57</v>
      </c>
      <c r="BD1465">
        <v>68</v>
      </c>
      <c r="BE1465">
        <v>57</v>
      </c>
      <c r="BF1465">
        <v>82</v>
      </c>
      <c r="BG1465">
        <v>0</v>
      </c>
      <c r="BH1465">
        <v>5.95</v>
      </c>
      <c r="BI1465">
        <v>2.65</v>
      </c>
      <c r="BJ1465">
        <v>3.5</v>
      </c>
      <c r="BK1465">
        <v>2.73</v>
      </c>
      <c r="BL1465">
        <f>1/Table1[[#This Row],[odds_ft_home_team_win]]+1/Table1[[#This Row],[odds_ft_draw]]+1/Table1[[#This Row],[odds_ft_away_team_win]]-1</f>
        <v>2.9373142580689793E-2</v>
      </c>
      <c r="BM1465">
        <f>Table1[[#This Row],[Margin]]/3</f>
        <v>9.7910475268965982E-3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 t="s">
        <v>104</v>
      </c>
      <c r="BU1465">
        <f>VLOOKUP(Table1[[#This Row],[Reference]],metron,11,FALSE)</f>
        <v>1.269326094653606</v>
      </c>
      <c r="BV1465">
        <f>VLOOKUP(Table1[[#This Row],[Reference]],metron,12,FALSE)</f>
        <v>1.2417089578661631</v>
      </c>
    </row>
    <row r="1466" spans="1:74" hidden="1" x14ac:dyDescent="0.45">
      <c r="A1466" t="s">
        <v>5416</v>
      </c>
      <c r="B1466">
        <v>1378508400</v>
      </c>
      <c r="C1466" s="3" t="s">
        <v>713</v>
      </c>
      <c r="D1466" t="s">
        <v>65</v>
      </c>
      <c r="E1466" t="s">
        <v>66</v>
      </c>
      <c r="F1466" t="s">
        <v>80</v>
      </c>
      <c r="G1466" t="s">
        <v>73</v>
      </c>
      <c r="H1466" t="s">
        <v>66</v>
      </c>
      <c r="I1466">
        <f>MROUND(Table1[[#This Row],[Prob_H]]*100,2)/100</f>
        <v>0.46</v>
      </c>
      <c r="J1466">
        <f>1/Table1[[#This Row],[odds_ft_home_team_win]]-Table1[[#This Row],[Margin/3]]</f>
        <v>0.45900325217109905</v>
      </c>
      <c r="K1466">
        <f>1/Table1[[#This Row],[odds_ft_draw]]-Table1[[#This Row],[Margin/3]]</f>
        <v>0.27523396981026738</v>
      </c>
      <c r="L1466">
        <f>1/Table1[[#This Row],[odds_ft_away_team_win]]-Table1[[#This Row],[Margin/3]]</f>
        <v>0.26576277801863363</v>
      </c>
      <c r="M1466">
        <v>9</v>
      </c>
      <c r="N1466">
        <v>1.25</v>
      </c>
      <c r="O1466">
        <v>1.33</v>
      </c>
      <c r="P1466">
        <v>1.61</v>
      </c>
      <c r="Q1466">
        <v>0.88</v>
      </c>
      <c r="R1466" t="str" cm="1">
        <f t="array" ref="R14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6">
        <v>1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48</v>
      </c>
      <c r="AA1466">
        <v>5</v>
      </c>
      <c r="AB1466">
        <v>7</v>
      </c>
      <c r="AC1466">
        <v>1</v>
      </c>
      <c r="AD1466">
        <v>0</v>
      </c>
      <c r="AE1466">
        <v>2</v>
      </c>
      <c r="AF1466">
        <v>0</v>
      </c>
      <c r="AG1466">
        <v>0</v>
      </c>
      <c r="AH1466">
        <v>1</v>
      </c>
      <c r="AI1466">
        <v>1</v>
      </c>
      <c r="AJ1466">
        <v>1</v>
      </c>
      <c r="AK1466">
        <v>20</v>
      </c>
      <c r="AL1466">
        <v>20</v>
      </c>
      <c r="AM1466">
        <v>5</v>
      </c>
      <c r="AN1466">
        <v>11</v>
      </c>
      <c r="AO1466">
        <v>15</v>
      </c>
      <c r="AP1466">
        <v>9</v>
      </c>
      <c r="AQ1466">
        <v>10</v>
      </c>
      <c r="AR1466">
        <v>13</v>
      </c>
      <c r="AS1466">
        <v>49</v>
      </c>
      <c r="AT1466">
        <v>51</v>
      </c>
      <c r="AU1466">
        <v>0</v>
      </c>
      <c r="AV1466">
        <v>0</v>
      </c>
      <c r="AW1466">
        <v>4.09</v>
      </c>
      <c r="AX1466">
        <v>88</v>
      </c>
      <c r="AY1466">
        <v>100</v>
      </c>
      <c r="AZ1466">
        <v>59</v>
      </c>
      <c r="BA1466">
        <v>59</v>
      </c>
      <c r="BB1466">
        <v>46</v>
      </c>
      <c r="BC1466">
        <v>42</v>
      </c>
      <c r="BD1466">
        <v>67</v>
      </c>
      <c r="BE1466">
        <v>75</v>
      </c>
      <c r="BF1466">
        <v>88</v>
      </c>
      <c r="BG1466">
        <v>8.67</v>
      </c>
      <c r="BH1466">
        <v>6.17</v>
      </c>
      <c r="BI1466">
        <v>2.13</v>
      </c>
      <c r="BJ1466">
        <v>3.5</v>
      </c>
      <c r="BK1466">
        <v>3.62</v>
      </c>
      <c r="BL1466">
        <f>1/Table1[[#This Row],[odds_ft_home_team_win]]+1/Table1[[#This Row],[odds_ft_draw]]+1/Table1[[#This Row],[odds_ft_away_team_win]]-1</f>
        <v>3.1440947712054967E-2</v>
      </c>
      <c r="BM1466">
        <f>Table1[[#This Row],[Margin]]/3</f>
        <v>1.0480315904018322E-2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 t="s">
        <v>83</v>
      </c>
      <c r="BU1466">
        <f>VLOOKUP(Table1[[#This Row],[Reference]],metron,11,FALSE)</f>
        <v>1.4888836329233679</v>
      </c>
      <c r="BV1466">
        <f>VLOOKUP(Table1[[#This Row],[Reference]],metron,12,FALSE)</f>
        <v>1.0516792809839171</v>
      </c>
    </row>
    <row r="1467" spans="1:74" hidden="1" x14ac:dyDescent="0.45">
      <c r="A1467" t="s">
        <v>5416</v>
      </c>
      <c r="B1467">
        <v>1378591200</v>
      </c>
      <c r="C1467" s="3" t="s">
        <v>714</v>
      </c>
      <c r="D1467" t="s">
        <v>65</v>
      </c>
      <c r="E1467" t="s">
        <v>66</v>
      </c>
      <c r="F1467" t="s">
        <v>86</v>
      </c>
      <c r="G1467" t="s">
        <v>85</v>
      </c>
      <c r="H1467" t="s">
        <v>66</v>
      </c>
      <c r="I1467">
        <f>MROUND(Table1[[#This Row],[Prob_H]]*100,2)/100</f>
        <v>0.57999999999999996</v>
      </c>
      <c r="J1467">
        <f>1/Table1[[#This Row],[odds_ft_home_team_win]]-Table1[[#This Row],[Margin/3]]</f>
        <v>0.5745954824902193</v>
      </c>
      <c r="K1467">
        <f>1/Table1[[#This Row],[odds_ft_draw]]-Table1[[#This Row],[Margin/3]]</f>
        <v>0.24621041726304888</v>
      </c>
      <c r="L1467">
        <f>1/Table1[[#This Row],[odds_ft_away_team_win]]-Table1[[#This Row],[Margin/3]]</f>
        <v>0.17919410024673182</v>
      </c>
      <c r="M1467">
        <v>9</v>
      </c>
      <c r="N1467">
        <v>3</v>
      </c>
      <c r="O1467">
        <v>0.25</v>
      </c>
      <c r="P1467">
        <v>1.9</v>
      </c>
      <c r="Q1467">
        <v>1.06</v>
      </c>
      <c r="R1467" t="str" cm="1">
        <f t="array" ref="R14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88</v>
      </c>
      <c r="AA1467">
        <v>15</v>
      </c>
      <c r="AB1467">
        <v>3</v>
      </c>
      <c r="AC1467">
        <v>2</v>
      </c>
      <c r="AD1467">
        <v>0</v>
      </c>
      <c r="AE1467">
        <v>3</v>
      </c>
      <c r="AF1467">
        <v>0</v>
      </c>
      <c r="AG1467">
        <v>1</v>
      </c>
      <c r="AH1467">
        <v>1</v>
      </c>
      <c r="AI1467">
        <v>1</v>
      </c>
      <c r="AJ1467">
        <v>2</v>
      </c>
      <c r="AK1467">
        <v>15</v>
      </c>
      <c r="AL1467">
        <v>6</v>
      </c>
      <c r="AM1467">
        <v>3</v>
      </c>
      <c r="AN1467">
        <v>3</v>
      </c>
      <c r="AO1467">
        <v>12</v>
      </c>
      <c r="AP1467">
        <v>3</v>
      </c>
      <c r="AQ1467">
        <v>14</v>
      </c>
      <c r="AR1467">
        <v>13</v>
      </c>
      <c r="AS1467">
        <v>53</v>
      </c>
      <c r="AT1467">
        <v>47</v>
      </c>
      <c r="AU1467">
        <v>0</v>
      </c>
      <c r="AV1467">
        <v>0</v>
      </c>
      <c r="AW1467">
        <v>3.63</v>
      </c>
      <c r="AX1467">
        <v>63</v>
      </c>
      <c r="AY1467">
        <v>88</v>
      </c>
      <c r="AZ1467">
        <v>88</v>
      </c>
      <c r="BA1467">
        <v>63</v>
      </c>
      <c r="BB1467">
        <v>13</v>
      </c>
      <c r="BC1467">
        <v>25</v>
      </c>
      <c r="BD1467">
        <v>63</v>
      </c>
      <c r="BE1467">
        <v>75</v>
      </c>
      <c r="BF1467">
        <v>100</v>
      </c>
      <c r="BG1467">
        <v>9.25</v>
      </c>
      <c r="BH1467">
        <v>4</v>
      </c>
      <c r="BI1467">
        <v>1.71</v>
      </c>
      <c r="BJ1467">
        <v>3.9</v>
      </c>
      <c r="BK1467">
        <v>5.28</v>
      </c>
      <c r="BL1467">
        <f>1/Table1[[#This Row],[odds_ft_home_team_win]]+1/Table1[[#This Row],[odds_ft_draw]]+1/Table1[[#This Row],[odds_ft_away_team_win]]-1</f>
        <v>3.0599517441622703E-2</v>
      </c>
      <c r="BM1467">
        <f>Table1[[#This Row],[Margin]]/3</f>
        <v>1.0199839147207568E-2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 t="s">
        <v>113</v>
      </c>
      <c r="BU1467">
        <f>VLOOKUP(Table1[[#This Row],[Reference]],metron,11,FALSE)</f>
        <v>1.7619715019855171</v>
      </c>
      <c r="BV1467">
        <f>VLOOKUP(Table1[[#This Row],[Reference]],metron,12,FALSE)</f>
        <v>0.87432842793739785</v>
      </c>
    </row>
    <row r="1468" spans="1:74" hidden="1" x14ac:dyDescent="0.45">
      <c r="A1468" t="s">
        <v>5416</v>
      </c>
      <c r="B1468">
        <v>1378598400</v>
      </c>
      <c r="C1468" s="3" t="s">
        <v>715</v>
      </c>
      <c r="D1468" t="s">
        <v>65</v>
      </c>
      <c r="E1468" t="s">
        <v>66</v>
      </c>
      <c r="F1468" t="s">
        <v>68</v>
      </c>
      <c r="G1468" t="s">
        <v>98</v>
      </c>
      <c r="H1468" t="s">
        <v>66</v>
      </c>
      <c r="I1468">
        <f>MROUND(Table1[[#This Row],[Prob_H]]*100,2)/100</f>
        <v>0.57999999999999996</v>
      </c>
      <c r="J1468">
        <f>1/Table1[[#This Row],[odds_ft_home_team_win]]-Table1[[#This Row],[Margin/3]]</f>
        <v>0.58170675478367784</v>
      </c>
      <c r="K1468">
        <f>1/Table1[[#This Row],[odds_ft_draw]]-Table1[[#This Row],[Margin/3]]</f>
        <v>0.24973103819257661</v>
      </c>
      <c r="L1468">
        <f>1/Table1[[#This Row],[odds_ft_away_team_win]]-Table1[[#This Row],[Margin/3]]</f>
        <v>0.16856220702374547</v>
      </c>
      <c r="M1468">
        <v>9</v>
      </c>
      <c r="N1468">
        <v>1.33</v>
      </c>
      <c r="O1468">
        <v>0.33</v>
      </c>
      <c r="P1468">
        <v>1.44</v>
      </c>
      <c r="Q1468">
        <v>0.76</v>
      </c>
      <c r="R1468" t="str" cm="1">
        <f t="array" ref="R14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68">
        <v>3</v>
      </c>
      <c r="T1468">
        <v>3</v>
      </c>
      <c r="U1468">
        <v>6</v>
      </c>
      <c r="V1468">
        <v>1</v>
      </c>
      <c r="W1468">
        <v>0</v>
      </c>
      <c r="X1468">
        <v>1</v>
      </c>
      <c r="Y1468" t="s">
        <v>716</v>
      </c>
      <c r="Z1468" t="s">
        <v>717</v>
      </c>
      <c r="AA1468">
        <v>8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17</v>
      </c>
      <c r="AL1468">
        <v>4</v>
      </c>
      <c r="AM1468">
        <v>7</v>
      </c>
      <c r="AN1468">
        <v>3</v>
      </c>
      <c r="AO1468">
        <v>10</v>
      </c>
      <c r="AP1468">
        <v>1</v>
      </c>
      <c r="AQ1468">
        <v>11</v>
      </c>
      <c r="AR1468">
        <v>17</v>
      </c>
      <c r="AS1468">
        <v>52</v>
      </c>
      <c r="AT1468">
        <v>48</v>
      </c>
      <c r="AU1468">
        <v>0</v>
      </c>
      <c r="AV1468">
        <v>0</v>
      </c>
      <c r="AW1468">
        <v>3.17</v>
      </c>
      <c r="AX1468">
        <v>84</v>
      </c>
      <c r="AY1468">
        <v>100</v>
      </c>
      <c r="AZ1468">
        <v>67</v>
      </c>
      <c r="BA1468">
        <v>50</v>
      </c>
      <c r="BB1468">
        <v>0</v>
      </c>
      <c r="BC1468">
        <v>50</v>
      </c>
      <c r="BD1468">
        <v>84</v>
      </c>
      <c r="BE1468">
        <v>50</v>
      </c>
      <c r="BF1468">
        <v>84</v>
      </c>
      <c r="BG1468">
        <v>10</v>
      </c>
      <c r="BH1468">
        <v>4.34</v>
      </c>
      <c r="BI1468">
        <v>1.69</v>
      </c>
      <c r="BJ1468">
        <v>3.85</v>
      </c>
      <c r="BK1468">
        <v>5.6</v>
      </c>
      <c r="BL1468">
        <f>1/Table1[[#This Row],[odds_ft_home_team_win]]+1/Table1[[#This Row],[odds_ft_draw]]+1/Table1[[#This Row],[odds_ft_away_team_win]]-1</f>
        <v>3.002766464304929E-2</v>
      </c>
      <c r="BM1468">
        <f>Table1[[#This Row],[Margin]]/3</f>
        <v>1.0009221547683097E-2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 t="s">
        <v>116</v>
      </c>
      <c r="BU1468">
        <f>VLOOKUP(Table1[[#This Row],[Reference]],metron,11,FALSE)</f>
        <v>1.7619715019855171</v>
      </c>
      <c r="BV1468">
        <f>VLOOKUP(Table1[[#This Row],[Reference]],metron,12,FALSE)</f>
        <v>0.87432842793739785</v>
      </c>
    </row>
    <row r="1469" spans="1:74" hidden="1" x14ac:dyDescent="0.45">
      <c r="A1469" t="s">
        <v>5416</v>
      </c>
      <c r="B1469">
        <v>1378598400</v>
      </c>
      <c r="C1469" s="3" t="s">
        <v>715</v>
      </c>
      <c r="D1469" t="s">
        <v>65</v>
      </c>
      <c r="E1469" t="s">
        <v>66</v>
      </c>
      <c r="F1469" t="s">
        <v>103</v>
      </c>
      <c r="G1469" t="s">
        <v>94</v>
      </c>
      <c r="H1469" t="s">
        <v>66</v>
      </c>
      <c r="I1469">
        <f>MROUND(Table1[[#This Row],[Prob_H]]*100,2)/100</f>
        <v>0.52</v>
      </c>
      <c r="J1469">
        <f>1/Table1[[#This Row],[odds_ft_home_team_win]]-Table1[[#This Row],[Margin/3]]</f>
        <v>0.51041109327626177</v>
      </c>
      <c r="K1469">
        <f>1/Table1[[#This Row],[odds_ft_draw]]-Table1[[#This Row],[Margin/3]]</f>
        <v>0.27529204565721416</v>
      </c>
      <c r="L1469">
        <f>1/Table1[[#This Row],[odds_ft_away_team_win]]-Table1[[#This Row],[Margin/3]]</f>
        <v>0.21429686106652393</v>
      </c>
      <c r="M1469">
        <v>9</v>
      </c>
      <c r="N1469">
        <v>1.33</v>
      </c>
      <c r="O1469">
        <v>0.75</v>
      </c>
      <c r="P1469">
        <v>1.2</v>
      </c>
      <c r="Q1469">
        <v>1.06</v>
      </c>
      <c r="R1469" t="str" cm="1">
        <f t="array" ref="R14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AA1469">
        <v>8</v>
      </c>
      <c r="AB1469">
        <v>4</v>
      </c>
      <c r="AC1469">
        <v>1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24</v>
      </c>
      <c r="AL1469">
        <v>13</v>
      </c>
      <c r="AM1469">
        <v>9</v>
      </c>
      <c r="AN1469">
        <v>11</v>
      </c>
      <c r="AO1469">
        <v>15</v>
      </c>
      <c r="AP1469">
        <v>2</v>
      </c>
      <c r="AQ1469">
        <v>7</v>
      </c>
      <c r="AR1469">
        <v>13</v>
      </c>
      <c r="AS1469">
        <v>48</v>
      </c>
      <c r="AT1469">
        <v>52</v>
      </c>
      <c r="AU1469">
        <v>0</v>
      </c>
      <c r="AV1469">
        <v>0</v>
      </c>
      <c r="AW1469">
        <v>1.75</v>
      </c>
      <c r="AX1469">
        <v>59</v>
      </c>
      <c r="AY1469">
        <v>71</v>
      </c>
      <c r="AZ1469">
        <v>17</v>
      </c>
      <c r="BA1469">
        <v>0</v>
      </c>
      <c r="BB1469">
        <v>0</v>
      </c>
      <c r="BC1469">
        <v>17</v>
      </c>
      <c r="BD1469">
        <v>54</v>
      </c>
      <c r="BE1469">
        <v>17</v>
      </c>
      <c r="BF1469">
        <v>88</v>
      </c>
      <c r="BG1469">
        <v>4.5</v>
      </c>
      <c r="BH1469">
        <v>5.5</v>
      </c>
      <c r="BI1469">
        <v>1.92</v>
      </c>
      <c r="BJ1469">
        <v>3.5</v>
      </c>
      <c r="BK1469">
        <v>4.45</v>
      </c>
      <c r="BL1469">
        <f>1/Table1[[#This Row],[odds_ft_home_team_win]]+1/Table1[[#This Row],[odds_ft_draw]]+1/Table1[[#This Row],[odds_ft_away_team_win]]-1</f>
        <v>3.1266720171214679E-2</v>
      </c>
      <c r="BM1469">
        <f>Table1[[#This Row],[Margin]]/3</f>
        <v>1.042224005707156E-2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 t="s">
        <v>118</v>
      </c>
      <c r="BU1469">
        <f>VLOOKUP(Table1[[#This Row],[Reference]],metron,11,FALSE)</f>
        <v>1.625948039373891</v>
      </c>
      <c r="BV1469">
        <f>VLOOKUP(Table1[[#This Row],[Reference]],metron,12,FALSE)</f>
        <v>0.97079231886396644</v>
      </c>
    </row>
    <row r="1470" spans="1:74" hidden="1" x14ac:dyDescent="0.45">
      <c r="A1470" t="s">
        <v>5416</v>
      </c>
      <c r="B1470">
        <v>1378598400</v>
      </c>
      <c r="C1470" s="3" t="s">
        <v>715</v>
      </c>
      <c r="D1470" t="s">
        <v>65</v>
      </c>
      <c r="E1470" t="s">
        <v>66</v>
      </c>
      <c r="F1470" t="s">
        <v>102</v>
      </c>
      <c r="G1470" t="s">
        <v>78</v>
      </c>
      <c r="H1470" t="s">
        <v>66</v>
      </c>
      <c r="I1470">
        <f>MROUND(Table1[[#This Row],[Prob_H]]*100,2)/100</f>
        <v>0.28000000000000003</v>
      </c>
      <c r="J1470">
        <f>1/Table1[[#This Row],[odds_ft_home_team_win]]-Table1[[#This Row],[Margin/3]]</f>
        <v>0.2856134798021509</v>
      </c>
      <c r="K1470">
        <f>1/Table1[[#This Row],[odds_ft_draw]]-Table1[[#This Row],[Margin/3]]</f>
        <v>0.28215315245518385</v>
      </c>
      <c r="L1470">
        <f>1/Table1[[#This Row],[odds_ft_away_team_win]]-Table1[[#This Row],[Margin/3]]</f>
        <v>0.43223336774266513</v>
      </c>
      <c r="M1470">
        <v>9</v>
      </c>
      <c r="N1470">
        <v>0.5</v>
      </c>
      <c r="O1470">
        <v>1.75</v>
      </c>
      <c r="P1470">
        <v>1.24</v>
      </c>
      <c r="Q1470">
        <v>0.94</v>
      </c>
      <c r="R1470" t="str" cm="1">
        <f t="array" ref="R14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0">
        <v>2</v>
      </c>
      <c r="T1470">
        <v>2</v>
      </c>
      <c r="U1470">
        <v>4</v>
      </c>
      <c r="V1470">
        <v>2</v>
      </c>
      <c r="W1470">
        <v>1</v>
      </c>
      <c r="X1470">
        <v>1</v>
      </c>
      <c r="Y1470" t="s">
        <v>718</v>
      </c>
      <c r="Z1470" t="s">
        <v>248</v>
      </c>
      <c r="AA1470">
        <v>2</v>
      </c>
      <c r="AB1470">
        <v>9</v>
      </c>
      <c r="AC1470">
        <v>2</v>
      </c>
      <c r="AD1470">
        <v>0</v>
      </c>
      <c r="AE1470">
        <v>2</v>
      </c>
      <c r="AF1470">
        <v>0</v>
      </c>
      <c r="AG1470">
        <v>1</v>
      </c>
      <c r="AH1470">
        <v>1</v>
      </c>
      <c r="AI1470">
        <v>2</v>
      </c>
      <c r="AJ1470">
        <v>0</v>
      </c>
      <c r="AK1470">
        <v>8</v>
      </c>
      <c r="AL1470">
        <v>4</v>
      </c>
      <c r="AM1470">
        <v>3</v>
      </c>
      <c r="AN1470">
        <v>3</v>
      </c>
      <c r="AO1470">
        <v>5</v>
      </c>
      <c r="AP1470">
        <v>1</v>
      </c>
      <c r="AQ1470">
        <v>17</v>
      </c>
      <c r="AR1470">
        <v>16</v>
      </c>
      <c r="AS1470">
        <v>53</v>
      </c>
      <c r="AT1470">
        <v>47</v>
      </c>
      <c r="AU1470">
        <v>0</v>
      </c>
      <c r="AV1470">
        <v>0</v>
      </c>
      <c r="AW1470">
        <v>3.38</v>
      </c>
      <c r="AX1470">
        <v>88</v>
      </c>
      <c r="AY1470">
        <v>88</v>
      </c>
      <c r="AZ1470">
        <v>63</v>
      </c>
      <c r="BA1470">
        <v>50</v>
      </c>
      <c r="BB1470">
        <v>25</v>
      </c>
      <c r="BC1470">
        <v>13</v>
      </c>
      <c r="BD1470">
        <v>50</v>
      </c>
      <c r="BE1470">
        <v>63</v>
      </c>
      <c r="BF1470">
        <v>88</v>
      </c>
      <c r="BG1470">
        <v>11</v>
      </c>
      <c r="BH1470">
        <v>5.25</v>
      </c>
      <c r="BI1470">
        <v>3.38</v>
      </c>
      <c r="BJ1470">
        <v>3.42</v>
      </c>
      <c r="BK1470">
        <v>2.2599999999999998</v>
      </c>
      <c r="BL1470">
        <f>1/Table1[[#This Row],[odds_ft_home_team_win]]+1/Table1[[#This Row],[odds_ft_draw]]+1/Table1[[#This Row],[odds_ft_away_team_win]]-1</f>
        <v>3.0733525090588687E-2</v>
      </c>
      <c r="BM1470">
        <f>Table1[[#This Row],[Margin]]/3</f>
        <v>1.0244508363529562E-2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 t="s">
        <v>104</v>
      </c>
      <c r="BU1470">
        <f>VLOOKUP(Table1[[#This Row],[Reference]],metron,11,FALSE)</f>
        <v>1.128766254360926</v>
      </c>
      <c r="BV1470">
        <f>VLOOKUP(Table1[[#This Row],[Reference]],metron,12,FALSE)</f>
        <v>1.415794481446242</v>
      </c>
    </row>
    <row r="1471" spans="1:74" hidden="1" x14ac:dyDescent="0.45">
      <c r="A1471" t="s">
        <v>5416</v>
      </c>
      <c r="B1471">
        <v>1378602300</v>
      </c>
      <c r="C1471" s="3" t="s">
        <v>719</v>
      </c>
      <c r="D1471" t="s">
        <v>65</v>
      </c>
      <c r="E1471" t="s">
        <v>66</v>
      </c>
      <c r="F1471" t="s">
        <v>81</v>
      </c>
      <c r="G1471" t="s">
        <v>67</v>
      </c>
      <c r="H1471" t="s">
        <v>66</v>
      </c>
      <c r="I1471">
        <f>MROUND(Table1[[#This Row],[Prob_H]]*100,2)/100</f>
        <v>0.62</v>
      </c>
      <c r="J1471">
        <f>1/Table1[[#This Row],[odds_ft_home_team_win]]-Table1[[#This Row],[Margin/3]]</f>
        <v>0.6105741270616698</v>
      </c>
      <c r="K1471">
        <f>1/Table1[[#This Row],[odds_ft_draw]]-Table1[[#This Row],[Margin/3]]</f>
        <v>0.23945611463930958</v>
      </c>
      <c r="L1471">
        <f>1/Table1[[#This Row],[odds_ft_away_team_win]]-Table1[[#This Row],[Margin/3]]</f>
        <v>0.14996975829902065</v>
      </c>
      <c r="M1471">
        <v>9</v>
      </c>
      <c r="N1471">
        <v>2</v>
      </c>
      <c r="O1471">
        <v>1</v>
      </c>
      <c r="P1471">
        <v>1.83</v>
      </c>
      <c r="Q1471">
        <v>1.06</v>
      </c>
      <c r="R1471" t="str" cm="1">
        <f t="array" ref="R14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1">
        <v>0</v>
      </c>
      <c r="T1471">
        <v>1</v>
      </c>
      <c r="U1471">
        <v>1</v>
      </c>
      <c r="V1471">
        <v>1</v>
      </c>
      <c r="W1471">
        <v>0</v>
      </c>
      <c r="X1471">
        <v>1</v>
      </c>
      <c r="Z1471">
        <v>43</v>
      </c>
      <c r="AA1471">
        <v>8</v>
      </c>
      <c r="AB1471">
        <v>0</v>
      </c>
      <c r="AC1471">
        <v>2</v>
      </c>
      <c r="AD1471">
        <v>0</v>
      </c>
      <c r="AE1471">
        <v>4</v>
      </c>
      <c r="AF1471">
        <v>0</v>
      </c>
      <c r="AG1471">
        <v>0</v>
      </c>
      <c r="AH1471">
        <v>2</v>
      </c>
      <c r="AI1471">
        <v>2</v>
      </c>
      <c r="AJ1471">
        <v>2</v>
      </c>
      <c r="AK1471">
        <v>15</v>
      </c>
      <c r="AL1471">
        <v>4</v>
      </c>
      <c r="AM1471">
        <v>6</v>
      </c>
      <c r="AN1471">
        <v>0</v>
      </c>
      <c r="AO1471">
        <v>9</v>
      </c>
      <c r="AP1471">
        <v>4</v>
      </c>
      <c r="AQ1471">
        <v>14</v>
      </c>
      <c r="AR1471">
        <v>15</v>
      </c>
      <c r="AS1471">
        <v>49</v>
      </c>
      <c r="AT1471">
        <v>51</v>
      </c>
      <c r="AU1471">
        <v>0</v>
      </c>
      <c r="AV1471">
        <v>0</v>
      </c>
      <c r="AW1471">
        <v>2.38</v>
      </c>
      <c r="AX1471">
        <v>75</v>
      </c>
      <c r="AY1471">
        <v>75</v>
      </c>
      <c r="AZ1471">
        <v>38</v>
      </c>
      <c r="BA1471">
        <v>38</v>
      </c>
      <c r="BB1471">
        <v>0</v>
      </c>
      <c r="BC1471">
        <v>25</v>
      </c>
      <c r="BD1471">
        <v>63</v>
      </c>
      <c r="BE1471">
        <v>50</v>
      </c>
      <c r="BF1471">
        <v>75</v>
      </c>
      <c r="BG1471">
        <v>9.25</v>
      </c>
      <c r="BH1471">
        <v>4</v>
      </c>
      <c r="BI1471">
        <v>1.61</v>
      </c>
      <c r="BJ1471">
        <v>4</v>
      </c>
      <c r="BK1471">
        <v>6.23</v>
      </c>
      <c r="BL1471">
        <f>1/Table1[[#This Row],[odds_ft_home_team_win]]+1/Table1[[#This Row],[odds_ft_draw]]+1/Table1[[#This Row],[odds_ft_away_team_win]]-1</f>
        <v>3.1631656082071302E-2</v>
      </c>
      <c r="BM1471">
        <f>Table1[[#This Row],[Margin]]/3</f>
        <v>1.0543885360690433E-2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 t="s">
        <v>109</v>
      </c>
      <c r="BU1471">
        <f>VLOOKUP(Table1[[#This Row],[Reference]],metron,11,FALSE)</f>
        <v>1.8681481481481479</v>
      </c>
      <c r="BV1471">
        <f>VLOOKUP(Table1[[#This Row],[Reference]],metron,12,FALSE)</f>
        <v>0.86851851851851847</v>
      </c>
    </row>
    <row r="1472" spans="1:74" hidden="1" x14ac:dyDescent="0.45">
      <c r="A1472" t="s">
        <v>5416</v>
      </c>
      <c r="B1472">
        <v>1378605600</v>
      </c>
      <c r="C1472" s="3" t="s">
        <v>720</v>
      </c>
      <c r="D1472" t="s">
        <v>65</v>
      </c>
      <c r="E1472" t="s">
        <v>66</v>
      </c>
      <c r="F1472" t="s">
        <v>93</v>
      </c>
      <c r="G1472" t="s">
        <v>88</v>
      </c>
      <c r="H1472" t="s">
        <v>66</v>
      </c>
      <c r="I1472">
        <f>MROUND(Table1[[#This Row],[Prob_H]]*100,2)/100</f>
        <v>0.38</v>
      </c>
      <c r="J1472">
        <f>1/Table1[[#This Row],[odds_ft_home_team_win]]-Table1[[#This Row],[Margin/3]]</f>
        <v>0.37289014229241607</v>
      </c>
      <c r="K1472">
        <f>1/Table1[[#This Row],[odds_ft_draw]]-Table1[[#This Row],[Margin/3]]</f>
        <v>0.28648428488481914</v>
      </c>
      <c r="L1472">
        <f>1/Table1[[#This Row],[odds_ft_away_team_win]]-Table1[[#This Row],[Margin/3]]</f>
        <v>0.3406255728227649</v>
      </c>
      <c r="M1472">
        <v>9</v>
      </c>
      <c r="N1472">
        <v>0.67</v>
      </c>
      <c r="O1472">
        <v>1</v>
      </c>
      <c r="P1472">
        <v>0.88</v>
      </c>
      <c r="Q1472">
        <v>1.19</v>
      </c>
      <c r="R1472" t="str" cm="1">
        <f t="array" ref="R14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2">
        <v>2</v>
      </c>
      <c r="T1472">
        <v>2</v>
      </c>
      <c r="U1472">
        <v>4</v>
      </c>
      <c r="V1472">
        <v>1</v>
      </c>
      <c r="W1472">
        <v>1</v>
      </c>
      <c r="X1472">
        <v>0</v>
      </c>
      <c r="Y1472" t="s">
        <v>721</v>
      </c>
      <c r="Z1472" t="s">
        <v>722</v>
      </c>
      <c r="AA1472">
        <v>4</v>
      </c>
      <c r="AB1472">
        <v>8</v>
      </c>
      <c r="AC1472">
        <v>4</v>
      </c>
      <c r="AD1472">
        <v>0</v>
      </c>
      <c r="AE1472">
        <v>1</v>
      </c>
      <c r="AF1472">
        <v>0</v>
      </c>
      <c r="AG1472">
        <v>0</v>
      </c>
      <c r="AH1472">
        <v>4</v>
      </c>
      <c r="AI1472">
        <v>1</v>
      </c>
      <c r="AJ1472">
        <v>0</v>
      </c>
      <c r="AK1472">
        <v>9</v>
      </c>
      <c r="AL1472">
        <v>13</v>
      </c>
      <c r="AM1472">
        <v>4</v>
      </c>
      <c r="AN1472">
        <v>7</v>
      </c>
      <c r="AO1472">
        <v>5</v>
      </c>
      <c r="AP1472">
        <v>6</v>
      </c>
      <c r="AQ1472">
        <v>17</v>
      </c>
      <c r="AR1472">
        <v>11</v>
      </c>
      <c r="AS1472">
        <v>47</v>
      </c>
      <c r="AT1472">
        <v>53</v>
      </c>
      <c r="AU1472">
        <v>0</v>
      </c>
      <c r="AV1472">
        <v>0</v>
      </c>
      <c r="AW1472">
        <v>2.5</v>
      </c>
      <c r="AX1472">
        <v>100</v>
      </c>
      <c r="AY1472">
        <v>100</v>
      </c>
      <c r="AZ1472">
        <v>33</v>
      </c>
      <c r="BA1472">
        <v>17</v>
      </c>
      <c r="BB1472">
        <v>0</v>
      </c>
      <c r="BC1472">
        <v>17</v>
      </c>
      <c r="BD1472">
        <v>67</v>
      </c>
      <c r="BE1472">
        <v>50</v>
      </c>
      <c r="BF1472">
        <v>100</v>
      </c>
      <c r="BG1472">
        <v>11</v>
      </c>
      <c r="BH1472">
        <v>4.34</v>
      </c>
      <c r="BI1472">
        <v>2.61</v>
      </c>
      <c r="BJ1472">
        <v>3.37</v>
      </c>
      <c r="BK1472">
        <v>2.85</v>
      </c>
      <c r="BL1472">
        <f>1/Table1[[#This Row],[odds_ft_home_team_win]]+1/Table1[[#This Row],[odds_ft_draw]]+1/Table1[[#This Row],[odds_ft_away_team_win]]-1</f>
        <v>3.075486047907372E-2</v>
      </c>
      <c r="BM1472">
        <f>Table1[[#This Row],[Margin]]/3</f>
        <v>1.0251620159691241E-2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 t="s">
        <v>95</v>
      </c>
      <c r="BU1472">
        <f>VLOOKUP(Table1[[#This Row],[Reference]],metron,11,FALSE)</f>
        <v>1.330562659846547</v>
      </c>
      <c r="BV1472">
        <f>VLOOKUP(Table1[[#This Row],[Reference]],metron,12,FALSE)</f>
        <v>1.1595268542199491</v>
      </c>
    </row>
    <row r="1473" spans="1:74" hidden="1" x14ac:dyDescent="0.45">
      <c r="A1473" t="s">
        <v>5410</v>
      </c>
      <c r="B1473">
        <v>1478314800</v>
      </c>
      <c r="C1473" s="3" t="s">
        <v>2429</v>
      </c>
      <c r="D1473" t="s">
        <v>65</v>
      </c>
      <c r="E1473" t="s">
        <v>66</v>
      </c>
      <c r="F1473" t="s">
        <v>72</v>
      </c>
      <c r="G1473" t="s">
        <v>68</v>
      </c>
      <c r="H1473" t="s">
        <v>66</v>
      </c>
      <c r="I1473" t="e">
        <f>MROUND(Table1[[#This Row],[Prob_H]]*100,2)/100</f>
        <v>#DIV/0!</v>
      </c>
      <c r="J1473" t="e">
        <f>1/Table1[[#This Row],[odds_ft_home_team_win]]-Table1[[#This Row],[Margin/3]]</f>
        <v>#DIV/0!</v>
      </c>
      <c r="K1473" t="e">
        <f>1/Table1[[#This Row],[odds_ft_draw]]-Table1[[#This Row],[Margin/3]]</f>
        <v>#DIV/0!</v>
      </c>
      <c r="L1473" t="e">
        <f>1/Table1[[#This Row],[odds_ft_away_team_win]]-Table1[[#This Row],[Margin/3]]</f>
        <v>#DIV/0!</v>
      </c>
      <c r="M1473">
        <v>16</v>
      </c>
      <c r="N1473">
        <v>3</v>
      </c>
      <c r="O1473">
        <v>2</v>
      </c>
      <c r="P1473">
        <v>2.2000000000000002</v>
      </c>
      <c r="Q1473">
        <v>1.7</v>
      </c>
      <c r="R1473" t="str" cm="1">
        <f t="array" ref="R14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3">
        <v>0</v>
      </c>
      <c r="T1473">
        <v>1</v>
      </c>
      <c r="U1473">
        <v>1</v>
      </c>
      <c r="V1473">
        <v>1</v>
      </c>
      <c r="W1473">
        <v>0</v>
      </c>
      <c r="X1473">
        <v>1</v>
      </c>
      <c r="Z1473">
        <v>15</v>
      </c>
      <c r="AA1473">
        <v>12</v>
      </c>
      <c r="AB1473">
        <v>1</v>
      </c>
      <c r="AC1473">
        <v>3</v>
      </c>
      <c r="AD1473">
        <v>0</v>
      </c>
      <c r="AE1473">
        <v>5</v>
      </c>
      <c r="AF1473">
        <v>0</v>
      </c>
      <c r="AG1473">
        <v>1</v>
      </c>
      <c r="AH1473">
        <v>2</v>
      </c>
      <c r="AI1473">
        <v>1</v>
      </c>
      <c r="AJ1473">
        <v>4</v>
      </c>
      <c r="AK1473">
        <v>19</v>
      </c>
      <c r="AL1473">
        <v>5</v>
      </c>
      <c r="AM1473">
        <v>10</v>
      </c>
      <c r="AN1473">
        <v>3</v>
      </c>
      <c r="AO1473">
        <v>9</v>
      </c>
      <c r="AP1473">
        <v>2</v>
      </c>
      <c r="AQ1473">
        <v>13</v>
      </c>
      <c r="AR1473">
        <v>19</v>
      </c>
      <c r="AS1473">
        <v>63</v>
      </c>
      <c r="AT1473">
        <v>37</v>
      </c>
      <c r="AU1473">
        <v>0</v>
      </c>
      <c r="AV1473">
        <v>0</v>
      </c>
      <c r="AW1473">
        <v>2.14</v>
      </c>
      <c r="AX1473">
        <v>22</v>
      </c>
      <c r="AY1473">
        <v>64</v>
      </c>
      <c r="AZ1473">
        <v>36</v>
      </c>
      <c r="BA1473">
        <v>22</v>
      </c>
      <c r="BB1473">
        <v>7</v>
      </c>
      <c r="BC1473">
        <v>36</v>
      </c>
      <c r="BD1473">
        <v>79</v>
      </c>
      <c r="BE1473">
        <v>15</v>
      </c>
      <c r="BF1473">
        <v>64</v>
      </c>
      <c r="BG1473">
        <v>11.03</v>
      </c>
      <c r="BH1473">
        <v>3.72</v>
      </c>
      <c r="BI1473">
        <v>0</v>
      </c>
      <c r="BJ1473">
        <v>0</v>
      </c>
      <c r="BK1473">
        <v>0</v>
      </c>
      <c r="BL1473" t="e">
        <f>1/Table1[[#This Row],[odds_ft_home_team_win]]+1/Table1[[#This Row],[odds_ft_draw]]+1/Table1[[#This Row],[odds_ft_away_team_win]]-1</f>
        <v>#DIV/0!</v>
      </c>
      <c r="BM1473" t="e">
        <f>Table1[[#This Row],[Margin]]/3</f>
        <v>#DIV/0!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 t="s">
        <v>75</v>
      </c>
      <c r="BU1473" t="e">
        <f>VLOOKUP(Table1[[#This Row],[Reference]],metron,11,FALSE)</f>
        <v>#DIV/0!</v>
      </c>
      <c r="BV1473" t="e">
        <f>VLOOKUP(Table1[[#This Row],[Reference]],metron,12,FALSE)</f>
        <v>#DIV/0!</v>
      </c>
    </row>
    <row r="1474" spans="1:74" hidden="1" x14ac:dyDescent="0.45">
      <c r="A1474" t="s">
        <v>5416</v>
      </c>
      <c r="B1474">
        <v>1378607400</v>
      </c>
      <c r="C1474" s="3" t="s">
        <v>723</v>
      </c>
      <c r="D1474" t="s">
        <v>65</v>
      </c>
      <c r="E1474" t="s">
        <v>66</v>
      </c>
      <c r="F1474" t="s">
        <v>72</v>
      </c>
      <c r="G1474" t="s">
        <v>611</v>
      </c>
      <c r="H1474" t="s">
        <v>66</v>
      </c>
      <c r="I1474">
        <f>MROUND(Table1[[#This Row],[Prob_H]]*100,2)/100</f>
        <v>0.5</v>
      </c>
      <c r="J1474">
        <f>1/Table1[[#This Row],[odds_ft_home_team_win]]-Table1[[#This Row],[Margin/3]]</f>
        <v>0.5050152189119167</v>
      </c>
      <c r="K1474">
        <f>1/Table1[[#This Row],[odds_ft_draw]]-Table1[[#This Row],[Margin/3]]</f>
        <v>0.27124144223121388</v>
      </c>
      <c r="L1474">
        <f>1/Table1[[#This Row],[odds_ft_away_team_win]]-Table1[[#This Row],[Margin/3]]</f>
        <v>0.22374333885686945</v>
      </c>
      <c r="M1474">
        <v>9</v>
      </c>
      <c r="N1474">
        <v>2</v>
      </c>
      <c r="O1474">
        <v>1.75</v>
      </c>
      <c r="P1474">
        <v>2.11</v>
      </c>
      <c r="Q1474">
        <v>1</v>
      </c>
      <c r="R1474" t="str" cm="1">
        <f t="array" ref="R14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74">
        <v>3</v>
      </c>
      <c r="T1474">
        <v>0</v>
      </c>
      <c r="U1474">
        <v>3</v>
      </c>
      <c r="V1474">
        <v>2</v>
      </c>
      <c r="W1474">
        <v>2</v>
      </c>
      <c r="X1474">
        <v>0</v>
      </c>
      <c r="Y1474" t="s">
        <v>724</v>
      </c>
      <c r="AA1474">
        <v>1</v>
      </c>
      <c r="AB1474">
        <v>5</v>
      </c>
      <c r="AC1474">
        <v>2</v>
      </c>
      <c r="AD1474">
        <v>0</v>
      </c>
      <c r="AE1474">
        <v>2</v>
      </c>
      <c r="AF1474">
        <v>0</v>
      </c>
      <c r="AG1474">
        <v>1</v>
      </c>
      <c r="AH1474">
        <v>1</v>
      </c>
      <c r="AI1474">
        <v>1</v>
      </c>
      <c r="AJ1474">
        <v>1</v>
      </c>
      <c r="AK1474">
        <v>6</v>
      </c>
      <c r="AL1474">
        <v>12</v>
      </c>
      <c r="AM1474">
        <v>2</v>
      </c>
      <c r="AN1474">
        <v>4</v>
      </c>
      <c r="AO1474">
        <v>4</v>
      </c>
      <c r="AP1474">
        <v>8</v>
      </c>
      <c r="AQ1474">
        <v>16</v>
      </c>
      <c r="AR1474">
        <v>17</v>
      </c>
      <c r="AS1474">
        <v>49</v>
      </c>
      <c r="AT1474">
        <v>51</v>
      </c>
      <c r="AU1474">
        <v>0</v>
      </c>
      <c r="AV1474">
        <v>0</v>
      </c>
      <c r="AW1474">
        <v>2.88</v>
      </c>
      <c r="AX1474">
        <v>50</v>
      </c>
      <c r="AY1474">
        <v>75</v>
      </c>
      <c r="AZ1474">
        <v>38</v>
      </c>
      <c r="BA1474">
        <v>38</v>
      </c>
      <c r="BB1474">
        <v>25</v>
      </c>
      <c r="BC1474">
        <v>38</v>
      </c>
      <c r="BD1474">
        <v>63</v>
      </c>
      <c r="BE1474">
        <v>50</v>
      </c>
      <c r="BF1474">
        <v>88</v>
      </c>
      <c r="BG1474">
        <v>5.75</v>
      </c>
      <c r="BH1474">
        <v>3.75</v>
      </c>
      <c r="BI1474">
        <v>1.94</v>
      </c>
      <c r="BJ1474">
        <v>3.55</v>
      </c>
      <c r="BK1474">
        <v>4.2699999999999996</v>
      </c>
      <c r="BL1474">
        <f>1/Table1[[#This Row],[odds_ft_home_team_win]]+1/Table1[[#This Row],[odds_ft_draw]]+1/Table1[[#This Row],[odds_ft_away_team_win]]-1</f>
        <v>3.1346095841569666E-2</v>
      </c>
      <c r="BM1474">
        <f>Table1[[#This Row],[Margin]]/3</f>
        <v>1.0448698613856555E-2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 t="s">
        <v>75</v>
      </c>
      <c r="BU1474">
        <f>VLOOKUP(Table1[[#This Row],[Reference]],metron,11,FALSE)</f>
        <v>1.5342708579532029</v>
      </c>
      <c r="BV1474">
        <f>VLOOKUP(Table1[[#This Row],[Reference]],metron,12,FALSE)</f>
        <v>0.98593713070196176</v>
      </c>
    </row>
    <row r="1475" spans="1:74" hidden="1" x14ac:dyDescent="0.45">
      <c r="A1475" t="s">
        <v>5416</v>
      </c>
      <c r="B1475">
        <v>1378659600</v>
      </c>
      <c r="C1475" s="3" t="s">
        <v>725</v>
      </c>
      <c r="D1475" t="s">
        <v>65</v>
      </c>
      <c r="E1475" t="s">
        <v>66</v>
      </c>
      <c r="F1475" t="s">
        <v>97</v>
      </c>
      <c r="G1475" t="s">
        <v>77</v>
      </c>
      <c r="H1475" t="s">
        <v>66</v>
      </c>
      <c r="I1475">
        <f>MROUND(Table1[[#This Row],[Prob_H]]*100,2)/100</f>
        <v>0.44</v>
      </c>
      <c r="J1475">
        <f>1/Table1[[#This Row],[odds_ft_home_team_win]]-Table1[[#This Row],[Margin/3]]</f>
        <v>0.44411134817357806</v>
      </c>
      <c r="K1475">
        <f>1/Table1[[#This Row],[odds_ft_draw]]-Table1[[#This Row],[Margin/3]]</f>
        <v>0.28542388179380401</v>
      </c>
      <c r="L1475">
        <f>1/Table1[[#This Row],[odds_ft_away_team_win]]-Table1[[#This Row],[Margin/3]]</f>
        <v>0.27046477003261793</v>
      </c>
      <c r="M1475">
        <v>9</v>
      </c>
      <c r="N1475">
        <v>1.25</v>
      </c>
      <c r="O1475">
        <v>1</v>
      </c>
      <c r="P1475">
        <v>2</v>
      </c>
      <c r="Q1475">
        <v>1.58</v>
      </c>
      <c r="R1475" t="str" cm="1">
        <f t="array" ref="R14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5">
        <v>1</v>
      </c>
      <c r="T1475">
        <v>2</v>
      </c>
      <c r="U1475">
        <v>3</v>
      </c>
      <c r="V1475">
        <v>1</v>
      </c>
      <c r="W1475">
        <v>1</v>
      </c>
      <c r="X1475">
        <v>0</v>
      </c>
      <c r="Y1475">
        <v>2</v>
      </c>
      <c r="Z1475" t="s">
        <v>726</v>
      </c>
      <c r="AA1475">
        <v>5</v>
      </c>
      <c r="AB1475">
        <v>6</v>
      </c>
      <c r="AC1475">
        <v>3</v>
      </c>
      <c r="AD1475">
        <v>0</v>
      </c>
      <c r="AE1475">
        <v>3</v>
      </c>
      <c r="AF1475">
        <v>0</v>
      </c>
      <c r="AG1475">
        <v>3</v>
      </c>
      <c r="AH1475">
        <v>0</v>
      </c>
      <c r="AI1475">
        <v>0</v>
      </c>
      <c r="AJ1475">
        <v>3</v>
      </c>
      <c r="AK1475">
        <v>12</v>
      </c>
      <c r="AL1475">
        <v>13</v>
      </c>
      <c r="AM1475">
        <v>4</v>
      </c>
      <c r="AN1475">
        <v>6</v>
      </c>
      <c r="AO1475">
        <v>8</v>
      </c>
      <c r="AP1475">
        <v>7</v>
      </c>
      <c r="AQ1475">
        <v>17</v>
      </c>
      <c r="AR1475">
        <v>9</v>
      </c>
      <c r="AS1475">
        <v>52</v>
      </c>
      <c r="AT1475">
        <v>48</v>
      </c>
      <c r="AU1475">
        <v>0</v>
      </c>
      <c r="AV1475">
        <v>0</v>
      </c>
      <c r="AW1475">
        <v>3.29</v>
      </c>
      <c r="AX1475">
        <v>75</v>
      </c>
      <c r="AY1475">
        <v>75</v>
      </c>
      <c r="AZ1475">
        <v>75</v>
      </c>
      <c r="BA1475">
        <v>59</v>
      </c>
      <c r="BB1475">
        <v>34</v>
      </c>
      <c r="BC1475">
        <v>29</v>
      </c>
      <c r="BD1475">
        <v>75</v>
      </c>
      <c r="BE1475">
        <v>75</v>
      </c>
      <c r="BF1475">
        <v>88</v>
      </c>
      <c r="BG1475">
        <v>9.58</v>
      </c>
      <c r="BH1475">
        <v>5.58</v>
      </c>
      <c r="BI1475">
        <v>2.2000000000000002</v>
      </c>
      <c r="BJ1475">
        <v>3.38</v>
      </c>
      <c r="BK1475">
        <v>3.56</v>
      </c>
      <c r="BL1475">
        <f>1/Table1[[#This Row],[odds_ft_home_team_win]]+1/Table1[[#This Row],[odds_ft_draw]]+1/Table1[[#This Row],[odds_ft_away_team_win]]-1</f>
        <v>3.1302319115629418E-2</v>
      </c>
      <c r="BM1475">
        <f>Table1[[#This Row],[Margin]]/3</f>
        <v>1.0434106371876473E-2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 t="s">
        <v>100</v>
      </c>
      <c r="BU1475">
        <f>VLOOKUP(Table1[[#This Row],[Reference]],metron,11,FALSE)</f>
        <v>1.4140979689366791</v>
      </c>
      <c r="BV1475">
        <f>VLOOKUP(Table1[[#This Row],[Reference]],metron,12,FALSE)</f>
        <v>1.0666666666666671</v>
      </c>
    </row>
    <row r="1476" spans="1:74" hidden="1" x14ac:dyDescent="0.45">
      <c r="A1476" t="s">
        <v>5415</v>
      </c>
      <c r="B1476">
        <v>1393637400</v>
      </c>
      <c r="C1476" s="3" t="s">
        <v>955</v>
      </c>
      <c r="D1476" t="s">
        <v>65</v>
      </c>
      <c r="E1476" t="s">
        <v>66</v>
      </c>
      <c r="F1476" t="s">
        <v>78</v>
      </c>
      <c r="G1476" t="s">
        <v>102</v>
      </c>
      <c r="H1476" t="s">
        <v>66</v>
      </c>
      <c r="I1476">
        <f>MROUND(Table1[[#This Row],[Prob_H]]*100,2)/100</f>
        <v>0.54</v>
      </c>
      <c r="J1476">
        <f>1/Table1[[#This Row],[odds_ft_home_team_win]]-Table1[[#This Row],[Margin/3]]</f>
        <v>0.54432665699022786</v>
      </c>
      <c r="K1476">
        <f>1/Table1[[#This Row],[odds_ft_draw]]-Table1[[#This Row],[Margin/3]]</f>
        <v>0.26581307188465003</v>
      </c>
      <c r="L1476">
        <f>1/Table1[[#This Row],[odds_ft_away_team_win]]-Table1[[#This Row],[Margin/3]]</f>
        <v>0.18986027112512202</v>
      </c>
      <c r="M1476">
        <v>9</v>
      </c>
      <c r="N1476">
        <v>1.85</v>
      </c>
      <c r="O1476">
        <v>0.5</v>
      </c>
      <c r="P1476">
        <v>1.78</v>
      </c>
      <c r="Q1476">
        <v>0.53</v>
      </c>
      <c r="R1476" t="str" cm="1">
        <f t="array" ref="R14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6">
        <v>1</v>
      </c>
      <c r="T1476">
        <v>2</v>
      </c>
      <c r="U1476">
        <v>3</v>
      </c>
      <c r="V1476">
        <v>1</v>
      </c>
      <c r="W1476">
        <v>1</v>
      </c>
      <c r="X1476">
        <v>0</v>
      </c>
      <c r="Y1476">
        <v>8</v>
      </c>
      <c r="Z1476" t="s">
        <v>956</v>
      </c>
      <c r="AA1476">
        <v>8</v>
      </c>
      <c r="AB1476">
        <v>9</v>
      </c>
      <c r="AC1476">
        <v>6</v>
      </c>
      <c r="AD1476">
        <v>0</v>
      </c>
      <c r="AE1476">
        <v>3</v>
      </c>
      <c r="AF1476">
        <v>0</v>
      </c>
      <c r="AG1476">
        <v>2</v>
      </c>
      <c r="AH1476">
        <v>4</v>
      </c>
      <c r="AI1476">
        <v>1</v>
      </c>
      <c r="AJ1476">
        <v>2</v>
      </c>
      <c r="AK1476">
        <v>13</v>
      </c>
      <c r="AL1476">
        <v>17</v>
      </c>
      <c r="AM1476">
        <v>4</v>
      </c>
      <c r="AN1476">
        <v>9</v>
      </c>
      <c r="AO1476">
        <v>9</v>
      </c>
      <c r="AP1476">
        <v>8</v>
      </c>
      <c r="AQ1476">
        <v>16</v>
      </c>
      <c r="AR1476">
        <v>14</v>
      </c>
      <c r="AS1476">
        <v>50</v>
      </c>
      <c r="AT1476">
        <v>50</v>
      </c>
      <c r="AU1476">
        <v>0</v>
      </c>
      <c r="AV1476">
        <v>0</v>
      </c>
      <c r="AW1476">
        <v>2.59</v>
      </c>
      <c r="AX1476">
        <v>44</v>
      </c>
      <c r="AY1476">
        <v>51</v>
      </c>
      <c r="AZ1476">
        <v>40</v>
      </c>
      <c r="BA1476">
        <v>28</v>
      </c>
      <c r="BB1476">
        <v>20</v>
      </c>
      <c r="BC1476">
        <v>28</v>
      </c>
      <c r="BD1476">
        <v>60</v>
      </c>
      <c r="BE1476">
        <v>36</v>
      </c>
      <c r="BF1476">
        <v>80</v>
      </c>
      <c r="BG1476">
        <v>9.52</v>
      </c>
      <c r="BH1476">
        <v>5.36</v>
      </c>
      <c r="BI1476">
        <v>1.81</v>
      </c>
      <c r="BJ1476">
        <v>3.65</v>
      </c>
      <c r="BK1476">
        <v>5.05</v>
      </c>
      <c r="BL1476">
        <f>1/Table1[[#This Row],[odds_ft_home_team_win]]+1/Table1[[#This Row],[odds_ft_draw]]+1/Table1[[#This Row],[odds_ft_away_team_win]]-1</f>
        <v>2.4478592565227997E-2</v>
      </c>
      <c r="BM1476">
        <f>Table1[[#This Row],[Margin]]/3</f>
        <v>8.1595308550759995E-3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 t="s">
        <v>106</v>
      </c>
      <c r="BU1476">
        <f>VLOOKUP(Table1[[#This Row],[Reference]],metron,11,FALSE)</f>
        <v>1.684957590444867</v>
      </c>
      <c r="BV1476">
        <f>VLOOKUP(Table1[[#This Row],[Reference]],metron,12,FALSE)</f>
        <v>0.95101263631642718</v>
      </c>
    </row>
    <row r="1477" spans="1:74" hidden="1" x14ac:dyDescent="0.45">
      <c r="A1477" t="s">
        <v>5415</v>
      </c>
      <c r="B1477">
        <v>1393644600</v>
      </c>
      <c r="C1477" s="3" t="s">
        <v>957</v>
      </c>
      <c r="D1477" t="s">
        <v>65</v>
      </c>
      <c r="E1477" t="s">
        <v>66</v>
      </c>
      <c r="F1477" t="s">
        <v>88</v>
      </c>
      <c r="G1477" t="s">
        <v>93</v>
      </c>
      <c r="H1477" t="s">
        <v>66</v>
      </c>
      <c r="I1477">
        <f>MROUND(Table1[[#This Row],[Prob_H]]*100,2)/100</f>
        <v>0.56000000000000005</v>
      </c>
      <c r="J1477">
        <f>1/Table1[[#This Row],[odds_ft_home_team_win]]-Table1[[#This Row],[Margin/3]]</f>
        <v>0.55660376624493157</v>
      </c>
      <c r="K1477">
        <f>1/Table1[[#This Row],[odds_ft_draw]]-Table1[[#This Row],[Margin/3]]</f>
        <v>0.25758946164101282</v>
      </c>
      <c r="L1477">
        <f>1/Table1[[#This Row],[odds_ft_away_team_win]]-Table1[[#This Row],[Margin/3]]</f>
        <v>0.18580677211405558</v>
      </c>
      <c r="M1477">
        <v>9</v>
      </c>
      <c r="N1477">
        <v>2.21</v>
      </c>
      <c r="O1477">
        <v>0.75</v>
      </c>
      <c r="P1477">
        <v>2.19</v>
      </c>
      <c r="Q1477">
        <v>1.06</v>
      </c>
      <c r="R1477" t="str" cm="1">
        <f t="array" ref="R14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77">
        <v>2</v>
      </c>
      <c r="T1477">
        <v>3</v>
      </c>
      <c r="U1477">
        <v>5</v>
      </c>
      <c r="V1477">
        <v>3</v>
      </c>
      <c r="W1477">
        <v>1</v>
      </c>
      <c r="X1477">
        <v>2</v>
      </c>
      <c r="Y1477" t="s">
        <v>958</v>
      </c>
      <c r="Z1477" t="s">
        <v>959</v>
      </c>
      <c r="AA1477">
        <v>8</v>
      </c>
      <c r="AB1477">
        <v>2</v>
      </c>
      <c r="AC1477">
        <v>1</v>
      </c>
      <c r="AD1477">
        <v>0</v>
      </c>
      <c r="AE1477">
        <v>3</v>
      </c>
      <c r="AF1477">
        <v>0</v>
      </c>
      <c r="AG1477">
        <v>0</v>
      </c>
      <c r="AH1477">
        <v>1</v>
      </c>
      <c r="AI1477">
        <v>0</v>
      </c>
      <c r="AJ1477">
        <v>3</v>
      </c>
      <c r="AK1477">
        <v>15</v>
      </c>
      <c r="AL1477">
        <v>10</v>
      </c>
      <c r="AM1477">
        <v>9</v>
      </c>
      <c r="AN1477">
        <v>2</v>
      </c>
      <c r="AO1477">
        <v>6</v>
      </c>
      <c r="AP1477">
        <v>8</v>
      </c>
      <c r="AQ1477">
        <v>11</v>
      </c>
      <c r="AR1477">
        <v>10</v>
      </c>
      <c r="AS1477">
        <v>56</v>
      </c>
      <c r="AT1477">
        <v>44</v>
      </c>
      <c r="AU1477">
        <v>0</v>
      </c>
      <c r="AV1477">
        <v>0</v>
      </c>
      <c r="AW1477">
        <v>2.82</v>
      </c>
      <c r="AX1477">
        <v>57</v>
      </c>
      <c r="AY1477">
        <v>88</v>
      </c>
      <c r="AZ1477">
        <v>49</v>
      </c>
      <c r="BA1477">
        <v>34</v>
      </c>
      <c r="BB1477">
        <v>15</v>
      </c>
      <c r="BC1477">
        <v>27</v>
      </c>
      <c r="BD1477">
        <v>69</v>
      </c>
      <c r="BE1477">
        <v>50</v>
      </c>
      <c r="BF1477">
        <v>81</v>
      </c>
      <c r="BG1477">
        <v>10.15</v>
      </c>
      <c r="BH1477">
        <v>5.46</v>
      </c>
      <c r="BI1477">
        <v>1.77</v>
      </c>
      <c r="BJ1477">
        <v>3.76</v>
      </c>
      <c r="BK1477">
        <v>5.15</v>
      </c>
      <c r="BL1477">
        <f>1/Table1[[#This Row],[odds_ft_home_team_win]]+1/Table1[[#This Row],[odds_ft_draw]]+1/Table1[[#This Row],[odds_ft_away_team_win]]-1</f>
        <v>2.5103955502493447E-2</v>
      </c>
      <c r="BM1477">
        <f>Table1[[#This Row],[Margin]]/3</f>
        <v>8.3679851674978156E-3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 t="s">
        <v>91</v>
      </c>
      <c r="BU1477">
        <f>VLOOKUP(Table1[[#This Row],[Reference]],metron,11,FALSE)</f>
        <v>1.7546812539448771</v>
      </c>
      <c r="BV1477">
        <f>VLOOKUP(Table1[[#This Row],[Reference]],metron,12,FALSE)</f>
        <v>0.93456764148958549</v>
      </c>
    </row>
    <row r="1478" spans="1:74" hidden="1" x14ac:dyDescent="0.45">
      <c r="A1478" t="s">
        <v>5415</v>
      </c>
      <c r="B1478">
        <v>1393714800</v>
      </c>
      <c r="C1478" s="3" t="s">
        <v>960</v>
      </c>
      <c r="D1478" t="s">
        <v>65</v>
      </c>
      <c r="E1478" t="s">
        <v>66</v>
      </c>
      <c r="F1478" t="s">
        <v>611</v>
      </c>
      <c r="G1478" t="s">
        <v>72</v>
      </c>
      <c r="H1478" t="s">
        <v>66</v>
      </c>
      <c r="I1478">
        <f>MROUND(Table1[[#This Row],[Prob_H]]*100,2)/100</f>
        <v>0.36</v>
      </c>
      <c r="J1478">
        <f>1/Table1[[#This Row],[odds_ft_home_team_win]]-Table1[[#This Row],[Margin/3]]</f>
        <v>0.35225261889996146</v>
      </c>
      <c r="K1478">
        <f>1/Table1[[#This Row],[odds_ft_draw]]-Table1[[#This Row],[Margin/3]]</f>
        <v>0.29154208887535199</v>
      </c>
      <c r="L1478">
        <f>1/Table1[[#This Row],[odds_ft_away_team_win]]-Table1[[#This Row],[Margin/3]]</f>
        <v>0.35620529222468672</v>
      </c>
      <c r="M1478">
        <v>9</v>
      </c>
      <c r="N1478">
        <v>1.08</v>
      </c>
      <c r="O1478">
        <v>0.25</v>
      </c>
      <c r="P1478">
        <v>1.1200000000000001</v>
      </c>
      <c r="Q1478">
        <v>0.44</v>
      </c>
      <c r="R1478" t="str" cm="1">
        <f t="array" ref="R14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78">
        <v>1</v>
      </c>
      <c r="T1478">
        <v>1</v>
      </c>
      <c r="U1478">
        <v>2</v>
      </c>
      <c r="V1478">
        <v>1</v>
      </c>
      <c r="W1478">
        <v>0</v>
      </c>
      <c r="X1478">
        <v>1</v>
      </c>
      <c r="Y1478">
        <v>80</v>
      </c>
      <c r="Z1478">
        <v>5</v>
      </c>
      <c r="AA1478">
        <v>5</v>
      </c>
      <c r="AB1478">
        <v>5</v>
      </c>
      <c r="AC1478">
        <v>4</v>
      </c>
      <c r="AD1478">
        <v>0</v>
      </c>
      <c r="AE1478">
        <v>4</v>
      </c>
      <c r="AF1478">
        <v>1</v>
      </c>
      <c r="AG1478">
        <v>1</v>
      </c>
      <c r="AH1478">
        <v>3</v>
      </c>
      <c r="AI1478">
        <v>2</v>
      </c>
      <c r="AJ1478">
        <v>3</v>
      </c>
      <c r="AK1478">
        <v>10</v>
      </c>
      <c r="AL1478">
        <v>5</v>
      </c>
      <c r="AM1478">
        <v>5</v>
      </c>
      <c r="AN1478">
        <v>0</v>
      </c>
      <c r="AO1478">
        <v>5</v>
      </c>
      <c r="AP1478">
        <v>5</v>
      </c>
      <c r="AQ1478">
        <v>20</v>
      </c>
      <c r="AR1478">
        <v>24</v>
      </c>
      <c r="AS1478">
        <v>62</v>
      </c>
      <c r="AT1478">
        <v>38</v>
      </c>
      <c r="AU1478">
        <v>0</v>
      </c>
      <c r="AV1478">
        <v>0</v>
      </c>
      <c r="AW1478">
        <v>2.5</v>
      </c>
      <c r="AX1478">
        <v>46</v>
      </c>
      <c r="AY1478">
        <v>71</v>
      </c>
      <c r="AZ1478">
        <v>55</v>
      </c>
      <c r="BA1478">
        <v>25</v>
      </c>
      <c r="BB1478">
        <v>13</v>
      </c>
      <c r="BC1478">
        <v>25</v>
      </c>
      <c r="BD1478">
        <v>71</v>
      </c>
      <c r="BE1478">
        <v>46</v>
      </c>
      <c r="BF1478">
        <v>79</v>
      </c>
      <c r="BG1478">
        <v>8.99</v>
      </c>
      <c r="BH1478">
        <v>6.25</v>
      </c>
      <c r="BI1478">
        <v>2.77</v>
      </c>
      <c r="BJ1478">
        <v>3.33</v>
      </c>
      <c r="BK1478">
        <v>2.74</v>
      </c>
      <c r="BL1478">
        <f>1/Table1[[#This Row],[odds_ft_home_team_win]]+1/Table1[[#This Row],[odds_ft_draw]]+1/Table1[[#This Row],[odds_ft_away_team_win]]-1</f>
        <v>2.6274634274844999E-2</v>
      </c>
      <c r="BM1478">
        <f>Table1[[#This Row],[Margin]]/3</f>
        <v>8.7582114249483336E-3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 t="s">
        <v>614</v>
      </c>
      <c r="BU1478">
        <f>VLOOKUP(Table1[[#This Row],[Reference]],metron,11,FALSE)</f>
        <v>1.269326094653606</v>
      </c>
      <c r="BV1478">
        <f>VLOOKUP(Table1[[#This Row],[Reference]],metron,12,FALSE)</f>
        <v>1.2417089578661631</v>
      </c>
    </row>
    <row r="1479" spans="1:74" hidden="1" x14ac:dyDescent="0.45">
      <c r="A1479" t="s">
        <v>5415</v>
      </c>
      <c r="B1479">
        <v>1393714800</v>
      </c>
      <c r="C1479" s="3" t="s">
        <v>960</v>
      </c>
      <c r="D1479" t="s">
        <v>65</v>
      </c>
      <c r="E1479" t="s">
        <v>66</v>
      </c>
      <c r="F1479" t="s">
        <v>77</v>
      </c>
      <c r="G1479" t="s">
        <v>97</v>
      </c>
      <c r="H1479" t="s">
        <v>66</v>
      </c>
      <c r="I1479">
        <f>MROUND(Table1[[#This Row],[Prob_H]]*100,2)/100</f>
        <v>0.5</v>
      </c>
      <c r="J1479">
        <f>1/Table1[[#This Row],[odds_ft_home_team_win]]-Table1[[#This Row],[Margin/3]]</f>
        <v>0.50427350427350426</v>
      </c>
      <c r="K1479">
        <f>1/Table1[[#This Row],[odds_ft_draw]]-Table1[[#This Row],[Margin/3]]</f>
        <v>0.26617826617826612</v>
      </c>
      <c r="L1479">
        <f>1/Table1[[#This Row],[odds_ft_away_team_win]]-Table1[[#This Row],[Margin/3]]</f>
        <v>0.22954822954822948</v>
      </c>
      <c r="M1479">
        <v>9</v>
      </c>
      <c r="N1479">
        <v>2.08</v>
      </c>
      <c r="O1479">
        <v>1.71</v>
      </c>
      <c r="P1479">
        <v>2</v>
      </c>
      <c r="Q1479">
        <v>1.33</v>
      </c>
      <c r="R1479" t="str" cm="1">
        <f t="array" ref="R14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79</v>
      </c>
      <c r="AA1479">
        <v>10</v>
      </c>
      <c r="AB1479">
        <v>7</v>
      </c>
      <c r="AC1479">
        <v>3</v>
      </c>
      <c r="AD1479">
        <v>0</v>
      </c>
      <c r="AE1479">
        <v>2</v>
      </c>
      <c r="AF1479">
        <v>0</v>
      </c>
      <c r="AG1479">
        <v>1</v>
      </c>
      <c r="AH1479">
        <v>2</v>
      </c>
      <c r="AI1479">
        <v>0</v>
      </c>
      <c r="AJ1479">
        <v>2</v>
      </c>
      <c r="AK1479">
        <v>11</v>
      </c>
      <c r="AL1479">
        <v>11</v>
      </c>
      <c r="AM1479">
        <v>5</v>
      </c>
      <c r="AN1479">
        <v>3</v>
      </c>
      <c r="AO1479">
        <v>6</v>
      </c>
      <c r="AP1479">
        <v>8</v>
      </c>
      <c r="AQ1479">
        <v>7</v>
      </c>
      <c r="AR1479">
        <v>11</v>
      </c>
      <c r="AS1479">
        <v>47</v>
      </c>
      <c r="AT1479">
        <v>53</v>
      </c>
      <c r="AU1479">
        <v>0</v>
      </c>
      <c r="AV1479">
        <v>0</v>
      </c>
      <c r="AW1479">
        <v>2.25</v>
      </c>
      <c r="AX1479">
        <v>44</v>
      </c>
      <c r="AY1479">
        <v>70</v>
      </c>
      <c r="AZ1479">
        <v>30</v>
      </c>
      <c r="BA1479">
        <v>18</v>
      </c>
      <c r="BB1479">
        <v>4</v>
      </c>
      <c r="BC1479">
        <v>18</v>
      </c>
      <c r="BD1479">
        <v>74</v>
      </c>
      <c r="BE1479">
        <v>26</v>
      </c>
      <c r="BF1479">
        <v>82</v>
      </c>
      <c r="BG1479">
        <v>11.15</v>
      </c>
      <c r="BH1479">
        <v>5.0599999999999996</v>
      </c>
      <c r="BI1479">
        <v>1.95</v>
      </c>
      <c r="BJ1479">
        <v>3.64</v>
      </c>
      <c r="BK1479">
        <v>4.2</v>
      </c>
      <c r="BL1479">
        <f>1/Table1[[#This Row],[odds_ft_home_team_win]]+1/Table1[[#This Row],[odds_ft_draw]]+1/Table1[[#This Row],[odds_ft_away_team_win]]-1</f>
        <v>2.5641025641025772E-2</v>
      </c>
      <c r="BM1479">
        <f>Table1[[#This Row],[Margin]]/3</f>
        <v>8.5470085470085912E-3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 t="s">
        <v>79</v>
      </c>
      <c r="BU1479">
        <f>VLOOKUP(Table1[[#This Row],[Reference]],metron,11,FALSE)</f>
        <v>1.5342708579532029</v>
      </c>
      <c r="BV1479">
        <f>VLOOKUP(Table1[[#This Row],[Reference]],metron,12,FALSE)</f>
        <v>0.98593713070196176</v>
      </c>
    </row>
    <row r="1480" spans="1:74" hidden="1" x14ac:dyDescent="0.45">
      <c r="A1480" t="s">
        <v>5410</v>
      </c>
      <c r="B1480">
        <v>1478455200</v>
      </c>
      <c r="C1480" s="3" t="s">
        <v>2438</v>
      </c>
      <c r="D1480" t="s">
        <v>65</v>
      </c>
      <c r="E1480" t="s">
        <v>66</v>
      </c>
      <c r="F1480" t="s">
        <v>94</v>
      </c>
      <c r="G1480" t="s">
        <v>78</v>
      </c>
      <c r="H1480" t="s">
        <v>66</v>
      </c>
      <c r="I1480" t="e">
        <f>MROUND(Table1[[#This Row],[Prob_H]]*100,2)/100</f>
        <v>#DIV/0!</v>
      </c>
      <c r="J1480" t="e">
        <f>1/Table1[[#This Row],[odds_ft_home_team_win]]-Table1[[#This Row],[Margin/3]]</f>
        <v>#DIV/0!</v>
      </c>
      <c r="K1480" t="e">
        <f>1/Table1[[#This Row],[odds_ft_draw]]-Table1[[#This Row],[Margin/3]]</f>
        <v>#DIV/0!</v>
      </c>
      <c r="L1480" t="e">
        <f>1/Table1[[#This Row],[odds_ft_away_team_win]]-Table1[[#This Row],[Margin/3]]</f>
        <v>#DIV/0!</v>
      </c>
      <c r="M1480">
        <v>16</v>
      </c>
      <c r="N1480">
        <v>2.57</v>
      </c>
      <c r="O1480">
        <v>1.1399999999999999</v>
      </c>
      <c r="P1480">
        <v>1.72</v>
      </c>
      <c r="Q1480">
        <v>1.22</v>
      </c>
      <c r="R1480" t="str" cm="1">
        <f t="array" ref="R14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0">
        <v>1</v>
      </c>
      <c r="T1480">
        <v>1</v>
      </c>
      <c r="U1480">
        <v>2</v>
      </c>
      <c r="V1480">
        <v>1</v>
      </c>
      <c r="W1480">
        <v>0</v>
      </c>
      <c r="X1480">
        <v>1</v>
      </c>
      <c r="Y1480">
        <v>71</v>
      </c>
      <c r="Z1480">
        <v>5</v>
      </c>
      <c r="AA1480">
        <v>10</v>
      </c>
      <c r="AB1480">
        <v>3</v>
      </c>
      <c r="AC1480">
        <v>4</v>
      </c>
      <c r="AD1480">
        <v>1</v>
      </c>
      <c r="AE1480">
        <v>2</v>
      </c>
      <c r="AF1480">
        <v>0</v>
      </c>
      <c r="AG1480">
        <v>0</v>
      </c>
      <c r="AH1480">
        <v>5</v>
      </c>
      <c r="AI1480">
        <v>0</v>
      </c>
      <c r="AJ1480">
        <v>2</v>
      </c>
      <c r="AK1480">
        <v>25</v>
      </c>
      <c r="AL1480">
        <v>7</v>
      </c>
      <c r="AM1480">
        <v>10</v>
      </c>
      <c r="AN1480">
        <v>2</v>
      </c>
      <c r="AO1480">
        <v>15</v>
      </c>
      <c r="AP1480">
        <v>5</v>
      </c>
      <c r="AQ1480">
        <v>16</v>
      </c>
      <c r="AR1480">
        <v>8</v>
      </c>
      <c r="AS1480">
        <v>59</v>
      </c>
      <c r="AT1480">
        <v>41</v>
      </c>
      <c r="AU1480">
        <v>0</v>
      </c>
      <c r="AV1480">
        <v>0</v>
      </c>
      <c r="AW1480">
        <v>3.36</v>
      </c>
      <c r="AX1480">
        <v>65</v>
      </c>
      <c r="AY1480">
        <v>79</v>
      </c>
      <c r="AZ1480">
        <v>57</v>
      </c>
      <c r="BA1480">
        <v>50</v>
      </c>
      <c r="BB1480">
        <v>22</v>
      </c>
      <c r="BC1480">
        <v>43</v>
      </c>
      <c r="BD1480">
        <v>65</v>
      </c>
      <c r="BE1480">
        <v>72</v>
      </c>
      <c r="BF1480">
        <v>100</v>
      </c>
      <c r="BG1480">
        <v>6.88</v>
      </c>
      <c r="BH1480">
        <v>4.43</v>
      </c>
      <c r="BI1480">
        <v>0</v>
      </c>
      <c r="BJ1480">
        <v>0</v>
      </c>
      <c r="BK1480">
        <v>0</v>
      </c>
      <c r="BL1480" t="e">
        <f>1/Table1[[#This Row],[odds_ft_home_team_win]]+1/Table1[[#This Row],[odds_ft_draw]]+1/Table1[[#This Row],[odds_ft_away_team_win]]-1</f>
        <v>#DIV/0!</v>
      </c>
      <c r="BM1480" t="e">
        <f>Table1[[#This Row],[Margin]]/3</f>
        <v>#DIV/0!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 t="s">
        <v>124</v>
      </c>
      <c r="BU1480" t="e">
        <f>VLOOKUP(Table1[[#This Row],[Reference]],metron,11,FALSE)</f>
        <v>#DIV/0!</v>
      </c>
      <c r="BV1480" t="e">
        <f>VLOOKUP(Table1[[#This Row],[Reference]],metron,12,FALSE)</f>
        <v>#DIV/0!</v>
      </c>
    </row>
    <row r="1481" spans="1:74" hidden="1" x14ac:dyDescent="0.45">
      <c r="A1481" t="s">
        <v>5415</v>
      </c>
      <c r="B1481">
        <v>1393722000</v>
      </c>
      <c r="C1481" s="3" t="s">
        <v>961</v>
      </c>
      <c r="D1481" t="s">
        <v>65</v>
      </c>
      <c r="E1481" t="s">
        <v>66</v>
      </c>
      <c r="F1481" t="s">
        <v>85</v>
      </c>
      <c r="G1481" t="s">
        <v>86</v>
      </c>
      <c r="H1481" t="s">
        <v>66</v>
      </c>
      <c r="I1481">
        <f>MROUND(Table1[[#This Row],[Prob_H]]*100,2)/100</f>
        <v>0.32</v>
      </c>
      <c r="J1481">
        <f>1/Table1[[#This Row],[odds_ft_home_team_win]]-Table1[[#This Row],[Margin/3]]</f>
        <v>0.32260240372823162</v>
      </c>
      <c r="K1481">
        <f>1/Table1[[#This Row],[odds_ft_draw]]-Table1[[#This Row],[Margin/3]]</f>
        <v>0.28909562353270968</v>
      </c>
      <c r="L1481">
        <f>1/Table1[[#This Row],[odds_ft_away_team_win]]-Table1[[#This Row],[Margin/3]]</f>
        <v>0.38830197273905886</v>
      </c>
      <c r="M1481">
        <v>9</v>
      </c>
      <c r="N1481">
        <v>1.5</v>
      </c>
      <c r="O1481">
        <v>1.27</v>
      </c>
      <c r="P1481">
        <v>1.47</v>
      </c>
      <c r="Q1481">
        <v>1.43</v>
      </c>
      <c r="R1481" t="str" cm="1">
        <f t="array" ref="R14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81">
        <v>1</v>
      </c>
      <c r="T1481">
        <v>2</v>
      </c>
      <c r="U1481">
        <v>3</v>
      </c>
      <c r="V1481">
        <v>1</v>
      </c>
      <c r="W1481">
        <v>0</v>
      </c>
      <c r="X1481">
        <v>1</v>
      </c>
      <c r="Y1481">
        <v>80</v>
      </c>
      <c r="Z1481" t="s">
        <v>962</v>
      </c>
      <c r="AA1481">
        <v>3</v>
      </c>
      <c r="AB1481">
        <v>6</v>
      </c>
      <c r="AC1481">
        <v>4</v>
      </c>
      <c r="AD1481">
        <v>0</v>
      </c>
      <c r="AE1481">
        <v>2</v>
      </c>
      <c r="AF1481">
        <v>0</v>
      </c>
      <c r="AG1481">
        <v>2</v>
      </c>
      <c r="AH1481">
        <v>2</v>
      </c>
      <c r="AI1481">
        <v>0</v>
      </c>
      <c r="AJ1481">
        <v>2</v>
      </c>
      <c r="AK1481">
        <v>17</v>
      </c>
      <c r="AL1481">
        <v>11</v>
      </c>
      <c r="AM1481">
        <v>8</v>
      </c>
      <c r="AN1481">
        <v>7</v>
      </c>
      <c r="AO1481">
        <v>9</v>
      </c>
      <c r="AP1481">
        <v>4</v>
      </c>
      <c r="AQ1481">
        <v>13</v>
      </c>
      <c r="AR1481">
        <v>14</v>
      </c>
      <c r="AS1481">
        <v>48</v>
      </c>
      <c r="AT1481">
        <v>52</v>
      </c>
      <c r="AU1481">
        <v>0</v>
      </c>
      <c r="AV1481">
        <v>0</v>
      </c>
      <c r="AW1481">
        <v>2</v>
      </c>
      <c r="AX1481">
        <v>52</v>
      </c>
      <c r="AY1481">
        <v>59</v>
      </c>
      <c r="AZ1481">
        <v>33</v>
      </c>
      <c r="BA1481">
        <v>14</v>
      </c>
      <c r="BB1481">
        <v>7</v>
      </c>
      <c r="BC1481">
        <v>10</v>
      </c>
      <c r="BD1481">
        <v>52</v>
      </c>
      <c r="BE1481">
        <v>33</v>
      </c>
      <c r="BF1481">
        <v>77</v>
      </c>
      <c r="BG1481">
        <v>12.38</v>
      </c>
      <c r="BH1481">
        <v>4.41</v>
      </c>
      <c r="BI1481">
        <v>3.02</v>
      </c>
      <c r="BJ1481">
        <v>3.36</v>
      </c>
      <c r="BK1481">
        <v>2.52</v>
      </c>
      <c r="BL1481">
        <f>1/Table1[[#This Row],[odds_ft_home_team_win]]+1/Table1[[#This Row],[odds_ft_draw]]+1/Table1[[#This Row],[odds_ft_away_team_win]]-1</f>
        <v>2.5570272259013871E-2</v>
      </c>
      <c r="BM1481">
        <f>Table1[[#This Row],[Margin]]/3</f>
        <v>8.5234240863379575E-3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 t="s">
        <v>87</v>
      </c>
      <c r="BU1481">
        <f>VLOOKUP(Table1[[#This Row],[Reference]],metron,11,FALSE)</f>
        <v>1.210167055864918</v>
      </c>
      <c r="BV1481">
        <f>VLOOKUP(Table1[[#This Row],[Reference]],metron,12,FALSE)</f>
        <v>1.3211783725525419</v>
      </c>
    </row>
    <row r="1482" spans="1:74" hidden="1" x14ac:dyDescent="0.45">
      <c r="A1482" t="s">
        <v>5415</v>
      </c>
      <c r="B1482">
        <v>1393729200</v>
      </c>
      <c r="C1482" s="3" t="s">
        <v>963</v>
      </c>
      <c r="D1482" t="s">
        <v>65</v>
      </c>
      <c r="E1482" t="s">
        <v>66</v>
      </c>
      <c r="F1482" t="s">
        <v>67</v>
      </c>
      <c r="G1482" t="s">
        <v>81</v>
      </c>
      <c r="H1482" t="s">
        <v>66</v>
      </c>
      <c r="I1482">
        <f>MROUND(Table1[[#This Row],[Prob_H]]*100,2)/100</f>
        <v>0.36</v>
      </c>
      <c r="J1482">
        <f>1/Table1[[#This Row],[odds_ft_home_team_win]]-Table1[[#This Row],[Margin/3]]</f>
        <v>0.35369616830432182</v>
      </c>
      <c r="K1482">
        <f>1/Table1[[#This Row],[odds_ft_draw]]-Table1[[#This Row],[Margin/3]]</f>
        <v>0.28039466876507407</v>
      </c>
      <c r="L1482">
        <f>1/Table1[[#This Row],[odds_ft_away_team_win]]-Table1[[#This Row],[Margin/3]]</f>
        <v>0.36590916293060416</v>
      </c>
      <c r="M1482">
        <v>9</v>
      </c>
      <c r="N1482">
        <v>1.83</v>
      </c>
      <c r="O1482">
        <v>1.47</v>
      </c>
      <c r="P1482">
        <v>1.76</v>
      </c>
      <c r="Q1482">
        <v>1.57</v>
      </c>
      <c r="R1482" t="str" cm="1">
        <f t="array" ref="R14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82">
        <v>0</v>
      </c>
      <c r="T1482">
        <v>3</v>
      </c>
      <c r="U1482">
        <v>3</v>
      </c>
      <c r="V1482">
        <v>3</v>
      </c>
      <c r="W1482">
        <v>0</v>
      </c>
      <c r="X1482">
        <v>3</v>
      </c>
      <c r="Z1482" t="s">
        <v>964</v>
      </c>
      <c r="AA1482">
        <v>2</v>
      </c>
      <c r="AB1482">
        <v>4</v>
      </c>
      <c r="AC1482">
        <v>0</v>
      </c>
      <c r="AD1482">
        <v>0</v>
      </c>
      <c r="AE1482">
        <v>2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15</v>
      </c>
      <c r="AL1482">
        <v>10</v>
      </c>
      <c r="AM1482">
        <v>5</v>
      </c>
      <c r="AN1482">
        <v>4</v>
      </c>
      <c r="AO1482">
        <v>10</v>
      </c>
      <c r="AP1482">
        <v>6</v>
      </c>
      <c r="AQ1482">
        <v>4</v>
      </c>
      <c r="AR1482">
        <v>8</v>
      </c>
      <c r="AS1482">
        <v>49</v>
      </c>
      <c r="AT1482">
        <v>51</v>
      </c>
      <c r="AU1482">
        <v>0</v>
      </c>
      <c r="AV1482">
        <v>0</v>
      </c>
      <c r="AW1482">
        <v>2.4300000000000002</v>
      </c>
      <c r="AX1482">
        <v>56</v>
      </c>
      <c r="AY1482">
        <v>74</v>
      </c>
      <c r="AZ1482">
        <v>39</v>
      </c>
      <c r="BA1482">
        <v>23</v>
      </c>
      <c r="BB1482">
        <v>8</v>
      </c>
      <c r="BC1482">
        <v>35</v>
      </c>
      <c r="BD1482">
        <v>71</v>
      </c>
      <c r="BE1482">
        <v>30</v>
      </c>
      <c r="BF1482">
        <v>69</v>
      </c>
      <c r="BG1482">
        <v>11.17</v>
      </c>
      <c r="BH1482">
        <v>4.32</v>
      </c>
      <c r="BI1482">
        <v>2.76</v>
      </c>
      <c r="BJ1482">
        <v>3.46</v>
      </c>
      <c r="BK1482">
        <v>2.67</v>
      </c>
      <c r="BL1482">
        <f>1/Table1[[#This Row],[odds_ft_home_team_win]]+1/Table1[[#This Row],[odds_ft_draw]]+1/Table1[[#This Row],[odds_ft_away_team_win]]-1</f>
        <v>2.586801682616513E-2</v>
      </c>
      <c r="BM1482">
        <f>Table1[[#This Row],[Margin]]/3</f>
        <v>8.6226722753883767E-3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 t="s">
        <v>70</v>
      </c>
      <c r="BU1482">
        <f>VLOOKUP(Table1[[#This Row],[Reference]],metron,11,FALSE)</f>
        <v>1.269326094653606</v>
      </c>
      <c r="BV1482">
        <f>VLOOKUP(Table1[[#This Row],[Reference]],metron,12,FALSE)</f>
        <v>1.2417089578661631</v>
      </c>
    </row>
    <row r="1483" spans="1:74" hidden="1" x14ac:dyDescent="0.45">
      <c r="A1483" t="s">
        <v>5415</v>
      </c>
      <c r="B1483">
        <v>1393783200</v>
      </c>
      <c r="C1483" s="3" t="s">
        <v>965</v>
      </c>
      <c r="D1483" t="s">
        <v>65</v>
      </c>
      <c r="E1483" t="s">
        <v>66</v>
      </c>
      <c r="F1483" t="s">
        <v>73</v>
      </c>
      <c r="G1483" t="s">
        <v>80</v>
      </c>
      <c r="H1483" t="s">
        <v>66</v>
      </c>
      <c r="I1483">
        <f>MROUND(Table1[[#This Row],[Prob_H]]*100,2)/100</f>
        <v>0.38</v>
      </c>
      <c r="J1483">
        <f>1/Table1[[#This Row],[odds_ft_home_team_win]]-Table1[[#This Row],[Margin/3]]</f>
        <v>0.38061549345596035</v>
      </c>
      <c r="K1483">
        <f>1/Table1[[#This Row],[odds_ft_draw]]-Table1[[#This Row],[Margin/3]]</f>
        <v>0.29454073812050463</v>
      </c>
      <c r="L1483">
        <f>1/Table1[[#This Row],[odds_ft_away_team_win]]-Table1[[#This Row],[Margin/3]]</f>
        <v>0.32484376842353491</v>
      </c>
      <c r="M1483">
        <v>9</v>
      </c>
      <c r="N1483">
        <v>1.25</v>
      </c>
      <c r="O1483">
        <v>1</v>
      </c>
      <c r="P1483">
        <v>1.29</v>
      </c>
      <c r="Q1483">
        <v>1</v>
      </c>
      <c r="R1483" t="str" cm="1">
        <f t="array" ref="R14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52</v>
      </c>
      <c r="AA1483">
        <v>1</v>
      </c>
      <c r="AB1483">
        <v>6</v>
      </c>
      <c r="AC1483">
        <v>2</v>
      </c>
      <c r="AD1483">
        <v>1</v>
      </c>
      <c r="AE1483">
        <v>3</v>
      </c>
      <c r="AF1483">
        <v>0</v>
      </c>
      <c r="AG1483">
        <v>0</v>
      </c>
      <c r="AH1483">
        <v>3</v>
      </c>
      <c r="AI1483">
        <v>1</v>
      </c>
      <c r="AJ1483">
        <v>2</v>
      </c>
      <c r="AK1483">
        <v>9</v>
      </c>
      <c r="AL1483">
        <v>13</v>
      </c>
      <c r="AM1483">
        <v>4</v>
      </c>
      <c r="AN1483">
        <v>6</v>
      </c>
      <c r="AO1483">
        <v>5</v>
      </c>
      <c r="AP1483">
        <v>7</v>
      </c>
      <c r="AQ1483">
        <v>8</v>
      </c>
      <c r="AR1483">
        <v>17</v>
      </c>
      <c r="AS1483">
        <v>40</v>
      </c>
      <c r="AT1483">
        <v>60</v>
      </c>
      <c r="AU1483">
        <v>0</v>
      </c>
      <c r="AV1483">
        <v>0</v>
      </c>
      <c r="AW1483">
        <v>2.16</v>
      </c>
      <c r="AX1483">
        <v>45</v>
      </c>
      <c r="AY1483">
        <v>69</v>
      </c>
      <c r="AZ1483">
        <v>32</v>
      </c>
      <c r="BA1483">
        <v>20</v>
      </c>
      <c r="BB1483">
        <v>4</v>
      </c>
      <c r="BC1483">
        <v>16</v>
      </c>
      <c r="BD1483">
        <v>69</v>
      </c>
      <c r="BE1483">
        <v>32</v>
      </c>
      <c r="BF1483">
        <v>72</v>
      </c>
      <c r="BG1483">
        <v>9.57</v>
      </c>
      <c r="BH1483">
        <v>4.71</v>
      </c>
      <c r="BI1483">
        <v>2.57</v>
      </c>
      <c r="BJ1483">
        <v>3.3</v>
      </c>
      <c r="BK1483">
        <v>3</v>
      </c>
      <c r="BL1483">
        <f>1/Table1[[#This Row],[odds_ft_home_team_win]]+1/Table1[[#This Row],[odds_ft_draw]]+1/Table1[[#This Row],[odds_ft_away_team_win]]-1</f>
        <v>2.5468694729395169E-2</v>
      </c>
      <c r="BM1483">
        <f>Table1[[#This Row],[Margin]]/3</f>
        <v>8.4895649097983892E-3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 t="s">
        <v>126</v>
      </c>
      <c r="BU1483">
        <f>VLOOKUP(Table1[[#This Row],[Reference]],metron,11,FALSE)</f>
        <v>1.330562659846547</v>
      </c>
      <c r="BV1483">
        <f>VLOOKUP(Table1[[#This Row],[Reference]],metron,12,FALSE)</f>
        <v>1.1595268542199491</v>
      </c>
    </row>
    <row r="1484" spans="1:74" hidden="1" x14ac:dyDescent="0.45">
      <c r="A1484" t="s">
        <v>5415</v>
      </c>
      <c r="B1484">
        <v>1393783200</v>
      </c>
      <c r="C1484" s="3" t="s">
        <v>965</v>
      </c>
      <c r="D1484" t="s">
        <v>65</v>
      </c>
      <c r="E1484" t="s">
        <v>66</v>
      </c>
      <c r="F1484" t="s">
        <v>94</v>
      </c>
      <c r="G1484" t="s">
        <v>103</v>
      </c>
      <c r="H1484" t="s">
        <v>66</v>
      </c>
      <c r="I1484">
        <f>MROUND(Table1[[#This Row],[Prob_H]]*100,2)/100</f>
        <v>0.44</v>
      </c>
      <c r="J1484">
        <f>1/Table1[[#This Row],[odds_ft_home_team_win]]-Table1[[#This Row],[Margin/3]]</f>
        <v>0.44815475872519428</v>
      </c>
      <c r="K1484">
        <f>1/Table1[[#This Row],[odds_ft_draw]]-Table1[[#This Row],[Margin/3]]</f>
        <v>0.29004121684555134</v>
      </c>
      <c r="L1484">
        <f>1/Table1[[#This Row],[odds_ft_away_team_win]]-Table1[[#This Row],[Margin/3]]</f>
        <v>0.26180402442925443</v>
      </c>
      <c r="M1484">
        <v>9</v>
      </c>
      <c r="N1484">
        <v>0.67</v>
      </c>
      <c r="O1484">
        <v>1.33</v>
      </c>
      <c r="P1484">
        <v>1</v>
      </c>
      <c r="Q1484">
        <v>1.35</v>
      </c>
      <c r="R1484" t="str" cm="1">
        <f t="array" ref="R14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AA1484">
        <v>7</v>
      </c>
      <c r="AB1484">
        <v>4</v>
      </c>
      <c r="AC1484">
        <v>2</v>
      </c>
      <c r="AD1484">
        <v>0</v>
      </c>
      <c r="AE1484">
        <v>4</v>
      </c>
      <c r="AF1484">
        <v>0</v>
      </c>
      <c r="AG1484">
        <v>1</v>
      </c>
      <c r="AH1484">
        <v>1</v>
      </c>
      <c r="AI1484">
        <v>2</v>
      </c>
      <c r="AJ1484">
        <v>2</v>
      </c>
      <c r="AK1484">
        <v>13</v>
      </c>
      <c r="AL1484">
        <v>13</v>
      </c>
      <c r="AM1484">
        <v>7</v>
      </c>
      <c r="AN1484">
        <v>4</v>
      </c>
      <c r="AO1484">
        <v>6</v>
      </c>
      <c r="AP1484">
        <v>9</v>
      </c>
      <c r="AQ1484">
        <v>14</v>
      </c>
      <c r="AR1484">
        <v>15</v>
      </c>
      <c r="AS1484">
        <v>45</v>
      </c>
      <c r="AT1484">
        <v>55</v>
      </c>
      <c r="AU1484">
        <v>0</v>
      </c>
      <c r="AV1484">
        <v>0</v>
      </c>
      <c r="AW1484">
        <v>2.2999999999999998</v>
      </c>
      <c r="AX1484">
        <v>50</v>
      </c>
      <c r="AY1484">
        <v>67</v>
      </c>
      <c r="AZ1484">
        <v>38</v>
      </c>
      <c r="BA1484">
        <v>25</v>
      </c>
      <c r="BB1484">
        <v>8</v>
      </c>
      <c r="BC1484">
        <v>29</v>
      </c>
      <c r="BD1484">
        <v>59</v>
      </c>
      <c r="BE1484">
        <v>29</v>
      </c>
      <c r="BF1484">
        <v>83</v>
      </c>
      <c r="BG1484">
        <v>9.31</v>
      </c>
      <c r="BH1484">
        <v>4.25</v>
      </c>
      <c r="BI1484">
        <v>2.19</v>
      </c>
      <c r="BJ1484">
        <v>3.35</v>
      </c>
      <c r="BK1484">
        <v>3.7</v>
      </c>
      <c r="BL1484">
        <f>1/Table1[[#This Row],[odds_ft_home_team_win]]+1/Table1[[#This Row],[odds_ft_draw]]+1/Table1[[#This Row],[odds_ft_away_team_win]]-1</f>
        <v>2.5398737523047332E-2</v>
      </c>
      <c r="BM1484">
        <f>Table1[[#This Row],[Margin]]/3</f>
        <v>8.4662458410157768E-3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 t="s">
        <v>124</v>
      </c>
      <c r="BU1484">
        <f>VLOOKUP(Table1[[#This Row],[Reference]],metron,11,FALSE)</f>
        <v>1.4140979689366791</v>
      </c>
      <c r="BV1484">
        <f>VLOOKUP(Table1[[#This Row],[Reference]],metron,12,FALSE)</f>
        <v>1.0666666666666671</v>
      </c>
    </row>
    <row r="1485" spans="1:74" hidden="1" x14ac:dyDescent="0.45">
      <c r="A1485" t="s">
        <v>5415</v>
      </c>
      <c r="B1485">
        <v>1393801200</v>
      </c>
      <c r="C1485" s="3" t="s">
        <v>966</v>
      </c>
      <c r="D1485" t="s">
        <v>65</v>
      </c>
      <c r="E1485" t="s">
        <v>66</v>
      </c>
      <c r="F1485" t="s">
        <v>98</v>
      </c>
      <c r="G1485" t="s">
        <v>68</v>
      </c>
      <c r="H1485" t="s">
        <v>66</v>
      </c>
      <c r="I1485">
        <f>MROUND(Table1[[#This Row],[Prob_H]]*100,2)/100</f>
        <v>0.38</v>
      </c>
      <c r="J1485">
        <f>1/Table1[[#This Row],[odds_ft_home_team_win]]-Table1[[#This Row],[Margin/3]]</f>
        <v>0.37046692682254162</v>
      </c>
      <c r="K1485">
        <f>1/Table1[[#This Row],[odds_ft_draw]]-Table1[[#This Row],[Margin/3]]</f>
        <v>0.29655709681515063</v>
      </c>
      <c r="L1485">
        <f>1/Table1[[#This Row],[odds_ft_away_team_win]]-Table1[[#This Row],[Margin/3]]</f>
        <v>0.33297597636230786</v>
      </c>
      <c r="M1485">
        <v>9</v>
      </c>
      <c r="N1485">
        <v>1.25</v>
      </c>
      <c r="O1485">
        <v>1.1499999999999999</v>
      </c>
      <c r="P1485">
        <v>1.18</v>
      </c>
      <c r="Q1485">
        <v>1.22</v>
      </c>
      <c r="R1485" t="str" cm="1">
        <f t="array" ref="R14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AA1485">
        <v>1</v>
      </c>
      <c r="AB1485">
        <v>9</v>
      </c>
      <c r="AC1485">
        <v>2</v>
      </c>
      <c r="AD1485">
        <v>0</v>
      </c>
      <c r="AE1485">
        <v>3</v>
      </c>
      <c r="AF1485">
        <v>0</v>
      </c>
      <c r="AG1485">
        <v>0</v>
      </c>
      <c r="AH1485">
        <v>2</v>
      </c>
      <c r="AI1485">
        <v>0</v>
      </c>
      <c r="AJ1485">
        <v>3</v>
      </c>
      <c r="AK1485">
        <v>8</v>
      </c>
      <c r="AL1485">
        <v>11</v>
      </c>
      <c r="AM1485">
        <v>3</v>
      </c>
      <c r="AN1485">
        <v>4</v>
      </c>
      <c r="AO1485">
        <v>5</v>
      </c>
      <c r="AP1485">
        <v>7</v>
      </c>
      <c r="AQ1485">
        <v>14</v>
      </c>
      <c r="AR1485">
        <v>9</v>
      </c>
      <c r="AS1485">
        <v>42</v>
      </c>
      <c r="AT1485">
        <v>58</v>
      </c>
      <c r="AU1485">
        <v>0</v>
      </c>
      <c r="AV1485">
        <v>0</v>
      </c>
      <c r="AW1485">
        <v>2.0499999999999998</v>
      </c>
      <c r="AX1485">
        <v>37</v>
      </c>
      <c r="AY1485">
        <v>65</v>
      </c>
      <c r="AZ1485">
        <v>32</v>
      </c>
      <c r="BA1485">
        <v>17</v>
      </c>
      <c r="BB1485">
        <v>4</v>
      </c>
      <c r="BC1485">
        <v>20</v>
      </c>
      <c r="BD1485">
        <v>56</v>
      </c>
      <c r="BE1485">
        <v>33</v>
      </c>
      <c r="BF1485">
        <v>76</v>
      </c>
      <c r="BG1485">
        <v>9.92</v>
      </c>
      <c r="BH1485">
        <v>4.75</v>
      </c>
      <c r="BI1485">
        <v>2.64</v>
      </c>
      <c r="BJ1485">
        <v>3.28</v>
      </c>
      <c r="BK1485">
        <v>2.93</v>
      </c>
      <c r="BL1485">
        <f>1/Table1[[#This Row],[odds_ft_home_team_win]]+1/Table1[[#This Row],[odds_ft_draw]]+1/Table1[[#This Row],[odds_ft_away_team_win]]-1</f>
        <v>2.4962855896011549E-2</v>
      </c>
      <c r="BM1485">
        <f>Table1[[#This Row],[Margin]]/3</f>
        <v>8.3209519653371835E-3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 t="s">
        <v>128</v>
      </c>
      <c r="BU1485">
        <f>VLOOKUP(Table1[[#This Row],[Reference]],metron,11,FALSE)</f>
        <v>1.330562659846547</v>
      </c>
      <c r="BV1485">
        <f>VLOOKUP(Table1[[#This Row],[Reference]],metron,12,FALSE)</f>
        <v>1.1595268542199491</v>
      </c>
    </row>
    <row r="1486" spans="1:74" hidden="1" x14ac:dyDescent="0.45">
      <c r="A1486" t="s">
        <v>5414</v>
      </c>
      <c r="B1486">
        <v>1411180200</v>
      </c>
      <c r="C1486" s="3" t="s">
        <v>1217</v>
      </c>
      <c r="D1486" t="s">
        <v>65</v>
      </c>
      <c r="E1486" t="s">
        <v>66</v>
      </c>
      <c r="F1486" t="s">
        <v>72</v>
      </c>
      <c r="G1486" t="s">
        <v>88</v>
      </c>
      <c r="H1486" t="s">
        <v>66</v>
      </c>
      <c r="I1486">
        <f>MROUND(Table1[[#This Row],[Prob_H]]*100,2)/100</f>
        <v>0.42</v>
      </c>
      <c r="J1486">
        <f>1/Table1[[#This Row],[odds_ft_home_team_win]]-Table1[[#This Row],[Margin/3]]</f>
        <v>0.41033284082121652</v>
      </c>
      <c r="K1486">
        <f>1/Table1[[#This Row],[odds_ft_draw]]-Table1[[#This Row],[Margin/3]]</f>
        <v>0.28602276176000624</v>
      </c>
      <c r="L1486">
        <f>1/Table1[[#This Row],[odds_ft_away_team_win]]-Table1[[#This Row],[Margin/3]]</f>
        <v>0.30364439741877719</v>
      </c>
      <c r="M1486">
        <v>9</v>
      </c>
      <c r="N1486">
        <v>1.25</v>
      </c>
      <c r="O1486">
        <v>2</v>
      </c>
      <c r="P1486">
        <v>1.82</v>
      </c>
      <c r="Q1486">
        <v>1.35</v>
      </c>
      <c r="R1486" t="str" cm="1">
        <f t="array" ref="R14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6">
        <v>4</v>
      </c>
      <c r="T1486">
        <v>1</v>
      </c>
      <c r="U1486">
        <v>5</v>
      </c>
      <c r="V1486">
        <v>2</v>
      </c>
      <c r="W1486">
        <v>1</v>
      </c>
      <c r="X1486">
        <v>1</v>
      </c>
      <c r="Y1486" t="s">
        <v>1220</v>
      </c>
      <c r="Z1486">
        <v>36</v>
      </c>
      <c r="AA1486">
        <v>3</v>
      </c>
      <c r="AB1486">
        <v>5</v>
      </c>
      <c r="AC1486">
        <v>3</v>
      </c>
      <c r="AD1486">
        <v>0</v>
      </c>
      <c r="AE1486">
        <v>1</v>
      </c>
      <c r="AF1486">
        <v>0</v>
      </c>
      <c r="AG1486">
        <v>1</v>
      </c>
      <c r="AH1486">
        <v>2</v>
      </c>
      <c r="AI1486">
        <v>0</v>
      </c>
      <c r="AJ1486">
        <v>1</v>
      </c>
      <c r="AK1486">
        <v>8</v>
      </c>
      <c r="AL1486">
        <v>12</v>
      </c>
      <c r="AM1486">
        <v>5</v>
      </c>
      <c r="AN1486">
        <v>7</v>
      </c>
      <c r="AO1486">
        <v>3</v>
      </c>
      <c r="AP1486">
        <v>5</v>
      </c>
      <c r="AQ1486">
        <v>12</v>
      </c>
      <c r="AR1486">
        <v>10</v>
      </c>
      <c r="AS1486">
        <v>49</v>
      </c>
      <c r="AT1486">
        <v>51</v>
      </c>
      <c r="AU1486">
        <v>0</v>
      </c>
      <c r="AV1486">
        <v>0</v>
      </c>
      <c r="AW1486">
        <v>1.5</v>
      </c>
      <c r="AX1486">
        <v>50</v>
      </c>
      <c r="AY1486">
        <v>50</v>
      </c>
      <c r="AZ1486">
        <v>13</v>
      </c>
      <c r="BA1486">
        <v>0</v>
      </c>
      <c r="BB1486">
        <v>0</v>
      </c>
      <c r="BC1486">
        <v>13</v>
      </c>
      <c r="BD1486">
        <v>75</v>
      </c>
      <c r="BE1486">
        <v>13</v>
      </c>
      <c r="BF1486">
        <v>50</v>
      </c>
      <c r="BG1486">
        <v>9.08</v>
      </c>
      <c r="BH1486">
        <v>5</v>
      </c>
      <c r="BI1486">
        <v>2.38</v>
      </c>
      <c r="BJ1486">
        <v>3.38</v>
      </c>
      <c r="BK1486">
        <v>3.19</v>
      </c>
      <c r="BL1486">
        <f>1/Table1[[#This Row],[odds_ft_home_team_win]]+1/Table1[[#This Row],[odds_ft_draw]]+1/Table1[[#This Row],[odds_ft_away_team_win]]-1</f>
        <v>2.950567921702274E-2</v>
      </c>
      <c r="BM1486">
        <f>Table1[[#This Row],[Margin]]/3</f>
        <v>9.8352264056742467E-3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 t="s">
        <v>75</v>
      </c>
      <c r="BU1486">
        <f>VLOOKUP(Table1[[#This Row],[Reference]],metron,11,FALSE)</f>
        <v>1.396960958296362</v>
      </c>
      <c r="BV1486">
        <f>VLOOKUP(Table1[[#This Row],[Reference]],metron,12,FALSE)</f>
        <v>1.091503992901508</v>
      </c>
    </row>
    <row r="1487" spans="1:74" hidden="1" x14ac:dyDescent="0.45">
      <c r="A1487" t="s">
        <v>5414</v>
      </c>
      <c r="B1487">
        <v>1411250400</v>
      </c>
      <c r="C1487" s="3" t="s">
        <v>1221</v>
      </c>
      <c r="D1487" t="s">
        <v>65</v>
      </c>
      <c r="E1487" t="s">
        <v>66</v>
      </c>
      <c r="F1487" t="s">
        <v>73</v>
      </c>
      <c r="G1487" t="s">
        <v>67</v>
      </c>
      <c r="H1487" t="s">
        <v>66</v>
      </c>
      <c r="I1487">
        <f>MROUND(Table1[[#This Row],[Prob_H]]*100,2)/100</f>
        <v>0.4</v>
      </c>
      <c r="J1487">
        <f>1/Table1[[#This Row],[odds_ft_home_team_win]]-Table1[[#This Row],[Margin/3]]</f>
        <v>0.39317129820110541</v>
      </c>
      <c r="K1487">
        <f>1/Table1[[#This Row],[odds_ft_draw]]-Table1[[#This Row],[Margin/3]]</f>
        <v>0.29115031102660094</v>
      </c>
      <c r="L1487">
        <f>1/Table1[[#This Row],[odds_ft_away_team_win]]-Table1[[#This Row],[Margin/3]]</f>
        <v>0.31567839077229382</v>
      </c>
      <c r="M1487">
        <v>9</v>
      </c>
      <c r="N1487">
        <v>1.25</v>
      </c>
      <c r="O1487">
        <v>1</v>
      </c>
      <c r="P1487">
        <v>1.29</v>
      </c>
      <c r="Q1487">
        <v>1.1100000000000001</v>
      </c>
      <c r="R1487" t="str" cm="1">
        <f t="array" ref="R14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87">
        <v>1</v>
      </c>
      <c r="T1487">
        <v>1</v>
      </c>
      <c r="U1487">
        <v>2</v>
      </c>
      <c r="V1487">
        <v>1</v>
      </c>
      <c r="W1487">
        <v>0</v>
      </c>
      <c r="X1487">
        <v>1</v>
      </c>
      <c r="Y1487">
        <v>69</v>
      </c>
      <c r="Z1487">
        <v>35</v>
      </c>
      <c r="AA1487">
        <v>7</v>
      </c>
      <c r="AB1487">
        <v>3</v>
      </c>
      <c r="AC1487">
        <v>2</v>
      </c>
      <c r="AD1487">
        <v>0</v>
      </c>
      <c r="AE1487">
        <v>5</v>
      </c>
      <c r="AF1487">
        <v>0</v>
      </c>
      <c r="AG1487">
        <v>1</v>
      </c>
      <c r="AH1487">
        <v>1</v>
      </c>
      <c r="AI1487">
        <v>1</v>
      </c>
      <c r="AJ1487">
        <v>4</v>
      </c>
      <c r="AK1487">
        <v>10</v>
      </c>
      <c r="AL1487">
        <v>12</v>
      </c>
      <c r="AM1487">
        <v>3</v>
      </c>
      <c r="AN1487">
        <v>5</v>
      </c>
      <c r="AO1487">
        <v>7</v>
      </c>
      <c r="AP1487">
        <v>7</v>
      </c>
      <c r="AQ1487">
        <v>15</v>
      </c>
      <c r="AR1487">
        <v>14</v>
      </c>
      <c r="AS1487">
        <v>60</v>
      </c>
      <c r="AT1487">
        <v>40</v>
      </c>
      <c r="AU1487">
        <v>0</v>
      </c>
      <c r="AV1487">
        <v>0</v>
      </c>
      <c r="AW1487">
        <v>3</v>
      </c>
      <c r="AX1487">
        <v>63</v>
      </c>
      <c r="AY1487">
        <v>88</v>
      </c>
      <c r="AZ1487">
        <v>50</v>
      </c>
      <c r="BA1487">
        <v>38</v>
      </c>
      <c r="BB1487">
        <v>25</v>
      </c>
      <c r="BC1487">
        <v>25</v>
      </c>
      <c r="BD1487">
        <v>63</v>
      </c>
      <c r="BE1487">
        <v>75</v>
      </c>
      <c r="BF1487">
        <v>88</v>
      </c>
      <c r="BG1487">
        <v>9.33</v>
      </c>
      <c r="BH1487">
        <v>5</v>
      </c>
      <c r="BI1487">
        <v>2.48</v>
      </c>
      <c r="BJ1487">
        <v>3.32</v>
      </c>
      <c r="BK1487">
        <v>3.07</v>
      </c>
      <c r="BL1487">
        <f>1/Table1[[#This Row],[odds_ft_home_team_win]]+1/Table1[[#This Row],[odds_ft_draw]]+1/Table1[[#This Row],[odds_ft_away_team_win]]-1</f>
        <v>3.0163524751522619E-2</v>
      </c>
      <c r="BM1487">
        <f>Table1[[#This Row],[Margin]]/3</f>
        <v>1.005450825050754E-2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 t="s">
        <v>126</v>
      </c>
      <c r="BU1487">
        <f>VLOOKUP(Table1[[#This Row],[Reference]],metron,11,FALSE)</f>
        <v>1.344038264434575</v>
      </c>
      <c r="BV1487">
        <f>VLOOKUP(Table1[[#This Row],[Reference]],metron,12,FALSE)</f>
        <v>1.1515772691037469</v>
      </c>
    </row>
    <row r="1488" spans="1:74" hidden="1" x14ac:dyDescent="0.45">
      <c r="A1488" t="s">
        <v>5414</v>
      </c>
      <c r="B1488">
        <v>1411250400</v>
      </c>
      <c r="C1488" s="3" t="s">
        <v>1221</v>
      </c>
      <c r="D1488" t="s">
        <v>65</v>
      </c>
      <c r="E1488" t="s">
        <v>66</v>
      </c>
      <c r="F1488" t="s">
        <v>86</v>
      </c>
      <c r="G1488" t="s">
        <v>103</v>
      </c>
      <c r="H1488" t="s">
        <v>66</v>
      </c>
      <c r="I1488">
        <f>MROUND(Table1[[#This Row],[Prob_H]]*100,2)/100</f>
        <v>0.57999999999999996</v>
      </c>
      <c r="J1488">
        <f>1/Table1[[#This Row],[odds_ft_home_team_win]]-Table1[[#This Row],[Margin/3]]</f>
        <v>0.57085808248598946</v>
      </c>
      <c r="K1488">
        <f>1/Table1[[#This Row],[odds_ft_draw]]-Table1[[#This Row],[Margin/3]]</f>
        <v>0.24920299338903987</v>
      </c>
      <c r="L1488">
        <f>1/Table1[[#This Row],[odds_ft_away_team_win]]-Table1[[#This Row],[Margin/3]]</f>
        <v>0.17993892412497062</v>
      </c>
      <c r="M1488">
        <v>9</v>
      </c>
      <c r="N1488">
        <v>2</v>
      </c>
      <c r="O1488">
        <v>1.5</v>
      </c>
      <c r="P1488">
        <v>2</v>
      </c>
      <c r="Q1488">
        <v>1.1499999999999999</v>
      </c>
      <c r="R1488" t="str" cm="1">
        <f t="array" ref="R14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8">
        <v>2</v>
      </c>
      <c r="T1488">
        <v>1</v>
      </c>
      <c r="U1488">
        <v>3</v>
      </c>
      <c r="V1488">
        <v>1</v>
      </c>
      <c r="W1488">
        <v>1</v>
      </c>
      <c r="X1488">
        <v>0</v>
      </c>
      <c r="Y1488" t="s">
        <v>1222</v>
      </c>
      <c r="Z1488">
        <v>78</v>
      </c>
      <c r="AA1488">
        <v>8</v>
      </c>
      <c r="AB1488">
        <v>5</v>
      </c>
      <c r="AC1488">
        <v>2</v>
      </c>
      <c r="AD1488">
        <v>0</v>
      </c>
      <c r="AE1488">
        <v>4</v>
      </c>
      <c r="AF1488">
        <v>0</v>
      </c>
      <c r="AG1488">
        <v>0</v>
      </c>
      <c r="AH1488">
        <v>2</v>
      </c>
      <c r="AI1488">
        <v>2</v>
      </c>
      <c r="AJ1488">
        <v>2</v>
      </c>
      <c r="AK1488">
        <v>13</v>
      </c>
      <c r="AL1488">
        <v>11</v>
      </c>
      <c r="AM1488">
        <v>3</v>
      </c>
      <c r="AN1488">
        <v>5</v>
      </c>
      <c r="AO1488">
        <v>10</v>
      </c>
      <c r="AP1488">
        <v>6</v>
      </c>
      <c r="AQ1488">
        <v>16</v>
      </c>
      <c r="AR1488">
        <v>13</v>
      </c>
      <c r="AS1488">
        <v>43</v>
      </c>
      <c r="AT1488">
        <v>57</v>
      </c>
      <c r="AU1488">
        <v>0</v>
      </c>
      <c r="AV1488">
        <v>0</v>
      </c>
      <c r="AW1488">
        <v>2.63</v>
      </c>
      <c r="AX1488">
        <v>46</v>
      </c>
      <c r="AY1488">
        <v>71</v>
      </c>
      <c r="AZ1488">
        <v>59</v>
      </c>
      <c r="BA1488">
        <v>17</v>
      </c>
      <c r="BB1488">
        <v>17</v>
      </c>
      <c r="BC1488">
        <v>13</v>
      </c>
      <c r="BD1488">
        <v>71</v>
      </c>
      <c r="BE1488">
        <v>59</v>
      </c>
      <c r="BF1488">
        <v>88</v>
      </c>
      <c r="BG1488">
        <v>12</v>
      </c>
      <c r="BH1488">
        <v>4.83</v>
      </c>
      <c r="BI1488">
        <v>1.72</v>
      </c>
      <c r="BJ1488">
        <v>3.85</v>
      </c>
      <c r="BK1488">
        <v>5.25</v>
      </c>
      <c r="BL1488">
        <f>1/Table1[[#This Row],[odds_ft_home_team_win]]+1/Table1[[#This Row],[odds_ft_draw]]+1/Table1[[#This Row],[odds_ft_away_team_win]]-1</f>
        <v>3.1611799053659517E-2</v>
      </c>
      <c r="BM1488">
        <f>Table1[[#This Row],[Margin]]/3</f>
        <v>1.053726635121984E-2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 t="s">
        <v>113</v>
      </c>
      <c r="BU1488">
        <f>VLOOKUP(Table1[[#This Row],[Reference]],metron,11,FALSE)</f>
        <v>1.7619715019855171</v>
      </c>
      <c r="BV1488">
        <f>VLOOKUP(Table1[[#This Row],[Reference]],metron,12,FALSE)</f>
        <v>0.87432842793739785</v>
      </c>
    </row>
    <row r="1489" spans="1:74" hidden="1" x14ac:dyDescent="0.45">
      <c r="A1489" t="s">
        <v>5414</v>
      </c>
      <c r="B1489">
        <v>1411257600</v>
      </c>
      <c r="C1489" s="3" t="s">
        <v>1223</v>
      </c>
      <c r="D1489" t="s">
        <v>65</v>
      </c>
      <c r="E1489" t="s">
        <v>66</v>
      </c>
      <c r="F1489" t="s">
        <v>68</v>
      </c>
      <c r="G1489" t="s">
        <v>1115</v>
      </c>
      <c r="H1489" t="s">
        <v>66</v>
      </c>
      <c r="I1489">
        <f>MROUND(Table1[[#This Row],[Prob_H]]*100,2)/100</f>
        <v>0.66</v>
      </c>
      <c r="J1489">
        <f>1/Table1[[#This Row],[odds_ft_home_team_win]]-Table1[[#This Row],[Margin/3]]</f>
        <v>0.65624627969079219</v>
      </c>
      <c r="K1489">
        <f>1/Table1[[#This Row],[odds_ft_draw]]-Table1[[#This Row],[Margin/3]]</f>
        <v>0.22710930423552697</v>
      </c>
      <c r="L1489">
        <f>1/Table1[[#This Row],[odds_ft_away_team_win]]-Table1[[#This Row],[Margin/3]]</f>
        <v>0.1166444160736808</v>
      </c>
      <c r="M1489">
        <v>9</v>
      </c>
      <c r="N1489">
        <v>1</v>
      </c>
      <c r="O1489">
        <v>0.25</v>
      </c>
      <c r="P1489">
        <v>2</v>
      </c>
      <c r="Q1489">
        <v>0.94</v>
      </c>
      <c r="R1489" t="str" cm="1">
        <f t="array" ref="R14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89">
        <v>1</v>
      </c>
      <c r="T1489">
        <v>0</v>
      </c>
      <c r="U1489">
        <v>1</v>
      </c>
      <c r="V1489">
        <v>1</v>
      </c>
      <c r="W1489">
        <v>1</v>
      </c>
      <c r="X1489">
        <v>0</v>
      </c>
      <c r="Y1489">
        <v>13</v>
      </c>
      <c r="AA1489">
        <v>4</v>
      </c>
      <c r="AB1489">
        <v>2</v>
      </c>
      <c r="AC1489">
        <v>2</v>
      </c>
      <c r="AD1489">
        <v>1</v>
      </c>
      <c r="AE1489">
        <v>2</v>
      </c>
      <c r="AF1489">
        <v>0</v>
      </c>
      <c r="AG1489">
        <v>2</v>
      </c>
      <c r="AH1489">
        <v>1</v>
      </c>
      <c r="AI1489">
        <v>2</v>
      </c>
      <c r="AJ1489">
        <v>0</v>
      </c>
      <c r="AK1489">
        <v>9</v>
      </c>
      <c r="AL1489">
        <v>9</v>
      </c>
      <c r="AM1489">
        <v>6</v>
      </c>
      <c r="AN1489">
        <v>6</v>
      </c>
      <c r="AO1489">
        <v>3</v>
      </c>
      <c r="AP1489">
        <v>3</v>
      </c>
      <c r="AQ1489">
        <v>10</v>
      </c>
      <c r="AR1489">
        <v>12</v>
      </c>
      <c r="AS1489">
        <v>45</v>
      </c>
      <c r="AT1489">
        <v>55</v>
      </c>
      <c r="AU1489">
        <v>0</v>
      </c>
      <c r="AV1489">
        <v>0</v>
      </c>
      <c r="AW1489">
        <v>2.92</v>
      </c>
      <c r="AX1489">
        <v>42</v>
      </c>
      <c r="AY1489">
        <v>88</v>
      </c>
      <c r="AZ1489">
        <v>42</v>
      </c>
      <c r="BA1489">
        <v>29</v>
      </c>
      <c r="BB1489">
        <v>17</v>
      </c>
      <c r="BC1489">
        <v>29</v>
      </c>
      <c r="BD1489">
        <v>71</v>
      </c>
      <c r="BE1489">
        <v>59</v>
      </c>
      <c r="BF1489">
        <v>100</v>
      </c>
      <c r="BG1489">
        <v>10.33</v>
      </c>
      <c r="BH1489">
        <v>4.67</v>
      </c>
      <c r="BI1489">
        <v>1.5</v>
      </c>
      <c r="BJ1489">
        <v>4.21</v>
      </c>
      <c r="BK1489">
        <v>7.87</v>
      </c>
      <c r="BL1489">
        <f>1/Table1[[#This Row],[odds_ft_home_team_win]]+1/Table1[[#This Row],[odds_ft_draw]]+1/Table1[[#This Row],[odds_ft_away_team_win]]-1</f>
        <v>3.1261160927623433E-2</v>
      </c>
      <c r="BM1489">
        <f>Table1[[#This Row],[Margin]]/3</f>
        <v>1.0420386975874477E-2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 t="s">
        <v>116</v>
      </c>
      <c r="BU1489">
        <f>VLOOKUP(Table1[[#This Row],[Reference]],metron,11,FALSE)</f>
        <v>2.089675030851502</v>
      </c>
      <c r="BV1489">
        <f>VLOOKUP(Table1[[#This Row],[Reference]],metron,12,FALSE)</f>
        <v>0.8354586589880707</v>
      </c>
    </row>
    <row r="1490" spans="1:74" hidden="1" x14ac:dyDescent="0.45">
      <c r="A1490" t="s">
        <v>5414</v>
      </c>
      <c r="B1490">
        <v>1411261560</v>
      </c>
      <c r="C1490" s="3" t="s">
        <v>1224</v>
      </c>
      <c r="D1490" t="s">
        <v>65</v>
      </c>
      <c r="E1490" t="s">
        <v>66</v>
      </c>
      <c r="F1490" t="s">
        <v>81</v>
      </c>
      <c r="G1490" t="s">
        <v>611</v>
      </c>
      <c r="H1490" t="s">
        <v>66</v>
      </c>
      <c r="I1490">
        <f>MROUND(Table1[[#This Row],[Prob_H]]*100,2)/100</f>
        <v>0.57999999999999996</v>
      </c>
      <c r="J1490">
        <f>1/Table1[[#This Row],[odds_ft_home_team_win]]-Table1[[#This Row],[Margin/3]]</f>
        <v>0.57148062053655058</v>
      </c>
      <c r="K1490">
        <f>1/Table1[[#This Row],[odds_ft_draw]]-Table1[[#This Row],[Margin/3]]</f>
        <v>0.24649552810959766</v>
      </c>
      <c r="L1490">
        <f>1/Table1[[#This Row],[odds_ft_away_team_win]]-Table1[[#This Row],[Margin/3]]</f>
        <v>0.18202385135385177</v>
      </c>
      <c r="M1490">
        <v>9</v>
      </c>
      <c r="N1490">
        <v>1.5</v>
      </c>
      <c r="O1490">
        <v>0.75</v>
      </c>
      <c r="P1490">
        <v>1.65</v>
      </c>
      <c r="Q1490">
        <v>1.06</v>
      </c>
      <c r="R1490" t="str" cm="1">
        <f t="array" ref="R14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0">
        <v>3</v>
      </c>
      <c r="T1490">
        <v>1</v>
      </c>
      <c r="U1490">
        <v>4</v>
      </c>
      <c r="V1490">
        <v>3</v>
      </c>
      <c r="W1490">
        <v>2</v>
      </c>
      <c r="X1490">
        <v>1</v>
      </c>
      <c r="Y1490" t="s">
        <v>1225</v>
      </c>
      <c r="Z1490">
        <v>45</v>
      </c>
      <c r="AA1490">
        <v>5</v>
      </c>
      <c r="AB1490">
        <v>7</v>
      </c>
      <c r="AC1490">
        <v>3</v>
      </c>
      <c r="AD1490">
        <v>0</v>
      </c>
      <c r="AE1490">
        <v>3</v>
      </c>
      <c r="AF1490">
        <v>0</v>
      </c>
      <c r="AG1490">
        <v>0</v>
      </c>
      <c r="AH1490">
        <v>3</v>
      </c>
      <c r="AI1490">
        <v>1</v>
      </c>
      <c r="AJ1490">
        <v>2</v>
      </c>
      <c r="AK1490">
        <v>18</v>
      </c>
      <c r="AL1490">
        <v>15</v>
      </c>
      <c r="AM1490">
        <v>6</v>
      </c>
      <c r="AN1490">
        <v>9</v>
      </c>
      <c r="AO1490">
        <v>12</v>
      </c>
      <c r="AP1490">
        <v>6</v>
      </c>
      <c r="AQ1490">
        <v>21</v>
      </c>
      <c r="AR1490">
        <v>8</v>
      </c>
      <c r="AS1490">
        <v>51</v>
      </c>
      <c r="AT1490">
        <v>49</v>
      </c>
      <c r="AU1490">
        <v>0</v>
      </c>
      <c r="AV1490">
        <v>0</v>
      </c>
      <c r="AW1490">
        <v>2</v>
      </c>
      <c r="AX1490">
        <v>50</v>
      </c>
      <c r="AY1490">
        <v>63</v>
      </c>
      <c r="AZ1490">
        <v>63</v>
      </c>
      <c r="BA1490">
        <v>13</v>
      </c>
      <c r="BB1490">
        <v>0</v>
      </c>
      <c r="BC1490">
        <v>38</v>
      </c>
      <c r="BD1490">
        <v>50</v>
      </c>
      <c r="BE1490">
        <v>25</v>
      </c>
      <c r="BF1490">
        <v>63</v>
      </c>
      <c r="BG1490">
        <v>10</v>
      </c>
      <c r="BH1490">
        <v>5.25</v>
      </c>
      <c r="BI1490">
        <v>1.72</v>
      </c>
      <c r="BJ1490">
        <v>3.9</v>
      </c>
      <c r="BK1490">
        <v>5.21</v>
      </c>
      <c r="BL1490">
        <f>1/Table1[[#This Row],[odds_ft_home_team_win]]+1/Table1[[#This Row],[odds_ft_draw]]+1/Table1[[#This Row],[odds_ft_away_team_win]]-1</f>
        <v>2.9744184901976389E-2</v>
      </c>
      <c r="BM1490">
        <f>Table1[[#This Row],[Margin]]/3</f>
        <v>9.9147283006587959E-3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 t="s">
        <v>109</v>
      </c>
      <c r="BU1490">
        <f>VLOOKUP(Table1[[#This Row],[Reference]],metron,11,FALSE)</f>
        <v>1.7619715019855171</v>
      </c>
      <c r="BV1490">
        <f>VLOOKUP(Table1[[#This Row],[Reference]],metron,12,FALSE)</f>
        <v>0.87432842793739785</v>
      </c>
    </row>
    <row r="1491" spans="1:74" hidden="1" x14ac:dyDescent="0.45">
      <c r="A1491" t="s">
        <v>5414</v>
      </c>
      <c r="B1491">
        <v>1411264800</v>
      </c>
      <c r="C1491" s="3" t="s">
        <v>1226</v>
      </c>
      <c r="D1491" t="s">
        <v>65</v>
      </c>
      <c r="E1491" t="s">
        <v>66</v>
      </c>
      <c r="F1491" t="s">
        <v>93</v>
      </c>
      <c r="G1491" t="s">
        <v>77</v>
      </c>
      <c r="H1491" t="s">
        <v>66</v>
      </c>
      <c r="I1491">
        <f>MROUND(Table1[[#This Row],[Prob_H]]*100,2)/100</f>
        <v>0.4</v>
      </c>
      <c r="J1491">
        <f>1/Table1[[#This Row],[odds_ft_home_team_win]]-Table1[[#This Row],[Margin/3]]</f>
        <v>0.39496239481463968</v>
      </c>
      <c r="K1491">
        <f>1/Table1[[#This Row],[odds_ft_draw]]-Table1[[#This Row],[Margin/3]]</f>
        <v>0.29130891449660645</v>
      </c>
      <c r="L1491">
        <f>1/Table1[[#This Row],[odds_ft_away_team_win]]-Table1[[#This Row],[Margin/3]]</f>
        <v>0.3137286906887537</v>
      </c>
      <c r="M1491">
        <v>9</v>
      </c>
      <c r="N1491">
        <v>2</v>
      </c>
      <c r="O1491">
        <v>0.67</v>
      </c>
      <c r="P1491">
        <v>1.53</v>
      </c>
      <c r="Q1491">
        <v>1</v>
      </c>
      <c r="R1491" t="str" cm="1">
        <f t="array" ref="R14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1">
        <v>2</v>
      </c>
      <c r="T1491">
        <v>1</v>
      </c>
      <c r="U1491">
        <v>3</v>
      </c>
      <c r="V1491">
        <v>1</v>
      </c>
      <c r="W1491">
        <v>1</v>
      </c>
      <c r="X1491">
        <v>0</v>
      </c>
      <c r="Y1491" t="s">
        <v>1227</v>
      </c>
      <c r="Z1491">
        <v>55</v>
      </c>
      <c r="AA1491">
        <v>6</v>
      </c>
      <c r="AB1491">
        <v>4</v>
      </c>
      <c r="AC1491">
        <v>5</v>
      </c>
      <c r="AD1491">
        <v>1</v>
      </c>
      <c r="AE1491">
        <v>2</v>
      </c>
      <c r="AF1491">
        <v>0</v>
      </c>
      <c r="AG1491">
        <v>2</v>
      </c>
      <c r="AH1491">
        <v>4</v>
      </c>
      <c r="AI1491">
        <v>1</v>
      </c>
      <c r="AJ1491">
        <v>1</v>
      </c>
      <c r="AK1491">
        <v>9</v>
      </c>
      <c r="AL1491">
        <v>9</v>
      </c>
      <c r="AM1491">
        <v>4</v>
      </c>
      <c r="AN1491">
        <v>3</v>
      </c>
      <c r="AO1491">
        <v>5</v>
      </c>
      <c r="AP1491">
        <v>6</v>
      </c>
      <c r="AQ1491">
        <v>14</v>
      </c>
      <c r="AR1491">
        <v>22</v>
      </c>
      <c r="AS1491">
        <v>56</v>
      </c>
      <c r="AT1491">
        <v>44</v>
      </c>
      <c r="AU1491">
        <v>0</v>
      </c>
      <c r="AV1491">
        <v>0</v>
      </c>
      <c r="AW1491">
        <v>2.13</v>
      </c>
      <c r="AX1491">
        <v>59</v>
      </c>
      <c r="AY1491">
        <v>59</v>
      </c>
      <c r="AZ1491">
        <v>29</v>
      </c>
      <c r="BA1491">
        <v>29</v>
      </c>
      <c r="BB1491">
        <v>13</v>
      </c>
      <c r="BC1491">
        <v>13</v>
      </c>
      <c r="BD1491">
        <v>59</v>
      </c>
      <c r="BE1491">
        <v>29</v>
      </c>
      <c r="BF1491">
        <v>71</v>
      </c>
      <c r="BG1491">
        <v>13.17</v>
      </c>
      <c r="BH1491">
        <v>3.42</v>
      </c>
      <c r="BI1491">
        <v>2.4700000000000002</v>
      </c>
      <c r="BJ1491">
        <v>3.32</v>
      </c>
      <c r="BK1491">
        <v>3.09</v>
      </c>
      <c r="BL1491">
        <f>1/Table1[[#This Row],[odds_ft_home_team_win]]+1/Table1[[#This Row],[odds_ft_draw]]+1/Table1[[#This Row],[odds_ft_away_team_win]]-1</f>
        <v>2.9687714341505966E-2</v>
      </c>
      <c r="BM1491">
        <f>Table1[[#This Row],[Margin]]/3</f>
        <v>9.8959047805019882E-3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 t="s">
        <v>95</v>
      </c>
      <c r="BU1491">
        <f>VLOOKUP(Table1[[#This Row],[Reference]],metron,11,FALSE)</f>
        <v>1.344038264434575</v>
      </c>
      <c r="BV1491">
        <f>VLOOKUP(Table1[[#This Row],[Reference]],metron,12,FALSE)</f>
        <v>1.1515772691037469</v>
      </c>
    </row>
    <row r="1492" spans="1:74" hidden="1" x14ac:dyDescent="0.45">
      <c r="A1492" t="s">
        <v>5414</v>
      </c>
      <c r="B1492">
        <v>1411318800</v>
      </c>
      <c r="C1492" s="3" t="s">
        <v>1228</v>
      </c>
      <c r="D1492" t="s">
        <v>65</v>
      </c>
      <c r="E1492" t="s">
        <v>66</v>
      </c>
      <c r="F1492" t="s">
        <v>97</v>
      </c>
      <c r="G1492" t="s">
        <v>85</v>
      </c>
      <c r="H1492" t="s">
        <v>66</v>
      </c>
      <c r="I1492">
        <f>MROUND(Table1[[#This Row],[Prob_H]]*100,2)/100</f>
        <v>0.46</v>
      </c>
      <c r="J1492">
        <f>1/Table1[[#This Row],[odds_ft_home_team_win]]-Table1[[#This Row],[Margin/3]]</f>
        <v>0.45724700791644801</v>
      </c>
      <c r="K1492">
        <f>1/Table1[[#This Row],[odds_ft_draw]]-Table1[[#This Row],[Margin/3]]</f>
        <v>0.27731361012936023</v>
      </c>
      <c r="L1492">
        <f>1/Table1[[#This Row],[odds_ft_away_team_win]]-Table1[[#This Row],[Margin/3]]</f>
        <v>0.26543938195419164</v>
      </c>
      <c r="M1492">
        <v>9</v>
      </c>
      <c r="N1492">
        <v>2.5</v>
      </c>
      <c r="O1492">
        <v>2</v>
      </c>
      <c r="P1492">
        <v>2</v>
      </c>
      <c r="Q1492">
        <v>1</v>
      </c>
      <c r="R1492" t="str" cm="1">
        <f t="array" ref="R14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59</v>
      </c>
      <c r="AA1492">
        <v>7</v>
      </c>
      <c r="AB1492">
        <v>4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16</v>
      </c>
      <c r="AL1492">
        <v>9</v>
      </c>
      <c r="AM1492">
        <v>7</v>
      </c>
      <c r="AN1492">
        <v>3</v>
      </c>
      <c r="AO1492">
        <v>9</v>
      </c>
      <c r="AP1492">
        <v>6</v>
      </c>
      <c r="AQ1492">
        <v>11</v>
      </c>
      <c r="AR1492">
        <v>17</v>
      </c>
      <c r="AS1492">
        <v>49</v>
      </c>
      <c r="AT1492">
        <v>51</v>
      </c>
      <c r="AU1492">
        <v>0</v>
      </c>
      <c r="AV1492">
        <v>0</v>
      </c>
      <c r="AW1492">
        <v>1.96</v>
      </c>
      <c r="AX1492">
        <v>42</v>
      </c>
      <c r="AY1492">
        <v>54</v>
      </c>
      <c r="AZ1492">
        <v>54</v>
      </c>
      <c r="BA1492">
        <v>0</v>
      </c>
      <c r="BB1492">
        <v>0</v>
      </c>
      <c r="BC1492">
        <v>25</v>
      </c>
      <c r="BD1492">
        <v>71</v>
      </c>
      <c r="BE1492">
        <v>29</v>
      </c>
      <c r="BF1492">
        <v>71</v>
      </c>
      <c r="BG1492">
        <v>10</v>
      </c>
      <c r="BH1492">
        <v>5.67</v>
      </c>
      <c r="BI1492">
        <v>2.14</v>
      </c>
      <c r="BJ1492">
        <v>3.48</v>
      </c>
      <c r="BK1492">
        <v>3.63</v>
      </c>
      <c r="BL1492">
        <f>1/Table1[[#This Row],[odds_ft_home_team_win]]+1/Table1[[#This Row],[odds_ft_draw]]+1/Table1[[#This Row],[odds_ft_away_team_win]]-1</f>
        <v>3.0128135129160682E-2</v>
      </c>
      <c r="BM1492">
        <f>Table1[[#This Row],[Margin]]/3</f>
        <v>1.0042711709720228E-2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 t="s">
        <v>100</v>
      </c>
      <c r="BU1492">
        <f>VLOOKUP(Table1[[#This Row],[Reference]],metron,11,FALSE)</f>
        <v>1.4888836329233679</v>
      </c>
      <c r="BV1492">
        <f>VLOOKUP(Table1[[#This Row],[Reference]],metron,12,FALSE)</f>
        <v>1.0516792809839171</v>
      </c>
    </row>
    <row r="1493" spans="1:74" hidden="1" x14ac:dyDescent="0.45">
      <c r="A1493" t="s">
        <v>5414</v>
      </c>
      <c r="B1493">
        <v>1411336800</v>
      </c>
      <c r="C1493" s="3" t="s">
        <v>1229</v>
      </c>
      <c r="D1493" t="s">
        <v>65</v>
      </c>
      <c r="E1493" t="s">
        <v>66</v>
      </c>
      <c r="F1493" t="s">
        <v>98</v>
      </c>
      <c r="G1493" t="s">
        <v>80</v>
      </c>
      <c r="H1493" t="s">
        <v>66</v>
      </c>
      <c r="I1493">
        <f>MROUND(Table1[[#This Row],[Prob_H]]*100,2)/100</f>
        <v>0.44</v>
      </c>
      <c r="J1493">
        <f>1/Table1[[#This Row],[odds_ft_home_team_win]]-Table1[[#This Row],[Margin/3]]</f>
        <v>0.44675433672175263</v>
      </c>
      <c r="K1493">
        <f>1/Table1[[#This Row],[odds_ft_draw]]-Table1[[#This Row],[Margin/3]]</f>
        <v>0.28686923720005292</v>
      </c>
      <c r="L1493">
        <f>1/Table1[[#This Row],[odds_ft_away_team_win]]-Table1[[#This Row],[Margin/3]]</f>
        <v>0.26637642607819451</v>
      </c>
      <c r="M1493">
        <v>9</v>
      </c>
      <c r="N1493">
        <v>1.25</v>
      </c>
      <c r="O1493">
        <v>2</v>
      </c>
      <c r="P1493">
        <v>1.37</v>
      </c>
      <c r="Q1493">
        <v>1.05</v>
      </c>
      <c r="R1493" t="str" cm="1">
        <f t="array" ref="R14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493">
        <v>1</v>
      </c>
      <c r="T1493">
        <v>4</v>
      </c>
      <c r="U1493">
        <v>5</v>
      </c>
      <c r="V1493">
        <v>1</v>
      </c>
      <c r="W1493">
        <v>0</v>
      </c>
      <c r="X1493">
        <v>1</v>
      </c>
      <c r="Y1493">
        <v>85</v>
      </c>
      <c r="Z1493" t="s">
        <v>1230</v>
      </c>
      <c r="AA1493">
        <v>4</v>
      </c>
      <c r="AB1493">
        <v>4</v>
      </c>
      <c r="AC1493">
        <v>4</v>
      </c>
      <c r="AD1493">
        <v>1</v>
      </c>
      <c r="AE1493">
        <v>3</v>
      </c>
      <c r="AF1493">
        <v>0</v>
      </c>
      <c r="AG1493">
        <v>3</v>
      </c>
      <c r="AH1493">
        <v>2</v>
      </c>
      <c r="AI1493">
        <v>2</v>
      </c>
      <c r="AJ1493">
        <v>1</v>
      </c>
      <c r="AK1493">
        <v>8</v>
      </c>
      <c r="AL1493">
        <v>10</v>
      </c>
      <c r="AM1493">
        <v>0</v>
      </c>
      <c r="AN1493">
        <v>6</v>
      </c>
      <c r="AO1493">
        <v>8</v>
      </c>
      <c r="AP1493">
        <v>4</v>
      </c>
      <c r="AQ1493">
        <v>10</v>
      </c>
      <c r="AR1493">
        <v>11</v>
      </c>
      <c r="AS1493">
        <v>48</v>
      </c>
      <c r="AT1493">
        <v>52</v>
      </c>
      <c r="AU1493">
        <v>0</v>
      </c>
      <c r="AV1493">
        <v>0</v>
      </c>
      <c r="AW1493">
        <v>2.25</v>
      </c>
      <c r="AX1493">
        <v>46</v>
      </c>
      <c r="AY1493">
        <v>59</v>
      </c>
      <c r="AZ1493">
        <v>46</v>
      </c>
      <c r="BA1493">
        <v>17</v>
      </c>
      <c r="BB1493">
        <v>17</v>
      </c>
      <c r="BC1493">
        <v>34</v>
      </c>
      <c r="BD1493">
        <v>59</v>
      </c>
      <c r="BE1493">
        <v>29</v>
      </c>
      <c r="BF1493">
        <v>88</v>
      </c>
      <c r="BG1493">
        <v>9.75</v>
      </c>
      <c r="BH1493">
        <v>4.08</v>
      </c>
      <c r="BI1493">
        <v>2.19</v>
      </c>
      <c r="BJ1493">
        <v>3.37</v>
      </c>
      <c r="BK1493">
        <v>3.62</v>
      </c>
      <c r="BL1493">
        <f>1/Table1[[#This Row],[odds_ft_home_team_win]]+1/Table1[[#This Row],[odds_ft_draw]]+1/Table1[[#This Row],[odds_ft_away_team_win]]-1</f>
        <v>2.9600003533372332E-2</v>
      </c>
      <c r="BM1493">
        <f>Table1[[#This Row],[Margin]]/3</f>
        <v>9.866667844457444E-3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 t="s">
        <v>128</v>
      </c>
      <c r="BU1493">
        <f>VLOOKUP(Table1[[#This Row],[Reference]],metron,11,FALSE)</f>
        <v>1.4140979689366791</v>
      </c>
      <c r="BV1493">
        <f>VLOOKUP(Table1[[#This Row],[Reference]],metron,12,FALSE)</f>
        <v>1.0666666666666671</v>
      </c>
    </row>
    <row r="1494" spans="1:74" hidden="1" x14ac:dyDescent="0.45">
      <c r="A1494" t="s">
        <v>5413</v>
      </c>
      <c r="B1494">
        <v>1425690000</v>
      </c>
      <c r="C1494" s="3" t="s">
        <v>1472</v>
      </c>
      <c r="D1494" t="s">
        <v>65</v>
      </c>
      <c r="E1494" t="s">
        <v>66</v>
      </c>
      <c r="F1494" t="s">
        <v>611</v>
      </c>
      <c r="G1494" t="s">
        <v>81</v>
      </c>
      <c r="H1494" t="s">
        <v>66</v>
      </c>
      <c r="I1494">
        <f>MROUND(Table1[[#This Row],[Prob_H]]*100,2)/100</f>
        <v>0.36</v>
      </c>
      <c r="J1494">
        <f>1/Table1[[#This Row],[odds_ft_home_team_win]]-Table1[[#This Row],[Margin/3]]</f>
        <v>0.3615444271592716</v>
      </c>
      <c r="K1494">
        <f>1/Table1[[#This Row],[odds_ft_draw]]-Table1[[#This Row],[Margin/3]]</f>
        <v>0.2965456815210295</v>
      </c>
      <c r="L1494">
        <f>1/Table1[[#This Row],[odds_ft_away_team_win]]-Table1[[#This Row],[Margin/3]]</f>
        <v>0.34190989131969884</v>
      </c>
      <c r="M1494">
        <v>9</v>
      </c>
      <c r="N1494">
        <v>1.33</v>
      </c>
      <c r="O1494">
        <v>0.83</v>
      </c>
      <c r="P1494">
        <v>1.39</v>
      </c>
      <c r="Q1494">
        <v>0.59</v>
      </c>
      <c r="R1494" t="str" cm="1">
        <f t="array" ref="R14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4">
        <v>1</v>
      </c>
      <c r="T1494">
        <v>0</v>
      </c>
      <c r="U1494">
        <v>1</v>
      </c>
      <c r="V1494">
        <v>1</v>
      </c>
      <c r="W1494">
        <v>1</v>
      </c>
      <c r="X1494">
        <v>0</v>
      </c>
      <c r="Y1494">
        <v>39</v>
      </c>
      <c r="AA1494">
        <v>0</v>
      </c>
      <c r="AB1494">
        <v>5</v>
      </c>
      <c r="AC1494">
        <v>2</v>
      </c>
      <c r="AD1494">
        <v>0</v>
      </c>
      <c r="AE1494">
        <v>2</v>
      </c>
      <c r="AF1494">
        <v>3</v>
      </c>
      <c r="AG1494">
        <v>1</v>
      </c>
      <c r="AH1494">
        <v>1</v>
      </c>
      <c r="AI1494">
        <v>2</v>
      </c>
      <c r="AJ1494">
        <v>3</v>
      </c>
      <c r="AK1494">
        <v>10</v>
      </c>
      <c r="AL1494">
        <v>8</v>
      </c>
      <c r="AM1494">
        <v>6</v>
      </c>
      <c r="AN1494">
        <v>3</v>
      </c>
      <c r="AO1494">
        <v>4</v>
      </c>
      <c r="AP1494">
        <v>5</v>
      </c>
      <c r="AQ1494">
        <v>19</v>
      </c>
      <c r="AR1494">
        <v>23</v>
      </c>
      <c r="AS1494">
        <v>54</v>
      </c>
      <c r="AT1494">
        <v>46</v>
      </c>
      <c r="AU1494">
        <v>0</v>
      </c>
      <c r="AV1494">
        <v>0</v>
      </c>
      <c r="AW1494">
        <v>2.54</v>
      </c>
      <c r="AX1494">
        <v>55</v>
      </c>
      <c r="AY1494">
        <v>63</v>
      </c>
      <c r="AZ1494">
        <v>50</v>
      </c>
      <c r="BA1494">
        <v>29</v>
      </c>
      <c r="BB1494">
        <v>21</v>
      </c>
      <c r="BC1494">
        <v>21</v>
      </c>
      <c r="BD1494">
        <v>67</v>
      </c>
      <c r="BE1494">
        <v>50</v>
      </c>
      <c r="BF1494">
        <v>71</v>
      </c>
      <c r="BG1494">
        <v>7.33</v>
      </c>
      <c r="BH1494">
        <v>4.84</v>
      </c>
      <c r="BI1494">
        <v>2.69</v>
      </c>
      <c r="BJ1494">
        <v>3.26</v>
      </c>
      <c r="BK1494">
        <v>2.84</v>
      </c>
      <c r="BL1494">
        <f>1/Table1[[#This Row],[odds_ft_home_team_win]]+1/Table1[[#This Row],[odds_ft_draw]]+1/Table1[[#This Row],[odds_ft_away_team_win]]-1</f>
        <v>3.0608354209917588E-2</v>
      </c>
      <c r="BM1494">
        <f>Table1[[#This Row],[Margin]]/3</f>
        <v>1.0202784736639195E-2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 t="s">
        <v>614</v>
      </c>
      <c r="BU1494">
        <f>VLOOKUP(Table1[[#This Row],[Reference]],metron,11,FALSE)</f>
        <v>1.269326094653606</v>
      </c>
      <c r="BV1494">
        <f>VLOOKUP(Table1[[#This Row],[Reference]],metron,12,FALSE)</f>
        <v>1.2417089578661631</v>
      </c>
    </row>
    <row r="1495" spans="1:74" hidden="1" x14ac:dyDescent="0.45">
      <c r="A1495" t="s">
        <v>5413</v>
      </c>
      <c r="B1495">
        <v>1425691800</v>
      </c>
      <c r="C1495" s="3" t="s">
        <v>1473</v>
      </c>
      <c r="D1495" t="s">
        <v>65</v>
      </c>
      <c r="E1495" t="s">
        <v>66</v>
      </c>
      <c r="F1495" t="s">
        <v>80</v>
      </c>
      <c r="G1495" t="s">
        <v>98</v>
      </c>
      <c r="H1495" t="s">
        <v>66</v>
      </c>
      <c r="I1495">
        <f>MROUND(Table1[[#This Row],[Prob_H]]*100,2)/100</f>
        <v>0.4</v>
      </c>
      <c r="J1495">
        <f>1/Table1[[#This Row],[odds_ft_home_team_win]]-Table1[[#This Row],[Margin/3]]</f>
        <v>0.39315590663441191</v>
      </c>
      <c r="K1495">
        <f>1/Table1[[#This Row],[odds_ft_draw]]-Table1[[#This Row],[Margin/3]]</f>
        <v>0.30538751343201032</v>
      </c>
      <c r="L1495">
        <f>1/Table1[[#This Row],[odds_ft_away_team_win]]-Table1[[#This Row],[Margin/3]]</f>
        <v>0.30145657993357777</v>
      </c>
      <c r="M1495">
        <v>9</v>
      </c>
      <c r="N1495">
        <v>1.25</v>
      </c>
      <c r="O1495">
        <v>1</v>
      </c>
      <c r="P1495">
        <v>1.8</v>
      </c>
      <c r="Q1495">
        <v>1.1100000000000001</v>
      </c>
      <c r="R1495" t="str" cm="1">
        <f t="array" ref="R14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90</v>
      </c>
      <c r="AA1495">
        <v>2</v>
      </c>
      <c r="AB1495">
        <v>8</v>
      </c>
      <c r="AC1495">
        <v>4</v>
      </c>
      <c r="AD1495">
        <v>0</v>
      </c>
      <c r="AE1495">
        <v>1</v>
      </c>
      <c r="AF1495">
        <v>0</v>
      </c>
      <c r="AG1495">
        <v>1</v>
      </c>
      <c r="AH1495">
        <v>3</v>
      </c>
      <c r="AI1495">
        <v>1</v>
      </c>
      <c r="AJ1495">
        <v>0</v>
      </c>
      <c r="AK1495">
        <v>10</v>
      </c>
      <c r="AL1495">
        <v>15</v>
      </c>
      <c r="AM1495">
        <v>0</v>
      </c>
      <c r="AN1495">
        <v>5</v>
      </c>
      <c r="AO1495">
        <v>10</v>
      </c>
      <c r="AP1495">
        <v>10</v>
      </c>
      <c r="AQ1495">
        <v>18</v>
      </c>
      <c r="AR1495">
        <v>16</v>
      </c>
      <c r="AS1495">
        <v>48</v>
      </c>
      <c r="AT1495">
        <v>52</v>
      </c>
      <c r="AU1495">
        <v>0</v>
      </c>
      <c r="AV1495">
        <v>0</v>
      </c>
      <c r="AW1495">
        <v>2.09</v>
      </c>
      <c r="AX1495">
        <v>50</v>
      </c>
      <c r="AY1495">
        <v>63</v>
      </c>
      <c r="AZ1495">
        <v>42</v>
      </c>
      <c r="BA1495">
        <v>13</v>
      </c>
      <c r="BB1495">
        <v>4</v>
      </c>
      <c r="BC1495">
        <v>25</v>
      </c>
      <c r="BD1495">
        <v>55</v>
      </c>
      <c r="BE1495">
        <v>42</v>
      </c>
      <c r="BF1495">
        <v>71</v>
      </c>
      <c r="BG1495">
        <v>9</v>
      </c>
      <c r="BH1495">
        <v>5.25</v>
      </c>
      <c r="BI1495">
        <v>2.48</v>
      </c>
      <c r="BJ1495">
        <v>3.17</v>
      </c>
      <c r="BK1495">
        <v>3.21</v>
      </c>
      <c r="BL1495">
        <f>1/Table1[[#This Row],[odds_ft_home_team_win]]+1/Table1[[#This Row],[odds_ft_draw]]+1/Table1[[#This Row],[odds_ft_away_team_win]]-1</f>
        <v>3.0209699451603012E-2</v>
      </c>
      <c r="BM1495">
        <f>Table1[[#This Row],[Margin]]/3</f>
        <v>1.0069899817201003E-2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 t="s">
        <v>83</v>
      </c>
      <c r="BU1495">
        <f>VLOOKUP(Table1[[#This Row],[Reference]],metron,11,FALSE)</f>
        <v>1.344038264434575</v>
      </c>
      <c r="BV1495">
        <f>VLOOKUP(Table1[[#This Row],[Reference]],metron,12,FALSE)</f>
        <v>1.1515772691037469</v>
      </c>
    </row>
    <row r="1496" spans="1:74" hidden="1" x14ac:dyDescent="0.45">
      <c r="A1496" t="s">
        <v>5413</v>
      </c>
      <c r="B1496">
        <v>1425769200</v>
      </c>
      <c r="C1496" s="3" t="s">
        <v>1474</v>
      </c>
      <c r="D1496" t="s">
        <v>65</v>
      </c>
      <c r="E1496" t="s">
        <v>66</v>
      </c>
      <c r="F1496" t="s">
        <v>77</v>
      </c>
      <c r="G1496" t="s">
        <v>93</v>
      </c>
      <c r="H1496" t="s">
        <v>66</v>
      </c>
      <c r="I1496">
        <f>MROUND(Table1[[#This Row],[Prob_H]]*100,2)/100</f>
        <v>0.6</v>
      </c>
      <c r="J1496">
        <f>1/Table1[[#This Row],[odds_ft_home_team_win]]-Table1[[#This Row],[Margin/3]]</f>
        <v>0.60402138618261159</v>
      </c>
      <c r="K1496">
        <f>1/Table1[[#This Row],[odds_ft_draw]]-Table1[[#This Row],[Margin/3]]</f>
        <v>0.26300401769997173</v>
      </c>
      <c r="L1496">
        <f>1/Table1[[#This Row],[odds_ft_away_team_win]]-Table1[[#This Row],[Margin/3]]</f>
        <v>0.1329745961174166</v>
      </c>
      <c r="M1496">
        <v>9</v>
      </c>
      <c r="N1496">
        <v>1.83</v>
      </c>
      <c r="O1496">
        <v>1.92</v>
      </c>
      <c r="P1496">
        <v>1.71</v>
      </c>
      <c r="Q1496">
        <v>1.79</v>
      </c>
      <c r="R1496" t="str" cm="1">
        <f t="array" ref="R14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96">
        <v>1</v>
      </c>
      <c r="T1496">
        <v>1</v>
      </c>
      <c r="U1496">
        <v>2</v>
      </c>
      <c r="V1496">
        <v>1</v>
      </c>
      <c r="W1496">
        <v>1</v>
      </c>
      <c r="X1496">
        <v>0</v>
      </c>
      <c r="Y1496">
        <v>28</v>
      </c>
      <c r="Z1496">
        <v>75</v>
      </c>
      <c r="AA1496">
        <v>4</v>
      </c>
      <c r="AB1496">
        <v>3</v>
      </c>
      <c r="AC1496">
        <v>3</v>
      </c>
      <c r="AD1496">
        <v>1</v>
      </c>
      <c r="AE1496">
        <v>2</v>
      </c>
      <c r="AF1496">
        <v>0</v>
      </c>
      <c r="AG1496">
        <v>2</v>
      </c>
      <c r="AH1496">
        <v>2</v>
      </c>
      <c r="AI1496">
        <v>0</v>
      </c>
      <c r="AJ1496">
        <v>2</v>
      </c>
      <c r="AK1496">
        <v>4</v>
      </c>
      <c r="AL1496">
        <v>9</v>
      </c>
      <c r="AM1496">
        <v>0</v>
      </c>
      <c r="AN1496">
        <v>6</v>
      </c>
      <c r="AO1496">
        <v>4</v>
      </c>
      <c r="AP1496">
        <v>3</v>
      </c>
      <c r="AQ1496">
        <v>16</v>
      </c>
      <c r="AR1496">
        <v>9</v>
      </c>
      <c r="AS1496">
        <v>48</v>
      </c>
      <c r="AT1496">
        <v>52</v>
      </c>
      <c r="AU1496">
        <v>0</v>
      </c>
      <c r="AV1496">
        <v>0</v>
      </c>
      <c r="AW1496">
        <v>2.12</v>
      </c>
      <c r="AX1496">
        <v>36</v>
      </c>
      <c r="AY1496">
        <v>56</v>
      </c>
      <c r="AZ1496">
        <v>40</v>
      </c>
      <c r="BA1496">
        <v>20</v>
      </c>
      <c r="BB1496">
        <v>0</v>
      </c>
      <c r="BC1496">
        <v>16</v>
      </c>
      <c r="BD1496">
        <v>73</v>
      </c>
      <c r="BE1496">
        <v>32</v>
      </c>
      <c r="BF1496">
        <v>72</v>
      </c>
      <c r="BG1496">
        <v>10.17</v>
      </c>
      <c r="BH1496">
        <v>4.91</v>
      </c>
      <c r="BI1496">
        <v>1.63</v>
      </c>
      <c r="BJ1496">
        <v>3.67</v>
      </c>
      <c r="BK1496">
        <v>7.02</v>
      </c>
      <c r="BL1496">
        <f>1/Table1[[#This Row],[odds_ft_home_team_win]]+1/Table1[[#This Row],[odds_ft_draw]]+1/Table1[[#This Row],[odds_ft_away_team_win]]-1</f>
        <v>2.8426638998177545E-2</v>
      </c>
      <c r="BM1496">
        <f>Table1[[#This Row],[Margin]]/3</f>
        <v>9.4755463327258482E-3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 t="s">
        <v>79</v>
      </c>
      <c r="BU1496">
        <f>VLOOKUP(Table1[[#This Row],[Reference]],metron,11,FALSE)</f>
        <v>1.841836734693878</v>
      </c>
      <c r="BV1496">
        <f>VLOOKUP(Table1[[#This Row],[Reference]],metron,12,FALSE)</f>
        <v>0.88917233560090703</v>
      </c>
    </row>
    <row r="1497" spans="1:74" hidden="1" x14ac:dyDescent="0.45">
      <c r="A1497" t="s">
        <v>5413</v>
      </c>
      <c r="B1497">
        <v>1425776400</v>
      </c>
      <c r="C1497" s="3" t="s">
        <v>1475</v>
      </c>
      <c r="D1497" t="s">
        <v>65</v>
      </c>
      <c r="E1497" t="s">
        <v>66</v>
      </c>
      <c r="F1497" t="s">
        <v>88</v>
      </c>
      <c r="G1497" t="s">
        <v>72</v>
      </c>
      <c r="H1497" t="s">
        <v>66</v>
      </c>
      <c r="I1497">
        <f>MROUND(Table1[[#This Row],[Prob_H]]*100,2)/100</f>
        <v>0.46</v>
      </c>
      <c r="J1497">
        <f>1/Table1[[#This Row],[odds_ft_home_team_win]]-Table1[[#This Row],[Margin/3]]</f>
        <v>0.46609876827443303</v>
      </c>
      <c r="K1497">
        <f>1/Table1[[#This Row],[odds_ft_draw]]-Table1[[#This Row],[Margin/3]]</f>
        <v>0.27002033690188404</v>
      </c>
      <c r="L1497">
        <f>1/Table1[[#This Row],[odds_ft_away_team_win]]-Table1[[#This Row],[Margin/3]]</f>
        <v>0.26388089482368288</v>
      </c>
      <c r="M1497">
        <v>9</v>
      </c>
      <c r="N1497">
        <v>1.5</v>
      </c>
      <c r="O1497">
        <v>1.08</v>
      </c>
      <c r="P1497">
        <v>1.6</v>
      </c>
      <c r="Q1497">
        <v>0.82</v>
      </c>
      <c r="R1497" t="str" cm="1">
        <f t="array" ref="R14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97">
        <v>1</v>
      </c>
      <c r="T1497">
        <v>1</v>
      </c>
      <c r="U1497">
        <v>2</v>
      </c>
      <c r="V1497">
        <v>1</v>
      </c>
      <c r="W1497">
        <v>1</v>
      </c>
      <c r="X1497">
        <v>0</v>
      </c>
      <c r="Y1497">
        <v>24</v>
      </c>
      <c r="Z1497" t="s">
        <v>343</v>
      </c>
      <c r="AA1497">
        <v>11</v>
      </c>
      <c r="AB1497">
        <v>9</v>
      </c>
      <c r="AC1497">
        <v>2</v>
      </c>
      <c r="AD1497">
        <v>0</v>
      </c>
      <c r="AE1497">
        <v>2</v>
      </c>
      <c r="AF1497">
        <v>0</v>
      </c>
      <c r="AG1497">
        <v>0</v>
      </c>
      <c r="AH1497">
        <v>2</v>
      </c>
      <c r="AI1497">
        <v>0</v>
      </c>
      <c r="AJ1497">
        <v>2</v>
      </c>
      <c r="AK1497">
        <v>22</v>
      </c>
      <c r="AL1497">
        <v>8</v>
      </c>
      <c r="AM1497">
        <v>6</v>
      </c>
      <c r="AN1497">
        <v>5</v>
      </c>
      <c r="AO1497">
        <v>16</v>
      </c>
      <c r="AP1497">
        <v>3</v>
      </c>
      <c r="AQ1497">
        <v>13</v>
      </c>
      <c r="AR1497">
        <v>8</v>
      </c>
      <c r="AS1497">
        <v>51</v>
      </c>
      <c r="AT1497">
        <v>49</v>
      </c>
      <c r="AU1497">
        <v>0</v>
      </c>
      <c r="AV1497">
        <v>0</v>
      </c>
      <c r="AW1497">
        <v>2.71</v>
      </c>
      <c r="AX1497">
        <v>71</v>
      </c>
      <c r="AY1497">
        <v>79</v>
      </c>
      <c r="AZ1497">
        <v>50</v>
      </c>
      <c r="BA1497">
        <v>25</v>
      </c>
      <c r="BB1497">
        <v>17</v>
      </c>
      <c r="BC1497">
        <v>38</v>
      </c>
      <c r="BD1497">
        <v>84</v>
      </c>
      <c r="BE1497">
        <v>42</v>
      </c>
      <c r="BF1497">
        <v>79</v>
      </c>
      <c r="BG1497">
        <v>9.6300000000000008</v>
      </c>
      <c r="BH1497">
        <v>4.67</v>
      </c>
      <c r="BI1497">
        <v>2.1</v>
      </c>
      <c r="BJ1497">
        <v>3.57</v>
      </c>
      <c r="BK1497">
        <v>3.65</v>
      </c>
      <c r="BL1497">
        <f>1/Table1[[#This Row],[odds_ft_home_team_win]]+1/Table1[[#This Row],[odds_ft_draw]]+1/Table1[[#This Row],[odds_ft_away_team_win]]-1</f>
        <v>3.0275123748129351E-2</v>
      </c>
      <c r="BM1497">
        <f>Table1[[#This Row],[Margin]]/3</f>
        <v>1.0091707916043116E-2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 t="s">
        <v>91</v>
      </c>
      <c r="BU1497">
        <f>VLOOKUP(Table1[[#This Row],[Reference]],metron,11,FALSE)</f>
        <v>1.4888836329233679</v>
      </c>
      <c r="BV1497">
        <f>VLOOKUP(Table1[[#This Row],[Reference]],metron,12,FALSE)</f>
        <v>1.0516792809839171</v>
      </c>
    </row>
    <row r="1498" spans="1:74" hidden="1" x14ac:dyDescent="0.45">
      <c r="A1498" t="s">
        <v>5413</v>
      </c>
      <c r="B1498">
        <v>1425776400</v>
      </c>
      <c r="C1498" s="3" t="s">
        <v>1475</v>
      </c>
      <c r="D1498" t="s">
        <v>65</v>
      </c>
      <c r="E1498" t="s">
        <v>66</v>
      </c>
      <c r="F1498" t="s">
        <v>85</v>
      </c>
      <c r="G1498" t="s">
        <v>97</v>
      </c>
      <c r="H1498" t="s">
        <v>66</v>
      </c>
      <c r="I1498">
        <f>MROUND(Table1[[#This Row],[Prob_H]]*100,2)/100</f>
        <v>0.4</v>
      </c>
      <c r="J1498">
        <f>1/Table1[[#This Row],[odds_ft_home_team_win]]-Table1[[#This Row],[Margin/3]]</f>
        <v>0.39983853390551555</v>
      </c>
      <c r="K1498">
        <f>1/Table1[[#This Row],[odds_ft_draw]]-Table1[[#This Row],[Margin/3]]</f>
        <v>0.30056147454292514</v>
      </c>
      <c r="L1498">
        <f>1/Table1[[#This Row],[odds_ft_away_team_win]]-Table1[[#This Row],[Margin/3]]</f>
        <v>0.29959999155155931</v>
      </c>
      <c r="M1498">
        <v>9</v>
      </c>
      <c r="N1498">
        <v>1.79</v>
      </c>
      <c r="O1498">
        <v>1.07</v>
      </c>
      <c r="P1498">
        <v>1.89</v>
      </c>
      <c r="Q1498">
        <v>1</v>
      </c>
      <c r="R1498" t="str" cm="1">
        <f t="array" ref="R14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498">
        <v>3</v>
      </c>
      <c r="T1498">
        <v>2</v>
      </c>
      <c r="U1498">
        <v>5</v>
      </c>
      <c r="V1498">
        <v>4</v>
      </c>
      <c r="W1498">
        <v>3</v>
      </c>
      <c r="X1498">
        <v>1</v>
      </c>
      <c r="Y1498" t="s">
        <v>1476</v>
      </c>
      <c r="Z1498" t="s">
        <v>1477</v>
      </c>
      <c r="AA1498">
        <v>4</v>
      </c>
      <c r="AB1498">
        <v>0</v>
      </c>
      <c r="AC1498">
        <v>4</v>
      </c>
      <c r="AD1498">
        <v>0</v>
      </c>
      <c r="AE1498">
        <v>4</v>
      </c>
      <c r="AF1498">
        <v>2</v>
      </c>
      <c r="AG1498">
        <v>3</v>
      </c>
      <c r="AH1498">
        <v>1</v>
      </c>
      <c r="AI1498">
        <v>1</v>
      </c>
      <c r="AJ1498">
        <v>5</v>
      </c>
      <c r="AK1498">
        <v>6</v>
      </c>
      <c r="AL1498">
        <v>4</v>
      </c>
      <c r="AM1498">
        <v>5</v>
      </c>
      <c r="AN1498">
        <v>2</v>
      </c>
      <c r="AO1498">
        <v>1</v>
      </c>
      <c r="AP1498">
        <v>2</v>
      </c>
      <c r="AQ1498">
        <v>9</v>
      </c>
      <c r="AR1498">
        <v>3</v>
      </c>
      <c r="AS1498">
        <v>53</v>
      </c>
      <c r="AT1498">
        <v>47</v>
      </c>
      <c r="AU1498">
        <v>0</v>
      </c>
      <c r="AV1498">
        <v>0</v>
      </c>
      <c r="AW1498">
        <v>2.1800000000000002</v>
      </c>
      <c r="AX1498">
        <v>54</v>
      </c>
      <c r="AY1498">
        <v>68</v>
      </c>
      <c r="AZ1498">
        <v>47</v>
      </c>
      <c r="BA1498">
        <v>14</v>
      </c>
      <c r="BB1498">
        <v>4</v>
      </c>
      <c r="BC1498">
        <v>29</v>
      </c>
      <c r="BD1498">
        <v>64</v>
      </c>
      <c r="BE1498">
        <v>36</v>
      </c>
      <c r="BF1498">
        <v>75</v>
      </c>
      <c r="BG1498">
        <v>10</v>
      </c>
      <c r="BH1498">
        <v>5.36</v>
      </c>
      <c r="BI1498">
        <v>2.44</v>
      </c>
      <c r="BJ1498">
        <v>3.22</v>
      </c>
      <c r="BK1498">
        <v>3.23</v>
      </c>
      <c r="BL1498">
        <f>1/Table1[[#This Row],[odds_ft_home_team_win]]+1/Table1[[#This Row],[odds_ft_draw]]+1/Table1[[#This Row],[odds_ft_away_team_win]]-1</f>
        <v>2.999259500476481E-2</v>
      </c>
      <c r="BM1498">
        <f>Table1[[#This Row],[Margin]]/3</f>
        <v>9.9975316682549362E-3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 t="s">
        <v>87</v>
      </c>
      <c r="BU1498">
        <f>VLOOKUP(Table1[[#This Row],[Reference]],metron,11,FALSE)</f>
        <v>1.344038264434575</v>
      </c>
      <c r="BV1498">
        <f>VLOOKUP(Table1[[#This Row],[Reference]],metron,12,FALSE)</f>
        <v>1.1515772691037469</v>
      </c>
    </row>
    <row r="1499" spans="1:74" hidden="1" x14ac:dyDescent="0.45">
      <c r="A1499" t="s">
        <v>5413</v>
      </c>
      <c r="B1499">
        <v>1425780360</v>
      </c>
      <c r="C1499" s="3" t="s">
        <v>1478</v>
      </c>
      <c r="D1499" t="s">
        <v>65</v>
      </c>
      <c r="E1499" t="s">
        <v>66</v>
      </c>
      <c r="F1499" t="s">
        <v>103</v>
      </c>
      <c r="G1499" t="s">
        <v>86</v>
      </c>
      <c r="H1499" t="s">
        <v>66</v>
      </c>
      <c r="I1499">
        <f>MROUND(Table1[[#This Row],[Prob_H]]*100,2)/100</f>
        <v>0.3</v>
      </c>
      <c r="J1499">
        <f>1/Table1[[#This Row],[odds_ft_home_team_win]]-Table1[[#This Row],[Margin/3]]</f>
        <v>0.29581699833778241</v>
      </c>
      <c r="K1499">
        <f>1/Table1[[#This Row],[odds_ft_draw]]-Table1[[#This Row],[Margin/3]]</f>
        <v>0.28499185152172873</v>
      </c>
      <c r="L1499">
        <f>1/Table1[[#This Row],[odds_ft_away_team_win]]-Table1[[#This Row],[Margin/3]]</f>
        <v>0.4191911501404888</v>
      </c>
      <c r="M1499">
        <v>9</v>
      </c>
      <c r="N1499">
        <v>1.69</v>
      </c>
      <c r="O1499">
        <v>1.47</v>
      </c>
      <c r="P1499">
        <v>1.9</v>
      </c>
      <c r="Q1499">
        <v>1.33</v>
      </c>
      <c r="R1499" t="str" cm="1">
        <f t="array" ref="R14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AA1499">
        <v>7</v>
      </c>
      <c r="AB1499">
        <v>4</v>
      </c>
      <c r="AC1499">
        <v>1</v>
      </c>
      <c r="AD1499">
        <v>0</v>
      </c>
      <c r="AE1499">
        <v>2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5</v>
      </c>
      <c r="AL1499">
        <v>16</v>
      </c>
      <c r="AM1499">
        <v>2</v>
      </c>
      <c r="AN1499">
        <v>5</v>
      </c>
      <c r="AO1499">
        <v>3</v>
      </c>
      <c r="AP1499">
        <v>11</v>
      </c>
      <c r="AQ1499">
        <v>15</v>
      </c>
      <c r="AR1499">
        <v>19</v>
      </c>
      <c r="AS1499">
        <v>57</v>
      </c>
      <c r="AT1499">
        <v>43</v>
      </c>
      <c r="AU1499">
        <v>0</v>
      </c>
      <c r="AV1499">
        <v>0</v>
      </c>
      <c r="AW1499">
        <v>2.38</v>
      </c>
      <c r="AX1499">
        <v>44</v>
      </c>
      <c r="AY1499">
        <v>65</v>
      </c>
      <c r="AZ1499">
        <v>46</v>
      </c>
      <c r="BA1499">
        <v>28</v>
      </c>
      <c r="BB1499">
        <v>11</v>
      </c>
      <c r="BC1499">
        <v>28</v>
      </c>
      <c r="BD1499">
        <v>65</v>
      </c>
      <c r="BE1499">
        <v>39</v>
      </c>
      <c r="BF1499">
        <v>79</v>
      </c>
      <c r="BG1499">
        <v>10.97</v>
      </c>
      <c r="BH1499">
        <v>5.69</v>
      </c>
      <c r="BI1499">
        <v>3.27</v>
      </c>
      <c r="BJ1499">
        <v>3.39</v>
      </c>
      <c r="BK1499">
        <v>2.33</v>
      </c>
      <c r="BL1499">
        <f>1/Table1[[#This Row],[odds_ft_home_team_win]]+1/Table1[[#This Row],[odds_ft_draw]]+1/Table1[[#This Row],[odds_ft_away_team_win]]-1</f>
        <v>2.9980197647203166E-2</v>
      </c>
      <c r="BM1499">
        <f>Table1[[#This Row],[Margin]]/3</f>
        <v>9.9933992157343887E-3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 t="s">
        <v>118</v>
      </c>
      <c r="BU1499">
        <f>VLOOKUP(Table1[[#This Row],[Reference]],metron,11,FALSE)</f>
        <v>1.1805091283106199</v>
      </c>
      <c r="BV1499">
        <f>VLOOKUP(Table1[[#This Row],[Reference]],metron,12,FALSE)</f>
        <v>1.3921316533813319</v>
      </c>
    </row>
    <row r="1500" spans="1:74" hidden="1" x14ac:dyDescent="0.45">
      <c r="A1500" t="s">
        <v>5413</v>
      </c>
      <c r="B1500">
        <v>1425783600</v>
      </c>
      <c r="C1500" s="3" t="s">
        <v>1479</v>
      </c>
      <c r="D1500" t="s">
        <v>65</v>
      </c>
      <c r="E1500" t="s">
        <v>66</v>
      </c>
      <c r="F1500" t="s">
        <v>67</v>
      </c>
      <c r="G1500" t="s">
        <v>73</v>
      </c>
      <c r="H1500" t="s">
        <v>66</v>
      </c>
      <c r="I1500">
        <f>MROUND(Table1[[#This Row],[Prob_H]]*100,2)/100</f>
        <v>0.44</v>
      </c>
      <c r="J1500">
        <f>1/Table1[[#This Row],[odds_ft_home_team_win]]-Table1[[#This Row],[Margin/3]]</f>
        <v>0.44244753137220205</v>
      </c>
      <c r="K1500">
        <f>1/Table1[[#This Row],[odds_ft_draw]]-Table1[[#This Row],[Margin/3]]</f>
        <v>0.28669474863390698</v>
      </c>
      <c r="L1500">
        <f>1/Table1[[#This Row],[odds_ft_away_team_win]]-Table1[[#This Row],[Margin/3]]</f>
        <v>0.27085771999389102</v>
      </c>
      <c r="M1500">
        <v>9</v>
      </c>
      <c r="N1500">
        <v>2.08</v>
      </c>
      <c r="O1500">
        <v>0.92</v>
      </c>
      <c r="P1500">
        <v>1.67</v>
      </c>
      <c r="Q1500">
        <v>0.82</v>
      </c>
      <c r="R1500" t="str" cm="1">
        <f t="array" ref="R15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00">
        <v>2</v>
      </c>
      <c r="T1500">
        <v>2</v>
      </c>
      <c r="U1500">
        <v>4</v>
      </c>
      <c r="V1500">
        <v>0</v>
      </c>
      <c r="W1500">
        <v>0</v>
      </c>
      <c r="X1500">
        <v>0</v>
      </c>
      <c r="Y1500" t="s">
        <v>1480</v>
      </c>
      <c r="Z1500" t="s">
        <v>151</v>
      </c>
      <c r="AA1500">
        <v>2</v>
      </c>
      <c r="AB1500">
        <v>0</v>
      </c>
      <c r="AC1500">
        <v>4</v>
      </c>
      <c r="AD1500">
        <v>0</v>
      </c>
      <c r="AE1500">
        <v>2</v>
      </c>
      <c r="AF1500">
        <v>0</v>
      </c>
      <c r="AG1500">
        <v>1</v>
      </c>
      <c r="AH1500">
        <v>3</v>
      </c>
      <c r="AI1500">
        <v>1</v>
      </c>
      <c r="AJ1500">
        <v>1</v>
      </c>
      <c r="AK1500">
        <v>10</v>
      </c>
      <c r="AL1500">
        <v>5</v>
      </c>
      <c r="AM1500">
        <v>4</v>
      </c>
      <c r="AN1500">
        <v>4</v>
      </c>
      <c r="AO1500">
        <v>6</v>
      </c>
      <c r="AP1500">
        <v>1</v>
      </c>
      <c r="AQ1500">
        <v>15</v>
      </c>
      <c r="AR1500">
        <v>19</v>
      </c>
      <c r="AS1500">
        <v>53</v>
      </c>
      <c r="AT1500">
        <v>47</v>
      </c>
      <c r="AU1500">
        <v>0</v>
      </c>
      <c r="AV1500">
        <v>0</v>
      </c>
      <c r="AW1500">
        <v>1.94</v>
      </c>
      <c r="AX1500">
        <v>56</v>
      </c>
      <c r="AY1500">
        <v>60</v>
      </c>
      <c r="AZ1500">
        <v>36</v>
      </c>
      <c r="BA1500">
        <v>16</v>
      </c>
      <c r="BB1500">
        <v>4</v>
      </c>
      <c r="BC1500">
        <v>28</v>
      </c>
      <c r="BD1500">
        <v>56</v>
      </c>
      <c r="BE1500">
        <v>32</v>
      </c>
      <c r="BF1500">
        <v>60</v>
      </c>
      <c r="BG1500">
        <v>10.37</v>
      </c>
      <c r="BH1500">
        <v>4.92</v>
      </c>
      <c r="BI1500">
        <v>2.21</v>
      </c>
      <c r="BJ1500">
        <v>3.37</v>
      </c>
      <c r="BK1500">
        <v>3.56</v>
      </c>
      <c r="BL1500">
        <f>1/Table1[[#This Row],[odds_ft_home_team_win]]+1/Table1[[#This Row],[odds_ft_draw]]+1/Table1[[#This Row],[odds_ft_away_team_win]]-1</f>
        <v>3.0123469231810196E-2</v>
      </c>
      <c r="BM1500">
        <f>Table1[[#This Row],[Margin]]/3</f>
        <v>1.0041156410603399E-2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 t="s">
        <v>70</v>
      </c>
      <c r="BU1500">
        <f>VLOOKUP(Table1[[#This Row],[Reference]],metron,11,FALSE)</f>
        <v>1.4140979689366791</v>
      </c>
      <c r="BV1500">
        <f>VLOOKUP(Table1[[#This Row],[Reference]],metron,12,FALSE)</f>
        <v>1.0666666666666671</v>
      </c>
    </row>
    <row r="1501" spans="1:74" hidden="1" x14ac:dyDescent="0.45">
      <c r="A1501" t="s">
        <v>5413</v>
      </c>
      <c r="B1501">
        <v>1425855600</v>
      </c>
      <c r="C1501" s="3" t="s">
        <v>1483</v>
      </c>
      <c r="D1501" t="s">
        <v>65</v>
      </c>
      <c r="E1501" t="s">
        <v>66</v>
      </c>
      <c r="F1501" t="s">
        <v>1115</v>
      </c>
      <c r="G1501" t="s">
        <v>68</v>
      </c>
      <c r="H1501" t="s">
        <v>66</v>
      </c>
      <c r="I1501">
        <f>MROUND(Table1[[#This Row],[Prob_H]]*100,2)/100</f>
        <v>0.36</v>
      </c>
      <c r="J1501">
        <f>1/Table1[[#This Row],[odds_ft_home_team_win]]-Table1[[#This Row],[Margin/3]]</f>
        <v>0.36442083930736358</v>
      </c>
      <c r="K1501">
        <f>1/Table1[[#This Row],[odds_ft_draw]]-Table1[[#This Row],[Margin/3]]</f>
        <v>0.31456432877669571</v>
      </c>
      <c r="L1501">
        <f>1/Table1[[#This Row],[odds_ft_away_team_win]]-Table1[[#This Row],[Margin/3]]</f>
        <v>0.3210148319159406</v>
      </c>
      <c r="M1501">
        <v>9</v>
      </c>
      <c r="N1501">
        <v>1.17</v>
      </c>
      <c r="O1501">
        <v>1.33</v>
      </c>
      <c r="P1501">
        <v>1.1200000000000001</v>
      </c>
      <c r="Q1501">
        <v>1.24</v>
      </c>
      <c r="R1501" t="str" cm="1">
        <f t="array" ref="R15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1">
        <v>2</v>
      </c>
      <c r="T1501">
        <v>1</v>
      </c>
      <c r="U1501">
        <v>3</v>
      </c>
      <c r="V1501">
        <v>1</v>
      </c>
      <c r="W1501">
        <v>1</v>
      </c>
      <c r="X1501">
        <v>0</v>
      </c>
      <c r="Y1501" t="s">
        <v>1484</v>
      </c>
      <c r="Z1501">
        <v>71</v>
      </c>
      <c r="AA1501">
        <v>4</v>
      </c>
      <c r="AB1501">
        <v>5</v>
      </c>
      <c r="AC1501">
        <v>2</v>
      </c>
      <c r="AD1501">
        <v>0</v>
      </c>
      <c r="AE1501">
        <v>3</v>
      </c>
      <c r="AF1501">
        <v>0</v>
      </c>
      <c r="AG1501">
        <v>0</v>
      </c>
      <c r="AH1501">
        <v>2</v>
      </c>
      <c r="AI1501">
        <v>1</v>
      </c>
      <c r="AJ1501">
        <v>2</v>
      </c>
      <c r="AK1501">
        <v>5</v>
      </c>
      <c r="AL1501">
        <v>8</v>
      </c>
      <c r="AM1501">
        <v>0</v>
      </c>
      <c r="AN1501">
        <v>4</v>
      </c>
      <c r="AO1501">
        <v>5</v>
      </c>
      <c r="AP1501">
        <v>4</v>
      </c>
      <c r="AQ1501">
        <v>11</v>
      </c>
      <c r="AR1501">
        <v>12</v>
      </c>
      <c r="AS1501">
        <v>43</v>
      </c>
      <c r="AT1501">
        <v>57</v>
      </c>
      <c r="AU1501">
        <v>0</v>
      </c>
      <c r="AV1501">
        <v>0</v>
      </c>
      <c r="AW1501">
        <v>1.73</v>
      </c>
      <c r="AX1501">
        <v>40</v>
      </c>
      <c r="AY1501">
        <v>48</v>
      </c>
      <c r="AZ1501">
        <v>21</v>
      </c>
      <c r="BA1501">
        <v>14</v>
      </c>
      <c r="BB1501">
        <v>7</v>
      </c>
      <c r="BC1501">
        <v>17</v>
      </c>
      <c r="BD1501">
        <v>47</v>
      </c>
      <c r="BE1501">
        <v>36</v>
      </c>
      <c r="BF1501">
        <v>64</v>
      </c>
      <c r="BG1501">
        <v>10.199999999999999</v>
      </c>
      <c r="BH1501">
        <v>5.5</v>
      </c>
      <c r="BI1501">
        <v>2.67</v>
      </c>
      <c r="BJ1501">
        <v>3.08</v>
      </c>
      <c r="BK1501">
        <v>3.02</v>
      </c>
      <c r="BL1501">
        <f>1/Table1[[#This Row],[odds_ft_home_team_win]]+1/Table1[[#This Row],[odds_ft_draw]]+1/Table1[[#This Row],[odds_ft_away_team_win]]-1</f>
        <v>3.0332987695886882E-2</v>
      </c>
      <c r="BM1501">
        <f>Table1[[#This Row],[Margin]]/3</f>
        <v>1.0110995898628961E-2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95</v>
      </c>
      <c r="BU1501">
        <f>VLOOKUP(Table1[[#This Row],[Reference]],metron,11,FALSE)</f>
        <v>1.269326094653606</v>
      </c>
      <c r="BV1501">
        <f>VLOOKUP(Table1[[#This Row],[Reference]],metron,12,FALSE)</f>
        <v>1.2417089578661631</v>
      </c>
    </row>
    <row r="1502" spans="1:74" hidden="1" x14ac:dyDescent="0.45">
      <c r="A1502" t="s">
        <v>5412</v>
      </c>
      <c r="B1502">
        <v>1442622600</v>
      </c>
      <c r="C1502" s="3" t="s">
        <v>1766</v>
      </c>
      <c r="D1502" t="s">
        <v>65</v>
      </c>
      <c r="E1502" t="s">
        <v>66</v>
      </c>
      <c r="F1502" t="s">
        <v>611</v>
      </c>
      <c r="G1502" t="s">
        <v>73</v>
      </c>
      <c r="H1502" t="s">
        <v>66</v>
      </c>
      <c r="I1502">
        <f>MROUND(Table1[[#This Row],[Prob_H]]*100,2)/100</f>
        <v>0.46</v>
      </c>
      <c r="J1502">
        <f>1/Table1[[#This Row],[odds_ft_home_team_win]]-Table1[[#This Row],[Margin/3]]</f>
        <v>0.45881837021206823</v>
      </c>
      <c r="K1502">
        <f>1/Table1[[#This Row],[odds_ft_draw]]-Table1[[#This Row],[Margin/3]]</f>
        <v>0.27642893548618491</v>
      </c>
      <c r="L1502">
        <f>1/Table1[[#This Row],[odds_ft_away_team_win]]-Table1[[#This Row],[Margin/3]]</f>
        <v>0.26475269430174697</v>
      </c>
      <c r="M1502">
        <v>9</v>
      </c>
      <c r="N1502">
        <v>2.5</v>
      </c>
      <c r="O1502">
        <v>0</v>
      </c>
      <c r="P1502">
        <v>1.61</v>
      </c>
      <c r="Q1502">
        <v>0.78</v>
      </c>
      <c r="R1502" t="str" cm="1">
        <f t="array" ref="R15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2">
        <v>2</v>
      </c>
      <c r="T1502">
        <v>1</v>
      </c>
      <c r="U1502">
        <v>3</v>
      </c>
      <c r="V1502">
        <v>1</v>
      </c>
      <c r="W1502">
        <v>0</v>
      </c>
      <c r="X1502">
        <v>1</v>
      </c>
      <c r="Y1502" t="s">
        <v>1767</v>
      </c>
      <c r="Z1502">
        <v>43</v>
      </c>
      <c r="AA1502">
        <v>1</v>
      </c>
      <c r="AB1502">
        <v>2</v>
      </c>
      <c r="AC1502">
        <v>2</v>
      </c>
      <c r="AD1502">
        <v>0</v>
      </c>
      <c r="AE1502">
        <v>3</v>
      </c>
      <c r="AF1502">
        <v>1</v>
      </c>
      <c r="AG1502">
        <v>0</v>
      </c>
      <c r="AH1502">
        <v>2</v>
      </c>
      <c r="AI1502">
        <v>0</v>
      </c>
      <c r="AJ1502">
        <v>4</v>
      </c>
      <c r="AK1502">
        <v>12</v>
      </c>
      <c r="AL1502">
        <v>7</v>
      </c>
      <c r="AM1502">
        <v>3</v>
      </c>
      <c r="AN1502">
        <v>5</v>
      </c>
      <c r="AO1502">
        <v>9</v>
      </c>
      <c r="AP1502">
        <v>2</v>
      </c>
      <c r="AQ1502">
        <v>17</v>
      </c>
      <c r="AR1502">
        <v>22</v>
      </c>
      <c r="AS1502">
        <v>50</v>
      </c>
      <c r="AT1502">
        <v>50</v>
      </c>
      <c r="AU1502">
        <v>0</v>
      </c>
      <c r="AV1502">
        <v>0</v>
      </c>
      <c r="AW1502">
        <v>2.5</v>
      </c>
      <c r="AX1502">
        <v>63</v>
      </c>
      <c r="AY1502">
        <v>75</v>
      </c>
      <c r="AZ1502">
        <v>63</v>
      </c>
      <c r="BA1502">
        <v>13</v>
      </c>
      <c r="BB1502">
        <v>0</v>
      </c>
      <c r="BC1502">
        <v>50</v>
      </c>
      <c r="BD1502">
        <v>63</v>
      </c>
      <c r="BE1502">
        <v>25</v>
      </c>
      <c r="BF1502">
        <v>88</v>
      </c>
      <c r="BG1502">
        <v>13</v>
      </c>
      <c r="BH1502">
        <v>2.5</v>
      </c>
      <c r="BI1502">
        <v>2.14</v>
      </c>
      <c r="BJ1502">
        <v>3.51</v>
      </c>
      <c r="BK1502">
        <v>3.66</v>
      </c>
      <c r="BL1502">
        <f>1/Table1[[#This Row],[odds_ft_home_team_win]]+1/Table1[[#This Row],[odds_ft_draw]]+1/Table1[[#This Row],[odds_ft_away_team_win]]-1</f>
        <v>2.541404824229998E-2</v>
      </c>
      <c r="BM1502">
        <f>Table1[[#This Row],[Margin]]/3</f>
        <v>8.4713494140999934E-3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 t="s">
        <v>614</v>
      </c>
      <c r="BU1502">
        <f>VLOOKUP(Table1[[#This Row],[Reference]],metron,11,FALSE)</f>
        <v>1.4888836329233679</v>
      </c>
      <c r="BV1502">
        <f>VLOOKUP(Table1[[#This Row],[Reference]],metron,12,FALSE)</f>
        <v>1.0516792809839171</v>
      </c>
    </row>
    <row r="1503" spans="1:74" hidden="1" x14ac:dyDescent="0.45">
      <c r="A1503" t="s">
        <v>5412</v>
      </c>
      <c r="B1503">
        <v>1442629800</v>
      </c>
      <c r="C1503" s="3" t="s">
        <v>1768</v>
      </c>
      <c r="D1503" t="s">
        <v>65</v>
      </c>
      <c r="E1503" t="s">
        <v>66</v>
      </c>
      <c r="F1503" t="s">
        <v>88</v>
      </c>
      <c r="G1503" t="s">
        <v>93</v>
      </c>
      <c r="H1503" t="s">
        <v>66</v>
      </c>
      <c r="I1503">
        <f>MROUND(Table1[[#This Row],[Prob_H]]*100,2)/100</f>
        <v>0.5</v>
      </c>
      <c r="J1503">
        <f>1/Table1[[#This Row],[odds_ft_home_team_win]]-Table1[[#This Row],[Margin/3]]</f>
        <v>0.49897680950490836</v>
      </c>
      <c r="K1503">
        <f>1/Table1[[#This Row],[odds_ft_draw]]-Table1[[#This Row],[Margin/3]]</f>
        <v>0.26090437528268007</v>
      </c>
      <c r="L1503">
        <f>1/Table1[[#This Row],[odds_ft_away_team_win]]-Table1[[#This Row],[Margin/3]]</f>
        <v>0.24011881521241155</v>
      </c>
      <c r="M1503">
        <v>9</v>
      </c>
      <c r="N1503">
        <v>0</v>
      </c>
      <c r="O1503">
        <v>1.33</v>
      </c>
      <c r="P1503">
        <v>1.06</v>
      </c>
      <c r="Q1503">
        <v>1.1200000000000001</v>
      </c>
      <c r="R1503" t="str" cm="1">
        <f t="array" ref="R15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03">
        <v>0</v>
      </c>
      <c r="T1503">
        <v>2</v>
      </c>
      <c r="U1503">
        <v>2</v>
      </c>
      <c r="V1503">
        <v>0</v>
      </c>
      <c r="W1503">
        <v>0</v>
      </c>
      <c r="X1503">
        <v>0</v>
      </c>
      <c r="Z1503" t="s">
        <v>1769</v>
      </c>
      <c r="AA1503">
        <v>5</v>
      </c>
      <c r="AB1503">
        <v>3</v>
      </c>
      <c r="AC1503">
        <v>3</v>
      </c>
      <c r="AD1503">
        <v>1</v>
      </c>
      <c r="AE1503">
        <v>2</v>
      </c>
      <c r="AF1503">
        <v>0</v>
      </c>
      <c r="AG1503">
        <v>0</v>
      </c>
      <c r="AH1503">
        <v>4</v>
      </c>
      <c r="AI1503">
        <v>1</v>
      </c>
      <c r="AJ1503">
        <v>1</v>
      </c>
      <c r="AK1503">
        <v>9</v>
      </c>
      <c r="AL1503">
        <v>3</v>
      </c>
      <c r="AM1503">
        <v>5</v>
      </c>
      <c r="AN1503">
        <v>2</v>
      </c>
      <c r="AO1503">
        <v>4</v>
      </c>
      <c r="AP1503">
        <v>1</v>
      </c>
      <c r="AQ1503">
        <v>14</v>
      </c>
      <c r="AR1503">
        <v>13</v>
      </c>
      <c r="AS1503">
        <v>61</v>
      </c>
      <c r="AT1503">
        <v>39</v>
      </c>
      <c r="AU1503">
        <v>0</v>
      </c>
      <c r="AV1503">
        <v>0</v>
      </c>
      <c r="AW1503">
        <v>3.59</v>
      </c>
      <c r="AX1503">
        <v>59</v>
      </c>
      <c r="AY1503">
        <v>88</v>
      </c>
      <c r="AZ1503">
        <v>59</v>
      </c>
      <c r="BA1503">
        <v>59</v>
      </c>
      <c r="BB1503">
        <v>29</v>
      </c>
      <c r="BC1503">
        <v>46</v>
      </c>
      <c r="BD1503">
        <v>88</v>
      </c>
      <c r="BE1503">
        <v>59</v>
      </c>
      <c r="BF1503">
        <v>100</v>
      </c>
      <c r="BG1503">
        <v>10</v>
      </c>
      <c r="BH1503">
        <v>7.75</v>
      </c>
      <c r="BI1503">
        <v>1.97</v>
      </c>
      <c r="BJ1503">
        <v>3.71</v>
      </c>
      <c r="BK1503">
        <v>4.0199999999999996</v>
      </c>
      <c r="BL1503">
        <f>1/Table1[[#This Row],[odds_ft_home_team_win]]+1/Table1[[#This Row],[odds_ft_draw]]+1/Table1[[#This Row],[odds_ft_away_team_win]]-1</f>
        <v>2.59122110791834E-2</v>
      </c>
      <c r="BM1503">
        <f>Table1[[#This Row],[Margin]]/3</f>
        <v>8.6374036930611329E-3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 t="s">
        <v>91</v>
      </c>
      <c r="BU1503">
        <f>VLOOKUP(Table1[[#This Row],[Reference]],metron,11,FALSE)</f>
        <v>1.5342708579532029</v>
      </c>
      <c r="BV1503">
        <f>VLOOKUP(Table1[[#This Row],[Reference]],metron,12,FALSE)</f>
        <v>0.98593713070196176</v>
      </c>
    </row>
    <row r="1504" spans="1:74" hidden="1" x14ac:dyDescent="0.45">
      <c r="A1504" t="s">
        <v>5412</v>
      </c>
      <c r="B1504">
        <v>1442700000</v>
      </c>
      <c r="C1504" s="3" t="s">
        <v>1770</v>
      </c>
      <c r="D1504" t="s">
        <v>65</v>
      </c>
      <c r="E1504" t="s">
        <v>66</v>
      </c>
      <c r="F1504" t="s">
        <v>77</v>
      </c>
      <c r="G1504" t="s">
        <v>94</v>
      </c>
      <c r="H1504" t="s">
        <v>66</v>
      </c>
      <c r="I1504">
        <f>MROUND(Table1[[#This Row],[Prob_H]]*100,2)/100</f>
        <v>0.44</v>
      </c>
      <c r="J1504">
        <f>1/Table1[[#This Row],[odds_ft_home_team_win]]-Table1[[#This Row],[Margin/3]]</f>
        <v>0.43200561824883382</v>
      </c>
      <c r="K1504">
        <f>1/Table1[[#This Row],[odds_ft_draw]]-Table1[[#This Row],[Margin/3]]</f>
        <v>0.27800993517699862</v>
      </c>
      <c r="L1504">
        <f>1/Table1[[#This Row],[odds_ft_away_team_win]]-Table1[[#This Row],[Margin/3]]</f>
        <v>0.2899844465741675</v>
      </c>
      <c r="M1504">
        <v>9</v>
      </c>
      <c r="N1504">
        <v>0.75</v>
      </c>
      <c r="O1504">
        <v>1.5</v>
      </c>
      <c r="P1504">
        <v>1.24</v>
      </c>
      <c r="Q1504">
        <v>1.3</v>
      </c>
      <c r="R1504" t="str" cm="1">
        <f t="array" ref="R15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4">
        <v>2</v>
      </c>
      <c r="T1504">
        <v>1</v>
      </c>
      <c r="U1504">
        <v>3</v>
      </c>
      <c r="V1504">
        <v>2</v>
      </c>
      <c r="W1504">
        <v>1</v>
      </c>
      <c r="X1504">
        <v>1</v>
      </c>
      <c r="Y1504" t="s">
        <v>434</v>
      </c>
      <c r="Z1504">
        <v>43</v>
      </c>
      <c r="AA1504">
        <v>2</v>
      </c>
      <c r="AB1504">
        <v>7</v>
      </c>
      <c r="AC1504">
        <v>1</v>
      </c>
      <c r="AD1504">
        <v>0</v>
      </c>
      <c r="AE1504">
        <v>3</v>
      </c>
      <c r="AF1504">
        <v>0</v>
      </c>
      <c r="AG1504">
        <v>1</v>
      </c>
      <c r="AH1504">
        <v>0</v>
      </c>
      <c r="AI1504">
        <v>1</v>
      </c>
      <c r="AJ1504">
        <v>2</v>
      </c>
      <c r="AK1504">
        <v>10</v>
      </c>
      <c r="AL1504">
        <v>12</v>
      </c>
      <c r="AM1504">
        <v>3</v>
      </c>
      <c r="AN1504">
        <v>3</v>
      </c>
      <c r="AO1504">
        <v>7</v>
      </c>
      <c r="AP1504">
        <v>9</v>
      </c>
      <c r="AQ1504">
        <v>10</v>
      </c>
      <c r="AR1504">
        <v>15</v>
      </c>
      <c r="AS1504">
        <v>49</v>
      </c>
      <c r="AT1504">
        <v>51</v>
      </c>
      <c r="AU1504">
        <v>0</v>
      </c>
      <c r="AV1504">
        <v>0</v>
      </c>
      <c r="AW1504">
        <v>3.63</v>
      </c>
      <c r="AX1504">
        <v>63</v>
      </c>
      <c r="AY1504">
        <v>100</v>
      </c>
      <c r="AZ1504">
        <v>75</v>
      </c>
      <c r="BA1504">
        <v>38</v>
      </c>
      <c r="BB1504">
        <v>25</v>
      </c>
      <c r="BC1504">
        <v>50</v>
      </c>
      <c r="BD1504">
        <v>88</v>
      </c>
      <c r="BE1504">
        <v>63</v>
      </c>
      <c r="BF1504">
        <v>100</v>
      </c>
      <c r="BG1504">
        <v>9</v>
      </c>
      <c r="BH1504">
        <v>4.25</v>
      </c>
      <c r="BI1504">
        <v>2.27</v>
      </c>
      <c r="BJ1504">
        <v>3.49</v>
      </c>
      <c r="BK1504">
        <v>3.35</v>
      </c>
      <c r="BL1504">
        <f>1/Table1[[#This Row],[odds_ft_home_team_win]]+1/Table1[[#This Row],[odds_ft_draw]]+1/Table1[[#This Row],[odds_ft_away_team_win]]-1</f>
        <v>2.5569048337198863E-2</v>
      </c>
      <c r="BM1504">
        <f>Table1[[#This Row],[Margin]]/3</f>
        <v>8.5230161123996204E-3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 t="s">
        <v>79</v>
      </c>
      <c r="BU1504">
        <f>VLOOKUP(Table1[[#This Row],[Reference]],metron,11,FALSE)</f>
        <v>1.4140979689366791</v>
      </c>
      <c r="BV1504">
        <f>VLOOKUP(Table1[[#This Row],[Reference]],metron,12,FALSE)</f>
        <v>1.0666666666666671</v>
      </c>
    </row>
    <row r="1505" spans="1:74" hidden="1" x14ac:dyDescent="0.45">
      <c r="A1505" t="s">
        <v>5412</v>
      </c>
      <c r="B1505">
        <v>1442707200</v>
      </c>
      <c r="C1505" s="3" t="s">
        <v>1771</v>
      </c>
      <c r="D1505" t="s">
        <v>65</v>
      </c>
      <c r="E1505" t="s">
        <v>66</v>
      </c>
      <c r="F1505" t="s">
        <v>68</v>
      </c>
      <c r="G1505" t="s">
        <v>85</v>
      </c>
      <c r="H1505" t="s">
        <v>66</v>
      </c>
      <c r="I1505">
        <f>MROUND(Table1[[#This Row],[Prob_H]]*100,2)/100</f>
        <v>0.52</v>
      </c>
      <c r="J1505">
        <f>1/Table1[[#This Row],[odds_ft_home_team_win]]-Table1[[#This Row],[Margin/3]]</f>
        <v>0.52370499027033979</v>
      </c>
      <c r="K1505">
        <f>1/Table1[[#This Row],[odds_ft_draw]]-Table1[[#This Row],[Margin/3]]</f>
        <v>0.25774754346182921</v>
      </c>
      <c r="L1505">
        <f>1/Table1[[#This Row],[odds_ft_away_team_win]]-Table1[[#This Row],[Margin/3]]</f>
        <v>0.218547466267831</v>
      </c>
      <c r="M1505">
        <v>9</v>
      </c>
      <c r="N1505">
        <v>1.75</v>
      </c>
      <c r="O1505">
        <v>1.5</v>
      </c>
      <c r="P1505">
        <v>1.76</v>
      </c>
      <c r="Q1505">
        <v>1.3</v>
      </c>
      <c r="R1505" t="str" cm="1">
        <f t="array" ref="R15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5">
        <v>3</v>
      </c>
      <c r="T1505">
        <v>1</v>
      </c>
      <c r="U1505">
        <v>4</v>
      </c>
      <c r="V1505">
        <v>1</v>
      </c>
      <c r="W1505">
        <v>0</v>
      </c>
      <c r="X1505">
        <v>1</v>
      </c>
      <c r="Y1505" t="s">
        <v>1772</v>
      </c>
      <c r="Z1505">
        <v>35</v>
      </c>
      <c r="AA1505">
        <v>7</v>
      </c>
      <c r="AB1505">
        <v>2</v>
      </c>
      <c r="AC1505">
        <v>2</v>
      </c>
      <c r="AD1505">
        <v>0</v>
      </c>
      <c r="AE1505">
        <v>3</v>
      </c>
      <c r="AF1505">
        <v>1</v>
      </c>
      <c r="AG1505">
        <v>0</v>
      </c>
      <c r="AH1505">
        <v>2</v>
      </c>
      <c r="AI1505">
        <v>2</v>
      </c>
      <c r="AJ1505">
        <v>2</v>
      </c>
      <c r="AK1505">
        <v>15</v>
      </c>
      <c r="AL1505">
        <v>10</v>
      </c>
      <c r="AM1505">
        <v>9</v>
      </c>
      <c r="AN1505">
        <v>6</v>
      </c>
      <c r="AO1505">
        <v>6</v>
      </c>
      <c r="AP1505">
        <v>4</v>
      </c>
      <c r="AQ1505">
        <v>9</v>
      </c>
      <c r="AR1505">
        <v>5</v>
      </c>
      <c r="AS1505">
        <v>62</v>
      </c>
      <c r="AT1505">
        <v>38</v>
      </c>
      <c r="AU1505">
        <v>0</v>
      </c>
      <c r="AV1505">
        <v>0</v>
      </c>
      <c r="AW1505">
        <v>3.75</v>
      </c>
      <c r="AX1505">
        <v>63</v>
      </c>
      <c r="AY1505">
        <v>88</v>
      </c>
      <c r="AZ1505">
        <v>88</v>
      </c>
      <c r="BA1505">
        <v>50</v>
      </c>
      <c r="BB1505">
        <v>38</v>
      </c>
      <c r="BC1505">
        <v>88</v>
      </c>
      <c r="BD1505">
        <v>100</v>
      </c>
      <c r="BE1505">
        <v>38</v>
      </c>
      <c r="BF1505">
        <v>75</v>
      </c>
      <c r="BG1505">
        <v>8.75</v>
      </c>
      <c r="BH1505">
        <v>6</v>
      </c>
      <c r="BI1505">
        <v>1.88</v>
      </c>
      <c r="BJ1505">
        <v>3.76</v>
      </c>
      <c r="BK1505">
        <v>4.41</v>
      </c>
      <c r="BL1505">
        <f>1/Table1[[#This Row],[odds_ft_home_team_win]]+1/Table1[[#This Row],[odds_ft_draw]]+1/Table1[[#This Row],[odds_ft_away_team_win]]-1</f>
        <v>2.4629710040044328E-2</v>
      </c>
      <c r="BM1505">
        <f>Table1[[#This Row],[Margin]]/3</f>
        <v>8.2099033466814433E-3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 t="s">
        <v>116</v>
      </c>
      <c r="BU1505">
        <f>VLOOKUP(Table1[[#This Row],[Reference]],metron,11,FALSE)</f>
        <v>1.625948039373891</v>
      </c>
      <c r="BV1505">
        <f>VLOOKUP(Table1[[#This Row],[Reference]],metron,12,FALSE)</f>
        <v>0.97079231886396644</v>
      </c>
    </row>
    <row r="1506" spans="1:74" hidden="1" x14ac:dyDescent="0.45">
      <c r="A1506" t="s">
        <v>5412</v>
      </c>
      <c r="B1506">
        <v>1442711160</v>
      </c>
      <c r="C1506" s="3" t="s">
        <v>1773</v>
      </c>
      <c r="D1506" t="s">
        <v>65</v>
      </c>
      <c r="E1506" t="s">
        <v>66</v>
      </c>
      <c r="F1506" t="s">
        <v>81</v>
      </c>
      <c r="G1506" t="s">
        <v>72</v>
      </c>
      <c r="H1506" t="s">
        <v>66</v>
      </c>
      <c r="I1506">
        <f>MROUND(Table1[[#This Row],[Prob_H]]*100,2)/100</f>
        <v>0.54</v>
      </c>
      <c r="J1506">
        <f>1/Table1[[#This Row],[odds_ft_home_team_win]]-Table1[[#This Row],[Margin/3]]</f>
        <v>0.53765808276228333</v>
      </c>
      <c r="K1506">
        <f>1/Table1[[#This Row],[odds_ft_draw]]-Table1[[#This Row],[Margin/3]]</f>
        <v>0.24437455229261471</v>
      </c>
      <c r="L1506">
        <f>1/Table1[[#This Row],[odds_ft_away_team_win]]-Table1[[#This Row],[Margin/3]]</f>
        <v>0.21796736494510188</v>
      </c>
      <c r="M1506">
        <v>9</v>
      </c>
      <c r="N1506">
        <v>3</v>
      </c>
      <c r="O1506">
        <v>2.25</v>
      </c>
      <c r="P1506">
        <v>2.2000000000000002</v>
      </c>
      <c r="Q1506">
        <v>1.24</v>
      </c>
      <c r="R1506" t="str" cm="1">
        <f t="array" ref="R15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06">
        <v>2</v>
      </c>
      <c r="T1506">
        <v>1</v>
      </c>
      <c r="U1506">
        <v>3</v>
      </c>
      <c r="V1506">
        <v>1</v>
      </c>
      <c r="W1506">
        <v>1</v>
      </c>
      <c r="X1506">
        <v>0</v>
      </c>
      <c r="Y1506" t="s">
        <v>1774</v>
      </c>
      <c r="Z1506" t="s">
        <v>624</v>
      </c>
      <c r="AA1506">
        <v>4</v>
      </c>
      <c r="AB1506">
        <v>3</v>
      </c>
      <c r="AC1506">
        <v>2</v>
      </c>
      <c r="AD1506">
        <v>0</v>
      </c>
      <c r="AE1506">
        <v>4</v>
      </c>
      <c r="AF1506">
        <v>0</v>
      </c>
      <c r="AG1506">
        <v>0</v>
      </c>
      <c r="AH1506">
        <v>2</v>
      </c>
      <c r="AI1506">
        <v>1</v>
      </c>
      <c r="AJ1506">
        <v>3</v>
      </c>
      <c r="AK1506">
        <v>11</v>
      </c>
      <c r="AL1506">
        <v>9</v>
      </c>
      <c r="AM1506">
        <v>4</v>
      </c>
      <c r="AN1506">
        <v>7</v>
      </c>
      <c r="AO1506">
        <v>7</v>
      </c>
      <c r="AP1506">
        <v>2</v>
      </c>
      <c r="AQ1506">
        <v>19</v>
      </c>
      <c r="AR1506">
        <v>11</v>
      </c>
      <c r="AS1506">
        <v>52</v>
      </c>
      <c r="AT1506">
        <v>48</v>
      </c>
      <c r="AU1506">
        <v>0</v>
      </c>
      <c r="AV1506">
        <v>0</v>
      </c>
      <c r="AW1506">
        <v>2.88</v>
      </c>
      <c r="AX1506">
        <v>71</v>
      </c>
      <c r="AY1506">
        <v>71</v>
      </c>
      <c r="AZ1506">
        <v>71</v>
      </c>
      <c r="BA1506">
        <v>29</v>
      </c>
      <c r="BB1506">
        <v>17</v>
      </c>
      <c r="BC1506">
        <v>29</v>
      </c>
      <c r="BD1506">
        <v>75</v>
      </c>
      <c r="BE1506">
        <v>42</v>
      </c>
      <c r="BF1506">
        <v>84</v>
      </c>
      <c r="BG1506">
        <v>6.25</v>
      </c>
      <c r="BH1506">
        <v>4.17</v>
      </c>
      <c r="BI1506">
        <v>1.83</v>
      </c>
      <c r="BJ1506">
        <v>3.95</v>
      </c>
      <c r="BK1506">
        <v>4.41</v>
      </c>
      <c r="BL1506">
        <f>1/Table1[[#This Row],[odds_ft_home_team_win]]+1/Table1[[#This Row],[odds_ft_draw]]+1/Table1[[#This Row],[odds_ft_away_team_win]]-1</f>
        <v>2.637001400823169E-2</v>
      </c>
      <c r="BM1506">
        <f>Table1[[#This Row],[Margin]]/3</f>
        <v>8.790004669410564E-3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 t="s">
        <v>109</v>
      </c>
      <c r="BU1506">
        <f>VLOOKUP(Table1[[#This Row],[Reference]],metron,11,FALSE)</f>
        <v>1.684957590444867</v>
      </c>
      <c r="BV1506">
        <f>VLOOKUP(Table1[[#This Row],[Reference]],metron,12,FALSE)</f>
        <v>0.95101263631642718</v>
      </c>
    </row>
    <row r="1507" spans="1:74" hidden="1" x14ac:dyDescent="0.45">
      <c r="A1507" t="s">
        <v>5412</v>
      </c>
      <c r="B1507">
        <v>1442712600</v>
      </c>
      <c r="C1507" s="3" t="s">
        <v>1775</v>
      </c>
      <c r="D1507" t="s">
        <v>65</v>
      </c>
      <c r="E1507" t="s">
        <v>66</v>
      </c>
      <c r="F1507" t="s">
        <v>78</v>
      </c>
      <c r="G1507" t="s">
        <v>86</v>
      </c>
      <c r="H1507" t="s">
        <v>66</v>
      </c>
      <c r="I1507">
        <f>MROUND(Table1[[#This Row],[Prob_H]]*100,2)/100</f>
        <v>0.32</v>
      </c>
      <c r="J1507">
        <f>1/Table1[[#This Row],[odds_ft_home_team_win]]-Table1[[#This Row],[Margin/3]]</f>
        <v>0.31500962759168366</v>
      </c>
      <c r="K1507">
        <f>1/Table1[[#This Row],[odds_ft_draw]]-Table1[[#This Row],[Margin/3]]</f>
        <v>0.28208270654103262</v>
      </c>
      <c r="L1507">
        <f>1/Table1[[#This Row],[odds_ft_away_team_win]]-Table1[[#This Row],[Margin/3]]</f>
        <v>0.40290766586728388</v>
      </c>
      <c r="M1507">
        <v>9</v>
      </c>
      <c r="N1507">
        <v>1</v>
      </c>
      <c r="O1507">
        <v>2.25</v>
      </c>
      <c r="P1507">
        <v>1.44</v>
      </c>
      <c r="Q1507">
        <v>1.71</v>
      </c>
      <c r="R1507" t="str" cm="1">
        <f t="array" ref="R15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07">
        <v>0</v>
      </c>
      <c r="T1507">
        <v>3</v>
      </c>
      <c r="U1507">
        <v>3</v>
      </c>
      <c r="V1507">
        <v>0</v>
      </c>
      <c r="W1507">
        <v>0</v>
      </c>
      <c r="X1507">
        <v>0</v>
      </c>
      <c r="Z1507" t="s">
        <v>1776</v>
      </c>
      <c r="AA1507">
        <v>2</v>
      </c>
      <c r="AB1507">
        <v>2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13</v>
      </c>
      <c r="AL1507">
        <v>10</v>
      </c>
      <c r="AM1507">
        <v>4</v>
      </c>
      <c r="AN1507">
        <v>6</v>
      </c>
      <c r="AO1507">
        <v>9</v>
      </c>
      <c r="AP1507">
        <v>4</v>
      </c>
      <c r="AQ1507">
        <v>10</v>
      </c>
      <c r="AR1507">
        <v>13</v>
      </c>
      <c r="AS1507">
        <v>55</v>
      </c>
      <c r="AT1507">
        <v>45</v>
      </c>
      <c r="AU1507">
        <v>0</v>
      </c>
      <c r="AV1507">
        <v>0</v>
      </c>
      <c r="AW1507">
        <v>3.46</v>
      </c>
      <c r="AX1507">
        <v>46</v>
      </c>
      <c r="AY1507">
        <v>84</v>
      </c>
      <c r="AZ1507">
        <v>59</v>
      </c>
      <c r="BA1507">
        <v>29</v>
      </c>
      <c r="BB1507">
        <v>29</v>
      </c>
      <c r="BC1507">
        <v>29</v>
      </c>
      <c r="BD1507">
        <v>54</v>
      </c>
      <c r="BE1507">
        <v>71</v>
      </c>
      <c r="BF1507">
        <v>100</v>
      </c>
      <c r="BG1507">
        <v>11.58</v>
      </c>
      <c r="BH1507">
        <v>6.25</v>
      </c>
      <c r="BI1507">
        <v>3.09</v>
      </c>
      <c r="BJ1507">
        <v>3.44</v>
      </c>
      <c r="BK1507">
        <v>2.4300000000000002</v>
      </c>
      <c r="BL1507">
        <f>1/Table1[[#This Row],[odds_ft_home_team_win]]+1/Table1[[#This Row],[odds_ft_draw]]+1/Table1[[#This Row],[odds_ft_away_team_win]]-1</f>
        <v>2.5844903632716187E-2</v>
      </c>
      <c r="BM1507">
        <f>Table1[[#This Row],[Margin]]/3</f>
        <v>8.614967877572063E-3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 t="s">
        <v>106</v>
      </c>
      <c r="BU1507">
        <f>VLOOKUP(Table1[[#This Row],[Reference]],metron,11,FALSE)</f>
        <v>1.210167055864918</v>
      </c>
      <c r="BV1507">
        <f>VLOOKUP(Table1[[#This Row],[Reference]],metron,12,FALSE)</f>
        <v>1.3211783725525419</v>
      </c>
    </row>
    <row r="1508" spans="1:74" hidden="1" x14ac:dyDescent="0.45">
      <c r="A1508" t="s">
        <v>5412</v>
      </c>
      <c r="B1508">
        <v>1442714400</v>
      </c>
      <c r="C1508" s="3" t="s">
        <v>1777</v>
      </c>
      <c r="D1508" t="s">
        <v>65</v>
      </c>
      <c r="E1508" t="s">
        <v>66</v>
      </c>
      <c r="F1508" t="s">
        <v>1643</v>
      </c>
      <c r="G1508" t="s">
        <v>103</v>
      </c>
      <c r="H1508" t="s">
        <v>66</v>
      </c>
      <c r="I1508">
        <f>MROUND(Table1[[#This Row],[Prob_H]]*100,2)/100</f>
        <v>0.38</v>
      </c>
      <c r="J1508">
        <f>1/Table1[[#This Row],[odds_ft_home_team_win]]-Table1[[#This Row],[Margin/3]]</f>
        <v>0.3821891137764451</v>
      </c>
      <c r="K1508">
        <f>1/Table1[[#This Row],[odds_ft_draw]]-Table1[[#This Row],[Margin/3]]</f>
        <v>0.28141918624021323</v>
      </c>
      <c r="L1508">
        <f>1/Table1[[#This Row],[odds_ft_away_team_win]]-Table1[[#This Row],[Margin/3]]</f>
        <v>0.33639169998334167</v>
      </c>
      <c r="M1508">
        <v>9</v>
      </c>
      <c r="N1508">
        <v>1.25</v>
      </c>
      <c r="O1508">
        <v>1</v>
      </c>
      <c r="P1508">
        <v>1.29</v>
      </c>
      <c r="Q1508">
        <v>1.1499999999999999</v>
      </c>
      <c r="R1508" t="str" cm="1">
        <f t="array" ref="R15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08">
        <v>1</v>
      </c>
      <c r="T1508">
        <v>2</v>
      </c>
      <c r="U1508">
        <v>3</v>
      </c>
      <c r="V1508">
        <v>2</v>
      </c>
      <c r="W1508">
        <v>1</v>
      </c>
      <c r="X1508">
        <v>1</v>
      </c>
      <c r="Y1508">
        <v>13</v>
      </c>
      <c r="Z1508" t="s">
        <v>1778</v>
      </c>
      <c r="AA1508">
        <v>5</v>
      </c>
      <c r="AB1508">
        <v>3</v>
      </c>
      <c r="AC1508">
        <v>2</v>
      </c>
      <c r="AD1508">
        <v>0</v>
      </c>
      <c r="AE1508">
        <v>3</v>
      </c>
      <c r="AF1508">
        <v>0</v>
      </c>
      <c r="AG1508">
        <v>2</v>
      </c>
      <c r="AH1508">
        <v>0</v>
      </c>
      <c r="AI1508">
        <v>0</v>
      </c>
      <c r="AJ1508">
        <v>3</v>
      </c>
      <c r="AK1508">
        <v>11</v>
      </c>
      <c r="AL1508">
        <v>4</v>
      </c>
      <c r="AM1508">
        <v>6</v>
      </c>
      <c r="AN1508">
        <v>2</v>
      </c>
      <c r="AO1508">
        <v>5</v>
      </c>
      <c r="AP1508">
        <v>2</v>
      </c>
      <c r="AQ1508">
        <v>20</v>
      </c>
      <c r="AR1508">
        <v>19</v>
      </c>
      <c r="AS1508">
        <v>55</v>
      </c>
      <c r="AT1508">
        <v>45</v>
      </c>
      <c r="AU1508">
        <v>0</v>
      </c>
      <c r="AV1508">
        <v>0</v>
      </c>
      <c r="AW1508">
        <v>3.5</v>
      </c>
      <c r="AX1508">
        <v>75</v>
      </c>
      <c r="AY1508">
        <v>75</v>
      </c>
      <c r="AZ1508">
        <v>63</v>
      </c>
      <c r="BA1508">
        <v>46</v>
      </c>
      <c r="BB1508">
        <v>46</v>
      </c>
      <c r="BC1508">
        <v>63</v>
      </c>
      <c r="BD1508">
        <v>63</v>
      </c>
      <c r="BE1508">
        <v>59</v>
      </c>
      <c r="BF1508">
        <v>88</v>
      </c>
      <c r="BG1508">
        <v>9.92</v>
      </c>
      <c r="BH1508">
        <v>5.58</v>
      </c>
      <c r="BI1508">
        <v>2.56</v>
      </c>
      <c r="BJ1508">
        <v>3.45</v>
      </c>
      <c r="BK1508">
        <v>2.9</v>
      </c>
      <c r="BL1508">
        <f>1/Table1[[#This Row],[odds_ft_home_team_win]]+1/Table1[[#This Row],[odds_ft_draw]]+1/Table1[[#This Row],[odds_ft_away_team_win]]-1</f>
        <v>2.5307658670664646E-2</v>
      </c>
      <c r="BM1508">
        <f>Table1[[#This Row],[Margin]]/3</f>
        <v>8.4358862235548813E-3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 t="s">
        <v>1644</v>
      </c>
      <c r="BU1508">
        <f>VLOOKUP(Table1[[#This Row],[Reference]],metron,11,FALSE)</f>
        <v>1.330562659846547</v>
      </c>
      <c r="BV1508">
        <f>VLOOKUP(Table1[[#This Row],[Reference]],metron,12,FALSE)</f>
        <v>1.1595268542199491</v>
      </c>
    </row>
    <row r="1509" spans="1:74" hidden="1" x14ac:dyDescent="0.45">
      <c r="A1509" t="s">
        <v>5412</v>
      </c>
      <c r="B1509">
        <v>1442768400</v>
      </c>
      <c r="C1509" s="3" t="s">
        <v>1779</v>
      </c>
      <c r="D1509" t="s">
        <v>65</v>
      </c>
      <c r="E1509" t="s">
        <v>66</v>
      </c>
      <c r="F1509" t="s">
        <v>97</v>
      </c>
      <c r="G1509" t="s">
        <v>67</v>
      </c>
      <c r="H1509" t="s">
        <v>66</v>
      </c>
      <c r="I1509">
        <f>MROUND(Table1[[#This Row],[Prob_H]]*100,2)/100</f>
        <v>0.5</v>
      </c>
      <c r="J1509">
        <f>1/Table1[[#This Row],[odds_ft_home_team_win]]-Table1[[#This Row],[Margin/3]]</f>
        <v>0.50164353986062959</v>
      </c>
      <c r="K1509">
        <f>1/Table1[[#This Row],[odds_ft_draw]]-Table1[[#This Row],[Margin/3]]</f>
        <v>0.26768255215062842</v>
      </c>
      <c r="L1509">
        <f>1/Table1[[#This Row],[odds_ft_away_team_win]]-Table1[[#This Row],[Margin/3]]</f>
        <v>0.23067390798874207</v>
      </c>
      <c r="M1509">
        <v>9</v>
      </c>
      <c r="N1509">
        <v>1.5</v>
      </c>
      <c r="O1509">
        <v>0.25</v>
      </c>
      <c r="P1509">
        <v>1.63</v>
      </c>
      <c r="Q1509">
        <v>0.72</v>
      </c>
      <c r="R1509" t="str" cm="1">
        <f t="array" ref="R15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09">
        <v>1</v>
      </c>
      <c r="T1509">
        <v>1</v>
      </c>
      <c r="U1509">
        <v>2</v>
      </c>
      <c r="V1509">
        <v>1</v>
      </c>
      <c r="W1509">
        <v>0</v>
      </c>
      <c r="X1509">
        <v>1</v>
      </c>
      <c r="Y1509">
        <v>53</v>
      </c>
      <c r="Z1509">
        <v>38</v>
      </c>
      <c r="AA1509">
        <v>10</v>
      </c>
      <c r="AB1509">
        <v>2</v>
      </c>
      <c r="AC1509">
        <v>3</v>
      </c>
      <c r="AD1509">
        <v>0</v>
      </c>
      <c r="AE1509">
        <v>4</v>
      </c>
      <c r="AF1509">
        <v>0</v>
      </c>
      <c r="AG1509">
        <v>2</v>
      </c>
      <c r="AH1509">
        <v>1</v>
      </c>
      <c r="AI1509">
        <v>3</v>
      </c>
      <c r="AJ1509">
        <v>1</v>
      </c>
      <c r="AK1509">
        <v>19</v>
      </c>
      <c r="AL1509">
        <v>5</v>
      </c>
      <c r="AM1509">
        <v>9</v>
      </c>
      <c r="AN1509">
        <v>3</v>
      </c>
      <c r="AO1509">
        <v>10</v>
      </c>
      <c r="AP1509">
        <v>2</v>
      </c>
      <c r="AQ1509">
        <v>9</v>
      </c>
      <c r="AR1509">
        <v>13</v>
      </c>
      <c r="AS1509">
        <v>55</v>
      </c>
      <c r="AT1509">
        <v>45</v>
      </c>
      <c r="AU1509">
        <v>0</v>
      </c>
      <c r="AV1509">
        <v>0</v>
      </c>
      <c r="AW1509">
        <v>3.13</v>
      </c>
      <c r="AX1509">
        <v>75</v>
      </c>
      <c r="AY1509">
        <v>75</v>
      </c>
      <c r="AZ1509">
        <v>75</v>
      </c>
      <c r="BA1509">
        <v>50</v>
      </c>
      <c r="BB1509">
        <v>25</v>
      </c>
      <c r="BC1509">
        <v>38</v>
      </c>
      <c r="BD1509">
        <v>75</v>
      </c>
      <c r="BE1509">
        <v>75</v>
      </c>
      <c r="BF1509">
        <v>88</v>
      </c>
      <c r="BG1509">
        <v>8.25</v>
      </c>
      <c r="BH1509">
        <v>6.5</v>
      </c>
      <c r="BI1509">
        <v>1.96</v>
      </c>
      <c r="BJ1509">
        <v>3.62</v>
      </c>
      <c r="BK1509">
        <v>4.18</v>
      </c>
      <c r="BL1509">
        <f>1/Table1[[#This Row],[odds_ft_home_team_win]]+1/Table1[[#This Row],[odds_ft_draw]]+1/Table1[[#This Row],[odds_ft_away_team_win]]-1</f>
        <v>2.5681625316070544E-2</v>
      </c>
      <c r="BM1509">
        <f>Table1[[#This Row],[Margin]]/3</f>
        <v>8.5605417720235142E-3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 t="s">
        <v>100</v>
      </c>
      <c r="BU1509">
        <f>VLOOKUP(Table1[[#This Row],[Reference]],metron,11,FALSE)</f>
        <v>1.5342708579532029</v>
      </c>
      <c r="BV1509">
        <f>VLOOKUP(Table1[[#This Row],[Reference]],metron,12,FALSE)</f>
        <v>0.98593713070196176</v>
      </c>
    </row>
    <row r="1510" spans="1:74" hidden="1" x14ac:dyDescent="0.45">
      <c r="A1510" t="s">
        <v>5409</v>
      </c>
      <c r="B1510">
        <v>1483844760</v>
      </c>
      <c r="C1510" s="3" t="s">
        <v>2487</v>
      </c>
      <c r="D1510" t="s">
        <v>65</v>
      </c>
      <c r="E1510" t="s">
        <v>66</v>
      </c>
      <c r="F1510" t="s">
        <v>98</v>
      </c>
      <c r="G1510" t="s">
        <v>94</v>
      </c>
      <c r="H1510" t="s">
        <v>66</v>
      </c>
      <c r="I1510" t="e">
        <f>MROUND(Table1[[#This Row],[Prob_H]]*100,2)/100</f>
        <v>#DIV/0!</v>
      </c>
      <c r="J1510" t="e">
        <f>1/Table1[[#This Row],[odds_ft_home_team_win]]-Table1[[#This Row],[Margin/3]]</f>
        <v>#DIV/0!</v>
      </c>
      <c r="K1510" t="e">
        <f>1/Table1[[#This Row],[odds_ft_draw]]-Table1[[#This Row],[Margin/3]]</f>
        <v>#DIV/0!</v>
      </c>
      <c r="L1510" t="e">
        <f>1/Table1[[#This Row],[odds_ft_away_team_win]]-Table1[[#This Row],[Margin/3]]</f>
        <v>#DIV/0!</v>
      </c>
      <c r="M1510">
        <v>1</v>
      </c>
      <c r="N1510">
        <v>1.5</v>
      </c>
      <c r="O1510">
        <v>0.8</v>
      </c>
      <c r="P1510">
        <v>1.86</v>
      </c>
      <c r="Q1510">
        <v>0.83</v>
      </c>
      <c r="R1510" t="str" cm="1">
        <f t="array" ref="R15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0">
        <v>2</v>
      </c>
      <c r="T1510">
        <v>1</v>
      </c>
      <c r="U1510">
        <v>3</v>
      </c>
      <c r="V1510">
        <v>2</v>
      </c>
      <c r="W1510">
        <v>2</v>
      </c>
      <c r="X1510">
        <v>0</v>
      </c>
      <c r="Y1510" t="s">
        <v>2488</v>
      </c>
      <c r="Z1510">
        <v>56</v>
      </c>
      <c r="AA1510">
        <v>1</v>
      </c>
      <c r="AB1510">
        <v>4</v>
      </c>
      <c r="AC1510">
        <v>1</v>
      </c>
      <c r="AD1510">
        <v>0</v>
      </c>
      <c r="AE1510">
        <v>2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6</v>
      </c>
      <c r="AL1510">
        <v>14</v>
      </c>
      <c r="AM1510">
        <v>3</v>
      </c>
      <c r="AN1510">
        <v>6</v>
      </c>
      <c r="AO1510">
        <v>3</v>
      </c>
      <c r="AP1510">
        <v>8</v>
      </c>
      <c r="AQ1510">
        <v>12</v>
      </c>
      <c r="AR1510">
        <v>11</v>
      </c>
      <c r="AS1510">
        <v>52</v>
      </c>
      <c r="AT1510">
        <v>48</v>
      </c>
      <c r="AU1510">
        <v>0</v>
      </c>
      <c r="AV1510">
        <v>0</v>
      </c>
      <c r="AW1510">
        <v>2.65</v>
      </c>
      <c r="AX1510">
        <v>50</v>
      </c>
      <c r="AY1510">
        <v>70</v>
      </c>
      <c r="AZ1510">
        <v>60</v>
      </c>
      <c r="BA1510">
        <v>30</v>
      </c>
      <c r="BB1510">
        <v>15</v>
      </c>
      <c r="BC1510">
        <v>40</v>
      </c>
      <c r="BD1510">
        <v>70</v>
      </c>
      <c r="BE1510">
        <v>50</v>
      </c>
      <c r="BF1510">
        <v>70</v>
      </c>
      <c r="BG1510">
        <v>10.1</v>
      </c>
      <c r="BH1510">
        <v>3.8</v>
      </c>
      <c r="BI1510">
        <v>0</v>
      </c>
      <c r="BJ1510">
        <v>0</v>
      </c>
      <c r="BK1510">
        <v>0</v>
      </c>
      <c r="BL1510" t="e">
        <f>1/Table1[[#This Row],[odds_ft_home_team_win]]+1/Table1[[#This Row],[odds_ft_draw]]+1/Table1[[#This Row],[odds_ft_away_team_win]]-1</f>
        <v>#DIV/0!</v>
      </c>
      <c r="BM1510" t="e">
        <f>Table1[[#This Row],[Margin]]/3</f>
        <v>#DIV/0!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128</v>
      </c>
      <c r="BU1510" t="e">
        <f>VLOOKUP(Table1[[#This Row],[Reference]],metron,11,FALSE)</f>
        <v>#DIV/0!</v>
      </c>
      <c r="BV1510" t="e">
        <f>VLOOKUP(Table1[[#This Row],[Reference]],metron,12,FALSE)</f>
        <v>#DIV/0!</v>
      </c>
    </row>
    <row r="1511" spans="1:74" hidden="1" x14ac:dyDescent="0.45">
      <c r="A1511" t="s">
        <v>5412</v>
      </c>
      <c r="B1511">
        <v>1442786400</v>
      </c>
      <c r="C1511" s="3" t="s">
        <v>1780</v>
      </c>
      <c r="D1511" t="s">
        <v>65</v>
      </c>
      <c r="E1511" t="s">
        <v>66</v>
      </c>
      <c r="F1511" t="s">
        <v>98</v>
      </c>
      <c r="G1511" t="s">
        <v>80</v>
      </c>
      <c r="H1511" t="s">
        <v>66</v>
      </c>
      <c r="I1511">
        <f>MROUND(Table1[[#This Row],[Prob_H]]*100,2)/100</f>
        <v>0.46</v>
      </c>
      <c r="J1511">
        <f>1/Table1[[#This Row],[odds_ft_home_team_win]]-Table1[[#This Row],[Margin/3]]</f>
        <v>0.45229658431829839</v>
      </c>
      <c r="K1511">
        <f>1/Table1[[#This Row],[odds_ft_draw]]-Table1[[#This Row],[Margin/3]]</f>
        <v>0.28301228073511392</v>
      </c>
      <c r="L1511">
        <f>1/Table1[[#This Row],[odds_ft_away_team_win]]-Table1[[#This Row],[Margin/3]]</f>
        <v>0.26469113494658775</v>
      </c>
      <c r="M1511">
        <v>9</v>
      </c>
      <c r="N1511">
        <v>2</v>
      </c>
      <c r="O1511">
        <v>1.25</v>
      </c>
      <c r="P1511">
        <v>1.56</v>
      </c>
      <c r="Q1511">
        <v>0.76</v>
      </c>
      <c r="R1511" t="str" cm="1">
        <f t="array" ref="R15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1">
        <v>2</v>
      </c>
      <c r="T1511">
        <v>1</v>
      </c>
      <c r="U1511">
        <v>3</v>
      </c>
      <c r="V1511">
        <v>1</v>
      </c>
      <c r="W1511">
        <v>1</v>
      </c>
      <c r="X1511">
        <v>0</v>
      </c>
      <c r="Y1511" t="s">
        <v>1781</v>
      </c>
      <c r="Z1511">
        <v>79</v>
      </c>
      <c r="AA1511">
        <v>3</v>
      </c>
      <c r="AB1511">
        <v>11</v>
      </c>
      <c r="AC1511">
        <v>2</v>
      </c>
      <c r="AD1511">
        <v>1</v>
      </c>
      <c r="AE1511">
        <v>4</v>
      </c>
      <c r="AF1511">
        <v>0</v>
      </c>
      <c r="AG1511">
        <v>1</v>
      </c>
      <c r="AH1511">
        <v>2</v>
      </c>
      <c r="AI1511">
        <v>4</v>
      </c>
      <c r="AJ1511">
        <v>0</v>
      </c>
      <c r="AK1511">
        <v>6</v>
      </c>
      <c r="AL1511">
        <v>14</v>
      </c>
      <c r="AM1511">
        <v>3</v>
      </c>
      <c r="AN1511">
        <v>4</v>
      </c>
      <c r="AO1511">
        <v>3</v>
      </c>
      <c r="AP1511">
        <v>10</v>
      </c>
      <c r="AQ1511">
        <v>15</v>
      </c>
      <c r="AR1511">
        <v>13</v>
      </c>
      <c r="AS1511">
        <v>50</v>
      </c>
      <c r="AT1511">
        <v>50</v>
      </c>
      <c r="AU1511">
        <v>0</v>
      </c>
      <c r="AV1511">
        <v>0</v>
      </c>
      <c r="AW1511">
        <v>3.09</v>
      </c>
      <c r="AX1511">
        <v>54</v>
      </c>
      <c r="AY1511">
        <v>84</v>
      </c>
      <c r="AZ1511">
        <v>42</v>
      </c>
      <c r="BA1511">
        <v>42</v>
      </c>
      <c r="BB1511">
        <v>29</v>
      </c>
      <c r="BC1511">
        <v>59</v>
      </c>
      <c r="BD1511">
        <v>71</v>
      </c>
      <c r="BE1511">
        <v>29</v>
      </c>
      <c r="BF1511">
        <v>71</v>
      </c>
      <c r="BG1511">
        <v>11.58</v>
      </c>
      <c r="BH1511">
        <v>5.17</v>
      </c>
      <c r="BI1511">
        <v>2.17</v>
      </c>
      <c r="BJ1511">
        <v>3.43</v>
      </c>
      <c r="BK1511">
        <v>3.66</v>
      </c>
      <c r="BL1511">
        <f>1/Table1[[#This Row],[odds_ft_home_team_win]]+1/Table1[[#This Row],[odds_ft_draw]]+1/Table1[[#This Row],[odds_ft_away_team_win]]-1</f>
        <v>2.5598726307777708E-2</v>
      </c>
      <c r="BM1511">
        <f>Table1[[#This Row],[Margin]]/3</f>
        <v>8.5329087692592367E-3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 t="s">
        <v>128</v>
      </c>
      <c r="BU1511">
        <f>VLOOKUP(Table1[[#This Row],[Reference]],metron,11,FALSE)</f>
        <v>1.4888836329233679</v>
      </c>
      <c r="BV1511">
        <f>VLOOKUP(Table1[[#This Row],[Reference]],metron,12,FALSE)</f>
        <v>1.0516792809839171</v>
      </c>
    </row>
    <row r="1512" spans="1:74" hidden="1" x14ac:dyDescent="0.45">
      <c r="A1512" t="s">
        <v>5411</v>
      </c>
      <c r="B1512">
        <v>1457148600</v>
      </c>
      <c r="C1512" s="3" t="s">
        <v>2047</v>
      </c>
      <c r="D1512" t="s">
        <v>65</v>
      </c>
      <c r="E1512" t="s">
        <v>66</v>
      </c>
      <c r="F1512" t="s">
        <v>72</v>
      </c>
      <c r="G1512" t="s">
        <v>81</v>
      </c>
      <c r="H1512" t="s">
        <v>66</v>
      </c>
      <c r="I1512">
        <f>MROUND(Table1[[#This Row],[Prob_H]]*100,2)/100</f>
        <v>0.4</v>
      </c>
      <c r="J1512">
        <f>1/Table1[[#This Row],[odds_ft_home_team_win]]-Table1[[#This Row],[Margin/3]]</f>
        <v>0.40809130669811788</v>
      </c>
      <c r="K1512">
        <f>1/Table1[[#This Row],[odds_ft_draw]]-Table1[[#This Row],[Margin/3]]</f>
        <v>0.27153668484937837</v>
      </c>
      <c r="L1512">
        <f>1/Table1[[#This Row],[odds_ft_away_team_win]]-Table1[[#This Row],[Margin/3]]</f>
        <v>0.32037200845250385</v>
      </c>
      <c r="M1512">
        <v>9</v>
      </c>
      <c r="N1512">
        <v>0.83</v>
      </c>
      <c r="O1512">
        <v>1.1499999999999999</v>
      </c>
      <c r="P1512">
        <v>0.76</v>
      </c>
      <c r="Q1512">
        <v>1.2</v>
      </c>
      <c r="R1512" t="str" cm="1">
        <f t="array" ref="R15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AA1512">
        <v>6</v>
      </c>
      <c r="AB1512">
        <v>0</v>
      </c>
      <c r="AC1512">
        <v>2</v>
      </c>
      <c r="AD1512">
        <v>0</v>
      </c>
      <c r="AE1512">
        <v>1</v>
      </c>
      <c r="AF1512">
        <v>0</v>
      </c>
      <c r="AG1512">
        <v>0</v>
      </c>
      <c r="AH1512">
        <v>2</v>
      </c>
      <c r="AI1512">
        <v>0</v>
      </c>
      <c r="AJ1512">
        <v>1</v>
      </c>
      <c r="AK1512">
        <v>19</v>
      </c>
      <c r="AL1512">
        <v>9</v>
      </c>
      <c r="AM1512">
        <v>7</v>
      </c>
      <c r="AN1512">
        <v>3</v>
      </c>
      <c r="AO1512">
        <v>12</v>
      </c>
      <c r="AP1512">
        <v>6</v>
      </c>
      <c r="AQ1512">
        <v>16</v>
      </c>
      <c r="AR1512">
        <v>10</v>
      </c>
      <c r="AS1512">
        <v>41</v>
      </c>
      <c r="AT1512">
        <v>59</v>
      </c>
      <c r="AU1512">
        <v>0</v>
      </c>
      <c r="AV1512">
        <v>0</v>
      </c>
      <c r="AW1512">
        <v>3.34</v>
      </c>
      <c r="AX1512">
        <v>73</v>
      </c>
      <c r="AY1512">
        <v>93</v>
      </c>
      <c r="AZ1512">
        <v>64</v>
      </c>
      <c r="BA1512">
        <v>43</v>
      </c>
      <c r="BB1512">
        <v>16</v>
      </c>
      <c r="BC1512">
        <v>44</v>
      </c>
      <c r="BD1512">
        <v>75</v>
      </c>
      <c r="BE1512">
        <v>56</v>
      </c>
      <c r="BF1512">
        <v>80</v>
      </c>
      <c r="BG1512">
        <v>9.75</v>
      </c>
      <c r="BH1512">
        <v>5.29</v>
      </c>
      <c r="BI1512">
        <v>2.4</v>
      </c>
      <c r="BJ1512">
        <v>3.57</v>
      </c>
      <c r="BK1512">
        <v>3.04</v>
      </c>
      <c r="BL1512">
        <f>1/Table1[[#This Row],[odds_ft_home_team_win]]+1/Table1[[#This Row],[odds_ft_draw]]+1/Table1[[#This Row],[odds_ft_away_team_win]]-1</f>
        <v>2.572607990564646E-2</v>
      </c>
      <c r="BM1512">
        <f>Table1[[#This Row],[Margin]]/3</f>
        <v>8.5753599685488204E-3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 t="s">
        <v>75</v>
      </c>
      <c r="BU1512">
        <f>VLOOKUP(Table1[[#This Row],[Reference]],metron,11,FALSE)</f>
        <v>1.344038264434575</v>
      </c>
      <c r="BV1512">
        <f>VLOOKUP(Table1[[#This Row],[Reference]],metron,12,FALSE)</f>
        <v>1.1515772691037469</v>
      </c>
    </row>
    <row r="1513" spans="1:74" hidden="1" x14ac:dyDescent="0.45">
      <c r="A1513" t="s">
        <v>5411</v>
      </c>
      <c r="B1513">
        <v>1457218800</v>
      </c>
      <c r="C1513" s="3" t="s">
        <v>2048</v>
      </c>
      <c r="D1513" t="s">
        <v>65</v>
      </c>
      <c r="E1513" t="s">
        <v>66</v>
      </c>
      <c r="F1513" t="s">
        <v>86</v>
      </c>
      <c r="G1513" t="s">
        <v>78</v>
      </c>
      <c r="H1513" t="s">
        <v>66</v>
      </c>
      <c r="I1513">
        <f>MROUND(Table1[[#This Row],[Prob_H]]*100,2)/100</f>
        <v>0.57999999999999996</v>
      </c>
      <c r="J1513">
        <f>1/Table1[[#This Row],[odds_ft_home_team_win]]-Table1[[#This Row],[Margin/3]]</f>
        <v>0.57955948416854164</v>
      </c>
      <c r="K1513">
        <f>1/Table1[[#This Row],[odds_ft_draw]]-Table1[[#This Row],[Margin/3]]</f>
        <v>0.2400804089563672</v>
      </c>
      <c r="L1513">
        <f>1/Table1[[#This Row],[odds_ft_away_team_win]]-Table1[[#This Row],[Margin/3]]</f>
        <v>0.18036010687509113</v>
      </c>
      <c r="M1513">
        <v>9</v>
      </c>
      <c r="N1513">
        <v>1.29</v>
      </c>
      <c r="O1513">
        <v>1.67</v>
      </c>
      <c r="P1513">
        <v>1.62</v>
      </c>
      <c r="Q1513">
        <v>1.44</v>
      </c>
      <c r="R1513" t="str" cm="1">
        <f t="array" ref="R15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3">
        <v>4</v>
      </c>
      <c r="T1513">
        <v>1</v>
      </c>
      <c r="U1513">
        <v>5</v>
      </c>
      <c r="V1513">
        <v>2</v>
      </c>
      <c r="W1513">
        <v>2</v>
      </c>
      <c r="X1513">
        <v>0</v>
      </c>
      <c r="Y1513" t="s">
        <v>2049</v>
      </c>
      <c r="Z1513">
        <v>53</v>
      </c>
      <c r="AA1513">
        <v>6</v>
      </c>
      <c r="AB1513">
        <v>9</v>
      </c>
      <c r="AC1513">
        <v>0</v>
      </c>
      <c r="AD1513">
        <v>0</v>
      </c>
      <c r="AE1513">
        <v>2</v>
      </c>
      <c r="AF1513">
        <v>1</v>
      </c>
      <c r="AG1513">
        <v>0</v>
      </c>
      <c r="AH1513">
        <v>0</v>
      </c>
      <c r="AI1513">
        <v>1</v>
      </c>
      <c r="AJ1513">
        <v>2</v>
      </c>
      <c r="AK1513">
        <v>15</v>
      </c>
      <c r="AL1513">
        <v>7</v>
      </c>
      <c r="AM1513">
        <v>7</v>
      </c>
      <c r="AN1513">
        <v>3</v>
      </c>
      <c r="AO1513">
        <v>8</v>
      </c>
      <c r="AP1513">
        <v>4</v>
      </c>
      <c r="AQ1513">
        <v>12</v>
      </c>
      <c r="AR1513">
        <v>4</v>
      </c>
      <c r="AS1513">
        <v>53</v>
      </c>
      <c r="AT1513">
        <v>47</v>
      </c>
      <c r="AU1513">
        <v>0</v>
      </c>
      <c r="AV1513">
        <v>0</v>
      </c>
      <c r="AW1513">
        <v>2.91</v>
      </c>
      <c r="AX1513">
        <v>54</v>
      </c>
      <c r="AY1513">
        <v>81</v>
      </c>
      <c r="AZ1513">
        <v>57</v>
      </c>
      <c r="BA1513">
        <v>38</v>
      </c>
      <c r="BB1513">
        <v>15</v>
      </c>
      <c r="BC1513">
        <v>46</v>
      </c>
      <c r="BD1513">
        <v>69</v>
      </c>
      <c r="BE1513">
        <v>55</v>
      </c>
      <c r="BF1513">
        <v>81</v>
      </c>
      <c r="BG1513">
        <v>9.18</v>
      </c>
      <c r="BH1513">
        <v>5.37</v>
      </c>
      <c r="BI1513">
        <v>1.7</v>
      </c>
      <c r="BJ1513">
        <v>4.0199999999999996</v>
      </c>
      <c r="BK1513">
        <v>5.29</v>
      </c>
      <c r="BL1513">
        <f>1/Table1[[#This Row],[odds_ft_home_team_win]]+1/Table1[[#This Row],[odds_ft_draw]]+1/Table1[[#This Row],[odds_ft_away_team_win]]-1</f>
        <v>2.602742984731643E-2</v>
      </c>
      <c r="BM1513">
        <f>Table1[[#This Row],[Margin]]/3</f>
        <v>8.6758099491054761E-3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 t="s">
        <v>113</v>
      </c>
      <c r="BU1513">
        <f>VLOOKUP(Table1[[#This Row],[Reference]],metron,11,FALSE)</f>
        <v>1.7619715019855171</v>
      </c>
      <c r="BV1513">
        <f>VLOOKUP(Table1[[#This Row],[Reference]],metron,12,FALSE)</f>
        <v>0.87432842793739785</v>
      </c>
    </row>
    <row r="1514" spans="1:74" hidden="1" x14ac:dyDescent="0.45">
      <c r="A1514" t="s">
        <v>5411</v>
      </c>
      <c r="B1514">
        <v>1457226000</v>
      </c>
      <c r="C1514" s="3" t="s">
        <v>2052</v>
      </c>
      <c r="D1514" t="s">
        <v>65</v>
      </c>
      <c r="E1514" t="s">
        <v>66</v>
      </c>
      <c r="F1514" t="s">
        <v>85</v>
      </c>
      <c r="G1514" t="s">
        <v>68</v>
      </c>
      <c r="H1514" t="s">
        <v>66</v>
      </c>
      <c r="I1514">
        <f>MROUND(Table1[[#This Row],[Prob_H]]*100,2)/100</f>
        <v>0.38</v>
      </c>
      <c r="J1514">
        <f>1/Table1[[#This Row],[odds_ft_home_team_win]]-Table1[[#This Row],[Margin/3]]</f>
        <v>0.3807780943406916</v>
      </c>
      <c r="K1514">
        <f>1/Table1[[#This Row],[odds_ft_draw]]-Table1[[#This Row],[Margin/3]]</f>
        <v>0.28152810843870096</v>
      </c>
      <c r="L1514">
        <f>1/Table1[[#This Row],[odds_ft_away_team_win]]-Table1[[#This Row],[Margin/3]]</f>
        <v>0.33769379722060755</v>
      </c>
      <c r="M1514">
        <v>9</v>
      </c>
      <c r="N1514">
        <v>2.33</v>
      </c>
      <c r="O1514">
        <v>1.6</v>
      </c>
      <c r="P1514">
        <v>2.0499999999999998</v>
      </c>
      <c r="Q1514">
        <v>1.48</v>
      </c>
      <c r="R1514" t="str" cm="1">
        <f t="array" ref="R15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4">
        <v>1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49</v>
      </c>
      <c r="AA1514">
        <v>3</v>
      </c>
      <c r="AB1514">
        <v>3</v>
      </c>
      <c r="AC1514">
        <v>3</v>
      </c>
      <c r="AD1514">
        <v>1</v>
      </c>
      <c r="AE1514">
        <v>3</v>
      </c>
      <c r="AF1514">
        <v>1</v>
      </c>
      <c r="AG1514">
        <v>1</v>
      </c>
      <c r="AH1514">
        <v>3</v>
      </c>
      <c r="AI1514">
        <v>1</v>
      </c>
      <c r="AJ1514">
        <v>3</v>
      </c>
      <c r="AK1514">
        <v>3</v>
      </c>
      <c r="AL1514">
        <v>14</v>
      </c>
      <c r="AM1514">
        <v>2</v>
      </c>
      <c r="AN1514">
        <v>4</v>
      </c>
      <c r="AO1514">
        <v>1</v>
      </c>
      <c r="AP1514">
        <v>10</v>
      </c>
      <c r="AQ1514">
        <v>9</v>
      </c>
      <c r="AR1514">
        <v>11</v>
      </c>
      <c r="AS1514">
        <v>45</v>
      </c>
      <c r="AT1514">
        <v>55</v>
      </c>
      <c r="AU1514">
        <v>0</v>
      </c>
      <c r="AV1514">
        <v>0</v>
      </c>
      <c r="AW1514">
        <v>2.79</v>
      </c>
      <c r="AX1514">
        <v>57</v>
      </c>
      <c r="AY1514">
        <v>68</v>
      </c>
      <c r="AZ1514">
        <v>53</v>
      </c>
      <c r="BA1514">
        <v>38</v>
      </c>
      <c r="BB1514">
        <v>12</v>
      </c>
      <c r="BC1514">
        <v>35</v>
      </c>
      <c r="BD1514">
        <v>68</v>
      </c>
      <c r="BE1514">
        <v>45</v>
      </c>
      <c r="BF1514">
        <v>86</v>
      </c>
      <c r="BG1514">
        <v>9.8699999999999992</v>
      </c>
      <c r="BH1514">
        <v>5.67</v>
      </c>
      <c r="BI1514">
        <v>2.57</v>
      </c>
      <c r="BJ1514">
        <v>3.45</v>
      </c>
      <c r="BK1514">
        <v>2.89</v>
      </c>
      <c r="BL1514">
        <f>1/Table1[[#This Row],[odds_ft_home_team_win]]+1/Table1[[#This Row],[odds_ft_draw]]+1/Table1[[#This Row],[odds_ft_away_team_win]]-1</f>
        <v>2.4980892075201488E-2</v>
      </c>
      <c r="BM1514">
        <f>Table1[[#This Row],[Margin]]/3</f>
        <v>8.3269640250671628E-3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 t="s">
        <v>1684</v>
      </c>
      <c r="BU1514">
        <f>VLOOKUP(Table1[[#This Row],[Reference]],metron,11,FALSE)</f>
        <v>1.330562659846547</v>
      </c>
      <c r="BV1514">
        <f>VLOOKUP(Table1[[#This Row],[Reference]],metron,12,FALSE)</f>
        <v>1.1595268542199491</v>
      </c>
    </row>
    <row r="1515" spans="1:74" hidden="1" x14ac:dyDescent="0.45">
      <c r="A1515" t="s">
        <v>5411</v>
      </c>
      <c r="B1515">
        <v>1457229960</v>
      </c>
      <c r="C1515" s="3" t="s">
        <v>2053</v>
      </c>
      <c r="D1515" t="s">
        <v>65</v>
      </c>
      <c r="E1515" t="s">
        <v>66</v>
      </c>
      <c r="F1515" t="s">
        <v>103</v>
      </c>
      <c r="G1515" t="s">
        <v>1643</v>
      </c>
      <c r="H1515" t="s">
        <v>66</v>
      </c>
      <c r="I1515">
        <f>MROUND(Table1[[#This Row],[Prob_H]]*100,2)/100</f>
        <v>0.64</v>
      </c>
      <c r="J1515">
        <f>1/Table1[[#This Row],[odds_ft_home_team_win]]-Table1[[#This Row],[Margin/3]]</f>
        <v>0.649264885569934</v>
      </c>
      <c r="K1515">
        <f>1/Table1[[#This Row],[odds_ft_draw]]-Table1[[#This Row],[Margin/3]]</f>
        <v>0.21359237095005087</v>
      </c>
      <c r="L1515">
        <f>1/Table1[[#This Row],[odds_ft_away_team_win]]-Table1[[#This Row],[Margin/3]]</f>
        <v>0.13714274348001523</v>
      </c>
      <c r="M1515">
        <v>9</v>
      </c>
      <c r="N1515">
        <v>1.67</v>
      </c>
      <c r="O1515">
        <v>0.42</v>
      </c>
      <c r="P1515">
        <v>2</v>
      </c>
      <c r="Q1515">
        <v>0.41</v>
      </c>
      <c r="R1515" t="str" cm="1">
        <f t="array" ref="R15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5">
        <v>2</v>
      </c>
      <c r="T1515">
        <v>2</v>
      </c>
      <c r="U1515">
        <v>4</v>
      </c>
      <c r="V1515">
        <v>3</v>
      </c>
      <c r="W1515">
        <v>2</v>
      </c>
      <c r="X1515">
        <v>1</v>
      </c>
      <c r="Y1515" t="s">
        <v>2054</v>
      </c>
      <c r="Z1515" t="s">
        <v>2055</v>
      </c>
      <c r="AA1515">
        <v>-1</v>
      </c>
      <c r="AB1515">
        <v>-1</v>
      </c>
      <c r="AC1515">
        <v>2</v>
      </c>
      <c r="AD1515">
        <v>0</v>
      </c>
      <c r="AE1515">
        <v>4</v>
      </c>
      <c r="AF1515">
        <v>0</v>
      </c>
      <c r="AG1515">
        <v>1</v>
      </c>
      <c r="AH1515">
        <v>1</v>
      </c>
      <c r="AI1515">
        <v>2</v>
      </c>
      <c r="AJ1515">
        <v>2</v>
      </c>
      <c r="AK1515">
        <v>-1</v>
      </c>
      <c r="AL1515">
        <v>-1</v>
      </c>
      <c r="AM1515">
        <v>-1</v>
      </c>
      <c r="AN1515">
        <v>-1</v>
      </c>
      <c r="AO1515">
        <v>-1</v>
      </c>
      <c r="AP1515">
        <v>-1</v>
      </c>
      <c r="AQ1515">
        <v>-1</v>
      </c>
      <c r="AR1515">
        <v>-1</v>
      </c>
      <c r="AS1515">
        <v>-1</v>
      </c>
      <c r="AT1515">
        <v>-1</v>
      </c>
      <c r="AU1515">
        <v>0</v>
      </c>
      <c r="AV1515">
        <v>0</v>
      </c>
      <c r="AW1515">
        <v>3.21</v>
      </c>
      <c r="AX1515">
        <v>55</v>
      </c>
      <c r="AY1515">
        <v>88</v>
      </c>
      <c r="AZ1515">
        <v>67</v>
      </c>
      <c r="BA1515">
        <v>33</v>
      </c>
      <c r="BB1515">
        <v>21</v>
      </c>
      <c r="BC1515">
        <v>29</v>
      </c>
      <c r="BD1515">
        <v>84</v>
      </c>
      <c r="BE1515">
        <v>59</v>
      </c>
      <c r="BF1515">
        <v>92</v>
      </c>
      <c r="BG1515">
        <v>12.22</v>
      </c>
      <c r="BH1515">
        <v>4.75</v>
      </c>
      <c r="BI1515">
        <v>1.52</v>
      </c>
      <c r="BJ1515">
        <v>4.5</v>
      </c>
      <c r="BK1515">
        <v>6.86</v>
      </c>
      <c r="BL1515">
        <f>1/Table1[[#This Row],[odds_ft_home_team_win]]+1/Table1[[#This Row],[odds_ft_draw]]+1/Table1[[#This Row],[odds_ft_away_team_win]]-1</f>
        <v>2.5889553816514033E-2</v>
      </c>
      <c r="BM1515">
        <f>Table1[[#This Row],[Margin]]/3</f>
        <v>8.6298512721713436E-3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118</v>
      </c>
      <c r="BU1515">
        <f>VLOOKUP(Table1[[#This Row],[Reference]],metron,11,FALSE)</f>
        <v>1.980803571428571</v>
      </c>
      <c r="BV1515">
        <f>VLOOKUP(Table1[[#This Row],[Reference]],metron,12,FALSE)</f>
        <v>0.85357142857142854</v>
      </c>
    </row>
    <row r="1516" spans="1:74" hidden="1" x14ac:dyDescent="0.45">
      <c r="A1516" t="s">
        <v>5411</v>
      </c>
      <c r="B1516">
        <v>1457231400</v>
      </c>
      <c r="C1516" s="3" t="s">
        <v>2056</v>
      </c>
      <c r="D1516" t="s">
        <v>65</v>
      </c>
      <c r="E1516" t="s">
        <v>66</v>
      </c>
      <c r="F1516" t="s">
        <v>93</v>
      </c>
      <c r="G1516" t="s">
        <v>88</v>
      </c>
      <c r="H1516" t="s">
        <v>66</v>
      </c>
      <c r="I1516">
        <f>MROUND(Table1[[#This Row],[Prob_H]]*100,2)/100</f>
        <v>0.36</v>
      </c>
      <c r="J1516">
        <f>1/Table1[[#This Row],[odds_ft_home_team_win]]-Table1[[#This Row],[Margin/3]]</f>
        <v>0.36925819709993374</v>
      </c>
      <c r="K1516">
        <f>1/Table1[[#This Row],[odds_ft_draw]]-Table1[[#This Row],[Margin/3]]</f>
        <v>0.2940145101592736</v>
      </c>
      <c r="L1516">
        <f>1/Table1[[#This Row],[odds_ft_away_team_win]]-Table1[[#This Row],[Margin/3]]</f>
        <v>0.33672729274079255</v>
      </c>
      <c r="M1516">
        <v>9</v>
      </c>
      <c r="N1516">
        <v>0.83</v>
      </c>
      <c r="O1516">
        <v>1.58</v>
      </c>
      <c r="P1516">
        <v>0.71</v>
      </c>
      <c r="Q1516">
        <v>1.44</v>
      </c>
      <c r="R1516" t="str" cm="1">
        <f t="array" ref="R15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16">
        <v>1</v>
      </c>
      <c r="T1516">
        <v>2</v>
      </c>
      <c r="U1516">
        <v>3</v>
      </c>
      <c r="V1516">
        <v>2</v>
      </c>
      <c r="W1516">
        <v>1</v>
      </c>
      <c r="X1516">
        <v>1</v>
      </c>
      <c r="Y1516">
        <v>31</v>
      </c>
      <c r="Z1516" t="s">
        <v>2057</v>
      </c>
      <c r="AA1516">
        <v>4</v>
      </c>
      <c r="AB1516">
        <v>3</v>
      </c>
      <c r="AC1516">
        <v>4</v>
      </c>
      <c r="AD1516">
        <v>1</v>
      </c>
      <c r="AE1516">
        <v>2</v>
      </c>
      <c r="AF1516">
        <v>0</v>
      </c>
      <c r="AG1516">
        <v>3</v>
      </c>
      <c r="AH1516">
        <v>2</v>
      </c>
      <c r="AI1516">
        <v>1</v>
      </c>
      <c r="AJ1516">
        <v>1</v>
      </c>
      <c r="AK1516">
        <v>6</v>
      </c>
      <c r="AL1516">
        <v>10</v>
      </c>
      <c r="AM1516">
        <v>4</v>
      </c>
      <c r="AN1516">
        <v>3</v>
      </c>
      <c r="AO1516">
        <v>2</v>
      </c>
      <c r="AP1516">
        <v>7</v>
      </c>
      <c r="AQ1516">
        <v>11</v>
      </c>
      <c r="AR1516">
        <v>9</v>
      </c>
      <c r="AS1516">
        <v>48</v>
      </c>
      <c r="AT1516">
        <v>52</v>
      </c>
      <c r="AU1516">
        <v>0</v>
      </c>
      <c r="AV1516">
        <v>0</v>
      </c>
      <c r="AW1516">
        <v>2.46</v>
      </c>
      <c r="AX1516">
        <v>46</v>
      </c>
      <c r="AY1516">
        <v>75</v>
      </c>
      <c r="AZ1516">
        <v>50</v>
      </c>
      <c r="BA1516">
        <v>17</v>
      </c>
      <c r="BB1516">
        <v>9</v>
      </c>
      <c r="BC1516">
        <v>34</v>
      </c>
      <c r="BD1516">
        <v>67</v>
      </c>
      <c r="BE1516">
        <v>34</v>
      </c>
      <c r="BF1516">
        <v>92</v>
      </c>
      <c r="BG1516">
        <v>9.67</v>
      </c>
      <c r="BH1516">
        <v>5.42</v>
      </c>
      <c r="BI1516">
        <v>2.65</v>
      </c>
      <c r="BJ1516">
        <v>3.31</v>
      </c>
      <c r="BK1516">
        <v>2.9</v>
      </c>
      <c r="BL1516">
        <f>1/Table1[[#This Row],[odds_ft_home_team_win]]+1/Table1[[#This Row],[odds_ft_draw]]+1/Table1[[#This Row],[odds_ft_away_team_win]]-1</f>
        <v>2.4300880398312019E-2</v>
      </c>
      <c r="BM1516">
        <f>Table1[[#This Row],[Margin]]/3</f>
        <v>8.1002934661040058E-3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 t="s">
        <v>95</v>
      </c>
      <c r="BU1516">
        <f>VLOOKUP(Table1[[#This Row],[Reference]],metron,11,FALSE)</f>
        <v>1.269326094653606</v>
      </c>
      <c r="BV1516">
        <f>VLOOKUP(Table1[[#This Row],[Reference]],metron,12,FALSE)</f>
        <v>1.2417089578661631</v>
      </c>
    </row>
    <row r="1517" spans="1:74" hidden="1" x14ac:dyDescent="0.45">
      <c r="A1517" t="s">
        <v>5411</v>
      </c>
      <c r="B1517">
        <v>1457233200</v>
      </c>
      <c r="C1517" s="3" t="s">
        <v>2058</v>
      </c>
      <c r="D1517" t="s">
        <v>65</v>
      </c>
      <c r="E1517" t="s">
        <v>66</v>
      </c>
      <c r="F1517" t="s">
        <v>67</v>
      </c>
      <c r="G1517" t="s">
        <v>97</v>
      </c>
      <c r="H1517" t="s">
        <v>66</v>
      </c>
      <c r="I1517">
        <f>MROUND(Table1[[#This Row],[Prob_H]]*100,2)/100</f>
        <v>0.46</v>
      </c>
      <c r="J1517">
        <f>1/Table1[[#This Row],[odds_ft_home_team_win]]-Table1[[#This Row],[Margin/3]]</f>
        <v>0.45444266846726128</v>
      </c>
      <c r="K1517">
        <f>1/Table1[[#This Row],[odds_ft_draw]]-Table1[[#This Row],[Margin/3]]</f>
        <v>0.27396558121051307</v>
      </c>
      <c r="L1517">
        <f>1/Table1[[#This Row],[odds_ft_away_team_win]]-Table1[[#This Row],[Margin/3]]</f>
        <v>0.27159175032222554</v>
      </c>
      <c r="M1517">
        <v>9</v>
      </c>
      <c r="N1517">
        <v>1.92</v>
      </c>
      <c r="O1517">
        <v>1.43</v>
      </c>
      <c r="P1517">
        <v>1.56</v>
      </c>
      <c r="Q1517">
        <v>1.47</v>
      </c>
      <c r="R1517" t="str" cm="1">
        <f t="array" ref="R15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17">
        <v>3</v>
      </c>
      <c r="T1517">
        <v>2</v>
      </c>
      <c r="U1517">
        <v>5</v>
      </c>
      <c r="V1517">
        <v>3</v>
      </c>
      <c r="W1517">
        <v>2</v>
      </c>
      <c r="X1517">
        <v>1</v>
      </c>
      <c r="Y1517" t="s">
        <v>2059</v>
      </c>
      <c r="Z1517" t="s">
        <v>1425</v>
      </c>
      <c r="AA1517">
        <v>3</v>
      </c>
      <c r="AB1517">
        <v>1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2</v>
      </c>
      <c r="AI1517">
        <v>1</v>
      </c>
      <c r="AJ1517">
        <v>0</v>
      </c>
      <c r="AK1517">
        <v>10</v>
      </c>
      <c r="AL1517">
        <v>7</v>
      </c>
      <c r="AM1517">
        <v>5</v>
      </c>
      <c r="AN1517">
        <v>2</v>
      </c>
      <c r="AO1517">
        <v>5</v>
      </c>
      <c r="AP1517">
        <v>5</v>
      </c>
      <c r="AQ1517">
        <v>12</v>
      </c>
      <c r="AR1517">
        <v>14</v>
      </c>
      <c r="AS1517">
        <v>59</v>
      </c>
      <c r="AT1517">
        <v>41</v>
      </c>
      <c r="AU1517">
        <v>0</v>
      </c>
      <c r="AV1517">
        <v>0</v>
      </c>
      <c r="AW1517">
        <v>2.96</v>
      </c>
      <c r="AX1517">
        <v>70</v>
      </c>
      <c r="AY1517">
        <v>70</v>
      </c>
      <c r="AZ1517">
        <v>56</v>
      </c>
      <c r="BA1517">
        <v>37</v>
      </c>
      <c r="BB1517">
        <v>22</v>
      </c>
      <c r="BC1517">
        <v>49</v>
      </c>
      <c r="BD1517">
        <v>86</v>
      </c>
      <c r="BE1517">
        <v>37</v>
      </c>
      <c r="BF1517">
        <v>70</v>
      </c>
      <c r="BG1517">
        <v>9.42</v>
      </c>
      <c r="BH1517">
        <v>5.41</v>
      </c>
      <c r="BI1517">
        <v>2.16</v>
      </c>
      <c r="BJ1517">
        <v>3.54</v>
      </c>
      <c r="BK1517">
        <v>3.57</v>
      </c>
      <c r="BL1517">
        <f>1/Table1[[#This Row],[odds_ft_home_team_win]]+1/Table1[[#This Row],[odds_ft_draw]]+1/Table1[[#This Row],[odds_ft_away_team_win]]-1</f>
        <v>2.5560883487104835E-2</v>
      </c>
      <c r="BM1517">
        <f>Table1[[#This Row],[Margin]]/3</f>
        <v>8.5202944957016111E-3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 t="s">
        <v>70</v>
      </c>
      <c r="BU1517">
        <f>VLOOKUP(Table1[[#This Row],[Reference]],metron,11,FALSE)</f>
        <v>1.4888836329233679</v>
      </c>
      <c r="BV1517">
        <f>VLOOKUP(Table1[[#This Row],[Reference]],metron,12,FALSE)</f>
        <v>1.0516792809839171</v>
      </c>
    </row>
    <row r="1518" spans="1:74" hidden="1" x14ac:dyDescent="0.45">
      <c r="A1518" t="s">
        <v>5411</v>
      </c>
      <c r="B1518">
        <v>1457287200</v>
      </c>
      <c r="C1518" s="3" t="s">
        <v>2060</v>
      </c>
      <c r="D1518" t="s">
        <v>65</v>
      </c>
      <c r="E1518" t="s">
        <v>66</v>
      </c>
      <c r="F1518" t="s">
        <v>94</v>
      </c>
      <c r="G1518" t="s">
        <v>77</v>
      </c>
      <c r="H1518" t="s">
        <v>66</v>
      </c>
      <c r="I1518">
        <f>MROUND(Table1[[#This Row],[Prob_H]]*100,2)/100</f>
        <v>0.36</v>
      </c>
      <c r="J1518">
        <f>1/Table1[[#This Row],[odds_ft_home_team_win]]-Table1[[#This Row],[Margin/3]]</f>
        <v>0.36614784388969329</v>
      </c>
      <c r="K1518">
        <f>1/Table1[[#This Row],[odds_ft_draw]]-Table1[[#This Row],[Margin/3]]</f>
        <v>0.29012347137026789</v>
      </c>
      <c r="L1518">
        <f>1/Table1[[#This Row],[odds_ft_away_team_win]]-Table1[[#This Row],[Margin/3]]</f>
        <v>0.34372868474003881</v>
      </c>
      <c r="M1518">
        <v>9</v>
      </c>
      <c r="N1518">
        <v>2.13</v>
      </c>
      <c r="O1518">
        <v>1.17</v>
      </c>
      <c r="P1518">
        <v>2</v>
      </c>
      <c r="Q1518">
        <v>1.24</v>
      </c>
      <c r="R1518" t="str" cm="1">
        <f t="array" ref="R15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8">
        <v>2</v>
      </c>
      <c r="T1518">
        <v>2</v>
      </c>
      <c r="U1518">
        <v>4</v>
      </c>
      <c r="V1518">
        <v>3</v>
      </c>
      <c r="W1518">
        <v>1</v>
      </c>
      <c r="X1518">
        <v>2</v>
      </c>
      <c r="Y1518" t="s">
        <v>2061</v>
      </c>
      <c r="Z1518" t="s">
        <v>2062</v>
      </c>
      <c r="AA1518">
        <v>7</v>
      </c>
      <c r="AB1518">
        <v>4</v>
      </c>
      <c r="AC1518">
        <v>2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0</v>
      </c>
      <c r="AJ1518">
        <v>2</v>
      </c>
      <c r="AK1518">
        <v>10</v>
      </c>
      <c r="AL1518">
        <v>9</v>
      </c>
      <c r="AM1518">
        <v>5</v>
      </c>
      <c r="AN1518">
        <v>5</v>
      </c>
      <c r="AO1518">
        <v>5</v>
      </c>
      <c r="AP1518">
        <v>4</v>
      </c>
      <c r="AQ1518">
        <v>19</v>
      </c>
      <c r="AR1518">
        <v>11</v>
      </c>
      <c r="AS1518">
        <v>39</v>
      </c>
      <c r="AT1518">
        <v>61</v>
      </c>
      <c r="AU1518">
        <v>0</v>
      </c>
      <c r="AV1518">
        <v>0</v>
      </c>
      <c r="AW1518">
        <v>3.02</v>
      </c>
      <c r="AX1518">
        <v>65</v>
      </c>
      <c r="AY1518">
        <v>78</v>
      </c>
      <c r="AZ1518">
        <v>60</v>
      </c>
      <c r="BA1518">
        <v>33</v>
      </c>
      <c r="BB1518">
        <v>26</v>
      </c>
      <c r="BC1518">
        <v>49</v>
      </c>
      <c r="BD1518">
        <v>88</v>
      </c>
      <c r="BE1518">
        <v>41</v>
      </c>
      <c r="BF1518">
        <v>68</v>
      </c>
      <c r="BG1518">
        <v>10.37</v>
      </c>
      <c r="BH1518">
        <v>4.67</v>
      </c>
      <c r="BI1518">
        <v>2.67</v>
      </c>
      <c r="BJ1518">
        <v>3.35</v>
      </c>
      <c r="BK1518">
        <v>2.84</v>
      </c>
      <c r="BL1518">
        <f>1/Table1[[#This Row],[odds_ft_home_team_win]]+1/Table1[[#This Row],[odds_ft_draw]]+1/Table1[[#This Row],[odds_ft_away_team_win]]-1</f>
        <v>2.5151973948897677E-2</v>
      </c>
      <c r="BM1518">
        <f>Table1[[#This Row],[Margin]]/3</f>
        <v>8.383991316299225E-3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 t="s">
        <v>124</v>
      </c>
      <c r="BU1518">
        <f>VLOOKUP(Table1[[#This Row],[Reference]],metron,11,FALSE)</f>
        <v>1.269326094653606</v>
      </c>
      <c r="BV1518">
        <f>VLOOKUP(Table1[[#This Row],[Reference]],metron,12,FALSE)</f>
        <v>1.2417089578661631</v>
      </c>
    </row>
    <row r="1519" spans="1:74" hidden="1" x14ac:dyDescent="0.45">
      <c r="A1519" t="s">
        <v>5411</v>
      </c>
      <c r="B1519">
        <v>1457305200</v>
      </c>
      <c r="C1519" s="3" t="s">
        <v>2063</v>
      </c>
      <c r="D1519" t="s">
        <v>65</v>
      </c>
      <c r="E1519" t="s">
        <v>66</v>
      </c>
      <c r="F1519" t="s">
        <v>73</v>
      </c>
      <c r="G1519" t="s">
        <v>611</v>
      </c>
      <c r="H1519" t="s">
        <v>66</v>
      </c>
      <c r="I1519">
        <f>MROUND(Table1[[#This Row],[Prob_H]]*100,2)/100</f>
        <v>0.46</v>
      </c>
      <c r="J1519">
        <f>1/Table1[[#This Row],[odds_ft_home_team_win]]-Table1[[#This Row],[Margin/3]]</f>
        <v>0.45249432320794331</v>
      </c>
      <c r="K1519">
        <f>1/Table1[[#This Row],[odds_ft_draw]]-Table1[[#This Row],[Margin/3]]</f>
        <v>0.27415070582660039</v>
      </c>
      <c r="L1519">
        <f>1/Table1[[#This Row],[odds_ft_away_team_win]]-Table1[[#This Row],[Margin/3]]</f>
        <v>0.27335497096545613</v>
      </c>
      <c r="M1519">
        <v>9</v>
      </c>
      <c r="N1519">
        <v>2.15</v>
      </c>
      <c r="O1519">
        <v>1</v>
      </c>
      <c r="P1519">
        <v>2</v>
      </c>
      <c r="Q1519">
        <v>0.83</v>
      </c>
      <c r="R1519" t="str" cm="1">
        <f t="array" ref="R15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19">
        <v>1</v>
      </c>
      <c r="T1519">
        <v>1</v>
      </c>
      <c r="U1519">
        <v>2</v>
      </c>
      <c r="V1519">
        <v>1</v>
      </c>
      <c r="W1519">
        <v>1</v>
      </c>
      <c r="X1519">
        <v>0</v>
      </c>
      <c r="Y1519">
        <v>4</v>
      </c>
      <c r="Z1519">
        <v>82</v>
      </c>
      <c r="AA1519">
        <v>0</v>
      </c>
      <c r="AB1519">
        <v>0</v>
      </c>
      <c r="AC1519">
        <v>1</v>
      </c>
      <c r="AD1519">
        <v>0</v>
      </c>
      <c r="AE1519">
        <v>4</v>
      </c>
      <c r="AF1519">
        <v>1</v>
      </c>
      <c r="AG1519">
        <v>1</v>
      </c>
      <c r="AH1519">
        <v>0</v>
      </c>
      <c r="AI1519">
        <v>0</v>
      </c>
      <c r="AJ1519">
        <v>5</v>
      </c>
      <c r="AK1519">
        <v>2</v>
      </c>
      <c r="AL1519">
        <v>2</v>
      </c>
      <c r="AM1519">
        <v>0</v>
      </c>
      <c r="AN1519">
        <v>0</v>
      </c>
      <c r="AO1519">
        <v>2</v>
      </c>
      <c r="AP1519">
        <v>2</v>
      </c>
      <c r="AQ1519">
        <v>0</v>
      </c>
      <c r="AR1519">
        <v>0</v>
      </c>
      <c r="AS1519">
        <v>71</v>
      </c>
      <c r="AT1519">
        <v>29</v>
      </c>
      <c r="AU1519">
        <v>0</v>
      </c>
      <c r="AV1519">
        <v>0</v>
      </c>
      <c r="AW1519">
        <v>3.27</v>
      </c>
      <c r="AX1519">
        <v>73</v>
      </c>
      <c r="AY1519">
        <v>77</v>
      </c>
      <c r="AZ1519">
        <v>70</v>
      </c>
      <c r="BA1519">
        <v>50</v>
      </c>
      <c r="BB1519">
        <v>27</v>
      </c>
      <c r="BC1519">
        <v>58</v>
      </c>
      <c r="BD1519">
        <v>85</v>
      </c>
      <c r="BE1519">
        <v>43</v>
      </c>
      <c r="BF1519">
        <v>73</v>
      </c>
      <c r="BG1519">
        <v>9.23</v>
      </c>
      <c r="BH1519">
        <v>5.7</v>
      </c>
      <c r="BI1519">
        <v>2.17</v>
      </c>
      <c r="BJ1519">
        <v>3.54</v>
      </c>
      <c r="BK1519">
        <v>3.55</v>
      </c>
      <c r="BL1519">
        <f>1/Table1[[#This Row],[odds_ft_home_team_win]]+1/Table1[[#This Row],[odds_ft_draw]]+1/Table1[[#This Row],[odds_ft_away_team_win]]-1</f>
        <v>2.5005509638842849E-2</v>
      </c>
      <c r="BM1519">
        <f>Table1[[#This Row],[Margin]]/3</f>
        <v>8.3351698796142824E-3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 t="s">
        <v>126</v>
      </c>
      <c r="BU1519">
        <f>VLOOKUP(Table1[[#This Row],[Reference]],metron,11,FALSE)</f>
        <v>1.4888836329233679</v>
      </c>
      <c r="BV1519">
        <f>VLOOKUP(Table1[[#This Row],[Reference]],metron,12,FALSE)</f>
        <v>1.0516792809839171</v>
      </c>
    </row>
    <row r="1520" spans="1:74" hidden="1" x14ac:dyDescent="0.45">
      <c r="A1520" t="s">
        <v>5410</v>
      </c>
      <c r="B1520">
        <v>1474077600</v>
      </c>
      <c r="C1520" s="3" t="s">
        <v>2327</v>
      </c>
      <c r="D1520" t="s">
        <v>65</v>
      </c>
      <c r="E1520" t="s">
        <v>66</v>
      </c>
      <c r="F1520" t="s">
        <v>611</v>
      </c>
      <c r="G1520" t="s">
        <v>78</v>
      </c>
      <c r="H1520" t="s">
        <v>66</v>
      </c>
      <c r="I1520">
        <f>MROUND(Table1[[#This Row],[Prob_H]]*100,2)/100</f>
        <v>0.4</v>
      </c>
      <c r="J1520">
        <f>1/Table1[[#This Row],[odds_ft_home_team_win]]-Table1[[#This Row],[Margin/3]]</f>
        <v>0.39646429521541027</v>
      </c>
      <c r="K1520">
        <f>1/Table1[[#This Row],[odds_ft_draw]]-Table1[[#This Row],[Margin/3]]</f>
        <v>0.27409187132648327</v>
      </c>
      <c r="L1520">
        <f>1/Table1[[#This Row],[odds_ft_away_team_win]]-Table1[[#This Row],[Margin/3]]</f>
        <v>0.32944383345810641</v>
      </c>
      <c r="M1520">
        <v>9</v>
      </c>
      <c r="N1520">
        <v>1.75</v>
      </c>
      <c r="O1520">
        <v>1.25</v>
      </c>
      <c r="P1520">
        <v>1.65</v>
      </c>
      <c r="Q1520">
        <v>1.22</v>
      </c>
      <c r="R1520" t="str" cm="1">
        <f t="array" ref="R15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0">
        <v>1</v>
      </c>
      <c r="T1520">
        <v>3</v>
      </c>
      <c r="U1520">
        <v>4</v>
      </c>
      <c r="V1520">
        <v>2</v>
      </c>
      <c r="W1520">
        <v>0</v>
      </c>
      <c r="X1520">
        <v>2</v>
      </c>
      <c r="Y1520">
        <v>73</v>
      </c>
      <c r="Z1520" t="s">
        <v>2328</v>
      </c>
      <c r="AA1520">
        <v>7</v>
      </c>
      <c r="AB1520">
        <v>1</v>
      </c>
      <c r="AC1520">
        <v>5</v>
      </c>
      <c r="AD1520">
        <v>0</v>
      </c>
      <c r="AE1520">
        <v>2</v>
      </c>
      <c r="AF1520">
        <v>0</v>
      </c>
      <c r="AG1520">
        <v>0</v>
      </c>
      <c r="AH1520">
        <v>5</v>
      </c>
      <c r="AI1520">
        <v>1</v>
      </c>
      <c r="AJ1520">
        <v>1</v>
      </c>
      <c r="AK1520">
        <v>12</v>
      </c>
      <c r="AL1520">
        <v>12</v>
      </c>
      <c r="AM1520">
        <v>2</v>
      </c>
      <c r="AN1520">
        <v>6</v>
      </c>
      <c r="AO1520">
        <v>10</v>
      </c>
      <c r="AP1520">
        <v>6</v>
      </c>
      <c r="AQ1520">
        <v>15</v>
      </c>
      <c r="AR1520">
        <v>10</v>
      </c>
      <c r="AS1520">
        <v>51</v>
      </c>
      <c r="AT1520">
        <v>49</v>
      </c>
      <c r="AU1520">
        <v>0</v>
      </c>
      <c r="AV1520">
        <v>0</v>
      </c>
      <c r="AW1520">
        <v>3.38</v>
      </c>
      <c r="AX1520">
        <v>63</v>
      </c>
      <c r="AY1520">
        <v>88</v>
      </c>
      <c r="AZ1520">
        <v>50</v>
      </c>
      <c r="BA1520">
        <v>50</v>
      </c>
      <c r="BB1520">
        <v>25</v>
      </c>
      <c r="BC1520">
        <v>38</v>
      </c>
      <c r="BD1520">
        <v>75</v>
      </c>
      <c r="BE1520">
        <v>63</v>
      </c>
      <c r="BF1520">
        <v>100</v>
      </c>
      <c r="BG1520">
        <v>7.58</v>
      </c>
      <c r="BH1520">
        <v>6.75</v>
      </c>
      <c r="BI1520">
        <v>2.4700000000000002</v>
      </c>
      <c r="BJ1520">
        <v>3.54</v>
      </c>
      <c r="BK1520">
        <v>2.96</v>
      </c>
      <c r="BL1520">
        <f>1/Table1[[#This Row],[odds_ft_home_team_win]]+1/Table1[[#This Row],[odds_ft_draw]]+1/Table1[[#This Row],[odds_ft_away_team_win]]-1</f>
        <v>2.5182013139194215E-2</v>
      </c>
      <c r="BM1520">
        <f>Table1[[#This Row],[Margin]]/3</f>
        <v>8.3940043797314044E-3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 t="s">
        <v>614</v>
      </c>
      <c r="BU1520">
        <f>VLOOKUP(Table1[[#This Row],[Reference]],metron,11,FALSE)</f>
        <v>1.344038264434575</v>
      </c>
      <c r="BV1520">
        <f>VLOOKUP(Table1[[#This Row],[Reference]],metron,12,FALSE)</f>
        <v>1.1515772691037469</v>
      </c>
    </row>
    <row r="1521" spans="1:74" hidden="1" x14ac:dyDescent="0.45">
      <c r="A1521" t="s">
        <v>5410</v>
      </c>
      <c r="B1521">
        <v>1474149600</v>
      </c>
      <c r="C1521" s="3" t="s">
        <v>2331</v>
      </c>
      <c r="D1521" t="s">
        <v>65</v>
      </c>
      <c r="E1521" t="s">
        <v>66</v>
      </c>
      <c r="F1521" t="s">
        <v>80</v>
      </c>
      <c r="G1521" t="s">
        <v>85</v>
      </c>
      <c r="H1521" t="s">
        <v>66</v>
      </c>
      <c r="I1521">
        <f>MROUND(Table1[[#This Row],[Prob_H]]*100,2)/100</f>
        <v>0.36</v>
      </c>
      <c r="J1521">
        <f>1/Table1[[#This Row],[odds_ft_home_team_win]]-Table1[[#This Row],[Margin/3]]</f>
        <v>0.35272988595766863</v>
      </c>
      <c r="K1521">
        <f>1/Table1[[#This Row],[odds_ft_draw]]-Table1[[#This Row],[Margin/3]]</f>
        <v>0.28241673005136353</v>
      </c>
      <c r="L1521">
        <f>1/Table1[[#This Row],[odds_ft_away_team_win]]-Table1[[#This Row],[Margin/3]]</f>
        <v>0.36485338399096778</v>
      </c>
      <c r="M1521">
        <v>9</v>
      </c>
      <c r="N1521">
        <v>1.75</v>
      </c>
      <c r="O1521">
        <v>1</v>
      </c>
      <c r="P1521">
        <v>1.35</v>
      </c>
      <c r="Q1521">
        <v>1</v>
      </c>
      <c r="R1521" t="str" cm="1">
        <f t="array" ref="R15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54</v>
      </c>
      <c r="AA1521">
        <v>4</v>
      </c>
      <c r="AB1521">
        <v>7</v>
      </c>
      <c r="AC1521">
        <v>3</v>
      </c>
      <c r="AD1521">
        <v>0</v>
      </c>
      <c r="AE1521">
        <v>2</v>
      </c>
      <c r="AF1521">
        <v>1</v>
      </c>
      <c r="AG1521">
        <v>0</v>
      </c>
      <c r="AH1521">
        <v>3</v>
      </c>
      <c r="AI1521">
        <v>1</v>
      </c>
      <c r="AJ1521">
        <v>2</v>
      </c>
      <c r="AK1521">
        <v>15</v>
      </c>
      <c r="AL1521">
        <v>16</v>
      </c>
      <c r="AM1521">
        <v>7</v>
      </c>
      <c r="AN1521">
        <v>9</v>
      </c>
      <c r="AO1521">
        <v>8</v>
      </c>
      <c r="AP1521">
        <v>7</v>
      </c>
      <c r="AQ1521">
        <v>20</v>
      </c>
      <c r="AR1521">
        <v>17</v>
      </c>
      <c r="AS1521">
        <v>41</v>
      </c>
      <c r="AT1521">
        <v>59</v>
      </c>
      <c r="AU1521">
        <v>0</v>
      </c>
      <c r="AV1521">
        <v>0</v>
      </c>
      <c r="AW1521">
        <v>2.75</v>
      </c>
      <c r="AX1521">
        <v>50</v>
      </c>
      <c r="AY1521">
        <v>75</v>
      </c>
      <c r="AZ1521">
        <v>50</v>
      </c>
      <c r="BA1521">
        <v>13</v>
      </c>
      <c r="BB1521">
        <v>13</v>
      </c>
      <c r="BC1521">
        <v>25</v>
      </c>
      <c r="BD1521">
        <v>63</v>
      </c>
      <c r="BE1521">
        <v>50</v>
      </c>
      <c r="BF1521">
        <v>88</v>
      </c>
      <c r="BG1521">
        <v>11.83</v>
      </c>
      <c r="BH1521">
        <v>5.25</v>
      </c>
      <c r="BI1521">
        <v>2.77</v>
      </c>
      <c r="BJ1521">
        <v>3.44</v>
      </c>
      <c r="BK1521">
        <v>2.68</v>
      </c>
      <c r="BL1521">
        <f>1/Table1[[#This Row],[odds_ft_home_team_win]]+1/Table1[[#This Row],[odds_ft_draw]]+1/Table1[[#This Row],[odds_ft_away_team_win]]-1</f>
        <v>2.4842833101723416E-2</v>
      </c>
      <c r="BM1521">
        <f>Table1[[#This Row],[Margin]]/3</f>
        <v>8.2809443672411387E-3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 t="s">
        <v>83</v>
      </c>
      <c r="BU1521">
        <f>VLOOKUP(Table1[[#This Row],[Reference]],metron,11,FALSE)</f>
        <v>1.269326094653606</v>
      </c>
      <c r="BV1521">
        <f>VLOOKUP(Table1[[#This Row],[Reference]],metron,12,FALSE)</f>
        <v>1.2417089578661631</v>
      </c>
    </row>
    <row r="1522" spans="1:74" hidden="1" x14ac:dyDescent="0.45">
      <c r="A1522" t="s">
        <v>5409</v>
      </c>
      <c r="B1522">
        <v>1484967600</v>
      </c>
      <c r="C1522" s="3" t="s">
        <v>2509</v>
      </c>
      <c r="D1522" t="s">
        <v>65</v>
      </c>
      <c r="E1522" t="s">
        <v>66</v>
      </c>
      <c r="F1522" t="s">
        <v>611</v>
      </c>
      <c r="G1522" t="s">
        <v>93</v>
      </c>
      <c r="H1522" t="s">
        <v>66</v>
      </c>
      <c r="I1522" t="e">
        <f>MROUND(Table1[[#This Row],[Prob_H]]*100,2)/100</f>
        <v>#DIV/0!</v>
      </c>
      <c r="J1522" t="e">
        <f>1/Table1[[#This Row],[odds_ft_home_team_win]]-Table1[[#This Row],[Margin/3]]</f>
        <v>#DIV/0!</v>
      </c>
      <c r="K1522" t="e">
        <f>1/Table1[[#This Row],[odds_ft_draw]]-Table1[[#This Row],[Margin/3]]</f>
        <v>#DIV/0!</v>
      </c>
      <c r="L1522" t="e">
        <f>1/Table1[[#This Row],[odds_ft_away_team_win]]-Table1[[#This Row],[Margin/3]]</f>
        <v>#DIV/0!</v>
      </c>
      <c r="M1522">
        <v>3</v>
      </c>
      <c r="N1522">
        <v>1.3</v>
      </c>
      <c r="O1522">
        <v>0.3</v>
      </c>
      <c r="P1522">
        <v>1.65</v>
      </c>
      <c r="Q1522">
        <v>0.78</v>
      </c>
      <c r="R1522" t="str" cm="1">
        <f t="array" ref="R15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20</v>
      </c>
      <c r="AA1522">
        <v>8</v>
      </c>
      <c r="AB1522">
        <v>5</v>
      </c>
      <c r="AC1522">
        <v>3</v>
      </c>
      <c r="AD1522">
        <v>0</v>
      </c>
      <c r="AE1522">
        <v>1</v>
      </c>
      <c r="AF1522">
        <v>0</v>
      </c>
      <c r="AG1522">
        <v>0</v>
      </c>
      <c r="AH1522">
        <v>3</v>
      </c>
      <c r="AI1522">
        <v>1</v>
      </c>
      <c r="AJ1522">
        <v>0</v>
      </c>
      <c r="AK1522">
        <v>11</v>
      </c>
      <c r="AL1522">
        <v>10</v>
      </c>
      <c r="AM1522">
        <v>6</v>
      </c>
      <c r="AN1522">
        <v>4</v>
      </c>
      <c r="AO1522">
        <v>5</v>
      </c>
      <c r="AP1522">
        <v>6</v>
      </c>
      <c r="AQ1522">
        <v>13</v>
      </c>
      <c r="AR1522">
        <v>13</v>
      </c>
      <c r="AS1522">
        <v>48</v>
      </c>
      <c r="AT1522">
        <v>52</v>
      </c>
      <c r="AU1522">
        <v>0</v>
      </c>
      <c r="AV1522">
        <v>0</v>
      </c>
      <c r="AW1522">
        <v>3.2</v>
      </c>
      <c r="AX1522">
        <v>60</v>
      </c>
      <c r="AY1522">
        <v>70</v>
      </c>
      <c r="AZ1522">
        <v>60</v>
      </c>
      <c r="BA1522">
        <v>55</v>
      </c>
      <c r="BB1522">
        <v>35</v>
      </c>
      <c r="BC1522">
        <v>50</v>
      </c>
      <c r="BD1522">
        <v>75</v>
      </c>
      <c r="BE1522">
        <v>55</v>
      </c>
      <c r="BF1522">
        <v>85</v>
      </c>
      <c r="BG1522">
        <v>8.58</v>
      </c>
      <c r="BH1522">
        <v>5.9</v>
      </c>
      <c r="BI1522">
        <v>0</v>
      </c>
      <c r="BJ1522">
        <v>0</v>
      </c>
      <c r="BK1522">
        <v>0</v>
      </c>
      <c r="BL1522" t="e">
        <f>1/Table1[[#This Row],[odds_ft_home_team_win]]+1/Table1[[#This Row],[odds_ft_draw]]+1/Table1[[#This Row],[odds_ft_away_team_win]]-1</f>
        <v>#DIV/0!</v>
      </c>
      <c r="BM1522" t="e">
        <f>Table1[[#This Row],[Margin]]/3</f>
        <v>#DIV/0!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 t="s">
        <v>614</v>
      </c>
      <c r="BU1522" t="e">
        <f>VLOOKUP(Table1[[#This Row],[Reference]],metron,11,FALSE)</f>
        <v>#DIV/0!</v>
      </c>
      <c r="BV1522" t="e">
        <f>VLOOKUP(Table1[[#This Row],[Reference]],metron,12,FALSE)</f>
        <v>#DIV/0!</v>
      </c>
    </row>
    <row r="1523" spans="1:74" hidden="1" x14ac:dyDescent="0.45">
      <c r="A1523" t="s">
        <v>5410</v>
      </c>
      <c r="B1523">
        <v>1474156800</v>
      </c>
      <c r="C1523" s="3" t="s">
        <v>2332</v>
      </c>
      <c r="D1523" t="s">
        <v>65</v>
      </c>
      <c r="E1523" t="s">
        <v>66</v>
      </c>
      <c r="F1523" t="s">
        <v>68</v>
      </c>
      <c r="G1523" t="s">
        <v>73</v>
      </c>
      <c r="H1523" t="s">
        <v>66</v>
      </c>
      <c r="I1523">
        <f>MROUND(Table1[[#This Row],[Prob_H]]*100,2)/100</f>
        <v>0.68</v>
      </c>
      <c r="J1523">
        <f>1/Table1[[#This Row],[odds_ft_home_team_win]]-Table1[[#This Row],[Margin/3]]</f>
        <v>0.68198087827637777</v>
      </c>
      <c r="K1523">
        <f>1/Table1[[#This Row],[odds_ft_draw]]-Table1[[#This Row],[Margin/3]]</f>
        <v>0.2037421963488425</v>
      </c>
      <c r="L1523">
        <f>1/Table1[[#This Row],[odds_ft_away_team_win]]-Table1[[#This Row],[Margin/3]]</f>
        <v>0.11427692537477971</v>
      </c>
      <c r="M1523">
        <v>9</v>
      </c>
      <c r="N1523">
        <v>2</v>
      </c>
      <c r="O1523">
        <v>1</v>
      </c>
      <c r="P1523">
        <v>1.78</v>
      </c>
      <c r="Q1523">
        <v>1.06</v>
      </c>
      <c r="R1523" t="str" cm="1">
        <f t="array" ref="R15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3">
        <v>2</v>
      </c>
      <c r="T1523">
        <v>1</v>
      </c>
      <c r="U1523">
        <v>3</v>
      </c>
      <c r="V1523">
        <v>1</v>
      </c>
      <c r="W1523">
        <v>1</v>
      </c>
      <c r="X1523">
        <v>0</v>
      </c>
      <c r="Y1523" t="s">
        <v>772</v>
      </c>
      <c r="Z1523">
        <v>64</v>
      </c>
      <c r="AA1523">
        <v>4</v>
      </c>
      <c r="AB1523">
        <v>2</v>
      </c>
      <c r="AC1523">
        <v>2</v>
      </c>
      <c r="AD1523">
        <v>0</v>
      </c>
      <c r="AE1523">
        <v>4</v>
      </c>
      <c r="AF1523">
        <v>0</v>
      </c>
      <c r="AG1523">
        <v>0</v>
      </c>
      <c r="AH1523">
        <v>2</v>
      </c>
      <c r="AI1523">
        <v>3</v>
      </c>
      <c r="AJ1523">
        <v>1</v>
      </c>
      <c r="AK1523">
        <v>15</v>
      </c>
      <c r="AL1523">
        <v>7</v>
      </c>
      <c r="AM1523">
        <v>6</v>
      </c>
      <c r="AN1523">
        <v>4</v>
      </c>
      <c r="AO1523">
        <v>9</v>
      </c>
      <c r="AP1523">
        <v>3</v>
      </c>
      <c r="AQ1523">
        <v>16</v>
      </c>
      <c r="AR1523">
        <v>10</v>
      </c>
      <c r="AS1523">
        <v>63</v>
      </c>
      <c r="AT1523">
        <v>37</v>
      </c>
      <c r="AU1523">
        <v>0</v>
      </c>
      <c r="AV1523">
        <v>0</v>
      </c>
      <c r="AW1523">
        <v>2.75</v>
      </c>
      <c r="AX1523">
        <v>63</v>
      </c>
      <c r="AY1523">
        <v>75</v>
      </c>
      <c r="AZ1523">
        <v>50</v>
      </c>
      <c r="BA1523">
        <v>25</v>
      </c>
      <c r="BB1523">
        <v>25</v>
      </c>
      <c r="BC1523">
        <v>38</v>
      </c>
      <c r="BD1523">
        <v>63</v>
      </c>
      <c r="BE1523">
        <v>50</v>
      </c>
      <c r="BF1523">
        <v>88</v>
      </c>
      <c r="BG1523">
        <v>12.42</v>
      </c>
      <c r="BH1523">
        <v>4</v>
      </c>
      <c r="BI1523">
        <v>1.45</v>
      </c>
      <c r="BJ1523">
        <v>4.7300000000000004</v>
      </c>
      <c r="BK1523">
        <v>8.1999999999999993</v>
      </c>
      <c r="BL1523">
        <f>1/Table1[[#This Row],[odds_ft_home_team_win]]+1/Table1[[#This Row],[odds_ft_draw]]+1/Table1[[#This Row],[odds_ft_away_team_win]]-1</f>
        <v>2.3022882412246259E-2</v>
      </c>
      <c r="BM1523">
        <f>Table1[[#This Row],[Margin]]/3</f>
        <v>7.6742941374154201E-3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116</v>
      </c>
      <c r="BU1523">
        <f>VLOOKUP(Table1[[#This Row],[Reference]],metron,11,FALSE)</f>
        <v>2.1359338061465718</v>
      </c>
      <c r="BV1523">
        <f>VLOOKUP(Table1[[#This Row],[Reference]],metron,12,FALSE)</f>
        <v>0.77482269503546097</v>
      </c>
    </row>
    <row r="1524" spans="1:74" hidden="1" x14ac:dyDescent="0.45">
      <c r="A1524" t="s">
        <v>5410</v>
      </c>
      <c r="B1524">
        <v>1474156800</v>
      </c>
      <c r="C1524" s="3" t="s">
        <v>2332</v>
      </c>
      <c r="D1524" t="s">
        <v>65</v>
      </c>
      <c r="E1524" t="s">
        <v>66</v>
      </c>
      <c r="F1524" t="s">
        <v>93</v>
      </c>
      <c r="G1524" t="s">
        <v>2218</v>
      </c>
      <c r="H1524" t="s">
        <v>66</v>
      </c>
      <c r="I1524">
        <f>MROUND(Table1[[#This Row],[Prob_H]]*100,2)/100</f>
        <v>0.44</v>
      </c>
      <c r="J1524">
        <f>1/Table1[[#This Row],[odds_ft_home_team_win]]-Table1[[#This Row],[Margin/3]]</f>
        <v>0.44255519018381906</v>
      </c>
      <c r="K1524">
        <f>1/Table1[[#This Row],[odds_ft_draw]]-Table1[[#This Row],[Margin/3]]</f>
        <v>0.28364992923774179</v>
      </c>
      <c r="L1524">
        <f>1/Table1[[#This Row],[odds_ft_away_team_win]]-Table1[[#This Row],[Margin/3]]</f>
        <v>0.27379488057843909</v>
      </c>
      <c r="M1524">
        <v>9</v>
      </c>
      <c r="N1524">
        <v>2</v>
      </c>
      <c r="O1524">
        <v>1</v>
      </c>
      <c r="P1524">
        <v>1.89</v>
      </c>
      <c r="Q1524">
        <v>1.1100000000000001</v>
      </c>
      <c r="R1524" t="str" cm="1">
        <f t="array" ref="R15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AA1524">
        <v>5</v>
      </c>
      <c r="AB1524">
        <v>1</v>
      </c>
      <c r="AC1524">
        <v>5</v>
      </c>
      <c r="AD1524">
        <v>0</v>
      </c>
      <c r="AE1524">
        <v>4</v>
      </c>
      <c r="AF1524">
        <v>1</v>
      </c>
      <c r="AG1524">
        <v>4</v>
      </c>
      <c r="AH1524">
        <v>1</v>
      </c>
      <c r="AI1524">
        <v>2</v>
      </c>
      <c r="AJ1524">
        <v>3</v>
      </c>
      <c r="AK1524">
        <v>10</v>
      </c>
      <c r="AL1524">
        <v>4</v>
      </c>
      <c r="AM1524">
        <v>2</v>
      </c>
      <c r="AN1524">
        <v>2</v>
      </c>
      <c r="AO1524">
        <v>8</v>
      </c>
      <c r="AP1524">
        <v>2</v>
      </c>
      <c r="AQ1524">
        <v>18</v>
      </c>
      <c r="AR1524">
        <v>21</v>
      </c>
      <c r="AS1524">
        <v>54</v>
      </c>
      <c r="AT1524">
        <v>46</v>
      </c>
      <c r="AU1524">
        <v>0</v>
      </c>
      <c r="AV1524">
        <v>0</v>
      </c>
      <c r="AW1524">
        <v>2.13</v>
      </c>
      <c r="AX1524">
        <v>63</v>
      </c>
      <c r="AY1524">
        <v>63</v>
      </c>
      <c r="AZ1524">
        <v>38</v>
      </c>
      <c r="BA1524">
        <v>13</v>
      </c>
      <c r="BB1524">
        <v>13</v>
      </c>
      <c r="BC1524">
        <v>13</v>
      </c>
      <c r="BD1524">
        <v>63</v>
      </c>
      <c r="BE1524">
        <v>50</v>
      </c>
      <c r="BF1524">
        <v>75</v>
      </c>
      <c r="BG1524">
        <v>8</v>
      </c>
      <c r="BH1524">
        <v>5.5</v>
      </c>
      <c r="BI1524">
        <v>2.2200000000000002</v>
      </c>
      <c r="BJ1524">
        <v>3.43</v>
      </c>
      <c r="BK1524">
        <v>3.55</v>
      </c>
      <c r="BL1524">
        <f>1/Table1[[#This Row],[odds_ft_home_team_win]]+1/Table1[[#This Row],[odds_ft_draw]]+1/Table1[[#This Row],[odds_ft_away_team_win]]-1</f>
        <v>2.368578079989403E-2</v>
      </c>
      <c r="BM1524">
        <f>Table1[[#This Row],[Margin]]/3</f>
        <v>7.8952602666313432E-3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 t="s">
        <v>95</v>
      </c>
      <c r="BU1524">
        <f>VLOOKUP(Table1[[#This Row],[Reference]],metron,11,FALSE)</f>
        <v>1.4140979689366791</v>
      </c>
      <c r="BV1524">
        <f>VLOOKUP(Table1[[#This Row],[Reference]],metron,12,FALSE)</f>
        <v>1.0666666666666671</v>
      </c>
    </row>
    <row r="1525" spans="1:74" hidden="1" x14ac:dyDescent="0.45">
      <c r="A1525" t="s">
        <v>5410</v>
      </c>
      <c r="B1525">
        <v>1474156800</v>
      </c>
      <c r="C1525" s="3" t="s">
        <v>2332</v>
      </c>
      <c r="D1525" t="s">
        <v>65</v>
      </c>
      <c r="E1525" t="s">
        <v>66</v>
      </c>
      <c r="F1525" t="s">
        <v>67</v>
      </c>
      <c r="G1525" t="s">
        <v>77</v>
      </c>
      <c r="H1525" t="s">
        <v>66</v>
      </c>
      <c r="I1525">
        <f>MROUND(Table1[[#This Row],[Prob_H]]*100,2)/100</f>
        <v>0.3</v>
      </c>
      <c r="J1525">
        <f>1/Table1[[#This Row],[odds_ft_home_team_win]]-Table1[[#This Row],[Margin/3]]</f>
        <v>0.29457497599090515</v>
      </c>
      <c r="K1525">
        <f>1/Table1[[#This Row],[odds_ft_draw]]-Table1[[#This Row],[Margin/3]]</f>
        <v>0.28652992369806524</v>
      </c>
      <c r="L1525">
        <f>1/Table1[[#This Row],[odds_ft_away_team_win]]-Table1[[#This Row],[Margin/3]]</f>
        <v>0.4188951003110295</v>
      </c>
      <c r="M1525">
        <v>9</v>
      </c>
      <c r="N1525">
        <v>1</v>
      </c>
      <c r="O1525">
        <v>1</v>
      </c>
      <c r="P1525">
        <v>1.1200000000000001</v>
      </c>
      <c r="Q1525">
        <v>1</v>
      </c>
      <c r="R1525" t="str" cm="1">
        <f t="array" ref="R15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5">
        <v>0</v>
      </c>
      <c r="T1525">
        <v>3</v>
      </c>
      <c r="U1525">
        <v>3</v>
      </c>
      <c r="V1525">
        <v>1</v>
      </c>
      <c r="W1525">
        <v>0</v>
      </c>
      <c r="X1525">
        <v>1</v>
      </c>
      <c r="Z1525" t="s">
        <v>2333</v>
      </c>
      <c r="AA1525">
        <v>7</v>
      </c>
      <c r="AB1525">
        <v>0</v>
      </c>
      <c r="AC1525">
        <v>2</v>
      </c>
      <c r="AD1525">
        <v>0</v>
      </c>
      <c r="AE1525">
        <v>2</v>
      </c>
      <c r="AF1525">
        <v>0</v>
      </c>
      <c r="AG1525">
        <v>1</v>
      </c>
      <c r="AH1525">
        <v>1</v>
      </c>
      <c r="AI1525">
        <v>1</v>
      </c>
      <c r="AJ1525">
        <v>1</v>
      </c>
      <c r="AK1525">
        <v>7</v>
      </c>
      <c r="AL1525">
        <v>5</v>
      </c>
      <c r="AM1525">
        <v>4</v>
      </c>
      <c r="AN1525">
        <v>4</v>
      </c>
      <c r="AO1525">
        <v>3</v>
      </c>
      <c r="AP1525">
        <v>1</v>
      </c>
      <c r="AQ1525">
        <v>-1</v>
      </c>
      <c r="AR1525">
        <v>-1</v>
      </c>
      <c r="AS1525">
        <v>-1</v>
      </c>
      <c r="AT1525">
        <v>-1</v>
      </c>
      <c r="AU1525">
        <v>0</v>
      </c>
      <c r="AV1525">
        <v>0</v>
      </c>
      <c r="AW1525">
        <v>1.5</v>
      </c>
      <c r="AX1525">
        <v>38</v>
      </c>
      <c r="AY1525">
        <v>63</v>
      </c>
      <c r="AZ1525">
        <v>13</v>
      </c>
      <c r="BA1525">
        <v>0</v>
      </c>
      <c r="BB1525">
        <v>0</v>
      </c>
      <c r="BC1525">
        <v>13</v>
      </c>
      <c r="BD1525">
        <v>63</v>
      </c>
      <c r="BE1525">
        <v>25</v>
      </c>
      <c r="BF1525">
        <v>50</v>
      </c>
      <c r="BG1525">
        <v>10.75</v>
      </c>
      <c r="BH1525">
        <v>3.5</v>
      </c>
      <c r="BI1525">
        <v>3.3</v>
      </c>
      <c r="BJ1525">
        <v>3.39</v>
      </c>
      <c r="BK1525">
        <v>2.34</v>
      </c>
      <c r="BL1525">
        <f>1/Table1[[#This Row],[odds_ft_home_team_win]]+1/Table1[[#This Row],[odds_ft_draw]]+1/Table1[[#This Row],[odds_ft_away_team_win]]-1</f>
        <v>2.5365981118193659E-2</v>
      </c>
      <c r="BM1525">
        <f>Table1[[#This Row],[Margin]]/3</f>
        <v>8.4553270393978863E-3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70</v>
      </c>
      <c r="BU1525">
        <f>VLOOKUP(Table1[[#This Row],[Reference]],metron,11,FALSE)</f>
        <v>1.1805091283106199</v>
      </c>
      <c r="BV1525">
        <f>VLOOKUP(Table1[[#This Row],[Reference]],metron,12,FALSE)</f>
        <v>1.3921316533813319</v>
      </c>
    </row>
    <row r="1526" spans="1:74" hidden="1" x14ac:dyDescent="0.45">
      <c r="A1526" t="s">
        <v>5410</v>
      </c>
      <c r="B1526">
        <v>1474157160</v>
      </c>
      <c r="C1526" s="3" t="s">
        <v>2334</v>
      </c>
      <c r="D1526" t="s">
        <v>65</v>
      </c>
      <c r="E1526" t="s">
        <v>66</v>
      </c>
      <c r="F1526" t="s">
        <v>103</v>
      </c>
      <c r="G1526" t="s">
        <v>72</v>
      </c>
      <c r="H1526" t="s">
        <v>66</v>
      </c>
      <c r="I1526">
        <f>MROUND(Table1[[#This Row],[Prob_H]]*100,2)/100</f>
        <v>0.52</v>
      </c>
      <c r="J1526">
        <f>1/Table1[[#This Row],[odds_ft_home_team_win]]-Table1[[#This Row],[Margin/3]]</f>
        <v>0.52912107082817894</v>
      </c>
      <c r="K1526">
        <f>1/Table1[[#This Row],[odds_ft_draw]]-Table1[[#This Row],[Margin/3]]</f>
        <v>0.25815332889269516</v>
      </c>
      <c r="L1526">
        <f>1/Table1[[#This Row],[odds_ft_away_team_win]]-Table1[[#This Row],[Margin/3]]</f>
        <v>0.21272560027912582</v>
      </c>
      <c r="M1526">
        <v>9</v>
      </c>
      <c r="N1526">
        <v>2.5</v>
      </c>
      <c r="O1526">
        <v>1.25</v>
      </c>
      <c r="P1526">
        <v>2</v>
      </c>
      <c r="Q1526">
        <v>1.3</v>
      </c>
      <c r="R1526" t="str" cm="1">
        <f t="array" ref="R15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26">
        <v>2</v>
      </c>
      <c r="T1526">
        <v>2</v>
      </c>
      <c r="U1526">
        <v>4</v>
      </c>
      <c r="V1526">
        <v>2</v>
      </c>
      <c r="W1526">
        <v>1</v>
      </c>
      <c r="X1526">
        <v>1</v>
      </c>
      <c r="Y1526" t="s">
        <v>2335</v>
      </c>
      <c r="Z1526" t="s">
        <v>2336</v>
      </c>
      <c r="AA1526">
        <v>3</v>
      </c>
      <c r="AB1526">
        <v>3</v>
      </c>
      <c r="AC1526">
        <v>4</v>
      </c>
      <c r="AD1526">
        <v>0</v>
      </c>
      <c r="AE1526">
        <v>3</v>
      </c>
      <c r="AF1526">
        <v>0</v>
      </c>
      <c r="AG1526">
        <v>2</v>
      </c>
      <c r="AH1526">
        <v>2</v>
      </c>
      <c r="AI1526">
        <v>1</v>
      </c>
      <c r="AJ1526">
        <v>2</v>
      </c>
      <c r="AK1526">
        <v>9</v>
      </c>
      <c r="AL1526">
        <v>10</v>
      </c>
      <c r="AM1526">
        <v>3</v>
      </c>
      <c r="AN1526">
        <v>5</v>
      </c>
      <c r="AO1526">
        <v>6</v>
      </c>
      <c r="AP1526">
        <v>5</v>
      </c>
      <c r="AQ1526">
        <v>16</v>
      </c>
      <c r="AR1526">
        <v>17</v>
      </c>
      <c r="AS1526">
        <v>47</v>
      </c>
      <c r="AT1526">
        <v>53</v>
      </c>
      <c r="AU1526">
        <v>0</v>
      </c>
      <c r="AV1526">
        <v>0</v>
      </c>
      <c r="AW1526">
        <v>2.75</v>
      </c>
      <c r="AX1526">
        <v>63</v>
      </c>
      <c r="AY1526">
        <v>75</v>
      </c>
      <c r="AZ1526">
        <v>50</v>
      </c>
      <c r="BA1526">
        <v>25</v>
      </c>
      <c r="BB1526">
        <v>25</v>
      </c>
      <c r="BC1526">
        <v>25</v>
      </c>
      <c r="BD1526">
        <v>88</v>
      </c>
      <c r="BE1526">
        <v>38</v>
      </c>
      <c r="BF1526">
        <v>75</v>
      </c>
      <c r="BG1526">
        <v>8.25</v>
      </c>
      <c r="BH1526">
        <v>4.75</v>
      </c>
      <c r="BI1526">
        <v>1.86</v>
      </c>
      <c r="BJ1526">
        <v>3.75</v>
      </c>
      <c r="BK1526">
        <v>4.5199999999999996</v>
      </c>
      <c r="BL1526">
        <f>1/Table1[[#This Row],[odds_ft_home_team_win]]+1/Table1[[#This Row],[odds_ft_draw]]+1/Table1[[#This Row],[odds_ft_away_team_win]]-1</f>
        <v>2.5540013321914579E-2</v>
      </c>
      <c r="BM1526">
        <f>Table1[[#This Row],[Margin]]/3</f>
        <v>8.5133377739715268E-3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118</v>
      </c>
      <c r="BU1526">
        <f>VLOOKUP(Table1[[#This Row],[Reference]],metron,11,FALSE)</f>
        <v>1.625948039373891</v>
      </c>
      <c r="BV1526">
        <f>VLOOKUP(Table1[[#This Row],[Reference]],metron,12,FALSE)</f>
        <v>0.97079231886396644</v>
      </c>
    </row>
    <row r="1527" spans="1:74" hidden="1" x14ac:dyDescent="0.45">
      <c r="A1527" t="s">
        <v>5410</v>
      </c>
      <c r="B1527">
        <v>1474164000</v>
      </c>
      <c r="C1527" s="3" t="s">
        <v>2337</v>
      </c>
      <c r="D1527" t="s">
        <v>65</v>
      </c>
      <c r="E1527" t="s">
        <v>66</v>
      </c>
      <c r="F1527" t="s">
        <v>86</v>
      </c>
      <c r="G1527" t="s">
        <v>81</v>
      </c>
      <c r="H1527" t="s">
        <v>66</v>
      </c>
      <c r="I1527">
        <f>MROUND(Table1[[#This Row],[Prob_H]]*100,2)/100</f>
        <v>0.57999999999999996</v>
      </c>
      <c r="J1527">
        <f>1/Table1[[#This Row],[odds_ft_home_team_win]]-Table1[[#This Row],[Margin/3]]</f>
        <v>0.57614798371728448</v>
      </c>
      <c r="K1527">
        <f>1/Table1[[#This Row],[odds_ft_draw]]-Table1[[#This Row],[Margin/3]]</f>
        <v>0.2328985557996644</v>
      </c>
      <c r="L1527">
        <f>1/Table1[[#This Row],[odds_ft_away_team_win]]-Table1[[#This Row],[Margin/3]]</f>
        <v>0.19095346048305123</v>
      </c>
      <c r="M1527">
        <v>9</v>
      </c>
      <c r="N1527">
        <v>1.4</v>
      </c>
      <c r="O1527">
        <v>0</v>
      </c>
      <c r="P1527">
        <v>1.85</v>
      </c>
      <c r="Q1527">
        <v>1.21</v>
      </c>
      <c r="R1527" t="str" cm="1">
        <f t="array" ref="R15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7">
        <v>0</v>
      </c>
      <c r="T1527">
        <v>2</v>
      </c>
      <c r="U1527">
        <v>2</v>
      </c>
      <c r="V1527">
        <v>1</v>
      </c>
      <c r="W1527">
        <v>0</v>
      </c>
      <c r="X1527">
        <v>1</v>
      </c>
      <c r="Z1527" t="s">
        <v>2338</v>
      </c>
      <c r="AA1527">
        <v>4</v>
      </c>
      <c r="AB1527">
        <v>3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1</v>
      </c>
      <c r="AK1527">
        <v>12</v>
      </c>
      <c r="AL1527">
        <v>13</v>
      </c>
      <c r="AM1527">
        <v>4</v>
      </c>
      <c r="AN1527">
        <v>5</v>
      </c>
      <c r="AO1527">
        <v>8</v>
      </c>
      <c r="AP1527">
        <v>8</v>
      </c>
      <c r="AQ1527">
        <v>-1</v>
      </c>
      <c r="AR1527">
        <v>-1</v>
      </c>
      <c r="AS1527">
        <v>-1</v>
      </c>
      <c r="AT1527">
        <v>-1</v>
      </c>
      <c r="AU1527">
        <v>0</v>
      </c>
      <c r="AV1527">
        <v>0</v>
      </c>
      <c r="AW1527">
        <v>2.65</v>
      </c>
      <c r="AX1527">
        <v>33</v>
      </c>
      <c r="AY1527">
        <v>75</v>
      </c>
      <c r="AZ1527">
        <v>43</v>
      </c>
      <c r="BA1527">
        <v>23</v>
      </c>
      <c r="BB1527">
        <v>13</v>
      </c>
      <c r="BC1527">
        <v>33</v>
      </c>
      <c r="BD1527">
        <v>55</v>
      </c>
      <c r="BE1527">
        <v>53</v>
      </c>
      <c r="BF1527">
        <v>100</v>
      </c>
      <c r="BG1527">
        <v>8</v>
      </c>
      <c r="BH1527">
        <v>6.75</v>
      </c>
      <c r="BI1527">
        <v>1.71</v>
      </c>
      <c r="BJ1527">
        <v>4.1399999999999997</v>
      </c>
      <c r="BK1527">
        <v>5.01</v>
      </c>
      <c r="BL1527">
        <f>1/Table1[[#This Row],[odds_ft_home_team_win]]+1/Table1[[#This Row],[odds_ft_draw]]+1/Table1[[#This Row],[odds_ft_away_team_win]]-1</f>
        <v>2.5942013760427152E-2</v>
      </c>
      <c r="BM1527">
        <f>Table1[[#This Row],[Margin]]/3</f>
        <v>8.6473379201423839E-3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 t="s">
        <v>113</v>
      </c>
      <c r="BU1527">
        <f>VLOOKUP(Table1[[#This Row],[Reference]],metron,11,FALSE)</f>
        <v>1.7619715019855171</v>
      </c>
      <c r="BV1527">
        <f>VLOOKUP(Table1[[#This Row],[Reference]],metron,12,FALSE)</f>
        <v>0.87432842793739785</v>
      </c>
    </row>
    <row r="1528" spans="1:74" hidden="1" x14ac:dyDescent="0.45">
      <c r="A1528" t="s">
        <v>5410</v>
      </c>
      <c r="B1528">
        <v>1474239600</v>
      </c>
      <c r="C1528" s="3" t="s">
        <v>2339</v>
      </c>
      <c r="D1528" t="s">
        <v>65</v>
      </c>
      <c r="E1528" t="s">
        <v>66</v>
      </c>
      <c r="F1528" t="s">
        <v>88</v>
      </c>
      <c r="G1528" t="s">
        <v>94</v>
      </c>
      <c r="H1528" t="s">
        <v>66</v>
      </c>
      <c r="I1528">
        <f>MROUND(Table1[[#This Row],[Prob_H]]*100,2)/100</f>
        <v>0.44</v>
      </c>
      <c r="J1528">
        <f>1/Table1[[#This Row],[odds_ft_home_team_win]]-Table1[[#This Row],[Margin/3]]</f>
        <v>0.43792699434292354</v>
      </c>
      <c r="K1528">
        <f>1/Table1[[#This Row],[odds_ft_draw]]-Table1[[#This Row],[Margin/3]]</f>
        <v>0.27558933200526126</v>
      </c>
      <c r="L1528">
        <f>1/Table1[[#This Row],[odds_ft_away_team_win]]-Table1[[#This Row],[Margin/3]]</f>
        <v>0.28648367365181526</v>
      </c>
      <c r="M1528">
        <v>9</v>
      </c>
      <c r="N1528">
        <v>1</v>
      </c>
      <c r="O1528">
        <v>0.5</v>
      </c>
      <c r="P1528">
        <v>1.67</v>
      </c>
      <c r="Q1528">
        <v>0.83</v>
      </c>
      <c r="R1528" t="str" cm="1">
        <f t="array" ref="R15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28">
        <v>3</v>
      </c>
      <c r="T1528">
        <v>1</v>
      </c>
      <c r="U1528">
        <v>4</v>
      </c>
      <c r="V1528">
        <v>1</v>
      </c>
      <c r="W1528">
        <v>1</v>
      </c>
      <c r="X1528">
        <v>0</v>
      </c>
      <c r="Y1528" t="s">
        <v>2340</v>
      </c>
      <c r="Z1528">
        <v>56</v>
      </c>
      <c r="AA1528">
        <v>5</v>
      </c>
      <c r="AB1528">
        <v>8</v>
      </c>
      <c r="AC1528">
        <v>2</v>
      </c>
      <c r="AD1528">
        <v>0</v>
      </c>
      <c r="AE1528">
        <v>2</v>
      </c>
      <c r="AF1528">
        <v>0</v>
      </c>
      <c r="AG1528">
        <v>1</v>
      </c>
      <c r="AH1528">
        <v>1</v>
      </c>
      <c r="AI1528">
        <v>0</v>
      </c>
      <c r="AJ1528">
        <v>2</v>
      </c>
      <c r="AK1528">
        <v>11</v>
      </c>
      <c r="AL1528">
        <v>13</v>
      </c>
      <c r="AM1528">
        <v>7</v>
      </c>
      <c r="AN1528">
        <v>6</v>
      </c>
      <c r="AO1528">
        <v>4</v>
      </c>
      <c r="AP1528">
        <v>7</v>
      </c>
      <c r="AQ1528">
        <v>13</v>
      </c>
      <c r="AR1528">
        <v>16</v>
      </c>
      <c r="AS1528">
        <v>37</v>
      </c>
      <c r="AT1528">
        <v>63</v>
      </c>
      <c r="AU1528">
        <v>0</v>
      </c>
      <c r="AV1528">
        <v>0</v>
      </c>
      <c r="AW1528">
        <v>2</v>
      </c>
      <c r="AX1528">
        <v>25</v>
      </c>
      <c r="AY1528">
        <v>38</v>
      </c>
      <c r="AZ1528">
        <v>38</v>
      </c>
      <c r="BA1528">
        <v>25</v>
      </c>
      <c r="BB1528">
        <v>13</v>
      </c>
      <c r="BC1528">
        <v>25</v>
      </c>
      <c r="BD1528">
        <v>63</v>
      </c>
      <c r="BE1528">
        <v>38</v>
      </c>
      <c r="BF1528">
        <v>50</v>
      </c>
      <c r="BG1528">
        <v>11.25</v>
      </c>
      <c r="BH1528">
        <v>6.5</v>
      </c>
      <c r="BI1528">
        <v>2.2400000000000002</v>
      </c>
      <c r="BJ1528">
        <v>3.52</v>
      </c>
      <c r="BK1528">
        <v>3.39</v>
      </c>
      <c r="BL1528">
        <f>1/Table1[[#This Row],[odds_ft_home_team_win]]+1/Table1[[#This Row],[odds_ft_draw]]+1/Table1[[#This Row],[odds_ft_away_team_win]]-1</f>
        <v>2.5504731256943636E-2</v>
      </c>
      <c r="BM1528">
        <f>Table1[[#This Row],[Margin]]/3</f>
        <v>8.5015770856478792E-3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91</v>
      </c>
      <c r="BU1528">
        <f>VLOOKUP(Table1[[#This Row],[Reference]],metron,11,FALSE)</f>
        <v>1.4140979689366791</v>
      </c>
      <c r="BV1528">
        <f>VLOOKUP(Table1[[#This Row],[Reference]],metron,12,FALSE)</f>
        <v>1.0666666666666671</v>
      </c>
    </row>
    <row r="1529" spans="1:74" hidden="1" x14ac:dyDescent="0.45">
      <c r="A1529" t="s">
        <v>5409</v>
      </c>
      <c r="B1529">
        <v>1488596400</v>
      </c>
      <c r="C1529" s="3" t="s">
        <v>2594</v>
      </c>
      <c r="D1529" t="s">
        <v>65</v>
      </c>
      <c r="E1529" t="s">
        <v>66</v>
      </c>
      <c r="F1529" t="s">
        <v>72</v>
      </c>
      <c r="G1529" t="s">
        <v>103</v>
      </c>
      <c r="H1529" t="s">
        <v>66</v>
      </c>
      <c r="I1529">
        <f>MROUND(Table1[[#This Row],[Prob_H]]*100,2)/100</f>
        <v>0.38</v>
      </c>
      <c r="J1529">
        <f>1/Table1[[#This Row],[odds_ft_home_team_win]]-Table1[[#This Row],[Margin/3]]</f>
        <v>0.38994297767457797</v>
      </c>
      <c r="K1529">
        <f>1/Table1[[#This Row],[odds_ft_draw]]-Table1[[#This Row],[Margin/3]]</f>
        <v>0.28739459133826639</v>
      </c>
      <c r="L1529">
        <f>1/Table1[[#This Row],[odds_ft_away_team_win]]-Table1[[#This Row],[Margin/3]]</f>
        <v>0.32266243098715547</v>
      </c>
      <c r="M1529">
        <v>9</v>
      </c>
      <c r="N1529">
        <v>2.54</v>
      </c>
      <c r="O1529">
        <v>1.08</v>
      </c>
      <c r="P1529">
        <v>2.2000000000000002</v>
      </c>
      <c r="Q1529">
        <v>1.1100000000000001</v>
      </c>
      <c r="R1529" t="str" cm="1">
        <f t="array" ref="R15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29">
        <v>2</v>
      </c>
      <c r="T1529">
        <v>3</v>
      </c>
      <c r="U1529">
        <v>5</v>
      </c>
      <c r="V1529">
        <v>1</v>
      </c>
      <c r="W1529">
        <v>1</v>
      </c>
      <c r="X1529">
        <v>0</v>
      </c>
      <c r="Y1529" t="s">
        <v>2595</v>
      </c>
      <c r="Z1529" t="s">
        <v>2596</v>
      </c>
      <c r="AA1529">
        <v>7</v>
      </c>
      <c r="AB1529">
        <v>6</v>
      </c>
      <c r="AC1529">
        <v>3</v>
      </c>
      <c r="AD1529">
        <v>1</v>
      </c>
      <c r="AE1529">
        <v>2</v>
      </c>
      <c r="AF1529">
        <v>0</v>
      </c>
      <c r="AG1529">
        <v>2</v>
      </c>
      <c r="AH1529">
        <v>2</v>
      </c>
      <c r="AI1529">
        <v>1</v>
      </c>
      <c r="AJ1529">
        <v>1</v>
      </c>
      <c r="AK1529">
        <v>11</v>
      </c>
      <c r="AL1529">
        <v>7</v>
      </c>
      <c r="AM1529">
        <v>4</v>
      </c>
      <c r="AN1529">
        <v>6</v>
      </c>
      <c r="AO1529">
        <v>7</v>
      </c>
      <c r="AP1529">
        <v>1</v>
      </c>
      <c r="AQ1529">
        <v>-1</v>
      </c>
      <c r="AR1529">
        <v>-1</v>
      </c>
      <c r="AS1529">
        <v>-1</v>
      </c>
      <c r="AT1529">
        <v>-1</v>
      </c>
      <c r="AU1529">
        <v>0</v>
      </c>
      <c r="AV1529">
        <v>0</v>
      </c>
      <c r="AW1529">
        <v>2.81</v>
      </c>
      <c r="AX1529">
        <v>47</v>
      </c>
      <c r="AY1529">
        <v>73</v>
      </c>
      <c r="AZ1529">
        <v>42</v>
      </c>
      <c r="BA1529">
        <v>23</v>
      </c>
      <c r="BB1529">
        <v>19</v>
      </c>
      <c r="BC1529">
        <v>35</v>
      </c>
      <c r="BD1529">
        <v>77</v>
      </c>
      <c r="BE1529">
        <v>35</v>
      </c>
      <c r="BF1529">
        <v>85</v>
      </c>
      <c r="BG1529">
        <v>9.65</v>
      </c>
      <c r="BH1529">
        <v>5</v>
      </c>
      <c r="BI1529">
        <v>2.5099999999999998</v>
      </c>
      <c r="BJ1529">
        <v>3.38</v>
      </c>
      <c r="BK1529">
        <v>3.02</v>
      </c>
      <c r="BL1529">
        <f>1/Table1[[#This Row],[odds_ft_home_team_win]]+1/Table1[[#This Row],[odds_ft_draw]]+1/Table1[[#This Row],[odds_ft_away_team_win]]-1</f>
        <v>2.5390190482242225E-2</v>
      </c>
      <c r="BM1529">
        <f>Table1[[#This Row],[Margin]]/3</f>
        <v>8.4633968274140745E-3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 t="s">
        <v>75</v>
      </c>
      <c r="BU1529">
        <f>VLOOKUP(Table1[[#This Row],[Reference]],metron,11,FALSE)</f>
        <v>1.330562659846547</v>
      </c>
      <c r="BV1529">
        <f>VLOOKUP(Table1[[#This Row],[Reference]],metron,12,FALSE)</f>
        <v>1.1595268542199491</v>
      </c>
    </row>
    <row r="1530" spans="1:74" hidden="1" x14ac:dyDescent="0.45">
      <c r="A1530" t="s">
        <v>5409</v>
      </c>
      <c r="B1530">
        <v>1488668400</v>
      </c>
      <c r="C1530" s="3" t="s">
        <v>2597</v>
      </c>
      <c r="D1530" t="s">
        <v>65</v>
      </c>
      <c r="E1530" t="s">
        <v>66</v>
      </c>
      <c r="F1530" t="s">
        <v>77</v>
      </c>
      <c r="G1530" t="s">
        <v>67</v>
      </c>
      <c r="H1530" t="s">
        <v>66</v>
      </c>
      <c r="I1530">
        <f>MROUND(Table1[[#This Row],[Prob_H]]*100,2)/100</f>
        <v>0.62</v>
      </c>
      <c r="J1530">
        <f>1/Table1[[#This Row],[odds_ft_home_team_win]]-Table1[[#This Row],[Margin/3]]</f>
        <v>0.61673215829173478</v>
      </c>
      <c r="K1530">
        <f>1/Table1[[#This Row],[odds_ft_draw]]-Table1[[#This Row],[Margin/3]]</f>
        <v>0.23504116072482475</v>
      </c>
      <c r="L1530">
        <f>1/Table1[[#This Row],[odds_ft_away_team_win]]-Table1[[#This Row],[Margin/3]]</f>
        <v>0.14822668098344055</v>
      </c>
      <c r="M1530">
        <v>9</v>
      </c>
      <c r="N1530">
        <v>1.1499999999999999</v>
      </c>
      <c r="O1530">
        <v>0.33</v>
      </c>
      <c r="P1530">
        <v>1.35</v>
      </c>
      <c r="Q1530">
        <v>0.53</v>
      </c>
      <c r="R1530" t="str" cm="1">
        <f t="array" ref="R15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0">
        <v>2</v>
      </c>
      <c r="T1530">
        <v>0</v>
      </c>
      <c r="U1530">
        <v>2</v>
      </c>
      <c r="V1530">
        <v>0</v>
      </c>
      <c r="W1530">
        <v>0</v>
      </c>
      <c r="X1530">
        <v>0</v>
      </c>
      <c r="Y1530" t="s">
        <v>2598</v>
      </c>
      <c r="AA1530">
        <v>0</v>
      </c>
      <c r="AB1530">
        <v>0</v>
      </c>
      <c r="AC1530">
        <v>3</v>
      </c>
      <c r="AD1530">
        <v>1</v>
      </c>
      <c r="AE1530">
        <v>2</v>
      </c>
      <c r="AF1530">
        <v>0</v>
      </c>
      <c r="AG1530">
        <v>2</v>
      </c>
      <c r="AH1530">
        <v>2</v>
      </c>
      <c r="AI1530">
        <v>1</v>
      </c>
      <c r="AJ1530">
        <v>1</v>
      </c>
      <c r="AK1530">
        <v>8</v>
      </c>
      <c r="AL1530">
        <v>4</v>
      </c>
      <c r="AM1530">
        <v>8</v>
      </c>
      <c r="AN1530">
        <v>4</v>
      </c>
      <c r="AO1530">
        <v>0</v>
      </c>
      <c r="AP1530">
        <v>0</v>
      </c>
      <c r="AQ1530">
        <v>14</v>
      </c>
      <c r="AR1530">
        <v>14</v>
      </c>
      <c r="AS1530">
        <v>-1</v>
      </c>
      <c r="AT1530">
        <v>-1</v>
      </c>
      <c r="AU1530">
        <v>0</v>
      </c>
      <c r="AV1530">
        <v>0</v>
      </c>
      <c r="AW1530">
        <v>2.5299999999999998</v>
      </c>
      <c r="AX1530">
        <v>39</v>
      </c>
      <c r="AY1530">
        <v>64</v>
      </c>
      <c r="AZ1530">
        <v>40</v>
      </c>
      <c r="BA1530">
        <v>23</v>
      </c>
      <c r="BB1530">
        <v>16</v>
      </c>
      <c r="BC1530">
        <v>32</v>
      </c>
      <c r="BD1530">
        <v>64</v>
      </c>
      <c r="BE1530">
        <v>44</v>
      </c>
      <c r="BF1530">
        <v>72</v>
      </c>
      <c r="BG1530">
        <v>10.57</v>
      </c>
      <c r="BH1530">
        <v>3.96</v>
      </c>
      <c r="BI1530">
        <v>1.6</v>
      </c>
      <c r="BJ1530">
        <v>4.1100000000000003</v>
      </c>
      <c r="BK1530">
        <v>6.39</v>
      </c>
      <c r="BL1530">
        <f>1/Table1[[#This Row],[odds_ft_home_team_win]]+1/Table1[[#This Row],[odds_ft_draw]]+1/Table1[[#This Row],[odds_ft_away_team_win]]-1</f>
        <v>2.4803525124795778E-2</v>
      </c>
      <c r="BM1530">
        <f>Table1[[#This Row],[Margin]]/3</f>
        <v>8.2678417082652587E-3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 t="s">
        <v>79</v>
      </c>
      <c r="BU1530">
        <f>VLOOKUP(Table1[[#This Row],[Reference]],metron,11,FALSE)</f>
        <v>1.8681481481481479</v>
      </c>
      <c r="BV1530">
        <f>VLOOKUP(Table1[[#This Row],[Reference]],metron,12,FALSE)</f>
        <v>0.86851851851851847</v>
      </c>
    </row>
    <row r="1531" spans="1:74" hidden="1" x14ac:dyDescent="0.45">
      <c r="A1531" t="s">
        <v>5409</v>
      </c>
      <c r="B1531">
        <v>1488675600</v>
      </c>
      <c r="C1531" s="3" t="s">
        <v>2599</v>
      </c>
      <c r="D1531" t="s">
        <v>65</v>
      </c>
      <c r="E1531" t="s">
        <v>66</v>
      </c>
      <c r="F1531" t="s">
        <v>78</v>
      </c>
      <c r="G1531" t="s">
        <v>611</v>
      </c>
      <c r="H1531" t="s">
        <v>66</v>
      </c>
      <c r="I1531">
        <f>MROUND(Table1[[#This Row],[Prob_H]]*100,2)/100</f>
        <v>0.52</v>
      </c>
      <c r="J1531">
        <f>1/Table1[[#This Row],[odds_ft_home_team_win]]-Table1[[#This Row],[Margin/3]]</f>
        <v>0.52902266376391294</v>
      </c>
      <c r="K1531">
        <f>1/Table1[[#This Row],[odds_ft_draw]]-Table1[[#This Row],[Margin/3]]</f>
        <v>0.25385544676281224</v>
      </c>
      <c r="L1531">
        <f>1/Table1[[#This Row],[odds_ft_away_team_win]]-Table1[[#This Row],[Margin/3]]</f>
        <v>0.21712188947327485</v>
      </c>
      <c r="M1531">
        <v>9</v>
      </c>
      <c r="N1531">
        <v>1.1499999999999999</v>
      </c>
      <c r="O1531">
        <v>0.17</v>
      </c>
      <c r="P1531">
        <v>1.39</v>
      </c>
      <c r="Q1531">
        <v>0.28999999999999998</v>
      </c>
      <c r="R1531" t="str" cm="1">
        <f t="array" ref="R15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71</v>
      </c>
      <c r="AA1531">
        <v>7</v>
      </c>
      <c r="AB1531">
        <v>2</v>
      </c>
      <c r="AC1531">
        <v>2</v>
      </c>
      <c r="AD1531">
        <v>0</v>
      </c>
      <c r="AE1531">
        <v>1</v>
      </c>
      <c r="AF1531">
        <v>0</v>
      </c>
      <c r="AG1531">
        <v>0</v>
      </c>
      <c r="AH1531">
        <v>2</v>
      </c>
      <c r="AI1531">
        <v>1</v>
      </c>
      <c r="AJ1531">
        <v>0</v>
      </c>
      <c r="AK1531">
        <v>12</v>
      </c>
      <c r="AL1531">
        <v>6</v>
      </c>
      <c r="AM1531">
        <v>5</v>
      </c>
      <c r="AN1531">
        <v>3</v>
      </c>
      <c r="AO1531">
        <v>7</v>
      </c>
      <c r="AP1531">
        <v>3</v>
      </c>
      <c r="AQ1531">
        <v>14</v>
      </c>
      <c r="AR1531">
        <v>15</v>
      </c>
      <c r="AS1531">
        <v>55</v>
      </c>
      <c r="AT1531">
        <v>45</v>
      </c>
      <c r="AU1531">
        <v>0</v>
      </c>
      <c r="AV1531">
        <v>0</v>
      </c>
      <c r="AW1531">
        <v>3.15</v>
      </c>
      <c r="AX1531">
        <v>64</v>
      </c>
      <c r="AY1531">
        <v>84</v>
      </c>
      <c r="AZ1531">
        <v>52</v>
      </c>
      <c r="BA1531">
        <v>36</v>
      </c>
      <c r="BB1531">
        <v>28</v>
      </c>
      <c r="BC1531">
        <v>32</v>
      </c>
      <c r="BD1531">
        <v>68</v>
      </c>
      <c r="BE1531">
        <v>60</v>
      </c>
      <c r="BF1531">
        <v>92</v>
      </c>
      <c r="BG1531">
        <v>8.67</v>
      </c>
      <c r="BH1531">
        <v>5.56</v>
      </c>
      <c r="BI1531">
        <v>1.86</v>
      </c>
      <c r="BJ1531">
        <v>3.81</v>
      </c>
      <c r="BK1531">
        <v>4.43</v>
      </c>
      <c r="BL1531">
        <f>1/Table1[[#This Row],[odds_ft_home_team_win]]+1/Table1[[#This Row],[odds_ft_draw]]+1/Table1[[#This Row],[odds_ft_away_team_win]]-1</f>
        <v>2.5835234514712813E-2</v>
      </c>
      <c r="BM1531">
        <f>Table1[[#This Row],[Margin]]/3</f>
        <v>8.6117448382376036E-3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106</v>
      </c>
      <c r="BU1531">
        <f>VLOOKUP(Table1[[#This Row],[Reference]],metron,11,FALSE)</f>
        <v>1.625948039373891</v>
      </c>
      <c r="BV1531">
        <f>VLOOKUP(Table1[[#This Row],[Reference]],metron,12,FALSE)</f>
        <v>0.97079231886396644</v>
      </c>
    </row>
    <row r="1532" spans="1:74" hidden="1" x14ac:dyDescent="0.45">
      <c r="A1532" t="s">
        <v>5409</v>
      </c>
      <c r="B1532">
        <v>1488675600</v>
      </c>
      <c r="C1532" s="3" t="s">
        <v>2599</v>
      </c>
      <c r="D1532" t="s">
        <v>65</v>
      </c>
      <c r="E1532" t="s">
        <v>66</v>
      </c>
      <c r="F1532" t="s">
        <v>85</v>
      </c>
      <c r="G1532" t="s">
        <v>80</v>
      </c>
      <c r="H1532" t="s">
        <v>66</v>
      </c>
      <c r="I1532">
        <f>MROUND(Table1[[#This Row],[Prob_H]]*100,2)/100</f>
        <v>0.62</v>
      </c>
      <c r="J1532">
        <f>1/Table1[[#This Row],[odds_ft_home_team_win]]-Table1[[#This Row],[Margin/3]]</f>
        <v>0.61628946769420867</v>
      </c>
      <c r="K1532">
        <f>1/Table1[[#This Row],[odds_ft_draw]]-Table1[[#This Row],[Margin/3]]</f>
        <v>0.22658358534126752</v>
      </c>
      <c r="L1532">
        <f>1/Table1[[#This Row],[odds_ft_away_team_win]]-Table1[[#This Row],[Margin/3]]</f>
        <v>0.15712694696452378</v>
      </c>
      <c r="M1532">
        <v>9</v>
      </c>
      <c r="N1532">
        <v>1.83</v>
      </c>
      <c r="O1532">
        <v>1</v>
      </c>
      <c r="P1532">
        <v>1.89</v>
      </c>
      <c r="Q1532">
        <v>0.94</v>
      </c>
      <c r="R1532" t="str" cm="1">
        <f t="array" ref="R15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2">
        <v>4</v>
      </c>
      <c r="T1532">
        <v>1</v>
      </c>
      <c r="U1532">
        <v>5</v>
      </c>
      <c r="V1532">
        <v>2</v>
      </c>
      <c r="W1532">
        <v>1</v>
      </c>
      <c r="X1532">
        <v>1</v>
      </c>
      <c r="Y1532" t="s">
        <v>2600</v>
      </c>
      <c r="Z1532">
        <v>43</v>
      </c>
      <c r="AA1532">
        <v>6</v>
      </c>
      <c r="AB1532">
        <v>2</v>
      </c>
      <c r="AC1532">
        <v>4</v>
      </c>
      <c r="AD1532">
        <v>0</v>
      </c>
      <c r="AE1532">
        <v>2</v>
      </c>
      <c r="AF1532">
        <v>1</v>
      </c>
      <c r="AG1532">
        <v>3</v>
      </c>
      <c r="AH1532">
        <v>1</v>
      </c>
      <c r="AI1532">
        <v>1</v>
      </c>
      <c r="AJ1532">
        <v>2</v>
      </c>
      <c r="AK1532">
        <v>19</v>
      </c>
      <c r="AL1532">
        <v>10</v>
      </c>
      <c r="AM1532">
        <v>11</v>
      </c>
      <c r="AN1532">
        <v>6</v>
      </c>
      <c r="AO1532">
        <v>8</v>
      </c>
      <c r="AP1532">
        <v>4</v>
      </c>
      <c r="AQ1532">
        <v>14</v>
      </c>
      <c r="AR1532">
        <v>12</v>
      </c>
      <c r="AS1532">
        <v>53</v>
      </c>
      <c r="AT1532">
        <v>47</v>
      </c>
      <c r="AU1532">
        <v>0</v>
      </c>
      <c r="AV1532">
        <v>0</v>
      </c>
      <c r="AW1532">
        <v>2.52</v>
      </c>
      <c r="AX1532">
        <v>64</v>
      </c>
      <c r="AY1532">
        <v>76</v>
      </c>
      <c r="AZ1532">
        <v>48</v>
      </c>
      <c r="BA1532">
        <v>24</v>
      </c>
      <c r="BB1532">
        <v>12</v>
      </c>
      <c r="BC1532">
        <v>40</v>
      </c>
      <c r="BD1532">
        <v>69</v>
      </c>
      <c r="BE1532">
        <v>44</v>
      </c>
      <c r="BF1532">
        <v>68</v>
      </c>
      <c r="BG1532">
        <v>10.93</v>
      </c>
      <c r="BH1532">
        <v>5.44</v>
      </c>
      <c r="BI1532">
        <v>1.6</v>
      </c>
      <c r="BJ1532">
        <v>4.25</v>
      </c>
      <c r="BK1532">
        <v>6.03</v>
      </c>
      <c r="BL1532">
        <f>1/Table1[[#This Row],[odds_ft_home_team_win]]+1/Table1[[#This Row],[odds_ft_draw]]+1/Table1[[#This Row],[odds_ft_away_team_win]]-1</f>
        <v>2.6131596917373878E-2</v>
      </c>
      <c r="BM1532">
        <f>Table1[[#This Row],[Margin]]/3</f>
        <v>8.7105323057912933E-3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 t="s">
        <v>1684</v>
      </c>
      <c r="BU1532">
        <f>VLOOKUP(Table1[[#This Row],[Reference]],metron,11,FALSE)</f>
        <v>1.8681481481481479</v>
      </c>
      <c r="BV1532">
        <f>VLOOKUP(Table1[[#This Row],[Reference]],metron,12,FALSE)</f>
        <v>0.86851851851851847</v>
      </c>
    </row>
    <row r="1533" spans="1:74" hidden="1" x14ac:dyDescent="0.45">
      <c r="A1533" t="s">
        <v>5409</v>
      </c>
      <c r="B1533">
        <v>1488675960</v>
      </c>
      <c r="C1533" s="3" t="s">
        <v>2601</v>
      </c>
      <c r="D1533" t="s">
        <v>65</v>
      </c>
      <c r="E1533" t="s">
        <v>66</v>
      </c>
      <c r="F1533" t="s">
        <v>81</v>
      </c>
      <c r="G1533" t="s">
        <v>86</v>
      </c>
      <c r="H1533" t="s">
        <v>66</v>
      </c>
      <c r="I1533">
        <f>MROUND(Table1[[#This Row],[Prob_H]]*100,2)/100</f>
        <v>0.4</v>
      </c>
      <c r="J1533">
        <f>1/Table1[[#This Row],[odds_ft_home_team_win]]-Table1[[#This Row],[Margin/3]]</f>
        <v>0.40315404310546987</v>
      </c>
      <c r="K1533">
        <f>1/Table1[[#This Row],[odds_ft_draw]]-Table1[[#This Row],[Margin/3]]</f>
        <v>0.27734569507489965</v>
      </c>
      <c r="L1533">
        <f>1/Table1[[#This Row],[odds_ft_away_team_win]]-Table1[[#This Row],[Margin/3]]</f>
        <v>0.31950026181963037</v>
      </c>
      <c r="M1533">
        <v>9</v>
      </c>
      <c r="N1533">
        <v>1.36</v>
      </c>
      <c r="O1533">
        <v>1.25</v>
      </c>
      <c r="P1533">
        <v>1.37</v>
      </c>
      <c r="Q1533">
        <v>1.25</v>
      </c>
      <c r="R1533" t="str" cm="1">
        <f t="array" ref="R15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33">
        <v>1</v>
      </c>
      <c r="T1533">
        <v>1</v>
      </c>
      <c r="U1533">
        <v>2</v>
      </c>
      <c r="V1533">
        <v>1</v>
      </c>
      <c r="W1533">
        <v>1</v>
      </c>
      <c r="X1533">
        <v>0</v>
      </c>
      <c r="Y1533">
        <v>45</v>
      </c>
      <c r="Z1533">
        <v>47</v>
      </c>
      <c r="AA1533">
        <v>4</v>
      </c>
      <c r="AB1533">
        <v>13</v>
      </c>
      <c r="AC1533">
        <v>3</v>
      </c>
      <c r="AD1533">
        <v>1</v>
      </c>
      <c r="AE1533">
        <v>3</v>
      </c>
      <c r="AF1533">
        <v>0</v>
      </c>
      <c r="AG1533">
        <v>2</v>
      </c>
      <c r="AH1533">
        <v>2</v>
      </c>
      <c r="AI1533">
        <v>2</v>
      </c>
      <c r="AJ1533">
        <v>1</v>
      </c>
      <c r="AK1533">
        <v>9</v>
      </c>
      <c r="AL1533">
        <v>22</v>
      </c>
      <c r="AM1533">
        <v>5</v>
      </c>
      <c r="AN1533">
        <v>9</v>
      </c>
      <c r="AO1533">
        <v>4</v>
      </c>
      <c r="AP1533">
        <v>13</v>
      </c>
      <c r="AQ1533">
        <v>-1</v>
      </c>
      <c r="AR1533">
        <v>-1</v>
      </c>
      <c r="AS1533">
        <v>-1</v>
      </c>
      <c r="AT1533">
        <v>-1</v>
      </c>
      <c r="AU1533">
        <v>0</v>
      </c>
      <c r="AV1533">
        <v>0</v>
      </c>
      <c r="AW1533">
        <v>3.1</v>
      </c>
      <c r="AX1533">
        <v>66</v>
      </c>
      <c r="AY1533">
        <v>80</v>
      </c>
      <c r="AZ1533">
        <v>51</v>
      </c>
      <c r="BA1533">
        <v>37</v>
      </c>
      <c r="BB1533">
        <v>27</v>
      </c>
      <c r="BC1533">
        <v>50</v>
      </c>
      <c r="BD1533">
        <v>67</v>
      </c>
      <c r="BE1533">
        <v>46</v>
      </c>
      <c r="BF1533">
        <v>81</v>
      </c>
      <c r="BG1533">
        <v>12.05</v>
      </c>
      <c r="BH1533">
        <v>5.49</v>
      </c>
      <c r="BI1533">
        <v>2.4300000000000002</v>
      </c>
      <c r="BJ1533">
        <v>3.5</v>
      </c>
      <c r="BK1533">
        <v>3.05</v>
      </c>
      <c r="BL1533">
        <f>1/Table1[[#This Row],[odds_ft_home_team_win]]+1/Table1[[#This Row],[odds_ft_draw]]+1/Table1[[#This Row],[odds_ft_away_team_win]]-1</f>
        <v>2.5105771918158215E-2</v>
      </c>
      <c r="BM1533">
        <f>Table1[[#This Row],[Margin]]/3</f>
        <v>8.3685906393860723E-3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 t="s">
        <v>109</v>
      </c>
      <c r="BU1533">
        <f>VLOOKUP(Table1[[#This Row],[Reference]],metron,11,FALSE)</f>
        <v>1.344038264434575</v>
      </c>
      <c r="BV1533">
        <f>VLOOKUP(Table1[[#This Row],[Reference]],metron,12,FALSE)</f>
        <v>1.1515772691037469</v>
      </c>
    </row>
    <row r="1534" spans="1:74" hidden="1" x14ac:dyDescent="0.45">
      <c r="A1534" t="s">
        <v>5409</v>
      </c>
      <c r="B1534">
        <v>1488682800</v>
      </c>
      <c r="C1534" s="3" t="s">
        <v>2602</v>
      </c>
      <c r="D1534" t="s">
        <v>65</v>
      </c>
      <c r="E1534" t="s">
        <v>66</v>
      </c>
      <c r="F1534" t="s">
        <v>2218</v>
      </c>
      <c r="G1534" t="s">
        <v>93</v>
      </c>
      <c r="H1534" t="s">
        <v>66</v>
      </c>
      <c r="I1534">
        <f>MROUND(Table1[[#This Row],[Prob_H]]*100,2)/100</f>
        <v>0.42</v>
      </c>
      <c r="J1534">
        <f>1/Table1[[#This Row],[odds_ft_home_team_win]]-Table1[[#This Row],[Margin/3]]</f>
        <v>0.41885589131851919</v>
      </c>
      <c r="K1534">
        <f>1/Table1[[#This Row],[odds_ft_draw]]-Table1[[#This Row],[Margin/3]]</f>
        <v>0.28476059593290115</v>
      </c>
      <c r="L1534">
        <f>1/Table1[[#This Row],[odds_ft_away_team_win]]-Table1[[#This Row],[Margin/3]]</f>
        <v>0.2963835127485796</v>
      </c>
      <c r="M1534">
        <v>9</v>
      </c>
      <c r="N1534">
        <v>1.71</v>
      </c>
      <c r="O1534">
        <v>0.54</v>
      </c>
      <c r="P1534">
        <v>1.63</v>
      </c>
      <c r="Q1534">
        <v>0.78</v>
      </c>
      <c r="R1534" t="str" cm="1">
        <f t="array" ref="R15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34">
        <v>1</v>
      </c>
      <c r="T1534">
        <v>1</v>
      </c>
      <c r="U1534">
        <v>2</v>
      </c>
      <c r="V1534">
        <v>0</v>
      </c>
      <c r="W1534">
        <v>0</v>
      </c>
      <c r="X1534">
        <v>0</v>
      </c>
      <c r="Y1534">
        <v>69</v>
      </c>
      <c r="Z1534">
        <v>46</v>
      </c>
      <c r="AA1534">
        <v>8</v>
      </c>
      <c r="AB1534">
        <v>5</v>
      </c>
      <c r="AC1534">
        <v>3</v>
      </c>
      <c r="AD1534">
        <v>0</v>
      </c>
      <c r="AE1534">
        <v>0</v>
      </c>
      <c r="AF1534">
        <v>0</v>
      </c>
      <c r="AG1534">
        <v>2</v>
      </c>
      <c r="AH1534">
        <v>1</v>
      </c>
      <c r="AI1534">
        <v>0</v>
      </c>
      <c r="AJ1534">
        <v>0</v>
      </c>
      <c r="AK1534">
        <v>12</v>
      </c>
      <c r="AL1534">
        <v>13</v>
      </c>
      <c r="AM1534">
        <v>4</v>
      </c>
      <c r="AN1534">
        <v>6</v>
      </c>
      <c r="AO1534">
        <v>8</v>
      </c>
      <c r="AP1534">
        <v>7</v>
      </c>
      <c r="AQ1534">
        <v>11</v>
      </c>
      <c r="AR1534">
        <v>7</v>
      </c>
      <c r="AS1534">
        <v>47</v>
      </c>
      <c r="AT1534">
        <v>53</v>
      </c>
      <c r="AU1534">
        <v>0</v>
      </c>
      <c r="AV1534">
        <v>0</v>
      </c>
      <c r="AW1534">
        <v>2.74</v>
      </c>
      <c r="AX1534">
        <v>67</v>
      </c>
      <c r="AY1534">
        <v>71</v>
      </c>
      <c r="AZ1534">
        <v>48</v>
      </c>
      <c r="BA1534">
        <v>41</v>
      </c>
      <c r="BB1534">
        <v>23</v>
      </c>
      <c r="BC1534">
        <v>45</v>
      </c>
      <c r="BD1534">
        <v>74</v>
      </c>
      <c r="BE1534">
        <v>49</v>
      </c>
      <c r="BF1534">
        <v>67</v>
      </c>
      <c r="BG1534">
        <v>8.15</v>
      </c>
      <c r="BH1534">
        <v>4.29</v>
      </c>
      <c r="BI1534">
        <v>2.34</v>
      </c>
      <c r="BJ1534">
        <v>3.41</v>
      </c>
      <c r="BK1534">
        <v>3.28</v>
      </c>
      <c r="BL1534">
        <f>1/Table1[[#This Row],[odds_ft_home_team_win]]+1/Table1[[#This Row],[odds_ft_draw]]+1/Table1[[#This Row],[odds_ft_away_team_win]]-1</f>
        <v>2.5483608095724586E-2</v>
      </c>
      <c r="BM1534">
        <f>Table1[[#This Row],[Margin]]/3</f>
        <v>8.4945360319081953E-3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2219</v>
      </c>
      <c r="BU1534">
        <f>VLOOKUP(Table1[[#This Row],[Reference]],metron,11,FALSE)</f>
        <v>1.396960958296362</v>
      </c>
      <c r="BV1534">
        <f>VLOOKUP(Table1[[#This Row],[Reference]],metron,12,FALSE)</f>
        <v>1.091503992901508</v>
      </c>
    </row>
    <row r="1535" spans="1:74" hidden="1" x14ac:dyDescent="0.45">
      <c r="A1535" t="s">
        <v>5409</v>
      </c>
      <c r="B1535">
        <v>1488683160</v>
      </c>
      <c r="C1535" s="3" t="s">
        <v>2603</v>
      </c>
      <c r="D1535" t="s">
        <v>65</v>
      </c>
      <c r="E1535" t="s">
        <v>66</v>
      </c>
      <c r="F1535" t="s">
        <v>98</v>
      </c>
      <c r="G1535" t="s">
        <v>97</v>
      </c>
      <c r="H1535" t="s">
        <v>66</v>
      </c>
      <c r="I1535">
        <f>MROUND(Table1[[#This Row],[Prob_H]]*100,2)/100</f>
        <v>0.46</v>
      </c>
      <c r="J1535">
        <f>1/Table1[[#This Row],[odds_ft_home_team_win]]-Table1[[#This Row],[Margin/3]]</f>
        <v>0.46779360316350138</v>
      </c>
      <c r="K1535">
        <f>1/Table1[[#This Row],[odds_ft_draw]]-Table1[[#This Row],[Margin/3]]</f>
        <v>0.27813607826242348</v>
      </c>
      <c r="L1535">
        <f>1/Table1[[#This Row],[odds_ft_away_team_win]]-Table1[[#This Row],[Margin/3]]</f>
        <v>0.25407031857407508</v>
      </c>
      <c r="M1535">
        <v>9</v>
      </c>
      <c r="N1535">
        <v>1.57</v>
      </c>
      <c r="O1535">
        <v>1.58</v>
      </c>
      <c r="P1535">
        <v>1.86</v>
      </c>
      <c r="Q1535">
        <v>1.58</v>
      </c>
      <c r="R1535" t="str" cm="1">
        <f t="array" ref="R15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5">
        <v>2</v>
      </c>
      <c r="T1535">
        <v>0</v>
      </c>
      <c r="U1535">
        <v>2</v>
      </c>
      <c r="V1535">
        <v>1</v>
      </c>
      <c r="W1535">
        <v>1</v>
      </c>
      <c r="X1535">
        <v>0</v>
      </c>
      <c r="Y1535" t="s">
        <v>2604</v>
      </c>
      <c r="AA1535">
        <v>6</v>
      </c>
      <c r="AB1535">
        <v>4</v>
      </c>
      <c r="AC1535">
        <v>0</v>
      </c>
      <c r="AD1535">
        <v>0</v>
      </c>
      <c r="AE1535">
        <v>3</v>
      </c>
      <c r="AF1535">
        <v>2</v>
      </c>
      <c r="AG1535">
        <v>0</v>
      </c>
      <c r="AH1535">
        <v>0</v>
      </c>
      <c r="AI1535">
        <v>1</v>
      </c>
      <c r="AJ1535">
        <v>4</v>
      </c>
      <c r="AK1535">
        <v>7</v>
      </c>
      <c r="AL1535">
        <v>2</v>
      </c>
      <c r="AM1535">
        <v>4</v>
      </c>
      <c r="AN1535">
        <v>0</v>
      </c>
      <c r="AO1535">
        <v>3</v>
      </c>
      <c r="AP1535">
        <v>2</v>
      </c>
      <c r="AQ1535">
        <v>4</v>
      </c>
      <c r="AR1535">
        <v>5</v>
      </c>
      <c r="AS1535">
        <v>46</v>
      </c>
      <c r="AT1535">
        <v>54</v>
      </c>
      <c r="AU1535">
        <v>0</v>
      </c>
      <c r="AV1535">
        <v>0</v>
      </c>
      <c r="AW1535">
        <v>2.25</v>
      </c>
      <c r="AX1535">
        <v>54</v>
      </c>
      <c r="AY1535">
        <v>62</v>
      </c>
      <c r="AZ1535">
        <v>39</v>
      </c>
      <c r="BA1535">
        <v>24</v>
      </c>
      <c r="BB1535">
        <v>8</v>
      </c>
      <c r="BC1535">
        <v>38</v>
      </c>
      <c r="BD1535">
        <v>66</v>
      </c>
      <c r="BE1535">
        <v>36</v>
      </c>
      <c r="BF1535">
        <v>65</v>
      </c>
      <c r="BG1535">
        <v>9.68</v>
      </c>
      <c r="BH1535">
        <v>4.82</v>
      </c>
      <c r="BI1535">
        <v>2.1</v>
      </c>
      <c r="BJ1535">
        <v>3.49</v>
      </c>
      <c r="BK1535">
        <v>3.81</v>
      </c>
      <c r="BL1535">
        <f>1/Table1[[#This Row],[odds_ft_home_team_win]]+1/Table1[[#This Row],[odds_ft_draw]]+1/Table1[[#This Row],[odds_ft_away_team_win]]-1</f>
        <v>2.5190619080924348E-2</v>
      </c>
      <c r="BM1535">
        <f>Table1[[#This Row],[Margin]]/3</f>
        <v>8.3968730269747827E-3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 t="s">
        <v>128</v>
      </c>
      <c r="BU1535">
        <f>VLOOKUP(Table1[[#This Row],[Reference]],metron,11,FALSE)</f>
        <v>1.4888836329233679</v>
      </c>
      <c r="BV1535">
        <f>VLOOKUP(Table1[[#This Row],[Reference]],metron,12,FALSE)</f>
        <v>1.0516792809839171</v>
      </c>
    </row>
    <row r="1536" spans="1:74" hidden="1" x14ac:dyDescent="0.45">
      <c r="A1536" t="s">
        <v>5409</v>
      </c>
      <c r="B1536">
        <v>1488736800</v>
      </c>
      <c r="C1536" s="3" t="s">
        <v>2605</v>
      </c>
      <c r="D1536" t="s">
        <v>65</v>
      </c>
      <c r="E1536" t="s">
        <v>66</v>
      </c>
      <c r="F1536" t="s">
        <v>94</v>
      </c>
      <c r="G1536" t="s">
        <v>88</v>
      </c>
      <c r="H1536" t="s">
        <v>66</v>
      </c>
      <c r="I1536">
        <f>MROUND(Table1[[#This Row],[Prob_H]]*100,2)/100</f>
        <v>0.42</v>
      </c>
      <c r="J1536">
        <f>1/Table1[[#This Row],[odds_ft_home_team_win]]-Table1[[#This Row],[Margin/3]]</f>
        <v>0.4226866734115346</v>
      </c>
      <c r="K1536">
        <f>1/Table1[[#This Row],[odds_ft_draw]]-Table1[[#This Row],[Margin/3]]</f>
        <v>0.27020372268634008</v>
      </c>
      <c r="L1536">
        <f>1/Table1[[#This Row],[odds_ft_away_team_win]]-Table1[[#This Row],[Margin/3]]</f>
        <v>0.30710960390212522</v>
      </c>
      <c r="M1536">
        <v>9</v>
      </c>
      <c r="N1536">
        <v>2.15</v>
      </c>
      <c r="O1536">
        <v>0.69</v>
      </c>
      <c r="P1536">
        <v>1.72</v>
      </c>
      <c r="Q1536">
        <v>0.83</v>
      </c>
      <c r="R1536" t="str" cm="1">
        <f t="array" ref="R15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6">
        <v>2</v>
      </c>
      <c r="T1536">
        <v>1</v>
      </c>
      <c r="U1536">
        <v>3</v>
      </c>
      <c r="V1536">
        <v>0</v>
      </c>
      <c r="W1536">
        <v>0</v>
      </c>
      <c r="X1536">
        <v>0</v>
      </c>
      <c r="Y1536" t="s">
        <v>2606</v>
      </c>
      <c r="Z1536" t="s">
        <v>169</v>
      </c>
      <c r="AA1536">
        <v>3</v>
      </c>
      <c r="AB1536">
        <v>6</v>
      </c>
      <c r="AC1536">
        <v>3</v>
      </c>
      <c r="AD1536">
        <v>0</v>
      </c>
      <c r="AE1536">
        <v>0</v>
      </c>
      <c r="AF1536">
        <v>0</v>
      </c>
      <c r="AG1536">
        <v>2</v>
      </c>
      <c r="AH1536">
        <v>1</v>
      </c>
      <c r="AI1536">
        <v>0</v>
      </c>
      <c r="AJ1536">
        <v>0</v>
      </c>
      <c r="AK1536">
        <v>9</v>
      </c>
      <c r="AL1536">
        <v>15</v>
      </c>
      <c r="AM1536">
        <v>3</v>
      </c>
      <c r="AN1536">
        <v>5</v>
      </c>
      <c r="AO1536">
        <v>6</v>
      </c>
      <c r="AP1536">
        <v>10</v>
      </c>
      <c r="AQ1536">
        <v>12</v>
      </c>
      <c r="AR1536">
        <v>10</v>
      </c>
      <c r="AS1536">
        <v>55</v>
      </c>
      <c r="AT1536">
        <v>45</v>
      </c>
      <c r="AU1536">
        <v>0</v>
      </c>
      <c r="AV1536">
        <v>0</v>
      </c>
      <c r="AW1536">
        <v>2.96</v>
      </c>
      <c r="AX1536">
        <v>66</v>
      </c>
      <c r="AY1536">
        <v>77</v>
      </c>
      <c r="AZ1536">
        <v>50</v>
      </c>
      <c r="BA1536">
        <v>39</v>
      </c>
      <c r="BB1536">
        <v>16</v>
      </c>
      <c r="BC1536">
        <v>31</v>
      </c>
      <c r="BD1536">
        <v>66</v>
      </c>
      <c r="BE1536">
        <v>46</v>
      </c>
      <c r="BF1536">
        <v>89</v>
      </c>
      <c r="BG1536">
        <v>10.54</v>
      </c>
      <c r="BH1536">
        <v>4.92</v>
      </c>
      <c r="BI1536">
        <v>2.3199999999999998</v>
      </c>
      <c r="BJ1536">
        <v>3.59</v>
      </c>
      <c r="BK1536">
        <v>3.17</v>
      </c>
      <c r="BL1536">
        <f>1/Table1[[#This Row],[odds_ft_home_team_win]]+1/Table1[[#This Row],[odds_ft_draw]]+1/Table1[[#This Row],[odds_ft_away_team_win]]-1</f>
        <v>2.5043428041258364E-2</v>
      </c>
      <c r="BM1536">
        <f>Table1[[#This Row],[Margin]]/3</f>
        <v>8.3478093470861214E-3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 t="s">
        <v>124</v>
      </c>
      <c r="BU1536">
        <f>VLOOKUP(Table1[[#This Row],[Reference]],metron,11,FALSE)</f>
        <v>1.396960958296362</v>
      </c>
      <c r="BV1536">
        <f>VLOOKUP(Table1[[#This Row],[Reference]],metron,12,FALSE)</f>
        <v>1.091503992901508</v>
      </c>
    </row>
    <row r="1537" spans="1:74" hidden="1" x14ac:dyDescent="0.45">
      <c r="A1537" t="s">
        <v>5409</v>
      </c>
      <c r="B1537">
        <v>1488736800</v>
      </c>
      <c r="C1537" s="3" t="s">
        <v>2605</v>
      </c>
      <c r="D1537" t="s">
        <v>65</v>
      </c>
      <c r="E1537" t="s">
        <v>66</v>
      </c>
      <c r="F1537" t="s">
        <v>73</v>
      </c>
      <c r="G1537" t="s">
        <v>68</v>
      </c>
      <c r="H1537" t="s">
        <v>66</v>
      </c>
      <c r="I1537">
        <f>MROUND(Table1[[#This Row],[Prob_H]]*100,2)/100</f>
        <v>0.32</v>
      </c>
      <c r="J1537">
        <f>1/Table1[[#This Row],[odds_ft_home_team_win]]-Table1[[#This Row],[Margin/3]]</f>
        <v>0.3162114538632757</v>
      </c>
      <c r="K1537">
        <f>1/Table1[[#This Row],[odds_ft_draw]]-Table1[[#This Row],[Margin/3]]</f>
        <v>0.28739411735363152</v>
      </c>
      <c r="L1537">
        <f>1/Table1[[#This Row],[odds_ft_away_team_win]]-Table1[[#This Row],[Margin/3]]</f>
        <v>0.39639442878309272</v>
      </c>
      <c r="M1537">
        <v>9</v>
      </c>
      <c r="N1537">
        <v>1.1499999999999999</v>
      </c>
      <c r="O1537">
        <v>1.67</v>
      </c>
      <c r="P1537">
        <v>1.06</v>
      </c>
      <c r="Q1537">
        <v>1.7</v>
      </c>
      <c r="R1537" t="str" cm="1">
        <f t="array" ref="R15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37">
        <v>0</v>
      </c>
      <c r="T1537">
        <v>2</v>
      </c>
      <c r="U1537">
        <v>2</v>
      </c>
      <c r="V1537">
        <v>1</v>
      </c>
      <c r="W1537">
        <v>0</v>
      </c>
      <c r="X1537">
        <v>1</v>
      </c>
      <c r="Z1537" t="s">
        <v>2607</v>
      </c>
      <c r="AA1537">
        <v>6</v>
      </c>
      <c r="AB1537">
        <v>0</v>
      </c>
      <c r="AC1537">
        <v>4</v>
      </c>
      <c r="AD1537">
        <v>0</v>
      </c>
      <c r="AE1537">
        <v>3</v>
      </c>
      <c r="AF1537">
        <v>0</v>
      </c>
      <c r="AG1537">
        <v>1</v>
      </c>
      <c r="AH1537">
        <v>3</v>
      </c>
      <c r="AI1537">
        <v>2</v>
      </c>
      <c r="AJ1537">
        <v>1</v>
      </c>
      <c r="AK1537">
        <v>15</v>
      </c>
      <c r="AL1537">
        <v>8</v>
      </c>
      <c r="AM1537">
        <v>4</v>
      </c>
      <c r="AN1537">
        <v>6</v>
      </c>
      <c r="AO1537">
        <v>11</v>
      </c>
      <c r="AP1537">
        <v>2</v>
      </c>
      <c r="AQ1537">
        <v>8</v>
      </c>
      <c r="AR1537">
        <v>9</v>
      </c>
      <c r="AS1537">
        <v>-1</v>
      </c>
      <c r="AT1537">
        <v>-1</v>
      </c>
      <c r="AU1537">
        <v>0</v>
      </c>
      <c r="AV1537">
        <v>0</v>
      </c>
      <c r="AW1537">
        <v>2.4300000000000002</v>
      </c>
      <c r="AX1537">
        <v>41</v>
      </c>
      <c r="AY1537">
        <v>69</v>
      </c>
      <c r="AZ1537">
        <v>44</v>
      </c>
      <c r="BA1537">
        <v>29</v>
      </c>
      <c r="BB1537">
        <v>15</v>
      </c>
      <c r="BC1537">
        <v>33</v>
      </c>
      <c r="BD1537">
        <v>65</v>
      </c>
      <c r="BE1537">
        <v>41</v>
      </c>
      <c r="BF1537">
        <v>73</v>
      </c>
      <c r="BG1537">
        <v>12.39</v>
      </c>
      <c r="BH1537">
        <v>5.19</v>
      </c>
      <c r="BI1537">
        <v>3.08</v>
      </c>
      <c r="BJ1537">
        <v>3.38</v>
      </c>
      <c r="BK1537">
        <v>2.4700000000000002</v>
      </c>
      <c r="BL1537">
        <f>1/Table1[[#This Row],[odds_ft_home_team_win]]+1/Table1[[#This Row],[odds_ft_draw]]+1/Table1[[#This Row],[odds_ft_away_team_win]]-1</f>
        <v>2.5391612436146849E-2</v>
      </c>
      <c r="BM1537">
        <f>Table1[[#This Row],[Margin]]/3</f>
        <v>8.463870812048949E-3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 t="s">
        <v>126</v>
      </c>
      <c r="BU1537">
        <f>VLOOKUP(Table1[[#This Row],[Reference]],metron,11,FALSE)</f>
        <v>1.210167055864918</v>
      </c>
      <c r="BV1537">
        <f>VLOOKUP(Table1[[#This Row],[Reference]],metron,12,FALSE)</f>
        <v>1.3211783725525419</v>
      </c>
    </row>
    <row r="1538" spans="1:74" hidden="1" x14ac:dyDescent="0.45">
      <c r="A1538" t="s">
        <v>5408</v>
      </c>
      <c r="B1538">
        <v>1505527200</v>
      </c>
      <c r="C1538" s="3" t="s">
        <v>2852</v>
      </c>
      <c r="D1538" t="s">
        <v>65</v>
      </c>
      <c r="E1538" t="s">
        <v>66</v>
      </c>
      <c r="F1538" t="s">
        <v>72</v>
      </c>
      <c r="G1538" t="s">
        <v>86</v>
      </c>
      <c r="H1538" t="s">
        <v>66</v>
      </c>
      <c r="I1538">
        <f>MROUND(Table1[[#This Row],[Prob_H]]*100,2)/100</f>
        <v>0.4</v>
      </c>
      <c r="J1538">
        <f>1/Table1[[#This Row],[odds_ft_home_team_win]]-Table1[[#This Row],[Margin/3]]</f>
        <v>0.39015639610796604</v>
      </c>
      <c r="K1538">
        <f>1/Table1[[#This Row],[odds_ft_draw]]-Table1[[#This Row],[Margin/3]]</f>
        <v>0.28586766866479751</v>
      </c>
      <c r="L1538">
        <f>1/Table1[[#This Row],[odds_ft_away_team_win]]-Table1[[#This Row],[Margin/3]]</f>
        <v>0.32397593522723644</v>
      </c>
      <c r="M1538">
        <v>9</v>
      </c>
      <c r="N1538">
        <v>1.5</v>
      </c>
      <c r="O1538">
        <v>2.25</v>
      </c>
      <c r="P1538">
        <v>1.84</v>
      </c>
      <c r="Q1538">
        <v>1.48</v>
      </c>
      <c r="R1538" t="str" cm="1">
        <f t="array" ref="R15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38">
        <v>1</v>
      </c>
      <c r="T1538">
        <v>1</v>
      </c>
      <c r="U1538">
        <v>2</v>
      </c>
      <c r="V1538">
        <v>1</v>
      </c>
      <c r="W1538">
        <v>0</v>
      </c>
      <c r="X1538">
        <v>1</v>
      </c>
      <c r="Y1538">
        <v>67</v>
      </c>
      <c r="Z1538">
        <v>25</v>
      </c>
      <c r="AA1538">
        <v>9</v>
      </c>
      <c r="AB1538">
        <v>2</v>
      </c>
      <c r="AC1538">
        <v>3</v>
      </c>
      <c r="AD1538">
        <v>1</v>
      </c>
      <c r="AE1538">
        <v>4</v>
      </c>
      <c r="AF1538">
        <v>1</v>
      </c>
      <c r="AG1538">
        <v>2</v>
      </c>
      <c r="AH1538">
        <v>2</v>
      </c>
      <c r="AI1538">
        <v>3</v>
      </c>
      <c r="AJ1538">
        <v>2</v>
      </c>
      <c r="AK1538">
        <v>16</v>
      </c>
      <c r="AL1538">
        <v>7</v>
      </c>
      <c r="AM1538">
        <v>4</v>
      </c>
      <c r="AN1538">
        <v>4</v>
      </c>
      <c r="AO1538">
        <v>12</v>
      </c>
      <c r="AP1538">
        <v>3</v>
      </c>
      <c r="AQ1538">
        <v>22</v>
      </c>
      <c r="AR1538">
        <v>11</v>
      </c>
      <c r="AS1538">
        <v>68</v>
      </c>
      <c r="AT1538">
        <v>32</v>
      </c>
      <c r="AU1538">
        <v>0</v>
      </c>
      <c r="AV1538">
        <v>0</v>
      </c>
      <c r="AW1538">
        <v>2.5</v>
      </c>
      <c r="AX1538">
        <v>25</v>
      </c>
      <c r="AY1538">
        <v>88</v>
      </c>
      <c r="AZ1538">
        <v>38</v>
      </c>
      <c r="BA1538">
        <v>13</v>
      </c>
      <c r="BB1538">
        <v>13</v>
      </c>
      <c r="BC1538">
        <v>25</v>
      </c>
      <c r="BD1538">
        <v>88</v>
      </c>
      <c r="BE1538">
        <v>25</v>
      </c>
      <c r="BF1538">
        <v>88</v>
      </c>
      <c r="BG1538">
        <v>7</v>
      </c>
      <c r="BH1538">
        <v>8.5</v>
      </c>
      <c r="BI1538">
        <v>2.5099999999999998</v>
      </c>
      <c r="BJ1538">
        <v>3.4</v>
      </c>
      <c r="BK1538">
        <v>3.01</v>
      </c>
      <c r="BL1538">
        <f>1/Table1[[#This Row],[odds_ft_home_team_win]]+1/Table1[[#This Row],[odds_ft_draw]]+1/Table1[[#This Row],[odds_ft_away_team_win]]-1</f>
        <v>2.4749935182078131E-2</v>
      </c>
      <c r="BM1538">
        <f>Table1[[#This Row],[Margin]]/3</f>
        <v>8.2499783940260443E-3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 t="s">
        <v>75</v>
      </c>
      <c r="BU1538">
        <f>VLOOKUP(Table1[[#This Row],[Reference]],metron,11,FALSE)</f>
        <v>1.344038264434575</v>
      </c>
      <c r="BV1538">
        <f>VLOOKUP(Table1[[#This Row],[Reference]],metron,12,FALSE)</f>
        <v>1.1515772691037469</v>
      </c>
    </row>
    <row r="1539" spans="1:74" hidden="1" x14ac:dyDescent="0.45">
      <c r="A1539" t="s">
        <v>5408</v>
      </c>
      <c r="B1539">
        <v>1505599200</v>
      </c>
      <c r="C1539" s="3" t="s">
        <v>2853</v>
      </c>
      <c r="D1539" t="s">
        <v>65</v>
      </c>
      <c r="E1539" t="s">
        <v>66</v>
      </c>
      <c r="F1539" t="s">
        <v>77</v>
      </c>
      <c r="G1539" t="s">
        <v>88</v>
      </c>
      <c r="H1539" t="s">
        <v>66</v>
      </c>
      <c r="I1539">
        <f>MROUND(Table1[[#This Row],[Prob_H]]*100,2)/100</f>
        <v>0.52</v>
      </c>
      <c r="J1539">
        <f>1/Table1[[#This Row],[odds_ft_home_team_win]]-Table1[[#This Row],[Margin/3]]</f>
        <v>0.52049334216134979</v>
      </c>
      <c r="K1539">
        <f>1/Table1[[#This Row],[odds_ft_draw]]-Table1[[#This Row],[Margin/3]]</f>
        <v>0.26687490672473241</v>
      </c>
      <c r="L1539">
        <f>1/Table1[[#This Row],[odds_ft_away_team_win]]-Table1[[#This Row],[Margin/3]]</f>
        <v>0.21263175111391794</v>
      </c>
      <c r="M1539">
        <v>9</v>
      </c>
      <c r="N1539">
        <v>1.5</v>
      </c>
      <c r="O1539">
        <v>1.25</v>
      </c>
      <c r="P1539">
        <v>1.44</v>
      </c>
      <c r="Q1539">
        <v>1.1000000000000001</v>
      </c>
      <c r="R1539" t="str" cm="1">
        <f t="array" ref="R15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39">
        <v>2</v>
      </c>
      <c r="T1539">
        <v>1</v>
      </c>
      <c r="U1539">
        <v>3</v>
      </c>
      <c r="V1539">
        <v>1</v>
      </c>
      <c r="W1539">
        <v>0</v>
      </c>
      <c r="X1539">
        <v>1</v>
      </c>
      <c r="Y1539" t="s">
        <v>2854</v>
      </c>
      <c r="Z1539">
        <v>13</v>
      </c>
      <c r="AA1539">
        <v>2</v>
      </c>
      <c r="AB1539">
        <v>3</v>
      </c>
      <c r="AC1539">
        <v>2</v>
      </c>
      <c r="AD1539">
        <v>0</v>
      </c>
      <c r="AE1539">
        <v>5</v>
      </c>
      <c r="AF1539">
        <v>3</v>
      </c>
      <c r="AG1539">
        <v>2</v>
      </c>
      <c r="AH1539">
        <v>0</v>
      </c>
      <c r="AI1539">
        <v>1</v>
      </c>
      <c r="AJ1539">
        <v>7</v>
      </c>
      <c r="AK1539">
        <v>17</v>
      </c>
      <c r="AL1539">
        <v>6</v>
      </c>
      <c r="AM1539">
        <v>10</v>
      </c>
      <c r="AN1539">
        <v>2</v>
      </c>
      <c r="AO1539">
        <v>7</v>
      </c>
      <c r="AP1539">
        <v>4</v>
      </c>
      <c r="AQ1539">
        <v>15</v>
      </c>
      <c r="AR1539">
        <v>14</v>
      </c>
      <c r="AS1539">
        <v>69</v>
      </c>
      <c r="AT1539">
        <v>31</v>
      </c>
      <c r="AU1539">
        <v>0</v>
      </c>
      <c r="AV1539">
        <v>0</v>
      </c>
      <c r="AW1539">
        <v>2.25</v>
      </c>
      <c r="AX1539">
        <v>75</v>
      </c>
      <c r="AY1539">
        <v>88</v>
      </c>
      <c r="AZ1539">
        <v>38</v>
      </c>
      <c r="BA1539">
        <v>13</v>
      </c>
      <c r="BB1539">
        <v>0</v>
      </c>
      <c r="BC1539">
        <v>50</v>
      </c>
      <c r="BD1539">
        <v>75</v>
      </c>
      <c r="BE1539">
        <v>13</v>
      </c>
      <c r="BF1539">
        <v>63</v>
      </c>
      <c r="BG1539">
        <v>6.25</v>
      </c>
      <c r="BH1539">
        <v>6.75</v>
      </c>
      <c r="BI1539">
        <v>1.89</v>
      </c>
      <c r="BJ1539">
        <v>3.63</v>
      </c>
      <c r="BK1539">
        <v>4.5199999999999996</v>
      </c>
      <c r="BL1539">
        <f>1/Table1[[#This Row],[odds_ft_home_team_win]]+1/Table1[[#This Row],[odds_ft_draw]]+1/Table1[[#This Row],[odds_ft_away_team_win]]-1</f>
        <v>2.582156081753828E-2</v>
      </c>
      <c r="BM1539">
        <f>Table1[[#This Row],[Margin]]/3</f>
        <v>8.6071869391794262E-3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 t="s">
        <v>79</v>
      </c>
      <c r="BU1539">
        <f>VLOOKUP(Table1[[#This Row],[Reference]],metron,11,FALSE)</f>
        <v>1.625948039373891</v>
      </c>
      <c r="BV1539">
        <f>VLOOKUP(Table1[[#This Row],[Reference]],metron,12,FALSE)</f>
        <v>0.97079231886396644</v>
      </c>
    </row>
    <row r="1540" spans="1:74" hidden="1" x14ac:dyDescent="0.45">
      <c r="A1540" t="s">
        <v>5408</v>
      </c>
      <c r="B1540">
        <v>1505606400</v>
      </c>
      <c r="C1540" s="3" t="s">
        <v>2855</v>
      </c>
      <c r="D1540" t="s">
        <v>65</v>
      </c>
      <c r="E1540" t="s">
        <v>66</v>
      </c>
      <c r="F1540" t="s">
        <v>85</v>
      </c>
      <c r="G1540" t="s">
        <v>93</v>
      </c>
      <c r="H1540" t="s">
        <v>66</v>
      </c>
      <c r="I1540">
        <f>MROUND(Table1[[#This Row],[Prob_H]]*100,2)/100</f>
        <v>0.72</v>
      </c>
      <c r="J1540">
        <f>1/Table1[[#This Row],[odds_ft_home_team_win]]-Table1[[#This Row],[Margin/3]]</f>
        <v>0.71055312612654975</v>
      </c>
      <c r="K1540">
        <f>1/Table1[[#This Row],[odds_ft_draw]]-Table1[[#This Row],[Margin/3]]</f>
        <v>0.18720709706744404</v>
      </c>
      <c r="L1540">
        <f>1/Table1[[#This Row],[odds_ft_away_team_win]]-Table1[[#This Row],[Margin/3]]</f>
        <v>0.1022397768060061</v>
      </c>
      <c r="M1540">
        <v>9</v>
      </c>
      <c r="N1540">
        <v>3</v>
      </c>
      <c r="O1540">
        <v>0.75</v>
      </c>
      <c r="P1540">
        <v>2.19</v>
      </c>
      <c r="Q1540">
        <v>0.83</v>
      </c>
      <c r="R1540" t="str" cm="1">
        <f t="array" ref="R15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0">
        <v>2</v>
      </c>
      <c r="T1540">
        <v>1</v>
      </c>
      <c r="U1540">
        <v>3</v>
      </c>
      <c r="V1540">
        <v>2</v>
      </c>
      <c r="W1540">
        <v>1</v>
      </c>
      <c r="X1540">
        <v>1</v>
      </c>
      <c r="Y1540" t="s">
        <v>2856</v>
      </c>
      <c r="Z1540">
        <v>29</v>
      </c>
      <c r="AA1540">
        <v>4</v>
      </c>
      <c r="AB1540">
        <v>2</v>
      </c>
      <c r="AC1540">
        <v>2</v>
      </c>
      <c r="AD1540">
        <v>0</v>
      </c>
      <c r="AE1540">
        <v>2</v>
      </c>
      <c r="AF1540">
        <v>0</v>
      </c>
      <c r="AG1540">
        <v>1</v>
      </c>
      <c r="AH1540">
        <v>1</v>
      </c>
      <c r="AI1540">
        <v>0</v>
      </c>
      <c r="AJ1540">
        <v>2</v>
      </c>
      <c r="AK1540">
        <v>13</v>
      </c>
      <c r="AL1540">
        <v>6</v>
      </c>
      <c r="AM1540">
        <v>7</v>
      </c>
      <c r="AN1540">
        <v>3</v>
      </c>
      <c r="AO1540">
        <v>6</v>
      </c>
      <c r="AP1540">
        <v>3</v>
      </c>
      <c r="AQ1540">
        <v>15</v>
      </c>
      <c r="AR1540">
        <v>12</v>
      </c>
      <c r="AS1540">
        <v>62</v>
      </c>
      <c r="AT1540">
        <v>38</v>
      </c>
      <c r="AU1540">
        <v>0</v>
      </c>
      <c r="AV1540">
        <v>0</v>
      </c>
      <c r="AW1540">
        <v>3.25</v>
      </c>
      <c r="AX1540">
        <v>63</v>
      </c>
      <c r="AY1540">
        <v>75</v>
      </c>
      <c r="AZ1540">
        <v>75</v>
      </c>
      <c r="BA1540">
        <v>38</v>
      </c>
      <c r="BB1540">
        <v>38</v>
      </c>
      <c r="BC1540">
        <v>63</v>
      </c>
      <c r="BD1540">
        <v>88</v>
      </c>
      <c r="BE1540">
        <v>50</v>
      </c>
      <c r="BF1540">
        <v>88</v>
      </c>
      <c r="BG1540">
        <v>8.5</v>
      </c>
      <c r="BH1540">
        <v>4.5</v>
      </c>
      <c r="BI1540">
        <v>1.39</v>
      </c>
      <c r="BJ1540">
        <v>5.0999999999999996</v>
      </c>
      <c r="BK1540">
        <v>9</v>
      </c>
      <c r="BL1540">
        <f>1/Table1[[#This Row],[odds_ft_home_team_win]]+1/Table1[[#This Row],[odds_ft_draw]]+1/Table1[[#This Row],[odds_ft_away_team_win]]-1</f>
        <v>2.6614002915315016E-2</v>
      </c>
      <c r="BM1540">
        <f>Table1[[#This Row],[Margin]]/3</f>
        <v>8.8713343051050053E-3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 t="s">
        <v>1684</v>
      </c>
      <c r="BU1540">
        <f>VLOOKUP(Table1[[#This Row],[Reference]],metron,11,FALSE)</f>
        <v>2.2436090225563912</v>
      </c>
      <c r="BV1540">
        <f>VLOOKUP(Table1[[#This Row],[Reference]],metron,12,FALSE)</f>
        <v>0.75338345864661649</v>
      </c>
    </row>
    <row r="1541" spans="1:74" hidden="1" x14ac:dyDescent="0.45">
      <c r="A1541" t="s">
        <v>5408</v>
      </c>
      <c r="B1541">
        <v>1505606760</v>
      </c>
      <c r="C1541" s="3" t="s">
        <v>2857</v>
      </c>
      <c r="D1541" t="s">
        <v>65</v>
      </c>
      <c r="E1541" t="s">
        <v>66</v>
      </c>
      <c r="F1541" t="s">
        <v>81</v>
      </c>
      <c r="G1541" t="s">
        <v>103</v>
      </c>
      <c r="H1541" t="s">
        <v>66</v>
      </c>
      <c r="I1541">
        <f>MROUND(Table1[[#This Row],[Prob_H]]*100,2)/100</f>
        <v>0.46</v>
      </c>
      <c r="J1541">
        <f>1/Table1[[#This Row],[odds_ft_home_team_win]]-Table1[[#This Row],[Margin/3]]</f>
        <v>0.46295491213324447</v>
      </c>
      <c r="K1541">
        <f>1/Table1[[#This Row],[odds_ft_draw]]-Table1[[#This Row],[Margin/3]]</f>
        <v>0.2600740032267726</v>
      </c>
      <c r="L1541">
        <f>1/Table1[[#This Row],[odds_ft_away_team_win]]-Table1[[#This Row],[Margin/3]]</f>
        <v>0.27697108463998305</v>
      </c>
      <c r="M1541">
        <v>9</v>
      </c>
      <c r="N1541">
        <v>0.25</v>
      </c>
      <c r="O1541">
        <v>0.75</v>
      </c>
      <c r="P1541">
        <v>1.44</v>
      </c>
      <c r="Q1541">
        <v>0.88</v>
      </c>
      <c r="R1541" t="str" cm="1">
        <f t="array" ref="R15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1">
        <v>3</v>
      </c>
      <c r="T1541">
        <v>1</v>
      </c>
      <c r="U1541">
        <v>4</v>
      </c>
      <c r="V1541">
        <v>3</v>
      </c>
      <c r="W1541">
        <v>3</v>
      </c>
      <c r="X1541">
        <v>0</v>
      </c>
      <c r="Y1541" t="s">
        <v>2858</v>
      </c>
      <c r="Z1541">
        <v>52</v>
      </c>
      <c r="AA1541">
        <v>3</v>
      </c>
      <c r="AB1541">
        <v>9</v>
      </c>
      <c r="AC1541">
        <v>2</v>
      </c>
      <c r="AD1541">
        <v>0</v>
      </c>
      <c r="AE1541">
        <v>2</v>
      </c>
      <c r="AF1541">
        <v>0</v>
      </c>
      <c r="AG1541">
        <v>2</v>
      </c>
      <c r="AH1541">
        <v>0</v>
      </c>
      <c r="AI1541">
        <v>2</v>
      </c>
      <c r="AJ1541">
        <v>0</v>
      </c>
      <c r="AK1541">
        <v>13</v>
      </c>
      <c r="AL1541">
        <v>17</v>
      </c>
      <c r="AM1541">
        <v>5</v>
      </c>
      <c r="AN1541">
        <v>8</v>
      </c>
      <c r="AO1541">
        <v>8</v>
      </c>
      <c r="AP1541">
        <v>9</v>
      </c>
      <c r="AQ1541">
        <v>17</v>
      </c>
      <c r="AR1541">
        <v>17</v>
      </c>
      <c r="AS1541">
        <v>38</v>
      </c>
      <c r="AT1541">
        <v>62</v>
      </c>
      <c r="AU1541">
        <v>0</v>
      </c>
      <c r="AV1541">
        <v>0</v>
      </c>
      <c r="AW1541">
        <v>3.13</v>
      </c>
      <c r="AX1541">
        <v>75</v>
      </c>
      <c r="AY1541">
        <v>88</v>
      </c>
      <c r="AZ1541">
        <v>88</v>
      </c>
      <c r="BA1541">
        <v>25</v>
      </c>
      <c r="BB1541">
        <v>13</v>
      </c>
      <c r="BC1541">
        <v>50</v>
      </c>
      <c r="BD1541">
        <v>88</v>
      </c>
      <c r="BE1541">
        <v>50</v>
      </c>
      <c r="BF1541">
        <v>75</v>
      </c>
      <c r="BG1541">
        <v>11.25</v>
      </c>
      <c r="BH1541">
        <v>5.5</v>
      </c>
      <c r="BI1541">
        <v>2.12</v>
      </c>
      <c r="BJ1541">
        <v>3.72</v>
      </c>
      <c r="BK1541">
        <v>3.5</v>
      </c>
      <c r="BL1541">
        <f>1/Table1[[#This Row],[odds_ft_home_team_win]]+1/Table1[[#This Row],[odds_ft_draw]]+1/Table1[[#This Row],[odds_ft_away_team_win]]-1</f>
        <v>2.6229603222907905E-2</v>
      </c>
      <c r="BM1541">
        <f>Table1[[#This Row],[Margin]]/3</f>
        <v>8.7432010743026343E-3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 t="s">
        <v>109</v>
      </c>
      <c r="BU1541">
        <f>VLOOKUP(Table1[[#This Row],[Reference]],metron,11,FALSE)</f>
        <v>1.4888836329233679</v>
      </c>
      <c r="BV1541">
        <f>VLOOKUP(Table1[[#This Row],[Reference]],metron,12,FALSE)</f>
        <v>1.0516792809839171</v>
      </c>
    </row>
    <row r="1542" spans="1:74" hidden="1" x14ac:dyDescent="0.45">
      <c r="A1542" t="s">
        <v>5408</v>
      </c>
      <c r="B1542">
        <v>1505613600</v>
      </c>
      <c r="C1542" s="3" t="s">
        <v>2859</v>
      </c>
      <c r="D1542" t="s">
        <v>65</v>
      </c>
      <c r="E1542" t="s">
        <v>66</v>
      </c>
      <c r="F1542" t="s">
        <v>2218</v>
      </c>
      <c r="G1542" t="s">
        <v>73</v>
      </c>
      <c r="H1542" t="s">
        <v>66</v>
      </c>
      <c r="I1542">
        <f>MROUND(Table1[[#This Row],[Prob_H]]*100,2)/100</f>
        <v>0.46</v>
      </c>
      <c r="J1542">
        <f>1/Table1[[#This Row],[odds_ft_home_team_win]]-Table1[[#This Row],[Margin/3]]</f>
        <v>0.4502779938563431</v>
      </c>
      <c r="K1542">
        <f>1/Table1[[#This Row],[odds_ft_draw]]-Table1[[#This Row],[Margin/3]]</f>
        <v>0.28568004458489143</v>
      </c>
      <c r="L1542">
        <f>1/Table1[[#This Row],[odds_ft_away_team_win]]-Table1[[#This Row],[Margin/3]]</f>
        <v>0.26404196155876547</v>
      </c>
      <c r="M1542">
        <v>9</v>
      </c>
      <c r="N1542">
        <v>1.75</v>
      </c>
      <c r="O1542">
        <v>0.75</v>
      </c>
      <c r="P1542">
        <v>1.35</v>
      </c>
      <c r="Q1542">
        <v>0.76</v>
      </c>
      <c r="R1542" t="str" cm="1">
        <f t="array" ref="R15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42">
        <v>1</v>
      </c>
      <c r="T1542">
        <v>1</v>
      </c>
      <c r="U1542">
        <v>2</v>
      </c>
      <c r="V1542">
        <v>1</v>
      </c>
      <c r="W1542">
        <v>0</v>
      </c>
      <c r="X1542">
        <v>1</v>
      </c>
      <c r="Y1542">
        <v>79</v>
      </c>
      <c r="Z1542">
        <v>23</v>
      </c>
      <c r="AA1542">
        <v>4</v>
      </c>
      <c r="AB1542">
        <v>2</v>
      </c>
      <c r="AC1542">
        <v>2</v>
      </c>
      <c r="AD1542">
        <v>0</v>
      </c>
      <c r="AE1542">
        <v>1</v>
      </c>
      <c r="AF1542">
        <v>0</v>
      </c>
      <c r="AG1542">
        <v>0</v>
      </c>
      <c r="AH1542">
        <v>2</v>
      </c>
      <c r="AI1542">
        <v>1</v>
      </c>
      <c r="AJ1542">
        <v>0</v>
      </c>
      <c r="AK1542">
        <v>16</v>
      </c>
      <c r="AL1542">
        <v>13</v>
      </c>
      <c r="AM1542">
        <v>5</v>
      </c>
      <c r="AN1542">
        <v>8</v>
      </c>
      <c r="AO1542">
        <v>11</v>
      </c>
      <c r="AP1542">
        <v>5</v>
      </c>
      <c r="AQ1542">
        <v>10</v>
      </c>
      <c r="AR1542">
        <v>15</v>
      </c>
      <c r="AS1542">
        <v>54</v>
      </c>
      <c r="AT1542">
        <v>46</v>
      </c>
      <c r="AU1542">
        <v>0</v>
      </c>
      <c r="AV1542">
        <v>0</v>
      </c>
      <c r="AW1542">
        <v>2.5</v>
      </c>
      <c r="AX1542">
        <v>38</v>
      </c>
      <c r="AY1542">
        <v>75</v>
      </c>
      <c r="AZ1542">
        <v>50</v>
      </c>
      <c r="BA1542">
        <v>13</v>
      </c>
      <c r="BB1542">
        <v>13</v>
      </c>
      <c r="BC1542">
        <v>38</v>
      </c>
      <c r="BD1542">
        <v>75</v>
      </c>
      <c r="BE1542">
        <v>50</v>
      </c>
      <c r="BF1542">
        <v>63</v>
      </c>
      <c r="BG1542">
        <v>7.25</v>
      </c>
      <c r="BH1542">
        <v>6</v>
      </c>
      <c r="BI1542">
        <v>2.1800000000000002</v>
      </c>
      <c r="BJ1542">
        <v>3.4</v>
      </c>
      <c r="BK1542">
        <v>3.67</v>
      </c>
      <c r="BL1542">
        <f>1/Table1[[#This Row],[odds_ft_home_team_win]]+1/Table1[[#This Row],[odds_ft_draw]]+1/Table1[[#This Row],[odds_ft_away_team_win]]-1</f>
        <v>2.5312807421796313E-2</v>
      </c>
      <c r="BM1542">
        <f>Table1[[#This Row],[Margin]]/3</f>
        <v>8.4376024739321043E-3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 t="s">
        <v>2219</v>
      </c>
      <c r="BU1542">
        <f>VLOOKUP(Table1[[#This Row],[Reference]],metron,11,FALSE)</f>
        <v>1.4888836329233679</v>
      </c>
      <c r="BV1542">
        <f>VLOOKUP(Table1[[#This Row],[Reference]],metron,12,FALSE)</f>
        <v>1.0516792809839171</v>
      </c>
    </row>
    <row r="1543" spans="1:74" hidden="1" x14ac:dyDescent="0.45">
      <c r="A1543" t="s">
        <v>5408</v>
      </c>
      <c r="B1543">
        <v>1505667600</v>
      </c>
      <c r="C1543" s="3" t="s">
        <v>2861</v>
      </c>
      <c r="D1543" t="s">
        <v>65</v>
      </c>
      <c r="E1543" t="s">
        <v>66</v>
      </c>
      <c r="F1543" t="s">
        <v>97</v>
      </c>
      <c r="G1543" t="s">
        <v>80</v>
      </c>
      <c r="H1543" t="s">
        <v>66</v>
      </c>
      <c r="I1543">
        <f>MROUND(Table1[[#This Row],[Prob_H]]*100,2)/100</f>
        <v>0.5</v>
      </c>
      <c r="J1543">
        <f>1/Table1[[#This Row],[odds_ft_home_team_win]]-Table1[[#This Row],[Margin/3]]</f>
        <v>0.49420981723910501</v>
      </c>
      <c r="K1543">
        <f>1/Table1[[#This Row],[odds_ft_draw]]-Table1[[#This Row],[Margin/3]]</f>
        <v>0.26717934808894656</v>
      </c>
      <c r="L1543">
        <f>1/Table1[[#This Row],[odds_ft_away_team_win]]-Table1[[#This Row],[Margin/3]]</f>
        <v>0.23861083467194832</v>
      </c>
      <c r="M1543">
        <v>9</v>
      </c>
      <c r="N1543">
        <v>2.5</v>
      </c>
      <c r="O1543">
        <v>1.5</v>
      </c>
      <c r="P1543">
        <v>2.2400000000000002</v>
      </c>
      <c r="Q1543">
        <v>1.24</v>
      </c>
      <c r="R1543" t="str" cm="1">
        <f t="array" ref="R15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3">
        <v>3</v>
      </c>
      <c r="T1543">
        <v>2</v>
      </c>
      <c r="U1543">
        <v>5</v>
      </c>
      <c r="V1543">
        <v>5</v>
      </c>
      <c r="W1543">
        <v>3</v>
      </c>
      <c r="X1543">
        <v>2</v>
      </c>
      <c r="Y1543" t="s">
        <v>2862</v>
      </c>
      <c r="Z1543" t="s">
        <v>2863</v>
      </c>
      <c r="AA1543">
        <v>7</v>
      </c>
      <c r="AB1543">
        <v>4</v>
      </c>
      <c r="AC1543">
        <v>3</v>
      </c>
      <c r="AD1543">
        <v>0</v>
      </c>
      <c r="AE1543">
        <v>3</v>
      </c>
      <c r="AF1543">
        <v>0</v>
      </c>
      <c r="AG1543">
        <v>1</v>
      </c>
      <c r="AH1543">
        <v>2</v>
      </c>
      <c r="AI1543">
        <v>2</v>
      </c>
      <c r="AJ1543">
        <v>1</v>
      </c>
      <c r="AK1543">
        <v>15</v>
      </c>
      <c r="AL1543">
        <v>8</v>
      </c>
      <c r="AM1543">
        <v>7</v>
      </c>
      <c r="AN1543">
        <v>4</v>
      </c>
      <c r="AO1543">
        <v>8</v>
      </c>
      <c r="AP1543">
        <v>4</v>
      </c>
      <c r="AQ1543">
        <v>13</v>
      </c>
      <c r="AR1543">
        <v>24</v>
      </c>
      <c r="AS1543">
        <v>56</v>
      </c>
      <c r="AT1543">
        <v>44</v>
      </c>
      <c r="AU1543">
        <v>0</v>
      </c>
      <c r="AV1543">
        <v>0</v>
      </c>
      <c r="AW1543">
        <v>2.13</v>
      </c>
      <c r="AX1543">
        <v>63</v>
      </c>
      <c r="AY1543">
        <v>63</v>
      </c>
      <c r="AZ1543">
        <v>38</v>
      </c>
      <c r="BA1543">
        <v>25</v>
      </c>
      <c r="BB1543">
        <v>13</v>
      </c>
      <c r="BC1543">
        <v>25</v>
      </c>
      <c r="BD1543">
        <v>63</v>
      </c>
      <c r="BE1543">
        <v>38</v>
      </c>
      <c r="BF1543">
        <v>75</v>
      </c>
      <c r="BG1543">
        <v>11.25</v>
      </c>
      <c r="BH1543">
        <v>4</v>
      </c>
      <c r="BI1543">
        <v>1.99</v>
      </c>
      <c r="BJ1543">
        <v>3.63</v>
      </c>
      <c r="BK1543">
        <v>4.05</v>
      </c>
      <c r="BL1543">
        <f>1/Table1[[#This Row],[odds_ft_home_team_win]]+1/Table1[[#This Row],[odds_ft_draw]]+1/Table1[[#This Row],[odds_ft_away_team_win]]-1</f>
        <v>2.4908236724895838E-2</v>
      </c>
      <c r="BM1543">
        <f>Table1[[#This Row],[Margin]]/3</f>
        <v>8.3027455749652788E-3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 t="s">
        <v>100</v>
      </c>
      <c r="BU1543">
        <f>VLOOKUP(Table1[[#This Row],[Reference]],metron,11,FALSE)</f>
        <v>1.5342708579532029</v>
      </c>
      <c r="BV1543">
        <f>VLOOKUP(Table1[[#This Row],[Reference]],metron,12,FALSE)</f>
        <v>0.98593713070196176</v>
      </c>
    </row>
    <row r="1544" spans="1:74" hidden="1" x14ac:dyDescent="0.45">
      <c r="A1544" t="s">
        <v>5408</v>
      </c>
      <c r="B1544">
        <v>1505691000</v>
      </c>
      <c r="C1544" s="3" t="s">
        <v>2864</v>
      </c>
      <c r="D1544" t="s">
        <v>65</v>
      </c>
      <c r="E1544" t="s">
        <v>66</v>
      </c>
      <c r="F1544" t="s">
        <v>611</v>
      </c>
      <c r="G1544" t="s">
        <v>2738</v>
      </c>
      <c r="H1544" t="s">
        <v>66</v>
      </c>
      <c r="I1544">
        <f>MROUND(Table1[[#This Row],[Prob_H]]*100,2)/100</f>
        <v>0.4</v>
      </c>
      <c r="J1544">
        <f>1/Table1[[#This Row],[odds_ft_home_team_win]]-Table1[[#This Row],[Margin/3]]</f>
        <v>0.39641528149711358</v>
      </c>
      <c r="K1544">
        <f>1/Table1[[#This Row],[odds_ft_draw]]-Table1[[#This Row],[Margin/3]]</f>
        <v>0.2764572668022568</v>
      </c>
      <c r="L1544">
        <f>1/Table1[[#This Row],[odds_ft_away_team_win]]-Table1[[#This Row],[Margin/3]]</f>
        <v>0.32712745170062962</v>
      </c>
      <c r="M1544">
        <v>9</v>
      </c>
      <c r="N1544">
        <v>1.75</v>
      </c>
      <c r="O1544">
        <v>1</v>
      </c>
      <c r="P1544">
        <v>1.06</v>
      </c>
      <c r="Q1544">
        <v>0.82</v>
      </c>
      <c r="R1544" t="str" cm="1">
        <f t="array" ref="R15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0</v>
      </c>
      <c r="Z1544">
        <v>84</v>
      </c>
      <c r="AA1544">
        <v>3</v>
      </c>
      <c r="AB1544">
        <v>4</v>
      </c>
      <c r="AC1544">
        <v>2</v>
      </c>
      <c r="AD1544">
        <v>0</v>
      </c>
      <c r="AE1544">
        <v>4</v>
      </c>
      <c r="AF1544">
        <v>0</v>
      </c>
      <c r="AG1544">
        <v>1</v>
      </c>
      <c r="AH1544">
        <v>1</v>
      </c>
      <c r="AI1544">
        <v>2</v>
      </c>
      <c r="AJ1544">
        <v>2</v>
      </c>
      <c r="AK1544">
        <v>12</v>
      </c>
      <c r="AL1544">
        <v>14</v>
      </c>
      <c r="AM1544">
        <v>5</v>
      </c>
      <c r="AN1544">
        <v>6</v>
      </c>
      <c r="AO1544">
        <v>7</v>
      </c>
      <c r="AP1544">
        <v>8</v>
      </c>
      <c r="AQ1544">
        <v>21</v>
      </c>
      <c r="AR1544">
        <v>14</v>
      </c>
      <c r="AS1544">
        <v>48</v>
      </c>
      <c r="AT1544">
        <v>52</v>
      </c>
      <c r="AU1544">
        <v>0</v>
      </c>
      <c r="AV1544">
        <v>0</v>
      </c>
      <c r="AW1544">
        <v>2.5</v>
      </c>
      <c r="AX1544">
        <v>38</v>
      </c>
      <c r="AY1544">
        <v>88</v>
      </c>
      <c r="AZ1544">
        <v>25</v>
      </c>
      <c r="BA1544">
        <v>25</v>
      </c>
      <c r="BB1544">
        <v>13</v>
      </c>
      <c r="BC1544">
        <v>38</v>
      </c>
      <c r="BD1544">
        <v>63</v>
      </c>
      <c r="BE1544">
        <v>50</v>
      </c>
      <c r="BF1544">
        <v>75</v>
      </c>
      <c r="BG1544">
        <v>10.25</v>
      </c>
      <c r="BH1544">
        <v>5.5</v>
      </c>
      <c r="BI1544">
        <v>2.4700000000000002</v>
      </c>
      <c r="BJ1544">
        <v>3.51</v>
      </c>
      <c r="BK1544">
        <v>2.98</v>
      </c>
      <c r="BL1544">
        <f>1/Table1[[#This Row],[odds_ft_home_team_win]]+1/Table1[[#This Row],[odds_ft_draw]]+1/Table1[[#This Row],[odds_ft_away_team_win]]-1</f>
        <v>2.5329054294084274E-2</v>
      </c>
      <c r="BM1544">
        <f>Table1[[#This Row],[Margin]]/3</f>
        <v>8.4430180980280909E-3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 t="s">
        <v>614</v>
      </c>
      <c r="BU1544">
        <f>VLOOKUP(Table1[[#This Row],[Reference]],metron,11,FALSE)</f>
        <v>1.344038264434575</v>
      </c>
      <c r="BV1544">
        <f>VLOOKUP(Table1[[#This Row],[Reference]],metron,12,FALSE)</f>
        <v>1.1515772691037469</v>
      </c>
    </row>
    <row r="1545" spans="1:74" x14ac:dyDescent="0.45">
      <c r="A1545" t="s">
        <v>5407</v>
      </c>
      <c r="B1545">
        <v>1519441200</v>
      </c>
      <c r="C1545" s="3" t="s">
        <v>3103</v>
      </c>
      <c r="D1545" t="s">
        <v>65</v>
      </c>
      <c r="E1545" t="s">
        <v>66</v>
      </c>
      <c r="F1545" t="s">
        <v>73</v>
      </c>
      <c r="G1545" t="s">
        <v>2218</v>
      </c>
      <c r="H1545" t="s">
        <v>66</v>
      </c>
      <c r="I1545">
        <f>MROUND(Table1[[#This Row],[Prob_H]]*100,2)/100</f>
        <v>0.4</v>
      </c>
      <c r="J1545">
        <f>1/Table1[[#This Row],[odds_ft_home_team_win]]-Table1[[#This Row],[Margin/3]]</f>
        <v>0.4084094491423173</v>
      </c>
      <c r="K1545">
        <f>1/Table1[[#This Row],[odds_ft_draw]]-Table1[[#This Row],[Margin/3]]</f>
        <v>0.30134030569546488</v>
      </c>
      <c r="L1545">
        <f>1/Table1[[#This Row],[odds_ft_away_team_win]]-Table1[[#This Row],[Margin/3]]</f>
        <v>0.29025024516221776</v>
      </c>
      <c r="M1545">
        <v>9</v>
      </c>
      <c r="N1545">
        <v>1.69</v>
      </c>
      <c r="O1545">
        <v>1.33</v>
      </c>
      <c r="P1545">
        <v>1.53</v>
      </c>
      <c r="Q1545">
        <v>1.35</v>
      </c>
      <c r="R1545" t="str" cm="1">
        <f t="array" ref="R15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45">
        <v>1</v>
      </c>
      <c r="T1545">
        <v>1</v>
      </c>
      <c r="U1545">
        <v>2</v>
      </c>
      <c r="V1545">
        <v>0</v>
      </c>
      <c r="W1545">
        <v>0</v>
      </c>
      <c r="X1545">
        <v>0</v>
      </c>
      <c r="Y1545">
        <v>79</v>
      </c>
      <c r="Z1545" t="s">
        <v>169</v>
      </c>
      <c r="AA1545">
        <v>5</v>
      </c>
      <c r="AB1545">
        <v>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11</v>
      </c>
      <c r="AL1545">
        <v>13</v>
      </c>
      <c r="AM1545">
        <v>5</v>
      </c>
      <c r="AN1545">
        <v>4</v>
      </c>
      <c r="AO1545">
        <v>6</v>
      </c>
      <c r="AP1545">
        <v>9</v>
      </c>
      <c r="AQ1545">
        <v>9</v>
      </c>
      <c r="AR1545">
        <v>15</v>
      </c>
      <c r="AS1545">
        <v>54</v>
      </c>
      <c r="AT1545">
        <v>46</v>
      </c>
      <c r="AU1545">
        <v>0</v>
      </c>
      <c r="AV1545">
        <v>0</v>
      </c>
      <c r="AW1545">
        <v>2</v>
      </c>
      <c r="AX1545">
        <v>32</v>
      </c>
      <c r="AY1545">
        <v>64</v>
      </c>
      <c r="AZ1545">
        <v>28</v>
      </c>
      <c r="BA1545">
        <v>17</v>
      </c>
      <c r="BB1545">
        <v>4</v>
      </c>
      <c r="BC1545">
        <v>32</v>
      </c>
      <c r="BD1545">
        <v>60</v>
      </c>
      <c r="BE1545">
        <v>28</v>
      </c>
      <c r="BF1545">
        <v>60</v>
      </c>
      <c r="BG1545">
        <v>8.43</v>
      </c>
      <c r="BH1545">
        <v>4.0199999999999996</v>
      </c>
      <c r="BI1545">
        <v>2.4</v>
      </c>
      <c r="BJ1545">
        <v>3.23</v>
      </c>
      <c r="BK1545">
        <v>3.35</v>
      </c>
      <c r="BL1545">
        <f>1/Table1[[#This Row],[odds_ft_home_team_win]]+1/Table1[[#This Row],[odds_ft_draw]]+1/Table1[[#This Row],[odds_ft_away_team_win]]-1</f>
        <v>2.4771652573048142E-2</v>
      </c>
      <c r="BM1545">
        <f>Table1[[#This Row],[Margin]]/3</f>
        <v>8.2572175243493806E-3</v>
      </c>
      <c r="BN1545">
        <v>1.36</v>
      </c>
      <c r="BO1545">
        <v>2.1</v>
      </c>
      <c r="BP1545">
        <v>3.85</v>
      </c>
      <c r="BQ1545">
        <v>0</v>
      </c>
      <c r="BR1545">
        <v>1.95</v>
      </c>
      <c r="BS1545">
        <v>1.87</v>
      </c>
      <c r="BT1545" t="s">
        <v>126</v>
      </c>
      <c r="BU1545">
        <f>VLOOKUP(Table1[[#This Row],[Reference]],metron,11,FALSE)</f>
        <v>1.344038264434575</v>
      </c>
      <c r="BV1545">
        <f>VLOOKUP(Table1[[#This Row],[Reference]],metron,12,FALSE)</f>
        <v>1.1515772691037469</v>
      </c>
    </row>
    <row r="1546" spans="1:74" x14ac:dyDescent="0.45">
      <c r="A1546" t="s">
        <v>5407</v>
      </c>
      <c r="B1546">
        <v>1519441200</v>
      </c>
      <c r="C1546" s="3" t="s">
        <v>3103</v>
      </c>
      <c r="D1546" t="s">
        <v>65</v>
      </c>
      <c r="E1546" t="s">
        <v>66</v>
      </c>
      <c r="F1546" t="s">
        <v>93</v>
      </c>
      <c r="G1546" t="s">
        <v>85</v>
      </c>
      <c r="H1546" t="s">
        <v>66</v>
      </c>
      <c r="I1546">
        <f>MROUND(Table1[[#This Row],[Prob_H]]*100,2)/100</f>
        <v>0.24</v>
      </c>
      <c r="J1546">
        <f>1/Table1[[#This Row],[odds_ft_home_team_win]]-Table1[[#This Row],[Margin/3]]</f>
        <v>0.24708347094102551</v>
      </c>
      <c r="K1546">
        <f>1/Table1[[#This Row],[odds_ft_draw]]-Table1[[#This Row],[Margin/3]]</f>
        <v>0.2801658681650448</v>
      </c>
      <c r="L1546">
        <f>1/Table1[[#This Row],[odds_ft_away_team_win]]-Table1[[#This Row],[Margin/3]]</f>
        <v>0.4727506608939297</v>
      </c>
      <c r="M1546">
        <v>9</v>
      </c>
      <c r="N1546">
        <v>1.23</v>
      </c>
      <c r="O1546">
        <v>1.67</v>
      </c>
      <c r="P1546">
        <v>1.56</v>
      </c>
      <c r="Q1546">
        <v>1.62</v>
      </c>
      <c r="R1546" t="str" cm="1">
        <f t="array" ref="R15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0</v>
      </c>
      <c r="Z1546">
        <v>87</v>
      </c>
      <c r="AA1546">
        <v>3</v>
      </c>
      <c r="AB1546">
        <v>1</v>
      </c>
      <c r="AC1546">
        <v>2</v>
      </c>
      <c r="AD1546">
        <v>2</v>
      </c>
      <c r="AE1546">
        <v>1</v>
      </c>
      <c r="AF1546">
        <v>0</v>
      </c>
      <c r="AG1546">
        <v>3</v>
      </c>
      <c r="AH1546">
        <v>1</v>
      </c>
      <c r="AI1546">
        <v>0</v>
      </c>
      <c r="AJ1546">
        <v>1</v>
      </c>
      <c r="AK1546">
        <v>10</v>
      </c>
      <c r="AL1546">
        <v>10</v>
      </c>
      <c r="AM1546">
        <v>4</v>
      </c>
      <c r="AN1546">
        <v>4</v>
      </c>
      <c r="AO1546">
        <v>6</v>
      </c>
      <c r="AP1546">
        <v>6</v>
      </c>
      <c r="AQ1546">
        <v>17</v>
      </c>
      <c r="AR1546">
        <v>9</v>
      </c>
      <c r="AS1546">
        <v>40</v>
      </c>
      <c r="AT1546">
        <v>60</v>
      </c>
      <c r="AU1546">
        <v>0</v>
      </c>
      <c r="AV1546">
        <v>0</v>
      </c>
      <c r="AW1546">
        <v>2.2799999999999998</v>
      </c>
      <c r="AX1546">
        <v>61</v>
      </c>
      <c r="AY1546">
        <v>79</v>
      </c>
      <c r="AZ1546">
        <v>46</v>
      </c>
      <c r="BA1546">
        <v>8</v>
      </c>
      <c r="BB1546">
        <v>0</v>
      </c>
      <c r="BC1546">
        <v>37</v>
      </c>
      <c r="BD1546">
        <v>68</v>
      </c>
      <c r="BE1546">
        <v>36</v>
      </c>
      <c r="BF1546">
        <v>71</v>
      </c>
      <c r="BG1546">
        <v>10.75</v>
      </c>
      <c r="BH1546">
        <v>5.04</v>
      </c>
      <c r="BI1546">
        <v>3.92</v>
      </c>
      <c r="BJ1546">
        <v>3.47</v>
      </c>
      <c r="BK1546">
        <v>2.08</v>
      </c>
      <c r="BL1546">
        <f>1/Table1[[#This Row],[odds_ft_home_team_win]]+1/Table1[[#This Row],[odds_ft_draw]]+1/Table1[[#This Row],[odds_ft_away_team_win]]-1</f>
        <v>2.4055709625903088E-2</v>
      </c>
      <c r="BM1546">
        <f>Table1[[#This Row],[Margin]]/3</f>
        <v>8.0185698753010293E-3</v>
      </c>
      <c r="BN1546">
        <v>1.26</v>
      </c>
      <c r="BO1546">
        <v>1.83</v>
      </c>
      <c r="BP1546">
        <v>3.1</v>
      </c>
      <c r="BQ1546">
        <v>0</v>
      </c>
      <c r="BR1546">
        <v>1.77</v>
      </c>
      <c r="BS1546">
        <v>2.0499999999999998</v>
      </c>
      <c r="BT1546" t="s">
        <v>95</v>
      </c>
      <c r="BU1546">
        <f>VLOOKUP(Table1[[#This Row],[Reference]],metron,11,FALSE)</f>
        <v>1.067249240121581</v>
      </c>
      <c r="BV1546">
        <f>VLOOKUP(Table1[[#This Row],[Reference]],metron,12,FALSE)</f>
        <v>1.53419452887538</v>
      </c>
    </row>
    <row r="1547" spans="1:74" x14ac:dyDescent="0.45">
      <c r="A1547" t="s">
        <v>5407</v>
      </c>
      <c r="B1547">
        <v>1519513200</v>
      </c>
      <c r="C1547" s="3" t="s">
        <v>3104</v>
      </c>
      <c r="D1547" t="s">
        <v>65</v>
      </c>
      <c r="E1547" t="s">
        <v>66</v>
      </c>
      <c r="F1547" t="s">
        <v>2738</v>
      </c>
      <c r="G1547" t="s">
        <v>611</v>
      </c>
      <c r="H1547" t="s">
        <v>66</v>
      </c>
      <c r="I1547">
        <f>MROUND(Table1[[#This Row],[Prob_H]]*100,2)/100</f>
        <v>0.44</v>
      </c>
      <c r="J1547">
        <f>1/Table1[[#This Row],[odds_ft_home_team_win]]-Table1[[#This Row],[Margin/3]]</f>
        <v>0.43630545963845768</v>
      </c>
      <c r="K1547">
        <f>1/Table1[[#This Row],[odds_ft_draw]]-Table1[[#This Row],[Margin/3]]</f>
        <v>0.26508505890986023</v>
      </c>
      <c r="L1547">
        <f>1/Table1[[#This Row],[odds_ft_away_team_win]]-Table1[[#This Row],[Margin/3]]</f>
        <v>0.29860948145168198</v>
      </c>
      <c r="M1547">
        <v>9</v>
      </c>
      <c r="N1547">
        <v>1.25</v>
      </c>
      <c r="O1547">
        <v>0.85</v>
      </c>
      <c r="P1547">
        <v>1.06</v>
      </c>
      <c r="Q1547">
        <v>0.82</v>
      </c>
      <c r="R1547" t="str" cm="1">
        <f t="array" ref="R15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7">
        <v>5</v>
      </c>
      <c r="T1547">
        <v>0</v>
      </c>
      <c r="U1547">
        <v>5</v>
      </c>
      <c r="V1547">
        <v>1</v>
      </c>
      <c r="W1547">
        <v>1</v>
      </c>
      <c r="X1547">
        <v>0</v>
      </c>
      <c r="Y1547" t="s">
        <v>3105</v>
      </c>
      <c r="AA1547">
        <v>5</v>
      </c>
      <c r="AB1547">
        <v>6</v>
      </c>
      <c r="AC1547">
        <v>2</v>
      </c>
      <c r="AD1547">
        <v>0</v>
      </c>
      <c r="AE1547">
        <v>2</v>
      </c>
      <c r="AF1547">
        <v>0</v>
      </c>
      <c r="AG1547">
        <v>1</v>
      </c>
      <c r="AH1547">
        <v>1</v>
      </c>
      <c r="AI1547">
        <v>0</v>
      </c>
      <c r="AJ1547">
        <v>2</v>
      </c>
      <c r="AK1547">
        <v>21</v>
      </c>
      <c r="AL1547">
        <v>3</v>
      </c>
      <c r="AM1547">
        <v>11</v>
      </c>
      <c r="AN1547">
        <v>0</v>
      </c>
      <c r="AO1547">
        <v>10</v>
      </c>
      <c r="AP1547">
        <v>3</v>
      </c>
      <c r="AQ1547">
        <v>14</v>
      </c>
      <c r="AR1547">
        <v>26</v>
      </c>
      <c r="AS1547">
        <v>56</v>
      </c>
      <c r="AT1547">
        <v>44</v>
      </c>
      <c r="AU1547">
        <v>0</v>
      </c>
      <c r="AV1547">
        <v>0</v>
      </c>
      <c r="AW1547">
        <v>2.78</v>
      </c>
      <c r="AX1547">
        <v>49</v>
      </c>
      <c r="AY1547">
        <v>73</v>
      </c>
      <c r="AZ1547">
        <v>53</v>
      </c>
      <c r="BA1547">
        <v>33</v>
      </c>
      <c r="BB1547">
        <v>20</v>
      </c>
      <c r="BC1547">
        <v>41</v>
      </c>
      <c r="BD1547">
        <v>73</v>
      </c>
      <c r="BE1547">
        <v>28</v>
      </c>
      <c r="BF1547">
        <v>61</v>
      </c>
      <c r="BG1547">
        <v>10.91</v>
      </c>
      <c r="BH1547">
        <v>6.37</v>
      </c>
      <c r="BI1547">
        <v>2.25</v>
      </c>
      <c r="BJ1547">
        <v>3.66</v>
      </c>
      <c r="BK1547">
        <v>3.26</v>
      </c>
      <c r="BL1547">
        <f>1/Table1[[#This Row],[odds_ft_home_team_win]]+1/Table1[[#This Row],[odds_ft_draw]]+1/Table1[[#This Row],[odds_ft_away_team_win]]-1</f>
        <v>2.4416954417960213E-2</v>
      </c>
      <c r="BM1547">
        <f>Table1[[#This Row],[Margin]]/3</f>
        <v>8.1389848059867376E-3</v>
      </c>
      <c r="BN1547">
        <v>1.37</v>
      </c>
      <c r="BO1547">
        <v>2.15</v>
      </c>
      <c r="BP1547">
        <v>3.95</v>
      </c>
      <c r="BQ1547">
        <v>0</v>
      </c>
      <c r="BR1547">
        <v>2</v>
      </c>
      <c r="BS1547">
        <v>1.83</v>
      </c>
      <c r="BT1547" t="s">
        <v>1292</v>
      </c>
      <c r="BU1547">
        <f>VLOOKUP(Table1[[#This Row],[Reference]],metron,11,FALSE)</f>
        <v>1.4140979689366791</v>
      </c>
      <c r="BV1547">
        <f>VLOOKUP(Table1[[#This Row],[Reference]],metron,12,FALSE)</f>
        <v>1.0666666666666671</v>
      </c>
    </row>
    <row r="1548" spans="1:74" x14ac:dyDescent="0.45">
      <c r="A1548" t="s">
        <v>5407</v>
      </c>
      <c r="B1548">
        <v>1519513200</v>
      </c>
      <c r="C1548" s="3" t="s">
        <v>3104</v>
      </c>
      <c r="D1548" t="s">
        <v>65</v>
      </c>
      <c r="E1548" t="s">
        <v>66</v>
      </c>
      <c r="F1548" t="s">
        <v>80</v>
      </c>
      <c r="G1548" t="s">
        <v>97</v>
      </c>
      <c r="H1548" t="s">
        <v>66</v>
      </c>
      <c r="I1548">
        <f>MROUND(Table1[[#This Row],[Prob_H]]*100,2)/100</f>
        <v>0.32</v>
      </c>
      <c r="J1548">
        <f>1/Table1[[#This Row],[odds_ft_home_team_win]]-Table1[[#This Row],[Margin/3]]</f>
        <v>0.31195568037673299</v>
      </c>
      <c r="K1548">
        <f>1/Table1[[#This Row],[odds_ft_draw]]-Table1[[#This Row],[Margin/3]]</f>
        <v>0.29174316016421281</v>
      </c>
      <c r="L1548">
        <f>1/Table1[[#This Row],[odds_ft_away_team_win]]-Table1[[#This Row],[Margin/3]]</f>
        <v>0.3963011594590542</v>
      </c>
      <c r="M1548">
        <v>9</v>
      </c>
      <c r="N1548">
        <v>0.62</v>
      </c>
      <c r="O1548">
        <v>0.92</v>
      </c>
      <c r="P1548">
        <v>0.76</v>
      </c>
      <c r="Q1548">
        <v>1.29</v>
      </c>
      <c r="R1548" t="str" cm="1">
        <f t="array" ref="R15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48">
        <v>0</v>
      </c>
      <c r="T1548">
        <v>2</v>
      </c>
      <c r="U1548">
        <v>2</v>
      </c>
      <c r="V1548">
        <v>1</v>
      </c>
      <c r="W1548">
        <v>0</v>
      </c>
      <c r="X1548">
        <v>1</v>
      </c>
      <c r="Z1548" t="s">
        <v>3106</v>
      </c>
      <c r="AA1548">
        <v>5</v>
      </c>
      <c r="AB1548">
        <v>2</v>
      </c>
      <c r="AC1548">
        <v>3</v>
      </c>
      <c r="AD1548">
        <v>0</v>
      </c>
      <c r="AE1548">
        <v>0</v>
      </c>
      <c r="AF1548">
        <v>0</v>
      </c>
      <c r="AG1548">
        <v>2</v>
      </c>
      <c r="AH1548">
        <v>1</v>
      </c>
      <c r="AI1548">
        <v>0</v>
      </c>
      <c r="AJ1548">
        <v>0</v>
      </c>
      <c r="AK1548">
        <v>11</v>
      </c>
      <c r="AL1548">
        <v>6</v>
      </c>
      <c r="AM1548">
        <v>3</v>
      </c>
      <c r="AN1548">
        <v>4</v>
      </c>
      <c r="AO1548">
        <v>8</v>
      </c>
      <c r="AP1548">
        <v>2</v>
      </c>
      <c r="AQ1548">
        <v>18</v>
      </c>
      <c r="AR1548">
        <v>12</v>
      </c>
      <c r="AS1548">
        <v>55</v>
      </c>
      <c r="AT1548">
        <v>45</v>
      </c>
      <c r="AU1548">
        <v>0</v>
      </c>
      <c r="AV1548">
        <v>0</v>
      </c>
      <c r="AW1548">
        <v>2.4700000000000002</v>
      </c>
      <c r="AX1548">
        <v>56</v>
      </c>
      <c r="AY1548">
        <v>68</v>
      </c>
      <c r="AZ1548">
        <v>60</v>
      </c>
      <c r="BA1548">
        <v>36</v>
      </c>
      <c r="BB1548">
        <v>4</v>
      </c>
      <c r="BC1548">
        <v>36</v>
      </c>
      <c r="BD1548">
        <v>72</v>
      </c>
      <c r="BE1548">
        <v>44</v>
      </c>
      <c r="BF1548">
        <v>56</v>
      </c>
      <c r="BG1548">
        <v>11.27</v>
      </c>
      <c r="BH1548">
        <v>6.27</v>
      </c>
      <c r="BI1548">
        <v>3.12</v>
      </c>
      <c r="BJ1548">
        <v>3.33</v>
      </c>
      <c r="BK1548">
        <v>2.4700000000000002</v>
      </c>
      <c r="BL1548">
        <f>1/Table1[[#This Row],[odds_ft_home_team_win]]+1/Table1[[#This Row],[odds_ft_draw]]+1/Table1[[#This Row],[odds_ft_away_team_win]]-1</f>
        <v>2.5671420408262424E-2</v>
      </c>
      <c r="BM1548">
        <f>Table1[[#This Row],[Margin]]/3</f>
        <v>8.5571401360874742E-3</v>
      </c>
      <c r="BN1548">
        <v>1.31</v>
      </c>
      <c r="BO1548">
        <v>1.95</v>
      </c>
      <c r="BP1548">
        <v>3.45</v>
      </c>
      <c r="BQ1548">
        <v>0</v>
      </c>
      <c r="BR1548">
        <v>1.83</v>
      </c>
      <c r="BS1548">
        <v>2</v>
      </c>
      <c r="BT1548" t="s">
        <v>83</v>
      </c>
      <c r="BU1548">
        <f>VLOOKUP(Table1[[#This Row],[Reference]],metron,11,FALSE)</f>
        <v>1.210167055864918</v>
      </c>
      <c r="BV1548">
        <f>VLOOKUP(Table1[[#This Row],[Reference]],metron,12,FALSE)</f>
        <v>1.3211783725525419</v>
      </c>
    </row>
    <row r="1549" spans="1:74" x14ac:dyDescent="0.45">
      <c r="A1549" t="s">
        <v>5407</v>
      </c>
      <c r="B1549">
        <v>1519520400</v>
      </c>
      <c r="C1549" s="3" t="s">
        <v>3107</v>
      </c>
      <c r="D1549" t="s">
        <v>65</v>
      </c>
      <c r="E1549" t="s">
        <v>66</v>
      </c>
      <c r="F1549" t="s">
        <v>68</v>
      </c>
      <c r="G1549" t="s">
        <v>78</v>
      </c>
      <c r="H1549" t="s">
        <v>66</v>
      </c>
      <c r="I1549">
        <f>MROUND(Table1[[#This Row],[Prob_H]]*100,2)/100</f>
        <v>0.6</v>
      </c>
      <c r="J1549">
        <f>1/Table1[[#This Row],[odds_ft_home_team_win]]-Table1[[#This Row],[Margin/3]]</f>
        <v>0.59060760106511734</v>
      </c>
      <c r="K1549">
        <f>1/Table1[[#This Row],[odds_ft_draw]]-Table1[[#This Row],[Margin/3]]</f>
        <v>0.23999031711450011</v>
      </c>
      <c r="L1549">
        <f>1/Table1[[#This Row],[odds_ft_away_team_win]]-Table1[[#This Row],[Margin/3]]</f>
        <v>0.16940208182038249</v>
      </c>
      <c r="M1549">
        <v>9</v>
      </c>
      <c r="N1549">
        <v>2.4700000000000002</v>
      </c>
      <c r="O1549">
        <v>1.53</v>
      </c>
      <c r="P1549">
        <v>2.4300000000000002</v>
      </c>
      <c r="Q1549">
        <v>1.4</v>
      </c>
      <c r="R1549" t="str" cm="1">
        <f t="array" ref="R15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49">
        <v>2</v>
      </c>
      <c r="T1549">
        <v>1</v>
      </c>
      <c r="U1549">
        <v>3</v>
      </c>
      <c r="V1549">
        <v>2</v>
      </c>
      <c r="W1549">
        <v>2</v>
      </c>
      <c r="X1549">
        <v>0</v>
      </c>
      <c r="Y1549" t="s">
        <v>3108</v>
      </c>
      <c r="Z1549">
        <v>84</v>
      </c>
      <c r="AA1549">
        <v>3</v>
      </c>
      <c r="AB1549">
        <v>5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13</v>
      </c>
      <c r="AL1549">
        <v>10</v>
      </c>
      <c r="AM1549">
        <v>6</v>
      </c>
      <c r="AN1549">
        <v>6</v>
      </c>
      <c r="AO1549">
        <v>7</v>
      </c>
      <c r="AP1549">
        <v>4</v>
      </c>
      <c r="AQ1549">
        <v>9</v>
      </c>
      <c r="AR1549">
        <v>4</v>
      </c>
      <c r="AS1549">
        <v>50</v>
      </c>
      <c r="AT1549">
        <v>50</v>
      </c>
      <c r="AU1549">
        <v>0</v>
      </c>
      <c r="AV1549">
        <v>0</v>
      </c>
      <c r="AW1549">
        <v>2.74</v>
      </c>
      <c r="AX1549">
        <v>60</v>
      </c>
      <c r="AY1549">
        <v>80</v>
      </c>
      <c r="AZ1549">
        <v>54</v>
      </c>
      <c r="BA1549">
        <v>24</v>
      </c>
      <c r="BB1549">
        <v>17</v>
      </c>
      <c r="BC1549">
        <v>37</v>
      </c>
      <c r="BD1549">
        <v>70</v>
      </c>
      <c r="BE1549">
        <v>40</v>
      </c>
      <c r="BF1549">
        <v>84</v>
      </c>
      <c r="BG1549">
        <v>8.67</v>
      </c>
      <c r="BH1549">
        <v>4.66</v>
      </c>
      <c r="BI1549">
        <v>1.62</v>
      </c>
      <c r="BJ1549">
        <v>3.75</v>
      </c>
      <c r="BK1549">
        <v>5.0999999999999996</v>
      </c>
      <c r="BL1549">
        <f>1/Table1[[#This Row],[odds_ft_home_team_win]]+1/Table1[[#This Row],[odds_ft_draw]]+1/Table1[[#This Row],[odds_ft_away_team_win]]-1</f>
        <v>8.0029048656499624E-2</v>
      </c>
      <c r="BM1549">
        <f>Table1[[#This Row],[Margin]]/3</f>
        <v>2.667634955216654E-2</v>
      </c>
      <c r="BN1549">
        <v>1.29</v>
      </c>
      <c r="BO1549">
        <v>1.95</v>
      </c>
      <c r="BP1549">
        <v>3.35</v>
      </c>
      <c r="BQ1549">
        <v>0</v>
      </c>
      <c r="BR1549">
        <v>2.0499999999999998</v>
      </c>
      <c r="BS1549">
        <v>1.8</v>
      </c>
      <c r="BT1549" t="s">
        <v>116</v>
      </c>
      <c r="BU1549">
        <f>VLOOKUP(Table1[[#This Row],[Reference]],metron,11,FALSE)</f>
        <v>1.841836734693878</v>
      </c>
      <c r="BV1549">
        <f>VLOOKUP(Table1[[#This Row],[Reference]],metron,12,FALSE)</f>
        <v>0.88917233560090703</v>
      </c>
    </row>
    <row r="1550" spans="1:74" hidden="1" x14ac:dyDescent="0.45">
      <c r="A1550" t="s">
        <v>5407</v>
      </c>
      <c r="B1550">
        <v>1519520760</v>
      </c>
      <c r="C1550" s="3" t="s">
        <v>3109</v>
      </c>
      <c r="D1550" t="s">
        <v>65</v>
      </c>
      <c r="E1550" t="s">
        <v>66</v>
      </c>
      <c r="F1550" t="s">
        <v>103</v>
      </c>
      <c r="G1550" t="s">
        <v>81</v>
      </c>
      <c r="H1550" t="s">
        <v>66</v>
      </c>
      <c r="I1550">
        <f>MROUND(Table1[[#This Row],[Prob_H]]*100,2)/100</f>
        <v>0.48</v>
      </c>
      <c r="J1550">
        <f>1/Table1[[#This Row],[odds_ft_home_team_win]]-Table1[[#This Row],[Margin/3]]</f>
        <v>0.4866331035579689</v>
      </c>
      <c r="K1550">
        <f>1/Table1[[#This Row],[odds_ft_draw]]-Table1[[#This Row],[Margin/3]]</f>
        <v>0.23849717885438743</v>
      </c>
      <c r="L1550">
        <f>1/Table1[[#This Row],[odds_ft_away_team_win]]-Table1[[#This Row],[Margin/3]]</f>
        <v>0.27486971758764384</v>
      </c>
      <c r="M1550">
        <v>9</v>
      </c>
      <c r="N1550">
        <v>1.54</v>
      </c>
      <c r="O1550">
        <v>1.38</v>
      </c>
      <c r="P1550">
        <v>1.59</v>
      </c>
      <c r="Q1550">
        <v>1.33</v>
      </c>
      <c r="R1550" t="str" cm="1">
        <f t="array" ref="R15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0">
        <v>2</v>
      </c>
      <c r="T1550">
        <v>1</v>
      </c>
      <c r="U1550">
        <v>3</v>
      </c>
      <c r="V1550">
        <v>1</v>
      </c>
      <c r="W1550">
        <v>0</v>
      </c>
      <c r="X1550">
        <v>1</v>
      </c>
      <c r="Y1550" t="s">
        <v>3110</v>
      </c>
      <c r="Z1550">
        <v>43</v>
      </c>
      <c r="AA1550">
        <v>13</v>
      </c>
      <c r="AB1550">
        <v>3</v>
      </c>
      <c r="AC1550">
        <v>2</v>
      </c>
      <c r="AD1550">
        <v>0</v>
      </c>
      <c r="AE1550">
        <v>3</v>
      </c>
      <c r="AF1550">
        <v>0</v>
      </c>
      <c r="AG1550">
        <v>2</v>
      </c>
      <c r="AH1550">
        <v>0</v>
      </c>
      <c r="AI1550">
        <v>1</v>
      </c>
      <c r="AJ1550">
        <v>2</v>
      </c>
      <c r="AK1550">
        <v>16</v>
      </c>
      <c r="AL1550">
        <v>14</v>
      </c>
      <c r="AM1550">
        <v>8</v>
      </c>
      <c r="AN1550">
        <v>8</v>
      </c>
      <c r="AO1550">
        <v>8</v>
      </c>
      <c r="AP1550">
        <v>6</v>
      </c>
      <c r="AQ1550">
        <v>11</v>
      </c>
      <c r="AR1550">
        <v>12</v>
      </c>
      <c r="AS1550">
        <v>64</v>
      </c>
      <c r="AT1550">
        <v>36</v>
      </c>
      <c r="AU1550">
        <v>0</v>
      </c>
      <c r="AV1550">
        <v>0</v>
      </c>
      <c r="AW1550">
        <v>2.93</v>
      </c>
      <c r="AX1550">
        <v>54</v>
      </c>
      <c r="AY1550">
        <v>77</v>
      </c>
      <c r="AZ1550">
        <v>62</v>
      </c>
      <c r="BA1550">
        <v>39</v>
      </c>
      <c r="BB1550">
        <v>19</v>
      </c>
      <c r="BC1550">
        <v>50</v>
      </c>
      <c r="BD1550">
        <v>81</v>
      </c>
      <c r="BE1550">
        <v>38</v>
      </c>
      <c r="BF1550">
        <v>70</v>
      </c>
      <c r="BG1550">
        <v>8.39</v>
      </c>
      <c r="BH1550">
        <v>4.2300000000000004</v>
      </c>
      <c r="BI1550">
        <v>2.02</v>
      </c>
      <c r="BJ1550">
        <v>4.05</v>
      </c>
      <c r="BK1550">
        <v>3.53</v>
      </c>
      <c r="BL1550">
        <f>1/Table1[[#This Row],[odds_ft_home_team_win]]+1/Table1[[#This Row],[odds_ft_draw]]+1/Table1[[#This Row],[odds_ft_away_team_win]]-1</f>
        <v>2.5249204177578477E-2</v>
      </c>
      <c r="BM1550">
        <f>Table1[[#This Row],[Margin]]/3</f>
        <v>8.4164013925261596E-3</v>
      </c>
      <c r="BN1550">
        <v>1.22</v>
      </c>
      <c r="BO1550">
        <v>1.71</v>
      </c>
      <c r="BP1550">
        <v>2.8</v>
      </c>
      <c r="BQ1550">
        <v>0</v>
      </c>
      <c r="BR1550">
        <v>1.67</v>
      </c>
      <c r="BS1550">
        <v>2.2000000000000002</v>
      </c>
      <c r="BT1550" t="s">
        <v>118</v>
      </c>
      <c r="BU1550">
        <f>VLOOKUP(Table1[[#This Row],[Reference]],metron,11,FALSE)</f>
        <v>1.510877192982456</v>
      </c>
      <c r="BV1550">
        <f>VLOOKUP(Table1[[#This Row],[Reference]],metron,12,FALSE)</f>
        <v>1.0163157894736841</v>
      </c>
    </row>
    <row r="1551" spans="1:74" x14ac:dyDescent="0.45">
      <c r="A1551" t="s">
        <v>5407</v>
      </c>
      <c r="B1551">
        <v>1519527600</v>
      </c>
      <c r="C1551" s="3" t="s">
        <v>3111</v>
      </c>
      <c r="D1551" t="s">
        <v>65</v>
      </c>
      <c r="E1551" t="s">
        <v>66</v>
      </c>
      <c r="F1551" t="s">
        <v>86</v>
      </c>
      <c r="G1551" t="s">
        <v>72</v>
      </c>
      <c r="H1551" t="s">
        <v>66</v>
      </c>
      <c r="I1551">
        <f>MROUND(Table1[[#This Row],[Prob_H]]*100,2)/100</f>
        <v>0.56000000000000005</v>
      </c>
      <c r="J1551">
        <f>1/Table1[[#This Row],[odds_ft_home_team_win]]-Table1[[#This Row],[Margin/3]]</f>
        <v>0.56969517777202627</v>
      </c>
      <c r="K1551">
        <f>1/Table1[[#This Row],[odds_ft_draw]]-Table1[[#This Row],[Margin/3]]</f>
        <v>0.252077162357768</v>
      </c>
      <c r="L1551">
        <f>1/Table1[[#This Row],[odds_ft_away_team_win]]-Table1[[#This Row],[Margin/3]]</f>
        <v>0.17822765987020581</v>
      </c>
      <c r="M1551">
        <v>9</v>
      </c>
      <c r="N1551">
        <v>1.69</v>
      </c>
      <c r="O1551">
        <v>1</v>
      </c>
      <c r="P1551">
        <v>1.76</v>
      </c>
      <c r="Q1551">
        <v>0.95</v>
      </c>
      <c r="R1551" t="str" cm="1">
        <f t="array" ref="R15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AA1551">
        <v>7</v>
      </c>
      <c r="AB1551">
        <v>2</v>
      </c>
      <c r="AC1551">
        <v>2</v>
      </c>
      <c r="AD1551">
        <v>0</v>
      </c>
      <c r="AE1551">
        <v>4</v>
      </c>
      <c r="AF1551">
        <v>0</v>
      </c>
      <c r="AG1551">
        <v>1</v>
      </c>
      <c r="AH1551">
        <v>1</v>
      </c>
      <c r="AI1551">
        <v>2</v>
      </c>
      <c r="AJ1551">
        <v>2</v>
      </c>
      <c r="AK1551">
        <v>13</v>
      </c>
      <c r="AL1551">
        <v>8</v>
      </c>
      <c r="AM1551">
        <v>6</v>
      </c>
      <c r="AN1551">
        <v>3</v>
      </c>
      <c r="AO1551">
        <v>7</v>
      </c>
      <c r="AP1551">
        <v>5</v>
      </c>
      <c r="AQ1551">
        <v>17</v>
      </c>
      <c r="AR1551">
        <v>18</v>
      </c>
      <c r="AS1551">
        <v>67</v>
      </c>
      <c r="AT1551">
        <v>33</v>
      </c>
      <c r="AU1551">
        <v>0</v>
      </c>
      <c r="AV1551">
        <v>0</v>
      </c>
      <c r="AW1551">
        <v>2.27</v>
      </c>
      <c r="AX1551">
        <v>46</v>
      </c>
      <c r="AY1551">
        <v>62</v>
      </c>
      <c r="AZ1551">
        <v>42</v>
      </c>
      <c r="BA1551">
        <v>27</v>
      </c>
      <c r="BB1551">
        <v>8</v>
      </c>
      <c r="BC1551">
        <v>31</v>
      </c>
      <c r="BD1551">
        <v>58</v>
      </c>
      <c r="BE1551">
        <v>35</v>
      </c>
      <c r="BF1551">
        <v>74</v>
      </c>
      <c r="BG1551">
        <v>8.4600000000000009</v>
      </c>
      <c r="BH1551">
        <v>4.7699999999999996</v>
      </c>
      <c r="BI1551">
        <v>1.73</v>
      </c>
      <c r="BJ1551">
        <v>3.84</v>
      </c>
      <c r="BK1551">
        <v>5.36</v>
      </c>
      <c r="BL1551">
        <f>1/Table1[[#This Row],[odds_ft_home_team_win]]+1/Table1[[#This Row],[odds_ft_draw]]+1/Table1[[#This Row],[odds_ft_away_team_win]]-1</f>
        <v>2.501851292669599E-2</v>
      </c>
      <c r="BM1551">
        <f>Table1[[#This Row],[Margin]]/3</f>
        <v>8.3395043088986629E-3</v>
      </c>
      <c r="BN1551">
        <v>1.31</v>
      </c>
      <c r="BO1551">
        <v>2</v>
      </c>
      <c r="BP1551">
        <v>3.5</v>
      </c>
      <c r="BQ1551">
        <v>0</v>
      </c>
      <c r="BR1551">
        <v>2</v>
      </c>
      <c r="BS1551">
        <v>1.8</v>
      </c>
      <c r="BT1551" t="s">
        <v>113</v>
      </c>
      <c r="BU1551">
        <f>VLOOKUP(Table1[[#This Row],[Reference]],metron,11,FALSE)</f>
        <v>1.7546812539448771</v>
      </c>
      <c r="BV1551">
        <f>VLOOKUP(Table1[[#This Row],[Reference]],metron,12,FALSE)</f>
        <v>0.93456764148958549</v>
      </c>
    </row>
    <row r="1552" spans="1:74" x14ac:dyDescent="0.45">
      <c r="A1552" t="s">
        <v>5407</v>
      </c>
      <c r="B1552">
        <v>1519581600</v>
      </c>
      <c r="C1552" s="3" t="s">
        <v>3112</v>
      </c>
      <c r="D1552" t="s">
        <v>65</v>
      </c>
      <c r="E1552" t="s">
        <v>66</v>
      </c>
      <c r="F1552" t="s">
        <v>94</v>
      </c>
      <c r="G1552" t="s">
        <v>98</v>
      </c>
      <c r="H1552" t="s">
        <v>66</v>
      </c>
      <c r="I1552">
        <f>MROUND(Table1[[#This Row],[Prob_H]]*100,2)/100</f>
        <v>0.38</v>
      </c>
      <c r="J1552">
        <f>1/Table1[[#This Row],[odds_ft_home_team_win]]-Table1[[#This Row],[Margin/3]]</f>
        <v>0.38006338899196035</v>
      </c>
      <c r="K1552">
        <f>1/Table1[[#This Row],[odds_ft_draw]]-Table1[[#This Row],[Margin/3]]</f>
        <v>0.28440012368583795</v>
      </c>
      <c r="L1552">
        <f>1/Table1[[#This Row],[odds_ft_away_team_win]]-Table1[[#This Row],[Margin/3]]</f>
        <v>0.33553648732220159</v>
      </c>
      <c r="M1552">
        <v>9</v>
      </c>
      <c r="N1552">
        <v>1.42</v>
      </c>
      <c r="O1552">
        <v>1.33</v>
      </c>
      <c r="P1552">
        <v>1.28</v>
      </c>
      <c r="Q1552">
        <v>1.35</v>
      </c>
      <c r="R1552" t="str" cm="1">
        <f t="array" ref="R15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52">
        <v>1</v>
      </c>
      <c r="T1552">
        <v>1</v>
      </c>
      <c r="U1552">
        <v>2</v>
      </c>
      <c r="V1552">
        <v>1</v>
      </c>
      <c r="W1552">
        <v>1</v>
      </c>
      <c r="X1552">
        <v>0</v>
      </c>
      <c r="Y1552">
        <v>4</v>
      </c>
      <c r="Z1552">
        <v>69</v>
      </c>
      <c r="AA1552">
        <v>1</v>
      </c>
      <c r="AB1552">
        <v>10</v>
      </c>
      <c r="AC1552">
        <v>2</v>
      </c>
      <c r="AD1552">
        <v>1</v>
      </c>
      <c r="AE1552">
        <v>4</v>
      </c>
      <c r="AF1552">
        <v>0</v>
      </c>
      <c r="AG1552">
        <v>0</v>
      </c>
      <c r="AH1552">
        <v>3</v>
      </c>
      <c r="AI1552">
        <v>1</v>
      </c>
      <c r="AJ1552">
        <v>3</v>
      </c>
      <c r="AK1552">
        <v>13</v>
      </c>
      <c r="AL1552">
        <v>13</v>
      </c>
      <c r="AM1552">
        <v>6</v>
      </c>
      <c r="AN1552">
        <v>3</v>
      </c>
      <c r="AO1552">
        <v>7</v>
      </c>
      <c r="AP1552">
        <v>10</v>
      </c>
      <c r="AQ1552">
        <v>14</v>
      </c>
      <c r="AR1552">
        <v>16</v>
      </c>
      <c r="AS1552">
        <v>37</v>
      </c>
      <c r="AT1552">
        <v>63</v>
      </c>
      <c r="AU1552">
        <v>0</v>
      </c>
      <c r="AV1552">
        <v>0</v>
      </c>
      <c r="AW1552">
        <v>2.71</v>
      </c>
      <c r="AX1552">
        <v>59</v>
      </c>
      <c r="AY1552">
        <v>84</v>
      </c>
      <c r="AZ1552">
        <v>46</v>
      </c>
      <c r="BA1552">
        <v>34</v>
      </c>
      <c r="BB1552">
        <v>13</v>
      </c>
      <c r="BC1552">
        <v>38</v>
      </c>
      <c r="BD1552">
        <v>63</v>
      </c>
      <c r="BE1552">
        <v>50</v>
      </c>
      <c r="BF1552">
        <v>80</v>
      </c>
      <c r="BG1552">
        <v>10.67</v>
      </c>
      <c r="BH1552">
        <v>3.25</v>
      </c>
      <c r="BI1552">
        <v>2.4500000000000002</v>
      </c>
      <c r="BJ1552">
        <v>3.2</v>
      </c>
      <c r="BK1552">
        <v>2.75</v>
      </c>
      <c r="BL1552">
        <f>1/Table1[[#This Row],[odds_ft_home_team_win]]+1/Table1[[#This Row],[odds_ft_draw]]+1/Table1[[#This Row],[odds_ft_away_team_win]]-1</f>
        <v>8.4299628942486216E-2</v>
      </c>
      <c r="BM1552">
        <f>Table1[[#This Row],[Margin]]/3</f>
        <v>2.8099876314162071E-2</v>
      </c>
      <c r="BN1552">
        <v>1.3</v>
      </c>
      <c r="BO1552">
        <v>1.95</v>
      </c>
      <c r="BP1552">
        <v>3.4</v>
      </c>
      <c r="BQ1552">
        <v>0</v>
      </c>
      <c r="BR1552">
        <v>1.83</v>
      </c>
      <c r="BS1552">
        <v>2</v>
      </c>
      <c r="BT1552" t="s">
        <v>124</v>
      </c>
      <c r="BU1552">
        <f>VLOOKUP(Table1[[#This Row],[Reference]],metron,11,FALSE)</f>
        <v>1.330562659846547</v>
      </c>
      <c r="BV1552">
        <f>VLOOKUP(Table1[[#This Row],[Reference]],metron,12,FALSE)</f>
        <v>1.1595268542199491</v>
      </c>
    </row>
    <row r="1553" spans="1:74" x14ac:dyDescent="0.45">
      <c r="A1553" t="s">
        <v>5407</v>
      </c>
      <c r="B1553">
        <v>1519603200</v>
      </c>
      <c r="C1553" s="3" t="s">
        <v>3113</v>
      </c>
      <c r="D1553" t="s">
        <v>65</v>
      </c>
      <c r="E1553" t="s">
        <v>66</v>
      </c>
      <c r="F1553" t="s">
        <v>88</v>
      </c>
      <c r="G1553" t="s">
        <v>77</v>
      </c>
      <c r="H1553" t="s">
        <v>66</v>
      </c>
      <c r="I1553">
        <f>MROUND(Table1[[#This Row],[Prob_H]]*100,2)/100</f>
        <v>0.44</v>
      </c>
      <c r="J1553">
        <f>1/Table1[[#This Row],[odds_ft_home_team_win]]-Table1[[#This Row],[Margin/3]]</f>
        <v>0.44801910924336819</v>
      </c>
      <c r="K1553">
        <f>1/Table1[[#This Row],[odds_ft_draw]]-Table1[[#This Row],[Margin/3]]</f>
        <v>0.28125317714092624</v>
      </c>
      <c r="L1553">
        <f>1/Table1[[#This Row],[odds_ft_away_team_win]]-Table1[[#This Row],[Margin/3]]</f>
        <v>0.27072771361570558</v>
      </c>
      <c r="M1553">
        <v>9</v>
      </c>
      <c r="N1553">
        <v>1.38</v>
      </c>
      <c r="O1553">
        <v>1.5</v>
      </c>
      <c r="P1553">
        <v>1.8</v>
      </c>
      <c r="Q1553">
        <v>1.39</v>
      </c>
      <c r="R1553" t="str" cm="1">
        <f t="array" ref="R15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3">
        <v>2</v>
      </c>
      <c r="T1553">
        <v>0</v>
      </c>
      <c r="U1553">
        <v>2</v>
      </c>
      <c r="V1553">
        <v>0</v>
      </c>
      <c r="W1553">
        <v>0</v>
      </c>
      <c r="X1553">
        <v>0</v>
      </c>
      <c r="Y1553" t="s">
        <v>3114</v>
      </c>
      <c r="AA1553">
        <v>2</v>
      </c>
      <c r="AB1553">
        <v>4</v>
      </c>
      <c r="AC1553">
        <v>2</v>
      </c>
      <c r="AD1553">
        <v>0</v>
      </c>
      <c r="AE1553">
        <v>3</v>
      </c>
      <c r="AF1553">
        <v>0</v>
      </c>
      <c r="AG1553">
        <v>1</v>
      </c>
      <c r="AH1553">
        <v>1</v>
      </c>
      <c r="AI1553">
        <v>1</v>
      </c>
      <c r="AJ1553">
        <v>2</v>
      </c>
      <c r="AK1553">
        <v>12</v>
      </c>
      <c r="AL1553">
        <v>6</v>
      </c>
      <c r="AM1553">
        <v>5</v>
      </c>
      <c r="AN1553">
        <v>2</v>
      </c>
      <c r="AO1553">
        <v>7</v>
      </c>
      <c r="AP1553">
        <v>4</v>
      </c>
      <c r="AQ1553">
        <v>13</v>
      </c>
      <c r="AR1553">
        <v>13</v>
      </c>
      <c r="AS1553">
        <v>41</v>
      </c>
      <c r="AT1553">
        <v>59</v>
      </c>
      <c r="AU1553">
        <v>0</v>
      </c>
      <c r="AV1553">
        <v>0</v>
      </c>
      <c r="AW1553">
        <v>2.67</v>
      </c>
      <c r="AX1553">
        <v>59</v>
      </c>
      <c r="AY1553">
        <v>70</v>
      </c>
      <c r="AZ1553">
        <v>51</v>
      </c>
      <c r="BA1553">
        <v>37</v>
      </c>
      <c r="BB1553">
        <v>19</v>
      </c>
      <c r="BC1553">
        <v>44</v>
      </c>
      <c r="BD1553">
        <v>67</v>
      </c>
      <c r="BE1553">
        <v>33</v>
      </c>
      <c r="BF1553">
        <v>82</v>
      </c>
      <c r="BG1553">
        <v>13.72</v>
      </c>
      <c r="BH1553">
        <v>4.04</v>
      </c>
      <c r="BI1553">
        <v>2.19</v>
      </c>
      <c r="BJ1553">
        <v>3.45</v>
      </c>
      <c r="BK1553">
        <v>3.58</v>
      </c>
      <c r="BL1553">
        <f>1/Table1[[#This Row],[odds_ft_home_team_win]]+1/Table1[[#This Row],[odds_ft_draw]]+1/Table1[[#This Row],[odds_ft_away_team_win]]-1</f>
        <v>2.5805685968525616E-2</v>
      </c>
      <c r="BM1553">
        <f>Table1[[#This Row],[Margin]]/3</f>
        <v>8.6018953228418713E-3</v>
      </c>
      <c r="BN1553">
        <v>1.27</v>
      </c>
      <c r="BO1553">
        <v>1.87</v>
      </c>
      <c r="BP1553">
        <v>3.2</v>
      </c>
      <c r="BQ1553">
        <v>0</v>
      </c>
      <c r="BR1553">
        <v>1.8</v>
      </c>
      <c r="BS1553">
        <v>2</v>
      </c>
      <c r="BT1553" t="s">
        <v>91</v>
      </c>
      <c r="BU1553">
        <f>VLOOKUP(Table1[[#This Row],[Reference]],metron,11,FALSE)</f>
        <v>1.4140979689366791</v>
      </c>
      <c r="BV1553">
        <f>VLOOKUP(Table1[[#This Row],[Reference]],metron,12,FALSE)</f>
        <v>1.0666666666666671</v>
      </c>
    </row>
    <row r="1554" spans="1:74" x14ac:dyDescent="0.45">
      <c r="A1554" t="s">
        <v>5406</v>
      </c>
      <c r="B1554">
        <v>1536976800</v>
      </c>
      <c r="C1554" s="3" t="s">
        <v>3365</v>
      </c>
      <c r="D1554" t="s">
        <v>65</v>
      </c>
      <c r="E1554" t="s">
        <v>66</v>
      </c>
      <c r="F1554" t="s">
        <v>611</v>
      </c>
      <c r="G1554" t="s">
        <v>97</v>
      </c>
      <c r="H1554" t="s">
        <v>66</v>
      </c>
      <c r="I1554">
        <f>MROUND(Table1[[#This Row],[Prob_H]]*100,2)/100</f>
        <v>0.24</v>
      </c>
      <c r="J1554">
        <f>1/Table1[[#This Row],[odds_ft_home_team_win]]-Table1[[#This Row],[Margin/3]]</f>
        <v>0.23454323454323445</v>
      </c>
      <c r="K1554">
        <f>1/Table1[[#This Row],[odds_ft_draw]]-Table1[[#This Row],[Margin/3]]</f>
        <v>0.27783327783327777</v>
      </c>
      <c r="L1554">
        <f>1/Table1[[#This Row],[odds_ft_away_team_win]]-Table1[[#This Row],[Margin/3]]</f>
        <v>0.48762348762348762</v>
      </c>
      <c r="M1554">
        <v>9</v>
      </c>
      <c r="N1554">
        <v>1</v>
      </c>
      <c r="O1554">
        <v>1</v>
      </c>
      <c r="P1554">
        <v>0.47</v>
      </c>
      <c r="Q1554">
        <v>0.72</v>
      </c>
      <c r="R1554" t="str" cm="1">
        <f t="array" ref="R15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54">
        <v>2</v>
      </c>
      <c r="T1554">
        <v>3</v>
      </c>
      <c r="U1554">
        <v>5</v>
      </c>
      <c r="V1554">
        <v>2</v>
      </c>
      <c r="W1554">
        <v>0</v>
      </c>
      <c r="X1554">
        <v>2</v>
      </c>
      <c r="Y1554" t="s">
        <v>1451</v>
      </c>
      <c r="Z1554" t="s">
        <v>3366</v>
      </c>
      <c r="AA1554">
        <v>4</v>
      </c>
      <c r="AB1554">
        <v>2</v>
      </c>
      <c r="AC1554">
        <v>4</v>
      </c>
      <c r="AD1554">
        <v>1</v>
      </c>
      <c r="AE1554">
        <v>2</v>
      </c>
      <c r="AF1554">
        <v>0</v>
      </c>
      <c r="AG1554">
        <v>1</v>
      </c>
      <c r="AH1554">
        <v>4</v>
      </c>
      <c r="AI1554">
        <v>0</v>
      </c>
      <c r="AJ1554">
        <v>2</v>
      </c>
      <c r="AK1554">
        <v>10</v>
      </c>
      <c r="AL1554">
        <v>10</v>
      </c>
      <c r="AM1554">
        <v>4</v>
      </c>
      <c r="AN1554">
        <v>5</v>
      </c>
      <c r="AO1554">
        <v>6</v>
      </c>
      <c r="AP1554">
        <v>5</v>
      </c>
      <c r="AQ1554">
        <v>22</v>
      </c>
      <c r="AR1554">
        <v>14</v>
      </c>
      <c r="AS1554">
        <v>48</v>
      </c>
      <c r="AT1554">
        <v>52</v>
      </c>
      <c r="AU1554">
        <v>1.34</v>
      </c>
      <c r="AV1554">
        <v>1.38</v>
      </c>
      <c r="AW1554">
        <v>2.29</v>
      </c>
      <c r="AX1554">
        <v>46</v>
      </c>
      <c r="AY1554">
        <v>71</v>
      </c>
      <c r="AZ1554">
        <v>46</v>
      </c>
      <c r="BA1554">
        <v>13</v>
      </c>
      <c r="BB1554">
        <v>0</v>
      </c>
      <c r="BC1554">
        <v>54</v>
      </c>
      <c r="BD1554">
        <v>100</v>
      </c>
      <c r="BE1554">
        <v>29</v>
      </c>
      <c r="BF1554">
        <v>29</v>
      </c>
      <c r="BG1554">
        <v>9.92</v>
      </c>
      <c r="BH1554">
        <v>6.67</v>
      </c>
      <c r="BI1554">
        <v>3.85</v>
      </c>
      <c r="BJ1554">
        <v>3.3</v>
      </c>
      <c r="BK1554">
        <v>1.95</v>
      </c>
      <c r="BL1554">
        <f>1/Table1[[#This Row],[odds_ft_home_team_win]]+1/Table1[[#This Row],[odds_ft_draw]]+1/Table1[[#This Row],[odds_ft_away_team_win]]-1</f>
        <v>7.5591075591075807E-2</v>
      </c>
      <c r="BM1554">
        <f>Table1[[#This Row],[Margin]]/3</f>
        <v>2.5197025197025269E-2</v>
      </c>
      <c r="BN1554">
        <v>1.34</v>
      </c>
      <c r="BO1554">
        <v>2.0499999999999998</v>
      </c>
      <c r="BP1554">
        <v>3.75</v>
      </c>
      <c r="BQ1554">
        <v>0</v>
      </c>
      <c r="BR1554">
        <v>1.95</v>
      </c>
      <c r="BS1554">
        <v>1.83</v>
      </c>
      <c r="BT1554" t="s">
        <v>614</v>
      </c>
      <c r="BU1554">
        <f>VLOOKUP(Table1[[#This Row],[Reference]],metron,11,FALSE)</f>
        <v>1.067249240121581</v>
      </c>
      <c r="BV1554">
        <f>VLOOKUP(Table1[[#This Row],[Reference]],metron,12,FALSE)</f>
        <v>1.53419452887538</v>
      </c>
    </row>
    <row r="1555" spans="1:74" hidden="1" x14ac:dyDescent="0.45">
      <c r="A1555" t="s">
        <v>5406</v>
      </c>
      <c r="B1555">
        <v>1537048800</v>
      </c>
      <c r="C1555" s="3" t="s">
        <v>3367</v>
      </c>
      <c r="D1555" t="s">
        <v>65</v>
      </c>
      <c r="E1555" t="s">
        <v>66</v>
      </c>
      <c r="F1555" t="s">
        <v>80</v>
      </c>
      <c r="G1555" t="s">
        <v>73</v>
      </c>
      <c r="H1555" t="s">
        <v>66</v>
      </c>
      <c r="I1555">
        <f>MROUND(Table1[[#This Row],[Prob_H]]*100,2)/100</f>
        <v>0.44</v>
      </c>
      <c r="J1555">
        <f>1/Table1[[#This Row],[odds_ft_home_team_win]]-Table1[[#This Row],[Margin/3]]</f>
        <v>0.43808825933088347</v>
      </c>
      <c r="K1555">
        <f>1/Table1[[#This Row],[odds_ft_draw]]-Table1[[#This Row],[Margin/3]]</f>
        <v>0.29043229772143347</v>
      </c>
      <c r="L1555">
        <f>1/Table1[[#This Row],[odds_ft_away_team_win]]-Table1[[#This Row],[Margin/3]]</f>
        <v>0.27147944294768317</v>
      </c>
      <c r="M1555">
        <v>9</v>
      </c>
      <c r="N1555">
        <v>2.33</v>
      </c>
      <c r="O1555">
        <v>0.25</v>
      </c>
      <c r="P1555">
        <v>1.5</v>
      </c>
      <c r="Q1555">
        <v>1.24</v>
      </c>
      <c r="R1555" t="str" cm="1">
        <f t="array" ref="R15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Z1555">
        <v>49</v>
      </c>
      <c r="AA1555">
        <v>6</v>
      </c>
      <c r="AB1555">
        <v>4</v>
      </c>
      <c r="AC1555">
        <v>1</v>
      </c>
      <c r="AD1555">
        <v>0</v>
      </c>
      <c r="AE1555">
        <v>4</v>
      </c>
      <c r="AF1555">
        <v>0</v>
      </c>
      <c r="AG1555">
        <v>0</v>
      </c>
      <c r="AH1555">
        <v>1</v>
      </c>
      <c r="AI1555">
        <v>1</v>
      </c>
      <c r="AJ1555">
        <v>3</v>
      </c>
      <c r="AK1555">
        <v>20</v>
      </c>
      <c r="AL1555">
        <v>7</v>
      </c>
      <c r="AM1555">
        <v>8</v>
      </c>
      <c r="AN1555">
        <v>2</v>
      </c>
      <c r="AO1555">
        <v>12</v>
      </c>
      <c r="AP1555">
        <v>5</v>
      </c>
      <c r="AQ1555">
        <v>11</v>
      </c>
      <c r="AR1555">
        <v>20</v>
      </c>
      <c r="AS1555">
        <v>65</v>
      </c>
      <c r="AT1555">
        <v>35</v>
      </c>
      <c r="AU1555">
        <v>2.15</v>
      </c>
      <c r="AV1555">
        <v>0.76</v>
      </c>
      <c r="AW1555">
        <v>2.21</v>
      </c>
      <c r="AX1555">
        <v>29</v>
      </c>
      <c r="AY1555">
        <v>84</v>
      </c>
      <c r="AZ1555">
        <v>25</v>
      </c>
      <c r="BA1555">
        <v>13</v>
      </c>
      <c r="BB1555">
        <v>0</v>
      </c>
      <c r="BC1555">
        <v>0</v>
      </c>
      <c r="BD1555">
        <v>59</v>
      </c>
      <c r="BE1555">
        <v>38</v>
      </c>
      <c r="BF1555">
        <v>100</v>
      </c>
      <c r="BG1555">
        <v>7.33</v>
      </c>
      <c r="BH1555">
        <v>4.75</v>
      </c>
      <c r="BI1555">
        <v>2.15</v>
      </c>
      <c r="BJ1555">
        <v>3.15</v>
      </c>
      <c r="BK1555">
        <v>3.35</v>
      </c>
      <c r="BL1555">
        <f>1/Table1[[#This Row],[odds_ft_home_team_win]]+1/Table1[[#This Row],[odds_ft_draw]]+1/Table1[[#This Row],[odds_ft_away_team_win]]-1</f>
        <v>8.108405921665196E-2</v>
      </c>
      <c r="BM1555">
        <f>Table1[[#This Row],[Margin]]/3</f>
        <v>2.7028019738883986E-2</v>
      </c>
      <c r="BN1555">
        <v>1.33</v>
      </c>
      <c r="BO1555">
        <v>2</v>
      </c>
      <c r="BP1555">
        <v>3.65</v>
      </c>
      <c r="BQ1555">
        <v>0</v>
      </c>
      <c r="BR1555">
        <v>1.91</v>
      </c>
      <c r="BS1555">
        <v>1.91</v>
      </c>
      <c r="BT1555" t="s">
        <v>83</v>
      </c>
      <c r="BU1555">
        <f>VLOOKUP(Table1[[#This Row],[Reference]],metron,11,FALSE)</f>
        <v>1.4140979689366791</v>
      </c>
      <c r="BV1555">
        <f>VLOOKUP(Table1[[#This Row],[Reference]],metron,12,FALSE)</f>
        <v>1.0666666666666671</v>
      </c>
    </row>
    <row r="1556" spans="1:74" hidden="1" x14ac:dyDescent="0.45">
      <c r="A1556" t="s">
        <v>5406</v>
      </c>
      <c r="B1556">
        <v>1537056000</v>
      </c>
      <c r="C1556" s="3" t="s">
        <v>3368</v>
      </c>
      <c r="D1556" t="s">
        <v>65</v>
      </c>
      <c r="E1556" t="s">
        <v>66</v>
      </c>
      <c r="F1556" t="s">
        <v>103</v>
      </c>
      <c r="G1556" t="s">
        <v>68</v>
      </c>
      <c r="H1556" t="s">
        <v>66</v>
      </c>
      <c r="I1556">
        <f>MROUND(Table1[[#This Row],[Prob_H]]*100,2)/100</f>
        <v>0.34</v>
      </c>
      <c r="J1556">
        <f>1/Table1[[#This Row],[odds_ft_home_team_win]]-Table1[[#This Row],[Margin/3]]</f>
        <v>0.34693386833780421</v>
      </c>
      <c r="K1556">
        <f>1/Table1[[#This Row],[odds_ft_draw]]-Table1[[#This Row],[Margin/3]]</f>
        <v>0.29914414312872417</v>
      </c>
      <c r="L1556">
        <f>1/Table1[[#This Row],[odds_ft_away_team_win]]-Table1[[#This Row],[Margin/3]]</f>
        <v>0.35392198853347162</v>
      </c>
      <c r="M1556">
        <v>9</v>
      </c>
      <c r="N1556">
        <v>1.5</v>
      </c>
      <c r="O1556">
        <v>0.33</v>
      </c>
      <c r="P1556">
        <v>2.2200000000000002</v>
      </c>
      <c r="Q1556">
        <v>1.52</v>
      </c>
      <c r="R1556" t="str" cm="1">
        <f t="array" ref="R15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56">
        <v>1</v>
      </c>
      <c r="T1556">
        <v>1</v>
      </c>
      <c r="U1556">
        <v>2</v>
      </c>
      <c r="V1556">
        <v>1</v>
      </c>
      <c r="W1556">
        <v>1</v>
      </c>
      <c r="X1556">
        <v>0</v>
      </c>
      <c r="Y1556">
        <v>31</v>
      </c>
      <c r="Z1556">
        <v>81</v>
      </c>
      <c r="AA1556">
        <v>6</v>
      </c>
      <c r="AB1556">
        <v>7</v>
      </c>
      <c r="AC1556">
        <v>0</v>
      </c>
      <c r="AD1556">
        <v>0</v>
      </c>
      <c r="AE1556">
        <v>3</v>
      </c>
      <c r="AF1556">
        <v>0</v>
      </c>
      <c r="AG1556">
        <v>0</v>
      </c>
      <c r="AH1556">
        <v>0</v>
      </c>
      <c r="AI1556">
        <v>0</v>
      </c>
      <c r="AJ1556">
        <v>3</v>
      </c>
      <c r="AK1556">
        <v>14</v>
      </c>
      <c r="AL1556">
        <v>12</v>
      </c>
      <c r="AM1556">
        <v>5</v>
      </c>
      <c r="AN1556">
        <v>4</v>
      </c>
      <c r="AO1556">
        <v>9</v>
      </c>
      <c r="AP1556">
        <v>8</v>
      </c>
      <c r="AQ1556">
        <v>11</v>
      </c>
      <c r="AR1556">
        <v>20</v>
      </c>
      <c r="AS1556">
        <v>50</v>
      </c>
      <c r="AT1556">
        <v>50</v>
      </c>
      <c r="AU1556">
        <v>1.56</v>
      </c>
      <c r="AV1556">
        <v>1.24</v>
      </c>
      <c r="AW1556">
        <v>2.42</v>
      </c>
      <c r="AX1556">
        <v>46</v>
      </c>
      <c r="AY1556">
        <v>71</v>
      </c>
      <c r="AZ1556">
        <v>42</v>
      </c>
      <c r="BA1556">
        <v>29</v>
      </c>
      <c r="BB1556">
        <v>0</v>
      </c>
      <c r="BC1556">
        <v>0</v>
      </c>
      <c r="BD1556">
        <v>29</v>
      </c>
      <c r="BE1556">
        <v>71</v>
      </c>
      <c r="BF1556">
        <v>100</v>
      </c>
      <c r="BG1556">
        <v>11.08</v>
      </c>
      <c r="BH1556">
        <v>5.5</v>
      </c>
      <c r="BI1556">
        <v>2.7</v>
      </c>
      <c r="BJ1556">
        <v>3.1</v>
      </c>
      <c r="BK1556">
        <v>2.65</v>
      </c>
      <c r="BL1556">
        <f>1/Table1[[#This Row],[odds_ft_home_team_win]]+1/Table1[[#This Row],[odds_ft_draw]]+1/Table1[[#This Row],[odds_ft_away_team_win]]-1</f>
        <v>7.0309506097698371E-2</v>
      </c>
      <c r="BM1556">
        <f>Table1[[#This Row],[Margin]]/3</f>
        <v>2.3436502032566125E-2</v>
      </c>
      <c r="BN1556">
        <v>1.35</v>
      </c>
      <c r="BO1556">
        <v>2.1</v>
      </c>
      <c r="BP1556">
        <v>3.8</v>
      </c>
      <c r="BQ1556">
        <v>0</v>
      </c>
      <c r="BR1556">
        <v>1.91</v>
      </c>
      <c r="BS1556">
        <v>1.91</v>
      </c>
      <c r="BT1556" t="s">
        <v>118</v>
      </c>
      <c r="BU1556">
        <f>VLOOKUP(Table1[[#This Row],[Reference]],metron,11,FALSE)</f>
        <v>1.228921489601805</v>
      </c>
      <c r="BV1556">
        <f>VLOOKUP(Table1[[#This Row],[Reference]],metron,12,FALSE)</f>
        <v>1.2940512655166849</v>
      </c>
    </row>
    <row r="1557" spans="1:74" hidden="1" x14ac:dyDescent="0.45">
      <c r="A1557" t="s">
        <v>5406</v>
      </c>
      <c r="B1557">
        <v>1537056000</v>
      </c>
      <c r="C1557" s="3" t="s">
        <v>3368</v>
      </c>
      <c r="D1557" t="s">
        <v>65</v>
      </c>
      <c r="E1557" t="s">
        <v>66</v>
      </c>
      <c r="F1557" t="s">
        <v>86</v>
      </c>
      <c r="G1557" t="s">
        <v>78</v>
      </c>
      <c r="H1557" t="s">
        <v>66</v>
      </c>
      <c r="I1557">
        <f>MROUND(Table1[[#This Row],[Prob_H]]*100,2)/100</f>
        <v>0.62</v>
      </c>
      <c r="J1557">
        <f>1/Table1[[#This Row],[odds_ft_home_team_win]]-Table1[[#This Row],[Margin/3]]</f>
        <v>0.62946972876816376</v>
      </c>
      <c r="K1557">
        <f>1/Table1[[#This Row],[odds_ft_draw]]-Table1[[#This Row],[Margin/3]]</f>
        <v>0.21116907517339251</v>
      </c>
      <c r="L1557">
        <f>1/Table1[[#This Row],[odds_ft_away_team_win]]-Table1[[#This Row],[Margin/3]]</f>
        <v>0.15936119605844376</v>
      </c>
      <c r="M1557">
        <v>9</v>
      </c>
      <c r="N1557">
        <v>2.33</v>
      </c>
      <c r="O1557">
        <v>1.25</v>
      </c>
      <c r="P1557">
        <v>2.14</v>
      </c>
      <c r="Q1557">
        <v>1.1200000000000001</v>
      </c>
      <c r="R1557" t="str" cm="1">
        <f t="array" ref="R15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7">
        <v>2</v>
      </c>
      <c r="T1557">
        <v>1</v>
      </c>
      <c r="U1557">
        <v>3</v>
      </c>
      <c r="V1557">
        <v>1</v>
      </c>
      <c r="W1557">
        <v>1</v>
      </c>
      <c r="X1557">
        <v>0</v>
      </c>
      <c r="Y1557" t="s">
        <v>3369</v>
      </c>
      <c r="Z1557">
        <v>83</v>
      </c>
      <c r="AA1557">
        <v>3</v>
      </c>
      <c r="AB1557">
        <v>6</v>
      </c>
      <c r="AC1557">
        <v>2</v>
      </c>
      <c r="AD1557">
        <v>0</v>
      </c>
      <c r="AE1557">
        <v>4</v>
      </c>
      <c r="AF1557">
        <v>2</v>
      </c>
      <c r="AG1557">
        <v>1</v>
      </c>
      <c r="AH1557">
        <v>1</v>
      </c>
      <c r="AI1557">
        <v>2</v>
      </c>
      <c r="AJ1557">
        <v>4</v>
      </c>
      <c r="AK1557">
        <v>19</v>
      </c>
      <c r="AL1557">
        <v>5</v>
      </c>
      <c r="AM1557">
        <v>7</v>
      </c>
      <c r="AN1557">
        <v>2</v>
      </c>
      <c r="AO1557">
        <v>12</v>
      </c>
      <c r="AP1557">
        <v>3</v>
      </c>
      <c r="AQ1557">
        <v>13</v>
      </c>
      <c r="AR1557">
        <v>16</v>
      </c>
      <c r="AS1557">
        <v>54</v>
      </c>
      <c r="AT1557">
        <v>46</v>
      </c>
      <c r="AU1557">
        <v>1.92</v>
      </c>
      <c r="AV1557">
        <v>0.74</v>
      </c>
      <c r="AW1557">
        <v>3.04</v>
      </c>
      <c r="AX1557">
        <v>42</v>
      </c>
      <c r="AY1557">
        <v>88</v>
      </c>
      <c r="AZ1557">
        <v>75</v>
      </c>
      <c r="BA1557">
        <v>42</v>
      </c>
      <c r="BB1557">
        <v>0</v>
      </c>
      <c r="BC1557">
        <v>59</v>
      </c>
      <c r="BD1557">
        <v>88</v>
      </c>
      <c r="BE1557">
        <v>59</v>
      </c>
      <c r="BF1557">
        <v>88</v>
      </c>
      <c r="BG1557">
        <v>10.5</v>
      </c>
      <c r="BH1557">
        <v>5.25</v>
      </c>
      <c r="BI1557">
        <v>1.53</v>
      </c>
      <c r="BJ1557">
        <v>4.25</v>
      </c>
      <c r="BK1557">
        <v>5.45</v>
      </c>
      <c r="BL1557">
        <f>1/Table1[[#This Row],[odds_ft_home_team_win]]+1/Table1[[#This Row],[odds_ft_draw]]+1/Table1[[#This Row],[odds_ft_away_team_win]]-1</f>
        <v>7.2375127420998941E-2</v>
      </c>
      <c r="BM1557">
        <f>Table1[[#This Row],[Margin]]/3</f>
        <v>2.4125042473666314E-2</v>
      </c>
      <c r="BN1557">
        <v>1.19</v>
      </c>
      <c r="BO1557">
        <v>1.62</v>
      </c>
      <c r="BP1557">
        <v>2.6</v>
      </c>
      <c r="BQ1557">
        <v>0</v>
      </c>
      <c r="BR1557">
        <v>1.77</v>
      </c>
      <c r="BS1557">
        <v>2.0499999999999998</v>
      </c>
      <c r="BT1557" t="s">
        <v>113</v>
      </c>
      <c r="BU1557">
        <f>VLOOKUP(Table1[[#This Row],[Reference]],metron,11,FALSE)</f>
        <v>1.8681481481481479</v>
      </c>
      <c r="BV1557">
        <f>VLOOKUP(Table1[[#This Row],[Reference]],metron,12,FALSE)</f>
        <v>0.86851851851851847</v>
      </c>
    </row>
    <row r="1558" spans="1:74" x14ac:dyDescent="0.45">
      <c r="A1558" t="s">
        <v>5406</v>
      </c>
      <c r="B1558">
        <v>1537062300</v>
      </c>
      <c r="C1558" s="3" t="s">
        <v>3370</v>
      </c>
      <c r="D1558" t="s">
        <v>65</v>
      </c>
      <c r="E1558" t="s">
        <v>66</v>
      </c>
      <c r="F1558" t="s">
        <v>2218</v>
      </c>
      <c r="G1558" t="s">
        <v>77</v>
      </c>
      <c r="H1558" t="s">
        <v>66</v>
      </c>
      <c r="I1558">
        <f>MROUND(Table1[[#This Row],[Prob_H]]*100,2)/100</f>
        <v>0.32</v>
      </c>
      <c r="J1558">
        <f>1/Table1[[#This Row],[odds_ft_home_team_win]]-Table1[[#This Row],[Margin/3]]</f>
        <v>0.32639124693454069</v>
      </c>
      <c r="K1558">
        <f>1/Table1[[#This Row],[odds_ft_draw]]-Table1[[#This Row],[Margin/3]]</f>
        <v>0.29809469911337488</v>
      </c>
      <c r="L1558">
        <f>1/Table1[[#This Row],[odds_ft_away_team_win]]-Table1[[#This Row],[Margin/3]]</f>
        <v>0.37551405395208459</v>
      </c>
      <c r="M1558">
        <v>9</v>
      </c>
      <c r="N1558">
        <v>2</v>
      </c>
      <c r="O1558">
        <v>1.67</v>
      </c>
      <c r="P1558">
        <v>1.61</v>
      </c>
      <c r="Q1558">
        <v>1.38</v>
      </c>
      <c r="R1558" t="str" cm="1">
        <f t="array" ref="R15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58">
        <v>2</v>
      </c>
      <c r="T1558">
        <v>0</v>
      </c>
      <c r="U1558">
        <v>2</v>
      </c>
      <c r="V1558">
        <v>1</v>
      </c>
      <c r="W1558">
        <v>1</v>
      </c>
      <c r="X1558">
        <v>0</v>
      </c>
      <c r="Y1558" t="s">
        <v>3371</v>
      </c>
      <c r="AA1558">
        <v>5</v>
      </c>
      <c r="AB1558">
        <v>4</v>
      </c>
      <c r="AC1558">
        <v>3</v>
      </c>
      <c r="AD1558">
        <v>0</v>
      </c>
      <c r="AE1558">
        <v>1</v>
      </c>
      <c r="AF1558">
        <v>0</v>
      </c>
      <c r="AG1558">
        <v>1</v>
      </c>
      <c r="AH1558">
        <v>2</v>
      </c>
      <c r="AI1558">
        <v>0</v>
      </c>
      <c r="AJ1558">
        <v>1</v>
      </c>
      <c r="AK1558">
        <v>12</v>
      </c>
      <c r="AL1558">
        <v>14</v>
      </c>
      <c r="AM1558">
        <v>5</v>
      </c>
      <c r="AN1558">
        <v>5</v>
      </c>
      <c r="AO1558">
        <v>7</v>
      </c>
      <c r="AP1558">
        <v>9</v>
      </c>
      <c r="AQ1558">
        <v>14</v>
      </c>
      <c r="AR1558">
        <v>10</v>
      </c>
      <c r="AS1558">
        <v>52</v>
      </c>
      <c r="AT1558">
        <v>48</v>
      </c>
      <c r="AU1558">
        <v>1.34</v>
      </c>
      <c r="AV1558">
        <v>1.68</v>
      </c>
      <c r="AW1558">
        <v>2.09</v>
      </c>
      <c r="AX1558">
        <v>71</v>
      </c>
      <c r="AY1558">
        <v>71</v>
      </c>
      <c r="AZ1558">
        <v>25</v>
      </c>
      <c r="BA1558">
        <v>13</v>
      </c>
      <c r="BB1558">
        <v>0</v>
      </c>
      <c r="BC1558">
        <v>0</v>
      </c>
      <c r="BD1558">
        <v>25</v>
      </c>
      <c r="BE1558">
        <v>71</v>
      </c>
      <c r="BF1558">
        <v>100</v>
      </c>
      <c r="BG1558">
        <v>8.92</v>
      </c>
      <c r="BH1558">
        <v>5.67</v>
      </c>
      <c r="BI1558">
        <v>2.85</v>
      </c>
      <c r="BJ1558">
        <v>3.1</v>
      </c>
      <c r="BK1558">
        <v>2.5</v>
      </c>
      <c r="BL1558">
        <f>1/Table1[[#This Row],[odds_ft_home_team_win]]+1/Table1[[#This Row],[odds_ft_draw]]+1/Table1[[#This Row],[odds_ft_away_team_win]]-1</f>
        <v>7.345783814374629E-2</v>
      </c>
      <c r="BM1558">
        <f>Table1[[#This Row],[Margin]]/3</f>
        <v>2.448594604791543E-2</v>
      </c>
      <c r="BN1558">
        <v>1.36</v>
      </c>
      <c r="BO1558">
        <v>2.1</v>
      </c>
      <c r="BP1558">
        <v>3.85</v>
      </c>
      <c r="BQ1558">
        <v>0</v>
      </c>
      <c r="BR1558">
        <v>1.95</v>
      </c>
      <c r="BS1558">
        <v>1.87</v>
      </c>
      <c r="BT1558" t="s">
        <v>2219</v>
      </c>
      <c r="BU1558">
        <f>VLOOKUP(Table1[[#This Row],[Reference]],metron,11,FALSE)</f>
        <v>1.210167055864918</v>
      </c>
      <c r="BV1558">
        <f>VLOOKUP(Table1[[#This Row],[Reference]],metron,12,FALSE)</f>
        <v>1.3211783725525419</v>
      </c>
    </row>
    <row r="1559" spans="1:74" x14ac:dyDescent="0.45">
      <c r="A1559" t="s">
        <v>5406</v>
      </c>
      <c r="B1559">
        <v>1537063560</v>
      </c>
      <c r="C1559" s="3" t="s">
        <v>3372</v>
      </c>
      <c r="D1559" t="s">
        <v>65</v>
      </c>
      <c r="E1559" t="s">
        <v>66</v>
      </c>
      <c r="F1559" t="s">
        <v>85</v>
      </c>
      <c r="G1559" t="s">
        <v>98</v>
      </c>
      <c r="H1559" t="s">
        <v>66</v>
      </c>
      <c r="I1559">
        <f>MROUND(Table1[[#This Row],[Prob_H]]*100,2)/100</f>
        <v>0.6</v>
      </c>
      <c r="J1559">
        <f>1/Table1[[#This Row],[odds_ft_home_team_win]]-Table1[[#This Row],[Margin/3]]</f>
        <v>0.60542206454156133</v>
      </c>
      <c r="K1559">
        <f>1/Table1[[#This Row],[odds_ft_draw]]-Table1[[#This Row],[Margin/3]]</f>
        <v>0.23290150334175494</v>
      </c>
      <c r="L1559">
        <f>1/Table1[[#This Row],[odds_ft_away_team_win]]-Table1[[#This Row],[Margin/3]]</f>
        <v>0.16167643211668367</v>
      </c>
      <c r="M1559">
        <v>9</v>
      </c>
      <c r="N1559">
        <v>2.33</v>
      </c>
      <c r="O1559">
        <v>1.75</v>
      </c>
      <c r="P1559">
        <v>2.29</v>
      </c>
      <c r="Q1559">
        <v>1.24</v>
      </c>
      <c r="R1559" t="str" cm="1">
        <f t="array" ref="R15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59">
        <v>2</v>
      </c>
      <c r="T1559">
        <v>4</v>
      </c>
      <c r="U1559">
        <v>6</v>
      </c>
      <c r="V1559">
        <v>1</v>
      </c>
      <c r="W1559">
        <v>0</v>
      </c>
      <c r="X1559">
        <v>1</v>
      </c>
      <c r="Y1559" t="s">
        <v>3373</v>
      </c>
      <c r="Z1559" t="s">
        <v>3374</v>
      </c>
      <c r="AA1559">
        <v>8</v>
      </c>
      <c r="AB1559">
        <v>6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23</v>
      </c>
      <c r="AL1559">
        <v>12</v>
      </c>
      <c r="AM1559">
        <v>11</v>
      </c>
      <c r="AN1559">
        <v>6</v>
      </c>
      <c r="AO1559">
        <v>12</v>
      </c>
      <c r="AP1559">
        <v>6</v>
      </c>
      <c r="AQ1559">
        <v>6</v>
      </c>
      <c r="AR1559">
        <v>4</v>
      </c>
      <c r="AS1559">
        <v>54</v>
      </c>
      <c r="AT1559">
        <v>46</v>
      </c>
      <c r="AU1559">
        <v>2.63</v>
      </c>
      <c r="AV1559">
        <v>1.37</v>
      </c>
      <c r="AW1559">
        <v>2.59</v>
      </c>
      <c r="AX1559">
        <v>59</v>
      </c>
      <c r="AY1559">
        <v>71</v>
      </c>
      <c r="AZ1559">
        <v>59</v>
      </c>
      <c r="BA1559">
        <v>29</v>
      </c>
      <c r="BB1559">
        <v>0</v>
      </c>
      <c r="BC1559">
        <v>59</v>
      </c>
      <c r="BD1559">
        <v>75</v>
      </c>
      <c r="BE1559">
        <v>25</v>
      </c>
      <c r="BF1559">
        <v>71</v>
      </c>
      <c r="BG1559">
        <v>11.83</v>
      </c>
      <c r="BH1559">
        <v>5.42</v>
      </c>
      <c r="BI1559">
        <v>1.59</v>
      </c>
      <c r="BJ1559">
        <v>3.9</v>
      </c>
      <c r="BK1559">
        <v>5.4</v>
      </c>
      <c r="BL1559">
        <f>1/Table1[[#This Row],[odds_ft_home_team_win]]+1/Table1[[#This Row],[odds_ft_draw]]+1/Table1[[#This Row],[odds_ft_away_team_win]]-1</f>
        <v>7.0526259205504482E-2</v>
      </c>
      <c r="BM1559">
        <f>Table1[[#This Row],[Margin]]/3</f>
        <v>2.3508753068501493E-2</v>
      </c>
      <c r="BN1559">
        <v>1.3</v>
      </c>
      <c r="BO1559">
        <v>1.95</v>
      </c>
      <c r="BP1559">
        <v>3.4</v>
      </c>
      <c r="BQ1559">
        <v>0</v>
      </c>
      <c r="BR1559">
        <v>2.0499999999999998</v>
      </c>
      <c r="BS1559">
        <v>1.77</v>
      </c>
      <c r="BT1559" t="s">
        <v>1684</v>
      </c>
      <c r="BU1559">
        <f>VLOOKUP(Table1[[#This Row],[Reference]],metron,11,FALSE)</f>
        <v>1.841836734693878</v>
      </c>
      <c r="BV1559">
        <f>VLOOKUP(Table1[[#This Row],[Reference]],metron,12,FALSE)</f>
        <v>0.88917233560090703</v>
      </c>
    </row>
    <row r="1560" spans="1:74" x14ac:dyDescent="0.45">
      <c r="A1560" t="s">
        <v>5406</v>
      </c>
      <c r="B1560">
        <v>1537117200</v>
      </c>
      <c r="C1560" s="3" t="s">
        <v>3375</v>
      </c>
      <c r="D1560" t="s">
        <v>65</v>
      </c>
      <c r="E1560" t="s">
        <v>66</v>
      </c>
      <c r="F1560" t="s">
        <v>94</v>
      </c>
      <c r="G1560" t="s">
        <v>2738</v>
      </c>
      <c r="H1560" t="s">
        <v>66</v>
      </c>
      <c r="I1560">
        <f>MROUND(Table1[[#This Row],[Prob_H]]*100,2)/100</f>
        <v>0.56000000000000005</v>
      </c>
      <c r="J1560">
        <f>1/Table1[[#This Row],[odds_ft_home_team_win]]-Table1[[#This Row],[Margin/3]]</f>
        <v>0.56018809236475586</v>
      </c>
      <c r="K1560">
        <f>1/Table1[[#This Row],[odds_ft_draw]]-Table1[[#This Row],[Margin/3]]</f>
        <v>0.24936537346705498</v>
      </c>
      <c r="L1560">
        <f>1/Table1[[#This Row],[odds_ft_away_team_win]]-Table1[[#This Row],[Margin/3]]</f>
        <v>0.19044653416818916</v>
      </c>
      <c r="M1560">
        <v>9</v>
      </c>
      <c r="N1560">
        <v>1.33</v>
      </c>
      <c r="O1560">
        <v>0</v>
      </c>
      <c r="P1560">
        <v>1.47</v>
      </c>
      <c r="Q1560">
        <v>0.88</v>
      </c>
      <c r="R1560" t="str" cm="1">
        <f t="array" ref="R15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0">
        <v>4</v>
      </c>
      <c r="T1560">
        <v>2</v>
      </c>
      <c r="U1560">
        <v>6</v>
      </c>
      <c r="V1560">
        <v>1</v>
      </c>
      <c r="W1560">
        <v>1</v>
      </c>
      <c r="X1560">
        <v>0</v>
      </c>
      <c r="Y1560" t="s">
        <v>3376</v>
      </c>
      <c r="Z1560" t="s">
        <v>663</v>
      </c>
      <c r="AA1560">
        <v>6</v>
      </c>
      <c r="AB1560">
        <v>4</v>
      </c>
      <c r="AC1560">
        <v>2</v>
      </c>
      <c r="AD1560">
        <v>0</v>
      </c>
      <c r="AE1560">
        <v>1</v>
      </c>
      <c r="AF1560">
        <v>0</v>
      </c>
      <c r="AG1560">
        <v>0</v>
      </c>
      <c r="AH1560">
        <v>2</v>
      </c>
      <c r="AI1560">
        <v>0</v>
      </c>
      <c r="AJ1560">
        <v>1</v>
      </c>
      <c r="AK1560">
        <v>14</v>
      </c>
      <c r="AL1560">
        <v>10</v>
      </c>
      <c r="AM1560">
        <v>7</v>
      </c>
      <c r="AN1560">
        <v>3</v>
      </c>
      <c r="AO1560">
        <v>7</v>
      </c>
      <c r="AP1560">
        <v>7</v>
      </c>
      <c r="AQ1560">
        <v>15</v>
      </c>
      <c r="AR1560">
        <v>13</v>
      </c>
      <c r="AS1560">
        <v>51</v>
      </c>
      <c r="AT1560">
        <v>49</v>
      </c>
      <c r="AU1560">
        <v>1.87</v>
      </c>
      <c r="AV1560">
        <v>1.4</v>
      </c>
      <c r="AW1560">
        <v>2.63</v>
      </c>
      <c r="AX1560">
        <v>29</v>
      </c>
      <c r="AY1560">
        <v>54</v>
      </c>
      <c r="AZ1560">
        <v>42</v>
      </c>
      <c r="BA1560">
        <v>17</v>
      </c>
      <c r="BB1560">
        <v>17</v>
      </c>
      <c r="BC1560">
        <v>17</v>
      </c>
      <c r="BD1560">
        <v>59</v>
      </c>
      <c r="BE1560">
        <v>42</v>
      </c>
      <c r="BF1560">
        <v>67</v>
      </c>
      <c r="BG1560">
        <v>9.58</v>
      </c>
      <c r="BH1560">
        <v>4.42</v>
      </c>
      <c r="BI1560">
        <v>1.71</v>
      </c>
      <c r="BJ1560">
        <v>3.65</v>
      </c>
      <c r="BK1560">
        <v>4.6500000000000004</v>
      </c>
      <c r="BL1560">
        <f>1/Table1[[#This Row],[odds_ft_home_team_win]]+1/Table1[[#This Row],[odds_ft_draw]]+1/Table1[[#This Row],[odds_ft_away_team_win]]-1</f>
        <v>7.3821687818013126E-2</v>
      </c>
      <c r="BM1560">
        <f>Table1[[#This Row],[Margin]]/3</f>
        <v>2.4607229272671043E-2</v>
      </c>
      <c r="BN1560">
        <v>1.21</v>
      </c>
      <c r="BO1560">
        <v>1.69</v>
      </c>
      <c r="BP1560">
        <v>2.7</v>
      </c>
      <c r="BQ1560">
        <v>0</v>
      </c>
      <c r="BR1560">
        <v>1.71</v>
      </c>
      <c r="BS1560">
        <v>2.1</v>
      </c>
      <c r="BT1560" t="s">
        <v>124</v>
      </c>
      <c r="BU1560">
        <f>VLOOKUP(Table1[[#This Row],[Reference]],metron,11,FALSE)</f>
        <v>1.7546812539448771</v>
      </c>
      <c r="BV1560">
        <f>VLOOKUP(Table1[[#This Row],[Reference]],metron,12,FALSE)</f>
        <v>0.93456764148958549</v>
      </c>
    </row>
    <row r="1561" spans="1:74" hidden="1" x14ac:dyDescent="0.45">
      <c r="A1561" t="s">
        <v>5406</v>
      </c>
      <c r="B1561">
        <v>1537131600</v>
      </c>
      <c r="C1561" s="3" t="s">
        <v>3377</v>
      </c>
      <c r="D1561" t="s">
        <v>65</v>
      </c>
      <c r="E1561" t="s">
        <v>66</v>
      </c>
      <c r="F1561" t="s">
        <v>88</v>
      </c>
      <c r="G1561" t="s">
        <v>81</v>
      </c>
      <c r="H1561" t="s">
        <v>66</v>
      </c>
      <c r="I1561">
        <f>MROUND(Table1[[#This Row],[Prob_H]]*100,2)/100</f>
        <v>0.46</v>
      </c>
      <c r="J1561">
        <f>1/Table1[[#This Row],[odds_ft_home_team_win]]-Table1[[#This Row],[Margin/3]]</f>
        <v>0.46241574031574195</v>
      </c>
      <c r="K1561">
        <f>1/Table1[[#This Row],[odds_ft_draw]]-Table1[[#This Row],[Margin/3]]</f>
        <v>0.26446593473072955</v>
      </c>
      <c r="L1561">
        <f>1/Table1[[#This Row],[odds_ft_away_team_win]]-Table1[[#This Row],[Margin/3]]</f>
        <v>0.27311832495352856</v>
      </c>
      <c r="M1561">
        <v>9</v>
      </c>
      <c r="N1561">
        <v>2.5</v>
      </c>
      <c r="O1561">
        <v>1</v>
      </c>
      <c r="P1561">
        <v>2.11</v>
      </c>
      <c r="Q1561">
        <v>1.85</v>
      </c>
      <c r="R1561" t="str" cm="1">
        <f t="array" ref="R15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1">
        <v>3</v>
      </c>
      <c r="T1561">
        <v>0</v>
      </c>
      <c r="U1561">
        <v>3</v>
      </c>
      <c r="V1561">
        <v>1</v>
      </c>
      <c r="W1561">
        <v>1</v>
      </c>
      <c r="X1561">
        <v>0</v>
      </c>
      <c r="Y1561" t="s">
        <v>3378</v>
      </c>
      <c r="AA1561">
        <v>4</v>
      </c>
      <c r="AB1561">
        <v>7</v>
      </c>
      <c r="AC1561">
        <v>2</v>
      </c>
      <c r="AD1561">
        <v>0</v>
      </c>
      <c r="AE1561">
        <v>2</v>
      </c>
      <c r="AF1561">
        <v>0</v>
      </c>
      <c r="AG1561">
        <v>1</v>
      </c>
      <c r="AH1561">
        <v>1</v>
      </c>
      <c r="AI1561">
        <v>0</v>
      </c>
      <c r="AJ1561">
        <v>2</v>
      </c>
      <c r="AK1561">
        <v>13</v>
      </c>
      <c r="AL1561">
        <v>12</v>
      </c>
      <c r="AM1561">
        <v>7</v>
      </c>
      <c r="AN1561">
        <v>0</v>
      </c>
      <c r="AO1561">
        <v>6</v>
      </c>
      <c r="AP1561">
        <v>12</v>
      </c>
      <c r="AQ1561">
        <v>14</v>
      </c>
      <c r="AR1561">
        <v>16</v>
      </c>
      <c r="AS1561">
        <v>52</v>
      </c>
      <c r="AT1561">
        <v>48</v>
      </c>
      <c r="AU1561">
        <v>1.6</v>
      </c>
      <c r="AV1561">
        <v>1.1100000000000001</v>
      </c>
      <c r="AW1561">
        <v>2.63</v>
      </c>
      <c r="AX1561">
        <v>63</v>
      </c>
      <c r="AY1561">
        <v>100</v>
      </c>
      <c r="AZ1561">
        <v>50</v>
      </c>
      <c r="BA1561">
        <v>13</v>
      </c>
      <c r="BB1561">
        <v>0</v>
      </c>
      <c r="BC1561">
        <v>25</v>
      </c>
      <c r="BD1561">
        <v>75</v>
      </c>
      <c r="BE1561">
        <v>50</v>
      </c>
      <c r="BF1561">
        <v>88</v>
      </c>
      <c r="BG1561">
        <v>9.75</v>
      </c>
      <c r="BH1561">
        <v>3.5</v>
      </c>
      <c r="BI1561">
        <v>2.0499999999999998</v>
      </c>
      <c r="BJ1561">
        <v>3.45</v>
      </c>
      <c r="BK1561">
        <v>3.35</v>
      </c>
      <c r="BL1561">
        <f>1/Table1[[#This Row],[odds_ft_home_team_win]]+1/Table1[[#This Row],[odds_ft_draw]]+1/Table1[[#This Row],[odds_ft_away_team_win]]-1</f>
        <v>7.6167413199115686E-2</v>
      </c>
      <c r="BM1561">
        <f>Table1[[#This Row],[Margin]]/3</f>
        <v>2.5389137733038563E-2</v>
      </c>
      <c r="BN1561">
        <v>1.19</v>
      </c>
      <c r="BO1561">
        <v>1.65</v>
      </c>
      <c r="BP1561">
        <v>2.6</v>
      </c>
      <c r="BQ1561">
        <v>0</v>
      </c>
      <c r="BR1561">
        <v>1.61</v>
      </c>
      <c r="BS1561">
        <v>2.2999999999999998</v>
      </c>
      <c r="BT1561" t="s">
        <v>91</v>
      </c>
      <c r="BU1561">
        <f>VLOOKUP(Table1[[#This Row],[Reference]],metron,11,FALSE)</f>
        <v>1.4888836329233679</v>
      </c>
      <c r="BV1561">
        <f>VLOOKUP(Table1[[#This Row],[Reference]],metron,12,FALSE)</f>
        <v>1.0516792809839171</v>
      </c>
    </row>
    <row r="1562" spans="1:74" hidden="1" x14ac:dyDescent="0.45">
      <c r="A1562" t="s">
        <v>5406</v>
      </c>
      <c r="B1562">
        <v>1537138800</v>
      </c>
      <c r="C1562" s="3" t="s">
        <v>3379</v>
      </c>
      <c r="D1562" t="s">
        <v>65</v>
      </c>
      <c r="E1562" t="s">
        <v>66</v>
      </c>
      <c r="F1562" t="s">
        <v>93</v>
      </c>
      <c r="G1562" t="s">
        <v>72</v>
      </c>
      <c r="H1562" t="s">
        <v>66</v>
      </c>
      <c r="I1562">
        <f>MROUND(Table1[[#This Row],[Prob_H]]*100,2)/100</f>
        <v>0.38</v>
      </c>
      <c r="J1562">
        <f>1/Table1[[#This Row],[odds_ft_home_team_win]]-Table1[[#This Row],[Margin/3]]</f>
        <v>0.38297276641468597</v>
      </c>
      <c r="K1562">
        <f>1/Table1[[#This Row],[odds_ft_draw]]-Table1[[#This Row],[Margin/3]]</f>
        <v>0.29739014626985388</v>
      </c>
      <c r="L1562">
        <f>1/Table1[[#This Row],[odds_ft_away_team_win]]-Table1[[#This Row],[Margin/3]]</f>
        <v>0.31963708731546014</v>
      </c>
      <c r="M1562">
        <v>9</v>
      </c>
      <c r="N1562">
        <v>0.25</v>
      </c>
      <c r="O1562">
        <v>0</v>
      </c>
      <c r="P1562">
        <v>1.06</v>
      </c>
      <c r="Q1562">
        <v>0.78</v>
      </c>
      <c r="R1562" t="str" cm="1">
        <f t="array" ref="R15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62">
        <v>0</v>
      </c>
      <c r="T1562">
        <v>1</v>
      </c>
      <c r="U1562">
        <v>1</v>
      </c>
      <c r="V1562">
        <v>0</v>
      </c>
      <c r="W1562">
        <v>0</v>
      </c>
      <c r="X1562">
        <v>0</v>
      </c>
      <c r="Z1562">
        <v>56</v>
      </c>
      <c r="AA1562">
        <v>4</v>
      </c>
      <c r="AB1562">
        <v>4</v>
      </c>
      <c r="AC1562">
        <v>2</v>
      </c>
      <c r="AD1562">
        <v>1</v>
      </c>
      <c r="AE1562">
        <v>3</v>
      </c>
      <c r="AF1562">
        <v>1</v>
      </c>
      <c r="AG1562">
        <v>3</v>
      </c>
      <c r="AH1562">
        <v>0</v>
      </c>
      <c r="AI1562">
        <v>3</v>
      </c>
      <c r="AJ1562">
        <v>1</v>
      </c>
      <c r="AK1562">
        <v>11</v>
      </c>
      <c r="AL1562">
        <v>7</v>
      </c>
      <c r="AM1562">
        <v>4</v>
      </c>
      <c r="AN1562">
        <v>5</v>
      </c>
      <c r="AO1562">
        <v>7</v>
      </c>
      <c r="AP1562">
        <v>2</v>
      </c>
      <c r="AQ1562">
        <v>17</v>
      </c>
      <c r="AR1562">
        <v>9</v>
      </c>
      <c r="AS1562">
        <v>51</v>
      </c>
      <c r="AT1562">
        <v>49</v>
      </c>
      <c r="AU1562">
        <v>1.25</v>
      </c>
      <c r="AV1562">
        <v>0.95</v>
      </c>
      <c r="AW1562">
        <v>1.46</v>
      </c>
      <c r="AX1562">
        <v>0</v>
      </c>
      <c r="AY1562">
        <v>29</v>
      </c>
      <c r="AZ1562">
        <v>29</v>
      </c>
      <c r="BA1562">
        <v>0</v>
      </c>
      <c r="BB1562">
        <v>0</v>
      </c>
      <c r="BC1562">
        <v>29</v>
      </c>
      <c r="BD1562">
        <v>59</v>
      </c>
      <c r="BE1562">
        <v>0</v>
      </c>
      <c r="BF1562">
        <v>59</v>
      </c>
      <c r="BG1562">
        <v>9.67</v>
      </c>
      <c r="BH1562">
        <v>3.08</v>
      </c>
      <c r="BI1562">
        <v>2.4500000000000002</v>
      </c>
      <c r="BJ1562">
        <v>3.1</v>
      </c>
      <c r="BK1562">
        <v>2.9</v>
      </c>
      <c r="BL1562">
        <f>1/Table1[[#This Row],[odds_ft_home_team_win]]+1/Table1[[#This Row],[odds_ft_draw]]+1/Table1[[#This Row],[odds_ft_away_team_win]]-1</f>
        <v>7.5571496674309291E-2</v>
      </c>
      <c r="BM1562">
        <f>Table1[[#This Row],[Margin]]/3</f>
        <v>2.519049889143643E-2</v>
      </c>
      <c r="BN1562">
        <v>1.39</v>
      </c>
      <c r="BO1562">
        <v>2.2000000000000002</v>
      </c>
      <c r="BP1562">
        <v>4.1500000000000004</v>
      </c>
      <c r="BQ1562">
        <v>0</v>
      </c>
      <c r="BR1562">
        <v>2</v>
      </c>
      <c r="BS1562">
        <v>1.8</v>
      </c>
      <c r="BT1562" t="s">
        <v>95</v>
      </c>
      <c r="BU1562">
        <f>VLOOKUP(Table1[[#This Row],[Reference]],metron,11,FALSE)</f>
        <v>1.330562659846547</v>
      </c>
      <c r="BV1562">
        <f>VLOOKUP(Table1[[#This Row],[Reference]],metron,12,FALSE)</f>
        <v>1.1595268542199491</v>
      </c>
    </row>
    <row r="1563" spans="1:74" x14ac:dyDescent="0.45">
      <c r="A1563" t="s">
        <v>5405</v>
      </c>
      <c r="B1563">
        <v>1551495600</v>
      </c>
      <c r="C1563" s="3" t="s">
        <v>3632</v>
      </c>
      <c r="D1563" t="s">
        <v>65</v>
      </c>
      <c r="E1563" t="s">
        <v>66</v>
      </c>
      <c r="F1563" t="s">
        <v>78</v>
      </c>
      <c r="G1563" t="s">
        <v>86</v>
      </c>
      <c r="H1563" t="s">
        <v>66</v>
      </c>
      <c r="I1563">
        <f>MROUND(Table1[[#This Row],[Prob_H]]*100,2)/100</f>
        <v>0.22</v>
      </c>
      <c r="J1563">
        <f>1/Table1[[#This Row],[odds_ft_home_team_win]]-Table1[[#This Row],[Margin/3]]</f>
        <v>0.22723822772383748</v>
      </c>
      <c r="K1563">
        <f>1/Table1[[#This Row],[odds_ft_draw]]-Table1[[#This Row],[Margin/3]]</f>
        <v>0.26392874322558035</v>
      </c>
      <c r="L1563">
        <f>1/Table1[[#This Row],[odds_ft_away_team_win]]-Table1[[#This Row],[Margin/3]]</f>
        <v>0.50883302905058214</v>
      </c>
      <c r="M1563">
        <v>9</v>
      </c>
      <c r="N1563">
        <v>1.17</v>
      </c>
      <c r="O1563">
        <v>1.53</v>
      </c>
      <c r="P1563">
        <v>1.1200000000000001</v>
      </c>
      <c r="Q1563">
        <v>1.5</v>
      </c>
      <c r="R1563" t="str" cm="1">
        <f t="array" ref="R15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63">
        <v>2</v>
      </c>
      <c r="T1563">
        <v>2</v>
      </c>
      <c r="U1563">
        <v>4</v>
      </c>
      <c r="V1563">
        <v>1</v>
      </c>
      <c r="W1563">
        <v>1</v>
      </c>
      <c r="X1563">
        <v>0</v>
      </c>
      <c r="Y1563" t="s">
        <v>3633</v>
      </c>
      <c r="Z1563" t="s">
        <v>3634</v>
      </c>
      <c r="AA1563">
        <v>7</v>
      </c>
      <c r="AB1563">
        <v>4</v>
      </c>
      <c r="AC1563">
        <v>5</v>
      </c>
      <c r="AD1563">
        <v>0</v>
      </c>
      <c r="AE1563">
        <v>4</v>
      </c>
      <c r="AF1563">
        <v>1</v>
      </c>
      <c r="AG1563">
        <v>2</v>
      </c>
      <c r="AH1563">
        <v>3</v>
      </c>
      <c r="AI1563">
        <v>1</v>
      </c>
      <c r="AJ1563">
        <v>4</v>
      </c>
      <c r="AK1563">
        <v>14</v>
      </c>
      <c r="AL1563">
        <v>21</v>
      </c>
      <c r="AM1563">
        <v>6</v>
      </c>
      <c r="AN1563">
        <v>6</v>
      </c>
      <c r="AO1563">
        <v>8</v>
      </c>
      <c r="AP1563">
        <v>15</v>
      </c>
      <c r="AQ1563">
        <v>17</v>
      </c>
      <c r="AR1563">
        <v>13</v>
      </c>
      <c r="AS1563">
        <v>46</v>
      </c>
      <c r="AT1563">
        <v>54</v>
      </c>
      <c r="AU1563">
        <v>1.65</v>
      </c>
      <c r="AV1563">
        <v>2.0699999999999998</v>
      </c>
      <c r="AW1563">
        <v>2.82</v>
      </c>
      <c r="AX1563">
        <v>63</v>
      </c>
      <c r="AY1563">
        <v>90</v>
      </c>
      <c r="AZ1563">
        <v>49</v>
      </c>
      <c r="BA1563">
        <v>33</v>
      </c>
      <c r="BB1563">
        <v>19</v>
      </c>
      <c r="BC1563">
        <v>22</v>
      </c>
      <c r="BD1563">
        <v>55</v>
      </c>
      <c r="BE1563">
        <v>64</v>
      </c>
      <c r="BF1563">
        <v>93</v>
      </c>
      <c r="BG1563">
        <v>9.3699999999999992</v>
      </c>
      <c r="BH1563">
        <v>4.68</v>
      </c>
      <c r="BI1563">
        <v>3.95</v>
      </c>
      <c r="BJ1563">
        <v>3.45</v>
      </c>
      <c r="BK1563">
        <v>1.87</v>
      </c>
      <c r="BL1563">
        <f>1/Table1[[#This Row],[odds_ft_home_team_win]]+1/Table1[[#This Row],[odds_ft_draw]]+1/Table1[[#This Row],[odds_ft_away_team_win]]-1</f>
        <v>7.7778987714563375E-2</v>
      </c>
      <c r="BM1563">
        <f>Table1[[#This Row],[Margin]]/3</f>
        <v>2.592632923818779E-2</v>
      </c>
      <c r="BN1563">
        <v>1.25</v>
      </c>
      <c r="BO1563">
        <v>1.8</v>
      </c>
      <c r="BP1563">
        <v>3.05</v>
      </c>
      <c r="BQ1563">
        <v>0</v>
      </c>
      <c r="BR1563">
        <v>1.69</v>
      </c>
      <c r="BS1563">
        <v>2.0499999999999998</v>
      </c>
      <c r="BT1563" t="s">
        <v>106</v>
      </c>
      <c r="BU1563">
        <f>VLOOKUP(Table1[[#This Row],[Reference]],metron,11,FALSE)</f>
        <v>1.0633893919793009</v>
      </c>
      <c r="BV1563">
        <f>VLOOKUP(Table1[[#This Row],[Reference]],metron,12,FALSE)</f>
        <v>1.648124191461837</v>
      </c>
    </row>
    <row r="1564" spans="1:74" x14ac:dyDescent="0.45">
      <c r="A1564" t="s">
        <v>5405</v>
      </c>
      <c r="B1564">
        <v>1551495600</v>
      </c>
      <c r="C1564" s="3" t="s">
        <v>3632</v>
      </c>
      <c r="D1564" t="s">
        <v>65</v>
      </c>
      <c r="E1564" t="s">
        <v>66</v>
      </c>
      <c r="F1564" t="s">
        <v>72</v>
      </c>
      <c r="G1564" t="s">
        <v>93</v>
      </c>
      <c r="H1564" t="s">
        <v>66</v>
      </c>
      <c r="I1564">
        <f>MROUND(Table1[[#This Row],[Prob_H]]*100,2)/100</f>
        <v>0.56000000000000005</v>
      </c>
      <c r="J1564">
        <f>1/Table1[[#This Row],[odds_ft_home_team_win]]-Table1[[#This Row],[Margin/3]]</f>
        <v>0.55779860610430176</v>
      </c>
      <c r="K1564">
        <f>1/Table1[[#This Row],[odds_ft_draw]]-Table1[[#This Row],[Margin/3]]</f>
        <v>0.24697588720660094</v>
      </c>
      <c r="L1564">
        <f>1/Table1[[#This Row],[odds_ft_away_team_win]]-Table1[[#This Row],[Margin/3]]</f>
        <v>0.19522550668909713</v>
      </c>
      <c r="M1564">
        <v>9</v>
      </c>
      <c r="N1564">
        <v>1.58</v>
      </c>
      <c r="O1564">
        <v>0.75</v>
      </c>
      <c r="P1564">
        <v>1.72</v>
      </c>
      <c r="Q1564">
        <v>0.71</v>
      </c>
      <c r="R1564" t="str" cm="1">
        <f t="array" ref="R15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4">
        <v>3</v>
      </c>
      <c r="T1564">
        <v>1</v>
      </c>
      <c r="U1564">
        <v>4</v>
      </c>
      <c r="V1564">
        <v>2</v>
      </c>
      <c r="W1564">
        <v>2</v>
      </c>
      <c r="X1564">
        <v>0</v>
      </c>
      <c r="Y1564" t="s">
        <v>3635</v>
      </c>
      <c r="Z1564">
        <v>50</v>
      </c>
      <c r="AA1564">
        <v>1</v>
      </c>
      <c r="AB1564">
        <v>7</v>
      </c>
      <c r="AC1564">
        <v>2</v>
      </c>
      <c r="AD1564">
        <v>0</v>
      </c>
      <c r="AE1564">
        <v>2</v>
      </c>
      <c r="AF1564">
        <v>1</v>
      </c>
      <c r="AG1564">
        <v>1</v>
      </c>
      <c r="AH1564">
        <v>1</v>
      </c>
      <c r="AI1564">
        <v>1</v>
      </c>
      <c r="AJ1564">
        <v>2</v>
      </c>
      <c r="AK1564">
        <v>14</v>
      </c>
      <c r="AL1564">
        <v>15</v>
      </c>
      <c r="AM1564">
        <v>10</v>
      </c>
      <c r="AN1564">
        <v>5</v>
      </c>
      <c r="AO1564">
        <v>4</v>
      </c>
      <c r="AP1564">
        <v>10</v>
      </c>
      <c r="AQ1564">
        <v>14</v>
      </c>
      <c r="AR1564">
        <v>19</v>
      </c>
      <c r="AS1564">
        <v>48</v>
      </c>
      <c r="AT1564">
        <v>52</v>
      </c>
      <c r="AU1564">
        <v>1.83</v>
      </c>
      <c r="AV1564">
        <v>1.64</v>
      </c>
      <c r="AW1564">
        <v>2.71</v>
      </c>
      <c r="AX1564">
        <v>54</v>
      </c>
      <c r="AY1564">
        <v>84</v>
      </c>
      <c r="AZ1564">
        <v>59</v>
      </c>
      <c r="BA1564">
        <v>30</v>
      </c>
      <c r="BB1564">
        <v>4</v>
      </c>
      <c r="BC1564">
        <v>21</v>
      </c>
      <c r="BD1564">
        <v>58</v>
      </c>
      <c r="BE1564">
        <v>50</v>
      </c>
      <c r="BF1564">
        <v>96</v>
      </c>
      <c r="BG1564">
        <v>11.41</v>
      </c>
      <c r="BH1564">
        <v>4.41</v>
      </c>
      <c r="BI1564">
        <v>1.71</v>
      </c>
      <c r="BJ1564">
        <v>3.65</v>
      </c>
      <c r="BK1564">
        <v>4.5</v>
      </c>
      <c r="BL1564">
        <f>1/Table1[[#This Row],[odds_ft_home_team_win]]+1/Table1[[#This Row],[odds_ft_draw]]+1/Table1[[#This Row],[odds_ft_away_team_win]]-1</f>
        <v>8.0990146599375201E-2</v>
      </c>
      <c r="BM1564">
        <f>Table1[[#This Row],[Margin]]/3</f>
        <v>2.6996715533125066E-2</v>
      </c>
      <c r="BN1564">
        <v>1.32</v>
      </c>
      <c r="BO1564">
        <v>2</v>
      </c>
      <c r="BP1564">
        <v>3.55</v>
      </c>
      <c r="BQ1564">
        <v>0</v>
      </c>
      <c r="BR1564">
        <v>1.91</v>
      </c>
      <c r="BS1564">
        <v>1.8</v>
      </c>
      <c r="BT1564" t="s">
        <v>75</v>
      </c>
      <c r="BU1564">
        <f>VLOOKUP(Table1[[#This Row],[Reference]],metron,11,FALSE)</f>
        <v>1.7546812539448771</v>
      </c>
      <c r="BV1564">
        <f>VLOOKUP(Table1[[#This Row],[Reference]],metron,12,FALSE)</f>
        <v>0.93456764148958549</v>
      </c>
    </row>
    <row r="1565" spans="1:74" x14ac:dyDescent="0.45">
      <c r="A1565" t="s">
        <v>5405</v>
      </c>
      <c r="B1565">
        <v>1551567600</v>
      </c>
      <c r="C1565" s="3" t="s">
        <v>3636</v>
      </c>
      <c r="D1565" t="s">
        <v>65</v>
      </c>
      <c r="E1565" t="s">
        <v>66</v>
      </c>
      <c r="F1565" t="s">
        <v>77</v>
      </c>
      <c r="G1565" t="s">
        <v>2218</v>
      </c>
      <c r="H1565" t="s">
        <v>66</v>
      </c>
      <c r="I1565">
        <f>MROUND(Table1[[#This Row],[Prob_H]]*100,2)/100</f>
        <v>0.54</v>
      </c>
      <c r="J1565">
        <f>1/Table1[[#This Row],[odds_ft_home_team_win]]-Table1[[#This Row],[Margin/3]]</f>
        <v>0.5487732324314033</v>
      </c>
      <c r="K1565">
        <f>1/Table1[[#This Row],[odds_ft_draw]]-Table1[[#This Row],[Margin/3]]</f>
        <v>0.25977487446752817</v>
      </c>
      <c r="L1565">
        <f>1/Table1[[#This Row],[odds_ft_away_team_win]]-Table1[[#This Row],[Margin/3]]</f>
        <v>0.19145189310106855</v>
      </c>
      <c r="M1565">
        <v>9</v>
      </c>
      <c r="N1565">
        <v>2.13</v>
      </c>
      <c r="O1565">
        <v>0.64</v>
      </c>
      <c r="P1565">
        <v>2.29</v>
      </c>
      <c r="Q1565">
        <v>0.94</v>
      </c>
      <c r="R1565" t="str" cm="1">
        <f t="array" ref="R15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5">
        <v>2</v>
      </c>
      <c r="T1565">
        <v>1</v>
      </c>
      <c r="U1565">
        <v>3</v>
      </c>
      <c r="V1565">
        <v>1</v>
      </c>
      <c r="W1565">
        <v>0</v>
      </c>
      <c r="X1565">
        <v>1</v>
      </c>
      <c r="Y1565" t="s">
        <v>3637</v>
      </c>
      <c r="Z1565">
        <v>4</v>
      </c>
      <c r="AA1565">
        <v>4</v>
      </c>
      <c r="AB1565">
        <v>4</v>
      </c>
      <c r="AC1565">
        <v>3</v>
      </c>
      <c r="AD1565">
        <v>0</v>
      </c>
      <c r="AE1565">
        <v>1</v>
      </c>
      <c r="AF1565">
        <v>0</v>
      </c>
      <c r="AG1565">
        <v>3</v>
      </c>
      <c r="AH1565">
        <v>0</v>
      </c>
      <c r="AI1565">
        <v>1</v>
      </c>
      <c r="AJ1565">
        <v>0</v>
      </c>
      <c r="AK1565">
        <v>13</v>
      </c>
      <c r="AL1565">
        <v>10</v>
      </c>
      <c r="AM1565">
        <v>3</v>
      </c>
      <c r="AN1565">
        <v>5</v>
      </c>
      <c r="AO1565">
        <v>10</v>
      </c>
      <c r="AP1565">
        <v>5</v>
      </c>
      <c r="AQ1565">
        <v>19</v>
      </c>
      <c r="AR1565">
        <v>18</v>
      </c>
      <c r="AS1565">
        <v>55</v>
      </c>
      <c r="AT1565">
        <v>45</v>
      </c>
      <c r="AU1565">
        <v>1.4</v>
      </c>
      <c r="AV1565">
        <v>1.2</v>
      </c>
      <c r="AW1565">
        <v>2.95</v>
      </c>
      <c r="AX1565">
        <v>49</v>
      </c>
      <c r="AY1565">
        <v>62</v>
      </c>
      <c r="AZ1565">
        <v>52</v>
      </c>
      <c r="BA1565">
        <v>31</v>
      </c>
      <c r="BB1565">
        <v>31</v>
      </c>
      <c r="BC1565">
        <v>32</v>
      </c>
      <c r="BD1565">
        <v>71</v>
      </c>
      <c r="BE1565">
        <v>42</v>
      </c>
      <c r="BF1565">
        <v>73</v>
      </c>
      <c r="BG1565">
        <v>7.38</v>
      </c>
      <c r="BH1565">
        <v>3.43</v>
      </c>
      <c r="BI1565">
        <v>1.74</v>
      </c>
      <c r="BJ1565">
        <v>3.5</v>
      </c>
      <c r="BK1565">
        <v>4.5999999999999996</v>
      </c>
      <c r="BL1565">
        <f>1/Table1[[#This Row],[odds_ft_home_team_win]]+1/Table1[[#This Row],[odds_ft_draw]]+1/Table1[[#This Row],[odds_ft_away_team_win]]-1</f>
        <v>7.7818233740272635E-2</v>
      </c>
      <c r="BM1565">
        <f>Table1[[#This Row],[Margin]]/3</f>
        <v>2.5939411246757544E-2</v>
      </c>
      <c r="BN1565">
        <v>1.34</v>
      </c>
      <c r="BO1565">
        <v>2.0499999999999998</v>
      </c>
      <c r="BP1565">
        <v>3.75</v>
      </c>
      <c r="BQ1565">
        <v>0</v>
      </c>
      <c r="BR1565">
        <v>1.95</v>
      </c>
      <c r="BS1565">
        <v>1.8</v>
      </c>
      <c r="BT1565" t="s">
        <v>113</v>
      </c>
      <c r="BU1565">
        <f>VLOOKUP(Table1[[#This Row],[Reference]],metron,11,FALSE)</f>
        <v>1.684957590444867</v>
      </c>
      <c r="BV1565">
        <f>VLOOKUP(Table1[[#This Row],[Reference]],metron,12,FALSE)</f>
        <v>0.95101263631642718</v>
      </c>
    </row>
    <row r="1566" spans="1:74" hidden="1" x14ac:dyDescent="0.45">
      <c r="A1566" t="s">
        <v>5409</v>
      </c>
      <c r="B1566">
        <v>1487527200</v>
      </c>
      <c r="C1566" s="3" t="s">
        <v>2571</v>
      </c>
      <c r="D1566" t="s">
        <v>65</v>
      </c>
      <c r="E1566" t="s">
        <v>66</v>
      </c>
      <c r="F1566" t="s">
        <v>94</v>
      </c>
      <c r="G1566" t="s">
        <v>72</v>
      </c>
      <c r="H1566" t="s">
        <v>66</v>
      </c>
      <c r="I1566" t="e">
        <f>MROUND(Table1[[#This Row],[Prob_H]]*100,2)/100</f>
        <v>#DIV/0!</v>
      </c>
      <c r="J1566" t="e">
        <f>1/Table1[[#This Row],[odds_ft_home_team_win]]-Table1[[#This Row],[Margin/3]]</f>
        <v>#DIV/0!</v>
      </c>
      <c r="K1566" t="e">
        <f>1/Table1[[#This Row],[odds_ft_draw]]-Table1[[#This Row],[Margin/3]]</f>
        <v>#DIV/0!</v>
      </c>
      <c r="L1566" t="e">
        <f>1/Table1[[#This Row],[odds_ft_away_team_win]]-Table1[[#This Row],[Margin/3]]</f>
        <v>#DIV/0!</v>
      </c>
      <c r="M1566">
        <v>7</v>
      </c>
      <c r="N1566">
        <v>2.25</v>
      </c>
      <c r="O1566">
        <v>1.38</v>
      </c>
      <c r="P1566">
        <v>1.72</v>
      </c>
      <c r="Q1566">
        <v>1.3</v>
      </c>
      <c r="R1566" t="str" cm="1">
        <f t="array" ref="R15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66">
        <v>3</v>
      </c>
      <c r="T1566">
        <v>3</v>
      </c>
      <c r="U1566">
        <v>6</v>
      </c>
      <c r="V1566">
        <v>1</v>
      </c>
      <c r="W1566">
        <v>0</v>
      </c>
      <c r="X1566">
        <v>1</v>
      </c>
      <c r="Y1566" t="s">
        <v>2572</v>
      </c>
      <c r="Z1566" t="s">
        <v>2573</v>
      </c>
      <c r="AA1566">
        <v>7</v>
      </c>
      <c r="AB1566">
        <v>5</v>
      </c>
      <c r="AC1566">
        <v>2</v>
      </c>
      <c r="AD1566">
        <v>0</v>
      </c>
      <c r="AE1566">
        <v>1</v>
      </c>
      <c r="AF1566">
        <v>0</v>
      </c>
      <c r="AG1566">
        <v>0</v>
      </c>
      <c r="AH1566">
        <v>2</v>
      </c>
      <c r="AI1566">
        <v>1</v>
      </c>
      <c r="AJ1566">
        <v>0</v>
      </c>
      <c r="AK1566">
        <v>19</v>
      </c>
      <c r="AL1566">
        <v>9</v>
      </c>
      <c r="AM1566">
        <v>11</v>
      </c>
      <c r="AN1566">
        <v>4</v>
      </c>
      <c r="AO1566">
        <v>8</v>
      </c>
      <c r="AP1566">
        <v>5</v>
      </c>
      <c r="AQ1566">
        <v>11</v>
      </c>
      <c r="AR1566">
        <v>15</v>
      </c>
      <c r="AS1566">
        <v>62</v>
      </c>
      <c r="AT1566">
        <v>38</v>
      </c>
      <c r="AU1566">
        <v>0</v>
      </c>
      <c r="AV1566">
        <v>0</v>
      </c>
      <c r="AW1566">
        <v>2.77</v>
      </c>
      <c r="AX1566">
        <v>56</v>
      </c>
      <c r="AY1566">
        <v>68</v>
      </c>
      <c r="AZ1566">
        <v>48</v>
      </c>
      <c r="BA1566">
        <v>33</v>
      </c>
      <c r="BB1566">
        <v>16</v>
      </c>
      <c r="BC1566">
        <v>40</v>
      </c>
      <c r="BD1566">
        <v>64</v>
      </c>
      <c r="BE1566">
        <v>37</v>
      </c>
      <c r="BF1566">
        <v>96</v>
      </c>
      <c r="BG1566">
        <v>8.69</v>
      </c>
      <c r="BH1566">
        <v>5.27</v>
      </c>
      <c r="BI1566">
        <v>0</v>
      </c>
      <c r="BJ1566">
        <v>0</v>
      </c>
      <c r="BK1566">
        <v>0</v>
      </c>
      <c r="BL1566" t="e">
        <f>1/Table1[[#This Row],[odds_ft_home_team_win]]+1/Table1[[#This Row],[odds_ft_draw]]+1/Table1[[#This Row],[odds_ft_away_team_win]]-1</f>
        <v>#DIV/0!</v>
      </c>
      <c r="BM1566" t="e">
        <f>Table1[[#This Row],[Margin]]/3</f>
        <v>#DIV/0!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 t="s">
        <v>124</v>
      </c>
      <c r="BU1566" t="e">
        <f>VLOOKUP(Table1[[#This Row],[Reference]],metron,11,FALSE)</f>
        <v>#DIV/0!</v>
      </c>
      <c r="BV1566" t="e">
        <f>VLOOKUP(Table1[[#This Row],[Reference]],metron,12,FALSE)</f>
        <v>#DIV/0!</v>
      </c>
    </row>
    <row r="1567" spans="1:74" x14ac:dyDescent="0.45">
      <c r="A1567" t="s">
        <v>5405</v>
      </c>
      <c r="B1567">
        <v>1551574800</v>
      </c>
      <c r="C1567" s="3" t="s">
        <v>3638</v>
      </c>
      <c r="D1567" t="s">
        <v>65</v>
      </c>
      <c r="E1567" t="s">
        <v>66</v>
      </c>
      <c r="F1567" t="s">
        <v>81</v>
      </c>
      <c r="G1567" t="s">
        <v>88</v>
      </c>
      <c r="H1567" t="s">
        <v>66</v>
      </c>
      <c r="I1567">
        <f>MROUND(Table1[[#This Row],[Prob_H]]*100,2)/100</f>
        <v>0.48</v>
      </c>
      <c r="J1567">
        <f>1/Table1[[#This Row],[odds_ft_home_team_win]]-Table1[[#This Row],[Margin/3]]</f>
        <v>0.47338935574229696</v>
      </c>
      <c r="K1567">
        <f>1/Table1[[#This Row],[odds_ft_draw]]-Table1[[#This Row],[Margin/3]]</f>
        <v>0.25910364145658266</v>
      </c>
      <c r="L1567">
        <f>1/Table1[[#This Row],[odds_ft_away_team_win]]-Table1[[#This Row],[Margin/3]]</f>
        <v>0.2675070028011205</v>
      </c>
      <c r="M1567">
        <v>9</v>
      </c>
      <c r="N1567">
        <v>1.08</v>
      </c>
      <c r="O1567">
        <v>1</v>
      </c>
      <c r="P1567">
        <v>1.6</v>
      </c>
      <c r="Q1567">
        <v>0.78</v>
      </c>
      <c r="R1567" t="str" cm="1">
        <f t="array" ref="R15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7">
        <v>3</v>
      </c>
      <c r="T1567">
        <v>0</v>
      </c>
      <c r="U1567">
        <v>3</v>
      </c>
      <c r="V1567">
        <v>0</v>
      </c>
      <c r="W1567">
        <v>0</v>
      </c>
      <c r="X1567">
        <v>0</v>
      </c>
      <c r="Y1567" t="s">
        <v>3639</v>
      </c>
      <c r="AA1567">
        <v>5</v>
      </c>
      <c r="AB1567">
        <v>9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13</v>
      </c>
      <c r="AL1567">
        <v>13</v>
      </c>
      <c r="AM1567">
        <v>7</v>
      </c>
      <c r="AN1567">
        <v>5</v>
      </c>
      <c r="AO1567">
        <v>6</v>
      </c>
      <c r="AP1567">
        <v>8</v>
      </c>
      <c r="AQ1567">
        <v>14</v>
      </c>
      <c r="AR1567">
        <v>14</v>
      </c>
      <c r="AS1567">
        <v>50</v>
      </c>
      <c r="AT1567">
        <v>50</v>
      </c>
      <c r="AU1567">
        <v>1.54</v>
      </c>
      <c r="AV1567">
        <v>1.5</v>
      </c>
      <c r="AW1567">
        <v>2.52</v>
      </c>
      <c r="AX1567">
        <v>51</v>
      </c>
      <c r="AY1567">
        <v>80</v>
      </c>
      <c r="AZ1567">
        <v>52</v>
      </c>
      <c r="BA1567">
        <v>20</v>
      </c>
      <c r="BB1567">
        <v>0</v>
      </c>
      <c r="BC1567">
        <v>40</v>
      </c>
      <c r="BD1567">
        <v>64</v>
      </c>
      <c r="BE1567">
        <v>41</v>
      </c>
      <c r="BF1567">
        <v>84</v>
      </c>
      <c r="BG1567">
        <v>11.12</v>
      </c>
      <c r="BH1567">
        <v>4.04</v>
      </c>
      <c r="BI1567">
        <v>2</v>
      </c>
      <c r="BJ1567">
        <v>3.5</v>
      </c>
      <c r="BK1567">
        <v>3.4</v>
      </c>
      <c r="BL1567">
        <f>1/Table1[[#This Row],[odds_ft_home_team_win]]+1/Table1[[#This Row],[odds_ft_draw]]+1/Table1[[#This Row],[odds_ft_away_team_win]]-1</f>
        <v>7.9831932773109182E-2</v>
      </c>
      <c r="BM1567">
        <f>Table1[[#This Row],[Margin]]/3</f>
        <v>2.661064425770306E-2</v>
      </c>
      <c r="BN1567">
        <v>1.21</v>
      </c>
      <c r="BO1567">
        <v>1.69</v>
      </c>
      <c r="BP1567">
        <v>2.7</v>
      </c>
      <c r="BQ1567">
        <v>0</v>
      </c>
      <c r="BR1567">
        <v>1.59</v>
      </c>
      <c r="BS1567">
        <v>2.25</v>
      </c>
      <c r="BT1567" t="s">
        <v>109</v>
      </c>
      <c r="BU1567">
        <f>VLOOKUP(Table1[[#This Row],[Reference]],metron,11,FALSE)</f>
        <v>1.510877192982456</v>
      </c>
      <c r="BV1567">
        <f>VLOOKUP(Table1[[#This Row],[Reference]],metron,12,FALSE)</f>
        <v>1.0163157894736841</v>
      </c>
    </row>
    <row r="1568" spans="1:74" x14ac:dyDescent="0.45">
      <c r="A1568" t="s">
        <v>5405</v>
      </c>
      <c r="B1568">
        <v>1551574800</v>
      </c>
      <c r="C1568" s="3" t="s">
        <v>3638</v>
      </c>
      <c r="D1568" t="s">
        <v>65</v>
      </c>
      <c r="E1568" t="s">
        <v>66</v>
      </c>
      <c r="F1568" t="s">
        <v>68</v>
      </c>
      <c r="G1568" t="s">
        <v>103</v>
      </c>
      <c r="H1568" t="s">
        <v>66</v>
      </c>
      <c r="I1568">
        <f>MROUND(Table1[[#This Row],[Prob_H]]*100,2)/100</f>
        <v>0.6</v>
      </c>
      <c r="J1568">
        <f>1/Table1[[#This Row],[odds_ft_home_team_win]]-Table1[[#This Row],[Margin/3]]</f>
        <v>0.59733985820942337</v>
      </c>
      <c r="K1568">
        <f>1/Table1[[#This Row],[odds_ft_draw]]-Table1[[#This Row],[Margin/3]]</f>
        <v>0.23596210552732291</v>
      </c>
      <c r="L1568">
        <f>1/Table1[[#This Row],[odds_ft_away_team_win]]-Table1[[#This Row],[Margin/3]]</f>
        <v>0.16669803626325366</v>
      </c>
      <c r="M1568">
        <v>9</v>
      </c>
      <c r="N1568">
        <v>2</v>
      </c>
      <c r="O1568">
        <v>0.92</v>
      </c>
      <c r="P1568">
        <v>2.19</v>
      </c>
      <c r="Q1568">
        <v>0.78</v>
      </c>
      <c r="R1568" t="str" cm="1">
        <f t="array" ref="R15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68">
        <v>3</v>
      </c>
      <c r="T1568">
        <v>0</v>
      </c>
      <c r="U1568">
        <v>3</v>
      </c>
      <c r="V1568">
        <v>3</v>
      </c>
      <c r="W1568">
        <v>3</v>
      </c>
      <c r="X1568">
        <v>0</v>
      </c>
      <c r="Y1568" t="s">
        <v>3640</v>
      </c>
      <c r="AA1568">
        <v>7</v>
      </c>
      <c r="AB1568">
        <v>5</v>
      </c>
      <c r="AC1568">
        <v>2</v>
      </c>
      <c r="AD1568">
        <v>0</v>
      </c>
      <c r="AE1568">
        <v>3</v>
      </c>
      <c r="AF1568">
        <v>0</v>
      </c>
      <c r="AG1568">
        <v>1</v>
      </c>
      <c r="AH1568">
        <v>1</v>
      </c>
      <c r="AI1568">
        <v>1</v>
      </c>
      <c r="AJ1568">
        <v>2</v>
      </c>
      <c r="AK1568">
        <v>18</v>
      </c>
      <c r="AL1568">
        <v>10</v>
      </c>
      <c r="AM1568">
        <v>6</v>
      </c>
      <c r="AN1568">
        <v>6</v>
      </c>
      <c r="AO1568">
        <v>12</v>
      </c>
      <c r="AP1568">
        <v>4</v>
      </c>
      <c r="AQ1568">
        <v>11</v>
      </c>
      <c r="AR1568">
        <v>9</v>
      </c>
      <c r="AS1568">
        <v>54</v>
      </c>
      <c r="AT1568">
        <v>46</v>
      </c>
      <c r="AU1568">
        <v>1.87</v>
      </c>
      <c r="AV1568">
        <v>1.27</v>
      </c>
      <c r="AW1568">
        <v>2.78</v>
      </c>
      <c r="AX1568">
        <v>56</v>
      </c>
      <c r="AY1568">
        <v>72</v>
      </c>
      <c r="AZ1568">
        <v>56</v>
      </c>
      <c r="BA1568">
        <v>36</v>
      </c>
      <c r="BB1568">
        <v>20</v>
      </c>
      <c r="BC1568">
        <v>20</v>
      </c>
      <c r="BD1568">
        <v>72</v>
      </c>
      <c r="BE1568">
        <v>48</v>
      </c>
      <c r="BF1568">
        <v>84</v>
      </c>
      <c r="BG1568">
        <v>11.25</v>
      </c>
      <c r="BH1568">
        <v>4.63</v>
      </c>
      <c r="BI1568">
        <v>1.61</v>
      </c>
      <c r="BJ1568">
        <v>3.85</v>
      </c>
      <c r="BK1568">
        <v>5.25</v>
      </c>
      <c r="BL1568">
        <f>1/Table1[[#This Row],[odds_ft_home_team_win]]+1/Table1[[#This Row],[odds_ft_draw]]+1/Table1[[#This Row],[odds_ft_away_team_win]]-1</f>
        <v>7.1334462638810381E-2</v>
      </c>
      <c r="BM1568">
        <f>Table1[[#This Row],[Margin]]/3</f>
        <v>2.3778154212936792E-2</v>
      </c>
      <c r="BN1568">
        <v>1.25</v>
      </c>
      <c r="BO1568">
        <v>1.8</v>
      </c>
      <c r="BP1568">
        <v>3.05</v>
      </c>
      <c r="BQ1568">
        <v>0</v>
      </c>
      <c r="BR1568">
        <v>1.83</v>
      </c>
      <c r="BS1568">
        <v>1.91</v>
      </c>
      <c r="BT1568" t="s">
        <v>116</v>
      </c>
      <c r="BU1568">
        <f>VLOOKUP(Table1[[#This Row],[Reference]],metron,11,FALSE)</f>
        <v>1.841836734693878</v>
      </c>
      <c r="BV1568">
        <f>VLOOKUP(Table1[[#This Row],[Reference]],metron,12,FALSE)</f>
        <v>0.88917233560090703</v>
      </c>
    </row>
    <row r="1569" spans="1:74" hidden="1" x14ac:dyDescent="0.45">
      <c r="A1569" t="s">
        <v>5405</v>
      </c>
      <c r="B1569">
        <v>1551582000</v>
      </c>
      <c r="C1569" s="3" t="s">
        <v>3641</v>
      </c>
      <c r="D1569" t="s">
        <v>65</v>
      </c>
      <c r="E1569" t="s">
        <v>66</v>
      </c>
      <c r="F1569" t="s">
        <v>98</v>
      </c>
      <c r="G1569" t="s">
        <v>85</v>
      </c>
      <c r="H1569" t="s">
        <v>66</v>
      </c>
      <c r="I1569">
        <f>MROUND(Table1[[#This Row],[Prob_H]]*100,2)/100</f>
        <v>0.32</v>
      </c>
      <c r="J1569">
        <f>1/Table1[[#This Row],[odds_ft_home_team_win]]-Table1[[#This Row],[Margin/3]]</f>
        <v>0.32537693439949078</v>
      </c>
      <c r="K1569">
        <f>1/Table1[[#This Row],[odds_ft_draw]]-Table1[[#This Row],[Margin/3]]</f>
        <v>0.2919600588773521</v>
      </c>
      <c r="L1569">
        <f>1/Table1[[#This Row],[odds_ft_away_team_win]]-Table1[[#This Row],[Margin/3]]</f>
        <v>0.38266300672315706</v>
      </c>
      <c r="M1569">
        <v>9</v>
      </c>
      <c r="N1569">
        <v>1.17</v>
      </c>
      <c r="O1569">
        <v>1.5</v>
      </c>
      <c r="P1569">
        <v>1</v>
      </c>
      <c r="Q1569">
        <v>1.29</v>
      </c>
      <c r="R1569" t="str" cm="1">
        <f t="array" ref="R15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69">
        <v>0</v>
      </c>
      <c r="T1569">
        <v>2</v>
      </c>
      <c r="U1569">
        <v>2</v>
      </c>
      <c r="V1569">
        <v>1</v>
      </c>
      <c r="W1569">
        <v>0</v>
      </c>
      <c r="X1569">
        <v>1</v>
      </c>
      <c r="Z1569" t="s">
        <v>3642</v>
      </c>
      <c r="AA1569">
        <v>10</v>
      </c>
      <c r="AB1569">
        <v>2</v>
      </c>
      <c r="AC1569">
        <v>3</v>
      </c>
      <c r="AD1569">
        <v>0</v>
      </c>
      <c r="AE1569">
        <v>3</v>
      </c>
      <c r="AF1569">
        <v>1</v>
      </c>
      <c r="AG1569">
        <v>1</v>
      </c>
      <c r="AH1569">
        <v>2</v>
      </c>
      <c r="AI1569">
        <v>1</v>
      </c>
      <c r="AJ1569">
        <v>3</v>
      </c>
      <c r="AK1569">
        <v>11</v>
      </c>
      <c r="AL1569">
        <v>19</v>
      </c>
      <c r="AM1569">
        <v>5</v>
      </c>
      <c r="AN1569">
        <v>4</v>
      </c>
      <c r="AO1569">
        <v>6</v>
      </c>
      <c r="AP1569">
        <v>15</v>
      </c>
      <c r="AQ1569">
        <v>17</v>
      </c>
      <c r="AR1569">
        <v>15</v>
      </c>
      <c r="AS1569">
        <v>58</v>
      </c>
      <c r="AT1569">
        <v>42</v>
      </c>
      <c r="AU1569">
        <v>1.48</v>
      </c>
      <c r="AV1569">
        <v>1.69</v>
      </c>
      <c r="AW1569">
        <v>2.11</v>
      </c>
      <c r="AX1569">
        <v>46</v>
      </c>
      <c r="AY1569">
        <v>65</v>
      </c>
      <c r="AZ1569">
        <v>43</v>
      </c>
      <c r="BA1569">
        <v>8</v>
      </c>
      <c r="BB1569">
        <v>4</v>
      </c>
      <c r="BC1569">
        <v>24</v>
      </c>
      <c r="BD1569">
        <v>57</v>
      </c>
      <c r="BE1569">
        <v>38</v>
      </c>
      <c r="BF1569">
        <v>85</v>
      </c>
      <c r="BG1569">
        <v>10.14</v>
      </c>
      <c r="BH1569">
        <v>5.04</v>
      </c>
      <c r="BI1569">
        <v>2.85</v>
      </c>
      <c r="BJ1569">
        <v>3.15</v>
      </c>
      <c r="BK1569">
        <v>2.4500000000000002</v>
      </c>
      <c r="BL1569">
        <f>1/Table1[[#This Row],[odds_ft_home_team_win]]+1/Table1[[#This Row],[odds_ft_draw]]+1/Table1[[#This Row],[odds_ft_away_team_win]]-1</f>
        <v>7.6500775748896022E-2</v>
      </c>
      <c r="BM1569">
        <f>Table1[[#This Row],[Margin]]/3</f>
        <v>2.5500258582965341E-2</v>
      </c>
      <c r="BN1569">
        <v>1.35</v>
      </c>
      <c r="BO1569">
        <v>2.1</v>
      </c>
      <c r="BP1569">
        <v>3.8</v>
      </c>
      <c r="BQ1569">
        <v>0</v>
      </c>
      <c r="BR1569">
        <v>1.83</v>
      </c>
      <c r="BS1569">
        <v>1.87</v>
      </c>
      <c r="BT1569" t="s">
        <v>2745</v>
      </c>
      <c r="BU1569">
        <f>VLOOKUP(Table1[[#This Row],[Reference]],metron,11,FALSE)</f>
        <v>1.210167055864918</v>
      </c>
      <c r="BV1569">
        <f>VLOOKUP(Table1[[#This Row],[Reference]],metron,12,FALSE)</f>
        <v>1.3211783725525419</v>
      </c>
    </row>
    <row r="1570" spans="1:74" hidden="1" x14ac:dyDescent="0.45">
      <c r="A1570" t="s">
        <v>5409</v>
      </c>
      <c r="B1570">
        <v>1488070800</v>
      </c>
      <c r="C1570" s="3" t="s">
        <v>2581</v>
      </c>
      <c r="D1570" t="s">
        <v>65</v>
      </c>
      <c r="E1570" t="s">
        <v>66</v>
      </c>
      <c r="F1570" t="s">
        <v>68</v>
      </c>
      <c r="G1570" t="s">
        <v>78</v>
      </c>
      <c r="H1570" t="s">
        <v>66</v>
      </c>
      <c r="I1570" t="e">
        <f>MROUND(Table1[[#This Row],[Prob_H]]*100,2)/100</f>
        <v>#DIV/0!</v>
      </c>
      <c r="J1570" t="e">
        <f>1/Table1[[#This Row],[odds_ft_home_team_win]]-Table1[[#This Row],[Margin/3]]</f>
        <v>#DIV/0!</v>
      </c>
      <c r="K1570" t="e">
        <f>1/Table1[[#This Row],[odds_ft_draw]]-Table1[[#This Row],[Margin/3]]</f>
        <v>#DIV/0!</v>
      </c>
      <c r="L1570" t="e">
        <f>1/Table1[[#This Row],[odds_ft_away_team_win]]-Table1[[#This Row],[Margin/3]]</f>
        <v>#DIV/0!</v>
      </c>
      <c r="M1570">
        <v>8</v>
      </c>
      <c r="N1570">
        <v>1.6</v>
      </c>
      <c r="O1570">
        <v>1.18</v>
      </c>
      <c r="P1570">
        <v>1.78</v>
      </c>
      <c r="Q1570">
        <v>1.22</v>
      </c>
      <c r="R1570" t="str" cm="1">
        <f t="array" ref="R15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70">
        <v>1</v>
      </c>
      <c r="T1570">
        <v>1</v>
      </c>
      <c r="U1570">
        <v>2</v>
      </c>
      <c r="V1570">
        <v>1</v>
      </c>
      <c r="W1570">
        <v>0</v>
      </c>
      <c r="X1570">
        <v>1</v>
      </c>
      <c r="Y1570">
        <v>71</v>
      </c>
      <c r="Z1570">
        <v>31</v>
      </c>
      <c r="AA1570">
        <v>4</v>
      </c>
      <c r="AB1570">
        <v>3</v>
      </c>
      <c r="AC1570">
        <v>2</v>
      </c>
      <c r="AD1570">
        <v>0</v>
      </c>
      <c r="AE1570">
        <v>5</v>
      </c>
      <c r="AF1570">
        <v>0</v>
      </c>
      <c r="AG1570">
        <v>1</v>
      </c>
      <c r="AH1570">
        <v>1</v>
      </c>
      <c r="AI1570">
        <v>2</v>
      </c>
      <c r="AJ1570">
        <v>3</v>
      </c>
      <c r="AK1570">
        <v>12</v>
      </c>
      <c r="AL1570">
        <v>8</v>
      </c>
      <c r="AM1570">
        <v>4</v>
      </c>
      <c r="AN1570">
        <v>4</v>
      </c>
      <c r="AO1570">
        <v>8</v>
      </c>
      <c r="AP1570">
        <v>4</v>
      </c>
      <c r="AQ1570">
        <v>14</v>
      </c>
      <c r="AR1570">
        <v>11</v>
      </c>
      <c r="AS1570">
        <v>55</v>
      </c>
      <c r="AT1570">
        <v>45</v>
      </c>
      <c r="AU1570">
        <v>0</v>
      </c>
      <c r="AV1570">
        <v>0</v>
      </c>
      <c r="AW1570">
        <v>2.75</v>
      </c>
      <c r="AX1570">
        <v>68</v>
      </c>
      <c r="AY1570">
        <v>79</v>
      </c>
      <c r="AZ1570">
        <v>52</v>
      </c>
      <c r="BA1570">
        <v>33</v>
      </c>
      <c r="BB1570">
        <v>15</v>
      </c>
      <c r="BC1570">
        <v>36</v>
      </c>
      <c r="BD1570">
        <v>65</v>
      </c>
      <c r="BE1570">
        <v>59</v>
      </c>
      <c r="BF1570">
        <v>81</v>
      </c>
      <c r="BG1570">
        <v>8.67</v>
      </c>
      <c r="BH1570">
        <v>5.22</v>
      </c>
      <c r="BI1570">
        <v>0</v>
      </c>
      <c r="BJ1570">
        <v>0</v>
      </c>
      <c r="BK1570">
        <v>0</v>
      </c>
      <c r="BL1570" t="e">
        <f>1/Table1[[#This Row],[odds_ft_home_team_win]]+1/Table1[[#This Row],[odds_ft_draw]]+1/Table1[[#This Row],[odds_ft_away_team_win]]-1</f>
        <v>#DIV/0!</v>
      </c>
      <c r="BM1570" t="e">
        <f>Table1[[#This Row],[Margin]]/3</f>
        <v>#DIV/0!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 t="s">
        <v>116</v>
      </c>
      <c r="BU1570" t="e">
        <f>VLOOKUP(Table1[[#This Row],[Reference]],metron,11,FALSE)</f>
        <v>#DIV/0!</v>
      </c>
      <c r="BV1570" t="e">
        <f>VLOOKUP(Table1[[#This Row],[Reference]],metron,12,FALSE)</f>
        <v>#DIV/0!</v>
      </c>
    </row>
    <row r="1571" spans="1:74" x14ac:dyDescent="0.45">
      <c r="A1571" t="s">
        <v>5405</v>
      </c>
      <c r="B1571">
        <v>1551636000</v>
      </c>
      <c r="C1571" s="3" t="s">
        <v>3643</v>
      </c>
      <c r="D1571" t="s">
        <v>65</v>
      </c>
      <c r="E1571" t="s">
        <v>66</v>
      </c>
      <c r="F1571" t="s">
        <v>97</v>
      </c>
      <c r="G1571" t="s">
        <v>611</v>
      </c>
      <c r="H1571" t="s">
        <v>66</v>
      </c>
      <c r="I1571">
        <f>MROUND(Table1[[#This Row],[Prob_H]]*100,2)/100</f>
        <v>0.68</v>
      </c>
      <c r="J1571">
        <f>1/Table1[[#This Row],[odds_ft_home_team_win]]-Table1[[#This Row],[Margin/3]]</f>
        <v>0.68755998523440387</v>
      </c>
      <c r="K1571">
        <f>1/Table1[[#This Row],[odds_ft_draw]]-Table1[[#This Row],[Margin/3]]</f>
        <v>0.20583241048357326</v>
      </c>
      <c r="L1571">
        <f>1/Table1[[#This Row],[odds_ft_away_team_win]]-Table1[[#This Row],[Margin/3]]</f>
        <v>0.10660760428202286</v>
      </c>
      <c r="M1571">
        <v>9</v>
      </c>
      <c r="N1571">
        <v>1.85</v>
      </c>
      <c r="O1571">
        <v>0.5</v>
      </c>
      <c r="P1571">
        <v>2.17</v>
      </c>
      <c r="Q1571">
        <v>0.35</v>
      </c>
      <c r="R1571" t="str" cm="1">
        <f t="array" ref="R15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1">
        <v>3</v>
      </c>
      <c r="T1571">
        <v>1</v>
      </c>
      <c r="U1571">
        <v>4</v>
      </c>
      <c r="V1571">
        <v>2</v>
      </c>
      <c r="W1571">
        <v>1</v>
      </c>
      <c r="X1571">
        <v>1</v>
      </c>
      <c r="Y1571" t="s">
        <v>3644</v>
      </c>
      <c r="Z1571">
        <v>45</v>
      </c>
      <c r="AA1571">
        <v>4</v>
      </c>
      <c r="AB1571">
        <v>2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  <c r="AJ1571">
        <v>2</v>
      </c>
      <c r="AK1571">
        <v>21</v>
      </c>
      <c r="AL1571">
        <v>9</v>
      </c>
      <c r="AM1571">
        <v>7</v>
      </c>
      <c r="AN1571">
        <v>3</v>
      </c>
      <c r="AO1571">
        <v>14</v>
      </c>
      <c r="AP1571">
        <v>6</v>
      </c>
      <c r="AQ1571">
        <v>9</v>
      </c>
      <c r="AR1571">
        <v>13</v>
      </c>
      <c r="AS1571">
        <v>59</v>
      </c>
      <c r="AT1571">
        <v>41</v>
      </c>
      <c r="AU1571">
        <v>2.25</v>
      </c>
      <c r="AV1571">
        <v>0.98</v>
      </c>
      <c r="AW1571">
        <v>2.89</v>
      </c>
      <c r="AX1571">
        <v>48</v>
      </c>
      <c r="AY1571">
        <v>84</v>
      </c>
      <c r="AZ1571">
        <v>56</v>
      </c>
      <c r="BA1571">
        <v>32</v>
      </c>
      <c r="BB1571">
        <v>17</v>
      </c>
      <c r="BC1571">
        <v>36</v>
      </c>
      <c r="BD1571">
        <v>75</v>
      </c>
      <c r="BE1571">
        <v>41</v>
      </c>
      <c r="BF1571">
        <v>80</v>
      </c>
      <c r="BG1571">
        <v>12.37</v>
      </c>
      <c r="BH1571">
        <v>5.58</v>
      </c>
      <c r="BI1571">
        <v>1.4</v>
      </c>
      <c r="BJ1571">
        <v>4.3</v>
      </c>
      <c r="BK1571">
        <v>7.5</v>
      </c>
      <c r="BL1571">
        <f>1/Table1[[#This Row],[odds_ft_home_team_win]]+1/Table1[[#This Row],[odds_ft_draw]]+1/Table1[[#This Row],[odds_ft_away_team_win]]-1</f>
        <v>8.0177187153931406E-2</v>
      </c>
      <c r="BM1571">
        <f>Table1[[#This Row],[Margin]]/3</f>
        <v>2.672572905131047E-2</v>
      </c>
      <c r="BN1571">
        <v>1.29</v>
      </c>
      <c r="BO1571">
        <v>1.91</v>
      </c>
      <c r="BP1571">
        <v>3.3</v>
      </c>
      <c r="BQ1571">
        <v>0</v>
      </c>
      <c r="BR1571">
        <v>2.15</v>
      </c>
      <c r="BS1571">
        <v>1.65</v>
      </c>
      <c r="BT1571" t="s">
        <v>100</v>
      </c>
      <c r="BU1571">
        <f>VLOOKUP(Table1[[#This Row],[Reference]],metron,11,FALSE)</f>
        <v>2.1359338061465718</v>
      </c>
      <c r="BV1571">
        <f>VLOOKUP(Table1[[#This Row],[Reference]],metron,12,FALSE)</f>
        <v>0.77482269503546097</v>
      </c>
    </row>
    <row r="1572" spans="1:74" x14ac:dyDescent="0.45">
      <c r="A1572" t="s">
        <v>5405</v>
      </c>
      <c r="B1572">
        <v>1551650400</v>
      </c>
      <c r="C1572" s="3" t="s">
        <v>3645</v>
      </c>
      <c r="D1572" t="s">
        <v>65</v>
      </c>
      <c r="E1572" t="s">
        <v>66</v>
      </c>
      <c r="F1572" t="s">
        <v>2738</v>
      </c>
      <c r="G1572" t="s">
        <v>94</v>
      </c>
      <c r="H1572" t="s">
        <v>66</v>
      </c>
      <c r="I1572">
        <f>MROUND(Table1[[#This Row],[Prob_H]]*100,2)/100</f>
        <v>0.32</v>
      </c>
      <c r="J1572">
        <f>1/Table1[[#This Row],[odds_ft_home_team_win]]-Table1[[#This Row],[Margin/3]]</f>
        <v>0.31850939609560297</v>
      </c>
      <c r="K1572">
        <f>1/Table1[[#This Row],[odds_ft_draw]]-Table1[[#This Row],[Margin/3]]</f>
        <v>0.29114212734902384</v>
      </c>
      <c r="L1572">
        <f>1/Table1[[#This Row],[odds_ft_away_team_win]]-Table1[[#This Row],[Margin/3]]</f>
        <v>0.39034847655537308</v>
      </c>
      <c r="M1572">
        <v>9</v>
      </c>
      <c r="N1572">
        <v>1.75</v>
      </c>
      <c r="O1572">
        <v>1.64</v>
      </c>
      <c r="P1572">
        <v>1.41</v>
      </c>
      <c r="Q1572">
        <v>1.21</v>
      </c>
      <c r="R1572" t="str" cm="1">
        <f t="array" ref="R15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2">
        <v>2</v>
      </c>
      <c r="T1572">
        <v>1</v>
      </c>
      <c r="U1572">
        <v>3</v>
      </c>
      <c r="V1572">
        <v>1</v>
      </c>
      <c r="W1572">
        <v>1</v>
      </c>
      <c r="X1572">
        <v>0</v>
      </c>
      <c r="Y1572" t="s">
        <v>3646</v>
      </c>
      <c r="Z1572" t="s">
        <v>184</v>
      </c>
      <c r="AA1572">
        <v>5</v>
      </c>
      <c r="AB1572">
        <v>6</v>
      </c>
      <c r="AC1572">
        <v>2</v>
      </c>
      <c r="AD1572">
        <v>1</v>
      </c>
      <c r="AE1572">
        <v>3</v>
      </c>
      <c r="AF1572">
        <v>0</v>
      </c>
      <c r="AG1572">
        <v>2</v>
      </c>
      <c r="AH1572">
        <v>1</v>
      </c>
      <c r="AI1572">
        <v>2</v>
      </c>
      <c r="AJ1572">
        <v>1</v>
      </c>
      <c r="AK1572">
        <v>8</v>
      </c>
      <c r="AL1572">
        <v>24</v>
      </c>
      <c r="AM1572">
        <v>4</v>
      </c>
      <c r="AN1572">
        <v>6</v>
      </c>
      <c r="AO1572">
        <v>4</v>
      </c>
      <c r="AP1572">
        <v>18</v>
      </c>
      <c r="AQ1572">
        <v>14</v>
      </c>
      <c r="AR1572">
        <v>12</v>
      </c>
      <c r="AS1572">
        <v>43</v>
      </c>
      <c r="AT1572">
        <v>57</v>
      </c>
      <c r="AU1572">
        <v>0.91</v>
      </c>
      <c r="AV1572">
        <v>2.36</v>
      </c>
      <c r="AW1572">
        <v>2.5499999999999998</v>
      </c>
      <c r="AX1572">
        <v>51</v>
      </c>
      <c r="AY1572">
        <v>78</v>
      </c>
      <c r="AZ1572">
        <v>46</v>
      </c>
      <c r="BA1572">
        <v>24</v>
      </c>
      <c r="BB1572">
        <v>8</v>
      </c>
      <c r="BC1572">
        <v>30</v>
      </c>
      <c r="BD1572">
        <v>77</v>
      </c>
      <c r="BE1572">
        <v>44</v>
      </c>
      <c r="BF1572">
        <v>82</v>
      </c>
      <c r="BG1572">
        <v>9.7899999999999991</v>
      </c>
      <c r="BH1572">
        <v>4.4400000000000004</v>
      </c>
      <c r="BI1572">
        <v>2.9</v>
      </c>
      <c r="BJ1572">
        <v>3.15</v>
      </c>
      <c r="BK1572">
        <v>2.4</v>
      </c>
      <c r="BL1572">
        <f>1/Table1[[#This Row],[odds_ft_home_team_win]]+1/Table1[[#This Row],[odds_ft_draw]]+1/Table1[[#This Row],[odds_ft_away_team_win]]-1</f>
        <v>7.8954570333880758E-2</v>
      </c>
      <c r="BM1572">
        <f>Table1[[#This Row],[Margin]]/3</f>
        <v>2.6318190111293587E-2</v>
      </c>
      <c r="BN1572">
        <v>1.27</v>
      </c>
      <c r="BO1572">
        <v>1.87</v>
      </c>
      <c r="BP1572">
        <v>3.2</v>
      </c>
      <c r="BQ1572">
        <v>0</v>
      </c>
      <c r="BR1572">
        <v>1.67</v>
      </c>
      <c r="BS1572">
        <v>2.1</v>
      </c>
      <c r="BT1572" t="s">
        <v>1292</v>
      </c>
      <c r="BU1572">
        <f>VLOOKUP(Table1[[#This Row],[Reference]],metron,11,FALSE)</f>
        <v>1.210167055864918</v>
      </c>
      <c r="BV1572">
        <f>VLOOKUP(Table1[[#This Row],[Reference]],metron,12,FALSE)</f>
        <v>1.3211783725525419</v>
      </c>
    </row>
    <row r="1573" spans="1:74" x14ac:dyDescent="0.45">
      <c r="A1573" t="s">
        <v>5405</v>
      </c>
      <c r="B1573">
        <v>1551751200</v>
      </c>
      <c r="C1573" s="3" t="s">
        <v>3647</v>
      </c>
      <c r="D1573" t="s">
        <v>65</v>
      </c>
      <c r="E1573" t="s">
        <v>66</v>
      </c>
      <c r="F1573" t="s">
        <v>73</v>
      </c>
      <c r="G1573" t="s">
        <v>80</v>
      </c>
      <c r="H1573" t="s">
        <v>66</v>
      </c>
      <c r="I1573">
        <f>MROUND(Table1[[#This Row],[Prob_H]]*100,2)/100</f>
        <v>0.44</v>
      </c>
      <c r="J1573">
        <f>1/Table1[[#This Row],[odds_ft_home_team_win]]-Table1[[#This Row],[Margin/3]]</f>
        <v>0.43828264758497315</v>
      </c>
      <c r="K1573">
        <f>1/Table1[[#This Row],[odds_ft_draw]]-Table1[[#This Row],[Margin/3]]</f>
        <v>0.28085867620751342</v>
      </c>
      <c r="L1573">
        <f>1/Table1[[#This Row],[odds_ft_away_team_win]]-Table1[[#This Row],[Margin/3]]</f>
        <v>0.28085867620751342</v>
      </c>
      <c r="M1573">
        <v>9</v>
      </c>
      <c r="N1573">
        <v>1.25</v>
      </c>
      <c r="O1573">
        <v>0.85</v>
      </c>
      <c r="P1573">
        <v>1.35</v>
      </c>
      <c r="Q1573">
        <v>0.61</v>
      </c>
      <c r="R1573" t="str" cm="1">
        <f t="array" ref="R15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3">
        <v>1</v>
      </c>
      <c r="T1573">
        <v>0</v>
      </c>
      <c r="U1573">
        <v>1</v>
      </c>
      <c r="V1573">
        <v>1</v>
      </c>
      <c r="W1573">
        <v>1</v>
      </c>
      <c r="X1573">
        <v>0</v>
      </c>
      <c r="Y1573">
        <v>15</v>
      </c>
      <c r="AA1573">
        <v>5</v>
      </c>
      <c r="AB1573">
        <v>4</v>
      </c>
      <c r="AC1573">
        <v>4</v>
      </c>
      <c r="AD1573">
        <v>0</v>
      </c>
      <c r="AE1573">
        <v>1</v>
      </c>
      <c r="AF1573">
        <v>0</v>
      </c>
      <c r="AG1573">
        <v>2</v>
      </c>
      <c r="AH1573">
        <v>2</v>
      </c>
      <c r="AI1573">
        <v>0</v>
      </c>
      <c r="AJ1573">
        <v>1</v>
      </c>
      <c r="AK1573">
        <v>10</v>
      </c>
      <c r="AL1573">
        <v>11</v>
      </c>
      <c r="AM1573">
        <v>3</v>
      </c>
      <c r="AN1573">
        <v>3</v>
      </c>
      <c r="AO1573">
        <v>7</v>
      </c>
      <c r="AP1573">
        <v>8</v>
      </c>
      <c r="AQ1573">
        <v>15</v>
      </c>
      <c r="AR1573">
        <v>13</v>
      </c>
      <c r="AS1573">
        <v>54</v>
      </c>
      <c r="AT1573">
        <v>46</v>
      </c>
      <c r="AU1573">
        <v>1.3</v>
      </c>
      <c r="AV1573">
        <v>1.2</v>
      </c>
      <c r="AW1573">
        <v>2.85</v>
      </c>
      <c r="AX1573">
        <v>69</v>
      </c>
      <c r="AY1573">
        <v>89</v>
      </c>
      <c r="AZ1573">
        <v>56</v>
      </c>
      <c r="BA1573">
        <v>36</v>
      </c>
      <c r="BB1573">
        <v>13</v>
      </c>
      <c r="BC1573">
        <v>41</v>
      </c>
      <c r="BD1573">
        <v>80</v>
      </c>
      <c r="BE1573">
        <v>52</v>
      </c>
      <c r="BF1573">
        <v>76</v>
      </c>
      <c r="BG1573">
        <v>9.2100000000000009</v>
      </c>
      <c r="BH1573">
        <v>5.19</v>
      </c>
      <c r="BI1573">
        <v>2.15</v>
      </c>
      <c r="BJ1573">
        <v>3.25</v>
      </c>
      <c r="BK1573">
        <v>3.25</v>
      </c>
      <c r="BL1573">
        <f>1/Table1[[#This Row],[odds_ft_home_team_win]]+1/Table1[[#This Row],[odds_ft_draw]]+1/Table1[[#This Row],[odds_ft_away_team_win]]-1</f>
        <v>8.0500894454382799E-2</v>
      </c>
      <c r="BM1573">
        <f>Table1[[#This Row],[Margin]]/3</f>
        <v>2.6833631484794267E-2</v>
      </c>
      <c r="BN1573">
        <v>1.34</v>
      </c>
      <c r="BO1573">
        <v>2.0499999999999998</v>
      </c>
      <c r="BP1573">
        <v>3.75</v>
      </c>
      <c r="BQ1573">
        <v>0</v>
      </c>
      <c r="BR1573">
        <v>1.87</v>
      </c>
      <c r="BS1573">
        <v>1.83</v>
      </c>
      <c r="BT1573" t="s">
        <v>126</v>
      </c>
      <c r="BU1573">
        <f>VLOOKUP(Table1[[#This Row],[Reference]],metron,11,FALSE)</f>
        <v>1.4140979689366791</v>
      </c>
      <c r="BV1573">
        <f>VLOOKUP(Table1[[#This Row],[Reference]],metron,12,FALSE)</f>
        <v>1.0666666666666671</v>
      </c>
    </row>
    <row r="1574" spans="1:74" x14ac:dyDescent="0.45">
      <c r="A1574" t="s">
        <v>5404</v>
      </c>
      <c r="B1574">
        <v>1568419200</v>
      </c>
      <c r="C1574" s="3" t="s">
        <v>3932</v>
      </c>
      <c r="D1574" t="s">
        <v>65</v>
      </c>
      <c r="E1574" t="s">
        <v>66</v>
      </c>
      <c r="F1574" t="s">
        <v>73</v>
      </c>
      <c r="G1574" t="s">
        <v>3792</v>
      </c>
      <c r="H1574" t="s">
        <v>3789</v>
      </c>
      <c r="I1574">
        <f>MROUND(Table1[[#This Row],[Prob_H]]*100,2)/100</f>
        <v>0.34</v>
      </c>
      <c r="J1574">
        <f>1/Table1[[#This Row],[odds_ft_home_team_win]]-Table1[[#This Row],[Margin/3]]</f>
        <v>0.34100423093281995</v>
      </c>
      <c r="K1574">
        <f>1/Table1[[#This Row],[odds_ft_draw]]-Table1[[#This Row],[Margin/3]]</f>
        <v>0.29994851245774662</v>
      </c>
      <c r="L1574">
        <f>1/Table1[[#This Row],[odds_ft_away_team_win]]-Table1[[#This Row],[Margin/3]]</f>
        <v>0.35904725660943337</v>
      </c>
      <c r="M1574">
        <v>9</v>
      </c>
      <c r="N1574">
        <v>1</v>
      </c>
      <c r="O1574">
        <v>2</v>
      </c>
      <c r="P1574">
        <v>1.1399999999999999</v>
      </c>
      <c r="Q1574">
        <v>1.5</v>
      </c>
      <c r="R1574" t="str" cm="1">
        <f t="array" ref="R15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74">
        <v>1</v>
      </c>
      <c r="T1574">
        <v>3</v>
      </c>
      <c r="U1574">
        <v>4</v>
      </c>
      <c r="V1574">
        <v>3</v>
      </c>
      <c r="W1574">
        <v>1</v>
      </c>
      <c r="X1574">
        <v>2</v>
      </c>
      <c r="Y1574">
        <v>43</v>
      </c>
      <c r="Z1574" t="s">
        <v>3933</v>
      </c>
      <c r="AA1574">
        <v>2</v>
      </c>
      <c r="AB1574">
        <v>5</v>
      </c>
      <c r="AC1574">
        <v>3</v>
      </c>
      <c r="AD1574">
        <v>1</v>
      </c>
      <c r="AE1574">
        <v>4</v>
      </c>
      <c r="AF1574">
        <v>0</v>
      </c>
      <c r="AG1574">
        <v>1</v>
      </c>
      <c r="AH1574">
        <v>3</v>
      </c>
      <c r="AI1574">
        <v>1</v>
      </c>
      <c r="AJ1574">
        <v>3</v>
      </c>
      <c r="AK1574">
        <v>10</v>
      </c>
      <c r="AL1574">
        <v>14</v>
      </c>
      <c r="AM1574">
        <v>5</v>
      </c>
      <c r="AN1574">
        <v>6</v>
      </c>
      <c r="AO1574">
        <v>5</v>
      </c>
      <c r="AP1574">
        <v>8</v>
      </c>
      <c r="AQ1574">
        <v>11</v>
      </c>
      <c r="AR1574">
        <v>12</v>
      </c>
      <c r="AS1574">
        <v>34</v>
      </c>
      <c r="AT1574">
        <v>66</v>
      </c>
      <c r="AU1574">
        <v>1.3</v>
      </c>
      <c r="AV1574">
        <v>1.58</v>
      </c>
      <c r="AW1574">
        <v>2.96</v>
      </c>
      <c r="AX1574">
        <v>54</v>
      </c>
      <c r="AY1574">
        <v>100</v>
      </c>
      <c r="AZ1574">
        <v>71</v>
      </c>
      <c r="BA1574">
        <v>25</v>
      </c>
      <c r="BB1574">
        <v>0</v>
      </c>
      <c r="BC1574">
        <v>54</v>
      </c>
      <c r="BD1574">
        <v>84</v>
      </c>
      <c r="BE1574">
        <v>71</v>
      </c>
      <c r="BF1574">
        <v>88</v>
      </c>
      <c r="BG1574">
        <v>8.75</v>
      </c>
      <c r="BH1574">
        <v>3.33</v>
      </c>
      <c r="BI1574">
        <v>2.75</v>
      </c>
      <c r="BJ1574">
        <v>3.1</v>
      </c>
      <c r="BK1574">
        <v>2.62</v>
      </c>
      <c r="BL1574">
        <f>1/Table1[[#This Row],[odds_ft_home_team_win]]+1/Table1[[#This Row],[odds_ft_draw]]+1/Table1[[#This Row],[odds_ft_away_team_win]]-1</f>
        <v>6.7896398110631084E-2</v>
      </c>
      <c r="BM1574">
        <f>Table1[[#This Row],[Margin]]/3</f>
        <v>2.2632132703543695E-2</v>
      </c>
      <c r="BN1574">
        <v>1.36</v>
      </c>
      <c r="BO1574">
        <v>2.2000000000000002</v>
      </c>
      <c r="BP1574">
        <v>4</v>
      </c>
      <c r="BQ1574">
        <v>9</v>
      </c>
      <c r="BR1574">
        <v>1.9</v>
      </c>
      <c r="BS1574">
        <v>1.9</v>
      </c>
      <c r="BT1574" t="s">
        <v>3786</v>
      </c>
      <c r="BU1574">
        <f>VLOOKUP(Table1[[#This Row],[Reference]],metron,11,FALSE)</f>
        <v>1.228921489601805</v>
      </c>
      <c r="BV1574">
        <f>VLOOKUP(Table1[[#This Row],[Reference]],metron,12,FALSE)</f>
        <v>1.2940512655166849</v>
      </c>
    </row>
    <row r="1575" spans="1:74" x14ac:dyDescent="0.45">
      <c r="A1575" t="s">
        <v>5404</v>
      </c>
      <c r="B1575">
        <v>1568426400</v>
      </c>
      <c r="C1575" s="3" t="s">
        <v>3934</v>
      </c>
      <c r="D1575" t="s">
        <v>65</v>
      </c>
      <c r="E1575" t="s">
        <v>66</v>
      </c>
      <c r="F1575" t="s">
        <v>611</v>
      </c>
      <c r="G1575" t="s">
        <v>77</v>
      </c>
      <c r="H1575" t="s">
        <v>3804</v>
      </c>
      <c r="I1575">
        <f>MROUND(Table1[[#This Row],[Prob_H]]*100,2)/100</f>
        <v>0.14000000000000001</v>
      </c>
      <c r="J1575">
        <f>1/Table1[[#This Row],[odds_ft_home_team_win]]-Table1[[#This Row],[Margin/3]]</f>
        <v>0.14523992814985887</v>
      </c>
      <c r="K1575">
        <f>1/Table1[[#This Row],[odds_ft_draw]]-Table1[[#This Row],[Margin/3]]</f>
        <v>0.20952014370028227</v>
      </c>
      <c r="L1575">
        <f>1/Table1[[#This Row],[odds_ft_away_team_win]]-Table1[[#This Row],[Margin/3]]</f>
        <v>0.64523992814985887</v>
      </c>
      <c r="M1575">
        <v>9</v>
      </c>
      <c r="N1575">
        <v>0.25</v>
      </c>
      <c r="O1575">
        <v>1</v>
      </c>
      <c r="P1575">
        <v>0.67</v>
      </c>
      <c r="Q1575">
        <v>1.21</v>
      </c>
      <c r="R1575" t="str" cm="1">
        <f t="array" ref="R15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AA1575">
        <v>5</v>
      </c>
      <c r="AB1575">
        <v>4</v>
      </c>
      <c r="AC1575">
        <v>0</v>
      </c>
      <c r="AD1575">
        <v>0</v>
      </c>
      <c r="AE1575">
        <v>2</v>
      </c>
      <c r="AF1575">
        <v>0</v>
      </c>
      <c r="AG1575">
        <v>0</v>
      </c>
      <c r="AH1575">
        <v>0</v>
      </c>
      <c r="AI1575">
        <v>0</v>
      </c>
      <c r="AJ1575">
        <v>2</v>
      </c>
      <c r="AK1575">
        <v>10</v>
      </c>
      <c r="AL1575">
        <v>16</v>
      </c>
      <c r="AM1575">
        <v>5</v>
      </c>
      <c r="AN1575">
        <v>5</v>
      </c>
      <c r="AO1575">
        <v>5</v>
      </c>
      <c r="AP1575">
        <v>11</v>
      </c>
      <c r="AQ1575">
        <v>7</v>
      </c>
      <c r="AR1575">
        <v>10</v>
      </c>
      <c r="AS1575">
        <v>39</v>
      </c>
      <c r="AT1575">
        <v>61</v>
      </c>
      <c r="AU1575">
        <v>1.17</v>
      </c>
      <c r="AV1575">
        <v>1.58</v>
      </c>
      <c r="AW1575">
        <v>3.63</v>
      </c>
      <c r="AX1575">
        <v>63</v>
      </c>
      <c r="AY1575">
        <v>88</v>
      </c>
      <c r="AZ1575">
        <v>88</v>
      </c>
      <c r="BA1575">
        <v>50</v>
      </c>
      <c r="BB1575">
        <v>38</v>
      </c>
      <c r="BC1575">
        <v>63</v>
      </c>
      <c r="BD1575">
        <v>88</v>
      </c>
      <c r="BE1575">
        <v>75</v>
      </c>
      <c r="BF1575">
        <v>88</v>
      </c>
      <c r="BG1575">
        <v>7.25</v>
      </c>
      <c r="BH1575">
        <v>5.25</v>
      </c>
      <c r="BI1575">
        <v>6</v>
      </c>
      <c r="BJ1575">
        <v>4.33</v>
      </c>
      <c r="BK1575">
        <v>1.5</v>
      </c>
      <c r="BL1575">
        <f>1/Table1[[#This Row],[odds_ft_home_team_win]]+1/Table1[[#This Row],[odds_ft_draw]]+1/Table1[[#This Row],[odds_ft_away_team_win]]-1</f>
        <v>6.4280215550423403E-2</v>
      </c>
      <c r="BM1575">
        <f>Table1[[#This Row],[Margin]]/3</f>
        <v>2.1426738516807802E-2</v>
      </c>
      <c r="BN1575">
        <v>1.25</v>
      </c>
      <c r="BO1575">
        <v>1.95</v>
      </c>
      <c r="BP1575">
        <v>3.25</v>
      </c>
      <c r="BQ1575">
        <v>6</v>
      </c>
      <c r="BR1575">
        <v>1.95</v>
      </c>
      <c r="BS1575">
        <v>1.8</v>
      </c>
      <c r="BT1575" t="s">
        <v>3825</v>
      </c>
      <c r="BU1575">
        <f>VLOOKUP(Table1[[#This Row],[Reference]],metron,11,FALSE)</f>
        <v>0.90258620689655178</v>
      </c>
      <c r="BV1575">
        <f>VLOOKUP(Table1[[#This Row],[Reference]],metron,12,FALSE)</f>
        <v>1.944827586206896</v>
      </c>
    </row>
    <row r="1576" spans="1:74" x14ac:dyDescent="0.45">
      <c r="A1576" t="s">
        <v>5404</v>
      </c>
      <c r="B1576">
        <v>1568426760</v>
      </c>
      <c r="C1576" s="3" t="s">
        <v>3935</v>
      </c>
      <c r="D1576" t="s">
        <v>65</v>
      </c>
      <c r="E1576" t="s">
        <v>66</v>
      </c>
      <c r="F1576" t="s">
        <v>72</v>
      </c>
      <c r="G1576" t="s">
        <v>68</v>
      </c>
      <c r="H1576" t="s">
        <v>3793</v>
      </c>
      <c r="I1576">
        <f>MROUND(Table1[[#This Row],[Prob_H]]*100,2)/100</f>
        <v>0.34</v>
      </c>
      <c r="J1576">
        <f>1/Table1[[#This Row],[odds_ft_home_team_win]]-Table1[[#This Row],[Margin/3]]</f>
        <v>0.34166393830259378</v>
      </c>
      <c r="K1576">
        <f>1/Table1[[#This Row],[odds_ft_draw]]-Table1[[#This Row],[Margin/3]]</f>
        <v>0.27214522172505368</v>
      </c>
      <c r="L1576">
        <f>1/Table1[[#This Row],[odds_ft_away_team_win]]-Table1[[#This Row],[Margin/3]]</f>
        <v>0.38619083997235254</v>
      </c>
      <c r="M1576">
        <v>9</v>
      </c>
      <c r="N1576">
        <v>2.33</v>
      </c>
      <c r="O1576">
        <v>1.25</v>
      </c>
      <c r="P1576">
        <v>1.53</v>
      </c>
      <c r="Q1576">
        <v>1.33</v>
      </c>
      <c r="R1576" t="str" cm="1">
        <f t="array" ref="R15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76">
        <v>1</v>
      </c>
      <c r="T1576">
        <v>1</v>
      </c>
      <c r="U1576">
        <v>2</v>
      </c>
      <c r="V1576">
        <v>1</v>
      </c>
      <c r="W1576">
        <v>0</v>
      </c>
      <c r="X1576">
        <v>1</v>
      </c>
      <c r="Y1576" t="s">
        <v>624</v>
      </c>
      <c r="Z1576">
        <v>32</v>
      </c>
      <c r="AA1576">
        <v>6</v>
      </c>
      <c r="AB1576">
        <v>4</v>
      </c>
      <c r="AC1576">
        <v>3</v>
      </c>
      <c r="AD1576">
        <v>1</v>
      </c>
      <c r="AE1576">
        <v>3</v>
      </c>
      <c r="AF1576">
        <v>1</v>
      </c>
      <c r="AG1576">
        <v>1</v>
      </c>
      <c r="AH1576">
        <v>3</v>
      </c>
      <c r="AI1576">
        <v>3</v>
      </c>
      <c r="AJ1576">
        <v>1</v>
      </c>
      <c r="AK1576">
        <v>18</v>
      </c>
      <c r="AL1576">
        <v>19</v>
      </c>
      <c r="AM1576">
        <v>4</v>
      </c>
      <c r="AN1576">
        <v>5</v>
      </c>
      <c r="AO1576">
        <v>14</v>
      </c>
      <c r="AP1576">
        <v>14</v>
      </c>
      <c r="AQ1576">
        <v>14</v>
      </c>
      <c r="AR1576">
        <v>10</v>
      </c>
      <c r="AS1576">
        <v>46</v>
      </c>
      <c r="AT1576">
        <v>54</v>
      </c>
      <c r="AU1576">
        <v>1.74</v>
      </c>
      <c r="AV1576">
        <v>1.87</v>
      </c>
      <c r="AW1576">
        <v>2.21</v>
      </c>
      <c r="AX1576">
        <v>59</v>
      </c>
      <c r="AY1576">
        <v>71</v>
      </c>
      <c r="AZ1576">
        <v>17</v>
      </c>
      <c r="BA1576">
        <v>17</v>
      </c>
      <c r="BB1576">
        <v>17</v>
      </c>
      <c r="BC1576">
        <v>17</v>
      </c>
      <c r="BD1576">
        <v>63</v>
      </c>
      <c r="BE1576">
        <v>42</v>
      </c>
      <c r="BF1576">
        <v>84</v>
      </c>
      <c r="BG1576">
        <v>9.17</v>
      </c>
      <c r="BH1576">
        <v>6.75</v>
      </c>
      <c r="BI1576">
        <v>2.75</v>
      </c>
      <c r="BJ1576">
        <v>3.4</v>
      </c>
      <c r="BK1576">
        <v>2.4500000000000002</v>
      </c>
      <c r="BL1576">
        <f>1/Table1[[#This Row],[odds_ft_home_team_win]]+1/Table1[[#This Row],[odds_ft_draw]]+1/Table1[[#This Row],[odds_ft_away_team_win]]-1</f>
        <v>6.5917276001309588E-2</v>
      </c>
      <c r="BM1576">
        <f>Table1[[#This Row],[Margin]]/3</f>
        <v>2.1972425333769863E-2</v>
      </c>
      <c r="BN1576">
        <v>1.36</v>
      </c>
      <c r="BO1576">
        <v>2.0499999999999998</v>
      </c>
      <c r="BP1576">
        <v>4</v>
      </c>
      <c r="BQ1576">
        <v>9</v>
      </c>
      <c r="BR1576">
        <v>1.9</v>
      </c>
      <c r="BS1576">
        <v>1.9</v>
      </c>
      <c r="BT1576" t="s">
        <v>3829</v>
      </c>
      <c r="BU1576">
        <f>VLOOKUP(Table1[[#This Row],[Reference]],metron,11,FALSE)</f>
        <v>1.228921489601805</v>
      </c>
      <c r="BV1576">
        <f>VLOOKUP(Table1[[#This Row],[Reference]],metron,12,FALSE)</f>
        <v>1.2940512655166849</v>
      </c>
    </row>
    <row r="1577" spans="1:74" x14ac:dyDescent="0.45">
      <c r="A1577" t="s">
        <v>5404</v>
      </c>
      <c r="B1577">
        <v>1568498400</v>
      </c>
      <c r="C1577" s="3" t="s">
        <v>3936</v>
      </c>
      <c r="D1577" t="s">
        <v>65</v>
      </c>
      <c r="E1577" t="s">
        <v>66</v>
      </c>
      <c r="F1577" t="s">
        <v>85</v>
      </c>
      <c r="G1577" t="s">
        <v>2218</v>
      </c>
      <c r="H1577" t="s">
        <v>3784</v>
      </c>
      <c r="I1577">
        <f>MROUND(Table1[[#This Row],[Prob_H]]*100,2)/100</f>
        <v>0.64</v>
      </c>
      <c r="J1577">
        <f>1/Table1[[#This Row],[odds_ft_home_team_win]]-Table1[[#This Row],[Margin/3]]</f>
        <v>0.63006183130022131</v>
      </c>
      <c r="K1577">
        <f>1/Table1[[#This Row],[odds_ft_draw]]-Table1[[#This Row],[Margin/3]]</f>
        <v>0.23962495479523335</v>
      </c>
      <c r="L1577">
        <f>1/Table1[[#This Row],[odds_ft_away_team_win]]-Table1[[#This Row],[Margin/3]]</f>
        <v>0.13031321390454512</v>
      </c>
      <c r="M1577">
        <v>9</v>
      </c>
      <c r="N1577">
        <v>3</v>
      </c>
      <c r="O1577">
        <v>1</v>
      </c>
      <c r="P1577">
        <v>1.71</v>
      </c>
      <c r="Q1577">
        <v>1.69</v>
      </c>
      <c r="R1577" t="str" cm="1">
        <f t="array" ref="R15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77">
        <v>0</v>
      </c>
      <c r="T1577">
        <v>2</v>
      </c>
      <c r="U1577">
        <v>2</v>
      </c>
      <c r="V1577">
        <v>1</v>
      </c>
      <c r="W1577">
        <v>0</v>
      </c>
      <c r="X1577">
        <v>1</v>
      </c>
      <c r="Z1577" t="s">
        <v>3937</v>
      </c>
      <c r="AA1577">
        <v>6</v>
      </c>
      <c r="AB1577">
        <v>2</v>
      </c>
      <c r="AC1577">
        <v>0</v>
      </c>
      <c r="AD1577">
        <v>1</v>
      </c>
      <c r="AE1577">
        <v>2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16</v>
      </c>
      <c r="AL1577">
        <v>12</v>
      </c>
      <c r="AM1577">
        <v>3</v>
      </c>
      <c r="AN1577">
        <v>4</v>
      </c>
      <c r="AO1577">
        <v>13</v>
      </c>
      <c r="AP1577">
        <v>8</v>
      </c>
      <c r="AQ1577">
        <v>10</v>
      </c>
      <c r="AR1577">
        <v>11</v>
      </c>
      <c r="AS1577">
        <v>53</v>
      </c>
      <c r="AT1577">
        <v>47</v>
      </c>
      <c r="AU1577">
        <v>1.63</v>
      </c>
      <c r="AV1577">
        <v>1.29</v>
      </c>
      <c r="AW1577">
        <v>3</v>
      </c>
      <c r="AX1577">
        <v>50</v>
      </c>
      <c r="AY1577">
        <v>100</v>
      </c>
      <c r="AZ1577">
        <v>50</v>
      </c>
      <c r="BA1577">
        <v>33</v>
      </c>
      <c r="BB1577">
        <v>17</v>
      </c>
      <c r="BC1577">
        <v>50</v>
      </c>
      <c r="BD1577">
        <v>100</v>
      </c>
      <c r="BE1577">
        <v>17</v>
      </c>
      <c r="BF1577">
        <v>84</v>
      </c>
      <c r="BG1577">
        <v>8</v>
      </c>
      <c r="BH1577">
        <v>5.33</v>
      </c>
      <c r="BI1577">
        <v>1.53</v>
      </c>
      <c r="BJ1577">
        <v>3.8</v>
      </c>
      <c r="BK1577">
        <v>6.5</v>
      </c>
      <c r="BL1577">
        <f>1/Table1[[#This Row],[odds_ft_home_team_win]]+1/Table1[[#This Row],[odds_ft_draw]]+1/Table1[[#This Row],[odds_ft_away_team_win]]-1</f>
        <v>7.0598819824826187E-2</v>
      </c>
      <c r="BM1577">
        <f>Table1[[#This Row],[Margin]]/3</f>
        <v>2.3532939941608728E-2</v>
      </c>
      <c r="BN1577">
        <v>1.2</v>
      </c>
      <c r="BO1577">
        <v>1.66</v>
      </c>
      <c r="BP1577">
        <v>2.62</v>
      </c>
      <c r="BQ1577">
        <v>5</v>
      </c>
      <c r="BR1577">
        <v>1.75</v>
      </c>
      <c r="BS1577">
        <v>2</v>
      </c>
      <c r="BT1577" t="s">
        <v>3856</v>
      </c>
      <c r="BU1577">
        <f>VLOOKUP(Table1[[#This Row],[Reference]],metron,11,FALSE)</f>
        <v>1.980803571428571</v>
      </c>
      <c r="BV1577">
        <f>VLOOKUP(Table1[[#This Row],[Reference]],metron,12,FALSE)</f>
        <v>0.85357142857142854</v>
      </c>
    </row>
    <row r="1578" spans="1:74" x14ac:dyDescent="0.45">
      <c r="A1578" t="s">
        <v>5404</v>
      </c>
      <c r="B1578">
        <v>1568505600</v>
      </c>
      <c r="C1578" s="3" t="s">
        <v>3938</v>
      </c>
      <c r="D1578" t="s">
        <v>65</v>
      </c>
      <c r="E1578" t="s">
        <v>66</v>
      </c>
      <c r="F1578" t="s">
        <v>81</v>
      </c>
      <c r="G1578" t="s">
        <v>3788</v>
      </c>
      <c r="H1578" t="s">
        <v>3822</v>
      </c>
      <c r="I1578">
        <f>MROUND(Table1[[#This Row],[Prob_H]]*100,2)/100</f>
        <v>0.72</v>
      </c>
      <c r="J1578">
        <f>1/Table1[[#This Row],[odds_ft_home_team_win]]-Table1[[#This Row],[Margin/3]]</f>
        <v>0.71241830065359468</v>
      </c>
      <c r="K1578">
        <f>1/Table1[[#This Row],[odds_ft_draw]]-Table1[[#This Row],[Margin/3]]</f>
        <v>0.19934640522875816</v>
      </c>
      <c r="L1578">
        <f>1/Table1[[#This Row],[odds_ft_away_team_win]]-Table1[[#This Row],[Margin/3]]</f>
        <v>8.8235294117647065E-2</v>
      </c>
      <c r="M1578">
        <v>9</v>
      </c>
      <c r="N1578">
        <v>1.67</v>
      </c>
      <c r="O1578">
        <v>0</v>
      </c>
      <c r="P1578">
        <v>2.13</v>
      </c>
      <c r="Q1578">
        <v>0.86</v>
      </c>
      <c r="R1578" t="str" cm="1">
        <f t="array" ref="R15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8">
        <v>3</v>
      </c>
      <c r="T1578">
        <v>1</v>
      </c>
      <c r="U1578">
        <v>4</v>
      </c>
      <c r="V1578">
        <v>1</v>
      </c>
      <c r="W1578">
        <v>0</v>
      </c>
      <c r="X1578">
        <v>1</v>
      </c>
      <c r="Y1578" t="s">
        <v>3939</v>
      </c>
      <c r="Z1578">
        <v>40</v>
      </c>
      <c r="AA1578">
        <v>8</v>
      </c>
      <c r="AB1578">
        <v>1</v>
      </c>
      <c r="AC1578">
        <v>3</v>
      </c>
      <c r="AD1578">
        <v>0</v>
      </c>
      <c r="AE1578">
        <v>4</v>
      </c>
      <c r="AF1578">
        <v>1</v>
      </c>
      <c r="AG1578">
        <v>1</v>
      </c>
      <c r="AH1578">
        <v>2</v>
      </c>
      <c r="AI1578">
        <v>1</v>
      </c>
      <c r="AJ1578">
        <v>4</v>
      </c>
      <c r="AK1578">
        <v>9</v>
      </c>
      <c r="AL1578">
        <v>6</v>
      </c>
      <c r="AM1578">
        <v>5</v>
      </c>
      <c r="AN1578">
        <v>4</v>
      </c>
      <c r="AO1578">
        <v>4</v>
      </c>
      <c r="AP1578">
        <v>2</v>
      </c>
      <c r="AQ1578">
        <v>15</v>
      </c>
      <c r="AR1578">
        <v>14</v>
      </c>
      <c r="AS1578">
        <v>74</v>
      </c>
      <c r="AT1578">
        <v>26</v>
      </c>
      <c r="AU1578">
        <v>1.39</v>
      </c>
      <c r="AV1578">
        <v>0.89</v>
      </c>
      <c r="AW1578">
        <v>2.96</v>
      </c>
      <c r="AX1578">
        <v>46</v>
      </c>
      <c r="AY1578">
        <v>71</v>
      </c>
      <c r="AZ1578">
        <v>59</v>
      </c>
      <c r="BA1578">
        <v>34</v>
      </c>
      <c r="BB1578">
        <v>17</v>
      </c>
      <c r="BC1578">
        <v>34</v>
      </c>
      <c r="BD1578">
        <v>46</v>
      </c>
      <c r="BE1578">
        <v>71</v>
      </c>
      <c r="BF1578">
        <v>84</v>
      </c>
      <c r="BG1578">
        <v>11.92</v>
      </c>
      <c r="BH1578">
        <v>4.33</v>
      </c>
      <c r="BI1578">
        <v>1.36</v>
      </c>
      <c r="BJ1578">
        <v>4.5</v>
      </c>
      <c r="BK1578">
        <v>9</v>
      </c>
      <c r="BL1578">
        <f>1/Table1[[#This Row],[odds_ft_home_team_win]]+1/Table1[[#This Row],[odds_ft_draw]]+1/Table1[[#This Row],[odds_ft_away_team_win]]-1</f>
        <v>6.8627450980392135E-2</v>
      </c>
      <c r="BM1578">
        <f>Table1[[#This Row],[Margin]]/3</f>
        <v>2.2875816993464044E-2</v>
      </c>
      <c r="BN1578">
        <v>1.2</v>
      </c>
      <c r="BO1578">
        <v>1.6</v>
      </c>
      <c r="BP1578">
        <v>2.5</v>
      </c>
      <c r="BQ1578">
        <v>4.5</v>
      </c>
      <c r="BR1578">
        <v>1.9</v>
      </c>
      <c r="BS1578">
        <v>1.9</v>
      </c>
      <c r="BT1578" t="s">
        <v>109</v>
      </c>
      <c r="BU1578">
        <f>VLOOKUP(Table1[[#This Row],[Reference]],metron,11,FALSE)</f>
        <v>2.2436090225563912</v>
      </c>
      <c r="BV1578">
        <f>VLOOKUP(Table1[[#This Row],[Reference]],metron,12,FALSE)</f>
        <v>0.75338345864661649</v>
      </c>
    </row>
    <row r="1579" spans="1:74" hidden="1" x14ac:dyDescent="0.45">
      <c r="A1579" t="s">
        <v>5404</v>
      </c>
      <c r="B1579">
        <v>1568505600</v>
      </c>
      <c r="C1579" s="3" t="s">
        <v>3938</v>
      </c>
      <c r="D1579" t="s">
        <v>65</v>
      </c>
      <c r="E1579" t="s">
        <v>66</v>
      </c>
      <c r="F1579" t="s">
        <v>98</v>
      </c>
      <c r="G1579" t="s">
        <v>93</v>
      </c>
      <c r="H1579" t="s">
        <v>3800</v>
      </c>
      <c r="I1579">
        <f>MROUND(Table1[[#This Row],[Prob_H]]*100,2)/100</f>
        <v>0.54</v>
      </c>
      <c r="J1579">
        <f>1/Table1[[#This Row],[odds_ft_home_team_win]]-Table1[[#This Row],[Margin/3]]</f>
        <v>0.53412881703874782</v>
      </c>
      <c r="K1579">
        <f>1/Table1[[#This Row],[odds_ft_draw]]-Table1[[#This Row],[Margin/3]]</f>
        <v>0.25635103926096997</v>
      </c>
      <c r="L1579">
        <f>1/Table1[[#This Row],[odds_ft_away_team_win]]-Table1[[#This Row],[Margin/3]]</f>
        <v>0.20952014370028227</v>
      </c>
      <c r="M1579">
        <v>9</v>
      </c>
      <c r="N1579">
        <v>2</v>
      </c>
      <c r="O1579">
        <v>2</v>
      </c>
      <c r="P1579">
        <v>1.71</v>
      </c>
      <c r="Q1579">
        <v>1.21</v>
      </c>
      <c r="R1579" t="str" cm="1">
        <f t="array" ref="R15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63</v>
      </c>
      <c r="AA1579">
        <v>4</v>
      </c>
      <c r="AB1579">
        <v>3</v>
      </c>
      <c r="AC1579">
        <v>4</v>
      </c>
      <c r="AD1579">
        <v>0</v>
      </c>
      <c r="AE1579">
        <v>3</v>
      </c>
      <c r="AF1579">
        <v>1</v>
      </c>
      <c r="AG1579">
        <v>0</v>
      </c>
      <c r="AH1579">
        <v>4</v>
      </c>
      <c r="AI1579">
        <v>2</v>
      </c>
      <c r="AJ1579">
        <v>2</v>
      </c>
      <c r="AK1579">
        <v>15</v>
      </c>
      <c r="AL1579">
        <v>11</v>
      </c>
      <c r="AM1579">
        <v>4</v>
      </c>
      <c r="AN1579">
        <v>3</v>
      </c>
      <c r="AO1579">
        <v>11</v>
      </c>
      <c r="AP1579">
        <v>8</v>
      </c>
      <c r="AQ1579">
        <v>14</v>
      </c>
      <c r="AR1579">
        <v>16</v>
      </c>
      <c r="AS1579">
        <v>53</v>
      </c>
      <c r="AT1579">
        <v>47</v>
      </c>
      <c r="AU1579">
        <v>1.58</v>
      </c>
      <c r="AV1579">
        <v>1.21</v>
      </c>
      <c r="AW1579">
        <v>2.67</v>
      </c>
      <c r="AX1579">
        <v>50</v>
      </c>
      <c r="AY1579">
        <v>84</v>
      </c>
      <c r="AZ1579">
        <v>67</v>
      </c>
      <c r="BA1579">
        <v>17</v>
      </c>
      <c r="BB1579">
        <v>0</v>
      </c>
      <c r="BC1579">
        <v>33</v>
      </c>
      <c r="BD1579">
        <v>84</v>
      </c>
      <c r="BE1579">
        <v>50</v>
      </c>
      <c r="BF1579">
        <v>100</v>
      </c>
      <c r="BG1579">
        <v>8</v>
      </c>
      <c r="BH1579">
        <v>3</v>
      </c>
      <c r="BI1579">
        <v>1.8</v>
      </c>
      <c r="BJ1579">
        <v>3.6</v>
      </c>
      <c r="BK1579">
        <v>4.33</v>
      </c>
      <c r="BL1579">
        <f>1/Table1[[#This Row],[odds_ft_home_team_win]]+1/Table1[[#This Row],[odds_ft_draw]]+1/Table1[[#This Row],[odds_ft_away_team_win]]-1</f>
        <v>6.4280215550423403E-2</v>
      </c>
      <c r="BM1579">
        <f>Table1[[#This Row],[Margin]]/3</f>
        <v>2.1426738516807802E-2</v>
      </c>
      <c r="BN1579">
        <v>1.33</v>
      </c>
      <c r="BO1579">
        <v>2.0499999999999998</v>
      </c>
      <c r="BP1579">
        <v>3.5</v>
      </c>
      <c r="BQ1579">
        <v>7</v>
      </c>
      <c r="BR1579">
        <v>1.9</v>
      </c>
      <c r="BS1579">
        <v>1.9</v>
      </c>
      <c r="BT1579" t="s">
        <v>3841</v>
      </c>
      <c r="BU1579">
        <f>VLOOKUP(Table1[[#This Row],[Reference]],metron,11,FALSE)</f>
        <v>1.684957590444867</v>
      </c>
      <c r="BV1579">
        <f>VLOOKUP(Table1[[#This Row],[Reference]],metron,12,FALSE)</f>
        <v>0.95101263631642718</v>
      </c>
    </row>
    <row r="1580" spans="1:74" x14ac:dyDescent="0.45">
      <c r="A1580" t="s">
        <v>5404</v>
      </c>
      <c r="B1580">
        <v>1568513160</v>
      </c>
      <c r="C1580" s="3" t="s">
        <v>3940</v>
      </c>
      <c r="D1580" t="s">
        <v>65</v>
      </c>
      <c r="E1580" t="s">
        <v>66</v>
      </c>
      <c r="F1580" t="s">
        <v>86</v>
      </c>
      <c r="G1580" t="s">
        <v>94</v>
      </c>
      <c r="H1580" t="s">
        <v>3811</v>
      </c>
      <c r="I1580">
        <f>MROUND(Table1[[#This Row],[Prob_H]]*100,2)/100</f>
        <v>0.48</v>
      </c>
      <c r="J1580">
        <f>1/Table1[[#This Row],[odds_ft_home_team_win]]-Table1[[#This Row],[Margin/3]]</f>
        <v>0.47973856209150328</v>
      </c>
      <c r="K1580">
        <f>1/Table1[[#This Row],[odds_ft_draw]]-Table1[[#This Row],[Margin/3]]</f>
        <v>0.27385620915032682</v>
      </c>
      <c r="L1580">
        <f>1/Table1[[#This Row],[odds_ft_away_team_win]]-Table1[[#This Row],[Margin/3]]</f>
        <v>0.24640522875816992</v>
      </c>
      <c r="M1580">
        <v>9</v>
      </c>
      <c r="N1580">
        <v>2.5</v>
      </c>
      <c r="O1580">
        <v>0.75</v>
      </c>
      <c r="P1580">
        <v>1.76</v>
      </c>
      <c r="Q1580">
        <v>0.79</v>
      </c>
      <c r="R1580" t="str" cm="1">
        <f t="array" ref="R15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0">
        <v>1</v>
      </c>
      <c r="T1580">
        <v>1</v>
      </c>
      <c r="U1580">
        <v>2</v>
      </c>
      <c r="V1580">
        <v>0</v>
      </c>
      <c r="W1580">
        <v>0</v>
      </c>
      <c r="X1580">
        <v>0</v>
      </c>
      <c r="Y1580">
        <v>78</v>
      </c>
      <c r="Z1580">
        <v>80</v>
      </c>
      <c r="AA1580">
        <v>4</v>
      </c>
      <c r="AB1580">
        <v>3</v>
      </c>
      <c r="AC1580">
        <v>2</v>
      </c>
      <c r="AD1580">
        <v>1</v>
      </c>
      <c r="AE1580">
        <v>3</v>
      </c>
      <c r="AF1580">
        <v>0</v>
      </c>
      <c r="AG1580">
        <v>2</v>
      </c>
      <c r="AH1580">
        <v>1</v>
      </c>
      <c r="AI1580">
        <v>2</v>
      </c>
      <c r="AJ1580">
        <v>1</v>
      </c>
      <c r="AK1580">
        <v>8</v>
      </c>
      <c r="AL1580">
        <v>12</v>
      </c>
      <c r="AM1580">
        <v>3</v>
      </c>
      <c r="AN1580">
        <v>4</v>
      </c>
      <c r="AO1580">
        <v>5</v>
      </c>
      <c r="AP1580">
        <v>8</v>
      </c>
      <c r="AQ1580">
        <v>10</v>
      </c>
      <c r="AR1580">
        <v>18</v>
      </c>
      <c r="AS1580">
        <v>36</v>
      </c>
      <c r="AT1580">
        <v>64</v>
      </c>
      <c r="AU1580">
        <v>0.85</v>
      </c>
      <c r="AV1580">
        <v>1.26</v>
      </c>
      <c r="AW1580">
        <v>2.5</v>
      </c>
      <c r="AX1580">
        <v>38</v>
      </c>
      <c r="AY1580">
        <v>75</v>
      </c>
      <c r="AZ1580">
        <v>25</v>
      </c>
      <c r="BA1580">
        <v>25</v>
      </c>
      <c r="BB1580">
        <v>13</v>
      </c>
      <c r="BC1580">
        <v>13</v>
      </c>
      <c r="BD1580">
        <v>50</v>
      </c>
      <c r="BE1580">
        <v>50</v>
      </c>
      <c r="BF1580">
        <v>88</v>
      </c>
      <c r="BG1580">
        <v>13</v>
      </c>
      <c r="BH1580">
        <v>4.75</v>
      </c>
      <c r="BI1580">
        <v>2</v>
      </c>
      <c r="BJ1580">
        <v>3.4</v>
      </c>
      <c r="BK1580">
        <v>3.75</v>
      </c>
      <c r="BL1580">
        <f>1/Table1[[#This Row],[odds_ft_home_team_win]]+1/Table1[[#This Row],[odds_ft_draw]]+1/Table1[[#This Row],[odds_ft_away_team_win]]-1</f>
        <v>6.0784313725490202E-2</v>
      </c>
      <c r="BM1580">
        <f>Table1[[#This Row],[Margin]]/3</f>
        <v>2.0261437908496733E-2</v>
      </c>
      <c r="BN1580">
        <v>1.3</v>
      </c>
      <c r="BO1580">
        <v>2</v>
      </c>
      <c r="BP1580">
        <v>3.4</v>
      </c>
      <c r="BQ1580">
        <v>7</v>
      </c>
      <c r="BR1580">
        <v>1.8</v>
      </c>
      <c r="BS1580">
        <v>1.95</v>
      </c>
      <c r="BT1580" t="s">
        <v>3802</v>
      </c>
      <c r="BU1580">
        <f>VLOOKUP(Table1[[#This Row],[Reference]],metron,11,FALSE)</f>
        <v>1.510877192982456</v>
      </c>
      <c r="BV1580">
        <f>VLOOKUP(Table1[[#This Row],[Reference]],metron,12,FALSE)</f>
        <v>1.0163157894736841</v>
      </c>
    </row>
    <row r="1581" spans="1:74" x14ac:dyDescent="0.45">
      <c r="A1581" t="s">
        <v>5404</v>
      </c>
      <c r="B1581">
        <v>1568566800</v>
      </c>
      <c r="C1581" s="3" t="s">
        <v>3941</v>
      </c>
      <c r="D1581" t="s">
        <v>65</v>
      </c>
      <c r="E1581" t="s">
        <v>66</v>
      </c>
      <c r="F1581" t="s">
        <v>97</v>
      </c>
      <c r="G1581" t="s">
        <v>78</v>
      </c>
      <c r="H1581" t="s">
        <v>3903</v>
      </c>
      <c r="I1581">
        <f>MROUND(Table1[[#This Row],[Prob_H]]*100,2)/100</f>
        <v>0.44</v>
      </c>
      <c r="J1581">
        <f>1/Table1[[#This Row],[odds_ft_home_team_win]]-Table1[[#This Row],[Margin/3]]</f>
        <v>0.4397416984843226</v>
      </c>
      <c r="K1581">
        <f>1/Table1[[#This Row],[odds_ft_draw]]-Table1[[#This Row],[Margin/3]]</f>
        <v>0.2731328821011223</v>
      </c>
      <c r="L1581">
        <f>1/Table1[[#This Row],[odds_ft_away_team_win]]-Table1[[#This Row],[Margin/3]]</f>
        <v>0.28712541941455516</v>
      </c>
      <c r="M1581">
        <v>9</v>
      </c>
      <c r="N1581">
        <v>1</v>
      </c>
      <c r="O1581">
        <v>1</v>
      </c>
      <c r="P1581">
        <v>1.07</v>
      </c>
      <c r="Q1581">
        <v>1.5</v>
      </c>
      <c r="R1581" t="str" cm="1">
        <f t="array" ref="R15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81">
        <v>0</v>
      </c>
      <c r="T1581">
        <v>2</v>
      </c>
      <c r="U1581">
        <v>2</v>
      </c>
      <c r="V1581">
        <v>0</v>
      </c>
      <c r="W1581">
        <v>0</v>
      </c>
      <c r="X1581">
        <v>0</v>
      </c>
      <c r="Z1581" t="s">
        <v>3942</v>
      </c>
      <c r="AA1581">
        <v>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18</v>
      </c>
      <c r="AL1581">
        <v>8</v>
      </c>
      <c r="AM1581">
        <v>3</v>
      </c>
      <c r="AN1581">
        <v>5</v>
      </c>
      <c r="AO1581">
        <v>15</v>
      </c>
      <c r="AP1581">
        <v>3</v>
      </c>
      <c r="AQ1581">
        <v>14</v>
      </c>
      <c r="AR1581">
        <v>12</v>
      </c>
      <c r="AS1581">
        <v>50</v>
      </c>
      <c r="AT1581">
        <v>50</v>
      </c>
      <c r="AU1581">
        <v>1.65</v>
      </c>
      <c r="AV1581">
        <v>1.1200000000000001</v>
      </c>
      <c r="AW1581">
        <v>2.34</v>
      </c>
      <c r="AX1581">
        <v>38</v>
      </c>
      <c r="AY1581">
        <v>71</v>
      </c>
      <c r="AZ1581">
        <v>25</v>
      </c>
      <c r="BA1581">
        <v>13</v>
      </c>
      <c r="BB1581">
        <v>13</v>
      </c>
      <c r="BC1581">
        <v>13</v>
      </c>
      <c r="BD1581">
        <v>54</v>
      </c>
      <c r="BE1581">
        <v>42</v>
      </c>
      <c r="BF1581">
        <v>100</v>
      </c>
      <c r="BG1581">
        <v>7.58</v>
      </c>
      <c r="BH1581">
        <v>6.58</v>
      </c>
      <c r="BI1581">
        <v>2.15</v>
      </c>
      <c r="BJ1581">
        <v>3.35</v>
      </c>
      <c r="BK1581">
        <v>3.2</v>
      </c>
      <c r="BL1581">
        <f>1/Table1[[#This Row],[odds_ft_home_team_win]]+1/Table1[[#This Row],[odds_ft_draw]]+1/Table1[[#This Row],[odds_ft_away_team_win]]-1</f>
        <v>7.6123741756334518E-2</v>
      </c>
      <c r="BM1581">
        <f>Table1[[#This Row],[Margin]]/3</f>
        <v>2.5374580585444839E-2</v>
      </c>
      <c r="BN1581">
        <v>1.29</v>
      </c>
      <c r="BO1581">
        <v>1.95</v>
      </c>
      <c r="BP1581">
        <v>3.35</v>
      </c>
      <c r="BQ1581">
        <v>6.45</v>
      </c>
      <c r="BR1581">
        <v>1.74</v>
      </c>
      <c r="BS1581">
        <v>2</v>
      </c>
      <c r="BT1581" t="s">
        <v>3813</v>
      </c>
      <c r="BU1581">
        <f>VLOOKUP(Table1[[#This Row],[Reference]],metron,11,FALSE)</f>
        <v>1.4140979689366791</v>
      </c>
      <c r="BV1581">
        <f>VLOOKUP(Table1[[#This Row],[Reference]],metron,12,FALSE)</f>
        <v>1.0666666666666671</v>
      </c>
    </row>
    <row r="1582" spans="1:74" hidden="1" x14ac:dyDescent="0.45">
      <c r="A1582" t="s">
        <v>5404</v>
      </c>
      <c r="B1582">
        <v>1568591100</v>
      </c>
      <c r="C1582" s="3" t="s">
        <v>3943</v>
      </c>
      <c r="D1582" t="s">
        <v>65</v>
      </c>
      <c r="E1582" t="s">
        <v>66</v>
      </c>
      <c r="F1582" t="s">
        <v>88</v>
      </c>
      <c r="G1582" t="s">
        <v>103</v>
      </c>
      <c r="H1582" t="s">
        <v>3819</v>
      </c>
      <c r="I1582">
        <f>MROUND(Table1[[#This Row],[Prob_H]]*100,2)/100</f>
        <v>0.48</v>
      </c>
      <c r="J1582">
        <f>1/Table1[[#This Row],[odds_ft_home_team_win]]-Table1[[#This Row],[Margin/3]]</f>
        <v>0.47583997819123564</v>
      </c>
      <c r="K1582">
        <f>1/Table1[[#This Row],[odds_ft_draw]]-Table1[[#This Row],[Margin/3]]</f>
        <v>0.24981258093096162</v>
      </c>
      <c r="L1582">
        <f>1/Table1[[#This Row],[odds_ft_away_team_win]]-Table1[[#This Row],[Margin/3]]</f>
        <v>0.27434744087780277</v>
      </c>
      <c r="M1582">
        <v>9</v>
      </c>
      <c r="N1582">
        <v>3</v>
      </c>
      <c r="O1582">
        <v>1.25</v>
      </c>
      <c r="P1582">
        <v>2.6</v>
      </c>
      <c r="Q1582">
        <v>1.1399999999999999</v>
      </c>
      <c r="R1582" t="str" cm="1">
        <f t="array" ref="R15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2">
        <v>2</v>
      </c>
      <c r="T1582">
        <v>2</v>
      </c>
      <c r="U1582">
        <v>4</v>
      </c>
      <c r="V1582">
        <v>3</v>
      </c>
      <c r="W1582">
        <v>1</v>
      </c>
      <c r="X1582">
        <v>2</v>
      </c>
      <c r="Y1582" t="s">
        <v>3944</v>
      </c>
      <c r="Z1582" t="s">
        <v>3945</v>
      </c>
      <c r="AA1582">
        <v>8</v>
      </c>
      <c r="AB1582">
        <v>5</v>
      </c>
      <c r="AC1582">
        <v>1</v>
      </c>
      <c r="AD1582">
        <v>0</v>
      </c>
      <c r="AE1582">
        <v>2</v>
      </c>
      <c r="AF1582">
        <v>0</v>
      </c>
      <c r="AG1582">
        <v>1</v>
      </c>
      <c r="AH1582">
        <v>0</v>
      </c>
      <c r="AI1582">
        <v>0</v>
      </c>
      <c r="AJ1582">
        <v>2</v>
      </c>
      <c r="AK1582">
        <v>14</v>
      </c>
      <c r="AL1582">
        <v>17</v>
      </c>
      <c r="AM1582">
        <v>3</v>
      </c>
      <c r="AN1582">
        <v>4</v>
      </c>
      <c r="AO1582">
        <v>11</v>
      </c>
      <c r="AP1582">
        <v>13</v>
      </c>
      <c r="AQ1582">
        <v>11</v>
      </c>
      <c r="AR1582">
        <v>9</v>
      </c>
      <c r="AS1582">
        <v>58</v>
      </c>
      <c r="AT1582">
        <v>42</v>
      </c>
      <c r="AU1582">
        <v>1.57</v>
      </c>
      <c r="AV1582">
        <v>1.57</v>
      </c>
      <c r="AW1582">
        <v>3.63</v>
      </c>
      <c r="AX1582">
        <v>63</v>
      </c>
      <c r="AY1582">
        <v>100</v>
      </c>
      <c r="AZ1582">
        <v>88</v>
      </c>
      <c r="BA1582">
        <v>38</v>
      </c>
      <c r="BB1582">
        <v>25</v>
      </c>
      <c r="BC1582">
        <v>50</v>
      </c>
      <c r="BD1582">
        <v>75</v>
      </c>
      <c r="BE1582">
        <v>88</v>
      </c>
      <c r="BF1582">
        <v>100</v>
      </c>
      <c r="BG1582">
        <v>9.25</v>
      </c>
      <c r="BH1582">
        <v>4.75</v>
      </c>
      <c r="BI1582">
        <v>2</v>
      </c>
      <c r="BJ1582">
        <v>3.65</v>
      </c>
      <c r="BK1582">
        <v>3.35</v>
      </c>
      <c r="BL1582">
        <f>1/Table1[[#This Row],[odds_ft_home_team_win]]+1/Table1[[#This Row],[odds_ft_draw]]+1/Table1[[#This Row],[odds_ft_away_team_win]]-1</f>
        <v>7.248006542629315E-2</v>
      </c>
      <c r="BM1582">
        <f>Table1[[#This Row],[Margin]]/3</f>
        <v>2.4160021808764382E-2</v>
      </c>
      <c r="BN1582">
        <v>1.18</v>
      </c>
      <c r="BO1582">
        <v>1.59</v>
      </c>
      <c r="BP1582">
        <v>2.5</v>
      </c>
      <c r="BQ1582">
        <v>4.4000000000000004</v>
      </c>
      <c r="BR1582">
        <v>1.54</v>
      </c>
      <c r="BS1582">
        <v>2.35</v>
      </c>
      <c r="BT1582" t="s">
        <v>3817</v>
      </c>
      <c r="BU1582">
        <f>VLOOKUP(Table1[[#This Row],[Reference]],metron,11,FALSE)</f>
        <v>1.510877192982456</v>
      </c>
      <c r="BV1582">
        <f>VLOOKUP(Table1[[#This Row],[Reference]],metron,12,FALSE)</f>
        <v>1.0163157894736841</v>
      </c>
    </row>
    <row r="1583" spans="1:74" x14ac:dyDescent="0.45">
      <c r="A1583" t="s">
        <v>5403</v>
      </c>
      <c r="B1583">
        <v>1583542800</v>
      </c>
      <c r="C1583" s="3" t="s">
        <v>4242</v>
      </c>
      <c r="D1583" t="s">
        <v>65</v>
      </c>
      <c r="E1583" t="s">
        <v>66</v>
      </c>
      <c r="F1583" t="s">
        <v>80</v>
      </c>
      <c r="G1583" t="s">
        <v>97</v>
      </c>
      <c r="H1583" t="s">
        <v>3811</v>
      </c>
      <c r="I1583">
        <f>MROUND(Table1[[#This Row],[Prob_H]]*100,2)/100</f>
        <v>0.54</v>
      </c>
      <c r="J1583">
        <f>1/Table1[[#This Row],[odds_ft_home_team_win]]-Table1[[#This Row],[Margin/3]]</f>
        <v>0.53174603174603174</v>
      </c>
      <c r="K1583">
        <f>1/Table1[[#This Row],[odds_ft_draw]]-Table1[[#This Row],[Margin/3]]</f>
        <v>0.25396825396825401</v>
      </c>
      <c r="L1583">
        <f>1/Table1[[#This Row],[odds_ft_away_team_win]]-Table1[[#This Row],[Margin/3]]</f>
        <v>0.21428571428571427</v>
      </c>
      <c r="M1583">
        <v>9</v>
      </c>
      <c r="N1583">
        <v>1.54</v>
      </c>
      <c r="O1583">
        <v>0.85</v>
      </c>
      <c r="P1583">
        <v>1.5</v>
      </c>
      <c r="Q1583">
        <v>0.86</v>
      </c>
      <c r="R1583" t="str" cm="1">
        <f t="array" ref="R15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3">
        <v>1</v>
      </c>
      <c r="T1583">
        <v>1</v>
      </c>
      <c r="U1583">
        <v>2</v>
      </c>
      <c r="V1583">
        <v>1</v>
      </c>
      <c r="W1583">
        <v>0</v>
      </c>
      <c r="X1583">
        <v>1</v>
      </c>
      <c r="Y1583">
        <v>60</v>
      </c>
      <c r="Z1583" t="s">
        <v>699</v>
      </c>
      <c r="AA1583">
        <v>8</v>
      </c>
      <c r="AB1583">
        <v>7</v>
      </c>
      <c r="AC1583">
        <v>2</v>
      </c>
      <c r="AD1583">
        <v>0</v>
      </c>
      <c r="AE1583">
        <v>2</v>
      </c>
      <c r="AF1583">
        <v>0</v>
      </c>
      <c r="AG1583">
        <v>0</v>
      </c>
      <c r="AH1583">
        <v>2</v>
      </c>
      <c r="AI1583">
        <v>0</v>
      </c>
      <c r="AJ1583">
        <v>2</v>
      </c>
      <c r="AK1583">
        <v>11</v>
      </c>
      <c r="AL1583">
        <v>12</v>
      </c>
      <c r="AM1583">
        <v>4</v>
      </c>
      <c r="AN1583">
        <v>4</v>
      </c>
      <c r="AO1583">
        <v>7</v>
      </c>
      <c r="AP1583">
        <v>8</v>
      </c>
      <c r="AQ1583">
        <v>13</v>
      </c>
      <c r="AR1583">
        <v>11</v>
      </c>
      <c r="AS1583">
        <v>54</v>
      </c>
      <c r="AT1583">
        <v>46</v>
      </c>
      <c r="AU1583">
        <v>1.34</v>
      </c>
      <c r="AV1583">
        <v>1.29</v>
      </c>
      <c r="AW1583">
        <v>2.5</v>
      </c>
      <c r="AX1583">
        <v>50</v>
      </c>
      <c r="AY1583">
        <v>81</v>
      </c>
      <c r="AZ1583">
        <v>50</v>
      </c>
      <c r="BA1583">
        <v>19</v>
      </c>
      <c r="BB1583">
        <v>4</v>
      </c>
      <c r="BC1583">
        <v>23</v>
      </c>
      <c r="BD1583">
        <v>70</v>
      </c>
      <c r="BE1583">
        <v>46</v>
      </c>
      <c r="BF1583">
        <v>77</v>
      </c>
      <c r="BG1583">
        <v>9.6199999999999992</v>
      </c>
      <c r="BH1583">
        <v>4</v>
      </c>
      <c r="BI1583">
        <v>1.8</v>
      </c>
      <c r="BJ1583">
        <v>3.6</v>
      </c>
      <c r="BK1583">
        <v>4.2</v>
      </c>
      <c r="BL1583">
        <f>1/Table1[[#This Row],[odds_ft_home_team_win]]+1/Table1[[#This Row],[odds_ft_draw]]+1/Table1[[#This Row],[odds_ft_away_team_win]]-1</f>
        <v>7.1428571428571397E-2</v>
      </c>
      <c r="BM1583">
        <f>Table1[[#This Row],[Margin]]/3</f>
        <v>2.3809523809523798E-2</v>
      </c>
      <c r="BN1583">
        <v>1.24</v>
      </c>
      <c r="BO1583">
        <v>1.77</v>
      </c>
      <c r="BP1583">
        <v>2.95</v>
      </c>
      <c r="BQ1583">
        <v>5.55</v>
      </c>
      <c r="BR1583">
        <v>1.69</v>
      </c>
      <c r="BS1583">
        <v>2.0499999999999998</v>
      </c>
      <c r="BT1583" t="s">
        <v>3847</v>
      </c>
      <c r="BU1583">
        <f>VLOOKUP(Table1[[#This Row],[Reference]],metron,11,FALSE)</f>
        <v>1.684957590444867</v>
      </c>
      <c r="BV1583">
        <f>VLOOKUP(Table1[[#This Row],[Reference]],metron,12,FALSE)</f>
        <v>0.95101263631642718</v>
      </c>
    </row>
    <row r="1584" spans="1:74" x14ac:dyDescent="0.45">
      <c r="A1584" t="s">
        <v>5403</v>
      </c>
      <c r="B1584">
        <v>1583546400</v>
      </c>
      <c r="C1584" s="3" t="s">
        <v>4243</v>
      </c>
      <c r="D1584" t="s">
        <v>65</v>
      </c>
      <c r="E1584" t="s">
        <v>66</v>
      </c>
      <c r="F1584" t="s">
        <v>94</v>
      </c>
      <c r="G1584" t="s">
        <v>86</v>
      </c>
      <c r="H1584" t="s">
        <v>3822</v>
      </c>
      <c r="I1584">
        <f>MROUND(Table1[[#This Row],[Prob_H]]*100,2)/100</f>
        <v>0.38</v>
      </c>
      <c r="J1584">
        <f>1/Table1[[#This Row],[odds_ft_home_team_win]]-Table1[[#This Row],[Margin/3]]</f>
        <v>0.37342549923195084</v>
      </c>
      <c r="K1584">
        <f>1/Table1[[#This Row],[odds_ft_draw]]-Table1[[#This Row],[Margin/3]]</f>
        <v>0.29600614439324113</v>
      </c>
      <c r="L1584">
        <f>1/Table1[[#This Row],[odds_ft_away_team_win]]-Table1[[#This Row],[Margin/3]]</f>
        <v>0.33056835637480797</v>
      </c>
      <c r="M1584">
        <v>9</v>
      </c>
      <c r="N1584">
        <v>2</v>
      </c>
      <c r="O1584">
        <v>1.63</v>
      </c>
      <c r="P1584">
        <v>1.93</v>
      </c>
      <c r="Q1584">
        <v>1.59</v>
      </c>
      <c r="R1584" t="str" cm="1">
        <f t="array" ref="R15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4">
        <v>3</v>
      </c>
      <c r="T1584">
        <v>3</v>
      </c>
      <c r="U1584">
        <v>6</v>
      </c>
      <c r="V1584">
        <v>2</v>
      </c>
      <c r="W1584">
        <v>1</v>
      </c>
      <c r="X1584">
        <v>1</v>
      </c>
      <c r="Y1584" t="s">
        <v>4244</v>
      </c>
      <c r="Z1584" t="s">
        <v>4245</v>
      </c>
      <c r="AA1584">
        <v>4</v>
      </c>
      <c r="AB1584">
        <v>7</v>
      </c>
      <c r="AC1584">
        <v>5</v>
      </c>
      <c r="AD1584">
        <v>0</v>
      </c>
      <c r="AE1584">
        <v>3</v>
      </c>
      <c r="AF1584">
        <v>0</v>
      </c>
      <c r="AG1584">
        <v>1</v>
      </c>
      <c r="AH1584">
        <v>4</v>
      </c>
      <c r="AI1584">
        <v>0</v>
      </c>
      <c r="AJ1584">
        <v>3</v>
      </c>
      <c r="AK1584">
        <v>14</v>
      </c>
      <c r="AL1584">
        <v>10</v>
      </c>
      <c r="AM1584">
        <v>8</v>
      </c>
      <c r="AN1584">
        <v>7</v>
      </c>
      <c r="AO1584">
        <v>6</v>
      </c>
      <c r="AP1584">
        <v>3</v>
      </c>
      <c r="AQ1584">
        <v>12</v>
      </c>
      <c r="AR1584">
        <v>15</v>
      </c>
      <c r="AS1584">
        <v>51</v>
      </c>
      <c r="AT1584">
        <v>49</v>
      </c>
      <c r="AU1584">
        <v>1.7</v>
      </c>
      <c r="AV1584">
        <v>1.39</v>
      </c>
      <c r="AW1584">
        <v>2.59</v>
      </c>
      <c r="AX1584">
        <v>49</v>
      </c>
      <c r="AY1584">
        <v>74</v>
      </c>
      <c r="AZ1584">
        <v>45</v>
      </c>
      <c r="BA1584">
        <v>20</v>
      </c>
      <c r="BB1584">
        <v>14</v>
      </c>
      <c r="BC1584">
        <v>27</v>
      </c>
      <c r="BD1584">
        <v>59</v>
      </c>
      <c r="BE1584">
        <v>47</v>
      </c>
      <c r="BF1584">
        <v>91</v>
      </c>
      <c r="BG1584">
        <v>11.38</v>
      </c>
      <c r="BH1584">
        <v>4.3499999999999996</v>
      </c>
      <c r="BI1584">
        <v>2.5</v>
      </c>
      <c r="BJ1584">
        <v>3.1</v>
      </c>
      <c r="BK1584">
        <v>2.8</v>
      </c>
      <c r="BL1584">
        <f>1/Table1[[#This Row],[odds_ft_home_team_win]]+1/Table1[[#This Row],[odds_ft_draw]]+1/Table1[[#This Row],[odds_ft_away_team_win]]-1</f>
        <v>7.9723502304147598E-2</v>
      </c>
      <c r="BM1584">
        <f>Table1[[#This Row],[Margin]]/3</f>
        <v>2.6574500768049198E-2</v>
      </c>
      <c r="BN1584">
        <v>1.31</v>
      </c>
      <c r="BO1584">
        <v>1.95</v>
      </c>
      <c r="BP1584">
        <v>3.45</v>
      </c>
      <c r="BQ1584">
        <v>6.7</v>
      </c>
      <c r="BR1584">
        <v>1.74</v>
      </c>
      <c r="BS1584">
        <v>2</v>
      </c>
      <c r="BT1584" t="s">
        <v>3833</v>
      </c>
      <c r="BU1584">
        <f>VLOOKUP(Table1[[#This Row],[Reference]],metron,11,FALSE)</f>
        <v>1.330562659846547</v>
      </c>
      <c r="BV1584">
        <f>VLOOKUP(Table1[[#This Row],[Reference]],metron,12,FALSE)</f>
        <v>1.1595268542199491</v>
      </c>
    </row>
    <row r="1585" spans="1:74" x14ac:dyDescent="0.45">
      <c r="A1585" t="s">
        <v>5403</v>
      </c>
      <c r="B1585">
        <v>1583550000</v>
      </c>
      <c r="C1585" s="3" t="s">
        <v>4246</v>
      </c>
      <c r="D1585" t="s">
        <v>65</v>
      </c>
      <c r="E1585" t="s">
        <v>66</v>
      </c>
      <c r="F1585" t="s">
        <v>73</v>
      </c>
      <c r="G1585" t="s">
        <v>68</v>
      </c>
      <c r="H1585" t="s">
        <v>3793</v>
      </c>
      <c r="I1585">
        <f>MROUND(Table1[[#This Row],[Prob_H]]*100,2)/100</f>
        <v>0.26</v>
      </c>
      <c r="J1585">
        <f>1/Table1[[#This Row],[odds_ft_home_team_win]]-Table1[[#This Row],[Margin/3]]</f>
        <v>0.26684612329552981</v>
      </c>
      <c r="K1585">
        <f>1/Table1[[#This Row],[odds_ft_draw]]-Table1[[#This Row],[Margin/3]]</f>
        <v>0.29530912139799659</v>
      </c>
      <c r="L1585">
        <f>1/Table1[[#This Row],[odds_ft_away_team_win]]-Table1[[#This Row],[Margin/3]]</f>
        <v>0.43784475530647371</v>
      </c>
      <c r="M1585">
        <v>9</v>
      </c>
      <c r="N1585">
        <v>1.1499999999999999</v>
      </c>
      <c r="O1585">
        <v>1.36</v>
      </c>
      <c r="P1585">
        <v>1.1399999999999999</v>
      </c>
      <c r="Q1585">
        <v>1.33</v>
      </c>
      <c r="R1585" t="str" cm="1">
        <f t="array" ref="R15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AA1585">
        <v>4</v>
      </c>
      <c r="AB1585">
        <v>3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1</v>
      </c>
      <c r="AJ1585">
        <v>0</v>
      </c>
      <c r="AK1585">
        <v>4</v>
      </c>
      <c r="AL1585">
        <v>13</v>
      </c>
      <c r="AM1585">
        <v>2</v>
      </c>
      <c r="AN1585">
        <v>4</v>
      </c>
      <c r="AO1585">
        <v>2</v>
      </c>
      <c r="AP1585">
        <v>9</v>
      </c>
      <c r="AQ1585">
        <v>9</v>
      </c>
      <c r="AR1585">
        <v>8</v>
      </c>
      <c r="AS1585">
        <v>38</v>
      </c>
      <c r="AT1585">
        <v>62</v>
      </c>
      <c r="AU1585">
        <v>0.6</v>
      </c>
      <c r="AV1585">
        <v>1.59</v>
      </c>
      <c r="AW1585">
        <v>2.38</v>
      </c>
      <c r="AX1585">
        <v>56</v>
      </c>
      <c r="AY1585">
        <v>78</v>
      </c>
      <c r="AZ1585">
        <v>45</v>
      </c>
      <c r="BA1585">
        <v>19</v>
      </c>
      <c r="BB1585">
        <v>0</v>
      </c>
      <c r="BC1585">
        <v>23</v>
      </c>
      <c r="BD1585">
        <v>60</v>
      </c>
      <c r="BE1585">
        <v>52</v>
      </c>
      <c r="BF1585">
        <v>89</v>
      </c>
      <c r="BG1585">
        <v>8.59</v>
      </c>
      <c r="BH1585">
        <v>4.38</v>
      </c>
      <c r="BI1585">
        <v>3.4</v>
      </c>
      <c r="BJ1585">
        <v>3.1</v>
      </c>
      <c r="BK1585">
        <v>2.15</v>
      </c>
      <c r="BL1585">
        <f>1/Table1[[#This Row],[odds_ft_home_team_win]]+1/Table1[[#This Row],[odds_ft_draw]]+1/Table1[[#This Row],[odds_ft_away_team_win]]-1</f>
        <v>8.1814571289881233E-2</v>
      </c>
      <c r="BM1585">
        <f>Table1[[#This Row],[Margin]]/3</f>
        <v>2.7271523763293743E-2</v>
      </c>
      <c r="BN1585">
        <v>1.36</v>
      </c>
      <c r="BO1585">
        <v>2.1</v>
      </c>
      <c r="BP1585">
        <v>3.85</v>
      </c>
      <c r="BQ1585">
        <v>7.5</v>
      </c>
      <c r="BR1585">
        <v>1.87</v>
      </c>
      <c r="BS1585">
        <v>1.87</v>
      </c>
      <c r="BT1585" t="s">
        <v>3786</v>
      </c>
      <c r="BU1585">
        <f>VLOOKUP(Table1[[#This Row],[Reference]],metron,11,FALSE)</f>
        <v>1.0936930368209989</v>
      </c>
      <c r="BV1585">
        <f>VLOOKUP(Table1[[#This Row],[Reference]],metron,12,FALSE)</f>
        <v>1.475756471017134</v>
      </c>
    </row>
    <row r="1586" spans="1:74" x14ac:dyDescent="0.45">
      <c r="A1586" t="s">
        <v>5403</v>
      </c>
      <c r="B1586">
        <v>1583622000</v>
      </c>
      <c r="C1586" s="3" t="s">
        <v>4247</v>
      </c>
      <c r="D1586" t="s">
        <v>65</v>
      </c>
      <c r="E1586" t="s">
        <v>66</v>
      </c>
      <c r="F1586" t="s">
        <v>85</v>
      </c>
      <c r="G1586" t="s">
        <v>3792</v>
      </c>
      <c r="H1586" t="s">
        <v>3839</v>
      </c>
      <c r="I1586">
        <f>MROUND(Table1[[#This Row],[Prob_H]]*100,2)/100</f>
        <v>0.6</v>
      </c>
      <c r="J1586">
        <f>1/Table1[[#This Row],[odds_ft_home_team_win]]-Table1[[#This Row],[Margin/3]]</f>
        <v>0.60474029592730338</v>
      </c>
      <c r="K1586">
        <f>1/Table1[[#This Row],[odds_ft_draw]]-Table1[[#This Row],[Margin/3]]</f>
        <v>0.22897403527926577</v>
      </c>
      <c r="L1586">
        <f>1/Table1[[#This Row],[odds_ft_away_team_win]]-Table1[[#This Row],[Margin/3]]</f>
        <v>0.16628566879343096</v>
      </c>
      <c r="M1586">
        <v>9</v>
      </c>
      <c r="N1586">
        <v>1.75</v>
      </c>
      <c r="O1586">
        <v>1.54</v>
      </c>
      <c r="P1586">
        <v>1.71</v>
      </c>
      <c r="Q1586">
        <v>1.5</v>
      </c>
      <c r="R1586" t="str" cm="1">
        <f t="array" ref="R15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86">
        <v>2</v>
      </c>
      <c r="T1586">
        <v>2</v>
      </c>
      <c r="U1586">
        <v>4</v>
      </c>
      <c r="V1586">
        <v>1</v>
      </c>
      <c r="W1586">
        <v>1</v>
      </c>
      <c r="X1586">
        <v>0</v>
      </c>
      <c r="Y1586" t="s">
        <v>4248</v>
      </c>
      <c r="Z1586" t="s">
        <v>4249</v>
      </c>
      <c r="AA1586">
        <v>6</v>
      </c>
      <c r="AB1586">
        <v>5</v>
      </c>
      <c r="AC1586">
        <v>3</v>
      </c>
      <c r="AD1586">
        <v>1</v>
      </c>
      <c r="AE1586">
        <v>3</v>
      </c>
      <c r="AF1586">
        <v>0</v>
      </c>
      <c r="AG1586">
        <v>3</v>
      </c>
      <c r="AH1586">
        <v>1</v>
      </c>
      <c r="AI1586">
        <v>0</v>
      </c>
      <c r="AJ1586">
        <v>3</v>
      </c>
      <c r="AK1586">
        <v>16</v>
      </c>
      <c r="AL1586">
        <v>13</v>
      </c>
      <c r="AM1586">
        <v>6</v>
      </c>
      <c r="AN1586">
        <v>4</v>
      </c>
      <c r="AO1586">
        <v>10</v>
      </c>
      <c r="AP1586">
        <v>9</v>
      </c>
      <c r="AQ1586">
        <v>14</v>
      </c>
      <c r="AR1586">
        <v>18</v>
      </c>
      <c r="AS1586">
        <v>31</v>
      </c>
      <c r="AT1586">
        <v>69</v>
      </c>
      <c r="AU1586">
        <v>1.61</v>
      </c>
      <c r="AV1586">
        <v>1.41</v>
      </c>
      <c r="AW1586">
        <v>2.93</v>
      </c>
      <c r="AX1586">
        <v>63</v>
      </c>
      <c r="AY1586">
        <v>90</v>
      </c>
      <c r="AZ1586">
        <v>57</v>
      </c>
      <c r="BA1586">
        <v>32</v>
      </c>
      <c r="BB1586">
        <v>14</v>
      </c>
      <c r="BC1586">
        <v>48</v>
      </c>
      <c r="BD1586">
        <v>87</v>
      </c>
      <c r="BE1586">
        <v>52</v>
      </c>
      <c r="BF1586">
        <v>80</v>
      </c>
      <c r="BG1586">
        <v>12.16</v>
      </c>
      <c r="BH1586">
        <v>3.8</v>
      </c>
      <c r="BI1586">
        <v>1.59</v>
      </c>
      <c r="BJ1586">
        <v>3.95</v>
      </c>
      <c r="BK1586">
        <v>5.25</v>
      </c>
      <c r="BL1586">
        <f>1/Table1[[#This Row],[odds_ft_home_team_win]]+1/Table1[[#This Row],[odds_ft_draw]]+1/Table1[[#This Row],[odds_ft_away_team_win]]-1</f>
        <v>7.2571565048278552E-2</v>
      </c>
      <c r="BM1586">
        <f>Table1[[#This Row],[Margin]]/3</f>
        <v>2.4190521682759519E-2</v>
      </c>
      <c r="BN1586">
        <v>1.26</v>
      </c>
      <c r="BO1586">
        <v>1.83</v>
      </c>
      <c r="BP1586">
        <v>3.1</v>
      </c>
      <c r="BQ1586">
        <v>5.8</v>
      </c>
      <c r="BR1586">
        <v>1.83</v>
      </c>
      <c r="BS1586">
        <v>1.87</v>
      </c>
      <c r="BT1586" t="s">
        <v>3856</v>
      </c>
      <c r="BU1586">
        <f>VLOOKUP(Table1[[#This Row],[Reference]],metron,11,FALSE)</f>
        <v>1.841836734693878</v>
      </c>
      <c r="BV1586">
        <f>VLOOKUP(Table1[[#This Row],[Reference]],metron,12,FALSE)</f>
        <v>0.88917233560090703</v>
      </c>
    </row>
    <row r="1587" spans="1:74" x14ac:dyDescent="0.45">
      <c r="A1587" t="s">
        <v>5403</v>
      </c>
      <c r="B1587">
        <v>1583622000</v>
      </c>
      <c r="C1587" s="3" t="s">
        <v>4247</v>
      </c>
      <c r="D1587" t="s">
        <v>65</v>
      </c>
      <c r="E1587" t="s">
        <v>66</v>
      </c>
      <c r="F1587" t="s">
        <v>77</v>
      </c>
      <c r="G1587" t="s">
        <v>72</v>
      </c>
      <c r="H1587" t="s">
        <v>3784</v>
      </c>
      <c r="I1587">
        <f>MROUND(Table1[[#This Row],[Prob_H]]*100,2)/100</f>
        <v>0.56000000000000005</v>
      </c>
      <c r="J1587">
        <f>1/Table1[[#This Row],[odds_ft_home_team_win]]-Table1[[#This Row],[Margin/3]]</f>
        <v>0.56784763655562764</v>
      </c>
      <c r="K1587">
        <f>1/Table1[[#This Row],[odds_ft_draw]]-Table1[[#This Row],[Margin/3]]</f>
        <v>0.26184594593855237</v>
      </c>
      <c r="L1587">
        <f>1/Table1[[#This Row],[odds_ft_away_team_win]]-Table1[[#This Row],[Margin/3]]</f>
        <v>0.17030641750582007</v>
      </c>
      <c r="M1587">
        <v>9</v>
      </c>
      <c r="N1587">
        <v>1.92</v>
      </c>
      <c r="O1587">
        <v>0.83</v>
      </c>
      <c r="P1587">
        <v>2</v>
      </c>
      <c r="Q1587">
        <v>0.77</v>
      </c>
      <c r="R1587" t="str" cm="1">
        <f t="array" ref="R15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87">
        <v>4</v>
      </c>
      <c r="T1587">
        <v>2</v>
      </c>
      <c r="U1587">
        <v>6</v>
      </c>
      <c r="V1587">
        <v>2</v>
      </c>
      <c r="W1587">
        <v>1</v>
      </c>
      <c r="X1587">
        <v>1</v>
      </c>
      <c r="Y1587" t="s">
        <v>4250</v>
      </c>
      <c r="Z1587" t="s">
        <v>4251</v>
      </c>
      <c r="AA1587">
        <v>8</v>
      </c>
      <c r="AB1587">
        <v>4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20</v>
      </c>
      <c r="AL1587">
        <v>7</v>
      </c>
      <c r="AM1587">
        <v>9</v>
      </c>
      <c r="AN1587">
        <v>3</v>
      </c>
      <c r="AO1587">
        <v>11</v>
      </c>
      <c r="AP1587">
        <v>4</v>
      </c>
      <c r="AQ1587">
        <v>12</v>
      </c>
      <c r="AR1587">
        <v>8</v>
      </c>
      <c r="AS1587">
        <v>66</v>
      </c>
      <c r="AT1587">
        <v>34</v>
      </c>
      <c r="AU1587">
        <v>2.27</v>
      </c>
      <c r="AV1587">
        <v>0.83</v>
      </c>
      <c r="AW1587">
        <v>3.29</v>
      </c>
      <c r="AX1587">
        <v>72</v>
      </c>
      <c r="AY1587">
        <v>92</v>
      </c>
      <c r="AZ1587">
        <v>65</v>
      </c>
      <c r="BA1587">
        <v>41</v>
      </c>
      <c r="BB1587">
        <v>24</v>
      </c>
      <c r="BC1587">
        <v>40</v>
      </c>
      <c r="BD1587">
        <v>69</v>
      </c>
      <c r="BE1587">
        <v>72</v>
      </c>
      <c r="BF1587">
        <v>92</v>
      </c>
      <c r="BG1587">
        <v>8.83</v>
      </c>
      <c r="BH1587">
        <v>4.8899999999999997</v>
      </c>
      <c r="BI1587">
        <v>1.69</v>
      </c>
      <c r="BJ1587">
        <v>3.5</v>
      </c>
      <c r="BK1587">
        <v>5.15</v>
      </c>
      <c r="BL1587">
        <f>1/Table1[[#This Row],[odds_ft_home_team_win]]+1/Table1[[#This Row],[odds_ft_draw]]+1/Table1[[#This Row],[odds_ft_away_team_win]]-1</f>
        <v>7.1605019327199981E-2</v>
      </c>
      <c r="BM1587">
        <f>Table1[[#This Row],[Margin]]/3</f>
        <v>2.3868339775733327E-2</v>
      </c>
      <c r="BN1587">
        <v>1.3</v>
      </c>
      <c r="BO1587">
        <v>1.95</v>
      </c>
      <c r="BP1587">
        <v>3.4</v>
      </c>
      <c r="BQ1587">
        <v>6.55</v>
      </c>
      <c r="BR1587">
        <v>1.87</v>
      </c>
      <c r="BS1587">
        <v>1.87</v>
      </c>
      <c r="BT1587" t="s">
        <v>3802</v>
      </c>
      <c r="BU1587">
        <f>VLOOKUP(Table1[[#This Row],[Reference]],metron,11,FALSE)</f>
        <v>1.7546812539448771</v>
      </c>
      <c r="BV1587">
        <f>VLOOKUP(Table1[[#This Row],[Reference]],metron,12,FALSE)</f>
        <v>0.93456764148958549</v>
      </c>
    </row>
    <row r="1588" spans="1:74" x14ac:dyDescent="0.45">
      <c r="A1588" t="s">
        <v>5403</v>
      </c>
      <c r="B1588">
        <v>1583629200</v>
      </c>
      <c r="C1588" s="3" t="s">
        <v>4252</v>
      </c>
      <c r="D1588" t="s">
        <v>65</v>
      </c>
      <c r="E1588" t="s">
        <v>66</v>
      </c>
      <c r="F1588" t="s">
        <v>103</v>
      </c>
      <c r="G1588" t="s">
        <v>88</v>
      </c>
      <c r="H1588" t="s">
        <v>3836</v>
      </c>
      <c r="I1588">
        <f>MROUND(Table1[[#This Row],[Prob_H]]*100,2)/100</f>
        <v>0.44</v>
      </c>
      <c r="J1588">
        <f>1/Table1[[#This Row],[odds_ft_home_team_win]]-Table1[[#This Row],[Margin/3]]</f>
        <v>0.44064587575465297</v>
      </c>
      <c r="K1588">
        <f>1/Table1[[#This Row],[odds_ft_draw]]-Table1[[#This Row],[Margin/3]]</f>
        <v>0.26124388239917123</v>
      </c>
      <c r="L1588">
        <f>1/Table1[[#This Row],[odds_ft_away_team_win]]-Table1[[#This Row],[Margin/3]]</f>
        <v>0.29811024184617585</v>
      </c>
      <c r="M1588">
        <v>9</v>
      </c>
      <c r="N1588">
        <v>1.54</v>
      </c>
      <c r="O1588">
        <v>1.1399999999999999</v>
      </c>
      <c r="P1588">
        <v>1.64</v>
      </c>
      <c r="Q1588">
        <v>1.07</v>
      </c>
      <c r="R1588" t="str" cm="1">
        <f t="array" ref="R15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88">
        <v>1</v>
      </c>
      <c r="T1588">
        <v>0</v>
      </c>
      <c r="U1588">
        <v>1</v>
      </c>
      <c r="V1588">
        <v>1</v>
      </c>
      <c r="W1588">
        <v>1</v>
      </c>
      <c r="X1588">
        <v>0</v>
      </c>
      <c r="Y1588">
        <v>29</v>
      </c>
      <c r="AA1588">
        <v>6</v>
      </c>
      <c r="AB1588">
        <v>4</v>
      </c>
      <c r="AC1588">
        <v>3</v>
      </c>
      <c r="AD1588">
        <v>0</v>
      </c>
      <c r="AE1588">
        <v>3</v>
      </c>
      <c r="AF1588">
        <v>0</v>
      </c>
      <c r="AG1588">
        <v>0</v>
      </c>
      <c r="AH1588">
        <v>3</v>
      </c>
      <c r="AI1588">
        <v>1</v>
      </c>
      <c r="AJ1588">
        <v>2</v>
      </c>
      <c r="AK1588">
        <v>13</v>
      </c>
      <c r="AL1588">
        <v>12</v>
      </c>
      <c r="AM1588">
        <v>6</v>
      </c>
      <c r="AN1588">
        <v>7</v>
      </c>
      <c r="AO1588">
        <v>7</v>
      </c>
      <c r="AP1588">
        <v>5</v>
      </c>
      <c r="AQ1588">
        <v>17</v>
      </c>
      <c r="AR1588">
        <v>10</v>
      </c>
      <c r="AS1588">
        <v>47</v>
      </c>
      <c r="AT1588">
        <v>53</v>
      </c>
      <c r="AU1588">
        <v>1.56</v>
      </c>
      <c r="AV1588">
        <v>1.59</v>
      </c>
      <c r="AW1588">
        <v>3.13</v>
      </c>
      <c r="AX1588">
        <v>59</v>
      </c>
      <c r="AY1588">
        <v>89</v>
      </c>
      <c r="AZ1588">
        <v>66</v>
      </c>
      <c r="BA1588">
        <v>41</v>
      </c>
      <c r="BB1588">
        <v>15</v>
      </c>
      <c r="BC1588">
        <v>37</v>
      </c>
      <c r="BD1588">
        <v>78</v>
      </c>
      <c r="BE1588">
        <v>67</v>
      </c>
      <c r="BF1588">
        <v>89</v>
      </c>
      <c r="BG1588">
        <v>13.1</v>
      </c>
      <c r="BH1588">
        <v>3.75</v>
      </c>
      <c r="BI1588">
        <v>2.15</v>
      </c>
      <c r="BJ1588">
        <v>3.5</v>
      </c>
      <c r="BK1588">
        <v>3.1</v>
      </c>
      <c r="BL1588">
        <f>1/Table1[[#This Row],[odds_ft_home_team_win]]+1/Table1[[#This Row],[odds_ft_draw]]+1/Table1[[#This Row],[odds_ft_away_team_win]]-1</f>
        <v>7.3411209945343447E-2</v>
      </c>
      <c r="BM1588">
        <f>Table1[[#This Row],[Margin]]/3</f>
        <v>2.4470403315114481E-2</v>
      </c>
      <c r="BN1588">
        <v>1.2</v>
      </c>
      <c r="BO1588">
        <v>1.65</v>
      </c>
      <c r="BP1588">
        <v>2.65</v>
      </c>
      <c r="BQ1588">
        <v>4.75</v>
      </c>
      <c r="BR1588">
        <v>1.56</v>
      </c>
      <c r="BS1588">
        <v>2.2999999999999998</v>
      </c>
      <c r="BT1588" t="s">
        <v>3798</v>
      </c>
      <c r="BU1588">
        <f>VLOOKUP(Table1[[#This Row],[Reference]],metron,11,FALSE)</f>
        <v>1.4140979689366791</v>
      </c>
      <c r="BV1588">
        <f>VLOOKUP(Table1[[#This Row],[Reference]],metron,12,FALSE)</f>
        <v>1.0666666666666671</v>
      </c>
    </row>
    <row r="1589" spans="1:74" hidden="1" x14ac:dyDescent="0.45">
      <c r="A1589" t="s">
        <v>5403</v>
      </c>
      <c r="B1589">
        <v>1583636760</v>
      </c>
      <c r="C1589" s="3" t="s">
        <v>4253</v>
      </c>
      <c r="D1589" t="s">
        <v>65</v>
      </c>
      <c r="E1589" t="s">
        <v>66</v>
      </c>
      <c r="F1589" t="s">
        <v>93</v>
      </c>
      <c r="G1589" t="s">
        <v>98</v>
      </c>
      <c r="H1589" t="s">
        <v>3815</v>
      </c>
      <c r="I1589">
        <f>MROUND(Table1[[#This Row],[Prob_H]]*100,2)/100</f>
        <v>0.3</v>
      </c>
      <c r="J1589">
        <f>1/Table1[[#This Row],[odds_ft_home_team_win]]-Table1[[#This Row],[Margin/3]]</f>
        <v>0.29543201403187674</v>
      </c>
      <c r="K1589">
        <f>1/Table1[[#This Row],[odds_ft_draw]]-Table1[[#This Row],[Margin/3]]</f>
        <v>0.30618470220391975</v>
      </c>
      <c r="L1589">
        <f>1/Table1[[#This Row],[odds_ft_away_team_win]]-Table1[[#This Row],[Margin/3]]</f>
        <v>0.39838328376420346</v>
      </c>
      <c r="M1589">
        <v>9</v>
      </c>
      <c r="N1589">
        <v>1</v>
      </c>
      <c r="O1589">
        <v>1.08</v>
      </c>
      <c r="P1589">
        <v>0.93</v>
      </c>
      <c r="Q1589">
        <v>1.21</v>
      </c>
      <c r="R1589" t="str" cm="1">
        <f t="array" ref="R15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89">
        <v>1</v>
      </c>
      <c r="T1589">
        <v>2</v>
      </c>
      <c r="U1589">
        <v>3</v>
      </c>
      <c r="V1589">
        <v>2</v>
      </c>
      <c r="W1589">
        <v>0</v>
      </c>
      <c r="X1589">
        <v>2</v>
      </c>
      <c r="Y1589">
        <v>85</v>
      </c>
      <c r="Z1589" t="s">
        <v>4254</v>
      </c>
      <c r="AA1589">
        <v>4</v>
      </c>
      <c r="AB1589">
        <v>5</v>
      </c>
      <c r="AC1589">
        <v>3</v>
      </c>
      <c r="AD1589">
        <v>1</v>
      </c>
      <c r="AE1589">
        <v>4</v>
      </c>
      <c r="AF1589">
        <v>1</v>
      </c>
      <c r="AG1589">
        <v>3</v>
      </c>
      <c r="AH1589">
        <v>1</v>
      </c>
      <c r="AI1589">
        <v>3</v>
      </c>
      <c r="AJ1589">
        <v>2</v>
      </c>
      <c r="AK1589">
        <v>13</v>
      </c>
      <c r="AL1589">
        <v>14</v>
      </c>
      <c r="AM1589">
        <v>5</v>
      </c>
      <c r="AN1589">
        <v>4</v>
      </c>
      <c r="AO1589">
        <v>8</v>
      </c>
      <c r="AP1589">
        <v>10</v>
      </c>
      <c r="AQ1589">
        <v>14</v>
      </c>
      <c r="AR1589">
        <v>10</v>
      </c>
      <c r="AS1589">
        <v>54</v>
      </c>
      <c r="AT1589">
        <v>46</v>
      </c>
      <c r="AU1589">
        <v>1.58</v>
      </c>
      <c r="AV1589">
        <v>1.41</v>
      </c>
      <c r="AW1589">
        <v>2.62</v>
      </c>
      <c r="AX1589">
        <v>54</v>
      </c>
      <c r="AY1589">
        <v>77</v>
      </c>
      <c r="AZ1589">
        <v>50</v>
      </c>
      <c r="BA1589">
        <v>23</v>
      </c>
      <c r="BB1589">
        <v>8</v>
      </c>
      <c r="BC1589">
        <v>31</v>
      </c>
      <c r="BD1589">
        <v>77</v>
      </c>
      <c r="BE1589">
        <v>58</v>
      </c>
      <c r="BF1589">
        <v>70</v>
      </c>
      <c r="BG1589">
        <v>8.61</v>
      </c>
      <c r="BH1589">
        <v>5.3</v>
      </c>
      <c r="BI1589">
        <v>3.1</v>
      </c>
      <c r="BJ1589">
        <v>3</v>
      </c>
      <c r="BK1589">
        <v>2.35</v>
      </c>
      <c r="BL1589">
        <f>1/Table1[[#This Row],[odds_ft_home_team_win]]+1/Table1[[#This Row],[odds_ft_draw]]+1/Table1[[#This Row],[odds_ft_away_team_win]]-1</f>
        <v>8.1445893388240709E-2</v>
      </c>
      <c r="BM1589">
        <f>Table1[[#This Row],[Margin]]/3</f>
        <v>2.714863112941357E-2</v>
      </c>
      <c r="BN1589">
        <v>1.44</v>
      </c>
      <c r="BO1589">
        <v>2.35</v>
      </c>
      <c r="BP1589">
        <v>4.55</v>
      </c>
      <c r="BQ1589">
        <v>9</v>
      </c>
      <c r="BR1589">
        <v>2</v>
      </c>
      <c r="BS1589">
        <v>1.74</v>
      </c>
      <c r="BT1589" t="s">
        <v>3790</v>
      </c>
      <c r="BU1589">
        <f>VLOOKUP(Table1[[#This Row],[Reference]],metron,11,FALSE)</f>
        <v>1.1805091283106199</v>
      </c>
      <c r="BV1589">
        <f>VLOOKUP(Table1[[#This Row],[Reference]],metron,12,FALSE)</f>
        <v>1.3921316533813319</v>
      </c>
    </row>
    <row r="1590" spans="1:74" x14ac:dyDescent="0.45">
      <c r="A1590" t="s">
        <v>5403</v>
      </c>
      <c r="B1590">
        <v>1583708400</v>
      </c>
      <c r="C1590" s="3" t="s">
        <v>4255</v>
      </c>
      <c r="D1590" t="s">
        <v>65</v>
      </c>
      <c r="E1590" t="s">
        <v>66</v>
      </c>
      <c r="F1590" t="s">
        <v>2218</v>
      </c>
      <c r="G1590" t="s">
        <v>78</v>
      </c>
      <c r="H1590" t="s">
        <v>3903</v>
      </c>
      <c r="I1590">
        <f>MROUND(Table1[[#This Row],[Prob_H]]*100,2)/100</f>
        <v>0.44</v>
      </c>
      <c r="J1590">
        <f>1/Table1[[#This Row],[odds_ft_home_team_win]]-Table1[[#This Row],[Margin/3]]</f>
        <v>0.43750287773891677</v>
      </c>
      <c r="K1590">
        <f>1/Table1[[#This Row],[odds_ft_draw]]-Table1[[#This Row],[Margin/3]]</f>
        <v>0.26224167113291746</v>
      </c>
      <c r="L1590">
        <f>1/Table1[[#This Row],[odds_ft_away_team_win]]-Table1[[#This Row],[Margin/3]]</f>
        <v>0.30025545112816576</v>
      </c>
      <c r="M1590">
        <v>9</v>
      </c>
      <c r="N1590">
        <v>1.4</v>
      </c>
      <c r="O1590">
        <v>1.4</v>
      </c>
      <c r="P1590">
        <v>1.31</v>
      </c>
      <c r="Q1590">
        <v>1.5</v>
      </c>
      <c r="R1590" t="str" cm="1">
        <f t="array" ref="R15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0">
        <v>1</v>
      </c>
      <c r="T1590">
        <v>2</v>
      </c>
      <c r="U1590">
        <v>3</v>
      </c>
      <c r="V1590">
        <v>3</v>
      </c>
      <c r="W1590">
        <v>1</v>
      </c>
      <c r="X1590">
        <v>2</v>
      </c>
      <c r="Y1590">
        <v>25</v>
      </c>
      <c r="Z1590" t="s">
        <v>4256</v>
      </c>
      <c r="AA1590">
        <v>3</v>
      </c>
      <c r="AB1590">
        <v>4</v>
      </c>
      <c r="AC1590">
        <v>3</v>
      </c>
      <c r="AD1590">
        <v>0</v>
      </c>
      <c r="AE1590">
        <v>3</v>
      </c>
      <c r="AF1590">
        <v>1</v>
      </c>
      <c r="AG1590">
        <v>1</v>
      </c>
      <c r="AH1590">
        <v>2</v>
      </c>
      <c r="AI1590">
        <v>0</v>
      </c>
      <c r="AJ1590">
        <v>4</v>
      </c>
      <c r="AK1590">
        <v>10</v>
      </c>
      <c r="AL1590">
        <v>9</v>
      </c>
      <c r="AM1590">
        <v>4</v>
      </c>
      <c r="AN1590">
        <v>7</v>
      </c>
      <c r="AO1590">
        <v>6</v>
      </c>
      <c r="AP1590">
        <v>2</v>
      </c>
      <c r="AQ1590">
        <v>19</v>
      </c>
      <c r="AR1590">
        <v>24</v>
      </c>
      <c r="AS1590">
        <v>43</v>
      </c>
      <c r="AT1590">
        <v>57</v>
      </c>
      <c r="AU1590">
        <v>1.1499999999999999</v>
      </c>
      <c r="AV1590">
        <v>1.37</v>
      </c>
      <c r="AW1590">
        <v>3.2</v>
      </c>
      <c r="AX1590">
        <v>63</v>
      </c>
      <c r="AY1590">
        <v>87</v>
      </c>
      <c r="AZ1590">
        <v>64</v>
      </c>
      <c r="BA1590">
        <v>40</v>
      </c>
      <c r="BB1590">
        <v>24</v>
      </c>
      <c r="BC1590">
        <v>34</v>
      </c>
      <c r="BD1590">
        <v>67</v>
      </c>
      <c r="BE1590">
        <v>67</v>
      </c>
      <c r="BF1590">
        <v>84</v>
      </c>
      <c r="BG1590">
        <v>7.8</v>
      </c>
      <c r="BH1590">
        <v>5.07</v>
      </c>
      <c r="BI1590">
        <v>2.15</v>
      </c>
      <c r="BJ1590">
        <v>3.45</v>
      </c>
      <c r="BK1590">
        <v>3.05</v>
      </c>
      <c r="BL1590">
        <f>1/Table1[[#This Row],[odds_ft_home_team_win]]+1/Table1[[#This Row],[odds_ft_draw]]+1/Table1[[#This Row],[odds_ft_away_team_win]]-1</f>
        <v>8.2840203992551986E-2</v>
      </c>
      <c r="BM1590">
        <f>Table1[[#This Row],[Margin]]/3</f>
        <v>2.7613401330850662E-2</v>
      </c>
      <c r="BN1590">
        <v>1.21</v>
      </c>
      <c r="BO1590">
        <v>1.69</v>
      </c>
      <c r="BP1590">
        <v>2.7</v>
      </c>
      <c r="BQ1590">
        <v>4.9000000000000004</v>
      </c>
      <c r="BR1590">
        <v>1.57</v>
      </c>
      <c r="BS1590">
        <v>2.2999999999999998</v>
      </c>
      <c r="BT1590" t="s">
        <v>3809</v>
      </c>
      <c r="BU1590">
        <f>VLOOKUP(Table1[[#This Row],[Reference]],metron,11,FALSE)</f>
        <v>1.4140979689366791</v>
      </c>
      <c r="BV1590">
        <f>VLOOKUP(Table1[[#This Row],[Reference]],metron,12,FALSE)</f>
        <v>1.0666666666666671</v>
      </c>
    </row>
    <row r="1591" spans="1:74" x14ac:dyDescent="0.45">
      <c r="A1591" t="s">
        <v>5403</v>
      </c>
      <c r="B1591">
        <v>1583715600</v>
      </c>
      <c r="C1591" s="3" t="s">
        <v>4257</v>
      </c>
      <c r="D1591" t="s">
        <v>65</v>
      </c>
      <c r="E1591" t="s">
        <v>66</v>
      </c>
      <c r="F1591" t="s">
        <v>3788</v>
      </c>
      <c r="G1591" t="s">
        <v>81</v>
      </c>
      <c r="H1591" t="s">
        <v>3819</v>
      </c>
      <c r="I1591">
        <f>MROUND(Table1[[#This Row],[Prob_H]]*100,2)/100</f>
        <v>0.34</v>
      </c>
      <c r="J1591">
        <f>1/Table1[[#This Row],[odds_ft_home_team_win]]-Table1[[#This Row],[Margin/3]]</f>
        <v>0.34020066642667929</v>
      </c>
      <c r="K1591">
        <f>1/Table1[[#This Row],[odds_ft_draw]]-Table1[[#This Row],[Margin/3]]</f>
        <v>0.27507176547688278</v>
      </c>
      <c r="L1591">
        <f>1/Table1[[#This Row],[odds_ft_away_team_win]]-Table1[[#This Row],[Margin/3]]</f>
        <v>0.38472756809643804</v>
      </c>
      <c r="M1591">
        <v>9</v>
      </c>
      <c r="N1591">
        <v>1.54</v>
      </c>
      <c r="O1591">
        <v>1.43</v>
      </c>
      <c r="P1591">
        <v>1.43</v>
      </c>
      <c r="Q1591">
        <v>1.53</v>
      </c>
      <c r="R1591" t="str" cm="1">
        <f t="array" ref="R15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1">
        <v>1</v>
      </c>
      <c r="T1591">
        <v>4</v>
      </c>
      <c r="U1591">
        <v>5</v>
      </c>
      <c r="V1591">
        <v>1</v>
      </c>
      <c r="W1591">
        <v>1</v>
      </c>
      <c r="X1591">
        <v>0</v>
      </c>
      <c r="Y1591">
        <v>8</v>
      </c>
      <c r="Z1591" t="s">
        <v>4258</v>
      </c>
      <c r="AA1591">
        <v>6</v>
      </c>
      <c r="AB1591">
        <v>3</v>
      </c>
      <c r="AC1591">
        <v>4</v>
      </c>
      <c r="AD1591">
        <v>0</v>
      </c>
      <c r="AE1591">
        <v>4</v>
      </c>
      <c r="AF1591">
        <v>0</v>
      </c>
      <c r="AG1591">
        <v>2</v>
      </c>
      <c r="AH1591">
        <v>2</v>
      </c>
      <c r="AI1591">
        <v>3</v>
      </c>
      <c r="AJ1591">
        <v>1</v>
      </c>
      <c r="AK1591">
        <v>9</v>
      </c>
      <c r="AL1591">
        <v>21</v>
      </c>
      <c r="AM1591">
        <v>2</v>
      </c>
      <c r="AN1591">
        <v>6</v>
      </c>
      <c r="AO1591">
        <v>7</v>
      </c>
      <c r="AP1591">
        <v>15</v>
      </c>
      <c r="AQ1591">
        <v>14</v>
      </c>
      <c r="AR1591">
        <v>16</v>
      </c>
      <c r="AS1591">
        <v>35</v>
      </c>
      <c r="AT1591">
        <v>65</v>
      </c>
      <c r="AU1591">
        <v>0.97</v>
      </c>
      <c r="AV1591">
        <v>1.93</v>
      </c>
      <c r="AW1591">
        <v>3.28</v>
      </c>
      <c r="AX1591">
        <v>67</v>
      </c>
      <c r="AY1591">
        <v>93</v>
      </c>
      <c r="AZ1591">
        <v>71</v>
      </c>
      <c r="BA1591">
        <v>29</v>
      </c>
      <c r="BB1591">
        <v>19</v>
      </c>
      <c r="BC1591">
        <v>37</v>
      </c>
      <c r="BD1591">
        <v>89</v>
      </c>
      <c r="BE1591">
        <v>63</v>
      </c>
      <c r="BF1591">
        <v>93</v>
      </c>
      <c r="BG1591">
        <v>8.19</v>
      </c>
      <c r="BH1591">
        <v>4.3099999999999996</v>
      </c>
      <c r="BI1591">
        <v>2.75</v>
      </c>
      <c r="BJ1591">
        <v>3.35</v>
      </c>
      <c r="BK1591">
        <v>2.4500000000000002</v>
      </c>
      <c r="BL1591">
        <f>1/Table1[[#This Row],[odds_ft_home_team_win]]+1/Table1[[#This Row],[odds_ft_draw]]+1/Table1[[#This Row],[odds_ft_away_team_win]]-1</f>
        <v>7.0307091629053131E-2</v>
      </c>
      <c r="BM1591">
        <f>Table1[[#This Row],[Margin]]/3</f>
        <v>2.3435697209684376E-2</v>
      </c>
      <c r="BN1591">
        <v>1.24</v>
      </c>
      <c r="BO1591">
        <v>1.77</v>
      </c>
      <c r="BP1591">
        <v>2.95</v>
      </c>
      <c r="BQ1591">
        <v>5.55</v>
      </c>
      <c r="BR1591">
        <v>1.62</v>
      </c>
      <c r="BS1591">
        <v>2.15</v>
      </c>
      <c r="BT1591" t="s">
        <v>3860</v>
      </c>
      <c r="BU1591">
        <f>VLOOKUP(Table1[[#This Row],[Reference]],metron,11,FALSE)</f>
        <v>1.228921489601805</v>
      </c>
      <c r="BV1591">
        <f>VLOOKUP(Table1[[#This Row],[Reference]],metron,12,FALSE)</f>
        <v>1.2940512655166849</v>
      </c>
    </row>
    <row r="1592" spans="1:74" x14ac:dyDescent="0.45">
      <c r="A1592" t="s">
        <v>5402</v>
      </c>
      <c r="B1592">
        <v>1599602400</v>
      </c>
      <c r="C1592" s="3" t="s">
        <v>4448</v>
      </c>
      <c r="D1592" t="s">
        <v>65</v>
      </c>
      <c r="E1592" t="s">
        <v>66</v>
      </c>
      <c r="F1592" t="s">
        <v>3792</v>
      </c>
      <c r="G1592" t="s">
        <v>2218</v>
      </c>
      <c r="H1592" t="s">
        <v>3800</v>
      </c>
      <c r="I1592">
        <f>MROUND(Table1[[#This Row],[Prob_H]]*100,2)/100</f>
        <v>0.4</v>
      </c>
      <c r="J1592">
        <f>1/Table1[[#This Row],[odds_ft_home_team_win]]-Table1[[#This Row],[Margin/3]]</f>
        <v>0.39314194577352474</v>
      </c>
      <c r="K1592">
        <f>1/Table1[[#This Row],[odds_ft_draw]]-Table1[[#This Row],[Margin/3]]</f>
        <v>0.27950558213716109</v>
      </c>
      <c r="L1592">
        <f>1/Table1[[#This Row],[odds_ft_away_team_win]]-Table1[[#This Row],[Margin/3]]</f>
        <v>0.32735247208931417</v>
      </c>
      <c r="M1592">
        <v>9</v>
      </c>
      <c r="N1592">
        <v>0.5</v>
      </c>
      <c r="O1592">
        <v>0.33</v>
      </c>
      <c r="P1592">
        <v>1</v>
      </c>
      <c r="Q1592">
        <v>0.72</v>
      </c>
      <c r="R1592" t="str" cm="1">
        <f t="array" ref="R15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92">
        <v>2</v>
      </c>
      <c r="T1592">
        <v>1</v>
      </c>
      <c r="U1592">
        <v>3</v>
      </c>
      <c r="V1592">
        <v>1</v>
      </c>
      <c r="W1592">
        <v>0</v>
      </c>
      <c r="X1592">
        <v>1</v>
      </c>
      <c r="Y1592" t="s">
        <v>2476</v>
      </c>
      <c r="Z1592">
        <v>21</v>
      </c>
      <c r="AA1592">
        <v>8</v>
      </c>
      <c r="AB1592">
        <v>4</v>
      </c>
      <c r="AC1592">
        <v>3</v>
      </c>
      <c r="AD1592">
        <v>0</v>
      </c>
      <c r="AE1592">
        <v>3</v>
      </c>
      <c r="AF1592">
        <v>0</v>
      </c>
      <c r="AG1592">
        <v>1</v>
      </c>
      <c r="AH1592">
        <v>2</v>
      </c>
      <c r="AI1592">
        <v>0</v>
      </c>
      <c r="AJ1592">
        <v>3</v>
      </c>
      <c r="AK1592">
        <v>11</v>
      </c>
      <c r="AL1592">
        <v>10</v>
      </c>
      <c r="AM1592">
        <v>7</v>
      </c>
      <c r="AN1592">
        <v>6</v>
      </c>
      <c r="AO1592">
        <v>4</v>
      </c>
      <c r="AP1592">
        <v>4</v>
      </c>
      <c r="AQ1592">
        <v>12</v>
      </c>
      <c r="AR1592">
        <v>9</v>
      </c>
      <c r="AS1592">
        <v>58</v>
      </c>
      <c r="AT1592">
        <v>42</v>
      </c>
      <c r="AU1592">
        <v>1.54</v>
      </c>
      <c r="AV1592">
        <v>1.29</v>
      </c>
      <c r="AW1592">
        <v>2.38</v>
      </c>
      <c r="AX1592">
        <v>67</v>
      </c>
      <c r="AY1592">
        <v>84</v>
      </c>
      <c r="AZ1592">
        <v>42</v>
      </c>
      <c r="BA1592">
        <v>13</v>
      </c>
      <c r="BB1592">
        <v>0</v>
      </c>
      <c r="BC1592">
        <v>38</v>
      </c>
      <c r="BD1592">
        <v>67</v>
      </c>
      <c r="BE1592">
        <v>34</v>
      </c>
      <c r="BF1592">
        <v>88</v>
      </c>
      <c r="BG1592">
        <v>9</v>
      </c>
      <c r="BH1592">
        <v>4</v>
      </c>
      <c r="BI1592">
        <v>2.4</v>
      </c>
      <c r="BJ1592">
        <v>3.3</v>
      </c>
      <c r="BK1592">
        <v>2.85</v>
      </c>
      <c r="BL1592">
        <f>1/Table1[[#This Row],[odds_ft_home_team_win]]+1/Table1[[#This Row],[odds_ft_draw]]+1/Table1[[#This Row],[odds_ft_away_team_win]]-1</f>
        <v>7.0574162679425845E-2</v>
      </c>
      <c r="BM1592">
        <f>Table1[[#This Row],[Margin]]/3</f>
        <v>2.3524720893141948E-2</v>
      </c>
      <c r="BN1592">
        <v>1.29</v>
      </c>
      <c r="BO1592">
        <v>1.91</v>
      </c>
      <c r="BP1592">
        <v>3.3</v>
      </c>
      <c r="BQ1592">
        <v>6.35</v>
      </c>
      <c r="BR1592">
        <v>1.71</v>
      </c>
      <c r="BS1592">
        <v>2.0499999999999998</v>
      </c>
      <c r="BT1592" t="s">
        <v>3795</v>
      </c>
      <c r="BU1592">
        <f>VLOOKUP(Table1[[#This Row],[Reference]],metron,11,FALSE)</f>
        <v>1.344038264434575</v>
      </c>
      <c r="BV1592">
        <f>VLOOKUP(Table1[[#This Row],[Reference]],metron,12,FALSE)</f>
        <v>1.1515772691037469</v>
      </c>
    </row>
    <row r="1593" spans="1:74" hidden="1" x14ac:dyDescent="0.45">
      <c r="A1593" t="s">
        <v>5402</v>
      </c>
      <c r="B1593">
        <v>1599609600</v>
      </c>
      <c r="C1593" s="3" t="s">
        <v>4449</v>
      </c>
      <c r="D1593" t="s">
        <v>65</v>
      </c>
      <c r="E1593" t="s">
        <v>66</v>
      </c>
      <c r="F1593" t="s">
        <v>97</v>
      </c>
      <c r="G1593" t="s">
        <v>3788</v>
      </c>
      <c r="H1593" t="s">
        <v>3819</v>
      </c>
      <c r="I1593">
        <f>MROUND(Table1[[#This Row],[Prob_H]]*100,2)/100</f>
        <v>0.56000000000000005</v>
      </c>
      <c r="J1593">
        <f>1/Table1[[#This Row],[odds_ft_home_team_win]]-Table1[[#This Row],[Margin/3]]</f>
        <v>0.55836171625645303</v>
      </c>
      <c r="K1593">
        <f>1/Table1[[#This Row],[odds_ft_draw]]-Table1[[#This Row],[Margin/3]]</f>
        <v>0.22997665102928264</v>
      </c>
      <c r="L1593">
        <f>1/Table1[[#This Row],[odds_ft_away_team_win]]-Table1[[#This Row],[Margin/3]]</f>
        <v>0.21166163271426428</v>
      </c>
      <c r="M1593">
        <v>9</v>
      </c>
      <c r="N1593">
        <v>3</v>
      </c>
      <c r="O1593">
        <v>0.5</v>
      </c>
      <c r="P1593">
        <v>2</v>
      </c>
      <c r="Q1593">
        <v>0.59</v>
      </c>
      <c r="R1593" t="str" cm="1">
        <f t="array" ref="R15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Z1593">
        <v>50</v>
      </c>
      <c r="AA1593">
        <v>5</v>
      </c>
      <c r="AB1593">
        <v>6</v>
      </c>
      <c r="AC1593">
        <v>1</v>
      </c>
      <c r="AD1593">
        <v>0</v>
      </c>
      <c r="AE1593">
        <v>2</v>
      </c>
      <c r="AF1593">
        <v>0</v>
      </c>
      <c r="AG1593">
        <v>1</v>
      </c>
      <c r="AH1593">
        <v>0</v>
      </c>
      <c r="AI1593">
        <v>2</v>
      </c>
      <c r="AJ1593">
        <v>0</v>
      </c>
      <c r="AK1593">
        <v>18</v>
      </c>
      <c r="AL1593">
        <v>19</v>
      </c>
      <c r="AM1593">
        <v>7</v>
      </c>
      <c r="AN1593">
        <v>5</v>
      </c>
      <c r="AO1593">
        <v>11</v>
      </c>
      <c r="AP1593">
        <v>14</v>
      </c>
      <c r="AQ1593">
        <v>13</v>
      </c>
      <c r="AR1593">
        <v>14</v>
      </c>
      <c r="AS1593">
        <v>56</v>
      </c>
      <c r="AT1593">
        <v>44</v>
      </c>
      <c r="AU1593">
        <v>1.96</v>
      </c>
      <c r="AV1593">
        <v>1.8</v>
      </c>
      <c r="AW1593">
        <v>3.34</v>
      </c>
      <c r="AX1593">
        <v>84</v>
      </c>
      <c r="AY1593">
        <v>84</v>
      </c>
      <c r="AZ1593">
        <v>59</v>
      </c>
      <c r="BA1593">
        <v>46</v>
      </c>
      <c r="BB1593">
        <v>46</v>
      </c>
      <c r="BC1593">
        <v>46</v>
      </c>
      <c r="BD1593">
        <v>71</v>
      </c>
      <c r="BE1593">
        <v>71</v>
      </c>
      <c r="BF1593">
        <v>100</v>
      </c>
      <c r="BG1593">
        <v>8.75</v>
      </c>
      <c r="BH1593">
        <v>6.08</v>
      </c>
      <c r="BI1593">
        <v>1.71</v>
      </c>
      <c r="BJ1593">
        <v>3.9</v>
      </c>
      <c r="BK1593">
        <v>4.2</v>
      </c>
      <c r="BL1593">
        <f>1/Table1[[#This Row],[odds_ft_home_team_win]]+1/Table1[[#This Row],[odds_ft_draw]]+1/Table1[[#This Row],[odds_ft_away_team_win]]-1</f>
        <v>7.9300816142921393E-2</v>
      </c>
      <c r="BM1593">
        <f>Table1[[#This Row],[Margin]]/3</f>
        <v>2.6433605380973797E-2</v>
      </c>
      <c r="BN1593">
        <v>1.19</v>
      </c>
      <c r="BO1593">
        <v>1.62</v>
      </c>
      <c r="BP1593">
        <v>2.6</v>
      </c>
      <c r="BQ1593">
        <v>4.5999999999999996</v>
      </c>
      <c r="BR1593">
        <v>1.61</v>
      </c>
      <c r="BS1593">
        <v>2.2000000000000002</v>
      </c>
      <c r="BT1593" t="s">
        <v>3813</v>
      </c>
      <c r="BU1593">
        <f>VLOOKUP(Table1[[#This Row],[Reference]],metron,11,FALSE)</f>
        <v>1.7546812539448771</v>
      </c>
      <c r="BV1593">
        <f>VLOOKUP(Table1[[#This Row],[Reference]],metron,12,FALSE)</f>
        <v>0.93456764148958549</v>
      </c>
    </row>
    <row r="1594" spans="1:74" x14ac:dyDescent="0.45">
      <c r="A1594" t="s">
        <v>5402</v>
      </c>
      <c r="B1594">
        <v>1599609960</v>
      </c>
      <c r="C1594" s="3" t="s">
        <v>4450</v>
      </c>
      <c r="D1594" t="s">
        <v>65</v>
      </c>
      <c r="E1594" t="s">
        <v>66</v>
      </c>
      <c r="F1594" t="s">
        <v>85</v>
      </c>
      <c r="G1594" t="s">
        <v>93</v>
      </c>
      <c r="H1594" t="s">
        <v>3815</v>
      </c>
      <c r="I1594">
        <f>MROUND(Table1[[#This Row],[Prob_H]]*100,2)/100</f>
        <v>0.66</v>
      </c>
      <c r="J1594">
        <f>1/Table1[[#This Row],[odds_ft_home_team_win]]-Table1[[#This Row],[Margin/3]]</f>
        <v>0.6501753743133053</v>
      </c>
      <c r="K1594">
        <f>1/Table1[[#This Row],[odds_ft_draw]]-Table1[[#This Row],[Margin/3]]</f>
        <v>0.20438475610889406</v>
      </c>
      <c r="L1594">
        <f>1/Table1[[#This Row],[odds_ft_away_team_win]]-Table1[[#This Row],[Margin/3]]</f>
        <v>0.14543986957780061</v>
      </c>
      <c r="M1594">
        <v>9</v>
      </c>
      <c r="N1594">
        <v>2</v>
      </c>
      <c r="O1594">
        <v>0.5</v>
      </c>
      <c r="P1594">
        <v>1.79</v>
      </c>
      <c r="Q1594">
        <v>1.06</v>
      </c>
      <c r="R1594" t="str" cm="1">
        <f t="array" ref="R15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4">
        <v>1</v>
      </c>
      <c r="T1594">
        <v>1</v>
      </c>
      <c r="U1594">
        <v>2</v>
      </c>
      <c r="V1594">
        <v>0</v>
      </c>
      <c r="W1594">
        <v>0</v>
      </c>
      <c r="X1594">
        <v>0</v>
      </c>
      <c r="Y1594">
        <v>84</v>
      </c>
      <c r="Z1594">
        <v>68</v>
      </c>
      <c r="AA1594">
        <v>9</v>
      </c>
      <c r="AB1594">
        <v>4</v>
      </c>
      <c r="AC1594">
        <v>4</v>
      </c>
      <c r="AD1594">
        <v>0</v>
      </c>
      <c r="AE1594">
        <v>1</v>
      </c>
      <c r="AF1594">
        <v>0</v>
      </c>
      <c r="AG1594">
        <v>1</v>
      </c>
      <c r="AH1594">
        <v>3</v>
      </c>
      <c r="AI1594">
        <v>0</v>
      </c>
      <c r="AJ1594">
        <v>1</v>
      </c>
      <c r="AK1594">
        <v>12</v>
      </c>
      <c r="AL1594">
        <v>15</v>
      </c>
      <c r="AM1594">
        <v>3</v>
      </c>
      <c r="AN1594">
        <v>6</v>
      </c>
      <c r="AO1594">
        <v>9</v>
      </c>
      <c r="AP1594">
        <v>9</v>
      </c>
      <c r="AQ1594">
        <v>6</v>
      </c>
      <c r="AR1594">
        <v>4</v>
      </c>
      <c r="AS1594">
        <v>51</v>
      </c>
      <c r="AT1594">
        <v>49</v>
      </c>
      <c r="AU1594">
        <v>1.43</v>
      </c>
      <c r="AV1594">
        <v>1.6</v>
      </c>
      <c r="AW1594">
        <v>2.75</v>
      </c>
      <c r="AX1594">
        <v>88</v>
      </c>
      <c r="AY1594">
        <v>88</v>
      </c>
      <c r="AZ1594">
        <v>63</v>
      </c>
      <c r="BA1594">
        <v>38</v>
      </c>
      <c r="BB1594">
        <v>0</v>
      </c>
      <c r="BC1594">
        <v>63</v>
      </c>
      <c r="BD1594">
        <v>75</v>
      </c>
      <c r="BE1594">
        <v>63</v>
      </c>
      <c r="BF1594">
        <v>63</v>
      </c>
      <c r="BG1594">
        <v>13.5</v>
      </c>
      <c r="BH1594">
        <v>6</v>
      </c>
      <c r="BI1594">
        <v>1.48</v>
      </c>
      <c r="BJ1594">
        <v>4.3499999999999996</v>
      </c>
      <c r="BK1594">
        <v>5.85</v>
      </c>
      <c r="BL1594">
        <f>1/Table1[[#This Row],[odds_ft_home_team_win]]+1/Table1[[#This Row],[odds_ft_draw]]+1/Table1[[#This Row],[odds_ft_away_team_win]]-1</f>
        <v>7.6500904087110966E-2</v>
      </c>
      <c r="BM1594">
        <f>Table1[[#This Row],[Margin]]/3</f>
        <v>2.5500301362370321E-2</v>
      </c>
      <c r="BN1594">
        <v>1.17</v>
      </c>
      <c r="BO1594">
        <v>1.57</v>
      </c>
      <c r="BP1594">
        <v>2.4500000000000002</v>
      </c>
      <c r="BQ1594">
        <v>4.3</v>
      </c>
      <c r="BR1594">
        <v>1.67</v>
      </c>
      <c r="BS1594">
        <v>2.1</v>
      </c>
      <c r="BT1594" t="s">
        <v>3856</v>
      </c>
      <c r="BU1594">
        <f>VLOOKUP(Table1[[#This Row],[Reference]],metron,11,FALSE)</f>
        <v>2.089675030851502</v>
      </c>
      <c r="BV1594">
        <f>VLOOKUP(Table1[[#This Row],[Reference]],metron,12,FALSE)</f>
        <v>0.8354586589880707</v>
      </c>
    </row>
    <row r="1595" spans="1:74" hidden="1" x14ac:dyDescent="0.45">
      <c r="A1595" t="s">
        <v>5402</v>
      </c>
      <c r="B1595">
        <v>1599616800</v>
      </c>
      <c r="C1595" s="3" t="s">
        <v>4451</v>
      </c>
      <c r="D1595" t="s">
        <v>65</v>
      </c>
      <c r="E1595" t="s">
        <v>66</v>
      </c>
      <c r="F1595" t="s">
        <v>98</v>
      </c>
      <c r="G1595" t="s">
        <v>80</v>
      </c>
      <c r="H1595" t="s">
        <v>3831</v>
      </c>
      <c r="I1595">
        <f>MROUND(Table1[[#This Row],[Prob_H]]*100,2)/100</f>
        <v>0.46</v>
      </c>
      <c r="J1595">
        <f>1/Table1[[#This Row],[odds_ft_home_team_win]]-Table1[[#This Row],[Margin/3]]</f>
        <v>0.464279828609097</v>
      </c>
      <c r="K1595">
        <f>1/Table1[[#This Row],[odds_ft_draw]]-Table1[[#This Row],[Margin/3]]</f>
        <v>0.28897495056031647</v>
      </c>
      <c r="L1595">
        <f>1/Table1[[#This Row],[odds_ft_away_team_win]]-Table1[[#This Row],[Margin/3]]</f>
        <v>0.24674522083058667</v>
      </c>
      <c r="M1595">
        <v>9</v>
      </c>
      <c r="N1595">
        <v>1.25</v>
      </c>
      <c r="O1595">
        <v>0</v>
      </c>
      <c r="P1595">
        <v>1.6</v>
      </c>
      <c r="Q1595">
        <v>0.17</v>
      </c>
      <c r="R1595" t="str" cm="1">
        <f t="array" ref="R15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5">
        <v>1</v>
      </c>
      <c r="T1595">
        <v>1</v>
      </c>
      <c r="U1595">
        <v>2</v>
      </c>
      <c r="V1595">
        <v>1</v>
      </c>
      <c r="W1595">
        <v>1</v>
      </c>
      <c r="X1595">
        <v>0</v>
      </c>
      <c r="Y1595">
        <v>32</v>
      </c>
      <c r="Z1595">
        <v>58</v>
      </c>
      <c r="AA1595">
        <v>3</v>
      </c>
      <c r="AB1595">
        <v>4</v>
      </c>
      <c r="AC1595">
        <v>1</v>
      </c>
      <c r="AD1595">
        <v>0</v>
      </c>
      <c r="AE1595">
        <v>3</v>
      </c>
      <c r="AF1595">
        <v>1</v>
      </c>
      <c r="AG1595">
        <v>1</v>
      </c>
      <c r="AH1595">
        <v>0</v>
      </c>
      <c r="AI1595">
        <v>2</v>
      </c>
      <c r="AJ1595">
        <v>2</v>
      </c>
      <c r="AK1595">
        <v>20</v>
      </c>
      <c r="AL1595">
        <v>14</v>
      </c>
      <c r="AM1595">
        <v>3</v>
      </c>
      <c r="AN1595">
        <v>5</v>
      </c>
      <c r="AO1595">
        <v>17</v>
      </c>
      <c r="AP1595">
        <v>9</v>
      </c>
      <c r="AQ1595">
        <v>6</v>
      </c>
      <c r="AR1595">
        <v>8</v>
      </c>
      <c r="AS1595">
        <v>68</v>
      </c>
      <c r="AT1595">
        <v>32</v>
      </c>
      <c r="AU1595">
        <v>1.97</v>
      </c>
      <c r="AV1595">
        <v>1.41</v>
      </c>
      <c r="AW1595">
        <v>1.75</v>
      </c>
      <c r="AX1595">
        <v>38</v>
      </c>
      <c r="AY1595">
        <v>38</v>
      </c>
      <c r="AZ1595">
        <v>38</v>
      </c>
      <c r="BA1595">
        <v>13</v>
      </c>
      <c r="BB1595">
        <v>13</v>
      </c>
      <c r="BC1595">
        <v>13</v>
      </c>
      <c r="BD1595">
        <v>50</v>
      </c>
      <c r="BE1595">
        <v>25</v>
      </c>
      <c r="BF1595">
        <v>50</v>
      </c>
      <c r="BG1595">
        <v>7.25</v>
      </c>
      <c r="BH1595">
        <v>5</v>
      </c>
      <c r="BI1595">
        <v>2.0499999999999998</v>
      </c>
      <c r="BJ1595">
        <v>3.2</v>
      </c>
      <c r="BK1595">
        <v>3.7</v>
      </c>
      <c r="BL1595">
        <f>1/Table1[[#This Row],[odds_ft_home_team_win]]+1/Table1[[#This Row],[odds_ft_draw]]+1/Table1[[#This Row],[odds_ft_away_team_win]]-1</f>
        <v>7.0575148319050651E-2</v>
      </c>
      <c r="BM1595">
        <f>Table1[[#This Row],[Margin]]/3</f>
        <v>2.3525049439683549E-2</v>
      </c>
      <c r="BN1595">
        <v>1.35</v>
      </c>
      <c r="BO1595">
        <v>2.1</v>
      </c>
      <c r="BP1595">
        <v>3.8</v>
      </c>
      <c r="BQ1595">
        <v>7.5</v>
      </c>
      <c r="BR1595">
        <v>1.87</v>
      </c>
      <c r="BS1595">
        <v>1.87</v>
      </c>
      <c r="BT1595" t="s">
        <v>3841</v>
      </c>
      <c r="BU1595">
        <f>VLOOKUP(Table1[[#This Row],[Reference]],metron,11,FALSE)</f>
        <v>1.4888836329233679</v>
      </c>
      <c r="BV1595">
        <f>VLOOKUP(Table1[[#This Row],[Reference]],metron,12,FALSE)</f>
        <v>1.0516792809839171</v>
      </c>
    </row>
    <row r="1596" spans="1:74" hidden="1" x14ac:dyDescent="0.45">
      <c r="A1596" t="s">
        <v>5402</v>
      </c>
      <c r="B1596">
        <v>1599616800</v>
      </c>
      <c r="C1596" s="3" t="s">
        <v>4451</v>
      </c>
      <c r="D1596" t="s">
        <v>65</v>
      </c>
      <c r="E1596" t="s">
        <v>66</v>
      </c>
      <c r="F1596" t="s">
        <v>73</v>
      </c>
      <c r="G1596" t="s">
        <v>86</v>
      </c>
      <c r="H1596" t="s">
        <v>3811</v>
      </c>
      <c r="I1596">
        <f>MROUND(Table1[[#This Row],[Prob_H]]*100,2)/100</f>
        <v>0.24</v>
      </c>
      <c r="J1596">
        <f>1/Table1[[#This Row],[odds_ft_home_team_win]]-Table1[[#This Row],[Margin/3]]</f>
        <v>0.24269432768805974</v>
      </c>
      <c r="K1596">
        <f>1/Table1[[#This Row],[odds_ft_draw]]-Table1[[#This Row],[Margin/3]]</f>
        <v>0.25771780186646354</v>
      </c>
      <c r="L1596">
        <f>1/Table1[[#This Row],[odds_ft_away_team_win]]-Table1[[#This Row],[Margin/3]]</f>
        <v>0.49958787044547687</v>
      </c>
      <c r="M1596">
        <v>9</v>
      </c>
      <c r="N1596">
        <v>1.33</v>
      </c>
      <c r="O1596">
        <v>1.75</v>
      </c>
      <c r="P1596">
        <v>1.5</v>
      </c>
      <c r="Q1596">
        <v>1.63</v>
      </c>
      <c r="R1596" t="str" cm="1">
        <f t="array" ref="R15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596">
        <v>2</v>
      </c>
      <c r="T1596">
        <v>3</v>
      </c>
      <c r="U1596">
        <v>5</v>
      </c>
      <c r="V1596">
        <v>2</v>
      </c>
      <c r="W1596">
        <v>2</v>
      </c>
      <c r="X1596">
        <v>0</v>
      </c>
      <c r="Y1596" t="s">
        <v>4452</v>
      </c>
      <c r="Z1596" t="s">
        <v>4453</v>
      </c>
      <c r="AA1596">
        <v>5</v>
      </c>
      <c r="AB1596">
        <v>5</v>
      </c>
      <c r="AC1596">
        <v>1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16</v>
      </c>
      <c r="AL1596">
        <v>23</v>
      </c>
      <c r="AM1596">
        <v>8</v>
      </c>
      <c r="AN1596">
        <v>9</v>
      </c>
      <c r="AO1596">
        <v>8</v>
      </c>
      <c r="AP1596">
        <v>14</v>
      </c>
      <c r="AQ1596">
        <v>10</v>
      </c>
      <c r="AR1596">
        <v>4</v>
      </c>
      <c r="AS1596">
        <v>41</v>
      </c>
      <c r="AT1596">
        <v>59</v>
      </c>
      <c r="AU1596">
        <v>1.82</v>
      </c>
      <c r="AV1596">
        <v>2.5099999999999998</v>
      </c>
      <c r="AW1596">
        <v>2.96</v>
      </c>
      <c r="AX1596">
        <v>84</v>
      </c>
      <c r="AY1596">
        <v>84</v>
      </c>
      <c r="AZ1596">
        <v>54</v>
      </c>
      <c r="BA1596">
        <v>29</v>
      </c>
      <c r="BB1596">
        <v>29</v>
      </c>
      <c r="BC1596">
        <v>29</v>
      </c>
      <c r="BD1596">
        <v>54</v>
      </c>
      <c r="BE1596">
        <v>59</v>
      </c>
      <c r="BF1596">
        <v>100</v>
      </c>
      <c r="BG1596">
        <v>8.08</v>
      </c>
      <c r="BH1596">
        <v>3.67</v>
      </c>
      <c r="BI1596">
        <v>3.75</v>
      </c>
      <c r="BJ1596">
        <v>3.55</v>
      </c>
      <c r="BK1596">
        <v>1.91</v>
      </c>
      <c r="BL1596">
        <f>1/Table1[[#This Row],[odds_ft_home_team_win]]+1/Table1[[#This Row],[odds_ft_draw]]+1/Table1[[#This Row],[odds_ft_away_team_win]]-1</f>
        <v>7.1917016935820754E-2</v>
      </c>
      <c r="BM1596">
        <f>Table1[[#This Row],[Margin]]/3</f>
        <v>2.3972338978606917E-2</v>
      </c>
      <c r="BN1596">
        <v>1.23</v>
      </c>
      <c r="BO1596">
        <v>1.74</v>
      </c>
      <c r="BP1596">
        <v>2.9</v>
      </c>
      <c r="BQ1596">
        <v>5.35</v>
      </c>
      <c r="BR1596">
        <v>1.67</v>
      </c>
      <c r="BS1596">
        <v>2.1</v>
      </c>
      <c r="BT1596" t="s">
        <v>3786</v>
      </c>
      <c r="BU1596">
        <f>VLOOKUP(Table1[[#This Row],[Reference]],metron,11,FALSE)</f>
        <v>1.067249240121581</v>
      </c>
      <c r="BV1596">
        <f>VLOOKUP(Table1[[#This Row],[Reference]],metron,12,FALSE)</f>
        <v>1.53419452887538</v>
      </c>
    </row>
    <row r="1597" spans="1:74" x14ac:dyDescent="0.45">
      <c r="A1597" t="s">
        <v>5402</v>
      </c>
      <c r="B1597">
        <v>1599688800</v>
      </c>
      <c r="C1597" s="3" t="s">
        <v>4454</v>
      </c>
      <c r="D1597" t="s">
        <v>65</v>
      </c>
      <c r="E1597" t="s">
        <v>66</v>
      </c>
      <c r="F1597" t="s">
        <v>81</v>
      </c>
      <c r="G1597" t="s">
        <v>68</v>
      </c>
      <c r="H1597" t="s">
        <v>3822</v>
      </c>
      <c r="I1597">
        <f>MROUND(Table1[[#This Row],[Prob_H]]*100,2)/100</f>
        <v>0.52</v>
      </c>
      <c r="J1597">
        <f>1/Table1[[#This Row],[odds_ft_home_team_win]]-Table1[[#This Row],[Margin/3]]</f>
        <v>0.51021329130040971</v>
      </c>
      <c r="K1597">
        <f>1/Table1[[#This Row],[odds_ft_draw]]-Table1[[#This Row],[Margin/3]]</f>
        <v>0.26116821872592538</v>
      </c>
      <c r="L1597">
        <f>1/Table1[[#This Row],[odds_ft_away_team_win]]-Table1[[#This Row],[Margin/3]]</f>
        <v>0.22861848997366499</v>
      </c>
      <c r="M1597">
        <v>9</v>
      </c>
      <c r="N1597">
        <v>3</v>
      </c>
      <c r="O1597">
        <v>1.25</v>
      </c>
      <c r="P1597">
        <v>2.29</v>
      </c>
      <c r="Q1597">
        <v>1.47</v>
      </c>
      <c r="R1597" t="str" cm="1">
        <f t="array" ref="R15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597">
        <v>1</v>
      </c>
      <c r="T1597">
        <v>1</v>
      </c>
      <c r="U1597">
        <v>2</v>
      </c>
      <c r="V1597">
        <v>1</v>
      </c>
      <c r="W1597">
        <v>1</v>
      </c>
      <c r="X1597">
        <v>0</v>
      </c>
      <c r="Y1597">
        <v>45</v>
      </c>
      <c r="Z1597">
        <v>74</v>
      </c>
      <c r="AA1597">
        <v>5</v>
      </c>
      <c r="AB1597">
        <v>4</v>
      </c>
      <c r="AC1597">
        <v>1</v>
      </c>
      <c r="AD1597">
        <v>0</v>
      </c>
      <c r="AE1597">
        <v>3</v>
      </c>
      <c r="AF1597">
        <v>1</v>
      </c>
      <c r="AG1597">
        <v>1</v>
      </c>
      <c r="AH1597">
        <v>0</v>
      </c>
      <c r="AI1597">
        <v>2</v>
      </c>
      <c r="AJ1597">
        <v>2</v>
      </c>
      <c r="AK1597">
        <v>7</v>
      </c>
      <c r="AL1597">
        <v>20</v>
      </c>
      <c r="AM1597">
        <v>2</v>
      </c>
      <c r="AN1597">
        <v>9</v>
      </c>
      <c r="AO1597">
        <v>5</v>
      </c>
      <c r="AP1597">
        <v>11</v>
      </c>
      <c r="AQ1597">
        <v>11</v>
      </c>
      <c r="AR1597">
        <v>11</v>
      </c>
      <c r="AS1597">
        <v>58</v>
      </c>
      <c r="AT1597">
        <v>42</v>
      </c>
      <c r="AU1597">
        <v>0.94</v>
      </c>
      <c r="AV1597">
        <v>2.16</v>
      </c>
      <c r="AW1597">
        <v>2.42</v>
      </c>
      <c r="AX1597">
        <v>59</v>
      </c>
      <c r="AY1597">
        <v>71</v>
      </c>
      <c r="AZ1597">
        <v>59</v>
      </c>
      <c r="BA1597">
        <v>13</v>
      </c>
      <c r="BB1597">
        <v>13</v>
      </c>
      <c r="BC1597">
        <v>42</v>
      </c>
      <c r="BD1597">
        <v>59</v>
      </c>
      <c r="BE1597">
        <v>42</v>
      </c>
      <c r="BF1597">
        <v>71</v>
      </c>
      <c r="BG1597">
        <v>9.58</v>
      </c>
      <c r="BH1597">
        <v>3.33</v>
      </c>
      <c r="BI1597">
        <v>1.87</v>
      </c>
      <c r="BJ1597">
        <v>3.5</v>
      </c>
      <c r="BK1597">
        <v>3.95</v>
      </c>
      <c r="BL1597">
        <f>1/Table1[[#This Row],[odds_ft_home_team_win]]+1/Table1[[#This Row],[odds_ft_draw]]+1/Table1[[#This Row],[odds_ft_away_team_win]]-1</f>
        <v>7.3638200965080891E-2</v>
      </c>
      <c r="BM1597">
        <f>Table1[[#This Row],[Margin]]/3</f>
        <v>2.4546066988360298E-2</v>
      </c>
      <c r="BN1597">
        <v>1.28</v>
      </c>
      <c r="BO1597">
        <v>1.87</v>
      </c>
      <c r="BP1597">
        <v>3.25</v>
      </c>
      <c r="BQ1597">
        <v>6.15</v>
      </c>
      <c r="BR1597">
        <v>1.74</v>
      </c>
      <c r="BS1597">
        <v>2</v>
      </c>
      <c r="BT1597" t="s">
        <v>109</v>
      </c>
      <c r="BU1597">
        <f>VLOOKUP(Table1[[#This Row],[Reference]],metron,11,FALSE)</f>
        <v>1.625948039373891</v>
      </c>
      <c r="BV1597">
        <f>VLOOKUP(Table1[[#This Row],[Reference]],metron,12,FALSE)</f>
        <v>0.97079231886396644</v>
      </c>
    </row>
    <row r="1598" spans="1:74" x14ac:dyDescent="0.45">
      <c r="A1598" t="s">
        <v>5402</v>
      </c>
      <c r="B1598">
        <v>1599696000</v>
      </c>
      <c r="C1598" s="3" t="s">
        <v>4455</v>
      </c>
      <c r="D1598" t="s">
        <v>65</v>
      </c>
      <c r="E1598" t="s">
        <v>66</v>
      </c>
      <c r="F1598" t="s">
        <v>77</v>
      </c>
      <c r="G1598" t="s">
        <v>103</v>
      </c>
      <c r="H1598" t="s">
        <v>3796</v>
      </c>
      <c r="I1598">
        <f>MROUND(Table1[[#This Row],[Prob_H]]*100,2)/100</f>
        <v>0.46</v>
      </c>
      <c r="J1598">
        <f>1/Table1[[#This Row],[odds_ft_home_team_win]]-Table1[[#This Row],[Margin/3]]</f>
        <v>0.46099488211739015</v>
      </c>
      <c r="K1598">
        <f>1/Table1[[#This Row],[odds_ft_draw]]-Table1[[#This Row],[Margin/3]]</f>
        <v>0.27169746675517675</v>
      </c>
      <c r="L1598">
        <f>1/Table1[[#This Row],[odds_ft_away_team_win]]-Table1[[#This Row],[Margin/3]]</f>
        <v>0.26730765112743315</v>
      </c>
      <c r="M1598">
        <v>9</v>
      </c>
      <c r="N1598">
        <v>3</v>
      </c>
      <c r="O1598">
        <v>1.67</v>
      </c>
      <c r="P1598">
        <v>2.1800000000000002</v>
      </c>
      <c r="Q1598">
        <v>1.38</v>
      </c>
      <c r="R1598" t="str" cm="1">
        <f t="array" ref="R15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0</v>
      </c>
      <c r="Y1598" t="s">
        <v>169</v>
      </c>
      <c r="AA1598">
        <v>10</v>
      </c>
      <c r="AB1598">
        <v>5</v>
      </c>
      <c r="AC1598">
        <v>1</v>
      </c>
      <c r="AD1598">
        <v>0</v>
      </c>
      <c r="AE1598">
        <v>2</v>
      </c>
      <c r="AF1598">
        <v>0</v>
      </c>
      <c r="AG1598">
        <v>1</v>
      </c>
      <c r="AH1598">
        <v>0</v>
      </c>
      <c r="AI1598">
        <v>1</v>
      </c>
      <c r="AJ1598">
        <v>1</v>
      </c>
      <c r="AK1598">
        <v>16</v>
      </c>
      <c r="AL1598">
        <v>13</v>
      </c>
      <c r="AM1598">
        <v>4</v>
      </c>
      <c r="AN1598">
        <v>0</v>
      </c>
      <c r="AO1598">
        <v>12</v>
      </c>
      <c r="AP1598">
        <v>13</v>
      </c>
      <c r="AQ1598">
        <v>-1</v>
      </c>
      <c r="AR1598">
        <v>-1</v>
      </c>
      <c r="AS1598">
        <v>53</v>
      </c>
      <c r="AT1598">
        <v>47</v>
      </c>
      <c r="AU1598">
        <v>1.66</v>
      </c>
      <c r="AV1598">
        <v>1.21</v>
      </c>
      <c r="AW1598">
        <v>2</v>
      </c>
      <c r="AX1598">
        <v>29</v>
      </c>
      <c r="AY1598">
        <v>67</v>
      </c>
      <c r="AZ1598">
        <v>25</v>
      </c>
      <c r="BA1598">
        <v>13</v>
      </c>
      <c r="BB1598">
        <v>13</v>
      </c>
      <c r="BC1598">
        <v>13</v>
      </c>
      <c r="BD1598">
        <v>50</v>
      </c>
      <c r="BE1598">
        <v>42</v>
      </c>
      <c r="BF1598">
        <v>84</v>
      </c>
      <c r="BG1598">
        <v>12.08</v>
      </c>
      <c r="BH1598">
        <v>4.67</v>
      </c>
      <c r="BI1598">
        <v>2.0499999999999998</v>
      </c>
      <c r="BJ1598">
        <v>3.35</v>
      </c>
      <c r="BK1598">
        <v>3.4</v>
      </c>
      <c r="BL1598">
        <f>1/Table1[[#This Row],[odds_ft_home_team_win]]+1/Table1[[#This Row],[odds_ft_draw]]+1/Table1[[#This Row],[odds_ft_away_team_win]]-1</f>
        <v>8.0429987794171209E-2</v>
      </c>
      <c r="BM1598">
        <f>Table1[[#This Row],[Margin]]/3</f>
        <v>2.6809995931390402E-2</v>
      </c>
      <c r="BN1598">
        <v>1.28</v>
      </c>
      <c r="BO1598">
        <v>1.91</v>
      </c>
      <c r="BP1598">
        <v>3.25</v>
      </c>
      <c r="BQ1598">
        <v>6.25</v>
      </c>
      <c r="BR1598">
        <v>1.74</v>
      </c>
      <c r="BS1598">
        <v>2</v>
      </c>
      <c r="BT1598" t="s">
        <v>3802</v>
      </c>
      <c r="BU1598">
        <f>VLOOKUP(Table1[[#This Row],[Reference]],metron,11,FALSE)</f>
        <v>1.4888836329233679</v>
      </c>
      <c r="BV1598">
        <f>VLOOKUP(Table1[[#This Row],[Reference]],metron,12,FALSE)</f>
        <v>1.0516792809839171</v>
      </c>
    </row>
    <row r="1599" spans="1:74" hidden="1" x14ac:dyDescent="0.45">
      <c r="A1599" t="s">
        <v>5402</v>
      </c>
      <c r="B1599">
        <v>1599703200</v>
      </c>
      <c r="C1599" s="3" t="s">
        <v>4456</v>
      </c>
      <c r="D1599" t="s">
        <v>65</v>
      </c>
      <c r="E1599" t="s">
        <v>66</v>
      </c>
      <c r="F1599" t="s">
        <v>4346</v>
      </c>
      <c r="G1599" t="s">
        <v>72</v>
      </c>
      <c r="H1599" t="s">
        <v>3903</v>
      </c>
      <c r="I1599">
        <f>MROUND(Table1[[#This Row],[Prob_H]]*100,2)/100</f>
        <v>0.48</v>
      </c>
      <c r="J1599">
        <f>1/Table1[[#This Row],[odds_ft_home_team_win]]-Table1[[#This Row],[Margin/3]]</f>
        <v>0.48131871208285359</v>
      </c>
      <c r="K1599">
        <f>1/Table1[[#This Row],[odds_ft_draw]]-Table1[[#This Row],[Margin/3]]</f>
        <v>0.26313588321045572</v>
      </c>
      <c r="L1599">
        <f>1/Table1[[#This Row],[odds_ft_away_team_win]]-Table1[[#This Row],[Margin/3]]</f>
        <v>0.25554540470669085</v>
      </c>
      <c r="M1599">
        <v>9</v>
      </c>
      <c r="N1599">
        <v>1.25</v>
      </c>
      <c r="O1599">
        <v>0</v>
      </c>
      <c r="P1599">
        <v>1.53</v>
      </c>
      <c r="Q1599">
        <v>0.47</v>
      </c>
      <c r="R1599" t="str" cm="1">
        <f t="array" ref="R15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0</v>
      </c>
      <c r="Y1599">
        <v>8</v>
      </c>
      <c r="AA1599">
        <v>4</v>
      </c>
      <c r="AB1599">
        <v>4</v>
      </c>
      <c r="AC1599">
        <v>3</v>
      </c>
      <c r="AD1599">
        <v>1</v>
      </c>
      <c r="AE1599">
        <v>4</v>
      </c>
      <c r="AF1599">
        <v>1</v>
      </c>
      <c r="AG1599">
        <v>1</v>
      </c>
      <c r="AH1599">
        <v>3</v>
      </c>
      <c r="AI1599">
        <v>5</v>
      </c>
      <c r="AJ1599">
        <v>0</v>
      </c>
      <c r="AK1599">
        <v>10</v>
      </c>
      <c r="AL1599">
        <v>6</v>
      </c>
      <c r="AM1599">
        <v>3</v>
      </c>
      <c r="AN1599">
        <v>2</v>
      </c>
      <c r="AO1599">
        <v>7</v>
      </c>
      <c r="AP1599">
        <v>4</v>
      </c>
      <c r="AQ1599">
        <v>11</v>
      </c>
      <c r="AR1599">
        <v>19</v>
      </c>
      <c r="AS1599">
        <v>60</v>
      </c>
      <c r="AT1599">
        <v>40</v>
      </c>
      <c r="AU1599">
        <v>1.21</v>
      </c>
      <c r="AV1599">
        <v>0.71</v>
      </c>
      <c r="AW1599">
        <v>2.92</v>
      </c>
      <c r="AX1599">
        <v>54</v>
      </c>
      <c r="AY1599">
        <v>88</v>
      </c>
      <c r="AZ1599">
        <v>75</v>
      </c>
      <c r="BA1599">
        <v>29</v>
      </c>
      <c r="BB1599">
        <v>13</v>
      </c>
      <c r="BC1599">
        <v>25</v>
      </c>
      <c r="BD1599">
        <v>75</v>
      </c>
      <c r="BE1599">
        <v>75</v>
      </c>
      <c r="BF1599">
        <v>75</v>
      </c>
      <c r="BG1599">
        <v>7.5</v>
      </c>
      <c r="BH1599">
        <v>5.17</v>
      </c>
      <c r="BI1599">
        <v>2.0099999999999998</v>
      </c>
      <c r="BJ1599">
        <v>3.58</v>
      </c>
      <c r="BK1599">
        <v>3.68</v>
      </c>
      <c r="BL1599">
        <f>1/Table1[[#This Row],[odds_ft_home_team_win]]+1/Table1[[#This Row],[odds_ft_draw]]+1/Table1[[#This Row],[odds_ft_away_team_win]]-1</f>
        <v>4.8581177184275237E-2</v>
      </c>
      <c r="BM1599">
        <f>Table1[[#This Row],[Margin]]/3</f>
        <v>1.6193725728091746E-2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 t="s">
        <v>4348</v>
      </c>
      <c r="BU1599">
        <f>VLOOKUP(Table1[[#This Row],[Reference]],metron,11,FALSE)</f>
        <v>1.510877192982456</v>
      </c>
      <c r="BV1599">
        <f>VLOOKUP(Table1[[#This Row],[Reference]],metron,12,FALSE)</f>
        <v>1.0163157894736841</v>
      </c>
    </row>
    <row r="1600" spans="1:74" x14ac:dyDescent="0.45">
      <c r="A1600" t="s">
        <v>5402</v>
      </c>
      <c r="B1600">
        <v>1599703560</v>
      </c>
      <c r="C1600" s="3" t="s">
        <v>4457</v>
      </c>
      <c r="D1600" t="s">
        <v>65</v>
      </c>
      <c r="E1600" t="s">
        <v>66</v>
      </c>
      <c r="F1600" t="s">
        <v>88</v>
      </c>
      <c r="G1600" t="s">
        <v>94</v>
      </c>
      <c r="H1600" t="s">
        <v>3808</v>
      </c>
      <c r="I1600">
        <f>MROUND(Table1[[#This Row],[Prob_H]]*100,2)/100</f>
        <v>0.48</v>
      </c>
      <c r="J1600">
        <f>1/Table1[[#This Row],[odds_ft_home_team_win]]-Table1[[#This Row],[Margin/3]]</f>
        <v>0.4870843694373107</v>
      </c>
      <c r="K1600">
        <f>1/Table1[[#This Row],[odds_ft_draw]]-Table1[[#This Row],[Margin/3]]</f>
        <v>0.26838150367562136</v>
      </c>
      <c r="L1600">
        <f>1/Table1[[#This Row],[odds_ft_away_team_win]]-Table1[[#This Row],[Margin/3]]</f>
        <v>0.24453412688706805</v>
      </c>
      <c r="M1600">
        <v>9</v>
      </c>
      <c r="N1600">
        <v>2.33</v>
      </c>
      <c r="O1600">
        <v>1.67</v>
      </c>
      <c r="P1600">
        <v>2.09</v>
      </c>
      <c r="Q1600">
        <v>1.25</v>
      </c>
      <c r="R1600" t="str" cm="1">
        <f t="array" ref="R16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0">
        <v>1</v>
      </c>
      <c r="T1600">
        <v>2</v>
      </c>
      <c r="U1600">
        <v>3</v>
      </c>
      <c r="V1600">
        <v>1</v>
      </c>
      <c r="W1600">
        <v>0</v>
      </c>
      <c r="X1600">
        <v>1</v>
      </c>
      <c r="Y1600">
        <v>68</v>
      </c>
      <c r="Z1600" t="s">
        <v>4458</v>
      </c>
      <c r="AA1600">
        <v>16</v>
      </c>
      <c r="AB1600">
        <v>0</v>
      </c>
      <c r="AC1600">
        <v>2</v>
      </c>
      <c r="AD1600">
        <v>0</v>
      </c>
      <c r="AE1600">
        <v>3</v>
      </c>
      <c r="AF1600">
        <v>0</v>
      </c>
      <c r="AG1600">
        <v>1</v>
      </c>
      <c r="AH1600">
        <v>1</v>
      </c>
      <c r="AI1600">
        <v>2</v>
      </c>
      <c r="AJ1600">
        <v>1</v>
      </c>
      <c r="AK1600">
        <v>20</v>
      </c>
      <c r="AL1600">
        <v>6</v>
      </c>
      <c r="AM1600">
        <v>3</v>
      </c>
      <c r="AN1600">
        <v>4</v>
      </c>
      <c r="AO1600">
        <v>17</v>
      </c>
      <c r="AP1600">
        <v>2</v>
      </c>
      <c r="AQ1600">
        <v>19</v>
      </c>
      <c r="AR1600">
        <v>18</v>
      </c>
      <c r="AS1600">
        <v>70</v>
      </c>
      <c r="AT1600">
        <v>30</v>
      </c>
      <c r="AU1600">
        <v>2.15</v>
      </c>
      <c r="AV1600">
        <v>0.83</v>
      </c>
      <c r="AW1600">
        <v>1.67</v>
      </c>
      <c r="AX1600">
        <v>50</v>
      </c>
      <c r="AY1600">
        <v>67</v>
      </c>
      <c r="AZ1600">
        <v>33</v>
      </c>
      <c r="BA1600">
        <v>0</v>
      </c>
      <c r="BB1600">
        <v>0</v>
      </c>
      <c r="BC1600">
        <v>17</v>
      </c>
      <c r="BD1600">
        <v>50</v>
      </c>
      <c r="BE1600">
        <v>34</v>
      </c>
      <c r="BF1600">
        <v>67</v>
      </c>
      <c r="BG1600">
        <v>10.33</v>
      </c>
      <c r="BH1600">
        <v>6</v>
      </c>
      <c r="BI1600">
        <v>1.95</v>
      </c>
      <c r="BJ1600">
        <v>3.4</v>
      </c>
      <c r="BK1600">
        <v>3.7</v>
      </c>
      <c r="BL1600">
        <f>1/Table1[[#This Row],[odds_ft_home_team_win]]+1/Table1[[#This Row],[odds_ft_draw]]+1/Table1[[#This Row],[odds_ft_away_team_win]]-1</f>
        <v>7.7208430149606544E-2</v>
      </c>
      <c r="BM1600">
        <f>Table1[[#This Row],[Margin]]/3</f>
        <v>2.5736143383202181E-2</v>
      </c>
      <c r="BN1600">
        <v>1.26</v>
      </c>
      <c r="BO1600">
        <v>1.83</v>
      </c>
      <c r="BP1600">
        <v>3.1</v>
      </c>
      <c r="BQ1600">
        <v>5.8</v>
      </c>
      <c r="BR1600">
        <v>1.69</v>
      </c>
      <c r="BS1600">
        <v>2.0499999999999998</v>
      </c>
      <c r="BT1600" t="s">
        <v>3817</v>
      </c>
      <c r="BU1600">
        <f>VLOOKUP(Table1[[#This Row],[Reference]],metron,11,FALSE)</f>
        <v>1.510877192982456</v>
      </c>
      <c r="BV1600">
        <f>VLOOKUP(Table1[[#This Row],[Reference]],metron,12,FALSE)</f>
        <v>1.0163157894736841</v>
      </c>
    </row>
    <row r="1601" spans="1:74" hidden="1" x14ac:dyDescent="0.45">
      <c r="A1601" t="s">
        <v>5401</v>
      </c>
      <c r="B1601">
        <v>1614726000</v>
      </c>
      <c r="C1601" s="3" t="s">
        <v>4710</v>
      </c>
      <c r="D1601" t="s">
        <v>65</v>
      </c>
      <c r="E1601" t="s">
        <v>66</v>
      </c>
      <c r="F1601" t="s">
        <v>93</v>
      </c>
      <c r="G1601" t="s">
        <v>3792</v>
      </c>
      <c r="H1601" t="s">
        <v>3800</v>
      </c>
      <c r="I1601">
        <f>MROUND(Table1[[#This Row],[Prob_H]]*100,2)/100</f>
        <v>0.44</v>
      </c>
      <c r="J1601">
        <f>1/Table1[[#This Row],[odds_ft_home_team_win]]-Table1[[#This Row],[Margin/3]]</f>
        <v>0.44280753446280119</v>
      </c>
      <c r="K1601">
        <f>1/Table1[[#This Row],[odds_ft_draw]]-Table1[[#This Row],[Margin/3]]</f>
        <v>0.28538356308534146</v>
      </c>
      <c r="L1601">
        <f>1/Table1[[#This Row],[odds_ft_away_team_win]]-Table1[[#This Row],[Margin/3]]</f>
        <v>0.27180890245185729</v>
      </c>
      <c r="M1601">
        <v>9</v>
      </c>
      <c r="N1601">
        <v>0.67</v>
      </c>
      <c r="O1601">
        <v>0.5</v>
      </c>
      <c r="P1601">
        <v>1.21</v>
      </c>
      <c r="Q1601">
        <v>0.35</v>
      </c>
      <c r="R1601" t="str" cm="1">
        <f t="array" ref="R16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01">
        <v>3</v>
      </c>
      <c r="T1601">
        <v>1</v>
      </c>
      <c r="U1601">
        <v>4</v>
      </c>
      <c r="V1601">
        <v>2</v>
      </c>
      <c r="W1601">
        <v>1</v>
      </c>
      <c r="X1601">
        <v>1</v>
      </c>
      <c r="Y1601" t="s">
        <v>4711</v>
      </c>
      <c r="Z1601">
        <v>24</v>
      </c>
      <c r="AA1601">
        <v>3</v>
      </c>
      <c r="AB1601">
        <v>6</v>
      </c>
      <c r="AC1601">
        <v>2</v>
      </c>
      <c r="AD1601">
        <v>1</v>
      </c>
      <c r="AE1601">
        <v>0</v>
      </c>
      <c r="AF1601">
        <v>0</v>
      </c>
      <c r="AG1601">
        <v>1</v>
      </c>
      <c r="AH1601">
        <v>2</v>
      </c>
      <c r="AI1601">
        <v>0</v>
      </c>
      <c r="AJ1601">
        <v>0</v>
      </c>
      <c r="AK1601">
        <v>26</v>
      </c>
      <c r="AL1601">
        <v>7</v>
      </c>
      <c r="AM1601">
        <v>10</v>
      </c>
      <c r="AN1601">
        <v>3</v>
      </c>
      <c r="AO1601">
        <v>16</v>
      </c>
      <c r="AP1601">
        <v>4</v>
      </c>
      <c r="AQ1601">
        <v>15</v>
      </c>
      <c r="AR1601">
        <v>11</v>
      </c>
      <c r="AS1601">
        <v>50</v>
      </c>
      <c r="AT1601">
        <v>50</v>
      </c>
      <c r="AU1601">
        <v>2.69</v>
      </c>
      <c r="AV1601">
        <v>0.85</v>
      </c>
      <c r="AW1601">
        <v>2.34</v>
      </c>
      <c r="AX1601">
        <v>42</v>
      </c>
      <c r="AY1601">
        <v>71</v>
      </c>
      <c r="AZ1601">
        <v>46</v>
      </c>
      <c r="BA1601">
        <v>13</v>
      </c>
      <c r="BB1601">
        <v>4</v>
      </c>
      <c r="BC1601">
        <v>25</v>
      </c>
      <c r="BD1601">
        <v>67</v>
      </c>
      <c r="BE1601">
        <v>38</v>
      </c>
      <c r="BF1601">
        <v>84</v>
      </c>
      <c r="BG1601">
        <v>9</v>
      </c>
      <c r="BH1601">
        <v>5.5</v>
      </c>
      <c r="BI1601">
        <v>2.15</v>
      </c>
      <c r="BJ1601">
        <v>3.25</v>
      </c>
      <c r="BK1601">
        <v>3.4</v>
      </c>
      <c r="BL1601">
        <f>1/Table1[[#This Row],[odds_ft_home_team_win]]+1/Table1[[#This Row],[odds_ft_draw]]+1/Table1[[#This Row],[odds_ft_away_team_win]]-1</f>
        <v>6.6926233820898684E-2</v>
      </c>
      <c r="BM1601">
        <f>Table1[[#This Row],[Margin]]/3</f>
        <v>2.2308744606966229E-2</v>
      </c>
      <c r="BN1601">
        <v>1.47</v>
      </c>
      <c r="BO1601">
        <v>2.2999999999999998</v>
      </c>
      <c r="BP1601">
        <v>4.0999999999999996</v>
      </c>
      <c r="BQ1601">
        <v>8.25</v>
      </c>
      <c r="BR1601">
        <v>2.1</v>
      </c>
      <c r="BS1601">
        <v>1.69</v>
      </c>
      <c r="BT1601" t="s">
        <v>3790</v>
      </c>
      <c r="BU1601">
        <f>VLOOKUP(Table1[[#This Row],[Reference]],metron,11,FALSE)</f>
        <v>1.4140979689366791</v>
      </c>
      <c r="BV1601">
        <f>VLOOKUP(Table1[[#This Row],[Reference]],metron,12,FALSE)</f>
        <v>1.0666666666666671</v>
      </c>
    </row>
    <row r="1602" spans="1:74" x14ac:dyDescent="0.45">
      <c r="A1602" t="s">
        <v>5401</v>
      </c>
      <c r="B1602">
        <v>1614733200</v>
      </c>
      <c r="C1602" s="3" t="s">
        <v>4712</v>
      </c>
      <c r="D1602" t="s">
        <v>65</v>
      </c>
      <c r="E1602" t="s">
        <v>66</v>
      </c>
      <c r="F1602" t="s">
        <v>68</v>
      </c>
      <c r="G1602" t="s">
        <v>97</v>
      </c>
      <c r="H1602" t="s">
        <v>3811</v>
      </c>
      <c r="I1602">
        <f>MROUND(Table1[[#This Row],[Prob_H]]*100,2)/100</f>
        <v>0.6</v>
      </c>
      <c r="J1602">
        <f>1/Table1[[#This Row],[odds_ft_home_team_win]]-Table1[[#This Row],[Margin/3]]</f>
        <v>0.60256410256410253</v>
      </c>
      <c r="K1602">
        <f>1/Table1[[#This Row],[odds_ft_draw]]-Table1[[#This Row],[Margin/3]]</f>
        <v>0.22756410256410256</v>
      </c>
      <c r="L1602">
        <f>1/Table1[[#This Row],[odds_ft_away_team_win]]-Table1[[#This Row],[Margin/3]]</f>
        <v>0.16987179487179485</v>
      </c>
      <c r="M1602">
        <v>9</v>
      </c>
      <c r="N1602">
        <v>1.73</v>
      </c>
      <c r="O1602">
        <v>0.46</v>
      </c>
      <c r="P1602">
        <v>1.53</v>
      </c>
      <c r="Q1602">
        <v>0.55000000000000004</v>
      </c>
      <c r="R1602" t="str" cm="1">
        <f t="array" ref="R16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0</v>
      </c>
      <c r="Z1602">
        <v>55</v>
      </c>
      <c r="AA1602">
        <v>-1</v>
      </c>
      <c r="AB1602">
        <v>-1</v>
      </c>
      <c r="AC1602">
        <v>3</v>
      </c>
      <c r="AD1602">
        <v>0</v>
      </c>
      <c r="AE1602">
        <v>1</v>
      </c>
      <c r="AF1602">
        <v>0</v>
      </c>
      <c r="AG1602">
        <v>2</v>
      </c>
      <c r="AH1602">
        <v>1</v>
      </c>
      <c r="AI1602">
        <v>1</v>
      </c>
      <c r="AJ1602">
        <v>0</v>
      </c>
      <c r="AK1602">
        <v>-1</v>
      </c>
      <c r="AL1602">
        <v>-1</v>
      </c>
      <c r="AM1602">
        <v>-1</v>
      </c>
      <c r="AN1602">
        <v>-1</v>
      </c>
      <c r="AO1602">
        <v>-1</v>
      </c>
      <c r="AP1602">
        <v>-1</v>
      </c>
      <c r="AQ1602">
        <v>-1</v>
      </c>
      <c r="AR1602">
        <v>-1</v>
      </c>
      <c r="AS1602">
        <v>-1</v>
      </c>
      <c r="AT1602">
        <v>-1</v>
      </c>
      <c r="AU1602">
        <v>0</v>
      </c>
      <c r="AV1602">
        <v>0</v>
      </c>
      <c r="AW1602">
        <v>3.02</v>
      </c>
      <c r="AX1602">
        <v>76</v>
      </c>
      <c r="AY1602">
        <v>93</v>
      </c>
      <c r="AZ1602">
        <v>58</v>
      </c>
      <c r="BA1602">
        <v>33</v>
      </c>
      <c r="BB1602">
        <v>23</v>
      </c>
      <c r="BC1602">
        <v>56</v>
      </c>
      <c r="BD1602">
        <v>76</v>
      </c>
      <c r="BE1602">
        <v>42</v>
      </c>
      <c r="BF1602">
        <v>81</v>
      </c>
      <c r="BG1602">
        <v>9.39</v>
      </c>
      <c r="BH1602">
        <v>4.92</v>
      </c>
      <c r="BI1602">
        <v>1.6</v>
      </c>
      <c r="BJ1602">
        <v>4</v>
      </c>
      <c r="BK1602">
        <v>5.2</v>
      </c>
      <c r="BL1602">
        <f>1/Table1[[#This Row],[odds_ft_home_team_win]]+1/Table1[[#This Row],[odds_ft_draw]]+1/Table1[[#This Row],[odds_ft_away_team_win]]-1</f>
        <v>6.7307692307692291E-2</v>
      </c>
      <c r="BM1602">
        <f>Table1[[#This Row],[Margin]]/3</f>
        <v>2.2435897435897429E-2</v>
      </c>
      <c r="BN1602">
        <v>1.24</v>
      </c>
      <c r="BO1602">
        <v>1.76</v>
      </c>
      <c r="BP1602">
        <v>2.86</v>
      </c>
      <c r="BQ1602">
        <v>5.25</v>
      </c>
      <c r="BR1602">
        <v>1.79</v>
      </c>
      <c r="BS1602">
        <v>1.91</v>
      </c>
      <c r="BT1602" t="s">
        <v>3807</v>
      </c>
      <c r="BU1602">
        <f>VLOOKUP(Table1[[#This Row],[Reference]],metron,11,FALSE)</f>
        <v>1.841836734693878</v>
      </c>
      <c r="BV1602">
        <f>VLOOKUP(Table1[[#This Row],[Reference]],metron,12,FALSE)</f>
        <v>0.88917233560090703</v>
      </c>
    </row>
    <row r="1603" spans="1:74" x14ac:dyDescent="0.45">
      <c r="A1603" t="s">
        <v>5401</v>
      </c>
      <c r="B1603">
        <v>1614740400</v>
      </c>
      <c r="C1603" s="3" t="s">
        <v>4713</v>
      </c>
      <c r="D1603" t="s">
        <v>65</v>
      </c>
      <c r="E1603" t="s">
        <v>66</v>
      </c>
      <c r="F1603" t="s">
        <v>81</v>
      </c>
      <c r="G1603" t="s">
        <v>73</v>
      </c>
      <c r="H1603" t="s">
        <v>3839</v>
      </c>
      <c r="I1603">
        <f>MROUND(Table1[[#This Row],[Prob_H]]*100,2)/100</f>
        <v>0.6</v>
      </c>
      <c r="J1603">
        <f>1/Table1[[#This Row],[odds_ft_home_team_win]]-Table1[[#This Row],[Margin/3]]</f>
        <v>0.59536101758323978</v>
      </c>
      <c r="K1603">
        <f>1/Table1[[#This Row],[odds_ft_draw]]-Table1[[#This Row],[Margin/3]]</f>
        <v>0.2447437336326225</v>
      </c>
      <c r="L1603">
        <f>1/Table1[[#This Row],[odds_ft_away_team_win]]-Table1[[#This Row],[Margin/3]]</f>
        <v>0.15989524878413766</v>
      </c>
      <c r="M1603">
        <v>9</v>
      </c>
      <c r="N1603">
        <v>2.33</v>
      </c>
      <c r="O1603">
        <v>1.21</v>
      </c>
      <c r="P1603">
        <v>2.29</v>
      </c>
      <c r="Q1603">
        <v>1.33</v>
      </c>
      <c r="R1603" t="str" cm="1">
        <f t="array" ref="R16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3">
        <v>1</v>
      </c>
      <c r="T1603">
        <v>2</v>
      </c>
      <c r="U1603">
        <v>3</v>
      </c>
      <c r="V1603">
        <v>1</v>
      </c>
      <c r="W1603">
        <v>1</v>
      </c>
      <c r="X1603">
        <v>0</v>
      </c>
      <c r="Y1603">
        <v>40</v>
      </c>
      <c r="Z1603" t="s">
        <v>4714</v>
      </c>
      <c r="AA1603">
        <v>3</v>
      </c>
      <c r="AB1603">
        <v>3</v>
      </c>
      <c r="AC1603">
        <v>4</v>
      </c>
      <c r="AD1603">
        <v>0</v>
      </c>
      <c r="AE1603">
        <v>1</v>
      </c>
      <c r="AF1603">
        <v>0</v>
      </c>
      <c r="AG1603">
        <v>3</v>
      </c>
      <c r="AH1603">
        <v>1</v>
      </c>
      <c r="AI1603">
        <v>1</v>
      </c>
      <c r="AJ1603">
        <v>0</v>
      </c>
      <c r="AK1603">
        <v>10</v>
      </c>
      <c r="AL1603">
        <v>11</v>
      </c>
      <c r="AM1603">
        <v>5</v>
      </c>
      <c r="AN1603">
        <v>3</v>
      </c>
      <c r="AO1603">
        <v>5</v>
      </c>
      <c r="AP1603">
        <v>8</v>
      </c>
      <c r="AQ1603">
        <v>17</v>
      </c>
      <c r="AR1603">
        <v>15</v>
      </c>
      <c r="AS1603">
        <v>64</v>
      </c>
      <c r="AT1603">
        <v>36</v>
      </c>
      <c r="AU1603">
        <v>1.22</v>
      </c>
      <c r="AV1603">
        <v>1.2</v>
      </c>
      <c r="AW1603">
        <v>2.35</v>
      </c>
      <c r="AX1603">
        <v>48</v>
      </c>
      <c r="AY1603">
        <v>62</v>
      </c>
      <c r="AZ1603">
        <v>42</v>
      </c>
      <c r="BA1603">
        <v>25</v>
      </c>
      <c r="BB1603">
        <v>11</v>
      </c>
      <c r="BC1603">
        <v>32</v>
      </c>
      <c r="BD1603">
        <v>73</v>
      </c>
      <c r="BE1603">
        <v>35</v>
      </c>
      <c r="BF1603">
        <v>65</v>
      </c>
      <c r="BG1603">
        <v>7.93</v>
      </c>
      <c r="BH1603">
        <v>4.51</v>
      </c>
      <c r="BI1603">
        <v>1.62</v>
      </c>
      <c r="BJ1603">
        <v>3.75</v>
      </c>
      <c r="BK1603">
        <v>5.5</v>
      </c>
      <c r="BL1603">
        <f>1/Table1[[#This Row],[odds_ft_home_team_win]]+1/Table1[[#This Row],[odds_ft_draw]]+1/Table1[[#This Row],[odds_ft_away_team_win]]-1</f>
        <v>6.5768799102132514E-2</v>
      </c>
      <c r="BM1603">
        <f>Table1[[#This Row],[Margin]]/3</f>
        <v>2.1922933034044172E-2</v>
      </c>
      <c r="BN1603">
        <v>1.34</v>
      </c>
      <c r="BO1603">
        <v>2</v>
      </c>
      <c r="BP1603">
        <v>3.45</v>
      </c>
      <c r="BQ1603">
        <v>7</v>
      </c>
      <c r="BR1603">
        <v>2.0499999999999998</v>
      </c>
      <c r="BS1603">
        <v>1.74</v>
      </c>
      <c r="BT1603" t="s">
        <v>109</v>
      </c>
      <c r="BU1603">
        <f>VLOOKUP(Table1[[#This Row],[Reference]],metron,11,FALSE)</f>
        <v>1.841836734693878</v>
      </c>
      <c r="BV1603">
        <f>VLOOKUP(Table1[[#This Row],[Reference]],metron,12,FALSE)</f>
        <v>0.88917233560090703</v>
      </c>
    </row>
    <row r="1604" spans="1:74" hidden="1" x14ac:dyDescent="0.45">
      <c r="A1604" t="s">
        <v>5401</v>
      </c>
      <c r="B1604">
        <v>1614819600</v>
      </c>
      <c r="C1604" s="3" t="s">
        <v>4715</v>
      </c>
      <c r="D1604" t="s">
        <v>65</v>
      </c>
      <c r="E1604" t="s">
        <v>66</v>
      </c>
      <c r="F1604" t="s">
        <v>80</v>
      </c>
      <c r="G1604" t="s">
        <v>98</v>
      </c>
      <c r="H1604" t="s">
        <v>3836</v>
      </c>
      <c r="I1604">
        <f>MROUND(Table1[[#This Row],[Prob_H]]*100,2)/100</f>
        <v>0.32</v>
      </c>
      <c r="J1604">
        <f>1/Table1[[#This Row],[odds_ft_home_team_win]]-Table1[[#This Row],[Margin/3]]</f>
        <v>0.31626647834274951</v>
      </c>
      <c r="K1604">
        <f>1/Table1[[#This Row],[odds_ft_draw]]-Table1[[#This Row],[Margin/3]]</f>
        <v>0.2897834274952919</v>
      </c>
      <c r="L1604">
        <f>1/Table1[[#This Row],[odds_ft_away_team_win]]-Table1[[#This Row],[Margin/3]]</f>
        <v>0.39395009416195859</v>
      </c>
      <c r="M1604">
        <v>9</v>
      </c>
      <c r="N1604">
        <v>1.75</v>
      </c>
      <c r="O1604">
        <v>1.36</v>
      </c>
      <c r="P1604">
        <v>1.82</v>
      </c>
      <c r="Q1604">
        <v>1.35</v>
      </c>
      <c r="R1604" t="str" cm="1">
        <f t="array" ref="R16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04">
        <v>2</v>
      </c>
      <c r="T1604">
        <v>2</v>
      </c>
      <c r="U1604">
        <v>4</v>
      </c>
      <c r="V1604">
        <v>2</v>
      </c>
      <c r="W1604">
        <v>1</v>
      </c>
      <c r="X1604">
        <v>1</v>
      </c>
      <c r="Y1604" t="s">
        <v>4716</v>
      </c>
      <c r="Z1604" t="s">
        <v>4675</v>
      </c>
      <c r="AA1604">
        <v>5</v>
      </c>
      <c r="AB1604">
        <v>4</v>
      </c>
      <c r="AC1604">
        <v>2</v>
      </c>
      <c r="AD1604">
        <v>0</v>
      </c>
      <c r="AE1604">
        <v>4</v>
      </c>
      <c r="AF1604">
        <v>0</v>
      </c>
      <c r="AG1604">
        <v>0</v>
      </c>
      <c r="AH1604">
        <v>2</v>
      </c>
      <c r="AI1604">
        <v>0</v>
      </c>
      <c r="AJ1604">
        <v>4</v>
      </c>
      <c r="AK1604">
        <v>19</v>
      </c>
      <c r="AL1604">
        <v>9</v>
      </c>
      <c r="AM1604">
        <v>5</v>
      </c>
      <c r="AN1604">
        <v>3</v>
      </c>
      <c r="AO1604">
        <v>14</v>
      </c>
      <c r="AP1604">
        <v>6</v>
      </c>
      <c r="AQ1604">
        <v>8</v>
      </c>
      <c r="AR1604">
        <v>13</v>
      </c>
      <c r="AS1604">
        <v>50</v>
      </c>
      <c r="AT1604">
        <v>50</v>
      </c>
      <c r="AU1604">
        <v>1.77</v>
      </c>
      <c r="AV1604">
        <v>1.07</v>
      </c>
      <c r="AW1604">
        <v>2.64</v>
      </c>
      <c r="AX1604">
        <v>62</v>
      </c>
      <c r="AY1604">
        <v>73</v>
      </c>
      <c r="AZ1604">
        <v>47</v>
      </c>
      <c r="BA1604">
        <v>36</v>
      </c>
      <c r="BB1604">
        <v>13</v>
      </c>
      <c r="BC1604">
        <v>23</v>
      </c>
      <c r="BD1604">
        <v>69</v>
      </c>
      <c r="BE1604">
        <v>55</v>
      </c>
      <c r="BF1604">
        <v>77</v>
      </c>
      <c r="BG1604">
        <v>8.58</v>
      </c>
      <c r="BH1604">
        <v>4.18</v>
      </c>
      <c r="BI1604">
        <v>2.95</v>
      </c>
      <c r="BJ1604">
        <v>3.2</v>
      </c>
      <c r="BK1604">
        <v>2.4</v>
      </c>
      <c r="BL1604">
        <f>1/Table1[[#This Row],[odds_ft_home_team_win]]+1/Table1[[#This Row],[odds_ft_draw]]+1/Table1[[#This Row],[odds_ft_away_team_win]]-1</f>
        <v>6.8149717514124353E-2</v>
      </c>
      <c r="BM1604">
        <f>Table1[[#This Row],[Margin]]/3</f>
        <v>2.2716572504708116E-2</v>
      </c>
      <c r="BN1604">
        <v>1.4</v>
      </c>
      <c r="BO1604">
        <v>2.1</v>
      </c>
      <c r="BP1604">
        <v>3.6</v>
      </c>
      <c r="BQ1604">
        <v>7.25</v>
      </c>
      <c r="BR1604">
        <v>1.91</v>
      </c>
      <c r="BS1604">
        <v>1.87</v>
      </c>
      <c r="BT1604" t="s">
        <v>3847</v>
      </c>
      <c r="BU1604">
        <f>VLOOKUP(Table1[[#This Row],[Reference]],metron,11,FALSE)</f>
        <v>1.210167055864918</v>
      </c>
      <c r="BV1604">
        <f>VLOOKUP(Table1[[#This Row],[Reference]],metron,12,FALSE)</f>
        <v>1.3211783725525419</v>
      </c>
    </row>
    <row r="1605" spans="1:74" x14ac:dyDescent="0.45">
      <c r="A1605" t="s">
        <v>5401</v>
      </c>
      <c r="B1605">
        <v>1614819600</v>
      </c>
      <c r="C1605" s="3" t="s">
        <v>4715</v>
      </c>
      <c r="D1605" t="s">
        <v>65</v>
      </c>
      <c r="E1605" t="s">
        <v>66</v>
      </c>
      <c r="F1605" t="s">
        <v>3788</v>
      </c>
      <c r="G1605" t="s">
        <v>85</v>
      </c>
      <c r="H1605" t="s">
        <v>3793</v>
      </c>
      <c r="I1605">
        <f>MROUND(Table1[[#This Row],[Prob_H]]*100,2)/100</f>
        <v>0.28000000000000003</v>
      </c>
      <c r="J1605">
        <f>1/Table1[[#This Row],[odds_ft_home_team_win]]-Table1[[#This Row],[Margin/3]]</f>
        <v>0.27180890245185729</v>
      </c>
      <c r="K1605">
        <f>1/Table1[[#This Row],[odds_ft_draw]]-Table1[[#This Row],[Margin/3]]</f>
        <v>0.28538356308534146</v>
      </c>
      <c r="L1605">
        <f>1/Table1[[#This Row],[odds_ft_away_team_win]]-Table1[[#This Row],[Margin/3]]</f>
        <v>0.44280753446280119</v>
      </c>
      <c r="M1605">
        <v>9</v>
      </c>
      <c r="N1605">
        <v>1.55</v>
      </c>
      <c r="O1605">
        <v>1.46</v>
      </c>
      <c r="P1605">
        <v>1.41</v>
      </c>
      <c r="Q1605">
        <v>1.39</v>
      </c>
      <c r="R1605" t="str" cm="1">
        <f t="array" ref="R16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5">
        <v>1</v>
      </c>
      <c r="T1605">
        <v>6</v>
      </c>
      <c r="U1605">
        <v>7</v>
      </c>
      <c r="V1605">
        <v>3</v>
      </c>
      <c r="W1605">
        <v>1</v>
      </c>
      <c r="X1605">
        <v>2</v>
      </c>
      <c r="Y1605">
        <v>34</v>
      </c>
      <c r="Z1605" t="s">
        <v>4717</v>
      </c>
      <c r="AA1605">
        <v>5</v>
      </c>
      <c r="AB1605">
        <v>11</v>
      </c>
      <c r="AC1605">
        <v>4</v>
      </c>
      <c r="AD1605">
        <v>0</v>
      </c>
      <c r="AE1605">
        <v>2</v>
      </c>
      <c r="AF1605">
        <v>0</v>
      </c>
      <c r="AG1605">
        <v>1</v>
      </c>
      <c r="AH1605">
        <v>3</v>
      </c>
      <c r="AI1605">
        <v>2</v>
      </c>
      <c r="AJ1605">
        <v>0</v>
      </c>
      <c r="AK1605">
        <v>9</v>
      </c>
      <c r="AL1605">
        <v>20</v>
      </c>
      <c r="AM1605">
        <v>4</v>
      </c>
      <c r="AN1605">
        <v>11</v>
      </c>
      <c r="AO1605">
        <v>5</v>
      </c>
      <c r="AP1605">
        <v>9</v>
      </c>
      <c r="AQ1605">
        <v>10</v>
      </c>
      <c r="AR1605">
        <v>16</v>
      </c>
      <c r="AS1605">
        <v>46</v>
      </c>
      <c r="AT1605">
        <v>54</v>
      </c>
      <c r="AU1605">
        <v>1.1399999999999999</v>
      </c>
      <c r="AV1605">
        <v>2.2999999999999998</v>
      </c>
      <c r="AW1605">
        <v>1.75</v>
      </c>
      <c r="AX1605">
        <v>48</v>
      </c>
      <c r="AY1605">
        <v>57</v>
      </c>
      <c r="AZ1605">
        <v>23</v>
      </c>
      <c r="BA1605">
        <v>8</v>
      </c>
      <c r="BB1605">
        <v>0</v>
      </c>
      <c r="BC1605">
        <v>19</v>
      </c>
      <c r="BD1605">
        <v>53</v>
      </c>
      <c r="BE1605">
        <v>21</v>
      </c>
      <c r="BF1605">
        <v>71</v>
      </c>
      <c r="BG1605">
        <v>9.92</v>
      </c>
      <c r="BH1605">
        <v>4.1500000000000004</v>
      </c>
      <c r="BI1605">
        <v>3.4</v>
      </c>
      <c r="BJ1605">
        <v>3.25</v>
      </c>
      <c r="BK1605">
        <v>2.15</v>
      </c>
      <c r="BL1605">
        <f>1/Table1[[#This Row],[odds_ft_home_team_win]]+1/Table1[[#This Row],[odds_ft_draw]]+1/Table1[[#This Row],[odds_ft_away_team_win]]-1</f>
        <v>6.6926233820898684E-2</v>
      </c>
      <c r="BM1605">
        <f>Table1[[#This Row],[Margin]]/3</f>
        <v>2.2308744606966229E-2</v>
      </c>
      <c r="BN1605">
        <v>1.36</v>
      </c>
      <c r="BO1605">
        <v>2.0499999999999998</v>
      </c>
      <c r="BP1605">
        <v>3.45</v>
      </c>
      <c r="BQ1605">
        <v>6.75</v>
      </c>
      <c r="BR1605">
        <v>1.87</v>
      </c>
      <c r="BS1605">
        <v>1.91</v>
      </c>
      <c r="BT1605" t="s">
        <v>3860</v>
      </c>
      <c r="BU1605">
        <f>VLOOKUP(Table1[[#This Row],[Reference]],metron,11,FALSE)</f>
        <v>1.128766254360926</v>
      </c>
      <c r="BV1605">
        <f>VLOOKUP(Table1[[#This Row],[Reference]],metron,12,FALSE)</f>
        <v>1.415794481446242</v>
      </c>
    </row>
    <row r="1606" spans="1:74" x14ac:dyDescent="0.45">
      <c r="A1606" t="s">
        <v>5401</v>
      </c>
      <c r="B1606">
        <v>1614826800</v>
      </c>
      <c r="C1606" s="3" t="s">
        <v>4718</v>
      </c>
      <c r="D1606" t="s">
        <v>65</v>
      </c>
      <c r="E1606" t="s">
        <v>66</v>
      </c>
      <c r="F1606" t="s">
        <v>77</v>
      </c>
      <c r="G1606" t="s">
        <v>4346</v>
      </c>
      <c r="H1606" t="s">
        <v>3784</v>
      </c>
      <c r="I1606">
        <f>MROUND(Table1[[#This Row],[Prob_H]]*100,2)/100</f>
        <v>0.72</v>
      </c>
      <c r="J1606">
        <f>1/Table1[[#This Row],[odds_ft_home_team_win]]-Table1[[#This Row],[Margin/3]]</f>
        <v>0.72257509445254919</v>
      </c>
      <c r="K1606">
        <f>1/Table1[[#This Row],[odds_ft_draw]]-Table1[[#This Row],[Margin/3]]</f>
        <v>0.18683275352560505</v>
      </c>
      <c r="L1606">
        <f>1/Table1[[#This Row],[odds_ft_away_team_win]]-Table1[[#This Row],[Margin/3]]</f>
        <v>9.0592152021845673E-2</v>
      </c>
      <c r="M1606">
        <v>9</v>
      </c>
      <c r="N1606">
        <v>1.92</v>
      </c>
      <c r="O1606">
        <v>0.42</v>
      </c>
      <c r="P1606">
        <v>2.1800000000000002</v>
      </c>
      <c r="Q1606">
        <v>0.65</v>
      </c>
      <c r="R1606" t="str" cm="1">
        <f t="array" ref="R16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66</v>
      </c>
      <c r="AA1606">
        <v>7</v>
      </c>
      <c r="AB1606">
        <v>3</v>
      </c>
      <c r="AC1606">
        <v>1</v>
      </c>
      <c r="AD1606">
        <v>0</v>
      </c>
      <c r="AE1606">
        <v>1</v>
      </c>
      <c r="AF1606">
        <v>1</v>
      </c>
      <c r="AG1606">
        <v>1</v>
      </c>
      <c r="AH1606">
        <v>0</v>
      </c>
      <c r="AI1606">
        <v>1</v>
      </c>
      <c r="AJ1606">
        <v>1</v>
      </c>
      <c r="AK1606">
        <v>11</v>
      </c>
      <c r="AL1606">
        <v>5</v>
      </c>
      <c r="AM1606">
        <v>6</v>
      </c>
      <c r="AN1606">
        <v>3</v>
      </c>
      <c r="AO1606">
        <v>5</v>
      </c>
      <c r="AP1606">
        <v>2</v>
      </c>
      <c r="AQ1606">
        <v>10</v>
      </c>
      <c r="AR1606">
        <v>11</v>
      </c>
      <c r="AS1606">
        <v>74</v>
      </c>
      <c r="AT1606">
        <v>26</v>
      </c>
      <c r="AU1606">
        <v>1.56</v>
      </c>
      <c r="AV1606">
        <v>0.68</v>
      </c>
      <c r="AW1606">
        <v>2.98</v>
      </c>
      <c r="AX1606">
        <v>45</v>
      </c>
      <c r="AY1606">
        <v>76</v>
      </c>
      <c r="AZ1606">
        <v>57</v>
      </c>
      <c r="BA1606">
        <v>37</v>
      </c>
      <c r="BB1606">
        <v>24</v>
      </c>
      <c r="BC1606">
        <v>32</v>
      </c>
      <c r="BD1606">
        <v>56</v>
      </c>
      <c r="BE1606">
        <v>49</v>
      </c>
      <c r="BF1606">
        <v>80</v>
      </c>
      <c r="BG1606">
        <v>9.7899999999999991</v>
      </c>
      <c r="BH1606">
        <v>3.79</v>
      </c>
      <c r="BI1606">
        <v>1.34</v>
      </c>
      <c r="BJ1606">
        <v>4.75</v>
      </c>
      <c r="BK1606">
        <v>8.75</v>
      </c>
      <c r="BL1606">
        <f>1/Table1[[#This Row],[odds_ft_home_team_win]]+1/Table1[[#This Row],[odds_ft_draw]]+1/Table1[[#This Row],[odds_ft_away_team_win]]-1</f>
        <v>7.108068679160584E-2</v>
      </c>
      <c r="BM1606">
        <f>Table1[[#This Row],[Margin]]/3</f>
        <v>2.3693562263868612E-2</v>
      </c>
      <c r="BN1606">
        <v>1.3</v>
      </c>
      <c r="BO1606">
        <v>1.87</v>
      </c>
      <c r="BP1606">
        <v>3.2</v>
      </c>
      <c r="BQ1606">
        <v>6.5</v>
      </c>
      <c r="BR1606">
        <v>2.25</v>
      </c>
      <c r="BS1606">
        <v>1.59</v>
      </c>
      <c r="BT1606" t="s">
        <v>3802</v>
      </c>
      <c r="BU1606">
        <f>VLOOKUP(Table1[[#This Row],[Reference]],metron,11,FALSE)</f>
        <v>2.2436090225563912</v>
      </c>
      <c r="BV1606">
        <f>VLOOKUP(Table1[[#This Row],[Reference]],metron,12,FALSE)</f>
        <v>0.75338345864661649</v>
      </c>
    </row>
    <row r="1607" spans="1:74" x14ac:dyDescent="0.45">
      <c r="A1607" t="s">
        <v>5401</v>
      </c>
      <c r="B1607">
        <v>1614827160</v>
      </c>
      <c r="C1607" s="3" t="s">
        <v>4719</v>
      </c>
      <c r="D1607" t="s">
        <v>65</v>
      </c>
      <c r="E1607" t="s">
        <v>66</v>
      </c>
      <c r="F1607" t="s">
        <v>72</v>
      </c>
      <c r="G1607" t="s">
        <v>86</v>
      </c>
      <c r="H1607" t="s">
        <v>3819</v>
      </c>
      <c r="I1607">
        <f>MROUND(Table1[[#This Row],[Prob_H]]*100,2)/100</f>
        <v>0.4</v>
      </c>
      <c r="J1607">
        <f>1/Table1[[#This Row],[odds_ft_home_team_win]]-Table1[[#This Row],[Margin/3]]</f>
        <v>0.39417989417989419</v>
      </c>
      <c r="K1607">
        <f>1/Table1[[#This Row],[odds_ft_draw]]-Table1[[#This Row],[Margin/3]]</f>
        <v>0.29497354497354494</v>
      </c>
      <c r="L1607">
        <f>1/Table1[[#This Row],[odds_ft_away_team_win]]-Table1[[#This Row],[Margin/3]]</f>
        <v>0.31084656084656082</v>
      </c>
      <c r="M1607">
        <v>9</v>
      </c>
      <c r="N1607">
        <v>1.75</v>
      </c>
      <c r="O1607">
        <v>1.33</v>
      </c>
      <c r="P1607">
        <v>1.59</v>
      </c>
      <c r="Q1607">
        <v>1.63</v>
      </c>
      <c r="R1607" t="str" cm="1">
        <f t="array" ref="R16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07">
        <v>0</v>
      </c>
      <c r="T1607">
        <v>2</v>
      </c>
      <c r="U1607">
        <v>2</v>
      </c>
      <c r="V1607">
        <v>0</v>
      </c>
      <c r="W1607">
        <v>0</v>
      </c>
      <c r="X1607">
        <v>0</v>
      </c>
      <c r="Z1607" t="s">
        <v>4720</v>
      </c>
      <c r="AA1607">
        <v>1</v>
      </c>
      <c r="AB1607">
        <v>9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7</v>
      </c>
      <c r="AL1607">
        <v>13</v>
      </c>
      <c r="AM1607">
        <v>3</v>
      </c>
      <c r="AN1607">
        <v>6</v>
      </c>
      <c r="AO1607">
        <v>4</v>
      </c>
      <c r="AP1607">
        <v>7</v>
      </c>
      <c r="AQ1607">
        <v>18</v>
      </c>
      <c r="AR1607">
        <v>9</v>
      </c>
      <c r="AS1607">
        <v>46</v>
      </c>
      <c r="AT1607">
        <v>54</v>
      </c>
      <c r="AU1607">
        <v>1.1100000000000001</v>
      </c>
      <c r="AV1607">
        <v>1.53</v>
      </c>
      <c r="AW1607">
        <v>2.33</v>
      </c>
      <c r="AX1607">
        <v>55</v>
      </c>
      <c r="AY1607">
        <v>71</v>
      </c>
      <c r="AZ1607">
        <v>42</v>
      </c>
      <c r="BA1607">
        <v>21</v>
      </c>
      <c r="BB1607">
        <v>17</v>
      </c>
      <c r="BC1607">
        <v>29</v>
      </c>
      <c r="BD1607">
        <v>75</v>
      </c>
      <c r="BE1607">
        <v>21</v>
      </c>
      <c r="BF1607">
        <v>75</v>
      </c>
      <c r="BG1607">
        <v>9.17</v>
      </c>
      <c r="BH1607">
        <v>4.41</v>
      </c>
      <c r="BI1607">
        <v>2.4</v>
      </c>
      <c r="BJ1607">
        <v>3.15</v>
      </c>
      <c r="BK1607">
        <v>3</v>
      </c>
      <c r="BL1607">
        <f>1/Table1[[#This Row],[odds_ft_home_team_win]]+1/Table1[[#This Row],[odds_ft_draw]]+1/Table1[[#This Row],[odds_ft_away_team_win]]-1</f>
        <v>6.7460317460317443E-2</v>
      </c>
      <c r="BM1607">
        <f>Table1[[#This Row],[Margin]]/3</f>
        <v>2.2486772486772482E-2</v>
      </c>
      <c r="BN1607">
        <v>1.36</v>
      </c>
      <c r="BO1607">
        <v>2</v>
      </c>
      <c r="BP1607">
        <v>3.3</v>
      </c>
      <c r="BQ1607">
        <v>6.5</v>
      </c>
      <c r="BR1607">
        <v>1.8</v>
      </c>
      <c r="BS1607">
        <v>1.95</v>
      </c>
      <c r="BT1607" t="s">
        <v>3829</v>
      </c>
      <c r="BU1607">
        <f>VLOOKUP(Table1[[#This Row],[Reference]],metron,11,FALSE)</f>
        <v>1.344038264434575</v>
      </c>
      <c r="BV1607">
        <f>VLOOKUP(Table1[[#This Row],[Reference]],metron,12,FALSE)</f>
        <v>1.1515772691037469</v>
      </c>
    </row>
    <row r="1608" spans="1:74" hidden="1" x14ac:dyDescent="0.45">
      <c r="A1608" t="s">
        <v>5401</v>
      </c>
      <c r="B1608">
        <v>1614906000</v>
      </c>
      <c r="C1608" s="3" t="s">
        <v>4721</v>
      </c>
      <c r="D1608" t="s">
        <v>65</v>
      </c>
      <c r="E1608" t="s">
        <v>66</v>
      </c>
      <c r="F1608" t="s">
        <v>2218</v>
      </c>
      <c r="G1608" t="s">
        <v>103</v>
      </c>
      <c r="H1608" t="s">
        <v>3903</v>
      </c>
      <c r="I1608">
        <f>MROUND(Table1[[#This Row],[Prob_H]]*100,2)/100</f>
        <v>0.28000000000000003</v>
      </c>
      <c r="J1608">
        <f>1/Table1[[#This Row],[odds_ft_home_team_win]]-Table1[[#This Row],[Margin/3]]</f>
        <v>0.28769841269841273</v>
      </c>
      <c r="K1608">
        <f>1/Table1[[#This Row],[odds_ft_draw]]-Table1[[#This Row],[Margin/3]]</f>
        <v>0.29265873015873017</v>
      </c>
      <c r="L1608">
        <f>1/Table1[[#This Row],[odds_ft_away_team_win]]-Table1[[#This Row],[Margin/3]]</f>
        <v>0.41964285714285715</v>
      </c>
      <c r="M1608">
        <v>9</v>
      </c>
      <c r="N1608">
        <v>1.42</v>
      </c>
      <c r="O1608">
        <v>1.29</v>
      </c>
      <c r="P1608">
        <v>1.29</v>
      </c>
      <c r="Q1608">
        <v>1.38</v>
      </c>
      <c r="R1608" t="str" cm="1">
        <f t="array" ref="R16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08">
        <v>2</v>
      </c>
      <c r="T1608">
        <v>2</v>
      </c>
      <c r="U1608">
        <v>4</v>
      </c>
      <c r="V1608">
        <v>2</v>
      </c>
      <c r="W1608">
        <v>1</v>
      </c>
      <c r="X1608">
        <v>1</v>
      </c>
      <c r="Y1608" t="s">
        <v>981</v>
      </c>
      <c r="Z1608" t="s">
        <v>4722</v>
      </c>
      <c r="AA1608">
        <v>4</v>
      </c>
      <c r="AB1608">
        <v>5</v>
      </c>
      <c r="AC1608">
        <v>2</v>
      </c>
      <c r="AD1608">
        <v>0</v>
      </c>
      <c r="AE1608">
        <v>2</v>
      </c>
      <c r="AF1608">
        <v>0</v>
      </c>
      <c r="AG1608">
        <v>0</v>
      </c>
      <c r="AH1608">
        <v>2</v>
      </c>
      <c r="AI1608">
        <v>1</v>
      </c>
      <c r="AJ1608">
        <v>1</v>
      </c>
      <c r="AK1608">
        <v>15</v>
      </c>
      <c r="AL1608">
        <v>20</v>
      </c>
      <c r="AM1608">
        <v>4</v>
      </c>
      <c r="AN1608">
        <v>8</v>
      </c>
      <c r="AO1608">
        <v>11</v>
      </c>
      <c r="AP1608">
        <v>12</v>
      </c>
      <c r="AQ1608">
        <v>10</v>
      </c>
      <c r="AR1608">
        <v>12</v>
      </c>
      <c r="AS1608">
        <v>53</v>
      </c>
      <c r="AT1608">
        <v>47</v>
      </c>
      <c r="AU1608">
        <v>1.49</v>
      </c>
      <c r="AV1608">
        <v>2.14</v>
      </c>
      <c r="AW1608">
        <v>1.88</v>
      </c>
      <c r="AX1608">
        <v>36</v>
      </c>
      <c r="AY1608">
        <v>63</v>
      </c>
      <c r="AZ1608">
        <v>24</v>
      </c>
      <c r="BA1608">
        <v>8</v>
      </c>
      <c r="BB1608">
        <v>4</v>
      </c>
      <c r="BC1608">
        <v>23</v>
      </c>
      <c r="BD1608">
        <v>67</v>
      </c>
      <c r="BE1608">
        <v>23</v>
      </c>
      <c r="BF1608">
        <v>66</v>
      </c>
      <c r="BG1608">
        <v>10.36</v>
      </c>
      <c r="BH1608">
        <v>4.3899999999999997</v>
      </c>
      <c r="BI1608">
        <v>3.2</v>
      </c>
      <c r="BJ1608">
        <v>3.15</v>
      </c>
      <c r="BK1608">
        <v>2.25</v>
      </c>
      <c r="BL1608">
        <f>1/Table1[[#This Row],[odds_ft_home_team_win]]+1/Table1[[#This Row],[odds_ft_draw]]+1/Table1[[#This Row],[odds_ft_away_team_win]]-1</f>
        <v>7.4404761904761862E-2</v>
      </c>
      <c r="BM1608">
        <f>Table1[[#This Row],[Margin]]/3</f>
        <v>2.4801587301587286E-2</v>
      </c>
      <c r="BN1608">
        <v>1.45</v>
      </c>
      <c r="BO1608">
        <v>2.25</v>
      </c>
      <c r="BP1608">
        <v>4.05</v>
      </c>
      <c r="BQ1608">
        <v>8.25</v>
      </c>
      <c r="BR1608">
        <v>2.0499999999999998</v>
      </c>
      <c r="BS1608">
        <v>1.74</v>
      </c>
      <c r="BT1608" t="s">
        <v>3809</v>
      </c>
      <c r="BU1608">
        <f>VLOOKUP(Table1[[#This Row],[Reference]],metron,11,FALSE)</f>
        <v>1.128766254360926</v>
      </c>
      <c r="BV1608">
        <f>VLOOKUP(Table1[[#This Row],[Reference]],metron,12,FALSE)</f>
        <v>1.415794481446242</v>
      </c>
    </row>
    <row r="1609" spans="1:74" hidden="1" x14ac:dyDescent="0.45">
      <c r="A1609" t="s">
        <v>5401</v>
      </c>
      <c r="B1609">
        <v>1614913200</v>
      </c>
      <c r="C1609" s="3" t="s">
        <v>4723</v>
      </c>
      <c r="D1609" t="s">
        <v>65</v>
      </c>
      <c r="E1609" t="s">
        <v>66</v>
      </c>
      <c r="F1609" t="s">
        <v>94</v>
      </c>
      <c r="G1609" t="s">
        <v>88</v>
      </c>
      <c r="H1609" t="s">
        <v>3815</v>
      </c>
      <c r="I1609">
        <f>MROUND(Table1[[#This Row],[Prob_H]]*100,2)/100</f>
        <v>0.28000000000000003</v>
      </c>
      <c r="J1609">
        <f>1/Table1[[#This Row],[odds_ft_home_team_win]]-Table1[[#This Row],[Margin/3]]</f>
        <v>0.27930467465351183</v>
      </c>
      <c r="K1609">
        <f>1/Table1[[#This Row],[odds_ft_draw]]-Table1[[#This Row],[Margin/3]]</f>
        <v>0.27930467465351183</v>
      </c>
      <c r="L1609">
        <f>1/Table1[[#This Row],[odds_ft_away_team_win]]-Table1[[#This Row],[Margin/3]]</f>
        <v>0.44139065069297623</v>
      </c>
      <c r="M1609">
        <v>9</v>
      </c>
      <c r="N1609">
        <v>1.87</v>
      </c>
      <c r="O1609">
        <v>0.83</v>
      </c>
      <c r="P1609">
        <v>1.65</v>
      </c>
      <c r="Q1609">
        <v>0.8</v>
      </c>
      <c r="R1609" t="str" cm="1">
        <f t="array" ref="R16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70</v>
      </c>
      <c r="AA1609">
        <v>5</v>
      </c>
      <c r="AB1609">
        <v>3</v>
      </c>
      <c r="AC1609">
        <v>6</v>
      </c>
      <c r="AD1609">
        <v>0</v>
      </c>
      <c r="AE1609">
        <v>2</v>
      </c>
      <c r="AF1609">
        <v>0</v>
      </c>
      <c r="AG1609">
        <v>2</v>
      </c>
      <c r="AH1609">
        <v>4</v>
      </c>
      <c r="AI1609">
        <v>1</v>
      </c>
      <c r="AJ1609">
        <v>1</v>
      </c>
      <c r="AK1609">
        <v>12</v>
      </c>
      <c r="AL1609">
        <v>21</v>
      </c>
      <c r="AM1609">
        <v>4</v>
      </c>
      <c r="AN1609">
        <v>7</v>
      </c>
      <c r="AO1609">
        <v>8</v>
      </c>
      <c r="AP1609">
        <v>14</v>
      </c>
      <c r="AQ1609">
        <v>22</v>
      </c>
      <c r="AR1609">
        <v>4</v>
      </c>
      <c r="AS1609">
        <v>47</v>
      </c>
      <c r="AT1609">
        <v>53</v>
      </c>
      <c r="AU1609">
        <v>1.28</v>
      </c>
      <c r="AV1609">
        <v>2.11</v>
      </c>
      <c r="AW1609">
        <v>2.4</v>
      </c>
      <c r="AX1609">
        <v>53</v>
      </c>
      <c r="AY1609">
        <v>78</v>
      </c>
      <c r="AZ1609">
        <v>45</v>
      </c>
      <c r="BA1609">
        <v>22</v>
      </c>
      <c r="BB1609">
        <v>7</v>
      </c>
      <c r="BC1609">
        <v>23</v>
      </c>
      <c r="BD1609">
        <v>72</v>
      </c>
      <c r="BE1609">
        <v>45</v>
      </c>
      <c r="BF1609">
        <v>81</v>
      </c>
      <c r="BG1609">
        <v>10.94</v>
      </c>
      <c r="BH1609">
        <v>4.58</v>
      </c>
      <c r="BI1609">
        <v>3.3</v>
      </c>
      <c r="BJ1609">
        <v>3.3</v>
      </c>
      <c r="BK1609">
        <v>2.15</v>
      </c>
      <c r="BL1609">
        <f>1/Table1[[#This Row],[odds_ft_home_team_win]]+1/Table1[[#This Row],[odds_ft_draw]]+1/Table1[[#This Row],[odds_ft_away_team_win]]-1</f>
        <v>7.1176885130373568E-2</v>
      </c>
      <c r="BM1609">
        <f>Table1[[#This Row],[Margin]]/3</f>
        <v>2.3725628376791191E-2</v>
      </c>
      <c r="BN1609">
        <v>1.39</v>
      </c>
      <c r="BO1609">
        <v>2.1</v>
      </c>
      <c r="BP1609">
        <v>3.6</v>
      </c>
      <c r="BQ1609">
        <v>7.25</v>
      </c>
      <c r="BR1609">
        <v>1.91</v>
      </c>
      <c r="BS1609">
        <v>1.83</v>
      </c>
      <c r="BT1609" t="s">
        <v>3833</v>
      </c>
      <c r="BU1609">
        <f>VLOOKUP(Table1[[#This Row],[Reference]],metron,11,FALSE)</f>
        <v>1.128766254360926</v>
      </c>
      <c r="BV1609">
        <f>VLOOKUP(Table1[[#This Row],[Reference]],metron,12,FALSE)</f>
        <v>1.415794481446242</v>
      </c>
    </row>
    <row r="1610" spans="1:74" hidden="1" x14ac:dyDescent="0.45">
      <c r="A1610" t="s">
        <v>5400</v>
      </c>
      <c r="B1610">
        <v>1631840400</v>
      </c>
      <c r="C1610" s="3" t="s">
        <v>4980</v>
      </c>
      <c r="D1610" t="s">
        <v>65</v>
      </c>
      <c r="E1610" t="s">
        <v>66</v>
      </c>
      <c r="F1610" t="s">
        <v>3792</v>
      </c>
      <c r="G1610" t="s">
        <v>72</v>
      </c>
      <c r="H1610" t="s">
        <v>3819</v>
      </c>
      <c r="I1610">
        <f>MROUND(Table1[[#This Row],[Prob_H]]*100,2)/100</f>
        <v>0.46</v>
      </c>
      <c r="J1610">
        <f>1/Table1[[#This Row],[odds_ft_home_team_win]]-Table1[[#This Row],[Margin/3]]</f>
        <v>0.46012388695315526</v>
      </c>
      <c r="K1610">
        <f>1/Table1[[#This Row],[odds_ft_draw]]-Table1[[#This Row],[Margin/3]]</f>
        <v>0.28977932636469217</v>
      </c>
      <c r="L1610">
        <f>1/Table1[[#This Row],[odds_ft_away_team_win]]-Table1[[#This Row],[Margin/3]]</f>
        <v>0.25009678668215252</v>
      </c>
      <c r="M1610">
        <v>9</v>
      </c>
      <c r="N1610">
        <v>0.67</v>
      </c>
      <c r="O1610">
        <v>0.33</v>
      </c>
      <c r="P1610">
        <v>1.1100000000000001</v>
      </c>
      <c r="Q1610">
        <v>0.53</v>
      </c>
      <c r="R1610" t="str" cm="1">
        <f t="array" ref="R16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0">
        <v>4</v>
      </c>
      <c r="T1610">
        <v>1</v>
      </c>
      <c r="U1610">
        <v>5</v>
      </c>
      <c r="V1610">
        <v>4</v>
      </c>
      <c r="W1610">
        <v>3</v>
      </c>
      <c r="X1610">
        <v>1</v>
      </c>
      <c r="Y1610" t="s">
        <v>4981</v>
      </c>
      <c r="Z1610" t="s">
        <v>3894</v>
      </c>
      <c r="AA1610">
        <v>5</v>
      </c>
      <c r="AB1610">
        <v>3</v>
      </c>
      <c r="AC1610">
        <v>2</v>
      </c>
      <c r="AD1610">
        <v>0</v>
      </c>
      <c r="AE1610">
        <v>3</v>
      </c>
      <c r="AF1610">
        <v>0</v>
      </c>
      <c r="AG1610">
        <v>1</v>
      </c>
      <c r="AH1610">
        <v>1</v>
      </c>
      <c r="AI1610">
        <v>2</v>
      </c>
      <c r="AJ1610">
        <v>1</v>
      </c>
      <c r="AK1610">
        <v>12</v>
      </c>
      <c r="AL1610">
        <v>11</v>
      </c>
      <c r="AM1610">
        <v>7</v>
      </c>
      <c r="AN1610">
        <v>4</v>
      </c>
      <c r="AO1610">
        <v>5</v>
      </c>
      <c r="AP1610">
        <v>7</v>
      </c>
      <c r="AQ1610">
        <v>18</v>
      </c>
      <c r="AR1610">
        <v>12</v>
      </c>
      <c r="AS1610">
        <v>42</v>
      </c>
      <c r="AT1610">
        <v>58</v>
      </c>
      <c r="AU1610">
        <v>1.44</v>
      </c>
      <c r="AV1610">
        <v>1.23</v>
      </c>
      <c r="AW1610">
        <v>1.83</v>
      </c>
      <c r="AX1610">
        <v>50</v>
      </c>
      <c r="AY1610">
        <v>84</v>
      </c>
      <c r="AZ1610">
        <v>17</v>
      </c>
      <c r="BA1610">
        <v>0</v>
      </c>
      <c r="BB1610">
        <v>0</v>
      </c>
      <c r="BC1610">
        <v>17</v>
      </c>
      <c r="BD1610">
        <v>67</v>
      </c>
      <c r="BE1610">
        <v>34</v>
      </c>
      <c r="BF1610">
        <v>67</v>
      </c>
      <c r="BG1610">
        <v>9</v>
      </c>
      <c r="BH1610">
        <v>4.67</v>
      </c>
      <c r="BI1610">
        <v>2.0499999999999998</v>
      </c>
      <c r="BJ1610">
        <v>3.15</v>
      </c>
      <c r="BK1610">
        <v>3.6</v>
      </c>
      <c r="BL1610">
        <f>1/Table1[[#This Row],[odds_ft_home_team_win]]+1/Table1[[#This Row],[odds_ft_draw]]+1/Table1[[#This Row],[odds_ft_away_team_win]]-1</f>
        <v>8.3042973286875821E-2</v>
      </c>
      <c r="BM1610">
        <f>Table1[[#This Row],[Margin]]/3</f>
        <v>2.7680991095625274E-2</v>
      </c>
      <c r="BN1610">
        <v>1.45</v>
      </c>
      <c r="BO1610">
        <v>2.2999999999999998</v>
      </c>
      <c r="BP1610">
        <v>4</v>
      </c>
      <c r="BQ1610">
        <v>7.75</v>
      </c>
      <c r="BR1610">
        <v>2.0499999999999998</v>
      </c>
      <c r="BS1610">
        <v>1.74</v>
      </c>
      <c r="BT1610" t="s">
        <v>3795</v>
      </c>
      <c r="BU1610">
        <f>VLOOKUP(Table1[[#This Row],[Reference]],metron,11,FALSE)</f>
        <v>1.4888836329233679</v>
      </c>
      <c r="BV1610">
        <f>VLOOKUP(Table1[[#This Row],[Reference]],metron,12,FALSE)</f>
        <v>1.0516792809839171</v>
      </c>
    </row>
    <row r="1611" spans="1:74" hidden="1" x14ac:dyDescent="0.45">
      <c r="A1611" t="s">
        <v>5400</v>
      </c>
      <c r="B1611">
        <v>1631930400</v>
      </c>
      <c r="C1611" s="3" t="s">
        <v>4982</v>
      </c>
      <c r="D1611" t="s">
        <v>65</v>
      </c>
      <c r="E1611" t="s">
        <v>66</v>
      </c>
      <c r="F1611" t="s">
        <v>2218</v>
      </c>
      <c r="G1611" t="s">
        <v>93</v>
      </c>
      <c r="H1611" t="s">
        <v>3903</v>
      </c>
      <c r="I1611">
        <f>MROUND(Table1[[#This Row],[Prob_H]]*100,2)/100</f>
        <v>0.3</v>
      </c>
      <c r="J1611">
        <f>1/Table1[[#This Row],[odds_ft_home_team_win]]-Table1[[#This Row],[Margin/3]]</f>
        <v>0.30989407257155738</v>
      </c>
      <c r="K1611">
        <f>1/Table1[[#This Row],[odds_ft_draw]]-Table1[[#This Row],[Margin/3]]</f>
        <v>0.32138832544512064</v>
      </c>
      <c r="L1611">
        <f>1/Table1[[#This Row],[odds_ft_away_team_win]]-Table1[[#This Row],[Margin/3]]</f>
        <v>0.36871760198332215</v>
      </c>
      <c r="M1611">
        <v>9</v>
      </c>
      <c r="N1611">
        <v>1.5</v>
      </c>
      <c r="O1611">
        <v>1.5</v>
      </c>
      <c r="P1611">
        <v>1.24</v>
      </c>
      <c r="Q1611">
        <v>1.68</v>
      </c>
      <c r="R1611" t="str" cm="1">
        <f t="array" ref="R16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1">
        <v>0</v>
      </c>
      <c r="T1611">
        <v>3</v>
      </c>
      <c r="U1611">
        <v>3</v>
      </c>
      <c r="V1611">
        <v>2</v>
      </c>
      <c r="W1611">
        <v>0</v>
      </c>
      <c r="X1611">
        <v>2</v>
      </c>
      <c r="Z1611" t="s">
        <v>4983</v>
      </c>
      <c r="AA1611">
        <v>8</v>
      </c>
      <c r="AB1611">
        <v>8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1</v>
      </c>
      <c r="AK1611">
        <v>15</v>
      </c>
      <c r="AL1611">
        <v>10</v>
      </c>
      <c r="AM1611">
        <v>0</v>
      </c>
      <c r="AN1611">
        <v>6</v>
      </c>
      <c r="AO1611">
        <v>15</v>
      </c>
      <c r="AP1611">
        <v>4</v>
      </c>
      <c r="AQ1611">
        <v>14</v>
      </c>
      <c r="AR1611">
        <v>10</v>
      </c>
      <c r="AS1611">
        <v>60</v>
      </c>
      <c r="AT1611">
        <v>40</v>
      </c>
      <c r="AU1611">
        <v>1.37</v>
      </c>
      <c r="AV1611">
        <v>1.24</v>
      </c>
      <c r="AW1611">
        <v>1.88</v>
      </c>
      <c r="AX1611">
        <v>38</v>
      </c>
      <c r="AY1611">
        <v>63</v>
      </c>
      <c r="AZ1611">
        <v>38</v>
      </c>
      <c r="BA1611">
        <v>0</v>
      </c>
      <c r="BB1611">
        <v>0</v>
      </c>
      <c r="BC1611">
        <v>25</v>
      </c>
      <c r="BD1611">
        <v>75</v>
      </c>
      <c r="BE1611">
        <v>13</v>
      </c>
      <c r="BF1611">
        <v>75</v>
      </c>
      <c r="BG1611">
        <v>8.5</v>
      </c>
      <c r="BH1611">
        <v>1.5</v>
      </c>
      <c r="BI1611">
        <v>3</v>
      </c>
      <c r="BJ1611">
        <v>2.9</v>
      </c>
      <c r="BK1611">
        <v>2.5499999999999998</v>
      </c>
      <c r="BL1611">
        <f>1/Table1[[#This Row],[odds_ft_home_team_win]]+1/Table1[[#This Row],[odds_ft_draw]]+1/Table1[[#This Row],[odds_ft_away_team_win]]-1</f>
        <v>7.0317782285327812E-2</v>
      </c>
      <c r="BM1611">
        <f>Table1[[#This Row],[Margin]]/3</f>
        <v>2.3439260761775937E-2</v>
      </c>
      <c r="BN1611">
        <v>2.5499999999999998</v>
      </c>
      <c r="BO1611">
        <v>2.25</v>
      </c>
      <c r="BP1611">
        <v>4.6500000000000004</v>
      </c>
      <c r="BQ1611">
        <v>9.5</v>
      </c>
      <c r="BR1611">
        <v>2.25</v>
      </c>
      <c r="BS1611">
        <v>1.62</v>
      </c>
      <c r="BT1611" t="s">
        <v>3809</v>
      </c>
      <c r="BU1611">
        <f>VLOOKUP(Table1[[#This Row],[Reference]],metron,11,FALSE)</f>
        <v>1.1805091283106199</v>
      </c>
      <c r="BV1611">
        <f>VLOOKUP(Table1[[#This Row],[Reference]],metron,12,FALSE)</f>
        <v>1.3921316533813319</v>
      </c>
    </row>
    <row r="1612" spans="1:74" x14ac:dyDescent="0.45">
      <c r="A1612" t="s">
        <v>5400</v>
      </c>
      <c r="B1612">
        <v>1632002400</v>
      </c>
      <c r="C1612" s="3" t="s">
        <v>4984</v>
      </c>
      <c r="D1612" t="s">
        <v>65</v>
      </c>
      <c r="E1612" t="s">
        <v>66</v>
      </c>
      <c r="F1612" t="s">
        <v>81</v>
      </c>
      <c r="G1612" t="s">
        <v>3788</v>
      </c>
      <c r="H1612" t="s">
        <v>3796</v>
      </c>
      <c r="I1612">
        <f>MROUND(Table1[[#This Row],[Prob_H]]*100,2)/100</f>
        <v>0.66</v>
      </c>
      <c r="J1612">
        <f>1/Table1[[#This Row],[odds_ft_home_team_win]]-Table1[[#This Row],[Margin/3]]</f>
        <v>0.6684822076978939</v>
      </c>
      <c r="K1612">
        <f>1/Table1[[#This Row],[odds_ft_draw]]-Table1[[#This Row],[Margin/3]]</f>
        <v>0.20933188090050833</v>
      </c>
      <c r="L1612">
        <f>1/Table1[[#This Row],[odds_ft_away_team_win]]-Table1[[#This Row],[Margin/3]]</f>
        <v>0.12218591140159767</v>
      </c>
      <c r="M1612">
        <v>9</v>
      </c>
      <c r="N1612">
        <v>2</v>
      </c>
      <c r="O1612">
        <v>0.25</v>
      </c>
      <c r="P1612">
        <v>1.55</v>
      </c>
      <c r="Q1612">
        <v>0.71</v>
      </c>
      <c r="R1612" t="str" cm="1">
        <f t="array" ref="R16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Z1612">
        <v>70</v>
      </c>
      <c r="AA1612">
        <v>8</v>
      </c>
      <c r="AB1612">
        <v>4</v>
      </c>
      <c r="AC1612">
        <v>1</v>
      </c>
      <c r="AD1612">
        <v>0</v>
      </c>
      <c r="AE1612">
        <v>2</v>
      </c>
      <c r="AF1612">
        <v>0</v>
      </c>
      <c r="AG1612">
        <v>0</v>
      </c>
      <c r="AH1612">
        <v>1</v>
      </c>
      <c r="AI1612">
        <v>1</v>
      </c>
      <c r="AJ1612">
        <v>1</v>
      </c>
      <c r="AK1612">
        <v>14</v>
      </c>
      <c r="AL1612">
        <v>12</v>
      </c>
      <c r="AM1612">
        <v>4</v>
      </c>
      <c r="AN1612">
        <v>6</v>
      </c>
      <c r="AO1612">
        <v>10</v>
      </c>
      <c r="AP1612">
        <v>6</v>
      </c>
      <c r="AQ1612">
        <v>6</v>
      </c>
      <c r="AR1612">
        <v>9</v>
      </c>
      <c r="AS1612">
        <v>71</v>
      </c>
      <c r="AT1612">
        <v>29</v>
      </c>
      <c r="AU1612">
        <v>1.73</v>
      </c>
      <c r="AV1612">
        <v>1.35</v>
      </c>
      <c r="AW1612">
        <v>2.38</v>
      </c>
      <c r="AX1612">
        <v>50</v>
      </c>
      <c r="AY1612">
        <v>88</v>
      </c>
      <c r="AZ1612">
        <v>38</v>
      </c>
      <c r="BA1612">
        <v>13</v>
      </c>
      <c r="BB1612">
        <v>0</v>
      </c>
      <c r="BC1612">
        <v>25</v>
      </c>
      <c r="BD1612">
        <v>63</v>
      </c>
      <c r="BE1612">
        <v>63</v>
      </c>
      <c r="BF1612">
        <v>88</v>
      </c>
      <c r="BG1612">
        <v>8</v>
      </c>
      <c r="BH1612">
        <v>4.5</v>
      </c>
      <c r="BI1612">
        <v>1.44</v>
      </c>
      <c r="BJ1612">
        <v>4.25</v>
      </c>
      <c r="BK1612">
        <v>6.75</v>
      </c>
      <c r="BL1612">
        <f>1/Table1[[#This Row],[odds_ft_home_team_win]]+1/Table1[[#This Row],[odds_ft_draw]]+1/Table1[[#This Row],[odds_ft_away_team_win]]-1</f>
        <v>7.7886710239651435E-2</v>
      </c>
      <c r="BM1612">
        <f>Table1[[#This Row],[Margin]]/3</f>
        <v>2.5962236746550477E-2</v>
      </c>
      <c r="BN1612">
        <v>1.29</v>
      </c>
      <c r="BO1612">
        <v>1.8</v>
      </c>
      <c r="BP1612">
        <v>2.95</v>
      </c>
      <c r="BQ1612">
        <v>5.5</v>
      </c>
      <c r="BR1612">
        <v>1.95</v>
      </c>
      <c r="BS1612">
        <v>1.8</v>
      </c>
      <c r="BT1612" t="s">
        <v>109</v>
      </c>
      <c r="BU1612">
        <f>VLOOKUP(Table1[[#This Row],[Reference]],metron,11,FALSE)</f>
        <v>2.089675030851502</v>
      </c>
      <c r="BV1612">
        <f>VLOOKUP(Table1[[#This Row],[Reference]],metron,12,FALSE)</f>
        <v>0.8354586589880707</v>
      </c>
    </row>
    <row r="1613" spans="1:74" x14ac:dyDescent="0.45">
      <c r="A1613" t="s">
        <v>5400</v>
      </c>
      <c r="B1613">
        <v>1632009600</v>
      </c>
      <c r="C1613" s="3" t="s">
        <v>4985</v>
      </c>
      <c r="D1613" t="s">
        <v>65</v>
      </c>
      <c r="E1613" t="s">
        <v>66</v>
      </c>
      <c r="F1613" t="s">
        <v>97</v>
      </c>
      <c r="G1613" t="s">
        <v>86</v>
      </c>
      <c r="H1613" t="s">
        <v>3815</v>
      </c>
      <c r="I1613">
        <f>MROUND(Table1[[#This Row],[Prob_H]]*100,2)/100</f>
        <v>0.28000000000000003</v>
      </c>
      <c r="J1613">
        <f>1/Table1[[#This Row],[odds_ft_home_team_win]]-Table1[[#This Row],[Margin/3]]</f>
        <v>0.28536706664602868</v>
      </c>
      <c r="K1613">
        <f>1/Table1[[#This Row],[odds_ft_draw]]-Table1[[#This Row],[Margin/3]]</f>
        <v>0.2800202355346007</v>
      </c>
      <c r="L1613">
        <f>1/Table1[[#This Row],[odds_ft_away_team_win]]-Table1[[#This Row],[Margin/3]]</f>
        <v>0.43461269781937062</v>
      </c>
      <c r="M1613">
        <v>9</v>
      </c>
      <c r="N1613">
        <v>2.33</v>
      </c>
      <c r="O1613">
        <v>2</v>
      </c>
      <c r="P1613">
        <v>1.17</v>
      </c>
      <c r="Q1613">
        <v>1.53</v>
      </c>
      <c r="R1613" t="str" cm="1">
        <f t="array" ref="R16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3">
        <v>3</v>
      </c>
      <c r="T1613">
        <v>1</v>
      </c>
      <c r="U1613">
        <v>4</v>
      </c>
      <c r="V1613">
        <v>3</v>
      </c>
      <c r="W1613">
        <v>2</v>
      </c>
      <c r="X1613">
        <v>1</v>
      </c>
      <c r="Y1613" t="s">
        <v>4986</v>
      </c>
      <c r="Z1613">
        <v>6</v>
      </c>
      <c r="AA1613">
        <v>4</v>
      </c>
      <c r="AB1613">
        <v>5</v>
      </c>
      <c r="AC1613">
        <v>4</v>
      </c>
      <c r="AD1613">
        <v>1</v>
      </c>
      <c r="AE1613">
        <v>6</v>
      </c>
      <c r="AF1613">
        <v>1</v>
      </c>
      <c r="AG1613">
        <v>1</v>
      </c>
      <c r="AH1613">
        <v>4</v>
      </c>
      <c r="AI1613">
        <v>2</v>
      </c>
      <c r="AJ1613">
        <v>5</v>
      </c>
      <c r="AK1613">
        <v>11</v>
      </c>
      <c r="AL1613">
        <v>18</v>
      </c>
      <c r="AM1613">
        <v>4</v>
      </c>
      <c r="AN1613">
        <v>8</v>
      </c>
      <c r="AO1613">
        <v>7</v>
      </c>
      <c r="AP1613">
        <v>10</v>
      </c>
      <c r="AQ1613">
        <v>11</v>
      </c>
      <c r="AR1613">
        <v>14</v>
      </c>
      <c r="AS1613">
        <v>44</v>
      </c>
      <c r="AT1613">
        <v>56</v>
      </c>
      <c r="AU1613">
        <v>1.1399999999999999</v>
      </c>
      <c r="AV1613">
        <v>2.0299999999999998</v>
      </c>
      <c r="AW1613">
        <v>2.59</v>
      </c>
      <c r="AX1613">
        <v>75</v>
      </c>
      <c r="AY1613">
        <v>75</v>
      </c>
      <c r="AZ1613">
        <v>63</v>
      </c>
      <c r="BA1613">
        <v>34</v>
      </c>
      <c r="BB1613">
        <v>0</v>
      </c>
      <c r="BC1613">
        <v>75</v>
      </c>
      <c r="BD1613">
        <v>75</v>
      </c>
      <c r="BE1613">
        <v>17</v>
      </c>
      <c r="BF1613">
        <v>59</v>
      </c>
      <c r="BG1613">
        <v>11.67</v>
      </c>
      <c r="BH1613">
        <v>4.5</v>
      </c>
      <c r="BI1613">
        <v>3.32</v>
      </c>
      <c r="BJ1613">
        <v>3.38</v>
      </c>
      <c r="BK1613">
        <v>2.2200000000000002</v>
      </c>
      <c r="BL1613">
        <f>1/Table1[[#This Row],[odds_ft_home_team_win]]+1/Table1[[#This Row],[odds_ft_draw]]+1/Table1[[#This Row],[odds_ft_away_team_win]]-1</f>
        <v>4.7513257893239347E-2</v>
      </c>
      <c r="BM1613">
        <f>Table1[[#This Row],[Margin]]/3</f>
        <v>1.5837752631079782E-2</v>
      </c>
      <c r="BN1613">
        <v>1.3</v>
      </c>
      <c r="BO1613">
        <v>2.12</v>
      </c>
      <c r="BP1613">
        <v>3.25</v>
      </c>
      <c r="BQ1613">
        <v>6</v>
      </c>
      <c r="BR1613">
        <v>1.77</v>
      </c>
      <c r="BS1613">
        <v>2</v>
      </c>
      <c r="BT1613" t="s">
        <v>3813</v>
      </c>
      <c r="BU1613">
        <f>VLOOKUP(Table1[[#This Row],[Reference]],metron,11,FALSE)</f>
        <v>1.128766254360926</v>
      </c>
      <c r="BV1613">
        <f>VLOOKUP(Table1[[#This Row],[Reference]],metron,12,FALSE)</f>
        <v>1.415794481446242</v>
      </c>
    </row>
    <row r="1614" spans="1:74" hidden="1" x14ac:dyDescent="0.45">
      <c r="A1614" t="s">
        <v>5400</v>
      </c>
      <c r="B1614">
        <v>1632016800</v>
      </c>
      <c r="C1614" s="3" t="s">
        <v>4987</v>
      </c>
      <c r="D1614" t="s">
        <v>65</v>
      </c>
      <c r="E1614" t="s">
        <v>66</v>
      </c>
      <c r="F1614" t="s">
        <v>4346</v>
      </c>
      <c r="G1614" t="s">
        <v>94</v>
      </c>
      <c r="H1614" t="s">
        <v>3836</v>
      </c>
      <c r="I1614">
        <f>MROUND(Table1[[#This Row],[Prob_H]]*100,2)/100</f>
        <v>0.44</v>
      </c>
      <c r="J1614">
        <f>1/Table1[[#This Row],[odds_ft_home_team_win]]-Table1[[#This Row],[Margin/3]]</f>
        <v>0.43268619711250139</v>
      </c>
      <c r="K1614">
        <f>1/Table1[[#This Row],[odds_ft_draw]]-Table1[[#This Row],[Margin/3]]</f>
        <v>0.28365690144374922</v>
      </c>
      <c r="L1614">
        <f>1/Table1[[#This Row],[odds_ft_away_team_win]]-Table1[[#This Row],[Margin/3]]</f>
        <v>0.28365690144374922</v>
      </c>
      <c r="M1614">
        <v>9</v>
      </c>
      <c r="N1614">
        <v>1.25</v>
      </c>
      <c r="O1614">
        <v>0</v>
      </c>
      <c r="P1614">
        <v>1.71</v>
      </c>
      <c r="Q1614">
        <v>1.1000000000000001</v>
      </c>
      <c r="R1614" t="str" cm="1">
        <f t="array" ref="R16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14">
        <v>2</v>
      </c>
      <c r="T1614">
        <v>2</v>
      </c>
      <c r="U1614">
        <v>4</v>
      </c>
      <c r="V1614">
        <v>1</v>
      </c>
      <c r="W1614">
        <v>1</v>
      </c>
      <c r="X1614">
        <v>0</v>
      </c>
      <c r="Y1614" t="s">
        <v>4988</v>
      </c>
      <c r="Z1614" t="s">
        <v>146</v>
      </c>
      <c r="AA1614">
        <v>1</v>
      </c>
      <c r="AB1614">
        <v>7</v>
      </c>
      <c r="AC1614">
        <v>1</v>
      </c>
      <c r="AD1614">
        <v>0</v>
      </c>
      <c r="AE1614">
        <v>2</v>
      </c>
      <c r="AF1614">
        <v>0</v>
      </c>
      <c r="AG1614">
        <v>1</v>
      </c>
      <c r="AH1614">
        <v>0</v>
      </c>
      <c r="AI1614">
        <v>2</v>
      </c>
      <c r="AJ1614">
        <v>0</v>
      </c>
      <c r="AK1614">
        <v>5</v>
      </c>
      <c r="AL1614">
        <v>15</v>
      </c>
      <c r="AM1614">
        <v>0</v>
      </c>
      <c r="AN1614">
        <v>6</v>
      </c>
      <c r="AO1614">
        <v>5</v>
      </c>
      <c r="AP1614">
        <v>9</v>
      </c>
      <c r="AQ1614">
        <v>4</v>
      </c>
      <c r="AR1614">
        <v>6</v>
      </c>
      <c r="AS1614">
        <v>53</v>
      </c>
      <c r="AT1614">
        <v>47</v>
      </c>
      <c r="AU1614">
        <v>0.56000000000000005</v>
      </c>
      <c r="AV1614">
        <v>1.74</v>
      </c>
      <c r="AW1614">
        <v>2.84</v>
      </c>
      <c r="AX1614">
        <v>54</v>
      </c>
      <c r="AY1614">
        <v>100</v>
      </c>
      <c r="AZ1614">
        <v>71</v>
      </c>
      <c r="BA1614">
        <v>13</v>
      </c>
      <c r="BB1614">
        <v>0</v>
      </c>
      <c r="BC1614">
        <v>54</v>
      </c>
      <c r="BD1614">
        <v>88</v>
      </c>
      <c r="BE1614">
        <v>42</v>
      </c>
      <c r="BF1614">
        <v>88</v>
      </c>
      <c r="BG1614">
        <v>7.08</v>
      </c>
      <c r="BH1614">
        <v>6.75</v>
      </c>
      <c r="BI1614">
        <v>2.23</v>
      </c>
      <c r="BJ1614">
        <v>3.34</v>
      </c>
      <c r="BK1614">
        <v>3.34</v>
      </c>
      <c r="BL1614">
        <f>1/Table1[[#This Row],[odds_ft_home_team_win]]+1/Table1[[#This Row],[odds_ft_draw]]+1/Table1[[#This Row],[odds_ft_away_team_win]]-1</f>
        <v>4.7232888483123681E-2</v>
      </c>
      <c r="BM1614">
        <f>Table1[[#This Row],[Margin]]/3</f>
        <v>1.5744296161041227E-2</v>
      </c>
      <c r="BN1614">
        <v>1.35</v>
      </c>
      <c r="BO1614">
        <v>2.2000000000000002</v>
      </c>
      <c r="BP1614">
        <v>4.0999999999999996</v>
      </c>
      <c r="BQ1614">
        <v>8.25</v>
      </c>
      <c r="BR1614">
        <v>2.15</v>
      </c>
      <c r="BS1614">
        <v>1.69</v>
      </c>
      <c r="BT1614" t="s">
        <v>4348</v>
      </c>
      <c r="BU1614">
        <f>VLOOKUP(Table1[[#This Row],[Reference]],metron,11,FALSE)</f>
        <v>1.4140979689366791</v>
      </c>
      <c r="BV1614">
        <f>VLOOKUP(Table1[[#This Row],[Reference]],metron,12,FALSE)</f>
        <v>1.0666666666666671</v>
      </c>
    </row>
    <row r="1615" spans="1:74" hidden="1" x14ac:dyDescent="0.45">
      <c r="A1615" t="s">
        <v>5400</v>
      </c>
      <c r="B1615">
        <v>1632016800</v>
      </c>
      <c r="C1615" s="3" t="s">
        <v>4987</v>
      </c>
      <c r="D1615" t="s">
        <v>65</v>
      </c>
      <c r="E1615" t="s">
        <v>66</v>
      </c>
      <c r="F1615" t="s">
        <v>98</v>
      </c>
      <c r="G1615" t="s">
        <v>103</v>
      </c>
      <c r="H1615" t="s">
        <v>3793</v>
      </c>
      <c r="I1615">
        <f>MROUND(Table1[[#This Row],[Prob_H]]*100,2)/100</f>
        <v>0.4</v>
      </c>
      <c r="J1615">
        <f>1/Table1[[#This Row],[odds_ft_home_team_win]]-Table1[[#This Row],[Margin/3]]</f>
        <v>0.40098675720213633</v>
      </c>
      <c r="K1615">
        <f>1/Table1[[#This Row],[odds_ft_draw]]-Table1[[#This Row],[Margin/3]]</f>
        <v>0.29106855679313837</v>
      </c>
      <c r="L1615">
        <f>1/Table1[[#This Row],[odds_ft_away_team_win]]-Table1[[#This Row],[Margin/3]]</f>
        <v>0.30794468600472535</v>
      </c>
      <c r="M1615">
        <v>9</v>
      </c>
      <c r="N1615">
        <v>1</v>
      </c>
      <c r="O1615">
        <v>1</v>
      </c>
      <c r="P1615">
        <v>1.47</v>
      </c>
      <c r="Q1615">
        <v>1.42</v>
      </c>
      <c r="R1615" t="str" cm="1">
        <f t="array" ref="R16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89</v>
      </c>
      <c r="AA1615">
        <v>1</v>
      </c>
      <c r="AB1615">
        <v>8</v>
      </c>
      <c r="AC1615">
        <v>1</v>
      </c>
      <c r="AD1615">
        <v>0</v>
      </c>
      <c r="AE1615">
        <v>2</v>
      </c>
      <c r="AF1615">
        <v>0</v>
      </c>
      <c r="AG1615">
        <v>0</v>
      </c>
      <c r="AH1615">
        <v>1</v>
      </c>
      <c r="AI1615">
        <v>1</v>
      </c>
      <c r="AJ1615">
        <v>1</v>
      </c>
      <c r="AK1615">
        <v>9</v>
      </c>
      <c r="AL1615">
        <v>18</v>
      </c>
      <c r="AM1615">
        <v>3</v>
      </c>
      <c r="AN1615">
        <v>6</v>
      </c>
      <c r="AO1615">
        <v>6</v>
      </c>
      <c r="AP1615">
        <v>12</v>
      </c>
      <c r="AQ1615">
        <v>9</v>
      </c>
      <c r="AR1615">
        <v>7</v>
      </c>
      <c r="AS1615">
        <v>48</v>
      </c>
      <c r="AT1615">
        <v>52</v>
      </c>
      <c r="AU1615">
        <v>1.03</v>
      </c>
      <c r="AV1615">
        <v>1.91</v>
      </c>
      <c r="AW1615">
        <v>3</v>
      </c>
      <c r="AX1615">
        <v>75</v>
      </c>
      <c r="AY1615">
        <v>100</v>
      </c>
      <c r="AZ1615">
        <v>75</v>
      </c>
      <c r="BA1615">
        <v>25</v>
      </c>
      <c r="BB1615">
        <v>0</v>
      </c>
      <c r="BC1615">
        <v>25</v>
      </c>
      <c r="BD1615">
        <v>100</v>
      </c>
      <c r="BE1615">
        <v>63</v>
      </c>
      <c r="BF1615">
        <v>100</v>
      </c>
      <c r="BG1615">
        <v>12.5</v>
      </c>
      <c r="BH1615">
        <v>3.5</v>
      </c>
      <c r="BI1615">
        <v>2.4</v>
      </c>
      <c r="BJ1615">
        <v>3.26</v>
      </c>
      <c r="BK1615">
        <v>3.09</v>
      </c>
      <c r="BL1615">
        <f>1/Table1[[#This Row],[odds_ft_home_team_win]]+1/Table1[[#This Row],[odds_ft_draw]]+1/Table1[[#This Row],[odds_ft_away_team_win]]-1</f>
        <v>4.7039728393591052E-2</v>
      </c>
      <c r="BM1615">
        <f>Table1[[#This Row],[Margin]]/3</f>
        <v>1.5679909464530351E-2</v>
      </c>
      <c r="BN1615">
        <v>1.44</v>
      </c>
      <c r="BO1615">
        <v>2.35</v>
      </c>
      <c r="BP1615">
        <v>3.6</v>
      </c>
      <c r="BQ1615">
        <v>7</v>
      </c>
      <c r="BR1615">
        <v>1.83</v>
      </c>
      <c r="BS1615">
        <v>1.95</v>
      </c>
      <c r="BT1615" t="s">
        <v>3841</v>
      </c>
      <c r="BU1615">
        <f>VLOOKUP(Table1[[#This Row],[Reference]],metron,11,FALSE)</f>
        <v>1.344038264434575</v>
      </c>
      <c r="BV1615">
        <f>VLOOKUP(Table1[[#This Row],[Reference]],metron,12,FALSE)</f>
        <v>1.1515772691037469</v>
      </c>
    </row>
    <row r="1616" spans="1:74" x14ac:dyDescent="0.45">
      <c r="A1616" t="s">
        <v>5400</v>
      </c>
      <c r="B1616">
        <v>1632096000</v>
      </c>
      <c r="C1616" s="3" t="s">
        <v>4989</v>
      </c>
      <c r="D1616" t="s">
        <v>65</v>
      </c>
      <c r="E1616" t="s">
        <v>66</v>
      </c>
      <c r="F1616" t="s">
        <v>77</v>
      </c>
      <c r="G1616" t="s">
        <v>80</v>
      </c>
      <c r="H1616" t="s">
        <v>4639</v>
      </c>
      <c r="I1616">
        <f>MROUND(Table1[[#This Row],[Prob_H]]*100,2)/100</f>
        <v>0.62</v>
      </c>
      <c r="J1616">
        <f>1/Table1[[#This Row],[odds_ft_home_team_win]]-Table1[[#This Row],[Margin/3]]</f>
        <v>0.61740890688259109</v>
      </c>
      <c r="K1616">
        <f>1/Table1[[#This Row],[odds_ft_draw]]-Table1[[#This Row],[Margin/3]]</f>
        <v>0.23954116059379219</v>
      </c>
      <c r="L1616">
        <f>1/Table1[[#This Row],[odds_ft_away_team_win]]-Table1[[#This Row],[Margin/3]]</f>
        <v>0.14304993252361675</v>
      </c>
      <c r="M1616">
        <v>9</v>
      </c>
      <c r="N1616">
        <v>1.25</v>
      </c>
      <c r="O1616">
        <v>0.5</v>
      </c>
      <c r="P1616">
        <v>1.25</v>
      </c>
      <c r="Q1616">
        <v>0.65</v>
      </c>
      <c r="R1616" t="str" cm="1">
        <f t="array" ref="R16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6">
        <v>2</v>
      </c>
      <c r="T1616">
        <v>0</v>
      </c>
      <c r="U1616">
        <v>2</v>
      </c>
      <c r="V1616">
        <v>1</v>
      </c>
      <c r="W1616">
        <v>1</v>
      </c>
      <c r="X1616">
        <v>0</v>
      </c>
      <c r="Y1616" t="s">
        <v>2595</v>
      </c>
      <c r="AA1616">
        <v>5</v>
      </c>
      <c r="AB1616">
        <v>5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12</v>
      </c>
      <c r="AL1616">
        <v>8</v>
      </c>
      <c r="AM1616">
        <v>4</v>
      </c>
      <c r="AN1616">
        <v>4</v>
      </c>
      <c r="AO1616">
        <v>8</v>
      </c>
      <c r="AP1616">
        <v>4</v>
      </c>
      <c r="AQ1616">
        <v>16</v>
      </c>
      <c r="AR1616">
        <v>16</v>
      </c>
      <c r="AS1616">
        <v>56</v>
      </c>
      <c r="AT1616">
        <v>44</v>
      </c>
      <c r="AU1616">
        <v>1.29</v>
      </c>
      <c r="AV1616">
        <v>1.01</v>
      </c>
      <c r="AW1616">
        <v>2</v>
      </c>
      <c r="AX1616">
        <v>38</v>
      </c>
      <c r="AY1616">
        <v>75</v>
      </c>
      <c r="AZ1616">
        <v>25</v>
      </c>
      <c r="BA1616">
        <v>13</v>
      </c>
      <c r="BB1616">
        <v>0</v>
      </c>
      <c r="BC1616">
        <v>13</v>
      </c>
      <c r="BD1616">
        <v>63</v>
      </c>
      <c r="BE1616">
        <v>25</v>
      </c>
      <c r="BF1616">
        <v>88</v>
      </c>
      <c r="BG1616">
        <v>7.75</v>
      </c>
      <c r="BH1616">
        <v>6</v>
      </c>
      <c r="BI1616">
        <v>1.56</v>
      </c>
      <c r="BJ1616">
        <v>3.8</v>
      </c>
      <c r="BK1616">
        <v>6</v>
      </c>
      <c r="BL1616">
        <f>1/Table1[[#This Row],[odds_ft_home_team_win]]+1/Table1[[#This Row],[odds_ft_draw]]+1/Table1[[#This Row],[odds_ft_away_team_win]]-1</f>
        <v>7.0850202429149745E-2</v>
      </c>
      <c r="BM1616">
        <f>Table1[[#This Row],[Margin]]/3</f>
        <v>2.3616734143049916E-2</v>
      </c>
      <c r="BN1616">
        <v>1.42</v>
      </c>
      <c r="BO1616">
        <v>2.1</v>
      </c>
      <c r="BP1616">
        <v>3.75</v>
      </c>
      <c r="BQ1616">
        <v>7.25</v>
      </c>
      <c r="BR1616">
        <v>2.25</v>
      </c>
      <c r="BS1616">
        <v>1.62</v>
      </c>
      <c r="BT1616" t="s">
        <v>3802</v>
      </c>
      <c r="BU1616">
        <f>VLOOKUP(Table1[[#This Row],[Reference]],metron,11,FALSE)</f>
        <v>1.8681481481481479</v>
      </c>
      <c r="BV1616">
        <f>VLOOKUP(Table1[[#This Row],[Reference]],metron,12,FALSE)</f>
        <v>0.86851851851851847</v>
      </c>
    </row>
    <row r="1617" spans="1:74" x14ac:dyDescent="0.45">
      <c r="A1617" t="s">
        <v>5400</v>
      </c>
      <c r="B1617">
        <v>1632096360</v>
      </c>
      <c r="C1617" s="3" t="s">
        <v>4990</v>
      </c>
      <c r="D1617" t="s">
        <v>65</v>
      </c>
      <c r="E1617" t="s">
        <v>66</v>
      </c>
      <c r="F1617" t="s">
        <v>85</v>
      </c>
      <c r="G1617" t="s">
        <v>68</v>
      </c>
      <c r="H1617" t="s">
        <v>3822</v>
      </c>
      <c r="I1617">
        <f>MROUND(Table1[[#This Row],[Prob_H]]*100,2)/100</f>
        <v>0.42</v>
      </c>
      <c r="J1617">
        <f>1/Table1[[#This Row],[odds_ft_home_team_win]]-Table1[[#This Row],[Margin/3]]</f>
        <v>0.42782665363310524</v>
      </c>
      <c r="K1617">
        <f>1/Table1[[#This Row],[odds_ft_draw]]-Table1[[#This Row],[Margin/3]]</f>
        <v>0.29586184424894102</v>
      </c>
      <c r="L1617">
        <f>1/Table1[[#This Row],[odds_ft_away_team_win]]-Table1[[#This Row],[Margin/3]]</f>
        <v>0.27631150211795374</v>
      </c>
      <c r="M1617">
        <v>9</v>
      </c>
      <c r="N1617">
        <v>2</v>
      </c>
      <c r="O1617">
        <v>1.75</v>
      </c>
      <c r="P1617">
        <v>1.79</v>
      </c>
      <c r="Q1617">
        <v>1.48</v>
      </c>
      <c r="R1617" t="str" cm="1">
        <f t="array" ref="R16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17">
        <v>2</v>
      </c>
      <c r="T1617">
        <v>0</v>
      </c>
      <c r="U1617">
        <v>2</v>
      </c>
      <c r="V1617">
        <v>1</v>
      </c>
      <c r="W1617">
        <v>1</v>
      </c>
      <c r="X1617">
        <v>0</v>
      </c>
      <c r="Y1617" t="s">
        <v>4991</v>
      </c>
      <c r="AA1617">
        <v>2</v>
      </c>
      <c r="AB1617">
        <v>9</v>
      </c>
      <c r="AC1617">
        <v>1</v>
      </c>
      <c r="AD1617">
        <v>0</v>
      </c>
      <c r="AE1617">
        <v>3</v>
      </c>
      <c r="AF1617">
        <v>0</v>
      </c>
      <c r="AG1617">
        <v>0</v>
      </c>
      <c r="AH1617">
        <v>1</v>
      </c>
      <c r="AI1617">
        <v>0</v>
      </c>
      <c r="AJ1617">
        <v>3</v>
      </c>
      <c r="AK1617">
        <v>15</v>
      </c>
      <c r="AL1617">
        <v>14</v>
      </c>
      <c r="AM1617">
        <v>8</v>
      </c>
      <c r="AN1617">
        <v>7</v>
      </c>
      <c r="AO1617">
        <v>7</v>
      </c>
      <c r="AP1617">
        <v>7</v>
      </c>
      <c r="AQ1617">
        <v>15</v>
      </c>
      <c r="AR1617">
        <v>18</v>
      </c>
      <c r="AS1617">
        <v>37</v>
      </c>
      <c r="AT1617">
        <v>63</v>
      </c>
      <c r="AU1617">
        <v>1.73</v>
      </c>
      <c r="AV1617">
        <v>1.69</v>
      </c>
      <c r="AW1617">
        <v>2.5</v>
      </c>
      <c r="AX1617">
        <v>63</v>
      </c>
      <c r="AY1617">
        <v>88</v>
      </c>
      <c r="AZ1617">
        <v>50</v>
      </c>
      <c r="BA1617">
        <v>25</v>
      </c>
      <c r="BB1617">
        <v>0</v>
      </c>
      <c r="BC1617">
        <v>13</v>
      </c>
      <c r="BD1617">
        <v>63</v>
      </c>
      <c r="BE1617">
        <v>63</v>
      </c>
      <c r="BF1617">
        <v>88</v>
      </c>
      <c r="BG1617">
        <v>7</v>
      </c>
      <c r="BH1617">
        <v>3.5</v>
      </c>
      <c r="BI1617">
        <v>2.2000000000000002</v>
      </c>
      <c r="BJ1617">
        <v>3.1</v>
      </c>
      <c r="BK1617">
        <v>3.3</v>
      </c>
      <c r="BL1617">
        <f>1/Table1[[#This Row],[odds_ft_home_team_win]]+1/Table1[[#This Row],[odds_ft_draw]]+1/Table1[[#This Row],[odds_ft_away_team_win]]-1</f>
        <v>8.0156402737047827E-2</v>
      </c>
      <c r="BM1617">
        <f>Table1[[#This Row],[Margin]]/3</f>
        <v>2.6718800912349277E-2</v>
      </c>
      <c r="BN1617">
        <v>1.43</v>
      </c>
      <c r="BO1617">
        <v>2.15</v>
      </c>
      <c r="BP1617">
        <v>3.65</v>
      </c>
      <c r="BQ1617">
        <v>7</v>
      </c>
      <c r="BR1617">
        <v>1.95</v>
      </c>
      <c r="BS1617">
        <v>1.83</v>
      </c>
      <c r="BT1617" t="s">
        <v>4878</v>
      </c>
      <c r="BU1617">
        <f>VLOOKUP(Table1[[#This Row],[Reference]],metron,11,FALSE)</f>
        <v>1.396960958296362</v>
      </c>
      <c r="BV1617">
        <f>VLOOKUP(Table1[[#This Row],[Reference]],metron,12,FALSE)</f>
        <v>1.091503992901508</v>
      </c>
    </row>
    <row r="1618" spans="1:74" x14ac:dyDescent="0.45">
      <c r="A1618" t="s">
        <v>5400</v>
      </c>
      <c r="B1618">
        <v>1632103560</v>
      </c>
      <c r="C1618" s="3" t="s">
        <v>4992</v>
      </c>
      <c r="D1618" t="s">
        <v>65</v>
      </c>
      <c r="E1618" t="s">
        <v>66</v>
      </c>
      <c r="F1618" t="s">
        <v>88</v>
      </c>
      <c r="G1618" t="s">
        <v>73</v>
      </c>
      <c r="H1618" t="s">
        <v>3800</v>
      </c>
      <c r="I1618">
        <f>MROUND(Table1[[#This Row],[Prob_H]]*100,2)/100</f>
        <v>0.54</v>
      </c>
      <c r="J1618">
        <f>1/Table1[[#This Row],[odds_ft_home_team_win]]-Table1[[#This Row],[Margin/3]]</f>
        <v>0.54739297018157584</v>
      </c>
      <c r="K1618">
        <f>1/Table1[[#This Row],[odds_ft_draw]]-Table1[[#This Row],[Margin/3]]</f>
        <v>0.26253539896718309</v>
      </c>
      <c r="L1618">
        <f>1/Table1[[#This Row],[odds_ft_away_team_win]]-Table1[[#This Row],[Margin/3]]</f>
        <v>0.19007163085124107</v>
      </c>
      <c r="M1618">
        <v>9</v>
      </c>
      <c r="N1618">
        <v>1.5</v>
      </c>
      <c r="O1618">
        <v>0.5</v>
      </c>
      <c r="P1618">
        <v>1.58</v>
      </c>
      <c r="Q1618">
        <v>1.42</v>
      </c>
      <c r="R1618" t="str" cm="1">
        <f t="array" ref="R16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18">
        <v>1</v>
      </c>
      <c r="T1618">
        <v>1</v>
      </c>
      <c r="U1618">
        <v>2</v>
      </c>
      <c r="V1618">
        <v>0</v>
      </c>
      <c r="W1618">
        <v>0</v>
      </c>
      <c r="X1618">
        <v>0</v>
      </c>
      <c r="Y1618">
        <v>90</v>
      </c>
      <c r="Z1618">
        <v>52</v>
      </c>
      <c r="AA1618">
        <v>11</v>
      </c>
      <c r="AB1618">
        <v>3</v>
      </c>
      <c r="AC1618">
        <v>1</v>
      </c>
      <c r="AD1618">
        <v>0</v>
      </c>
      <c r="AE1618">
        <v>4</v>
      </c>
      <c r="AF1618">
        <v>1</v>
      </c>
      <c r="AG1618">
        <v>0</v>
      </c>
      <c r="AH1618">
        <v>1</v>
      </c>
      <c r="AI1618">
        <v>1</v>
      </c>
      <c r="AJ1618">
        <v>4</v>
      </c>
      <c r="AK1618">
        <v>12</v>
      </c>
      <c r="AL1618">
        <v>13</v>
      </c>
      <c r="AM1618">
        <v>5</v>
      </c>
      <c r="AN1618">
        <v>4</v>
      </c>
      <c r="AO1618">
        <v>7</v>
      </c>
      <c r="AP1618">
        <v>9</v>
      </c>
      <c r="AQ1618">
        <v>12</v>
      </c>
      <c r="AR1618">
        <v>21</v>
      </c>
      <c r="AS1618">
        <v>60</v>
      </c>
      <c r="AT1618">
        <v>40</v>
      </c>
      <c r="AU1618">
        <v>1.5</v>
      </c>
      <c r="AV1618">
        <v>1.45</v>
      </c>
      <c r="AW1618">
        <v>1.75</v>
      </c>
      <c r="AX1618">
        <v>50</v>
      </c>
      <c r="AY1618">
        <v>88</v>
      </c>
      <c r="AZ1618">
        <v>0</v>
      </c>
      <c r="BA1618">
        <v>0</v>
      </c>
      <c r="BB1618">
        <v>0</v>
      </c>
      <c r="BC1618">
        <v>0</v>
      </c>
      <c r="BD1618">
        <v>38</v>
      </c>
      <c r="BE1618">
        <v>50</v>
      </c>
      <c r="BF1618">
        <v>88</v>
      </c>
      <c r="BG1618">
        <v>7.75</v>
      </c>
      <c r="BH1618">
        <v>4</v>
      </c>
      <c r="BI1618">
        <v>1.74</v>
      </c>
      <c r="BJ1618">
        <v>3.45</v>
      </c>
      <c r="BK1618">
        <v>4.5999999999999996</v>
      </c>
      <c r="BL1618">
        <f>1/Table1[[#This Row],[odds_ft_home_team_win]]+1/Table1[[#This Row],[odds_ft_draw]]+1/Table1[[#This Row],[odds_ft_away_team_win]]-1</f>
        <v>8.1959020489755119E-2</v>
      </c>
      <c r="BM1618">
        <f>Table1[[#This Row],[Margin]]/3</f>
        <v>2.731967349658504E-2</v>
      </c>
      <c r="BN1618">
        <v>1.37</v>
      </c>
      <c r="BO1618">
        <v>2.0499999999999998</v>
      </c>
      <c r="BP1618">
        <v>3.45</v>
      </c>
      <c r="BQ1618">
        <v>6.75</v>
      </c>
      <c r="BR1618">
        <v>2</v>
      </c>
      <c r="BS1618">
        <v>1.8</v>
      </c>
      <c r="BT1618" t="s">
        <v>3817</v>
      </c>
      <c r="BU1618">
        <f>VLOOKUP(Table1[[#This Row],[Reference]],metron,11,FALSE)</f>
        <v>1.684957590444867</v>
      </c>
      <c r="BV1618">
        <f>VLOOKUP(Table1[[#This Row],[Reference]],metron,12,FALSE)</f>
        <v>0.95101263631642718</v>
      </c>
    </row>
    <row r="1619" spans="1:74" x14ac:dyDescent="0.45">
      <c r="A1619" t="s">
        <v>5399</v>
      </c>
      <c r="B1619">
        <v>1646442000</v>
      </c>
      <c r="C1619" s="3" t="s">
        <v>5241</v>
      </c>
      <c r="D1619" t="s">
        <v>65</v>
      </c>
      <c r="E1619" t="s">
        <v>66</v>
      </c>
      <c r="F1619" t="s">
        <v>2218</v>
      </c>
      <c r="G1619" t="s">
        <v>97</v>
      </c>
      <c r="H1619" t="s">
        <v>4910</v>
      </c>
      <c r="I1619">
        <f>MROUND(Table1[[#This Row],[Prob_H]]*100,2)/100</f>
        <v>0.44</v>
      </c>
      <c r="J1619">
        <f>1/Table1[[#This Row],[odds_ft_home_team_win]]-Table1[[#This Row],[Margin/3]]</f>
        <v>0.44938194335784692</v>
      </c>
      <c r="K1619">
        <f>1/Table1[[#This Row],[odds_ft_draw]]-Table1[[#This Row],[Margin/3]]</f>
        <v>0.2762217701976738</v>
      </c>
      <c r="L1619">
        <f>1/Table1[[#This Row],[odds_ft_away_team_win]]-Table1[[#This Row],[Margin/3]]</f>
        <v>0.27439628644447922</v>
      </c>
      <c r="M1619">
        <v>9</v>
      </c>
      <c r="N1619">
        <v>1.0900000000000001</v>
      </c>
      <c r="O1619">
        <v>1.38</v>
      </c>
      <c r="P1619">
        <v>1.24</v>
      </c>
      <c r="Q1619">
        <v>1.29</v>
      </c>
      <c r="R1619" t="str" cm="1">
        <f t="array" ref="R16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19">
        <v>0</v>
      </c>
      <c r="T1619">
        <v>1</v>
      </c>
      <c r="U1619">
        <v>1</v>
      </c>
      <c r="V1619">
        <v>1</v>
      </c>
      <c r="W1619">
        <v>0</v>
      </c>
      <c r="X1619">
        <v>1</v>
      </c>
      <c r="Z1619">
        <v>2</v>
      </c>
      <c r="AA1619">
        <v>6</v>
      </c>
      <c r="AB1619">
        <v>4</v>
      </c>
      <c r="AC1619">
        <v>2</v>
      </c>
      <c r="AD1619">
        <v>0</v>
      </c>
      <c r="AE1619">
        <v>2</v>
      </c>
      <c r="AF1619">
        <v>0</v>
      </c>
      <c r="AG1619">
        <v>1</v>
      </c>
      <c r="AH1619">
        <v>1</v>
      </c>
      <c r="AI1619">
        <v>0</v>
      </c>
      <c r="AJ1619">
        <v>2</v>
      </c>
      <c r="AK1619">
        <v>6</v>
      </c>
      <c r="AL1619">
        <v>8</v>
      </c>
      <c r="AM1619">
        <v>3</v>
      </c>
      <c r="AN1619">
        <v>5</v>
      </c>
      <c r="AO1619">
        <v>3</v>
      </c>
      <c r="AP1619">
        <v>3</v>
      </c>
      <c r="AQ1619">
        <v>14</v>
      </c>
      <c r="AR1619">
        <v>8</v>
      </c>
      <c r="AS1619">
        <v>58</v>
      </c>
      <c r="AT1619">
        <v>42</v>
      </c>
      <c r="AU1619">
        <v>1.02</v>
      </c>
      <c r="AV1619">
        <v>0.98</v>
      </c>
      <c r="AW1619">
        <v>2.59</v>
      </c>
      <c r="AX1619">
        <v>33</v>
      </c>
      <c r="AY1619">
        <v>75</v>
      </c>
      <c r="AZ1619">
        <v>60</v>
      </c>
      <c r="BA1619">
        <v>25</v>
      </c>
      <c r="BB1619">
        <v>4</v>
      </c>
      <c r="BC1619">
        <v>34</v>
      </c>
      <c r="BD1619">
        <v>79</v>
      </c>
      <c r="BE1619">
        <v>34</v>
      </c>
      <c r="BF1619">
        <v>88</v>
      </c>
      <c r="BG1619">
        <v>9.18</v>
      </c>
      <c r="BH1619">
        <v>3.99</v>
      </c>
      <c r="BI1619">
        <v>2.1</v>
      </c>
      <c r="BJ1619">
        <v>3.3</v>
      </c>
      <c r="BK1619">
        <v>3.32</v>
      </c>
      <c r="BL1619">
        <f>1/Table1[[#This Row],[odds_ft_home_team_win]]+1/Table1[[#This Row],[odds_ft_draw]]+1/Table1[[#This Row],[odds_ft_away_team_win]]-1</f>
        <v>8.0425598497887663E-2</v>
      </c>
      <c r="BM1619">
        <f>Table1[[#This Row],[Margin]]/3</f>
        <v>2.6808532832629222E-2</v>
      </c>
      <c r="BN1619">
        <v>1.29</v>
      </c>
      <c r="BO1619">
        <v>1.96</v>
      </c>
      <c r="BP1619">
        <v>3.3</v>
      </c>
      <c r="BQ1619">
        <v>7</v>
      </c>
      <c r="BR1619">
        <v>1.73</v>
      </c>
      <c r="BS1619">
        <v>2.0499999999999998</v>
      </c>
      <c r="BT1619" t="s">
        <v>3809</v>
      </c>
      <c r="BU1619">
        <f>VLOOKUP(Table1[[#This Row],[Reference]],metron,11,FALSE)</f>
        <v>1.4140979689366791</v>
      </c>
      <c r="BV1619">
        <f>VLOOKUP(Table1[[#This Row],[Reference]],metron,12,FALSE)</f>
        <v>1.0666666666666671</v>
      </c>
    </row>
    <row r="1620" spans="1:74" hidden="1" x14ac:dyDescent="0.45">
      <c r="A1620" t="s">
        <v>5399</v>
      </c>
      <c r="B1620">
        <v>1646449200</v>
      </c>
      <c r="C1620" s="3" t="s">
        <v>5242</v>
      </c>
      <c r="D1620" t="s">
        <v>65</v>
      </c>
      <c r="E1620" t="s">
        <v>66</v>
      </c>
      <c r="F1620" t="s">
        <v>3788</v>
      </c>
      <c r="G1620" t="s">
        <v>81</v>
      </c>
      <c r="H1620" t="s">
        <v>3819</v>
      </c>
      <c r="I1620">
        <f>MROUND(Table1[[#This Row],[Prob_H]]*100,2)/100</f>
        <v>0.28000000000000003</v>
      </c>
      <c r="J1620">
        <f>1/Table1[[#This Row],[odds_ft_home_team_win]]-Table1[[#This Row],[Margin/3]]</f>
        <v>0.28598484848484845</v>
      </c>
      <c r="K1620">
        <f>1/Table1[[#This Row],[odds_ft_draw]]-Table1[[#This Row],[Margin/3]]</f>
        <v>0.28598484848484845</v>
      </c>
      <c r="L1620">
        <f>1/Table1[[#This Row],[odds_ft_away_team_win]]-Table1[[#This Row],[Margin/3]]</f>
        <v>0.42803030303030298</v>
      </c>
      <c r="M1620">
        <v>9</v>
      </c>
      <c r="N1620">
        <v>1.25</v>
      </c>
      <c r="O1620">
        <v>1.4</v>
      </c>
      <c r="P1620">
        <v>0.88</v>
      </c>
      <c r="Q1620">
        <v>1.4</v>
      </c>
      <c r="R1620" t="str" cm="1">
        <f t="array" ref="R16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0</v>
      </c>
      <c r="Z1620">
        <v>55</v>
      </c>
      <c r="AA1620">
        <v>4</v>
      </c>
      <c r="AB1620">
        <v>4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4</v>
      </c>
      <c r="AL1620">
        <v>9</v>
      </c>
      <c r="AM1620">
        <v>2</v>
      </c>
      <c r="AN1620">
        <v>5</v>
      </c>
      <c r="AO1620">
        <v>2</v>
      </c>
      <c r="AP1620">
        <v>4</v>
      </c>
      <c r="AQ1620">
        <v>9</v>
      </c>
      <c r="AR1620">
        <v>12</v>
      </c>
      <c r="AS1620">
        <v>47</v>
      </c>
      <c r="AT1620">
        <v>53</v>
      </c>
      <c r="AU1620">
        <v>0.68</v>
      </c>
      <c r="AV1620">
        <v>1.1499999999999999</v>
      </c>
      <c r="AW1620">
        <v>2.29</v>
      </c>
      <c r="AX1620">
        <v>50</v>
      </c>
      <c r="AY1620">
        <v>64</v>
      </c>
      <c r="AZ1620">
        <v>49</v>
      </c>
      <c r="BA1620">
        <v>23</v>
      </c>
      <c r="BB1620">
        <v>4</v>
      </c>
      <c r="BC1620">
        <v>39</v>
      </c>
      <c r="BD1620">
        <v>71</v>
      </c>
      <c r="BE1620">
        <v>31</v>
      </c>
      <c r="BF1620">
        <v>59</v>
      </c>
      <c r="BG1620">
        <v>7.28</v>
      </c>
      <c r="BH1620">
        <v>5.34</v>
      </c>
      <c r="BI1620">
        <v>3.2</v>
      </c>
      <c r="BJ1620">
        <v>3.2</v>
      </c>
      <c r="BK1620">
        <v>2.2000000000000002</v>
      </c>
      <c r="BL1620">
        <f>1/Table1[[#This Row],[odds_ft_home_team_win]]+1/Table1[[#This Row],[odds_ft_draw]]+1/Table1[[#This Row],[odds_ft_away_team_win]]-1</f>
        <v>7.9545454545454586E-2</v>
      </c>
      <c r="BM1620">
        <f>Table1[[#This Row],[Margin]]/3</f>
        <v>2.651515151515153E-2</v>
      </c>
      <c r="BN1620">
        <v>1.35</v>
      </c>
      <c r="BO1620">
        <v>2.0299999999999998</v>
      </c>
      <c r="BP1620">
        <v>3.65</v>
      </c>
      <c r="BQ1620">
        <v>7.1</v>
      </c>
      <c r="BR1620">
        <v>1.91</v>
      </c>
      <c r="BS1620">
        <v>1.85</v>
      </c>
      <c r="BT1620" t="s">
        <v>3860</v>
      </c>
      <c r="BU1620">
        <f>VLOOKUP(Table1[[#This Row],[Reference]],metron,11,FALSE)</f>
        <v>1.128766254360926</v>
      </c>
      <c r="BV1620">
        <f>VLOOKUP(Table1[[#This Row],[Reference]],metron,12,FALSE)</f>
        <v>1.415794481446242</v>
      </c>
    </row>
    <row r="1621" spans="1:74" hidden="1" x14ac:dyDescent="0.45">
      <c r="A1621" t="s">
        <v>5399</v>
      </c>
      <c r="B1621">
        <v>1646521200</v>
      </c>
      <c r="C1621" s="3" t="s">
        <v>5243</v>
      </c>
      <c r="D1621" t="s">
        <v>65</v>
      </c>
      <c r="E1621" t="s">
        <v>66</v>
      </c>
      <c r="F1621" t="s">
        <v>80</v>
      </c>
      <c r="G1621" t="s">
        <v>93</v>
      </c>
      <c r="H1621" t="s">
        <v>3903</v>
      </c>
      <c r="I1621">
        <f>MROUND(Table1[[#This Row],[Prob_H]]*100,2)/100</f>
        <v>0.34</v>
      </c>
      <c r="J1621">
        <f>1/Table1[[#This Row],[odds_ft_home_team_win]]-Table1[[#This Row],[Margin/3]]</f>
        <v>0.33837238599143366</v>
      </c>
      <c r="K1621">
        <f>1/Table1[[#This Row],[odds_ft_draw]]-Table1[[#This Row],[Margin/3]]</f>
        <v>0.28546233308138075</v>
      </c>
      <c r="L1621">
        <f>1/Table1[[#This Row],[odds_ft_away_team_win]]-Table1[[#This Row],[Margin/3]]</f>
        <v>0.37616528092718571</v>
      </c>
      <c r="M1621">
        <v>9</v>
      </c>
      <c r="N1621">
        <v>1.25</v>
      </c>
      <c r="O1621">
        <v>1.6</v>
      </c>
      <c r="P1621">
        <v>1.24</v>
      </c>
      <c r="Q1621">
        <v>1.68</v>
      </c>
      <c r="R1621" t="str" cm="1">
        <f t="array" ref="R16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21">
        <v>0</v>
      </c>
      <c r="T1621">
        <v>1</v>
      </c>
      <c r="U1621">
        <v>1</v>
      </c>
      <c r="V1621">
        <v>1</v>
      </c>
      <c r="W1621">
        <v>0</v>
      </c>
      <c r="X1621">
        <v>1</v>
      </c>
      <c r="Z1621">
        <v>29</v>
      </c>
      <c r="AA1621">
        <v>8</v>
      </c>
      <c r="AB1621">
        <v>3</v>
      </c>
      <c r="AC1621">
        <v>2</v>
      </c>
      <c r="AD1621">
        <v>0</v>
      </c>
      <c r="AE1621">
        <v>1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9</v>
      </c>
      <c r="AL1621">
        <v>6</v>
      </c>
      <c r="AM1621">
        <v>7</v>
      </c>
      <c r="AN1621">
        <v>2</v>
      </c>
      <c r="AO1621">
        <v>2</v>
      </c>
      <c r="AP1621">
        <v>4</v>
      </c>
      <c r="AQ1621">
        <v>5</v>
      </c>
      <c r="AR1621">
        <v>10</v>
      </c>
      <c r="AS1621">
        <v>59</v>
      </c>
      <c r="AT1621">
        <v>41</v>
      </c>
      <c r="AU1621">
        <v>1.26</v>
      </c>
      <c r="AV1621">
        <v>0.69</v>
      </c>
      <c r="AW1621">
        <v>2.11</v>
      </c>
      <c r="AX1621">
        <v>37</v>
      </c>
      <c r="AY1621">
        <v>64</v>
      </c>
      <c r="AZ1621">
        <v>23</v>
      </c>
      <c r="BA1621">
        <v>15</v>
      </c>
      <c r="BB1621">
        <v>11</v>
      </c>
      <c r="BC1621">
        <v>30</v>
      </c>
      <c r="BD1621">
        <v>74</v>
      </c>
      <c r="BE1621">
        <v>22</v>
      </c>
      <c r="BF1621">
        <v>60</v>
      </c>
      <c r="BG1621">
        <v>9.17</v>
      </c>
      <c r="BH1621">
        <v>4.96</v>
      </c>
      <c r="BI1621">
        <v>2.7</v>
      </c>
      <c r="BJ1621">
        <v>3.15</v>
      </c>
      <c r="BK1621">
        <v>2.4500000000000002</v>
      </c>
      <c r="BL1621">
        <f>1/Table1[[#This Row],[odds_ft_home_team_win]]+1/Table1[[#This Row],[odds_ft_draw]]+1/Table1[[#This Row],[odds_ft_away_team_win]]-1</f>
        <v>9.599395313681014E-2</v>
      </c>
      <c r="BM1621">
        <f>Table1[[#This Row],[Margin]]/3</f>
        <v>3.1997984378936715E-2</v>
      </c>
      <c r="BN1621">
        <v>1.55</v>
      </c>
      <c r="BO1621">
        <v>2.2000000000000002</v>
      </c>
      <c r="BP1621">
        <v>4.05</v>
      </c>
      <c r="BQ1621">
        <v>8</v>
      </c>
      <c r="BR1621">
        <v>1.95</v>
      </c>
      <c r="BS1621">
        <v>1.81</v>
      </c>
      <c r="BT1621" t="s">
        <v>3847</v>
      </c>
      <c r="BU1621">
        <f>VLOOKUP(Table1[[#This Row],[Reference]],metron,11,FALSE)</f>
        <v>1.228921489601805</v>
      </c>
      <c r="BV1621">
        <f>VLOOKUP(Table1[[#This Row],[Reference]],metron,12,FALSE)</f>
        <v>1.2940512655166849</v>
      </c>
    </row>
    <row r="1622" spans="1:74" x14ac:dyDescent="0.45">
      <c r="A1622" t="s">
        <v>5399</v>
      </c>
      <c r="B1622">
        <v>1646528760</v>
      </c>
      <c r="C1622" s="3" t="s">
        <v>5244</v>
      </c>
      <c r="D1622" t="s">
        <v>65</v>
      </c>
      <c r="E1622" t="s">
        <v>66</v>
      </c>
      <c r="F1622" t="s">
        <v>85</v>
      </c>
      <c r="G1622" t="s">
        <v>86</v>
      </c>
      <c r="H1622" t="s">
        <v>3836</v>
      </c>
      <c r="I1622">
        <f>MROUND(Table1[[#This Row],[Prob_H]]*100,2)/100</f>
        <v>0.42</v>
      </c>
      <c r="J1622">
        <f>1/Table1[[#This Row],[odds_ft_home_team_win]]-Table1[[#This Row],[Margin/3]]</f>
        <v>0.42125391305719168</v>
      </c>
      <c r="K1622">
        <f>1/Table1[[#This Row],[odds_ft_draw]]-Table1[[#This Row],[Margin/3]]</f>
        <v>0.28416877597205459</v>
      </c>
      <c r="L1622">
        <f>1/Table1[[#This Row],[odds_ft_away_team_win]]-Table1[[#This Row],[Margin/3]]</f>
        <v>0.29457731097075357</v>
      </c>
      <c r="M1622">
        <v>9</v>
      </c>
      <c r="N1622">
        <v>1.42</v>
      </c>
      <c r="O1622">
        <v>1.38</v>
      </c>
      <c r="P1622">
        <v>1.79</v>
      </c>
      <c r="Q1622">
        <v>1.53</v>
      </c>
      <c r="R1622" t="str" cm="1">
        <f t="array" ref="R16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2">
        <v>2</v>
      </c>
      <c r="T1622">
        <v>1</v>
      </c>
      <c r="U1622">
        <v>3</v>
      </c>
      <c r="V1622">
        <v>2</v>
      </c>
      <c r="W1622">
        <v>1</v>
      </c>
      <c r="X1622">
        <v>1</v>
      </c>
      <c r="Y1622" t="s">
        <v>5245</v>
      </c>
      <c r="Z1622">
        <v>34</v>
      </c>
      <c r="AA1622">
        <v>2</v>
      </c>
      <c r="AB1622">
        <v>5</v>
      </c>
      <c r="AC1622">
        <v>4</v>
      </c>
      <c r="AD1622">
        <v>0</v>
      </c>
      <c r="AE1622">
        <v>1</v>
      </c>
      <c r="AF1622">
        <v>0</v>
      </c>
      <c r="AG1622">
        <v>3</v>
      </c>
      <c r="AH1622">
        <v>1</v>
      </c>
      <c r="AI1622">
        <v>1</v>
      </c>
      <c r="AJ1622">
        <v>0</v>
      </c>
      <c r="AK1622">
        <v>9</v>
      </c>
      <c r="AL1622">
        <v>9</v>
      </c>
      <c r="AM1622">
        <v>3</v>
      </c>
      <c r="AN1622">
        <v>3</v>
      </c>
      <c r="AO1622">
        <v>6</v>
      </c>
      <c r="AP1622">
        <v>6</v>
      </c>
      <c r="AQ1622">
        <v>13</v>
      </c>
      <c r="AR1622">
        <v>14</v>
      </c>
      <c r="AS1622">
        <v>46</v>
      </c>
      <c r="AT1622">
        <v>54</v>
      </c>
      <c r="AU1622">
        <v>1.1000000000000001</v>
      </c>
      <c r="AV1622">
        <v>1.06</v>
      </c>
      <c r="AW1622">
        <v>1.84</v>
      </c>
      <c r="AX1622">
        <v>44</v>
      </c>
      <c r="AY1622">
        <v>60</v>
      </c>
      <c r="AZ1622">
        <v>28</v>
      </c>
      <c r="BA1622">
        <v>16</v>
      </c>
      <c r="BB1622">
        <v>4</v>
      </c>
      <c r="BC1622">
        <v>27</v>
      </c>
      <c r="BD1622">
        <v>60</v>
      </c>
      <c r="BE1622">
        <v>17</v>
      </c>
      <c r="BF1622">
        <v>61</v>
      </c>
      <c r="BG1622">
        <v>9.33</v>
      </c>
      <c r="BH1622">
        <v>5.12</v>
      </c>
      <c r="BI1622">
        <v>2.2000000000000002</v>
      </c>
      <c r="BJ1622">
        <v>3.15</v>
      </c>
      <c r="BK1622">
        <v>3.05</v>
      </c>
      <c r="BL1622">
        <f>1/Table1[[#This Row],[odds_ft_home_team_win]]+1/Table1[[#This Row],[odds_ft_draw]]+1/Table1[[#This Row],[odds_ft_away_team_win]]-1</f>
        <v>9.9874624464788564E-2</v>
      </c>
      <c r="BM1622">
        <f>Table1[[#This Row],[Margin]]/3</f>
        <v>3.3291541488262855E-2</v>
      </c>
      <c r="BN1622">
        <v>1.36</v>
      </c>
      <c r="BO1622">
        <v>2</v>
      </c>
      <c r="BP1622">
        <v>3.5</v>
      </c>
      <c r="BQ1622">
        <v>7</v>
      </c>
      <c r="BR1622">
        <v>1.85</v>
      </c>
      <c r="BS1622">
        <v>1.85</v>
      </c>
      <c r="BT1622" t="s">
        <v>4878</v>
      </c>
      <c r="BU1622">
        <f>VLOOKUP(Table1[[#This Row],[Reference]],metron,11,FALSE)</f>
        <v>1.396960958296362</v>
      </c>
      <c r="BV1622">
        <f>VLOOKUP(Table1[[#This Row],[Reference]],metron,12,FALSE)</f>
        <v>1.091503992901508</v>
      </c>
    </row>
    <row r="1623" spans="1:74" x14ac:dyDescent="0.45">
      <c r="A1623" t="s">
        <v>5399</v>
      </c>
      <c r="B1623">
        <v>1646535600</v>
      </c>
      <c r="C1623" s="3" t="s">
        <v>5246</v>
      </c>
      <c r="D1623" t="s">
        <v>65</v>
      </c>
      <c r="E1623" t="s">
        <v>66</v>
      </c>
      <c r="F1623" t="s">
        <v>77</v>
      </c>
      <c r="G1623" t="s">
        <v>73</v>
      </c>
      <c r="H1623" t="s">
        <v>3808</v>
      </c>
      <c r="I1623">
        <f>MROUND(Table1[[#This Row],[Prob_H]]*100,2)/100</f>
        <v>0.48</v>
      </c>
      <c r="J1623">
        <f>1/Table1[[#This Row],[odds_ft_home_team_win]]-Table1[[#This Row],[Margin/3]]</f>
        <v>0.47741147741147744</v>
      </c>
      <c r="K1623">
        <f>1/Table1[[#This Row],[odds_ft_draw]]-Table1[[#This Row],[Margin/3]]</f>
        <v>0.27228327228327226</v>
      </c>
      <c r="L1623">
        <f>1/Table1[[#This Row],[odds_ft_away_team_win]]-Table1[[#This Row],[Margin/3]]</f>
        <v>0.25030525030525025</v>
      </c>
      <c r="M1623">
        <v>9</v>
      </c>
      <c r="N1623">
        <v>1.38</v>
      </c>
      <c r="O1623">
        <v>1.75</v>
      </c>
      <c r="P1623">
        <v>1.25</v>
      </c>
      <c r="Q1623">
        <v>1.42</v>
      </c>
      <c r="R1623" t="str" cm="1">
        <f t="array" ref="R16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23">
        <v>1</v>
      </c>
      <c r="T1623">
        <v>3</v>
      </c>
      <c r="U1623">
        <v>4</v>
      </c>
      <c r="V1623">
        <v>3</v>
      </c>
      <c r="W1623">
        <v>1</v>
      </c>
      <c r="X1623">
        <v>2</v>
      </c>
      <c r="Y1623">
        <v>9</v>
      </c>
      <c r="Z1623" t="s">
        <v>5247</v>
      </c>
      <c r="AA1623">
        <v>4</v>
      </c>
      <c r="AB1623">
        <v>1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8</v>
      </c>
      <c r="AL1623">
        <v>10</v>
      </c>
      <c r="AM1623">
        <v>4</v>
      </c>
      <c r="AN1623">
        <v>5</v>
      </c>
      <c r="AO1623">
        <v>4</v>
      </c>
      <c r="AP1623">
        <v>5</v>
      </c>
      <c r="AQ1623">
        <v>14</v>
      </c>
      <c r="AR1623">
        <v>17</v>
      </c>
      <c r="AS1623">
        <v>48</v>
      </c>
      <c r="AT1623">
        <v>52</v>
      </c>
      <c r="AU1623">
        <v>1.05</v>
      </c>
      <c r="AV1623">
        <v>1.26</v>
      </c>
      <c r="AW1623">
        <v>2.27</v>
      </c>
      <c r="AX1623">
        <v>44</v>
      </c>
      <c r="AY1623">
        <v>84</v>
      </c>
      <c r="AZ1623">
        <v>23</v>
      </c>
      <c r="BA1623">
        <v>12</v>
      </c>
      <c r="BB1623">
        <v>8</v>
      </c>
      <c r="BC1623">
        <v>24</v>
      </c>
      <c r="BD1623">
        <v>75</v>
      </c>
      <c r="BE1623">
        <v>40</v>
      </c>
      <c r="BF1623">
        <v>76</v>
      </c>
      <c r="BG1623">
        <v>8.83</v>
      </c>
      <c r="BH1623">
        <v>5.41</v>
      </c>
      <c r="BI1623">
        <v>1.95</v>
      </c>
      <c r="BJ1623">
        <v>3.25</v>
      </c>
      <c r="BK1623">
        <v>3.5</v>
      </c>
      <c r="BL1623">
        <f>1/Table1[[#This Row],[odds_ft_home_team_win]]+1/Table1[[#This Row],[odds_ft_draw]]+1/Table1[[#This Row],[odds_ft_away_team_win]]-1</f>
        <v>0.10622710622710629</v>
      </c>
      <c r="BM1623">
        <f>Table1[[#This Row],[Margin]]/3</f>
        <v>3.5409035409035429E-2</v>
      </c>
      <c r="BN1623">
        <v>1.36</v>
      </c>
      <c r="BO1623">
        <v>2</v>
      </c>
      <c r="BP1623">
        <v>3.5</v>
      </c>
      <c r="BQ1623">
        <v>7</v>
      </c>
      <c r="BR1623">
        <v>1.91</v>
      </c>
      <c r="BS1623">
        <v>1.8</v>
      </c>
      <c r="BT1623" t="s">
        <v>3802</v>
      </c>
      <c r="BU1623">
        <f>VLOOKUP(Table1[[#This Row],[Reference]],metron,11,FALSE)</f>
        <v>1.510877192982456</v>
      </c>
      <c r="BV1623">
        <f>VLOOKUP(Table1[[#This Row],[Reference]],metron,12,FALSE)</f>
        <v>1.0163157894736841</v>
      </c>
    </row>
    <row r="1624" spans="1:74" x14ac:dyDescent="0.45">
      <c r="A1624" t="s">
        <v>5399</v>
      </c>
      <c r="B1624">
        <v>1646535600</v>
      </c>
      <c r="C1624" s="3" t="s">
        <v>5246</v>
      </c>
      <c r="D1624" t="s">
        <v>65</v>
      </c>
      <c r="E1624" t="s">
        <v>66</v>
      </c>
      <c r="F1624" t="s">
        <v>98</v>
      </c>
      <c r="G1624" t="s">
        <v>88</v>
      </c>
      <c r="H1624" t="s">
        <v>4132</v>
      </c>
      <c r="I1624">
        <f>MROUND(Table1[[#This Row],[Prob_H]]*100,2)/100</f>
        <v>0.42</v>
      </c>
      <c r="J1624">
        <f>1/Table1[[#This Row],[odds_ft_home_team_win]]-Table1[[#This Row],[Margin/3]]</f>
        <v>0.42080518351704788</v>
      </c>
      <c r="K1624">
        <f>1/Table1[[#This Row],[odds_ft_draw]]-Table1[[#This Row],[Margin/3]]</f>
        <v>0.27395203666390106</v>
      </c>
      <c r="L1624">
        <f>1/Table1[[#This Row],[odds_ft_away_team_win]]-Table1[[#This Row],[Margin/3]]</f>
        <v>0.30524277981905096</v>
      </c>
      <c r="M1624">
        <v>9</v>
      </c>
      <c r="N1624">
        <v>1.25</v>
      </c>
      <c r="O1624">
        <v>1.23</v>
      </c>
      <c r="P1624">
        <v>1.47</v>
      </c>
      <c r="Q1624">
        <v>1.1100000000000001</v>
      </c>
      <c r="R1624" t="str" cm="1">
        <f t="array" ref="R16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61</v>
      </c>
      <c r="AA1624">
        <v>3</v>
      </c>
      <c r="AB1624">
        <v>5</v>
      </c>
      <c r="AC1624">
        <v>3</v>
      </c>
      <c r="AD1624">
        <v>0</v>
      </c>
      <c r="AE1624">
        <v>1</v>
      </c>
      <c r="AF1624">
        <v>1</v>
      </c>
      <c r="AG1624">
        <v>0</v>
      </c>
      <c r="AH1624">
        <v>3</v>
      </c>
      <c r="AI1624">
        <v>1</v>
      </c>
      <c r="AJ1624">
        <v>1</v>
      </c>
      <c r="AK1624">
        <v>13</v>
      </c>
      <c r="AL1624">
        <v>7</v>
      </c>
      <c r="AM1624">
        <v>2</v>
      </c>
      <c r="AN1624">
        <v>2</v>
      </c>
      <c r="AO1624">
        <v>11</v>
      </c>
      <c r="AP1624">
        <v>5</v>
      </c>
      <c r="AQ1624">
        <v>19</v>
      </c>
      <c r="AR1624">
        <v>11</v>
      </c>
      <c r="AS1624">
        <v>54</v>
      </c>
      <c r="AT1624">
        <v>46</v>
      </c>
      <c r="AU1624">
        <v>1.22</v>
      </c>
      <c r="AV1624">
        <v>0.95</v>
      </c>
      <c r="AW1624">
        <v>2.69</v>
      </c>
      <c r="AX1624">
        <v>64</v>
      </c>
      <c r="AY1624">
        <v>84</v>
      </c>
      <c r="AZ1624">
        <v>60</v>
      </c>
      <c r="BA1624">
        <v>20</v>
      </c>
      <c r="BB1624">
        <v>8</v>
      </c>
      <c r="BC1624">
        <v>37</v>
      </c>
      <c r="BD1624">
        <v>81</v>
      </c>
      <c r="BE1624">
        <v>52</v>
      </c>
      <c r="BF1624">
        <v>84</v>
      </c>
      <c r="BG1624">
        <v>11.85</v>
      </c>
      <c r="BH1624">
        <v>5.66</v>
      </c>
      <c r="BI1624">
        <v>2.2000000000000002</v>
      </c>
      <c r="BJ1624">
        <v>3.25</v>
      </c>
      <c r="BK1624">
        <v>2.95</v>
      </c>
      <c r="BL1624">
        <f>1/Table1[[#This Row],[odds_ft_home_team_win]]+1/Table1[[#This Row],[odds_ft_draw]]+1/Table1[[#This Row],[odds_ft_away_team_win]]-1</f>
        <v>0.10122081308521991</v>
      </c>
      <c r="BM1624">
        <f>Table1[[#This Row],[Margin]]/3</f>
        <v>3.3740271028406633E-2</v>
      </c>
      <c r="BN1624">
        <v>1.3</v>
      </c>
      <c r="BO1624">
        <v>1.85</v>
      </c>
      <c r="BP1624">
        <v>3.25</v>
      </c>
      <c r="BQ1624">
        <v>5.5</v>
      </c>
      <c r="BR1624">
        <v>1.73</v>
      </c>
      <c r="BS1624">
        <v>2</v>
      </c>
      <c r="BT1624" t="s">
        <v>3841</v>
      </c>
      <c r="BU1624">
        <f>VLOOKUP(Table1[[#This Row],[Reference]],metron,11,FALSE)</f>
        <v>1.396960958296362</v>
      </c>
      <c r="BV1624">
        <f>VLOOKUP(Table1[[#This Row],[Reference]],metron,12,FALSE)</f>
        <v>1.091503992901508</v>
      </c>
    </row>
    <row r="1625" spans="1:74" hidden="1" x14ac:dyDescent="0.45">
      <c r="A1625" t="s">
        <v>5409</v>
      </c>
      <c r="B1625">
        <v>1492300800</v>
      </c>
      <c r="C1625" s="3" t="s">
        <v>2664</v>
      </c>
      <c r="D1625" t="s">
        <v>65</v>
      </c>
      <c r="E1625" t="s">
        <v>66</v>
      </c>
      <c r="F1625" t="s">
        <v>68</v>
      </c>
      <c r="G1625" t="s">
        <v>94</v>
      </c>
      <c r="H1625" t="s">
        <v>66</v>
      </c>
      <c r="I1625" t="e">
        <f>MROUND(Table1[[#This Row],[Prob_H]]*100,2)/100</f>
        <v>#DIV/0!</v>
      </c>
      <c r="J1625" t="e">
        <f>1/Table1[[#This Row],[odds_ft_home_team_win]]-Table1[[#This Row],[Margin/3]]</f>
        <v>#DIV/0!</v>
      </c>
      <c r="K1625" t="e">
        <f>1/Table1[[#This Row],[odds_ft_draw]]-Table1[[#This Row],[Margin/3]]</f>
        <v>#DIV/0!</v>
      </c>
      <c r="L1625" t="e">
        <f>1/Table1[[#This Row],[odds_ft_away_team_win]]-Table1[[#This Row],[Margin/3]]</f>
        <v>#DIV/0!</v>
      </c>
      <c r="M1625">
        <v>14</v>
      </c>
      <c r="N1625">
        <v>1.56</v>
      </c>
      <c r="O1625">
        <v>0.94</v>
      </c>
      <c r="P1625">
        <v>1.78</v>
      </c>
      <c r="Q1625">
        <v>0.83</v>
      </c>
      <c r="R1625" t="str" cm="1">
        <f t="array" ref="R16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5">
        <v>4</v>
      </c>
      <c r="T1625">
        <v>0</v>
      </c>
      <c r="U1625">
        <v>4</v>
      </c>
      <c r="V1625">
        <v>1</v>
      </c>
      <c r="W1625">
        <v>1</v>
      </c>
      <c r="X1625">
        <v>0</v>
      </c>
      <c r="Y1625" t="s">
        <v>2666</v>
      </c>
      <c r="AA1625">
        <v>4</v>
      </c>
      <c r="AB1625">
        <v>3</v>
      </c>
      <c r="AC1625">
        <v>1</v>
      </c>
      <c r="AD1625">
        <v>0</v>
      </c>
      <c r="AE1625">
        <v>3</v>
      </c>
      <c r="AF1625">
        <v>0</v>
      </c>
      <c r="AG1625">
        <v>0</v>
      </c>
      <c r="AH1625">
        <v>1</v>
      </c>
      <c r="AI1625">
        <v>2</v>
      </c>
      <c r="AJ1625">
        <v>1</v>
      </c>
      <c r="AK1625">
        <v>13</v>
      </c>
      <c r="AL1625">
        <v>14</v>
      </c>
      <c r="AM1625">
        <v>10</v>
      </c>
      <c r="AN1625">
        <v>7</v>
      </c>
      <c r="AO1625">
        <v>3</v>
      </c>
      <c r="AP1625">
        <v>7</v>
      </c>
      <c r="AQ1625">
        <v>13</v>
      </c>
      <c r="AR1625">
        <v>11</v>
      </c>
      <c r="AS1625">
        <v>51</v>
      </c>
      <c r="AT1625">
        <v>49</v>
      </c>
      <c r="AU1625">
        <v>0</v>
      </c>
      <c r="AV1625">
        <v>0</v>
      </c>
      <c r="AW1625">
        <v>2.7</v>
      </c>
      <c r="AX1625">
        <v>50</v>
      </c>
      <c r="AY1625">
        <v>74</v>
      </c>
      <c r="AZ1625">
        <v>54</v>
      </c>
      <c r="BA1625">
        <v>24</v>
      </c>
      <c r="BB1625">
        <v>18</v>
      </c>
      <c r="BC1625">
        <v>30</v>
      </c>
      <c r="BD1625">
        <v>63</v>
      </c>
      <c r="BE1625">
        <v>57</v>
      </c>
      <c r="BF1625">
        <v>79</v>
      </c>
      <c r="BG1625">
        <v>9.8000000000000007</v>
      </c>
      <c r="BH1625">
        <v>4.87</v>
      </c>
      <c r="BI1625">
        <v>0</v>
      </c>
      <c r="BJ1625">
        <v>0</v>
      </c>
      <c r="BK1625">
        <v>0</v>
      </c>
      <c r="BL1625" t="e">
        <f>1/Table1[[#This Row],[odds_ft_home_team_win]]+1/Table1[[#This Row],[odds_ft_draw]]+1/Table1[[#This Row],[odds_ft_away_team_win]]-1</f>
        <v>#DIV/0!</v>
      </c>
      <c r="BM1625" t="e">
        <f>Table1[[#This Row],[Margin]]/3</f>
        <v>#DIV/0!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 t="s">
        <v>116</v>
      </c>
      <c r="BU1625" t="e">
        <f>VLOOKUP(Table1[[#This Row],[Reference]],metron,11,FALSE)</f>
        <v>#DIV/0!</v>
      </c>
      <c r="BV1625" t="e">
        <f>VLOOKUP(Table1[[#This Row],[Reference]],metron,12,FALSE)</f>
        <v>#DIV/0!</v>
      </c>
    </row>
    <row r="1626" spans="1:74" hidden="1" x14ac:dyDescent="0.45">
      <c r="A1626" t="s">
        <v>5399</v>
      </c>
      <c r="B1626">
        <v>1648335600</v>
      </c>
      <c r="C1626" s="3" t="s">
        <v>5280</v>
      </c>
      <c r="D1626" t="s">
        <v>65</v>
      </c>
      <c r="E1626" t="s">
        <v>66</v>
      </c>
      <c r="F1626" t="s">
        <v>94</v>
      </c>
      <c r="G1626" t="s">
        <v>4346</v>
      </c>
      <c r="H1626" t="s">
        <v>3784</v>
      </c>
      <c r="I1626">
        <f>MROUND(Table1[[#This Row],[Prob_H]]*100,2)/100</f>
        <v>0.57999999999999996</v>
      </c>
      <c r="J1626">
        <f>1/Table1[[#This Row],[odds_ft_home_team_win]]-Table1[[#This Row],[Margin/3]]</f>
        <v>0.58438228438228434</v>
      </c>
      <c r="K1626">
        <f>1/Table1[[#This Row],[odds_ft_draw]]-Table1[[#This Row],[Margin/3]]</f>
        <v>0.24498834498834496</v>
      </c>
      <c r="L1626">
        <f>1/Table1[[#This Row],[odds_ft_away_team_win]]-Table1[[#This Row],[Margin/3]]</f>
        <v>0.17062937062937059</v>
      </c>
      <c r="M1626">
        <v>9</v>
      </c>
      <c r="N1626">
        <v>1.44</v>
      </c>
      <c r="O1626">
        <v>0.38</v>
      </c>
      <c r="P1626">
        <v>1.58</v>
      </c>
      <c r="Q1626">
        <v>0.72</v>
      </c>
      <c r="R1626" t="str" cm="1">
        <f t="array" ref="R16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26">
        <v>1</v>
      </c>
      <c r="T1626">
        <v>1</v>
      </c>
      <c r="U1626">
        <v>2</v>
      </c>
      <c r="V1626">
        <v>0</v>
      </c>
      <c r="W1626">
        <v>0</v>
      </c>
      <c r="X1626">
        <v>0</v>
      </c>
      <c r="Y1626">
        <v>73</v>
      </c>
      <c r="Z1626">
        <v>80</v>
      </c>
      <c r="AA1626">
        <v>5</v>
      </c>
      <c r="AB1626">
        <v>2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1</v>
      </c>
      <c r="AK1626">
        <v>14</v>
      </c>
      <c r="AL1626">
        <v>5</v>
      </c>
      <c r="AM1626">
        <v>5</v>
      </c>
      <c r="AN1626">
        <v>4</v>
      </c>
      <c r="AO1626">
        <v>9</v>
      </c>
      <c r="AP1626">
        <v>1</v>
      </c>
      <c r="AQ1626">
        <v>12</v>
      </c>
      <c r="AR1626">
        <v>10</v>
      </c>
      <c r="AS1626">
        <v>57</v>
      </c>
      <c r="AT1626">
        <v>43</v>
      </c>
      <c r="AU1626">
        <v>1.66</v>
      </c>
      <c r="AV1626">
        <v>0.83</v>
      </c>
      <c r="AW1626">
        <v>2.54</v>
      </c>
      <c r="AX1626">
        <v>38</v>
      </c>
      <c r="AY1626">
        <v>71</v>
      </c>
      <c r="AZ1626">
        <v>52</v>
      </c>
      <c r="BA1626">
        <v>27</v>
      </c>
      <c r="BB1626">
        <v>11</v>
      </c>
      <c r="BC1626">
        <v>32</v>
      </c>
      <c r="BD1626">
        <v>67</v>
      </c>
      <c r="BE1626">
        <v>41</v>
      </c>
      <c r="BF1626">
        <v>63</v>
      </c>
      <c r="BG1626">
        <v>7.56</v>
      </c>
      <c r="BH1626">
        <v>5.21</v>
      </c>
      <c r="BI1626">
        <v>1.65</v>
      </c>
      <c r="BJ1626">
        <v>3.75</v>
      </c>
      <c r="BK1626">
        <v>5.2</v>
      </c>
      <c r="BL1626">
        <f>1/Table1[[#This Row],[odds_ft_home_team_win]]+1/Table1[[#This Row],[odds_ft_draw]]+1/Table1[[#This Row],[odds_ft_away_team_win]]-1</f>
        <v>6.5034965034965087E-2</v>
      </c>
      <c r="BM1626">
        <f>Table1[[#This Row],[Margin]]/3</f>
        <v>2.1678321678321694E-2</v>
      </c>
      <c r="BN1626">
        <v>0</v>
      </c>
      <c r="BO1626">
        <v>1.98</v>
      </c>
      <c r="BP1626">
        <v>0</v>
      </c>
      <c r="BQ1626">
        <v>0</v>
      </c>
      <c r="BR1626">
        <v>0</v>
      </c>
      <c r="BS1626">
        <v>0</v>
      </c>
      <c r="BT1626" t="s">
        <v>3833</v>
      </c>
      <c r="BU1626">
        <f>VLOOKUP(Table1[[#This Row],[Reference]],metron,11,FALSE)</f>
        <v>1.7619715019855171</v>
      </c>
      <c r="BV1626">
        <f>VLOOKUP(Table1[[#This Row],[Reference]],metron,12,FALSE)</f>
        <v>0.87432842793739785</v>
      </c>
    </row>
    <row r="1627" spans="1:74" x14ac:dyDescent="0.45">
      <c r="A1627" t="s">
        <v>5399</v>
      </c>
      <c r="B1627">
        <v>1649297160</v>
      </c>
      <c r="C1627" s="3" t="s">
        <v>5294</v>
      </c>
      <c r="D1627" t="s">
        <v>65</v>
      </c>
      <c r="E1627" t="s">
        <v>66</v>
      </c>
      <c r="F1627" t="s">
        <v>72</v>
      </c>
      <c r="G1627" t="s">
        <v>3792</v>
      </c>
      <c r="H1627" t="s">
        <v>5295</v>
      </c>
      <c r="I1627">
        <f>MROUND(Table1[[#This Row],[Prob_H]]*100,2)/100</f>
        <v>0.46</v>
      </c>
      <c r="J1627">
        <f>1/Table1[[#This Row],[odds_ft_home_team_win]]-Table1[[#This Row],[Margin/3]]</f>
        <v>0.45638954983536434</v>
      </c>
      <c r="K1627">
        <f>1/Table1[[#This Row],[odds_ft_draw]]-Table1[[#This Row],[Margin/3]]</f>
        <v>0.27180522508231791</v>
      </c>
      <c r="L1627">
        <f>1/Table1[[#This Row],[odds_ft_away_team_win]]-Table1[[#This Row],[Margin/3]]</f>
        <v>0.27180522508231791</v>
      </c>
      <c r="M1627">
        <v>9</v>
      </c>
      <c r="N1627">
        <v>1.5</v>
      </c>
      <c r="O1627">
        <v>1.33</v>
      </c>
      <c r="P1627">
        <v>1.35</v>
      </c>
      <c r="Q1627">
        <v>1.25</v>
      </c>
      <c r="R1627" t="str" cm="1">
        <f t="array" ref="R16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27">
        <v>1</v>
      </c>
      <c r="T1627">
        <v>1</v>
      </c>
      <c r="U1627">
        <v>2</v>
      </c>
      <c r="V1627">
        <v>0</v>
      </c>
      <c r="W1627">
        <v>0</v>
      </c>
      <c r="X1627">
        <v>0</v>
      </c>
      <c r="Y1627">
        <v>73</v>
      </c>
      <c r="Z1627">
        <v>85</v>
      </c>
      <c r="AA1627">
        <v>7</v>
      </c>
      <c r="AB1627">
        <v>3</v>
      </c>
      <c r="AC1627">
        <v>2</v>
      </c>
      <c r="AD1627">
        <v>0</v>
      </c>
      <c r="AE1627">
        <v>3</v>
      </c>
      <c r="AF1627">
        <v>0</v>
      </c>
      <c r="AG1627">
        <v>1</v>
      </c>
      <c r="AH1627">
        <v>1</v>
      </c>
      <c r="AI1627">
        <v>1</v>
      </c>
      <c r="AJ1627">
        <v>2</v>
      </c>
      <c r="AK1627">
        <v>23</v>
      </c>
      <c r="AL1627">
        <v>12</v>
      </c>
      <c r="AM1627">
        <v>9</v>
      </c>
      <c r="AN1627">
        <v>5</v>
      </c>
      <c r="AO1627">
        <v>14</v>
      </c>
      <c r="AP1627">
        <v>7</v>
      </c>
      <c r="AQ1627">
        <v>12</v>
      </c>
      <c r="AR1627">
        <v>9</v>
      </c>
      <c r="AS1627">
        <v>57</v>
      </c>
      <c r="AT1627">
        <v>43</v>
      </c>
      <c r="AU1627">
        <v>2.4700000000000002</v>
      </c>
      <c r="AV1627">
        <v>1.38</v>
      </c>
      <c r="AW1627">
        <v>2.17</v>
      </c>
      <c r="AX1627">
        <v>52</v>
      </c>
      <c r="AY1627">
        <v>66</v>
      </c>
      <c r="AZ1627">
        <v>41</v>
      </c>
      <c r="BA1627">
        <v>21</v>
      </c>
      <c r="BB1627">
        <v>7</v>
      </c>
      <c r="BC1627">
        <v>21</v>
      </c>
      <c r="BD1627">
        <v>59</v>
      </c>
      <c r="BE1627">
        <v>38</v>
      </c>
      <c r="BF1627">
        <v>69</v>
      </c>
      <c r="BG1627">
        <v>8.06</v>
      </c>
      <c r="BH1627">
        <v>4.74</v>
      </c>
      <c r="BI1627">
        <v>2.0699999999999998</v>
      </c>
      <c r="BJ1627">
        <v>3.35</v>
      </c>
      <c r="BK1627">
        <v>3.35</v>
      </c>
      <c r="BL1627">
        <f>1/Table1[[#This Row],[odds_ft_home_team_win]]+1/Table1[[#This Row],[odds_ft_draw]]+1/Table1[[#This Row],[odds_ft_away_team_win]]-1</f>
        <v>8.0106712812747727E-2</v>
      </c>
      <c r="BM1627">
        <f>Table1[[#This Row],[Margin]]/3</f>
        <v>2.6702237604249241E-2</v>
      </c>
      <c r="BN1627">
        <v>1.36</v>
      </c>
      <c r="BO1627">
        <v>2.09</v>
      </c>
      <c r="BP1627">
        <v>3.5</v>
      </c>
      <c r="BQ1627">
        <v>7</v>
      </c>
      <c r="BR1627">
        <v>1.85</v>
      </c>
      <c r="BS1627">
        <v>1.85</v>
      </c>
      <c r="BT1627" t="s">
        <v>3829</v>
      </c>
      <c r="BU1627">
        <f>VLOOKUP(Table1[[#This Row],[Reference]],metron,11,FALSE)</f>
        <v>1.4888836329233679</v>
      </c>
      <c r="BV1627">
        <f>VLOOKUP(Table1[[#This Row],[Reference]],metron,12,FALSE)</f>
        <v>1.0516792809839171</v>
      </c>
    </row>
    <row r="1628" spans="1:74" x14ac:dyDescent="0.45">
      <c r="A1628" t="s">
        <v>5399</v>
      </c>
      <c r="B1628">
        <v>1649376000</v>
      </c>
      <c r="C1628" s="3" t="s">
        <v>5296</v>
      </c>
      <c r="D1628" t="s">
        <v>65</v>
      </c>
      <c r="E1628" t="s">
        <v>66</v>
      </c>
      <c r="F1628" t="s">
        <v>103</v>
      </c>
      <c r="G1628" t="s">
        <v>68</v>
      </c>
      <c r="H1628" t="s">
        <v>66</v>
      </c>
      <c r="I1628">
        <f>MROUND(Table1[[#This Row],[Prob_H]]*100,2)/100</f>
        <v>0.38</v>
      </c>
      <c r="J1628">
        <f>1/Table1[[#This Row],[odds_ft_home_team_win]]-Table1[[#This Row],[Margin/3]]</f>
        <v>0.3761652809271856</v>
      </c>
      <c r="K1628">
        <f>1/Table1[[#This Row],[odds_ft_draw]]-Table1[[#This Row],[Margin/3]]</f>
        <v>0.28546233308138064</v>
      </c>
      <c r="L1628">
        <f>1/Table1[[#This Row],[odds_ft_away_team_win]]-Table1[[#This Row],[Margin/3]]</f>
        <v>0.33837238599143354</v>
      </c>
      <c r="M1628">
        <v>9</v>
      </c>
      <c r="N1628">
        <v>1.62</v>
      </c>
      <c r="O1628">
        <v>1.6</v>
      </c>
      <c r="P1628">
        <v>1.89</v>
      </c>
      <c r="Q1628">
        <v>1.48</v>
      </c>
      <c r="R1628" t="str" cm="1">
        <f t="array" ref="R16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8">
        <v>2</v>
      </c>
      <c r="T1628">
        <v>1</v>
      </c>
      <c r="U1628">
        <v>3</v>
      </c>
      <c r="V1628">
        <v>0</v>
      </c>
      <c r="W1628">
        <v>0</v>
      </c>
      <c r="X1628">
        <v>0</v>
      </c>
      <c r="Y1628" t="s">
        <v>1399</v>
      </c>
      <c r="Z1628">
        <v>65</v>
      </c>
      <c r="AA1628">
        <v>5</v>
      </c>
      <c r="AB1628">
        <v>3</v>
      </c>
      <c r="AC1628">
        <v>1</v>
      </c>
      <c r="AD1628">
        <v>0</v>
      </c>
      <c r="AE1628">
        <v>2</v>
      </c>
      <c r="AF1628">
        <v>0</v>
      </c>
      <c r="AG1628">
        <v>0</v>
      </c>
      <c r="AH1628">
        <v>1</v>
      </c>
      <c r="AI1628">
        <v>2</v>
      </c>
      <c r="AJ1628">
        <v>0</v>
      </c>
      <c r="AK1628">
        <v>19</v>
      </c>
      <c r="AL1628">
        <v>7</v>
      </c>
      <c r="AM1628">
        <v>9</v>
      </c>
      <c r="AN1628">
        <v>3</v>
      </c>
      <c r="AO1628">
        <v>10</v>
      </c>
      <c r="AP1628">
        <v>4</v>
      </c>
      <c r="AQ1628">
        <v>9</v>
      </c>
      <c r="AR1628">
        <v>10</v>
      </c>
      <c r="AS1628">
        <v>45</v>
      </c>
      <c r="AT1628">
        <v>55</v>
      </c>
      <c r="AU1628">
        <v>2.08</v>
      </c>
      <c r="AV1628">
        <v>0.97</v>
      </c>
      <c r="AW1628">
        <v>2.5499999999999998</v>
      </c>
      <c r="AX1628">
        <v>65</v>
      </c>
      <c r="AY1628">
        <v>81</v>
      </c>
      <c r="AZ1628">
        <v>53</v>
      </c>
      <c r="BA1628">
        <v>22</v>
      </c>
      <c r="BB1628">
        <v>4</v>
      </c>
      <c r="BC1628">
        <v>43</v>
      </c>
      <c r="BD1628">
        <v>79</v>
      </c>
      <c r="BE1628">
        <v>34</v>
      </c>
      <c r="BF1628">
        <v>78</v>
      </c>
      <c r="BG1628">
        <v>9.43</v>
      </c>
      <c r="BH1628">
        <v>4.2699999999999996</v>
      </c>
      <c r="BI1628">
        <v>2.4500000000000002</v>
      </c>
      <c r="BJ1628">
        <v>3.15</v>
      </c>
      <c r="BK1628">
        <v>2.7</v>
      </c>
      <c r="BL1628">
        <f>1/Table1[[#This Row],[odds_ft_home_team_win]]+1/Table1[[#This Row],[odds_ft_draw]]+1/Table1[[#This Row],[odds_ft_away_team_win]]-1</f>
        <v>9.5993953136810362E-2</v>
      </c>
      <c r="BM1628">
        <f>Table1[[#This Row],[Margin]]/3</f>
        <v>3.1997984378936785E-2</v>
      </c>
      <c r="BN1628">
        <v>1.3</v>
      </c>
      <c r="BO1628">
        <v>1.75</v>
      </c>
      <c r="BP1628">
        <v>3.25</v>
      </c>
      <c r="BQ1628">
        <v>6</v>
      </c>
      <c r="BR1628">
        <v>1.73</v>
      </c>
      <c r="BS1628">
        <v>2</v>
      </c>
      <c r="BT1628" t="s">
        <v>3798</v>
      </c>
      <c r="BU1628">
        <f>VLOOKUP(Table1[[#This Row],[Reference]],metron,11,FALSE)</f>
        <v>1.330562659846547</v>
      </c>
      <c r="BV1628">
        <f>VLOOKUP(Table1[[#This Row],[Reference]],metron,12,FALSE)</f>
        <v>1.1595268542199491</v>
      </c>
    </row>
    <row r="1629" spans="1:74" hidden="1" x14ac:dyDescent="0.45">
      <c r="A1629" t="s">
        <v>5418</v>
      </c>
      <c r="B1629">
        <v>1348878600</v>
      </c>
      <c r="C1629" s="3" t="s">
        <v>216</v>
      </c>
      <c r="D1629" t="s">
        <v>65</v>
      </c>
      <c r="E1629" t="s">
        <v>66</v>
      </c>
      <c r="F1629" t="s">
        <v>67</v>
      </c>
      <c r="G1629" t="s">
        <v>77</v>
      </c>
      <c r="H1629" t="s">
        <v>66</v>
      </c>
      <c r="I1629">
        <f>MROUND(Table1[[#This Row],[Prob_H]]*100,2)/100</f>
        <v>0.34</v>
      </c>
      <c r="J1629">
        <f>1/Table1[[#This Row],[odds_ft_home_team_win]]-Table1[[#This Row],[Margin/3]]</f>
        <v>0.34650273311983348</v>
      </c>
      <c r="K1629">
        <f>1/Table1[[#This Row],[odds_ft_draw]]-Table1[[#This Row],[Margin/3]]</f>
        <v>0.29239017900727937</v>
      </c>
      <c r="L1629">
        <f>1/Table1[[#This Row],[odds_ft_away_team_win]]-Table1[[#This Row],[Margin/3]]</f>
        <v>0.36110708787288714</v>
      </c>
      <c r="M1629">
        <v>10</v>
      </c>
      <c r="N1629">
        <v>1.5</v>
      </c>
      <c r="O1629">
        <v>2.25</v>
      </c>
      <c r="P1629">
        <v>1.76</v>
      </c>
      <c r="Q1629">
        <v>1.38</v>
      </c>
      <c r="R1629" t="str" cm="1">
        <f t="array" ref="R16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29">
        <v>1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64</v>
      </c>
      <c r="AA1629">
        <v>-1</v>
      </c>
      <c r="AB1629">
        <v>-1</v>
      </c>
      <c r="AC1629">
        <v>4</v>
      </c>
      <c r="AD1629">
        <v>0</v>
      </c>
      <c r="AE1629">
        <v>2</v>
      </c>
      <c r="AF1629">
        <v>0</v>
      </c>
      <c r="AG1629">
        <v>2</v>
      </c>
      <c r="AH1629">
        <v>2</v>
      </c>
      <c r="AI1629">
        <v>2</v>
      </c>
      <c r="AJ1629">
        <v>0</v>
      </c>
      <c r="AK1629">
        <v>-1</v>
      </c>
      <c r="AL1629">
        <v>-1</v>
      </c>
      <c r="AM1629">
        <v>-1</v>
      </c>
      <c r="AN1629">
        <v>-1</v>
      </c>
      <c r="AO1629">
        <v>-1</v>
      </c>
      <c r="AP1629">
        <v>-1</v>
      </c>
      <c r="AQ1629">
        <v>-1</v>
      </c>
      <c r="AR1629">
        <v>-1</v>
      </c>
      <c r="AS1629">
        <v>-1</v>
      </c>
      <c r="AT1629">
        <v>-1</v>
      </c>
      <c r="AU1629">
        <v>0</v>
      </c>
      <c r="AV1629">
        <v>0</v>
      </c>
      <c r="AW1629">
        <v>2.38</v>
      </c>
      <c r="AX1629">
        <v>38</v>
      </c>
      <c r="AY1629">
        <v>75</v>
      </c>
      <c r="AZ1629">
        <v>50</v>
      </c>
      <c r="BA1629">
        <v>13</v>
      </c>
      <c r="BB1629">
        <v>0</v>
      </c>
      <c r="BC1629">
        <v>13</v>
      </c>
      <c r="BD1629">
        <v>38</v>
      </c>
      <c r="BE1629">
        <v>50</v>
      </c>
      <c r="BF1629">
        <v>88</v>
      </c>
      <c r="BG1629">
        <v>0</v>
      </c>
      <c r="BH1629">
        <v>4.33</v>
      </c>
      <c r="BI1629">
        <v>2.8</v>
      </c>
      <c r="BJ1629">
        <v>3.3</v>
      </c>
      <c r="BK1629">
        <v>2.69</v>
      </c>
      <c r="BL1629">
        <f>1/Table1[[#This Row],[odds_ft_home_team_win]]+1/Table1[[#This Row],[odds_ft_draw]]+1/Table1[[#This Row],[odds_ft_away_team_win]]-1</f>
        <v>3.1920372069071057E-2</v>
      </c>
      <c r="BM1629">
        <f>Table1[[#This Row],[Margin]]/3</f>
        <v>1.0640124023023686E-2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 t="s">
        <v>70</v>
      </c>
      <c r="BU1629">
        <f>VLOOKUP(Table1[[#This Row],[Reference]],metron,11,FALSE)</f>
        <v>1.228921489601805</v>
      </c>
      <c r="BV1629">
        <f>VLOOKUP(Table1[[#This Row],[Reference]],metron,12,FALSE)</f>
        <v>1.2940512655166849</v>
      </c>
    </row>
    <row r="1630" spans="1:74" hidden="1" x14ac:dyDescent="0.45">
      <c r="A1630" t="s">
        <v>5418</v>
      </c>
      <c r="B1630">
        <v>1348886280</v>
      </c>
      <c r="C1630" s="3" t="s">
        <v>217</v>
      </c>
      <c r="D1630" t="s">
        <v>65</v>
      </c>
      <c r="E1630" t="s">
        <v>66</v>
      </c>
      <c r="F1630" t="s">
        <v>81</v>
      </c>
      <c r="G1630" t="s">
        <v>85</v>
      </c>
      <c r="H1630" t="s">
        <v>66</v>
      </c>
      <c r="I1630">
        <f>MROUND(Table1[[#This Row],[Prob_H]]*100,2)/100</f>
        <v>0.46</v>
      </c>
      <c r="J1630">
        <f>1/Table1[[#This Row],[odds_ft_home_team_win]]-Table1[[#This Row],[Margin/3]]</f>
        <v>0.45255690922745029</v>
      </c>
      <c r="K1630">
        <f>1/Table1[[#This Row],[odds_ft_draw]]-Table1[[#This Row],[Margin/3]]</f>
        <v>0.27695026810356782</v>
      </c>
      <c r="L1630">
        <f>1/Table1[[#This Row],[odds_ft_away_team_win]]-Table1[[#This Row],[Margin/3]]</f>
        <v>0.27049282266898178</v>
      </c>
      <c r="M1630">
        <v>10</v>
      </c>
      <c r="N1630">
        <v>1.5</v>
      </c>
      <c r="O1630">
        <v>1.75</v>
      </c>
      <c r="P1630">
        <v>1.95</v>
      </c>
      <c r="Q1630">
        <v>0.8</v>
      </c>
      <c r="R1630" t="str" cm="1">
        <f t="array" ref="R16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0">
        <v>2</v>
      </c>
      <c r="T1630">
        <v>0</v>
      </c>
      <c r="U1630">
        <v>2</v>
      </c>
      <c r="V1630">
        <v>0</v>
      </c>
      <c r="W1630">
        <v>0</v>
      </c>
      <c r="X1630">
        <v>0</v>
      </c>
      <c r="Y1630" t="s">
        <v>218</v>
      </c>
      <c r="AA1630">
        <v>-1</v>
      </c>
      <c r="AB1630">
        <v>-1</v>
      </c>
      <c r="AC1630">
        <v>2</v>
      </c>
      <c r="AD1630">
        <v>0</v>
      </c>
      <c r="AE1630">
        <v>5</v>
      </c>
      <c r="AF1630">
        <v>0</v>
      </c>
      <c r="AG1630">
        <v>2</v>
      </c>
      <c r="AH1630">
        <v>0</v>
      </c>
      <c r="AI1630">
        <v>2</v>
      </c>
      <c r="AJ1630">
        <v>3</v>
      </c>
      <c r="AK1630">
        <v>-1</v>
      </c>
      <c r="AL1630">
        <v>-1</v>
      </c>
      <c r="AM1630">
        <v>-1</v>
      </c>
      <c r="AN1630">
        <v>-1</v>
      </c>
      <c r="AO1630">
        <v>-1</v>
      </c>
      <c r="AP1630">
        <v>-1</v>
      </c>
      <c r="AQ1630">
        <v>-1</v>
      </c>
      <c r="AR1630">
        <v>-1</v>
      </c>
      <c r="AS1630">
        <v>-1</v>
      </c>
      <c r="AT1630">
        <v>-1</v>
      </c>
      <c r="AU1630">
        <v>0</v>
      </c>
      <c r="AV1630">
        <v>0</v>
      </c>
      <c r="AW1630">
        <v>3.13</v>
      </c>
      <c r="AX1630">
        <v>63</v>
      </c>
      <c r="AY1630">
        <v>88</v>
      </c>
      <c r="AZ1630">
        <v>75</v>
      </c>
      <c r="BA1630">
        <v>38</v>
      </c>
      <c r="BB1630">
        <v>13</v>
      </c>
      <c r="BC1630">
        <v>25</v>
      </c>
      <c r="BD1630">
        <v>88</v>
      </c>
      <c r="BE1630">
        <v>75</v>
      </c>
      <c r="BF1630">
        <v>88</v>
      </c>
      <c r="BG1630">
        <v>0</v>
      </c>
      <c r="BH1630">
        <v>4.5</v>
      </c>
      <c r="BI1630">
        <v>2.16</v>
      </c>
      <c r="BJ1630">
        <v>3.48</v>
      </c>
      <c r="BK1630">
        <v>3.56</v>
      </c>
      <c r="BL1630">
        <f>1/Table1[[#This Row],[odds_ft_home_team_win]]+1/Table1[[#This Row],[odds_ft_draw]]+1/Table1[[#This Row],[odds_ft_away_team_win]]-1</f>
        <v>3.1218161206537864E-2</v>
      </c>
      <c r="BM1630">
        <f>Table1[[#This Row],[Margin]]/3</f>
        <v>1.0406053735512621E-2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 t="s">
        <v>109</v>
      </c>
      <c r="BU1630">
        <f>VLOOKUP(Table1[[#This Row],[Reference]],metron,11,FALSE)</f>
        <v>1.4888836329233679</v>
      </c>
      <c r="BV1630">
        <f>VLOOKUP(Table1[[#This Row],[Reference]],metron,12,FALSE)</f>
        <v>1.0516792809839171</v>
      </c>
    </row>
    <row r="1631" spans="1:74" hidden="1" x14ac:dyDescent="0.45">
      <c r="A1631" t="s">
        <v>5418</v>
      </c>
      <c r="B1631">
        <v>1348956000</v>
      </c>
      <c r="C1631" s="3" t="s">
        <v>219</v>
      </c>
      <c r="D1631" t="s">
        <v>65</v>
      </c>
      <c r="E1631" t="s">
        <v>66</v>
      </c>
      <c r="F1631" t="s">
        <v>86</v>
      </c>
      <c r="G1631" t="s">
        <v>78</v>
      </c>
      <c r="H1631" t="s">
        <v>66</v>
      </c>
      <c r="I1631">
        <f>MROUND(Table1[[#This Row],[Prob_H]]*100,2)/100</f>
        <v>0.48</v>
      </c>
      <c r="J1631">
        <f>1/Table1[[#This Row],[odds_ft_home_team_win]]-Table1[[#This Row],[Margin/3]]</f>
        <v>0.47864923747276689</v>
      </c>
      <c r="K1631">
        <f>1/Table1[[#This Row],[odds_ft_draw]]-Table1[[#This Row],[Margin/3]]</f>
        <v>0.26623093681917215</v>
      </c>
      <c r="L1631">
        <f>1/Table1[[#This Row],[odds_ft_away_team_win]]-Table1[[#This Row],[Margin/3]]</f>
        <v>0.25511982570806102</v>
      </c>
      <c r="M1631">
        <v>10</v>
      </c>
      <c r="N1631">
        <v>1.75</v>
      </c>
      <c r="O1631">
        <v>1.25</v>
      </c>
      <c r="P1631">
        <v>1.86</v>
      </c>
      <c r="Q1631">
        <v>1.37</v>
      </c>
      <c r="R1631" t="str" cm="1">
        <f t="array" ref="R16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1">
        <v>1</v>
      </c>
      <c r="T1631">
        <v>1</v>
      </c>
      <c r="U1631">
        <v>2</v>
      </c>
      <c r="V1631">
        <v>0</v>
      </c>
      <c r="W1631">
        <v>0</v>
      </c>
      <c r="X1631">
        <v>0</v>
      </c>
      <c r="Y1631">
        <v>74</v>
      </c>
      <c r="Z1631">
        <v>68</v>
      </c>
      <c r="AA1631">
        <v>-1</v>
      </c>
      <c r="AB1631">
        <v>-1</v>
      </c>
      <c r="AC1631">
        <v>2</v>
      </c>
      <c r="AD1631">
        <v>0</v>
      </c>
      <c r="AE1631">
        <v>1</v>
      </c>
      <c r="AF1631">
        <v>1</v>
      </c>
      <c r="AG1631">
        <v>2</v>
      </c>
      <c r="AH1631">
        <v>0</v>
      </c>
      <c r="AI1631">
        <v>0</v>
      </c>
      <c r="AJ1631">
        <v>2</v>
      </c>
      <c r="AK1631">
        <v>-1</v>
      </c>
      <c r="AL1631">
        <v>-1</v>
      </c>
      <c r="AM1631">
        <v>-1</v>
      </c>
      <c r="AN1631">
        <v>-1</v>
      </c>
      <c r="AO1631">
        <v>-1</v>
      </c>
      <c r="AP1631">
        <v>-1</v>
      </c>
      <c r="AQ1631">
        <v>-1</v>
      </c>
      <c r="AR1631">
        <v>-1</v>
      </c>
      <c r="AS1631">
        <v>-1</v>
      </c>
      <c r="AT1631">
        <v>-1</v>
      </c>
      <c r="AU1631">
        <v>0</v>
      </c>
      <c r="AV1631">
        <v>0</v>
      </c>
      <c r="AW1631">
        <v>2.75</v>
      </c>
      <c r="AX1631">
        <v>63</v>
      </c>
      <c r="AY1631">
        <v>75</v>
      </c>
      <c r="AZ1631">
        <v>38</v>
      </c>
      <c r="BA1631">
        <v>38</v>
      </c>
      <c r="BB1631">
        <v>25</v>
      </c>
      <c r="BC1631">
        <v>38</v>
      </c>
      <c r="BD1631">
        <v>75</v>
      </c>
      <c r="BE1631">
        <v>50</v>
      </c>
      <c r="BF1631">
        <v>75</v>
      </c>
      <c r="BG1631">
        <v>0</v>
      </c>
      <c r="BH1631">
        <v>4.5</v>
      </c>
      <c r="BI1631">
        <v>2.04</v>
      </c>
      <c r="BJ1631">
        <v>3.6</v>
      </c>
      <c r="BK1631">
        <v>3.75</v>
      </c>
      <c r="BL1631">
        <f>1/Table1[[#This Row],[odds_ft_home_team_win]]+1/Table1[[#This Row],[odds_ft_draw]]+1/Table1[[#This Row],[odds_ft_away_team_win]]-1</f>
        <v>3.464052287581687E-2</v>
      </c>
      <c r="BM1631">
        <f>Table1[[#This Row],[Margin]]/3</f>
        <v>1.1546840958605623E-2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 t="s">
        <v>113</v>
      </c>
      <c r="BU1631">
        <f>VLOOKUP(Table1[[#This Row],[Reference]],metron,11,FALSE)</f>
        <v>1.510877192982456</v>
      </c>
      <c r="BV1631">
        <f>VLOOKUP(Table1[[#This Row],[Reference]],metron,12,FALSE)</f>
        <v>1.0163157894736841</v>
      </c>
    </row>
    <row r="1632" spans="1:74" hidden="1" x14ac:dyDescent="0.45">
      <c r="A1632" t="s">
        <v>5418</v>
      </c>
      <c r="B1632">
        <v>1348956000</v>
      </c>
      <c r="C1632" s="3" t="s">
        <v>219</v>
      </c>
      <c r="D1632" t="s">
        <v>65</v>
      </c>
      <c r="E1632" t="s">
        <v>66</v>
      </c>
      <c r="F1632" t="s">
        <v>80</v>
      </c>
      <c r="G1632" t="s">
        <v>72</v>
      </c>
      <c r="H1632" t="s">
        <v>66</v>
      </c>
      <c r="I1632">
        <f>MROUND(Table1[[#This Row],[Prob_H]]*100,2)/100</f>
        <v>0.28000000000000003</v>
      </c>
      <c r="J1632">
        <f>1/Table1[[#This Row],[odds_ft_home_team_win]]-Table1[[#This Row],[Margin/3]]</f>
        <v>0.27954391303089443</v>
      </c>
      <c r="K1632">
        <f>1/Table1[[#This Row],[odds_ft_draw]]-Table1[[#This Row],[Margin/3]]</f>
        <v>0.27622179185652457</v>
      </c>
      <c r="L1632">
        <f>1/Table1[[#This Row],[odds_ft_away_team_win]]-Table1[[#This Row],[Margin/3]]</f>
        <v>0.44423429511258083</v>
      </c>
      <c r="M1632">
        <v>10</v>
      </c>
      <c r="N1632">
        <v>0</v>
      </c>
      <c r="O1632">
        <v>1.75</v>
      </c>
      <c r="P1632">
        <v>0.88</v>
      </c>
      <c r="Q1632">
        <v>1.45</v>
      </c>
      <c r="R1632" t="str" cm="1">
        <f t="array" ref="R16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32">
        <v>0</v>
      </c>
      <c r="T1632">
        <v>1</v>
      </c>
      <c r="U1632">
        <v>1</v>
      </c>
      <c r="V1632">
        <v>1</v>
      </c>
      <c r="W1632">
        <v>0</v>
      </c>
      <c r="X1632">
        <v>1</v>
      </c>
      <c r="Z1632">
        <v>39</v>
      </c>
      <c r="AA1632">
        <v>-1</v>
      </c>
      <c r="AB1632">
        <v>-1</v>
      </c>
      <c r="AC1632">
        <v>5</v>
      </c>
      <c r="AD1632">
        <v>0</v>
      </c>
      <c r="AE1632">
        <v>4</v>
      </c>
      <c r="AF1632">
        <v>1</v>
      </c>
      <c r="AG1632">
        <v>2</v>
      </c>
      <c r="AH1632">
        <v>3</v>
      </c>
      <c r="AI1632">
        <v>3</v>
      </c>
      <c r="AJ1632">
        <v>2</v>
      </c>
      <c r="AK1632">
        <v>-1</v>
      </c>
      <c r="AL1632">
        <v>-1</v>
      </c>
      <c r="AM1632">
        <v>-1</v>
      </c>
      <c r="AN1632">
        <v>-1</v>
      </c>
      <c r="AO1632">
        <v>-1</v>
      </c>
      <c r="AP1632">
        <v>-1</v>
      </c>
      <c r="AQ1632">
        <v>-1</v>
      </c>
      <c r="AR1632">
        <v>-1</v>
      </c>
      <c r="AS1632">
        <v>-1</v>
      </c>
      <c r="AT1632">
        <v>-1</v>
      </c>
      <c r="AU1632">
        <v>0</v>
      </c>
      <c r="AV1632">
        <v>0</v>
      </c>
      <c r="AW1632">
        <v>2.5</v>
      </c>
      <c r="AX1632">
        <v>25</v>
      </c>
      <c r="AY1632">
        <v>63</v>
      </c>
      <c r="AZ1632">
        <v>50</v>
      </c>
      <c r="BA1632">
        <v>38</v>
      </c>
      <c r="BB1632">
        <v>0</v>
      </c>
      <c r="BC1632">
        <v>13</v>
      </c>
      <c r="BD1632">
        <v>75</v>
      </c>
      <c r="BE1632">
        <v>38</v>
      </c>
      <c r="BF1632">
        <v>75</v>
      </c>
      <c r="BG1632">
        <v>0</v>
      </c>
      <c r="BH1632">
        <v>7.75</v>
      </c>
      <c r="BI1632">
        <v>3.45</v>
      </c>
      <c r="BJ1632">
        <v>3.49</v>
      </c>
      <c r="BK1632">
        <v>2.2000000000000002</v>
      </c>
      <c r="BL1632">
        <f>1/Table1[[#This Row],[odds_ft_home_team_win]]+1/Table1[[#This Row],[odds_ft_draw]]+1/Table1[[#This Row],[odds_ft_away_team_win]]-1</f>
        <v>3.0933478298621031E-2</v>
      </c>
      <c r="BM1632">
        <f>Table1[[#This Row],[Margin]]/3</f>
        <v>1.0311159432873676E-2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83</v>
      </c>
      <c r="BU1632">
        <f>VLOOKUP(Table1[[#This Row],[Reference]],metron,11,FALSE)</f>
        <v>1.128766254360926</v>
      </c>
      <c r="BV1632">
        <f>VLOOKUP(Table1[[#This Row],[Reference]],metron,12,FALSE)</f>
        <v>1.415794481446242</v>
      </c>
    </row>
    <row r="1633" spans="1:74" hidden="1" x14ac:dyDescent="0.45">
      <c r="A1633" t="s">
        <v>5418</v>
      </c>
      <c r="B1633">
        <v>1348963200</v>
      </c>
      <c r="C1633" s="3" t="s">
        <v>220</v>
      </c>
      <c r="D1633" t="s">
        <v>65</v>
      </c>
      <c r="E1633" t="s">
        <v>66</v>
      </c>
      <c r="F1633" t="s">
        <v>103</v>
      </c>
      <c r="G1633" t="s">
        <v>98</v>
      </c>
      <c r="H1633" t="s">
        <v>66</v>
      </c>
      <c r="I1633">
        <f>MROUND(Table1[[#This Row],[Prob_H]]*100,2)/100</f>
        <v>0.44</v>
      </c>
      <c r="J1633">
        <f>1/Table1[[#This Row],[odds_ft_home_team_win]]-Table1[[#This Row],[Margin/3]]</f>
        <v>0.43001976466785397</v>
      </c>
      <c r="K1633">
        <f>1/Table1[[#This Row],[odds_ft_draw]]-Table1[[#This Row],[Margin/3]]</f>
        <v>0.28979143060692081</v>
      </c>
      <c r="L1633">
        <f>1/Table1[[#This Row],[odds_ft_away_team_win]]-Table1[[#This Row],[Margin/3]]</f>
        <v>0.28018880472522517</v>
      </c>
      <c r="M1633">
        <v>10</v>
      </c>
      <c r="N1633">
        <v>1.25</v>
      </c>
      <c r="O1633">
        <v>1.75</v>
      </c>
      <c r="P1633">
        <v>1.88</v>
      </c>
      <c r="Q1633">
        <v>1.1100000000000001</v>
      </c>
      <c r="R1633" t="str" cm="1">
        <f t="array" ref="R16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59</v>
      </c>
      <c r="AA1633">
        <v>-1</v>
      </c>
      <c r="AB1633">
        <v>-1</v>
      </c>
      <c r="AC1633">
        <v>5</v>
      </c>
      <c r="AD1633">
        <v>0</v>
      </c>
      <c r="AE1633">
        <v>1</v>
      </c>
      <c r="AF1633">
        <v>0</v>
      </c>
      <c r="AG1633">
        <v>1</v>
      </c>
      <c r="AH1633">
        <v>4</v>
      </c>
      <c r="AI1633">
        <v>1</v>
      </c>
      <c r="AJ1633">
        <v>0</v>
      </c>
      <c r="AK1633">
        <v>-1</v>
      </c>
      <c r="AL1633">
        <v>-1</v>
      </c>
      <c r="AM1633">
        <v>-1</v>
      </c>
      <c r="AN1633">
        <v>-1</v>
      </c>
      <c r="AO1633">
        <v>-1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>
        <v>0</v>
      </c>
      <c r="AV1633">
        <v>0</v>
      </c>
      <c r="AW1633">
        <v>2.38</v>
      </c>
      <c r="AX1633">
        <v>50</v>
      </c>
      <c r="AY1633">
        <v>63</v>
      </c>
      <c r="AZ1633">
        <v>63</v>
      </c>
      <c r="BA1633">
        <v>25</v>
      </c>
      <c r="BB1633">
        <v>13</v>
      </c>
      <c r="BC1633">
        <v>25</v>
      </c>
      <c r="BD1633">
        <v>38</v>
      </c>
      <c r="BE1633">
        <v>50</v>
      </c>
      <c r="BF1633">
        <v>75</v>
      </c>
      <c r="BG1633">
        <v>0</v>
      </c>
      <c r="BH1633">
        <v>5.25</v>
      </c>
      <c r="BI1633">
        <v>2.27</v>
      </c>
      <c r="BJ1633">
        <v>3.33</v>
      </c>
      <c r="BK1633">
        <v>3.44</v>
      </c>
      <c r="BL1633">
        <f>1/Table1[[#This Row],[odds_ft_home_team_win]]+1/Table1[[#This Row],[odds_ft_draw]]+1/Table1[[#This Row],[odds_ft_away_team_win]]-1</f>
        <v>3.152660908013849E-2</v>
      </c>
      <c r="BM1633">
        <f>Table1[[#This Row],[Margin]]/3</f>
        <v>1.0508869693379497E-2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 t="s">
        <v>118</v>
      </c>
      <c r="BU1633">
        <f>VLOOKUP(Table1[[#This Row],[Reference]],metron,11,FALSE)</f>
        <v>1.4140979689366791</v>
      </c>
      <c r="BV1633">
        <f>VLOOKUP(Table1[[#This Row],[Reference]],metron,12,FALSE)</f>
        <v>1.0666666666666671</v>
      </c>
    </row>
    <row r="1634" spans="1:74" hidden="1" x14ac:dyDescent="0.45">
      <c r="A1634" t="s">
        <v>5418</v>
      </c>
      <c r="B1634">
        <v>1348963200</v>
      </c>
      <c r="C1634" s="3" t="s">
        <v>220</v>
      </c>
      <c r="D1634" t="s">
        <v>65</v>
      </c>
      <c r="E1634" t="s">
        <v>66</v>
      </c>
      <c r="F1634" t="s">
        <v>68</v>
      </c>
      <c r="G1634" t="s">
        <v>89</v>
      </c>
      <c r="H1634" t="s">
        <v>66</v>
      </c>
      <c r="I1634">
        <f>MROUND(Table1[[#This Row],[Prob_H]]*100,2)/100</f>
        <v>0.66</v>
      </c>
      <c r="J1634">
        <f>1/Table1[[#This Row],[odds_ft_home_team_win]]-Table1[[#This Row],[Margin/3]]</f>
        <v>0.66527887348462966</v>
      </c>
      <c r="K1634">
        <f>1/Table1[[#This Row],[odds_ft_draw]]-Table1[[#This Row],[Margin/3]]</f>
        <v>0.22434498184651272</v>
      </c>
      <c r="L1634">
        <f>1/Table1[[#This Row],[odds_ft_away_team_win]]-Table1[[#This Row],[Margin/3]]</f>
        <v>0.11037614466885744</v>
      </c>
      <c r="M1634">
        <v>10</v>
      </c>
      <c r="N1634">
        <v>2</v>
      </c>
      <c r="O1634">
        <v>1</v>
      </c>
      <c r="P1634">
        <v>1.56</v>
      </c>
      <c r="Q1634">
        <v>1</v>
      </c>
      <c r="R1634" t="str" cm="1">
        <f t="array" ref="R16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AA1634">
        <v>-1</v>
      </c>
      <c r="AB1634">
        <v>-1</v>
      </c>
      <c r="AC1634">
        <v>3</v>
      </c>
      <c r="AD1634">
        <v>0</v>
      </c>
      <c r="AE1634">
        <v>1</v>
      </c>
      <c r="AF1634">
        <v>0</v>
      </c>
      <c r="AG1634">
        <v>0</v>
      </c>
      <c r="AH1634">
        <v>3</v>
      </c>
      <c r="AI1634">
        <v>0</v>
      </c>
      <c r="AJ1634">
        <v>1</v>
      </c>
      <c r="AK1634">
        <v>-1</v>
      </c>
      <c r="AL1634">
        <v>-1</v>
      </c>
      <c r="AM1634">
        <v>-1</v>
      </c>
      <c r="AN1634">
        <v>-1</v>
      </c>
      <c r="AO1634">
        <v>-1</v>
      </c>
      <c r="AP1634">
        <v>-1</v>
      </c>
      <c r="AQ1634">
        <v>-1</v>
      </c>
      <c r="AR1634">
        <v>-1</v>
      </c>
      <c r="AS1634">
        <v>-1</v>
      </c>
      <c r="AT1634">
        <v>-1</v>
      </c>
      <c r="AU1634">
        <v>0</v>
      </c>
      <c r="AV1634">
        <v>0</v>
      </c>
      <c r="AW1634">
        <v>2.75</v>
      </c>
      <c r="AX1634">
        <v>63</v>
      </c>
      <c r="AY1634">
        <v>75</v>
      </c>
      <c r="AZ1634">
        <v>50</v>
      </c>
      <c r="BA1634">
        <v>25</v>
      </c>
      <c r="BB1634">
        <v>13</v>
      </c>
      <c r="BC1634">
        <v>38</v>
      </c>
      <c r="BD1634">
        <v>63</v>
      </c>
      <c r="BE1634">
        <v>38</v>
      </c>
      <c r="BF1634">
        <v>75</v>
      </c>
      <c r="BG1634">
        <v>0</v>
      </c>
      <c r="BH1634">
        <v>4.5</v>
      </c>
      <c r="BI1634">
        <v>1.48</v>
      </c>
      <c r="BJ1634">
        <v>4.26</v>
      </c>
      <c r="BK1634">
        <v>8.2799999999999994</v>
      </c>
      <c r="BL1634">
        <f>1/Table1[[#This Row],[odds_ft_home_team_win]]+1/Table1[[#This Row],[odds_ft_draw]]+1/Table1[[#This Row],[odds_ft_away_team_win]]-1</f>
        <v>3.1190406573137874E-2</v>
      </c>
      <c r="BM1634">
        <f>Table1[[#This Row],[Margin]]/3</f>
        <v>1.0396802191045959E-2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116</v>
      </c>
      <c r="BU1634">
        <f>VLOOKUP(Table1[[#This Row],[Reference]],metron,11,FALSE)</f>
        <v>2.089675030851502</v>
      </c>
      <c r="BV1634">
        <f>VLOOKUP(Table1[[#This Row],[Reference]],metron,12,FALSE)</f>
        <v>0.8354586589880707</v>
      </c>
    </row>
    <row r="1635" spans="1:74" hidden="1" x14ac:dyDescent="0.45">
      <c r="A1635" t="s">
        <v>5418</v>
      </c>
      <c r="B1635">
        <v>1348970400</v>
      </c>
      <c r="C1635" s="3" t="s">
        <v>221</v>
      </c>
      <c r="D1635" t="s">
        <v>65</v>
      </c>
      <c r="E1635" t="s">
        <v>66</v>
      </c>
      <c r="F1635" t="s">
        <v>93</v>
      </c>
      <c r="G1635" t="s">
        <v>97</v>
      </c>
      <c r="H1635" t="s">
        <v>66</v>
      </c>
      <c r="I1635">
        <f>MROUND(Table1[[#This Row],[Prob_H]]*100,2)/100</f>
        <v>0.36</v>
      </c>
      <c r="J1635">
        <f>1/Table1[[#This Row],[odds_ft_home_team_win]]-Table1[[#This Row],[Margin/3]]</f>
        <v>0.36537481916172548</v>
      </c>
      <c r="K1635">
        <f>1/Table1[[#This Row],[odds_ft_draw]]-Table1[[#This Row],[Margin/3]]</f>
        <v>0.29431301831815315</v>
      </c>
      <c r="L1635">
        <f>1/Table1[[#This Row],[odds_ft_away_team_win]]-Table1[[#This Row],[Margin/3]]</f>
        <v>0.34031216252012148</v>
      </c>
      <c r="M1635">
        <v>10</v>
      </c>
      <c r="N1635">
        <v>1</v>
      </c>
      <c r="O1635">
        <v>1.75</v>
      </c>
      <c r="P1635">
        <v>1.39</v>
      </c>
      <c r="Q1635">
        <v>1.4</v>
      </c>
      <c r="R1635" t="str" cm="1">
        <f t="array" ref="R16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35">
        <v>1</v>
      </c>
      <c r="T1635">
        <v>3</v>
      </c>
      <c r="U1635">
        <v>4</v>
      </c>
      <c r="V1635">
        <v>2</v>
      </c>
      <c r="W1635">
        <v>0</v>
      </c>
      <c r="X1635">
        <v>2</v>
      </c>
      <c r="Y1635">
        <v>84</v>
      </c>
      <c r="Z1635" t="s">
        <v>222</v>
      </c>
      <c r="AA1635">
        <v>-1</v>
      </c>
      <c r="AB1635">
        <v>-1</v>
      </c>
      <c r="AC1635">
        <v>2</v>
      </c>
      <c r="AD1635">
        <v>0</v>
      </c>
      <c r="AE1635">
        <v>1</v>
      </c>
      <c r="AF1635">
        <v>0</v>
      </c>
      <c r="AG1635">
        <v>0</v>
      </c>
      <c r="AH1635">
        <v>2</v>
      </c>
      <c r="AI1635">
        <v>1</v>
      </c>
      <c r="AJ1635">
        <v>0</v>
      </c>
      <c r="AK1635">
        <v>-1</v>
      </c>
      <c r="AL1635">
        <v>-1</v>
      </c>
      <c r="AM1635">
        <v>-1</v>
      </c>
      <c r="AN1635">
        <v>-1</v>
      </c>
      <c r="AO1635">
        <v>-1</v>
      </c>
      <c r="AP1635">
        <v>-1</v>
      </c>
      <c r="AQ1635">
        <v>-1</v>
      </c>
      <c r="AR1635">
        <v>-1</v>
      </c>
      <c r="AS1635">
        <v>-1</v>
      </c>
      <c r="AT1635">
        <v>-1</v>
      </c>
      <c r="AU1635">
        <v>0</v>
      </c>
      <c r="AV1635">
        <v>0</v>
      </c>
      <c r="AW1635">
        <v>1.88</v>
      </c>
      <c r="AX1635">
        <v>63</v>
      </c>
      <c r="AY1635">
        <v>75</v>
      </c>
      <c r="AZ1635">
        <v>25</v>
      </c>
      <c r="BA1635">
        <v>13</v>
      </c>
      <c r="BB1635">
        <v>0</v>
      </c>
      <c r="BC1635">
        <v>38</v>
      </c>
      <c r="BD1635">
        <v>63</v>
      </c>
      <c r="BE1635">
        <v>13</v>
      </c>
      <c r="BF1635">
        <v>63</v>
      </c>
      <c r="BG1635">
        <v>0</v>
      </c>
      <c r="BH1635">
        <v>3.92</v>
      </c>
      <c r="BI1635">
        <v>2.66</v>
      </c>
      <c r="BJ1635">
        <v>3.28</v>
      </c>
      <c r="BK1635">
        <v>2.85</v>
      </c>
      <c r="BL1635">
        <f>1/Table1[[#This Row],[odds_ft_home_team_win]]+1/Table1[[#This Row],[odds_ft_draw]]+1/Table1[[#This Row],[odds_ft_away_team_win]]-1</f>
        <v>3.1695091387003993E-2</v>
      </c>
      <c r="BM1635">
        <f>Table1[[#This Row],[Margin]]/3</f>
        <v>1.0565030462334665E-2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95</v>
      </c>
      <c r="BU1635">
        <f>VLOOKUP(Table1[[#This Row],[Reference]],metron,11,FALSE)</f>
        <v>1.269326094653606</v>
      </c>
      <c r="BV1635">
        <f>VLOOKUP(Table1[[#This Row],[Reference]],metron,12,FALSE)</f>
        <v>1.2417089578661631</v>
      </c>
    </row>
    <row r="1636" spans="1:74" hidden="1" x14ac:dyDescent="0.45">
      <c r="A1636" t="s">
        <v>5418</v>
      </c>
      <c r="B1636">
        <v>1349024400</v>
      </c>
      <c r="C1636" s="3" t="s">
        <v>223</v>
      </c>
      <c r="D1636" t="s">
        <v>65</v>
      </c>
      <c r="E1636" t="s">
        <v>66</v>
      </c>
      <c r="F1636" t="s">
        <v>94</v>
      </c>
      <c r="G1636" t="s">
        <v>73</v>
      </c>
      <c r="H1636" t="s">
        <v>66</v>
      </c>
      <c r="I1636">
        <f>MROUND(Table1[[#This Row],[Prob_H]]*100,2)/100</f>
        <v>0.54</v>
      </c>
      <c r="J1636">
        <f>1/Table1[[#This Row],[odds_ft_home_team_win]]-Table1[[#This Row],[Margin/3]]</f>
        <v>0.5358515104269157</v>
      </c>
      <c r="K1636">
        <f>1/Table1[[#This Row],[odds_ft_draw]]-Table1[[#This Row],[Margin/3]]</f>
        <v>0.26641173324452927</v>
      </c>
      <c r="L1636">
        <f>1/Table1[[#This Row],[odds_ft_away_team_win]]-Table1[[#This Row],[Margin/3]]</f>
        <v>0.19773675632855511</v>
      </c>
      <c r="M1636">
        <v>10</v>
      </c>
      <c r="N1636">
        <v>0.75</v>
      </c>
      <c r="O1636">
        <v>0.5</v>
      </c>
      <c r="P1636">
        <v>1.56</v>
      </c>
      <c r="Q1636">
        <v>1</v>
      </c>
      <c r="R1636" t="str" cm="1">
        <f t="array" ref="R16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36">
        <v>2</v>
      </c>
      <c r="T1636">
        <v>1</v>
      </c>
      <c r="U1636">
        <v>3</v>
      </c>
      <c r="V1636">
        <v>0</v>
      </c>
      <c r="W1636">
        <v>0</v>
      </c>
      <c r="X1636">
        <v>0</v>
      </c>
      <c r="Y1636" t="s">
        <v>224</v>
      </c>
      <c r="Z1636">
        <v>70</v>
      </c>
      <c r="AA1636">
        <v>-1</v>
      </c>
      <c r="AB1636">
        <v>-1</v>
      </c>
      <c r="AC1636">
        <v>0</v>
      </c>
      <c r="AD1636">
        <v>0</v>
      </c>
      <c r="AE1636">
        <v>2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-1</v>
      </c>
      <c r="AL1636">
        <v>-1</v>
      </c>
      <c r="AM1636">
        <v>-1</v>
      </c>
      <c r="AN1636">
        <v>-1</v>
      </c>
      <c r="AO1636">
        <v>-1</v>
      </c>
      <c r="AP1636">
        <v>-1</v>
      </c>
      <c r="AQ1636">
        <v>-1</v>
      </c>
      <c r="AR1636">
        <v>-1</v>
      </c>
      <c r="AS1636">
        <v>-1</v>
      </c>
      <c r="AT1636">
        <v>-1</v>
      </c>
      <c r="AU1636">
        <v>0</v>
      </c>
      <c r="AV1636">
        <v>0</v>
      </c>
      <c r="AW1636">
        <v>2.38</v>
      </c>
      <c r="AX1636">
        <v>38</v>
      </c>
      <c r="AY1636">
        <v>75</v>
      </c>
      <c r="AZ1636">
        <v>50</v>
      </c>
      <c r="BA1636">
        <v>13</v>
      </c>
      <c r="BB1636">
        <v>0</v>
      </c>
      <c r="BC1636">
        <v>50</v>
      </c>
      <c r="BD1636">
        <v>75</v>
      </c>
      <c r="BE1636">
        <v>13</v>
      </c>
      <c r="BF1636">
        <v>100</v>
      </c>
      <c r="BG1636">
        <v>0</v>
      </c>
      <c r="BH1636">
        <v>5.58</v>
      </c>
      <c r="BI1636">
        <v>1.83</v>
      </c>
      <c r="BJ1636">
        <v>3.61</v>
      </c>
      <c r="BK1636">
        <v>4.8</v>
      </c>
      <c r="BL1636">
        <f>1/Table1[[#This Row],[odds_ft_home_team_win]]+1/Table1[[#This Row],[odds_ft_draw]]+1/Table1[[#This Row],[odds_ft_away_team_win]]-1</f>
        <v>3.1789731014334688E-2</v>
      </c>
      <c r="BM1636">
        <f>Table1[[#This Row],[Margin]]/3</f>
        <v>1.0596577004778229E-2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 t="s">
        <v>124</v>
      </c>
      <c r="BU1636">
        <f>VLOOKUP(Table1[[#This Row],[Reference]],metron,11,FALSE)</f>
        <v>1.684957590444867</v>
      </c>
      <c r="BV1636">
        <f>VLOOKUP(Table1[[#This Row],[Reference]],metron,12,FALSE)</f>
        <v>0.95101263631642718</v>
      </c>
    </row>
    <row r="1637" spans="1:74" hidden="1" x14ac:dyDescent="0.45">
      <c r="A1637" t="s">
        <v>5418</v>
      </c>
      <c r="B1637">
        <v>1349046000</v>
      </c>
      <c r="C1637" s="3" t="s">
        <v>225</v>
      </c>
      <c r="D1637" t="s">
        <v>65</v>
      </c>
      <c r="E1637" t="s">
        <v>66</v>
      </c>
      <c r="F1637" t="s">
        <v>102</v>
      </c>
      <c r="G1637" t="s">
        <v>88</v>
      </c>
      <c r="H1637" t="s">
        <v>66</v>
      </c>
      <c r="I1637">
        <f>MROUND(Table1[[#This Row],[Prob_H]]*100,2)/100</f>
        <v>0.38</v>
      </c>
      <c r="J1637">
        <f>1/Table1[[#This Row],[odds_ft_home_team_win]]-Table1[[#This Row],[Margin/3]]</f>
        <v>0.38797430751453743</v>
      </c>
      <c r="K1637">
        <f>1/Table1[[#This Row],[odds_ft_draw]]-Table1[[#This Row],[Margin/3]]</f>
        <v>0.27604919558942553</v>
      </c>
      <c r="L1637">
        <f>1/Table1[[#This Row],[odds_ft_away_team_win]]-Table1[[#This Row],[Margin/3]]</f>
        <v>0.3359764968960372</v>
      </c>
      <c r="M1637">
        <v>10</v>
      </c>
      <c r="N1637">
        <v>1.25</v>
      </c>
      <c r="O1637">
        <v>1</v>
      </c>
      <c r="P1637">
        <v>1.1200000000000001</v>
      </c>
      <c r="Q1637">
        <v>1.1100000000000001</v>
      </c>
      <c r="R1637" t="str" cm="1">
        <f t="array" ref="R16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37">
        <v>1</v>
      </c>
      <c r="T1637">
        <v>3</v>
      </c>
      <c r="U1637">
        <v>4</v>
      </c>
      <c r="V1637">
        <v>1</v>
      </c>
      <c r="W1637">
        <v>0</v>
      </c>
      <c r="X1637">
        <v>1</v>
      </c>
      <c r="Y1637">
        <v>82</v>
      </c>
      <c r="Z1637" t="s">
        <v>226</v>
      </c>
      <c r="AA1637">
        <v>-1</v>
      </c>
      <c r="AB1637">
        <v>-1</v>
      </c>
      <c r="AC1637">
        <v>1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1</v>
      </c>
      <c r="AK1637">
        <v>-1</v>
      </c>
      <c r="AL1637">
        <v>-1</v>
      </c>
      <c r="AM1637">
        <v>-1</v>
      </c>
      <c r="AN1637">
        <v>-1</v>
      </c>
      <c r="AO1637">
        <v>-1</v>
      </c>
      <c r="AP1637">
        <v>-1</v>
      </c>
      <c r="AQ1637">
        <v>-1</v>
      </c>
      <c r="AR1637">
        <v>-1</v>
      </c>
      <c r="AS1637">
        <v>-1</v>
      </c>
      <c r="AT1637">
        <v>-1</v>
      </c>
      <c r="AU1637">
        <v>0</v>
      </c>
      <c r="AV1637">
        <v>0</v>
      </c>
      <c r="AW1637">
        <v>1.75</v>
      </c>
      <c r="AX1637">
        <v>25</v>
      </c>
      <c r="AY1637">
        <v>50</v>
      </c>
      <c r="AZ1637">
        <v>38</v>
      </c>
      <c r="BA1637">
        <v>13</v>
      </c>
      <c r="BB1637">
        <v>0</v>
      </c>
      <c r="BC1637">
        <v>13</v>
      </c>
      <c r="BD1637">
        <v>38</v>
      </c>
      <c r="BE1637">
        <v>50</v>
      </c>
      <c r="BF1637">
        <v>63</v>
      </c>
      <c r="BG1637">
        <v>0</v>
      </c>
      <c r="BH1637">
        <v>5.25</v>
      </c>
      <c r="BI1637">
        <v>2.52</v>
      </c>
      <c r="BJ1637">
        <v>3.51</v>
      </c>
      <c r="BK1637">
        <v>2.9</v>
      </c>
      <c r="BL1637">
        <f>1/Table1[[#This Row],[odds_ft_home_team_win]]+1/Table1[[#This Row],[odds_ft_draw]]+1/Table1[[#This Row],[odds_ft_away_team_win]]-1</f>
        <v>2.6553267932578173E-2</v>
      </c>
      <c r="BM1637">
        <f>Table1[[#This Row],[Margin]]/3</f>
        <v>8.8510893108593915E-3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104</v>
      </c>
      <c r="BU1637">
        <f>VLOOKUP(Table1[[#This Row],[Reference]],metron,11,FALSE)</f>
        <v>1.330562659846547</v>
      </c>
      <c r="BV1637">
        <f>VLOOKUP(Table1[[#This Row],[Reference]],metron,12,FALSE)</f>
        <v>1.1595268542199491</v>
      </c>
    </row>
    <row r="1638" spans="1:74" hidden="1" x14ac:dyDescent="0.45">
      <c r="A1638" t="s">
        <v>5417</v>
      </c>
      <c r="B1638">
        <v>1362792600</v>
      </c>
      <c r="C1638" s="3" t="s">
        <v>477</v>
      </c>
      <c r="D1638" t="s">
        <v>65</v>
      </c>
      <c r="E1638" t="s">
        <v>66</v>
      </c>
      <c r="F1638" t="s">
        <v>78</v>
      </c>
      <c r="G1638" t="s">
        <v>86</v>
      </c>
      <c r="H1638" t="s">
        <v>66</v>
      </c>
      <c r="I1638">
        <f>MROUND(Table1[[#This Row],[Prob_H]]*100,2)/100</f>
        <v>0.36</v>
      </c>
      <c r="J1638">
        <f>1/Table1[[#This Row],[odds_ft_home_team_win]]-Table1[[#This Row],[Margin/3]]</f>
        <v>0.3605619983721734</v>
      </c>
      <c r="K1638">
        <f>1/Table1[[#This Row],[odds_ft_draw]]-Table1[[#This Row],[Margin/3]]</f>
        <v>0.28692753304631341</v>
      </c>
      <c r="L1638">
        <f>1/Table1[[#This Row],[odds_ft_away_team_win]]-Table1[[#This Row],[Margin/3]]</f>
        <v>0.35251046858151325</v>
      </c>
      <c r="M1638">
        <v>10</v>
      </c>
      <c r="N1638">
        <v>1.71</v>
      </c>
      <c r="O1638">
        <v>1.93</v>
      </c>
      <c r="P1638">
        <v>1.95</v>
      </c>
      <c r="Q1638">
        <v>1.86</v>
      </c>
      <c r="R1638" t="str" cm="1">
        <f t="array" ref="R16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8">
        <v>1</v>
      </c>
      <c r="T1638">
        <v>1</v>
      </c>
      <c r="U1638">
        <v>2</v>
      </c>
      <c r="V1638">
        <v>2</v>
      </c>
      <c r="W1638">
        <v>1</v>
      </c>
      <c r="X1638">
        <v>1</v>
      </c>
      <c r="Y1638">
        <v>2</v>
      </c>
      <c r="Z1638">
        <v>30</v>
      </c>
      <c r="AA1638">
        <v>-1</v>
      </c>
      <c r="AB1638">
        <v>-1</v>
      </c>
      <c r="AC1638">
        <v>2</v>
      </c>
      <c r="AD1638">
        <v>1</v>
      </c>
      <c r="AE1638">
        <v>0</v>
      </c>
      <c r="AF1638">
        <v>0</v>
      </c>
      <c r="AG1638">
        <v>2</v>
      </c>
      <c r="AH1638">
        <v>1</v>
      </c>
      <c r="AI1638">
        <v>0</v>
      </c>
      <c r="AJ1638">
        <v>0</v>
      </c>
      <c r="AK1638">
        <v>-1</v>
      </c>
      <c r="AL1638">
        <v>-1</v>
      </c>
      <c r="AM1638">
        <v>-1</v>
      </c>
      <c r="AN1638">
        <v>-1</v>
      </c>
      <c r="AO1638">
        <v>-1</v>
      </c>
      <c r="AP1638">
        <v>-1</v>
      </c>
      <c r="AQ1638">
        <v>-1</v>
      </c>
      <c r="AR1638">
        <v>-1</v>
      </c>
      <c r="AS1638">
        <v>-1</v>
      </c>
      <c r="AT1638">
        <v>-1</v>
      </c>
      <c r="AU1638">
        <v>0</v>
      </c>
      <c r="AV1638">
        <v>0</v>
      </c>
      <c r="AW1638">
        <v>2.42</v>
      </c>
      <c r="AX1638">
        <v>52</v>
      </c>
      <c r="AY1638">
        <v>76</v>
      </c>
      <c r="AZ1638">
        <v>35</v>
      </c>
      <c r="BA1638">
        <v>17</v>
      </c>
      <c r="BB1638">
        <v>11</v>
      </c>
      <c r="BC1638">
        <v>32</v>
      </c>
      <c r="BD1638">
        <v>66</v>
      </c>
      <c r="BE1638">
        <v>45</v>
      </c>
      <c r="BF1638">
        <v>76</v>
      </c>
      <c r="BG1638">
        <v>0</v>
      </c>
      <c r="BH1638">
        <v>6.06</v>
      </c>
      <c r="BI1638">
        <v>2.7</v>
      </c>
      <c r="BJ1638">
        <v>3.37</v>
      </c>
      <c r="BK1638">
        <v>2.76</v>
      </c>
      <c r="BL1638">
        <f>1/Table1[[#This Row],[odds_ft_home_team_win]]+1/Table1[[#This Row],[odds_ft_draw]]+1/Table1[[#This Row],[odds_ft_away_team_win]]-1</f>
        <v>2.9425115994590856E-2</v>
      </c>
      <c r="BM1638">
        <f>Table1[[#This Row],[Margin]]/3</f>
        <v>9.8083719981969519E-3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 t="s">
        <v>106</v>
      </c>
      <c r="BU1638">
        <f>VLOOKUP(Table1[[#This Row],[Reference]],metron,11,FALSE)</f>
        <v>1.269326094653606</v>
      </c>
      <c r="BV1638">
        <f>VLOOKUP(Table1[[#This Row],[Reference]],metron,12,FALSE)</f>
        <v>1.2417089578661631</v>
      </c>
    </row>
    <row r="1639" spans="1:74" hidden="1" x14ac:dyDescent="0.45">
      <c r="A1639" t="s">
        <v>5417</v>
      </c>
      <c r="B1639">
        <v>1362870000</v>
      </c>
      <c r="C1639" s="3" t="s">
        <v>478</v>
      </c>
      <c r="D1639" t="s">
        <v>65</v>
      </c>
      <c r="E1639" t="s">
        <v>66</v>
      </c>
      <c r="F1639" t="s">
        <v>77</v>
      </c>
      <c r="G1639" t="s">
        <v>67</v>
      </c>
      <c r="H1639" t="s">
        <v>66</v>
      </c>
      <c r="I1639">
        <f>MROUND(Table1[[#This Row],[Prob_H]]*100,2)/100</f>
        <v>0.56000000000000005</v>
      </c>
      <c r="J1639">
        <f>1/Table1[[#This Row],[odds_ft_home_team_win]]-Table1[[#This Row],[Margin/3]]</f>
        <v>0.56124691171093988</v>
      </c>
      <c r="K1639">
        <f>1/Table1[[#This Row],[odds_ft_draw]]-Table1[[#This Row],[Margin/3]]</f>
        <v>0.25091494602649372</v>
      </c>
      <c r="L1639">
        <f>1/Table1[[#This Row],[odds_ft_away_team_win]]-Table1[[#This Row],[Margin/3]]</f>
        <v>0.18783814226256648</v>
      </c>
      <c r="M1639">
        <v>10</v>
      </c>
      <c r="N1639">
        <v>1.79</v>
      </c>
      <c r="O1639">
        <v>0.38</v>
      </c>
      <c r="P1639">
        <v>1.95</v>
      </c>
      <c r="Q1639">
        <v>0.53</v>
      </c>
      <c r="R1639" t="str" cm="1">
        <f t="array" ref="R16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39">
        <v>1</v>
      </c>
      <c r="T1639">
        <v>1</v>
      </c>
      <c r="U1639">
        <v>2</v>
      </c>
      <c r="V1639">
        <v>1</v>
      </c>
      <c r="W1639">
        <v>1</v>
      </c>
      <c r="X1639">
        <v>0</v>
      </c>
      <c r="Y1639">
        <v>20</v>
      </c>
      <c r="Z1639">
        <v>89</v>
      </c>
      <c r="AA1639">
        <v>-1</v>
      </c>
      <c r="AB1639">
        <v>-1</v>
      </c>
      <c r="AC1639">
        <v>2</v>
      </c>
      <c r="AD1639">
        <v>1</v>
      </c>
      <c r="AE1639">
        <v>3</v>
      </c>
      <c r="AF1639">
        <v>0</v>
      </c>
      <c r="AG1639">
        <v>0</v>
      </c>
      <c r="AH1639">
        <v>3</v>
      </c>
      <c r="AI1639">
        <v>0</v>
      </c>
      <c r="AJ1639">
        <v>3</v>
      </c>
      <c r="AK1639">
        <v>-1</v>
      </c>
      <c r="AL1639">
        <v>-1</v>
      </c>
      <c r="AM1639">
        <v>-1</v>
      </c>
      <c r="AN1639">
        <v>-1</v>
      </c>
      <c r="AO1639">
        <v>-1</v>
      </c>
      <c r="AP1639">
        <v>-1</v>
      </c>
      <c r="AQ1639">
        <v>-1</v>
      </c>
      <c r="AR1639">
        <v>-1</v>
      </c>
      <c r="AS1639">
        <v>-1</v>
      </c>
      <c r="AT1639">
        <v>-1</v>
      </c>
      <c r="AU1639">
        <v>0</v>
      </c>
      <c r="AV1639">
        <v>0</v>
      </c>
      <c r="AW1639">
        <v>2.79</v>
      </c>
      <c r="AX1639">
        <v>71</v>
      </c>
      <c r="AY1639">
        <v>89</v>
      </c>
      <c r="AZ1639">
        <v>52</v>
      </c>
      <c r="BA1639">
        <v>22</v>
      </c>
      <c r="BB1639">
        <v>15</v>
      </c>
      <c r="BC1639">
        <v>37</v>
      </c>
      <c r="BD1639">
        <v>78</v>
      </c>
      <c r="BE1639">
        <v>45</v>
      </c>
      <c r="BF1639">
        <v>74</v>
      </c>
      <c r="BG1639">
        <v>0</v>
      </c>
      <c r="BH1639">
        <v>5.28</v>
      </c>
      <c r="BI1639">
        <v>1.75</v>
      </c>
      <c r="BJ1639">
        <v>3.83</v>
      </c>
      <c r="BK1639">
        <v>5.05</v>
      </c>
      <c r="BL1639">
        <f>1/Table1[[#This Row],[odds_ft_home_team_win]]+1/Table1[[#This Row],[odds_ft_draw]]+1/Table1[[#This Row],[odds_ft_away_team_win]]-1</f>
        <v>3.0544979152894669E-2</v>
      </c>
      <c r="BM1639">
        <f>Table1[[#This Row],[Margin]]/3</f>
        <v>1.0181659717631556E-2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 t="s">
        <v>79</v>
      </c>
      <c r="BU1639">
        <f>VLOOKUP(Table1[[#This Row],[Reference]],metron,11,FALSE)</f>
        <v>1.7546812539448771</v>
      </c>
      <c r="BV1639">
        <f>VLOOKUP(Table1[[#This Row],[Reference]],metron,12,FALSE)</f>
        <v>0.93456764148958549</v>
      </c>
    </row>
    <row r="1640" spans="1:74" hidden="1" x14ac:dyDescent="0.45">
      <c r="A1640" t="s">
        <v>5417</v>
      </c>
      <c r="B1640">
        <v>1362877200</v>
      </c>
      <c r="C1640" s="3" t="s">
        <v>479</v>
      </c>
      <c r="D1640" t="s">
        <v>65</v>
      </c>
      <c r="E1640" t="s">
        <v>66</v>
      </c>
      <c r="F1640" t="s">
        <v>88</v>
      </c>
      <c r="G1640" t="s">
        <v>102</v>
      </c>
      <c r="H1640" t="s">
        <v>66</v>
      </c>
      <c r="I1640">
        <f>MROUND(Table1[[#This Row],[Prob_H]]*100,2)/100</f>
        <v>0.57999999999999996</v>
      </c>
      <c r="J1640">
        <f>1/Table1[[#This Row],[odds_ft_home_team_win]]-Table1[[#This Row],[Margin/3]]</f>
        <v>0.58872277627731551</v>
      </c>
      <c r="K1640">
        <f>1/Table1[[#This Row],[odds_ft_draw]]-Table1[[#This Row],[Margin/3]]</f>
        <v>0.24117666247476977</v>
      </c>
      <c r="L1640">
        <f>1/Table1[[#This Row],[odds_ft_away_team_win]]-Table1[[#This Row],[Margin/3]]</f>
        <v>0.17010056124791481</v>
      </c>
      <c r="M1640">
        <v>10</v>
      </c>
      <c r="N1640">
        <v>2</v>
      </c>
      <c r="O1640">
        <v>0.85</v>
      </c>
      <c r="P1640">
        <v>1.84</v>
      </c>
      <c r="Q1640">
        <v>0.82</v>
      </c>
      <c r="R1640" t="str" cm="1">
        <f t="array" ref="R16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0">
        <v>2</v>
      </c>
      <c r="T1640">
        <v>1</v>
      </c>
      <c r="U1640">
        <v>3</v>
      </c>
      <c r="V1640">
        <v>1</v>
      </c>
      <c r="W1640">
        <v>1</v>
      </c>
      <c r="X1640">
        <v>0</v>
      </c>
      <c r="Y1640" t="s">
        <v>480</v>
      </c>
      <c r="Z1640">
        <v>83</v>
      </c>
      <c r="AA1640">
        <v>-1</v>
      </c>
      <c r="AB1640">
        <v>-1</v>
      </c>
      <c r="AC1640">
        <v>3</v>
      </c>
      <c r="AD1640">
        <v>0</v>
      </c>
      <c r="AE1640">
        <v>2</v>
      </c>
      <c r="AF1640">
        <v>0</v>
      </c>
      <c r="AG1640">
        <v>0</v>
      </c>
      <c r="AH1640">
        <v>3</v>
      </c>
      <c r="AI1640">
        <v>1</v>
      </c>
      <c r="AJ1640">
        <v>1</v>
      </c>
      <c r="AK1640">
        <v>-1</v>
      </c>
      <c r="AL1640">
        <v>-1</v>
      </c>
      <c r="AM1640">
        <v>-1</v>
      </c>
      <c r="AN1640">
        <v>-1</v>
      </c>
      <c r="AO1640">
        <v>-1</v>
      </c>
      <c r="AP1640">
        <v>-1</v>
      </c>
      <c r="AQ1640">
        <v>-1</v>
      </c>
      <c r="AR1640">
        <v>-1</v>
      </c>
      <c r="AS1640">
        <v>-1</v>
      </c>
      <c r="AT1640">
        <v>-1</v>
      </c>
      <c r="AU1640">
        <v>0</v>
      </c>
      <c r="AV1640">
        <v>0</v>
      </c>
      <c r="AW1640">
        <v>2.68</v>
      </c>
      <c r="AX1640">
        <v>56</v>
      </c>
      <c r="AY1640">
        <v>80</v>
      </c>
      <c r="AZ1640">
        <v>60</v>
      </c>
      <c r="BA1640">
        <v>28</v>
      </c>
      <c r="BB1640">
        <v>4</v>
      </c>
      <c r="BC1640">
        <v>29</v>
      </c>
      <c r="BD1640">
        <v>81</v>
      </c>
      <c r="BE1640">
        <v>48</v>
      </c>
      <c r="BF1640">
        <v>80</v>
      </c>
      <c r="BG1640">
        <v>0</v>
      </c>
      <c r="BH1640">
        <v>4.4800000000000004</v>
      </c>
      <c r="BI1640">
        <v>1.67</v>
      </c>
      <c r="BJ1640">
        <v>3.98</v>
      </c>
      <c r="BK1640">
        <v>5.55</v>
      </c>
      <c r="BL1640">
        <f>1/Table1[[#This Row],[odds_ft_home_team_win]]+1/Table1[[#This Row],[odds_ft_draw]]+1/Table1[[#This Row],[odds_ft_away_team_win]]-1</f>
        <v>3.0238856796796165E-2</v>
      </c>
      <c r="BM1640">
        <f>Table1[[#This Row],[Margin]]/3</f>
        <v>1.0079618932265388E-2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 t="s">
        <v>91</v>
      </c>
      <c r="BU1640">
        <f>VLOOKUP(Table1[[#This Row],[Reference]],metron,11,FALSE)</f>
        <v>1.7619715019855171</v>
      </c>
      <c r="BV1640">
        <f>VLOOKUP(Table1[[#This Row],[Reference]],metron,12,FALSE)</f>
        <v>0.87432842793739785</v>
      </c>
    </row>
    <row r="1641" spans="1:74" hidden="1" x14ac:dyDescent="0.45">
      <c r="A1641" t="s">
        <v>5417</v>
      </c>
      <c r="B1641">
        <v>1362877200</v>
      </c>
      <c r="C1641" s="3" t="s">
        <v>479</v>
      </c>
      <c r="D1641" t="s">
        <v>65</v>
      </c>
      <c r="E1641" t="s">
        <v>66</v>
      </c>
      <c r="F1641" t="s">
        <v>72</v>
      </c>
      <c r="G1641" t="s">
        <v>80</v>
      </c>
      <c r="H1641" t="s">
        <v>66</v>
      </c>
      <c r="I1641">
        <f>MROUND(Table1[[#This Row],[Prob_H]]*100,2)/100</f>
        <v>0.64</v>
      </c>
      <c r="J1641">
        <f>1/Table1[[#This Row],[odds_ft_home_team_win]]-Table1[[#This Row],[Margin/3]]</f>
        <v>0.63869365807795342</v>
      </c>
      <c r="K1641">
        <f>1/Table1[[#This Row],[odds_ft_draw]]-Table1[[#This Row],[Margin/3]]</f>
        <v>0.23384178623341656</v>
      </c>
      <c r="L1641">
        <f>1/Table1[[#This Row],[odds_ft_away_team_win]]-Table1[[#This Row],[Margin/3]]</f>
        <v>0.12746455568863005</v>
      </c>
      <c r="M1641">
        <v>10</v>
      </c>
      <c r="N1641">
        <v>2.27</v>
      </c>
      <c r="O1641">
        <v>0.69</v>
      </c>
      <c r="P1641">
        <v>1.95</v>
      </c>
      <c r="Q1641">
        <v>0.94</v>
      </c>
      <c r="R1641" t="str" cm="1">
        <f t="array" ref="R16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1</v>
      </c>
      <c r="Z1641">
        <v>34</v>
      </c>
      <c r="AA1641">
        <v>-1</v>
      </c>
      <c r="AB1641">
        <v>-1</v>
      </c>
      <c r="AC1641">
        <v>2</v>
      </c>
      <c r="AD1641">
        <v>0</v>
      </c>
      <c r="AE1641">
        <v>3</v>
      </c>
      <c r="AF1641">
        <v>0</v>
      </c>
      <c r="AG1641">
        <v>1</v>
      </c>
      <c r="AH1641">
        <v>1</v>
      </c>
      <c r="AI1641">
        <v>1</v>
      </c>
      <c r="AJ1641">
        <v>2</v>
      </c>
      <c r="AK1641">
        <v>-1</v>
      </c>
      <c r="AL1641">
        <v>-1</v>
      </c>
      <c r="AM1641">
        <v>-1</v>
      </c>
      <c r="AN1641">
        <v>-1</v>
      </c>
      <c r="AO1641">
        <v>-1</v>
      </c>
      <c r="AP1641">
        <v>-1</v>
      </c>
      <c r="AQ1641">
        <v>-1</v>
      </c>
      <c r="AR1641">
        <v>-1</v>
      </c>
      <c r="AS1641">
        <v>-1</v>
      </c>
      <c r="AT1641">
        <v>-1</v>
      </c>
      <c r="AU1641">
        <v>0</v>
      </c>
      <c r="AV1641">
        <v>0</v>
      </c>
      <c r="AW1641">
        <v>2.46</v>
      </c>
      <c r="AX1641">
        <v>51</v>
      </c>
      <c r="AY1641">
        <v>75</v>
      </c>
      <c r="AZ1641">
        <v>48</v>
      </c>
      <c r="BA1641">
        <v>23</v>
      </c>
      <c r="BB1641">
        <v>12</v>
      </c>
      <c r="BC1641">
        <v>29</v>
      </c>
      <c r="BD1641">
        <v>68</v>
      </c>
      <c r="BE1641">
        <v>44</v>
      </c>
      <c r="BF1641">
        <v>71</v>
      </c>
      <c r="BG1641">
        <v>0</v>
      </c>
      <c r="BH1641">
        <v>5.58</v>
      </c>
      <c r="BI1641">
        <v>1.54</v>
      </c>
      <c r="BJ1641">
        <v>4.09</v>
      </c>
      <c r="BK1641">
        <v>7.24</v>
      </c>
      <c r="BL1641">
        <f>1/Table1[[#This Row],[odds_ft_home_team_win]]+1/Table1[[#This Row],[odds_ft_draw]]+1/Table1[[#This Row],[odds_ft_away_team_win]]-1</f>
        <v>3.1970973818087778E-2</v>
      </c>
      <c r="BM1641">
        <f>Table1[[#This Row],[Margin]]/3</f>
        <v>1.0656991272695926E-2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 t="s">
        <v>75</v>
      </c>
      <c r="BU1641">
        <f>VLOOKUP(Table1[[#This Row],[Reference]],metron,11,FALSE)</f>
        <v>1.980803571428571</v>
      </c>
      <c r="BV1641">
        <f>VLOOKUP(Table1[[#This Row],[Reference]],metron,12,FALSE)</f>
        <v>0.85357142857142854</v>
      </c>
    </row>
    <row r="1642" spans="1:74" hidden="1" x14ac:dyDescent="0.45">
      <c r="A1642" t="s">
        <v>5409</v>
      </c>
      <c r="B1642">
        <v>1493510400</v>
      </c>
      <c r="C1642" s="3" t="s">
        <v>2689</v>
      </c>
      <c r="D1642" t="s">
        <v>65</v>
      </c>
      <c r="E1642" t="s">
        <v>66</v>
      </c>
      <c r="F1642" t="s">
        <v>68</v>
      </c>
      <c r="G1642" t="s">
        <v>72</v>
      </c>
      <c r="H1642" t="s">
        <v>66</v>
      </c>
      <c r="I1642" t="e">
        <f>MROUND(Table1[[#This Row],[Prob_H]]*100,2)/100</f>
        <v>#DIV/0!</v>
      </c>
      <c r="J1642" t="e">
        <f>1/Table1[[#This Row],[odds_ft_home_team_win]]-Table1[[#This Row],[Margin/3]]</f>
        <v>#DIV/0!</v>
      </c>
      <c r="K1642" t="e">
        <f>1/Table1[[#This Row],[odds_ft_draw]]-Table1[[#This Row],[Margin/3]]</f>
        <v>#DIV/0!</v>
      </c>
      <c r="L1642" t="e">
        <f>1/Table1[[#This Row],[odds_ft_away_team_win]]-Table1[[#This Row],[Margin/3]]</f>
        <v>#DIV/0!</v>
      </c>
      <c r="M1642">
        <v>16</v>
      </c>
      <c r="N1642">
        <v>1.63</v>
      </c>
      <c r="O1642">
        <v>1.53</v>
      </c>
      <c r="P1642">
        <v>1.78</v>
      </c>
      <c r="Q1642">
        <v>1.3</v>
      </c>
      <c r="R1642" t="str" cm="1">
        <f t="array" ref="R16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2">
        <v>3</v>
      </c>
      <c r="T1642">
        <v>0</v>
      </c>
      <c r="U1642">
        <v>3</v>
      </c>
      <c r="V1642">
        <v>3</v>
      </c>
      <c r="W1642">
        <v>3</v>
      </c>
      <c r="X1642">
        <v>0</v>
      </c>
      <c r="Y1642" t="s">
        <v>2690</v>
      </c>
      <c r="AA1642">
        <v>9</v>
      </c>
      <c r="AB1642">
        <v>5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14</v>
      </c>
      <c r="AL1642">
        <v>11</v>
      </c>
      <c r="AM1642">
        <v>7</v>
      </c>
      <c r="AN1642">
        <v>5</v>
      </c>
      <c r="AO1642">
        <v>7</v>
      </c>
      <c r="AP1642">
        <v>6</v>
      </c>
      <c r="AQ1642">
        <v>10</v>
      </c>
      <c r="AR1642">
        <v>13</v>
      </c>
      <c r="AS1642">
        <v>60</v>
      </c>
      <c r="AT1642">
        <v>40</v>
      </c>
      <c r="AU1642">
        <v>0</v>
      </c>
      <c r="AV1642">
        <v>0</v>
      </c>
      <c r="AW1642">
        <v>2.68</v>
      </c>
      <c r="AX1642">
        <v>53</v>
      </c>
      <c r="AY1642">
        <v>70</v>
      </c>
      <c r="AZ1642">
        <v>51</v>
      </c>
      <c r="BA1642">
        <v>25</v>
      </c>
      <c r="BB1642">
        <v>20</v>
      </c>
      <c r="BC1642">
        <v>31</v>
      </c>
      <c r="BD1642">
        <v>62</v>
      </c>
      <c r="BE1642">
        <v>44</v>
      </c>
      <c r="BF1642">
        <v>89</v>
      </c>
      <c r="BG1642">
        <v>8.51</v>
      </c>
      <c r="BH1642">
        <v>5.0599999999999996</v>
      </c>
      <c r="BI1642">
        <v>0</v>
      </c>
      <c r="BJ1642">
        <v>0</v>
      </c>
      <c r="BK1642">
        <v>0</v>
      </c>
      <c r="BL1642" t="e">
        <f>1/Table1[[#This Row],[odds_ft_home_team_win]]+1/Table1[[#This Row],[odds_ft_draw]]+1/Table1[[#This Row],[odds_ft_away_team_win]]-1</f>
        <v>#DIV/0!</v>
      </c>
      <c r="BM1642" t="e">
        <f>Table1[[#This Row],[Margin]]/3</f>
        <v>#DIV/0!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 t="s">
        <v>116</v>
      </c>
      <c r="BU1642" t="e">
        <f>VLOOKUP(Table1[[#This Row],[Reference]],metron,11,FALSE)</f>
        <v>#DIV/0!</v>
      </c>
      <c r="BV1642" t="e">
        <f>VLOOKUP(Table1[[#This Row],[Reference]],metron,12,FALSE)</f>
        <v>#DIV/0!</v>
      </c>
    </row>
    <row r="1643" spans="1:74" hidden="1" x14ac:dyDescent="0.45">
      <c r="A1643" t="s">
        <v>5409</v>
      </c>
      <c r="B1643">
        <v>1493510400</v>
      </c>
      <c r="C1643" s="3" t="s">
        <v>2689</v>
      </c>
      <c r="D1643" t="s">
        <v>65</v>
      </c>
      <c r="E1643" t="s">
        <v>66</v>
      </c>
      <c r="F1643" t="s">
        <v>78</v>
      </c>
      <c r="G1643" t="s">
        <v>94</v>
      </c>
      <c r="H1643" t="s">
        <v>66</v>
      </c>
      <c r="I1643" t="e">
        <f>MROUND(Table1[[#This Row],[Prob_H]]*100,2)/100</f>
        <v>#DIV/0!</v>
      </c>
      <c r="J1643" t="e">
        <f>1/Table1[[#This Row],[odds_ft_home_team_win]]-Table1[[#This Row],[Margin/3]]</f>
        <v>#DIV/0!</v>
      </c>
      <c r="K1643" t="e">
        <f>1/Table1[[#This Row],[odds_ft_draw]]-Table1[[#This Row],[Margin/3]]</f>
        <v>#DIV/0!</v>
      </c>
      <c r="L1643" t="e">
        <f>1/Table1[[#This Row],[odds_ft_away_team_win]]-Table1[[#This Row],[Margin/3]]</f>
        <v>#DIV/0!</v>
      </c>
      <c r="M1643">
        <v>16</v>
      </c>
      <c r="N1643">
        <v>1.19</v>
      </c>
      <c r="O1643">
        <v>0.88</v>
      </c>
      <c r="P1643">
        <v>1.39</v>
      </c>
      <c r="Q1643">
        <v>0.83</v>
      </c>
      <c r="R1643" t="str" cm="1">
        <f t="array" ref="R16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3">
        <v>4</v>
      </c>
      <c r="T1643">
        <v>0</v>
      </c>
      <c r="U1643">
        <v>4</v>
      </c>
      <c r="V1643">
        <v>1</v>
      </c>
      <c r="W1643">
        <v>1</v>
      </c>
      <c r="X1643">
        <v>0</v>
      </c>
      <c r="Y1643" t="s">
        <v>2691</v>
      </c>
      <c r="AA1643">
        <v>4</v>
      </c>
      <c r="AB1643">
        <v>8</v>
      </c>
      <c r="AC1643">
        <v>2</v>
      </c>
      <c r="AD1643">
        <v>0</v>
      </c>
      <c r="AE1643">
        <v>3</v>
      </c>
      <c r="AF1643">
        <v>0</v>
      </c>
      <c r="AG1643">
        <v>2</v>
      </c>
      <c r="AH1643">
        <v>0</v>
      </c>
      <c r="AI1643">
        <v>2</v>
      </c>
      <c r="AJ1643">
        <v>1</v>
      </c>
      <c r="AK1643">
        <v>6</v>
      </c>
      <c r="AL1643">
        <v>5</v>
      </c>
      <c r="AM1643">
        <v>5</v>
      </c>
      <c r="AN1643">
        <v>2</v>
      </c>
      <c r="AO1643">
        <v>1</v>
      </c>
      <c r="AP1643">
        <v>3</v>
      </c>
      <c r="AQ1643">
        <v>12</v>
      </c>
      <c r="AR1643">
        <v>13</v>
      </c>
      <c r="AS1643">
        <v>36</v>
      </c>
      <c r="AT1643">
        <v>64</v>
      </c>
      <c r="AU1643">
        <v>0</v>
      </c>
      <c r="AV1643">
        <v>0</v>
      </c>
      <c r="AW1643">
        <v>3.06</v>
      </c>
      <c r="AX1643">
        <v>58</v>
      </c>
      <c r="AY1643">
        <v>85</v>
      </c>
      <c r="AZ1643">
        <v>64</v>
      </c>
      <c r="BA1643">
        <v>33</v>
      </c>
      <c r="BB1643">
        <v>22</v>
      </c>
      <c r="BC1643">
        <v>30</v>
      </c>
      <c r="BD1643">
        <v>73</v>
      </c>
      <c r="BE1643">
        <v>67</v>
      </c>
      <c r="BF1643">
        <v>82</v>
      </c>
      <c r="BG1643">
        <v>9.67</v>
      </c>
      <c r="BH1643">
        <v>4.7300000000000004</v>
      </c>
      <c r="BI1643">
        <v>0</v>
      </c>
      <c r="BJ1643">
        <v>0</v>
      </c>
      <c r="BK1643">
        <v>0</v>
      </c>
      <c r="BL1643" t="e">
        <f>1/Table1[[#This Row],[odds_ft_home_team_win]]+1/Table1[[#This Row],[odds_ft_draw]]+1/Table1[[#This Row],[odds_ft_away_team_win]]-1</f>
        <v>#DIV/0!</v>
      </c>
      <c r="BM1643" t="e">
        <f>Table1[[#This Row],[Margin]]/3</f>
        <v>#DIV/0!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 t="s">
        <v>106</v>
      </c>
      <c r="BU1643" t="e">
        <f>VLOOKUP(Table1[[#This Row],[Reference]],metron,11,FALSE)</f>
        <v>#DIV/0!</v>
      </c>
      <c r="BV1643" t="e">
        <f>VLOOKUP(Table1[[#This Row],[Reference]],metron,12,FALSE)</f>
        <v>#DIV/0!</v>
      </c>
    </row>
    <row r="1644" spans="1:74" hidden="1" x14ac:dyDescent="0.45">
      <c r="A1644" t="s">
        <v>5417</v>
      </c>
      <c r="B1644">
        <v>1362877200</v>
      </c>
      <c r="C1644" s="3" t="s">
        <v>479</v>
      </c>
      <c r="D1644" t="s">
        <v>65</v>
      </c>
      <c r="E1644" t="s">
        <v>66</v>
      </c>
      <c r="F1644" t="s">
        <v>85</v>
      </c>
      <c r="G1644" t="s">
        <v>81</v>
      </c>
      <c r="H1644" t="s">
        <v>66</v>
      </c>
      <c r="I1644">
        <f>MROUND(Table1[[#This Row],[Prob_H]]*100,2)/100</f>
        <v>0.46</v>
      </c>
      <c r="J1644">
        <f>1/Table1[[#This Row],[odds_ft_home_team_win]]-Table1[[#This Row],[Margin/3]]</f>
        <v>0.46410106046448946</v>
      </c>
      <c r="K1644">
        <f>1/Table1[[#This Row],[odds_ft_draw]]-Table1[[#This Row],[Margin/3]]</f>
        <v>0.27835184921573575</v>
      </c>
      <c r="L1644">
        <f>1/Table1[[#This Row],[odds_ft_away_team_win]]-Table1[[#This Row],[Margin/3]]</f>
        <v>0.25754709031977491</v>
      </c>
      <c r="M1644">
        <v>10</v>
      </c>
      <c r="N1644">
        <v>1.64</v>
      </c>
      <c r="O1644">
        <v>0.86</v>
      </c>
      <c r="P1644">
        <v>1.8</v>
      </c>
      <c r="Q1644">
        <v>0.95</v>
      </c>
      <c r="R1644" t="str" cm="1">
        <f t="array" ref="R16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4">
        <v>2</v>
      </c>
      <c r="T1644">
        <v>1</v>
      </c>
      <c r="U1644">
        <v>3</v>
      </c>
      <c r="V1644">
        <v>2</v>
      </c>
      <c r="W1644">
        <v>1</v>
      </c>
      <c r="X1644">
        <v>1</v>
      </c>
      <c r="Y1644" t="s">
        <v>481</v>
      </c>
      <c r="Z1644">
        <v>35</v>
      </c>
      <c r="AA1644">
        <v>-1</v>
      </c>
      <c r="AB1644">
        <v>-1</v>
      </c>
      <c r="AC1644">
        <v>3</v>
      </c>
      <c r="AD1644">
        <v>0</v>
      </c>
      <c r="AE1644">
        <v>3</v>
      </c>
      <c r="AF1644">
        <v>0</v>
      </c>
      <c r="AG1644">
        <v>0</v>
      </c>
      <c r="AH1644">
        <v>3</v>
      </c>
      <c r="AI1644">
        <v>1</v>
      </c>
      <c r="AJ1644">
        <v>2</v>
      </c>
      <c r="AK1644">
        <v>-1</v>
      </c>
      <c r="AL1644">
        <v>-1</v>
      </c>
      <c r="AM1644">
        <v>-1</v>
      </c>
      <c r="AN1644">
        <v>-1</v>
      </c>
      <c r="AO1644">
        <v>-1</v>
      </c>
      <c r="AP1644">
        <v>-1</v>
      </c>
      <c r="AQ1644">
        <v>-1</v>
      </c>
      <c r="AR1644">
        <v>-1</v>
      </c>
      <c r="AS1644">
        <v>-1</v>
      </c>
      <c r="AT1644">
        <v>-1</v>
      </c>
      <c r="AU1644">
        <v>0</v>
      </c>
      <c r="AV1644">
        <v>0</v>
      </c>
      <c r="AW1644">
        <v>2.4700000000000002</v>
      </c>
      <c r="AX1644">
        <v>57</v>
      </c>
      <c r="AY1644">
        <v>75</v>
      </c>
      <c r="AZ1644">
        <v>43</v>
      </c>
      <c r="BA1644">
        <v>18</v>
      </c>
      <c r="BB1644">
        <v>14</v>
      </c>
      <c r="BC1644">
        <v>22</v>
      </c>
      <c r="BD1644">
        <v>75</v>
      </c>
      <c r="BE1644">
        <v>36</v>
      </c>
      <c r="BF1644">
        <v>83</v>
      </c>
      <c r="BG1644">
        <v>0</v>
      </c>
      <c r="BH1644">
        <v>4.58</v>
      </c>
      <c r="BI1644">
        <v>2.11</v>
      </c>
      <c r="BJ1644">
        <v>3.47</v>
      </c>
      <c r="BK1644">
        <v>3.74</v>
      </c>
      <c r="BL1644">
        <f>1/Table1[[#This Row],[odds_ft_home_team_win]]+1/Table1[[#This Row],[odds_ft_draw]]+1/Table1[[#This Row],[odds_ft_away_team_win]]-1</f>
        <v>2.9497766473830289E-2</v>
      </c>
      <c r="BM1644">
        <f>Table1[[#This Row],[Margin]]/3</f>
        <v>9.832588824610097E-3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 t="s">
        <v>87</v>
      </c>
      <c r="BU1644">
        <f>VLOOKUP(Table1[[#This Row],[Reference]],metron,11,FALSE)</f>
        <v>1.4888836329233679</v>
      </c>
      <c r="BV1644">
        <f>VLOOKUP(Table1[[#This Row],[Reference]],metron,12,FALSE)</f>
        <v>1.0516792809839171</v>
      </c>
    </row>
    <row r="1645" spans="1:74" hidden="1" x14ac:dyDescent="0.45">
      <c r="A1645" t="s">
        <v>5417</v>
      </c>
      <c r="B1645">
        <v>1362884400</v>
      </c>
      <c r="C1645" s="3" t="s">
        <v>482</v>
      </c>
      <c r="D1645" t="s">
        <v>65</v>
      </c>
      <c r="E1645" t="s">
        <v>66</v>
      </c>
      <c r="F1645" t="s">
        <v>89</v>
      </c>
      <c r="G1645" t="s">
        <v>68</v>
      </c>
      <c r="H1645" t="s">
        <v>66</v>
      </c>
      <c r="I1645">
        <f>MROUND(Table1[[#This Row],[Prob_H]]*100,2)/100</f>
        <v>0.22</v>
      </c>
      <c r="J1645">
        <f>1/Table1[[#This Row],[odds_ft_home_team_win]]-Table1[[#This Row],[Margin/3]]</f>
        <v>0.22275022432282612</v>
      </c>
      <c r="K1645">
        <f>1/Table1[[#This Row],[odds_ft_draw]]-Table1[[#This Row],[Margin/3]]</f>
        <v>0.27213586692880776</v>
      </c>
      <c r="L1645">
        <f>1/Table1[[#This Row],[odds_ft_away_team_win]]-Table1[[#This Row],[Margin/3]]</f>
        <v>0.50511390874836626</v>
      </c>
      <c r="M1645">
        <v>10</v>
      </c>
      <c r="N1645">
        <v>0.54</v>
      </c>
      <c r="O1645">
        <v>1.54</v>
      </c>
      <c r="P1645">
        <v>0.82</v>
      </c>
      <c r="Q1645">
        <v>1.61</v>
      </c>
      <c r="R1645" t="str" cm="1">
        <f t="array" ref="R16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5">
        <v>1</v>
      </c>
      <c r="T1645">
        <v>2</v>
      </c>
      <c r="U1645">
        <v>3</v>
      </c>
      <c r="V1645">
        <v>2</v>
      </c>
      <c r="W1645">
        <v>1</v>
      </c>
      <c r="X1645">
        <v>1</v>
      </c>
      <c r="Y1645">
        <v>25</v>
      </c>
      <c r="Z1645" t="s">
        <v>483</v>
      </c>
      <c r="AA1645">
        <v>-1</v>
      </c>
      <c r="AB1645">
        <v>-1</v>
      </c>
      <c r="AC1645">
        <v>3</v>
      </c>
      <c r="AD1645">
        <v>1</v>
      </c>
      <c r="AE1645">
        <v>2</v>
      </c>
      <c r="AF1645">
        <v>0</v>
      </c>
      <c r="AG1645">
        <v>0</v>
      </c>
      <c r="AH1645">
        <v>4</v>
      </c>
      <c r="AI1645">
        <v>0</v>
      </c>
      <c r="AJ1645">
        <v>2</v>
      </c>
      <c r="AK1645">
        <v>-1</v>
      </c>
      <c r="AL1645">
        <v>-1</v>
      </c>
      <c r="AM1645">
        <v>-1</v>
      </c>
      <c r="AN1645">
        <v>-1</v>
      </c>
      <c r="AO1645">
        <v>-1</v>
      </c>
      <c r="AP1645">
        <v>-1</v>
      </c>
      <c r="AQ1645">
        <v>-1</v>
      </c>
      <c r="AR1645">
        <v>-1</v>
      </c>
      <c r="AS1645">
        <v>-1</v>
      </c>
      <c r="AT1645">
        <v>-1</v>
      </c>
      <c r="AU1645">
        <v>0</v>
      </c>
      <c r="AV1645">
        <v>0</v>
      </c>
      <c r="AW1645">
        <v>2.4300000000000002</v>
      </c>
      <c r="AX1645">
        <v>54</v>
      </c>
      <c r="AY1645">
        <v>77</v>
      </c>
      <c r="AZ1645">
        <v>46</v>
      </c>
      <c r="BA1645">
        <v>23</v>
      </c>
      <c r="BB1645">
        <v>4</v>
      </c>
      <c r="BC1645">
        <v>31</v>
      </c>
      <c r="BD1645">
        <v>66</v>
      </c>
      <c r="BE1645">
        <v>39</v>
      </c>
      <c r="BF1645">
        <v>81</v>
      </c>
      <c r="BG1645">
        <v>0</v>
      </c>
      <c r="BH1645">
        <v>4.7300000000000004</v>
      </c>
      <c r="BI1645">
        <v>4.29</v>
      </c>
      <c r="BJ1645">
        <v>3.54</v>
      </c>
      <c r="BK1645">
        <v>1.94</v>
      </c>
      <c r="BL1645">
        <f>1/Table1[[#This Row],[odds_ft_home_team_win]]+1/Table1[[#This Row],[odds_ft_draw]]+1/Table1[[#This Row],[odds_ft_away_team_win]]-1</f>
        <v>3.105002633222087E-2</v>
      </c>
      <c r="BM1645">
        <f>Table1[[#This Row],[Margin]]/3</f>
        <v>1.0350008777406957E-2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 t="s">
        <v>121</v>
      </c>
      <c r="BU1645">
        <f>VLOOKUP(Table1[[#This Row],[Reference]],metron,11,FALSE)</f>
        <v>1.0633893919793009</v>
      </c>
      <c r="BV1645">
        <f>VLOOKUP(Table1[[#This Row],[Reference]],metron,12,FALSE)</f>
        <v>1.648124191461837</v>
      </c>
    </row>
    <row r="1646" spans="1:74" hidden="1" x14ac:dyDescent="0.45">
      <c r="A1646" t="s">
        <v>5417</v>
      </c>
      <c r="B1646">
        <v>1362938400</v>
      </c>
      <c r="C1646" s="3" t="s">
        <v>484</v>
      </c>
      <c r="D1646" t="s">
        <v>65</v>
      </c>
      <c r="E1646" t="s">
        <v>66</v>
      </c>
      <c r="F1646" t="s">
        <v>97</v>
      </c>
      <c r="G1646" t="s">
        <v>93</v>
      </c>
      <c r="H1646" t="s">
        <v>66</v>
      </c>
      <c r="I1646">
        <f>MROUND(Table1[[#This Row],[Prob_H]]*100,2)/100</f>
        <v>0.46</v>
      </c>
      <c r="J1646">
        <f>1/Table1[[#This Row],[odds_ft_home_team_win]]-Table1[[#This Row],[Margin/3]]</f>
        <v>0.45745509248273486</v>
      </c>
      <c r="K1646">
        <f>1/Table1[[#This Row],[odds_ft_draw]]-Table1[[#This Row],[Margin/3]]</f>
        <v>0.28428301991539018</v>
      </c>
      <c r="L1646">
        <f>1/Table1[[#This Row],[odds_ft_away_team_win]]-Table1[[#This Row],[Margin/3]]</f>
        <v>0.25826188760187496</v>
      </c>
      <c r="M1646">
        <v>10</v>
      </c>
      <c r="N1646">
        <v>1.8</v>
      </c>
      <c r="O1646">
        <v>0.85</v>
      </c>
      <c r="P1646">
        <v>1.65</v>
      </c>
      <c r="Q1646">
        <v>1.1100000000000001</v>
      </c>
      <c r="R1646" t="str" cm="1">
        <f t="array" ref="R16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Z1646">
        <v>81</v>
      </c>
      <c r="AA1646">
        <v>-1</v>
      </c>
      <c r="AB1646">
        <v>-1</v>
      </c>
      <c r="AC1646">
        <v>3</v>
      </c>
      <c r="AD1646">
        <v>0</v>
      </c>
      <c r="AE1646">
        <v>2</v>
      </c>
      <c r="AF1646">
        <v>0</v>
      </c>
      <c r="AG1646">
        <v>1</v>
      </c>
      <c r="AH1646">
        <v>2</v>
      </c>
      <c r="AI1646">
        <v>1</v>
      </c>
      <c r="AJ1646">
        <v>1</v>
      </c>
      <c r="AK1646">
        <v>-1</v>
      </c>
      <c r="AL1646">
        <v>-1</v>
      </c>
      <c r="AM1646">
        <v>-1</v>
      </c>
      <c r="AN1646">
        <v>-1</v>
      </c>
      <c r="AO1646">
        <v>-1</v>
      </c>
      <c r="AP1646">
        <v>-1</v>
      </c>
      <c r="AQ1646">
        <v>-1</v>
      </c>
      <c r="AR1646">
        <v>-1</v>
      </c>
      <c r="AS1646">
        <v>-1</v>
      </c>
      <c r="AT1646">
        <v>-1</v>
      </c>
      <c r="AU1646">
        <v>0</v>
      </c>
      <c r="AV1646">
        <v>0</v>
      </c>
      <c r="AW1646">
        <v>2.38</v>
      </c>
      <c r="AX1646">
        <v>61</v>
      </c>
      <c r="AY1646">
        <v>75</v>
      </c>
      <c r="AZ1646">
        <v>42</v>
      </c>
      <c r="BA1646">
        <v>18</v>
      </c>
      <c r="BB1646">
        <v>10</v>
      </c>
      <c r="BC1646">
        <v>28</v>
      </c>
      <c r="BD1646">
        <v>69</v>
      </c>
      <c r="BE1646">
        <v>35</v>
      </c>
      <c r="BF1646">
        <v>71</v>
      </c>
      <c r="BG1646">
        <v>0</v>
      </c>
      <c r="BH1646">
        <v>5.63</v>
      </c>
      <c r="BI1646">
        <v>2.14</v>
      </c>
      <c r="BJ1646">
        <v>3.4</v>
      </c>
      <c r="BK1646">
        <v>3.73</v>
      </c>
      <c r="BL1646">
        <f>1/Table1[[#This Row],[odds_ft_home_team_win]]+1/Table1[[#This Row],[odds_ft_draw]]+1/Table1[[#This Row],[odds_ft_away_team_win]]-1</f>
        <v>2.9503881430300138E-2</v>
      </c>
      <c r="BM1646">
        <f>Table1[[#This Row],[Margin]]/3</f>
        <v>9.8346271434333801E-3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 t="s">
        <v>100</v>
      </c>
      <c r="BU1646">
        <f>VLOOKUP(Table1[[#This Row],[Reference]],metron,11,FALSE)</f>
        <v>1.4888836329233679</v>
      </c>
      <c r="BV1646">
        <f>VLOOKUP(Table1[[#This Row],[Reference]],metron,12,FALSE)</f>
        <v>1.0516792809839171</v>
      </c>
    </row>
    <row r="1647" spans="1:74" hidden="1" x14ac:dyDescent="0.45">
      <c r="A1647" t="s">
        <v>5417</v>
      </c>
      <c r="B1647">
        <v>1362952800</v>
      </c>
      <c r="C1647" s="3" t="s">
        <v>485</v>
      </c>
      <c r="D1647" t="s">
        <v>65</v>
      </c>
      <c r="E1647" t="s">
        <v>66</v>
      </c>
      <c r="F1647" t="s">
        <v>73</v>
      </c>
      <c r="G1647" t="s">
        <v>94</v>
      </c>
      <c r="H1647" t="s">
        <v>66</v>
      </c>
      <c r="I1647">
        <f>MROUND(Table1[[#This Row],[Prob_H]]*100,2)/100</f>
        <v>0.36</v>
      </c>
      <c r="J1647">
        <f>1/Table1[[#This Row],[odds_ft_home_team_win]]-Table1[[#This Row],[Margin/3]]</f>
        <v>0.36041758762741288</v>
      </c>
      <c r="K1647">
        <f>1/Table1[[#This Row],[odds_ft_draw]]-Table1[[#This Row],[Margin/3]]</f>
        <v>0.29492526603753033</v>
      </c>
      <c r="L1647">
        <f>1/Table1[[#This Row],[odds_ft_away_team_win]]-Table1[[#This Row],[Margin/3]]</f>
        <v>0.34465714633505673</v>
      </c>
      <c r="M1647">
        <v>10</v>
      </c>
      <c r="N1647">
        <v>1.08</v>
      </c>
      <c r="O1647">
        <v>1.25</v>
      </c>
      <c r="P1647">
        <v>0.88</v>
      </c>
      <c r="Q1647">
        <v>1.33</v>
      </c>
      <c r="R1647" t="str" cm="1">
        <f t="array" ref="R16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0</v>
      </c>
      <c r="Z1647">
        <v>89</v>
      </c>
      <c r="AA1647">
        <v>-1</v>
      </c>
      <c r="AB1647">
        <v>-1</v>
      </c>
      <c r="AC1647">
        <v>2</v>
      </c>
      <c r="AD1647">
        <v>0</v>
      </c>
      <c r="AE1647">
        <v>3</v>
      </c>
      <c r="AF1647">
        <v>0</v>
      </c>
      <c r="AG1647">
        <v>1</v>
      </c>
      <c r="AH1647">
        <v>1</v>
      </c>
      <c r="AI1647">
        <v>1</v>
      </c>
      <c r="AJ1647">
        <v>2</v>
      </c>
      <c r="AK1647">
        <v>-1</v>
      </c>
      <c r="AL1647">
        <v>-1</v>
      </c>
      <c r="AM1647">
        <v>-1</v>
      </c>
      <c r="AN1647">
        <v>-1</v>
      </c>
      <c r="AO1647">
        <v>-1</v>
      </c>
      <c r="AP1647">
        <v>-1</v>
      </c>
      <c r="AQ1647">
        <v>-1</v>
      </c>
      <c r="AR1647">
        <v>-1</v>
      </c>
      <c r="AS1647">
        <v>-1</v>
      </c>
      <c r="AT1647">
        <v>-1</v>
      </c>
      <c r="AU1647">
        <v>0</v>
      </c>
      <c r="AV1647">
        <v>0</v>
      </c>
      <c r="AW1647">
        <v>2.3199999999999998</v>
      </c>
      <c r="AX1647">
        <v>52</v>
      </c>
      <c r="AY1647">
        <v>68</v>
      </c>
      <c r="AZ1647">
        <v>44</v>
      </c>
      <c r="BA1647">
        <v>16</v>
      </c>
      <c r="BB1647">
        <v>8</v>
      </c>
      <c r="BC1647">
        <v>32</v>
      </c>
      <c r="BD1647">
        <v>76</v>
      </c>
      <c r="BE1647">
        <v>32</v>
      </c>
      <c r="BF1647">
        <v>64</v>
      </c>
      <c r="BG1647">
        <v>0</v>
      </c>
      <c r="BH1647">
        <v>4.79</v>
      </c>
      <c r="BI1647">
        <v>2.7</v>
      </c>
      <c r="BJ1647">
        <v>3.28</v>
      </c>
      <c r="BK1647">
        <v>2.82</v>
      </c>
      <c r="BL1647">
        <f>1/Table1[[#This Row],[odds_ft_home_team_win]]+1/Table1[[#This Row],[odds_ft_draw]]+1/Table1[[#This Row],[odds_ft_away_team_win]]-1</f>
        <v>2.9858348228872345E-2</v>
      </c>
      <c r="BM1647">
        <f>Table1[[#This Row],[Margin]]/3</f>
        <v>9.9527827429574476E-3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 t="s">
        <v>126</v>
      </c>
      <c r="BU1647">
        <f>VLOOKUP(Table1[[#This Row],[Reference]],metron,11,FALSE)</f>
        <v>1.269326094653606</v>
      </c>
      <c r="BV1647">
        <f>VLOOKUP(Table1[[#This Row],[Reference]],metron,12,FALSE)</f>
        <v>1.2417089578661631</v>
      </c>
    </row>
    <row r="1648" spans="1:74" hidden="1" x14ac:dyDescent="0.45">
      <c r="A1648" t="s">
        <v>5417</v>
      </c>
      <c r="B1648">
        <v>1362956400</v>
      </c>
      <c r="C1648" s="3" t="s">
        <v>486</v>
      </c>
      <c r="D1648" t="s">
        <v>65</v>
      </c>
      <c r="E1648" t="s">
        <v>66</v>
      </c>
      <c r="F1648" t="s">
        <v>98</v>
      </c>
      <c r="G1648" t="s">
        <v>103</v>
      </c>
      <c r="H1648" t="s">
        <v>66</v>
      </c>
      <c r="I1648">
        <f>MROUND(Table1[[#This Row],[Prob_H]]*100,2)/100</f>
        <v>0.42</v>
      </c>
      <c r="J1648">
        <f>1/Table1[[#This Row],[odds_ft_home_team_win]]-Table1[[#This Row],[Margin/3]]</f>
        <v>0.42658665510634169</v>
      </c>
      <c r="K1648">
        <f>1/Table1[[#This Row],[odds_ft_draw]]-Table1[[#This Row],[Margin/3]]</f>
        <v>0.29111025167602655</v>
      </c>
      <c r="L1648">
        <f>1/Table1[[#This Row],[odds_ft_away_team_win]]-Table1[[#This Row],[Margin/3]]</f>
        <v>0.28230309321763153</v>
      </c>
      <c r="M1648">
        <v>10</v>
      </c>
      <c r="N1648">
        <v>1.1399999999999999</v>
      </c>
      <c r="O1648">
        <v>0.67</v>
      </c>
      <c r="P1648">
        <v>1.06</v>
      </c>
      <c r="Q1648">
        <v>0.53</v>
      </c>
      <c r="R1648" t="str" cm="1">
        <f t="array" ref="R16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0</v>
      </c>
      <c r="Y1648">
        <v>19</v>
      </c>
      <c r="AA1648">
        <v>-1</v>
      </c>
      <c r="AB1648">
        <v>-1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1</v>
      </c>
      <c r="AJ1648">
        <v>0</v>
      </c>
      <c r="AK1648">
        <v>-1</v>
      </c>
      <c r="AL1648">
        <v>-1</v>
      </c>
      <c r="AM1648">
        <v>-1</v>
      </c>
      <c r="AN1648">
        <v>-1</v>
      </c>
      <c r="AO1648">
        <v>-1</v>
      </c>
      <c r="AP1648">
        <v>-1</v>
      </c>
      <c r="AQ1648">
        <v>-1</v>
      </c>
      <c r="AR1648">
        <v>-1</v>
      </c>
      <c r="AS1648">
        <v>-1</v>
      </c>
      <c r="AT1648">
        <v>-1</v>
      </c>
      <c r="AU1648">
        <v>0</v>
      </c>
      <c r="AV1648">
        <v>0</v>
      </c>
      <c r="AW1648">
        <v>1.95</v>
      </c>
      <c r="AX1648">
        <v>44</v>
      </c>
      <c r="AY1648">
        <v>68</v>
      </c>
      <c r="AZ1648">
        <v>23</v>
      </c>
      <c r="BA1648">
        <v>9</v>
      </c>
      <c r="BB1648">
        <v>4</v>
      </c>
      <c r="BC1648">
        <v>19</v>
      </c>
      <c r="BD1648">
        <v>69</v>
      </c>
      <c r="BE1648">
        <v>27</v>
      </c>
      <c r="BF1648">
        <v>73</v>
      </c>
      <c r="BG1648">
        <v>0</v>
      </c>
      <c r="BH1648">
        <v>5.15</v>
      </c>
      <c r="BI1648">
        <v>2.29</v>
      </c>
      <c r="BJ1648">
        <v>3.32</v>
      </c>
      <c r="BK1648">
        <v>3.42</v>
      </c>
      <c r="BL1648">
        <f>1/Table1[[#This Row],[odds_ft_home_team_win]]+1/Table1[[#This Row],[odds_ft_draw]]+1/Table1[[#This Row],[odds_ft_away_team_win]]-1</f>
        <v>3.028370280324566E-2</v>
      </c>
      <c r="BM1648">
        <f>Table1[[#This Row],[Margin]]/3</f>
        <v>1.0094567601081886E-2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 t="s">
        <v>128</v>
      </c>
      <c r="BU1648">
        <f>VLOOKUP(Table1[[#This Row],[Reference]],metron,11,FALSE)</f>
        <v>1.396960958296362</v>
      </c>
      <c r="BV1648">
        <f>VLOOKUP(Table1[[#This Row],[Reference]],metron,12,FALSE)</f>
        <v>1.091503992901508</v>
      </c>
    </row>
    <row r="1649" spans="1:74" hidden="1" x14ac:dyDescent="0.45">
      <c r="A1649" t="s">
        <v>5416</v>
      </c>
      <c r="B1649">
        <v>1379118600</v>
      </c>
      <c r="C1649" s="3" t="s">
        <v>727</v>
      </c>
      <c r="D1649" t="s">
        <v>65</v>
      </c>
      <c r="E1649" t="s">
        <v>66</v>
      </c>
      <c r="F1649" t="s">
        <v>80</v>
      </c>
      <c r="G1649" t="s">
        <v>102</v>
      </c>
      <c r="H1649" t="s">
        <v>66</v>
      </c>
      <c r="I1649">
        <f>MROUND(Table1[[#This Row],[Prob_H]]*100,2)/100</f>
        <v>0.52</v>
      </c>
      <c r="J1649">
        <f>1/Table1[[#This Row],[odds_ft_home_team_win]]-Table1[[#This Row],[Margin/3]]</f>
        <v>0.51366543907281592</v>
      </c>
      <c r="K1649">
        <f>1/Table1[[#This Row],[odds_ft_draw]]-Table1[[#This Row],[Margin/3]]</f>
        <v>0.27100410605322661</v>
      </c>
      <c r="L1649">
        <f>1/Table1[[#This Row],[odds_ft_away_team_win]]-Table1[[#This Row],[Margin/3]]</f>
        <v>0.21533045487395738</v>
      </c>
      <c r="M1649">
        <v>10</v>
      </c>
      <c r="N1649">
        <v>1.6</v>
      </c>
      <c r="O1649">
        <v>0</v>
      </c>
      <c r="P1649">
        <v>1.61</v>
      </c>
      <c r="Q1649">
        <v>0.53</v>
      </c>
      <c r="R1649" t="str" cm="1">
        <f t="array" ref="R16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74</v>
      </c>
      <c r="AA1649">
        <v>6</v>
      </c>
      <c r="AB1649">
        <v>7</v>
      </c>
      <c r="AC1649">
        <v>1</v>
      </c>
      <c r="AD1649">
        <v>0</v>
      </c>
      <c r="AE1649">
        <v>2</v>
      </c>
      <c r="AF1649">
        <v>0</v>
      </c>
      <c r="AG1649">
        <v>0</v>
      </c>
      <c r="AH1649">
        <v>1</v>
      </c>
      <c r="AI1649">
        <v>0</v>
      </c>
      <c r="AJ1649">
        <v>2</v>
      </c>
      <c r="AK1649">
        <v>22</v>
      </c>
      <c r="AL1649">
        <v>14</v>
      </c>
      <c r="AM1649">
        <v>8</v>
      </c>
      <c r="AN1649">
        <v>5</v>
      </c>
      <c r="AO1649">
        <v>14</v>
      </c>
      <c r="AP1649">
        <v>9</v>
      </c>
      <c r="AQ1649">
        <v>17</v>
      </c>
      <c r="AR1649">
        <v>16</v>
      </c>
      <c r="AS1649">
        <v>52</v>
      </c>
      <c r="AT1649">
        <v>48</v>
      </c>
      <c r="AU1649">
        <v>0</v>
      </c>
      <c r="AV1649">
        <v>0</v>
      </c>
      <c r="AW1649">
        <v>2</v>
      </c>
      <c r="AX1649">
        <v>30</v>
      </c>
      <c r="AY1649">
        <v>40</v>
      </c>
      <c r="AZ1649">
        <v>20</v>
      </c>
      <c r="BA1649">
        <v>20</v>
      </c>
      <c r="BB1649">
        <v>10</v>
      </c>
      <c r="BC1649">
        <v>20</v>
      </c>
      <c r="BD1649">
        <v>53</v>
      </c>
      <c r="BE1649">
        <v>20</v>
      </c>
      <c r="BF1649">
        <v>78</v>
      </c>
      <c r="BG1649">
        <v>11.3</v>
      </c>
      <c r="BH1649">
        <v>4.45</v>
      </c>
      <c r="BI1649">
        <v>1.91</v>
      </c>
      <c r="BJ1649">
        <v>3.56</v>
      </c>
      <c r="BK1649">
        <v>4.4400000000000004</v>
      </c>
      <c r="BL1649">
        <f>1/Table1[[#This Row],[odds_ft_home_team_win]]+1/Table1[[#This Row],[odds_ft_draw]]+1/Table1[[#This Row],[odds_ft_away_team_win]]-1</f>
        <v>2.9684311053803425E-2</v>
      </c>
      <c r="BM1649">
        <f>Table1[[#This Row],[Margin]]/3</f>
        <v>9.8947703512678089E-3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 t="s">
        <v>83</v>
      </c>
      <c r="BU1649">
        <f>VLOOKUP(Table1[[#This Row],[Reference]],metron,11,FALSE)</f>
        <v>1.625948039373891</v>
      </c>
      <c r="BV1649">
        <f>VLOOKUP(Table1[[#This Row],[Reference]],metron,12,FALSE)</f>
        <v>0.97079231886396644</v>
      </c>
    </row>
    <row r="1650" spans="1:74" hidden="1" x14ac:dyDescent="0.45">
      <c r="A1650" t="s">
        <v>5416</v>
      </c>
      <c r="B1650">
        <v>1379125800</v>
      </c>
      <c r="C1650" s="3" t="s">
        <v>728</v>
      </c>
      <c r="D1650" t="s">
        <v>65</v>
      </c>
      <c r="E1650" t="s">
        <v>66</v>
      </c>
      <c r="F1650" t="s">
        <v>88</v>
      </c>
      <c r="G1650" t="s">
        <v>86</v>
      </c>
      <c r="H1650" t="s">
        <v>66</v>
      </c>
      <c r="I1650">
        <f>MROUND(Table1[[#This Row],[Prob_H]]*100,2)/100</f>
        <v>0.28000000000000003</v>
      </c>
      <c r="J1650">
        <f>1/Table1[[#This Row],[odds_ft_home_team_win]]-Table1[[#This Row],[Margin/3]]</f>
        <v>0.28436439175153261</v>
      </c>
      <c r="K1650">
        <f>1/Table1[[#This Row],[odds_ft_draw]]-Table1[[#This Row],[Margin/3]]</f>
        <v>0.28094441911131374</v>
      </c>
      <c r="L1650">
        <f>1/Table1[[#This Row],[odds_ft_away_team_win]]-Table1[[#This Row],[Margin/3]]</f>
        <v>0.43469118913715349</v>
      </c>
      <c r="M1650">
        <v>10</v>
      </c>
      <c r="N1650">
        <v>2.25</v>
      </c>
      <c r="O1650">
        <v>2.5</v>
      </c>
      <c r="P1650">
        <v>2.19</v>
      </c>
      <c r="Q1650">
        <v>1.43</v>
      </c>
      <c r="R1650" t="str" cm="1">
        <f t="array" ref="R16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0">
        <v>2</v>
      </c>
      <c r="T1650">
        <v>1</v>
      </c>
      <c r="U1650">
        <v>3</v>
      </c>
      <c r="V1650">
        <v>1</v>
      </c>
      <c r="W1650">
        <v>0</v>
      </c>
      <c r="X1650">
        <v>1</v>
      </c>
      <c r="Y1650" t="s">
        <v>729</v>
      </c>
      <c r="Z1650">
        <v>14</v>
      </c>
      <c r="AA1650">
        <v>10</v>
      </c>
      <c r="AB1650">
        <v>6</v>
      </c>
      <c r="AC1650">
        <v>1</v>
      </c>
      <c r="AD1650">
        <v>0</v>
      </c>
      <c r="AE1650">
        <v>3</v>
      </c>
      <c r="AF1650">
        <v>0</v>
      </c>
      <c r="AG1650">
        <v>1</v>
      </c>
      <c r="AH1650">
        <v>0</v>
      </c>
      <c r="AI1650">
        <v>1</v>
      </c>
      <c r="AJ1650">
        <v>2</v>
      </c>
      <c r="AK1650">
        <v>13</v>
      </c>
      <c r="AL1650">
        <v>11</v>
      </c>
      <c r="AM1650">
        <v>8</v>
      </c>
      <c r="AN1650">
        <v>4</v>
      </c>
      <c r="AO1650">
        <v>5</v>
      </c>
      <c r="AP1650">
        <v>7</v>
      </c>
      <c r="AQ1650">
        <v>14</v>
      </c>
      <c r="AR1650">
        <v>13</v>
      </c>
      <c r="AS1650">
        <v>50</v>
      </c>
      <c r="AT1650">
        <v>50</v>
      </c>
      <c r="AU1650">
        <v>0</v>
      </c>
      <c r="AV1650">
        <v>0</v>
      </c>
      <c r="AW1650">
        <v>3.25</v>
      </c>
      <c r="AX1650">
        <v>50</v>
      </c>
      <c r="AY1650">
        <v>88</v>
      </c>
      <c r="AZ1650">
        <v>50</v>
      </c>
      <c r="BA1650">
        <v>38</v>
      </c>
      <c r="BB1650">
        <v>38</v>
      </c>
      <c r="BC1650">
        <v>38</v>
      </c>
      <c r="BD1650">
        <v>75</v>
      </c>
      <c r="BE1650">
        <v>50</v>
      </c>
      <c r="BF1650">
        <v>88</v>
      </c>
      <c r="BG1650">
        <v>8.33</v>
      </c>
      <c r="BH1650">
        <v>4.25</v>
      </c>
      <c r="BI1650">
        <v>3.4</v>
      </c>
      <c r="BJ1650">
        <v>3.44</v>
      </c>
      <c r="BK1650">
        <v>2.25</v>
      </c>
      <c r="BL1650">
        <f>1/Table1[[#This Row],[odds_ft_home_team_win]]+1/Table1[[#This Row],[odds_ft_draw]]+1/Table1[[#This Row],[odds_ft_away_team_win]]-1</f>
        <v>2.9259765921872738E-2</v>
      </c>
      <c r="BM1650">
        <f>Table1[[#This Row],[Margin]]/3</f>
        <v>9.7532553072909121E-3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 t="s">
        <v>91</v>
      </c>
      <c r="BU1650">
        <f>VLOOKUP(Table1[[#This Row],[Reference]],metron,11,FALSE)</f>
        <v>1.128766254360926</v>
      </c>
      <c r="BV1650">
        <f>VLOOKUP(Table1[[#This Row],[Reference]],metron,12,FALSE)</f>
        <v>1.415794481446242</v>
      </c>
    </row>
    <row r="1651" spans="1:74" hidden="1" x14ac:dyDescent="0.45">
      <c r="A1651" t="s">
        <v>5409</v>
      </c>
      <c r="B1651">
        <v>1494122400</v>
      </c>
      <c r="C1651" s="3" t="s">
        <v>2702</v>
      </c>
      <c r="D1651" t="s">
        <v>65</v>
      </c>
      <c r="E1651" t="s">
        <v>66</v>
      </c>
      <c r="F1651" t="s">
        <v>72</v>
      </c>
      <c r="G1651" t="s">
        <v>611</v>
      </c>
      <c r="H1651" t="s">
        <v>66</v>
      </c>
      <c r="I1651" t="e">
        <f>MROUND(Table1[[#This Row],[Prob_H]]*100,2)/100</f>
        <v>#DIV/0!</v>
      </c>
      <c r="J1651" t="e">
        <f>1/Table1[[#This Row],[odds_ft_home_team_win]]-Table1[[#This Row],[Margin/3]]</f>
        <v>#DIV/0!</v>
      </c>
      <c r="K1651" t="e">
        <f>1/Table1[[#This Row],[odds_ft_draw]]-Table1[[#This Row],[Margin/3]]</f>
        <v>#DIV/0!</v>
      </c>
      <c r="L1651" t="e">
        <f>1/Table1[[#This Row],[odds_ft_away_team_win]]-Table1[[#This Row],[Margin/3]]</f>
        <v>#DIV/0!</v>
      </c>
      <c r="M1651">
        <v>17</v>
      </c>
      <c r="N1651">
        <v>2.2400000000000002</v>
      </c>
      <c r="O1651">
        <v>0.31</v>
      </c>
      <c r="P1651">
        <v>2.2000000000000002</v>
      </c>
      <c r="Q1651">
        <v>0.28999999999999998</v>
      </c>
      <c r="R1651" t="str" cm="1">
        <f t="array" ref="R16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86</v>
      </c>
      <c r="AA1651">
        <v>10</v>
      </c>
      <c r="AB1651">
        <v>2</v>
      </c>
      <c r="AC1651">
        <v>4</v>
      </c>
      <c r="AD1651">
        <v>0</v>
      </c>
      <c r="AE1651">
        <v>4</v>
      </c>
      <c r="AF1651">
        <v>0</v>
      </c>
      <c r="AG1651">
        <v>2</v>
      </c>
      <c r="AH1651">
        <v>2</v>
      </c>
      <c r="AI1651">
        <v>3</v>
      </c>
      <c r="AJ1651">
        <v>1</v>
      </c>
      <c r="AK1651">
        <v>3</v>
      </c>
      <c r="AL1651">
        <v>2</v>
      </c>
      <c r="AM1651">
        <v>2</v>
      </c>
      <c r="AN1651">
        <v>0</v>
      </c>
      <c r="AO1651">
        <v>1</v>
      </c>
      <c r="AP1651">
        <v>2</v>
      </c>
      <c r="AQ1651">
        <v>-1</v>
      </c>
      <c r="AR1651">
        <v>-1</v>
      </c>
      <c r="AS1651">
        <v>-1</v>
      </c>
      <c r="AT1651">
        <v>-1</v>
      </c>
      <c r="AU1651">
        <v>0</v>
      </c>
      <c r="AV1651">
        <v>0</v>
      </c>
      <c r="AW1651">
        <v>2.67</v>
      </c>
      <c r="AX1651">
        <v>37</v>
      </c>
      <c r="AY1651">
        <v>70</v>
      </c>
      <c r="AZ1651">
        <v>37</v>
      </c>
      <c r="BA1651">
        <v>28</v>
      </c>
      <c r="BB1651">
        <v>19</v>
      </c>
      <c r="BC1651">
        <v>25</v>
      </c>
      <c r="BD1651">
        <v>63</v>
      </c>
      <c r="BE1651">
        <v>37</v>
      </c>
      <c r="BF1651">
        <v>85</v>
      </c>
      <c r="BG1651">
        <v>9.06</v>
      </c>
      <c r="BH1651">
        <v>5.34</v>
      </c>
      <c r="BI1651">
        <v>0</v>
      </c>
      <c r="BJ1651">
        <v>0</v>
      </c>
      <c r="BK1651">
        <v>0</v>
      </c>
      <c r="BL1651" t="e">
        <f>1/Table1[[#This Row],[odds_ft_home_team_win]]+1/Table1[[#This Row],[odds_ft_draw]]+1/Table1[[#This Row],[odds_ft_away_team_win]]-1</f>
        <v>#DIV/0!</v>
      </c>
      <c r="BM1651" t="e">
        <f>Table1[[#This Row],[Margin]]/3</f>
        <v>#DIV/0!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 t="s">
        <v>75</v>
      </c>
      <c r="BU1651" t="e">
        <f>VLOOKUP(Table1[[#This Row],[Reference]],metron,11,FALSE)</f>
        <v>#DIV/0!</v>
      </c>
      <c r="BV1651" t="e">
        <f>VLOOKUP(Table1[[#This Row],[Reference]],metron,12,FALSE)</f>
        <v>#DIV/0!</v>
      </c>
    </row>
    <row r="1652" spans="1:74" hidden="1" x14ac:dyDescent="0.45">
      <c r="A1652" t="s">
        <v>5416</v>
      </c>
      <c r="B1652">
        <v>1379196000</v>
      </c>
      <c r="C1652" s="3" t="s">
        <v>730</v>
      </c>
      <c r="D1652" t="s">
        <v>65</v>
      </c>
      <c r="E1652" t="s">
        <v>66</v>
      </c>
      <c r="F1652" t="s">
        <v>611</v>
      </c>
      <c r="G1652" t="s">
        <v>81</v>
      </c>
      <c r="H1652" t="s">
        <v>66</v>
      </c>
      <c r="I1652">
        <f>MROUND(Table1[[#This Row],[Prob_H]]*100,2)/100</f>
        <v>0.32</v>
      </c>
      <c r="J1652">
        <f>1/Table1[[#This Row],[odds_ft_home_team_win]]-Table1[[#This Row],[Margin/3]]</f>
        <v>0.32865775988478579</v>
      </c>
      <c r="K1652">
        <f>1/Table1[[#This Row],[odds_ft_draw]]-Table1[[#This Row],[Margin/3]]</f>
        <v>0.28641061408183854</v>
      </c>
      <c r="L1652">
        <f>1/Table1[[#This Row],[odds_ft_away_team_win]]-Table1[[#This Row],[Margin/3]]</f>
        <v>0.38493162603337566</v>
      </c>
      <c r="M1652">
        <v>10</v>
      </c>
      <c r="N1652">
        <v>1.5</v>
      </c>
      <c r="O1652">
        <v>2</v>
      </c>
      <c r="P1652">
        <v>1.1200000000000001</v>
      </c>
      <c r="Q1652">
        <v>1.57</v>
      </c>
      <c r="R1652" t="str" cm="1">
        <f t="array" ref="R16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Z1652">
        <v>4</v>
      </c>
      <c r="AA1652">
        <v>4</v>
      </c>
      <c r="AB1652">
        <v>1</v>
      </c>
      <c r="AC1652">
        <v>3</v>
      </c>
      <c r="AD1652">
        <v>0</v>
      </c>
      <c r="AE1652">
        <v>2</v>
      </c>
      <c r="AF1652">
        <v>0</v>
      </c>
      <c r="AG1652">
        <v>0</v>
      </c>
      <c r="AH1652">
        <v>3</v>
      </c>
      <c r="AI1652">
        <v>1</v>
      </c>
      <c r="AJ1652">
        <v>1</v>
      </c>
      <c r="AK1652">
        <v>9</v>
      </c>
      <c r="AL1652">
        <v>7</v>
      </c>
      <c r="AM1652">
        <v>5</v>
      </c>
      <c r="AN1652">
        <v>5</v>
      </c>
      <c r="AO1652">
        <v>4</v>
      </c>
      <c r="AP1652">
        <v>2</v>
      </c>
      <c r="AQ1652">
        <v>21</v>
      </c>
      <c r="AR1652">
        <v>18</v>
      </c>
      <c r="AS1652">
        <v>49</v>
      </c>
      <c r="AT1652">
        <v>51</v>
      </c>
      <c r="AU1652">
        <v>0</v>
      </c>
      <c r="AV1652">
        <v>0</v>
      </c>
      <c r="AW1652">
        <v>2.5</v>
      </c>
      <c r="AX1652">
        <v>75</v>
      </c>
      <c r="AY1652">
        <v>88</v>
      </c>
      <c r="AZ1652">
        <v>38</v>
      </c>
      <c r="BA1652">
        <v>25</v>
      </c>
      <c r="BB1652">
        <v>13</v>
      </c>
      <c r="BC1652">
        <v>25</v>
      </c>
      <c r="BD1652">
        <v>75</v>
      </c>
      <c r="BE1652">
        <v>38</v>
      </c>
      <c r="BF1652">
        <v>75</v>
      </c>
      <c r="BG1652">
        <v>10</v>
      </c>
      <c r="BH1652">
        <v>4</v>
      </c>
      <c r="BI1652">
        <v>2.95</v>
      </c>
      <c r="BJ1652">
        <v>3.37</v>
      </c>
      <c r="BK1652">
        <v>2.5299999999999998</v>
      </c>
      <c r="BL1652">
        <f>1/Table1[[#This Row],[odds_ft_home_team_win]]+1/Table1[[#This Row],[odds_ft_draw]]+1/Table1[[#This Row],[odds_ft_away_team_win]]-1</f>
        <v>3.0975872888015399E-2</v>
      </c>
      <c r="BM1652">
        <f>Table1[[#This Row],[Margin]]/3</f>
        <v>1.0325290962671799E-2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 t="s">
        <v>614</v>
      </c>
      <c r="BU1652">
        <f>VLOOKUP(Table1[[#This Row],[Reference]],metron,11,FALSE)</f>
        <v>1.210167055864918</v>
      </c>
      <c r="BV1652">
        <f>VLOOKUP(Table1[[#This Row],[Reference]],metron,12,FALSE)</f>
        <v>1.3211783725525419</v>
      </c>
    </row>
    <row r="1653" spans="1:74" hidden="1" x14ac:dyDescent="0.45">
      <c r="A1653" t="s">
        <v>5416</v>
      </c>
      <c r="B1653">
        <v>1379196000</v>
      </c>
      <c r="C1653" s="3" t="s">
        <v>730</v>
      </c>
      <c r="D1653" t="s">
        <v>65</v>
      </c>
      <c r="E1653" t="s">
        <v>66</v>
      </c>
      <c r="F1653" t="s">
        <v>77</v>
      </c>
      <c r="G1653" t="s">
        <v>68</v>
      </c>
      <c r="H1653" t="s">
        <v>66</v>
      </c>
      <c r="I1653">
        <f>MROUND(Table1[[#This Row],[Prob_H]]*100,2)/100</f>
        <v>0.46</v>
      </c>
      <c r="J1653">
        <f>1/Table1[[#This Row],[odds_ft_home_team_win]]-Table1[[#This Row],[Margin/3]]</f>
        <v>0.46368802567284351</v>
      </c>
      <c r="K1653">
        <f>1/Table1[[#This Row],[odds_ft_draw]]-Table1[[#This Row],[Margin/3]]</f>
        <v>0.27628732767314224</v>
      </c>
      <c r="L1653">
        <f>1/Table1[[#This Row],[odds_ft_away_team_win]]-Table1[[#This Row],[Margin/3]]</f>
        <v>0.2600246466540142</v>
      </c>
      <c r="M1653">
        <v>10</v>
      </c>
      <c r="N1653">
        <v>2</v>
      </c>
      <c r="O1653">
        <v>1</v>
      </c>
      <c r="P1653">
        <v>2</v>
      </c>
      <c r="Q1653">
        <v>1.22</v>
      </c>
      <c r="R1653" t="str" cm="1">
        <f t="array" ref="R16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Z1653">
        <v>44</v>
      </c>
      <c r="AA1653">
        <v>7</v>
      </c>
      <c r="AB1653">
        <v>3</v>
      </c>
      <c r="AC1653">
        <v>1</v>
      </c>
      <c r="AD1653">
        <v>0</v>
      </c>
      <c r="AE1653">
        <v>3</v>
      </c>
      <c r="AF1653">
        <v>1</v>
      </c>
      <c r="AG1653">
        <v>0</v>
      </c>
      <c r="AH1653">
        <v>1</v>
      </c>
      <c r="AI1653">
        <v>2</v>
      </c>
      <c r="AJ1653">
        <v>2</v>
      </c>
      <c r="AK1653">
        <v>16</v>
      </c>
      <c r="AL1653">
        <v>10</v>
      </c>
      <c r="AM1653">
        <v>4</v>
      </c>
      <c r="AN1653">
        <v>6</v>
      </c>
      <c r="AO1653">
        <v>12</v>
      </c>
      <c r="AP1653">
        <v>4</v>
      </c>
      <c r="AQ1653">
        <v>15</v>
      </c>
      <c r="AR1653">
        <v>12</v>
      </c>
      <c r="AS1653">
        <v>52</v>
      </c>
      <c r="AT1653">
        <v>48</v>
      </c>
      <c r="AU1653">
        <v>0</v>
      </c>
      <c r="AV1653">
        <v>0</v>
      </c>
      <c r="AW1653">
        <v>2.25</v>
      </c>
      <c r="AX1653">
        <v>45</v>
      </c>
      <c r="AY1653">
        <v>80</v>
      </c>
      <c r="AZ1653">
        <v>35</v>
      </c>
      <c r="BA1653">
        <v>10</v>
      </c>
      <c r="BB1653">
        <v>0</v>
      </c>
      <c r="BC1653">
        <v>23</v>
      </c>
      <c r="BD1653">
        <v>80</v>
      </c>
      <c r="BE1653">
        <v>33</v>
      </c>
      <c r="BF1653">
        <v>80</v>
      </c>
      <c r="BG1653">
        <v>11.53</v>
      </c>
      <c r="BH1653">
        <v>5.65</v>
      </c>
      <c r="BI1653">
        <v>2.11</v>
      </c>
      <c r="BJ1653">
        <v>3.49</v>
      </c>
      <c r="BK1653">
        <v>3.7</v>
      </c>
      <c r="BL1653">
        <f>1/Table1[[#This Row],[odds_ft_home_team_win]]+1/Table1[[#This Row],[odds_ft_draw]]+1/Table1[[#This Row],[odds_ft_away_team_win]]-1</f>
        <v>3.0736870848768083E-2</v>
      </c>
      <c r="BM1653">
        <f>Table1[[#This Row],[Margin]]/3</f>
        <v>1.0245623616256028E-2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79</v>
      </c>
      <c r="BU1653">
        <f>VLOOKUP(Table1[[#This Row],[Reference]],metron,11,FALSE)</f>
        <v>1.4888836329233679</v>
      </c>
      <c r="BV1653">
        <f>VLOOKUP(Table1[[#This Row],[Reference]],metron,12,FALSE)</f>
        <v>1.0516792809839171</v>
      </c>
    </row>
    <row r="1654" spans="1:74" hidden="1" x14ac:dyDescent="0.45">
      <c r="A1654" t="s">
        <v>5416</v>
      </c>
      <c r="B1654">
        <v>1379203200</v>
      </c>
      <c r="C1654" s="3" t="s">
        <v>731</v>
      </c>
      <c r="D1654" t="s">
        <v>65</v>
      </c>
      <c r="E1654" t="s">
        <v>66</v>
      </c>
      <c r="F1654" t="s">
        <v>85</v>
      </c>
      <c r="G1654" t="s">
        <v>103</v>
      </c>
      <c r="H1654" t="s">
        <v>66</v>
      </c>
      <c r="I1654">
        <f>MROUND(Table1[[#This Row],[Prob_H]]*100,2)/100</f>
        <v>0.46</v>
      </c>
      <c r="J1654">
        <f>1/Table1[[#This Row],[odds_ft_home_team_win]]-Table1[[#This Row],[Margin/3]]</f>
        <v>0.46853182208862482</v>
      </c>
      <c r="K1654">
        <f>1/Table1[[#This Row],[odds_ft_draw]]-Table1[[#This Row],[Margin/3]]</f>
        <v>0.27824736060743949</v>
      </c>
      <c r="L1654">
        <f>1/Table1[[#This Row],[odds_ft_away_team_win]]-Table1[[#This Row],[Margin/3]]</f>
        <v>0.25322081730393575</v>
      </c>
      <c r="M1654">
        <v>10</v>
      </c>
      <c r="N1654">
        <v>1.5</v>
      </c>
      <c r="O1654">
        <v>1</v>
      </c>
      <c r="P1654">
        <v>1.47</v>
      </c>
      <c r="Q1654">
        <v>1.35</v>
      </c>
      <c r="R1654" t="str" cm="1">
        <f t="array" ref="R16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43</v>
      </c>
      <c r="AA1654">
        <v>2</v>
      </c>
      <c r="AB1654">
        <v>8</v>
      </c>
      <c r="AC1654">
        <v>1</v>
      </c>
      <c r="AD1654">
        <v>0</v>
      </c>
      <c r="AE1654">
        <v>3</v>
      </c>
      <c r="AF1654">
        <v>0</v>
      </c>
      <c r="AG1654">
        <v>1</v>
      </c>
      <c r="AH1654">
        <v>0</v>
      </c>
      <c r="AI1654">
        <v>1</v>
      </c>
      <c r="AJ1654">
        <v>2</v>
      </c>
      <c r="AK1654">
        <v>4</v>
      </c>
      <c r="AL1654">
        <v>8</v>
      </c>
      <c r="AM1654">
        <v>4</v>
      </c>
      <c r="AN1654">
        <v>5</v>
      </c>
      <c r="AO1654">
        <v>0</v>
      </c>
      <c r="AP1654">
        <v>3</v>
      </c>
      <c r="AQ1654">
        <v>23</v>
      </c>
      <c r="AR1654">
        <v>15</v>
      </c>
      <c r="AS1654">
        <v>48</v>
      </c>
      <c r="AT1654">
        <v>52</v>
      </c>
      <c r="AU1654">
        <v>0</v>
      </c>
      <c r="AV1654">
        <v>0</v>
      </c>
      <c r="AW1654">
        <v>1.98</v>
      </c>
      <c r="AX1654">
        <v>68</v>
      </c>
      <c r="AY1654">
        <v>68</v>
      </c>
      <c r="AZ1654">
        <v>23</v>
      </c>
      <c r="BA1654">
        <v>10</v>
      </c>
      <c r="BB1654">
        <v>10</v>
      </c>
      <c r="BC1654">
        <v>10</v>
      </c>
      <c r="BD1654">
        <v>33</v>
      </c>
      <c r="BE1654">
        <v>35</v>
      </c>
      <c r="BF1654">
        <v>88</v>
      </c>
      <c r="BG1654">
        <v>12.75</v>
      </c>
      <c r="BH1654">
        <v>4.05</v>
      </c>
      <c r="BI1654">
        <v>2.09</v>
      </c>
      <c r="BJ1654">
        <v>3.47</v>
      </c>
      <c r="BK1654">
        <v>3.8</v>
      </c>
      <c r="BL1654">
        <f>1/Table1[[#This Row],[odds_ft_home_team_win]]+1/Table1[[#This Row],[odds_ft_draw]]+1/Table1[[#This Row],[odds_ft_away_team_win]]-1</f>
        <v>2.9811232298718959E-2</v>
      </c>
      <c r="BM1654">
        <f>Table1[[#This Row],[Margin]]/3</f>
        <v>9.9370774329063192E-3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87</v>
      </c>
      <c r="BU1654">
        <f>VLOOKUP(Table1[[#This Row],[Reference]],metron,11,FALSE)</f>
        <v>1.4888836329233679</v>
      </c>
      <c r="BV1654">
        <f>VLOOKUP(Table1[[#This Row],[Reference]],metron,12,FALSE)</f>
        <v>1.0516792809839171</v>
      </c>
    </row>
    <row r="1655" spans="1:74" hidden="1" x14ac:dyDescent="0.45">
      <c r="A1655" t="s">
        <v>5416</v>
      </c>
      <c r="B1655">
        <v>1379210400</v>
      </c>
      <c r="C1655" s="3" t="s">
        <v>732</v>
      </c>
      <c r="D1655" t="s">
        <v>65</v>
      </c>
      <c r="E1655" t="s">
        <v>66</v>
      </c>
      <c r="F1655" t="s">
        <v>67</v>
      </c>
      <c r="G1655" t="s">
        <v>93</v>
      </c>
      <c r="H1655" t="s">
        <v>66</v>
      </c>
      <c r="I1655">
        <f>MROUND(Table1[[#This Row],[Prob_H]]*100,2)/100</f>
        <v>0.48</v>
      </c>
      <c r="J1655">
        <f>1/Table1[[#This Row],[odds_ft_home_team_win]]-Table1[[#This Row],[Margin/3]]</f>
        <v>0.48493661323537302</v>
      </c>
      <c r="K1655">
        <f>1/Table1[[#This Row],[odds_ft_draw]]-Table1[[#This Row],[Margin/3]]</f>
        <v>0.27642005957427623</v>
      </c>
      <c r="L1655">
        <f>1/Table1[[#This Row],[odds_ft_away_team_win]]-Table1[[#This Row],[Margin/3]]</f>
        <v>0.23864332719035067</v>
      </c>
      <c r="M1655">
        <v>10</v>
      </c>
      <c r="N1655">
        <v>1.75</v>
      </c>
      <c r="O1655">
        <v>0.6</v>
      </c>
      <c r="P1655">
        <v>1.76</v>
      </c>
      <c r="Q1655">
        <v>1.06</v>
      </c>
      <c r="R1655" t="str" cm="1">
        <f t="array" ref="R16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5">
        <v>3</v>
      </c>
      <c r="T1655">
        <v>0</v>
      </c>
      <c r="U1655">
        <v>3</v>
      </c>
      <c r="V1655">
        <v>3</v>
      </c>
      <c r="W1655">
        <v>3</v>
      </c>
      <c r="X1655">
        <v>0</v>
      </c>
      <c r="Y1655" t="s">
        <v>733</v>
      </c>
      <c r="AA1655">
        <v>3</v>
      </c>
      <c r="AB1655">
        <v>7</v>
      </c>
      <c r="AC1655">
        <v>2</v>
      </c>
      <c r="AD1655">
        <v>0</v>
      </c>
      <c r="AE1655">
        <v>2</v>
      </c>
      <c r="AF1655">
        <v>0</v>
      </c>
      <c r="AG1655">
        <v>2</v>
      </c>
      <c r="AH1655">
        <v>0</v>
      </c>
      <c r="AI1655">
        <v>2</v>
      </c>
      <c r="AJ1655">
        <v>0</v>
      </c>
      <c r="AK1655">
        <v>12</v>
      </c>
      <c r="AL1655">
        <v>19</v>
      </c>
      <c r="AM1655">
        <v>7</v>
      </c>
      <c r="AN1655">
        <v>6</v>
      </c>
      <c r="AO1655">
        <v>5</v>
      </c>
      <c r="AP1655">
        <v>13</v>
      </c>
      <c r="AQ1655">
        <v>16</v>
      </c>
      <c r="AR1655">
        <v>16</v>
      </c>
      <c r="AS1655">
        <v>49</v>
      </c>
      <c r="AT1655">
        <v>51</v>
      </c>
      <c r="AU1655">
        <v>0</v>
      </c>
      <c r="AV1655">
        <v>0</v>
      </c>
      <c r="AW1655">
        <v>3.3</v>
      </c>
      <c r="AX1655">
        <v>58</v>
      </c>
      <c r="AY1655">
        <v>90</v>
      </c>
      <c r="AZ1655">
        <v>58</v>
      </c>
      <c r="BA1655">
        <v>48</v>
      </c>
      <c r="BB1655">
        <v>23</v>
      </c>
      <c r="BC1655">
        <v>35</v>
      </c>
      <c r="BD1655">
        <v>68</v>
      </c>
      <c r="BE1655">
        <v>55</v>
      </c>
      <c r="BF1655">
        <v>90</v>
      </c>
      <c r="BG1655">
        <v>10.65</v>
      </c>
      <c r="BH1655">
        <v>6.3</v>
      </c>
      <c r="BI1655">
        <v>2.02</v>
      </c>
      <c r="BJ1655">
        <v>3.49</v>
      </c>
      <c r="BK1655">
        <v>4.0199999999999996</v>
      </c>
      <c r="BL1655">
        <f>1/Table1[[#This Row],[odds_ft_home_team_win]]+1/Table1[[#This Row],[odds_ft_draw]]+1/Table1[[#This Row],[odds_ft_away_team_win]]-1</f>
        <v>3.0338675145366034E-2</v>
      </c>
      <c r="BM1655">
        <f>Table1[[#This Row],[Margin]]/3</f>
        <v>1.0112891715122011E-2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 t="s">
        <v>70</v>
      </c>
      <c r="BU1655">
        <f>VLOOKUP(Table1[[#This Row],[Reference]],metron,11,FALSE)</f>
        <v>1.510877192982456</v>
      </c>
      <c r="BV1655">
        <f>VLOOKUP(Table1[[#This Row],[Reference]],metron,12,FALSE)</f>
        <v>1.0163157894736841</v>
      </c>
    </row>
    <row r="1656" spans="1:74" hidden="1" x14ac:dyDescent="0.45">
      <c r="A1656" t="s">
        <v>5416</v>
      </c>
      <c r="B1656">
        <v>1379264400</v>
      </c>
      <c r="C1656" s="3" t="s">
        <v>734</v>
      </c>
      <c r="D1656" t="s">
        <v>65</v>
      </c>
      <c r="E1656" t="s">
        <v>66</v>
      </c>
      <c r="F1656" t="s">
        <v>73</v>
      </c>
      <c r="G1656" t="s">
        <v>97</v>
      </c>
      <c r="H1656" t="s">
        <v>66</v>
      </c>
      <c r="I1656">
        <f>MROUND(Table1[[#This Row],[Prob_H]]*100,2)/100</f>
        <v>0.4</v>
      </c>
      <c r="J1656">
        <f>1/Table1[[#This Row],[odds_ft_home_team_win]]-Table1[[#This Row],[Margin/3]]</f>
        <v>0.39437604463071357</v>
      </c>
      <c r="K1656">
        <f>1/Table1[[#This Row],[odds_ft_draw]]-Table1[[#This Row],[Margin/3]]</f>
        <v>0.28277287700038123</v>
      </c>
      <c r="L1656">
        <f>1/Table1[[#This Row],[odds_ft_away_team_win]]-Table1[[#This Row],[Margin/3]]</f>
        <v>0.3228510783689052</v>
      </c>
      <c r="M1656">
        <v>10</v>
      </c>
      <c r="N1656">
        <v>1.2</v>
      </c>
      <c r="O1656">
        <v>2</v>
      </c>
      <c r="P1656">
        <v>1.29</v>
      </c>
      <c r="Q1656">
        <v>1.33</v>
      </c>
      <c r="R1656" t="str" cm="1">
        <f t="array" ref="R16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56">
        <v>1</v>
      </c>
      <c r="T1656">
        <v>1</v>
      </c>
      <c r="U1656">
        <v>2</v>
      </c>
      <c r="V1656">
        <v>1</v>
      </c>
      <c r="W1656">
        <v>1</v>
      </c>
      <c r="X1656">
        <v>0</v>
      </c>
      <c r="Y1656" t="s">
        <v>699</v>
      </c>
      <c r="Z1656">
        <v>90</v>
      </c>
      <c r="AA1656">
        <v>4</v>
      </c>
      <c r="AB1656">
        <v>3</v>
      </c>
      <c r="AC1656">
        <v>3</v>
      </c>
      <c r="AD1656">
        <v>0</v>
      </c>
      <c r="AE1656">
        <v>3</v>
      </c>
      <c r="AF1656">
        <v>0</v>
      </c>
      <c r="AG1656">
        <v>0</v>
      </c>
      <c r="AH1656">
        <v>3</v>
      </c>
      <c r="AI1656">
        <v>2</v>
      </c>
      <c r="AJ1656">
        <v>1</v>
      </c>
      <c r="AK1656">
        <v>9</v>
      </c>
      <c r="AL1656">
        <v>11</v>
      </c>
      <c r="AM1656">
        <v>5</v>
      </c>
      <c r="AN1656">
        <v>6</v>
      </c>
      <c r="AO1656">
        <v>4</v>
      </c>
      <c r="AP1656">
        <v>5</v>
      </c>
      <c r="AQ1656">
        <v>14</v>
      </c>
      <c r="AR1656">
        <v>16</v>
      </c>
      <c r="AS1656">
        <v>52</v>
      </c>
      <c r="AT1656">
        <v>48</v>
      </c>
      <c r="AU1656">
        <v>0</v>
      </c>
      <c r="AV1656">
        <v>0</v>
      </c>
      <c r="AW1656">
        <v>2.4300000000000002</v>
      </c>
      <c r="AX1656">
        <v>55</v>
      </c>
      <c r="AY1656">
        <v>68</v>
      </c>
      <c r="AZ1656">
        <v>35</v>
      </c>
      <c r="BA1656">
        <v>25</v>
      </c>
      <c r="BB1656">
        <v>13</v>
      </c>
      <c r="BC1656">
        <v>25</v>
      </c>
      <c r="BD1656">
        <v>68</v>
      </c>
      <c r="BE1656">
        <v>23</v>
      </c>
      <c r="BF1656">
        <v>78</v>
      </c>
      <c r="BG1656">
        <v>9.4499999999999993</v>
      </c>
      <c r="BH1656">
        <v>3.5</v>
      </c>
      <c r="BI1656">
        <v>2.4700000000000002</v>
      </c>
      <c r="BJ1656">
        <v>3.41</v>
      </c>
      <c r="BK1656">
        <v>3</v>
      </c>
      <c r="BL1656">
        <f>1/Table1[[#This Row],[odds_ft_home_team_win]]+1/Table1[[#This Row],[odds_ft_draw]]+1/Table1[[#This Row],[odds_ft_away_team_win]]-1</f>
        <v>3.1446764893284351E-2</v>
      </c>
      <c r="BM1656">
        <f>Table1[[#This Row],[Margin]]/3</f>
        <v>1.0482254964428117E-2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 t="s">
        <v>126</v>
      </c>
      <c r="BU1656">
        <f>VLOOKUP(Table1[[#This Row],[Reference]],metron,11,FALSE)</f>
        <v>1.344038264434575</v>
      </c>
      <c r="BV1656">
        <f>VLOOKUP(Table1[[#This Row],[Reference]],metron,12,FALSE)</f>
        <v>1.1515772691037469</v>
      </c>
    </row>
    <row r="1657" spans="1:74" hidden="1" x14ac:dyDescent="0.45">
      <c r="A1657" t="s">
        <v>5416</v>
      </c>
      <c r="B1657">
        <v>1379282400</v>
      </c>
      <c r="C1657" s="3" t="s">
        <v>735</v>
      </c>
      <c r="D1657" t="s">
        <v>65</v>
      </c>
      <c r="E1657" t="s">
        <v>66</v>
      </c>
      <c r="F1657" t="s">
        <v>98</v>
      </c>
      <c r="G1657" t="s">
        <v>72</v>
      </c>
      <c r="H1657" t="s">
        <v>66</v>
      </c>
      <c r="I1657">
        <f>MROUND(Table1[[#This Row],[Prob_H]]*100,2)/100</f>
        <v>0.42</v>
      </c>
      <c r="J1657">
        <f>1/Table1[[#This Row],[odds_ft_home_team_win]]-Table1[[#This Row],[Margin/3]]</f>
        <v>0.42321419244496167</v>
      </c>
      <c r="K1657">
        <f>1/Table1[[#This Row],[odds_ft_draw]]-Table1[[#This Row],[Margin/3]]</f>
        <v>0.28617174771020926</v>
      </c>
      <c r="L1657">
        <f>1/Table1[[#This Row],[odds_ft_away_team_win]]-Table1[[#This Row],[Margin/3]]</f>
        <v>0.29061405984482908</v>
      </c>
      <c r="M1657">
        <v>10</v>
      </c>
      <c r="N1657">
        <v>1</v>
      </c>
      <c r="O1657">
        <v>0</v>
      </c>
      <c r="P1657">
        <v>1.18</v>
      </c>
      <c r="Q1657">
        <v>0.44</v>
      </c>
      <c r="R1657" t="str" cm="1">
        <f t="array" ref="R16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57">
        <v>2</v>
      </c>
      <c r="T1657">
        <v>2</v>
      </c>
      <c r="U1657">
        <v>4</v>
      </c>
      <c r="V1657">
        <v>2</v>
      </c>
      <c r="W1657">
        <v>1</v>
      </c>
      <c r="X1657">
        <v>1</v>
      </c>
      <c r="Y1657" t="s">
        <v>736</v>
      </c>
      <c r="Z1657" t="s">
        <v>737</v>
      </c>
      <c r="AA1657">
        <v>7</v>
      </c>
      <c r="AB1657">
        <v>5</v>
      </c>
      <c r="AC1657">
        <v>3</v>
      </c>
      <c r="AD1657">
        <v>0</v>
      </c>
      <c r="AE1657">
        <v>3</v>
      </c>
      <c r="AF1657">
        <v>0</v>
      </c>
      <c r="AG1657">
        <v>1</v>
      </c>
      <c r="AH1657">
        <v>2</v>
      </c>
      <c r="AI1657">
        <v>1</v>
      </c>
      <c r="AJ1657">
        <v>2</v>
      </c>
      <c r="AK1657">
        <v>8</v>
      </c>
      <c r="AL1657">
        <v>7</v>
      </c>
      <c r="AM1657">
        <v>4</v>
      </c>
      <c r="AN1657">
        <v>5</v>
      </c>
      <c r="AO1657">
        <v>4</v>
      </c>
      <c r="AP1657">
        <v>2</v>
      </c>
      <c r="AQ1657">
        <v>16</v>
      </c>
      <c r="AR1657">
        <v>15</v>
      </c>
      <c r="AS1657">
        <v>52</v>
      </c>
      <c r="AT1657">
        <v>48</v>
      </c>
      <c r="AU1657">
        <v>0</v>
      </c>
      <c r="AV1657">
        <v>0</v>
      </c>
      <c r="AW1657">
        <v>2.79</v>
      </c>
      <c r="AX1657">
        <v>63</v>
      </c>
      <c r="AY1657">
        <v>75</v>
      </c>
      <c r="AZ1657">
        <v>63</v>
      </c>
      <c r="BA1657">
        <v>29</v>
      </c>
      <c r="BB1657">
        <v>13</v>
      </c>
      <c r="BC1657">
        <v>29</v>
      </c>
      <c r="BD1657">
        <v>59</v>
      </c>
      <c r="BE1657">
        <v>63</v>
      </c>
      <c r="BF1657">
        <v>88</v>
      </c>
      <c r="BG1657">
        <v>8.42</v>
      </c>
      <c r="BH1657">
        <v>5.58</v>
      </c>
      <c r="BI1657">
        <v>2.31</v>
      </c>
      <c r="BJ1657">
        <v>3.38</v>
      </c>
      <c r="BK1657">
        <v>3.33</v>
      </c>
      <c r="BL1657">
        <f>1/Table1[[#This Row],[odds_ft_home_team_win]]+1/Table1[[#This Row],[odds_ft_draw]]+1/Table1[[#This Row],[odds_ft_away_team_win]]-1</f>
        <v>2.9058721366413742E-2</v>
      </c>
      <c r="BM1657">
        <f>Table1[[#This Row],[Margin]]/3</f>
        <v>9.686240455471248E-3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 t="s">
        <v>128</v>
      </c>
      <c r="BU1657">
        <f>VLOOKUP(Table1[[#This Row],[Reference]],metron,11,FALSE)</f>
        <v>1.396960958296362</v>
      </c>
      <c r="BV1657">
        <f>VLOOKUP(Table1[[#This Row],[Reference]],metron,12,FALSE)</f>
        <v>1.091503992901508</v>
      </c>
    </row>
    <row r="1658" spans="1:74" hidden="1" x14ac:dyDescent="0.45">
      <c r="A1658" t="s">
        <v>5415</v>
      </c>
      <c r="B1658">
        <v>1394244300</v>
      </c>
      <c r="C1658" s="3" t="s">
        <v>969</v>
      </c>
      <c r="D1658" t="s">
        <v>65</v>
      </c>
      <c r="E1658" t="s">
        <v>66</v>
      </c>
      <c r="F1658" t="s">
        <v>81</v>
      </c>
      <c r="G1658" t="s">
        <v>611</v>
      </c>
      <c r="H1658" t="s">
        <v>66</v>
      </c>
      <c r="I1658">
        <f>MROUND(Table1[[#This Row],[Prob_H]]*100,2)/100</f>
        <v>0.68</v>
      </c>
      <c r="J1658">
        <f>1/Table1[[#This Row],[odds_ft_home_team_win]]-Table1[[#This Row],[Margin/3]]</f>
        <v>0.67980987909993995</v>
      </c>
      <c r="K1658">
        <f>1/Table1[[#This Row],[odds_ft_draw]]-Table1[[#This Row],[Margin/3]]</f>
        <v>0.21639905057754955</v>
      </c>
      <c r="L1658">
        <f>1/Table1[[#This Row],[odds_ft_away_team_win]]-Table1[[#This Row],[Margin/3]]</f>
        <v>0.10379107032251048</v>
      </c>
      <c r="M1658">
        <v>10</v>
      </c>
      <c r="N1658">
        <v>2.06</v>
      </c>
      <c r="O1658">
        <v>0.92</v>
      </c>
      <c r="P1658">
        <v>1.83</v>
      </c>
      <c r="Q1658">
        <v>1</v>
      </c>
      <c r="R1658" t="str" cm="1">
        <f t="array" ref="R16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58">
        <v>0</v>
      </c>
      <c r="T1658">
        <v>1</v>
      </c>
      <c r="U1658">
        <v>1</v>
      </c>
      <c r="V1658">
        <v>0</v>
      </c>
      <c r="W1658">
        <v>0</v>
      </c>
      <c r="X1658">
        <v>0</v>
      </c>
      <c r="Z1658">
        <v>90</v>
      </c>
      <c r="AA1658">
        <v>9</v>
      </c>
      <c r="AB1658">
        <v>2</v>
      </c>
      <c r="AC1658">
        <v>4</v>
      </c>
      <c r="AD1658">
        <v>0</v>
      </c>
      <c r="AE1658">
        <v>6</v>
      </c>
      <c r="AF1658">
        <v>1</v>
      </c>
      <c r="AG1658">
        <v>2</v>
      </c>
      <c r="AH1658">
        <v>2</v>
      </c>
      <c r="AI1658">
        <v>1</v>
      </c>
      <c r="AJ1658">
        <v>6</v>
      </c>
      <c r="AK1658">
        <v>16</v>
      </c>
      <c r="AL1658">
        <v>3</v>
      </c>
      <c r="AM1658">
        <v>10</v>
      </c>
      <c r="AN1658">
        <v>0</v>
      </c>
      <c r="AO1658">
        <v>6</v>
      </c>
      <c r="AP1658">
        <v>3</v>
      </c>
      <c r="AQ1658">
        <v>13</v>
      </c>
      <c r="AR1658">
        <v>23</v>
      </c>
      <c r="AS1658">
        <v>69</v>
      </c>
      <c r="AT1658">
        <v>31</v>
      </c>
      <c r="AU1658">
        <v>0</v>
      </c>
      <c r="AV1658">
        <v>0</v>
      </c>
      <c r="AW1658">
        <v>2.98</v>
      </c>
      <c r="AX1658">
        <v>55</v>
      </c>
      <c r="AY1658">
        <v>79</v>
      </c>
      <c r="AZ1658">
        <v>58</v>
      </c>
      <c r="BA1658">
        <v>47</v>
      </c>
      <c r="BB1658">
        <v>14</v>
      </c>
      <c r="BC1658">
        <v>45</v>
      </c>
      <c r="BD1658">
        <v>83</v>
      </c>
      <c r="BE1658">
        <v>47</v>
      </c>
      <c r="BF1658">
        <v>75</v>
      </c>
      <c r="BG1658">
        <v>11.02</v>
      </c>
      <c r="BH1658">
        <v>4.1100000000000003</v>
      </c>
      <c r="BI1658">
        <v>1.45</v>
      </c>
      <c r="BJ1658">
        <v>4.42</v>
      </c>
      <c r="BK1658">
        <v>8.8000000000000007</v>
      </c>
      <c r="BL1658">
        <f>1/Table1[[#This Row],[odds_ft_home_team_win]]+1/Table1[[#This Row],[odds_ft_draw]]+1/Table1[[#This Row],[odds_ft_away_team_win]]-1</f>
        <v>2.9535879941559484E-2</v>
      </c>
      <c r="BM1658">
        <f>Table1[[#This Row],[Margin]]/3</f>
        <v>9.845293313853162E-3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 t="s">
        <v>109</v>
      </c>
      <c r="BU1658">
        <f>VLOOKUP(Table1[[#This Row],[Reference]],metron,11,FALSE)</f>
        <v>2.1359338061465718</v>
      </c>
      <c r="BV1658">
        <f>VLOOKUP(Table1[[#This Row],[Reference]],metron,12,FALSE)</f>
        <v>0.77482269503546097</v>
      </c>
    </row>
    <row r="1659" spans="1:74" hidden="1" x14ac:dyDescent="0.45">
      <c r="A1659" t="s">
        <v>5415</v>
      </c>
      <c r="B1659">
        <v>1394245800</v>
      </c>
      <c r="C1659" s="3" t="s">
        <v>970</v>
      </c>
      <c r="D1659" t="s">
        <v>65</v>
      </c>
      <c r="E1659" t="s">
        <v>66</v>
      </c>
      <c r="F1659" t="s">
        <v>97</v>
      </c>
      <c r="G1659" t="s">
        <v>73</v>
      </c>
      <c r="H1659" t="s">
        <v>66</v>
      </c>
      <c r="I1659">
        <f>MROUND(Table1[[#This Row],[Prob_H]]*100,2)/100</f>
        <v>0.6</v>
      </c>
      <c r="J1659">
        <f>1/Table1[[#This Row],[odds_ft_home_team_win]]-Table1[[#This Row],[Margin/3]]</f>
        <v>0.59952729493185786</v>
      </c>
      <c r="K1659">
        <f>1/Table1[[#This Row],[odds_ft_draw]]-Table1[[#This Row],[Margin/3]]</f>
        <v>0.25018786403754895</v>
      </c>
      <c r="L1659">
        <f>1/Table1[[#This Row],[odds_ft_away_team_win]]-Table1[[#This Row],[Margin/3]]</f>
        <v>0.15028484103059334</v>
      </c>
      <c r="M1659">
        <v>10</v>
      </c>
      <c r="N1659">
        <v>1.93</v>
      </c>
      <c r="O1659">
        <v>0.85</v>
      </c>
      <c r="P1659">
        <v>2</v>
      </c>
      <c r="Q1659">
        <v>0.88</v>
      </c>
      <c r="R1659" t="str" cm="1">
        <f t="array" ref="R16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59">
        <v>3</v>
      </c>
      <c r="T1659">
        <v>0</v>
      </c>
      <c r="U1659">
        <v>3</v>
      </c>
      <c r="V1659">
        <v>1</v>
      </c>
      <c r="W1659">
        <v>1</v>
      </c>
      <c r="X1659">
        <v>0</v>
      </c>
      <c r="Y1659" t="s">
        <v>971</v>
      </c>
      <c r="AA1659">
        <v>9</v>
      </c>
      <c r="AB1659">
        <v>5</v>
      </c>
      <c r="AC1659">
        <v>2</v>
      </c>
      <c r="AD1659">
        <v>0</v>
      </c>
      <c r="AE1659">
        <v>4</v>
      </c>
      <c r="AF1659">
        <v>0</v>
      </c>
      <c r="AG1659">
        <v>1</v>
      </c>
      <c r="AH1659">
        <v>1</v>
      </c>
      <c r="AI1659">
        <v>2</v>
      </c>
      <c r="AJ1659">
        <v>2</v>
      </c>
      <c r="AK1659">
        <v>7</v>
      </c>
      <c r="AL1659">
        <v>7</v>
      </c>
      <c r="AM1659">
        <v>4</v>
      </c>
      <c r="AN1659">
        <v>2</v>
      </c>
      <c r="AO1659">
        <v>3</v>
      </c>
      <c r="AP1659">
        <v>5</v>
      </c>
      <c r="AQ1659">
        <v>14</v>
      </c>
      <c r="AR1659">
        <v>15</v>
      </c>
      <c r="AS1659">
        <v>70</v>
      </c>
      <c r="AT1659">
        <v>30</v>
      </c>
      <c r="AU1659">
        <v>0</v>
      </c>
      <c r="AV1659">
        <v>0</v>
      </c>
      <c r="AW1659">
        <v>2.52</v>
      </c>
      <c r="AX1659">
        <v>47</v>
      </c>
      <c r="AY1659">
        <v>60</v>
      </c>
      <c r="AZ1659">
        <v>46</v>
      </c>
      <c r="BA1659">
        <v>36</v>
      </c>
      <c r="BB1659">
        <v>11</v>
      </c>
      <c r="BC1659">
        <v>32</v>
      </c>
      <c r="BD1659">
        <v>46</v>
      </c>
      <c r="BE1659">
        <v>43</v>
      </c>
      <c r="BF1659">
        <v>82</v>
      </c>
      <c r="BG1659">
        <v>7.69</v>
      </c>
      <c r="BH1659">
        <v>5.66</v>
      </c>
      <c r="BI1659">
        <v>1.64</v>
      </c>
      <c r="BJ1659">
        <v>3.84</v>
      </c>
      <c r="BK1659">
        <v>6.23</v>
      </c>
      <c r="BL1659">
        <f>1/Table1[[#This Row],[odds_ft_home_team_win]]+1/Table1[[#This Row],[odds_ft_draw]]+1/Table1[[#This Row],[odds_ft_away_team_win]]-1</f>
        <v>3.0686407887353218E-2</v>
      </c>
      <c r="BM1659">
        <f>Table1[[#This Row],[Margin]]/3</f>
        <v>1.0228802629117739E-2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 t="s">
        <v>100</v>
      </c>
      <c r="BU1659">
        <f>VLOOKUP(Table1[[#This Row],[Reference]],metron,11,FALSE)</f>
        <v>1.841836734693878</v>
      </c>
      <c r="BV1659">
        <f>VLOOKUP(Table1[[#This Row],[Reference]],metron,12,FALSE)</f>
        <v>0.88917233560090703</v>
      </c>
    </row>
    <row r="1660" spans="1:74" hidden="1" x14ac:dyDescent="0.45">
      <c r="A1660" t="s">
        <v>5415</v>
      </c>
      <c r="B1660">
        <v>1394249400</v>
      </c>
      <c r="C1660" s="3" t="s">
        <v>972</v>
      </c>
      <c r="D1660" t="s">
        <v>65</v>
      </c>
      <c r="E1660" t="s">
        <v>66</v>
      </c>
      <c r="F1660" t="s">
        <v>72</v>
      </c>
      <c r="G1660" t="s">
        <v>98</v>
      </c>
      <c r="H1660" t="s">
        <v>66</v>
      </c>
      <c r="I1660">
        <f>MROUND(Table1[[#This Row],[Prob_H]]*100,2)/100</f>
        <v>0.48</v>
      </c>
      <c r="J1660">
        <f>1/Table1[[#This Row],[odds_ft_home_team_win]]-Table1[[#This Row],[Margin/3]]</f>
        <v>0.48387361484050273</v>
      </c>
      <c r="K1660">
        <f>1/Table1[[#This Row],[odds_ft_draw]]-Table1[[#This Row],[Margin/3]]</f>
        <v>0.29707317495559582</v>
      </c>
      <c r="L1660">
        <f>1/Table1[[#This Row],[odds_ft_away_team_win]]-Table1[[#This Row],[Margin/3]]</f>
        <v>0.21905321020390137</v>
      </c>
      <c r="M1660">
        <v>10</v>
      </c>
      <c r="N1660">
        <v>2.15</v>
      </c>
      <c r="O1660">
        <v>0.69</v>
      </c>
      <c r="P1660">
        <v>2.11</v>
      </c>
      <c r="Q1660">
        <v>0.76</v>
      </c>
      <c r="R1660" t="str" cm="1">
        <f t="array" ref="R16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0">
        <v>2</v>
      </c>
      <c r="T1660">
        <v>0</v>
      </c>
      <c r="U1660">
        <v>2</v>
      </c>
      <c r="V1660">
        <v>1</v>
      </c>
      <c r="W1660">
        <v>1</v>
      </c>
      <c r="X1660">
        <v>0</v>
      </c>
      <c r="Y1660" t="s">
        <v>973</v>
      </c>
      <c r="AA1660">
        <v>4</v>
      </c>
      <c r="AB1660">
        <v>5</v>
      </c>
      <c r="AC1660">
        <v>2</v>
      </c>
      <c r="AD1660">
        <v>0</v>
      </c>
      <c r="AE1660">
        <v>3</v>
      </c>
      <c r="AF1660">
        <v>1</v>
      </c>
      <c r="AG1660">
        <v>1</v>
      </c>
      <c r="AH1660">
        <v>1</v>
      </c>
      <c r="AI1660">
        <v>0</v>
      </c>
      <c r="AJ1660">
        <v>4</v>
      </c>
      <c r="AK1660">
        <v>8</v>
      </c>
      <c r="AL1660">
        <v>5</v>
      </c>
      <c r="AM1660">
        <v>3</v>
      </c>
      <c r="AN1660">
        <v>2</v>
      </c>
      <c r="AO1660">
        <v>5</v>
      </c>
      <c r="AP1660">
        <v>3</v>
      </c>
      <c r="AQ1660">
        <v>17</v>
      </c>
      <c r="AR1660">
        <v>18</v>
      </c>
      <c r="AS1660">
        <v>54</v>
      </c>
      <c r="AT1660">
        <v>46</v>
      </c>
      <c r="AU1660">
        <v>0</v>
      </c>
      <c r="AV1660">
        <v>0</v>
      </c>
      <c r="AW1660">
        <v>2.31</v>
      </c>
      <c r="AX1660">
        <v>50</v>
      </c>
      <c r="AY1660">
        <v>70</v>
      </c>
      <c r="AZ1660">
        <v>35</v>
      </c>
      <c r="BA1660">
        <v>15</v>
      </c>
      <c r="BB1660">
        <v>12</v>
      </c>
      <c r="BC1660">
        <v>23</v>
      </c>
      <c r="BD1660">
        <v>62</v>
      </c>
      <c r="BE1660">
        <v>31</v>
      </c>
      <c r="BF1660">
        <v>81</v>
      </c>
      <c r="BG1660">
        <v>10.58</v>
      </c>
      <c r="BH1660">
        <v>4.62</v>
      </c>
      <c r="BI1660">
        <v>2.0299999999999998</v>
      </c>
      <c r="BJ1660">
        <v>3.27</v>
      </c>
      <c r="BK1660">
        <v>4.3899999999999997</v>
      </c>
      <c r="BL1660">
        <f>1/Table1[[#This Row],[odds_ft_home_team_win]]+1/Table1[[#This Row],[odds_ft_draw]]+1/Table1[[#This Row],[odds_ft_away_team_win]]-1</f>
        <v>2.6211667793762938E-2</v>
      </c>
      <c r="BM1660">
        <f>Table1[[#This Row],[Margin]]/3</f>
        <v>8.7372225979209794E-3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 t="s">
        <v>75</v>
      </c>
      <c r="BU1660">
        <f>VLOOKUP(Table1[[#This Row],[Reference]],metron,11,FALSE)</f>
        <v>1.510877192982456</v>
      </c>
      <c r="BV1660">
        <f>VLOOKUP(Table1[[#This Row],[Reference]],metron,12,FALSE)</f>
        <v>1.0163157894736841</v>
      </c>
    </row>
    <row r="1661" spans="1:74" hidden="1" x14ac:dyDescent="0.45">
      <c r="A1661" t="s">
        <v>5415</v>
      </c>
      <c r="B1661">
        <v>1394319600</v>
      </c>
      <c r="C1661" s="3" t="s">
        <v>974</v>
      </c>
      <c r="D1661" t="s">
        <v>65</v>
      </c>
      <c r="E1661" t="s">
        <v>66</v>
      </c>
      <c r="F1661" t="s">
        <v>86</v>
      </c>
      <c r="G1661" t="s">
        <v>88</v>
      </c>
      <c r="H1661" t="s">
        <v>66</v>
      </c>
      <c r="I1661">
        <f>MROUND(Table1[[#This Row],[Prob_H]]*100,2)/100</f>
        <v>0.5</v>
      </c>
      <c r="J1661">
        <f>1/Table1[[#This Row],[odds_ft_home_team_win]]-Table1[[#This Row],[Margin/3]]</f>
        <v>0.50884586723407976</v>
      </c>
      <c r="K1661">
        <f>1/Table1[[#This Row],[odds_ft_draw]]-Table1[[#This Row],[Margin/3]]</f>
        <v>0.27161002861266731</v>
      </c>
      <c r="L1661">
        <f>1/Table1[[#This Row],[odds_ft_away_team_win]]-Table1[[#This Row],[Margin/3]]</f>
        <v>0.21954410415325301</v>
      </c>
      <c r="M1661">
        <v>10</v>
      </c>
      <c r="N1661">
        <v>2.19</v>
      </c>
      <c r="O1661">
        <v>1.27</v>
      </c>
      <c r="P1661">
        <v>1.9</v>
      </c>
      <c r="Q1661">
        <v>1.19</v>
      </c>
      <c r="R1661" t="str" cm="1">
        <f t="array" ref="R16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61">
        <v>2</v>
      </c>
      <c r="T1661">
        <v>4</v>
      </c>
      <c r="U1661">
        <v>6</v>
      </c>
      <c r="V1661">
        <v>3</v>
      </c>
      <c r="W1661">
        <v>2</v>
      </c>
      <c r="X1661">
        <v>1</v>
      </c>
      <c r="Y1661" t="s">
        <v>975</v>
      </c>
      <c r="Z1661" t="s">
        <v>976</v>
      </c>
      <c r="AA1661">
        <v>4</v>
      </c>
      <c r="AB1661">
        <v>4</v>
      </c>
      <c r="AC1661">
        <v>4</v>
      </c>
      <c r="AD1661">
        <v>0</v>
      </c>
      <c r="AE1661">
        <v>3</v>
      </c>
      <c r="AF1661">
        <v>0</v>
      </c>
      <c r="AG1661">
        <v>2</v>
      </c>
      <c r="AH1661">
        <v>2</v>
      </c>
      <c r="AI1661">
        <v>0</v>
      </c>
      <c r="AJ1661">
        <v>3</v>
      </c>
      <c r="AK1661">
        <v>13</v>
      </c>
      <c r="AL1661">
        <v>10</v>
      </c>
      <c r="AM1661">
        <v>5</v>
      </c>
      <c r="AN1661">
        <v>7</v>
      </c>
      <c r="AO1661">
        <v>8</v>
      </c>
      <c r="AP1661">
        <v>3</v>
      </c>
      <c r="AQ1661">
        <v>8</v>
      </c>
      <c r="AR1661">
        <v>21</v>
      </c>
      <c r="AS1661">
        <v>49</v>
      </c>
      <c r="AT1661">
        <v>51</v>
      </c>
      <c r="AU1661">
        <v>0</v>
      </c>
      <c r="AV1661">
        <v>0</v>
      </c>
      <c r="AW1661">
        <v>2.72</v>
      </c>
      <c r="AX1661">
        <v>62</v>
      </c>
      <c r="AY1661">
        <v>81</v>
      </c>
      <c r="AZ1661">
        <v>49</v>
      </c>
      <c r="BA1661">
        <v>36</v>
      </c>
      <c r="BB1661">
        <v>7</v>
      </c>
      <c r="BC1661">
        <v>26</v>
      </c>
      <c r="BD1661">
        <v>68</v>
      </c>
      <c r="BE1661">
        <v>56</v>
      </c>
      <c r="BF1661">
        <v>91</v>
      </c>
      <c r="BG1661">
        <v>9.1999999999999993</v>
      </c>
      <c r="BH1661">
        <v>4.57</v>
      </c>
      <c r="BI1661">
        <v>1.93</v>
      </c>
      <c r="BJ1661">
        <v>3.56</v>
      </c>
      <c r="BK1661">
        <v>4.37</v>
      </c>
      <c r="BL1661">
        <f>1/Table1[[#This Row],[odds_ft_home_team_win]]+1/Table1[[#This Row],[odds_ft_draw]]+1/Table1[[#This Row],[odds_ft_away_team_win]]-1</f>
        <v>2.7866543375481223E-2</v>
      </c>
      <c r="BM1661">
        <f>Table1[[#This Row],[Margin]]/3</f>
        <v>9.2888477918270738E-3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 t="s">
        <v>113</v>
      </c>
      <c r="BU1661">
        <f>VLOOKUP(Table1[[#This Row],[Reference]],metron,11,FALSE)</f>
        <v>1.5342708579532029</v>
      </c>
      <c r="BV1661">
        <f>VLOOKUP(Table1[[#This Row],[Reference]],metron,12,FALSE)</f>
        <v>0.98593713070196176</v>
      </c>
    </row>
    <row r="1662" spans="1:74" hidden="1" x14ac:dyDescent="0.45">
      <c r="A1662" t="s">
        <v>5415</v>
      </c>
      <c r="B1662">
        <v>1394326800</v>
      </c>
      <c r="C1662" s="3" t="s">
        <v>977</v>
      </c>
      <c r="D1662" t="s">
        <v>65</v>
      </c>
      <c r="E1662" t="s">
        <v>66</v>
      </c>
      <c r="F1662" t="s">
        <v>68</v>
      </c>
      <c r="G1662" t="s">
        <v>77</v>
      </c>
      <c r="H1662" t="s">
        <v>66</v>
      </c>
      <c r="I1662">
        <f>MROUND(Table1[[#This Row],[Prob_H]]*100,2)/100</f>
        <v>0.34</v>
      </c>
      <c r="J1662">
        <f>1/Table1[[#This Row],[odds_ft_home_team_win]]-Table1[[#This Row],[Margin/3]]</f>
        <v>0.33825213676075883</v>
      </c>
      <c r="K1662">
        <f>1/Table1[[#This Row],[odds_ft_draw]]-Table1[[#This Row],[Margin/3]]</f>
        <v>0.30829141859124776</v>
      </c>
      <c r="L1662">
        <f>1/Table1[[#This Row],[odds_ft_away_team_win]]-Table1[[#This Row],[Margin/3]]</f>
        <v>0.35345644464799358</v>
      </c>
      <c r="M1662">
        <v>10</v>
      </c>
      <c r="N1662">
        <v>1.36</v>
      </c>
      <c r="O1662">
        <v>1.79</v>
      </c>
      <c r="P1662">
        <v>1.44</v>
      </c>
      <c r="Q1662">
        <v>1.58</v>
      </c>
      <c r="R1662" t="str" cm="1">
        <f t="array" ref="R16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2">
        <v>3</v>
      </c>
      <c r="T1662">
        <v>0</v>
      </c>
      <c r="U1662">
        <v>3</v>
      </c>
      <c r="V1662">
        <v>2</v>
      </c>
      <c r="W1662">
        <v>2</v>
      </c>
      <c r="X1662">
        <v>0</v>
      </c>
      <c r="Y1662" t="s">
        <v>978</v>
      </c>
      <c r="AA1662">
        <v>2</v>
      </c>
      <c r="AB1662">
        <v>6</v>
      </c>
      <c r="AC1662">
        <v>2</v>
      </c>
      <c r="AD1662">
        <v>1</v>
      </c>
      <c r="AE1662">
        <v>6</v>
      </c>
      <c r="AF1662">
        <v>0</v>
      </c>
      <c r="AG1662">
        <v>0</v>
      </c>
      <c r="AH1662">
        <v>3</v>
      </c>
      <c r="AI1662">
        <v>4</v>
      </c>
      <c r="AJ1662">
        <v>2</v>
      </c>
      <c r="AK1662">
        <v>9</v>
      </c>
      <c r="AL1662">
        <v>10</v>
      </c>
      <c r="AM1662">
        <v>5</v>
      </c>
      <c r="AN1662">
        <v>3</v>
      </c>
      <c r="AO1662">
        <v>4</v>
      </c>
      <c r="AP1662">
        <v>7</v>
      </c>
      <c r="AQ1662">
        <v>15</v>
      </c>
      <c r="AR1662">
        <v>17</v>
      </c>
      <c r="AS1662">
        <v>46</v>
      </c>
      <c r="AT1662">
        <v>54</v>
      </c>
      <c r="AU1662">
        <v>0</v>
      </c>
      <c r="AV1662">
        <v>0</v>
      </c>
      <c r="AW1662">
        <v>2.68</v>
      </c>
      <c r="AX1662">
        <v>64</v>
      </c>
      <c r="AY1662">
        <v>71</v>
      </c>
      <c r="AZ1662">
        <v>61</v>
      </c>
      <c r="BA1662">
        <v>36</v>
      </c>
      <c r="BB1662">
        <v>14</v>
      </c>
      <c r="BC1662">
        <v>33</v>
      </c>
      <c r="BD1662">
        <v>68</v>
      </c>
      <c r="BE1662">
        <v>47</v>
      </c>
      <c r="BF1662">
        <v>75</v>
      </c>
      <c r="BG1662">
        <v>9.4</v>
      </c>
      <c r="BH1662">
        <v>4.5</v>
      </c>
      <c r="BI1662">
        <v>2.87</v>
      </c>
      <c r="BJ1662">
        <v>3.14</v>
      </c>
      <c r="BK1662">
        <v>2.75</v>
      </c>
      <c r="BL1662">
        <f>1/Table1[[#This Row],[odds_ft_home_team_win]]+1/Table1[[#This Row],[odds_ft_draw]]+1/Table1[[#This Row],[odds_ft_away_team_win]]-1</f>
        <v>3.0539756965110243E-2</v>
      </c>
      <c r="BM1662">
        <f>Table1[[#This Row],[Margin]]/3</f>
        <v>1.0179918988370082E-2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 t="s">
        <v>116</v>
      </c>
      <c r="BU1662">
        <f>VLOOKUP(Table1[[#This Row],[Reference]],metron,11,FALSE)</f>
        <v>1.228921489601805</v>
      </c>
      <c r="BV1662">
        <f>VLOOKUP(Table1[[#This Row],[Reference]],metron,12,FALSE)</f>
        <v>1.2940512655166849</v>
      </c>
    </row>
    <row r="1663" spans="1:74" hidden="1" x14ac:dyDescent="0.45">
      <c r="A1663" t="s">
        <v>5415</v>
      </c>
      <c r="B1663">
        <v>1394326800</v>
      </c>
      <c r="C1663" s="3" t="s">
        <v>977</v>
      </c>
      <c r="D1663" t="s">
        <v>65</v>
      </c>
      <c r="E1663" t="s">
        <v>66</v>
      </c>
      <c r="F1663" t="s">
        <v>103</v>
      </c>
      <c r="G1663" t="s">
        <v>85</v>
      </c>
      <c r="H1663" t="s">
        <v>66</v>
      </c>
      <c r="I1663">
        <f>MROUND(Table1[[#This Row],[Prob_H]]*100,2)/100</f>
        <v>0.44</v>
      </c>
      <c r="J1663">
        <f>1/Table1[[#This Row],[odds_ft_home_team_win]]-Table1[[#This Row],[Margin/3]]</f>
        <v>0.43038532069268032</v>
      </c>
      <c r="K1663">
        <f>1/Table1[[#This Row],[odds_ft_draw]]-Table1[[#This Row],[Margin/3]]</f>
        <v>0.29566708388496366</v>
      </c>
      <c r="L1663">
        <f>1/Table1[[#This Row],[odds_ft_away_team_win]]-Table1[[#This Row],[Margin/3]]</f>
        <v>0.27394759542235597</v>
      </c>
      <c r="M1663">
        <v>10</v>
      </c>
      <c r="N1663">
        <v>1.08</v>
      </c>
      <c r="O1663">
        <v>0.85</v>
      </c>
      <c r="P1663">
        <v>1.2</v>
      </c>
      <c r="Q1663">
        <v>1.06</v>
      </c>
      <c r="R1663" t="str" cm="1">
        <f t="array" ref="R16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3">
        <v>2</v>
      </c>
      <c r="T1663">
        <v>0</v>
      </c>
      <c r="U1663">
        <v>2</v>
      </c>
      <c r="V1663">
        <v>1</v>
      </c>
      <c r="W1663">
        <v>1</v>
      </c>
      <c r="X1663">
        <v>0</v>
      </c>
      <c r="Y1663" t="s">
        <v>979</v>
      </c>
      <c r="AA1663">
        <v>5</v>
      </c>
      <c r="AB1663">
        <v>5</v>
      </c>
      <c r="AC1663">
        <v>1</v>
      </c>
      <c r="AD1663">
        <v>0</v>
      </c>
      <c r="AE1663">
        <v>2</v>
      </c>
      <c r="AF1663">
        <v>2</v>
      </c>
      <c r="AG1663">
        <v>0</v>
      </c>
      <c r="AH1663">
        <v>1</v>
      </c>
      <c r="AI1663">
        <v>0</v>
      </c>
      <c r="AJ1663">
        <v>4</v>
      </c>
      <c r="AK1663">
        <v>6</v>
      </c>
      <c r="AL1663">
        <v>8</v>
      </c>
      <c r="AM1663">
        <v>0</v>
      </c>
      <c r="AN1663">
        <v>3</v>
      </c>
      <c r="AO1663">
        <v>6</v>
      </c>
      <c r="AP1663">
        <v>5</v>
      </c>
      <c r="AQ1663">
        <v>13</v>
      </c>
      <c r="AR1663">
        <v>18</v>
      </c>
      <c r="AS1663">
        <v>77</v>
      </c>
      <c r="AT1663">
        <v>23</v>
      </c>
      <c r="AU1663">
        <v>0</v>
      </c>
      <c r="AV1663">
        <v>0</v>
      </c>
      <c r="AW1663">
        <v>2.27</v>
      </c>
      <c r="AX1663">
        <v>50</v>
      </c>
      <c r="AY1663">
        <v>62</v>
      </c>
      <c r="AZ1663">
        <v>43</v>
      </c>
      <c r="BA1663">
        <v>19</v>
      </c>
      <c r="BB1663">
        <v>8</v>
      </c>
      <c r="BC1663">
        <v>20</v>
      </c>
      <c r="BD1663">
        <v>50</v>
      </c>
      <c r="BE1663">
        <v>39</v>
      </c>
      <c r="BF1663">
        <v>81</v>
      </c>
      <c r="BG1663">
        <v>9.4600000000000009</v>
      </c>
      <c r="BH1663">
        <v>4</v>
      </c>
      <c r="BI1663">
        <v>2.27</v>
      </c>
      <c r="BJ1663">
        <v>3.27</v>
      </c>
      <c r="BK1663">
        <v>3.52</v>
      </c>
      <c r="BL1663">
        <f>1/Table1[[#This Row],[odds_ft_home_team_win]]+1/Table1[[#This Row],[odds_ft_draw]]+1/Table1[[#This Row],[odds_ft_away_team_win]]-1</f>
        <v>3.0429941005659433E-2</v>
      </c>
      <c r="BM1663">
        <f>Table1[[#This Row],[Margin]]/3</f>
        <v>1.0143313668553144E-2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 t="s">
        <v>118</v>
      </c>
      <c r="BU1663">
        <f>VLOOKUP(Table1[[#This Row],[Reference]],metron,11,FALSE)</f>
        <v>1.4140979689366791</v>
      </c>
      <c r="BV1663">
        <f>VLOOKUP(Table1[[#This Row],[Reference]],metron,12,FALSE)</f>
        <v>1.0666666666666671</v>
      </c>
    </row>
    <row r="1664" spans="1:74" hidden="1" x14ac:dyDescent="0.45">
      <c r="A1664" t="s">
        <v>5415</v>
      </c>
      <c r="B1664">
        <v>1394334000</v>
      </c>
      <c r="C1664" s="3" t="s">
        <v>980</v>
      </c>
      <c r="D1664" t="s">
        <v>65</v>
      </c>
      <c r="E1664" t="s">
        <v>66</v>
      </c>
      <c r="F1664" t="s">
        <v>93</v>
      </c>
      <c r="G1664" t="s">
        <v>67</v>
      </c>
      <c r="H1664" t="s">
        <v>66</v>
      </c>
      <c r="I1664">
        <f>MROUND(Table1[[#This Row],[Prob_H]]*100,2)/100</f>
        <v>0.42</v>
      </c>
      <c r="J1664">
        <f>1/Table1[[#This Row],[odds_ft_home_team_win]]-Table1[[#This Row],[Margin/3]]</f>
        <v>0.4189328944374146</v>
      </c>
      <c r="K1664">
        <f>1/Table1[[#This Row],[odds_ft_draw]]-Table1[[#This Row],[Margin/3]]</f>
        <v>0.29369971286234642</v>
      </c>
      <c r="L1664">
        <f>1/Table1[[#This Row],[odds_ft_away_team_win]]-Table1[[#This Row],[Margin/3]]</f>
        <v>0.28736739270023903</v>
      </c>
      <c r="M1664">
        <v>10</v>
      </c>
      <c r="N1664">
        <v>0.69</v>
      </c>
      <c r="O1664">
        <v>1.08</v>
      </c>
      <c r="P1664">
        <v>0.88</v>
      </c>
      <c r="Q1664">
        <v>1.06</v>
      </c>
      <c r="R1664" t="str" cm="1">
        <f t="array" ref="R16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64">
        <v>2</v>
      </c>
      <c r="T1664">
        <v>2</v>
      </c>
      <c r="U1664">
        <v>4</v>
      </c>
      <c r="V1664">
        <v>1</v>
      </c>
      <c r="W1664">
        <v>1</v>
      </c>
      <c r="X1664">
        <v>0</v>
      </c>
      <c r="Y1664" t="s">
        <v>981</v>
      </c>
      <c r="Z1664" t="s">
        <v>982</v>
      </c>
      <c r="AA1664">
        <v>5</v>
      </c>
      <c r="AB1664">
        <v>3</v>
      </c>
      <c r="AC1664">
        <v>2</v>
      </c>
      <c r="AD1664">
        <v>0</v>
      </c>
      <c r="AE1664">
        <v>3</v>
      </c>
      <c r="AF1664">
        <v>1</v>
      </c>
      <c r="AG1664">
        <v>2</v>
      </c>
      <c r="AH1664">
        <v>0</v>
      </c>
      <c r="AI1664">
        <v>2</v>
      </c>
      <c r="AJ1664">
        <v>2</v>
      </c>
      <c r="AK1664">
        <v>11</v>
      </c>
      <c r="AL1664">
        <v>7</v>
      </c>
      <c r="AM1664">
        <v>4</v>
      </c>
      <c r="AN1664">
        <v>2</v>
      </c>
      <c r="AO1664">
        <v>7</v>
      </c>
      <c r="AP1664">
        <v>5</v>
      </c>
      <c r="AQ1664">
        <v>9</v>
      </c>
      <c r="AR1664">
        <v>11</v>
      </c>
      <c r="AS1664">
        <v>46</v>
      </c>
      <c r="AT1664">
        <v>54</v>
      </c>
      <c r="AU1664">
        <v>0</v>
      </c>
      <c r="AV1664">
        <v>0</v>
      </c>
      <c r="AW1664">
        <v>2.58</v>
      </c>
      <c r="AX1664">
        <v>66</v>
      </c>
      <c r="AY1664">
        <v>77</v>
      </c>
      <c r="AZ1664">
        <v>46</v>
      </c>
      <c r="BA1664">
        <v>27</v>
      </c>
      <c r="BB1664">
        <v>8</v>
      </c>
      <c r="BC1664">
        <v>27</v>
      </c>
      <c r="BD1664">
        <v>69</v>
      </c>
      <c r="BE1664">
        <v>46</v>
      </c>
      <c r="BF1664">
        <v>85</v>
      </c>
      <c r="BG1664">
        <v>9.77</v>
      </c>
      <c r="BH1664">
        <v>6</v>
      </c>
      <c r="BI1664">
        <v>2.33</v>
      </c>
      <c r="BJ1664">
        <v>3.29</v>
      </c>
      <c r="BK1664">
        <v>3.36</v>
      </c>
      <c r="BL1664">
        <f>1/Table1[[#This Row],[odds_ft_home_team_win]]+1/Table1[[#This Row],[odds_ft_draw]]+1/Table1[[#This Row],[odds_ft_away_team_win]]-1</f>
        <v>3.0754964756425807E-2</v>
      </c>
      <c r="BM1664">
        <f>Table1[[#This Row],[Margin]]/3</f>
        <v>1.0251654918808603E-2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95</v>
      </c>
      <c r="BU1664">
        <f>VLOOKUP(Table1[[#This Row],[Reference]],metron,11,FALSE)</f>
        <v>1.396960958296362</v>
      </c>
      <c r="BV1664">
        <f>VLOOKUP(Table1[[#This Row],[Reference]],metron,12,FALSE)</f>
        <v>1.091503992901508</v>
      </c>
    </row>
    <row r="1665" spans="1:74" hidden="1" x14ac:dyDescent="0.45">
      <c r="A1665" t="s">
        <v>5415</v>
      </c>
      <c r="B1665">
        <v>1394406000</v>
      </c>
      <c r="C1665" s="3" t="s">
        <v>983</v>
      </c>
      <c r="D1665" t="s">
        <v>65</v>
      </c>
      <c r="E1665" t="s">
        <v>66</v>
      </c>
      <c r="F1665" t="s">
        <v>102</v>
      </c>
      <c r="G1665" t="s">
        <v>80</v>
      </c>
      <c r="H1665" t="s">
        <v>66</v>
      </c>
      <c r="I1665">
        <f>MROUND(Table1[[#This Row],[Prob_H]]*100,2)/100</f>
        <v>0.44</v>
      </c>
      <c r="J1665">
        <f>1/Table1[[#This Row],[odds_ft_home_team_win]]-Table1[[#This Row],[Margin/3]]</f>
        <v>0.44871082061753903</v>
      </c>
      <c r="K1665">
        <f>1/Table1[[#This Row],[odds_ft_draw]]-Table1[[#This Row],[Margin/3]]</f>
        <v>0.29674369054493255</v>
      </c>
      <c r="L1665">
        <f>1/Table1[[#This Row],[odds_ft_away_team_win]]-Table1[[#This Row],[Margin/3]]</f>
        <v>0.25454548883752842</v>
      </c>
      <c r="M1665">
        <v>10</v>
      </c>
      <c r="N1665">
        <v>1.1499999999999999</v>
      </c>
      <c r="O1665">
        <v>0.93</v>
      </c>
      <c r="P1665">
        <v>1.24</v>
      </c>
      <c r="Q1665">
        <v>1</v>
      </c>
      <c r="R1665" t="str" cm="1">
        <f t="array" ref="R16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5">
        <v>4</v>
      </c>
      <c r="T1665">
        <v>2</v>
      </c>
      <c r="U1665">
        <v>6</v>
      </c>
      <c r="V1665">
        <v>1</v>
      </c>
      <c r="W1665">
        <v>1</v>
      </c>
      <c r="X1665">
        <v>0</v>
      </c>
      <c r="Y1665" t="s">
        <v>984</v>
      </c>
      <c r="Z1665" t="s">
        <v>985</v>
      </c>
      <c r="AA1665">
        <v>7</v>
      </c>
      <c r="AB1665">
        <v>7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15</v>
      </c>
      <c r="AL1665">
        <v>12</v>
      </c>
      <c r="AM1665">
        <v>8</v>
      </c>
      <c r="AN1665">
        <v>7</v>
      </c>
      <c r="AO1665">
        <v>7</v>
      </c>
      <c r="AP1665">
        <v>5</v>
      </c>
      <c r="AQ1665">
        <v>13</v>
      </c>
      <c r="AR1665">
        <v>12</v>
      </c>
      <c r="AS1665">
        <v>40</v>
      </c>
      <c r="AT1665">
        <v>60</v>
      </c>
      <c r="AU1665">
        <v>0</v>
      </c>
      <c r="AV1665">
        <v>0</v>
      </c>
      <c r="AW1665">
        <v>2.61</v>
      </c>
      <c r="AX1665">
        <v>53</v>
      </c>
      <c r="AY1665">
        <v>71</v>
      </c>
      <c r="AZ1665">
        <v>45</v>
      </c>
      <c r="BA1665">
        <v>34</v>
      </c>
      <c r="BB1665">
        <v>12</v>
      </c>
      <c r="BC1665">
        <v>23</v>
      </c>
      <c r="BD1665">
        <v>63</v>
      </c>
      <c r="BE1665">
        <v>45</v>
      </c>
      <c r="BF1665">
        <v>82</v>
      </c>
      <c r="BG1665">
        <v>10.29</v>
      </c>
      <c r="BH1665">
        <v>4.8099999999999996</v>
      </c>
      <c r="BI1665">
        <v>2.1800000000000002</v>
      </c>
      <c r="BJ1665">
        <v>3.26</v>
      </c>
      <c r="BK1665">
        <v>3.78</v>
      </c>
      <c r="BL1665">
        <f>1/Table1[[#This Row],[odds_ft_home_team_win]]+1/Table1[[#This Row],[odds_ft_draw]]+1/Table1[[#This Row],[odds_ft_away_team_win]]-1</f>
        <v>3.0014327138208508E-2</v>
      </c>
      <c r="BM1665">
        <f>Table1[[#This Row],[Margin]]/3</f>
        <v>1.0004775712736169E-2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104</v>
      </c>
      <c r="BU1665">
        <f>VLOOKUP(Table1[[#This Row],[Reference]],metron,11,FALSE)</f>
        <v>1.4140979689366791</v>
      </c>
      <c r="BV1665">
        <f>VLOOKUP(Table1[[#This Row],[Reference]],metron,12,FALSE)</f>
        <v>1.0666666666666671</v>
      </c>
    </row>
    <row r="1666" spans="1:74" hidden="1" x14ac:dyDescent="0.45">
      <c r="A1666" t="s">
        <v>5414</v>
      </c>
      <c r="B1666">
        <v>1411776000</v>
      </c>
      <c r="C1666" s="3" t="s">
        <v>1231</v>
      </c>
      <c r="D1666" t="s">
        <v>65</v>
      </c>
      <c r="E1666" t="s">
        <v>66</v>
      </c>
      <c r="F1666" t="s">
        <v>611</v>
      </c>
      <c r="G1666" t="s">
        <v>72</v>
      </c>
      <c r="H1666" t="s">
        <v>66</v>
      </c>
      <c r="I1666">
        <f>MROUND(Table1[[#This Row],[Prob_H]]*100,2)/100</f>
        <v>0.34</v>
      </c>
      <c r="J1666">
        <f>1/Table1[[#This Row],[odds_ft_home_team_win]]-Table1[[#This Row],[Margin/3]]</f>
        <v>0.34941534845026689</v>
      </c>
      <c r="K1666">
        <f>1/Table1[[#This Row],[odds_ft_draw]]-Table1[[#This Row],[Margin/3]]</f>
        <v>0.29458116701492731</v>
      </c>
      <c r="L1666">
        <f>1/Table1[[#This Row],[odds_ft_away_team_win]]-Table1[[#This Row],[Margin/3]]</f>
        <v>0.35600348453480579</v>
      </c>
      <c r="M1666">
        <v>10</v>
      </c>
      <c r="N1666">
        <v>1.25</v>
      </c>
      <c r="O1666">
        <v>0.75</v>
      </c>
      <c r="P1666">
        <v>1.39</v>
      </c>
      <c r="Q1666">
        <v>0.82</v>
      </c>
      <c r="R1666" t="str" cm="1">
        <f t="array" ref="R16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6">
        <v>1</v>
      </c>
      <c r="T1666">
        <v>0</v>
      </c>
      <c r="U1666">
        <v>1</v>
      </c>
      <c r="V1666">
        <v>1</v>
      </c>
      <c r="W1666">
        <v>1</v>
      </c>
      <c r="X1666">
        <v>0</v>
      </c>
      <c r="Y1666">
        <v>23</v>
      </c>
      <c r="AA1666">
        <v>-1</v>
      </c>
      <c r="AB1666">
        <v>-1</v>
      </c>
      <c r="AC1666">
        <v>2</v>
      </c>
      <c r="AD1666">
        <v>2</v>
      </c>
      <c r="AE1666">
        <v>5</v>
      </c>
      <c r="AF1666">
        <v>0</v>
      </c>
      <c r="AG1666">
        <v>0</v>
      </c>
      <c r="AH1666">
        <v>4</v>
      </c>
      <c r="AI1666">
        <v>1</v>
      </c>
      <c r="AJ1666">
        <v>4</v>
      </c>
      <c r="AK1666">
        <v>-1</v>
      </c>
      <c r="AL1666">
        <v>-1</v>
      </c>
      <c r="AM1666">
        <v>-1</v>
      </c>
      <c r="AN1666">
        <v>-1</v>
      </c>
      <c r="AO1666">
        <v>-1</v>
      </c>
      <c r="AP1666">
        <v>-1</v>
      </c>
      <c r="AQ1666">
        <v>-1</v>
      </c>
      <c r="AR1666">
        <v>-1</v>
      </c>
      <c r="AS1666">
        <v>-1</v>
      </c>
      <c r="AT1666">
        <v>-1</v>
      </c>
      <c r="AU1666">
        <v>0</v>
      </c>
      <c r="AV1666">
        <v>0</v>
      </c>
      <c r="AW1666">
        <v>1.63</v>
      </c>
      <c r="AX1666">
        <v>63</v>
      </c>
      <c r="AY1666">
        <v>63</v>
      </c>
      <c r="AZ1666">
        <v>25</v>
      </c>
      <c r="BA1666">
        <v>0</v>
      </c>
      <c r="BB1666">
        <v>0</v>
      </c>
      <c r="BC1666">
        <v>25</v>
      </c>
      <c r="BD1666">
        <v>75</v>
      </c>
      <c r="BE1666">
        <v>25</v>
      </c>
      <c r="BF1666">
        <v>38</v>
      </c>
      <c r="BG1666">
        <v>4.75</v>
      </c>
      <c r="BH1666">
        <v>3.5</v>
      </c>
      <c r="BI1666">
        <v>2.78</v>
      </c>
      <c r="BJ1666">
        <v>3.28</v>
      </c>
      <c r="BK1666">
        <v>2.73</v>
      </c>
      <c r="BL1666">
        <f>1/Table1[[#This Row],[odds_ft_home_team_win]]+1/Table1[[#This Row],[odds_ft_draw]]+1/Table1[[#This Row],[odds_ft_away_team_win]]-1</f>
        <v>3.0890645296681507E-2</v>
      </c>
      <c r="BM1666">
        <f>Table1[[#This Row],[Margin]]/3</f>
        <v>1.0296881765560503E-2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614</v>
      </c>
      <c r="BU1666">
        <f>VLOOKUP(Table1[[#This Row],[Reference]],metron,11,FALSE)</f>
        <v>1.228921489601805</v>
      </c>
      <c r="BV1666">
        <f>VLOOKUP(Table1[[#This Row],[Reference]],metron,12,FALSE)</f>
        <v>1.2940512655166849</v>
      </c>
    </row>
    <row r="1667" spans="1:74" hidden="1" x14ac:dyDescent="0.45">
      <c r="A1667" t="s">
        <v>5414</v>
      </c>
      <c r="B1667">
        <v>1411777800</v>
      </c>
      <c r="C1667" s="3" t="s">
        <v>1232</v>
      </c>
      <c r="D1667" t="s">
        <v>65</v>
      </c>
      <c r="E1667" t="s">
        <v>66</v>
      </c>
      <c r="F1667" t="s">
        <v>80</v>
      </c>
      <c r="G1667" t="s">
        <v>97</v>
      </c>
      <c r="H1667" t="s">
        <v>66</v>
      </c>
      <c r="I1667">
        <f>MROUND(Table1[[#This Row],[Prob_H]]*100,2)/100</f>
        <v>0.4</v>
      </c>
      <c r="J1667">
        <f>1/Table1[[#This Row],[odds_ft_home_team_win]]-Table1[[#This Row],[Margin/3]]</f>
        <v>0.40659481411078802</v>
      </c>
      <c r="K1667">
        <f>1/Table1[[#This Row],[odds_ft_draw]]-Table1[[#This Row],[Margin/3]]</f>
        <v>0.29387951522527633</v>
      </c>
      <c r="L1667">
        <f>1/Table1[[#This Row],[odds_ft_away_team_win]]-Table1[[#This Row],[Margin/3]]</f>
        <v>0.29952567066393559</v>
      </c>
      <c r="M1667">
        <v>10</v>
      </c>
      <c r="N1667">
        <v>1</v>
      </c>
      <c r="O1667">
        <v>1</v>
      </c>
      <c r="P1667">
        <v>1.8</v>
      </c>
      <c r="Q1667">
        <v>1</v>
      </c>
      <c r="R1667" t="str" cm="1">
        <f t="array" ref="R16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67">
        <v>1</v>
      </c>
      <c r="T1667">
        <v>1</v>
      </c>
      <c r="U1667">
        <v>2</v>
      </c>
      <c r="V1667">
        <v>2</v>
      </c>
      <c r="W1667">
        <v>1</v>
      </c>
      <c r="X1667">
        <v>1</v>
      </c>
      <c r="Y1667">
        <v>45</v>
      </c>
      <c r="Z1667">
        <v>14</v>
      </c>
      <c r="AA1667">
        <v>4</v>
      </c>
      <c r="AB1667">
        <v>8</v>
      </c>
      <c r="AC1667">
        <v>3</v>
      </c>
      <c r="AD1667">
        <v>0</v>
      </c>
      <c r="AE1667">
        <v>3</v>
      </c>
      <c r="AF1667">
        <v>0</v>
      </c>
      <c r="AG1667">
        <v>3</v>
      </c>
      <c r="AH1667">
        <v>0</v>
      </c>
      <c r="AI1667">
        <v>2</v>
      </c>
      <c r="AJ1667">
        <v>1</v>
      </c>
      <c r="AK1667">
        <v>12</v>
      </c>
      <c r="AL1667">
        <v>16</v>
      </c>
      <c r="AM1667">
        <v>5</v>
      </c>
      <c r="AN1667">
        <v>8</v>
      </c>
      <c r="AO1667">
        <v>7</v>
      </c>
      <c r="AP1667">
        <v>8</v>
      </c>
      <c r="AQ1667">
        <v>11</v>
      </c>
      <c r="AR1667">
        <v>20</v>
      </c>
      <c r="AS1667">
        <v>57</v>
      </c>
      <c r="AT1667">
        <v>43</v>
      </c>
      <c r="AU1667">
        <v>0</v>
      </c>
      <c r="AV1667">
        <v>0</v>
      </c>
      <c r="AW1667">
        <v>2.0299999999999998</v>
      </c>
      <c r="AX1667">
        <v>45</v>
      </c>
      <c r="AY1667">
        <v>68</v>
      </c>
      <c r="AZ1667">
        <v>48</v>
      </c>
      <c r="BA1667">
        <v>10</v>
      </c>
      <c r="BB1667">
        <v>0</v>
      </c>
      <c r="BC1667">
        <v>23</v>
      </c>
      <c r="BD1667">
        <v>58</v>
      </c>
      <c r="BE1667">
        <v>55</v>
      </c>
      <c r="BF1667">
        <v>68</v>
      </c>
      <c r="BG1667">
        <v>12</v>
      </c>
      <c r="BH1667">
        <v>6</v>
      </c>
      <c r="BI1667">
        <v>2.4</v>
      </c>
      <c r="BJ1667">
        <v>3.29</v>
      </c>
      <c r="BK1667">
        <v>3.23</v>
      </c>
      <c r="BL1667">
        <f>1/Table1[[#This Row],[odds_ft_home_team_win]]+1/Table1[[#This Row],[odds_ft_draw]]+1/Table1[[#This Row],[odds_ft_away_team_win]]-1</f>
        <v>3.0215557667635951E-2</v>
      </c>
      <c r="BM1667">
        <f>Table1[[#This Row],[Margin]]/3</f>
        <v>1.007185255587865E-2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83</v>
      </c>
      <c r="BU1667">
        <f>VLOOKUP(Table1[[#This Row],[Reference]],metron,11,FALSE)</f>
        <v>1.344038264434575</v>
      </c>
      <c r="BV1667">
        <f>VLOOKUP(Table1[[#This Row],[Reference]],metron,12,FALSE)</f>
        <v>1.1515772691037469</v>
      </c>
    </row>
    <row r="1668" spans="1:74" hidden="1" x14ac:dyDescent="0.45">
      <c r="A1668" t="s">
        <v>5414</v>
      </c>
      <c r="B1668">
        <v>1411785000</v>
      </c>
      <c r="C1668" s="3" t="s">
        <v>1233</v>
      </c>
      <c r="D1668" t="s">
        <v>65</v>
      </c>
      <c r="E1668" t="s">
        <v>66</v>
      </c>
      <c r="F1668" t="s">
        <v>88</v>
      </c>
      <c r="G1668" t="s">
        <v>86</v>
      </c>
      <c r="H1668" t="s">
        <v>66</v>
      </c>
      <c r="I1668">
        <f>MROUND(Table1[[#This Row],[Prob_H]]*100,2)/100</f>
        <v>0.4</v>
      </c>
      <c r="J1668">
        <f>1/Table1[[#This Row],[odds_ft_home_team_win]]-Table1[[#This Row],[Margin/3]]</f>
        <v>0.40467991384869978</v>
      </c>
      <c r="K1668">
        <f>1/Table1[[#This Row],[odds_ft_draw]]-Table1[[#This Row],[Margin/3]]</f>
        <v>0.28299728647740957</v>
      </c>
      <c r="L1668">
        <f>1/Table1[[#This Row],[odds_ft_away_team_win]]-Table1[[#This Row],[Margin/3]]</f>
        <v>0.31232279967389054</v>
      </c>
      <c r="M1668">
        <v>10</v>
      </c>
      <c r="N1668">
        <v>1.75</v>
      </c>
      <c r="O1668">
        <v>2.2000000000000002</v>
      </c>
      <c r="P1668">
        <v>1.6</v>
      </c>
      <c r="Q1668">
        <v>1.33</v>
      </c>
      <c r="R1668" t="str" cm="1">
        <f t="array" ref="R16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68">
        <v>1</v>
      </c>
      <c r="T1668">
        <v>4</v>
      </c>
      <c r="U1668">
        <v>5</v>
      </c>
      <c r="V1668">
        <v>1</v>
      </c>
      <c r="W1668">
        <v>0</v>
      </c>
      <c r="X1668">
        <v>1</v>
      </c>
      <c r="Y1668">
        <v>70</v>
      </c>
      <c r="Z1668" t="s">
        <v>1234</v>
      </c>
      <c r="AA1668">
        <v>4</v>
      </c>
      <c r="AB1668">
        <v>5</v>
      </c>
      <c r="AC1668">
        <v>4</v>
      </c>
      <c r="AD1668">
        <v>0</v>
      </c>
      <c r="AE1668">
        <v>5</v>
      </c>
      <c r="AF1668">
        <v>0</v>
      </c>
      <c r="AG1668">
        <v>0</v>
      </c>
      <c r="AH1668">
        <v>4</v>
      </c>
      <c r="AI1668">
        <v>2</v>
      </c>
      <c r="AJ1668">
        <v>3</v>
      </c>
      <c r="AK1668">
        <v>9</v>
      </c>
      <c r="AL1668">
        <v>15</v>
      </c>
      <c r="AM1668">
        <v>2</v>
      </c>
      <c r="AN1668">
        <v>7</v>
      </c>
      <c r="AO1668">
        <v>7</v>
      </c>
      <c r="AP1668">
        <v>8</v>
      </c>
      <c r="AQ1668">
        <v>10</v>
      </c>
      <c r="AR1668">
        <v>20</v>
      </c>
      <c r="AS1668">
        <v>55</v>
      </c>
      <c r="AT1668">
        <v>45</v>
      </c>
      <c r="AU1668">
        <v>0</v>
      </c>
      <c r="AV1668">
        <v>0</v>
      </c>
      <c r="AW1668">
        <v>2.4</v>
      </c>
      <c r="AX1668">
        <v>35</v>
      </c>
      <c r="AY1668">
        <v>80</v>
      </c>
      <c r="AZ1668">
        <v>45</v>
      </c>
      <c r="BA1668">
        <v>23</v>
      </c>
      <c r="BB1668">
        <v>13</v>
      </c>
      <c r="BC1668">
        <v>35</v>
      </c>
      <c r="BD1668">
        <v>80</v>
      </c>
      <c r="BE1668">
        <v>23</v>
      </c>
      <c r="BF1668">
        <v>80</v>
      </c>
      <c r="BG1668">
        <v>10.5</v>
      </c>
      <c r="BH1668">
        <v>7.15</v>
      </c>
      <c r="BI1668">
        <v>2.41</v>
      </c>
      <c r="BJ1668">
        <v>3.41</v>
      </c>
      <c r="BK1668">
        <v>3.1</v>
      </c>
      <c r="BL1668">
        <f>1/Table1[[#This Row],[odds_ft_home_team_win]]+1/Table1[[#This Row],[odds_ft_draw]]+1/Table1[[#This Row],[odds_ft_away_team_win]]-1</f>
        <v>3.0773536462199269E-2</v>
      </c>
      <c r="BM1668">
        <f>Table1[[#This Row],[Margin]]/3</f>
        <v>1.0257845487399756E-2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91</v>
      </c>
      <c r="BU1668">
        <f>VLOOKUP(Table1[[#This Row],[Reference]],metron,11,FALSE)</f>
        <v>1.344038264434575</v>
      </c>
      <c r="BV1668">
        <f>VLOOKUP(Table1[[#This Row],[Reference]],metron,12,FALSE)</f>
        <v>1.1515772691037469</v>
      </c>
    </row>
    <row r="1669" spans="1:74" hidden="1" x14ac:dyDescent="0.45">
      <c r="A1669" t="s">
        <v>5414</v>
      </c>
      <c r="B1669">
        <v>1411855200</v>
      </c>
      <c r="C1669" s="3" t="s">
        <v>1235</v>
      </c>
      <c r="D1669" t="s">
        <v>65</v>
      </c>
      <c r="E1669" t="s">
        <v>66</v>
      </c>
      <c r="F1669" t="s">
        <v>77</v>
      </c>
      <c r="G1669" t="s">
        <v>81</v>
      </c>
      <c r="H1669" t="s">
        <v>66</v>
      </c>
      <c r="I1669">
        <f>MROUND(Table1[[#This Row],[Prob_H]]*100,2)/100</f>
        <v>0.44</v>
      </c>
      <c r="J1669">
        <f>1/Table1[[#This Row],[odds_ft_home_team_win]]-Table1[[#This Row],[Margin/3]]</f>
        <v>0.44641940524454854</v>
      </c>
      <c r="K1669">
        <f>1/Table1[[#This Row],[odds_ft_draw]]-Table1[[#This Row],[Margin/3]]</f>
        <v>0.28049607509694313</v>
      </c>
      <c r="L1669">
        <f>1/Table1[[#This Row],[odds_ft_away_team_win]]-Table1[[#This Row],[Margin/3]]</f>
        <v>0.27308451965850844</v>
      </c>
      <c r="M1669">
        <v>10</v>
      </c>
      <c r="N1669">
        <v>1.4</v>
      </c>
      <c r="O1669">
        <v>0</v>
      </c>
      <c r="P1669">
        <v>1.71</v>
      </c>
      <c r="Q1669">
        <v>0.59</v>
      </c>
      <c r="R1669" t="str" cm="1">
        <f t="array" ref="R16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69">
        <v>1</v>
      </c>
      <c r="T1669">
        <v>0</v>
      </c>
      <c r="U1669">
        <v>1</v>
      </c>
      <c r="V1669">
        <v>1</v>
      </c>
      <c r="W1669">
        <v>1</v>
      </c>
      <c r="X1669">
        <v>0</v>
      </c>
      <c r="Y1669">
        <v>27</v>
      </c>
      <c r="AA1669">
        <v>7</v>
      </c>
      <c r="AB1669">
        <v>5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</v>
      </c>
      <c r="AI1669">
        <v>0</v>
      </c>
      <c r="AJ1669">
        <v>0</v>
      </c>
      <c r="AK1669">
        <v>9</v>
      </c>
      <c r="AL1669">
        <v>7</v>
      </c>
      <c r="AM1669">
        <v>4</v>
      </c>
      <c r="AN1669">
        <v>2</v>
      </c>
      <c r="AO1669">
        <v>5</v>
      </c>
      <c r="AP1669">
        <v>5</v>
      </c>
      <c r="AQ1669">
        <v>16</v>
      </c>
      <c r="AR1669">
        <v>11</v>
      </c>
      <c r="AS1669">
        <v>40</v>
      </c>
      <c r="AT1669">
        <v>60</v>
      </c>
      <c r="AU1669">
        <v>0</v>
      </c>
      <c r="AV1669">
        <v>0</v>
      </c>
      <c r="AW1669">
        <v>2.5499999999999998</v>
      </c>
      <c r="AX1669">
        <v>45</v>
      </c>
      <c r="AY1669">
        <v>58</v>
      </c>
      <c r="AZ1669">
        <v>45</v>
      </c>
      <c r="BA1669">
        <v>25</v>
      </c>
      <c r="BB1669">
        <v>25</v>
      </c>
      <c r="BC1669">
        <v>35</v>
      </c>
      <c r="BD1669">
        <v>78</v>
      </c>
      <c r="BE1669">
        <v>35</v>
      </c>
      <c r="BF1669">
        <v>70</v>
      </c>
      <c r="BG1669">
        <v>9.15</v>
      </c>
      <c r="BH1669">
        <v>6.4</v>
      </c>
      <c r="BI1669">
        <v>2.19</v>
      </c>
      <c r="BJ1669">
        <v>3.44</v>
      </c>
      <c r="BK1669">
        <v>3.53</v>
      </c>
      <c r="BL1669">
        <f>1/Table1[[#This Row],[odds_ft_home_team_win]]+1/Table1[[#This Row],[odds_ft_draw]]+1/Table1[[#This Row],[odds_ft_away_team_win]]-1</f>
        <v>3.0604797964984609E-2</v>
      </c>
      <c r="BM1669">
        <f>Table1[[#This Row],[Margin]]/3</f>
        <v>1.0201599321661536E-2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 t="s">
        <v>79</v>
      </c>
      <c r="BU1669">
        <f>VLOOKUP(Table1[[#This Row],[Reference]],metron,11,FALSE)</f>
        <v>1.4140979689366791</v>
      </c>
      <c r="BV1669">
        <f>VLOOKUP(Table1[[#This Row],[Reference]],metron,12,FALSE)</f>
        <v>1.0666666666666671</v>
      </c>
    </row>
    <row r="1670" spans="1:74" hidden="1" x14ac:dyDescent="0.45">
      <c r="A1670" t="s">
        <v>5414</v>
      </c>
      <c r="B1670">
        <v>1411862400</v>
      </c>
      <c r="C1670" s="3" t="s">
        <v>1236</v>
      </c>
      <c r="D1670" t="s">
        <v>65</v>
      </c>
      <c r="E1670" t="s">
        <v>66</v>
      </c>
      <c r="F1670" t="s">
        <v>85</v>
      </c>
      <c r="G1670" t="s">
        <v>93</v>
      </c>
      <c r="H1670" t="s">
        <v>66</v>
      </c>
      <c r="I1670">
        <f>MROUND(Table1[[#This Row],[Prob_H]]*100,2)/100</f>
        <v>0.46</v>
      </c>
      <c r="J1670">
        <f>1/Table1[[#This Row],[odds_ft_home_team_win]]-Table1[[#This Row],[Margin/3]]</f>
        <v>0.45934068571095554</v>
      </c>
      <c r="K1670">
        <f>1/Table1[[#This Row],[odds_ft_draw]]-Table1[[#This Row],[Margin/3]]</f>
        <v>0.29106193691294663</v>
      </c>
      <c r="L1670">
        <f>1/Table1[[#This Row],[odds_ft_away_team_win]]-Table1[[#This Row],[Margin/3]]</f>
        <v>0.24959737737609788</v>
      </c>
      <c r="M1670">
        <v>10</v>
      </c>
      <c r="N1670">
        <v>2.5</v>
      </c>
      <c r="O1670">
        <v>1.75</v>
      </c>
      <c r="P1670">
        <v>1.89</v>
      </c>
      <c r="Q1670">
        <v>1.79</v>
      </c>
      <c r="R1670" t="str" cm="1">
        <f t="array" ref="R16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0">
        <v>2</v>
      </c>
      <c r="T1670">
        <v>1</v>
      </c>
      <c r="U1670">
        <v>3</v>
      </c>
      <c r="V1670">
        <v>2</v>
      </c>
      <c r="W1670">
        <v>2</v>
      </c>
      <c r="X1670">
        <v>0</v>
      </c>
      <c r="Y1670" t="s">
        <v>1237</v>
      </c>
      <c r="Z1670">
        <v>84</v>
      </c>
      <c r="AA1670">
        <v>3</v>
      </c>
      <c r="AB1670">
        <v>8</v>
      </c>
      <c r="AC1670">
        <v>3</v>
      </c>
      <c r="AD1670">
        <v>0</v>
      </c>
      <c r="AE1670">
        <v>2</v>
      </c>
      <c r="AF1670">
        <v>0</v>
      </c>
      <c r="AG1670">
        <v>2</v>
      </c>
      <c r="AH1670">
        <v>1</v>
      </c>
      <c r="AI1670">
        <v>1</v>
      </c>
      <c r="AJ1670">
        <v>1</v>
      </c>
      <c r="AK1670">
        <v>8</v>
      </c>
      <c r="AL1670">
        <v>6</v>
      </c>
      <c r="AM1670">
        <v>3</v>
      </c>
      <c r="AN1670">
        <v>2</v>
      </c>
      <c r="AO1670">
        <v>5</v>
      </c>
      <c r="AP1670">
        <v>4</v>
      </c>
      <c r="AQ1670">
        <v>13</v>
      </c>
      <c r="AR1670">
        <v>16</v>
      </c>
      <c r="AS1670">
        <v>36</v>
      </c>
      <c r="AT1670">
        <v>64</v>
      </c>
      <c r="AU1670">
        <v>0</v>
      </c>
      <c r="AV1670">
        <v>0</v>
      </c>
      <c r="AW1670">
        <v>2.25</v>
      </c>
      <c r="AX1670">
        <v>50</v>
      </c>
      <c r="AY1670">
        <v>63</v>
      </c>
      <c r="AZ1670">
        <v>38</v>
      </c>
      <c r="BA1670">
        <v>38</v>
      </c>
      <c r="BB1670">
        <v>0</v>
      </c>
      <c r="BC1670">
        <v>13</v>
      </c>
      <c r="BD1670">
        <v>50</v>
      </c>
      <c r="BE1670">
        <v>50</v>
      </c>
      <c r="BF1670">
        <v>88</v>
      </c>
      <c r="BG1670">
        <v>9.58</v>
      </c>
      <c r="BH1670">
        <v>4</v>
      </c>
      <c r="BI1670">
        <v>2.13</v>
      </c>
      <c r="BJ1670">
        <v>3.32</v>
      </c>
      <c r="BK1670">
        <v>3.85</v>
      </c>
      <c r="BL1670">
        <f>1/Table1[[#This Row],[odds_ft_home_team_win]]+1/Table1[[#This Row],[odds_ft_draw]]+1/Table1[[#This Row],[odds_ft_away_team_win]]-1</f>
        <v>3.0428647092485495E-2</v>
      </c>
      <c r="BM1670">
        <f>Table1[[#This Row],[Margin]]/3</f>
        <v>1.0142882364161832E-2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 t="s">
        <v>87</v>
      </c>
      <c r="BU1670">
        <f>VLOOKUP(Table1[[#This Row],[Reference]],metron,11,FALSE)</f>
        <v>1.4888836329233679</v>
      </c>
      <c r="BV1670">
        <f>VLOOKUP(Table1[[#This Row],[Reference]],metron,12,FALSE)</f>
        <v>1.0516792809839171</v>
      </c>
    </row>
    <row r="1671" spans="1:74" hidden="1" x14ac:dyDescent="0.45">
      <c r="A1671" t="s">
        <v>5414</v>
      </c>
      <c r="B1671">
        <v>1411866360</v>
      </c>
      <c r="C1671" s="3" t="s">
        <v>1238</v>
      </c>
      <c r="D1671" t="s">
        <v>65</v>
      </c>
      <c r="E1671" t="s">
        <v>66</v>
      </c>
      <c r="F1671" t="s">
        <v>103</v>
      </c>
      <c r="G1671" t="s">
        <v>68</v>
      </c>
      <c r="H1671" t="s">
        <v>66</v>
      </c>
      <c r="I1671">
        <f>MROUND(Table1[[#This Row],[Prob_H]]*100,2)/100</f>
        <v>0.38</v>
      </c>
      <c r="J1671">
        <f>1/Table1[[#This Row],[odds_ft_home_team_win]]-Table1[[#This Row],[Margin/3]]</f>
        <v>0.38214647713931932</v>
      </c>
      <c r="K1671">
        <f>1/Table1[[#This Row],[odds_ft_draw]]-Table1[[#This Row],[Margin/3]]</f>
        <v>0.29673808065188995</v>
      </c>
      <c r="L1671">
        <f>1/Table1[[#This Row],[odds_ft_away_team_win]]-Table1[[#This Row],[Margin/3]]</f>
        <v>0.32111544220879079</v>
      </c>
      <c r="M1671">
        <v>10</v>
      </c>
      <c r="N1671">
        <v>1.75</v>
      </c>
      <c r="O1671">
        <v>1.4</v>
      </c>
      <c r="P1671">
        <v>1.9</v>
      </c>
      <c r="Q1671">
        <v>1.24</v>
      </c>
      <c r="R1671" t="str" cm="1">
        <f t="array" ref="R16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1">
        <v>2</v>
      </c>
      <c r="T1671">
        <v>3</v>
      </c>
      <c r="U1671">
        <v>5</v>
      </c>
      <c r="V1671">
        <v>2</v>
      </c>
      <c r="W1671">
        <v>1</v>
      </c>
      <c r="X1671">
        <v>1</v>
      </c>
      <c r="Y1671" t="s">
        <v>1239</v>
      </c>
      <c r="Z1671" t="s">
        <v>1240</v>
      </c>
      <c r="AA1671">
        <v>4</v>
      </c>
      <c r="AB1671">
        <v>8</v>
      </c>
      <c r="AC1671">
        <v>3</v>
      </c>
      <c r="AD1671">
        <v>0</v>
      </c>
      <c r="AE1671">
        <v>1</v>
      </c>
      <c r="AF1671">
        <v>0</v>
      </c>
      <c r="AG1671">
        <v>1</v>
      </c>
      <c r="AH1671">
        <v>2</v>
      </c>
      <c r="AI1671">
        <v>0</v>
      </c>
      <c r="AJ1671">
        <v>1</v>
      </c>
      <c r="AK1671">
        <v>10</v>
      </c>
      <c r="AL1671">
        <v>6</v>
      </c>
      <c r="AM1671">
        <v>6</v>
      </c>
      <c r="AN1671">
        <v>4</v>
      </c>
      <c r="AO1671">
        <v>4</v>
      </c>
      <c r="AP1671">
        <v>2</v>
      </c>
      <c r="AQ1671">
        <v>11</v>
      </c>
      <c r="AR1671">
        <v>16</v>
      </c>
      <c r="AS1671">
        <v>63</v>
      </c>
      <c r="AT1671">
        <v>37</v>
      </c>
      <c r="AU1671">
        <v>0</v>
      </c>
      <c r="AV1671">
        <v>0</v>
      </c>
      <c r="AW1671">
        <v>2.65</v>
      </c>
      <c r="AX1671">
        <v>65</v>
      </c>
      <c r="AY1671">
        <v>78</v>
      </c>
      <c r="AZ1671">
        <v>45</v>
      </c>
      <c r="BA1671">
        <v>33</v>
      </c>
      <c r="BB1671">
        <v>10</v>
      </c>
      <c r="BC1671">
        <v>43</v>
      </c>
      <c r="BD1671">
        <v>68</v>
      </c>
      <c r="BE1671">
        <v>55</v>
      </c>
      <c r="BF1671">
        <v>68</v>
      </c>
      <c r="BG1671">
        <v>11.8</v>
      </c>
      <c r="BH1671">
        <v>3.25</v>
      </c>
      <c r="BI1671">
        <v>2.5499999999999998</v>
      </c>
      <c r="BJ1671">
        <v>3.26</v>
      </c>
      <c r="BK1671">
        <v>3.02</v>
      </c>
      <c r="BL1671">
        <f>1/Table1[[#This Row],[odds_ft_home_team_win]]+1/Table1[[#This Row],[odds_ft_draw]]+1/Table1[[#This Row],[odds_ft_away_team_win]]-1</f>
        <v>3.0031156817336369E-2</v>
      </c>
      <c r="BM1671">
        <f>Table1[[#This Row],[Margin]]/3</f>
        <v>1.001038560577879E-2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118</v>
      </c>
      <c r="BU1671">
        <f>VLOOKUP(Table1[[#This Row],[Reference]],metron,11,FALSE)</f>
        <v>1.330562659846547</v>
      </c>
      <c r="BV1671">
        <f>VLOOKUP(Table1[[#This Row],[Reference]],metron,12,FALSE)</f>
        <v>1.1595268542199491</v>
      </c>
    </row>
    <row r="1672" spans="1:74" hidden="1" x14ac:dyDescent="0.45">
      <c r="A1672" t="s">
        <v>5414</v>
      </c>
      <c r="B1672">
        <v>1411869600</v>
      </c>
      <c r="C1672" s="3" t="s">
        <v>1241</v>
      </c>
      <c r="D1672" t="s">
        <v>65</v>
      </c>
      <c r="E1672" t="s">
        <v>66</v>
      </c>
      <c r="F1672" t="s">
        <v>1115</v>
      </c>
      <c r="G1672" t="s">
        <v>78</v>
      </c>
      <c r="H1672" t="s">
        <v>66</v>
      </c>
      <c r="I1672">
        <f>MROUND(Table1[[#This Row],[Prob_H]]*100,2)/100</f>
        <v>0.42</v>
      </c>
      <c r="J1672">
        <f>1/Table1[[#This Row],[odds_ft_home_team_win]]-Table1[[#This Row],[Margin/3]]</f>
        <v>0.41349198543572868</v>
      </c>
      <c r="K1672">
        <f>1/Table1[[#This Row],[odds_ft_draw]]-Table1[[#This Row],[Margin/3]]</f>
        <v>0.29371453965756161</v>
      </c>
      <c r="L1672">
        <f>1/Table1[[#This Row],[odds_ft_away_team_win]]-Table1[[#This Row],[Margin/3]]</f>
        <v>0.29279347490670965</v>
      </c>
      <c r="M1672">
        <v>10</v>
      </c>
      <c r="N1672">
        <v>1.25</v>
      </c>
      <c r="O1672">
        <v>0.4</v>
      </c>
      <c r="P1672">
        <v>1.1200000000000001</v>
      </c>
      <c r="Q1672">
        <v>0.59</v>
      </c>
      <c r="R1672" t="str" cm="1">
        <f t="array" ref="R16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2">
        <v>1</v>
      </c>
      <c r="T1672">
        <v>2</v>
      </c>
      <c r="U1672">
        <v>3</v>
      </c>
      <c r="V1672">
        <v>1</v>
      </c>
      <c r="W1672">
        <v>0</v>
      </c>
      <c r="X1672">
        <v>1</v>
      </c>
      <c r="Y1672">
        <v>72</v>
      </c>
      <c r="Z1672" t="s">
        <v>1242</v>
      </c>
      <c r="AA1672">
        <v>9</v>
      </c>
      <c r="AB1672">
        <v>2</v>
      </c>
      <c r="AC1672">
        <v>2</v>
      </c>
      <c r="AD1672">
        <v>0</v>
      </c>
      <c r="AE1672">
        <v>3</v>
      </c>
      <c r="AF1672">
        <v>0</v>
      </c>
      <c r="AG1672">
        <v>0</v>
      </c>
      <c r="AH1672">
        <v>2</v>
      </c>
      <c r="AI1672">
        <v>0</v>
      </c>
      <c r="AJ1672">
        <v>3</v>
      </c>
      <c r="AK1672">
        <v>9</v>
      </c>
      <c r="AL1672">
        <v>8</v>
      </c>
      <c r="AM1672">
        <v>2</v>
      </c>
      <c r="AN1672">
        <v>2</v>
      </c>
      <c r="AO1672">
        <v>7</v>
      </c>
      <c r="AP1672">
        <v>6</v>
      </c>
      <c r="AQ1672">
        <v>9</v>
      </c>
      <c r="AR1672">
        <v>11</v>
      </c>
      <c r="AS1672">
        <v>62</v>
      </c>
      <c r="AT1672">
        <v>38</v>
      </c>
      <c r="AU1672">
        <v>0</v>
      </c>
      <c r="AV1672">
        <v>0</v>
      </c>
      <c r="AW1672">
        <v>1.85</v>
      </c>
      <c r="AX1672">
        <v>30</v>
      </c>
      <c r="AY1672">
        <v>40</v>
      </c>
      <c r="AZ1672">
        <v>30</v>
      </c>
      <c r="BA1672">
        <v>30</v>
      </c>
      <c r="BB1672">
        <v>20</v>
      </c>
      <c r="BC1672">
        <v>10</v>
      </c>
      <c r="BD1672">
        <v>30</v>
      </c>
      <c r="BE1672">
        <v>30</v>
      </c>
      <c r="BF1672">
        <v>65</v>
      </c>
      <c r="BG1672">
        <v>10.75</v>
      </c>
      <c r="BH1672">
        <v>6.3</v>
      </c>
      <c r="BI1672">
        <v>2.36</v>
      </c>
      <c r="BJ1672">
        <v>3.29</v>
      </c>
      <c r="BK1672">
        <v>3.3</v>
      </c>
      <c r="BL1672">
        <f>1/Table1[[#This Row],[odds_ft_home_team_win]]+1/Table1[[#This Row],[odds_ft_draw]]+1/Table1[[#This Row],[odds_ft_away_team_win]]-1</f>
        <v>3.0710484370780167E-2</v>
      </c>
      <c r="BM1672">
        <f>Table1[[#This Row],[Margin]]/3</f>
        <v>1.0236828123593389E-2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 t="s">
        <v>95</v>
      </c>
      <c r="BU1672">
        <f>VLOOKUP(Table1[[#This Row],[Reference]],metron,11,FALSE)</f>
        <v>1.396960958296362</v>
      </c>
      <c r="BV1672">
        <f>VLOOKUP(Table1[[#This Row],[Reference]],metron,12,FALSE)</f>
        <v>1.091503992901508</v>
      </c>
    </row>
    <row r="1673" spans="1:74" hidden="1" x14ac:dyDescent="0.45">
      <c r="A1673" t="s">
        <v>5414</v>
      </c>
      <c r="B1673">
        <v>1411923600</v>
      </c>
      <c r="C1673" s="3" t="s">
        <v>1243</v>
      </c>
      <c r="D1673" t="s">
        <v>65</v>
      </c>
      <c r="E1673" t="s">
        <v>66</v>
      </c>
      <c r="F1673" t="s">
        <v>94</v>
      </c>
      <c r="G1673" t="s">
        <v>67</v>
      </c>
      <c r="H1673" t="s">
        <v>66</v>
      </c>
      <c r="I1673">
        <f>MROUND(Table1[[#This Row],[Prob_H]]*100,2)/100</f>
        <v>0.48</v>
      </c>
      <c r="J1673">
        <f>1/Table1[[#This Row],[odds_ft_home_team_win]]-Table1[[#This Row],[Margin/3]]</f>
        <v>0.47521307987953176</v>
      </c>
      <c r="K1673">
        <f>1/Table1[[#This Row],[odds_ft_draw]]-Table1[[#This Row],[Margin/3]]</f>
        <v>0.28563417484132875</v>
      </c>
      <c r="L1673">
        <f>1/Table1[[#This Row],[odds_ft_away_team_win]]-Table1[[#This Row],[Margin/3]]</f>
        <v>0.23915274527913954</v>
      </c>
      <c r="M1673">
        <v>10</v>
      </c>
      <c r="N1673">
        <v>0.5</v>
      </c>
      <c r="O1673">
        <v>1</v>
      </c>
      <c r="P1673">
        <v>1.5</v>
      </c>
      <c r="Q1673">
        <v>1.1100000000000001</v>
      </c>
      <c r="R1673" t="str" cm="1">
        <f t="array" ref="R16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73">
        <v>2</v>
      </c>
      <c r="T1673">
        <v>2</v>
      </c>
      <c r="U1673">
        <v>4</v>
      </c>
      <c r="V1673">
        <v>0</v>
      </c>
      <c r="W1673">
        <v>0</v>
      </c>
      <c r="X1673">
        <v>0</v>
      </c>
      <c r="Y1673" t="s">
        <v>1244</v>
      </c>
      <c r="Z1673" t="s">
        <v>807</v>
      </c>
      <c r="AA1673">
        <v>5</v>
      </c>
      <c r="AB1673">
        <v>7</v>
      </c>
      <c r="AC1673">
        <v>4</v>
      </c>
      <c r="AD1673">
        <v>0</v>
      </c>
      <c r="AE1673">
        <v>1</v>
      </c>
      <c r="AF1673">
        <v>0</v>
      </c>
      <c r="AG1673">
        <v>3</v>
      </c>
      <c r="AH1673">
        <v>1</v>
      </c>
      <c r="AI1673">
        <v>0</v>
      </c>
      <c r="AJ1673">
        <v>1</v>
      </c>
      <c r="AK1673">
        <v>11</v>
      </c>
      <c r="AL1673">
        <v>8</v>
      </c>
      <c r="AM1673">
        <v>5</v>
      </c>
      <c r="AN1673">
        <v>5</v>
      </c>
      <c r="AO1673">
        <v>6</v>
      </c>
      <c r="AP1673">
        <v>3</v>
      </c>
      <c r="AQ1673">
        <v>16</v>
      </c>
      <c r="AR1673">
        <v>16</v>
      </c>
      <c r="AS1673">
        <v>47</v>
      </c>
      <c r="AT1673">
        <v>53</v>
      </c>
      <c r="AU1673">
        <v>0</v>
      </c>
      <c r="AV1673">
        <v>0</v>
      </c>
      <c r="AW1673">
        <v>2.5</v>
      </c>
      <c r="AX1673">
        <v>65</v>
      </c>
      <c r="AY1673">
        <v>75</v>
      </c>
      <c r="AZ1673">
        <v>33</v>
      </c>
      <c r="BA1673">
        <v>23</v>
      </c>
      <c r="BB1673">
        <v>10</v>
      </c>
      <c r="BC1673">
        <v>35</v>
      </c>
      <c r="BD1673">
        <v>65</v>
      </c>
      <c r="BE1673">
        <v>43</v>
      </c>
      <c r="BF1673">
        <v>88</v>
      </c>
      <c r="BG1673">
        <v>7.05</v>
      </c>
      <c r="BH1673">
        <v>5.45</v>
      </c>
      <c r="BI1673">
        <v>2.06</v>
      </c>
      <c r="BJ1673">
        <v>3.38</v>
      </c>
      <c r="BK1673">
        <v>4.01</v>
      </c>
      <c r="BL1673">
        <f>1/Table1[[#This Row],[odds_ft_home_team_win]]+1/Table1[[#This Row],[odds_ft_draw]]+1/Table1[[#This Row],[odds_ft_away_team_win]]-1</f>
        <v>3.0671439973055215E-2</v>
      </c>
      <c r="BM1673">
        <f>Table1[[#This Row],[Margin]]/3</f>
        <v>1.0223813324351738E-2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 t="s">
        <v>1163</v>
      </c>
      <c r="BU1673">
        <f>VLOOKUP(Table1[[#This Row],[Reference]],metron,11,FALSE)</f>
        <v>1.510877192982456</v>
      </c>
      <c r="BV1673">
        <f>VLOOKUP(Table1[[#This Row],[Reference]],metron,12,FALSE)</f>
        <v>1.0163157894736841</v>
      </c>
    </row>
    <row r="1674" spans="1:74" hidden="1" x14ac:dyDescent="0.45">
      <c r="A1674" t="s">
        <v>5414</v>
      </c>
      <c r="B1674">
        <v>1411941600</v>
      </c>
      <c r="C1674" s="3" t="s">
        <v>1245</v>
      </c>
      <c r="D1674" t="s">
        <v>65</v>
      </c>
      <c r="E1674" t="s">
        <v>66</v>
      </c>
      <c r="F1674" t="s">
        <v>98</v>
      </c>
      <c r="G1674" t="s">
        <v>73</v>
      </c>
      <c r="H1674" t="s">
        <v>66</v>
      </c>
      <c r="I1674">
        <f>MROUND(Table1[[#This Row],[Prob_H]]*100,2)/100</f>
        <v>0.52</v>
      </c>
      <c r="J1674">
        <f>1/Table1[[#This Row],[odds_ft_home_team_win]]-Table1[[#This Row],[Margin/3]]</f>
        <v>0.51103468950026176</v>
      </c>
      <c r="K1674">
        <f>1/Table1[[#This Row],[odds_ft_draw]]-Table1[[#This Row],[Margin/3]]</f>
        <v>0.28089903058553312</v>
      </c>
      <c r="L1674">
        <f>1/Table1[[#This Row],[odds_ft_away_team_win]]-Table1[[#This Row],[Margin/3]]</f>
        <v>0.20806627991420512</v>
      </c>
      <c r="M1674">
        <v>10</v>
      </c>
      <c r="N1674">
        <v>1</v>
      </c>
      <c r="O1674">
        <v>1</v>
      </c>
      <c r="P1674">
        <v>1.37</v>
      </c>
      <c r="Q1674">
        <v>0.82</v>
      </c>
      <c r="R1674" t="str" cm="1">
        <f t="array" ref="R16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AA1674">
        <v>8</v>
      </c>
      <c r="AB1674">
        <v>2</v>
      </c>
      <c r="AC1674">
        <v>2</v>
      </c>
      <c r="AD1674">
        <v>2</v>
      </c>
      <c r="AE1674">
        <v>2</v>
      </c>
      <c r="AF1674">
        <v>1</v>
      </c>
      <c r="AG1674">
        <v>2</v>
      </c>
      <c r="AH1674">
        <v>2</v>
      </c>
      <c r="AI1674">
        <v>0</v>
      </c>
      <c r="AJ1674">
        <v>3</v>
      </c>
      <c r="AK1674">
        <v>10</v>
      </c>
      <c r="AL1674">
        <v>6</v>
      </c>
      <c r="AM1674">
        <v>4</v>
      </c>
      <c r="AN1674">
        <v>4</v>
      </c>
      <c r="AO1674">
        <v>6</v>
      </c>
      <c r="AP1674">
        <v>2</v>
      </c>
      <c r="AQ1674">
        <v>15</v>
      </c>
      <c r="AR1674">
        <v>17</v>
      </c>
      <c r="AS1674">
        <v>50</v>
      </c>
      <c r="AT1674">
        <v>50</v>
      </c>
      <c r="AU1674">
        <v>0</v>
      </c>
      <c r="AV1674">
        <v>0</v>
      </c>
      <c r="AW1674">
        <v>1.73</v>
      </c>
      <c r="AX1674">
        <v>33</v>
      </c>
      <c r="AY1674">
        <v>43</v>
      </c>
      <c r="AZ1674">
        <v>20</v>
      </c>
      <c r="BA1674">
        <v>10</v>
      </c>
      <c r="BB1674">
        <v>10</v>
      </c>
      <c r="BC1674">
        <v>0</v>
      </c>
      <c r="BD1674">
        <v>55</v>
      </c>
      <c r="BE1674">
        <v>33</v>
      </c>
      <c r="BF1674">
        <v>65</v>
      </c>
      <c r="BG1674">
        <v>11.7</v>
      </c>
      <c r="BH1674">
        <v>5.0999999999999996</v>
      </c>
      <c r="BI1674">
        <v>1.92</v>
      </c>
      <c r="BJ1674">
        <v>3.44</v>
      </c>
      <c r="BK1674">
        <v>4.59</v>
      </c>
      <c r="BL1674">
        <f>1/Table1[[#This Row],[odds_ft_home_team_win]]+1/Table1[[#This Row],[odds_ft_draw]]+1/Table1[[#This Row],[odds_ft_away_team_win]]-1</f>
        <v>2.9395931499214711E-2</v>
      </c>
      <c r="BM1674">
        <f>Table1[[#This Row],[Margin]]/3</f>
        <v>9.798643833071571E-3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 t="s">
        <v>128</v>
      </c>
      <c r="BU1674">
        <f>VLOOKUP(Table1[[#This Row],[Reference]],metron,11,FALSE)</f>
        <v>1.625948039373891</v>
      </c>
      <c r="BV1674">
        <f>VLOOKUP(Table1[[#This Row],[Reference]],metron,12,FALSE)</f>
        <v>0.97079231886396644</v>
      </c>
    </row>
    <row r="1675" spans="1:74" hidden="1" x14ac:dyDescent="0.45">
      <c r="A1675" t="s">
        <v>5413</v>
      </c>
      <c r="B1675">
        <v>1426296600</v>
      </c>
      <c r="C1675" s="3" t="s">
        <v>1485</v>
      </c>
      <c r="D1675" t="s">
        <v>65</v>
      </c>
      <c r="E1675" t="s">
        <v>66</v>
      </c>
      <c r="F1675" t="s">
        <v>78</v>
      </c>
      <c r="G1675" t="s">
        <v>1115</v>
      </c>
      <c r="H1675" t="s">
        <v>66</v>
      </c>
      <c r="I1675">
        <f>MROUND(Table1[[#This Row],[Prob_H]]*100,2)/100</f>
        <v>0.4</v>
      </c>
      <c r="J1675">
        <f>1/Table1[[#This Row],[odds_ft_home_team_win]]-Table1[[#This Row],[Margin/3]]</f>
        <v>0.40835208606457329</v>
      </c>
      <c r="K1675">
        <f>1/Table1[[#This Row],[odds_ft_draw]]-Table1[[#This Row],[Margin/3]]</f>
        <v>0.30050105043474923</v>
      </c>
      <c r="L1675">
        <f>1/Table1[[#This Row],[odds_ft_away_team_win]]-Table1[[#This Row],[Margin/3]]</f>
        <v>0.29114686350067759</v>
      </c>
      <c r="M1675">
        <v>10</v>
      </c>
      <c r="N1675">
        <v>0.77</v>
      </c>
      <c r="O1675">
        <v>0.77</v>
      </c>
      <c r="P1675">
        <v>0.76</v>
      </c>
      <c r="Q1675">
        <v>0.94</v>
      </c>
      <c r="R1675" t="str" cm="1">
        <f t="array" ref="R16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5">
        <v>0</v>
      </c>
      <c r="T1675">
        <v>1</v>
      </c>
      <c r="U1675">
        <v>1</v>
      </c>
      <c r="V1675">
        <v>1</v>
      </c>
      <c r="W1675">
        <v>0</v>
      </c>
      <c r="X1675">
        <v>1</v>
      </c>
      <c r="Z1675">
        <v>15</v>
      </c>
      <c r="AA1675">
        <v>6</v>
      </c>
      <c r="AB1675">
        <v>2</v>
      </c>
      <c r="AC1675">
        <v>3</v>
      </c>
      <c r="AD1675">
        <v>0</v>
      </c>
      <c r="AE1675">
        <v>4</v>
      </c>
      <c r="AF1675">
        <v>0</v>
      </c>
      <c r="AG1675">
        <v>3</v>
      </c>
      <c r="AH1675">
        <v>0</v>
      </c>
      <c r="AI1675">
        <v>1</v>
      </c>
      <c r="AJ1675">
        <v>3</v>
      </c>
      <c r="AK1675">
        <v>12</v>
      </c>
      <c r="AL1675">
        <v>8</v>
      </c>
      <c r="AM1675">
        <v>5</v>
      </c>
      <c r="AN1675">
        <v>6</v>
      </c>
      <c r="AO1675">
        <v>7</v>
      </c>
      <c r="AP1675">
        <v>2</v>
      </c>
      <c r="AQ1675">
        <v>16</v>
      </c>
      <c r="AR1675">
        <v>17</v>
      </c>
      <c r="AS1675">
        <v>61</v>
      </c>
      <c r="AT1675">
        <v>39</v>
      </c>
      <c r="AU1675">
        <v>0</v>
      </c>
      <c r="AV1675">
        <v>0</v>
      </c>
      <c r="AW1675">
        <v>2.23</v>
      </c>
      <c r="AX1675">
        <v>50</v>
      </c>
      <c r="AY1675">
        <v>58</v>
      </c>
      <c r="AZ1675">
        <v>43</v>
      </c>
      <c r="BA1675">
        <v>23</v>
      </c>
      <c r="BB1675">
        <v>12</v>
      </c>
      <c r="BC1675">
        <v>27</v>
      </c>
      <c r="BD1675">
        <v>69</v>
      </c>
      <c r="BE1675">
        <v>39</v>
      </c>
      <c r="BF1675">
        <v>62</v>
      </c>
      <c r="BG1675">
        <v>9.65</v>
      </c>
      <c r="BH1675">
        <v>5.38</v>
      </c>
      <c r="BI1675">
        <v>2.39</v>
      </c>
      <c r="BJ1675">
        <v>3.22</v>
      </c>
      <c r="BK1675">
        <v>3.32</v>
      </c>
      <c r="BL1675">
        <f>1/Table1[[#This Row],[odds_ft_home_team_win]]+1/Table1[[#This Row],[odds_ft_draw]]+1/Table1[[#This Row],[odds_ft_away_team_win]]-1</f>
        <v>3.0173867329292614E-2</v>
      </c>
      <c r="BM1675">
        <f>Table1[[#This Row],[Margin]]/3</f>
        <v>1.0057955776430871E-2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 t="s">
        <v>106</v>
      </c>
      <c r="BU1675">
        <f>VLOOKUP(Table1[[#This Row],[Reference]],metron,11,FALSE)</f>
        <v>1.344038264434575</v>
      </c>
      <c r="BV1675">
        <f>VLOOKUP(Table1[[#This Row],[Reference]],metron,12,FALSE)</f>
        <v>1.1515772691037469</v>
      </c>
    </row>
    <row r="1676" spans="1:74" hidden="1" x14ac:dyDescent="0.45">
      <c r="A1676" t="s">
        <v>5413</v>
      </c>
      <c r="B1676">
        <v>1426303800</v>
      </c>
      <c r="C1676" s="3" t="s">
        <v>1486</v>
      </c>
      <c r="D1676" t="s">
        <v>65</v>
      </c>
      <c r="E1676" t="s">
        <v>66</v>
      </c>
      <c r="F1676" t="s">
        <v>72</v>
      </c>
      <c r="G1676" t="s">
        <v>611</v>
      </c>
      <c r="H1676" t="s">
        <v>66</v>
      </c>
      <c r="I1676">
        <f>MROUND(Table1[[#This Row],[Prob_H]]*100,2)/100</f>
        <v>0.5</v>
      </c>
      <c r="J1676">
        <f>1/Table1[[#This Row],[odds_ft_home_team_win]]-Table1[[#This Row],[Margin/3]]</f>
        <v>0.49018188503211424</v>
      </c>
      <c r="K1676">
        <f>1/Table1[[#This Row],[odds_ft_draw]]-Table1[[#This Row],[Margin/3]]</f>
        <v>0.28868934771868138</v>
      </c>
      <c r="L1676">
        <f>1/Table1[[#This Row],[odds_ft_away_team_win]]-Table1[[#This Row],[Margin/3]]</f>
        <v>0.2211287672492043</v>
      </c>
      <c r="M1676">
        <v>10</v>
      </c>
      <c r="N1676">
        <v>2.08</v>
      </c>
      <c r="O1676">
        <v>1.1499999999999999</v>
      </c>
      <c r="P1676">
        <v>1.82</v>
      </c>
      <c r="Q1676">
        <v>1.06</v>
      </c>
      <c r="R1676" t="str" cm="1">
        <f t="array" ref="R16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6">
        <v>3</v>
      </c>
      <c r="T1676">
        <v>1</v>
      </c>
      <c r="U1676">
        <v>4</v>
      </c>
      <c r="V1676">
        <v>2</v>
      </c>
      <c r="W1676">
        <v>1</v>
      </c>
      <c r="X1676">
        <v>1</v>
      </c>
      <c r="Y1676" t="s">
        <v>1487</v>
      </c>
      <c r="Z1676">
        <v>21</v>
      </c>
      <c r="AA1676">
        <v>9</v>
      </c>
      <c r="AB1676">
        <v>6</v>
      </c>
      <c r="AC1676">
        <v>3</v>
      </c>
      <c r="AD1676">
        <v>0</v>
      </c>
      <c r="AE1676">
        <v>4</v>
      </c>
      <c r="AF1676">
        <v>0</v>
      </c>
      <c r="AG1676">
        <v>1</v>
      </c>
      <c r="AH1676">
        <v>2</v>
      </c>
      <c r="AI1676">
        <v>3</v>
      </c>
      <c r="AJ1676">
        <v>1</v>
      </c>
      <c r="AK1676">
        <v>11</v>
      </c>
      <c r="AL1676">
        <v>9</v>
      </c>
      <c r="AM1676">
        <v>5</v>
      </c>
      <c r="AN1676">
        <v>5</v>
      </c>
      <c r="AO1676">
        <v>6</v>
      </c>
      <c r="AP1676">
        <v>4</v>
      </c>
      <c r="AQ1676">
        <v>15</v>
      </c>
      <c r="AR1676">
        <v>15</v>
      </c>
      <c r="AS1676">
        <v>53</v>
      </c>
      <c r="AT1676">
        <v>47</v>
      </c>
      <c r="AU1676">
        <v>0</v>
      </c>
      <c r="AV1676">
        <v>0</v>
      </c>
      <c r="AW1676">
        <v>2.16</v>
      </c>
      <c r="AX1676">
        <v>47</v>
      </c>
      <c r="AY1676">
        <v>58</v>
      </c>
      <c r="AZ1676">
        <v>43</v>
      </c>
      <c r="BA1676">
        <v>20</v>
      </c>
      <c r="BB1676">
        <v>16</v>
      </c>
      <c r="BC1676">
        <v>27</v>
      </c>
      <c r="BD1676">
        <v>70</v>
      </c>
      <c r="BE1676">
        <v>31</v>
      </c>
      <c r="BF1676">
        <v>54</v>
      </c>
      <c r="BG1676">
        <v>9.08</v>
      </c>
      <c r="BH1676">
        <v>4.38</v>
      </c>
      <c r="BI1676">
        <v>2</v>
      </c>
      <c r="BJ1676">
        <v>3.35</v>
      </c>
      <c r="BK1676">
        <v>4.33</v>
      </c>
      <c r="BL1676">
        <f>1/Table1[[#This Row],[odds_ft_home_team_win]]+1/Table1[[#This Row],[odds_ft_draw]]+1/Table1[[#This Row],[odds_ft_away_team_win]]-1</f>
        <v>2.9454344903657281E-2</v>
      </c>
      <c r="BM1676">
        <f>Table1[[#This Row],[Margin]]/3</f>
        <v>9.8181149678857604E-3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 t="s">
        <v>75</v>
      </c>
      <c r="BU1676">
        <f>VLOOKUP(Table1[[#This Row],[Reference]],metron,11,FALSE)</f>
        <v>1.5342708579532029</v>
      </c>
      <c r="BV1676">
        <f>VLOOKUP(Table1[[#This Row],[Reference]],metron,12,FALSE)</f>
        <v>0.98593713070196176</v>
      </c>
    </row>
    <row r="1677" spans="1:74" hidden="1" x14ac:dyDescent="0.45">
      <c r="A1677" t="s">
        <v>5413</v>
      </c>
      <c r="B1677">
        <v>1426374000</v>
      </c>
      <c r="C1677" s="3" t="s">
        <v>1488</v>
      </c>
      <c r="D1677" t="s">
        <v>65</v>
      </c>
      <c r="E1677" t="s">
        <v>66</v>
      </c>
      <c r="F1677" t="s">
        <v>73</v>
      </c>
      <c r="G1677" t="s">
        <v>98</v>
      </c>
      <c r="H1677" t="s">
        <v>66</v>
      </c>
      <c r="I1677">
        <f>MROUND(Table1[[#This Row],[Prob_H]]*100,2)/100</f>
        <v>0.4</v>
      </c>
      <c r="J1677">
        <f>1/Table1[[#This Row],[odds_ft_home_team_win]]-Table1[[#This Row],[Margin/3]]</f>
        <v>0.39309016243984812</v>
      </c>
      <c r="K1677">
        <f>1/Table1[[#This Row],[odds_ft_draw]]-Table1[[#This Row],[Margin/3]]</f>
        <v>0.30935317387960898</v>
      </c>
      <c r="L1677">
        <f>1/Table1[[#This Row],[odds_ft_away_team_win]]-Table1[[#This Row],[Margin/3]]</f>
        <v>0.2975566636805429</v>
      </c>
      <c r="M1677">
        <v>10</v>
      </c>
      <c r="N1677">
        <v>1.46</v>
      </c>
      <c r="O1677">
        <v>0.92</v>
      </c>
      <c r="P1677">
        <v>1.29</v>
      </c>
      <c r="Q1677">
        <v>1.1100000000000001</v>
      </c>
      <c r="R1677" t="str" cm="1">
        <f t="array" ref="R16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77">
        <v>1</v>
      </c>
      <c r="T1677">
        <v>2</v>
      </c>
      <c r="U1677">
        <v>3</v>
      </c>
      <c r="V1677">
        <v>1</v>
      </c>
      <c r="W1677">
        <v>1</v>
      </c>
      <c r="X1677">
        <v>0</v>
      </c>
      <c r="Y1677">
        <v>28</v>
      </c>
      <c r="Z1677" t="s">
        <v>1489</v>
      </c>
      <c r="AA1677">
        <v>4</v>
      </c>
      <c r="AB1677">
        <v>4</v>
      </c>
      <c r="AC1677">
        <v>2</v>
      </c>
      <c r="AD1677">
        <v>0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1</v>
      </c>
      <c r="AK1677">
        <v>10</v>
      </c>
      <c r="AL1677">
        <v>11</v>
      </c>
      <c r="AM1677">
        <v>4</v>
      </c>
      <c r="AN1677">
        <v>8</v>
      </c>
      <c r="AO1677">
        <v>6</v>
      </c>
      <c r="AP1677">
        <v>3</v>
      </c>
      <c r="AQ1677">
        <v>12</v>
      </c>
      <c r="AR1677">
        <v>16</v>
      </c>
      <c r="AS1677">
        <v>54</v>
      </c>
      <c r="AT1677">
        <v>46</v>
      </c>
      <c r="AU1677">
        <v>0</v>
      </c>
      <c r="AV1677">
        <v>0</v>
      </c>
      <c r="AW1677">
        <v>2.35</v>
      </c>
      <c r="AX1677">
        <v>58</v>
      </c>
      <c r="AY1677">
        <v>70</v>
      </c>
      <c r="AZ1677">
        <v>46</v>
      </c>
      <c r="BA1677">
        <v>20</v>
      </c>
      <c r="BB1677">
        <v>12</v>
      </c>
      <c r="BC1677">
        <v>19</v>
      </c>
      <c r="BD1677">
        <v>54</v>
      </c>
      <c r="BE1677">
        <v>50</v>
      </c>
      <c r="BF1677">
        <v>81</v>
      </c>
      <c r="BG1677">
        <v>9.67</v>
      </c>
      <c r="BH1677">
        <v>4.08</v>
      </c>
      <c r="BI1677">
        <v>2.48</v>
      </c>
      <c r="BJ1677">
        <v>3.13</v>
      </c>
      <c r="BK1677">
        <v>3.25</v>
      </c>
      <c r="BL1677">
        <f>1/Table1[[#This Row],[odds_ft_home_team_win]]+1/Table1[[#This Row],[odds_ft_draw]]+1/Table1[[#This Row],[odds_ft_away_team_win]]-1</f>
        <v>3.0406932035294432E-2</v>
      </c>
      <c r="BM1677">
        <f>Table1[[#This Row],[Margin]]/3</f>
        <v>1.0135644011764811E-2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126</v>
      </c>
      <c r="BU1677">
        <f>VLOOKUP(Table1[[#This Row],[Reference]],metron,11,FALSE)</f>
        <v>1.344038264434575</v>
      </c>
      <c r="BV1677">
        <f>VLOOKUP(Table1[[#This Row],[Reference]],metron,12,FALSE)</f>
        <v>1.1515772691037469</v>
      </c>
    </row>
    <row r="1678" spans="1:74" hidden="1" x14ac:dyDescent="0.45">
      <c r="A1678" t="s">
        <v>5413</v>
      </c>
      <c r="B1678">
        <v>1426374000</v>
      </c>
      <c r="C1678" s="3" t="s">
        <v>1488</v>
      </c>
      <c r="D1678" t="s">
        <v>65</v>
      </c>
      <c r="E1678" t="s">
        <v>66</v>
      </c>
      <c r="F1678" t="s">
        <v>86</v>
      </c>
      <c r="G1678" t="s">
        <v>88</v>
      </c>
      <c r="H1678" t="s">
        <v>66</v>
      </c>
      <c r="I1678">
        <f>MROUND(Table1[[#This Row],[Prob_H]]*100,2)/100</f>
        <v>0.54</v>
      </c>
      <c r="J1678">
        <f>1/Table1[[#This Row],[odds_ft_home_team_win]]-Table1[[#This Row],[Margin/3]]</f>
        <v>0.53607275038702462</v>
      </c>
      <c r="K1678">
        <f>1/Table1[[#This Row],[odds_ft_draw]]-Table1[[#This Row],[Margin/3]]</f>
        <v>0.26062737298243099</v>
      </c>
      <c r="L1678">
        <f>1/Table1[[#This Row],[odds_ft_away_team_win]]-Table1[[#This Row],[Margin/3]]</f>
        <v>0.20329987663054438</v>
      </c>
      <c r="M1678">
        <v>10</v>
      </c>
      <c r="N1678">
        <v>2.06</v>
      </c>
      <c r="O1678">
        <v>1.1499999999999999</v>
      </c>
      <c r="P1678">
        <v>2</v>
      </c>
      <c r="Q1678">
        <v>1.35</v>
      </c>
      <c r="R1678" t="str" cm="1">
        <f t="array" ref="R16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71</v>
      </c>
      <c r="AA1678">
        <v>9</v>
      </c>
      <c r="AB1678">
        <v>2</v>
      </c>
      <c r="AC1678">
        <v>2</v>
      </c>
      <c r="AD1678">
        <v>0</v>
      </c>
      <c r="AE1678">
        <v>5</v>
      </c>
      <c r="AF1678">
        <v>1</v>
      </c>
      <c r="AG1678">
        <v>1</v>
      </c>
      <c r="AH1678">
        <v>1</v>
      </c>
      <c r="AI1678">
        <v>2</v>
      </c>
      <c r="AJ1678">
        <v>4</v>
      </c>
      <c r="AK1678">
        <v>17</v>
      </c>
      <c r="AL1678">
        <v>6</v>
      </c>
      <c r="AM1678">
        <v>9</v>
      </c>
      <c r="AN1678">
        <v>0</v>
      </c>
      <c r="AO1678">
        <v>8</v>
      </c>
      <c r="AP1678">
        <v>6</v>
      </c>
      <c r="AQ1678">
        <v>13</v>
      </c>
      <c r="AR1678">
        <v>19</v>
      </c>
      <c r="AS1678">
        <v>58</v>
      </c>
      <c r="AT1678">
        <v>42</v>
      </c>
      <c r="AU1678">
        <v>0</v>
      </c>
      <c r="AV1678">
        <v>0</v>
      </c>
      <c r="AW1678">
        <v>2.25</v>
      </c>
      <c r="AX1678">
        <v>43</v>
      </c>
      <c r="AY1678">
        <v>59</v>
      </c>
      <c r="AZ1678">
        <v>38</v>
      </c>
      <c r="BA1678">
        <v>21</v>
      </c>
      <c r="BB1678">
        <v>17</v>
      </c>
      <c r="BC1678">
        <v>28</v>
      </c>
      <c r="BD1678">
        <v>66</v>
      </c>
      <c r="BE1678">
        <v>35</v>
      </c>
      <c r="BF1678">
        <v>66</v>
      </c>
      <c r="BG1678">
        <v>11.49</v>
      </c>
      <c r="BH1678">
        <v>5.55</v>
      </c>
      <c r="BI1678">
        <v>1.83</v>
      </c>
      <c r="BJ1678">
        <v>3.69</v>
      </c>
      <c r="BK1678">
        <v>4.68</v>
      </c>
      <c r="BL1678">
        <f>1/Table1[[#This Row],[odds_ft_home_team_win]]+1/Table1[[#This Row],[odds_ft_draw]]+1/Table1[[#This Row],[odds_ft_away_team_win]]-1</f>
        <v>3.1126011134007925E-2</v>
      </c>
      <c r="BM1678">
        <f>Table1[[#This Row],[Margin]]/3</f>
        <v>1.0375337044669308E-2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 t="s">
        <v>113</v>
      </c>
      <c r="BU1678">
        <f>VLOOKUP(Table1[[#This Row],[Reference]],metron,11,FALSE)</f>
        <v>1.684957590444867</v>
      </c>
      <c r="BV1678">
        <f>VLOOKUP(Table1[[#This Row],[Reference]],metron,12,FALSE)</f>
        <v>0.95101263631642718</v>
      </c>
    </row>
    <row r="1679" spans="1:74" hidden="1" x14ac:dyDescent="0.45">
      <c r="A1679" t="s">
        <v>5413</v>
      </c>
      <c r="B1679">
        <v>1426381200</v>
      </c>
      <c r="C1679" s="3" t="s">
        <v>1490</v>
      </c>
      <c r="D1679" t="s">
        <v>65</v>
      </c>
      <c r="E1679" t="s">
        <v>66</v>
      </c>
      <c r="F1679" t="s">
        <v>68</v>
      </c>
      <c r="G1679" t="s">
        <v>103</v>
      </c>
      <c r="H1679" t="s">
        <v>66</v>
      </c>
      <c r="I1679">
        <f>MROUND(Table1[[#This Row],[Prob_H]]*100,2)/100</f>
        <v>0.5</v>
      </c>
      <c r="J1679">
        <f>1/Table1[[#This Row],[odds_ft_home_team_win]]-Table1[[#This Row],[Margin/3]]</f>
        <v>0.50012832108140504</v>
      </c>
      <c r="K1679">
        <f>1/Table1[[#This Row],[odds_ft_draw]]-Table1[[#This Row],[Margin/3]]</f>
        <v>0.29112905872586042</v>
      </c>
      <c r="L1679">
        <f>1/Table1[[#This Row],[odds_ft_away_team_win]]-Table1[[#This Row],[Margin/3]]</f>
        <v>0.20874262019273446</v>
      </c>
      <c r="M1679">
        <v>10</v>
      </c>
      <c r="N1679">
        <v>1.88</v>
      </c>
      <c r="O1679">
        <v>1.07</v>
      </c>
      <c r="P1679">
        <v>2</v>
      </c>
      <c r="Q1679">
        <v>1.1499999999999999</v>
      </c>
      <c r="R1679" t="str" cm="1">
        <f t="array" ref="R16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79">
        <v>2</v>
      </c>
      <c r="T1679">
        <v>1</v>
      </c>
      <c r="U1679">
        <v>3</v>
      </c>
      <c r="V1679">
        <v>2</v>
      </c>
      <c r="W1679">
        <v>1</v>
      </c>
      <c r="X1679">
        <v>1</v>
      </c>
      <c r="Y1679" t="s">
        <v>1227</v>
      </c>
      <c r="Z1679">
        <v>43</v>
      </c>
      <c r="AA1679">
        <v>6</v>
      </c>
      <c r="AB1679">
        <v>8</v>
      </c>
      <c r="AC1679">
        <v>2</v>
      </c>
      <c r="AD1679">
        <v>0</v>
      </c>
      <c r="AE1679">
        <v>3</v>
      </c>
      <c r="AF1679">
        <v>0</v>
      </c>
      <c r="AG1679">
        <v>2</v>
      </c>
      <c r="AH1679">
        <v>0</v>
      </c>
      <c r="AI1679">
        <v>0</v>
      </c>
      <c r="AJ1679">
        <v>3</v>
      </c>
      <c r="AK1679">
        <v>13</v>
      </c>
      <c r="AL1679">
        <v>12</v>
      </c>
      <c r="AM1679">
        <v>5</v>
      </c>
      <c r="AN1679">
        <v>7</v>
      </c>
      <c r="AO1679">
        <v>8</v>
      </c>
      <c r="AP1679">
        <v>5</v>
      </c>
      <c r="AQ1679">
        <v>12</v>
      </c>
      <c r="AR1679">
        <v>14</v>
      </c>
      <c r="AS1679">
        <v>52</v>
      </c>
      <c r="AT1679">
        <v>48</v>
      </c>
      <c r="AU1679">
        <v>0</v>
      </c>
      <c r="AV1679">
        <v>0</v>
      </c>
      <c r="AW1679">
        <v>2.12</v>
      </c>
      <c r="AX1679">
        <v>44</v>
      </c>
      <c r="AY1679">
        <v>61</v>
      </c>
      <c r="AZ1679">
        <v>34</v>
      </c>
      <c r="BA1679">
        <v>10</v>
      </c>
      <c r="BB1679">
        <v>7</v>
      </c>
      <c r="BC1679">
        <v>34</v>
      </c>
      <c r="BD1679">
        <v>64</v>
      </c>
      <c r="BE1679">
        <v>28</v>
      </c>
      <c r="BF1679">
        <v>74</v>
      </c>
      <c r="BG1679">
        <v>10.69</v>
      </c>
      <c r="BH1679">
        <v>5.63</v>
      </c>
      <c r="BI1679">
        <v>1.96</v>
      </c>
      <c r="BJ1679">
        <v>3.32</v>
      </c>
      <c r="BK1679">
        <v>4.57</v>
      </c>
      <c r="BL1679">
        <f>1/Table1[[#This Row],[odds_ft_home_team_win]]+1/Table1[[#This Row],[odds_ft_draw]]+1/Table1[[#This Row],[odds_ft_away_team_win]]-1</f>
        <v>3.0227281653744109E-2</v>
      </c>
      <c r="BM1679">
        <f>Table1[[#This Row],[Margin]]/3</f>
        <v>1.0075760551248036E-2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116</v>
      </c>
      <c r="BU1679">
        <f>VLOOKUP(Table1[[#This Row],[Reference]],metron,11,FALSE)</f>
        <v>1.5342708579532029</v>
      </c>
      <c r="BV1679">
        <f>VLOOKUP(Table1[[#This Row],[Reference]],metron,12,FALSE)</f>
        <v>0.98593713070196176</v>
      </c>
    </row>
    <row r="1680" spans="1:74" hidden="1" x14ac:dyDescent="0.45">
      <c r="A1680" t="s">
        <v>5413</v>
      </c>
      <c r="B1680">
        <v>1426385160</v>
      </c>
      <c r="C1680" s="3" t="s">
        <v>1491</v>
      </c>
      <c r="D1680" t="s">
        <v>65</v>
      </c>
      <c r="E1680" t="s">
        <v>66</v>
      </c>
      <c r="F1680" t="s">
        <v>81</v>
      </c>
      <c r="G1680" t="s">
        <v>77</v>
      </c>
      <c r="H1680" t="s">
        <v>66</v>
      </c>
      <c r="I1680">
        <f>MROUND(Table1[[#This Row],[Prob_H]]*100,2)/100</f>
        <v>0.38</v>
      </c>
      <c r="J1680">
        <f>1/Table1[[#This Row],[odds_ft_home_team_win]]-Table1[[#This Row],[Margin/3]]</f>
        <v>0.38203411445879171</v>
      </c>
      <c r="K1680">
        <f>1/Table1[[#This Row],[odds_ft_draw]]-Table1[[#This Row],[Margin/3]]</f>
        <v>0.29475530049418142</v>
      </c>
      <c r="L1680">
        <f>1/Table1[[#This Row],[odds_ft_away_team_win]]-Table1[[#This Row],[Margin/3]]</f>
        <v>0.32321058504702693</v>
      </c>
      <c r="M1680">
        <v>10</v>
      </c>
      <c r="N1680">
        <v>1.77</v>
      </c>
      <c r="O1680">
        <v>1</v>
      </c>
      <c r="P1680">
        <v>1.65</v>
      </c>
      <c r="Q1680">
        <v>1</v>
      </c>
      <c r="R1680" t="str" cm="1">
        <f t="array" ref="R16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0">
        <v>2</v>
      </c>
      <c r="T1680">
        <v>2</v>
      </c>
      <c r="U1680">
        <v>4</v>
      </c>
      <c r="V1680">
        <v>3</v>
      </c>
      <c r="W1680">
        <v>1</v>
      </c>
      <c r="X1680">
        <v>2</v>
      </c>
      <c r="Y1680" t="s">
        <v>1492</v>
      </c>
      <c r="Z1680" t="s">
        <v>1493</v>
      </c>
      <c r="AA1680">
        <v>7</v>
      </c>
      <c r="AB1680">
        <v>4</v>
      </c>
      <c r="AC1680">
        <v>3</v>
      </c>
      <c r="AD1680">
        <v>1</v>
      </c>
      <c r="AE1680">
        <v>1</v>
      </c>
      <c r="AF1680">
        <v>1</v>
      </c>
      <c r="AG1680">
        <v>2</v>
      </c>
      <c r="AH1680">
        <v>2</v>
      </c>
      <c r="AI1680">
        <v>0</v>
      </c>
      <c r="AJ1680">
        <v>2</v>
      </c>
      <c r="AK1680">
        <v>16</v>
      </c>
      <c r="AL1680">
        <v>10</v>
      </c>
      <c r="AM1680">
        <v>6</v>
      </c>
      <c r="AN1680">
        <v>8</v>
      </c>
      <c r="AO1680">
        <v>10</v>
      </c>
      <c r="AP1680">
        <v>2</v>
      </c>
      <c r="AQ1680">
        <v>13</v>
      </c>
      <c r="AR1680">
        <v>12</v>
      </c>
      <c r="AS1680">
        <v>56</v>
      </c>
      <c r="AT1680">
        <v>44</v>
      </c>
      <c r="AU1680">
        <v>0</v>
      </c>
      <c r="AV1680">
        <v>0</v>
      </c>
      <c r="AW1680">
        <v>2.08</v>
      </c>
      <c r="AX1680">
        <v>54</v>
      </c>
      <c r="AY1680">
        <v>62</v>
      </c>
      <c r="AZ1680">
        <v>50</v>
      </c>
      <c r="BA1680">
        <v>20</v>
      </c>
      <c r="BB1680">
        <v>0</v>
      </c>
      <c r="BC1680">
        <v>23</v>
      </c>
      <c r="BD1680">
        <v>62</v>
      </c>
      <c r="BE1680">
        <v>35</v>
      </c>
      <c r="BF1680">
        <v>66</v>
      </c>
      <c r="BG1680">
        <v>12.45</v>
      </c>
      <c r="BH1680">
        <v>4.3099999999999996</v>
      </c>
      <c r="BI1680">
        <v>2.5499999999999998</v>
      </c>
      <c r="BJ1680">
        <v>3.28</v>
      </c>
      <c r="BK1680">
        <v>3</v>
      </c>
      <c r="BL1680">
        <f>1/Table1[[#This Row],[odds_ft_home_team_win]]+1/Table1[[#This Row],[odds_ft_draw]]+1/Table1[[#This Row],[odds_ft_away_team_win]]-1</f>
        <v>3.0368244858919091E-2</v>
      </c>
      <c r="BM1680">
        <f>Table1[[#This Row],[Margin]]/3</f>
        <v>1.0122748286306363E-2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109</v>
      </c>
      <c r="BU1680">
        <f>VLOOKUP(Table1[[#This Row],[Reference]],metron,11,FALSE)</f>
        <v>1.330562659846547</v>
      </c>
      <c r="BV1680">
        <f>VLOOKUP(Table1[[#This Row],[Reference]],metron,12,FALSE)</f>
        <v>1.1595268542199491</v>
      </c>
    </row>
    <row r="1681" spans="1:74" hidden="1" x14ac:dyDescent="0.45">
      <c r="A1681" t="s">
        <v>5413</v>
      </c>
      <c r="B1681">
        <v>1426388400</v>
      </c>
      <c r="C1681" s="3" t="s">
        <v>1494</v>
      </c>
      <c r="D1681" t="s">
        <v>65</v>
      </c>
      <c r="E1681" t="s">
        <v>66</v>
      </c>
      <c r="F1681" t="s">
        <v>93</v>
      </c>
      <c r="G1681" t="s">
        <v>85</v>
      </c>
      <c r="H1681" t="s">
        <v>66</v>
      </c>
      <c r="I1681">
        <f>MROUND(Table1[[#This Row],[Prob_H]]*100,2)/100</f>
        <v>0.42</v>
      </c>
      <c r="J1681">
        <f>1/Table1[[#This Row],[odds_ft_home_team_win]]-Table1[[#This Row],[Margin/3]]</f>
        <v>0.41190795488705406</v>
      </c>
      <c r="K1681">
        <f>1/Table1[[#This Row],[odds_ft_draw]]-Table1[[#This Row],[Margin/3]]</f>
        <v>0.30742734407732936</v>
      </c>
      <c r="L1681">
        <f>1/Table1[[#This Row],[odds_ft_away_team_win]]-Table1[[#This Row],[Margin/3]]</f>
        <v>0.28066470103561658</v>
      </c>
      <c r="M1681">
        <v>10</v>
      </c>
      <c r="N1681">
        <v>1.57</v>
      </c>
      <c r="O1681">
        <v>0.87</v>
      </c>
      <c r="P1681">
        <v>1.53</v>
      </c>
      <c r="Q1681">
        <v>1</v>
      </c>
      <c r="R1681" t="str" cm="1">
        <f t="array" ref="R16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81">
        <v>2</v>
      </c>
      <c r="T1681">
        <v>1</v>
      </c>
      <c r="U1681">
        <v>3</v>
      </c>
      <c r="V1681">
        <v>0</v>
      </c>
      <c r="W1681">
        <v>0</v>
      </c>
      <c r="X1681">
        <v>0</v>
      </c>
      <c r="Y1681" t="s">
        <v>1495</v>
      </c>
      <c r="Z1681" t="s">
        <v>169</v>
      </c>
      <c r="AA1681">
        <v>8</v>
      </c>
      <c r="AB1681">
        <v>12</v>
      </c>
      <c r="AC1681">
        <v>3</v>
      </c>
      <c r="AD1681">
        <v>0</v>
      </c>
      <c r="AE1681">
        <v>3</v>
      </c>
      <c r="AF1681">
        <v>0</v>
      </c>
      <c r="AG1681">
        <v>1</v>
      </c>
      <c r="AH1681">
        <v>2</v>
      </c>
      <c r="AI1681">
        <v>1</v>
      </c>
      <c r="AJ1681">
        <v>2</v>
      </c>
      <c r="AK1681">
        <v>8</v>
      </c>
      <c r="AL1681">
        <v>12</v>
      </c>
      <c r="AM1681">
        <v>4</v>
      </c>
      <c r="AN1681">
        <v>6</v>
      </c>
      <c r="AO1681">
        <v>4</v>
      </c>
      <c r="AP1681">
        <v>6</v>
      </c>
      <c r="AQ1681">
        <v>10</v>
      </c>
      <c r="AR1681">
        <v>8</v>
      </c>
      <c r="AS1681">
        <v>43</v>
      </c>
      <c r="AT1681">
        <v>57</v>
      </c>
      <c r="AU1681">
        <v>0</v>
      </c>
      <c r="AV1681">
        <v>0</v>
      </c>
      <c r="AW1681">
        <v>2.4500000000000002</v>
      </c>
      <c r="AX1681">
        <v>49</v>
      </c>
      <c r="AY1681">
        <v>73</v>
      </c>
      <c r="AZ1681">
        <v>45</v>
      </c>
      <c r="BA1681">
        <v>17</v>
      </c>
      <c r="BB1681">
        <v>10</v>
      </c>
      <c r="BC1681">
        <v>14</v>
      </c>
      <c r="BD1681">
        <v>70</v>
      </c>
      <c r="BE1681">
        <v>49</v>
      </c>
      <c r="BF1681">
        <v>87</v>
      </c>
      <c r="BG1681">
        <v>11.15</v>
      </c>
      <c r="BH1681">
        <v>4.8899999999999997</v>
      </c>
      <c r="BI1681">
        <v>2.37</v>
      </c>
      <c r="BJ1681">
        <v>3.15</v>
      </c>
      <c r="BK1681">
        <v>3.44</v>
      </c>
      <c r="BL1681">
        <f>1/Table1[[#This Row],[odds_ft_home_team_win]]+1/Table1[[#This Row],[odds_ft_draw]]+1/Table1[[#This Row],[odds_ft_away_team_win]]-1</f>
        <v>3.0098920148964314E-2</v>
      </c>
      <c r="BM1681">
        <f>Table1[[#This Row],[Margin]]/3</f>
        <v>1.0032973382988105E-2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95</v>
      </c>
      <c r="BU1681">
        <f>VLOOKUP(Table1[[#This Row],[Reference]],metron,11,FALSE)</f>
        <v>1.396960958296362</v>
      </c>
      <c r="BV1681">
        <f>VLOOKUP(Table1[[#This Row],[Reference]],metron,12,FALSE)</f>
        <v>1.091503992901508</v>
      </c>
    </row>
    <row r="1682" spans="1:74" hidden="1" x14ac:dyDescent="0.45">
      <c r="A1682" t="s">
        <v>5413</v>
      </c>
      <c r="B1682">
        <v>1426388400</v>
      </c>
      <c r="C1682" s="3" t="s">
        <v>1494</v>
      </c>
      <c r="D1682" t="s">
        <v>65</v>
      </c>
      <c r="E1682" t="s">
        <v>66</v>
      </c>
      <c r="F1682" t="s">
        <v>67</v>
      </c>
      <c r="G1682" t="s">
        <v>94</v>
      </c>
      <c r="H1682" t="s">
        <v>66</v>
      </c>
      <c r="I1682">
        <f>MROUND(Table1[[#This Row],[Prob_H]]*100,2)/100</f>
        <v>0.48</v>
      </c>
      <c r="J1682">
        <f>1/Table1[[#This Row],[odds_ft_home_team_win]]-Table1[[#This Row],[Margin/3]]</f>
        <v>0.48007448155034071</v>
      </c>
      <c r="K1682">
        <f>1/Table1[[#This Row],[odds_ft_draw]]-Table1[[#This Row],[Margin/3]]</f>
        <v>0.28313353508377753</v>
      </c>
      <c r="L1682">
        <f>1/Table1[[#This Row],[odds_ft_away_team_win]]-Table1[[#This Row],[Margin/3]]</f>
        <v>0.23679198336588175</v>
      </c>
      <c r="M1682">
        <v>10</v>
      </c>
      <c r="N1682">
        <v>2</v>
      </c>
      <c r="O1682">
        <v>1.21</v>
      </c>
      <c r="P1682">
        <v>1.67</v>
      </c>
      <c r="Q1682">
        <v>1.22</v>
      </c>
      <c r="R1682" t="str" cm="1">
        <f t="array" ref="R16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2">
        <v>0</v>
      </c>
      <c r="T1682">
        <v>2</v>
      </c>
      <c r="U1682">
        <v>2</v>
      </c>
      <c r="V1682">
        <v>1</v>
      </c>
      <c r="W1682">
        <v>0</v>
      </c>
      <c r="X1682">
        <v>1</v>
      </c>
      <c r="Z1682" t="s">
        <v>1496</v>
      </c>
      <c r="AA1682">
        <v>-1</v>
      </c>
      <c r="AB1682">
        <v>-1</v>
      </c>
      <c r="AC1682">
        <v>2</v>
      </c>
      <c r="AD1682">
        <v>1</v>
      </c>
      <c r="AE1682">
        <v>1</v>
      </c>
      <c r="AF1682">
        <v>0</v>
      </c>
      <c r="AG1682">
        <v>1</v>
      </c>
      <c r="AH1682">
        <v>2</v>
      </c>
      <c r="AI1682">
        <v>1</v>
      </c>
      <c r="AJ1682">
        <v>0</v>
      </c>
      <c r="AK1682">
        <v>-1</v>
      </c>
      <c r="AL1682">
        <v>-1</v>
      </c>
      <c r="AM1682">
        <v>-1</v>
      </c>
      <c r="AN1682">
        <v>-1</v>
      </c>
      <c r="AO1682">
        <v>-1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0</v>
      </c>
      <c r="AV1682">
        <v>0</v>
      </c>
      <c r="AW1682">
        <v>2.54</v>
      </c>
      <c r="AX1682">
        <v>64</v>
      </c>
      <c r="AY1682">
        <v>79</v>
      </c>
      <c r="AZ1682">
        <v>54</v>
      </c>
      <c r="BA1682">
        <v>22</v>
      </c>
      <c r="BB1682">
        <v>7</v>
      </c>
      <c r="BC1682">
        <v>33</v>
      </c>
      <c r="BD1682">
        <v>64</v>
      </c>
      <c r="BE1682">
        <v>43</v>
      </c>
      <c r="BF1682">
        <v>86</v>
      </c>
      <c r="BG1682">
        <v>11.25</v>
      </c>
      <c r="BH1682">
        <v>5.35</v>
      </c>
      <c r="BI1682">
        <v>2.04</v>
      </c>
      <c r="BJ1682">
        <v>3.41</v>
      </c>
      <c r="BK1682">
        <v>4.05</v>
      </c>
      <c r="BL1682">
        <f>1/Table1[[#This Row],[odds_ft_home_team_win]]+1/Table1[[#This Row],[odds_ft_draw]]+1/Table1[[#This Row],[odds_ft_away_team_win]]-1</f>
        <v>3.0364790643095496E-2</v>
      </c>
      <c r="BM1682">
        <f>Table1[[#This Row],[Margin]]/3</f>
        <v>1.0121596881031833E-2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70</v>
      </c>
      <c r="BU1682">
        <f>VLOOKUP(Table1[[#This Row],[Reference]],metron,11,FALSE)</f>
        <v>1.510877192982456</v>
      </c>
      <c r="BV1682">
        <f>VLOOKUP(Table1[[#This Row],[Reference]],metron,12,FALSE)</f>
        <v>1.0163157894736841</v>
      </c>
    </row>
    <row r="1683" spans="1:74" hidden="1" x14ac:dyDescent="0.45">
      <c r="A1683" t="s">
        <v>5413</v>
      </c>
      <c r="B1683">
        <v>1426442400</v>
      </c>
      <c r="C1683" s="3" t="s">
        <v>1497</v>
      </c>
      <c r="D1683" t="s">
        <v>65</v>
      </c>
      <c r="E1683" t="s">
        <v>66</v>
      </c>
      <c r="F1683" t="s">
        <v>97</v>
      </c>
      <c r="G1683" t="s">
        <v>80</v>
      </c>
      <c r="H1683" t="s">
        <v>66</v>
      </c>
      <c r="I1683">
        <f>MROUND(Table1[[#This Row],[Prob_H]]*100,2)/100</f>
        <v>0.5</v>
      </c>
      <c r="J1683">
        <f>1/Table1[[#This Row],[odds_ft_home_team_win]]-Table1[[#This Row],[Margin/3]]</f>
        <v>0.49005462061841881</v>
      </c>
      <c r="K1683">
        <f>1/Table1[[#This Row],[odds_ft_draw]]-Table1[[#This Row],[Margin/3]]</f>
        <v>0.28679052566292917</v>
      </c>
      <c r="L1683">
        <f>1/Table1[[#This Row],[odds_ft_away_team_win]]-Table1[[#This Row],[Margin/3]]</f>
        <v>0.22315485371865187</v>
      </c>
      <c r="M1683">
        <v>10</v>
      </c>
      <c r="N1683">
        <v>2</v>
      </c>
      <c r="O1683">
        <v>0.85</v>
      </c>
      <c r="P1683">
        <v>2</v>
      </c>
      <c r="Q1683">
        <v>1.05</v>
      </c>
      <c r="R1683" t="str" cm="1">
        <f t="array" ref="R16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0</v>
      </c>
      <c r="Y1683" t="s">
        <v>184</v>
      </c>
      <c r="AA1683">
        <v>9</v>
      </c>
      <c r="AB1683">
        <v>2</v>
      </c>
      <c r="AC1683">
        <v>1</v>
      </c>
      <c r="AD1683">
        <v>0</v>
      </c>
      <c r="AE1683">
        <v>4</v>
      </c>
      <c r="AF1683">
        <v>1</v>
      </c>
      <c r="AG1683">
        <v>1</v>
      </c>
      <c r="AH1683">
        <v>0</v>
      </c>
      <c r="AI1683">
        <v>4</v>
      </c>
      <c r="AJ1683">
        <v>1</v>
      </c>
      <c r="AK1683">
        <v>16</v>
      </c>
      <c r="AL1683">
        <v>9</v>
      </c>
      <c r="AM1683">
        <v>10</v>
      </c>
      <c r="AN1683">
        <v>6</v>
      </c>
      <c r="AO1683">
        <v>6</v>
      </c>
      <c r="AP1683">
        <v>3</v>
      </c>
      <c r="AQ1683">
        <v>7</v>
      </c>
      <c r="AR1683">
        <v>18</v>
      </c>
      <c r="AS1683">
        <v>59</v>
      </c>
      <c r="AT1683">
        <v>41</v>
      </c>
      <c r="AU1683">
        <v>0</v>
      </c>
      <c r="AV1683">
        <v>0</v>
      </c>
      <c r="AW1683">
        <v>2.8</v>
      </c>
      <c r="AX1683">
        <v>73</v>
      </c>
      <c r="AY1683">
        <v>79</v>
      </c>
      <c r="AZ1683">
        <v>65</v>
      </c>
      <c r="BA1683">
        <v>28</v>
      </c>
      <c r="BB1683">
        <v>15</v>
      </c>
      <c r="BC1683">
        <v>46</v>
      </c>
      <c r="BD1683">
        <v>68</v>
      </c>
      <c r="BE1683">
        <v>47</v>
      </c>
      <c r="BF1683">
        <v>87</v>
      </c>
      <c r="BG1683">
        <v>10.76</v>
      </c>
      <c r="BH1683">
        <v>4.07</v>
      </c>
      <c r="BI1683">
        <v>2</v>
      </c>
      <c r="BJ1683">
        <v>3.37</v>
      </c>
      <c r="BK1683">
        <v>4.29</v>
      </c>
      <c r="BL1683">
        <f>1/Table1[[#This Row],[odds_ft_home_team_win]]+1/Table1[[#This Row],[odds_ft_draw]]+1/Table1[[#This Row],[odds_ft_away_team_win]]-1</f>
        <v>2.9836138144743618E-2</v>
      </c>
      <c r="BM1683">
        <f>Table1[[#This Row],[Margin]]/3</f>
        <v>9.9453793815812066E-3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 t="s">
        <v>100</v>
      </c>
      <c r="BU1683">
        <f>VLOOKUP(Table1[[#This Row],[Reference]],metron,11,FALSE)</f>
        <v>1.5342708579532029</v>
      </c>
      <c r="BV1683">
        <f>VLOOKUP(Table1[[#This Row],[Reference]],metron,12,FALSE)</f>
        <v>0.98593713070196176</v>
      </c>
    </row>
    <row r="1684" spans="1:74" hidden="1" x14ac:dyDescent="0.45">
      <c r="A1684" t="s">
        <v>5412</v>
      </c>
      <c r="B1684">
        <v>1443227400</v>
      </c>
      <c r="C1684" s="3" t="s">
        <v>1782</v>
      </c>
      <c r="D1684" t="s">
        <v>65</v>
      </c>
      <c r="E1684" t="s">
        <v>66</v>
      </c>
      <c r="F1684" t="s">
        <v>80</v>
      </c>
      <c r="G1684" t="s">
        <v>81</v>
      </c>
      <c r="H1684" t="s">
        <v>66</v>
      </c>
      <c r="I1684">
        <f>MROUND(Table1[[#This Row],[Prob_H]]*100,2)/100</f>
        <v>0.34</v>
      </c>
      <c r="J1684">
        <f>1/Table1[[#This Row],[odds_ft_home_team_win]]-Table1[[#This Row],[Margin/3]]</f>
        <v>0.34238490738628102</v>
      </c>
      <c r="K1684">
        <f>1/Table1[[#This Row],[odds_ft_draw]]-Table1[[#This Row],[Margin/3]]</f>
        <v>0.2724065908083193</v>
      </c>
      <c r="L1684">
        <f>1/Table1[[#This Row],[odds_ft_away_team_win]]-Table1[[#This Row],[Margin/3]]</f>
        <v>0.38520850180539967</v>
      </c>
      <c r="M1684">
        <v>10</v>
      </c>
      <c r="N1684">
        <v>0.75</v>
      </c>
      <c r="O1684">
        <v>1.8</v>
      </c>
      <c r="P1684">
        <v>1.65</v>
      </c>
      <c r="Q1684">
        <v>1.2</v>
      </c>
      <c r="R1684" t="str" cm="1">
        <f t="array" ref="R16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84">
        <v>3</v>
      </c>
      <c r="T1684">
        <v>0</v>
      </c>
      <c r="U1684">
        <v>3</v>
      </c>
      <c r="V1684">
        <v>1</v>
      </c>
      <c r="W1684">
        <v>1</v>
      </c>
      <c r="X1684">
        <v>0</v>
      </c>
      <c r="Y1684" t="s">
        <v>1783</v>
      </c>
      <c r="AA1684">
        <v>5</v>
      </c>
      <c r="AB1684">
        <v>4</v>
      </c>
      <c r="AC1684">
        <v>2</v>
      </c>
      <c r="AD1684">
        <v>0</v>
      </c>
      <c r="AE1684">
        <v>1</v>
      </c>
      <c r="AF1684">
        <v>0</v>
      </c>
      <c r="AG1684">
        <v>1</v>
      </c>
      <c r="AH1684">
        <v>1</v>
      </c>
      <c r="AI1684">
        <v>0</v>
      </c>
      <c r="AJ1684">
        <v>1</v>
      </c>
      <c r="AK1684">
        <v>11</v>
      </c>
      <c r="AL1684">
        <v>14</v>
      </c>
      <c r="AM1684">
        <v>4</v>
      </c>
      <c r="AN1684">
        <v>9</v>
      </c>
      <c r="AO1684">
        <v>7</v>
      </c>
      <c r="AP1684">
        <v>5</v>
      </c>
      <c r="AQ1684">
        <v>19</v>
      </c>
      <c r="AR1684">
        <v>8</v>
      </c>
      <c r="AS1684">
        <v>39</v>
      </c>
      <c r="AT1684">
        <v>61</v>
      </c>
      <c r="AU1684">
        <v>0</v>
      </c>
      <c r="AV1684">
        <v>0</v>
      </c>
      <c r="AW1684">
        <v>4.13</v>
      </c>
      <c r="AX1684">
        <v>78</v>
      </c>
      <c r="AY1684">
        <v>88</v>
      </c>
      <c r="AZ1684">
        <v>78</v>
      </c>
      <c r="BA1684">
        <v>53</v>
      </c>
      <c r="BB1684">
        <v>33</v>
      </c>
      <c r="BC1684">
        <v>58</v>
      </c>
      <c r="BD1684">
        <v>100</v>
      </c>
      <c r="BE1684">
        <v>53</v>
      </c>
      <c r="BF1684">
        <v>88</v>
      </c>
      <c r="BG1684">
        <v>10.25</v>
      </c>
      <c r="BH1684">
        <v>4.9000000000000004</v>
      </c>
      <c r="BI1684">
        <v>2.85</v>
      </c>
      <c r="BJ1684">
        <v>3.56</v>
      </c>
      <c r="BK1684">
        <v>2.54</v>
      </c>
      <c r="BL1684">
        <f>1/Table1[[#This Row],[odds_ft_home_team_win]]+1/Table1[[#This Row],[odds_ft_draw]]+1/Table1[[#This Row],[odds_ft_away_team_win]]-1</f>
        <v>2.5476856788525293E-2</v>
      </c>
      <c r="BM1684">
        <f>Table1[[#This Row],[Margin]]/3</f>
        <v>8.4922855961750976E-3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 t="s">
        <v>83</v>
      </c>
      <c r="BU1684">
        <f>VLOOKUP(Table1[[#This Row],[Reference]],metron,11,FALSE)</f>
        <v>1.228921489601805</v>
      </c>
      <c r="BV1684">
        <f>VLOOKUP(Table1[[#This Row],[Reference]],metron,12,FALSE)</f>
        <v>1.2940512655166849</v>
      </c>
    </row>
    <row r="1685" spans="1:74" hidden="1" x14ac:dyDescent="0.45">
      <c r="A1685" t="s">
        <v>5412</v>
      </c>
      <c r="B1685">
        <v>1443234600</v>
      </c>
      <c r="C1685" s="3" t="s">
        <v>1784</v>
      </c>
      <c r="D1685" t="s">
        <v>65</v>
      </c>
      <c r="E1685" t="s">
        <v>66</v>
      </c>
      <c r="F1685" t="s">
        <v>72</v>
      </c>
      <c r="G1685" t="s">
        <v>67</v>
      </c>
      <c r="H1685" t="s">
        <v>66</v>
      </c>
      <c r="I1685">
        <f>MROUND(Table1[[#This Row],[Prob_H]]*100,2)/100</f>
        <v>0.46</v>
      </c>
      <c r="J1685">
        <f>1/Table1[[#This Row],[odds_ft_home_team_win]]-Table1[[#This Row],[Margin/3]]</f>
        <v>0.45470939103897906</v>
      </c>
      <c r="K1685">
        <f>1/Table1[[#This Row],[odds_ft_draw]]-Table1[[#This Row],[Margin/3]]</f>
        <v>0.27264530448051055</v>
      </c>
      <c r="L1685">
        <f>1/Table1[[#This Row],[odds_ft_away_team_win]]-Table1[[#This Row],[Margin/3]]</f>
        <v>0.27264530448051055</v>
      </c>
      <c r="M1685">
        <v>10</v>
      </c>
      <c r="N1685">
        <v>0.75</v>
      </c>
      <c r="O1685">
        <v>0.4</v>
      </c>
      <c r="P1685">
        <v>0.76</v>
      </c>
      <c r="Q1685">
        <v>0.72</v>
      </c>
      <c r="R1685" t="str" cm="1">
        <f t="array" ref="R16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5">
        <v>1</v>
      </c>
      <c r="T1685">
        <v>1</v>
      </c>
      <c r="U1685">
        <v>2</v>
      </c>
      <c r="V1685">
        <v>0</v>
      </c>
      <c r="W1685">
        <v>0</v>
      </c>
      <c r="X1685">
        <v>0</v>
      </c>
      <c r="Y1685">
        <v>83</v>
      </c>
      <c r="Z1685" t="s">
        <v>184</v>
      </c>
      <c r="AA1685">
        <v>2</v>
      </c>
      <c r="AB1685">
        <v>4</v>
      </c>
      <c r="AC1685">
        <v>4</v>
      </c>
      <c r="AD1685">
        <v>0</v>
      </c>
      <c r="AE1685">
        <v>4</v>
      </c>
      <c r="AF1685">
        <v>1</v>
      </c>
      <c r="AG1685">
        <v>2</v>
      </c>
      <c r="AH1685">
        <v>2</v>
      </c>
      <c r="AI1685">
        <v>2</v>
      </c>
      <c r="AJ1685">
        <v>3</v>
      </c>
      <c r="AK1685">
        <v>10</v>
      </c>
      <c r="AL1685">
        <v>10</v>
      </c>
      <c r="AM1685">
        <v>7</v>
      </c>
      <c r="AN1685">
        <v>3</v>
      </c>
      <c r="AO1685">
        <v>3</v>
      </c>
      <c r="AP1685">
        <v>7</v>
      </c>
      <c r="AQ1685">
        <v>15</v>
      </c>
      <c r="AR1685">
        <v>19</v>
      </c>
      <c r="AS1685">
        <v>50</v>
      </c>
      <c r="AT1685">
        <v>50</v>
      </c>
      <c r="AU1685">
        <v>0</v>
      </c>
      <c r="AV1685">
        <v>0</v>
      </c>
      <c r="AW1685">
        <v>3.13</v>
      </c>
      <c r="AX1685">
        <v>90</v>
      </c>
      <c r="AY1685">
        <v>90</v>
      </c>
      <c r="AZ1685">
        <v>80</v>
      </c>
      <c r="BA1685">
        <v>33</v>
      </c>
      <c r="BB1685">
        <v>20</v>
      </c>
      <c r="BC1685">
        <v>33</v>
      </c>
      <c r="BD1685">
        <v>65</v>
      </c>
      <c r="BE1685">
        <v>68</v>
      </c>
      <c r="BF1685">
        <v>90</v>
      </c>
      <c r="BG1685">
        <v>10.8</v>
      </c>
      <c r="BH1685">
        <v>5.25</v>
      </c>
      <c r="BI1685">
        <v>2.16</v>
      </c>
      <c r="BJ1685">
        <v>3.56</v>
      </c>
      <c r="BK1685">
        <v>3.56</v>
      </c>
      <c r="BL1685">
        <f>1/Table1[[#This Row],[odds_ft_home_team_win]]+1/Table1[[#This Row],[odds_ft_draw]]+1/Table1[[#This Row],[odds_ft_away_team_win]]-1</f>
        <v>2.4760715771951602E-2</v>
      </c>
      <c r="BM1685">
        <f>Table1[[#This Row],[Margin]]/3</f>
        <v>8.2535719239838681E-3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 t="s">
        <v>75</v>
      </c>
      <c r="BU1685">
        <f>VLOOKUP(Table1[[#This Row],[Reference]],metron,11,FALSE)</f>
        <v>1.4888836329233679</v>
      </c>
      <c r="BV1685">
        <f>VLOOKUP(Table1[[#This Row],[Reference]],metron,12,FALSE)</f>
        <v>1.0516792809839171</v>
      </c>
    </row>
    <row r="1686" spans="1:74" hidden="1" x14ac:dyDescent="0.45">
      <c r="A1686" t="s">
        <v>5412</v>
      </c>
      <c r="B1686">
        <v>1443304800</v>
      </c>
      <c r="C1686" s="3" t="s">
        <v>1785</v>
      </c>
      <c r="D1686" t="s">
        <v>65</v>
      </c>
      <c r="E1686" t="s">
        <v>66</v>
      </c>
      <c r="F1686" t="s">
        <v>86</v>
      </c>
      <c r="G1686" t="s">
        <v>98</v>
      </c>
      <c r="H1686" t="s">
        <v>66</v>
      </c>
      <c r="I1686">
        <f>MROUND(Table1[[#This Row],[Prob_H]]*100,2)/100</f>
        <v>0.57999999999999996</v>
      </c>
      <c r="J1686">
        <f>1/Table1[[#This Row],[odds_ft_home_team_win]]-Table1[[#This Row],[Margin/3]]</f>
        <v>0.57307557465323045</v>
      </c>
      <c r="K1686">
        <f>1/Table1[[#This Row],[odds_ft_draw]]-Table1[[#This Row],[Margin/3]]</f>
        <v>0.24293650722305626</v>
      </c>
      <c r="L1686">
        <f>1/Table1[[#This Row],[odds_ft_away_team_win]]-Table1[[#This Row],[Margin/3]]</f>
        <v>0.1839879181237134</v>
      </c>
      <c r="M1686">
        <v>10</v>
      </c>
      <c r="N1686">
        <v>1.5</v>
      </c>
      <c r="O1686">
        <v>0.2</v>
      </c>
      <c r="P1686">
        <v>1.62</v>
      </c>
      <c r="Q1686">
        <v>1.22</v>
      </c>
      <c r="R1686" t="str" cm="1">
        <f t="array" ref="R16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6">
        <v>1</v>
      </c>
      <c r="T1686">
        <v>2</v>
      </c>
      <c r="U1686">
        <v>3</v>
      </c>
      <c r="V1686">
        <v>3</v>
      </c>
      <c r="W1686">
        <v>1</v>
      </c>
      <c r="X1686">
        <v>2</v>
      </c>
      <c r="Y1686">
        <v>44</v>
      </c>
      <c r="Z1686" t="s">
        <v>1786</v>
      </c>
      <c r="AA1686">
        <v>10</v>
      </c>
      <c r="AB1686">
        <v>1</v>
      </c>
      <c r="AC1686">
        <v>3</v>
      </c>
      <c r="AD1686">
        <v>0</v>
      </c>
      <c r="AE1686">
        <v>3</v>
      </c>
      <c r="AF1686">
        <v>1</v>
      </c>
      <c r="AG1686">
        <v>2</v>
      </c>
      <c r="AH1686">
        <v>1</v>
      </c>
      <c r="AI1686">
        <v>3</v>
      </c>
      <c r="AJ1686">
        <v>1</v>
      </c>
      <c r="AK1686">
        <v>18</v>
      </c>
      <c r="AL1686">
        <v>4</v>
      </c>
      <c r="AM1686">
        <v>11</v>
      </c>
      <c r="AN1686">
        <v>0</v>
      </c>
      <c r="AO1686">
        <v>7</v>
      </c>
      <c r="AP1686">
        <v>4</v>
      </c>
      <c r="AQ1686">
        <v>18</v>
      </c>
      <c r="AR1686">
        <v>18</v>
      </c>
      <c r="AS1686">
        <v>65</v>
      </c>
      <c r="AT1686">
        <v>35</v>
      </c>
      <c r="AU1686">
        <v>0</v>
      </c>
      <c r="AV1686">
        <v>0</v>
      </c>
      <c r="AW1686">
        <v>3.03</v>
      </c>
      <c r="AX1686">
        <v>55</v>
      </c>
      <c r="AY1686">
        <v>78</v>
      </c>
      <c r="AZ1686">
        <v>68</v>
      </c>
      <c r="BA1686">
        <v>58</v>
      </c>
      <c r="BB1686">
        <v>0</v>
      </c>
      <c r="BC1686">
        <v>55</v>
      </c>
      <c r="BD1686">
        <v>90</v>
      </c>
      <c r="BE1686">
        <v>68</v>
      </c>
      <c r="BF1686">
        <v>78</v>
      </c>
      <c r="BG1686">
        <v>11.45</v>
      </c>
      <c r="BH1686">
        <v>7.75</v>
      </c>
      <c r="BI1686">
        <v>1.72</v>
      </c>
      <c r="BJ1686">
        <v>3.98</v>
      </c>
      <c r="BK1686">
        <v>5.2</v>
      </c>
      <c r="BL1686">
        <f>1/Table1[[#This Row],[odds_ft_home_team_win]]+1/Table1[[#This Row],[odds_ft_draw]]+1/Table1[[#This Row],[odds_ft_away_team_win]]-1</f>
        <v>2.4959322551936669E-2</v>
      </c>
      <c r="BM1686">
        <f>Table1[[#This Row],[Margin]]/3</f>
        <v>8.3197741839788897E-3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 t="s">
        <v>113</v>
      </c>
      <c r="BU1686">
        <f>VLOOKUP(Table1[[#This Row],[Reference]],metron,11,FALSE)</f>
        <v>1.7619715019855171</v>
      </c>
      <c r="BV1686">
        <f>VLOOKUP(Table1[[#This Row],[Reference]],metron,12,FALSE)</f>
        <v>0.87432842793739785</v>
      </c>
    </row>
    <row r="1687" spans="1:74" hidden="1" x14ac:dyDescent="0.45">
      <c r="A1687" t="s">
        <v>5412</v>
      </c>
      <c r="B1687">
        <v>1443312000</v>
      </c>
      <c r="C1687" s="3" t="s">
        <v>1787</v>
      </c>
      <c r="D1687" t="s">
        <v>65</v>
      </c>
      <c r="E1687" t="s">
        <v>66</v>
      </c>
      <c r="F1687" t="s">
        <v>85</v>
      </c>
      <c r="G1687" t="s">
        <v>78</v>
      </c>
      <c r="H1687" t="s">
        <v>66</v>
      </c>
      <c r="I1687">
        <f>MROUND(Table1[[#This Row],[Prob_H]]*100,2)/100</f>
        <v>0.5</v>
      </c>
      <c r="J1687">
        <f>1/Table1[[#This Row],[odds_ft_home_team_win]]-Table1[[#This Row],[Margin/3]]</f>
        <v>0.50176609105180536</v>
      </c>
      <c r="K1687">
        <f>1/Table1[[#This Row],[odds_ft_draw]]-Table1[[#This Row],[Margin/3]]</f>
        <v>0.26628728414442693</v>
      </c>
      <c r="L1687">
        <f>1/Table1[[#This Row],[odds_ft_away_team_win]]-Table1[[#This Row],[Margin/3]]</f>
        <v>0.23194662480376763</v>
      </c>
      <c r="M1687">
        <v>10</v>
      </c>
      <c r="N1687">
        <v>1.67</v>
      </c>
      <c r="O1687">
        <v>1.8</v>
      </c>
      <c r="P1687">
        <v>2.0499999999999998</v>
      </c>
      <c r="Q1687">
        <v>1.44</v>
      </c>
      <c r="R1687" t="str" cm="1">
        <f t="array" ref="R16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7">
        <v>2</v>
      </c>
      <c r="T1687">
        <v>2</v>
      </c>
      <c r="U1687">
        <v>4</v>
      </c>
      <c r="V1687">
        <v>2</v>
      </c>
      <c r="W1687">
        <v>1</v>
      </c>
      <c r="X1687">
        <v>1</v>
      </c>
      <c r="Y1687" t="s">
        <v>1788</v>
      </c>
      <c r="Z1687" t="s">
        <v>1789</v>
      </c>
      <c r="AA1687">
        <v>6</v>
      </c>
      <c r="AB1687">
        <v>2</v>
      </c>
      <c r="AC1687">
        <v>1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16</v>
      </c>
      <c r="AL1687">
        <v>3</v>
      </c>
      <c r="AM1687">
        <v>8</v>
      </c>
      <c r="AN1687">
        <v>0</v>
      </c>
      <c r="AO1687">
        <v>8</v>
      </c>
      <c r="AP1687">
        <v>3</v>
      </c>
      <c r="AQ1687">
        <v>18</v>
      </c>
      <c r="AR1687">
        <v>13</v>
      </c>
      <c r="AS1687">
        <v>48</v>
      </c>
      <c r="AT1687">
        <v>52</v>
      </c>
      <c r="AU1687">
        <v>0</v>
      </c>
      <c r="AV1687">
        <v>0</v>
      </c>
      <c r="AW1687">
        <v>2.94</v>
      </c>
      <c r="AX1687">
        <v>60</v>
      </c>
      <c r="AY1687">
        <v>80</v>
      </c>
      <c r="AZ1687">
        <v>37</v>
      </c>
      <c r="BA1687">
        <v>27</v>
      </c>
      <c r="BB1687">
        <v>17</v>
      </c>
      <c r="BC1687">
        <v>47</v>
      </c>
      <c r="BD1687">
        <v>74</v>
      </c>
      <c r="BE1687">
        <v>44</v>
      </c>
      <c r="BF1687">
        <v>80</v>
      </c>
      <c r="BG1687">
        <v>9.5299999999999994</v>
      </c>
      <c r="BH1687">
        <v>5.33</v>
      </c>
      <c r="BI1687">
        <v>1.96</v>
      </c>
      <c r="BJ1687">
        <v>3.64</v>
      </c>
      <c r="BK1687">
        <v>4.16</v>
      </c>
      <c r="BL1687">
        <f>1/Table1[[#This Row],[odds_ft_home_team_win]]+1/Table1[[#This Row],[odds_ft_draw]]+1/Table1[[#This Row],[odds_ft_away_team_win]]-1</f>
        <v>2.531397174254324E-2</v>
      </c>
      <c r="BM1687">
        <f>Table1[[#This Row],[Margin]]/3</f>
        <v>8.437990580847746E-3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 t="s">
        <v>1684</v>
      </c>
      <c r="BU1687">
        <f>VLOOKUP(Table1[[#This Row],[Reference]],metron,11,FALSE)</f>
        <v>1.5342708579532029</v>
      </c>
      <c r="BV1687">
        <f>VLOOKUP(Table1[[#This Row],[Reference]],metron,12,FALSE)</f>
        <v>0.98593713070196176</v>
      </c>
    </row>
    <row r="1688" spans="1:74" hidden="1" x14ac:dyDescent="0.45">
      <c r="A1688" t="s">
        <v>5412</v>
      </c>
      <c r="B1688">
        <v>1443315960</v>
      </c>
      <c r="C1688" s="3" t="s">
        <v>1790</v>
      </c>
      <c r="D1688" t="s">
        <v>65</v>
      </c>
      <c r="E1688" t="s">
        <v>66</v>
      </c>
      <c r="F1688" t="s">
        <v>103</v>
      </c>
      <c r="G1688" t="s">
        <v>88</v>
      </c>
      <c r="H1688" t="s">
        <v>66</v>
      </c>
      <c r="I1688">
        <f>MROUND(Table1[[#This Row],[Prob_H]]*100,2)/100</f>
        <v>0.46</v>
      </c>
      <c r="J1688">
        <f>1/Table1[[#This Row],[odds_ft_home_team_win]]-Table1[[#This Row],[Margin/3]]</f>
        <v>0.46113147776301172</v>
      </c>
      <c r="K1688">
        <f>1/Table1[[#This Row],[odds_ft_draw]]-Table1[[#This Row],[Margin/3]]</f>
        <v>0.2678910036105463</v>
      </c>
      <c r="L1688">
        <f>1/Table1[[#This Row],[odds_ft_away_team_win]]-Table1[[#This Row],[Margin/3]]</f>
        <v>0.27097751862644182</v>
      </c>
      <c r="M1688">
        <v>10</v>
      </c>
      <c r="N1688">
        <v>0.8</v>
      </c>
      <c r="O1688">
        <v>1.75</v>
      </c>
      <c r="P1688">
        <v>2</v>
      </c>
      <c r="Q1688">
        <v>1.44</v>
      </c>
      <c r="R1688" t="str" cm="1">
        <f t="array" ref="R16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AA1688">
        <v>3</v>
      </c>
      <c r="AB1688">
        <v>3</v>
      </c>
      <c r="AC1688">
        <v>0</v>
      </c>
      <c r="AD1688">
        <v>0</v>
      </c>
      <c r="AE1688">
        <v>2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6</v>
      </c>
      <c r="AL1688">
        <v>5</v>
      </c>
      <c r="AM1688">
        <v>2</v>
      </c>
      <c r="AN1688">
        <v>2</v>
      </c>
      <c r="AO1688">
        <v>4</v>
      </c>
      <c r="AP1688">
        <v>3</v>
      </c>
      <c r="AQ1688">
        <v>3</v>
      </c>
      <c r="AR1688">
        <v>4</v>
      </c>
      <c r="AS1688">
        <v>37</v>
      </c>
      <c r="AT1688">
        <v>63</v>
      </c>
      <c r="AU1688">
        <v>0</v>
      </c>
      <c r="AV1688">
        <v>0</v>
      </c>
      <c r="AW1688">
        <v>2.93</v>
      </c>
      <c r="AX1688">
        <v>78</v>
      </c>
      <c r="AY1688">
        <v>88</v>
      </c>
      <c r="AZ1688">
        <v>65</v>
      </c>
      <c r="BA1688">
        <v>10</v>
      </c>
      <c r="BB1688">
        <v>10</v>
      </c>
      <c r="BC1688">
        <v>23</v>
      </c>
      <c r="BD1688">
        <v>75</v>
      </c>
      <c r="BE1688">
        <v>65</v>
      </c>
      <c r="BF1688">
        <v>100</v>
      </c>
      <c r="BG1688">
        <v>12.75</v>
      </c>
      <c r="BH1688">
        <v>5.3</v>
      </c>
      <c r="BI1688">
        <v>2.13</v>
      </c>
      <c r="BJ1688">
        <v>3.62</v>
      </c>
      <c r="BK1688">
        <v>3.58</v>
      </c>
      <c r="BL1688">
        <f>1/Table1[[#This Row],[odds_ft_home_team_win]]+1/Table1[[#This Row],[odds_ft_draw]]+1/Table1[[#This Row],[odds_ft_away_team_win]]-1</f>
        <v>2.5056270936316904E-2</v>
      </c>
      <c r="BM1688">
        <f>Table1[[#This Row],[Margin]]/3</f>
        <v>8.3520903121056343E-3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 t="s">
        <v>118</v>
      </c>
      <c r="BU1688">
        <f>VLOOKUP(Table1[[#This Row],[Reference]],metron,11,FALSE)</f>
        <v>1.4888836329233679</v>
      </c>
      <c r="BV1688">
        <f>VLOOKUP(Table1[[#This Row],[Reference]],metron,12,FALSE)</f>
        <v>1.0516792809839171</v>
      </c>
    </row>
    <row r="1689" spans="1:74" hidden="1" x14ac:dyDescent="0.45">
      <c r="A1689" t="s">
        <v>5412</v>
      </c>
      <c r="B1689">
        <v>1443317400</v>
      </c>
      <c r="C1689" s="3" t="s">
        <v>1791</v>
      </c>
      <c r="D1689" t="s">
        <v>65</v>
      </c>
      <c r="E1689" t="s">
        <v>66</v>
      </c>
      <c r="F1689" t="s">
        <v>93</v>
      </c>
      <c r="G1689" t="s">
        <v>611</v>
      </c>
      <c r="H1689" t="s">
        <v>66</v>
      </c>
      <c r="I1689">
        <f>MROUND(Table1[[#This Row],[Prob_H]]*100,2)/100</f>
        <v>0.46</v>
      </c>
      <c r="J1689">
        <f>1/Table1[[#This Row],[odds_ft_home_team_win]]-Table1[[#This Row],[Margin/3]]</f>
        <v>0.46133389880377418</v>
      </c>
      <c r="K1689">
        <f>1/Table1[[#This Row],[odds_ft_draw]]-Table1[[#This Row],[Margin/3]]</f>
        <v>0.2743362064348715</v>
      </c>
      <c r="L1689">
        <f>1/Table1[[#This Row],[odds_ft_away_team_win]]-Table1[[#This Row],[Margin/3]]</f>
        <v>0.26432989476135438</v>
      </c>
      <c r="M1689">
        <v>10</v>
      </c>
      <c r="N1689">
        <v>1.2</v>
      </c>
      <c r="O1689">
        <v>0.75</v>
      </c>
      <c r="P1689">
        <v>0.71</v>
      </c>
      <c r="Q1689">
        <v>0.83</v>
      </c>
      <c r="R1689" t="str" cm="1">
        <f t="array" ref="R16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</v>
      </c>
      <c r="Z1689">
        <v>90</v>
      </c>
      <c r="AA1689">
        <v>9</v>
      </c>
      <c r="AB1689">
        <v>3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1</v>
      </c>
      <c r="AK1689">
        <v>11</v>
      </c>
      <c r="AL1689">
        <v>4</v>
      </c>
      <c r="AM1689">
        <v>5</v>
      </c>
      <c r="AN1689">
        <v>2</v>
      </c>
      <c r="AO1689">
        <v>6</v>
      </c>
      <c r="AP1689">
        <v>2</v>
      </c>
      <c r="AQ1689">
        <v>10</v>
      </c>
      <c r="AR1689">
        <v>11</v>
      </c>
      <c r="AS1689">
        <v>60</v>
      </c>
      <c r="AT1689">
        <v>40</v>
      </c>
      <c r="AU1689">
        <v>0</v>
      </c>
      <c r="AV1689">
        <v>0</v>
      </c>
      <c r="AW1689">
        <v>3.6</v>
      </c>
      <c r="AX1689">
        <v>68</v>
      </c>
      <c r="AY1689">
        <v>100</v>
      </c>
      <c r="AZ1689">
        <v>90</v>
      </c>
      <c r="BA1689">
        <v>48</v>
      </c>
      <c r="BB1689">
        <v>23</v>
      </c>
      <c r="BC1689">
        <v>65</v>
      </c>
      <c r="BD1689">
        <v>88</v>
      </c>
      <c r="BE1689">
        <v>48</v>
      </c>
      <c r="BF1689">
        <v>88</v>
      </c>
      <c r="BG1689">
        <v>10.199999999999999</v>
      </c>
      <c r="BH1689">
        <v>6.55</v>
      </c>
      <c r="BI1689">
        <v>2.13</v>
      </c>
      <c r="BJ1689">
        <v>3.54</v>
      </c>
      <c r="BK1689">
        <v>3.67</v>
      </c>
      <c r="BL1689">
        <f>1/Table1[[#This Row],[odds_ft_home_team_win]]+1/Table1[[#This Row],[odds_ft_draw]]+1/Table1[[#This Row],[odds_ft_away_team_win]]-1</f>
        <v>2.4449007814029589E-2</v>
      </c>
      <c r="BM1689">
        <f>Table1[[#This Row],[Margin]]/3</f>
        <v>8.1496692713431962E-3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95</v>
      </c>
      <c r="BU1689">
        <f>VLOOKUP(Table1[[#This Row],[Reference]],metron,11,FALSE)</f>
        <v>1.4888836329233679</v>
      </c>
      <c r="BV1689">
        <f>VLOOKUP(Table1[[#This Row],[Reference]],metron,12,FALSE)</f>
        <v>1.0516792809839171</v>
      </c>
    </row>
    <row r="1690" spans="1:74" hidden="1" x14ac:dyDescent="0.45">
      <c r="A1690" t="s">
        <v>5412</v>
      </c>
      <c r="B1690">
        <v>1443319200</v>
      </c>
      <c r="C1690" s="3" t="s">
        <v>1792</v>
      </c>
      <c r="D1690" t="s">
        <v>65</v>
      </c>
      <c r="E1690" t="s">
        <v>66</v>
      </c>
      <c r="F1690" t="s">
        <v>1643</v>
      </c>
      <c r="G1690" t="s">
        <v>97</v>
      </c>
      <c r="H1690" t="s">
        <v>66</v>
      </c>
      <c r="I1690">
        <f>MROUND(Table1[[#This Row],[Prob_H]]*100,2)/100</f>
        <v>0.32</v>
      </c>
      <c r="J1690">
        <f>1/Table1[[#This Row],[odds_ft_home_team_win]]-Table1[[#This Row],[Margin/3]]</f>
        <v>0.3149560795191863</v>
      </c>
      <c r="K1690">
        <f>1/Table1[[#This Row],[odds_ft_draw]]-Table1[[#This Row],[Margin/3]]</f>
        <v>0.2770457697642163</v>
      </c>
      <c r="L1690">
        <f>1/Table1[[#This Row],[odds_ft_away_team_win]]-Table1[[#This Row],[Margin/3]]</f>
        <v>0.40799815071659729</v>
      </c>
      <c r="M1690">
        <v>10</v>
      </c>
      <c r="N1690">
        <v>1</v>
      </c>
      <c r="O1690">
        <v>2.25</v>
      </c>
      <c r="P1690">
        <v>1.29</v>
      </c>
      <c r="Q1690">
        <v>1.47</v>
      </c>
      <c r="R1690" t="str" cm="1">
        <f t="array" ref="R16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0">
        <v>1</v>
      </c>
      <c r="T1690">
        <v>2</v>
      </c>
      <c r="U1690">
        <v>3</v>
      </c>
      <c r="V1690">
        <v>1</v>
      </c>
      <c r="W1690">
        <v>1</v>
      </c>
      <c r="X1690">
        <v>0</v>
      </c>
      <c r="Y1690">
        <v>42</v>
      </c>
      <c r="Z1690" t="s">
        <v>1793</v>
      </c>
      <c r="AA1690">
        <v>6</v>
      </c>
      <c r="AB1690">
        <v>2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2</v>
      </c>
      <c r="AI1690">
        <v>0</v>
      </c>
      <c r="AJ1690">
        <v>0</v>
      </c>
      <c r="AK1690">
        <v>10</v>
      </c>
      <c r="AL1690">
        <v>9</v>
      </c>
      <c r="AM1690">
        <v>3</v>
      </c>
      <c r="AN1690">
        <v>4</v>
      </c>
      <c r="AO1690">
        <v>7</v>
      </c>
      <c r="AP1690">
        <v>5</v>
      </c>
      <c r="AQ1690">
        <v>12</v>
      </c>
      <c r="AR1690">
        <v>12</v>
      </c>
      <c r="AS1690">
        <v>51</v>
      </c>
      <c r="AT1690">
        <v>49</v>
      </c>
      <c r="AU1690">
        <v>0</v>
      </c>
      <c r="AV1690">
        <v>0</v>
      </c>
      <c r="AW1690">
        <v>2.6</v>
      </c>
      <c r="AX1690">
        <v>55</v>
      </c>
      <c r="AY1690">
        <v>55</v>
      </c>
      <c r="AZ1690">
        <v>45</v>
      </c>
      <c r="BA1690">
        <v>23</v>
      </c>
      <c r="BB1690">
        <v>23</v>
      </c>
      <c r="BC1690">
        <v>45</v>
      </c>
      <c r="BD1690">
        <v>70</v>
      </c>
      <c r="BE1690">
        <v>33</v>
      </c>
      <c r="BF1690">
        <v>65</v>
      </c>
      <c r="BG1690">
        <v>7.9</v>
      </c>
      <c r="BH1690">
        <v>3.95</v>
      </c>
      <c r="BI1690">
        <v>3.09</v>
      </c>
      <c r="BJ1690">
        <v>3.5</v>
      </c>
      <c r="BK1690">
        <v>2.4</v>
      </c>
      <c r="BL1690">
        <f>1/Table1[[#This Row],[odds_ft_home_team_win]]+1/Table1[[#This Row],[odds_ft_draw]]+1/Table1[[#This Row],[odds_ft_away_team_win]]-1</f>
        <v>2.6005547850208144E-2</v>
      </c>
      <c r="BM1690">
        <f>Table1[[#This Row],[Margin]]/3</f>
        <v>8.6685159500693807E-3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 t="s">
        <v>1644</v>
      </c>
      <c r="BU1690">
        <f>VLOOKUP(Table1[[#This Row],[Reference]],metron,11,FALSE)</f>
        <v>1.210167055864918</v>
      </c>
      <c r="BV1690">
        <f>VLOOKUP(Table1[[#This Row],[Reference]],metron,12,FALSE)</f>
        <v>1.3211783725525419</v>
      </c>
    </row>
    <row r="1691" spans="1:74" hidden="1" x14ac:dyDescent="0.45">
      <c r="A1691" t="s">
        <v>5412</v>
      </c>
      <c r="B1691">
        <v>1443391200</v>
      </c>
      <c r="C1691" s="3" t="s">
        <v>1795</v>
      </c>
      <c r="D1691" t="s">
        <v>65</v>
      </c>
      <c r="E1691" t="s">
        <v>66</v>
      </c>
      <c r="F1691" t="s">
        <v>73</v>
      </c>
      <c r="G1691" t="s">
        <v>77</v>
      </c>
      <c r="H1691" t="s">
        <v>66</v>
      </c>
      <c r="I1691">
        <f>MROUND(Table1[[#This Row],[Prob_H]]*100,2)/100</f>
        <v>0.36</v>
      </c>
      <c r="J1691">
        <f>1/Table1[[#This Row],[odds_ft_home_team_win]]-Table1[[#This Row],[Margin/3]]</f>
        <v>0.35665941763739067</v>
      </c>
      <c r="K1691">
        <f>1/Table1[[#This Row],[odds_ft_draw]]-Table1[[#This Row],[Margin/3]]</f>
        <v>0.28668116472521876</v>
      </c>
      <c r="L1691">
        <f>1/Table1[[#This Row],[odds_ft_away_team_win]]-Table1[[#This Row],[Margin/3]]</f>
        <v>0.35665941763739067</v>
      </c>
      <c r="M1691">
        <v>10</v>
      </c>
      <c r="N1691">
        <v>2.4</v>
      </c>
      <c r="O1691">
        <v>1</v>
      </c>
      <c r="P1691">
        <v>2</v>
      </c>
      <c r="Q1691">
        <v>1.24</v>
      </c>
      <c r="R1691" t="str" cm="1">
        <f t="array" ref="R16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1">
        <v>2</v>
      </c>
      <c r="T1691">
        <v>1</v>
      </c>
      <c r="U1691">
        <v>3</v>
      </c>
      <c r="V1691">
        <v>3</v>
      </c>
      <c r="W1691">
        <v>2</v>
      </c>
      <c r="X1691">
        <v>1</v>
      </c>
      <c r="Y1691" t="s">
        <v>1796</v>
      </c>
      <c r="Z1691" t="s">
        <v>811</v>
      </c>
      <c r="AA1691">
        <v>2</v>
      </c>
      <c r="AB1691">
        <v>2</v>
      </c>
      <c r="AC1691">
        <v>1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9</v>
      </c>
      <c r="AL1691">
        <v>9</v>
      </c>
      <c r="AM1691">
        <v>5</v>
      </c>
      <c r="AN1691">
        <v>7</v>
      </c>
      <c r="AO1691">
        <v>4</v>
      </c>
      <c r="AP1691">
        <v>2</v>
      </c>
      <c r="AQ1691">
        <v>11</v>
      </c>
      <c r="AR1691">
        <v>8</v>
      </c>
      <c r="AS1691">
        <v>48</v>
      </c>
      <c r="AT1691">
        <v>52</v>
      </c>
      <c r="AU1691">
        <v>0</v>
      </c>
      <c r="AV1691">
        <v>0</v>
      </c>
      <c r="AW1691">
        <v>3.3</v>
      </c>
      <c r="AX1691">
        <v>68</v>
      </c>
      <c r="AY1691">
        <v>68</v>
      </c>
      <c r="AZ1691">
        <v>55</v>
      </c>
      <c r="BA1691">
        <v>43</v>
      </c>
      <c r="BB1691">
        <v>43</v>
      </c>
      <c r="BC1691">
        <v>55</v>
      </c>
      <c r="BD1691">
        <v>78</v>
      </c>
      <c r="BE1691">
        <v>43</v>
      </c>
      <c r="BF1691">
        <v>90</v>
      </c>
      <c r="BG1691">
        <v>7.93</v>
      </c>
      <c r="BH1691">
        <v>4.5999999999999996</v>
      </c>
      <c r="BI1691">
        <v>2.74</v>
      </c>
      <c r="BJ1691">
        <v>3.39</v>
      </c>
      <c r="BK1691">
        <v>2.74</v>
      </c>
      <c r="BL1691">
        <f>1/Table1[[#This Row],[odds_ft_home_team_win]]+1/Table1[[#This Row],[odds_ft_draw]]+1/Table1[[#This Row],[odds_ft_away_team_win]]-1</f>
        <v>2.4912258036733137E-2</v>
      </c>
      <c r="BM1691">
        <f>Table1[[#This Row],[Margin]]/3</f>
        <v>8.3040860122443796E-3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 t="s">
        <v>1292</v>
      </c>
      <c r="BU1691">
        <f>VLOOKUP(Table1[[#This Row],[Reference]],metron,11,FALSE)</f>
        <v>1.269326094653606</v>
      </c>
      <c r="BV1691">
        <f>VLOOKUP(Table1[[#This Row],[Reference]],metron,12,FALSE)</f>
        <v>1.2417089578661631</v>
      </c>
    </row>
    <row r="1692" spans="1:74" hidden="1" x14ac:dyDescent="0.45">
      <c r="A1692" t="s">
        <v>5411</v>
      </c>
      <c r="B1692">
        <v>1457753400</v>
      </c>
      <c r="C1692" s="3" t="s">
        <v>2064</v>
      </c>
      <c r="D1692" t="s">
        <v>65</v>
      </c>
      <c r="E1692" t="s">
        <v>66</v>
      </c>
      <c r="F1692" t="s">
        <v>611</v>
      </c>
      <c r="G1692" t="s">
        <v>93</v>
      </c>
      <c r="H1692" t="s">
        <v>66</v>
      </c>
      <c r="I1692">
        <f>MROUND(Table1[[#This Row],[Prob_H]]*100,2)/100</f>
        <v>0.48</v>
      </c>
      <c r="J1692">
        <f>1/Table1[[#This Row],[odds_ft_home_team_win]]-Table1[[#This Row],[Margin/3]]</f>
        <v>0.47052850097990145</v>
      </c>
      <c r="K1692">
        <f>1/Table1[[#This Row],[odds_ft_draw]]-Table1[[#This Row],[Margin/3]]</f>
        <v>0.28360479096274344</v>
      </c>
      <c r="L1692">
        <f>1/Table1[[#This Row],[odds_ft_away_team_win]]-Table1[[#This Row],[Margin/3]]</f>
        <v>0.24586670805735508</v>
      </c>
      <c r="M1692">
        <v>10</v>
      </c>
      <c r="N1692">
        <v>1.57</v>
      </c>
      <c r="O1692">
        <v>1.1499999999999999</v>
      </c>
      <c r="P1692">
        <v>1.61</v>
      </c>
      <c r="Q1692">
        <v>1.1200000000000001</v>
      </c>
      <c r="R1692" t="str" cm="1">
        <f t="array" ref="R16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2">
        <v>3</v>
      </c>
      <c r="T1692">
        <v>2</v>
      </c>
      <c r="U1692">
        <v>5</v>
      </c>
      <c r="V1692">
        <v>2</v>
      </c>
      <c r="W1692">
        <v>1</v>
      </c>
      <c r="X1692">
        <v>1</v>
      </c>
      <c r="Y1692" t="s">
        <v>2065</v>
      </c>
      <c r="Z1692" t="s">
        <v>654</v>
      </c>
      <c r="AA1692">
        <v>7</v>
      </c>
      <c r="AB1692">
        <v>4</v>
      </c>
      <c r="AC1692">
        <v>2</v>
      </c>
      <c r="AD1692">
        <v>0</v>
      </c>
      <c r="AE1692">
        <v>4</v>
      </c>
      <c r="AF1692">
        <v>0</v>
      </c>
      <c r="AG1692">
        <v>1</v>
      </c>
      <c r="AH1692">
        <v>1</v>
      </c>
      <c r="AI1692">
        <v>2</v>
      </c>
      <c r="AJ1692">
        <v>2</v>
      </c>
      <c r="AK1692">
        <v>11</v>
      </c>
      <c r="AL1692">
        <v>4</v>
      </c>
      <c r="AM1692">
        <v>4</v>
      </c>
      <c r="AN1692">
        <v>4</v>
      </c>
      <c r="AO1692">
        <v>7</v>
      </c>
      <c r="AP1692">
        <v>0</v>
      </c>
      <c r="AQ1692">
        <v>15</v>
      </c>
      <c r="AR1692">
        <v>18</v>
      </c>
      <c r="AS1692">
        <v>52</v>
      </c>
      <c r="AT1692">
        <v>48</v>
      </c>
      <c r="AU1692">
        <v>0</v>
      </c>
      <c r="AV1692">
        <v>0</v>
      </c>
      <c r="AW1692">
        <v>2.78</v>
      </c>
      <c r="AX1692">
        <v>63</v>
      </c>
      <c r="AY1692">
        <v>82</v>
      </c>
      <c r="AZ1692">
        <v>55</v>
      </c>
      <c r="BA1692">
        <v>34</v>
      </c>
      <c r="BB1692">
        <v>11</v>
      </c>
      <c r="BC1692">
        <v>41</v>
      </c>
      <c r="BD1692">
        <v>78</v>
      </c>
      <c r="BE1692">
        <v>41</v>
      </c>
      <c r="BF1692">
        <v>74</v>
      </c>
      <c r="BG1692">
        <v>9.69</v>
      </c>
      <c r="BH1692">
        <v>5.44</v>
      </c>
      <c r="BI1692">
        <v>2.09</v>
      </c>
      <c r="BJ1692">
        <v>3.43</v>
      </c>
      <c r="BK1692">
        <v>3.94</v>
      </c>
      <c r="BL1692">
        <f>1/Table1[[#This Row],[odds_ft_home_team_win]]+1/Table1[[#This Row],[odds_ft_draw]]+1/Table1[[#This Row],[odds_ft_away_team_win]]-1</f>
        <v>2.3821195624889047E-2</v>
      </c>
      <c r="BM1692">
        <f>Table1[[#This Row],[Margin]]/3</f>
        <v>7.9403985416296816E-3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 t="s">
        <v>614</v>
      </c>
      <c r="BU1692">
        <f>VLOOKUP(Table1[[#This Row],[Reference]],metron,11,FALSE)</f>
        <v>1.510877192982456</v>
      </c>
      <c r="BV1692">
        <f>VLOOKUP(Table1[[#This Row],[Reference]],metron,12,FALSE)</f>
        <v>1.0163157894736841</v>
      </c>
    </row>
    <row r="1693" spans="1:74" hidden="1" x14ac:dyDescent="0.45">
      <c r="A1693" t="s">
        <v>5411</v>
      </c>
      <c r="B1693">
        <v>1457753400</v>
      </c>
      <c r="C1693" s="3" t="s">
        <v>2064</v>
      </c>
      <c r="D1693" t="s">
        <v>65</v>
      </c>
      <c r="E1693" t="s">
        <v>66</v>
      </c>
      <c r="F1693" t="s">
        <v>88</v>
      </c>
      <c r="G1693" t="s">
        <v>103</v>
      </c>
      <c r="H1693" t="s">
        <v>66</v>
      </c>
      <c r="I1693">
        <f>MROUND(Table1[[#This Row],[Prob_H]]*100,2)/100</f>
        <v>0.4</v>
      </c>
      <c r="J1693">
        <f>1/Table1[[#This Row],[odds_ft_home_team_win]]-Table1[[#This Row],[Margin/3]]</f>
        <v>0.39340859407763562</v>
      </c>
      <c r="K1693">
        <f>1/Table1[[#This Row],[odds_ft_draw]]-Table1[[#This Row],[Margin/3]]</f>
        <v>0.27349230921989487</v>
      </c>
      <c r="L1693">
        <f>1/Table1[[#This Row],[odds_ft_away_team_win]]-Table1[[#This Row],[Margin/3]]</f>
        <v>0.33309909670246945</v>
      </c>
      <c r="M1693">
        <v>10</v>
      </c>
      <c r="N1693">
        <v>0.69</v>
      </c>
      <c r="O1693">
        <v>1.38</v>
      </c>
      <c r="P1693">
        <v>1.06</v>
      </c>
      <c r="Q1693">
        <v>1.1499999999999999</v>
      </c>
      <c r="R1693" t="str" cm="1">
        <f t="array" ref="R16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3">
        <v>3</v>
      </c>
      <c r="T1693">
        <v>2</v>
      </c>
      <c r="U1693">
        <v>5</v>
      </c>
      <c r="V1693">
        <v>3</v>
      </c>
      <c r="W1693">
        <v>3</v>
      </c>
      <c r="X1693">
        <v>0</v>
      </c>
      <c r="Y1693" t="s">
        <v>2066</v>
      </c>
      <c r="Z1693" t="s">
        <v>2067</v>
      </c>
      <c r="AA1693">
        <v>5</v>
      </c>
      <c r="AB1693">
        <v>3</v>
      </c>
      <c r="AC1693">
        <v>3</v>
      </c>
      <c r="AD1693">
        <v>0</v>
      </c>
      <c r="AE1693">
        <v>0</v>
      </c>
      <c r="AF1693">
        <v>0</v>
      </c>
      <c r="AG1693">
        <v>1</v>
      </c>
      <c r="AH1693">
        <v>2</v>
      </c>
      <c r="AI1693">
        <v>0</v>
      </c>
      <c r="AJ1693">
        <v>0</v>
      </c>
      <c r="AK1693">
        <v>7</v>
      </c>
      <c r="AL1693">
        <v>8</v>
      </c>
      <c r="AM1693">
        <v>4</v>
      </c>
      <c r="AN1693">
        <v>2</v>
      </c>
      <c r="AO1693">
        <v>3</v>
      </c>
      <c r="AP1693">
        <v>6</v>
      </c>
      <c r="AQ1693">
        <v>12</v>
      </c>
      <c r="AR1693">
        <v>14</v>
      </c>
      <c r="AS1693">
        <v>54</v>
      </c>
      <c r="AT1693">
        <v>46</v>
      </c>
      <c r="AU1693">
        <v>0</v>
      </c>
      <c r="AV1693">
        <v>0</v>
      </c>
      <c r="AW1693">
        <v>3.08</v>
      </c>
      <c r="AX1693">
        <v>66</v>
      </c>
      <c r="AY1693">
        <v>77</v>
      </c>
      <c r="AZ1693">
        <v>50</v>
      </c>
      <c r="BA1693">
        <v>31</v>
      </c>
      <c r="BB1693">
        <v>27</v>
      </c>
      <c r="BC1693">
        <v>47</v>
      </c>
      <c r="BD1693">
        <v>77</v>
      </c>
      <c r="BE1693">
        <v>38</v>
      </c>
      <c r="BF1693">
        <v>85</v>
      </c>
      <c r="BG1693">
        <v>11.15</v>
      </c>
      <c r="BH1693">
        <v>6.08</v>
      </c>
      <c r="BI1693">
        <v>2.4900000000000002</v>
      </c>
      <c r="BJ1693">
        <v>3.55</v>
      </c>
      <c r="BK1693">
        <v>2.93</v>
      </c>
      <c r="BL1693">
        <f>1/Table1[[#This Row],[odds_ft_home_team_win]]+1/Table1[[#This Row],[odds_ft_draw]]+1/Table1[[#This Row],[odds_ft_away_team_win]]-1</f>
        <v>2.4593494875526645E-2</v>
      </c>
      <c r="BM1693">
        <f>Table1[[#This Row],[Margin]]/3</f>
        <v>8.1978316251755477E-3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 t="s">
        <v>91</v>
      </c>
      <c r="BU1693">
        <f>VLOOKUP(Table1[[#This Row],[Reference]],metron,11,FALSE)</f>
        <v>1.344038264434575</v>
      </c>
      <c r="BV1693">
        <f>VLOOKUP(Table1[[#This Row],[Reference]],metron,12,FALSE)</f>
        <v>1.1515772691037469</v>
      </c>
    </row>
    <row r="1694" spans="1:74" hidden="1" x14ac:dyDescent="0.45">
      <c r="A1694" t="s">
        <v>5411</v>
      </c>
      <c r="B1694">
        <v>1457823600</v>
      </c>
      <c r="C1694" s="3" t="s">
        <v>2068</v>
      </c>
      <c r="D1694" t="s">
        <v>65</v>
      </c>
      <c r="E1694" t="s">
        <v>66</v>
      </c>
      <c r="F1694" t="s">
        <v>77</v>
      </c>
      <c r="G1694" t="s">
        <v>73</v>
      </c>
      <c r="H1694" t="s">
        <v>66</v>
      </c>
      <c r="I1694">
        <f>MROUND(Table1[[#This Row],[Prob_H]]*100,2)/100</f>
        <v>0.6</v>
      </c>
      <c r="J1694">
        <f>1/Table1[[#This Row],[odds_ft_home_team_win]]-Table1[[#This Row],[Margin/3]]</f>
        <v>0.6013067385853158</v>
      </c>
      <c r="K1694">
        <f>1/Table1[[#This Row],[odds_ft_draw]]-Table1[[#This Row],[Margin/3]]</f>
        <v>0.23907539349958773</v>
      </c>
      <c r="L1694">
        <f>1/Table1[[#This Row],[odds_ft_away_team_win]]-Table1[[#This Row],[Margin/3]]</f>
        <v>0.1596178679150965</v>
      </c>
      <c r="M1694">
        <v>10</v>
      </c>
      <c r="N1694">
        <v>1.46</v>
      </c>
      <c r="O1694">
        <v>0.86</v>
      </c>
      <c r="P1694">
        <v>1.24</v>
      </c>
      <c r="Q1694">
        <v>0.78</v>
      </c>
      <c r="R1694" t="str" cm="1">
        <f t="array" ref="R16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694">
        <v>1</v>
      </c>
      <c r="T1694">
        <v>1</v>
      </c>
      <c r="U1694">
        <v>2</v>
      </c>
      <c r="V1694">
        <v>1</v>
      </c>
      <c r="W1694">
        <v>1</v>
      </c>
      <c r="X1694">
        <v>0</v>
      </c>
      <c r="Y1694">
        <v>38</v>
      </c>
      <c r="Z1694">
        <v>71</v>
      </c>
      <c r="AA1694">
        <v>8</v>
      </c>
      <c r="AB1694">
        <v>2</v>
      </c>
      <c r="AC1694">
        <v>2</v>
      </c>
      <c r="AD1694">
        <v>0</v>
      </c>
      <c r="AE1694">
        <v>3</v>
      </c>
      <c r="AF1694">
        <v>1</v>
      </c>
      <c r="AG1694">
        <v>1</v>
      </c>
      <c r="AH1694">
        <v>1</v>
      </c>
      <c r="AI1694">
        <v>0</v>
      </c>
      <c r="AJ1694">
        <v>4</v>
      </c>
      <c r="AK1694">
        <v>9</v>
      </c>
      <c r="AL1694">
        <v>12</v>
      </c>
      <c r="AM1694">
        <v>4</v>
      </c>
      <c r="AN1694">
        <v>8</v>
      </c>
      <c r="AO1694">
        <v>5</v>
      </c>
      <c r="AP1694">
        <v>4</v>
      </c>
      <c r="AQ1694">
        <v>18</v>
      </c>
      <c r="AR1694">
        <v>15</v>
      </c>
      <c r="AS1694">
        <v>61</v>
      </c>
      <c r="AT1694">
        <v>39</v>
      </c>
      <c r="AU1694">
        <v>0</v>
      </c>
      <c r="AV1694">
        <v>0</v>
      </c>
      <c r="AW1694">
        <v>2.2799999999999998</v>
      </c>
      <c r="AX1694">
        <v>60</v>
      </c>
      <c r="AY1694">
        <v>75</v>
      </c>
      <c r="AZ1694">
        <v>38</v>
      </c>
      <c r="BA1694">
        <v>11</v>
      </c>
      <c r="BB1694">
        <v>4</v>
      </c>
      <c r="BC1694">
        <v>34</v>
      </c>
      <c r="BD1694">
        <v>82</v>
      </c>
      <c r="BE1694">
        <v>19</v>
      </c>
      <c r="BF1694">
        <v>75</v>
      </c>
      <c r="BG1694">
        <v>9.85</v>
      </c>
      <c r="BH1694">
        <v>4.45</v>
      </c>
      <c r="BI1694">
        <v>1.64</v>
      </c>
      <c r="BJ1694">
        <v>4.04</v>
      </c>
      <c r="BK1694">
        <v>5.95</v>
      </c>
      <c r="BL1694">
        <f>1/Table1[[#This Row],[odds_ft_home_team_win]]+1/Table1[[#This Row],[odds_ft_draw]]+1/Table1[[#This Row],[odds_ft_away_team_win]]-1</f>
        <v>2.5348076926979379E-2</v>
      </c>
      <c r="BM1694">
        <f>Table1[[#This Row],[Margin]]/3</f>
        <v>8.4493589756597931E-3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 t="s">
        <v>79</v>
      </c>
      <c r="BU1694">
        <f>VLOOKUP(Table1[[#This Row],[Reference]],metron,11,FALSE)</f>
        <v>1.841836734693878</v>
      </c>
      <c r="BV1694">
        <f>VLOOKUP(Table1[[#This Row],[Reference]],metron,12,FALSE)</f>
        <v>0.88917233560090703</v>
      </c>
    </row>
    <row r="1695" spans="1:74" hidden="1" x14ac:dyDescent="0.45">
      <c r="A1695" t="s">
        <v>5411</v>
      </c>
      <c r="B1695">
        <v>1457834760</v>
      </c>
      <c r="C1695" s="3" t="s">
        <v>2070</v>
      </c>
      <c r="D1695" t="s">
        <v>65</v>
      </c>
      <c r="E1695" t="s">
        <v>66</v>
      </c>
      <c r="F1695" t="s">
        <v>81</v>
      </c>
      <c r="G1695" t="s">
        <v>80</v>
      </c>
      <c r="H1695" t="s">
        <v>66</v>
      </c>
      <c r="I1695">
        <f>MROUND(Table1[[#This Row],[Prob_H]]*100,2)/100</f>
        <v>0.54</v>
      </c>
      <c r="J1695">
        <f>1/Table1[[#This Row],[odds_ft_home_team_win]]-Table1[[#This Row],[Margin/3]]</f>
        <v>0.5313201595932785</v>
      </c>
      <c r="K1695">
        <f>1/Table1[[#This Row],[odds_ft_draw]]-Table1[[#This Row],[Margin/3]]</f>
        <v>0.24588165986906457</v>
      </c>
      <c r="L1695">
        <f>1/Table1[[#This Row],[odds_ft_away_team_win]]-Table1[[#This Row],[Margin/3]]</f>
        <v>0.22279818053765685</v>
      </c>
      <c r="M1695">
        <v>10</v>
      </c>
      <c r="N1695">
        <v>2.36</v>
      </c>
      <c r="O1695">
        <v>0.77</v>
      </c>
      <c r="P1695">
        <v>2.2000000000000002</v>
      </c>
      <c r="Q1695">
        <v>0.76</v>
      </c>
      <c r="R1695" t="str" cm="1">
        <f t="array" ref="R16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5">
        <v>2</v>
      </c>
      <c r="T1695">
        <v>0</v>
      </c>
      <c r="U1695">
        <v>2</v>
      </c>
      <c r="V1695">
        <v>0</v>
      </c>
      <c r="W1695">
        <v>0</v>
      </c>
      <c r="X1695">
        <v>0</v>
      </c>
      <c r="Y1695" t="s">
        <v>2071</v>
      </c>
      <c r="AA1695">
        <v>7</v>
      </c>
      <c r="AB1695">
        <v>5</v>
      </c>
      <c r="AC1695">
        <v>1</v>
      </c>
      <c r="AD1695">
        <v>0</v>
      </c>
      <c r="AE1695">
        <v>7</v>
      </c>
      <c r="AF1695">
        <v>0</v>
      </c>
      <c r="AG1695">
        <v>1</v>
      </c>
      <c r="AH1695">
        <v>0</v>
      </c>
      <c r="AI1695">
        <v>3</v>
      </c>
      <c r="AJ1695">
        <v>4</v>
      </c>
      <c r="AK1695">
        <v>9</v>
      </c>
      <c r="AL1695">
        <v>9</v>
      </c>
      <c r="AM1695">
        <v>4</v>
      </c>
      <c r="AN1695">
        <v>6</v>
      </c>
      <c r="AO1695">
        <v>5</v>
      </c>
      <c r="AP1695">
        <v>3</v>
      </c>
      <c r="AQ1695">
        <v>13</v>
      </c>
      <c r="AR1695">
        <v>15</v>
      </c>
      <c r="AS1695">
        <v>51</v>
      </c>
      <c r="AT1695">
        <v>49</v>
      </c>
      <c r="AU1695">
        <v>0</v>
      </c>
      <c r="AV1695">
        <v>0</v>
      </c>
      <c r="AW1695">
        <v>3.06</v>
      </c>
      <c r="AX1695">
        <v>67</v>
      </c>
      <c r="AY1695">
        <v>85</v>
      </c>
      <c r="AZ1695">
        <v>66</v>
      </c>
      <c r="BA1695">
        <v>30</v>
      </c>
      <c r="BB1695">
        <v>18</v>
      </c>
      <c r="BC1695">
        <v>37</v>
      </c>
      <c r="BD1695">
        <v>82</v>
      </c>
      <c r="BE1695">
        <v>51</v>
      </c>
      <c r="BF1695">
        <v>78</v>
      </c>
      <c r="BG1695">
        <v>10.02</v>
      </c>
      <c r="BH1695">
        <v>4.8099999999999996</v>
      </c>
      <c r="BI1695">
        <v>1.85</v>
      </c>
      <c r="BJ1695">
        <v>3.92</v>
      </c>
      <c r="BK1695">
        <v>4.3099999999999996</v>
      </c>
      <c r="BL1695">
        <f>1/Table1[[#This Row],[odds_ft_home_team_win]]+1/Table1[[#This Row],[odds_ft_draw]]+1/Table1[[#This Row],[odds_ft_away_team_win]]-1</f>
        <v>2.7661142841785891E-2</v>
      </c>
      <c r="BM1695">
        <f>Table1[[#This Row],[Margin]]/3</f>
        <v>9.2203809472619636E-3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 t="s">
        <v>109</v>
      </c>
      <c r="BU1695">
        <f>VLOOKUP(Table1[[#This Row],[Reference]],metron,11,FALSE)</f>
        <v>1.684957590444867</v>
      </c>
      <c r="BV1695">
        <f>VLOOKUP(Table1[[#This Row],[Reference]],metron,12,FALSE)</f>
        <v>0.95101263631642718</v>
      </c>
    </row>
    <row r="1696" spans="1:74" hidden="1" x14ac:dyDescent="0.45">
      <c r="A1696" t="s">
        <v>5411</v>
      </c>
      <c r="B1696">
        <v>1457836200</v>
      </c>
      <c r="C1696" s="3" t="s">
        <v>2072</v>
      </c>
      <c r="D1696" t="s">
        <v>65</v>
      </c>
      <c r="E1696" t="s">
        <v>66</v>
      </c>
      <c r="F1696" t="s">
        <v>78</v>
      </c>
      <c r="G1696" t="s">
        <v>85</v>
      </c>
      <c r="H1696" t="s">
        <v>66</v>
      </c>
      <c r="I1696">
        <f>MROUND(Table1[[#This Row],[Prob_H]]*100,2)/100</f>
        <v>0.3</v>
      </c>
      <c r="J1696">
        <f>1/Table1[[#This Row],[odds_ft_home_team_win]]-Table1[[#This Row],[Margin/3]]</f>
        <v>0.30132076389959295</v>
      </c>
      <c r="K1696">
        <f>1/Table1[[#This Row],[odds_ft_draw]]-Table1[[#This Row],[Margin/3]]</f>
        <v>0.27027477271320488</v>
      </c>
      <c r="L1696">
        <f>1/Table1[[#This Row],[odds_ft_away_team_win]]-Table1[[#This Row],[Margin/3]]</f>
        <v>0.42840446338720228</v>
      </c>
      <c r="M1696">
        <v>10</v>
      </c>
      <c r="N1696">
        <v>1.08</v>
      </c>
      <c r="O1696">
        <v>1</v>
      </c>
      <c r="P1696">
        <v>1.44</v>
      </c>
      <c r="Q1696">
        <v>1.3</v>
      </c>
      <c r="R1696" t="str" cm="1">
        <f t="array" ref="R16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6">
        <v>1</v>
      </c>
      <c r="T1696">
        <v>3</v>
      </c>
      <c r="U1696">
        <v>4</v>
      </c>
      <c r="V1696">
        <v>0</v>
      </c>
      <c r="W1696">
        <v>0</v>
      </c>
      <c r="X1696">
        <v>0</v>
      </c>
      <c r="Y1696">
        <v>50</v>
      </c>
      <c r="Z1696" t="s">
        <v>2073</v>
      </c>
      <c r="AA1696">
        <v>13</v>
      </c>
      <c r="AB1696">
        <v>2</v>
      </c>
      <c r="AC1696">
        <v>2</v>
      </c>
      <c r="AD1696">
        <v>0</v>
      </c>
      <c r="AE1696">
        <v>3</v>
      </c>
      <c r="AF1696">
        <v>0</v>
      </c>
      <c r="AG1696">
        <v>1</v>
      </c>
      <c r="AH1696">
        <v>1</v>
      </c>
      <c r="AI1696">
        <v>0</v>
      </c>
      <c r="AJ1696">
        <v>3</v>
      </c>
      <c r="AK1696">
        <v>18</v>
      </c>
      <c r="AL1696">
        <v>7</v>
      </c>
      <c r="AM1696">
        <v>6</v>
      </c>
      <c r="AN1696">
        <v>0</v>
      </c>
      <c r="AO1696">
        <v>12</v>
      </c>
      <c r="AP1696">
        <v>7</v>
      </c>
      <c r="AQ1696">
        <v>7</v>
      </c>
      <c r="AR1696">
        <v>12</v>
      </c>
      <c r="AS1696">
        <v>59</v>
      </c>
      <c r="AT1696">
        <v>41</v>
      </c>
      <c r="AU1696">
        <v>0</v>
      </c>
      <c r="AV1696">
        <v>0</v>
      </c>
      <c r="AW1696">
        <v>3.35</v>
      </c>
      <c r="AX1696">
        <v>68</v>
      </c>
      <c r="AY1696">
        <v>92</v>
      </c>
      <c r="AZ1696">
        <v>79</v>
      </c>
      <c r="BA1696">
        <v>48</v>
      </c>
      <c r="BB1696">
        <v>8</v>
      </c>
      <c r="BC1696">
        <v>51</v>
      </c>
      <c r="BD1696">
        <v>80</v>
      </c>
      <c r="BE1696">
        <v>52</v>
      </c>
      <c r="BF1696">
        <v>88</v>
      </c>
      <c r="BG1696">
        <v>11.58</v>
      </c>
      <c r="BH1696">
        <v>5.05</v>
      </c>
      <c r="BI1696">
        <v>3.23</v>
      </c>
      <c r="BJ1696">
        <v>3.59</v>
      </c>
      <c r="BK1696">
        <v>2.29</v>
      </c>
      <c r="BL1696">
        <f>1/Table1[[#This Row],[odds_ft_home_team_win]]+1/Table1[[#This Row],[odds_ft_draw]]+1/Table1[[#This Row],[odds_ft_away_team_win]]-1</f>
        <v>2.4830277960663949E-2</v>
      </c>
      <c r="BM1696">
        <f>Table1[[#This Row],[Margin]]/3</f>
        <v>8.2767593202213163E-3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 t="s">
        <v>106</v>
      </c>
      <c r="BU1696">
        <f>VLOOKUP(Table1[[#This Row],[Reference]],metron,11,FALSE)</f>
        <v>1.1805091283106199</v>
      </c>
      <c r="BV1696">
        <f>VLOOKUP(Table1[[#This Row],[Reference]],metron,12,FALSE)</f>
        <v>1.3921316533813319</v>
      </c>
    </row>
    <row r="1697" spans="1:74" hidden="1" x14ac:dyDescent="0.45">
      <c r="A1697" t="s">
        <v>5411</v>
      </c>
      <c r="B1697">
        <v>1457838000</v>
      </c>
      <c r="C1697" s="3" t="s">
        <v>2074</v>
      </c>
      <c r="D1697" t="s">
        <v>65</v>
      </c>
      <c r="E1697" t="s">
        <v>66</v>
      </c>
      <c r="F1697" t="s">
        <v>67</v>
      </c>
      <c r="G1697" t="s">
        <v>72</v>
      </c>
      <c r="H1697" t="s">
        <v>66</v>
      </c>
      <c r="I1697">
        <f>MROUND(Table1[[#This Row],[Prob_H]]*100,2)/100</f>
        <v>0.44</v>
      </c>
      <c r="J1697">
        <f>1/Table1[[#This Row],[odds_ft_home_team_win]]-Table1[[#This Row],[Margin/3]]</f>
        <v>0.44176764719400369</v>
      </c>
      <c r="K1697">
        <f>1/Table1[[#This Row],[odds_ft_draw]]-Table1[[#This Row],[Margin/3]]</f>
        <v>0.27621748164383819</v>
      </c>
      <c r="L1697">
        <f>1/Table1[[#This Row],[odds_ft_away_team_win]]-Table1[[#This Row],[Margin/3]]</f>
        <v>0.28201487116215795</v>
      </c>
      <c r="M1697">
        <v>10</v>
      </c>
      <c r="N1697">
        <v>2</v>
      </c>
      <c r="O1697">
        <v>1.31</v>
      </c>
      <c r="P1697">
        <v>1.56</v>
      </c>
      <c r="Q1697">
        <v>1.24</v>
      </c>
      <c r="R1697" t="str" cm="1">
        <f t="array" ref="R16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7">
        <v>1</v>
      </c>
      <c r="T1697">
        <v>2</v>
      </c>
      <c r="U1697">
        <v>3</v>
      </c>
      <c r="V1697">
        <v>0</v>
      </c>
      <c r="W1697">
        <v>0</v>
      </c>
      <c r="X1697">
        <v>0</v>
      </c>
      <c r="Y1697">
        <v>81</v>
      </c>
      <c r="Z1697" t="s">
        <v>2075</v>
      </c>
      <c r="AA1697">
        <v>10</v>
      </c>
      <c r="AB1697">
        <v>4</v>
      </c>
      <c r="AC1697">
        <v>2</v>
      </c>
      <c r="AD1697">
        <v>0</v>
      </c>
      <c r="AE1697">
        <v>0</v>
      </c>
      <c r="AF1697">
        <v>0</v>
      </c>
      <c r="AG1697">
        <v>0</v>
      </c>
      <c r="AH1697">
        <v>2</v>
      </c>
      <c r="AI1697">
        <v>0</v>
      </c>
      <c r="AJ1697">
        <v>0</v>
      </c>
      <c r="AK1697">
        <v>9</v>
      </c>
      <c r="AL1697">
        <v>6</v>
      </c>
      <c r="AM1697">
        <v>4</v>
      </c>
      <c r="AN1697">
        <v>0</v>
      </c>
      <c r="AO1697">
        <v>5</v>
      </c>
      <c r="AP1697">
        <v>6</v>
      </c>
      <c r="AQ1697">
        <v>14</v>
      </c>
      <c r="AR1697">
        <v>11</v>
      </c>
      <c r="AS1697">
        <v>62</v>
      </c>
      <c r="AT1697">
        <v>38</v>
      </c>
      <c r="AU1697">
        <v>0</v>
      </c>
      <c r="AV1697">
        <v>0</v>
      </c>
      <c r="AW1697">
        <v>3.04</v>
      </c>
      <c r="AX1697">
        <v>78</v>
      </c>
      <c r="AY1697">
        <v>78</v>
      </c>
      <c r="AZ1697">
        <v>67</v>
      </c>
      <c r="BA1697">
        <v>37</v>
      </c>
      <c r="BB1697">
        <v>15</v>
      </c>
      <c r="BC1697">
        <v>44</v>
      </c>
      <c r="BD1697">
        <v>82</v>
      </c>
      <c r="BE1697">
        <v>49</v>
      </c>
      <c r="BF1697">
        <v>74</v>
      </c>
      <c r="BG1697">
        <v>8.07</v>
      </c>
      <c r="BH1697">
        <v>5.18</v>
      </c>
      <c r="BI1697">
        <v>2.2200000000000002</v>
      </c>
      <c r="BJ1697">
        <v>3.51</v>
      </c>
      <c r="BK1697">
        <v>3.44</v>
      </c>
      <c r="BL1697">
        <f>1/Table1[[#This Row],[odds_ft_home_team_win]]+1/Table1[[#This Row],[odds_ft_draw]]+1/Table1[[#This Row],[odds_ft_away_team_win]]-1</f>
        <v>2.6048409769340086E-2</v>
      </c>
      <c r="BM1697">
        <f>Table1[[#This Row],[Margin]]/3</f>
        <v>8.6828032564466948E-3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70</v>
      </c>
      <c r="BU1697">
        <f>VLOOKUP(Table1[[#This Row],[Reference]],metron,11,FALSE)</f>
        <v>1.4140979689366791</v>
      </c>
      <c r="BV1697">
        <f>VLOOKUP(Table1[[#This Row],[Reference]],metron,12,FALSE)</f>
        <v>1.0666666666666671</v>
      </c>
    </row>
    <row r="1698" spans="1:74" hidden="1" x14ac:dyDescent="0.45">
      <c r="A1698" t="s">
        <v>5411</v>
      </c>
      <c r="B1698">
        <v>1457892000</v>
      </c>
      <c r="C1698" s="3" t="s">
        <v>2076</v>
      </c>
      <c r="D1698" t="s">
        <v>65</v>
      </c>
      <c r="E1698" t="s">
        <v>66</v>
      </c>
      <c r="F1698" t="s">
        <v>97</v>
      </c>
      <c r="G1698" t="s">
        <v>1643</v>
      </c>
      <c r="H1698" t="s">
        <v>66</v>
      </c>
      <c r="I1698">
        <f>MROUND(Table1[[#This Row],[Prob_H]]*100,2)/100</f>
        <v>0.62</v>
      </c>
      <c r="J1698">
        <f>1/Table1[[#This Row],[odds_ft_home_team_win]]-Table1[[#This Row],[Margin/3]]</f>
        <v>0.6125012160743778</v>
      </c>
      <c r="K1698">
        <f>1/Table1[[#This Row],[odds_ft_draw]]-Table1[[#This Row],[Margin/3]]</f>
        <v>0.23351395425734447</v>
      </c>
      <c r="L1698">
        <f>1/Table1[[#This Row],[odds_ft_away_team_win]]-Table1[[#This Row],[Margin/3]]</f>
        <v>0.15398482966827776</v>
      </c>
      <c r="M1698">
        <v>10</v>
      </c>
      <c r="N1698">
        <v>1.6</v>
      </c>
      <c r="O1698">
        <v>0.46</v>
      </c>
      <c r="P1698">
        <v>1.63</v>
      </c>
      <c r="Q1698">
        <v>0.41</v>
      </c>
      <c r="R1698" t="str" cm="1">
        <f t="array" ref="R16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698">
        <v>3</v>
      </c>
      <c r="T1698">
        <v>0</v>
      </c>
      <c r="U1698">
        <v>3</v>
      </c>
      <c r="V1698">
        <v>1</v>
      </c>
      <c r="W1698">
        <v>1</v>
      </c>
      <c r="X1698">
        <v>0</v>
      </c>
      <c r="Y1698" t="s">
        <v>2077</v>
      </c>
      <c r="AA1698">
        <v>4</v>
      </c>
      <c r="AB1698">
        <v>5</v>
      </c>
      <c r="AC1698">
        <v>3</v>
      </c>
      <c r="AD1698">
        <v>0</v>
      </c>
      <c r="AE1698">
        <v>3</v>
      </c>
      <c r="AF1698">
        <v>1</v>
      </c>
      <c r="AG1698">
        <v>1</v>
      </c>
      <c r="AH1698">
        <v>2</v>
      </c>
      <c r="AI1698">
        <v>2</v>
      </c>
      <c r="AJ1698">
        <v>2</v>
      </c>
      <c r="AK1698">
        <v>15</v>
      </c>
      <c r="AL1698">
        <v>9</v>
      </c>
      <c r="AM1698">
        <v>5</v>
      </c>
      <c r="AN1698">
        <v>2</v>
      </c>
      <c r="AO1698">
        <v>10</v>
      </c>
      <c r="AP1698">
        <v>7</v>
      </c>
      <c r="AQ1698">
        <v>11</v>
      </c>
      <c r="AR1698">
        <v>13</v>
      </c>
      <c r="AS1698">
        <v>49</v>
      </c>
      <c r="AT1698">
        <v>51</v>
      </c>
      <c r="AU1698">
        <v>0</v>
      </c>
      <c r="AV1698">
        <v>0</v>
      </c>
      <c r="AW1698">
        <v>3.01</v>
      </c>
      <c r="AX1698">
        <v>57</v>
      </c>
      <c r="AY1698">
        <v>83</v>
      </c>
      <c r="AZ1698">
        <v>58</v>
      </c>
      <c r="BA1698">
        <v>39</v>
      </c>
      <c r="BB1698">
        <v>18</v>
      </c>
      <c r="BC1698">
        <v>29</v>
      </c>
      <c r="BD1698">
        <v>76</v>
      </c>
      <c r="BE1698">
        <v>49</v>
      </c>
      <c r="BF1698">
        <v>97</v>
      </c>
      <c r="BG1698">
        <v>9.99</v>
      </c>
      <c r="BH1698">
        <v>5.44</v>
      </c>
      <c r="BI1698">
        <v>1.61</v>
      </c>
      <c r="BJ1698">
        <v>4.13</v>
      </c>
      <c r="BK1698">
        <v>6.15</v>
      </c>
      <c r="BL1698">
        <f>1/Table1[[#This Row],[odds_ft_home_team_win]]+1/Table1[[#This Row],[odds_ft_draw]]+1/Table1[[#This Row],[odds_ft_away_team_win]]-1</f>
        <v>2.5850389043947208E-2</v>
      </c>
      <c r="BM1698">
        <f>Table1[[#This Row],[Margin]]/3</f>
        <v>8.6167963479824028E-3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 t="s">
        <v>100</v>
      </c>
      <c r="BU1698">
        <f>VLOOKUP(Table1[[#This Row],[Reference]],metron,11,FALSE)</f>
        <v>1.8681481481481479</v>
      </c>
      <c r="BV1698">
        <f>VLOOKUP(Table1[[#This Row],[Reference]],metron,12,FALSE)</f>
        <v>0.86851851851851847</v>
      </c>
    </row>
    <row r="1699" spans="1:74" hidden="1" x14ac:dyDescent="0.45">
      <c r="A1699" t="s">
        <v>5411</v>
      </c>
      <c r="B1699">
        <v>1457919000</v>
      </c>
      <c r="C1699" s="3" t="s">
        <v>2078</v>
      </c>
      <c r="D1699" t="s">
        <v>65</v>
      </c>
      <c r="E1699" t="s">
        <v>66</v>
      </c>
      <c r="F1699" t="s">
        <v>98</v>
      </c>
      <c r="G1699" t="s">
        <v>86</v>
      </c>
      <c r="H1699" t="s">
        <v>66</v>
      </c>
      <c r="I1699">
        <f>MROUND(Table1[[#This Row],[Prob_H]]*100,2)/100</f>
        <v>0.32</v>
      </c>
      <c r="J1699">
        <f>1/Table1[[#This Row],[odds_ft_home_team_win]]-Table1[[#This Row],[Margin/3]]</f>
        <v>0.3260662155505431</v>
      </c>
      <c r="K1699">
        <f>1/Table1[[#This Row],[odds_ft_draw]]-Table1[[#This Row],[Margin/3]]</f>
        <v>0.28231572943403072</v>
      </c>
      <c r="L1699">
        <f>1/Table1[[#This Row],[odds_ft_away_team_win]]-Table1[[#This Row],[Margin/3]]</f>
        <v>0.39161805501542607</v>
      </c>
      <c r="M1699">
        <v>10</v>
      </c>
      <c r="N1699">
        <v>1.38</v>
      </c>
      <c r="O1699">
        <v>1.87</v>
      </c>
      <c r="P1699">
        <v>1.56</v>
      </c>
      <c r="Q1699">
        <v>1.71</v>
      </c>
      <c r="R1699" t="str" cm="1">
        <f t="array" ref="R16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699">
        <v>1</v>
      </c>
      <c r="T1699">
        <v>2</v>
      </c>
      <c r="U1699">
        <v>3</v>
      </c>
      <c r="V1699">
        <v>0</v>
      </c>
      <c r="W1699">
        <v>0</v>
      </c>
      <c r="X1699">
        <v>0</v>
      </c>
      <c r="Y1699">
        <v>73</v>
      </c>
      <c r="Z1699" t="s">
        <v>2079</v>
      </c>
      <c r="AA1699">
        <v>-1</v>
      </c>
      <c r="AB1699">
        <v>-1</v>
      </c>
      <c r="AC1699">
        <v>2</v>
      </c>
      <c r="AD1699">
        <v>1</v>
      </c>
      <c r="AE1699">
        <v>4</v>
      </c>
      <c r="AF1699">
        <v>1</v>
      </c>
      <c r="AG1699">
        <v>1</v>
      </c>
      <c r="AH1699">
        <v>2</v>
      </c>
      <c r="AI1699">
        <v>2</v>
      </c>
      <c r="AJ1699">
        <v>3</v>
      </c>
      <c r="AK1699">
        <v>-1</v>
      </c>
      <c r="AL1699">
        <v>-1</v>
      </c>
      <c r="AM1699">
        <v>-1</v>
      </c>
      <c r="AN1699">
        <v>-1</v>
      </c>
      <c r="AO1699">
        <v>-1</v>
      </c>
      <c r="AP1699">
        <v>-1</v>
      </c>
      <c r="AQ1699">
        <v>-1</v>
      </c>
      <c r="AR1699">
        <v>-1</v>
      </c>
      <c r="AS1699">
        <v>-1</v>
      </c>
      <c r="AT1699">
        <v>-1</v>
      </c>
      <c r="AU1699">
        <v>0</v>
      </c>
      <c r="AV1699">
        <v>0</v>
      </c>
      <c r="AW1699">
        <v>3.18</v>
      </c>
      <c r="AX1699">
        <v>58</v>
      </c>
      <c r="AY1699">
        <v>93</v>
      </c>
      <c r="AZ1699">
        <v>64</v>
      </c>
      <c r="BA1699">
        <v>29</v>
      </c>
      <c r="BB1699">
        <v>18</v>
      </c>
      <c r="BC1699">
        <v>47</v>
      </c>
      <c r="BD1699">
        <v>83</v>
      </c>
      <c r="BE1699">
        <v>57</v>
      </c>
      <c r="BF1699">
        <v>85</v>
      </c>
      <c r="BG1699">
        <v>10.84</v>
      </c>
      <c r="BH1699">
        <v>6.65</v>
      </c>
      <c r="BI1699">
        <v>2.99</v>
      </c>
      <c r="BJ1699">
        <v>3.44</v>
      </c>
      <c r="BK1699">
        <v>2.5</v>
      </c>
      <c r="BL1699">
        <f>1/Table1[[#This Row],[odds_ft_home_team_win]]+1/Table1[[#This Row],[odds_ft_draw]]+1/Table1[[#This Row],[odds_ft_away_team_win]]-1</f>
        <v>2.5145834953721913E-2</v>
      </c>
      <c r="BM1699">
        <f>Table1[[#This Row],[Margin]]/3</f>
        <v>8.3819449845739715E-3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 t="s">
        <v>128</v>
      </c>
      <c r="BU1699">
        <f>VLOOKUP(Table1[[#This Row],[Reference]],metron,11,FALSE)</f>
        <v>1.210167055864918</v>
      </c>
      <c r="BV1699">
        <f>VLOOKUP(Table1[[#This Row],[Reference]],metron,12,FALSE)</f>
        <v>1.3211783725525419</v>
      </c>
    </row>
    <row r="1700" spans="1:74" hidden="1" x14ac:dyDescent="0.45">
      <c r="A1700" t="s">
        <v>5410</v>
      </c>
      <c r="B1700">
        <v>1474416000</v>
      </c>
      <c r="C1700" s="3" t="s">
        <v>2341</v>
      </c>
      <c r="D1700" t="s">
        <v>65</v>
      </c>
      <c r="E1700" t="s">
        <v>66</v>
      </c>
      <c r="F1700" t="s">
        <v>78</v>
      </c>
      <c r="G1700" t="s">
        <v>103</v>
      </c>
      <c r="H1700" t="s">
        <v>66</v>
      </c>
      <c r="I1700">
        <f>MROUND(Table1[[#This Row],[Prob_H]]*100,2)/100</f>
        <v>0.34</v>
      </c>
      <c r="J1700">
        <f>1/Table1[[#This Row],[odds_ft_home_team_win]]-Table1[[#This Row],[Margin/3]]</f>
        <v>0.34607306238511909</v>
      </c>
      <c r="K1700">
        <f>1/Table1[[#This Row],[odds_ft_draw]]-Table1[[#This Row],[Margin/3]]</f>
        <v>0.2763634182073898</v>
      </c>
      <c r="L1700">
        <f>1/Table1[[#This Row],[odds_ft_away_team_win]]-Table1[[#This Row],[Margin/3]]</f>
        <v>0.377563519407491</v>
      </c>
      <c r="M1700">
        <v>10</v>
      </c>
      <c r="N1700">
        <v>1.75</v>
      </c>
      <c r="O1700">
        <v>0.75</v>
      </c>
      <c r="P1700">
        <v>1.39</v>
      </c>
      <c r="Q1700">
        <v>1.1100000000000001</v>
      </c>
      <c r="R1700" t="str" cm="1">
        <f t="array" ref="R17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00">
        <v>1</v>
      </c>
      <c r="T1700">
        <v>5</v>
      </c>
      <c r="U1700">
        <v>6</v>
      </c>
      <c r="V1700">
        <v>3</v>
      </c>
      <c r="W1700">
        <v>1</v>
      </c>
      <c r="X1700">
        <v>2</v>
      </c>
      <c r="Y1700">
        <v>16</v>
      </c>
      <c r="Z1700" t="s">
        <v>2342</v>
      </c>
      <c r="AA1700">
        <v>4</v>
      </c>
      <c r="AB1700">
        <v>9</v>
      </c>
      <c r="AC1700">
        <v>2</v>
      </c>
      <c r="AD1700">
        <v>1</v>
      </c>
      <c r="AE1700">
        <v>3</v>
      </c>
      <c r="AF1700">
        <v>0</v>
      </c>
      <c r="AG1700">
        <v>2</v>
      </c>
      <c r="AH1700">
        <v>1</v>
      </c>
      <c r="AI1700">
        <v>1</v>
      </c>
      <c r="AJ1700">
        <v>2</v>
      </c>
      <c r="AK1700">
        <v>11</v>
      </c>
      <c r="AL1700">
        <v>16</v>
      </c>
      <c r="AM1700">
        <v>6</v>
      </c>
      <c r="AN1700">
        <v>8</v>
      </c>
      <c r="AO1700">
        <v>5</v>
      </c>
      <c r="AP1700">
        <v>8</v>
      </c>
      <c r="AQ1700">
        <v>7</v>
      </c>
      <c r="AR1700">
        <v>20</v>
      </c>
      <c r="AS1700">
        <v>46</v>
      </c>
      <c r="AT1700">
        <v>54</v>
      </c>
      <c r="AU1700">
        <v>0</v>
      </c>
      <c r="AV1700">
        <v>0</v>
      </c>
      <c r="AW1700">
        <v>3.38</v>
      </c>
      <c r="AX1700">
        <v>50</v>
      </c>
      <c r="AY1700">
        <v>88</v>
      </c>
      <c r="AZ1700">
        <v>50</v>
      </c>
      <c r="BA1700">
        <v>50</v>
      </c>
      <c r="BB1700">
        <v>38</v>
      </c>
      <c r="BC1700">
        <v>50</v>
      </c>
      <c r="BD1700">
        <v>75</v>
      </c>
      <c r="BE1700">
        <v>63</v>
      </c>
      <c r="BF1700">
        <v>88</v>
      </c>
      <c r="BG1700">
        <v>11</v>
      </c>
      <c r="BH1700">
        <v>4</v>
      </c>
      <c r="BI1700">
        <v>2.82</v>
      </c>
      <c r="BJ1700">
        <v>3.51</v>
      </c>
      <c r="BK1700">
        <v>2.59</v>
      </c>
      <c r="BL1700">
        <f>1/Table1[[#This Row],[odds_ft_home_team_win]]+1/Table1[[#This Row],[odds_ft_draw]]+1/Table1[[#This Row],[odds_ft_away_team_win]]-1</f>
        <v>2.5610600078685319E-2</v>
      </c>
      <c r="BM1700">
        <f>Table1[[#This Row],[Margin]]/3</f>
        <v>8.5368666928951065E-3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 t="s">
        <v>106</v>
      </c>
      <c r="BU1700">
        <f>VLOOKUP(Table1[[#This Row],[Reference]],metron,11,FALSE)</f>
        <v>1.228921489601805</v>
      </c>
      <c r="BV1700">
        <f>VLOOKUP(Table1[[#This Row],[Reference]],metron,12,FALSE)</f>
        <v>1.2940512655166849</v>
      </c>
    </row>
    <row r="1701" spans="1:74" hidden="1" x14ac:dyDescent="0.45">
      <c r="A1701" t="s">
        <v>5410</v>
      </c>
      <c r="B1701">
        <v>1474416000</v>
      </c>
      <c r="C1701" s="3" t="s">
        <v>2341</v>
      </c>
      <c r="D1701" t="s">
        <v>65</v>
      </c>
      <c r="E1701" t="s">
        <v>66</v>
      </c>
      <c r="F1701" t="s">
        <v>77</v>
      </c>
      <c r="G1701" t="s">
        <v>97</v>
      </c>
      <c r="H1701" t="s">
        <v>66</v>
      </c>
      <c r="I1701">
        <f>MROUND(Table1[[#This Row],[Prob_H]]*100,2)/100</f>
        <v>0.52</v>
      </c>
      <c r="J1701">
        <f>1/Table1[[#This Row],[odds_ft_home_team_win]]-Table1[[#This Row],[Margin/3]]</f>
        <v>0.52335898823803229</v>
      </c>
      <c r="K1701">
        <f>1/Table1[[#This Row],[odds_ft_draw]]-Table1[[#This Row],[Margin/3]]</f>
        <v>0.26541669736073703</v>
      </c>
      <c r="L1701">
        <f>1/Table1[[#This Row],[odds_ft_away_team_win]]-Table1[[#This Row],[Margin/3]]</f>
        <v>0.21122431440123079</v>
      </c>
      <c r="M1701">
        <v>10</v>
      </c>
      <c r="N1701">
        <v>1</v>
      </c>
      <c r="O1701">
        <v>1</v>
      </c>
      <c r="P1701">
        <v>1.35</v>
      </c>
      <c r="Q1701">
        <v>1.58</v>
      </c>
      <c r="R1701" t="str" cm="1">
        <f t="array" ref="R17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01">
        <v>0</v>
      </c>
      <c r="T1701">
        <v>1</v>
      </c>
      <c r="U1701">
        <v>1</v>
      </c>
      <c r="V1701">
        <v>1</v>
      </c>
      <c r="W1701">
        <v>0</v>
      </c>
      <c r="X1701">
        <v>1</v>
      </c>
      <c r="Z1701">
        <v>14</v>
      </c>
      <c r="AA1701">
        <v>8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8</v>
      </c>
      <c r="AL1701">
        <v>5</v>
      </c>
      <c r="AM1701">
        <v>3</v>
      </c>
      <c r="AN1701">
        <v>2</v>
      </c>
      <c r="AO1701">
        <v>5</v>
      </c>
      <c r="AP1701">
        <v>3</v>
      </c>
      <c r="AQ1701">
        <v>14</v>
      </c>
      <c r="AR1701">
        <v>18</v>
      </c>
      <c r="AS1701">
        <v>56</v>
      </c>
      <c r="AT1701">
        <v>44</v>
      </c>
      <c r="AU1701">
        <v>0</v>
      </c>
      <c r="AV1701">
        <v>0</v>
      </c>
      <c r="AW1701">
        <v>3.05</v>
      </c>
      <c r="AX1701">
        <v>68</v>
      </c>
      <c r="AY1701">
        <v>78</v>
      </c>
      <c r="AZ1701">
        <v>58</v>
      </c>
      <c r="BA1701">
        <v>45</v>
      </c>
      <c r="BB1701">
        <v>13</v>
      </c>
      <c r="BC1701">
        <v>23</v>
      </c>
      <c r="BD1701">
        <v>65</v>
      </c>
      <c r="BE1701">
        <v>68</v>
      </c>
      <c r="BF1701">
        <v>78</v>
      </c>
      <c r="BG1701">
        <v>11.25</v>
      </c>
      <c r="BH1701">
        <v>5.0999999999999996</v>
      </c>
      <c r="BI1701">
        <v>1.88</v>
      </c>
      <c r="BJ1701">
        <v>3.65</v>
      </c>
      <c r="BK1701">
        <v>4.55</v>
      </c>
      <c r="BL1701">
        <f>1/Table1[[#This Row],[odds_ft_home_team_win]]+1/Table1[[#This Row],[odds_ft_draw]]+1/Table1[[#This Row],[odds_ft_away_team_win]]-1</f>
        <v>2.5667716136966945E-2</v>
      </c>
      <c r="BM1701">
        <f>Table1[[#This Row],[Margin]]/3</f>
        <v>8.5559053789889816E-3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 t="s">
        <v>79</v>
      </c>
      <c r="BU1701">
        <f>VLOOKUP(Table1[[#This Row],[Reference]],metron,11,FALSE)</f>
        <v>1.625948039373891</v>
      </c>
      <c r="BV1701">
        <f>VLOOKUP(Table1[[#This Row],[Reference]],metron,12,FALSE)</f>
        <v>0.97079231886396644</v>
      </c>
    </row>
    <row r="1702" spans="1:74" hidden="1" x14ac:dyDescent="0.45">
      <c r="A1702" t="s">
        <v>5410</v>
      </c>
      <c r="B1702">
        <v>1474416000</v>
      </c>
      <c r="C1702" s="3" t="s">
        <v>2341</v>
      </c>
      <c r="D1702" t="s">
        <v>65</v>
      </c>
      <c r="E1702" t="s">
        <v>66</v>
      </c>
      <c r="F1702" t="s">
        <v>98</v>
      </c>
      <c r="G1702" t="s">
        <v>68</v>
      </c>
      <c r="H1702" t="s">
        <v>66</v>
      </c>
      <c r="I1702">
        <f>MROUND(Table1[[#This Row],[Prob_H]]*100,2)/100</f>
        <v>0.34</v>
      </c>
      <c r="J1702">
        <f>1/Table1[[#This Row],[odds_ft_home_team_win]]-Table1[[#This Row],[Margin/3]]</f>
        <v>0.33594566353187044</v>
      </c>
      <c r="K1702">
        <f>1/Table1[[#This Row],[odds_ft_draw]]-Table1[[#This Row],[Margin/3]]</f>
        <v>0.29414838035527691</v>
      </c>
      <c r="L1702">
        <f>1/Table1[[#This Row],[odds_ft_away_team_win]]-Table1[[#This Row],[Margin/3]]</f>
        <v>0.36990595611285265</v>
      </c>
      <c r="M1702">
        <v>10</v>
      </c>
      <c r="N1702">
        <v>2</v>
      </c>
      <c r="O1702">
        <v>2</v>
      </c>
      <c r="P1702">
        <v>1.86</v>
      </c>
      <c r="Q1702">
        <v>1.7</v>
      </c>
      <c r="R1702" t="str" cm="1">
        <f t="array" ref="R17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Z1702">
        <v>57</v>
      </c>
      <c r="AA1702">
        <v>6</v>
      </c>
      <c r="AB1702">
        <v>5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9</v>
      </c>
      <c r="AL1702">
        <v>9</v>
      </c>
      <c r="AM1702">
        <v>2</v>
      </c>
      <c r="AN1702">
        <v>5</v>
      </c>
      <c r="AO1702">
        <v>7</v>
      </c>
      <c r="AP1702">
        <v>4</v>
      </c>
      <c r="AQ1702">
        <v>12</v>
      </c>
      <c r="AR1702">
        <v>11</v>
      </c>
      <c r="AS1702">
        <v>54</v>
      </c>
      <c r="AT1702">
        <v>46</v>
      </c>
      <c r="AU1702">
        <v>0</v>
      </c>
      <c r="AV1702">
        <v>0</v>
      </c>
      <c r="AW1702">
        <v>1.5</v>
      </c>
      <c r="AX1702">
        <v>13</v>
      </c>
      <c r="AY1702">
        <v>50</v>
      </c>
      <c r="AZ1702">
        <v>25</v>
      </c>
      <c r="BA1702">
        <v>13</v>
      </c>
      <c r="BB1702">
        <v>0</v>
      </c>
      <c r="BC1702">
        <v>38</v>
      </c>
      <c r="BD1702">
        <v>50</v>
      </c>
      <c r="BE1702">
        <v>25</v>
      </c>
      <c r="BF1702">
        <v>38</v>
      </c>
      <c r="BG1702">
        <v>12</v>
      </c>
      <c r="BH1702">
        <v>3</v>
      </c>
      <c r="BI1702">
        <v>2.9</v>
      </c>
      <c r="BJ1702">
        <v>3.3</v>
      </c>
      <c r="BK1702">
        <v>2.64</v>
      </c>
      <c r="BL1702">
        <f>1/Table1[[#This Row],[odds_ft_home_team_win]]+1/Table1[[#This Row],[odds_ft_draw]]+1/Table1[[#This Row],[odds_ft_away_team_win]]-1</f>
        <v>2.6645768025078453E-2</v>
      </c>
      <c r="BM1702">
        <f>Table1[[#This Row],[Margin]]/3</f>
        <v>8.8819226750261517E-3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 t="s">
        <v>128</v>
      </c>
      <c r="BU1702">
        <f>VLOOKUP(Table1[[#This Row],[Reference]],metron,11,FALSE)</f>
        <v>1.228921489601805</v>
      </c>
      <c r="BV1702">
        <f>VLOOKUP(Table1[[#This Row],[Reference]],metron,12,FALSE)</f>
        <v>1.2940512655166849</v>
      </c>
    </row>
    <row r="1703" spans="1:74" hidden="1" x14ac:dyDescent="0.45">
      <c r="A1703" t="s">
        <v>5410</v>
      </c>
      <c r="B1703">
        <v>1474419600</v>
      </c>
      <c r="C1703" s="3" t="s">
        <v>2343</v>
      </c>
      <c r="D1703" t="s">
        <v>65</v>
      </c>
      <c r="E1703" t="s">
        <v>66</v>
      </c>
      <c r="F1703" t="s">
        <v>73</v>
      </c>
      <c r="G1703" t="s">
        <v>611</v>
      </c>
      <c r="H1703" t="s">
        <v>66</v>
      </c>
      <c r="I1703">
        <f>MROUND(Table1[[#This Row],[Prob_H]]*100,2)/100</f>
        <v>0.46</v>
      </c>
      <c r="J1703">
        <f>1/Table1[[#This Row],[odds_ft_home_team_win]]-Table1[[#This Row],[Margin/3]]</f>
        <v>0.45221555215230108</v>
      </c>
      <c r="K1703">
        <f>1/Table1[[#This Row],[odds_ft_draw]]-Table1[[#This Row],[Margin/3]]</f>
        <v>0.27628634396502838</v>
      </c>
      <c r="L1703">
        <f>1/Table1[[#This Row],[odds_ft_away_team_win]]-Table1[[#This Row],[Margin/3]]</f>
        <v>0.27149810388267065</v>
      </c>
      <c r="M1703">
        <v>10</v>
      </c>
      <c r="N1703">
        <v>1.25</v>
      </c>
      <c r="O1703">
        <v>0.5</v>
      </c>
      <c r="P1703">
        <v>1.06</v>
      </c>
      <c r="Q1703">
        <v>0.28999999999999998</v>
      </c>
      <c r="R1703" t="str" cm="1">
        <f t="array" ref="R17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3">
        <v>3</v>
      </c>
      <c r="T1703">
        <v>2</v>
      </c>
      <c r="U1703">
        <v>5</v>
      </c>
      <c r="V1703">
        <v>4</v>
      </c>
      <c r="W1703">
        <v>2</v>
      </c>
      <c r="X1703">
        <v>2</v>
      </c>
      <c r="Y1703" t="s">
        <v>2344</v>
      </c>
      <c r="Z1703" t="s">
        <v>2345</v>
      </c>
      <c r="AA1703">
        <v>7</v>
      </c>
      <c r="AB1703">
        <v>6</v>
      </c>
      <c r="AC1703">
        <v>1</v>
      </c>
      <c r="AD1703">
        <v>0</v>
      </c>
      <c r="AE1703">
        <v>2</v>
      </c>
      <c r="AF1703">
        <v>1</v>
      </c>
      <c r="AG1703">
        <v>0</v>
      </c>
      <c r="AH1703">
        <v>1</v>
      </c>
      <c r="AI1703">
        <v>1</v>
      </c>
      <c r="AJ1703">
        <v>2</v>
      </c>
      <c r="AK1703">
        <v>11</v>
      </c>
      <c r="AL1703">
        <v>10</v>
      </c>
      <c r="AM1703">
        <v>5</v>
      </c>
      <c r="AN1703">
        <v>4</v>
      </c>
      <c r="AO1703">
        <v>6</v>
      </c>
      <c r="AP1703">
        <v>6</v>
      </c>
      <c r="AQ1703">
        <v>-1</v>
      </c>
      <c r="AR1703">
        <v>-1</v>
      </c>
      <c r="AS1703">
        <v>-1</v>
      </c>
      <c r="AT1703">
        <v>-1</v>
      </c>
      <c r="AU1703">
        <v>0</v>
      </c>
      <c r="AV1703">
        <v>0</v>
      </c>
      <c r="AW1703">
        <v>2.25</v>
      </c>
      <c r="AX1703">
        <v>50</v>
      </c>
      <c r="AY1703">
        <v>75</v>
      </c>
      <c r="AZ1703">
        <v>25</v>
      </c>
      <c r="BA1703">
        <v>25</v>
      </c>
      <c r="BB1703">
        <v>13</v>
      </c>
      <c r="BC1703">
        <v>25</v>
      </c>
      <c r="BD1703">
        <v>50</v>
      </c>
      <c r="BE1703">
        <v>38</v>
      </c>
      <c r="BF1703">
        <v>88</v>
      </c>
      <c r="BG1703">
        <v>10.75</v>
      </c>
      <c r="BH1703">
        <v>5.5</v>
      </c>
      <c r="BI1703">
        <v>2.17</v>
      </c>
      <c r="BJ1703">
        <v>3.51</v>
      </c>
      <c r="BK1703">
        <v>3.57</v>
      </c>
      <c r="BL1703">
        <f>1/Table1[[#This Row],[odds_ft_home_team_win]]+1/Table1[[#This Row],[odds_ft_draw]]+1/Table1[[#This Row],[odds_ft_away_team_win]]-1</f>
        <v>2.5841822805769521E-2</v>
      </c>
      <c r="BM1703">
        <f>Table1[[#This Row],[Margin]]/3</f>
        <v>8.6139409352565064E-3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 t="s">
        <v>126</v>
      </c>
      <c r="BU1703">
        <f>VLOOKUP(Table1[[#This Row],[Reference]],metron,11,FALSE)</f>
        <v>1.4888836329233679</v>
      </c>
      <c r="BV1703">
        <f>VLOOKUP(Table1[[#This Row],[Reference]],metron,12,FALSE)</f>
        <v>1.0516792809839171</v>
      </c>
    </row>
    <row r="1704" spans="1:74" hidden="1" x14ac:dyDescent="0.45">
      <c r="A1704" t="s">
        <v>5410</v>
      </c>
      <c r="B1704">
        <v>1474423200</v>
      </c>
      <c r="C1704" s="3" t="s">
        <v>2346</v>
      </c>
      <c r="D1704" t="s">
        <v>65</v>
      </c>
      <c r="E1704" t="s">
        <v>66</v>
      </c>
      <c r="F1704" t="s">
        <v>2218</v>
      </c>
      <c r="G1704" t="s">
        <v>86</v>
      </c>
      <c r="H1704" t="s">
        <v>66</v>
      </c>
      <c r="I1704">
        <f>MROUND(Table1[[#This Row],[Prob_H]]*100,2)/100</f>
        <v>0.32</v>
      </c>
      <c r="J1704">
        <f>1/Table1[[#This Row],[odds_ft_home_team_win]]-Table1[[#This Row],[Margin/3]]</f>
        <v>0.31615157726781012</v>
      </c>
      <c r="K1704">
        <f>1/Table1[[#This Row],[odds_ft_draw]]-Table1[[#This Row],[Margin/3]]</f>
        <v>0.27396212829870015</v>
      </c>
      <c r="L1704">
        <f>1/Table1[[#This Row],[odds_ft_away_team_win]]-Table1[[#This Row],[Margin/3]]</f>
        <v>0.40988629443348962</v>
      </c>
      <c r="M1704">
        <v>10</v>
      </c>
      <c r="N1704">
        <v>1.5</v>
      </c>
      <c r="O1704">
        <v>2.33</v>
      </c>
      <c r="P1704">
        <v>1.63</v>
      </c>
      <c r="Q1704">
        <v>1.25</v>
      </c>
      <c r="R1704" t="str" cm="1">
        <f t="array" ref="R17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04">
        <v>1</v>
      </c>
      <c r="T1704">
        <v>1</v>
      </c>
      <c r="U1704">
        <v>2</v>
      </c>
      <c r="V1704">
        <v>2</v>
      </c>
      <c r="W1704">
        <v>1</v>
      </c>
      <c r="X1704">
        <v>1</v>
      </c>
      <c r="Y1704">
        <v>39</v>
      </c>
      <c r="Z1704">
        <v>12</v>
      </c>
      <c r="AA1704">
        <v>2</v>
      </c>
      <c r="AB1704">
        <v>3</v>
      </c>
      <c r="AC1704">
        <v>1</v>
      </c>
      <c r="AD1704">
        <v>0</v>
      </c>
      <c r="AE1704">
        <v>1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7</v>
      </c>
      <c r="AL1704">
        <v>10</v>
      </c>
      <c r="AM1704">
        <v>4</v>
      </c>
      <c r="AN1704">
        <v>6</v>
      </c>
      <c r="AO1704">
        <v>3</v>
      </c>
      <c r="AP1704">
        <v>4</v>
      </c>
      <c r="AQ1704">
        <v>16</v>
      </c>
      <c r="AR1704">
        <v>14</v>
      </c>
      <c r="AS1704">
        <v>54</v>
      </c>
      <c r="AT1704">
        <v>46</v>
      </c>
      <c r="AU1704">
        <v>0</v>
      </c>
      <c r="AV1704">
        <v>0</v>
      </c>
      <c r="AW1704">
        <v>3.96</v>
      </c>
      <c r="AX1704">
        <v>88</v>
      </c>
      <c r="AY1704">
        <v>88</v>
      </c>
      <c r="AZ1704">
        <v>75</v>
      </c>
      <c r="BA1704">
        <v>63</v>
      </c>
      <c r="BB1704">
        <v>34</v>
      </c>
      <c r="BC1704">
        <v>75</v>
      </c>
      <c r="BD1704">
        <v>88</v>
      </c>
      <c r="BE1704">
        <v>63</v>
      </c>
      <c r="BF1704">
        <v>75</v>
      </c>
      <c r="BG1704">
        <v>12.92</v>
      </c>
      <c r="BH1704">
        <v>6.67</v>
      </c>
      <c r="BI1704">
        <v>3.08</v>
      </c>
      <c r="BJ1704">
        <v>3.54</v>
      </c>
      <c r="BK1704">
        <v>2.39</v>
      </c>
      <c r="BL1704">
        <f>1/Table1[[#This Row],[odds_ft_home_team_win]]+1/Table1[[#This Row],[odds_ft_draw]]+1/Table1[[#This Row],[odds_ft_away_team_win]]-1</f>
        <v>2.5571242222543589E-2</v>
      </c>
      <c r="BM1704">
        <f>Table1[[#This Row],[Margin]]/3</f>
        <v>8.523747407514529E-3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 t="s">
        <v>2219</v>
      </c>
      <c r="BU1704">
        <f>VLOOKUP(Table1[[#This Row],[Reference]],metron,11,FALSE)</f>
        <v>1.210167055864918</v>
      </c>
      <c r="BV1704">
        <f>VLOOKUP(Table1[[#This Row],[Reference]],metron,12,FALSE)</f>
        <v>1.3211783725525419</v>
      </c>
    </row>
    <row r="1705" spans="1:74" hidden="1" x14ac:dyDescent="0.45">
      <c r="A1705" t="s">
        <v>5410</v>
      </c>
      <c r="B1705">
        <v>1474504200</v>
      </c>
      <c r="C1705" s="3" t="s">
        <v>2347</v>
      </c>
      <c r="D1705" t="s">
        <v>65</v>
      </c>
      <c r="E1705" t="s">
        <v>66</v>
      </c>
      <c r="F1705" t="s">
        <v>81</v>
      </c>
      <c r="G1705" t="s">
        <v>67</v>
      </c>
      <c r="H1705" t="s">
        <v>66</v>
      </c>
      <c r="I1705">
        <f>MROUND(Table1[[#This Row],[Prob_H]]*100,2)/100</f>
        <v>0.62</v>
      </c>
      <c r="J1705">
        <f>1/Table1[[#This Row],[odds_ft_home_team_win]]-Table1[[#This Row],[Margin/3]]</f>
        <v>0.62898819620616897</v>
      </c>
      <c r="K1705">
        <f>1/Table1[[#This Row],[odds_ft_draw]]-Table1[[#This Row],[Margin/3]]</f>
        <v>0.21476267026742327</v>
      </c>
      <c r="L1705">
        <f>1/Table1[[#This Row],[odds_ft_away_team_win]]-Table1[[#This Row],[Margin/3]]</f>
        <v>0.15624913352640785</v>
      </c>
      <c r="M1705">
        <v>10</v>
      </c>
      <c r="N1705">
        <v>1.75</v>
      </c>
      <c r="O1705">
        <v>0</v>
      </c>
      <c r="P1705">
        <v>1.37</v>
      </c>
      <c r="Q1705">
        <v>0.53</v>
      </c>
      <c r="R1705" t="str" cm="1">
        <f t="array" ref="R17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AA1705">
        <v>14</v>
      </c>
      <c r="AB1705">
        <v>1</v>
      </c>
      <c r="AC1705">
        <v>0</v>
      </c>
      <c r="AD1705">
        <v>0</v>
      </c>
      <c r="AE1705">
        <v>2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14</v>
      </c>
      <c r="AL1705">
        <v>17</v>
      </c>
      <c r="AM1705">
        <v>6</v>
      </c>
      <c r="AN1705">
        <v>4</v>
      </c>
      <c r="AO1705">
        <v>8</v>
      </c>
      <c r="AP1705">
        <v>13</v>
      </c>
      <c r="AQ1705">
        <v>14</v>
      </c>
      <c r="AR1705">
        <v>13</v>
      </c>
      <c r="AS1705">
        <v>56</v>
      </c>
      <c r="AT1705">
        <v>44</v>
      </c>
      <c r="AU1705">
        <v>0</v>
      </c>
      <c r="AV1705">
        <v>0</v>
      </c>
      <c r="AW1705">
        <v>2.63</v>
      </c>
      <c r="AX1705">
        <v>38</v>
      </c>
      <c r="AY1705">
        <v>75</v>
      </c>
      <c r="AZ1705">
        <v>50</v>
      </c>
      <c r="BA1705">
        <v>25</v>
      </c>
      <c r="BB1705">
        <v>25</v>
      </c>
      <c r="BC1705">
        <v>50</v>
      </c>
      <c r="BD1705">
        <v>63</v>
      </c>
      <c r="BE1705">
        <v>38</v>
      </c>
      <c r="BF1705">
        <v>75</v>
      </c>
      <c r="BG1705">
        <v>10</v>
      </c>
      <c r="BH1705">
        <v>2.5</v>
      </c>
      <c r="BI1705">
        <v>1.57</v>
      </c>
      <c r="BJ1705">
        <v>4.49</v>
      </c>
      <c r="BK1705">
        <v>6.09</v>
      </c>
      <c r="BL1705">
        <f>1/Table1[[#This Row],[odds_ft_home_team_win]]+1/Table1[[#This Row],[odds_ft_draw]]+1/Table1[[#This Row],[odds_ft_away_team_win]]-1</f>
        <v>2.3863436859200116E-2</v>
      </c>
      <c r="BM1705">
        <f>Table1[[#This Row],[Margin]]/3</f>
        <v>7.9544789530667046E-3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 t="s">
        <v>109</v>
      </c>
      <c r="BU1705">
        <f>VLOOKUP(Table1[[#This Row],[Reference]],metron,11,FALSE)</f>
        <v>1.8681481481481479</v>
      </c>
      <c r="BV1705">
        <f>VLOOKUP(Table1[[#This Row],[Reference]],metron,12,FALSE)</f>
        <v>0.86851851851851847</v>
      </c>
    </row>
    <row r="1706" spans="1:74" hidden="1" x14ac:dyDescent="0.45">
      <c r="A1706" t="s">
        <v>5410</v>
      </c>
      <c r="B1706">
        <v>1474509600</v>
      </c>
      <c r="C1706" s="3" t="s">
        <v>2348</v>
      </c>
      <c r="D1706" t="s">
        <v>65</v>
      </c>
      <c r="E1706" t="s">
        <v>66</v>
      </c>
      <c r="F1706" t="s">
        <v>94</v>
      </c>
      <c r="G1706" t="s">
        <v>93</v>
      </c>
      <c r="H1706" t="s">
        <v>66</v>
      </c>
      <c r="I1706">
        <f>MROUND(Table1[[#This Row],[Prob_H]]*100,2)/100</f>
        <v>0.48</v>
      </c>
      <c r="J1706">
        <f>1/Table1[[#This Row],[odds_ft_home_team_win]]-Table1[[#This Row],[Margin/3]]</f>
        <v>0.48702165023872573</v>
      </c>
      <c r="K1706">
        <f>1/Table1[[#This Row],[odds_ft_draw]]-Table1[[#This Row],[Margin/3]]</f>
        <v>0.26974992306600848</v>
      </c>
      <c r="L1706">
        <f>1/Table1[[#This Row],[odds_ft_away_team_win]]-Table1[[#This Row],[Margin/3]]</f>
        <v>0.24322842669526587</v>
      </c>
      <c r="M1706">
        <v>10</v>
      </c>
      <c r="N1706">
        <v>3</v>
      </c>
      <c r="O1706">
        <v>0.5</v>
      </c>
      <c r="P1706">
        <v>1.72</v>
      </c>
      <c r="Q1706">
        <v>0.78</v>
      </c>
      <c r="R1706" t="str" cm="1">
        <f t="array" ref="R17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6">
        <v>2</v>
      </c>
      <c r="T1706">
        <v>0</v>
      </c>
      <c r="U1706">
        <v>2</v>
      </c>
      <c r="V1706">
        <v>0</v>
      </c>
      <c r="W1706">
        <v>0</v>
      </c>
      <c r="X1706">
        <v>0</v>
      </c>
      <c r="Y1706" t="s">
        <v>2349</v>
      </c>
      <c r="AA1706">
        <v>6</v>
      </c>
      <c r="AB1706">
        <v>5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16</v>
      </c>
      <c r="AL1706">
        <v>5</v>
      </c>
      <c r="AM1706">
        <v>9</v>
      </c>
      <c r="AN1706">
        <v>2</v>
      </c>
      <c r="AO1706">
        <v>7</v>
      </c>
      <c r="AP1706">
        <v>3</v>
      </c>
      <c r="AQ1706">
        <v>13</v>
      </c>
      <c r="AR1706">
        <v>18</v>
      </c>
      <c r="AS1706">
        <v>52</v>
      </c>
      <c r="AT1706">
        <v>48</v>
      </c>
      <c r="AU1706">
        <v>0</v>
      </c>
      <c r="AV1706">
        <v>0</v>
      </c>
      <c r="AW1706">
        <v>3.63</v>
      </c>
      <c r="AX1706">
        <v>63</v>
      </c>
      <c r="AY1706">
        <v>63</v>
      </c>
      <c r="AZ1706">
        <v>63</v>
      </c>
      <c r="BA1706">
        <v>63</v>
      </c>
      <c r="BB1706">
        <v>50</v>
      </c>
      <c r="BC1706">
        <v>63</v>
      </c>
      <c r="BD1706">
        <v>63</v>
      </c>
      <c r="BE1706">
        <v>50</v>
      </c>
      <c r="BF1706">
        <v>88</v>
      </c>
      <c r="BG1706">
        <v>6.75</v>
      </c>
      <c r="BH1706">
        <v>4.25</v>
      </c>
      <c r="BI1706">
        <v>2.02</v>
      </c>
      <c r="BJ1706">
        <v>3.6</v>
      </c>
      <c r="BK1706">
        <v>3.98</v>
      </c>
      <c r="BL1706">
        <f>1/Table1[[#This Row],[odds_ft_home_team_win]]+1/Table1[[#This Row],[odds_ft_draw]]+1/Table1[[#This Row],[odds_ft_away_team_win]]-1</f>
        <v>2.4083564135307878E-2</v>
      </c>
      <c r="BM1706">
        <f>Table1[[#This Row],[Margin]]/3</f>
        <v>8.027854711769292E-3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 t="s">
        <v>124</v>
      </c>
      <c r="BU1706">
        <f>VLOOKUP(Table1[[#This Row],[Reference]],metron,11,FALSE)</f>
        <v>1.510877192982456</v>
      </c>
      <c r="BV1706">
        <f>VLOOKUP(Table1[[#This Row],[Reference]],metron,12,FALSE)</f>
        <v>1.0163157894736841</v>
      </c>
    </row>
    <row r="1707" spans="1:74" hidden="1" x14ac:dyDescent="0.45">
      <c r="A1707" t="s">
        <v>5410</v>
      </c>
      <c r="B1707">
        <v>1474511400</v>
      </c>
      <c r="C1707" s="3" t="s">
        <v>2350</v>
      </c>
      <c r="D1707" t="s">
        <v>65</v>
      </c>
      <c r="E1707" t="s">
        <v>66</v>
      </c>
      <c r="F1707" t="s">
        <v>85</v>
      </c>
      <c r="G1707" t="s">
        <v>88</v>
      </c>
      <c r="H1707" t="s">
        <v>66</v>
      </c>
      <c r="I1707">
        <f>MROUND(Table1[[#This Row],[Prob_H]]*100,2)/100</f>
        <v>0.54</v>
      </c>
      <c r="J1707">
        <f>1/Table1[[#This Row],[odds_ft_home_team_win]]-Table1[[#This Row],[Margin/3]]</f>
        <v>0.54121453259384289</v>
      </c>
      <c r="K1707">
        <f>1/Table1[[#This Row],[odds_ft_draw]]-Table1[[#This Row],[Margin/3]]</f>
        <v>0.25150424288355328</v>
      </c>
      <c r="L1707">
        <f>1/Table1[[#This Row],[odds_ft_away_team_win]]-Table1[[#This Row],[Margin/3]]</f>
        <v>0.20728122452260389</v>
      </c>
      <c r="M1707">
        <v>10</v>
      </c>
      <c r="N1707">
        <v>1.5</v>
      </c>
      <c r="O1707">
        <v>0.25</v>
      </c>
      <c r="P1707">
        <v>1.89</v>
      </c>
      <c r="Q1707">
        <v>0.83</v>
      </c>
      <c r="R1707" t="str" cm="1">
        <f t="array" ref="R17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7">
        <v>5</v>
      </c>
      <c r="T1707">
        <v>2</v>
      </c>
      <c r="U1707">
        <v>7</v>
      </c>
      <c r="V1707">
        <v>4</v>
      </c>
      <c r="W1707">
        <v>3</v>
      </c>
      <c r="X1707">
        <v>1</v>
      </c>
      <c r="Y1707" t="s">
        <v>2351</v>
      </c>
      <c r="Z1707" t="s">
        <v>2352</v>
      </c>
      <c r="AA1707">
        <v>4</v>
      </c>
      <c r="AB1707">
        <v>5</v>
      </c>
      <c r="AC1707">
        <v>3</v>
      </c>
      <c r="AD1707">
        <v>0</v>
      </c>
      <c r="AE1707">
        <v>4</v>
      </c>
      <c r="AF1707">
        <v>0</v>
      </c>
      <c r="AG1707">
        <v>2</v>
      </c>
      <c r="AH1707">
        <v>1</v>
      </c>
      <c r="AI1707">
        <v>2</v>
      </c>
      <c r="AJ1707">
        <v>2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11</v>
      </c>
      <c r="AR1707">
        <v>12</v>
      </c>
      <c r="AS1707">
        <v>-1</v>
      </c>
      <c r="AT1707">
        <v>-1</v>
      </c>
      <c r="AU1707">
        <v>0</v>
      </c>
      <c r="AV1707">
        <v>0</v>
      </c>
      <c r="AW1707">
        <v>2</v>
      </c>
      <c r="AX1707">
        <v>63</v>
      </c>
      <c r="AY1707">
        <v>75</v>
      </c>
      <c r="AZ1707">
        <v>38</v>
      </c>
      <c r="BA1707">
        <v>13</v>
      </c>
      <c r="BB1707">
        <v>0</v>
      </c>
      <c r="BC1707">
        <v>25</v>
      </c>
      <c r="BD1707">
        <v>63</v>
      </c>
      <c r="BE1707">
        <v>25</v>
      </c>
      <c r="BF1707">
        <v>50</v>
      </c>
      <c r="BG1707">
        <v>14</v>
      </c>
      <c r="BH1707">
        <v>5.5</v>
      </c>
      <c r="BI1707">
        <v>1.82</v>
      </c>
      <c r="BJ1707">
        <v>3.85</v>
      </c>
      <c r="BK1707">
        <v>4.6399999999999997</v>
      </c>
      <c r="BL1707">
        <f>1/Table1[[#This Row],[odds_ft_home_team_win]]+1/Table1[[#This Row],[odds_ft_draw]]+1/Table1[[#This Row],[odds_ft_away_team_win]]-1</f>
        <v>2.4708050570119378E-2</v>
      </c>
      <c r="BM1707">
        <f>Table1[[#This Row],[Margin]]/3</f>
        <v>8.2360168567064598E-3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 t="s">
        <v>1684</v>
      </c>
      <c r="BU1707">
        <f>VLOOKUP(Table1[[#This Row],[Reference]],metron,11,FALSE)</f>
        <v>1.684957590444867</v>
      </c>
      <c r="BV1707">
        <f>VLOOKUP(Table1[[#This Row],[Reference]],metron,12,FALSE)</f>
        <v>0.95101263631642718</v>
      </c>
    </row>
    <row r="1708" spans="1:74" hidden="1" x14ac:dyDescent="0.45">
      <c r="A1708" t="s">
        <v>5410</v>
      </c>
      <c r="B1708">
        <v>1474513200</v>
      </c>
      <c r="C1708" s="3" t="s">
        <v>2353</v>
      </c>
      <c r="D1708" t="s">
        <v>65</v>
      </c>
      <c r="E1708" t="s">
        <v>66</v>
      </c>
      <c r="F1708" t="s">
        <v>72</v>
      </c>
      <c r="G1708" t="s">
        <v>80</v>
      </c>
      <c r="H1708" t="s">
        <v>66</v>
      </c>
      <c r="I1708">
        <f>MROUND(Table1[[#This Row],[Prob_H]]*100,2)/100</f>
        <v>0.52</v>
      </c>
      <c r="J1708">
        <f>1/Table1[[#This Row],[odds_ft_home_team_win]]-Table1[[#This Row],[Margin/3]]</f>
        <v>0.51784278557733932</v>
      </c>
      <c r="K1708">
        <f>1/Table1[[#This Row],[odds_ft_draw]]-Table1[[#This Row],[Margin/3]]</f>
        <v>0.26179726637392542</v>
      </c>
      <c r="L1708">
        <f>1/Table1[[#This Row],[odds_ft_away_team_win]]-Table1[[#This Row],[Margin/3]]</f>
        <v>0.22035994804873524</v>
      </c>
      <c r="M1708">
        <v>10</v>
      </c>
      <c r="N1708">
        <v>3</v>
      </c>
      <c r="O1708">
        <v>0.5</v>
      </c>
      <c r="P1708">
        <v>2.2000000000000002</v>
      </c>
      <c r="Q1708">
        <v>0.94</v>
      </c>
      <c r="R1708" t="str" cm="1">
        <f t="array" ref="R17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08">
        <v>2</v>
      </c>
      <c r="T1708">
        <v>1</v>
      </c>
      <c r="U1708">
        <v>3</v>
      </c>
      <c r="V1708">
        <v>2</v>
      </c>
      <c r="W1708">
        <v>2</v>
      </c>
      <c r="X1708">
        <v>0</v>
      </c>
      <c r="Y1708" t="s">
        <v>1034</v>
      </c>
      <c r="Z1708">
        <v>64</v>
      </c>
      <c r="AA1708">
        <v>4</v>
      </c>
      <c r="AB1708">
        <v>7</v>
      </c>
      <c r="AC1708">
        <v>1</v>
      </c>
      <c r="AD1708">
        <v>0</v>
      </c>
      <c r="AE1708">
        <v>2</v>
      </c>
      <c r="AF1708">
        <v>0</v>
      </c>
      <c r="AG1708">
        <v>0</v>
      </c>
      <c r="AH1708">
        <v>1</v>
      </c>
      <c r="AI1708">
        <v>1</v>
      </c>
      <c r="AJ1708">
        <v>1</v>
      </c>
      <c r="AK1708">
        <v>17</v>
      </c>
      <c r="AL1708">
        <v>11</v>
      </c>
      <c r="AM1708">
        <v>7</v>
      </c>
      <c r="AN1708">
        <v>6</v>
      </c>
      <c r="AO1708">
        <v>10</v>
      </c>
      <c r="AP1708">
        <v>5</v>
      </c>
      <c r="AQ1708">
        <v>12</v>
      </c>
      <c r="AR1708">
        <v>13</v>
      </c>
      <c r="AS1708">
        <v>54</v>
      </c>
      <c r="AT1708">
        <v>46</v>
      </c>
      <c r="AU1708">
        <v>0</v>
      </c>
      <c r="AV1708">
        <v>0</v>
      </c>
      <c r="AW1708">
        <v>2.63</v>
      </c>
      <c r="AX1708">
        <v>38</v>
      </c>
      <c r="AY1708">
        <v>75</v>
      </c>
      <c r="AZ1708">
        <v>50</v>
      </c>
      <c r="BA1708">
        <v>38</v>
      </c>
      <c r="BB1708">
        <v>13</v>
      </c>
      <c r="BC1708">
        <v>38</v>
      </c>
      <c r="BD1708">
        <v>88</v>
      </c>
      <c r="BE1708">
        <v>25</v>
      </c>
      <c r="BF1708">
        <v>75</v>
      </c>
      <c r="BG1708">
        <v>8.5</v>
      </c>
      <c r="BH1708">
        <v>6</v>
      </c>
      <c r="BI1708">
        <v>1.9</v>
      </c>
      <c r="BJ1708">
        <v>3.7</v>
      </c>
      <c r="BK1708">
        <v>4.37</v>
      </c>
      <c r="BL1708">
        <f>1/Table1[[#This Row],[odds_ft_home_team_win]]+1/Table1[[#This Row],[odds_ft_draw]]+1/Table1[[#This Row],[odds_ft_away_team_win]]-1</f>
        <v>2.5419011689034487E-2</v>
      </c>
      <c r="BM1708">
        <f>Table1[[#This Row],[Margin]]/3</f>
        <v>8.4730038963448297E-3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 t="s">
        <v>75</v>
      </c>
      <c r="BU1708">
        <f>VLOOKUP(Table1[[#This Row],[Reference]],metron,11,FALSE)</f>
        <v>1.625948039373891</v>
      </c>
      <c r="BV1708">
        <f>VLOOKUP(Table1[[#This Row],[Reference]],metron,12,FALSE)</f>
        <v>0.97079231886396644</v>
      </c>
    </row>
    <row r="1709" spans="1:74" hidden="1" x14ac:dyDescent="0.45">
      <c r="A1709" t="s">
        <v>5409</v>
      </c>
      <c r="B1709">
        <v>1491955200</v>
      </c>
      <c r="C1709" s="3" t="s">
        <v>2649</v>
      </c>
      <c r="D1709" t="s">
        <v>65</v>
      </c>
      <c r="E1709" t="s">
        <v>66</v>
      </c>
      <c r="F1709" t="s">
        <v>67</v>
      </c>
      <c r="G1709" t="s">
        <v>81</v>
      </c>
      <c r="H1709" t="s">
        <v>66</v>
      </c>
      <c r="I1709">
        <f>MROUND(Table1[[#This Row],[Prob_H]]*100,2)/100</f>
        <v>0.36</v>
      </c>
      <c r="J1709">
        <f>1/Table1[[#This Row],[odds_ft_home_team_win]]-Table1[[#This Row],[Margin/3]]</f>
        <v>0.35648299588877363</v>
      </c>
      <c r="K1709">
        <f>1/Table1[[#This Row],[odds_ft_draw]]-Table1[[#This Row],[Margin/3]]</f>
        <v>0.27320963308420904</v>
      </c>
      <c r="L1709">
        <f>1/Table1[[#This Row],[odds_ft_away_team_win]]-Table1[[#This Row],[Margin/3]]</f>
        <v>0.37030737102701738</v>
      </c>
      <c r="M1709">
        <v>10</v>
      </c>
      <c r="N1709">
        <v>1.21</v>
      </c>
      <c r="O1709">
        <v>1.1299999999999999</v>
      </c>
      <c r="P1709">
        <v>1.1200000000000001</v>
      </c>
      <c r="Q1709">
        <v>1.21</v>
      </c>
      <c r="R1709" t="str" cm="1">
        <f t="array" ref="R17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AA1709">
        <v>4</v>
      </c>
      <c r="AB1709">
        <v>3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7</v>
      </c>
      <c r="AL1709">
        <v>9</v>
      </c>
      <c r="AM1709">
        <v>3</v>
      </c>
      <c r="AN1709">
        <v>3</v>
      </c>
      <c r="AO1709">
        <v>4</v>
      </c>
      <c r="AP1709">
        <v>6</v>
      </c>
      <c r="AQ1709">
        <v>-1</v>
      </c>
      <c r="AR1709">
        <v>-1</v>
      </c>
      <c r="AS1709">
        <v>52</v>
      </c>
      <c r="AT1709">
        <v>48</v>
      </c>
      <c r="AU1709">
        <v>0</v>
      </c>
      <c r="AV1709">
        <v>0</v>
      </c>
      <c r="AW1709">
        <v>2.78</v>
      </c>
      <c r="AX1709">
        <v>47</v>
      </c>
      <c r="AY1709">
        <v>74</v>
      </c>
      <c r="AZ1709">
        <v>51</v>
      </c>
      <c r="BA1709">
        <v>26</v>
      </c>
      <c r="BB1709">
        <v>20</v>
      </c>
      <c r="BC1709">
        <v>43</v>
      </c>
      <c r="BD1709">
        <v>75</v>
      </c>
      <c r="BE1709">
        <v>44</v>
      </c>
      <c r="BF1709">
        <v>80</v>
      </c>
      <c r="BG1709">
        <v>10.86</v>
      </c>
      <c r="BH1709">
        <v>4.2699999999999996</v>
      </c>
      <c r="BI1709">
        <v>2.74</v>
      </c>
      <c r="BJ1709">
        <v>3.55</v>
      </c>
      <c r="BK1709">
        <v>2.64</v>
      </c>
      <c r="BL1709">
        <f>1/Table1[[#This Row],[odds_ft_home_team_win]]+1/Table1[[#This Row],[odds_ft_draw]]+1/Table1[[#This Row],[odds_ft_away_team_win]]-1</f>
        <v>2.54415232825842E-2</v>
      </c>
      <c r="BM1709">
        <f>Table1[[#This Row],[Margin]]/3</f>
        <v>8.4805077608613999E-3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 t="s">
        <v>70</v>
      </c>
      <c r="BU1709">
        <f>VLOOKUP(Table1[[#This Row],[Reference]],metron,11,FALSE)</f>
        <v>1.269326094653606</v>
      </c>
      <c r="BV1709">
        <f>VLOOKUP(Table1[[#This Row],[Reference]],metron,12,FALSE)</f>
        <v>1.2417089578661631</v>
      </c>
    </row>
    <row r="1710" spans="1:74" hidden="1" x14ac:dyDescent="0.45">
      <c r="A1710" t="s">
        <v>5409</v>
      </c>
      <c r="B1710">
        <v>1491962400</v>
      </c>
      <c r="C1710" s="3" t="s">
        <v>2650</v>
      </c>
      <c r="D1710" t="s">
        <v>65</v>
      </c>
      <c r="E1710" t="s">
        <v>66</v>
      </c>
      <c r="F1710" t="s">
        <v>611</v>
      </c>
      <c r="G1710" t="s">
        <v>73</v>
      </c>
      <c r="H1710" t="s">
        <v>66</v>
      </c>
      <c r="I1710">
        <f>MROUND(Table1[[#This Row],[Prob_H]]*100,2)/100</f>
        <v>0.4</v>
      </c>
      <c r="J1710">
        <f>1/Table1[[#This Row],[odds_ft_home_team_win]]-Table1[[#This Row],[Margin/3]]</f>
        <v>0.39471908020295116</v>
      </c>
      <c r="K1710">
        <f>1/Table1[[#This Row],[odds_ft_draw]]-Table1[[#This Row],[Margin/3]]</f>
        <v>0.28911232137038584</v>
      </c>
      <c r="L1710">
        <f>1/Table1[[#This Row],[odds_ft_away_team_win]]-Table1[[#This Row],[Margin/3]]</f>
        <v>0.31616859842666289</v>
      </c>
      <c r="M1710">
        <v>10</v>
      </c>
      <c r="N1710">
        <v>1.57</v>
      </c>
      <c r="O1710">
        <v>1.07</v>
      </c>
      <c r="P1710">
        <v>1.65</v>
      </c>
      <c r="Q1710">
        <v>1.06</v>
      </c>
      <c r="R1710" t="str" cm="1">
        <f t="array" ref="R17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0">
        <v>3</v>
      </c>
      <c r="T1710">
        <v>2</v>
      </c>
      <c r="U1710">
        <v>5</v>
      </c>
      <c r="V1710">
        <v>2</v>
      </c>
      <c r="W1710">
        <v>2</v>
      </c>
      <c r="X1710">
        <v>0</v>
      </c>
      <c r="Y1710" t="s">
        <v>2651</v>
      </c>
      <c r="Z1710" t="s">
        <v>2652</v>
      </c>
      <c r="AA1710">
        <v>9</v>
      </c>
      <c r="AB1710">
        <v>7</v>
      </c>
      <c r="AC1710">
        <v>3</v>
      </c>
      <c r="AD1710">
        <v>0</v>
      </c>
      <c r="AE1710">
        <v>2</v>
      </c>
      <c r="AF1710">
        <v>1</v>
      </c>
      <c r="AG1710">
        <v>1</v>
      </c>
      <c r="AH1710">
        <v>2</v>
      </c>
      <c r="AI1710">
        <v>1</v>
      </c>
      <c r="AJ1710">
        <v>2</v>
      </c>
      <c r="AK1710">
        <v>15</v>
      </c>
      <c r="AL1710">
        <v>9</v>
      </c>
      <c r="AM1710">
        <v>8</v>
      </c>
      <c r="AN1710">
        <v>4</v>
      </c>
      <c r="AO1710">
        <v>7</v>
      </c>
      <c r="AP1710">
        <v>5</v>
      </c>
      <c r="AQ1710">
        <v>21</v>
      </c>
      <c r="AR1710">
        <v>22</v>
      </c>
      <c r="AS1710">
        <v>50</v>
      </c>
      <c r="AT1710">
        <v>50</v>
      </c>
      <c r="AU1710">
        <v>0</v>
      </c>
      <c r="AV1710">
        <v>0</v>
      </c>
      <c r="AW1710">
        <v>3.18</v>
      </c>
      <c r="AX1710">
        <v>61</v>
      </c>
      <c r="AY1710">
        <v>79</v>
      </c>
      <c r="AZ1710">
        <v>64</v>
      </c>
      <c r="BA1710">
        <v>43</v>
      </c>
      <c r="BB1710">
        <v>25</v>
      </c>
      <c r="BC1710">
        <v>36</v>
      </c>
      <c r="BD1710">
        <v>79</v>
      </c>
      <c r="BE1710">
        <v>54</v>
      </c>
      <c r="BF1710">
        <v>90</v>
      </c>
      <c r="BG1710">
        <v>8.6300000000000008</v>
      </c>
      <c r="BH1710">
        <v>5.64</v>
      </c>
      <c r="BI1710">
        <v>2.48</v>
      </c>
      <c r="BJ1710">
        <v>3.36</v>
      </c>
      <c r="BK1710">
        <v>3.08</v>
      </c>
      <c r="BL1710">
        <f>1/Table1[[#This Row],[odds_ft_home_team_win]]+1/Table1[[#This Row],[odds_ft_draw]]+1/Table1[[#This Row],[odds_ft_away_team_win]]-1</f>
        <v>2.5520178745985334E-2</v>
      </c>
      <c r="BM1710">
        <f>Table1[[#This Row],[Margin]]/3</f>
        <v>8.5067262486617778E-3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 t="s">
        <v>614</v>
      </c>
      <c r="BU1710">
        <f>VLOOKUP(Table1[[#This Row],[Reference]],metron,11,FALSE)</f>
        <v>1.344038264434575</v>
      </c>
      <c r="BV1710">
        <f>VLOOKUP(Table1[[#This Row],[Reference]],metron,12,FALSE)</f>
        <v>1.1515772691037469</v>
      </c>
    </row>
    <row r="1711" spans="1:74" hidden="1" x14ac:dyDescent="0.45">
      <c r="A1711" t="s">
        <v>5409</v>
      </c>
      <c r="B1711">
        <v>1491962400</v>
      </c>
      <c r="C1711" s="3" t="s">
        <v>2650</v>
      </c>
      <c r="D1711" t="s">
        <v>65</v>
      </c>
      <c r="E1711" t="s">
        <v>66</v>
      </c>
      <c r="F1711" t="s">
        <v>68</v>
      </c>
      <c r="G1711" t="s">
        <v>98</v>
      </c>
      <c r="H1711" t="s">
        <v>66</v>
      </c>
      <c r="I1711">
        <f>MROUND(Table1[[#This Row],[Prob_H]]*100,2)/100</f>
        <v>0.46</v>
      </c>
      <c r="J1711">
        <f>1/Table1[[#This Row],[odds_ft_home_team_win]]-Table1[[#This Row],[Margin/3]]</f>
        <v>0.45019016482258989</v>
      </c>
      <c r="K1711">
        <f>1/Table1[[#This Row],[odds_ft_draw]]-Table1[[#This Row],[Margin/3]]</f>
        <v>0.28733255665799518</v>
      </c>
      <c r="L1711">
        <f>1/Table1[[#This Row],[odds_ft_away_team_win]]-Table1[[#This Row],[Margin/3]]</f>
        <v>0.26247727851941499</v>
      </c>
      <c r="M1711">
        <v>10</v>
      </c>
      <c r="N1711">
        <v>1.47</v>
      </c>
      <c r="O1711">
        <v>1.57</v>
      </c>
      <c r="P1711">
        <v>1.78</v>
      </c>
      <c r="Q1711">
        <v>1.24</v>
      </c>
      <c r="R1711" t="str" cm="1">
        <f t="array" ref="R17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1">
        <v>3</v>
      </c>
      <c r="T1711">
        <v>0</v>
      </c>
      <c r="U1711">
        <v>3</v>
      </c>
      <c r="V1711">
        <v>1</v>
      </c>
      <c r="W1711">
        <v>1</v>
      </c>
      <c r="X1711">
        <v>0</v>
      </c>
      <c r="Y1711" t="s">
        <v>2653</v>
      </c>
      <c r="AA1711">
        <v>5</v>
      </c>
      <c r="AB1711">
        <v>2</v>
      </c>
      <c r="AC1711">
        <v>2</v>
      </c>
      <c r="AD1711">
        <v>0</v>
      </c>
      <c r="AE1711">
        <v>3</v>
      </c>
      <c r="AF1711">
        <v>0</v>
      </c>
      <c r="AG1711">
        <v>0</v>
      </c>
      <c r="AH1711">
        <v>2</v>
      </c>
      <c r="AI1711">
        <v>1</v>
      </c>
      <c r="AJ1711">
        <v>2</v>
      </c>
      <c r="AK1711">
        <v>11</v>
      </c>
      <c r="AL1711">
        <v>7</v>
      </c>
      <c r="AM1711">
        <v>7</v>
      </c>
      <c r="AN1711">
        <v>3</v>
      </c>
      <c r="AO1711">
        <v>4</v>
      </c>
      <c r="AP1711">
        <v>4</v>
      </c>
      <c r="AQ1711">
        <v>17</v>
      </c>
      <c r="AR1711">
        <v>21</v>
      </c>
      <c r="AS1711">
        <v>47</v>
      </c>
      <c r="AT1711">
        <v>53</v>
      </c>
      <c r="AU1711">
        <v>0</v>
      </c>
      <c r="AV1711">
        <v>0</v>
      </c>
      <c r="AW1711">
        <v>2.36</v>
      </c>
      <c r="AX1711">
        <v>48</v>
      </c>
      <c r="AY1711">
        <v>65</v>
      </c>
      <c r="AZ1711">
        <v>39</v>
      </c>
      <c r="BA1711">
        <v>20</v>
      </c>
      <c r="BB1711">
        <v>13</v>
      </c>
      <c r="BC1711">
        <v>37</v>
      </c>
      <c r="BD1711">
        <v>63</v>
      </c>
      <c r="BE1711">
        <v>31</v>
      </c>
      <c r="BF1711">
        <v>77</v>
      </c>
      <c r="BG1711">
        <v>10.34</v>
      </c>
      <c r="BH1711">
        <v>5.73</v>
      </c>
      <c r="BI1711">
        <v>2.1800000000000002</v>
      </c>
      <c r="BJ1711">
        <v>3.38</v>
      </c>
      <c r="BK1711">
        <v>3.69</v>
      </c>
      <c r="BL1711">
        <f>1/Table1[[#This Row],[odds_ft_home_team_win]]+1/Table1[[#This Row],[odds_ft_draw]]+1/Table1[[#This Row],[odds_ft_away_team_win]]-1</f>
        <v>2.5576294523055987E-2</v>
      </c>
      <c r="BM1711">
        <f>Table1[[#This Row],[Margin]]/3</f>
        <v>8.5254315076853295E-3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 t="s">
        <v>116</v>
      </c>
      <c r="BU1711">
        <f>VLOOKUP(Table1[[#This Row],[Reference]],metron,11,FALSE)</f>
        <v>1.4888836329233679</v>
      </c>
      <c r="BV1711">
        <f>VLOOKUP(Table1[[#This Row],[Reference]],metron,12,FALSE)</f>
        <v>1.0516792809839171</v>
      </c>
    </row>
    <row r="1712" spans="1:74" hidden="1" x14ac:dyDescent="0.45">
      <c r="A1712" t="s">
        <v>5408</v>
      </c>
      <c r="B1712">
        <v>1503187200</v>
      </c>
      <c r="C1712" s="3" t="s">
        <v>2803</v>
      </c>
      <c r="D1712" t="s">
        <v>65</v>
      </c>
      <c r="E1712" t="s">
        <v>66</v>
      </c>
      <c r="F1712" t="s">
        <v>68</v>
      </c>
      <c r="G1712" t="s">
        <v>94</v>
      </c>
      <c r="H1712" t="s">
        <v>66</v>
      </c>
      <c r="I1712" t="e">
        <f>MROUND(Table1[[#This Row],[Prob_H]]*100,2)/100</f>
        <v>#DIV/0!</v>
      </c>
      <c r="J1712" t="e">
        <f>1/Table1[[#This Row],[odds_ft_home_team_win]]-Table1[[#This Row],[Margin/3]]</f>
        <v>#DIV/0!</v>
      </c>
      <c r="K1712" t="e">
        <f>1/Table1[[#This Row],[odds_ft_draw]]-Table1[[#This Row],[Margin/3]]</f>
        <v>#DIV/0!</v>
      </c>
      <c r="L1712" t="e">
        <f>1/Table1[[#This Row],[odds_ft_away_team_win]]-Table1[[#This Row],[Margin/3]]</f>
        <v>#DIV/0!</v>
      </c>
      <c r="M1712">
        <v>5</v>
      </c>
      <c r="N1712">
        <v>2</v>
      </c>
      <c r="O1712">
        <v>0</v>
      </c>
      <c r="P1712">
        <v>2.4300000000000002</v>
      </c>
      <c r="Q1712">
        <v>0.78</v>
      </c>
      <c r="R1712" t="str" cm="1">
        <f t="array" ref="R17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2">
        <v>2</v>
      </c>
      <c r="T1712">
        <v>0</v>
      </c>
      <c r="U1712">
        <v>2</v>
      </c>
      <c r="V1712">
        <v>1</v>
      </c>
      <c r="W1712">
        <v>1</v>
      </c>
      <c r="X1712">
        <v>0</v>
      </c>
      <c r="Y1712" t="s">
        <v>2804</v>
      </c>
      <c r="AA1712">
        <v>6</v>
      </c>
      <c r="AB1712">
        <v>0</v>
      </c>
      <c r="AC1712">
        <v>1</v>
      </c>
      <c r="AD1712">
        <v>0</v>
      </c>
      <c r="AE1712">
        <v>2</v>
      </c>
      <c r="AF1712">
        <v>0</v>
      </c>
      <c r="AG1712">
        <v>0</v>
      </c>
      <c r="AH1712">
        <v>1</v>
      </c>
      <c r="AI1712">
        <v>0</v>
      </c>
      <c r="AJ1712">
        <v>2</v>
      </c>
      <c r="AK1712">
        <v>13</v>
      </c>
      <c r="AL1712">
        <v>5</v>
      </c>
      <c r="AM1712">
        <v>8</v>
      </c>
      <c r="AN1712">
        <v>0</v>
      </c>
      <c r="AO1712">
        <v>5</v>
      </c>
      <c r="AP1712">
        <v>5</v>
      </c>
      <c r="AQ1712">
        <v>13</v>
      </c>
      <c r="AR1712">
        <v>11</v>
      </c>
      <c r="AS1712">
        <v>68</v>
      </c>
      <c r="AT1712">
        <v>32</v>
      </c>
      <c r="AU1712">
        <v>0</v>
      </c>
      <c r="AV1712">
        <v>0</v>
      </c>
      <c r="AW1712">
        <v>3.25</v>
      </c>
      <c r="AX1712">
        <v>75</v>
      </c>
      <c r="AY1712">
        <v>100</v>
      </c>
      <c r="AZ1712">
        <v>75</v>
      </c>
      <c r="BA1712">
        <v>25</v>
      </c>
      <c r="BB1712">
        <v>25</v>
      </c>
      <c r="BC1712">
        <v>75</v>
      </c>
      <c r="BD1712">
        <v>100</v>
      </c>
      <c r="BE1712">
        <v>25</v>
      </c>
      <c r="BF1712">
        <v>100</v>
      </c>
      <c r="BG1712">
        <v>9</v>
      </c>
      <c r="BH1712">
        <v>5</v>
      </c>
      <c r="BI1712">
        <v>0</v>
      </c>
      <c r="BJ1712">
        <v>0</v>
      </c>
      <c r="BK1712">
        <v>0</v>
      </c>
      <c r="BL1712" t="e">
        <f>1/Table1[[#This Row],[odds_ft_home_team_win]]+1/Table1[[#This Row],[odds_ft_draw]]+1/Table1[[#This Row],[odds_ft_away_team_win]]-1</f>
        <v>#DIV/0!</v>
      </c>
      <c r="BM1712" t="e">
        <f>Table1[[#This Row],[Margin]]/3</f>
        <v>#DIV/0!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 t="s">
        <v>116</v>
      </c>
      <c r="BU1712" t="e">
        <f>VLOOKUP(Table1[[#This Row],[Reference]],metron,11,FALSE)</f>
        <v>#DIV/0!</v>
      </c>
      <c r="BV1712" t="e">
        <f>VLOOKUP(Table1[[#This Row],[Reference]],metron,12,FALSE)</f>
        <v>#DIV/0!</v>
      </c>
    </row>
    <row r="1713" spans="1:74" hidden="1" x14ac:dyDescent="0.45">
      <c r="A1713" t="s">
        <v>5409</v>
      </c>
      <c r="B1713">
        <v>1492041600</v>
      </c>
      <c r="C1713" s="3" t="s">
        <v>2654</v>
      </c>
      <c r="D1713" t="s">
        <v>65</v>
      </c>
      <c r="E1713" t="s">
        <v>66</v>
      </c>
      <c r="F1713" t="s">
        <v>80</v>
      </c>
      <c r="G1713" t="s">
        <v>72</v>
      </c>
      <c r="H1713" t="s">
        <v>66</v>
      </c>
      <c r="I1713">
        <f>MROUND(Table1[[#This Row],[Prob_H]]*100,2)/100</f>
        <v>0.38</v>
      </c>
      <c r="J1713">
        <f>1/Table1[[#This Row],[odds_ft_home_team_win]]-Table1[[#This Row],[Margin/3]]</f>
        <v>0.3790913006029285</v>
      </c>
      <c r="K1713">
        <f>1/Table1[[#This Row],[odds_ft_draw]]-Table1[[#This Row],[Margin/3]]</f>
        <v>0.282192075796727</v>
      </c>
      <c r="L1713">
        <f>1/Table1[[#This Row],[odds_ft_away_team_win]]-Table1[[#This Row],[Margin/3]]</f>
        <v>0.33871662360034455</v>
      </c>
      <c r="M1713">
        <v>10</v>
      </c>
      <c r="N1713">
        <v>1.57</v>
      </c>
      <c r="O1713">
        <v>1.33</v>
      </c>
      <c r="P1713">
        <v>1.35</v>
      </c>
      <c r="Q1713">
        <v>1.3</v>
      </c>
      <c r="R1713" t="str" cm="1">
        <f t="array" ref="R17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</v>
      </c>
      <c r="Z1713">
        <v>75</v>
      </c>
      <c r="AA1713">
        <v>8</v>
      </c>
      <c r="AB1713">
        <v>5</v>
      </c>
      <c r="AC1713">
        <v>1</v>
      </c>
      <c r="AD1713">
        <v>0</v>
      </c>
      <c r="AE1713">
        <v>2</v>
      </c>
      <c r="AF1713">
        <v>1</v>
      </c>
      <c r="AG1713">
        <v>1</v>
      </c>
      <c r="AH1713">
        <v>0</v>
      </c>
      <c r="AI1713">
        <v>1</v>
      </c>
      <c r="AJ1713">
        <v>2</v>
      </c>
      <c r="AK1713">
        <v>12</v>
      </c>
      <c r="AL1713">
        <v>13</v>
      </c>
      <c r="AM1713">
        <v>2</v>
      </c>
      <c r="AN1713">
        <v>5</v>
      </c>
      <c r="AO1713">
        <v>10</v>
      </c>
      <c r="AP1713">
        <v>8</v>
      </c>
      <c r="AQ1713">
        <v>10</v>
      </c>
      <c r="AR1713">
        <v>11</v>
      </c>
      <c r="AS1713">
        <v>58</v>
      </c>
      <c r="AT1713">
        <v>42</v>
      </c>
      <c r="AU1713">
        <v>0</v>
      </c>
      <c r="AV1713">
        <v>0</v>
      </c>
      <c r="AW1713">
        <v>2.86</v>
      </c>
      <c r="AX1713">
        <v>59</v>
      </c>
      <c r="AY1713">
        <v>72</v>
      </c>
      <c r="AZ1713">
        <v>55</v>
      </c>
      <c r="BA1713">
        <v>27</v>
      </c>
      <c r="BB1713">
        <v>24</v>
      </c>
      <c r="BC1713">
        <v>45</v>
      </c>
      <c r="BD1713">
        <v>69</v>
      </c>
      <c r="BE1713">
        <v>38</v>
      </c>
      <c r="BF1713">
        <v>86</v>
      </c>
      <c r="BG1713">
        <v>8.0299999999999994</v>
      </c>
      <c r="BH1713">
        <v>4.88</v>
      </c>
      <c r="BI1713">
        <v>2.58</v>
      </c>
      <c r="BJ1713">
        <v>3.44</v>
      </c>
      <c r="BK1713">
        <v>2.88</v>
      </c>
      <c r="BL1713">
        <f>1/Table1[[#This Row],[odds_ft_home_team_win]]+1/Table1[[#This Row],[odds_ft_draw]]+1/Table1[[#This Row],[odds_ft_away_team_win]]-1</f>
        <v>2.5516795865633046E-2</v>
      </c>
      <c r="BM1713">
        <f>Table1[[#This Row],[Margin]]/3</f>
        <v>8.5055986218776827E-3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 t="s">
        <v>83</v>
      </c>
      <c r="BU1713">
        <f>VLOOKUP(Table1[[#This Row],[Reference]],metron,11,FALSE)</f>
        <v>1.330562659846547</v>
      </c>
      <c r="BV1713">
        <f>VLOOKUP(Table1[[#This Row],[Reference]],metron,12,FALSE)</f>
        <v>1.1595268542199491</v>
      </c>
    </row>
    <row r="1714" spans="1:74" hidden="1" x14ac:dyDescent="0.45">
      <c r="A1714" t="s">
        <v>5409</v>
      </c>
      <c r="B1714">
        <v>1492043400</v>
      </c>
      <c r="C1714" s="3" t="s">
        <v>2655</v>
      </c>
      <c r="D1714" t="s">
        <v>65</v>
      </c>
      <c r="E1714" t="s">
        <v>66</v>
      </c>
      <c r="F1714" t="s">
        <v>88</v>
      </c>
      <c r="G1714" t="s">
        <v>85</v>
      </c>
      <c r="H1714" t="s">
        <v>66</v>
      </c>
      <c r="I1714">
        <f>MROUND(Table1[[#This Row],[Prob_H]]*100,2)/100</f>
        <v>0.36</v>
      </c>
      <c r="J1714">
        <f>1/Table1[[#This Row],[odds_ft_home_team_win]]-Table1[[#This Row],[Margin/3]]</f>
        <v>0.36177000971008461</v>
      </c>
      <c r="K1714">
        <f>1/Table1[[#This Row],[odds_ft_draw]]-Table1[[#This Row],[Margin/3]]</f>
        <v>0.27229851574420866</v>
      </c>
      <c r="L1714">
        <f>1/Table1[[#This Row],[odds_ft_away_team_win]]-Table1[[#This Row],[Margin/3]]</f>
        <v>0.36593147454570679</v>
      </c>
      <c r="M1714">
        <v>10</v>
      </c>
      <c r="N1714">
        <v>1.79</v>
      </c>
      <c r="O1714">
        <v>1.1399999999999999</v>
      </c>
      <c r="P1714">
        <v>1.67</v>
      </c>
      <c r="Q1714">
        <v>1</v>
      </c>
      <c r="R1714" t="str" cm="1">
        <f t="array" ref="R17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14">
        <v>2</v>
      </c>
      <c r="T1714">
        <v>2</v>
      </c>
      <c r="U1714">
        <v>4</v>
      </c>
      <c r="V1714">
        <v>3</v>
      </c>
      <c r="W1714">
        <v>2</v>
      </c>
      <c r="X1714">
        <v>1</v>
      </c>
      <c r="Y1714" t="s">
        <v>2656</v>
      </c>
      <c r="Z1714" t="s">
        <v>2657</v>
      </c>
      <c r="AA1714">
        <v>6</v>
      </c>
      <c r="AB1714">
        <v>7</v>
      </c>
      <c r="AC1714">
        <v>2</v>
      </c>
      <c r="AD1714">
        <v>0</v>
      </c>
      <c r="AE1714">
        <v>2</v>
      </c>
      <c r="AF1714">
        <v>0</v>
      </c>
      <c r="AG1714">
        <v>1</v>
      </c>
      <c r="AH1714">
        <v>1</v>
      </c>
      <c r="AI1714">
        <v>1</v>
      </c>
      <c r="AJ1714">
        <v>1</v>
      </c>
      <c r="AK1714">
        <v>19</v>
      </c>
      <c r="AL1714">
        <v>19</v>
      </c>
      <c r="AM1714">
        <v>6</v>
      </c>
      <c r="AN1714">
        <v>7</v>
      </c>
      <c r="AO1714">
        <v>13</v>
      </c>
      <c r="AP1714">
        <v>12</v>
      </c>
      <c r="AQ1714">
        <v>12</v>
      </c>
      <c r="AR1714">
        <v>13</v>
      </c>
      <c r="AS1714">
        <v>45</v>
      </c>
      <c r="AT1714">
        <v>55</v>
      </c>
      <c r="AU1714">
        <v>0</v>
      </c>
      <c r="AV1714">
        <v>0</v>
      </c>
      <c r="AW1714">
        <v>2.82</v>
      </c>
      <c r="AX1714">
        <v>57</v>
      </c>
      <c r="AY1714">
        <v>72</v>
      </c>
      <c r="AZ1714">
        <v>50</v>
      </c>
      <c r="BA1714">
        <v>36</v>
      </c>
      <c r="BB1714">
        <v>14</v>
      </c>
      <c r="BC1714">
        <v>40</v>
      </c>
      <c r="BD1714">
        <v>75</v>
      </c>
      <c r="BE1714">
        <v>47</v>
      </c>
      <c r="BF1714">
        <v>90</v>
      </c>
      <c r="BG1714">
        <v>13.35</v>
      </c>
      <c r="BH1714">
        <v>4.43</v>
      </c>
      <c r="BI1714">
        <v>2.7</v>
      </c>
      <c r="BJ1714">
        <v>3.56</v>
      </c>
      <c r="BK1714">
        <v>2.67</v>
      </c>
      <c r="BL1714">
        <f>1/Table1[[#This Row],[odds_ft_home_team_win]]+1/Table1[[#This Row],[odds_ft_draw]]+1/Table1[[#This Row],[odds_ft_away_team_win]]-1</f>
        <v>2.5801081980857177E-2</v>
      </c>
      <c r="BM1714">
        <f>Table1[[#This Row],[Margin]]/3</f>
        <v>8.600360660285725E-3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 t="s">
        <v>91</v>
      </c>
      <c r="BU1714">
        <f>VLOOKUP(Table1[[#This Row],[Reference]],metron,11,FALSE)</f>
        <v>1.269326094653606</v>
      </c>
      <c r="BV1714">
        <f>VLOOKUP(Table1[[#This Row],[Reference]],metron,12,FALSE)</f>
        <v>1.2417089578661631</v>
      </c>
    </row>
    <row r="1715" spans="1:74" hidden="1" x14ac:dyDescent="0.45">
      <c r="A1715" t="s">
        <v>5409</v>
      </c>
      <c r="B1715">
        <v>1492048800</v>
      </c>
      <c r="C1715" s="3" t="s">
        <v>2658</v>
      </c>
      <c r="D1715" t="s">
        <v>65</v>
      </c>
      <c r="E1715" t="s">
        <v>66</v>
      </c>
      <c r="F1715" t="s">
        <v>86</v>
      </c>
      <c r="G1715" t="s">
        <v>2218</v>
      </c>
      <c r="H1715" t="s">
        <v>66</v>
      </c>
      <c r="I1715">
        <f>MROUND(Table1[[#This Row],[Prob_H]]*100,2)/100</f>
        <v>0.54</v>
      </c>
      <c r="J1715">
        <f>1/Table1[[#This Row],[odds_ft_home_team_win]]-Table1[[#This Row],[Margin/3]]</f>
        <v>0.54970072780796153</v>
      </c>
      <c r="K1715">
        <f>1/Table1[[#This Row],[odds_ft_draw]]-Table1[[#This Row],[Margin/3]]</f>
        <v>0.25559177448113124</v>
      </c>
      <c r="L1715">
        <f>1/Table1[[#This Row],[odds_ft_away_team_win]]-Table1[[#This Row],[Margin/3]]</f>
        <v>0.19470749771090734</v>
      </c>
      <c r="M1715">
        <v>10</v>
      </c>
      <c r="N1715">
        <v>1.94</v>
      </c>
      <c r="O1715">
        <v>0.94</v>
      </c>
      <c r="P1715">
        <v>1.85</v>
      </c>
      <c r="Q1715">
        <v>1.1100000000000001</v>
      </c>
      <c r="R1715" t="str" cm="1">
        <f t="array" ref="R17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84</v>
      </c>
      <c r="AA1715">
        <v>6</v>
      </c>
      <c r="AB1715">
        <v>2</v>
      </c>
      <c r="AC1715">
        <v>3</v>
      </c>
      <c r="AD1715">
        <v>0</v>
      </c>
      <c r="AE1715">
        <v>4</v>
      </c>
      <c r="AF1715">
        <v>0</v>
      </c>
      <c r="AG1715">
        <v>1</v>
      </c>
      <c r="AH1715">
        <v>2</v>
      </c>
      <c r="AI1715">
        <v>2</v>
      </c>
      <c r="AJ1715">
        <v>2</v>
      </c>
      <c r="AK1715">
        <v>10</v>
      </c>
      <c r="AL1715">
        <v>7</v>
      </c>
      <c r="AM1715">
        <v>3</v>
      </c>
      <c r="AN1715">
        <v>4</v>
      </c>
      <c r="AO1715">
        <v>7</v>
      </c>
      <c r="AP1715">
        <v>3</v>
      </c>
      <c r="AQ1715">
        <v>16</v>
      </c>
      <c r="AR1715">
        <v>17</v>
      </c>
      <c r="AS1715">
        <v>51</v>
      </c>
      <c r="AT1715">
        <v>49</v>
      </c>
      <c r="AU1715">
        <v>0</v>
      </c>
      <c r="AV1715">
        <v>0</v>
      </c>
      <c r="AW1715">
        <v>2.13</v>
      </c>
      <c r="AX1715">
        <v>44</v>
      </c>
      <c r="AY1715">
        <v>72</v>
      </c>
      <c r="AZ1715">
        <v>38</v>
      </c>
      <c r="BA1715">
        <v>16</v>
      </c>
      <c r="BB1715">
        <v>0</v>
      </c>
      <c r="BC1715">
        <v>25</v>
      </c>
      <c r="BD1715">
        <v>53</v>
      </c>
      <c r="BE1715">
        <v>44</v>
      </c>
      <c r="BF1715">
        <v>72</v>
      </c>
      <c r="BG1715">
        <v>7.83</v>
      </c>
      <c r="BH1715">
        <v>5.12</v>
      </c>
      <c r="BI1715">
        <v>1.79</v>
      </c>
      <c r="BJ1715">
        <v>3.78</v>
      </c>
      <c r="BK1715">
        <v>4.91</v>
      </c>
      <c r="BL1715">
        <f>1/Table1[[#This Row],[odds_ft_home_team_win]]+1/Table1[[#This Row],[odds_ft_draw]]+1/Table1[[#This Row],[odds_ft_away_team_win]]-1</f>
        <v>2.687547020740011E-2</v>
      </c>
      <c r="BM1715">
        <f>Table1[[#This Row],[Margin]]/3</f>
        <v>8.9584900691333704E-3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113</v>
      </c>
      <c r="BU1715">
        <f>VLOOKUP(Table1[[#This Row],[Reference]],metron,11,FALSE)</f>
        <v>1.684957590444867</v>
      </c>
      <c r="BV1715">
        <f>VLOOKUP(Table1[[#This Row],[Reference]],metron,12,FALSE)</f>
        <v>0.95101263631642718</v>
      </c>
    </row>
    <row r="1716" spans="1:74" hidden="1" x14ac:dyDescent="0.45">
      <c r="A1716" t="s">
        <v>5409</v>
      </c>
      <c r="B1716">
        <v>1492049160</v>
      </c>
      <c r="C1716" s="3" t="s">
        <v>2659</v>
      </c>
      <c r="D1716" t="s">
        <v>65</v>
      </c>
      <c r="E1716" t="s">
        <v>66</v>
      </c>
      <c r="F1716" t="s">
        <v>103</v>
      </c>
      <c r="G1716" t="s">
        <v>78</v>
      </c>
      <c r="H1716" t="s">
        <v>66</v>
      </c>
      <c r="I1716">
        <f>MROUND(Table1[[#This Row],[Prob_H]]*100,2)/100</f>
        <v>0.56000000000000005</v>
      </c>
      <c r="J1716">
        <f>1/Table1[[#This Row],[odds_ft_home_team_win]]-Table1[[#This Row],[Margin/3]]</f>
        <v>0.56339408191260043</v>
      </c>
      <c r="K1716">
        <f>1/Table1[[#This Row],[odds_ft_draw]]-Table1[[#This Row],[Margin/3]]</f>
        <v>0.23887909073094263</v>
      </c>
      <c r="L1716">
        <f>1/Table1[[#This Row],[odds_ft_away_team_win]]-Table1[[#This Row],[Margin/3]]</f>
        <v>0.197726827356457</v>
      </c>
      <c r="M1716">
        <v>10</v>
      </c>
      <c r="N1716">
        <v>2.2000000000000002</v>
      </c>
      <c r="O1716">
        <v>1.29</v>
      </c>
      <c r="P1716">
        <v>2</v>
      </c>
      <c r="Q1716">
        <v>1.22</v>
      </c>
      <c r="R1716" t="str" cm="1">
        <f t="array" ref="R17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AA1716">
        <v>7</v>
      </c>
      <c r="AB1716">
        <v>5</v>
      </c>
      <c r="AC1716">
        <v>1</v>
      </c>
      <c r="AD1716">
        <v>0</v>
      </c>
      <c r="AE1716">
        <v>2</v>
      </c>
      <c r="AF1716">
        <v>0</v>
      </c>
      <c r="AG1716">
        <v>1</v>
      </c>
      <c r="AH1716">
        <v>0</v>
      </c>
      <c r="AI1716">
        <v>0</v>
      </c>
      <c r="AJ1716">
        <v>2</v>
      </c>
      <c r="AK1716">
        <v>19</v>
      </c>
      <c r="AL1716">
        <v>11</v>
      </c>
      <c r="AM1716">
        <v>10</v>
      </c>
      <c r="AN1716">
        <v>2</v>
      </c>
      <c r="AO1716">
        <v>9</v>
      </c>
      <c r="AP1716">
        <v>9</v>
      </c>
      <c r="AQ1716">
        <v>12</v>
      </c>
      <c r="AR1716">
        <v>12</v>
      </c>
      <c r="AS1716">
        <v>47</v>
      </c>
      <c r="AT1716">
        <v>53</v>
      </c>
      <c r="AU1716">
        <v>0</v>
      </c>
      <c r="AV1716">
        <v>0</v>
      </c>
      <c r="AW1716">
        <v>2.56</v>
      </c>
      <c r="AX1716">
        <v>56</v>
      </c>
      <c r="AY1716">
        <v>70</v>
      </c>
      <c r="AZ1716">
        <v>45</v>
      </c>
      <c r="BA1716">
        <v>32</v>
      </c>
      <c r="BB1716">
        <v>14</v>
      </c>
      <c r="BC1716">
        <v>32</v>
      </c>
      <c r="BD1716">
        <v>76</v>
      </c>
      <c r="BE1716">
        <v>45</v>
      </c>
      <c r="BF1716">
        <v>73</v>
      </c>
      <c r="BG1716">
        <v>9.31</v>
      </c>
      <c r="BH1716">
        <v>4.8600000000000003</v>
      </c>
      <c r="BI1716">
        <v>1.75</v>
      </c>
      <c r="BJ1716">
        <v>4.05</v>
      </c>
      <c r="BK1716">
        <v>4.8600000000000003</v>
      </c>
      <c r="BL1716">
        <f>1/Table1[[#This Row],[odds_ft_home_team_win]]+1/Table1[[#This Row],[odds_ft_draw]]+1/Table1[[#This Row],[odds_ft_away_team_win]]-1</f>
        <v>2.4103468547912899E-2</v>
      </c>
      <c r="BM1716">
        <f>Table1[[#This Row],[Margin]]/3</f>
        <v>8.0344895159709662E-3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 t="s">
        <v>118</v>
      </c>
      <c r="BU1716">
        <f>VLOOKUP(Table1[[#This Row],[Reference]],metron,11,FALSE)</f>
        <v>1.7546812539448771</v>
      </c>
      <c r="BV1716">
        <f>VLOOKUP(Table1[[#This Row],[Reference]],metron,12,FALSE)</f>
        <v>0.93456764148958549</v>
      </c>
    </row>
    <row r="1717" spans="1:74" hidden="1" x14ac:dyDescent="0.45">
      <c r="A1717" t="s">
        <v>5409</v>
      </c>
      <c r="B1717">
        <v>1492050600</v>
      </c>
      <c r="C1717" s="3" t="s">
        <v>2660</v>
      </c>
      <c r="D1717" t="s">
        <v>65</v>
      </c>
      <c r="E1717" t="s">
        <v>66</v>
      </c>
      <c r="F1717" t="s">
        <v>93</v>
      </c>
      <c r="G1717" t="s">
        <v>94</v>
      </c>
      <c r="H1717" t="s">
        <v>66</v>
      </c>
      <c r="I1717">
        <f>MROUND(Table1[[#This Row],[Prob_H]]*100,2)/100</f>
        <v>0.36</v>
      </c>
      <c r="J1717">
        <f>1/Table1[[#This Row],[odds_ft_home_team_win]]-Table1[[#This Row],[Margin/3]]</f>
        <v>0.36457087896237833</v>
      </c>
      <c r="K1717">
        <f>1/Table1[[#This Row],[odds_ft_draw]]-Table1[[#This Row],[Margin/3]]</f>
        <v>0.28298174010854255</v>
      </c>
      <c r="L1717">
        <f>1/Table1[[#This Row],[odds_ft_away_team_win]]-Table1[[#This Row],[Margin/3]]</f>
        <v>0.35244738092907918</v>
      </c>
      <c r="M1717">
        <v>10</v>
      </c>
      <c r="N1717">
        <v>2</v>
      </c>
      <c r="O1717">
        <v>0.93</v>
      </c>
      <c r="P1717">
        <v>1.89</v>
      </c>
      <c r="Q1717">
        <v>0.83</v>
      </c>
      <c r="R1717" t="str" cm="1">
        <f t="array" ref="R17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17">
        <v>1</v>
      </c>
      <c r="T1717">
        <v>1</v>
      </c>
      <c r="U1717">
        <v>2</v>
      </c>
      <c r="V1717">
        <v>2</v>
      </c>
      <c r="W1717">
        <v>1</v>
      </c>
      <c r="X1717">
        <v>1</v>
      </c>
      <c r="Y1717">
        <v>15</v>
      </c>
      <c r="Z1717">
        <v>29</v>
      </c>
      <c r="AA1717">
        <v>9</v>
      </c>
      <c r="AB1717">
        <v>5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23</v>
      </c>
      <c r="AL1717">
        <v>13</v>
      </c>
      <c r="AM1717">
        <v>9</v>
      </c>
      <c r="AN1717">
        <v>6</v>
      </c>
      <c r="AO1717">
        <v>14</v>
      </c>
      <c r="AP1717">
        <v>7</v>
      </c>
      <c r="AQ1717">
        <v>8</v>
      </c>
      <c r="AR1717">
        <v>10</v>
      </c>
      <c r="AS1717">
        <v>44</v>
      </c>
      <c r="AT1717">
        <v>56</v>
      </c>
      <c r="AU1717">
        <v>0</v>
      </c>
      <c r="AV1717">
        <v>0</v>
      </c>
      <c r="AW1717">
        <v>2.95</v>
      </c>
      <c r="AX1717">
        <v>58</v>
      </c>
      <c r="AY1717">
        <v>83</v>
      </c>
      <c r="AZ1717">
        <v>60</v>
      </c>
      <c r="BA1717">
        <v>32</v>
      </c>
      <c r="BB1717">
        <v>18</v>
      </c>
      <c r="BC1717">
        <v>36</v>
      </c>
      <c r="BD1717">
        <v>68</v>
      </c>
      <c r="BE1717">
        <v>61</v>
      </c>
      <c r="BF1717">
        <v>86</v>
      </c>
      <c r="BG1717">
        <v>10.130000000000001</v>
      </c>
      <c r="BH1717">
        <v>5.32</v>
      </c>
      <c r="BI1717">
        <v>2.68</v>
      </c>
      <c r="BJ1717">
        <v>3.43</v>
      </c>
      <c r="BK1717">
        <v>2.77</v>
      </c>
      <c r="BL1717">
        <f>1/Table1[[#This Row],[odds_ft_home_team_win]]+1/Table1[[#This Row],[odds_ft_draw]]+1/Table1[[#This Row],[odds_ft_away_team_win]]-1</f>
        <v>2.5690348187491718E-2</v>
      </c>
      <c r="BM1717">
        <f>Table1[[#This Row],[Margin]]/3</f>
        <v>8.5634493958305722E-3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 t="s">
        <v>95</v>
      </c>
      <c r="BU1717">
        <f>VLOOKUP(Table1[[#This Row],[Reference]],metron,11,FALSE)</f>
        <v>1.269326094653606</v>
      </c>
      <c r="BV1717">
        <f>VLOOKUP(Table1[[#This Row],[Reference]],metron,12,FALSE)</f>
        <v>1.2417089578661631</v>
      </c>
    </row>
    <row r="1718" spans="1:74" hidden="1" x14ac:dyDescent="0.45">
      <c r="A1718" t="s">
        <v>5409</v>
      </c>
      <c r="B1718">
        <v>1492135200</v>
      </c>
      <c r="C1718" s="3" t="s">
        <v>2661</v>
      </c>
      <c r="D1718" t="s">
        <v>65</v>
      </c>
      <c r="E1718" t="s">
        <v>66</v>
      </c>
      <c r="F1718" t="s">
        <v>97</v>
      </c>
      <c r="G1718" t="s">
        <v>77</v>
      </c>
      <c r="H1718" t="s">
        <v>66</v>
      </c>
      <c r="I1718">
        <f>MROUND(Table1[[#This Row],[Prob_H]]*100,2)/100</f>
        <v>0.4</v>
      </c>
      <c r="J1718">
        <f>1/Table1[[#This Row],[odds_ft_home_team_win]]-Table1[[#This Row],[Margin/3]]</f>
        <v>0.39166058198740228</v>
      </c>
      <c r="K1718">
        <f>1/Table1[[#This Row],[odds_ft_draw]]-Table1[[#This Row],[Margin/3]]</f>
        <v>0.28664583272486538</v>
      </c>
      <c r="L1718">
        <f>1/Table1[[#This Row],[odds_ft_away_team_win]]-Table1[[#This Row],[Margin/3]]</f>
        <v>0.32169358528773229</v>
      </c>
      <c r="M1718">
        <v>10</v>
      </c>
      <c r="N1718">
        <v>1.71</v>
      </c>
      <c r="O1718">
        <v>0.77</v>
      </c>
      <c r="P1718">
        <v>1.37</v>
      </c>
      <c r="Q1718">
        <v>1</v>
      </c>
      <c r="R1718" t="str" cm="1">
        <f t="array" ref="R17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8">
        <v>0</v>
      </c>
      <c r="T1718">
        <v>2</v>
      </c>
      <c r="U1718">
        <v>2</v>
      </c>
      <c r="V1718">
        <v>0</v>
      </c>
      <c r="W1718">
        <v>0</v>
      </c>
      <c r="X1718">
        <v>0</v>
      </c>
      <c r="Z1718" t="s">
        <v>2662</v>
      </c>
      <c r="AA1718">
        <v>4</v>
      </c>
      <c r="AB1718">
        <v>6</v>
      </c>
      <c r="AC1718">
        <v>1</v>
      </c>
      <c r="AD1718">
        <v>0</v>
      </c>
      <c r="AE1718">
        <v>4</v>
      </c>
      <c r="AF1718">
        <v>0</v>
      </c>
      <c r="AG1718">
        <v>0</v>
      </c>
      <c r="AH1718">
        <v>1</v>
      </c>
      <c r="AI1718">
        <v>2</v>
      </c>
      <c r="AJ1718">
        <v>2</v>
      </c>
      <c r="AK1718">
        <v>7</v>
      </c>
      <c r="AL1718">
        <v>8</v>
      </c>
      <c r="AM1718">
        <v>3</v>
      </c>
      <c r="AN1718">
        <v>6</v>
      </c>
      <c r="AO1718">
        <v>4</v>
      </c>
      <c r="AP1718">
        <v>2</v>
      </c>
      <c r="AQ1718">
        <v>17</v>
      </c>
      <c r="AR1718">
        <v>13</v>
      </c>
      <c r="AS1718">
        <v>48</v>
      </c>
      <c r="AT1718">
        <v>52</v>
      </c>
      <c r="AU1718">
        <v>0</v>
      </c>
      <c r="AV1718">
        <v>0</v>
      </c>
      <c r="AW1718">
        <v>2.2200000000000002</v>
      </c>
      <c r="AX1718">
        <v>52</v>
      </c>
      <c r="AY1718">
        <v>67</v>
      </c>
      <c r="AZ1718">
        <v>41</v>
      </c>
      <c r="BA1718">
        <v>22</v>
      </c>
      <c r="BB1718">
        <v>8</v>
      </c>
      <c r="BC1718">
        <v>33</v>
      </c>
      <c r="BD1718">
        <v>63</v>
      </c>
      <c r="BE1718">
        <v>41</v>
      </c>
      <c r="BF1718">
        <v>70</v>
      </c>
      <c r="BG1718">
        <v>10.84</v>
      </c>
      <c r="BH1718">
        <v>4.57</v>
      </c>
      <c r="BI1718">
        <v>2.5</v>
      </c>
      <c r="BJ1718">
        <v>3.39</v>
      </c>
      <c r="BK1718">
        <v>3.03</v>
      </c>
      <c r="BL1718">
        <f>1/Table1[[#This Row],[odds_ft_home_team_win]]+1/Table1[[#This Row],[odds_ft_draw]]+1/Table1[[#This Row],[odds_ft_away_team_win]]-1</f>
        <v>2.5018254037793231E-2</v>
      </c>
      <c r="BM1718">
        <f>Table1[[#This Row],[Margin]]/3</f>
        <v>8.3394180125977435E-3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 t="s">
        <v>100</v>
      </c>
      <c r="BU1718">
        <f>VLOOKUP(Table1[[#This Row],[Reference]],metron,11,FALSE)</f>
        <v>1.344038264434575</v>
      </c>
      <c r="BV1718">
        <f>VLOOKUP(Table1[[#This Row],[Reference]],metron,12,FALSE)</f>
        <v>1.1515772691037469</v>
      </c>
    </row>
    <row r="1719" spans="1:74" hidden="1" x14ac:dyDescent="0.45">
      <c r="A1719" t="s">
        <v>5408</v>
      </c>
      <c r="B1719">
        <v>1503453600</v>
      </c>
      <c r="C1719" s="3" t="s">
        <v>2812</v>
      </c>
      <c r="D1719" t="s">
        <v>65</v>
      </c>
      <c r="E1719" t="s">
        <v>66</v>
      </c>
      <c r="F1719" t="s">
        <v>94</v>
      </c>
      <c r="G1719" t="s">
        <v>78</v>
      </c>
      <c r="H1719" t="s">
        <v>66</v>
      </c>
      <c r="I1719" t="e">
        <f>MROUND(Table1[[#This Row],[Prob_H]]*100,2)/100</f>
        <v>#DIV/0!</v>
      </c>
      <c r="J1719" t="e">
        <f>1/Table1[[#This Row],[odds_ft_home_team_win]]-Table1[[#This Row],[Margin/3]]</f>
        <v>#DIV/0!</v>
      </c>
      <c r="K1719" t="e">
        <f>1/Table1[[#This Row],[odds_ft_draw]]-Table1[[#This Row],[Margin/3]]</f>
        <v>#DIV/0!</v>
      </c>
      <c r="L1719" t="e">
        <f>1/Table1[[#This Row],[odds_ft_away_team_win]]-Table1[[#This Row],[Margin/3]]</f>
        <v>#DIV/0!</v>
      </c>
      <c r="M1719">
        <v>6</v>
      </c>
      <c r="N1719">
        <v>3</v>
      </c>
      <c r="O1719">
        <v>0.5</v>
      </c>
      <c r="P1719">
        <v>1.28</v>
      </c>
      <c r="Q1719">
        <v>1.4</v>
      </c>
      <c r="R1719" t="str" cm="1">
        <f t="array" ref="R17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19">
        <v>1</v>
      </c>
      <c r="T1719">
        <v>2</v>
      </c>
      <c r="U1719">
        <v>3</v>
      </c>
      <c r="V1719">
        <v>0</v>
      </c>
      <c r="W1719">
        <v>0</v>
      </c>
      <c r="X1719">
        <v>0</v>
      </c>
      <c r="Y1719">
        <v>66</v>
      </c>
      <c r="Z1719" t="s">
        <v>2813</v>
      </c>
      <c r="AA1719">
        <v>8</v>
      </c>
      <c r="AB1719">
        <v>5</v>
      </c>
      <c r="AC1719">
        <v>4</v>
      </c>
      <c r="AD1719">
        <v>0</v>
      </c>
      <c r="AE1719">
        <v>4</v>
      </c>
      <c r="AF1719">
        <v>0</v>
      </c>
      <c r="AG1719">
        <v>2</v>
      </c>
      <c r="AH1719">
        <v>2</v>
      </c>
      <c r="AI1719">
        <v>1</v>
      </c>
      <c r="AJ1719">
        <v>3</v>
      </c>
      <c r="AK1719">
        <v>11</v>
      </c>
      <c r="AL1719">
        <v>13</v>
      </c>
      <c r="AM1719">
        <v>6</v>
      </c>
      <c r="AN1719">
        <v>5</v>
      </c>
      <c r="AO1719">
        <v>5</v>
      </c>
      <c r="AP1719">
        <v>8</v>
      </c>
      <c r="AQ1719">
        <v>12</v>
      </c>
      <c r="AR1719">
        <v>16</v>
      </c>
      <c r="AS1719">
        <v>54</v>
      </c>
      <c r="AT1719">
        <v>46</v>
      </c>
      <c r="AU1719">
        <v>0</v>
      </c>
      <c r="AV1719">
        <v>0</v>
      </c>
      <c r="AW1719">
        <v>2</v>
      </c>
      <c r="AX1719">
        <v>50</v>
      </c>
      <c r="AY1719">
        <v>75</v>
      </c>
      <c r="AZ1719">
        <v>25</v>
      </c>
      <c r="BA1719">
        <v>0</v>
      </c>
      <c r="BB1719">
        <v>0</v>
      </c>
      <c r="BC1719">
        <v>25</v>
      </c>
      <c r="BD1719">
        <v>50</v>
      </c>
      <c r="BE1719">
        <v>50</v>
      </c>
      <c r="BF1719">
        <v>50</v>
      </c>
      <c r="BG1719">
        <v>8</v>
      </c>
      <c r="BH1719">
        <v>2.5</v>
      </c>
      <c r="BI1719">
        <v>0</v>
      </c>
      <c r="BJ1719">
        <v>0</v>
      </c>
      <c r="BK1719">
        <v>0</v>
      </c>
      <c r="BL1719" t="e">
        <f>1/Table1[[#This Row],[odds_ft_home_team_win]]+1/Table1[[#This Row],[odds_ft_draw]]+1/Table1[[#This Row],[odds_ft_away_team_win]]-1</f>
        <v>#DIV/0!</v>
      </c>
      <c r="BM1719" t="e">
        <f>Table1[[#This Row],[Margin]]/3</f>
        <v>#DIV/0!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 t="s">
        <v>124</v>
      </c>
      <c r="BU1719" t="e">
        <f>VLOOKUP(Table1[[#This Row],[Reference]],metron,11,FALSE)</f>
        <v>#DIV/0!</v>
      </c>
      <c r="BV1719" t="e">
        <f>VLOOKUP(Table1[[#This Row],[Reference]],metron,12,FALSE)</f>
        <v>#DIV/0!</v>
      </c>
    </row>
    <row r="1720" spans="1:74" hidden="1" x14ac:dyDescent="0.45">
      <c r="A1720" t="s">
        <v>5408</v>
      </c>
      <c r="B1720">
        <v>1508284800</v>
      </c>
      <c r="C1720" s="3" t="s">
        <v>2901</v>
      </c>
      <c r="D1720" t="s">
        <v>65</v>
      </c>
      <c r="E1720" t="s">
        <v>66</v>
      </c>
      <c r="F1720" t="s">
        <v>2738</v>
      </c>
      <c r="G1720" t="s">
        <v>72</v>
      </c>
      <c r="H1720" t="s">
        <v>66</v>
      </c>
      <c r="I1720">
        <f>MROUND(Table1[[#This Row],[Prob_H]]*100,2)/100</f>
        <v>0.38</v>
      </c>
      <c r="J1720">
        <f>1/Table1[[#This Row],[odds_ft_home_team_win]]-Table1[[#This Row],[Margin/3]]</f>
        <v>0.37334124324416346</v>
      </c>
      <c r="K1720">
        <f>1/Table1[[#This Row],[odds_ft_draw]]-Table1[[#This Row],[Margin/3]]</f>
        <v>0.29016931661775353</v>
      </c>
      <c r="L1720">
        <f>1/Table1[[#This Row],[odds_ft_away_team_win]]-Table1[[#This Row],[Margin/3]]</f>
        <v>0.33648944013808296</v>
      </c>
      <c r="M1720">
        <v>10</v>
      </c>
      <c r="N1720">
        <v>0.8</v>
      </c>
      <c r="O1720">
        <v>1.4</v>
      </c>
      <c r="P1720">
        <v>1.06</v>
      </c>
      <c r="Q1720">
        <v>0.95</v>
      </c>
      <c r="R1720" t="str" cm="1">
        <f t="array" ref="R17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20">
        <v>1</v>
      </c>
      <c r="T1720">
        <v>2</v>
      </c>
      <c r="U1720">
        <v>3</v>
      </c>
      <c r="V1720">
        <v>3</v>
      </c>
      <c r="W1720">
        <v>1</v>
      </c>
      <c r="X1720">
        <v>2</v>
      </c>
      <c r="Y1720">
        <v>44</v>
      </c>
      <c r="Z1720" t="s">
        <v>2902</v>
      </c>
      <c r="AA1720">
        <v>9</v>
      </c>
      <c r="AB1720">
        <v>3</v>
      </c>
      <c r="AC1720">
        <v>1</v>
      </c>
      <c r="AD1720">
        <v>0</v>
      </c>
      <c r="AE1720">
        <v>2</v>
      </c>
      <c r="AF1720">
        <v>0</v>
      </c>
      <c r="AG1720">
        <v>1</v>
      </c>
      <c r="AH1720">
        <v>0</v>
      </c>
      <c r="AI1720">
        <v>2</v>
      </c>
      <c r="AJ1720">
        <v>0</v>
      </c>
      <c r="AK1720">
        <v>19</v>
      </c>
      <c r="AL1720">
        <v>14</v>
      </c>
      <c r="AM1720">
        <v>7</v>
      </c>
      <c r="AN1720">
        <v>6</v>
      </c>
      <c r="AO1720">
        <v>12</v>
      </c>
      <c r="AP1720">
        <v>8</v>
      </c>
      <c r="AQ1720">
        <v>12</v>
      </c>
      <c r="AR1720">
        <v>15</v>
      </c>
      <c r="AS1720">
        <v>55</v>
      </c>
      <c r="AT1720">
        <v>45</v>
      </c>
      <c r="AU1720">
        <v>0</v>
      </c>
      <c r="AV1720">
        <v>0</v>
      </c>
      <c r="AW1720">
        <v>3.3</v>
      </c>
      <c r="AX1720">
        <v>60</v>
      </c>
      <c r="AY1720">
        <v>90</v>
      </c>
      <c r="AZ1720">
        <v>70</v>
      </c>
      <c r="BA1720">
        <v>50</v>
      </c>
      <c r="BB1720">
        <v>20</v>
      </c>
      <c r="BC1720">
        <v>50</v>
      </c>
      <c r="BD1720">
        <v>70</v>
      </c>
      <c r="BE1720">
        <v>50</v>
      </c>
      <c r="BF1720">
        <v>70</v>
      </c>
      <c r="BG1720">
        <v>11.4</v>
      </c>
      <c r="BH1720">
        <v>5.8</v>
      </c>
      <c r="BI1720">
        <v>2.62</v>
      </c>
      <c r="BJ1720">
        <v>3.35</v>
      </c>
      <c r="BK1720">
        <v>2.9</v>
      </c>
      <c r="BL1720">
        <f>1/Table1[[#This Row],[odds_ft_home_team_win]]+1/Table1[[#This Row],[odds_ft_draw]]+1/Table1[[#This Row],[odds_ft_away_team_win]]-1</f>
        <v>2.5014438206440781E-2</v>
      </c>
      <c r="BM1720">
        <f>Table1[[#This Row],[Margin]]/3</f>
        <v>8.3381460688135931E-3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1292</v>
      </c>
      <c r="BU1720">
        <f>VLOOKUP(Table1[[#This Row],[Reference]],metron,11,FALSE)</f>
        <v>1.330562659846547</v>
      </c>
      <c r="BV1720">
        <f>VLOOKUP(Table1[[#This Row],[Reference]],metron,12,FALSE)</f>
        <v>1.1595268542199491</v>
      </c>
    </row>
    <row r="1721" spans="1:74" hidden="1" x14ac:dyDescent="0.45">
      <c r="A1721" t="s">
        <v>5408</v>
      </c>
      <c r="B1721">
        <v>1508288400</v>
      </c>
      <c r="C1721" s="3" t="s">
        <v>2903</v>
      </c>
      <c r="D1721" t="s">
        <v>65</v>
      </c>
      <c r="E1721" t="s">
        <v>66</v>
      </c>
      <c r="F1721" t="s">
        <v>80</v>
      </c>
      <c r="G1721" t="s">
        <v>77</v>
      </c>
      <c r="H1721" t="s">
        <v>66</v>
      </c>
      <c r="I1721">
        <f>MROUND(Table1[[#This Row],[Prob_H]]*100,2)/100</f>
        <v>0.34</v>
      </c>
      <c r="J1721">
        <f>1/Table1[[#This Row],[odds_ft_home_team_win]]-Table1[[#This Row],[Margin/3]]</f>
        <v>0.33176968743736601</v>
      </c>
      <c r="K1721">
        <f>1/Table1[[#This Row],[odds_ft_draw]]-Table1[[#This Row],[Margin/3]]</f>
        <v>0.2874916211812778</v>
      </c>
      <c r="L1721">
        <f>1/Table1[[#This Row],[odds_ft_away_team_win]]-Table1[[#This Row],[Margin/3]]</f>
        <v>0.38073869138135608</v>
      </c>
      <c r="M1721">
        <v>10</v>
      </c>
      <c r="N1721">
        <v>0.8</v>
      </c>
      <c r="O1721">
        <v>1.5</v>
      </c>
      <c r="P1721">
        <v>0.76</v>
      </c>
      <c r="Q1721">
        <v>1.39</v>
      </c>
      <c r="R1721" t="str" cm="1">
        <f t="array" ref="R17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21">
        <v>1</v>
      </c>
      <c r="T1721">
        <v>2</v>
      </c>
      <c r="U1721">
        <v>3</v>
      </c>
      <c r="V1721">
        <v>2</v>
      </c>
      <c r="W1721">
        <v>1</v>
      </c>
      <c r="X1721">
        <v>1</v>
      </c>
      <c r="Y1721">
        <v>5</v>
      </c>
      <c r="Z1721" t="s">
        <v>2904</v>
      </c>
      <c r="AA1721">
        <v>8</v>
      </c>
      <c r="AB1721">
        <v>5</v>
      </c>
      <c r="AC1721">
        <v>5</v>
      </c>
      <c r="AD1721">
        <v>0</v>
      </c>
      <c r="AE1721">
        <v>3</v>
      </c>
      <c r="AF1721">
        <v>0</v>
      </c>
      <c r="AG1721">
        <v>2</v>
      </c>
      <c r="AH1721">
        <v>3</v>
      </c>
      <c r="AI1721">
        <v>1</v>
      </c>
      <c r="AJ1721">
        <v>2</v>
      </c>
      <c r="AK1721">
        <v>12</v>
      </c>
      <c r="AL1721">
        <v>10</v>
      </c>
      <c r="AM1721">
        <v>6</v>
      </c>
      <c r="AN1721">
        <v>6</v>
      </c>
      <c r="AO1721">
        <v>6</v>
      </c>
      <c r="AP1721">
        <v>4</v>
      </c>
      <c r="AQ1721">
        <v>20</v>
      </c>
      <c r="AR1721">
        <v>15</v>
      </c>
      <c r="AS1721">
        <v>47</v>
      </c>
      <c r="AT1721">
        <v>53</v>
      </c>
      <c r="AU1721">
        <v>0</v>
      </c>
      <c r="AV1721">
        <v>0</v>
      </c>
      <c r="AW1721">
        <v>3.22</v>
      </c>
      <c r="AX1721">
        <v>65</v>
      </c>
      <c r="AY1721">
        <v>92</v>
      </c>
      <c r="AZ1721">
        <v>75</v>
      </c>
      <c r="BA1721">
        <v>55</v>
      </c>
      <c r="BB1721">
        <v>9</v>
      </c>
      <c r="BC1721">
        <v>35</v>
      </c>
      <c r="BD1721">
        <v>74</v>
      </c>
      <c r="BE1721">
        <v>84</v>
      </c>
      <c r="BF1721">
        <v>92</v>
      </c>
      <c r="BG1721">
        <v>10.27</v>
      </c>
      <c r="BH1721">
        <v>4.03</v>
      </c>
      <c r="BI1721">
        <v>2.94</v>
      </c>
      <c r="BJ1721">
        <v>3.38</v>
      </c>
      <c r="BK1721">
        <v>2.57</v>
      </c>
      <c r="BL1721">
        <f>1/Table1[[#This Row],[odds_ft_home_team_win]]+1/Table1[[#This Row],[odds_ft_draw]]+1/Table1[[#This Row],[odds_ft_away_team_win]]-1</f>
        <v>2.5099100953207998E-2</v>
      </c>
      <c r="BM1721">
        <f>Table1[[#This Row],[Margin]]/3</f>
        <v>8.3663669844026654E-3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 t="s">
        <v>83</v>
      </c>
      <c r="BU1721">
        <f>VLOOKUP(Table1[[#This Row],[Reference]],metron,11,FALSE)</f>
        <v>1.228921489601805</v>
      </c>
      <c r="BV1721">
        <f>VLOOKUP(Table1[[#This Row],[Reference]],metron,12,FALSE)</f>
        <v>1.2940512655166849</v>
      </c>
    </row>
    <row r="1722" spans="1:74" hidden="1" x14ac:dyDescent="0.45">
      <c r="A1722" t="s">
        <v>5408</v>
      </c>
      <c r="B1722">
        <v>1508291100</v>
      </c>
      <c r="C1722" s="3" t="s">
        <v>2905</v>
      </c>
      <c r="D1722" t="s">
        <v>65</v>
      </c>
      <c r="E1722" t="s">
        <v>66</v>
      </c>
      <c r="F1722" t="s">
        <v>68</v>
      </c>
      <c r="G1722" t="s">
        <v>611</v>
      </c>
      <c r="H1722" t="s">
        <v>66</v>
      </c>
      <c r="I1722">
        <f>MROUND(Table1[[#This Row],[Prob_H]]*100,2)/100</f>
        <v>0.72</v>
      </c>
      <c r="J1722">
        <f>1/Table1[[#This Row],[odds_ft_home_team_win]]-Table1[[#This Row],[Margin/3]]</f>
        <v>0.72135306608525951</v>
      </c>
      <c r="K1722">
        <f>1/Table1[[#This Row],[odds_ft_draw]]-Table1[[#This Row],[Margin/3]]</f>
        <v>0.1871207750286509</v>
      </c>
      <c r="L1722">
        <f>1/Table1[[#This Row],[odds_ft_away_team_win]]-Table1[[#This Row],[Margin/3]]</f>
        <v>9.1526158886089573E-2</v>
      </c>
      <c r="M1722">
        <v>10</v>
      </c>
      <c r="N1722">
        <v>2.6</v>
      </c>
      <c r="O1722">
        <v>0.67</v>
      </c>
      <c r="P1722">
        <v>2.4300000000000002</v>
      </c>
      <c r="Q1722">
        <v>0.82</v>
      </c>
      <c r="R1722" t="str" cm="1">
        <f t="array" ref="R17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3</v>
      </c>
      <c r="AA1722">
        <v>9</v>
      </c>
      <c r="AB1722">
        <v>3</v>
      </c>
      <c r="AC1722">
        <v>2</v>
      </c>
      <c r="AD1722">
        <v>0</v>
      </c>
      <c r="AE1722">
        <v>2</v>
      </c>
      <c r="AF1722">
        <v>0</v>
      </c>
      <c r="AG1722">
        <v>0</v>
      </c>
      <c r="AH1722">
        <v>2</v>
      </c>
      <c r="AI1722">
        <v>0</v>
      </c>
      <c r="AJ1722">
        <v>2</v>
      </c>
      <c r="AK1722">
        <v>14</v>
      </c>
      <c r="AL1722">
        <v>4</v>
      </c>
      <c r="AM1722">
        <v>10</v>
      </c>
      <c r="AN1722">
        <v>2</v>
      </c>
      <c r="AO1722">
        <v>4</v>
      </c>
      <c r="AP1722">
        <v>2</v>
      </c>
      <c r="AQ1722">
        <v>18</v>
      </c>
      <c r="AR1722">
        <v>14</v>
      </c>
      <c r="AS1722">
        <v>52</v>
      </c>
      <c r="AT1722">
        <v>48</v>
      </c>
      <c r="AU1722">
        <v>0</v>
      </c>
      <c r="AV1722">
        <v>0</v>
      </c>
      <c r="AW1722">
        <v>2.75</v>
      </c>
      <c r="AX1722">
        <v>37</v>
      </c>
      <c r="AY1722">
        <v>74</v>
      </c>
      <c r="AZ1722">
        <v>37</v>
      </c>
      <c r="BA1722">
        <v>37</v>
      </c>
      <c r="BB1722">
        <v>37</v>
      </c>
      <c r="BC1722">
        <v>29</v>
      </c>
      <c r="BD1722">
        <v>74</v>
      </c>
      <c r="BE1722">
        <v>45</v>
      </c>
      <c r="BF1722">
        <v>84</v>
      </c>
      <c r="BG1722">
        <v>8.23</v>
      </c>
      <c r="BH1722">
        <v>3.83</v>
      </c>
      <c r="BI1722">
        <v>1.37</v>
      </c>
      <c r="BJ1722">
        <v>5.1100000000000003</v>
      </c>
      <c r="BK1722">
        <v>9.99</v>
      </c>
      <c r="BL1722">
        <f>1/Table1[[#This Row],[odds_ft_home_team_win]]+1/Table1[[#This Row],[odds_ft_draw]]+1/Table1[[#This Row],[odds_ft_away_team_win]]-1</f>
        <v>2.5721823642031572E-2</v>
      </c>
      <c r="BM1722">
        <f>Table1[[#This Row],[Margin]]/3</f>
        <v>8.5739412140105244E-3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 t="s">
        <v>116</v>
      </c>
      <c r="BU1722">
        <f>VLOOKUP(Table1[[#This Row],[Reference]],metron,11,FALSE)</f>
        <v>2.2436090225563912</v>
      </c>
      <c r="BV1722">
        <f>VLOOKUP(Table1[[#This Row],[Reference]],metron,12,FALSE)</f>
        <v>0.75338345864661649</v>
      </c>
    </row>
    <row r="1723" spans="1:74" hidden="1" x14ac:dyDescent="0.45">
      <c r="A1723" t="s">
        <v>5408</v>
      </c>
      <c r="B1723">
        <v>1508292000</v>
      </c>
      <c r="C1723" s="3" t="s">
        <v>2906</v>
      </c>
      <c r="D1723" t="s">
        <v>65</v>
      </c>
      <c r="E1723" t="s">
        <v>66</v>
      </c>
      <c r="F1723" t="s">
        <v>94</v>
      </c>
      <c r="G1723" t="s">
        <v>81</v>
      </c>
      <c r="H1723" t="s">
        <v>66</v>
      </c>
      <c r="I1723">
        <f>MROUND(Table1[[#This Row],[Prob_H]]*100,2)/100</f>
        <v>0.32</v>
      </c>
      <c r="J1723">
        <f>1/Table1[[#This Row],[odds_ft_home_team_win]]-Table1[[#This Row],[Margin/3]]</f>
        <v>0.32056897240777449</v>
      </c>
      <c r="K1723">
        <f>1/Table1[[#This Row],[odds_ft_draw]]-Table1[[#This Row],[Margin/3]]</f>
        <v>0.26939938176449962</v>
      </c>
      <c r="L1723">
        <f>1/Table1[[#This Row],[odds_ft_away_team_win]]-Table1[[#This Row],[Margin/3]]</f>
        <v>0.410031645827726</v>
      </c>
      <c r="M1723">
        <v>10</v>
      </c>
      <c r="N1723">
        <v>1.2</v>
      </c>
      <c r="O1723">
        <v>2.4</v>
      </c>
      <c r="P1723">
        <v>1.28</v>
      </c>
      <c r="Q1723">
        <v>1.33</v>
      </c>
      <c r="R1723" t="str" cm="1">
        <f t="array" ref="R17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3">
        <v>2</v>
      </c>
      <c r="T1723">
        <v>0</v>
      </c>
      <c r="U1723">
        <v>2</v>
      </c>
      <c r="V1723">
        <v>1</v>
      </c>
      <c r="W1723">
        <v>1</v>
      </c>
      <c r="X1723">
        <v>0</v>
      </c>
      <c r="Y1723" t="s">
        <v>2907</v>
      </c>
      <c r="AA1723">
        <v>5</v>
      </c>
      <c r="AB1723">
        <v>5</v>
      </c>
      <c r="AC1723">
        <v>2</v>
      </c>
      <c r="AD1723">
        <v>0</v>
      </c>
      <c r="AE1723">
        <v>1</v>
      </c>
      <c r="AF1723">
        <v>0</v>
      </c>
      <c r="AG1723">
        <v>0</v>
      </c>
      <c r="AH1723">
        <v>2</v>
      </c>
      <c r="AI1723">
        <v>1</v>
      </c>
      <c r="AJ1723">
        <v>0</v>
      </c>
      <c r="AK1723">
        <v>7</v>
      </c>
      <c r="AL1723">
        <v>5</v>
      </c>
      <c r="AM1723">
        <v>3</v>
      </c>
      <c r="AN1723">
        <v>2</v>
      </c>
      <c r="AO1723">
        <v>4</v>
      </c>
      <c r="AP1723">
        <v>3</v>
      </c>
      <c r="AQ1723">
        <v>15</v>
      </c>
      <c r="AR1723">
        <v>8</v>
      </c>
      <c r="AS1723">
        <v>54</v>
      </c>
      <c r="AT1723">
        <v>46</v>
      </c>
      <c r="AU1723">
        <v>0</v>
      </c>
      <c r="AV1723">
        <v>0</v>
      </c>
      <c r="AW1723">
        <v>2.7</v>
      </c>
      <c r="AX1723">
        <v>40</v>
      </c>
      <c r="AY1723">
        <v>80</v>
      </c>
      <c r="AZ1723">
        <v>60</v>
      </c>
      <c r="BA1723">
        <v>20</v>
      </c>
      <c r="BB1723">
        <v>10</v>
      </c>
      <c r="BC1723">
        <v>30</v>
      </c>
      <c r="BD1723">
        <v>60</v>
      </c>
      <c r="BE1723">
        <v>70</v>
      </c>
      <c r="BF1723">
        <v>70</v>
      </c>
      <c r="BG1723">
        <v>9.8000000000000007</v>
      </c>
      <c r="BH1723">
        <v>3.4</v>
      </c>
      <c r="BI1723">
        <v>3.04</v>
      </c>
      <c r="BJ1723">
        <v>3.6</v>
      </c>
      <c r="BK1723">
        <v>2.39</v>
      </c>
      <c r="BL1723">
        <f>1/Table1[[#This Row],[odds_ft_home_team_win]]+1/Table1[[#This Row],[odds_ft_draw]]+1/Table1[[#This Row],[odds_ft_away_team_win]]-1</f>
        <v>2.51351880398345E-2</v>
      </c>
      <c r="BM1723">
        <f>Table1[[#This Row],[Margin]]/3</f>
        <v>8.3783960132781665E-3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 t="s">
        <v>124</v>
      </c>
      <c r="BU1723">
        <f>VLOOKUP(Table1[[#This Row],[Reference]],metron,11,FALSE)</f>
        <v>1.210167055864918</v>
      </c>
      <c r="BV1723">
        <f>VLOOKUP(Table1[[#This Row],[Reference]],metron,12,FALSE)</f>
        <v>1.3211783725525419</v>
      </c>
    </row>
    <row r="1724" spans="1:74" hidden="1" x14ac:dyDescent="0.45">
      <c r="A1724" t="s">
        <v>5408</v>
      </c>
      <c r="B1724">
        <v>1508293800</v>
      </c>
      <c r="C1724" s="3" t="s">
        <v>2908</v>
      </c>
      <c r="D1724" t="s">
        <v>65</v>
      </c>
      <c r="E1724" t="s">
        <v>66</v>
      </c>
      <c r="F1724" t="s">
        <v>93</v>
      </c>
      <c r="G1724" t="s">
        <v>78</v>
      </c>
      <c r="H1724" t="s">
        <v>66</v>
      </c>
      <c r="I1724">
        <f>MROUND(Table1[[#This Row],[Prob_H]]*100,2)/100</f>
        <v>0.38</v>
      </c>
      <c r="J1724">
        <f>1/Table1[[#This Row],[odds_ft_home_team_win]]-Table1[[#This Row],[Margin/3]]</f>
        <v>0.37771937169527525</v>
      </c>
      <c r="K1724">
        <f>1/Table1[[#This Row],[odds_ft_draw]]-Table1[[#This Row],[Margin/3]]</f>
        <v>0.29282380487199761</v>
      </c>
      <c r="L1724">
        <f>1/Table1[[#This Row],[odds_ft_away_team_win]]-Table1[[#This Row],[Margin/3]]</f>
        <v>0.32945682343272698</v>
      </c>
      <c r="M1724">
        <v>10</v>
      </c>
      <c r="N1724">
        <v>1.75</v>
      </c>
      <c r="O1724">
        <v>1.67</v>
      </c>
      <c r="P1724">
        <v>1.56</v>
      </c>
      <c r="Q1724">
        <v>1.4</v>
      </c>
      <c r="R1724" t="str" cm="1">
        <f t="array" ref="R17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24">
        <v>0</v>
      </c>
      <c r="T1724">
        <v>1</v>
      </c>
      <c r="U1724">
        <v>1</v>
      </c>
      <c r="V1724">
        <v>1</v>
      </c>
      <c r="W1724">
        <v>0</v>
      </c>
      <c r="X1724">
        <v>1</v>
      </c>
      <c r="Z1724">
        <v>3</v>
      </c>
      <c r="AA1724">
        <v>8</v>
      </c>
      <c r="AB1724">
        <v>4</v>
      </c>
      <c r="AC1724">
        <v>3</v>
      </c>
      <c r="AD1724">
        <v>0</v>
      </c>
      <c r="AE1724">
        <v>2</v>
      </c>
      <c r="AF1724">
        <v>0</v>
      </c>
      <c r="AG1724">
        <v>0</v>
      </c>
      <c r="AH1724">
        <v>3</v>
      </c>
      <c r="AI1724">
        <v>2</v>
      </c>
      <c r="AJ1724">
        <v>0</v>
      </c>
      <c r="AK1724">
        <v>13</v>
      </c>
      <c r="AL1724">
        <v>7</v>
      </c>
      <c r="AM1724">
        <v>3</v>
      </c>
      <c r="AN1724">
        <v>2</v>
      </c>
      <c r="AO1724">
        <v>10</v>
      </c>
      <c r="AP1724">
        <v>5</v>
      </c>
      <c r="AQ1724">
        <v>14</v>
      </c>
      <c r="AR1724">
        <v>11</v>
      </c>
      <c r="AS1724">
        <v>59</v>
      </c>
      <c r="AT1724">
        <v>41</v>
      </c>
      <c r="AU1724">
        <v>0</v>
      </c>
      <c r="AV1724">
        <v>0</v>
      </c>
      <c r="AW1724">
        <v>2.5</v>
      </c>
      <c r="AX1724">
        <v>75</v>
      </c>
      <c r="AY1724">
        <v>88</v>
      </c>
      <c r="AZ1724">
        <v>54</v>
      </c>
      <c r="BA1724">
        <v>9</v>
      </c>
      <c r="BB1724">
        <v>0</v>
      </c>
      <c r="BC1724">
        <v>29</v>
      </c>
      <c r="BD1724">
        <v>38</v>
      </c>
      <c r="BE1724">
        <v>59</v>
      </c>
      <c r="BF1724">
        <v>92</v>
      </c>
      <c r="BG1724">
        <v>8.83</v>
      </c>
      <c r="BH1724">
        <v>4.92</v>
      </c>
      <c r="BI1724">
        <v>2.59</v>
      </c>
      <c r="BJ1724">
        <v>3.32</v>
      </c>
      <c r="BK1724">
        <v>2.96</v>
      </c>
      <c r="BL1724">
        <f>1/Table1[[#This Row],[odds_ft_home_team_win]]+1/Table1[[#This Row],[odds_ft_draw]]+1/Table1[[#This Row],[odds_ft_away_team_win]]-1</f>
        <v>2.5143043215332561E-2</v>
      </c>
      <c r="BM1724">
        <f>Table1[[#This Row],[Margin]]/3</f>
        <v>8.3810144051108537E-3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 t="s">
        <v>95</v>
      </c>
      <c r="BU1724">
        <f>VLOOKUP(Table1[[#This Row],[Reference]],metron,11,FALSE)</f>
        <v>1.330562659846547</v>
      </c>
      <c r="BV1724">
        <f>VLOOKUP(Table1[[#This Row],[Reference]],metron,12,FALSE)</f>
        <v>1.1595268542199491</v>
      </c>
    </row>
    <row r="1725" spans="1:74" hidden="1" x14ac:dyDescent="0.45">
      <c r="A1725" t="s">
        <v>5408</v>
      </c>
      <c r="B1725">
        <v>1508371200</v>
      </c>
      <c r="C1725" s="3" t="s">
        <v>2909</v>
      </c>
      <c r="D1725" t="s">
        <v>65</v>
      </c>
      <c r="E1725" t="s">
        <v>66</v>
      </c>
      <c r="F1725" t="s">
        <v>88</v>
      </c>
      <c r="G1725" t="s">
        <v>2218</v>
      </c>
      <c r="H1725" t="s">
        <v>66</v>
      </c>
      <c r="I1725">
        <f>MROUND(Table1[[#This Row],[Prob_H]]*100,2)/100</f>
        <v>0.54</v>
      </c>
      <c r="J1725">
        <f>1/Table1[[#This Row],[odds_ft_home_team_win]]-Table1[[#This Row],[Margin/3]]</f>
        <v>0.53776404895742103</v>
      </c>
      <c r="K1725">
        <f>1/Table1[[#This Row],[odds_ft_draw]]-Table1[[#This Row],[Margin/3]]</f>
        <v>0.25586622607599163</v>
      </c>
      <c r="L1725">
        <f>1/Table1[[#This Row],[odds_ft_away_team_win]]-Table1[[#This Row],[Margin/3]]</f>
        <v>0.20636972496658726</v>
      </c>
      <c r="M1725">
        <v>10</v>
      </c>
      <c r="N1725">
        <v>0.67</v>
      </c>
      <c r="O1725">
        <v>1.2</v>
      </c>
      <c r="P1725">
        <v>1.8</v>
      </c>
      <c r="Q1725">
        <v>1.35</v>
      </c>
      <c r="R1725" t="str" cm="1">
        <f t="array" ref="R17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5">
        <v>3</v>
      </c>
      <c r="T1725">
        <v>2</v>
      </c>
      <c r="U1725">
        <v>5</v>
      </c>
      <c r="V1725">
        <v>2</v>
      </c>
      <c r="W1725">
        <v>2</v>
      </c>
      <c r="X1725">
        <v>0</v>
      </c>
      <c r="Y1725" t="s">
        <v>2910</v>
      </c>
      <c r="Z1725" t="s">
        <v>2693</v>
      </c>
      <c r="AA1725">
        <v>10</v>
      </c>
      <c r="AB1725">
        <v>5</v>
      </c>
      <c r="AC1725">
        <v>1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23</v>
      </c>
      <c r="AL1725">
        <v>11</v>
      </c>
      <c r="AM1725">
        <v>10</v>
      </c>
      <c r="AN1725">
        <v>5</v>
      </c>
      <c r="AO1725">
        <v>13</v>
      </c>
      <c r="AP1725">
        <v>6</v>
      </c>
      <c r="AQ1725">
        <v>13</v>
      </c>
      <c r="AR1725">
        <v>14</v>
      </c>
      <c r="AS1725">
        <v>51</v>
      </c>
      <c r="AT1725">
        <v>49</v>
      </c>
      <c r="AU1725">
        <v>0</v>
      </c>
      <c r="AV1725">
        <v>0</v>
      </c>
      <c r="AW1725">
        <v>1.54</v>
      </c>
      <c r="AX1725">
        <v>35</v>
      </c>
      <c r="AY1725">
        <v>45</v>
      </c>
      <c r="AZ1725">
        <v>19</v>
      </c>
      <c r="BA1725">
        <v>19</v>
      </c>
      <c r="BB1725">
        <v>9</v>
      </c>
      <c r="BC1725">
        <v>20</v>
      </c>
      <c r="BD1725">
        <v>45</v>
      </c>
      <c r="BE1725">
        <v>9</v>
      </c>
      <c r="BF1725">
        <v>44</v>
      </c>
      <c r="BG1725">
        <v>11.97</v>
      </c>
      <c r="BH1725">
        <v>4.03</v>
      </c>
      <c r="BI1725">
        <v>1.83</v>
      </c>
      <c r="BJ1725">
        <v>3.78</v>
      </c>
      <c r="BK1725">
        <v>4.6500000000000004</v>
      </c>
      <c r="BL1725">
        <f>1/Table1[[#This Row],[odds_ft_home_team_win]]+1/Table1[[#This Row],[odds_ft_draw]]+1/Table1[[#This Row],[odds_ft_away_team_win]]-1</f>
        <v>2.6052115422818822E-2</v>
      </c>
      <c r="BM1725">
        <f>Table1[[#This Row],[Margin]]/3</f>
        <v>8.6840384742729402E-3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 t="s">
        <v>91</v>
      </c>
      <c r="BU1725">
        <f>VLOOKUP(Table1[[#This Row],[Reference]],metron,11,FALSE)</f>
        <v>1.684957590444867</v>
      </c>
      <c r="BV1725">
        <f>VLOOKUP(Table1[[#This Row],[Reference]],metron,12,FALSE)</f>
        <v>0.95101263631642718</v>
      </c>
    </row>
    <row r="1726" spans="1:74" hidden="1" x14ac:dyDescent="0.45">
      <c r="A1726" t="s">
        <v>5408</v>
      </c>
      <c r="B1726">
        <v>1508371560</v>
      </c>
      <c r="C1726" s="3" t="s">
        <v>2911</v>
      </c>
      <c r="D1726" t="s">
        <v>65</v>
      </c>
      <c r="E1726" t="s">
        <v>66</v>
      </c>
      <c r="F1726" t="s">
        <v>103</v>
      </c>
      <c r="G1726" t="s">
        <v>97</v>
      </c>
      <c r="H1726" t="s">
        <v>66</v>
      </c>
      <c r="I1726">
        <f>MROUND(Table1[[#This Row],[Prob_H]]*100,2)/100</f>
        <v>0.4</v>
      </c>
      <c r="J1726">
        <f>1/Table1[[#This Row],[odds_ft_home_team_win]]-Table1[[#This Row],[Margin/3]]</f>
        <v>0.39978257678201995</v>
      </c>
      <c r="K1726">
        <f>1/Table1[[#This Row],[odds_ft_draw]]-Table1[[#This Row],[Margin/3]]</f>
        <v>0.29012677416246468</v>
      </c>
      <c r="L1726">
        <f>1/Table1[[#This Row],[odds_ft_away_team_win]]-Table1[[#This Row],[Margin/3]]</f>
        <v>0.31009064905551537</v>
      </c>
      <c r="M1726">
        <v>10</v>
      </c>
      <c r="N1726">
        <v>1.67</v>
      </c>
      <c r="O1726">
        <v>0.75</v>
      </c>
      <c r="P1726">
        <v>1.59</v>
      </c>
      <c r="Q1726">
        <v>1.29</v>
      </c>
      <c r="R1726" t="str" cm="1">
        <f t="array" ref="R17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26">
        <v>2</v>
      </c>
      <c r="T1726">
        <v>2</v>
      </c>
      <c r="U1726">
        <v>4</v>
      </c>
      <c r="V1726">
        <v>1</v>
      </c>
      <c r="W1726">
        <v>0</v>
      </c>
      <c r="X1726">
        <v>1</v>
      </c>
      <c r="Y1726" t="s">
        <v>2912</v>
      </c>
      <c r="Z1726" t="s">
        <v>2913</v>
      </c>
      <c r="AA1726">
        <v>3</v>
      </c>
      <c r="AB1726">
        <v>3</v>
      </c>
      <c r="AC1726">
        <v>1</v>
      </c>
      <c r="AD1726">
        <v>0</v>
      </c>
      <c r="AE1726">
        <v>3</v>
      </c>
      <c r="AF1726">
        <v>1</v>
      </c>
      <c r="AG1726">
        <v>0</v>
      </c>
      <c r="AH1726">
        <v>1</v>
      </c>
      <c r="AI1726">
        <v>3</v>
      </c>
      <c r="AJ1726">
        <v>1</v>
      </c>
      <c r="AK1726">
        <v>13</v>
      </c>
      <c r="AL1726">
        <v>13</v>
      </c>
      <c r="AM1726">
        <v>6</v>
      </c>
      <c r="AN1726">
        <v>5</v>
      </c>
      <c r="AO1726">
        <v>7</v>
      </c>
      <c r="AP1726">
        <v>8</v>
      </c>
      <c r="AQ1726">
        <v>13</v>
      </c>
      <c r="AR1726">
        <v>15</v>
      </c>
      <c r="AS1726">
        <v>47</v>
      </c>
      <c r="AT1726">
        <v>53</v>
      </c>
      <c r="AU1726">
        <v>0</v>
      </c>
      <c r="AV1726">
        <v>0</v>
      </c>
      <c r="AW1726">
        <v>2.13</v>
      </c>
      <c r="AX1726">
        <v>38</v>
      </c>
      <c r="AY1726">
        <v>54</v>
      </c>
      <c r="AZ1726">
        <v>46</v>
      </c>
      <c r="BA1726">
        <v>38</v>
      </c>
      <c r="BB1726">
        <v>21</v>
      </c>
      <c r="BC1726">
        <v>46</v>
      </c>
      <c r="BD1726">
        <v>54</v>
      </c>
      <c r="BE1726">
        <v>29</v>
      </c>
      <c r="BF1726">
        <v>54</v>
      </c>
      <c r="BG1726">
        <v>7.83</v>
      </c>
      <c r="BH1726">
        <v>5</v>
      </c>
      <c r="BI1726">
        <v>2.4500000000000002</v>
      </c>
      <c r="BJ1726">
        <v>3.35</v>
      </c>
      <c r="BK1726">
        <v>3.14</v>
      </c>
      <c r="BL1726">
        <f>1/Table1[[#This Row],[odds_ft_home_team_win]]+1/Table1[[#This Row],[odds_ft_draw]]+1/Table1[[#This Row],[odds_ft_away_team_win]]-1</f>
        <v>2.5142065572307359E-2</v>
      </c>
      <c r="BM1726">
        <f>Table1[[#This Row],[Margin]]/3</f>
        <v>8.3806885241024531E-3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 t="s">
        <v>118</v>
      </c>
      <c r="BU1726">
        <f>VLOOKUP(Table1[[#This Row],[Reference]],metron,11,FALSE)</f>
        <v>1.344038264434575</v>
      </c>
      <c r="BV1726">
        <f>VLOOKUP(Table1[[#This Row],[Reference]],metron,12,FALSE)</f>
        <v>1.1515772691037469</v>
      </c>
    </row>
    <row r="1727" spans="1:74" hidden="1" x14ac:dyDescent="0.45">
      <c r="A1727" t="s">
        <v>5408</v>
      </c>
      <c r="B1727">
        <v>1508378400</v>
      </c>
      <c r="C1727" s="3" t="s">
        <v>2914</v>
      </c>
      <c r="D1727" t="s">
        <v>65</v>
      </c>
      <c r="E1727" t="s">
        <v>66</v>
      </c>
      <c r="F1727" t="s">
        <v>73</v>
      </c>
      <c r="G1727" t="s">
        <v>85</v>
      </c>
      <c r="H1727" t="s">
        <v>66</v>
      </c>
      <c r="I1727">
        <f>MROUND(Table1[[#This Row],[Prob_H]]*100,2)/100</f>
        <v>0.44</v>
      </c>
      <c r="J1727">
        <f>1/Table1[[#This Row],[odds_ft_home_team_win]]-Table1[[#This Row],[Margin/3]]</f>
        <v>0.43020066831595399</v>
      </c>
      <c r="K1727">
        <f>1/Table1[[#This Row],[odds_ft_draw]]-Table1[[#This Row],[Margin/3]]</f>
        <v>0.28834008213239415</v>
      </c>
      <c r="L1727">
        <f>1/Table1[[#This Row],[odds_ft_away_team_win]]-Table1[[#This Row],[Margin/3]]</f>
        <v>0.28145924955165191</v>
      </c>
      <c r="M1727">
        <v>10</v>
      </c>
      <c r="N1727">
        <v>0.67</v>
      </c>
      <c r="O1727">
        <v>1.8</v>
      </c>
      <c r="P1727">
        <v>1.53</v>
      </c>
      <c r="Q1727">
        <v>1.62</v>
      </c>
      <c r="R1727" t="str" cm="1">
        <f t="array" ref="R17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7">
        <v>2</v>
      </c>
      <c r="T1727">
        <v>0</v>
      </c>
      <c r="U1727">
        <v>2</v>
      </c>
      <c r="V1727">
        <v>1</v>
      </c>
      <c r="W1727">
        <v>1</v>
      </c>
      <c r="X1727">
        <v>0</v>
      </c>
      <c r="Y1727" t="s">
        <v>2915</v>
      </c>
      <c r="AA1727">
        <v>5</v>
      </c>
      <c r="AB1727">
        <v>6</v>
      </c>
      <c r="AC1727">
        <v>0</v>
      </c>
      <c r="AD1727">
        <v>0</v>
      </c>
      <c r="AE1727">
        <v>2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13</v>
      </c>
      <c r="AL1727">
        <v>12</v>
      </c>
      <c r="AM1727">
        <v>7</v>
      </c>
      <c r="AN1727">
        <v>4</v>
      </c>
      <c r="AO1727">
        <v>6</v>
      </c>
      <c r="AP1727">
        <v>8</v>
      </c>
      <c r="AQ1727">
        <v>9</v>
      </c>
      <c r="AR1727">
        <v>18</v>
      </c>
      <c r="AS1727">
        <v>50</v>
      </c>
      <c r="AT1727">
        <v>50</v>
      </c>
      <c r="AU1727">
        <v>0</v>
      </c>
      <c r="AV1727">
        <v>0</v>
      </c>
      <c r="AW1727">
        <v>2.2000000000000002</v>
      </c>
      <c r="AX1727">
        <v>64</v>
      </c>
      <c r="AY1727">
        <v>74</v>
      </c>
      <c r="AZ1727">
        <v>47</v>
      </c>
      <c r="BA1727">
        <v>19</v>
      </c>
      <c r="BB1727">
        <v>0</v>
      </c>
      <c r="BC1727">
        <v>27</v>
      </c>
      <c r="BD1727">
        <v>64</v>
      </c>
      <c r="BE1727">
        <v>47</v>
      </c>
      <c r="BF1727">
        <v>65</v>
      </c>
      <c r="BG1727">
        <v>12.57</v>
      </c>
      <c r="BH1727">
        <v>4.43</v>
      </c>
      <c r="BI1727">
        <v>2.2799999999999998</v>
      </c>
      <c r="BJ1727">
        <v>3.37</v>
      </c>
      <c r="BK1727">
        <v>3.45</v>
      </c>
      <c r="BL1727">
        <f>1/Table1[[#This Row],[odds_ft_home_team_win]]+1/Table1[[#This Row],[odds_ft_draw]]+1/Table1[[#This Row],[odds_ft_away_team_win]]-1</f>
        <v>2.5187468736348695E-2</v>
      </c>
      <c r="BM1727">
        <f>Table1[[#This Row],[Margin]]/3</f>
        <v>8.3958229121162322E-3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 t="s">
        <v>126</v>
      </c>
      <c r="BU1727">
        <f>VLOOKUP(Table1[[#This Row],[Reference]],metron,11,FALSE)</f>
        <v>1.4140979689366791</v>
      </c>
      <c r="BV1727">
        <f>VLOOKUP(Table1[[#This Row],[Reference]],metron,12,FALSE)</f>
        <v>1.0666666666666671</v>
      </c>
    </row>
    <row r="1728" spans="1:74" hidden="1" x14ac:dyDescent="0.45">
      <c r="A1728" t="s">
        <v>5408</v>
      </c>
      <c r="B1728">
        <v>1508378400</v>
      </c>
      <c r="C1728" s="3" t="s">
        <v>2914</v>
      </c>
      <c r="D1728" t="s">
        <v>65</v>
      </c>
      <c r="E1728" t="s">
        <v>66</v>
      </c>
      <c r="F1728" t="s">
        <v>86</v>
      </c>
      <c r="G1728" t="s">
        <v>98</v>
      </c>
      <c r="H1728" t="s">
        <v>66</v>
      </c>
      <c r="I1728">
        <f>MROUND(Table1[[#This Row],[Prob_H]]*100,2)/100</f>
        <v>0.52</v>
      </c>
      <c r="J1728">
        <f>1/Table1[[#This Row],[odds_ft_home_team_win]]-Table1[[#This Row],[Margin/3]]</f>
        <v>0.52930862519768895</v>
      </c>
      <c r="K1728">
        <f>1/Table1[[#This Row],[odds_ft_draw]]-Table1[[#This Row],[Margin/3]]</f>
        <v>0.27576512568644751</v>
      </c>
      <c r="L1728">
        <f>1/Table1[[#This Row],[odds_ft_away_team_win]]-Table1[[#This Row],[Margin/3]]</f>
        <v>0.19492624911586362</v>
      </c>
      <c r="M1728">
        <v>10</v>
      </c>
      <c r="N1728">
        <v>1.75</v>
      </c>
      <c r="O1728">
        <v>1</v>
      </c>
      <c r="P1728">
        <v>1.76</v>
      </c>
      <c r="Q1728">
        <v>1.35</v>
      </c>
      <c r="R1728" t="str" cm="1">
        <f t="array" ref="R17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8">
        <v>2</v>
      </c>
      <c r="T1728">
        <v>1</v>
      </c>
      <c r="U1728">
        <v>3</v>
      </c>
      <c r="V1728">
        <v>0</v>
      </c>
      <c r="W1728">
        <v>0</v>
      </c>
      <c r="X1728">
        <v>0</v>
      </c>
      <c r="Y1728" t="s">
        <v>2916</v>
      </c>
      <c r="Z1728">
        <v>55</v>
      </c>
      <c r="AA1728">
        <v>0</v>
      </c>
      <c r="AB1728">
        <v>8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1</v>
      </c>
      <c r="AK1728">
        <v>10</v>
      </c>
      <c r="AL1728">
        <v>14</v>
      </c>
      <c r="AM1728">
        <v>4</v>
      </c>
      <c r="AN1728">
        <v>7</v>
      </c>
      <c r="AO1728">
        <v>6</v>
      </c>
      <c r="AP1728">
        <v>7</v>
      </c>
      <c r="AQ1728">
        <v>10</v>
      </c>
      <c r="AR1728">
        <v>9</v>
      </c>
      <c r="AS1728">
        <v>41</v>
      </c>
      <c r="AT1728">
        <v>59</v>
      </c>
      <c r="AU1728">
        <v>0</v>
      </c>
      <c r="AV1728">
        <v>0</v>
      </c>
      <c r="AW1728">
        <v>2.65</v>
      </c>
      <c r="AX1728">
        <v>65</v>
      </c>
      <c r="AY1728">
        <v>78</v>
      </c>
      <c r="AZ1728">
        <v>45</v>
      </c>
      <c r="BA1728">
        <v>33</v>
      </c>
      <c r="BB1728">
        <v>10</v>
      </c>
      <c r="BC1728">
        <v>45</v>
      </c>
      <c r="BD1728">
        <v>78</v>
      </c>
      <c r="BE1728">
        <v>23</v>
      </c>
      <c r="BF1728">
        <v>100</v>
      </c>
      <c r="BG1728">
        <v>11.35</v>
      </c>
      <c r="BH1728">
        <v>3.7</v>
      </c>
      <c r="BI1728">
        <v>1.86</v>
      </c>
      <c r="BJ1728">
        <v>3.52</v>
      </c>
      <c r="BK1728">
        <v>4.92</v>
      </c>
      <c r="BL1728">
        <f>1/Table1[[#This Row],[odds_ft_home_team_win]]+1/Table1[[#This Row],[odds_ft_draw]]+1/Table1[[#This Row],[odds_ft_away_team_win]]-1</f>
        <v>2.4977350213384764E-2</v>
      </c>
      <c r="BM1728">
        <f>Table1[[#This Row],[Margin]]/3</f>
        <v>8.3257834044615873E-3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 t="s">
        <v>113</v>
      </c>
      <c r="BU1728">
        <f>VLOOKUP(Table1[[#This Row],[Reference]],metron,11,FALSE)</f>
        <v>1.625948039373891</v>
      </c>
      <c r="BV1728">
        <f>VLOOKUP(Table1[[#This Row],[Reference]],metron,12,FALSE)</f>
        <v>0.97079231886396644</v>
      </c>
    </row>
    <row r="1729" spans="1:74" hidden="1" x14ac:dyDescent="0.45">
      <c r="A1729" t="s">
        <v>5407</v>
      </c>
      <c r="B1729">
        <v>1520046000</v>
      </c>
      <c r="C1729" s="3" t="s">
        <v>3115</v>
      </c>
      <c r="D1729" t="s">
        <v>65</v>
      </c>
      <c r="E1729" t="s">
        <v>66</v>
      </c>
      <c r="F1729" t="s">
        <v>78</v>
      </c>
      <c r="G1729" t="s">
        <v>93</v>
      </c>
      <c r="H1729" t="s">
        <v>66</v>
      </c>
      <c r="I1729">
        <f>MROUND(Table1[[#This Row],[Prob_H]]*100,2)/100</f>
        <v>0.5</v>
      </c>
      <c r="J1729">
        <f>1/Table1[[#This Row],[odds_ft_home_team_win]]-Table1[[#This Row],[Margin/3]]</f>
        <v>0.49153411536313102</v>
      </c>
      <c r="K1729">
        <f>1/Table1[[#This Row],[odds_ft_draw]]-Table1[[#This Row],[Margin/3]]</f>
        <v>0.27243299176762542</v>
      </c>
      <c r="L1729">
        <f>1/Table1[[#This Row],[odds_ft_away_team_win]]-Table1[[#This Row],[Margin/3]]</f>
        <v>0.23603289286924353</v>
      </c>
      <c r="M1729">
        <v>10</v>
      </c>
      <c r="N1729">
        <v>1.57</v>
      </c>
      <c r="O1729">
        <v>0.93</v>
      </c>
      <c r="P1729">
        <v>1.5</v>
      </c>
      <c r="Q1729">
        <v>0.83</v>
      </c>
      <c r="R1729" t="str" cm="1">
        <f t="array" ref="R17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29">
        <v>2</v>
      </c>
      <c r="T1729">
        <v>1</v>
      </c>
      <c r="U1729">
        <v>3</v>
      </c>
      <c r="V1729">
        <v>3</v>
      </c>
      <c r="W1729">
        <v>2</v>
      </c>
      <c r="X1729">
        <v>1</v>
      </c>
      <c r="Y1729" t="s">
        <v>3116</v>
      </c>
      <c r="Z1729">
        <v>37</v>
      </c>
      <c r="AA1729">
        <v>5</v>
      </c>
      <c r="AB1729">
        <v>7</v>
      </c>
      <c r="AC1729">
        <v>2</v>
      </c>
      <c r="AD1729">
        <v>1</v>
      </c>
      <c r="AE1729">
        <v>2</v>
      </c>
      <c r="AF1729">
        <v>0</v>
      </c>
      <c r="AG1729">
        <v>1</v>
      </c>
      <c r="AH1729">
        <v>2</v>
      </c>
      <c r="AI1729">
        <v>1</v>
      </c>
      <c r="AJ1729">
        <v>1</v>
      </c>
      <c r="AK1729">
        <v>10</v>
      </c>
      <c r="AL1729">
        <v>18</v>
      </c>
      <c r="AM1729">
        <v>6</v>
      </c>
      <c r="AN1729">
        <v>11</v>
      </c>
      <c r="AO1729">
        <v>4</v>
      </c>
      <c r="AP1729">
        <v>7</v>
      </c>
      <c r="AQ1729">
        <v>15</v>
      </c>
      <c r="AR1729">
        <v>19</v>
      </c>
      <c r="AS1729">
        <v>45</v>
      </c>
      <c r="AT1729">
        <v>55</v>
      </c>
      <c r="AU1729">
        <v>0</v>
      </c>
      <c r="AV1729">
        <v>0</v>
      </c>
      <c r="AW1729">
        <v>2.68</v>
      </c>
      <c r="AX1729">
        <v>61</v>
      </c>
      <c r="AY1729">
        <v>75</v>
      </c>
      <c r="AZ1729">
        <v>65</v>
      </c>
      <c r="BA1729">
        <v>22</v>
      </c>
      <c r="BB1729">
        <v>11</v>
      </c>
      <c r="BC1729">
        <v>43</v>
      </c>
      <c r="BD1729">
        <v>86</v>
      </c>
      <c r="BE1729">
        <v>33</v>
      </c>
      <c r="BF1729">
        <v>72</v>
      </c>
      <c r="BG1729">
        <v>8.36</v>
      </c>
      <c r="BH1729">
        <v>4.57</v>
      </c>
      <c r="BI1729">
        <v>2</v>
      </c>
      <c r="BJ1729">
        <v>3.56</v>
      </c>
      <c r="BK1729">
        <v>4.09</v>
      </c>
      <c r="BL1729">
        <f>1/Table1[[#This Row],[odds_ft_home_team_win]]+1/Table1[[#This Row],[odds_ft_draw]]+1/Table1[[#This Row],[odds_ft_away_team_win]]-1</f>
        <v>2.5397653910606888E-2</v>
      </c>
      <c r="BM1729">
        <f>Table1[[#This Row],[Margin]]/3</f>
        <v>8.465884636868962E-3</v>
      </c>
      <c r="BN1729">
        <v>1.33</v>
      </c>
      <c r="BO1729">
        <v>2.0499999999999998</v>
      </c>
      <c r="BP1729">
        <v>3.65</v>
      </c>
      <c r="BQ1729">
        <v>0</v>
      </c>
      <c r="BR1729">
        <v>1.95</v>
      </c>
      <c r="BS1729">
        <v>1.87</v>
      </c>
      <c r="BT1729" t="s">
        <v>106</v>
      </c>
      <c r="BU1729">
        <f>VLOOKUP(Table1[[#This Row],[Reference]],metron,11,FALSE)</f>
        <v>1.5342708579532029</v>
      </c>
      <c r="BV1729">
        <f>VLOOKUP(Table1[[#This Row],[Reference]],metron,12,FALSE)</f>
        <v>0.98593713070196176</v>
      </c>
    </row>
    <row r="1730" spans="1:74" x14ac:dyDescent="0.45">
      <c r="A1730" t="s">
        <v>5407</v>
      </c>
      <c r="B1730">
        <v>1520046000</v>
      </c>
      <c r="C1730" s="3" t="s">
        <v>3115</v>
      </c>
      <c r="D1730" t="s">
        <v>65</v>
      </c>
      <c r="E1730" t="s">
        <v>66</v>
      </c>
      <c r="F1730" t="s">
        <v>72</v>
      </c>
      <c r="G1730" t="s">
        <v>2738</v>
      </c>
      <c r="H1730" t="s">
        <v>66</v>
      </c>
      <c r="I1730">
        <f>MROUND(Table1[[#This Row],[Prob_H]]*100,2)/100</f>
        <v>0.48</v>
      </c>
      <c r="J1730">
        <f>1/Table1[[#This Row],[odds_ft_home_team_win]]-Table1[[#This Row],[Margin/3]]</f>
        <v>0.48136955535547743</v>
      </c>
      <c r="K1730">
        <f>1/Table1[[#This Row],[odds_ft_draw]]-Table1[[#This Row],[Margin/3]]</f>
        <v>0.2697250089575311</v>
      </c>
      <c r="L1730">
        <f>1/Table1[[#This Row],[odds_ft_away_team_win]]-Table1[[#This Row],[Margin/3]]</f>
        <v>0.2489054356869915</v>
      </c>
      <c r="M1730">
        <v>10</v>
      </c>
      <c r="N1730">
        <v>1.67</v>
      </c>
      <c r="O1730">
        <v>1</v>
      </c>
      <c r="P1730">
        <v>1.84</v>
      </c>
      <c r="Q1730">
        <v>0.82</v>
      </c>
      <c r="R1730" t="str" cm="1">
        <f t="array" ref="R17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30">
        <v>3</v>
      </c>
      <c r="T1730">
        <v>1</v>
      </c>
      <c r="U1730">
        <v>4</v>
      </c>
      <c r="V1730">
        <v>1</v>
      </c>
      <c r="W1730">
        <v>1</v>
      </c>
      <c r="X1730">
        <v>0</v>
      </c>
      <c r="Y1730" t="s">
        <v>3117</v>
      </c>
      <c r="Z1730">
        <v>85</v>
      </c>
      <c r="AA1730">
        <v>8</v>
      </c>
      <c r="AB1730">
        <v>4</v>
      </c>
      <c r="AC1730">
        <v>3</v>
      </c>
      <c r="AD1730">
        <v>0</v>
      </c>
      <c r="AE1730">
        <v>4</v>
      </c>
      <c r="AF1730">
        <v>0</v>
      </c>
      <c r="AG1730">
        <v>1</v>
      </c>
      <c r="AH1730">
        <v>2</v>
      </c>
      <c r="AI1730">
        <v>1</v>
      </c>
      <c r="AJ1730">
        <v>3</v>
      </c>
      <c r="AK1730">
        <v>13</v>
      </c>
      <c r="AL1730">
        <v>10</v>
      </c>
      <c r="AM1730">
        <v>10</v>
      </c>
      <c r="AN1730">
        <v>6</v>
      </c>
      <c r="AO1730">
        <v>3</v>
      </c>
      <c r="AP1730">
        <v>4</v>
      </c>
      <c r="AQ1730">
        <v>22</v>
      </c>
      <c r="AR1730">
        <v>15</v>
      </c>
      <c r="AS1730">
        <v>50</v>
      </c>
      <c r="AT1730">
        <v>50</v>
      </c>
      <c r="AU1730">
        <v>0</v>
      </c>
      <c r="AV1730">
        <v>0</v>
      </c>
      <c r="AW1730">
        <v>2.86</v>
      </c>
      <c r="AX1730">
        <v>48</v>
      </c>
      <c r="AY1730">
        <v>80</v>
      </c>
      <c r="AZ1730">
        <v>51</v>
      </c>
      <c r="BA1730">
        <v>31</v>
      </c>
      <c r="BB1730">
        <v>20</v>
      </c>
      <c r="BC1730">
        <v>28</v>
      </c>
      <c r="BD1730">
        <v>72</v>
      </c>
      <c r="BE1730">
        <v>60</v>
      </c>
      <c r="BF1730">
        <v>88</v>
      </c>
      <c r="BG1730">
        <v>8.76</v>
      </c>
      <c r="BH1730">
        <v>7.46</v>
      </c>
      <c r="BI1730">
        <v>2.04</v>
      </c>
      <c r="BJ1730">
        <v>3.59</v>
      </c>
      <c r="BK1730">
        <v>3.88</v>
      </c>
      <c r="BL1730">
        <f>1/Table1[[#This Row],[odds_ft_home_team_win]]+1/Table1[[#This Row],[odds_ft_draw]]+1/Table1[[#This Row],[odds_ft_away_team_win]]-1</f>
        <v>2.6479569227685351E-2</v>
      </c>
      <c r="BM1730">
        <f>Table1[[#This Row],[Margin]]/3</f>
        <v>8.8265230758951176E-3</v>
      </c>
      <c r="BN1730">
        <v>1.27</v>
      </c>
      <c r="BO1730">
        <v>1.87</v>
      </c>
      <c r="BP1730">
        <v>3.2</v>
      </c>
      <c r="BQ1730">
        <v>0</v>
      </c>
      <c r="BR1730">
        <v>1.8</v>
      </c>
      <c r="BS1730">
        <v>2.0499999999999998</v>
      </c>
      <c r="BT1730" t="s">
        <v>75</v>
      </c>
      <c r="BU1730">
        <f>VLOOKUP(Table1[[#This Row],[Reference]],metron,11,FALSE)</f>
        <v>1.510877192982456</v>
      </c>
      <c r="BV1730">
        <f>VLOOKUP(Table1[[#This Row],[Reference]],metron,12,FALSE)</f>
        <v>1.0163157894736841</v>
      </c>
    </row>
    <row r="1731" spans="1:74" hidden="1" x14ac:dyDescent="0.45">
      <c r="A1731" t="s">
        <v>5407</v>
      </c>
      <c r="B1731">
        <v>1520118000</v>
      </c>
      <c r="C1731" s="3" t="s">
        <v>3118</v>
      </c>
      <c r="D1731" t="s">
        <v>65</v>
      </c>
      <c r="E1731" t="s">
        <v>66</v>
      </c>
      <c r="F1731" t="s">
        <v>77</v>
      </c>
      <c r="G1731" t="s">
        <v>80</v>
      </c>
      <c r="H1731" t="s">
        <v>66</v>
      </c>
      <c r="I1731">
        <f>MROUND(Table1[[#This Row],[Prob_H]]*100,2)/100</f>
        <v>0.56000000000000005</v>
      </c>
      <c r="J1731">
        <f>1/Table1[[#This Row],[odds_ft_home_team_win]]-Table1[[#This Row],[Margin/3]]</f>
        <v>0.56333122118404055</v>
      </c>
      <c r="K1731">
        <f>1/Table1[[#This Row],[odds_ft_draw]]-Table1[[#This Row],[Margin/3]]</f>
        <v>0.26587525249519511</v>
      </c>
      <c r="L1731">
        <f>1/Table1[[#This Row],[odds_ft_away_team_win]]-Table1[[#This Row],[Margin/3]]</f>
        <v>0.17079352632076431</v>
      </c>
      <c r="M1731">
        <v>10</v>
      </c>
      <c r="N1731">
        <v>1.23</v>
      </c>
      <c r="O1731">
        <v>1.42</v>
      </c>
      <c r="P1731">
        <v>1.44</v>
      </c>
      <c r="Q1731">
        <v>1.24</v>
      </c>
      <c r="R1731" t="str" cm="1">
        <f t="array" ref="R17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Z1731">
        <v>81</v>
      </c>
      <c r="AA1731">
        <v>8</v>
      </c>
      <c r="AB1731">
        <v>2</v>
      </c>
      <c r="AC1731">
        <v>4</v>
      </c>
      <c r="AD1731">
        <v>0</v>
      </c>
      <c r="AE1731">
        <v>3</v>
      </c>
      <c r="AF1731">
        <v>0</v>
      </c>
      <c r="AG1731">
        <v>2</v>
      </c>
      <c r="AH1731">
        <v>2</v>
      </c>
      <c r="AI1731">
        <v>2</v>
      </c>
      <c r="AJ1731">
        <v>1</v>
      </c>
      <c r="AK1731">
        <v>10</v>
      </c>
      <c r="AL1731">
        <v>6</v>
      </c>
      <c r="AM1731">
        <v>5</v>
      </c>
      <c r="AN1731">
        <v>4</v>
      </c>
      <c r="AO1731">
        <v>5</v>
      </c>
      <c r="AP1731">
        <v>2</v>
      </c>
      <c r="AQ1731">
        <v>19</v>
      </c>
      <c r="AR1731">
        <v>16</v>
      </c>
      <c r="AS1731">
        <v>73</v>
      </c>
      <c r="AT1731">
        <v>27</v>
      </c>
      <c r="AU1731">
        <v>0</v>
      </c>
      <c r="AV1731">
        <v>0</v>
      </c>
      <c r="AW1731">
        <v>1.81</v>
      </c>
      <c r="AX1731">
        <v>48</v>
      </c>
      <c r="AY1731">
        <v>60</v>
      </c>
      <c r="AZ1731">
        <v>24</v>
      </c>
      <c r="BA1731">
        <v>13</v>
      </c>
      <c r="BB1731">
        <v>4</v>
      </c>
      <c r="BC1731">
        <v>16</v>
      </c>
      <c r="BD1731">
        <v>52</v>
      </c>
      <c r="BE1731">
        <v>20</v>
      </c>
      <c r="BF1731">
        <v>76</v>
      </c>
      <c r="BG1731">
        <v>9.4600000000000009</v>
      </c>
      <c r="BH1731">
        <v>5.98</v>
      </c>
      <c r="BI1731">
        <v>1.75</v>
      </c>
      <c r="BJ1731">
        <v>3.65</v>
      </c>
      <c r="BK1731">
        <v>5.59</v>
      </c>
      <c r="BL1731">
        <f>1/Table1[[#This Row],[odds_ft_home_team_win]]+1/Table1[[#This Row],[odds_ft_draw]]+1/Table1[[#This Row],[odds_ft_away_team_win]]-1</f>
        <v>2.4292050733592641E-2</v>
      </c>
      <c r="BM1731">
        <f>Table1[[#This Row],[Margin]]/3</f>
        <v>8.0973502445308796E-3</v>
      </c>
      <c r="BN1731">
        <v>1.33</v>
      </c>
      <c r="BO1731">
        <v>2.0499999999999998</v>
      </c>
      <c r="BP1731">
        <v>3.65</v>
      </c>
      <c r="BQ1731">
        <v>0</v>
      </c>
      <c r="BR1731">
        <v>1.95</v>
      </c>
      <c r="BS1731">
        <v>1.87</v>
      </c>
      <c r="BT1731" t="s">
        <v>79</v>
      </c>
      <c r="BU1731">
        <f>VLOOKUP(Table1[[#This Row],[Reference]],metron,11,FALSE)</f>
        <v>1.7546812539448771</v>
      </c>
      <c r="BV1731">
        <f>VLOOKUP(Table1[[#This Row],[Reference]],metron,12,FALSE)</f>
        <v>0.93456764148958549</v>
      </c>
    </row>
    <row r="1732" spans="1:74" x14ac:dyDescent="0.45">
      <c r="A1732" t="s">
        <v>5407</v>
      </c>
      <c r="B1732">
        <v>1520125200</v>
      </c>
      <c r="C1732" s="3" t="s">
        <v>3119</v>
      </c>
      <c r="D1732" t="s">
        <v>65</v>
      </c>
      <c r="E1732" t="s">
        <v>66</v>
      </c>
      <c r="F1732" t="s">
        <v>85</v>
      </c>
      <c r="G1732" t="s">
        <v>73</v>
      </c>
      <c r="H1732" t="s">
        <v>66</v>
      </c>
      <c r="I1732">
        <f>MROUND(Table1[[#This Row],[Prob_H]]*100,2)/100</f>
        <v>0.6</v>
      </c>
      <c r="J1732">
        <f>1/Table1[[#This Row],[odds_ft_home_team_win]]-Table1[[#This Row],[Margin/3]]</f>
        <v>0.59073723109011311</v>
      </c>
      <c r="K1732">
        <f>1/Table1[[#This Row],[odds_ft_draw]]-Table1[[#This Row],[Margin/3]]</f>
        <v>0.24638776208918362</v>
      </c>
      <c r="L1732">
        <f>1/Table1[[#This Row],[odds_ft_away_team_win]]-Table1[[#This Row],[Margin/3]]</f>
        <v>0.16287500682070316</v>
      </c>
      <c r="M1732">
        <v>10</v>
      </c>
      <c r="N1732">
        <v>2.31</v>
      </c>
      <c r="O1732">
        <v>0.57999999999999996</v>
      </c>
      <c r="P1732">
        <v>2.19</v>
      </c>
      <c r="Q1732">
        <v>0.76</v>
      </c>
      <c r="R1732" t="str" cm="1">
        <f t="array" ref="R17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2">
        <v>1</v>
      </c>
      <c r="T1732">
        <v>3</v>
      </c>
      <c r="U1732">
        <v>4</v>
      </c>
      <c r="V1732">
        <v>3</v>
      </c>
      <c r="W1732">
        <v>1</v>
      </c>
      <c r="X1732">
        <v>2</v>
      </c>
      <c r="Y1732">
        <v>9</v>
      </c>
      <c r="Z1732" t="s">
        <v>3120</v>
      </c>
      <c r="AA1732">
        <v>2</v>
      </c>
      <c r="AB1732">
        <v>0</v>
      </c>
      <c r="AC1732">
        <v>1</v>
      </c>
      <c r="AD1732">
        <v>0</v>
      </c>
      <c r="AE1732">
        <v>2</v>
      </c>
      <c r="AF1732">
        <v>0</v>
      </c>
      <c r="AG1732">
        <v>0</v>
      </c>
      <c r="AH1732">
        <v>1</v>
      </c>
      <c r="AI1732">
        <v>0</v>
      </c>
      <c r="AJ1732">
        <v>2</v>
      </c>
      <c r="AK1732">
        <v>9</v>
      </c>
      <c r="AL1732">
        <v>6</v>
      </c>
      <c r="AM1732">
        <v>4</v>
      </c>
      <c r="AN1732">
        <v>4</v>
      </c>
      <c r="AO1732">
        <v>5</v>
      </c>
      <c r="AP1732">
        <v>2</v>
      </c>
      <c r="AQ1732">
        <v>12</v>
      </c>
      <c r="AR1732">
        <v>16</v>
      </c>
      <c r="AS1732">
        <v>58</v>
      </c>
      <c r="AT1732">
        <v>42</v>
      </c>
      <c r="AU1732">
        <v>0</v>
      </c>
      <c r="AV1732">
        <v>0</v>
      </c>
      <c r="AW1732">
        <v>2.4700000000000002</v>
      </c>
      <c r="AX1732">
        <v>49</v>
      </c>
      <c r="AY1732">
        <v>74</v>
      </c>
      <c r="AZ1732">
        <v>38</v>
      </c>
      <c r="BA1732">
        <v>23</v>
      </c>
      <c r="BB1732">
        <v>17</v>
      </c>
      <c r="BC1732">
        <v>44</v>
      </c>
      <c r="BD1732">
        <v>87</v>
      </c>
      <c r="BE1732">
        <v>24</v>
      </c>
      <c r="BF1732">
        <v>61</v>
      </c>
      <c r="BG1732">
        <v>8.08</v>
      </c>
      <c r="BH1732">
        <v>4.08</v>
      </c>
      <c r="BI1732">
        <v>1.67</v>
      </c>
      <c r="BJ1732">
        <v>3.93</v>
      </c>
      <c r="BK1732">
        <v>5.85</v>
      </c>
      <c r="BL1732">
        <f>1/Table1[[#This Row],[odds_ft_home_team_win]]+1/Table1[[#This Row],[odds_ft_draw]]+1/Table1[[#This Row],[odds_ft_away_team_win]]-1</f>
        <v>2.4195492358403348E-2</v>
      </c>
      <c r="BM1732">
        <f>Table1[[#This Row],[Margin]]/3</f>
        <v>8.0651641194677826E-3</v>
      </c>
      <c r="BN1732">
        <v>1.25</v>
      </c>
      <c r="BO1732">
        <v>1.83</v>
      </c>
      <c r="BP1732">
        <v>3</v>
      </c>
      <c r="BQ1732">
        <v>0</v>
      </c>
      <c r="BR1732">
        <v>1.83</v>
      </c>
      <c r="BS1732">
        <v>1.95</v>
      </c>
      <c r="BT1732" t="s">
        <v>1684</v>
      </c>
      <c r="BU1732">
        <f>VLOOKUP(Table1[[#This Row],[Reference]],metron,11,FALSE)</f>
        <v>1.841836734693878</v>
      </c>
      <c r="BV1732">
        <f>VLOOKUP(Table1[[#This Row],[Reference]],metron,12,FALSE)</f>
        <v>0.88917233560090703</v>
      </c>
    </row>
    <row r="1733" spans="1:74" x14ac:dyDescent="0.45">
      <c r="A1733" t="s">
        <v>5407</v>
      </c>
      <c r="B1733">
        <v>1520125560</v>
      </c>
      <c r="C1733" s="3" t="s">
        <v>3121</v>
      </c>
      <c r="D1733" t="s">
        <v>65</v>
      </c>
      <c r="E1733" t="s">
        <v>66</v>
      </c>
      <c r="F1733" t="s">
        <v>81</v>
      </c>
      <c r="G1733" t="s">
        <v>94</v>
      </c>
      <c r="H1733" t="s">
        <v>66</v>
      </c>
      <c r="I1733">
        <f>MROUND(Table1[[#This Row],[Prob_H]]*100,2)/100</f>
        <v>0.46</v>
      </c>
      <c r="J1733">
        <f>1/Table1[[#This Row],[odds_ft_home_team_win]]-Table1[[#This Row],[Margin/3]]</f>
        <v>0.46985635423618693</v>
      </c>
      <c r="K1733">
        <f>1/Table1[[#This Row],[odds_ft_draw]]-Table1[[#This Row],[Margin/3]]</f>
        <v>0.26020465901573103</v>
      </c>
      <c r="L1733">
        <f>1/Table1[[#This Row],[odds_ft_away_team_win]]-Table1[[#This Row],[Margin/3]]</f>
        <v>0.26993898674808198</v>
      </c>
      <c r="M1733">
        <v>10</v>
      </c>
      <c r="N1733">
        <v>1.5</v>
      </c>
      <c r="O1733">
        <v>0.77</v>
      </c>
      <c r="P1733">
        <v>1.44</v>
      </c>
      <c r="Q1733">
        <v>0.78</v>
      </c>
      <c r="R1733" t="str" cm="1">
        <f t="array" ref="R17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33">
        <v>3</v>
      </c>
      <c r="T1733">
        <v>0</v>
      </c>
      <c r="U1733">
        <v>3</v>
      </c>
      <c r="V1733">
        <v>2</v>
      </c>
      <c r="W1733">
        <v>2</v>
      </c>
      <c r="X1733">
        <v>0</v>
      </c>
      <c r="Y1733" t="s">
        <v>3122</v>
      </c>
      <c r="AA1733">
        <v>2</v>
      </c>
      <c r="AB1733">
        <v>9</v>
      </c>
      <c r="AC1733">
        <v>4</v>
      </c>
      <c r="AD1733">
        <v>0</v>
      </c>
      <c r="AE1733">
        <v>1</v>
      </c>
      <c r="AF1733">
        <v>0</v>
      </c>
      <c r="AG1733">
        <v>1</v>
      </c>
      <c r="AH1733">
        <v>3</v>
      </c>
      <c r="AI1733">
        <v>0</v>
      </c>
      <c r="AJ1733">
        <v>1</v>
      </c>
      <c r="AK1733">
        <v>19</v>
      </c>
      <c r="AL1733">
        <v>15</v>
      </c>
      <c r="AM1733">
        <v>9</v>
      </c>
      <c r="AN1733">
        <v>7</v>
      </c>
      <c r="AO1733">
        <v>10</v>
      </c>
      <c r="AP1733">
        <v>8</v>
      </c>
      <c r="AQ1733">
        <v>12</v>
      </c>
      <c r="AR1733">
        <v>19</v>
      </c>
      <c r="AS1733">
        <v>34</v>
      </c>
      <c r="AT1733">
        <v>66</v>
      </c>
      <c r="AU1733">
        <v>0</v>
      </c>
      <c r="AV1733">
        <v>0</v>
      </c>
      <c r="AW1733">
        <v>2.96</v>
      </c>
      <c r="AX1733">
        <v>70</v>
      </c>
      <c r="AY1733">
        <v>89</v>
      </c>
      <c r="AZ1733">
        <v>63</v>
      </c>
      <c r="BA1733">
        <v>26</v>
      </c>
      <c r="BB1733">
        <v>11</v>
      </c>
      <c r="BC1733">
        <v>41</v>
      </c>
      <c r="BD1733">
        <v>78</v>
      </c>
      <c r="BE1733">
        <v>48</v>
      </c>
      <c r="BF1733">
        <v>93</v>
      </c>
      <c r="BG1733">
        <v>8.67</v>
      </c>
      <c r="BH1733">
        <v>5.97</v>
      </c>
      <c r="BI1733">
        <v>2.09</v>
      </c>
      <c r="BJ1733">
        <v>3.72</v>
      </c>
      <c r="BK1733">
        <v>3.59</v>
      </c>
      <c r="BL1733">
        <f>1/Table1[[#This Row],[odds_ft_home_team_win]]+1/Table1[[#This Row],[odds_ft_draw]]+1/Table1[[#This Row],[odds_ft_away_team_win]]-1</f>
        <v>2.5837635856032604E-2</v>
      </c>
      <c r="BM1733">
        <f>Table1[[#This Row],[Margin]]/3</f>
        <v>8.6125452853442006E-3</v>
      </c>
      <c r="BN1733">
        <v>1.21</v>
      </c>
      <c r="BO1733">
        <v>1.69</v>
      </c>
      <c r="BP1733">
        <v>2.75</v>
      </c>
      <c r="BQ1733">
        <v>0</v>
      </c>
      <c r="BR1733">
        <v>1.67</v>
      </c>
      <c r="BS1733">
        <v>2.25</v>
      </c>
      <c r="BT1733" t="s">
        <v>109</v>
      </c>
      <c r="BU1733">
        <f>VLOOKUP(Table1[[#This Row],[Reference]],metron,11,FALSE)</f>
        <v>1.4888836329233679</v>
      </c>
      <c r="BV1733">
        <f>VLOOKUP(Table1[[#This Row],[Reference]],metron,12,FALSE)</f>
        <v>1.0516792809839171</v>
      </c>
    </row>
    <row r="1734" spans="1:74" x14ac:dyDescent="0.45">
      <c r="A1734" t="s">
        <v>5407</v>
      </c>
      <c r="B1734">
        <v>1520132400</v>
      </c>
      <c r="C1734" s="3" t="s">
        <v>3123</v>
      </c>
      <c r="D1734" t="s">
        <v>65</v>
      </c>
      <c r="E1734" t="s">
        <v>66</v>
      </c>
      <c r="F1734" t="s">
        <v>2218</v>
      </c>
      <c r="G1734" t="s">
        <v>88</v>
      </c>
      <c r="H1734" t="s">
        <v>66</v>
      </c>
      <c r="I1734">
        <f>MROUND(Table1[[#This Row],[Prob_H]]*100,2)/100</f>
        <v>0.38</v>
      </c>
      <c r="J1734">
        <f>1/Table1[[#This Row],[odds_ft_home_team_win]]-Table1[[#This Row],[Margin/3]]</f>
        <v>0.38047621572450629</v>
      </c>
      <c r="K1734">
        <f>1/Table1[[#This Row],[odds_ft_draw]]-Table1[[#This Row],[Margin/3]]</f>
        <v>0.29811962361641625</v>
      </c>
      <c r="L1734">
        <f>1/Table1[[#This Row],[odds_ft_away_team_win]]-Table1[[#This Row],[Margin/3]]</f>
        <v>0.32140416065907756</v>
      </c>
      <c r="M1734">
        <v>10</v>
      </c>
      <c r="N1734">
        <v>1.54</v>
      </c>
      <c r="O1734">
        <v>1.17</v>
      </c>
      <c r="P1734">
        <v>1.35</v>
      </c>
      <c r="Q1734">
        <v>1.1000000000000001</v>
      </c>
      <c r="R1734" t="str" cm="1">
        <f t="array" ref="R17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4">
        <v>1</v>
      </c>
      <c r="T1734">
        <v>2</v>
      </c>
      <c r="U1734">
        <v>3</v>
      </c>
      <c r="V1734">
        <v>3</v>
      </c>
      <c r="W1734">
        <v>1</v>
      </c>
      <c r="X1734">
        <v>2</v>
      </c>
      <c r="Y1734">
        <v>16</v>
      </c>
      <c r="Z1734" t="s">
        <v>1118</v>
      </c>
      <c r="AA1734">
        <v>5</v>
      </c>
      <c r="AB1734">
        <v>6</v>
      </c>
      <c r="AC1734">
        <v>1</v>
      </c>
      <c r="AD1734">
        <v>1</v>
      </c>
      <c r="AE1734">
        <v>0</v>
      </c>
      <c r="AF1734">
        <v>0</v>
      </c>
      <c r="AG1734">
        <v>0</v>
      </c>
      <c r="AH1734">
        <v>2</v>
      </c>
      <c r="AI1734">
        <v>0</v>
      </c>
      <c r="AJ1734">
        <v>0</v>
      </c>
      <c r="AK1734">
        <v>16</v>
      </c>
      <c r="AL1734">
        <v>11</v>
      </c>
      <c r="AM1734">
        <v>7</v>
      </c>
      <c r="AN1734">
        <v>5</v>
      </c>
      <c r="AO1734">
        <v>9</v>
      </c>
      <c r="AP1734">
        <v>6</v>
      </c>
      <c r="AQ1734">
        <v>6</v>
      </c>
      <c r="AR1734">
        <v>15</v>
      </c>
      <c r="AS1734">
        <v>56</v>
      </c>
      <c r="AT1734">
        <v>44</v>
      </c>
      <c r="AU1734">
        <v>0</v>
      </c>
      <c r="AV1734">
        <v>0</v>
      </c>
      <c r="AW1734">
        <v>2.38</v>
      </c>
      <c r="AX1734">
        <v>57</v>
      </c>
      <c r="AY1734">
        <v>81</v>
      </c>
      <c r="AZ1734">
        <v>48</v>
      </c>
      <c r="BA1734">
        <v>16</v>
      </c>
      <c r="BB1734">
        <v>4</v>
      </c>
      <c r="BC1734">
        <v>37</v>
      </c>
      <c r="BD1734">
        <v>73</v>
      </c>
      <c r="BE1734">
        <v>32</v>
      </c>
      <c r="BF1734">
        <v>68</v>
      </c>
      <c r="BG1734">
        <v>8.25</v>
      </c>
      <c r="BH1734">
        <v>5.07</v>
      </c>
      <c r="BI1734">
        <v>2.57</v>
      </c>
      <c r="BJ1734">
        <v>3.26</v>
      </c>
      <c r="BK1734">
        <v>3.03</v>
      </c>
      <c r="BL1734">
        <f>1/Table1[[#This Row],[odds_ft_home_team_win]]+1/Table1[[#This Row],[odds_ft_draw]]+1/Table1[[#This Row],[odds_ft_away_team_win]]-1</f>
        <v>2.5886527923757452E-2</v>
      </c>
      <c r="BM1734">
        <f>Table1[[#This Row],[Margin]]/3</f>
        <v>8.6288426412524846E-3</v>
      </c>
      <c r="BN1734">
        <v>1.34</v>
      </c>
      <c r="BO1734">
        <v>2.0499999999999998</v>
      </c>
      <c r="BP1734">
        <v>3.75</v>
      </c>
      <c r="BQ1734">
        <v>0</v>
      </c>
      <c r="BR1734">
        <v>1.91</v>
      </c>
      <c r="BS1734">
        <v>1.91</v>
      </c>
      <c r="BT1734" t="s">
        <v>2219</v>
      </c>
      <c r="BU1734">
        <f>VLOOKUP(Table1[[#This Row],[Reference]],metron,11,FALSE)</f>
        <v>1.330562659846547</v>
      </c>
      <c r="BV1734">
        <f>VLOOKUP(Table1[[#This Row],[Reference]],metron,12,FALSE)</f>
        <v>1.1595268542199491</v>
      </c>
    </row>
    <row r="1735" spans="1:74" hidden="1" x14ac:dyDescent="0.45">
      <c r="A1735" t="s">
        <v>5407</v>
      </c>
      <c r="B1735">
        <v>1520132760</v>
      </c>
      <c r="C1735" s="3" t="s">
        <v>3124</v>
      </c>
      <c r="D1735" t="s">
        <v>65</v>
      </c>
      <c r="E1735" t="s">
        <v>66</v>
      </c>
      <c r="F1735" t="s">
        <v>98</v>
      </c>
      <c r="G1735" t="s">
        <v>86</v>
      </c>
      <c r="H1735" t="s">
        <v>66</v>
      </c>
      <c r="I1735">
        <f>MROUND(Table1[[#This Row],[Prob_H]]*100,2)/100</f>
        <v>0.38</v>
      </c>
      <c r="J1735">
        <f>1/Table1[[#This Row],[odds_ft_home_team_win]]-Table1[[#This Row],[Margin/3]]</f>
        <v>0.38061549345596035</v>
      </c>
      <c r="K1735">
        <f>1/Table1[[#This Row],[odds_ft_draw]]-Table1[[#This Row],[Margin/3]]</f>
        <v>0.29454073812050463</v>
      </c>
      <c r="L1735">
        <f>1/Table1[[#This Row],[odds_ft_away_team_win]]-Table1[[#This Row],[Margin/3]]</f>
        <v>0.32484376842353491</v>
      </c>
      <c r="M1735">
        <v>10</v>
      </c>
      <c r="N1735">
        <v>0.62</v>
      </c>
      <c r="O1735">
        <v>1.63</v>
      </c>
      <c r="P1735">
        <v>0.59</v>
      </c>
      <c r="Q1735">
        <v>1.48</v>
      </c>
      <c r="R1735" t="str" cm="1">
        <f t="array" ref="R17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35">
        <v>1</v>
      </c>
      <c r="T1735">
        <v>1</v>
      </c>
      <c r="U1735">
        <v>2</v>
      </c>
      <c r="V1735">
        <v>2</v>
      </c>
      <c r="W1735">
        <v>1</v>
      </c>
      <c r="X1735">
        <v>1</v>
      </c>
      <c r="Y1735">
        <v>21</v>
      </c>
      <c r="Z1735">
        <v>26</v>
      </c>
      <c r="AA1735">
        <v>6</v>
      </c>
      <c r="AB1735">
        <v>5</v>
      </c>
      <c r="AC1735">
        <v>2</v>
      </c>
      <c r="AD1735">
        <v>0</v>
      </c>
      <c r="AE1735">
        <v>5</v>
      </c>
      <c r="AF1735">
        <v>0</v>
      </c>
      <c r="AG1735">
        <v>1</v>
      </c>
      <c r="AH1735">
        <v>1</v>
      </c>
      <c r="AI1735">
        <v>1</v>
      </c>
      <c r="AJ1735">
        <v>4</v>
      </c>
      <c r="AK1735">
        <v>17</v>
      </c>
      <c r="AL1735">
        <v>17</v>
      </c>
      <c r="AM1735">
        <v>9</v>
      </c>
      <c r="AN1735">
        <v>9</v>
      </c>
      <c r="AO1735">
        <v>8</v>
      </c>
      <c r="AP1735">
        <v>8</v>
      </c>
      <c r="AQ1735">
        <v>6</v>
      </c>
      <c r="AR1735">
        <v>16</v>
      </c>
      <c r="AS1735">
        <v>50</v>
      </c>
      <c r="AT1735">
        <v>50</v>
      </c>
      <c r="AU1735">
        <v>0</v>
      </c>
      <c r="AV1735">
        <v>0</v>
      </c>
      <c r="AW1735">
        <v>2.2200000000000002</v>
      </c>
      <c r="AX1735">
        <v>57</v>
      </c>
      <c r="AY1735">
        <v>73</v>
      </c>
      <c r="AZ1735">
        <v>43</v>
      </c>
      <c r="BA1735">
        <v>18</v>
      </c>
      <c r="BB1735">
        <v>3</v>
      </c>
      <c r="BC1735">
        <v>20</v>
      </c>
      <c r="BD1735">
        <v>63</v>
      </c>
      <c r="BE1735">
        <v>36</v>
      </c>
      <c r="BF1735">
        <v>72</v>
      </c>
      <c r="BG1735">
        <v>11.38</v>
      </c>
      <c r="BH1735">
        <v>6.04</v>
      </c>
      <c r="BI1735">
        <v>2.57</v>
      </c>
      <c r="BJ1735">
        <v>3.3</v>
      </c>
      <c r="BK1735">
        <v>3</v>
      </c>
      <c r="BL1735">
        <f>1/Table1[[#This Row],[odds_ft_home_team_win]]+1/Table1[[#This Row],[odds_ft_draw]]+1/Table1[[#This Row],[odds_ft_away_team_win]]-1</f>
        <v>2.5468694729395169E-2</v>
      </c>
      <c r="BM1735">
        <f>Table1[[#This Row],[Margin]]/3</f>
        <v>8.4895649097983892E-3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 t="s">
        <v>2745</v>
      </c>
      <c r="BU1735">
        <f>VLOOKUP(Table1[[#This Row],[Reference]],metron,11,FALSE)</f>
        <v>1.330562659846547</v>
      </c>
      <c r="BV1735">
        <f>VLOOKUP(Table1[[#This Row],[Reference]],metron,12,FALSE)</f>
        <v>1.1595268542199491</v>
      </c>
    </row>
    <row r="1736" spans="1:74" x14ac:dyDescent="0.45">
      <c r="A1736" t="s">
        <v>5407</v>
      </c>
      <c r="B1736">
        <v>1520186400</v>
      </c>
      <c r="C1736" s="3" t="s">
        <v>3125</v>
      </c>
      <c r="D1736" t="s">
        <v>65</v>
      </c>
      <c r="E1736" t="s">
        <v>66</v>
      </c>
      <c r="F1736" t="s">
        <v>97</v>
      </c>
      <c r="G1736" t="s">
        <v>103</v>
      </c>
      <c r="H1736" t="s">
        <v>66</v>
      </c>
      <c r="I1736">
        <f>MROUND(Table1[[#This Row],[Prob_H]]*100,2)/100</f>
        <v>0.46</v>
      </c>
      <c r="J1736">
        <f>1/Table1[[#This Row],[odds_ft_home_team_win]]-Table1[[#This Row],[Margin/3]]</f>
        <v>0.46771246219742391</v>
      </c>
      <c r="K1736">
        <f>1/Table1[[#This Row],[odds_ft_draw]]-Table1[[#This Row],[Margin/3]]</f>
        <v>0.27480810498711772</v>
      </c>
      <c r="L1736">
        <f>1/Table1[[#This Row],[odds_ft_away_team_win]]-Table1[[#This Row],[Margin/3]]</f>
        <v>0.25747943281545838</v>
      </c>
      <c r="M1736">
        <v>10</v>
      </c>
      <c r="N1736">
        <v>2.2000000000000002</v>
      </c>
      <c r="O1736">
        <v>0.83</v>
      </c>
      <c r="P1736">
        <v>2.2400000000000002</v>
      </c>
      <c r="Q1736">
        <v>0.88</v>
      </c>
      <c r="R1736" t="str" cm="1">
        <f t="array" ref="R17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36">
        <v>2</v>
      </c>
      <c r="T1736">
        <v>1</v>
      </c>
      <c r="U1736">
        <v>3</v>
      </c>
      <c r="V1736">
        <v>1</v>
      </c>
      <c r="W1736">
        <v>1</v>
      </c>
      <c r="X1736">
        <v>0</v>
      </c>
      <c r="Y1736" t="s">
        <v>1336</v>
      </c>
      <c r="Z1736">
        <v>53</v>
      </c>
      <c r="AA1736">
        <v>10</v>
      </c>
      <c r="AB1736">
        <v>5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18</v>
      </c>
      <c r="AL1736">
        <v>10</v>
      </c>
      <c r="AM1736">
        <v>10</v>
      </c>
      <c r="AN1736">
        <v>3</v>
      </c>
      <c r="AO1736">
        <v>8</v>
      </c>
      <c r="AP1736">
        <v>7</v>
      </c>
      <c r="AQ1736">
        <v>7</v>
      </c>
      <c r="AR1736">
        <v>14</v>
      </c>
      <c r="AS1736">
        <v>51</v>
      </c>
      <c r="AT1736">
        <v>49</v>
      </c>
      <c r="AU1736">
        <v>0</v>
      </c>
      <c r="AV1736">
        <v>0</v>
      </c>
      <c r="AW1736">
        <v>2.97</v>
      </c>
      <c r="AX1736">
        <v>78</v>
      </c>
      <c r="AY1736">
        <v>85</v>
      </c>
      <c r="AZ1736">
        <v>63</v>
      </c>
      <c r="BA1736">
        <v>38</v>
      </c>
      <c r="BB1736">
        <v>15</v>
      </c>
      <c r="BC1736">
        <v>33</v>
      </c>
      <c r="BD1736">
        <v>78</v>
      </c>
      <c r="BE1736">
        <v>48</v>
      </c>
      <c r="BF1736">
        <v>81</v>
      </c>
      <c r="BG1736">
        <v>12.07</v>
      </c>
      <c r="BH1736">
        <v>4.7300000000000004</v>
      </c>
      <c r="BI1736">
        <v>2.1</v>
      </c>
      <c r="BJ1736">
        <v>3.53</v>
      </c>
      <c r="BK1736">
        <v>3.76</v>
      </c>
      <c r="BL1736">
        <f>1/Table1[[#This Row],[odds_ft_home_team_win]]+1/Table1[[#This Row],[odds_ft_draw]]+1/Table1[[#This Row],[odds_ft_away_team_win]]-1</f>
        <v>2.5434041979156774E-2</v>
      </c>
      <c r="BM1736">
        <f>Table1[[#This Row],[Margin]]/3</f>
        <v>8.478013993052258E-3</v>
      </c>
      <c r="BN1736">
        <v>1.25</v>
      </c>
      <c r="BO1736">
        <v>1.8</v>
      </c>
      <c r="BP1736">
        <v>3</v>
      </c>
      <c r="BQ1736">
        <v>0</v>
      </c>
      <c r="BR1736">
        <v>1.74</v>
      </c>
      <c r="BS1736">
        <v>2.1</v>
      </c>
      <c r="BT1736" t="s">
        <v>100</v>
      </c>
      <c r="BU1736">
        <f>VLOOKUP(Table1[[#This Row],[Reference]],metron,11,FALSE)</f>
        <v>1.4888836329233679</v>
      </c>
      <c r="BV1736">
        <f>VLOOKUP(Table1[[#This Row],[Reference]],metron,12,FALSE)</f>
        <v>1.0516792809839171</v>
      </c>
    </row>
    <row r="1737" spans="1:74" x14ac:dyDescent="0.45">
      <c r="A1737" t="s">
        <v>5407</v>
      </c>
      <c r="B1737">
        <v>1520208000</v>
      </c>
      <c r="C1737" s="3" t="s">
        <v>3126</v>
      </c>
      <c r="D1737" t="s">
        <v>65</v>
      </c>
      <c r="E1737" t="s">
        <v>66</v>
      </c>
      <c r="F1737" t="s">
        <v>611</v>
      </c>
      <c r="G1737" t="s">
        <v>68</v>
      </c>
      <c r="H1737" t="s">
        <v>66</v>
      </c>
      <c r="I1737">
        <f>MROUND(Table1[[#This Row],[Prob_H]]*100,2)/100</f>
        <v>0.26</v>
      </c>
      <c r="J1737">
        <f>1/Table1[[#This Row],[odds_ft_home_team_win]]-Table1[[#This Row],[Margin/3]]</f>
        <v>0.26462761111862199</v>
      </c>
      <c r="K1737">
        <f>1/Table1[[#This Row],[odds_ft_draw]]-Table1[[#This Row],[Margin/3]]</f>
        <v>0.29351837102815265</v>
      </c>
      <c r="L1737">
        <f>1/Table1[[#This Row],[odds_ft_away_team_win]]-Table1[[#This Row],[Margin/3]]</f>
        <v>0.44185401785322542</v>
      </c>
      <c r="M1737">
        <v>10</v>
      </c>
      <c r="N1737">
        <v>1</v>
      </c>
      <c r="O1737">
        <v>1.19</v>
      </c>
      <c r="P1737">
        <v>1.06</v>
      </c>
      <c r="Q1737">
        <v>1.1399999999999999</v>
      </c>
      <c r="R1737" t="str" cm="1">
        <f t="array" ref="R17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7">
        <v>0</v>
      </c>
      <c r="T1737">
        <v>2</v>
      </c>
      <c r="U1737">
        <v>2</v>
      </c>
      <c r="V1737">
        <v>2</v>
      </c>
      <c r="W1737">
        <v>0</v>
      </c>
      <c r="X1737">
        <v>2</v>
      </c>
      <c r="Z1737" t="s">
        <v>3127</v>
      </c>
      <c r="AA1737">
        <v>2</v>
      </c>
      <c r="AB1737">
        <v>5</v>
      </c>
      <c r="AC1737">
        <v>2</v>
      </c>
      <c r="AD1737">
        <v>0</v>
      </c>
      <c r="AE1737">
        <v>3</v>
      </c>
      <c r="AF1737">
        <v>0</v>
      </c>
      <c r="AG1737">
        <v>1</v>
      </c>
      <c r="AH1737">
        <v>1</v>
      </c>
      <c r="AI1737">
        <v>1</v>
      </c>
      <c r="AJ1737">
        <v>2</v>
      </c>
      <c r="AK1737">
        <v>13</v>
      </c>
      <c r="AL1737">
        <v>9</v>
      </c>
      <c r="AM1737">
        <v>4</v>
      </c>
      <c r="AN1737">
        <v>5</v>
      </c>
      <c r="AO1737">
        <v>9</v>
      </c>
      <c r="AP1737">
        <v>4</v>
      </c>
      <c r="AQ1737">
        <v>10</v>
      </c>
      <c r="AR1737">
        <v>13</v>
      </c>
      <c r="AS1737">
        <v>53</v>
      </c>
      <c r="AT1737">
        <v>47</v>
      </c>
      <c r="AU1737">
        <v>0</v>
      </c>
      <c r="AV1737">
        <v>0</v>
      </c>
      <c r="AW1737">
        <v>2.1</v>
      </c>
      <c r="AX1737">
        <v>49</v>
      </c>
      <c r="AY1737">
        <v>68</v>
      </c>
      <c r="AZ1737">
        <v>28</v>
      </c>
      <c r="BA1737">
        <v>11</v>
      </c>
      <c r="BB1737">
        <v>7</v>
      </c>
      <c r="BC1737">
        <v>38</v>
      </c>
      <c r="BD1737">
        <v>62</v>
      </c>
      <c r="BE1737">
        <v>25</v>
      </c>
      <c r="BF1737">
        <v>72</v>
      </c>
      <c r="BG1737">
        <v>11.19</v>
      </c>
      <c r="BH1737">
        <v>5.31</v>
      </c>
      <c r="BI1737">
        <v>3.66</v>
      </c>
      <c r="BJ1737">
        <v>3.31</v>
      </c>
      <c r="BK1737">
        <v>2.2200000000000002</v>
      </c>
      <c r="BL1737">
        <f>1/Table1[[#This Row],[odds_ft_home_team_win]]+1/Table1[[#This Row],[odds_ft_draw]]+1/Table1[[#This Row],[odds_ft_away_team_win]]-1</f>
        <v>2.5789297791674937E-2</v>
      </c>
      <c r="BM1737">
        <f>Table1[[#This Row],[Margin]]/3</f>
        <v>8.5964325972249789E-3</v>
      </c>
      <c r="BN1737">
        <v>1.42</v>
      </c>
      <c r="BO1737">
        <v>2.25</v>
      </c>
      <c r="BP1737">
        <v>4.3499999999999996</v>
      </c>
      <c r="BQ1737">
        <v>0</v>
      </c>
      <c r="BR1737">
        <v>2.0499999999999998</v>
      </c>
      <c r="BS1737">
        <v>1.8</v>
      </c>
      <c r="BT1737" t="s">
        <v>614</v>
      </c>
      <c r="BU1737">
        <f>VLOOKUP(Table1[[#This Row],[Reference]],metron,11,FALSE)</f>
        <v>1.0936930368209989</v>
      </c>
      <c r="BV1737">
        <f>VLOOKUP(Table1[[#This Row],[Reference]],metron,12,FALSE)</f>
        <v>1.475756471017134</v>
      </c>
    </row>
    <row r="1738" spans="1:74" hidden="1" x14ac:dyDescent="0.45">
      <c r="A1738" t="s">
        <v>5406</v>
      </c>
      <c r="B1738">
        <v>1537574400</v>
      </c>
      <c r="C1738" s="3" t="s">
        <v>3380</v>
      </c>
      <c r="D1738" t="s">
        <v>65</v>
      </c>
      <c r="E1738" t="s">
        <v>66</v>
      </c>
      <c r="F1738" t="s">
        <v>78</v>
      </c>
      <c r="G1738" t="s">
        <v>94</v>
      </c>
      <c r="H1738" t="s">
        <v>66</v>
      </c>
      <c r="I1738">
        <f>MROUND(Table1[[#This Row],[Prob_H]]*100,2)/100</f>
        <v>0.38</v>
      </c>
      <c r="J1738">
        <f>1/Table1[[#This Row],[odds_ft_home_team_win]]-Table1[[#This Row],[Margin/3]]</f>
        <v>0.37229238423268279</v>
      </c>
      <c r="K1738">
        <f>1/Table1[[#This Row],[odds_ft_draw]]-Table1[[#This Row],[Margin/3]]</f>
        <v>0.27079984691924991</v>
      </c>
      <c r="L1738">
        <f>1/Table1[[#This Row],[odds_ft_away_team_win]]-Table1[[#This Row],[Margin/3]]</f>
        <v>0.35690776884806735</v>
      </c>
      <c r="M1738">
        <v>10</v>
      </c>
      <c r="N1738">
        <v>1.75</v>
      </c>
      <c r="O1738">
        <v>2</v>
      </c>
      <c r="P1738">
        <v>1.1200000000000001</v>
      </c>
      <c r="Q1738">
        <v>1.21</v>
      </c>
      <c r="R1738" t="str" cm="1">
        <f t="array" ref="R17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AA1738">
        <v>6</v>
      </c>
      <c r="AB1738">
        <v>4</v>
      </c>
      <c r="AC1738">
        <v>4</v>
      </c>
      <c r="AD1738">
        <v>0</v>
      </c>
      <c r="AE1738">
        <v>2</v>
      </c>
      <c r="AF1738">
        <v>0</v>
      </c>
      <c r="AG1738">
        <v>2</v>
      </c>
      <c r="AH1738">
        <v>2</v>
      </c>
      <c r="AI1738">
        <v>1</v>
      </c>
      <c r="AJ1738">
        <v>1</v>
      </c>
      <c r="AK1738">
        <v>14</v>
      </c>
      <c r="AL1738">
        <v>12</v>
      </c>
      <c r="AM1738">
        <v>2</v>
      </c>
      <c r="AN1738">
        <v>2</v>
      </c>
      <c r="AO1738">
        <v>12</v>
      </c>
      <c r="AP1738">
        <v>10</v>
      </c>
      <c r="AQ1738">
        <v>12</v>
      </c>
      <c r="AR1738">
        <v>14</v>
      </c>
      <c r="AS1738">
        <v>48</v>
      </c>
      <c r="AT1738">
        <v>52</v>
      </c>
      <c r="AU1738">
        <v>1.23</v>
      </c>
      <c r="AV1738">
        <v>1.0900000000000001</v>
      </c>
      <c r="AW1738">
        <v>3.05</v>
      </c>
      <c r="AX1738">
        <v>70</v>
      </c>
      <c r="AY1738">
        <v>90</v>
      </c>
      <c r="AZ1738">
        <v>68</v>
      </c>
      <c r="BA1738">
        <v>35</v>
      </c>
      <c r="BB1738">
        <v>13</v>
      </c>
      <c r="BC1738">
        <v>40</v>
      </c>
      <c r="BD1738">
        <v>88</v>
      </c>
      <c r="BE1738">
        <v>48</v>
      </c>
      <c r="BF1738">
        <v>80</v>
      </c>
      <c r="BG1738">
        <v>10.9</v>
      </c>
      <c r="BH1738">
        <v>3.5</v>
      </c>
      <c r="BI1738">
        <v>2.5</v>
      </c>
      <c r="BJ1738">
        <v>3.35</v>
      </c>
      <c r="BK1738">
        <v>2.6</v>
      </c>
      <c r="BL1738">
        <f>1/Table1[[#This Row],[odds_ft_home_team_win]]+1/Table1[[#This Row],[odds_ft_draw]]+1/Table1[[#This Row],[odds_ft_away_team_win]]-1</f>
        <v>8.312284730195163E-2</v>
      </c>
      <c r="BM1738">
        <f>Table1[[#This Row],[Margin]]/3</f>
        <v>2.7707615767317211E-2</v>
      </c>
      <c r="BN1738">
        <v>1.19</v>
      </c>
      <c r="BO1738">
        <v>1.65</v>
      </c>
      <c r="BP1738">
        <v>2.6</v>
      </c>
      <c r="BQ1738">
        <v>0</v>
      </c>
      <c r="BR1738">
        <v>0</v>
      </c>
      <c r="BS1738">
        <v>0</v>
      </c>
      <c r="BT1738" t="s">
        <v>106</v>
      </c>
      <c r="BU1738">
        <f>VLOOKUP(Table1[[#This Row],[Reference]],metron,11,FALSE)</f>
        <v>1.330562659846547</v>
      </c>
      <c r="BV1738">
        <f>VLOOKUP(Table1[[#This Row],[Reference]],metron,12,FALSE)</f>
        <v>1.1595268542199491</v>
      </c>
    </row>
    <row r="1739" spans="1:74" x14ac:dyDescent="0.45">
      <c r="A1739" t="s">
        <v>5406</v>
      </c>
      <c r="B1739">
        <v>1537581600</v>
      </c>
      <c r="C1739" s="3" t="s">
        <v>3381</v>
      </c>
      <c r="D1739" t="s">
        <v>65</v>
      </c>
      <c r="E1739" t="s">
        <v>66</v>
      </c>
      <c r="F1739" t="s">
        <v>73</v>
      </c>
      <c r="G1739" t="s">
        <v>86</v>
      </c>
      <c r="H1739" t="s">
        <v>66</v>
      </c>
      <c r="I1739">
        <f>MROUND(Table1[[#This Row],[Prob_H]]*100,2)/100</f>
        <v>0.24</v>
      </c>
      <c r="J1739">
        <f>1/Table1[[#This Row],[odds_ft_home_team_win]]-Table1[[#This Row],[Margin/3]]</f>
        <v>0.23832927132220144</v>
      </c>
      <c r="K1739">
        <f>1/Table1[[#This Row],[odds_ft_draw]]-Table1[[#This Row],[Margin/3]]</f>
        <v>0.27367883927192649</v>
      </c>
      <c r="L1739">
        <f>1/Table1[[#This Row],[odds_ft_away_team_win]]-Table1[[#This Row],[Margin/3]]</f>
        <v>0.48799188940587224</v>
      </c>
      <c r="M1739">
        <v>10</v>
      </c>
      <c r="N1739">
        <v>2.25</v>
      </c>
      <c r="O1739">
        <v>1.4</v>
      </c>
      <c r="P1739">
        <v>1.35</v>
      </c>
      <c r="Q1739">
        <v>1.5</v>
      </c>
      <c r="R1739" t="str" cm="1">
        <f t="array" ref="R17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39">
        <v>2</v>
      </c>
      <c r="T1739">
        <v>3</v>
      </c>
      <c r="U1739">
        <v>5</v>
      </c>
      <c r="V1739">
        <v>3</v>
      </c>
      <c r="W1739">
        <v>1</v>
      </c>
      <c r="X1739">
        <v>2</v>
      </c>
      <c r="Y1739" t="s">
        <v>3382</v>
      </c>
      <c r="Z1739" t="s">
        <v>3383</v>
      </c>
      <c r="AA1739">
        <v>5</v>
      </c>
      <c r="AB1739">
        <v>10</v>
      </c>
      <c r="AC1739">
        <v>3</v>
      </c>
      <c r="AD1739">
        <v>0</v>
      </c>
      <c r="AE1739">
        <v>4</v>
      </c>
      <c r="AF1739">
        <v>1</v>
      </c>
      <c r="AG1739">
        <v>0</v>
      </c>
      <c r="AH1739">
        <v>3</v>
      </c>
      <c r="AI1739">
        <v>1</v>
      </c>
      <c r="AJ1739">
        <v>4</v>
      </c>
      <c r="AK1739">
        <v>8</v>
      </c>
      <c r="AL1739">
        <v>28</v>
      </c>
      <c r="AM1739">
        <v>4</v>
      </c>
      <c r="AN1739">
        <v>8</v>
      </c>
      <c r="AO1739">
        <v>4</v>
      </c>
      <c r="AP1739">
        <v>20</v>
      </c>
      <c r="AQ1739">
        <v>11</v>
      </c>
      <c r="AR1739">
        <v>14</v>
      </c>
      <c r="AS1739">
        <v>46</v>
      </c>
      <c r="AT1739">
        <v>54</v>
      </c>
      <c r="AU1739">
        <v>1.03</v>
      </c>
      <c r="AV1739">
        <v>2.68</v>
      </c>
      <c r="AW1739">
        <v>2.68</v>
      </c>
      <c r="AX1739">
        <v>68</v>
      </c>
      <c r="AY1739">
        <v>100</v>
      </c>
      <c r="AZ1739">
        <v>58</v>
      </c>
      <c r="BA1739">
        <v>10</v>
      </c>
      <c r="BB1739">
        <v>0</v>
      </c>
      <c r="BC1739">
        <v>13</v>
      </c>
      <c r="BD1739">
        <v>88</v>
      </c>
      <c r="BE1739">
        <v>45</v>
      </c>
      <c r="BF1739">
        <v>88</v>
      </c>
      <c r="BG1739">
        <v>7.75</v>
      </c>
      <c r="BH1739">
        <v>4.95</v>
      </c>
      <c r="BI1739">
        <v>3.8</v>
      </c>
      <c r="BJ1739">
        <v>3.35</v>
      </c>
      <c r="BK1739">
        <v>1.95</v>
      </c>
      <c r="BL1739">
        <f>1/Table1[[#This Row],[odds_ft_home_team_win]]+1/Table1[[#This Row],[odds_ft_draw]]+1/Table1[[#This Row],[odds_ft_away_team_win]]-1</f>
        <v>7.4485870243921948E-2</v>
      </c>
      <c r="BM1739">
        <f>Table1[[#This Row],[Margin]]/3</f>
        <v>2.4828623414640649E-2</v>
      </c>
      <c r="BN1739">
        <v>1.32</v>
      </c>
      <c r="BO1739">
        <v>2</v>
      </c>
      <c r="BP1739">
        <v>3.55</v>
      </c>
      <c r="BQ1739">
        <v>0</v>
      </c>
      <c r="BR1739">
        <v>1.91</v>
      </c>
      <c r="BS1739">
        <v>1.91</v>
      </c>
      <c r="BT1739" t="s">
        <v>126</v>
      </c>
      <c r="BU1739">
        <f>VLOOKUP(Table1[[#This Row],[Reference]],metron,11,FALSE)</f>
        <v>1.067249240121581</v>
      </c>
      <c r="BV1739">
        <f>VLOOKUP(Table1[[#This Row],[Reference]],metron,12,FALSE)</f>
        <v>1.53419452887538</v>
      </c>
    </row>
    <row r="1740" spans="1:74" x14ac:dyDescent="0.45">
      <c r="A1740" t="s">
        <v>5406</v>
      </c>
      <c r="B1740">
        <v>1537653600</v>
      </c>
      <c r="C1740" s="3" t="s">
        <v>3384</v>
      </c>
      <c r="D1740" t="s">
        <v>65</v>
      </c>
      <c r="E1740" t="s">
        <v>66</v>
      </c>
      <c r="F1740" t="s">
        <v>97</v>
      </c>
      <c r="G1740" t="s">
        <v>2218</v>
      </c>
      <c r="H1740" t="s">
        <v>66</v>
      </c>
      <c r="I1740">
        <f>MROUND(Table1[[#This Row],[Prob_H]]*100,2)/100</f>
        <v>0.48</v>
      </c>
      <c r="J1740">
        <f>1/Table1[[#This Row],[odds_ft_home_team_win]]-Table1[[#This Row],[Margin/3]]</f>
        <v>0.48988548988548997</v>
      </c>
      <c r="K1740">
        <f>1/Table1[[#This Row],[odds_ft_draw]]-Table1[[#This Row],[Margin/3]]</f>
        <v>0.26277926277926278</v>
      </c>
      <c r="L1740">
        <f>1/Table1[[#This Row],[odds_ft_away_team_win]]-Table1[[#This Row],[Margin/3]]</f>
        <v>0.24733524733524731</v>
      </c>
      <c r="M1740">
        <v>10</v>
      </c>
      <c r="N1740">
        <v>2</v>
      </c>
      <c r="O1740">
        <v>0</v>
      </c>
      <c r="P1740">
        <v>2.17</v>
      </c>
      <c r="Q1740">
        <v>0.94</v>
      </c>
      <c r="R1740" t="str" cm="1">
        <f t="array" ref="R17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40">
        <v>3</v>
      </c>
      <c r="T1740">
        <v>2</v>
      </c>
      <c r="U1740">
        <v>5</v>
      </c>
      <c r="V1740">
        <v>1</v>
      </c>
      <c r="W1740">
        <v>0</v>
      </c>
      <c r="X1740">
        <v>1</v>
      </c>
      <c r="Y1740" t="s">
        <v>3385</v>
      </c>
      <c r="Z1740" t="s">
        <v>3386</v>
      </c>
      <c r="AA1740">
        <v>10</v>
      </c>
      <c r="AB1740">
        <v>5</v>
      </c>
      <c r="AC1740">
        <v>2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24</v>
      </c>
      <c r="AL1740">
        <v>16</v>
      </c>
      <c r="AM1740">
        <v>9</v>
      </c>
      <c r="AN1740">
        <v>6</v>
      </c>
      <c r="AO1740">
        <v>15</v>
      </c>
      <c r="AP1740">
        <v>10</v>
      </c>
      <c r="AQ1740">
        <v>11</v>
      </c>
      <c r="AR1740">
        <v>8</v>
      </c>
      <c r="AS1740">
        <v>50</v>
      </c>
      <c r="AT1740">
        <v>50</v>
      </c>
      <c r="AU1740">
        <v>2.54</v>
      </c>
      <c r="AV1740">
        <v>1.63</v>
      </c>
      <c r="AW1740">
        <v>3.13</v>
      </c>
      <c r="AX1740">
        <v>55</v>
      </c>
      <c r="AY1740">
        <v>75</v>
      </c>
      <c r="AZ1740">
        <v>65</v>
      </c>
      <c r="BA1740">
        <v>23</v>
      </c>
      <c r="BB1740">
        <v>13</v>
      </c>
      <c r="BC1740">
        <v>53</v>
      </c>
      <c r="BD1740">
        <v>78</v>
      </c>
      <c r="BE1740">
        <v>45</v>
      </c>
      <c r="BF1740">
        <v>78</v>
      </c>
      <c r="BG1740">
        <v>8.75</v>
      </c>
      <c r="BH1740">
        <v>5.55</v>
      </c>
      <c r="BI1740">
        <v>1.95</v>
      </c>
      <c r="BJ1740">
        <v>3.5</v>
      </c>
      <c r="BK1740">
        <v>3.7</v>
      </c>
      <c r="BL1740">
        <f>1/Table1[[#This Row],[odds_ft_home_team_win]]+1/Table1[[#This Row],[odds_ft_draw]]+1/Table1[[#This Row],[odds_ft_away_team_win]]-1</f>
        <v>6.8805068805068759E-2</v>
      </c>
      <c r="BM1740">
        <f>Table1[[#This Row],[Margin]]/3</f>
        <v>2.293502293502292E-2</v>
      </c>
      <c r="BN1740">
        <v>1.24</v>
      </c>
      <c r="BO1740">
        <v>1.77</v>
      </c>
      <c r="BP1740">
        <v>2.9</v>
      </c>
      <c r="BQ1740">
        <v>0</v>
      </c>
      <c r="BR1740">
        <v>1.74</v>
      </c>
      <c r="BS1740">
        <v>2.1</v>
      </c>
      <c r="BT1740" t="s">
        <v>100</v>
      </c>
      <c r="BU1740">
        <f>VLOOKUP(Table1[[#This Row],[Reference]],metron,11,FALSE)</f>
        <v>1.510877192982456</v>
      </c>
      <c r="BV1740">
        <f>VLOOKUP(Table1[[#This Row],[Reference]],metron,12,FALSE)</f>
        <v>1.0163157894736841</v>
      </c>
    </row>
    <row r="1741" spans="1:74" hidden="1" x14ac:dyDescent="0.45">
      <c r="A1741" t="s">
        <v>5408</v>
      </c>
      <c r="B1741">
        <v>1505062800</v>
      </c>
      <c r="C1741" s="3" t="s">
        <v>2846</v>
      </c>
      <c r="D1741" t="s">
        <v>65</v>
      </c>
      <c r="E1741" t="s">
        <v>66</v>
      </c>
      <c r="F1741" t="s">
        <v>94</v>
      </c>
      <c r="G1741" t="s">
        <v>72</v>
      </c>
      <c r="H1741" t="s">
        <v>66</v>
      </c>
      <c r="I1741" t="e">
        <f>MROUND(Table1[[#This Row],[Prob_H]]*100,2)/100</f>
        <v>#DIV/0!</v>
      </c>
      <c r="J1741" t="e">
        <f>1/Table1[[#This Row],[odds_ft_home_team_win]]-Table1[[#This Row],[Margin/3]]</f>
        <v>#DIV/0!</v>
      </c>
      <c r="K1741" t="e">
        <f>1/Table1[[#This Row],[odds_ft_draw]]-Table1[[#This Row],[Margin/3]]</f>
        <v>#DIV/0!</v>
      </c>
      <c r="L1741" t="e">
        <f>1/Table1[[#This Row],[odds_ft_away_team_win]]-Table1[[#This Row],[Margin/3]]</f>
        <v>#DIV/0!</v>
      </c>
      <c r="M1741">
        <v>8</v>
      </c>
      <c r="N1741">
        <v>2</v>
      </c>
      <c r="O1741">
        <v>1.33</v>
      </c>
      <c r="P1741">
        <v>1.28</v>
      </c>
      <c r="Q1741">
        <v>0.95</v>
      </c>
      <c r="R1741" t="str" cm="1">
        <f t="array" ref="R17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41">
        <v>0</v>
      </c>
      <c r="T1741">
        <v>2</v>
      </c>
      <c r="U1741">
        <v>2</v>
      </c>
      <c r="V1741">
        <v>0</v>
      </c>
      <c r="W1741">
        <v>0</v>
      </c>
      <c r="X1741">
        <v>0</v>
      </c>
      <c r="Z1741" t="s">
        <v>2847</v>
      </c>
      <c r="AA1741">
        <v>7</v>
      </c>
      <c r="AB1741">
        <v>2</v>
      </c>
      <c r="AC1741">
        <v>1</v>
      </c>
      <c r="AD1741">
        <v>0</v>
      </c>
      <c r="AE1741">
        <v>2</v>
      </c>
      <c r="AF1741">
        <v>0</v>
      </c>
      <c r="AG1741">
        <v>0</v>
      </c>
      <c r="AH1741">
        <v>1</v>
      </c>
      <c r="AI1741">
        <v>0</v>
      </c>
      <c r="AJ1741">
        <v>2</v>
      </c>
      <c r="AK1741">
        <v>13</v>
      </c>
      <c r="AL1741">
        <v>9</v>
      </c>
      <c r="AM1741">
        <v>3</v>
      </c>
      <c r="AN1741">
        <v>5</v>
      </c>
      <c r="AO1741">
        <v>10</v>
      </c>
      <c r="AP1741">
        <v>4</v>
      </c>
      <c r="AQ1741">
        <v>11</v>
      </c>
      <c r="AR1741">
        <v>13</v>
      </c>
      <c r="AS1741">
        <v>61</v>
      </c>
      <c r="AT1741">
        <v>39</v>
      </c>
      <c r="AU1741">
        <v>0</v>
      </c>
      <c r="AV1741">
        <v>0</v>
      </c>
      <c r="AW1741">
        <v>2.17</v>
      </c>
      <c r="AX1741">
        <v>50</v>
      </c>
      <c r="AY1741">
        <v>67</v>
      </c>
      <c r="AZ1741">
        <v>33</v>
      </c>
      <c r="BA1741">
        <v>17</v>
      </c>
      <c r="BB1741">
        <v>0</v>
      </c>
      <c r="BC1741">
        <v>17</v>
      </c>
      <c r="BD1741">
        <v>50</v>
      </c>
      <c r="BE1741">
        <v>67</v>
      </c>
      <c r="BF1741">
        <v>67</v>
      </c>
      <c r="BG1741">
        <v>10</v>
      </c>
      <c r="BH1741">
        <v>4.67</v>
      </c>
      <c r="BI1741">
        <v>0</v>
      </c>
      <c r="BJ1741">
        <v>0</v>
      </c>
      <c r="BK1741">
        <v>0</v>
      </c>
      <c r="BL1741" t="e">
        <f>1/Table1[[#This Row],[odds_ft_home_team_win]]+1/Table1[[#This Row],[odds_ft_draw]]+1/Table1[[#This Row],[odds_ft_away_team_win]]-1</f>
        <v>#DIV/0!</v>
      </c>
      <c r="BM1741" t="e">
        <f>Table1[[#This Row],[Margin]]/3</f>
        <v>#DIV/0!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 t="s">
        <v>124</v>
      </c>
      <c r="BU1741" t="e">
        <f>VLOOKUP(Table1[[#This Row],[Reference]],metron,11,FALSE)</f>
        <v>#DIV/0!</v>
      </c>
      <c r="BV1741" t="e">
        <f>VLOOKUP(Table1[[#This Row],[Reference]],metron,12,FALSE)</f>
        <v>#DIV/0!</v>
      </c>
    </row>
    <row r="1742" spans="1:74" hidden="1" x14ac:dyDescent="0.45">
      <c r="A1742" t="s">
        <v>5406</v>
      </c>
      <c r="B1742">
        <v>1537660800</v>
      </c>
      <c r="C1742" s="3" t="s">
        <v>3387</v>
      </c>
      <c r="D1742" t="s">
        <v>65</v>
      </c>
      <c r="E1742" t="s">
        <v>66</v>
      </c>
      <c r="F1742" t="s">
        <v>81</v>
      </c>
      <c r="G1742" t="s">
        <v>2738</v>
      </c>
      <c r="H1742" t="s">
        <v>66</v>
      </c>
      <c r="I1742">
        <f>MROUND(Table1[[#This Row],[Prob_H]]*100,2)/100</f>
        <v>0.62</v>
      </c>
      <c r="J1742">
        <f>1/Table1[[#This Row],[odds_ft_home_team_win]]-Table1[[#This Row],[Margin/3]]</f>
        <v>0.62493218933730244</v>
      </c>
      <c r="K1742">
        <f>1/Table1[[#This Row],[odds_ft_draw]]-Table1[[#This Row],[Margin/3]]</f>
        <v>0.22249512023356666</v>
      </c>
      <c r="L1742">
        <f>1/Table1[[#This Row],[odds_ft_away_team_win]]-Table1[[#This Row],[Margin/3]]</f>
        <v>0.15257269042913094</v>
      </c>
      <c r="M1742">
        <v>10</v>
      </c>
      <c r="N1742">
        <v>1.5</v>
      </c>
      <c r="O1742">
        <v>0</v>
      </c>
      <c r="P1742">
        <v>1.6</v>
      </c>
      <c r="Q1742">
        <v>0.88</v>
      </c>
      <c r="R1742" t="str" cm="1">
        <f t="array" ref="R17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Z1742">
        <v>88</v>
      </c>
      <c r="AA1742">
        <v>7</v>
      </c>
      <c r="AB1742">
        <v>7</v>
      </c>
      <c r="AC1742">
        <v>3</v>
      </c>
      <c r="AD1742">
        <v>0</v>
      </c>
      <c r="AE1742">
        <v>2</v>
      </c>
      <c r="AF1742">
        <v>0</v>
      </c>
      <c r="AG1742">
        <v>0</v>
      </c>
      <c r="AH1742">
        <v>3</v>
      </c>
      <c r="AI1742">
        <v>0</v>
      </c>
      <c r="AJ1742">
        <v>2</v>
      </c>
      <c r="AK1742">
        <v>14</v>
      </c>
      <c r="AL1742">
        <v>7</v>
      </c>
      <c r="AM1742">
        <v>3</v>
      </c>
      <c r="AN1742">
        <v>2</v>
      </c>
      <c r="AO1742">
        <v>11</v>
      </c>
      <c r="AP1742">
        <v>5</v>
      </c>
      <c r="AQ1742">
        <v>14</v>
      </c>
      <c r="AR1742">
        <v>15</v>
      </c>
      <c r="AS1742">
        <v>58</v>
      </c>
      <c r="AT1742">
        <v>42</v>
      </c>
      <c r="AU1742">
        <v>1.44</v>
      </c>
      <c r="AV1742">
        <v>0.74</v>
      </c>
      <c r="AW1742">
        <v>2.88</v>
      </c>
      <c r="AX1742">
        <v>33</v>
      </c>
      <c r="AY1742">
        <v>90</v>
      </c>
      <c r="AZ1742">
        <v>55</v>
      </c>
      <c r="BA1742">
        <v>23</v>
      </c>
      <c r="BB1742">
        <v>10</v>
      </c>
      <c r="BC1742">
        <v>25</v>
      </c>
      <c r="BD1742">
        <v>68</v>
      </c>
      <c r="BE1742">
        <v>55</v>
      </c>
      <c r="BF1742">
        <v>100</v>
      </c>
      <c r="BG1742">
        <v>10.199999999999999</v>
      </c>
      <c r="BH1742">
        <v>5.35</v>
      </c>
      <c r="BI1742">
        <v>1.54</v>
      </c>
      <c r="BJ1742">
        <v>4.05</v>
      </c>
      <c r="BK1742">
        <v>5.65</v>
      </c>
      <c r="BL1742">
        <f>1/Table1[[#This Row],[odds_ft_home_team_win]]+1/Table1[[#This Row],[odds_ft_draw]]+1/Table1[[#This Row],[odds_ft_away_team_win]]-1</f>
        <v>7.3255380040040841E-2</v>
      </c>
      <c r="BM1742">
        <f>Table1[[#This Row],[Margin]]/3</f>
        <v>2.4418460013346948E-2</v>
      </c>
      <c r="BN1742">
        <v>1.1499999999999999</v>
      </c>
      <c r="BO1742">
        <v>1.53</v>
      </c>
      <c r="BP1742">
        <v>2.2999999999999998</v>
      </c>
      <c r="BQ1742">
        <v>0</v>
      </c>
      <c r="BR1742">
        <v>1.65</v>
      </c>
      <c r="BS1742">
        <v>2.25</v>
      </c>
      <c r="BT1742" t="s">
        <v>109</v>
      </c>
      <c r="BU1742">
        <f>VLOOKUP(Table1[[#This Row],[Reference]],metron,11,FALSE)</f>
        <v>1.8681481481481479</v>
      </c>
      <c r="BV1742">
        <f>VLOOKUP(Table1[[#This Row],[Reference]],metron,12,FALSE)</f>
        <v>0.86851851851851847</v>
      </c>
    </row>
    <row r="1743" spans="1:74" hidden="1" x14ac:dyDescent="0.45">
      <c r="A1743" t="s">
        <v>5408</v>
      </c>
      <c r="B1743">
        <v>1505520000</v>
      </c>
      <c r="C1743" s="3" t="s">
        <v>2849</v>
      </c>
      <c r="D1743" t="s">
        <v>65</v>
      </c>
      <c r="E1743" t="s">
        <v>66</v>
      </c>
      <c r="F1743" t="s">
        <v>78</v>
      </c>
      <c r="G1743" t="s">
        <v>68</v>
      </c>
      <c r="H1743" t="s">
        <v>66</v>
      </c>
      <c r="I1743" t="e">
        <f>MROUND(Table1[[#This Row],[Prob_H]]*100,2)/100</f>
        <v>#DIV/0!</v>
      </c>
      <c r="J1743" t="e">
        <f>1/Table1[[#This Row],[odds_ft_home_team_win]]-Table1[[#This Row],[Margin/3]]</f>
        <v>#DIV/0!</v>
      </c>
      <c r="K1743" t="e">
        <f>1/Table1[[#This Row],[odds_ft_draw]]-Table1[[#This Row],[Margin/3]]</f>
        <v>#DIV/0!</v>
      </c>
      <c r="L1743" t="e">
        <f>1/Table1[[#This Row],[odds_ft_away_team_win]]-Table1[[#This Row],[Margin/3]]</f>
        <v>#DIV/0!</v>
      </c>
      <c r="M1743">
        <v>9</v>
      </c>
      <c r="N1743">
        <v>1.25</v>
      </c>
      <c r="O1743">
        <v>0.67</v>
      </c>
      <c r="P1743">
        <v>1.5</v>
      </c>
      <c r="Q1743">
        <v>1.1399999999999999</v>
      </c>
      <c r="R1743" t="str" cm="1">
        <f t="array" ref="R17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3">
        <v>3</v>
      </c>
      <c r="T1743">
        <v>3</v>
      </c>
      <c r="U1743">
        <v>6</v>
      </c>
      <c r="V1743">
        <v>3</v>
      </c>
      <c r="W1743">
        <v>1</v>
      </c>
      <c r="X1743">
        <v>2</v>
      </c>
      <c r="Y1743" t="s">
        <v>2850</v>
      </c>
      <c r="Z1743" t="s">
        <v>2851</v>
      </c>
      <c r="AA1743">
        <v>2</v>
      </c>
      <c r="AB1743">
        <v>4</v>
      </c>
      <c r="AC1743">
        <v>3</v>
      </c>
      <c r="AD1743">
        <v>0</v>
      </c>
      <c r="AE1743">
        <v>4</v>
      </c>
      <c r="AF1743">
        <v>0</v>
      </c>
      <c r="AG1743">
        <v>1</v>
      </c>
      <c r="AH1743">
        <v>2</v>
      </c>
      <c r="AI1743">
        <v>2</v>
      </c>
      <c r="AJ1743">
        <v>2</v>
      </c>
      <c r="AK1743">
        <v>14</v>
      </c>
      <c r="AL1743">
        <v>14</v>
      </c>
      <c r="AM1743">
        <v>6</v>
      </c>
      <c r="AN1743">
        <v>9</v>
      </c>
      <c r="AO1743">
        <v>8</v>
      </c>
      <c r="AP1743">
        <v>5</v>
      </c>
      <c r="AQ1743">
        <v>18</v>
      </c>
      <c r="AR1743">
        <v>21</v>
      </c>
      <c r="AS1743">
        <v>50</v>
      </c>
      <c r="AT1743">
        <v>50</v>
      </c>
      <c r="AU1743">
        <v>0</v>
      </c>
      <c r="AV1743">
        <v>0</v>
      </c>
      <c r="AW1743">
        <v>2.38</v>
      </c>
      <c r="AX1743">
        <v>75</v>
      </c>
      <c r="AY1743">
        <v>88</v>
      </c>
      <c r="AZ1743">
        <v>46</v>
      </c>
      <c r="BA1743">
        <v>17</v>
      </c>
      <c r="BB1743">
        <v>0</v>
      </c>
      <c r="BC1743">
        <v>46</v>
      </c>
      <c r="BD1743">
        <v>88</v>
      </c>
      <c r="BE1743">
        <v>17</v>
      </c>
      <c r="BF1743">
        <v>75</v>
      </c>
      <c r="BG1743">
        <v>10.25</v>
      </c>
      <c r="BH1743">
        <v>4.92</v>
      </c>
      <c r="BI1743">
        <v>0</v>
      </c>
      <c r="BJ1743">
        <v>0</v>
      </c>
      <c r="BK1743">
        <v>0</v>
      </c>
      <c r="BL1743" t="e">
        <f>1/Table1[[#This Row],[odds_ft_home_team_win]]+1/Table1[[#This Row],[odds_ft_draw]]+1/Table1[[#This Row],[odds_ft_away_team_win]]-1</f>
        <v>#DIV/0!</v>
      </c>
      <c r="BM1743" t="e">
        <f>Table1[[#This Row],[Margin]]/3</f>
        <v>#DIV/0!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 t="s">
        <v>106</v>
      </c>
      <c r="BU1743" t="e">
        <f>VLOOKUP(Table1[[#This Row],[Reference]],metron,11,FALSE)</f>
        <v>#DIV/0!</v>
      </c>
      <c r="BV1743" t="e">
        <f>VLOOKUP(Table1[[#This Row],[Reference]],metron,12,FALSE)</f>
        <v>#DIV/0!</v>
      </c>
    </row>
    <row r="1744" spans="1:74" x14ac:dyDescent="0.45">
      <c r="A1744" t="s">
        <v>5406</v>
      </c>
      <c r="B1744">
        <v>1537668000</v>
      </c>
      <c r="C1744" s="3" t="s">
        <v>3388</v>
      </c>
      <c r="D1744" t="s">
        <v>65</v>
      </c>
      <c r="E1744" t="s">
        <v>66</v>
      </c>
      <c r="F1744" t="s">
        <v>77</v>
      </c>
      <c r="G1744" t="s">
        <v>93</v>
      </c>
      <c r="H1744" t="s">
        <v>66</v>
      </c>
      <c r="I1744">
        <f>MROUND(Table1[[#This Row],[Prob_H]]*100,2)/100</f>
        <v>0.64</v>
      </c>
      <c r="J1744">
        <f>1/Table1[[#This Row],[odds_ft_home_team_win]]-Table1[[#This Row],[Margin/3]]</f>
        <v>0.64596266132902913</v>
      </c>
      <c r="K1744">
        <f>1/Table1[[#This Row],[odds_ft_draw]]-Table1[[#This Row],[Margin/3]]</f>
        <v>0.22173530197862726</v>
      </c>
      <c r="L1744">
        <f>1/Table1[[#This Row],[odds_ft_away_team_win]]-Table1[[#This Row],[Margin/3]]</f>
        <v>0.13230203669234358</v>
      </c>
      <c r="M1744">
        <v>10</v>
      </c>
      <c r="N1744">
        <v>3</v>
      </c>
      <c r="O1744">
        <v>0.25</v>
      </c>
      <c r="P1744">
        <v>2.29</v>
      </c>
      <c r="Q1744">
        <v>0.71</v>
      </c>
      <c r="R1744" t="str" cm="1">
        <f t="array" ref="R17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44">
        <v>2</v>
      </c>
      <c r="T1744">
        <v>0</v>
      </c>
      <c r="U1744">
        <v>2</v>
      </c>
      <c r="V1744">
        <v>1</v>
      </c>
      <c r="W1744">
        <v>1</v>
      </c>
      <c r="X1744">
        <v>0</v>
      </c>
      <c r="Y1744" t="s">
        <v>3389</v>
      </c>
      <c r="AA1744">
        <v>5</v>
      </c>
      <c r="AB1744">
        <v>3</v>
      </c>
      <c r="AC1744">
        <v>1</v>
      </c>
      <c r="AD1744">
        <v>0</v>
      </c>
      <c r="AE1744">
        <v>3</v>
      </c>
      <c r="AF1744">
        <v>0</v>
      </c>
      <c r="AG1744">
        <v>1</v>
      </c>
      <c r="AH1744">
        <v>0</v>
      </c>
      <c r="AI1744">
        <v>0</v>
      </c>
      <c r="AJ1744">
        <v>3</v>
      </c>
      <c r="AK1744">
        <v>13</v>
      </c>
      <c r="AL1744">
        <v>13</v>
      </c>
      <c r="AM1744">
        <v>5</v>
      </c>
      <c r="AN1744">
        <v>5</v>
      </c>
      <c r="AO1744">
        <v>8</v>
      </c>
      <c r="AP1744">
        <v>8</v>
      </c>
      <c r="AQ1744">
        <v>18</v>
      </c>
      <c r="AR1744">
        <v>15</v>
      </c>
      <c r="AS1744">
        <v>51</v>
      </c>
      <c r="AT1744">
        <v>49</v>
      </c>
      <c r="AU1744">
        <v>1.4</v>
      </c>
      <c r="AV1744">
        <v>1.39</v>
      </c>
      <c r="AW1744">
        <v>2.4300000000000002</v>
      </c>
      <c r="AX1744">
        <v>23</v>
      </c>
      <c r="AY1744">
        <v>68</v>
      </c>
      <c r="AZ1744">
        <v>55</v>
      </c>
      <c r="BA1744">
        <v>23</v>
      </c>
      <c r="BB1744">
        <v>10</v>
      </c>
      <c r="BC1744">
        <v>23</v>
      </c>
      <c r="BD1744">
        <v>68</v>
      </c>
      <c r="BE1744">
        <v>33</v>
      </c>
      <c r="BF1744">
        <v>78</v>
      </c>
      <c r="BG1744">
        <v>9.8000000000000007</v>
      </c>
      <c r="BH1744">
        <v>4.7</v>
      </c>
      <c r="BI1744">
        <v>1.49</v>
      </c>
      <c r="BJ1744">
        <v>4.05</v>
      </c>
      <c r="BK1744">
        <v>6.35</v>
      </c>
      <c r="BL1744">
        <f>1/Table1[[#This Row],[odds_ft_home_team_win]]+1/Table1[[#This Row],[odds_ft_draw]]+1/Table1[[#This Row],[odds_ft_away_team_win]]-1</f>
        <v>7.5534834804859008E-2</v>
      </c>
      <c r="BM1744">
        <f>Table1[[#This Row],[Margin]]/3</f>
        <v>2.5178278268286336E-2</v>
      </c>
      <c r="BN1744">
        <v>1.3</v>
      </c>
      <c r="BO1744">
        <v>1.95</v>
      </c>
      <c r="BP1744">
        <v>3.4</v>
      </c>
      <c r="BQ1744">
        <v>0</v>
      </c>
      <c r="BR1744">
        <v>2.15</v>
      </c>
      <c r="BS1744">
        <v>1.69</v>
      </c>
      <c r="BT1744" t="s">
        <v>113</v>
      </c>
      <c r="BU1744">
        <f>VLOOKUP(Table1[[#This Row],[Reference]],metron,11,FALSE)</f>
        <v>1.980803571428571</v>
      </c>
      <c r="BV1744">
        <f>VLOOKUP(Table1[[#This Row],[Reference]],metron,12,FALSE)</f>
        <v>0.85357142857142854</v>
      </c>
    </row>
    <row r="1745" spans="1:74" x14ac:dyDescent="0.45">
      <c r="A1745" t="s">
        <v>5406</v>
      </c>
      <c r="B1745">
        <v>1537668360</v>
      </c>
      <c r="C1745" s="3" t="s">
        <v>3390</v>
      </c>
      <c r="D1745" t="s">
        <v>65</v>
      </c>
      <c r="E1745" t="s">
        <v>66</v>
      </c>
      <c r="F1745" t="s">
        <v>72</v>
      </c>
      <c r="G1745" t="s">
        <v>103</v>
      </c>
      <c r="H1745" t="s">
        <v>66</v>
      </c>
      <c r="I1745">
        <f>MROUND(Table1[[#This Row],[Prob_H]]*100,2)/100</f>
        <v>0.44</v>
      </c>
      <c r="J1745">
        <f>1/Table1[[#This Row],[odds_ft_home_team_win]]-Table1[[#This Row],[Margin/3]]</f>
        <v>0.43828264758497315</v>
      </c>
      <c r="K1745">
        <f>1/Table1[[#This Row],[odds_ft_draw]]-Table1[[#This Row],[Margin/3]]</f>
        <v>0.28085867620751342</v>
      </c>
      <c r="L1745">
        <f>1/Table1[[#This Row],[odds_ft_away_team_win]]-Table1[[#This Row],[Margin/3]]</f>
        <v>0.28085867620751342</v>
      </c>
      <c r="M1745">
        <v>10</v>
      </c>
      <c r="N1745">
        <v>1.8</v>
      </c>
      <c r="O1745">
        <v>1.25</v>
      </c>
      <c r="P1745">
        <v>1.72</v>
      </c>
      <c r="Q1745">
        <v>0.78</v>
      </c>
      <c r="R1745" t="str" cm="1">
        <f t="array" ref="R17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46</v>
      </c>
      <c r="AA1745">
        <v>8</v>
      </c>
      <c r="AB1745">
        <v>4</v>
      </c>
      <c r="AC1745">
        <v>4</v>
      </c>
      <c r="AD1745">
        <v>0</v>
      </c>
      <c r="AE1745">
        <v>1</v>
      </c>
      <c r="AF1745">
        <v>2</v>
      </c>
      <c r="AG1745">
        <v>2</v>
      </c>
      <c r="AH1745">
        <v>2</v>
      </c>
      <c r="AI1745">
        <v>1</v>
      </c>
      <c r="AJ1745">
        <v>2</v>
      </c>
      <c r="AK1745">
        <v>15</v>
      </c>
      <c r="AL1745">
        <v>13</v>
      </c>
      <c r="AM1745">
        <v>3</v>
      </c>
      <c r="AN1745">
        <v>5</v>
      </c>
      <c r="AO1745">
        <v>12</v>
      </c>
      <c r="AP1745">
        <v>8</v>
      </c>
      <c r="AQ1745">
        <v>18</v>
      </c>
      <c r="AR1745">
        <v>11</v>
      </c>
      <c r="AS1745">
        <v>43</v>
      </c>
      <c r="AT1745">
        <v>57</v>
      </c>
      <c r="AU1745">
        <v>1.41</v>
      </c>
      <c r="AV1745">
        <v>1.47</v>
      </c>
      <c r="AW1745">
        <v>2.08</v>
      </c>
      <c r="AX1745">
        <v>65</v>
      </c>
      <c r="AY1745">
        <v>65</v>
      </c>
      <c r="AZ1745">
        <v>33</v>
      </c>
      <c r="BA1745">
        <v>23</v>
      </c>
      <c r="BB1745">
        <v>0</v>
      </c>
      <c r="BC1745">
        <v>13</v>
      </c>
      <c r="BD1745">
        <v>25</v>
      </c>
      <c r="BE1745">
        <v>40</v>
      </c>
      <c r="BF1745">
        <v>88</v>
      </c>
      <c r="BG1745">
        <v>13.4</v>
      </c>
      <c r="BH1745">
        <v>5.0999999999999996</v>
      </c>
      <c r="BI1745">
        <v>2.15</v>
      </c>
      <c r="BJ1745">
        <v>3.25</v>
      </c>
      <c r="BK1745">
        <v>3.25</v>
      </c>
      <c r="BL1745">
        <f>1/Table1[[#This Row],[odds_ft_home_team_win]]+1/Table1[[#This Row],[odds_ft_draw]]+1/Table1[[#This Row],[odds_ft_away_team_win]]-1</f>
        <v>8.0500894454382799E-2</v>
      </c>
      <c r="BM1745">
        <f>Table1[[#This Row],[Margin]]/3</f>
        <v>2.6833631484794267E-2</v>
      </c>
      <c r="BN1745">
        <v>1.3</v>
      </c>
      <c r="BO1745">
        <v>1.95</v>
      </c>
      <c r="BP1745">
        <v>3.4</v>
      </c>
      <c r="BQ1745">
        <v>0</v>
      </c>
      <c r="BR1745">
        <v>1.83</v>
      </c>
      <c r="BS1745">
        <v>1.95</v>
      </c>
      <c r="BT1745" t="s">
        <v>75</v>
      </c>
      <c r="BU1745">
        <f>VLOOKUP(Table1[[#This Row],[Reference]],metron,11,FALSE)</f>
        <v>1.4140979689366791</v>
      </c>
      <c r="BV1745">
        <f>VLOOKUP(Table1[[#This Row],[Reference]],metron,12,FALSE)</f>
        <v>1.0666666666666671</v>
      </c>
    </row>
    <row r="1746" spans="1:74" hidden="1" x14ac:dyDescent="0.45">
      <c r="A1746" t="s">
        <v>5406</v>
      </c>
      <c r="B1746">
        <v>1537736400</v>
      </c>
      <c r="C1746" s="3" t="s">
        <v>3391</v>
      </c>
      <c r="D1746" t="s">
        <v>65</v>
      </c>
      <c r="E1746" t="s">
        <v>66</v>
      </c>
      <c r="F1746" t="s">
        <v>98</v>
      </c>
      <c r="G1746" t="s">
        <v>80</v>
      </c>
      <c r="H1746" t="s">
        <v>66</v>
      </c>
      <c r="I1746">
        <f>MROUND(Table1[[#This Row],[Prob_H]]*100,2)/100</f>
        <v>0.42</v>
      </c>
      <c r="J1746">
        <f>1/Table1[[#This Row],[odds_ft_home_team_win]]-Table1[[#This Row],[Margin/3]]</f>
        <v>0.4257500376903362</v>
      </c>
      <c r="K1746">
        <f>1/Table1[[#This Row],[odds_ft_draw]]-Table1[[#This Row],[Margin/3]]</f>
        <v>0.30453791647821499</v>
      </c>
      <c r="L1746">
        <f>1/Table1[[#This Row],[odds_ft_away_team_win]]-Table1[[#This Row],[Margin/3]]</f>
        <v>0.26971204583144881</v>
      </c>
      <c r="M1746">
        <v>10</v>
      </c>
      <c r="N1746">
        <v>0.75</v>
      </c>
      <c r="O1746">
        <v>1.4</v>
      </c>
      <c r="P1746">
        <v>1</v>
      </c>
      <c r="Q1746">
        <v>0.61</v>
      </c>
      <c r="R1746" t="str" cm="1">
        <f t="array" ref="R17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6">
        <v>1</v>
      </c>
      <c r="T1746">
        <v>1</v>
      </c>
      <c r="U1746">
        <v>2</v>
      </c>
      <c r="V1746">
        <v>0</v>
      </c>
      <c r="W1746">
        <v>0</v>
      </c>
      <c r="X1746">
        <v>0</v>
      </c>
      <c r="Y1746">
        <v>84</v>
      </c>
      <c r="Z1746" t="s">
        <v>624</v>
      </c>
      <c r="AA1746">
        <v>12</v>
      </c>
      <c r="AB1746">
        <v>3</v>
      </c>
      <c r="AC1746">
        <v>3</v>
      </c>
      <c r="AD1746">
        <v>0</v>
      </c>
      <c r="AE1746">
        <v>4</v>
      </c>
      <c r="AF1746">
        <v>0</v>
      </c>
      <c r="AG1746">
        <v>2</v>
      </c>
      <c r="AH1746">
        <v>1</v>
      </c>
      <c r="AI1746">
        <v>2</v>
      </c>
      <c r="AJ1746">
        <v>2</v>
      </c>
      <c r="AK1746">
        <v>28</v>
      </c>
      <c r="AL1746">
        <v>9</v>
      </c>
      <c r="AM1746">
        <v>9</v>
      </c>
      <c r="AN1746">
        <v>2</v>
      </c>
      <c r="AO1746">
        <v>19</v>
      </c>
      <c r="AP1746">
        <v>7</v>
      </c>
      <c r="AQ1746">
        <v>13</v>
      </c>
      <c r="AR1746">
        <v>15</v>
      </c>
      <c r="AS1746">
        <v>55</v>
      </c>
      <c r="AT1746">
        <v>45</v>
      </c>
      <c r="AU1746">
        <v>2.91</v>
      </c>
      <c r="AV1746">
        <v>0.99</v>
      </c>
      <c r="AW1746">
        <v>2.4300000000000002</v>
      </c>
      <c r="AX1746">
        <v>45</v>
      </c>
      <c r="AY1746">
        <v>55</v>
      </c>
      <c r="AZ1746">
        <v>55</v>
      </c>
      <c r="BA1746">
        <v>33</v>
      </c>
      <c r="BB1746">
        <v>10</v>
      </c>
      <c r="BC1746">
        <v>45</v>
      </c>
      <c r="BD1746">
        <v>78</v>
      </c>
      <c r="BE1746">
        <v>20</v>
      </c>
      <c r="BF1746">
        <v>68</v>
      </c>
      <c r="BG1746">
        <v>11.45</v>
      </c>
      <c r="BH1746">
        <v>4.3499999999999996</v>
      </c>
      <c r="BI1746">
        <v>2.2000000000000002</v>
      </c>
      <c r="BJ1746">
        <v>3</v>
      </c>
      <c r="BK1746">
        <v>3.35</v>
      </c>
      <c r="BL1746">
        <f>1/Table1[[#This Row],[odds_ft_home_team_win]]+1/Table1[[#This Row],[odds_ft_draw]]+1/Table1[[#This Row],[odds_ft_away_team_win]]-1</f>
        <v>8.6386250565354983E-2</v>
      </c>
      <c r="BM1746">
        <f>Table1[[#This Row],[Margin]]/3</f>
        <v>2.8795416855118328E-2</v>
      </c>
      <c r="BN1746">
        <v>1.35</v>
      </c>
      <c r="BO1746">
        <v>2.1</v>
      </c>
      <c r="BP1746">
        <v>3.8</v>
      </c>
      <c r="BQ1746">
        <v>0</v>
      </c>
      <c r="BR1746">
        <v>1.91</v>
      </c>
      <c r="BS1746">
        <v>1.87</v>
      </c>
      <c r="BT1746" t="s">
        <v>2745</v>
      </c>
      <c r="BU1746">
        <f>VLOOKUP(Table1[[#This Row],[Reference]],metron,11,FALSE)</f>
        <v>1.396960958296362</v>
      </c>
      <c r="BV1746">
        <f>VLOOKUP(Table1[[#This Row],[Reference]],metron,12,FALSE)</f>
        <v>1.091503992901508</v>
      </c>
    </row>
    <row r="1747" spans="1:74" hidden="1" x14ac:dyDescent="0.45">
      <c r="A1747" t="s">
        <v>5406</v>
      </c>
      <c r="B1747">
        <v>1537743600</v>
      </c>
      <c r="C1747" s="3" t="s">
        <v>3392</v>
      </c>
      <c r="D1747" t="s">
        <v>65</v>
      </c>
      <c r="E1747" t="s">
        <v>66</v>
      </c>
      <c r="F1747" t="s">
        <v>88</v>
      </c>
      <c r="G1747" t="s">
        <v>611</v>
      </c>
      <c r="H1747" t="s">
        <v>66</v>
      </c>
      <c r="I1747">
        <f>MROUND(Table1[[#This Row],[Prob_H]]*100,2)/100</f>
        <v>0.7</v>
      </c>
      <c r="J1747">
        <f>1/Table1[[#This Row],[odds_ft_home_team_win]]-Table1[[#This Row],[Margin/3]]</f>
        <v>0.69206626175231845</v>
      </c>
      <c r="K1747">
        <f>1/Table1[[#This Row],[odds_ft_draw]]-Table1[[#This Row],[Margin/3]]</f>
        <v>0.19736090244425919</v>
      </c>
      <c r="L1747">
        <f>1/Table1[[#This Row],[odds_ft_away_team_win]]-Table1[[#This Row],[Margin/3]]</f>
        <v>0.11057283580342231</v>
      </c>
      <c r="M1747">
        <v>10</v>
      </c>
      <c r="N1747">
        <v>2.6</v>
      </c>
      <c r="O1747">
        <v>0.75</v>
      </c>
      <c r="P1747">
        <v>2.11</v>
      </c>
      <c r="Q1747">
        <v>0.35</v>
      </c>
      <c r="R1747" t="str" cm="1">
        <f t="array" ref="R17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7">
        <v>1</v>
      </c>
      <c r="T1747">
        <v>1</v>
      </c>
      <c r="U1747">
        <v>2</v>
      </c>
      <c r="V1747">
        <v>0</v>
      </c>
      <c r="W1747">
        <v>0</v>
      </c>
      <c r="X1747">
        <v>0</v>
      </c>
      <c r="Y1747">
        <v>47</v>
      </c>
      <c r="Z1747">
        <v>71</v>
      </c>
      <c r="AA1747">
        <v>11</v>
      </c>
      <c r="AB1747">
        <v>10</v>
      </c>
      <c r="AC1747">
        <v>3</v>
      </c>
      <c r="AD1747">
        <v>0</v>
      </c>
      <c r="AE1747">
        <v>4</v>
      </c>
      <c r="AF1747">
        <v>0</v>
      </c>
      <c r="AG1747">
        <v>2</v>
      </c>
      <c r="AH1747">
        <v>1</v>
      </c>
      <c r="AI1747">
        <v>2</v>
      </c>
      <c r="AJ1747">
        <v>2</v>
      </c>
      <c r="AK1747">
        <v>13</v>
      </c>
      <c r="AL1747">
        <v>18</v>
      </c>
      <c r="AM1747">
        <v>4</v>
      </c>
      <c r="AN1747">
        <v>7</v>
      </c>
      <c r="AO1747">
        <v>9</v>
      </c>
      <c r="AP1747">
        <v>11</v>
      </c>
      <c r="AQ1747">
        <v>16</v>
      </c>
      <c r="AR1747">
        <v>14</v>
      </c>
      <c r="AS1747">
        <v>54</v>
      </c>
      <c r="AT1747">
        <v>46</v>
      </c>
      <c r="AU1747">
        <v>1.42</v>
      </c>
      <c r="AV1747">
        <v>1.87</v>
      </c>
      <c r="AW1747">
        <v>3.15</v>
      </c>
      <c r="AX1747">
        <v>55</v>
      </c>
      <c r="AY1747">
        <v>100</v>
      </c>
      <c r="AZ1747">
        <v>68</v>
      </c>
      <c r="BA1747">
        <v>35</v>
      </c>
      <c r="BB1747">
        <v>13</v>
      </c>
      <c r="BC1747">
        <v>0</v>
      </c>
      <c r="BD1747">
        <v>78</v>
      </c>
      <c r="BE1747">
        <v>78</v>
      </c>
      <c r="BF1747">
        <v>100</v>
      </c>
      <c r="BG1747">
        <v>9.1</v>
      </c>
      <c r="BH1747">
        <v>2.65</v>
      </c>
      <c r="BI1747">
        <v>1.39</v>
      </c>
      <c r="BJ1747">
        <v>4.45</v>
      </c>
      <c r="BK1747">
        <v>7.25</v>
      </c>
      <c r="BL1747">
        <f>1/Table1[[#This Row],[odds_ft_home_team_win]]+1/Table1[[#This Row],[odds_ft_draw]]+1/Table1[[#This Row],[odds_ft_away_team_win]]-1</f>
        <v>8.2074596038008929E-2</v>
      </c>
      <c r="BM1747">
        <f>Table1[[#This Row],[Margin]]/3</f>
        <v>2.735819867933631E-2</v>
      </c>
      <c r="BN1747">
        <v>1.23</v>
      </c>
      <c r="BO1747">
        <v>1.74</v>
      </c>
      <c r="BP1747">
        <v>2.85</v>
      </c>
      <c r="BQ1747">
        <v>0</v>
      </c>
      <c r="BR1747">
        <v>2</v>
      </c>
      <c r="BS1747">
        <v>1.83</v>
      </c>
      <c r="BT1747" t="s">
        <v>91</v>
      </c>
      <c r="BU1747">
        <f>VLOOKUP(Table1[[#This Row],[Reference]],metron,11,FALSE)</f>
        <v>2.224544841537424</v>
      </c>
      <c r="BV1747">
        <f>VLOOKUP(Table1[[#This Row],[Reference]],metron,12,FALSE)</f>
        <v>0.76803776129467294</v>
      </c>
    </row>
    <row r="1748" spans="1:74" x14ac:dyDescent="0.45">
      <c r="A1748" t="s">
        <v>5406</v>
      </c>
      <c r="B1748">
        <v>1537750800</v>
      </c>
      <c r="C1748" s="3" t="s">
        <v>3393</v>
      </c>
      <c r="D1748" t="s">
        <v>65</v>
      </c>
      <c r="E1748" t="s">
        <v>66</v>
      </c>
      <c r="F1748" t="s">
        <v>68</v>
      </c>
      <c r="G1748" t="s">
        <v>85</v>
      </c>
      <c r="H1748" t="s">
        <v>66</v>
      </c>
      <c r="I1748">
        <f>MROUND(Table1[[#This Row],[Prob_H]]*100,2)/100</f>
        <v>0.48</v>
      </c>
      <c r="J1748">
        <f>1/Table1[[#This Row],[odds_ft_home_team_win]]-Table1[[#This Row],[Margin/3]]</f>
        <v>0.47401247401247404</v>
      </c>
      <c r="K1748">
        <f>1/Table1[[#This Row],[odds_ft_draw]]-Table1[[#This Row],[Margin/3]]</f>
        <v>0.28170478170478175</v>
      </c>
      <c r="L1748">
        <f>1/Table1[[#This Row],[odds_ft_away_team_win]]-Table1[[#This Row],[Margin/3]]</f>
        <v>0.24428274428274427</v>
      </c>
      <c r="M1748">
        <v>10</v>
      </c>
      <c r="N1748">
        <v>2.4</v>
      </c>
      <c r="O1748">
        <v>1.8</v>
      </c>
      <c r="P1748">
        <v>2.19</v>
      </c>
      <c r="Q1748">
        <v>1.29</v>
      </c>
      <c r="R1748" t="str" cm="1">
        <f t="array" ref="R17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AA1748">
        <v>3</v>
      </c>
      <c r="AB1748">
        <v>1</v>
      </c>
      <c r="AC1748">
        <v>2</v>
      </c>
      <c r="AD1748">
        <v>1</v>
      </c>
      <c r="AE1748">
        <v>4</v>
      </c>
      <c r="AF1748">
        <v>0</v>
      </c>
      <c r="AG1748">
        <v>1</v>
      </c>
      <c r="AH1748">
        <v>2</v>
      </c>
      <c r="AI1748">
        <v>2</v>
      </c>
      <c r="AJ1748">
        <v>2</v>
      </c>
      <c r="AK1748">
        <v>12</v>
      </c>
      <c r="AL1748">
        <v>10</v>
      </c>
      <c r="AM1748">
        <v>2</v>
      </c>
      <c r="AN1748">
        <v>2</v>
      </c>
      <c r="AO1748">
        <v>10</v>
      </c>
      <c r="AP1748">
        <v>8</v>
      </c>
      <c r="AQ1748">
        <v>10</v>
      </c>
      <c r="AR1748">
        <v>16</v>
      </c>
      <c r="AS1748">
        <v>65</v>
      </c>
      <c r="AT1748">
        <v>35</v>
      </c>
      <c r="AU1748">
        <v>1.1499999999999999</v>
      </c>
      <c r="AV1748">
        <v>0.9</v>
      </c>
      <c r="AW1748">
        <v>2.6</v>
      </c>
      <c r="AX1748">
        <v>40</v>
      </c>
      <c r="AY1748">
        <v>80</v>
      </c>
      <c r="AZ1748">
        <v>60</v>
      </c>
      <c r="BA1748">
        <v>20</v>
      </c>
      <c r="BB1748">
        <v>0</v>
      </c>
      <c r="BC1748">
        <v>0</v>
      </c>
      <c r="BD1748">
        <v>70</v>
      </c>
      <c r="BE1748">
        <v>70</v>
      </c>
      <c r="BF1748">
        <v>100</v>
      </c>
      <c r="BG1748">
        <v>11.8</v>
      </c>
      <c r="BH1748">
        <v>5.6</v>
      </c>
      <c r="BI1748">
        <v>2</v>
      </c>
      <c r="BJ1748">
        <v>3.25</v>
      </c>
      <c r="BK1748">
        <v>3.7</v>
      </c>
      <c r="BL1748">
        <f>1/Table1[[#This Row],[odds_ft_home_team_win]]+1/Table1[[#This Row],[odds_ft_draw]]+1/Table1[[#This Row],[odds_ft_away_team_win]]-1</f>
        <v>7.7962577962577884E-2</v>
      </c>
      <c r="BM1748">
        <f>Table1[[#This Row],[Margin]]/3</f>
        <v>2.5987525987525961E-2</v>
      </c>
      <c r="BN1748">
        <v>1.36</v>
      </c>
      <c r="BO1748">
        <v>2.1</v>
      </c>
      <c r="BP1748">
        <v>3.85</v>
      </c>
      <c r="BQ1748">
        <v>0</v>
      </c>
      <c r="BR1748">
        <v>1.95</v>
      </c>
      <c r="BS1748">
        <v>1.83</v>
      </c>
      <c r="BT1748" t="s">
        <v>116</v>
      </c>
      <c r="BU1748">
        <f>VLOOKUP(Table1[[#This Row],[Reference]],metron,11,FALSE)</f>
        <v>1.510877192982456</v>
      </c>
      <c r="BV1748">
        <f>VLOOKUP(Table1[[#This Row],[Reference]],metron,12,FALSE)</f>
        <v>1.0163157894736841</v>
      </c>
    </row>
    <row r="1749" spans="1:74" hidden="1" x14ac:dyDescent="0.45">
      <c r="A1749" t="s">
        <v>5408</v>
      </c>
      <c r="B1749">
        <v>1505613960</v>
      </c>
      <c r="C1749" s="3" t="s">
        <v>2860</v>
      </c>
      <c r="D1749" t="s">
        <v>65</v>
      </c>
      <c r="E1749" t="s">
        <v>66</v>
      </c>
      <c r="F1749" t="s">
        <v>98</v>
      </c>
      <c r="G1749" t="s">
        <v>94</v>
      </c>
      <c r="H1749" t="s">
        <v>66</v>
      </c>
      <c r="I1749" t="e">
        <f>MROUND(Table1[[#This Row],[Prob_H]]*100,2)/100</f>
        <v>#DIV/0!</v>
      </c>
      <c r="J1749" t="e">
        <f>1/Table1[[#This Row],[odds_ft_home_team_win]]-Table1[[#This Row],[Margin/3]]</f>
        <v>#DIV/0!</v>
      </c>
      <c r="K1749" t="e">
        <f>1/Table1[[#This Row],[odds_ft_draw]]-Table1[[#This Row],[Margin/3]]</f>
        <v>#DIV/0!</v>
      </c>
      <c r="L1749" t="e">
        <f>1/Table1[[#This Row],[odds_ft_away_team_win]]-Table1[[#This Row],[Margin/3]]</f>
        <v>#DIV/0!</v>
      </c>
      <c r="M1749">
        <v>9</v>
      </c>
      <c r="N1749">
        <v>0.75</v>
      </c>
      <c r="O1749">
        <v>0</v>
      </c>
      <c r="P1749">
        <v>0.59</v>
      </c>
      <c r="Q1749">
        <v>0.78</v>
      </c>
      <c r="R1749" t="str" cm="1">
        <f t="array" ref="R17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49">
        <v>1</v>
      </c>
      <c r="T1749">
        <v>1</v>
      </c>
      <c r="U1749">
        <v>2</v>
      </c>
      <c r="V1749">
        <v>1</v>
      </c>
      <c r="W1749">
        <v>0</v>
      </c>
      <c r="X1749">
        <v>1</v>
      </c>
      <c r="Y1749">
        <v>61</v>
      </c>
      <c r="Z1749">
        <v>35</v>
      </c>
      <c r="AA1749">
        <v>12</v>
      </c>
      <c r="AB1749">
        <v>3</v>
      </c>
      <c r="AC1749">
        <v>0</v>
      </c>
      <c r="AD1749">
        <v>0</v>
      </c>
      <c r="AE1749">
        <v>4</v>
      </c>
      <c r="AF1749">
        <v>0</v>
      </c>
      <c r="AG1749">
        <v>0</v>
      </c>
      <c r="AH1749">
        <v>0</v>
      </c>
      <c r="AI1749">
        <v>2</v>
      </c>
      <c r="AJ1749">
        <v>2</v>
      </c>
      <c r="AK1749">
        <v>22</v>
      </c>
      <c r="AL1749">
        <v>3</v>
      </c>
      <c r="AM1749">
        <v>10</v>
      </c>
      <c r="AN1749">
        <v>2</v>
      </c>
      <c r="AO1749">
        <v>12</v>
      </c>
      <c r="AP1749">
        <v>1</v>
      </c>
      <c r="AQ1749">
        <v>8</v>
      </c>
      <c r="AR1749">
        <v>8</v>
      </c>
      <c r="AS1749">
        <v>60</v>
      </c>
      <c r="AT1749">
        <v>40</v>
      </c>
      <c r="AU1749">
        <v>0</v>
      </c>
      <c r="AV1749">
        <v>0</v>
      </c>
      <c r="AW1749">
        <v>1.75</v>
      </c>
      <c r="AX1749">
        <v>38</v>
      </c>
      <c r="AY1749">
        <v>50</v>
      </c>
      <c r="AZ1749">
        <v>38</v>
      </c>
      <c r="BA1749">
        <v>13</v>
      </c>
      <c r="BB1749">
        <v>0</v>
      </c>
      <c r="BC1749">
        <v>38</v>
      </c>
      <c r="BD1749">
        <v>63</v>
      </c>
      <c r="BE1749">
        <v>0</v>
      </c>
      <c r="BF1749">
        <v>50</v>
      </c>
      <c r="BG1749">
        <v>10.75</v>
      </c>
      <c r="BH1749">
        <v>6.75</v>
      </c>
      <c r="BI1749">
        <v>0</v>
      </c>
      <c r="BJ1749">
        <v>0</v>
      </c>
      <c r="BK1749">
        <v>0</v>
      </c>
      <c r="BL1749" t="e">
        <f>1/Table1[[#This Row],[odds_ft_home_team_win]]+1/Table1[[#This Row],[odds_ft_draw]]+1/Table1[[#This Row],[odds_ft_away_team_win]]-1</f>
        <v>#DIV/0!</v>
      </c>
      <c r="BM1749" t="e">
        <f>Table1[[#This Row],[Margin]]/3</f>
        <v>#DIV/0!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 t="s">
        <v>2745</v>
      </c>
      <c r="BU1749" t="e">
        <f>VLOOKUP(Table1[[#This Row],[Reference]],metron,11,FALSE)</f>
        <v>#DIV/0!</v>
      </c>
      <c r="BV1749" t="e">
        <f>VLOOKUP(Table1[[#This Row],[Reference]],metron,12,FALSE)</f>
        <v>#DIV/0!</v>
      </c>
    </row>
    <row r="1750" spans="1:74" x14ac:dyDescent="0.45">
      <c r="A1750" t="s">
        <v>5405</v>
      </c>
      <c r="B1750">
        <v>1552093200</v>
      </c>
      <c r="C1750" s="3" t="s">
        <v>3650</v>
      </c>
      <c r="D1750" t="s">
        <v>65</v>
      </c>
      <c r="E1750" t="s">
        <v>66</v>
      </c>
      <c r="F1750" t="s">
        <v>611</v>
      </c>
      <c r="G1750" t="s">
        <v>88</v>
      </c>
      <c r="H1750" t="s">
        <v>66</v>
      </c>
      <c r="I1750">
        <f>MROUND(Table1[[#This Row],[Prob_H]]*100,2)/100</f>
        <v>0.2</v>
      </c>
      <c r="J1750">
        <f>1/Table1[[#This Row],[odds_ft_home_team_win]]-Table1[[#This Row],[Margin/3]]</f>
        <v>0.19653920685608225</v>
      </c>
      <c r="K1750">
        <f>1/Table1[[#This Row],[odds_ft_draw]]-Table1[[#This Row],[Margin/3]]</f>
        <v>0.26417205709762814</v>
      </c>
      <c r="L1750">
        <f>1/Table1[[#This Row],[odds_ft_away_team_win]]-Table1[[#This Row],[Margin/3]]</f>
        <v>0.53928873604628946</v>
      </c>
      <c r="M1750">
        <v>10</v>
      </c>
      <c r="N1750">
        <v>0.54</v>
      </c>
      <c r="O1750">
        <v>0.93</v>
      </c>
      <c r="P1750">
        <v>0.47</v>
      </c>
      <c r="Q1750">
        <v>0.78</v>
      </c>
      <c r="R1750" t="str" cm="1">
        <f t="array" ref="R17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50">
        <v>2</v>
      </c>
      <c r="T1750">
        <v>2</v>
      </c>
      <c r="U1750">
        <v>4</v>
      </c>
      <c r="V1750">
        <v>2</v>
      </c>
      <c r="W1750">
        <v>1</v>
      </c>
      <c r="X1750">
        <v>1</v>
      </c>
      <c r="Y1750" t="s">
        <v>721</v>
      </c>
      <c r="Z1750" t="s">
        <v>2913</v>
      </c>
      <c r="AA1750">
        <v>5</v>
      </c>
      <c r="AB1750">
        <v>5</v>
      </c>
      <c r="AC1750">
        <v>1</v>
      </c>
      <c r="AD1750">
        <v>0</v>
      </c>
      <c r="AE1750">
        <v>2</v>
      </c>
      <c r="AF1750">
        <v>0</v>
      </c>
      <c r="AG1750">
        <v>1</v>
      </c>
      <c r="AH1750">
        <v>0</v>
      </c>
      <c r="AI1750">
        <v>1</v>
      </c>
      <c r="AJ1750">
        <v>1</v>
      </c>
      <c r="AK1750">
        <v>12</v>
      </c>
      <c r="AL1750">
        <v>21</v>
      </c>
      <c r="AM1750">
        <v>4</v>
      </c>
      <c r="AN1750">
        <v>8</v>
      </c>
      <c r="AO1750">
        <v>8</v>
      </c>
      <c r="AP1750">
        <v>13</v>
      </c>
      <c r="AQ1750">
        <v>12</v>
      </c>
      <c r="AR1750">
        <v>9</v>
      </c>
      <c r="AS1750">
        <v>47</v>
      </c>
      <c r="AT1750">
        <v>53</v>
      </c>
      <c r="AU1750">
        <v>1.26</v>
      </c>
      <c r="AV1750">
        <v>2.2599999999999998</v>
      </c>
      <c r="AW1750">
        <v>2.56</v>
      </c>
      <c r="AX1750">
        <v>55</v>
      </c>
      <c r="AY1750">
        <v>78</v>
      </c>
      <c r="AZ1750">
        <v>48</v>
      </c>
      <c r="BA1750">
        <v>26</v>
      </c>
      <c r="BB1750">
        <v>8</v>
      </c>
      <c r="BC1750">
        <v>37</v>
      </c>
      <c r="BD1750">
        <v>71</v>
      </c>
      <c r="BE1750">
        <v>41</v>
      </c>
      <c r="BF1750">
        <v>74</v>
      </c>
      <c r="BG1750">
        <v>8.6199999999999992</v>
      </c>
      <c r="BH1750">
        <v>4.2699999999999996</v>
      </c>
      <c r="BI1750">
        <v>4.5</v>
      </c>
      <c r="BJ1750">
        <v>3.45</v>
      </c>
      <c r="BK1750">
        <v>1.77</v>
      </c>
      <c r="BL1750">
        <f>1/Table1[[#This Row],[odds_ft_home_team_win]]+1/Table1[[#This Row],[odds_ft_draw]]+1/Table1[[#This Row],[odds_ft_away_team_win]]-1</f>
        <v>7.7049046098419893E-2</v>
      </c>
      <c r="BM1750">
        <f>Table1[[#This Row],[Margin]]/3</f>
        <v>2.5683015366139966E-2</v>
      </c>
      <c r="BN1750">
        <v>1.31</v>
      </c>
      <c r="BO1750">
        <v>1.95</v>
      </c>
      <c r="BP1750">
        <v>3.45</v>
      </c>
      <c r="BQ1750">
        <v>0</v>
      </c>
      <c r="BR1750">
        <v>1.87</v>
      </c>
      <c r="BS1750">
        <v>1.87</v>
      </c>
      <c r="BT1750" t="s">
        <v>614</v>
      </c>
      <c r="BU1750">
        <f>VLOOKUP(Table1[[#This Row],[Reference]],metron,11,FALSE)</f>
        <v>1.0101010101010099</v>
      </c>
      <c r="BV1750">
        <f>VLOOKUP(Table1[[#This Row],[Reference]],metron,12,FALSE)</f>
        <v>1.696408529741863</v>
      </c>
    </row>
    <row r="1751" spans="1:74" x14ac:dyDescent="0.45">
      <c r="A1751" t="s">
        <v>5405</v>
      </c>
      <c r="B1751">
        <v>1552100400</v>
      </c>
      <c r="C1751" s="3" t="s">
        <v>3651</v>
      </c>
      <c r="D1751" t="s">
        <v>65</v>
      </c>
      <c r="E1751" t="s">
        <v>66</v>
      </c>
      <c r="F1751" t="s">
        <v>93</v>
      </c>
      <c r="G1751" t="s">
        <v>77</v>
      </c>
      <c r="H1751" t="s">
        <v>66</v>
      </c>
      <c r="I1751">
        <f>MROUND(Table1[[#This Row],[Prob_H]]*100,2)/100</f>
        <v>0.3</v>
      </c>
      <c r="J1751">
        <f>1/Table1[[#This Row],[odds_ft_home_team_win]]-Table1[[#This Row],[Margin/3]]</f>
        <v>0.29650385760281878</v>
      </c>
      <c r="K1751">
        <f>1/Table1[[#This Row],[odds_ft_draw]]-Table1[[#This Row],[Margin/3]]</f>
        <v>0.31290626328898608</v>
      </c>
      <c r="L1751">
        <f>1/Table1[[#This Row],[odds_ft_away_team_win]]-Table1[[#This Row],[Margin/3]]</f>
        <v>0.39058987910819515</v>
      </c>
      <c r="M1751">
        <v>10</v>
      </c>
      <c r="N1751">
        <v>0.92</v>
      </c>
      <c r="O1751">
        <v>1.31</v>
      </c>
      <c r="P1751">
        <v>1.06</v>
      </c>
      <c r="Q1751">
        <v>1.38</v>
      </c>
      <c r="R1751" t="str" cm="1">
        <f t="array" ref="R17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1">
        <v>0</v>
      </c>
      <c r="T1751">
        <v>2</v>
      </c>
      <c r="U1751">
        <v>2</v>
      </c>
      <c r="V1751">
        <v>1</v>
      </c>
      <c r="W1751">
        <v>0</v>
      </c>
      <c r="X1751">
        <v>1</v>
      </c>
      <c r="Z1751" t="s">
        <v>3652</v>
      </c>
      <c r="AA1751">
        <v>5</v>
      </c>
      <c r="AB1751">
        <v>2</v>
      </c>
      <c r="AC1751">
        <v>2</v>
      </c>
      <c r="AD1751">
        <v>1</v>
      </c>
      <c r="AE1751">
        <v>0</v>
      </c>
      <c r="AF1751">
        <v>0</v>
      </c>
      <c r="AG1751">
        <v>0</v>
      </c>
      <c r="AH1751">
        <v>3</v>
      </c>
      <c r="AI1751">
        <v>0</v>
      </c>
      <c r="AJ1751">
        <v>0</v>
      </c>
      <c r="AK1751">
        <v>8</v>
      </c>
      <c r="AL1751">
        <v>15</v>
      </c>
      <c r="AM1751">
        <v>2</v>
      </c>
      <c r="AN1751">
        <v>7</v>
      </c>
      <c r="AO1751">
        <v>6</v>
      </c>
      <c r="AP1751">
        <v>8</v>
      </c>
      <c r="AQ1751">
        <v>16</v>
      </c>
      <c r="AR1751">
        <v>13</v>
      </c>
      <c r="AS1751">
        <v>56</v>
      </c>
      <c r="AT1751">
        <v>44</v>
      </c>
      <c r="AU1751">
        <v>1.01</v>
      </c>
      <c r="AV1751">
        <v>1.67</v>
      </c>
      <c r="AW1751">
        <v>1.94</v>
      </c>
      <c r="AX1751">
        <v>38</v>
      </c>
      <c r="AY1751">
        <v>61</v>
      </c>
      <c r="AZ1751">
        <v>26</v>
      </c>
      <c r="BA1751">
        <v>11</v>
      </c>
      <c r="BB1751">
        <v>4</v>
      </c>
      <c r="BC1751">
        <v>21</v>
      </c>
      <c r="BD1751">
        <v>55</v>
      </c>
      <c r="BE1751">
        <v>27</v>
      </c>
      <c r="BF1751">
        <v>66</v>
      </c>
      <c r="BG1751">
        <v>9.52</v>
      </c>
      <c r="BH1751">
        <v>4.38</v>
      </c>
      <c r="BI1751">
        <v>3.1</v>
      </c>
      <c r="BJ1751">
        <v>2.95</v>
      </c>
      <c r="BK1751">
        <v>2.4</v>
      </c>
      <c r="BL1751">
        <f>1/Table1[[#This Row],[odds_ft_home_team_win]]+1/Table1[[#This Row],[odds_ft_draw]]+1/Table1[[#This Row],[odds_ft_away_team_win]]-1</f>
        <v>7.8230362675414611E-2</v>
      </c>
      <c r="BM1751">
        <f>Table1[[#This Row],[Margin]]/3</f>
        <v>2.6076787558471537E-2</v>
      </c>
      <c r="BN1751">
        <v>1.43</v>
      </c>
      <c r="BO1751">
        <v>2.35</v>
      </c>
      <c r="BP1751">
        <v>4.45</v>
      </c>
      <c r="BQ1751">
        <v>0</v>
      </c>
      <c r="BR1751">
        <v>1.95</v>
      </c>
      <c r="BS1751">
        <v>1.77</v>
      </c>
      <c r="BT1751" t="s">
        <v>95</v>
      </c>
      <c r="BU1751">
        <f>VLOOKUP(Table1[[#This Row],[Reference]],metron,11,FALSE)</f>
        <v>1.1805091283106199</v>
      </c>
      <c r="BV1751">
        <f>VLOOKUP(Table1[[#This Row],[Reference]],metron,12,FALSE)</f>
        <v>1.3921316533813319</v>
      </c>
    </row>
    <row r="1752" spans="1:74" hidden="1" x14ac:dyDescent="0.45">
      <c r="A1752" t="s">
        <v>5408</v>
      </c>
      <c r="B1752">
        <v>1506402000</v>
      </c>
      <c r="C1752" s="3" t="s">
        <v>2865</v>
      </c>
      <c r="D1752" t="s">
        <v>65</v>
      </c>
      <c r="E1752" t="s">
        <v>66</v>
      </c>
      <c r="F1752" t="s">
        <v>611</v>
      </c>
      <c r="G1752" t="s">
        <v>78</v>
      </c>
      <c r="H1752" t="s">
        <v>66</v>
      </c>
      <c r="I1752" t="e">
        <f>MROUND(Table1[[#This Row],[Prob_H]]*100,2)/100</f>
        <v>#DIV/0!</v>
      </c>
      <c r="J1752" t="e">
        <f>1/Table1[[#This Row],[odds_ft_home_team_win]]-Table1[[#This Row],[Margin/3]]</f>
        <v>#DIV/0!</v>
      </c>
      <c r="K1752" t="e">
        <f>1/Table1[[#This Row],[odds_ft_draw]]-Table1[[#This Row],[Margin/3]]</f>
        <v>#DIV/0!</v>
      </c>
      <c r="L1752" t="e">
        <f>1/Table1[[#This Row],[odds_ft_away_team_win]]-Table1[[#This Row],[Margin/3]]</f>
        <v>#DIV/0!</v>
      </c>
      <c r="M1752">
        <v>11</v>
      </c>
      <c r="N1752">
        <v>1.4</v>
      </c>
      <c r="O1752">
        <v>1.75</v>
      </c>
      <c r="P1752">
        <v>1.06</v>
      </c>
      <c r="Q1752">
        <v>1.4</v>
      </c>
      <c r="R1752" t="str" cm="1">
        <f t="array" ref="R17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52">
        <v>2</v>
      </c>
      <c r="T1752">
        <v>1</v>
      </c>
      <c r="U1752">
        <v>3</v>
      </c>
      <c r="V1752">
        <v>1</v>
      </c>
      <c r="W1752">
        <v>0</v>
      </c>
      <c r="X1752">
        <v>1</v>
      </c>
      <c r="Y1752" t="s">
        <v>2866</v>
      </c>
      <c r="Z1752">
        <v>11</v>
      </c>
      <c r="AA1752">
        <v>7</v>
      </c>
      <c r="AB1752">
        <v>4</v>
      </c>
      <c r="AC1752">
        <v>2</v>
      </c>
      <c r="AD1752">
        <v>0</v>
      </c>
      <c r="AE1752">
        <v>4</v>
      </c>
      <c r="AF1752">
        <v>1</v>
      </c>
      <c r="AG1752">
        <v>1</v>
      </c>
      <c r="AH1752">
        <v>1</v>
      </c>
      <c r="AI1752">
        <v>1</v>
      </c>
      <c r="AJ1752">
        <v>4</v>
      </c>
      <c r="AK1752">
        <v>8</v>
      </c>
      <c r="AL1752">
        <v>8</v>
      </c>
      <c r="AM1752">
        <v>3</v>
      </c>
      <c r="AN1752">
        <v>5</v>
      </c>
      <c r="AO1752">
        <v>5</v>
      </c>
      <c r="AP1752">
        <v>3</v>
      </c>
      <c r="AQ1752">
        <v>13</v>
      </c>
      <c r="AR1752">
        <v>15</v>
      </c>
      <c r="AS1752">
        <v>51</v>
      </c>
      <c r="AT1752">
        <v>49</v>
      </c>
      <c r="AU1752">
        <v>0</v>
      </c>
      <c r="AV1752">
        <v>0</v>
      </c>
      <c r="AW1752">
        <v>2.2999999999999998</v>
      </c>
      <c r="AX1752">
        <v>60</v>
      </c>
      <c r="AY1752">
        <v>80</v>
      </c>
      <c r="AZ1752">
        <v>38</v>
      </c>
      <c r="BA1752">
        <v>13</v>
      </c>
      <c r="BB1752">
        <v>0</v>
      </c>
      <c r="BC1752">
        <v>45</v>
      </c>
      <c r="BD1752">
        <v>55</v>
      </c>
      <c r="BE1752">
        <v>25</v>
      </c>
      <c r="BF1752">
        <v>68</v>
      </c>
      <c r="BG1752">
        <v>7.95</v>
      </c>
      <c r="BH1752">
        <v>3.85</v>
      </c>
      <c r="BI1752">
        <v>0</v>
      </c>
      <c r="BJ1752">
        <v>0</v>
      </c>
      <c r="BK1752">
        <v>0</v>
      </c>
      <c r="BL1752" t="e">
        <f>1/Table1[[#This Row],[odds_ft_home_team_win]]+1/Table1[[#This Row],[odds_ft_draw]]+1/Table1[[#This Row],[odds_ft_away_team_win]]-1</f>
        <v>#DIV/0!</v>
      </c>
      <c r="BM1752" t="e">
        <f>Table1[[#This Row],[Margin]]/3</f>
        <v>#DIV/0!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 t="s">
        <v>614</v>
      </c>
      <c r="BU1752" t="e">
        <f>VLOOKUP(Table1[[#This Row],[Reference]],metron,11,FALSE)</f>
        <v>#DIV/0!</v>
      </c>
      <c r="BV1752" t="e">
        <f>VLOOKUP(Table1[[#This Row],[Reference]],metron,12,FALSE)</f>
        <v>#DIV/0!</v>
      </c>
    </row>
    <row r="1753" spans="1:74" hidden="1" x14ac:dyDescent="0.45">
      <c r="A1753" t="s">
        <v>5408</v>
      </c>
      <c r="B1753">
        <v>1506402000</v>
      </c>
      <c r="C1753" s="3" t="s">
        <v>2865</v>
      </c>
      <c r="D1753" t="s">
        <v>65</v>
      </c>
      <c r="E1753" t="s">
        <v>66</v>
      </c>
      <c r="F1753" t="s">
        <v>72</v>
      </c>
      <c r="G1753" t="s">
        <v>68</v>
      </c>
      <c r="H1753" t="s">
        <v>66</v>
      </c>
      <c r="I1753" t="e">
        <f>MROUND(Table1[[#This Row],[Prob_H]]*100,2)/100</f>
        <v>#DIV/0!</v>
      </c>
      <c r="J1753" t="e">
        <f>1/Table1[[#This Row],[odds_ft_home_team_win]]-Table1[[#This Row],[Margin/3]]</f>
        <v>#DIV/0!</v>
      </c>
      <c r="K1753" t="e">
        <f>1/Table1[[#This Row],[odds_ft_draw]]-Table1[[#This Row],[Margin/3]]</f>
        <v>#DIV/0!</v>
      </c>
      <c r="L1753" t="e">
        <f>1/Table1[[#This Row],[odds_ft_away_team_win]]-Table1[[#This Row],[Margin/3]]</f>
        <v>#DIV/0!</v>
      </c>
      <c r="M1753">
        <v>11</v>
      </c>
      <c r="N1753">
        <v>1.4</v>
      </c>
      <c r="O1753">
        <v>0.75</v>
      </c>
      <c r="P1753">
        <v>1.84</v>
      </c>
      <c r="Q1753">
        <v>1.1399999999999999</v>
      </c>
      <c r="R1753" t="str" cm="1">
        <f t="array" ref="R17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</v>
      </c>
      <c r="Z1753">
        <v>53</v>
      </c>
      <c r="AA1753">
        <v>-1</v>
      </c>
      <c r="AB1753">
        <v>-1</v>
      </c>
      <c r="AC1753">
        <v>2</v>
      </c>
      <c r="AD1753">
        <v>0</v>
      </c>
      <c r="AE1753">
        <v>3</v>
      </c>
      <c r="AF1753">
        <v>0</v>
      </c>
      <c r="AG1753">
        <v>2</v>
      </c>
      <c r="AH1753">
        <v>0</v>
      </c>
      <c r="AI1753">
        <v>1</v>
      </c>
      <c r="AJ1753">
        <v>2</v>
      </c>
      <c r="AK1753">
        <v>-1</v>
      </c>
      <c r="AL1753">
        <v>-1</v>
      </c>
      <c r="AM1753">
        <v>-1</v>
      </c>
      <c r="AN1753">
        <v>-1</v>
      </c>
      <c r="AO1753">
        <v>-1</v>
      </c>
      <c r="AP1753">
        <v>-1</v>
      </c>
      <c r="AQ1753">
        <v>-1</v>
      </c>
      <c r="AR1753">
        <v>-1</v>
      </c>
      <c r="AS1753">
        <v>-1</v>
      </c>
      <c r="AT1753">
        <v>-1</v>
      </c>
      <c r="AU1753">
        <v>0</v>
      </c>
      <c r="AV1753">
        <v>0</v>
      </c>
      <c r="AW1753">
        <v>3.08</v>
      </c>
      <c r="AX1753">
        <v>70</v>
      </c>
      <c r="AY1753">
        <v>100</v>
      </c>
      <c r="AZ1753">
        <v>58</v>
      </c>
      <c r="BA1753">
        <v>25</v>
      </c>
      <c r="BB1753">
        <v>13</v>
      </c>
      <c r="BC1753">
        <v>48</v>
      </c>
      <c r="BD1753">
        <v>100</v>
      </c>
      <c r="BE1753">
        <v>45</v>
      </c>
      <c r="BF1753">
        <v>90</v>
      </c>
      <c r="BG1753">
        <v>9.5500000000000007</v>
      </c>
      <c r="BH1753">
        <v>7.55</v>
      </c>
      <c r="BI1753">
        <v>0</v>
      </c>
      <c r="BJ1753">
        <v>0</v>
      </c>
      <c r="BK1753">
        <v>0</v>
      </c>
      <c r="BL1753" t="e">
        <f>1/Table1[[#This Row],[odds_ft_home_team_win]]+1/Table1[[#This Row],[odds_ft_draw]]+1/Table1[[#This Row],[odds_ft_away_team_win]]-1</f>
        <v>#DIV/0!</v>
      </c>
      <c r="BM1753" t="e">
        <f>Table1[[#This Row],[Margin]]/3</f>
        <v>#DIV/0!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 t="s">
        <v>75</v>
      </c>
      <c r="BU1753" t="e">
        <f>VLOOKUP(Table1[[#This Row],[Reference]],metron,11,FALSE)</f>
        <v>#DIV/0!</v>
      </c>
      <c r="BV1753" t="e">
        <f>VLOOKUP(Table1[[#This Row],[Reference]],metron,12,FALSE)</f>
        <v>#DIV/0!</v>
      </c>
    </row>
    <row r="1754" spans="1:74" hidden="1" x14ac:dyDescent="0.45">
      <c r="A1754" t="s">
        <v>5408</v>
      </c>
      <c r="B1754">
        <v>1506402000</v>
      </c>
      <c r="C1754" s="3" t="s">
        <v>2865</v>
      </c>
      <c r="D1754" t="s">
        <v>65</v>
      </c>
      <c r="E1754" t="s">
        <v>66</v>
      </c>
      <c r="F1754" t="s">
        <v>98</v>
      </c>
      <c r="G1754" t="s">
        <v>2738</v>
      </c>
      <c r="H1754" t="s">
        <v>66</v>
      </c>
      <c r="I1754" t="e">
        <f>MROUND(Table1[[#This Row],[Prob_H]]*100,2)/100</f>
        <v>#DIV/0!</v>
      </c>
      <c r="J1754" t="e">
        <f>1/Table1[[#This Row],[odds_ft_home_team_win]]-Table1[[#This Row],[Margin/3]]</f>
        <v>#DIV/0!</v>
      </c>
      <c r="K1754" t="e">
        <f>1/Table1[[#This Row],[odds_ft_draw]]-Table1[[#This Row],[Margin/3]]</f>
        <v>#DIV/0!</v>
      </c>
      <c r="L1754" t="e">
        <f>1/Table1[[#This Row],[odds_ft_away_team_win]]-Table1[[#This Row],[Margin/3]]</f>
        <v>#DIV/0!</v>
      </c>
      <c r="M1754">
        <v>11</v>
      </c>
      <c r="N1754">
        <v>0.8</v>
      </c>
      <c r="O1754">
        <v>1.4</v>
      </c>
      <c r="P1754">
        <v>0.59</v>
      </c>
      <c r="Q1754">
        <v>0.82</v>
      </c>
      <c r="R1754" t="str" cm="1">
        <f t="array" ref="R17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4">
        <v>1</v>
      </c>
      <c r="T1754">
        <v>2</v>
      </c>
      <c r="U1754">
        <v>3</v>
      </c>
      <c r="V1754">
        <v>1</v>
      </c>
      <c r="W1754">
        <v>0</v>
      </c>
      <c r="X1754">
        <v>1</v>
      </c>
      <c r="Y1754">
        <v>53</v>
      </c>
      <c r="Z1754" t="s">
        <v>2867</v>
      </c>
      <c r="AA1754">
        <v>4</v>
      </c>
      <c r="AB1754">
        <v>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</v>
      </c>
      <c r="AL1754">
        <v>6</v>
      </c>
      <c r="AM1754">
        <v>4</v>
      </c>
      <c r="AN1754">
        <v>4</v>
      </c>
      <c r="AO1754">
        <v>1</v>
      </c>
      <c r="AP1754">
        <v>2</v>
      </c>
      <c r="AQ1754">
        <v>11</v>
      </c>
      <c r="AR1754">
        <v>9</v>
      </c>
      <c r="AS1754">
        <v>50</v>
      </c>
      <c r="AT1754">
        <v>50</v>
      </c>
      <c r="AU1754">
        <v>0</v>
      </c>
      <c r="AV1754">
        <v>0</v>
      </c>
      <c r="AW1754">
        <v>2.1</v>
      </c>
      <c r="AX1754">
        <v>40</v>
      </c>
      <c r="AY1754">
        <v>60</v>
      </c>
      <c r="AZ1754">
        <v>30</v>
      </c>
      <c r="BA1754">
        <v>30</v>
      </c>
      <c r="BB1754">
        <v>10</v>
      </c>
      <c r="BC1754">
        <v>20</v>
      </c>
      <c r="BD1754">
        <v>50</v>
      </c>
      <c r="BE1754">
        <v>40</v>
      </c>
      <c r="BF1754">
        <v>60</v>
      </c>
      <c r="BG1754">
        <v>12.4</v>
      </c>
      <c r="BH1754">
        <v>6.2</v>
      </c>
      <c r="BI1754">
        <v>0</v>
      </c>
      <c r="BJ1754">
        <v>0</v>
      </c>
      <c r="BK1754">
        <v>0</v>
      </c>
      <c r="BL1754" t="e">
        <f>1/Table1[[#This Row],[odds_ft_home_team_win]]+1/Table1[[#This Row],[odds_ft_draw]]+1/Table1[[#This Row],[odds_ft_away_team_win]]-1</f>
        <v>#DIV/0!</v>
      </c>
      <c r="BM1754" t="e">
        <f>Table1[[#This Row],[Margin]]/3</f>
        <v>#DIV/0!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 t="s">
        <v>2745</v>
      </c>
      <c r="BU1754" t="e">
        <f>VLOOKUP(Table1[[#This Row],[Reference]],metron,11,FALSE)</f>
        <v>#DIV/0!</v>
      </c>
      <c r="BV1754" t="e">
        <f>VLOOKUP(Table1[[#This Row],[Reference]],metron,12,FALSE)</f>
        <v>#DIV/0!</v>
      </c>
    </row>
    <row r="1755" spans="1:74" hidden="1" x14ac:dyDescent="0.45">
      <c r="A1755" t="s">
        <v>5408</v>
      </c>
      <c r="B1755">
        <v>1506402000</v>
      </c>
      <c r="C1755" s="3" t="s">
        <v>2865</v>
      </c>
      <c r="D1755" t="s">
        <v>65</v>
      </c>
      <c r="E1755" t="s">
        <v>66</v>
      </c>
      <c r="F1755" t="s">
        <v>73</v>
      </c>
      <c r="G1755" t="s">
        <v>93</v>
      </c>
      <c r="H1755" t="s">
        <v>66</v>
      </c>
      <c r="I1755" t="e">
        <f>MROUND(Table1[[#This Row],[Prob_H]]*100,2)/100</f>
        <v>#DIV/0!</v>
      </c>
      <c r="J1755" t="e">
        <f>1/Table1[[#This Row],[odds_ft_home_team_win]]-Table1[[#This Row],[Margin/3]]</f>
        <v>#DIV/0!</v>
      </c>
      <c r="K1755" t="e">
        <f>1/Table1[[#This Row],[odds_ft_draw]]-Table1[[#This Row],[Margin/3]]</f>
        <v>#DIV/0!</v>
      </c>
      <c r="L1755" t="e">
        <f>1/Table1[[#This Row],[odds_ft_away_team_win]]-Table1[[#This Row],[Margin/3]]</f>
        <v>#DIV/0!</v>
      </c>
      <c r="M1755">
        <v>11</v>
      </c>
      <c r="N1755">
        <v>0.75</v>
      </c>
      <c r="O1755">
        <v>0.6</v>
      </c>
      <c r="P1755">
        <v>1.53</v>
      </c>
      <c r="Q1755">
        <v>0.83</v>
      </c>
      <c r="R1755" t="str" cm="1">
        <f t="array" ref="R17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55">
        <v>1</v>
      </c>
      <c r="T1755">
        <v>2</v>
      </c>
      <c r="U1755">
        <v>3</v>
      </c>
      <c r="V1755">
        <v>2</v>
      </c>
      <c r="W1755">
        <v>1</v>
      </c>
      <c r="X1755">
        <v>1</v>
      </c>
      <c r="Y1755">
        <v>19</v>
      </c>
      <c r="Z1755" t="s">
        <v>2868</v>
      </c>
      <c r="AA1755">
        <v>8</v>
      </c>
      <c r="AB1755">
        <v>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15</v>
      </c>
      <c r="AL1755">
        <v>10</v>
      </c>
      <c r="AM1755">
        <v>5</v>
      </c>
      <c r="AN1755">
        <v>2</v>
      </c>
      <c r="AO1755">
        <v>10</v>
      </c>
      <c r="AP1755">
        <v>8</v>
      </c>
      <c r="AQ1755">
        <v>14</v>
      </c>
      <c r="AR1755">
        <v>7</v>
      </c>
      <c r="AS1755">
        <v>59</v>
      </c>
      <c r="AT1755">
        <v>41</v>
      </c>
      <c r="AU1755">
        <v>0</v>
      </c>
      <c r="AV1755">
        <v>0</v>
      </c>
      <c r="AW1755">
        <v>2.33</v>
      </c>
      <c r="AX1755">
        <v>65</v>
      </c>
      <c r="AY1755">
        <v>75</v>
      </c>
      <c r="AZ1755">
        <v>50</v>
      </c>
      <c r="BA1755">
        <v>10</v>
      </c>
      <c r="BB1755">
        <v>10</v>
      </c>
      <c r="BC1755">
        <v>53</v>
      </c>
      <c r="BD1755">
        <v>75</v>
      </c>
      <c r="BE1755">
        <v>33</v>
      </c>
      <c r="BF1755">
        <v>63</v>
      </c>
      <c r="BG1755">
        <v>8.0500000000000007</v>
      </c>
      <c r="BH1755">
        <v>4.5999999999999996</v>
      </c>
      <c r="BI1755">
        <v>0</v>
      </c>
      <c r="BJ1755">
        <v>0</v>
      </c>
      <c r="BK1755">
        <v>0</v>
      </c>
      <c r="BL1755" t="e">
        <f>1/Table1[[#This Row],[odds_ft_home_team_win]]+1/Table1[[#This Row],[odds_ft_draw]]+1/Table1[[#This Row],[odds_ft_away_team_win]]-1</f>
        <v>#DIV/0!</v>
      </c>
      <c r="BM1755" t="e">
        <f>Table1[[#This Row],[Margin]]/3</f>
        <v>#DIV/0!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 t="s">
        <v>126</v>
      </c>
      <c r="BU1755" t="e">
        <f>VLOOKUP(Table1[[#This Row],[Reference]],metron,11,FALSE)</f>
        <v>#DIV/0!</v>
      </c>
      <c r="BV1755" t="e">
        <f>VLOOKUP(Table1[[#This Row],[Reference]],metron,12,FALSE)</f>
        <v>#DIV/0!</v>
      </c>
    </row>
    <row r="1756" spans="1:74" x14ac:dyDescent="0.45">
      <c r="A1756" t="s">
        <v>5405</v>
      </c>
      <c r="B1756">
        <v>1552172400</v>
      </c>
      <c r="C1756" s="3" t="s">
        <v>3653</v>
      </c>
      <c r="D1756" t="s">
        <v>65</v>
      </c>
      <c r="E1756" t="s">
        <v>66</v>
      </c>
      <c r="F1756" t="s">
        <v>103</v>
      </c>
      <c r="G1756" t="s">
        <v>72</v>
      </c>
      <c r="H1756" t="s">
        <v>66</v>
      </c>
      <c r="I1756">
        <f>MROUND(Table1[[#This Row],[Prob_H]]*100,2)/100</f>
        <v>0.52</v>
      </c>
      <c r="J1756">
        <f>1/Table1[[#This Row],[odds_ft_home_team_win]]-Table1[[#This Row],[Margin/3]]</f>
        <v>0.51047277310740435</v>
      </c>
      <c r="K1756">
        <f>1/Table1[[#This Row],[odds_ft_draw]]-Table1[[#This Row],[Margin/3]]</f>
        <v>0.25740355566370482</v>
      </c>
      <c r="L1756">
        <f>1/Table1[[#This Row],[odds_ft_away_team_win]]-Table1[[#This Row],[Margin/3]]</f>
        <v>0.23212367122889083</v>
      </c>
      <c r="M1756">
        <v>10</v>
      </c>
      <c r="N1756">
        <v>2.08</v>
      </c>
      <c r="O1756">
        <v>0.85</v>
      </c>
      <c r="P1756">
        <v>2.2200000000000002</v>
      </c>
      <c r="Q1756">
        <v>0.78</v>
      </c>
      <c r="R1756" t="str" cm="1">
        <f t="array" ref="R17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56">
        <v>4</v>
      </c>
      <c r="T1756">
        <v>0</v>
      </c>
      <c r="U1756">
        <v>4</v>
      </c>
      <c r="V1756">
        <v>2</v>
      </c>
      <c r="W1756">
        <v>2</v>
      </c>
      <c r="X1756">
        <v>0</v>
      </c>
      <c r="Y1756" t="s">
        <v>3654</v>
      </c>
      <c r="AA1756">
        <v>9</v>
      </c>
      <c r="AB1756">
        <v>1</v>
      </c>
      <c r="AC1756">
        <v>1</v>
      </c>
      <c r="AD1756">
        <v>0</v>
      </c>
      <c r="AE1756">
        <v>2</v>
      </c>
      <c r="AF1756">
        <v>0</v>
      </c>
      <c r="AG1756">
        <v>1</v>
      </c>
      <c r="AH1756">
        <v>0</v>
      </c>
      <c r="AI1756">
        <v>0</v>
      </c>
      <c r="AJ1756">
        <v>2</v>
      </c>
      <c r="AK1756">
        <v>20</v>
      </c>
      <c r="AL1756">
        <v>10</v>
      </c>
      <c r="AM1756">
        <v>7</v>
      </c>
      <c r="AN1756">
        <v>3</v>
      </c>
      <c r="AO1756">
        <v>13</v>
      </c>
      <c r="AP1756">
        <v>7</v>
      </c>
      <c r="AQ1756">
        <v>16</v>
      </c>
      <c r="AR1756">
        <v>11</v>
      </c>
      <c r="AS1756">
        <v>56</v>
      </c>
      <c r="AT1756">
        <v>44</v>
      </c>
      <c r="AU1756">
        <v>2.09</v>
      </c>
      <c r="AV1756">
        <v>1.07</v>
      </c>
      <c r="AW1756">
        <v>2.42</v>
      </c>
      <c r="AX1756">
        <v>39</v>
      </c>
      <c r="AY1756">
        <v>70</v>
      </c>
      <c r="AZ1756">
        <v>42</v>
      </c>
      <c r="BA1756">
        <v>20</v>
      </c>
      <c r="BB1756">
        <v>4</v>
      </c>
      <c r="BC1756">
        <v>23</v>
      </c>
      <c r="BD1756">
        <v>58</v>
      </c>
      <c r="BE1756">
        <v>43</v>
      </c>
      <c r="BF1756">
        <v>77</v>
      </c>
      <c r="BG1756">
        <v>10</v>
      </c>
      <c r="BH1756">
        <v>3.69</v>
      </c>
      <c r="BI1756">
        <v>1.87</v>
      </c>
      <c r="BJ1756">
        <v>3.55</v>
      </c>
      <c r="BK1756">
        <v>3.9</v>
      </c>
      <c r="BL1756">
        <f>1/Table1[[#This Row],[odds_ft_home_team_win]]+1/Table1[[#This Row],[odds_ft_draw]]+1/Table1[[#This Row],[odds_ft_away_team_win]]-1</f>
        <v>7.2859755544096849E-2</v>
      </c>
      <c r="BM1756">
        <f>Table1[[#This Row],[Margin]]/3</f>
        <v>2.4286585181365616E-2</v>
      </c>
      <c r="BN1756">
        <v>1.29</v>
      </c>
      <c r="BO1756">
        <v>1.91</v>
      </c>
      <c r="BP1756">
        <v>3.3</v>
      </c>
      <c r="BQ1756">
        <v>0</v>
      </c>
      <c r="BR1756">
        <v>1.8</v>
      </c>
      <c r="BS1756">
        <v>1.95</v>
      </c>
      <c r="BT1756" t="s">
        <v>118</v>
      </c>
      <c r="BU1756">
        <f>VLOOKUP(Table1[[#This Row],[Reference]],metron,11,FALSE)</f>
        <v>1.625948039373891</v>
      </c>
      <c r="BV1756">
        <f>VLOOKUP(Table1[[#This Row],[Reference]],metron,12,FALSE)</f>
        <v>0.97079231886396644</v>
      </c>
    </row>
    <row r="1757" spans="1:74" x14ac:dyDescent="0.45">
      <c r="A1757" t="s">
        <v>5405</v>
      </c>
      <c r="B1757">
        <v>1552179600</v>
      </c>
      <c r="C1757" s="3" t="s">
        <v>3655</v>
      </c>
      <c r="D1757" t="s">
        <v>65</v>
      </c>
      <c r="E1757" t="s">
        <v>66</v>
      </c>
      <c r="F1757" t="s">
        <v>86</v>
      </c>
      <c r="G1757" t="s">
        <v>73</v>
      </c>
      <c r="H1757" t="s">
        <v>66</v>
      </c>
      <c r="I1757">
        <f>MROUND(Table1[[#This Row],[Prob_H]]*100,2)/100</f>
        <v>0.64</v>
      </c>
      <c r="J1757">
        <f>1/Table1[[#This Row],[odds_ft_home_team_win]]-Table1[[#This Row],[Margin/3]]</f>
        <v>0.63698982555727068</v>
      </c>
      <c r="K1757">
        <f>1/Table1[[#This Row],[odds_ft_draw]]-Table1[[#This Row],[Margin/3]]</f>
        <v>0.23789606466497368</v>
      </c>
      <c r="L1757">
        <f>1/Table1[[#This Row],[odds_ft_away_team_win]]-Table1[[#This Row],[Margin/3]]</f>
        <v>0.12511410977775564</v>
      </c>
      <c r="M1757">
        <v>10</v>
      </c>
      <c r="N1757">
        <v>2.13</v>
      </c>
      <c r="O1757">
        <v>1.1499999999999999</v>
      </c>
      <c r="P1757">
        <v>2.14</v>
      </c>
      <c r="Q1757">
        <v>1.24</v>
      </c>
      <c r="R1757" t="str" cm="1">
        <f t="array" ref="R17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88</v>
      </c>
      <c r="AA1757">
        <v>8</v>
      </c>
      <c r="AB1757">
        <v>1</v>
      </c>
      <c r="AC1757">
        <v>1</v>
      </c>
      <c r="AD1757">
        <v>0</v>
      </c>
      <c r="AE1757">
        <v>4</v>
      </c>
      <c r="AF1757">
        <v>1</v>
      </c>
      <c r="AG1757">
        <v>1</v>
      </c>
      <c r="AH1757">
        <v>0</v>
      </c>
      <c r="AI1757">
        <v>2</v>
      </c>
      <c r="AJ1757">
        <v>3</v>
      </c>
      <c r="AK1757">
        <v>25</v>
      </c>
      <c r="AL1757">
        <v>5</v>
      </c>
      <c r="AM1757">
        <v>8</v>
      </c>
      <c r="AN1757">
        <v>2</v>
      </c>
      <c r="AO1757">
        <v>17</v>
      </c>
      <c r="AP1757">
        <v>3</v>
      </c>
      <c r="AQ1757">
        <v>14</v>
      </c>
      <c r="AR1757">
        <v>12</v>
      </c>
      <c r="AS1757">
        <v>61</v>
      </c>
      <c r="AT1757">
        <v>39</v>
      </c>
      <c r="AU1757">
        <v>2.63</v>
      </c>
      <c r="AV1757">
        <v>0.6</v>
      </c>
      <c r="AW1757">
        <v>2.97</v>
      </c>
      <c r="AX1757">
        <v>41</v>
      </c>
      <c r="AY1757">
        <v>86</v>
      </c>
      <c r="AZ1757">
        <v>61</v>
      </c>
      <c r="BA1757">
        <v>31</v>
      </c>
      <c r="BB1757">
        <v>14</v>
      </c>
      <c r="BC1757">
        <v>38</v>
      </c>
      <c r="BD1757">
        <v>75</v>
      </c>
      <c r="BE1757">
        <v>59</v>
      </c>
      <c r="BF1757">
        <v>87</v>
      </c>
      <c r="BG1757">
        <v>9.25</v>
      </c>
      <c r="BH1757">
        <v>5.0599999999999996</v>
      </c>
      <c r="BI1757">
        <v>1.51</v>
      </c>
      <c r="BJ1757">
        <v>3.8</v>
      </c>
      <c r="BK1757">
        <v>6.65</v>
      </c>
      <c r="BL1757">
        <f>1/Table1[[#This Row],[odds_ft_home_team_win]]+1/Table1[[#This Row],[odds_ft_draw]]+1/Table1[[#This Row],[odds_ft_away_team_win]]-1</f>
        <v>7.5785490215605211E-2</v>
      </c>
      <c r="BM1757">
        <f>Table1[[#This Row],[Margin]]/3</f>
        <v>2.5261830071868403E-2</v>
      </c>
      <c r="BN1757">
        <v>1.28</v>
      </c>
      <c r="BO1757">
        <v>1.91</v>
      </c>
      <c r="BP1757">
        <v>3.25</v>
      </c>
      <c r="BQ1757">
        <v>0</v>
      </c>
      <c r="BR1757">
        <v>1.95</v>
      </c>
      <c r="BS1757">
        <v>1.77</v>
      </c>
      <c r="BT1757" t="s">
        <v>113</v>
      </c>
      <c r="BU1757">
        <f>VLOOKUP(Table1[[#This Row],[Reference]],metron,11,FALSE)</f>
        <v>1.980803571428571</v>
      </c>
      <c r="BV1757">
        <f>VLOOKUP(Table1[[#This Row],[Reference]],metron,12,FALSE)</f>
        <v>0.85357142857142854</v>
      </c>
    </row>
    <row r="1758" spans="1:74" x14ac:dyDescent="0.45">
      <c r="A1758" t="s">
        <v>5405</v>
      </c>
      <c r="B1758">
        <v>1552179600</v>
      </c>
      <c r="C1758" s="3" t="s">
        <v>3655</v>
      </c>
      <c r="D1758" t="s">
        <v>65</v>
      </c>
      <c r="E1758" t="s">
        <v>66</v>
      </c>
      <c r="F1758" t="s">
        <v>85</v>
      </c>
      <c r="G1758" t="s">
        <v>68</v>
      </c>
      <c r="H1758" t="s">
        <v>66</v>
      </c>
      <c r="I1758">
        <f>MROUND(Table1[[#This Row],[Prob_H]]*100,2)/100</f>
        <v>0.42</v>
      </c>
      <c r="J1758">
        <f>1/Table1[[#This Row],[odds_ft_home_team_win]]-Table1[[#This Row],[Margin/3]]</f>
        <v>0.41793608124253284</v>
      </c>
      <c r="K1758">
        <f>1/Table1[[#This Row],[odds_ft_draw]]-Table1[[#This Row],[Margin/3]]</f>
        <v>0.29607228195937874</v>
      </c>
      <c r="L1758">
        <f>1/Table1[[#This Row],[odds_ft_away_team_win]]-Table1[[#This Row],[Margin/3]]</f>
        <v>0.28599163679808842</v>
      </c>
      <c r="M1758">
        <v>10</v>
      </c>
      <c r="N1758">
        <v>2.4</v>
      </c>
      <c r="O1758">
        <v>1.79</v>
      </c>
      <c r="P1758">
        <v>2.29</v>
      </c>
      <c r="Q1758">
        <v>1.52</v>
      </c>
      <c r="R1758" t="str" cm="1">
        <f t="array" ref="R17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58">
        <v>1</v>
      </c>
      <c r="T1758">
        <v>1</v>
      </c>
      <c r="U1758">
        <v>2</v>
      </c>
      <c r="V1758">
        <v>1</v>
      </c>
      <c r="W1758">
        <v>1</v>
      </c>
      <c r="X1758">
        <v>0</v>
      </c>
      <c r="Y1758">
        <v>34</v>
      </c>
      <c r="Z1758">
        <v>81</v>
      </c>
      <c r="AA1758">
        <v>7</v>
      </c>
      <c r="AB1758">
        <v>4</v>
      </c>
      <c r="AC1758">
        <v>4</v>
      </c>
      <c r="AD1758">
        <v>0</v>
      </c>
      <c r="AE1758">
        <v>3</v>
      </c>
      <c r="AF1758">
        <v>0</v>
      </c>
      <c r="AG1758">
        <v>1</v>
      </c>
      <c r="AH1758">
        <v>3</v>
      </c>
      <c r="AI1758">
        <v>2</v>
      </c>
      <c r="AJ1758">
        <v>1</v>
      </c>
      <c r="AK1758">
        <v>14</v>
      </c>
      <c r="AL1758">
        <v>18</v>
      </c>
      <c r="AM1758">
        <v>4</v>
      </c>
      <c r="AN1758">
        <v>4</v>
      </c>
      <c r="AO1758">
        <v>10</v>
      </c>
      <c r="AP1758">
        <v>14</v>
      </c>
      <c r="AQ1758">
        <v>11</v>
      </c>
      <c r="AR1758">
        <v>9</v>
      </c>
      <c r="AS1758">
        <v>41</v>
      </c>
      <c r="AT1758">
        <v>59</v>
      </c>
      <c r="AU1758">
        <v>1.44</v>
      </c>
      <c r="AV1758">
        <v>1.88</v>
      </c>
      <c r="AW1758">
        <v>2.79</v>
      </c>
      <c r="AX1758">
        <v>45</v>
      </c>
      <c r="AY1758">
        <v>72</v>
      </c>
      <c r="AZ1758">
        <v>52</v>
      </c>
      <c r="BA1758">
        <v>38</v>
      </c>
      <c r="BB1758">
        <v>14</v>
      </c>
      <c r="BC1758">
        <v>21</v>
      </c>
      <c r="BD1758">
        <v>55</v>
      </c>
      <c r="BE1758">
        <v>59</v>
      </c>
      <c r="BF1758">
        <v>87</v>
      </c>
      <c r="BG1758">
        <v>9.73</v>
      </c>
      <c r="BH1758">
        <v>4.4400000000000004</v>
      </c>
      <c r="BI1758">
        <v>2.25</v>
      </c>
      <c r="BJ1758">
        <v>3.1</v>
      </c>
      <c r="BK1758">
        <v>3.2</v>
      </c>
      <c r="BL1758">
        <f>1/Table1[[#This Row],[odds_ft_home_team_win]]+1/Table1[[#This Row],[odds_ft_draw]]+1/Table1[[#This Row],[odds_ft_away_team_win]]-1</f>
        <v>7.9525089605734678E-2</v>
      </c>
      <c r="BM1758">
        <f>Table1[[#This Row],[Margin]]/3</f>
        <v>2.650836320191156E-2</v>
      </c>
      <c r="BN1758">
        <v>1.34</v>
      </c>
      <c r="BO1758">
        <v>2.0499999999999998</v>
      </c>
      <c r="BP1758">
        <v>3.75</v>
      </c>
      <c r="BQ1758">
        <v>0</v>
      </c>
      <c r="BR1758">
        <v>1.8</v>
      </c>
      <c r="BS1758">
        <v>1.91</v>
      </c>
      <c r="BT1758" t="s">
        <v>1684</v>
      </c>
      <c r="BU1758">
        <f>VLOOKUP(Table1[[#This Row],[Reference]],metron,11,FALSE)</f>
        <v>1.396960958296362</v>
      </c>
      <c r="BV1758">
        <f>VLOOKUP(Table1[[#This Row],[Reference]],metron,12,FALSE)</f>
        <v>1.091503992901508</v>
      </c>
    </row>
    <row r="1759" spans="1:74" x14ac:dyDescent="0.45">
      <c r="A1759" t="s">
        <v>5405</v>
      </c>
      <c r="B1759">
        <v>1552186800</v>
      </c>
      <c r="C1759" s="3" t="s">
        <v>3656</v>
      </c>
      <c r="D1759" t="s">
        <v>65</v>
      </c>
      <c r="E1759" t="s">
        <v>66</v>
      </c>
      <c r="F1759" t="s">
        <v>2218</v>
      </c>
      <c r="G1759" t="s">
        <v>97</v>
      </c>
      <c r="H1759" t="s">
        <v>66</v>
      </c>
      <c r="I1759">
        <f>MROUND(Table1[[#This Row],[Prob_H]]*100,2)/100</f>
        <v>0.4</v>
      </c>
      <c r="J1759">
        <f>1/Table1[[#This Row],[odds_ft_home_team_win]]-Table1[[#This Row],[Margin/3]]</f>
        <v>0.4095131921218878</v>
      </c>
      <c r="K1759">
        <f>1/Table1[[#This Row],[odds_ft_draw]]-Table1[[#This Row],[Margin/3]]</f>
        <v>0.2824228911185433</v>
      </c>
      <c r="L1759">
        <f>1/Table1[[#This Row],[odds_ft_away_team_win]]-Table1[[#This Row],[Margin/3]]</f>
        <v>0.3080639167595689</v>
      </c>
      <c r="M1759">
        <v>10</v>
      </c>
      <c r="N1759">
        <v>1.38</v>
      </c>
      <c r="O1759">
        <v>0.71</v>
      </c>
      <c r="P1759">
        <v>1.61</v>
      </c>
      <c r="Q1759">
        <v>0.72</v>
      </c>
      <c r="R1759" t="str" cm="1">
        <f t="array" ref="R17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59">
        <v>1</v>
      </c>
      <c r="T1759">
        <v>1</v>
      </c>
      <c r="U1759">
        <v>2</v>
      </c>
      <c r="V1759">
        <v>0</v>
      </c>
      <c r="W1759">
        <v>0</v>
      </c>
      <c r="X1759">
        <v>0</v>
      </c>
      <c r="Y1759">
        <v>67</v>
      </c>
      <c r="Z1759">
        <v>48</v>
      </c>
      <c r="AA1759">
        <v>5</v>
      </c>
      <c r="AB1759">
        <v>4</v>
      </c>
      <c r="AC1759">
        <v>3</v>
      </c>
      <c r="AD1759">
        <v>0</v>
      </c>
      <c r="AE1759">
        <v>3</v>
      </c>
      <c r="AF1759">
        <v>0</v>
      </c>
      <c r="AG1759">
        <v>1</v>
      </c>
      <c r="AH1759">
        <v>2</v>
      </c>
      <c r="AI1759">
        <v>2</v>
      </c>
      <c r="AJ1759">
        <v>1</v>
      </c>
      <c r="AK1759">
        <v>3</v>
      </c>
      <c r="AL1759">
        <v>2</v>
      </c>
      <c r="AM1759">
        <v>3</v>
      </c>
      <c r="AN1759">
        <v>2</v>
      </c>
      <c r="AO1759">
        <v>0</v>
      </c>
      <c r="AP1759">
        <v>0</v>
      </c>
      <c r="AQ1759">
        <v>17</v>
      </c>
      <c r="AR1759">
        <v>15</v>
      </c>
      <c r="AS1759">
        <v>57</v>
      </c>
      <c r="AT1759">
        <v>43</v>
      </c>
      <c r="AU1759">
        <v>0</v>
      </c>
      <c r="AV1759">
        <v>0</v>
      </c>
      <c r="AW1759">
        <v>2.7</v>
      </c>
      <c r="AX1759">
        <v>56</v>
      </c>
      <c r="AY1759">
        <v>82</v>
      </c>
      <c r="AZ1759">
        <v>52</v>
      </c>
      <c r="BA1759">
        <v>26</v>
      </c>
      <c r="BB1759">
        <v>11</v>
      </c>
      <c r="BC1759">
        <v>22</v>
      </c>
      <c r="BD1759">
        <v>74</v>
      </c>
      <c r="BE1759">
        <v>45</v>
      </c>
      <c r="BF1759">
        <v>82</v>
      </c>
      <c r="BG1759">
        <v>10.67</v>
      </c>
      <c r="BH1759">
        <v>6.17</v>
      </c>
      <c r="BI1759">
        <v>2.2999999999999998</v>
      </c>
      <c r="BJ1759">
        <v>3.25</v>
      </c>
      <c r="BK1759">
        <v>3</v>
      </c>
      <c r="BL1759">
        <f>1/Table1[[#This Row],[odds_ft_home_team_win]]+1/Table1[[#This Row],[odds_ft_draw]]+1/Table1[[#This Row],[odds_ft_away_team_win]]-1</f>
        <v>7.5808249721293297E-2</v>
      </c>
      <c r="BM1759">
        <f>Table1[[#This Row],[Margin]]/3</f>
        <v>2.5269416573764431E-2</v>
      </c>
      <c r="BN1759">
        <v>1.31</v>
      </c>
      <c r="BO1759">
        <v>1.95</v>
      </c>
      <c r="BP1759">
        <v>3.45</v>
      </c>
      <c r="BQ1759">
        <v>0</v>
      </c>
      <c r="BR1759">
        <v>1.77</v>
      </c>
      <c r="BS1759">
        <v>1.95</v>
      </c>
      <c r="BT1759" t="s">
        <v>2219</v>
      </c>
      <c r="BU1759">
        <f>VLOOKUP(Table1[[#This Row],[Reference]],metron,11,FALSE)</f>
        <v>1.344038264434575</v>
      </c>
      <c r="BV1759">
        <f>VLOOKUP(Table1[[#This Row],[Reference]],metron,12,FALSE)</f>
        <v>1.1515772691037469</v>
      </c>
    </row>
    <row r="1760" spans="1:74" hidden="1" x14ac:dyDescent="0.45">
      <c r="A1760" t="s">
        <v>5405</v>
      </c>
      <c r="B1760">
        <v>1552186800</v>
      </c>
      <c r="C1760" s="3" t="s">
        <v>3656</v>
      </c>
      <c r="D1760" t="s">
        <v>65</v>
      </c>
      <c r="E1760" t="s">
        <v>66</v>
      </c>
      <c r="F1760" t="s">
        <v>80</v>
      </c>
      <c r="G1760" t="s">
        <v>98</v>
      </c>
      <c r="H1760" t="s">
        <v>66</v>
      </c>
      <c r="I1760">
        <f>MROUND(Table1[[#This Row],[Prob_H]]*100,2)/100</f>
        <v>0.32</v>
      </c>
      <c r="J1760">
        <f>1/Table1[[#This Row],[odds_ft_home_team_win]]-Table1[[#This Row],[Margin/3]]</f>
        <v>0.31290626328898608</v>
      </c>
      <c r="K1760">
        <f>1/Table1[[#This Row],[odds_ft_draw]]-Table1[[#This Row],[Margin/3]]</f>
        <v>0.29650385760281878</v>
      </c>
      <c r="L1760">
        <f>1/Table1[[#This Row],[odds_ft_away_team_win]]-Table1[[#This Row],[Margin/3]]</f>
        <v>0.39058987910819515</v>
      </c>
      <c r="M1760">
        <v>10</v>
      </c>
      <c r="N1760">
        <v>1.36</v>
      </c>
      <c r="O1760">
        <v>1.54</v>
      </c>
      <c r="P1760">
        <v>1.5</v>
      </c>
      <c r="Q1760">
        <v>1.24</v>
      </c>
      <c r="R1760" t="str" cm="1">
        <f t="array" ref="R17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AA1760">
        <v>6</v>
      </c>
      <c r="AB1760">
        <v>10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11</v>
      </c>
      <c r="AL1760">
        <v>19</v>
      </c>
      <c r="AM1760">
        <v>3</v>
      </c>
      <c r="AN1760">
        <v>4</v>
      </c>
      <c r="AO1760">
        <v>8</v>
      </c>
      <c r="AP1760">
        <v>15</v>
      </c>
      <c r="AQ1760">
        <v>13</v>
      </c>
      <c r="AR1760">
        <v>7</v>
      </c>
      <c r="AS1760">
        <v>37</v>
      </c>
      <c r="AT1760">
        <v>63</v>
      </c>
      <c r="AU1760">
        <v>1.1299999999999999</v>
      </c>
      <c r="AV1760">
        <v>2.02</v>
      </c>
      <c r="AW1760">
        <v>2.5299999999999998</v>
      </c>
      <c r="AX1760">
        <v>46</v>
      </c>
      <c r="AY1760">
        <v>74</v>
      </c>
      <c r="AZ1760">
        <v>41</v>
      </c>
      <c r="BA1760">
        <v>23</v>
      </c>
      <c r="BB1760">
        <v>8</v>
      </c>
      <c r="BC1760">
        <v>23</v>
      </c>
      <c r="BD1760">
        <v>63</v>
      </c>
      <c r="BE1760">
        <v>45</v>
      </c>
      <c r="BF1760">
        <v>89</v>
      </c>
      <c r="BG1760">
        <v>8.56</v>
      </c>
      <c r="BH1760">
        <v>3.42</v>
      </c>
      <c r="BI1760">
        <v>2.95</v>
      </c>
      <c r="BJ1760">
        <v>3.1</v>
      </c>
      <c r="BK1760">
        <v>2.4</v>
      </c>
      <c r="BL1760">
        <f>1/Table1[[#This Row],[odds_ft_home_team_win]]+1/Table1[[#This Row],[odds_ft_draw]]+1/Table1[[#This Row],[odds_ft_away_team_win]]-1</f>
        <v>7.8230362675414611E-2</v>
      </c>
      <c r="BM1760">
        <f>Table1[[#This Row],[Margin]]/3</f>
        <v>2.6076787558471537E-2</v>
      </c>
      <c r="BN1760">
        <v>1.39</v>
      </c>
      <c r="BO1760">
        <v>2.2000000000000002</v>
      </c>
      <c r="BP1760">
        <v>4.1500000000000004</v>
      </c>
      <c r="BQ1760">
        <v>0</v>
      </c>
      <c r="BR1760">
        <v>1.91</v>
      </c>
      <c r="BS1760">
        <v>1.83</v>
      </c>
      <c r="BT1760" t="s">
        <v>83</v>
      </c>
      <c r="BU1760">
        <f>VLOOKUP(Table1[[#This Row],[Reference]],metron,11,FALSE)</f>
        <v>1.210167055864918</v>
      </c>
      <c r="BV1760">
        <f>VLOOKUP(Table1[[#This Row],[Reference]],metron,12,FALSE)</f>
        <v>1.3211783725525419</v>
      </c>
    </row>
    <row r="1761" spans="1:74" x14ac:dyDescent="0.45">
      <c r="A1761" t="s">
        <v>5405</v>
      </c>
      <c r="B1761">
        <v>1552240800</v>
      </c>
      <c r="C1761" s="3" t="s">
        <v>3657</v>
      </c>
      <c r="D1761" t="s">
        <v>65</v>
      </c>
      <c r="E1761" t="s">
        <v>66</v>
      </c>
      <c r="F1761" t="s">
        <v>94</v>
      </c>
      <c r="G1761" t="s">
        <v>78</v>
      </c>
      <c r="H1761" t="s">
        <v>66</v>
      </c>
      <c r="I1761">
        <f>MROUND(Table1[[#This Row],[Prob_H]]*100,2)/100</f>
        <v>0.48</v>
      </c>
      <c r="J1761">
        <f>1/Table1[[#This Row],[odds_ft_home_team_win]]-Table1[[#This Row],[Margin/3]]</f>
        <v>0.47175985204154219</v>
      </c>
      <c r="K1761">
        <f>1/Table1[[#This Row],[odds_ft_draw]]-Table1[[#This Row],[Margin/3]]</f>
        <v>0.27479015507184523</v>
      </c>
      <c r="L1761">
        <f>1/Table1[[#This Row],[odds_ft_away_team_win]]-Table1[[#This Row],[Margin/3]]</f>
        <v>0.25344999288661263</v>
      </c>
      <c r="M1761">
        <v>10</v>
      </c>
      <c r="N1761">
        <v>1.33</v>
      </c>
      <c r="O1761">
        <v>1.1499999999999999</v>
      </c>
      <c r="P1761">
        <v>1.47</v>
      </c>
      <c r="Q1761">
        <v>1.1200000000000001</v>
      </c>
      <c r="R1761" t="str" cm="1">
        <f t="array" ref="R17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61">
        <v>2</v>
      </c>
      <c r="T1761">
        <v>2</v>
      </c>
      <c r="U1761">
        <v>4</v>
      </c>
      <c r="V1761">
        <v>1</v>
      </c>
      <c r="W1761">
        <v>0</v>
      </c>
      <c r="X1761">
        <v>1</v>
      </c>
      <c r="Y1761" t="s">
        <v>3658</v>
      </c>
      <c r="Z1761" t="s">
        <v>3659</v>
      </c>
      <c r="AA1761">
        <v>9</v>
      </c>
      <c r="AB1761">
        <v>1</v>
      </c>
      <c r="AC1761">
        <v>2</v>
      </c>
      <c r="AD1761">
        <v>0</v>
      </c>
      <c r="AE1761">
        <v>1</v>
      </c>
      <c r="AF1761">
        <v>1</v>
      </c>
      <c r="AG1761">
        <v>2</v>
      </c>
      <c r="AH1761">
        <v>0</v>
      </c>
      <c r="AI1761">
        <v>1</v>
      </c>
      <c r="AJ1761">
        <v>1</v>
      </c>
      <c r="AK1761">
        <v>18</v>
      </c>
      <c r="AL1761">
        <v>13</v>
      </c>
      <c r="AM1761">
        <v>9</v>
      </c>
      <c r="AN1761">
        <v>6</v>
      </c>
      <c r="AO1761">
        <v>9</v>
      </c>
      <c r="AP1761">
        <v>7</v>
      </c>
      <c r="AQ1761">
        <v>14</v>
      </c>
      <c r="AR1761">
        <v>10</v>
      </c>
      <c r="AS1761">
        <v>60</v>
      </c>
      <c r="AT1761">
        <v>40</v>
      </c>
      <c r="AU1761">
        <v>2.23</v>
      </c>
      <c r="AV1761">
        <v>1.37</v>
      </c>
      <c r="AW1761">
        <v>2.91</v>
      </c>
      <c r="AX1761">
        <v>64</v>
      </c>
      <c r="AY1761">
        <v>75</v>
      </c>
      <c r="AZ1761">
        <v>58</v>
      </c>
      <c r="BA1761">
        <v>39</v>
      </c>
      <c r="BB1761">
        <v>14</v>
      </c>
      <c r="BC1761">
        <v>24</v>
      </c>
      <c r="BD1761">
        <v>64</v>
      </c>
      <c r="BE1761">
        <v>61</v>
      </c>
      <c r="BF1761">
        <v>83</v>
      </c>
      <c r="BG1761">
        <v>9.92</v>
      </c>
      <c r="BH1761">
        <v>5.4</v>
      </c>
      <c r="BI1761">
        <v>2</v>
      </c>
      <c r="BJ1761">
        <v>3.3</v>
      </c>
      <c r="BK1761">
        <v>3.55</v>
      </c>
      <c r="BL1761">
        <f>1/Table1[[#This Row],[odds_ft_home_team_win]]+1/Table1[[#This Row],[odds_ft_draw]]+1/Table1[[#This Row],[odds_ft_away_team_win]]-1</f>
        <v>8.4720443875373475E-2</v>
      </c>
      <c r="BM1761">
        <f>Table1[[#This Row],[Margin]]/3</f>
        <v>2.8240147958457824E-2</v>
      </c>
      <c r="BN1761">
        <v>1.26</v>
      </c>
      <c r="BO1761">
        <v>1.83</v>
      </c>
      <c r="BP1761">
        <v>3.1</v>
      </c>
      <c r="BQ1761">
        <v>0</v>
      </c>
      <c r="BR1761">
        <v>1.67</v>
      </c>
      <c r="BS1761">
        <v>2.1</v>
      </c>
      <c r="BT1761" t="s">
        <v>124</v>
      </c>
      <c r="BU1761">
        <f>VLOOKUP(Table1[[#This Row],[Reference]],metron,11,FALSE)</f>
        <v>1.510877192982456</v>
      </c>
      <c r="BV1761">
        <f>VLOOKUP(Table1[[#This Row],[Reference]],metron,12,FALSE)</f>
        <v>1.0163157894736841</v>
      </c>
    </row>
    <row r="1762" spans="1:74" hidden="1" x14ac:dyDescent="0.45">
      <c r="A1762" t="s">
        <v>5405</v>
      </c>
      <c r="B1762">
        <v>1552255200</v>
      </c>
      <c r="C1762" s="3" t="s">
        <v>3660</v>
      </c>
      <c r="D1762" t="s">
        <v>65</v>
      </c>
      <c r="E1762" t="s">
        <v>66</v>
      </c>
      <c r="F1762" t="s">
        <v>2738</v>
      </c>
      <c r="G1762" t="s">
        <v>81</v>
      </c>
      <c r="H1762" t="s">
        <v>66</v>
      </c>
      <c r="I1762">
        <f>MROUND(Table1[[#This Row],[Prob_H]]*100,2)/100</f>
        <v>0.24</v>
      </c>
      <c r="J1762">
        <f>1/Table1[[#This Row],[odds_ft_home_team_win]]-Table1[[#This Row],[Margin/3]]</f>
        <v>0.23773367845844115</v>
      </c>
      <c r="K1762">
        <f>1/Table1[[#This Row],[odds_ft_draw]]-Table1[[#This Row],[Margin/3]]</f>
        <v>0.24124245038826572</v>
      </c>
      <c r="L1762">
        <f>1/Table1[[#This Row],[odds_ft_away_team_win]]-Table1[[#This Row],[Margin/3]]</f>
        <v>0.52102387115329296</v>
      </c>
      <c r="M1762">
        <v>10</v>
      </c>
      <c r="N1762">
        <v>1.85</v>
      </c>
      <c r="O1762">
        <v>1.69</v>
      </c>
      <c r="P1762">
        <v>1.41</v>
      </c>
      <c r="Q1762">
        <v>1.85</v>
      </c>
      <c r="R1762" t="str" cm="1">
        <f t="array" ref="R17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1</v>
      </c>
      <c r="Z1762">
        <v>27</v>
      </c>
      <c r="AA1762">
        <v>7</v>
      </c>
      <c r="AB1762">
        <v>7</v>
      </c>
      <c r="AC1762">
        <v>4</v>
      </c>
      <c r="AD1762">
        <v>0</v>
      </c>
      <c r="AE1762">
        <v>0</v>
      </c>
      <c r="AF1762">
        <v>0</v>
      </c>
      <c r="AG1762">
        <v>2</v>
      </c>
      <c r="AH1762">
        <v>2</v>
      </c>
      <c r="AI1762">
        <v>0</v>
      </c>
      <c r="AJ1762">
        <v>0</v>
      </c>
      <c r="AK1762">
        <v>17</v>
      </c>
      <c r="AL1762">
        <v>12</v>
      </c>
      <c r="AM1762">
        <v>6</v>
      </c>
      <c r="AN1762">
        <v>6</v>
      </c>
      <c r="AO1762">
        <v>11</v>
      </c>
      <c r="AP1762">
        <v>6</v>
      </c>
      <c r="AQ1762">
        <v>15</v>
      </c>
      <c r="AR1762">
        <v>9</v>
      </c>
      <c r="AS1762">
        <v>52</v>
      </c>
      <c r="AT1762">
        <v>48</v>
      </c>
      <c r="AU1762">
        <v>1.82</v>
      </c>
      <c r="AV1762">
        <v>1.47</v>
      </c>
      <c r="AW1762">
        <v>2.73</v>
      </c>
      <c r="AX1762">
        <v>50</v>
      </c>
      <c r="AY1762">
        <v>92</v>
      </c>
      <c r="AZ1762">
        <v>54</v>
      </c>
      <c r="BA1762">
        <v>31</v>
      </c>
      <c r="BB1762">
        <v>4</v>
      </c>
      <c r="BC1762">
        <v>27</v>
      </c>
      <c r="BD1762">
        <v>77</v>
      </c>
      <c r="BE1762">
        <v>54</v>
      </c>
      <c r="BF1762">
        <v>85</v>
      </c>
      <c r="BG1762">
        <v>10.15</v>
      </c>
      <c r="BH1762">
        <v>4.3099999999999996</v>
      </c>
      <c r="BI1762">
        <v>3.8</v>
      </c>
      <c r="BJ1762">
        <v>3.75</v>
      </c>
      <c r="BK1762">
        <v>1.83</v>
      </c>
      <c r="BL1762">
        <f>1/Table1[[#This Row],[odds_ft_home_team_win]]+1/Table1[[#This Row],[odds_ft_draw]]+1/Table1[[#This Row],[odds_ft_away_team_win]]-1</f>
        <v>7.6272648835202794E-2</v>
      </c>
      <c r="BM1762">
        <f>Table1[[#This Row],[Margin]]/3</f>
        <v>2.542421627840093E-2</v>
      </c>
      <c r="BN1762">
        <v>1.22</v>
      </c>
      <c r="BO1762">
        <v>1.71</v>
      </c>
      <c r="BP1762">
        <v>2.8</v>
      </c>
      <c r="BQ1762">
        <v>0</v>
      </c>
      <c r="BR1762">
        <v>1.67</v>
      </c>
      <c r="BS1762">
        <v>2.1</v>
      </c>
      <c r="BT1762" t="s">
        <v>1292</v>
      </c>
      <c r="BU1762">
        <f>VLOOKUP(Table1[[#This Row],[Reference]],metron,11,FALSE)</f>
        <v>1.067249240121581</v>
      </c>
      <c r="BV1762">
        <f>VLOOKUP(Table1[[#This Row],[Reference]],metron,12,FALSE)</f>
        <v>1.53419452887538</v>
      </c>
    </row>
    <row r="1763" spans="1:74" x14ac:dyDescent="0.45">
      <c r="A1763" t="s">
        <v>5404</v>
      </c>
      <c r="B1763">
        <v>1569031200</v>
      </c>
      <c r="C1763" s="3" t="s">
        <v>3946</v>
      </c>
      <c r="D1763" t="s">
        <v>65</v>
      </c>
      <c r="E1763" t="s">
        <v>66</v>
      </c>
      <c r="F1763" t="s">
        <v>78</v>
      </c>
      <c r="G1763" t="s">
        <v>98</v>
      </c>
      <c r="H1763" t="s">
        <v>3819</v>
      </c>
      <c r="I1763">
        <f>MROUND(Table1[[#This Row],[Prob_H]]*100,2)/100</f>
        <v>0.44</v>
      </c>
      <c r="J1763">
        <f>1/Table1[[#This Row],[odds_ft_home_team_win]]-Table1[[#This Row],[Margin/3]]</f>
        <v>0.43823408503641059</v>
      </c>
      <c r="K1763">
        <f>1/Table1[[#This Row],[odds_ft_draw]]-Table1[[#This Row],[Margin/3]]</f>
        <v>0.2761481089969462</v>
      </c>
      <c r="L1763">
        <f>1/Table1[[#This Row],[odds_ft_away_team_win]]-Table1[[#This Row],[Margin/3]]</f>
        <v>0.28561780596664316</v>
      </c>
      <c r="M1763">
        <v>10</v>
      </c>
      <c r="N1763">
        <v>1.5</v>
      </c>
      <c r="O1763">
        <v>0.5</v>
      </c>
      <c r="P1763">
        <v>1.5</v>
      </c>
      <c r="Q1763">
        <v>1.21</v>
      </c>
      <c r="R1763" t="str" cm="1">
        <f t="array" ref="R17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63">
        <v>1</v>
      </c>
      <c r="T1763">
        <v>0</v>
      </c>
      <c r="U1763">
        <v>1</v>
      </c>
      <c r="V1763">
        <v>1</v>
      </c>
      <c r="W1763">
        <v>1</v>
      </c>
      <c r="X1763">
        <v>0</v>
      </c>
      <c r="Y1763">
        <v>36</v>
      </c>
      <c r="AA1763">
        <v>4</v>
      </c>
      <c r="AB1763">
        <v>13</v>
      </c>
      <c r="AC1763">
        <v>1</v>
      </c>
      <c r="AD1763">
        <v>0</v>
      </c>
      <c r="AE1763">
        <v>2</v>
      </c>
      <c r="AF1763">
        <v>0</v>
      </c>
      <c r="AG1763">
        <v>0</v>
      </c>
      <c r="AH1763">
        <v>1</v>
      </c>
      <c r="AI1763">
        <v>0</v>
      </c>
      <c r="AJ1763">
        <v>2</v>
      </c>
      <c r="AK1763">
        <v>13</v>
      </c>
      <c r="AL1763">
        <v>21</v>
      </c>
      <c r="AM1763">
        <v>4</v>
      </c>
      <c r="AN1763">
        <v>7</v>
      </c>
      <c r="AO1763">
        <v>9</v>
      </c>
      <c r="AP1763">
        <v>14</v>
      </c>
      <c r="AQ1763">
        <v>12</v>
      </c>
      <c r="AR1763">
        <v>13</v>
      </c>
      <c r="AS1763">
        <v>37</v>
      </c>
      <c r="AT1763">
        <v>63</v>
      </c>
      <c r="AU1763">
        <v>1.29</v>
      </c>
      <c r="AV1763">
        <v>2.2799999999999998</v>
      </c>
      <c r="AW1763">
        <v>2.38</v>
      </c>
      <c r="AX1763">
        <v>38</v>
      </c>
      <c r="AY1763">
        <v>63</v>
      </c>
      <c r="AZ1763">
        <v>25</v>
      </c>
      <c r="BA1763">
        <v>13</v>
      </c>
      <c r="BB1763">
        <v>13</v>
      </c>
      <c r="BC1763">
        <v>38</v>
      </c>
      <c r="BD1763">
        <v>63</v>
      </c>
      <c r="BE1763">
        <v>25</v>
      </c>
      <c r="BF1763">
        <v>75</v>
      </c>
      <c r="BG1763">
        <v>11</v>
      </c>
      <c r="BH1763">
        <v>6</v>
      </c>
      <c r="BI1763">
        <v>2.15</v>
      </c>
      <c r="BJ1763">
        <v>3.3</v>
      </c>
      <c r="BK1763">
        <v>3.2</v>
      </c>
      <c r="BL1763">
        <f>1/Table1[[#This Row],[odds_ft_home_team_win]]+1/Table1[[#This Row],[odds_ft_draw]]+1/Table1[[#This Row],[odds_ft_away_team_win]]-1</f>
        <v>8.0646582100070585E-2</v>
      </c>
      <c r="BM1763">
        <f>Table1[[#This Row],[Margin]]/3</f>
        <v>2.6882194033356861E-2</v>
      </c>
      <c r="BN1763">
        <v>1.31</v>
      </c>
      <c r="BO1763">
        <v>1.95</v>
      </c>
      <c r="BP1763">
        <v>3.45</v>
      </c>
      <c r="BQ1763">
        <v>6.7</v>
      </c>
      <c r="BR1763">
        <v>1.77</v>
      </c>
      <c r="BS1763">
        <v>1.95</v>
      </c>
      <c r="BT1763" t="s">
        <v>3820</v>
      </c>
      <c r="BU1763">
        <f>VLOOKUP(Table1[[#This Row],[Reference]],metron,11,FALSE)</f>
        <v>1.4140979689366791</v>
      </c>
      <c r="BV1763">
        <f>VLOOKUP(Table1[[#This Row],[Reference]],metron,12,FALSE)</f>
        <v>1.0666666666666671</v>
      </c>
    </row>
    <row r="1764" spans="1:74" hidden="1" x14ac:dyDescent="0.45">
      <c r="A1764" t="s">
        <v>5404</v>
      </c>
      <c r="B1764">
        <v>1569031200</v>
      </c>
      <c r="C1764" s="3" t="s">
        <v>3946</v>
      </c>
      <c r="D1764" t="s">
        <v>65</v>
      </c>
      <c r="E1764" t="s">
        <v>66</v>
      </c>
      <c r="F1764" t="s">
        <v>93</v>
      </c>
      <c r="G1764" t="s">
        <v>97</v>
      </c>
      <c r="H1764" t="s">
        <v>3815</v>
      </c>
      <c r="I1764">
        <f>MROUND(Table1[[#This Row],[Prob_H]]*100,2)/100</f>
        <v>0.4</v>
      </c>
      <c r="J1764">
        <f>1/Table1[[#This Row],[odds_ft_home_team_win]]-Table1[[#This Row],[Margin/3]]</f>
        <v>0.409732121644096</v>
      </c>
      <c r="K1764">
        <f>1/Table1[[#This Row],[odds_ft_draw]]-Table1[[#This Row],[Margin/3]]</f>
        <v>0.28744951294844379</v>
      </c>
      <c r="L1764">
        <f>1/Table1[[#This Row],[odds_ft_away_team_win]]-Table1[[#This Row],[Margin/3]]</f>
        <v>0.30281836540746021</v>
      </c>
      <c r="M1764">
        <v>10</v>
      </c>
      <c r="N1764">
        <v>1.4</v>
      </c>
      <c r="O1764">
        <v>0.4</v>
      </c>
      <c r="P1764">
        <v>0.93</v>
      </c>
      <c r="Q1764">
        <v>0.86</v>
      </c>
      <c r="R1764" t="str" cm="1">
        <f t="array" ref="R17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4">
        <v>0</v>
      </c>
      <c r="T1764">
        <v>1</v>
      </c>
      <c r="U1764">
        <v>1</v>
      </c>
      <c r="V1764">
        <v>1</v>
      </c>
      <c r="W1764">
        <v>0</v>
      </c>
      <c r="X1764">
        <v>1</v>
      </c>
      <c r="Z1764">
        <v>41</v>
      </c>
      <c r="AA1764">
        <v>7</v>
      </c>
      <c r="AB1764">
        <v>1</v>
      </c>
      <c r="AC1764">
        <v>3</v>
      </c>
      <c r="AD1764">
        <v>0</v>
      </c>
      <c r="AE1764">
        <v>3</v>
      </c>
      <c r="AF1764">
        <v>0</v>
      </c>
      <c r="AG1764">
        <v>1</v>
      </c>
      <c r="AH1764">
        <v>2</v>
      </c>
      <c r="AI1764">
        <v>1</v>
      </c>
      <c r="AJ1764">
        <v>2</v>
      </c>
      <c r="AK1764">
        <v>13</v>
      </c>
      <c r="AL1764">
        <v>11</v>
      </c>
      <c r="AM1764">
        <v>4</v>
      </c>
      <c r="AN1764">
        <v>3</v>
      </c>
      <c r="AO1764">
        <v>9</v>
      </c>
      <c r="AP1764">
        <v>8</v>
      </c>
      <c r="AQ1764">
        <v>15</v>
      </c>
      <c r="AR1764">
        <v>16</v>
      </c>
      <c r="AS1764">
        <v>74</v>
      </c>
      <c r="AT1764">
        <v>26</v>
      </c>
      <c r="AU1764">
        <v>1.39</v>
      </c>
      <c r="AV1764">
        <v>1.08</v>
      </c>
      <c r="AW1764">
        <v>2.4</v>
      </c>
      <c r="AX1764">
        <v>60</v>
      </c>
      <c r="AY1764">
        <v>90</v>
      </c>
      <c r="AZ1764">
        <v>40</v>
      </c>
      <c r="BA1764">
        <v>10</v>
      </c>
      <c r="BB1764">
        <v>0</v>
      </c>
      <c r="BC1764">
        <v>20</v>
      </c>
      <c r="BD1764">
        <v>60</v>
      </c>
      <c r="BE1764">
        <v>60</v>
      </c>
      <c r="BF1764">
        <v>90</v>
      </c>
      <c r="BG1764">
        <v>7</v>
      </c>
      <c r="BH1764">
        <v>5.6</v>
      </c>
      <c r="BI1764">
        <v>2.2999999999999998</v>
      </c>
      <c r="BJ1764">
        <v>3.2</v>
      </c>
      <c r="BK1764">
        <v>3.05</v>
      </c>
      <c r="BL1764">
        <f>1/Table1[[#This Row],[odds_ft_home_team_win]]+1/Table1[[#This Row],[odds_ft_draw]]+1/Table1[[#This Row],[odds_ft_away_team_win]]-1</f>
        <v>7.5151461154668642E-2</v>
      </c>
      <c r="BM1764">
        <f>Table1[[#This Row],[Margin]]/3</f>
        <v>2.5050487051556214E-2</v>
      </c>
      <c r="BN1764">
        <v>1.33</v>
      </c>
      <c r="BO1764">
        <v>2.0499999999999998</v>
      </c>
      <c r="BP1764">
        <v>3.65</v>
      </c>
      <c r="BQ1764">
        <v>7</v>
      </c>
      <c r="BR1764">
        <v>1.8</v>
      </c>
      <c r="BS1764">
        <v>1.91</v>
      </c>
      <c r="BT1764" t="s">
        <v>3790</v>
      </c>
      <c r="BU1764">
        <f>VLOOKUP(Table1[[#This Row],[Reference]],metron,11,FALSE)</f>
        <v>1.344038264434575</v>
      </c>
      <c r="BV1764">
        <f>VLOOKUP(Table1[[#This Row],[Reference]],metron,12,FALSE)</f>
        <v>1.1515772691037469</v>
      </c>
    </row>
    <row r="1765" spans="1:74" x14ac:dyDescent="0.45">
      <c r="A1765" t="s">
        <v>5404</v>
      </c>
      <c r="B1765">
        <v>1569103200</v>
      </c>
      <c r="C1765" s="3" t="s">
        <v>3947</v>
      </c>
      <c r="D1765" t="s">
        <v>65</v>
      </c>
      <c r="E1765" t="s">
        <v>66</v>
      </c>
      <c r="F1765" t="s">
        <v>3792</v>
      </c>
      <c r="G1765" t="s">
        <v>88</v>
      </c>
      <c r="H1765" t="s">
        <v>3804</v>
      </c>
      <c r="I1765">
        <f>MROUND(Table1[[#This Row],[Prob_H]]*100,2)/100</f>
        <v>0.34</v>
      </c>
      <c r="J1765">
        <f>1/Table1[[#This Row],[odds_ft_home_team_win]]-Table1[[#This Row],[Margin/3]]</f>
        <v>0.34450622833401778</v>
      </c>
      <c r="K1765">
        <f>1/Table1[[#This Row],[odds_ft_draw]]-Table1[[#This Row],[Margin/3]]</f>
        <v>0.25582599880871787</v>
      </c>
      <c r="L1765">
        <f>1/Table1[[#This Row],[odds_ft_away_team_win]]-Table1[[#This Row],[Margin/3]]</f>
        <v>0.39966777285726446</v>
      </c>
      <c r="M1765">
        <v>10</v>
      </c>
      <c r="N1765">
        <v>1.25</v>
      </c>
      <c r="O1765">
        <v>1.33</v>
      </c>
      <c r="P1765">
        <v>0.86</v>
      </c>
      <c r="Q1765">
        <v>1.07</v>
      </c>
      <c r="R1765" t="str" cm="1">
        <f t="array" ref="R17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5">
        <v>2</v>
      </c>
      <c r="T1765">
        <v>3</v>
      </c>
      <c r="U1765">
        <v>5</v>
      </c>
      <c r="V1765">
        <v>4</v>
      </c>
      <c r="W1765">
        <v>2</v>
      </c>
      <c r="X1765">
        <v>2</v>
      </c>
      <c r="Y1765" t="s">
        <v>3948</v>
      </c>
      <c r="Z1765" t="s">
        <v>3949</v>
      </c>
      <c r="AA1765">
        <v>6</v>
      </c>
      <c r="AB1765">
        <v>6</v>
      </c>
      <c r="AC1765">
        <v>1</v>
      </c>
      <c r="AD1765">
        <v>0</v>
      </c>
      <c r="AE1765">
        <v>3</v>
      </c>
      <c r="AF1765">
        <v>0</v>
      </c>
      <c r="AG1765">
        <v>0</v>
      </c>
      <c r="AH1765">
        <v>1</v>
      </c>
      <c r="AI1765">
        <v>1</v>
      </c>
      <c r="AJ1765">
        <v>2</v>
      </c>
      <c r="AK1765">
        <v>16</v>
      </c>
      <c r="AL1765">
        <v>11</v>
      </c>
      <c r="AM1765">
        <v>5</v>
      </c>
      <c r="AN1765">
        <v>6</v>
      </c>
      <c r="AO1765">
        <v>11</v>
      </c>
      <c r="AP1765">
        <v>5</v>
      </c>
      <c r="AQ1765">
        <v>10</v>
      </c>
      <c r="AR1765">
        <v>12</v>
      </c>
      <c r="AS1765">
        <v>57</v>
      </c>
      <c r="AT1765">
        <v>43</v>
      </c>
      <c r="AU1765">
        <v>1.6</v>
      </c>
      <c r="AV1765">
        <v>1.4</v>
      </c>
      <c r="AW1765">
        <v>2.54</v>
      </c>
      <c r="AX1765">
        <v>59</v>
      </c>
      <c r="AY1765">
        <v>88</v>
      </c>
      <c r="AZ1765">
        <v>50</v>
      </c>
      <c r="BA1765">
        <v>17</v>
      </c>
      <c r="BB1765">
        <v>0</v>
      </c>
      <c r="BC1765">
        <v>17</v>
      </c>
      <c r="BD1765">
        <v>59</v>
      </c>
      <c r="BE1765">
        <v>75</v>
      </c>
      <c r="BF1765">
        <v>88</v>
      </c>
      <c r="BG1765">
        <v>9.67</v>
      </c>
      <c r="BH1765">
        <v>5.58</v>
      </c>
      <c r="BI1765">
        <v>2.7</v>
      </c>
      <c r="BJ1765">
        <v>3.55</v>
      </c>
      <c r="BK1765">
        <v>2.35</v>
      </c>
      <c r="BL1765">
        <f>1/Table1[[#This Row],[odds_ft_home_team_win]]+1/Table1[[#This Row],[odds_ft_draw]]+1/Table1[[#This Row],[odds_ft_away_team_win]]-1</f>
        <v>7.7592426109057699E-2</v>
      </c>
      <c r="BM1765">
        <f>Table1[[#This Row],[Margin]]/3</f>
        <v>2.5864142036352566E-2</v>
      </c>
      <c r="BN1765">
        <v>1.26</v>
      </c>
      <c r="BO1765">
        <v>1.83</v>
      </c>
      <c r="BP1765">
        <v>3.15</v>
      </c>
      <c r="BQ1765">
        <v>5.9</v>
      </c>
      <c r="BR1765">
        <v>1.69</v>
      </c>
      <c r="BS1765">
        <v>2.0499999999999998</v>
      </c>
      <c r="BT1765" t="s">
        <v>3795</v>
      </c>
      <c r="BU1765">
        <f>VLOOKUP(Table1[[#This Row],[Reference]],metron,11,FALSE)</f>
        <v>1.228921489601805</v>
      </c>
      <c r="BV1765">
        <f>VLOOKUP(Table1[[#This Row],[Reference]],metron,12,FALSE)</f>
        <v>1.2940512655166849</v>
      </c>
    </row>
    <row r="1766" spans="1:74" hidden="1" x14ac:dyDescent="0.45">
      <c r="A1766" t="s">
        <v>5404</v>
      </c>
      <c r="B1766">
        <v>1569103200</v>
      </c>
      <c r="C1766" s="3" t="s">
        <v>3947</v>
      </c>
      <c r="D1766" t="s">
        <v>65</v>
      </c>
      <c r="E1766" t="s">
        <v>66</v>
      </c>
      <c r="F1766" t="s">
        <v>2218</v>
      </c>
      <c r="G1766" t="s">
        <v>81</v>
      </c>
      <c r="H1766" t="s">
        <v>3789</v>
      </c>
      <c r="I1766">
        <f>MROUND(Table1[[#This Row],[Prob_H]]*100,2)/100</f>
        <v>0.32</v>
      </c>
      <c r="J1766">
        <f>1/Table1[[#This Row],[odds_ft_home_team_win]]-Table1[[#This Row],[Margin/3]]</f>
        <v>0.32570556826849734</v>
      </c>
      <c r="K1766">
        <f>1/Table1[[#This Row],[odds_ft_draw]]-Table1[[#This Row],[Margin/3]]</f>
        <v>0.26468344774980934</v>
      </c>
      <c r="L1766">
        <f>1/Table1[[#This Row],[odds_ft_away_team_win]]-Table1[[#This Row],[Margin/3]]</f>
        <v>0.40961098398169343</v>
      </c>
      <c r="M1766">
        <v>10</v>
      </c>
      <c r="N1766">
        <v>2.2000000000000002</v>
      </c>
      <c r="O1766">
        <v>1.75</v>
      </c>
      <c r="P1766">
        <v>1.31</v>
      </c>
      <c r="Q1766">
        <v>1.53</v>
      </c>
      <c r="R1766" t="str" cm="1">
        <f t="array" ref="R17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66">
        <v>2</v>
      </c>
      <c r="T1766">
        <v>4</v>
      </c>
      <c r="U1766">
        <v>6</v>
      </c>
      <c r="V1766">
        <v>1</v>
      </c>
      <c r="W1766">
        <v>0</v>
      </c>
      <c r="X1766">
        <v>1</v>
      </c>
      <c r="Y1766" t="s">
        <v>3950</v>
      </c>
      <c r="Z1766" t="s">
        <v>3951</v>
      </c>
      <c r="AA1766">
        <v>3</v>
      </c>
      <c r="AB1766">
        <v>6</v>
      </c>
      <c r="AC1766">
        <v>6</v>
      </c>
      <c r="AD1766">
        <v>0</v>
      </c>
      <c r="AE1766">
        <v>3</v>
      </c>
      <c r="AF1766">
        <v>0</v>
      </c>
      <c r="AG1766">
        <v>2</v>
      </c>
      <c r="AH1766">
        <v>4</v>
      </c>
      <c r="AI1766">
        <v>1</v>
      </c>
      <c r="AJ1766">
        <v>2</v>
      </c>
      <c r="AK1766">
        <v>20</v>
      </c>
      <c r="AL1766">
        <v>19</v>
      </c>
      <c r="AM1766">
        <v>8</v>
      </c>
      <c r="AN1766">
        <v>7</v>
      </c>
      <c r="AO1766">
        <v>12</v>
      </c>
      <c r="AP1766">
        <v>12</v>
      </c>
      <c r="AQ1766">
        <v>24</v>
      </c>
      <c r="AR1766">
        <v>11</v>
      </c>
      <c r="AS1766">
        <v>44</v>
      </c>
      <c r="AT1766">
        <v>56</v>
      </c>
      <c r="AU1766">
        <v>2.13</v>
      </c>
      <c r="AV1766">
        <v>1.97</v>
      </c>
      <c r="AW1766">
        <v>3.58</v>
      </c>
      <c r="AX1766">
        <v>58</v>
      </c>
      <c r="AY1766">
        <v>90</v>
      </c>
      <c r="AZ1766">
        <v>68</v>
      </c>
      <c r="BA1766">
        <v>58</v>
      </c>
      <c r="BB1766">
        <v>33</v>
      </c>
      <c r="BC1766">
        <v>45</v>
      </c>
      <c r="BD1766">
        <v>80</v>
      </c>
      <c r="BE1766">
        <v>68</v>
      </c>
      <c r="BF1766">
        <v>80</v>
      </c>
      <c r="BG1766">
        <v>7.8</v>
      </c>
      <c r="BH1766">
        <v>4.75</v>
      </c>
      <c r="BI1766">
        <v>2.85</v>
      </c>
      <c r="BJ1766">
        <v>3.45</v>
      </c>
      <c r="BK1766">
        <v>2.2999999999999998</v>
      </c>
      <c r="BL1766">
        <f>1/Table1[[#This Row],[odds_ft_home_team_win]]+1/Table1[[#This Row],[odds_ft_draw]]+1/Table1[[#This Row],[odds_ft_away_team_win]]-1</f>
        <v>7.5514874141876298E-2</v>
      </c>
      <c r="BM1766">
        <f>Table1[[#This Row],[Margin]]/3</f>
        <v>2.5171624713958767E-2</v>
      </c>
      <c r="BN1766">
        <v>1.23</v>
      </c>
      <c r="BO1766">
        <v>1.74</v>
      </c>
      <c r="BP1766">
        <v>2.9</v>
      </c>
      <c r="BQ1766">
        <v>5.35</v>
      </c>
      <c r="BR1766">
        <v>1.62</v>
      </c>
      <c r="BS1766">
        <v>2.2000000000000002</v>
      </c>
      <c r="BT1766" t="s">
        <v>3809</v>
      </c>
      <c r="BU1766">
        <f>VLOOKUP(Table1[[#This Row],[Reference]],metron,11,FALSE)</f>
        <v>1.210167055864918</v>
      </c>
      <c r="BV1766">
        <f>VLOOKUP(Table1[[#This Row],[Reference]],metron,12,FALSE)</f>
        <v>1.3211783725525419</v>
      </c>
    </row>
    <row r="1767" spans="1:74" x14ac:dyDescent="0.45">
      <c r="A1767" t="s">
        <v>5404</v>
      </c>
      <c r="B1767">
        <v>1569103200</v>
      </c>
      <c r="C1767" s="3" t="s">
        <v>3947</v>
      </c>
      <c r="D1767" t="s">
        <v>65</v>
      </c>
      <c r="E1767" t="s">
        <v>66</v>
      </c>
      <c r="F1767" t="s">
        <v>85</v>
      </c>
      <c r="G1767" t="s">
        <v>73</v>
      </c>
      <c r="H1767" t="s">
        <v>3822</v>
      </c>
      <c r="I1767">
        <f>MROUND(Table1[[#This Row],[Prob_H]]*100,2)/100</f>
        <v>0.68</v>
      </c>
      <c r="J1767">
        <f>1/Table1[[#This Row],[odds_ft_home_team_win]]-Table1[[#This Row],[Margin/3]]</f>
        <v>0.68778922227198092</v>
      </c>
      <c r="K1767">
        <f>1/Table1[[#This Row],[odds_ft_draw]]-Table1[[#This Row],[Margin/3]]</f>
        <v>0.20077623525899388</v>
      </c>
      <c r="L1767">
        <f>1/Table1[[#This Row],[odds_ft_away_team_win]]-Table1[[#This Row],[Margin/3]]</f>
        <v>0.11143454246902523</v>
      </c>
      <c r="M1767">
        <v>10</v>
      </c>
      <c r="N1767">
        <v>2.25</v>
      </c>
      <c r="O1767">
        <v>0.67</v>
      </c>
      <c r="P1767">
        <v>1.71</v>
      </c>
      <c r="Q1767">
        <v>1.07</v>
      </c>
      <c r="R1767" t="str" cm="1">
        <f t="array" ref="R17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67">
        <v>3</v>
      </c>
      <c r="T1767">
        <v>2</v>
      </c>
      <c r="U1767">
        <v>5</v>
      </c>
      <c r="V1767">
        <v>2</v>
      </c>
      <c r="W1767">
        <v>2</v>
      </c>
      <c r="X1767">
        <v>0</v>
      </c>
      <c r="Y1767" t="s">
        <v>3952</v>
      </c>
      <c r="Z1767" t="s">
        <v>3953</v>
      </c>
      <c r="AA1767">
        <v>8</v>
      </c>
      <c r="AB1767">
        <v>3</v>
      </c>
      <c r="AC1767">
        <v>1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1</v>
      </c>
      <c r="AJ1767">
        <v>0</v>
      </c>
      <c r="AK1767">
        <v>13</v>
      </c>
      <c r="AL1767">
        <v>9</v>
      </c>
      <c r="AM1767">
        <v>4</v>
      </c>
      <c r="AN1767">
        <v>5</v>
      </c>
      <c r="AO1767">
        <v>9</v>
      </c>
      <c r="AP1767">
        <v>4</v>
      </c>
      <c r="AQ1767">
        <v>12</v>
      </c>
      <c r="AR1767">
        <v>11</v>
      </c>
      <c r="AS1767">
        <v>58</v>
      </c>
      <c r="AT1767">
        <v>42</v>
      </c>
      <c r="AU1767">
        <v>1.45</v>
      </c>
      <c r="AV1767">
        <v>1.1100000000000001</v>
      </c>
      <c r="AW1767">
        <v>2.88</v>
      </c>
      <c r="AX1767">
        <v>63</v>
      </c>
      <c r="AY1767">
        <v>100</v>
      </c>
      <c r="AZ1767">
        <v>29</v>
      </c>
      <c r="BA1767">
        <v>29</v>
      </c>
      <c r="BB1767">
        <v>29</v>
      </c>
      <c r="BC1767">
        <v>29</v>
      </c>
      <c r="BD1767">
        <v>84</v>
      </c>
      <c r="BE1767">
        <v>46</v>
      </c>
      <c r="BF1767">
        <v>100</v>
      </c>
      <c r="BG1767">
        <v>7.92</v>
      </c>
      <c r="BH1767">
        <v>5</v>
      </c>
      <c r="BI1767">
        <v>1.4</v>
      </c>
      <c r="BJ1767">
        <v>4.4000000000000004</v>
      </c>
      <c r="BK1767">
        <v>7.25</v>
      </c>
      <c r="BL1767">
        <f>1/Table1[[#This Row],[odds_ft_home_team_win]]+1/Table1[[#This Row],[odds_ft_draw]]+1/Table1[[#This Row],[odds_ft_away_team_win]]-1</f>
        <v>7.9489476041200158E-2</v>
      </c>
      <c r="BM1767">
        <f>Table1[[#This Row],[Margin]]/3</f>
        <v>2.6496492013733386E-2</v>
      </c>
      <c r="BN1767">
        <v>1.25</v>
      </c>
      <c r="BO1767">
        <v>1.8</v>
      </c>
      <c r="BP1767">
        <v>3</v>
      </c>
      <c r="BQ1767">
        <v>5.6</v>
      </c>
      <c r="BR1767">
        <v>2</v>
      </c>
      <c r="BS1767">
        <v>1.74</v>
      </c>
      <c r="BT1767" t="s">
        <v>3856</v>
      </c>
      <c r="BU1767">
        <f>VLOOKUP(Table1[[#This Row],[Reference]],metron,11,FALSE)</f>
        <v>2.1359338061465718</v>
      </c>
      <c r="BV1767">
        <f>VLOOKUP(Table1[[#This Row],[Reference]],metron,12,FALSE)</f>
        <v>0.77482269503546097</v>
      </c>
    </row>
    <row r="1768" spans="1:74" x14ac:dyDescent="0.45">
      <c r="A1768" t="s">
        <v>5404</v>
      </c>
      <c r="B1768">
        <v>1569110400</v>
      </c>
      <c r="C1768" s="3" t="s">
        <v>3954</v>
      </c>
      <c r="D1768" t="s">
        <v>65</v>
      </c>
      <c r="E1768" t="s">
        <v>66</v>
      </c>
      <c r="F1768" t="s">
        <v>103</v>
      </c>
      <c r="G1768" t="s">
        <v>72</v>
      </c>
      <c r="H1768" t="s">
        <v>3903</v>
      </c>
      <c r="I1768">
        <f>MROUND(Table1[[#This Row],[Prob_H]]*100,2)/100</f>
        <v>0.54</v>
      </c>
      <c r="J1768">
        <f>1/Table1[[#This Row],[odds_ft_home_team_win]]-Table1[[#This Row],[Margin/3]]</f>
        <v>0.53028028028028029</v>
      </c>
      <c r="K1768">
        <f>1/Table1[[#This Row],[odds_ft_draw]]-Table1[[#This Row],[Margin/3]]</f>
        <v>0.24499499499499497</v>
      </c>
      <c r="L1768">
        <f>1/Table1[[#This Row],[odds_ft_away_team_win]]-Table1[[#This Row],[Margin/3]]</f>
        <v>0.22472472472472474</v>
      </c>
      <c r="M1768">
        <v>10</v>
      </c>
      <c r="N1768">
        <v>0.75</v>
      </c>
      <c r="O1768">
        <v>0.75</v>
      </c>
      <c r="P1768">
        <v>1.64</v>
      </c>
      <c r="Q1768">
        <v>0.77</v>
      </c>
      <c r="R1768" t="str" cm="1">
        <f t="array" ref="R17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68">
        <v>4</v>
      </c>
      <c r="T1768">
        <v>1</v>
      </c>
      <c r="U1768">
        <v>5</v>
      </c>
      <c r="V1768">
        <v>3</v>
      </c>
      <c r="W1768">
        <v>3</v>
      </c>
      <c r="X1768">
        <v>0</v>
      </c>
      <c r="Y1768" t="s">
        <v>3955</v>
      </c>
      <c r="Z1768">
        <v>77</v>
      </c>
      <c r="AA1768">
        <v>7</v>
      </c>
      <c r="AB1768">
        <v>3</v>
      </c>
      <c r="AC1768">
        <v>1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22</v>
      </c>
      <c r="AL1768">
        <v>14</v>
      </c>
      <c r="AM1768">
        <v>7</v>
      </c>
      <c r="AN1768">
        <v>4</v>
      </c>
      <c r="AO1768">
        <v>15</v>
      </c>
      <c r="AP1768">
        <v>10</v>
      </c>
      <c r="AQ1768">
        <v>15</v>
      </c>
      <c r="AR1768">
        <v>11</v>
      </c>
      <c r="AS1768">
        <v>48</v>
      </c>
      <c r="AT1768">
        <v>52</v>
      </c>
      <c r="AU1768">
        <v>2.2000000000000002</v>
      </c>
      <c r="AV1768">
        <v>1.48</v>
      </c>
      <c r="AW1768">
        <v>3.5</v>
      </c>
      <c r="AX1768">
        <v>75</v>
      </c>
      <c r="AY1768">
        <v>100</v>
      </c>
      <c r="AZ1768">
        <v>75</v>
      </c>
      <c r="BA1768">
        <v>63</v>
      </c>
      <c r="BB1768">
        <v>13</v>
      </c>
      <c r="BC1768">
        <v>50</v>
      </c>
      <c r="BD1768">
        <v>75</v>
      </c>
      <c r="BE1768">
        <v>88</v>
      </c>
      <c r="BF1768">
        <v>100</v>
      </c>
      <c r="BG1768">
        <v>11.25</v>
      </c>
      <c r="BH1768">
        <v>4</v>
      </c>
      <c r="BI1768">
        <v>1.8</v>
      </c>
      <c r="BJ1768">
        <v>3.7</v>
      </c>
      <c r="BK1768">
        <v>4</v>
      </c>
      <c r="BL1768">
        <f>1/Table1[[#This Row],[odds_ft_home_team_win]]+1/Table1[[#This Row],[odds_ft_draw]]+1/Table1[[#This Row],[odds_ft_away_team_win]]-1</f>
        <v>7.5825825825825754E-2</v>
      </c>
      <c r="BM1768">
        <f>Table1[[#This Row],[Margin]]/3</f>
        <v>2.527527527527525E-2</v>
      </c>
      <c r="BN1768">
        <v>1.2</v>
      </c>
      <c r="BO1768">
        <v>1.65</v>
      </c>
      <c r="BP1768">
        <v>2.6</v>
      </c>
      <c r="BQ1768">
        <v>4.7</v>
      </c>
      <c r="BR1768">
        <v>1.61</v>
      </c>
      <c r="BS1768">
        <v>2.2000000000000002</v>
      </c>
      <c r="BT1768" t="s">
        <v>3798</v>
      </c>
      <c r="BU1768">
        <f>VLOOKUP(Table1[[#This Row],[Reference]],metron,11,FALSE)</f>
        <v>1.684957590444867</v>
      </c>
      <c r="BV1768">
        <f>VLOOKUP(Table1[[#This Row],[Reference]],metron,12,FALSE)</f>
        <v>0.95101263631642718</v>
      </c>
    </row>
    <row r="1769" spans="1:74" x14ac:dyDescent="0.45">
      <c r="A1769" t="s">
        <v>5404</v>
      </c>
      <c r="B1769">
        <v>1569117900</v>
      </c>
      <c r="C1769" s="3" t="s">
        <v>3956</v>
      </c>
      <c r="D1769" t="s">
        <v>65</v>
      </c>
      <c r="E1769" t="s">
        <v>66</v>
      </c>
      <c r="F1769" t="s">
        <v>86</v>
      </c>
      <c r="G1769" t="s">
        <v>80</v>
      </c>
      <c r="H1769" t="s">
        <v>3784</v>
      </c>
      <c r="I1769">
        <f>MROUND(Table1[[#This Row],[Prob_H]]*100,2)/100</f>
        <v>0.52</v>
      </c>
      <c r="J1769">
        <f>1/Table1[[#This Row],[odds_ft_home_team_win]]-Table1[[#This Row],[Margin/3]]</f>
        <v>0.52948570494811797</v>
      </c>
      <c r="K1769">
        <f>1/Table1[[#This Row],[odds_ft_draw]]-Table1[[#This Row],[Margin/3]]</f>
        <v>0.25562029023763289</v>
      </c>
      <c r="L1769">
        <f>1/Table1[[#This Row],[odds_ft_away_team_win]]-Table1[[#This Row],[Margin/3]]</f>
        <v>0.21489400481424914</v>
      </c>
      <c r="M1769">
        <v>10</v>
      </c>
      <c r="N1769">
        <v>2.2000000000000002</v>
      </c>
      <c r="O1769">
        <v>2.5</v>
      </c>
      <c r="P1769">
        <v>1.76</v>
      </c>
      <c r="Q1769">
        <v>1.5</v>
      </c>
      <c r="R1769" t="str" cm="1">
        <f t="array" ref="R17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69">
        <v>2</v>
      </c>
      <c r="T1769">
        <v>2</v>
      </c>
      <c r="U1769">
        <v>4</v>
      </c>
      <c r="V1769">
        <v>2</v>
      </c>
      <c r="W1769">
        <v>1</v>
      </c>
      <c r="X1769">
        <v>1</v>
      </c>
      <c r="Y1769" t="s">
        <v>1222</v>
      </c>
      <c r="Z1769" t="s">
        <v>454</v>
      </c>
      <c r="AA1769">
        <v>4</v>
      </c>
      <c r="AB1769">
        <v>5</v>
      </c>
      <c r="AC1769">
        <v>2</v>
      </c>
      <c r="AD1769">
        <v>0</v>
      </c>
      <c r="AE1769">
        <v>4</v>
      </c>
      <c r="AF1769">
        <v>0</v>
      </c>
      <c r="AG1769">
        <v>0</v>
      </c>
      <c r="AH1769">
        <v>2</v>
      </c>
      <c r="AI1769">
        <v>1</v>
      </c>
      <c r="AJ1769">
        <v>3</v>
      </c>
      <c r="AK1769">
        <v>20</v>
      </c>
      <c r="AL1769">
        <v>13</v>
      </c>
      <c r="AM1769">
        <v>8</v>
      </c>
      <c r="AN1769">
        <v>5</v>
      </c>
      <c r="AO1769">
        <v>12</v>
      </c>
      <c r="AP1769">
        <v>8</v>
      </c>
      <c r="AQ1769">
        <v>9</v>
      </c>
      <c r="AR1769">
        <v>19</v>
      </c>
      <c r="AS1769">
        <v>59</v>
      </c>
      <c r="AT1769">
        <v>41</v>
      </c>
      <c r="AU1769">
        <v>2.29</v>
      </c>
      <c r="AV1769">
        <v>1.4</v>
      </c>
      <c r="AW1769">
        <v>2.88</v>
      </c>
      <c r="AX1769">
        <v>53</v>
      </c>
      <c r="AY1769">
        <v>90</v>
      </c>
      <c r="AZ1769">
        <v>33</v>
      </c>
      <c r="BA1769">
        <v>33</v>
      </c>
      <c r="BB1769">
        <v>23</v>
      </c>
      <c r="BC1769">
        <v>23</v>
      </c>
      <c r="BD1769">
        <v>35</v>
      </c>
      <c r="BE1769">
        <v>78</v>
      </c>
      <c r="BF1769">
        <v>100</v>
      </c>
      <c r="BG1769">
        <v>9.3000000000000007</v>
      </c>
      <c r="BH1769">
        <v>3.9</v>
      </c>
      <c r="BI1769">
        <v>1.8</v>
      </c>
      <c r="BJ1769">
        <v>3.55</v>
      </c>
      <c r="BK1769">
        <v>4.1500000000000004</v>
      </c>
      <c r="BL1769">
        <f>1/Table1[[#This Row],[odds_ft_home_team_win]]+1/Table1[[#This Row],[odds_ft_draw]]+1/Table1[[#This Row],[odds_ft_away_team_win]]-1</f>
        <v>7.8209551822312706E-2</v>
      </c>
      <c r="BM1769">
        <f>Table1[[#This Row],[Margin]]/3</f>
        <v>2.6069850607437568E-2</v>
      </c>
      <c r="BN1769">
        <v>1.29</v>
      </c>
      <c r="BO1769">
        <v>1.95</v>
      </c>
      <c r="BP1769">
        <v>3.35</v>
      </c>
      <c r="BQ1769">
        <v>6.45</v>
      </c>
      <c r="BR1769">
        <v>1.83</v>
      </c>
      <c r="BS1769">
        <v>1.91</v>
      </c>
      <c r="BT1769" t="s">
        <v>3802</v>
      </c>
      <c r="BU1769">
        <f>VLOOKUP(Table1[[#This Row],[Reference]],metron,11,FALSE)</f>
        <v>1.625948039373891</v>
      </c>
      <c r="BV1769">
        <f>VLOOKUP(Table1[[#This Row],[Reference]],metron,12,FALSE)</f>
        <v>0.97079231886396644</v>
      </c>
    </row>
    <row r="1770" spans="1:74" x14ac:dyDescent="0.45">
      <c r="A1770" t="s">
        <v>5404</v>
      </c>
      <c r="B1770">
        <v>1569171600</v>
      </c>
      <c r="C1770" s="3" t="s">
        <v>3957</v>
      </c>
      <c r="D1770" t="s">
        <v>65</v>
      </c>
      <c r="E1770" t="s">
        <v>66</v>
      </c>
      <c r="F1770" t="s">
        <v>94</v>
      </c>
      <c r="G1770" t="s">
        <v>77</v>
      </c>
      <c r="H1770" t="s">
        <v>3800</v>
      </c>
      <c r="I1770">
        <f>MROUND(Table1[[#This Row],[Prob_H]]*100,2)/100</f>
        <v>0.38</v>
      </c>
      <c r="J1770">
        <f>1/Table1[[#This Row],[odds_ft_home_team_win]]-Table1[[#This Row],[Margin/3]]</f>
        <v>0.38949938949938945</v>
      </c>
      <c r="K1770">
        <f>1/Table1[[#This Row],[odds_ft_draw]]-Table1[[#This Row],[Margin/3]]</f>
        <v>0.28052503052503047</v>
      </c>
      <c r="L1770">
        <f>1/Table1[[#This Row],[odds_ft_away_team_win]]-Table1[[#This Row],[Margin/3]]</f>
        <v>0.32997557997557991</v>
      </c>
      <c r="M1770">
        <v>10</v>
      </c>
      <c r="N1770">
        <v>2.25</v>
      </c>
      <c r="O1770">
        <v>1</v>
      </c>
      <c r="P1770">
        <v>1.93</v>
      </c>
      <c r="Q1770">
        <v>1.21</v>
      </c>
      <c r="R1770" t="str" cm="1">
        <f t="array" ref="R17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70">
        <v>1</v>
      </c>
      <c r="T1770">
        <v>1</v>
      </c>
      <c r="U1770">
        <v>2</v>
      </c>
      <c r="V1770">
        <v>0</v>
      </c>
      <c r="W1770">
        <v>0</v>
      </c>
      <c r="X1770">
        <v>0</v>
      </c>
      <c r="Y1770">
        <v>87</v>
      </c>
      <c r="Z1770">
        <v>48</v>
      </c>
      <c r="AA1770">
        <v>7</v>
      </c>
      <c r="AB1770">
        <v>2</v>
      </c>
      <c r="AC1770">
        <v>2</v>
      </c>
      <c r="AD1770">
        <v>0</v>
      </c>
      <c r="AE1770">
        <v>2</v>
      </c>
      <c r="AF1770">
        <v>0</v>
      </c>
      <c r="AG1770">
        <v>0</v>
      </c>
      <c r="AH1770">
        <v>2</v>
      </c>
      <c r="AI1770">
        <v>1</v>
      </c>
      <c r="AJ1770">
        <v>1</v>
      </c>
      <c r="AK1770">
        <v>18</v>
      </c>
      <c r="AL1770">
        <v>14</v>
      </c>
      <c r="AM1770">
        <v>4</v>
      </c>
      <c r="AN1770">
        <v>4</v>
      </c>
      <c r="AO1770">
        <v>14</v>
      </c>
      <c r="AP1770">
        <v>10</v>
      </c>
      <c r="AQ1770">
        <v>12</v>
      </c>
      <c r="AR1770">
        <v>9</v>
      </c>
      <c r="AS1770">
        <v>51</v>
      </c>
      <c r="AT1770">
        <v>49</v>
      </c>
      <c r="AU1770">
        <v>1.72</v>
      </c>
      <c r="AV1770">
        <v>1.4</v>
      </c>
      <c r="AW1770">
        <v>2.2000000000000002</v>
      </c>
      <c r="AX1770">
        <v>33</v>
      </c>
      <c r="AY1770">
        <v>68</v>
      </c>
      <c r="AZ1770">
        <v>43</v>
      </c>
      <c r="BA1770">
        <v>20</v>
      </c>
      <c r="BB1770">
        <v>10</v>
      </c>
      <c r="BC1770">
        <v>20</v>
      </c>
      <c r="BD1770">
        <v>43</v>
      </c>
      <c r="BE1770">
        <v>55</v>
      </c>
      <c r="BF1770">
        <v>80</v>
      </c>
      <c r="BG1770">
        <v>6.95</v>
      </c>
      <c r="BH1770">
        <v>5.65</v>
      </c>
      <c r="BI1770">
        <v>2.4</v>
      </c>
      <c r="BJ1770">
        <v>3.25</v>
      </c>
      <c r="BK1770">
        <v>2.8</v>
      </c>
      <c r="BL1770">
        <f>1/Table1[[#This Row],[odds_ft_home_team_win]]+1/Table1[[#This Row],[odds_ft_draw]]+1/Table1[[#This Row],[odds_ft_away_team_win]]-1</f>
        <v>8.1501831501831656E-2</v>
      </c>
      <c r="BM1770">
        <f>Table1[[#This Row],[Margin]]/3</f>
        <v>2.716727716727722E-2</v>
      </c>
      <c r="BN1770">
        <v>1.37</v>
      </c>
      <c r="BO1770">
        <v>2.15</v>
      </c>
      <c r="BP1770">
        <v>3.95</v>
      </c>
      <c r="BQ1770">
        <v>7.75</v>
      </c>
      <c r="BR1770">
        <v>1.87</v>
      </c>
      <c r="BS1770">
        <v>1.83</v>
      </c>
      <c r="BT1770" t="s">
        <v>3833</v>
      </c>
      <c r="BU1770">
        <f>VLOOKUP(Table1[[#This Row],[Reference]],metron,11,FALSE)</f>
        <v>1.330562659846547</v>
      </c>
      <c r="BV1770">
        <f>VLOOKUP(Table1[[#This Row],[Reference]],metron,12,FALSE)</f>
        <v>1.1595268542199491</v>
      </c>
    </row>
    <row r="1771" spans="1:74" x14ac:dyDescent="0.45">
      <c r="A1771" t="s">
        <v>5404</v>
      </c>
      <c r="B1771">
        <v>1569196800</v>
      </c>
      <c r="C1771" s="3" t="s">
        <v>3958</v>
      </c>
      <c r="D1771" t="s">
        <v>65</v>
      </c>
      <c r="E1771" t="s">
        <v>66</v>
      </c>
      <c r="F1771" t="s">
        <v>3788</v>
      </c>
      <c r="G1771" t="s">
        <v>611</v>
      </c>
      <c r="H1771" t="s">
        <v>3811</v>
      </c>
      <c r="I1771">
        <f>MROUND(Table1[[#This Row],[Prob_H]]*100,2)/100</f>
        <v>0.6</v>
      </c>
      <c r="J1771">
        <f>1/Table1[[#This Row],[odds_ft_home_team_win]]-Table1[[#This Row],[Margin/3]]</f>
        <v>0.6053392776583606</v>
      </c>
      <c r="K1771">
        <f>1/Table1[[#This Row],[odds_ft_draw]]-Table1[[#This Row],[Margin/3]]</f>
        <v>0.22957301701032298</v>
      </c>
      <c r="L1771">
        <f>1/Table1[[#This Row],[odds_ft_away_team_win]]-Table1[[#This Row],[Margin/3]]</f>
        <v>0.16508770533131659</v>
      </c>
      <c r="M1771">
        <v>10</v>
      </c>
      <c r="N1771">
        <v>2</v>
      </c>
      <c r="O1771">
        <v>0</v>
      </c>
      <c r="P1771">
        <v>1.43</v>
      </c>
      <c r="Q1771">
        <v>0.22</v>
      </c>
      <c r="R1771" t="str" cm="1">
        <f t="array" ref="R17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1">
        <v>2</v>
      </c>
      <c r="T1771">
        <v>0</v>
      </c>
      <c r="U1771">
        <v>2</v>
      </c>
      <c r="V1771">
        <v>2</v>
      </c>
      <c r="W1771">
        <v>2</v>
      </c>
      <c r="X1771">
        <v>0</v>
      </c>
      <c r="Y1771" t="s">
        <v>3959</v>
      </c>
      <c r="AA1771">
        <v>3</v>
      </c>
      <c r="AB1771">
        <v>1</v>
      </c>
      <c r="AC1771">
        <v>0</v>
      </c>
      <c r="AD1771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2</v>
      </c>
      <c r="AK1771">
        <v>12</v>
      </c>
      <c r="AL1771">
        <v>11</v>
      </c>
      <c r="AM1771">
        <v>5</v>
      </c>
      <c r="AN1771">
        <v>5</v>
      </c>
      <c r="AO1771">
        <v>7</v>
      </c>
      <c r="AP1771">
        <v>6</v>
      </c>
      <c r="AQ1771">
        <v>19</v>
      </c>
      <c r="AR1771">
        <v>12</v>
      </c>
      <c r="AS1771">
        <v>59</v>
      </c>
      <c r="AT1771">
        <v>41</v>
      </c>
      <c r="AU1771">
        <v>1.34</v>
      </c>
      <c r="AV1771">
        <v>1.25</v>
      </c>
      <c r="AW1771">
        <v>2.5</v>
      </c>
      <c r="AX1771">
        <v>0</v>
      </c>
      <c r="AY1771">
        <v>67</v>
      </c>
      <c r="AZ1771">
        <v>17</v>
      </c>
      <c r="BA1771">
        <v>17</v>
      </c>
      <c r="BB1771">
        <v>17</v>
      </c>
      <c r="BC1771">
        <v>0</v>
      </c>
      <c r="BD1771">
        <v>50</v>
      </c>
      <c r="BE1771">
        <v>50</v>
      </c>
      <c r="BF1771">
        <v>84</v>
      </c>
      <c r="BG1771">
        <v>7.33</v>
      </c>
      <c r="BH1771">
        <v>4.33</v>
      </c>
      <c r="BI1771">
        <v>1.59</v>
      </c>
      <c r="BJ1771">
        <v>3.95</v>
      </c>
      <c r="BK1771">
        <v>5.3</v>
      </c>
      <c r="BL1771">
        <f>1/Table1[[#This Row],[odds_ft_home_team_win]]+1/Table1[[#This Row],[odds_ft_draw]]+1/Table1[[#This Row],[odds_ft_away_team_win]]-1</f>
        <v>7.0774619855106913E-2</v>
      </c>
      <c r="BM1771">
        <f>Table1[[#This Row],[Margin]]/3</f>
        <v>2.3591539951702305E-2</v>
      </c>
      <c r="BN1771">
        <v>1.26</v>
      </c>
      <c r="BO1771">
        <v>1.83</v>
      </c>
      <c r="BP1771">
        <v>3.15</v>
      </c>
      <c r="BQ1771">
        <v>5.9</v>
      </c>
      <c r="BR1771">
        <v>1.87</v>
      </c>
      <c r="BS1771">
        <v>1.87</v>
      </c>
      <c r="BT1771" t="s">
        <v>3860</v>
      </c>
      <c r="BU1771">
        <f>VLOOKUP(Table1[[#This Row],[Reference]],metron,11,FALSE)</f>
        <v>1.841836734693878</v>
      </c>
      <c r="BV1771">
        <f>VLOOKUP(Table1[[#This Row],[Reference]],metron,12,FALSE)</f>
        <v>0.88917233560090703</v>
      </c>
    </row>
    <row r="1772" spans="1:74" x14ac:dyDescent="0.45">
      <c r="A1772" t="s">
        <v>5403</v>
      </c>
      <c r="B1772">
        <v>1584154800</v>
      </c>
      <c r="C1772" s="3" t="s">
        <v>4259</v>
      </c>
      <c r="D1772" t="s">
        <v>65</v>
      </c>
      <c r="E1772" t="s">
        <v>66</v>
      </c>
      <c r="F1772" t="s">
        <v>78</v>
      </c>
      <c r="G1772" t="s">
        <v>80</v>
      </c>
      <c r="H1772" t="s">
        <v>3796</v>
      </c>
      <c r="I1772">
        <f>MROUND(Table1[[#This Row],[Prob_H]]*100,2)/100</f>
        <v>0.44</v>
      </c>
      <c r="J1772">
        <f>1/Table1[[#This Row],[odds_ft_home_team_win]]-Table1[[#This Row],[Margin/3]]</f>
        <v>0.43983664913897474</v>
      </c>
      <c r="K1772">
        <f>1/Table1[[#This Row],[odds_ft_draw]]-Table1[[#This Row],[Margin/3]]</f>
        <v>0.27775067309951035</v>
      </c>
      <c r="L1772">
        <f>1/Table1[[#This Row],[odds_ft_away_team_win]]-Table1[[#This Row],[Margin/3]]</f>
        <v>0.28241267776151502</v>
      </c>
      <c r="M1772">
        <v>10</v>
      </c>
      <c r="N1772">
        <v>1.4</v>
      </c>
      <c r="O1772">
        <v>1.6</v>
      </c>
      <c r="P1772">
        <v>1.5</v>
      </c>
      <c r="Q1772">
        <v>1.5</v>
      </c>
      <c r="R1772" t="str" cm="1">
        <f t="array" ref="R17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2">
        <v>4</v>
      </c>
      <c r="T1772">
        <v>0</v>
      </c>
      <c r="U1772">
        <v>4</v>
      </c>
      <c r="V1772">
        <v>1</v>
      </c>
      <c r="W1772">
        <v>1</v>
      </c>
      <c r="X1772">
        <v>0</v>
      </c>
      <c r="Y1772" t="s">
        <v>4260</v>
      </c>
      <c r="AA1772">
        <v>2</v>
      </c>
      <c r="AB1772">
        <v>4</v>
      </c>
      <c r="AC1772">
        <v>3</v>
      </c>
      <c r="AD1772">
        <v>0</v>
      </c>
      <c r="AE1772">
        <v>3</v>
      </c>
      <c r="AF1772">
        <v>1</v>
      </c>
      <c r="AG1772">
        <v>0</v>
      </c>
      <c r="AH1772">
        <v>3</v>
      </c>
      <c r="AI1772">
        <v>0</v>
      </c>
      <c r="AJ1772">
        <v>4</v>
      </c>
      <c r="AK1772">
        <v>12</v>
      </c>
      <c r="AL1772">
        <v>7</v>
      </c>
      <c r="AM1772">
        <v>10</v>
      </c>
      <c r="AN1772">
        <v>4</v>
      </c>
      <c r="AO1772">
        <v>2</v>
      </c>
      <c r="AP1772">
        <v>3</v>
      </c>
      <c r="AQ1772">
        <v>15</v>
      </c>
      <c r="AR1772">
        <v>15</v>
      </c>
      <c r="AS1772">
        <v>65</v>
      </c>
      <c r="AT1772">
        <v>35</v>
      </c>
      <c r="AU1772">
        <v>1.83</v>
      </c>
      <c r="AV1772">
        <v>0.9</v>
      </c>
      <c r="AW1772">
        <v>3</v>
      </c>
      <c r="AX1772">
        <v>50</v>
      </c>
      <c r="AY1772">
        <v>77</v>
      </c>
      <c r="AZ1772">
        <v>47</v>
      </c>
      <c r="BA1772">
        <v>37</v>
      </c>
      <c r="BB1772">
        <v>27</v>
      </c>
      <c r="BC1772">
        <v>44</v>
      </c>
      <c r="BD1772">
        <v>77</v>
      </c>
      <c r="BE1772">
        <v>43</v>
      </c>
      <c r="BF1772">
        <v>87</v>
      </c>
      <c r="BG1772">
        <v>9.8000000000000007</v>
      </c>
      <c r="BH1772">
        <v>4.9400000000000004</v>
      </c>
      <c r="BI1772">
        <v>2.15</v>
      </c>
      <c r="BJ1772">
        <v>3.3</v>
      </c>
      <c r="BK1772">
        <v>3.25</v>
      </c>
      <c r="BL1772">
        <f>1/Table1[[#This Row],[odds_ft_home_team_win]]+1/Table1[[#This Row],[odds_ft_draw]]+1/Table1[[#This Row],[odds_ft_away_team_win]]-1</f>
        <v>7.5838889792378072E-2</v>
      </c>
      <c r="BM1772">
        <f>Table1[[#This Row],[Margin]]/3</f>
        <v>2.5279629930792691E-2</v>
      </c>
      <c r="BN1772">
        <v>1.29</v>
      </c>
      <c r="BO1772">
        <v>1.91</v>
      </c>
      <c r="BP1772">
        <v>3.3</v>
      </c>
      <c r="BQ1772">
        <v>6.35</v>
      </c>
      <c r="BR1772">
        <v>1.74</v>
      </c>
      <c r="BS1772">
        <v>2</v>
      </c>
      <c r="BT1772" t="s">
        <v>3820</v>
      </c>
      <c r="BU1772">
        <f>VLOOKUP(Table1[[#This Row],[Reference]],metron,11,FALSE)</f>
        <v>1.4140979689366791</v>
      </c>
      <c r="BV1772">
        <f>VLOOKUP(Table1[[#This Row],[Reference]],metron,12,FALSE)</f>
        <v>1.0666666666666671</v>
      </c>
    </row>
    <row r="1773" spans="1:74" x14ac:dyDescent="0.45">
      <c r="A1773" t="s">
        <v>5403</v>
      </c>
      <c r="B1773">
        <v>1584155400</v>
      </c>
      <c r="C1773" s="3" t="s">
        <v>4261</v>
      </c>
      <c r="D1773" t="s">
        <v>65</v>
      </c>
      <c r="E1773" t="s">
        <v>66</v>
      </c>
      <c r="F1773" t="s">
        <v>72</v>
      </c>
      <c r="G1773" t="s">
        <v>103</v>
      </c>
      <c r="H1773" t="s">
        <v>3811</v>
      </c>
      <c r="I1773">
        <f>MROUND(Table1[[#This Row],[Prob_H]]*100,2)/100</f>
        <v>0.44</v>
      </c>
      <c r="J1773">
        <f>1/Table1[[#This Row],[odds_ft_home_team_win]]-Table1[[#This Row],[Margin/3]]</f>
        <v>0.43104104298134149</v>
      </c>
      <c r="K1773">
        <f>1/Table1[[#This Row],[odds_ft_draw]]-Table1[[#This Row],[Margin/3]]</f>
        <v>0.2750030511224541</v>
      </c>
      <c r="L1773">
        <f>1/Table1[[#This Row],[odds_ft_away_team_win]]-Table1[[#This Row],[Margin/3]]</f>
        <v>0.29395590589620441</v>
      </c>
      <c r="M1773">
        <v>10</v>
      </c>
      <c r="N1773">
        <v>1.43</v>
      </c>
      <c r="O1773">
        <v>1.23</v>
      </c>
      <c r="P1773">
        <v>1.53</v>
      </c>
      <c r="Q1773">
        <v>1.1399999999999999</v>
      </c>
      <c r="R1773" t="str" cm="1">
        <f t="array" ref="R17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3">
        <v>3</v>
      </c>
      <c r="T1773">
        <v>2</v>
      </c>
      <c r="U1773">
        <v>5</v>
      </c>
      <c r="V1773">
        <v>2</v>
      </c>
      <c r="W1773">
        <v>1</v>
      </c>
      <c r="X1773">
        <v>1</v>
      </c>
      <c r="Y1773" t="s">
        <v>4262</v>
      </c>
      <c r="Z1773" t="s">
        <v>4130</v>
      </c>
      <c r="AA1773">
        <v>3</v>
      </c>
      <c r="AB1773">
        <v>5</v>
      </c>
      <c r="AC1773">
        <v>3</v>
      </c>
      <c r="AD1773">
        <v>0</v>
      </c>
      <c r="AE1773">
        <v>2</v>
      </c>
      <c r="AF1773">
        <v>0</v>
      </c>
      <c r="AG1773">
        <v>2</v>
      </c>
      <c r="AH1773">
        <v>1</v>
      </c>
      <c r="AI1773">
        <v>1</v>
      </c>
      <c r="AJ1773">
        <v>1</v>
      </c>
      <c r="AK1773">
        <v>16</v>
      </c>
      <c r="AL1773">
        <v>11</v>
      </c>
      <c r="AM1773">
        <v>10</v>
      </c>
      <c r="AN1773">
        <v>7</v>
      </c>
      <c r="AO1773">
        <v>6</v>
      </c>
      <c r="AP1773">
        <v>4</v>
      </c>
      <c r="AQ1773">
        <v>15</v>
      </c>
      <c r="AR1773">
        <v>20</v>
      </c>
      <c r="AS1773">
        <v>42</v>
      </c>
      <c r="AT1773">
        <v>58</v>
      </c>
      <c r="AU1773">
        <v>2</v>
      </c>
      <c r="AV1773">
        <v>1.59</v>
      </c>
      <c r="AW1773">
        <v>2.87</v>
      </c>
      <c r="AX1773">
        <v>60</v>
      </c>
      <c r="AY1773">
        <v>82</v>
      </c>
      <c r="AZ1773">
        <v>56</v>
      </c>
      <c r="BA1773">
        <v>34</v>
      </c>
      <c r="BB1773">
        <v>15</v>
      </c>
      <c r="BC1773">
        <v>30</v>
      </c>
      <c r="BD1773">
        <v>67</v>
      </c>
      <c r="BE1773">
        <v>67</v>
      </c>
      <c r="BF1773">
        <v>86</v>
      </c>
      <c r="BG1773">
        <v>8.65</v>
      </c>
      <c r="BH1773">
        <v>6.03</v>
      </c>
      <c r="BI1773">
        <v>2.2000000000000002</v>
      </c>
      <c r="BJ1773">
        <v>3.35</v>
      </c>
      <c r="BK1773">
        <v>3.15</v>
      </c>
      <c r="BL1773">
        <f>1/Table1[[#This Row],[odds_ft_home_team_win]]+1/Table1[[#This Row],[odds_ft_draw]]+1/Table1[[#This Row],[odds_ft_away_team_win]]-1</f>
        <v>7.0513234692339166E-2</v>
      </c>
      <c r="BM1773">
        <f>Table1[[#This Row],[Margin]]/3</f>
        <v>2.3504411564113054E-2</v>
      </c>
      <c r="BN1773">
        <v>1.29</v>
      </c>
      <c r="BO1773">
        <v>1.91</v>
      </c>
      <c r="BP1773">
        <v>3.3</v>
      </c>
      <c r="BQ1773">
        <v>6.35</v>
      </c>
      <c r="BR1773">
        <v>1.74</v>
      </c>
      <c r="BS1773">
        <v>2</v>
      </c>
      <c r="BT1773" t="s">
        <v>3829</v>
      </c>
      <c r="BU1773">
        <f>VLOOKUP(Table1[[#This Row],[Reference]],metron,11,FALSE)</f>
        <v>1.4140979689366791</v>
      </c>
      <c r="BV1773">
        <f>VLOOKUP(Table1[[#This Row],[Reference]],metron,12,FALSE)</f>
        <v>1.0666666666666671</v>
      </c>
    </row>
    <row r="1774" spans="1:74" x14ac:dyDescent="0.45">
      <c r="A1774" t="s">
        <v>5403</v>
      </c>
      <c r="B1774">
        <v>1584226800</v>
      </c>
      <c r="C1774" s="3" t="s">
        <v>4263</v>
      </c>
      <c r="D1774" t="s">
        <v>65</v>
      </c>
      <c r="E1774" t="s">
        <v>66</v>
      </c>
      <c r="F1774" t="s">
        <v>3792</v>
      </c>
      <c r="G1774" t="s">
        <v>73</v>
      </c>
      <c r="H1774" t="s">
        <v>3808</v>
      </c>
      <c r="I1774">
        <f>MROUND(Table1[[#This Row],[Prob_H]]*100,2)/100</f>
        <v>0.52</v>
      </c>
      <c r="J1774">
        <f>1/Table1[[#This Row],[odds_ft_home_team_win]]-Table1[[#This Row],[Margin/3]]</f>
        <v>0.51910257743273369</v>
      </c>
      <c r="K1774">
        <f>1/Table1[[#This Row],[odds_ft_draw]]-Table1[[#This Row],[Margin/3]]</f>
        <v>0.27568479303134286</v>
      </c>
      <c r="L1774">
        <f>1/Table1[[#This Row],[odds_ft_away_team_win]]-Table1[[#This Row],[Margin/3]]</f>
        <v>0.20521262953592351</v>
      </c>
      <c r="M1774">
        <v>10</v>
      </c>
      <c r="N1774">
        <v>0.92</v>
      </c>
      <c r="O1774">
        <v>0.92</v>
      </c>
      <c r="P1774">
        <v>0.86</v>
      </c>
      <c r="Q1774">
        <v>1.07</v>
      </c>
      <c r="R1774" t="str" cm="1">
        <f t="array" ref="R17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1</v>
      </c>
      <c r="Z1774">
        <v>14</v>
      </c>
      <c r="AA1774">
        <v>5</v>
      </c>
      <c r="AB1774">
        <v>6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15</v>
      </c>
      <c r="AL1774">
        <v>10</v>
      </c>
      <c r="AM1774">
        <v>3</v>
      </c>
      <c r="AN1774">
        <v>4</v>
      </c>
      <c r="AO1774">
        <v>12</v>
      </c>
      <c r="AP1774">
        <v>6</v>
      </c>
      <c r="AQ1774">
        <v>22</v>
      </c>
      <c r="AR1774">
        <v>7</v>
      </c>
      <c r="AS1774">
        <v>65</v>
      </c>
      <c r="AT1774">
        <v>35</v>
      </c>
      <c r="AU1774">
        <v>1.59</v>
      </c>
      <c r="AV1774">
        <v>1.06</v>
      </c>
      <c r="AW1774">
        <v>2.54</v>
      </c>
      <c r="AX1774">
        <v>50</v>
      </c>
      <c r="AY1774">
        <v>74</v>
      </c>
      <c r="AZ1774">
        <v>35</v>
      </c>
      <c r="BA1774">
        <v>27</v>
      </c>
      <c r="BB1774">
        <v>19</v>
      </c>
      <c r="BC1774">
        <v>31</v>
      </c>
      <c r="BD1774">
        <v>62</v>
      </c>
      <c r="BE1774">
        <v>46</v>
      </c>
      <c r="BF1774">
        <v>81</v>
      </c>
      <c r="BG1774">
        <v>9.39</v>
      </c>
      <c r="BH1774">
        <v>4.3</v>
      </c>
      <c r="BI1774">
        <v>1.83</v>
      </c>
      <c r="BJ1774">
        <v>3.3</v>
      </c>
      <c r="BK1774">
        <v>4.3</v>
      </c>
      <c r="BL1774">
        <f>1/Table1[[#This Row],[odds_ft_home_team_win]]+1/Table1[[#This Row],[odds_ft_draw]]+1/Table1[[#This Row],[odds_ft_away_team_win]]-1</f>
        <v>8.2036529996880603E-2</v>
      </c>
      <c r="BM1774">
        <f>Table1[[#This Row],[Margin]]/3</f>
        <v>2.73455099989602E-2</v>
      </c>
      <c r="BN1774">
        <v>1.36</v>
      </c>
      <c r="BO1774">
        <v>2.1</v>
      </c>
      <c r="BP1774">
        <v>3.9</v>
      </c>
      <c r="BQ1774">
        <v>7.5</v>
      </c>
      <c r="BR1774">
        <v>1.95</v>
      </c>
      <c r="BS1774">
        <v>1.8</v>
      </c>
      <c r="BT1774" t="s">
        <v>3795</v>
      </c>
      <c r="BU1774">
        <f>VLOOKUP(Table1[[#This Row],[Reference]],metron,11,FALSE)</f>
        <v>1.625948039373891</v>
      </c>
      <c r="BV1774">
        <f>VLOOKUP(Table1[[#This Row],[Reference]],metron,12,FALSE)</f>
        <v>0.97079231886396644</v>
      </c>
    </row>
    <row r="1775" spans="1:74" x14ac:dyDescent="0.45">
      <c r="A1775" t="s">
        <v>5403</v>
      </c>
      <c r="B1775">
        <v>1584234000</v>
      </c>
      <c r="C1775" s="3" t="s">
        <v>4264</v>
      </c>
      <c r="D1775" t="s">
        <v>65</v>
      </c>
      <c r="E1775" t="s">
        <v>66</v>
      </c>
      <c r="F1775" t="s">
        <v>68</v>
      </c>
      <c r="G1775" t="s">
        <v>3788</v>
      </c>
      <c r="H1775" t="s">
        <v>3822</v>
      </c>
      <c r="I1775">
        <f>MROUND(Table1[[#This Row],[Prob_H]]*100,2)/100</f>
        <v>0.64</v>
      </c>
      <c r="J1775">
        <f>1/Table1[[#This Row],[odds_ft_home_team_win]]-Table1[[#This Row],[Margin/3]]</f>
        <v>0.63617101717267288</v>
      </c>
      <c r="K1775">
        <f>1/Table1[[#This Row],[odds_ft_draw]]-Table1[[#This Row],[Margin/3]]</f>
        <v>0.23365962128379347</v>
      </c>
      <c r="L1775">
        <f>1/Table1[[#This Row],[odds_ft_away_team_win]]-Table1[[#This Row],[Margin/3]]</f>
        <v>0.13016936154353376</v>
      </c>
      <c r="M1775">
        <v>10</v>
      </c>
      <c r="N1775">
        <v>1.86</v>
      </c>
      <c r="O1775">
        <v>0.92</v>
      </c>
      <c r="P1775">
        <v>1.93</v>
      </c>
      <c r="Q1775">
        <v>0.86</v>
      </c>
      <c r="R1775" t="str" cm="1">
        <f t="array" ref="R17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5">
        <v>3</v>
      </c>
      <c r="T1775">
        <v>2</v>
      </c>
      <c r="U1775">
        <v>5</v>
      </c>
      <c r="V1775">
        <v>1</v>
      </c>
      <c r="W1775">
        <v>0</v>
      </c>
      <c r="X1775">
        <v>1</v>
      </c>
      <c r="Y1775" t="s">
        <v>4265</v>
      </c>
      <c r="Z1775" t="s">
        <v>4266</v>
      </c>
      <c r="AA1775">
        <v>6</v>
      </c>
      <c r="AB1775">
        <v>4</v>
      </c>
      <c r="AC1775">
        <v>3</v>
      </c>
      <c r="AD1775">
        <v>0</v>
      </c>
      <c r="AE1775">
        <v>3</v>
      </c>
      <c r="AF1775">
        <v>0</v>
      </c>
      <c r="AG1775">
        <v>1</v>
      </c>
      <c r="AH1775">
        <v>2</v>
      </c>
      <c r="AI1775">
        <v>1</v>
      </c>
      <c r="AJ1775">
        <v>2</v>
      </c>
      <c r="AK1775">
        <v>7</v>
      </c>
      <c r="AL1775">
        <v>8</v>
      </c>
      <c r="AM1775">
        <v>5</v>
      </c>
      <c r="AN1775">
        <v>7</v>
      </c>
      <c r="AO1775">
        <v>2</v>
      </c>
      <c r="AP1775">
        <v>1</v>
      </c>
      <c r="AQ1775">
        <v>13</v>
      </c>
      <c r="AR1775">
        <v>17</v>
      </c>
      <c r="AS1775">
        <v>60</v>
      </c>
      <c r="AT1775">
        <v>40</v>
      </c>
      <c r="AU1775">
        <v>1.51</v>
      </c>
      <c r="AV1775">
        <v>1.4</v>
      </c>
      <c r="AW1775">
        <v>2.63</v>
      </c>
      <c r="AX1775">
        <v>48</v>
      </c>
      <c r="AY1775">
        <v>74</v>
      </c>
      <c r="AZ1775">
        <v>48</v>
      </c>
      <c r="BA1775">
        <v>26</v>
      </c>
      <c r="BB1775">
        <v>11</v>
      </c>
      <c r="BC1775">
        <v>34</v>
      </c>
      <c r="BD1775">
        <v>63</v>
      </c>
      <c r="BE1775">
        <v>45</v>
      </c>
      <c r="BF1775">
        <v>74</v>
      </c>
      <c r="BG1775">
        <v>8.6</v>
      </c>
      <c r="BH1775">
        <v>4</v>
      </c>
      <c r="BI1775">
        <v>1.51</v>
      </c>
      <c r="BJ1775">
        <v>3.85</v>
      </c>
      <c r="BK1775">
        <v>6.4</v>
      </c>
      <c r="BL1775">
        <f>1/Table1[[#This Row],[odds_ft_home_team_win]]+1/Table1[[#This Row],[odds_ft_draw]]+1/Table1[[#This Row],[odds_ft_away_team_win]]-1</f>
        <v>7.8241915369398729E-2</v>
      </c>
      <c r="BM1775">
        <f>Table1[[#This Row],[Margin]]/3</f>
        <v>2.6080638456466243E-2</v>
      </c>
      <c r="BN1775">
        <v>1.29</v>
      </c>
      <c r="BO1775">
        <v>1.91</v>
      </c>
      <c r="BP1775">
        <v>3.3</v>
      </c>
      <c r="BQ1775">
        <v>6.35</v>
      </c>
      <c r="BR1775">
        <v>1.95</v>
      </c>
      <c r="BS1775">
        <v>1.77</v>
      </c>
      <c r="BT1775" t="s">
        <v>3807</v>
      </c>
      <c r="BU1775">
        <f>VLOOKUP(Table1[[#This Row],[Reference]],metron,11,FALSE)</f>
        <v>1.980803571428571</v>
      </c>
      <c r="BV1775">
        <f>VLOOKUP(Table1[[#This Row],[Reference]],metron,12,FALSE)</f>
        <v>0.85357142857142854</v>
      </c>
    </row>
    <row r="1776" spans="1:74" x14ac:dyDescent="0.45">
      <c r="A1776" t="s">
        <v>5403</v>
      </c>
      <c r="B1776">
        <v>1584234000</v>
      </c>
      <c r="C1776" s="3" t="s">
        <v>4264</v>
      </c>
      <c r="D1776" t="s">
        <v>65</v>
      </c>
      <c r="E1776" t="s">
        <v>66</v>
      </c>
      <c r="F1776" t="s">
        <v>81</v>
      </c>
      <c r="G1776" t="s">
        <v>94</v>
      </c>
      <c r="H1776" t="s">
        <v>3800</v>
      </c>
      <c r="I1776">
        <f>MROUND(Table1[[#This Row],[Prob_H]]*100,2)/100</f>
        <v>0.52</v>
      </c>
      <c r="J1776">
        <f>1/Table1[[#This Row],[odds_ft_home_team_win]]-Table1[[#This Row],[Margin/3]]</f>
        <v>0.52302888368462142</v>
      </c>
      <c r="K1776">
        <f>1/Table1[[#This Row],[odds_ft_draw]]-Table1[[#This Row],[Margin/3]]</f>
        <v>0.26229508196721313</v>
      </c>
      <c r="L1776">
        <f>1/Table1[[#This Row],[odds_ft_away_team_win]]-Table1[[#This Row],[Margin/3]]</f>
        <v>0.21467603434816554</v>
      </c>
      <c r="M1776">
        <v>10</v>
      </c>
      <c r="N1776">
        <v>2.0699999999999998</v>
      </c>
      <c r="O1776">
        <v>0.85</v>
      </c>
      <c r="P1776">
        <v>2.13</v>
      </c>
      <c r="Q1776">
        <v>0.79</v>
      </c>
      <c r="R1776" t="str" cm="1">
        <f t="array" ref="R17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6">
        <v>3</v>
      </c>
      <c r="T1776">
        <v>1</v>
      </c>
      <c r="U1776">
        <v>4</v>
      </c>
      <c r="V1776">
        <v>3</v>
      </c>
      <c r="W1776">
        <v>2</v>
      </c>
      <c r="X1776">
        <v>1</v>
      </c>
      <c r="Y1776" t="s">
        <v>4267</v>
      </c>
      <c r="Z1776">
        <v>27</v>
      </c>
      <c r="AA1776">
        <v>5</v>
      </c>
      <c r="AB1776">
        <v>5</v>
      </c>
      <c r="AC1776">
        <v>3</v>
      </c>
      <c r="AD1776">
        <v>0</v>
      </c>
      <c r="AE1776">
        <v>5</v>
      </c>
      <c r="AF1776">
        <v>1</v>
      </c>
      <c r="AG1776">
        <v>1</v>
      </c>
      <c r="AH1776">
        <v>2</v>
      </c>
      <c r="AI1776">
        <v>2</v>
      </c>
      <c r="AJ1776">
        <v>4</v>
      </c>
      <c r="AK1776">
        <v>13</v>
      </c>
      <c r="AL1776">
        <v>7</v>
      </c>
      <c r="AM1776">
        <v>6</v>
      </c>
      <c r="AN1776">
        <v>2</v>
      </c>
      <c r="AO1776">
        <v>7</v>
      </c>
      <c r="AP1776">
        <v>5</v>
      </c>
      <c r="AQ1776">
        <v>18</v>
      </c>
      <c r="AR1776">
        <v>20</v>
      </c>
      <c r="AS1776">
        <v>52</v>
      </c>
      <c r="AT1776">
        <v>48</v>
      </c>
      <c r="AU1776">
        <v>1.62</v>
      </c>
      <c r="AV1776">
        <v>0.86</v>
      </c>
      <c r="AW1776">
        <v>3.07</v>
      </c>
      <c r="AX1776">
        <v>63</v>
      </c>
      <c r="AY1776">
        <v>93</v>
      </c>
      <c r="AZ1776">
        <v>51</v>
      </c>
      <c r="BA1776">
        <v>33</v>
      </c>
      <c r="BB1776">
        <v>15</v>
      </c>
      <c r="BC1776">
        <v>37</v>
      </c>
      <c r="BD1776">
        <v>74</v>
      </c>
      <c r="BE1776">
        <v>59</v>
      </c>
      <c r="BF1776">
        <v>89</v>
      </c>
      <c r="BG1776">
        <v>12.21</v>
      </c>
      <c r="BH1776">
        <v>5.03</v>
      </c>
      <c r="BI1776">
        <v>1.83</v>
      </c>
      <c r="BJ1776">
        <v>3.5</v>
      </c>
      <c r="BK1776">
        <v>4.2</v>
      </c>
      <c r="BL1776">
        <f>1/Table1[[#This Row],[odds_ft_home_team_win]]+1/Table1[[#This Row],[odds_ft_draw]]+1/Table1[[#This Row],[odds_ft_away_team_win]]-1</f>
        <v>7.0257611241217655E-2</v>
      </c>
      <c r="BM1776">
        <f>Table1[[#This Row],[Margin]]/3</f>
        <v>2.3419203747072553E-2</v>
      </c>
      <c r="BN1776">
        <v>1.2</v>
      </c>
      <c r="BO1776">
        <v>1.65</v>
      </c>
      <c r="BP1776">
        <v>2.6</v>
      </c>
      <c r="BQ1776">
        <v>4.7</v>
      </c>
      <c r="BR1776">
        <v>1.59</v>
      </c>
      <c r="BS1776">
        <v>2.25</v>
      </c>
      <c r="BT1776" t="s">
        <v>109</v>
      </c>
      <c r="BU1776">
        <f>VLOOKUP(Table1[[#This Row],[Reference]],metron,11,FALSE)</f>
        <v>1.625948039373891</v>
      </c>
      <c r="BV1776">
        <f>VLOOKUP(Table1[[#This Row],[Reference]],metron,12,FALSE)</f>
        <v>0.97079231886396644</v>
      </c>
    </row>
    <row r="1777" spans="1:74" x14ac:dyDescent="0.45">
      <c r="A1777" t="s">
        <v>5403</v>
      </c>
      <c r="B1777">
        <v>1584241200</v>
      </c>
      <c r="C1777" s="3" t="s">
        <v>4268</v>
      </c>
      <c r="D1777" t="s">
        <v>65</v>
      </c>
      <c r="E1777" t="s">
        <v>66</v>
      </c>
      <c r="F1777" t="s">
        <v>98</v>
      </c>
      <c r="G1777" t="s">
        <v>85</v>
      </c>
      <c r="H1777" t="s">
        <v>3793</v>
      </c>
      <c r="I1777">
        <f>MROUND(Table1[[#This Row],[Prob_H]]*100,2)/100</f>
        <v>0.34</v>
      </c>
      <c r="J1777">
        <f>1/Table1[[#This Row],[odds_ft_home_team_win]]-Table1[[#This Row],[Margin/3]]</f>
        <v>0.3453612926652142</v>
      </c>
      <c r="K1777">
        <f>1/Table1[[#This Row],[odds_ft_draw]]-Table1[[#This Row],[Margin/3]]</f>
        <v>0.28749092229484385</v>
      </c>
      <c r="L1777">
        <f>1/Table1[[#This Row],[odds_ft_away_team_win]]-Table1[[#This Row],[Margin/3]]</f>
        <v>0.36714778503994194</v>
      </c>
      <c r="M1777">
        <v>10</v>
      </c>
      <c r="N1777">
        <v>1.77</v>
      </c>
      <c r="O1777">
        <v>0.94</v>
      </c>
      <c r="P1777">
        <v>1.71</v>
      </c>
      <c r="Q1777">
        <v>0.94</v>
      </c>
      <c r="R1777" t="str" cm="1">
        <f t="array" ref="R17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77">
        <v>1</v>
      </c>
      <c r="T1777">
        <v>1</v>
      </c>
      <c r="U1777">
        <v>2</v>
      </c>
      <c r="V1777">
        <v>1</v>
      </c>
      <c r="W1777">
        <v>1</v>
      </c>
      <c r="X1777">
        <v>0</v>
      </c>
      <c r="Y1777">
        <v>21</v>
      </c>
      <c r="Z1777">
        <v>70</v>
      </c>
      <c r="AA1777">
        <v>2</v>
      </c>
      <c r="AB1777">
        <v>16</v>
      </c>
      <c r="AC1777">
        <v>2</v>
      </c>
      <c r="AD1777">
        <v>0</v>
      </c>
      <c r="AE1777">
        <v>3</v>
      </c>
      <c r="AF1777">
        <v>0</v>
      </c>
      <c r="AG1777">
        <v>0</v>
      </c>
      <c r="AH1777">
        <v>2</v>
      </c>
      <c r="AI1777">
        <v>1</v>
      </c>
      <c r="AJ1777">
        <v>2</v>
      </c>
      <c r="AK1777">
        <v>10</v>
      </c>
      <c r="AL1777">
        <v>14</v>
      </c>
      <c r="AM1777">
        <v>6</v>
      </c>
      <c r="AN1777">
        <v>5</v>
      </c>
      <c r="AO1777">
        <v>4</v>
      </c>
      <c r="AP1777">
        <v>9</v>
      </c>
      <c r="AQ1777">
        <v>9</v>
      </c>
      <c r="AR1777">
        <v>16</v>
      </c>
      <c r="AS1777">
        <v>52</v>
      </c>
      <c r="AT1777">
        <v>48</v>
      </c>
      <c r="AU1777">
        <v>1.3</v>
      </c>
      <c r="AV1777">
        <v>1.76</v>
      </c>
      <c r="AW1777">
        <v>2.81</v>
      </c>
      <c r="AX1777">
        <v>55</v>
      </c>
      <c r="AY1777">
        <v>77</v>
      </c>
      <c r="AZ1777">
        <v>52</v>
      </c>
      <c r="BA1777">
        <v>31</v>
      </c>
      <c r="BB1777">
        <v>14</v>
      </c>
      <c r="BC1777">
        <v>41</v>
      </c>
      <c r="BD1777">
        <v>77</v>
      </c>
      <c r="BE1777">
        <v>45</v>
      </c>
      <c r="BF1777">
        <v>79</v>
      </c>
      <c r="BG1777">
        <v>11</v>
      </c>
      <c r="BH1777">
        <v>5.48</v>
      </c>
      <c r="BI1777">
        <v>2.7</v>
      </c>
      <c r="BJ1777">
        <v>3.2</v>
      </c>
      <c r="BK1777">
        <v>2.5499999999999998</v>
      </c>
      <c r="BL1777">
        <f>1/Table1[[#This Row],[odds_ft_home_team_win]]+1/Table1[[#This Row],[odds_ft_draw]]+1/Table1[[#This Row],[odds_ft_away_team_win]]-1</f>
        <v>7.5027233115468439E-2</v>
      </c>
      <c r="BM1777">
        <f>Table1[[#This Row],[Margin]]/3</f>
        <v>2.5009077705156146E-2</v>
      </c>
      <c r="BN1777">
        <v>1.32</v>
      </c>
      <c r="BO1777">
        <v>2</v>
      </c>
      <c r="BP1777">
        <v>3.5</v>
      </c>
      <c r="BQ1777">
        <v>6.8</v>
      </c>
      <c r="BR1777">
        <v>1.77</v>
      </c>
      <c r="BS1777">
        <v>1.95</v>
      </c>
      <c r="BT1777" t="s">
        <v>3841</v>
      </c>
      <c r="BU1777">
        <f>VLOOKUP(Table1[[#This Row],[Reference]],metron,11,FALSE)</f>
        <v>1.228921489601805</v>
      </c>
      <c r="BV1777">
        <f>VLOOKUP(Table1[[#This Row],[Reference]],metron,12,FALSE)</f>
        <v>1.2940512655166849</v>
      </c>
    </row>
    <row r="1778" spans="1:74" x14ac:dyDescent="0.45">
      <c r="A1778" t="s">
        <v>5403</v>
      </c>
      <c r="B1778">
        <v>1584295200</v>
      </c>
      <c r="C1778" s="3" t="s">
        <v>4269</v>
      </c>
      <c r="D1778" t="s">
        <v>65</v>
      </c>
      <c r="E1778" t="s">
        <v>66</v>
      </c>
      <c r="F1778" t="s">
        <v>97</v>
      </c>
      <c r="G1778" t="s">
        <v>93</v>
      </c>
      <c r="H1778" t="s">
        <v>3784</v>
      </c>
      <c r="I1778">
        <f>MROUND(Table1[[#This Row],[Prob_H]]*100,2)/100</f>
        <v>0.52</v>
      </c>
      <c r="J1778">
        <f>1/Table1[[#This Row],[odds_ft_home_team_win]]-Table1[[#This Row],[Margin/3]]</f>
        <v>0.51049954349810867</v>
      </c>
      <c r="K1778">
        <f>1/Table1[[#This Row],[odds_ft_draw]]-Table1[[#This Row],[Margin/3]]</f>
        <v>0.26985783226816229</v>
      </c>
      <c r="L1778">
        <f>1/Table1[[#This Row],[odds_ft_away_team_win]]-Table1[[#This Row],[Margin/3]]</f>
        <v>0.21964262423372899</v>
      </c>
      <c r="M1778">
        <v>10</v>
      </c>
      <c r="N1778">
        <v>1.1499999999999999</v>
      </c>
      <c r="O1778">
        <v>1.08</v>
      </c>
      <c r="P1778">
        <v>1.07</v>
      </c>
      <c r="Q1778">
        <v>1.21</v>
      </c>
      <c r="R1778" t="str" cm="1">
        <f t="array" ref="R17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78">
        <v>2</v>
      </c>
      <c r="T1778">
        <v>3</v>
      </c>
      <c r="U1778">
        <v>5</v>
      </c>
      <c r="V1778">
        <v>2</v>
      </c>
      <c r="W1778">
        <v>1</v>
      </c>
      <c r="X1778">
        <v>1</v>
      </c>
      <c r="Y1778" t="s">
        <v>1484</v>
      </c>
      <c r="Z1778" t="s">
        <v>4270</v>
      </c>
      <c r="AA1778">
        <v>5</v>
      </c>
      <c r="AB1778">
        <v>6</v>
      </c>
      <c r="AC1778">
        <v>2</v>
      </c>
      <c r="AD1778">
        <v>0</v>
      </c>
      <c r="AE1778">
        <v>2</v>
      </c>
      <c r="AF1778">
        <v>0</v>
      </c>
      <c r="AG1778">
        <v>1</v>
      </c>
      <c r="AH1778">
        <v>1</v>
      </c>
      <c r="AI1778">
        <v>0</v>
      </c>
      <c r="AJ1778">
        <v>2</v>
      </c>
      <c r="AK1778">
        <v>4</v>
      </c>
      <c r="AL1778">
        <v>7</v>
      </c>
      <c r="AM1778">
        <v>3</v>
      </c>
      <c r="AN1778">
        <v>6</v>
      </c>
      <c r="AO1778">
        <v>1</v>
      </c>
      <c r="AP1778">
        <v>1</v>
      </c>
      <c r="AQ1778">
        <v>8</v>
      </c>
      <c r="AR1778">
        <v>8</v>
      </c>
      <c r="AS1778">
        <v>58</v>
      </c>
      <c r="AT1778">
        <v>42</v>
      </c>
      <c r="AU1778">
        <v>0.72</v>
      </c>
      <c r="AV1778">
        <v>1.19</v>
      </c>
      <c r="AW1778">
        <v>2.85</v>
      </c>
      <c r="AX1778">
        <v>54</v>
      </c>
      <c r="AY1778">
        <v>81</v>
      </c>
      <c r="AZ1778">
        <v>46</v>
      </c>
      <c r="BA1778">
        <v>35</v>
      </c>
      <c r="BB1778">
        <v>16</v>
      </c>
      <c r="BC1778">
        <v>38</v>
      </c>
      <c r="BD1778">
        <v>66</v>
      </c>
      <c r="BE1778">
        <v>54</v>
      </c>
      <c r="BF1778">
        <v>89</v>
      </c>
      <c r="BG1778">
        <v>8.23</v>
      </c>
      <c r="BH1778">
        <v>4.7699999999999996</v>
      </c>
      <c r="BI1778">
        <v>1.87</v>
      </c>
      <c r="BJ1778">
        <v>3.4</v>
      </c>
      <c r="BK1778">
        <v>4.0999999999999996</v>
      </c>
      <c r="BL1778">
        <f>1/Table1[[#This Row],[odds_ft_home_team_win]]+1/Table1[[#This Row],[odds_ft_draw]]+1/Table1[[#This Row],[odds_ft_away_team_win]]-1</f>
        <v>7.2779444371983804E-2</v>
      </c>
      <c r="BM1778">
        <f>Table1[[#This Row],[Margin]]/3</f>
        <v>2.4259814790661267E-2</v>
      </c>
      <c r="BN1778">
        <v>1.28</v>
      </c>
      <c r="BO1778">
        <v>1.91</v>
      </c>
      <c r="BP1778">
        <v>3.25</v>
      </c>
      <c r="BQ1778">
        <v>6.25</v>
      </c>
      <c r="BR1778">
        <v>1.77</v>
      </c>
      <c r="BS1778">
        <v>1.95</v>
      </c>
      <c r="BT1778" t="s">
        <v>3813</v>
      </c>
      <c r="BU1778">
        <f>VLOOKUP(Table1[[#This Row],[Reference]],metron,11,FALSE)</f>
        <v>1.625948039373891</v>
      </c>
      <c r="BV1778">
        <f>VLOOKUP(Table1[[#This Row],[Reference]],metron,12,FALSE)</f>
        <v>0.97079231886396644</v>
      </c>
    </row>
    <row r="1779" spans="1:74" hidden="1" x14ac:dyDescent="0.45">
      <c r="A1779" t="s">
        <v>5403</v>
      </c>
      <c r="B1779">
        <v>1584316800</v>
      </c>
      <c r="C1779" s="3" t="s">
        <v>4271</v>
      </c>
      <c r="D1779" t="s">
        <v>65</v>
      </c>
      <c r="E1779" t="s">
        <v>66</v>
      </c>
      <c r="F1779" t="s">
        <v>88</v>
      </c>
      <c r="G1779" t="s">
        <v>2218</v>
      </c>
      <c r="H1779" t="s">
        <v>3815</v>
      </c>
      <c r="I1779">
        <f>MROUND(Table1[[#This Row],[Prob_H]]*100,2)/100</f>
        <v>0.56000000000000005</v>
      </c>
      <c r="J1779">
        <f>1/Table1[[#This Row],[odds_ft_home_team_win]]-Table1[[#This Row],[Margin/3]]</f>
        <v>0.56632419726628891</v>
      </c>
      <c r="K1779">
        <f>1/Table1[[#This Row],[odds_ft_draw]]-Table1[[#This Row],[Margin/3]]</f>
        <v>0.23434848067518763</v>
      </c>
      <c r="L1779">
        <f>1/Table1[[#This Row],[odds_ft_away_team_win]]-Table1[[#This Row],[Margin/3]]</f>
        <v>0.19932732205852341</v>
      </c>
      <c r="M1779">
        <v>10</v>
      </c>
      <c r="N1779">
        <v>2.57</v>
      </c>
      <c r="O1779">
        <v>1.8</v>
      </c>
      <c r="P1779">
        <v>2.6</v>
      </c>
      <c r="Q1779">
        <v>1.69</v>
      </c>
      <c r="R1779" t="str" cm="1">
        <f t="array" ref="R17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79">
        <v>2</v>
      </c>
      <c r="T1779">
        <v>1</v>
      </c>
      <c r="U1779">
        <v>3</v>
      </c>
      <c r="V1779">
        <v>2</v>
      </c>
      <c r="W1779">
        <v>1</v>
      </c>
      <c r="X1779">
        <v>1</v>
      </c>
      <c r="Y1779" t="s">
        <v>4272</v>
      </c>
      <c r="Z1779">
        <v>17</v>
      </c>
      <c r="AA1779">
        <v>6</v>
      </c>
      <c r="AB1779">
        <v>2</v>
      </c>
      <c r="AC1779">
        <v>2</v>
      </c>
      <c r="AD1779">
        <v>0</v>
      </c>
      <c r="AE1779">
        <v>2</v>
      </c>
      <c r="AF1779">
        <v>1</v>
      </c>
      <c r="AG1779">
        <v>1</v>
      </c>
      <c r="AH1779">
        <v>1</v>
      </c>
      <c r="AI1779">
        <v>1</v>
      </c>
      <c r="AJ1779">
        <v>2</v>
      </c>
      <c r="AK1779">
        <v>11</v>
      </c>
      <c r="AL1779">
        <v>10</v>
      </c>
      <c r="AM1779">
        <v>6</v>
      </c>
      <c r="AN1779">
        <v>4</v>
      </c>
      <c r="AO1779">
        <v>5</v>
      </c>
      <c r="AP1779">
        <v>6</v>
      </c>
      <c r="AQ1779">
        <v>21</v>
      </c>
      <c r="AR1779">
        <v>17</v>
      </c>
      <c r="AS1779">
        <v>51</v>
      </c>
      <c r="AT1779">
        <v>49</v>
      </c>
      <c r="AU1779">
        <v>1.46</v>
      </c>
      <c r="AV1779">
        <v>1.2</v>
      </c>
      <c r="AW1779">
        <v>3.25</v>
      </c>
      <c r="AX1779">
        <v>62</v>
      </c>
      <c r="AY1779">
        <v>93</v>
      </c>
      <c r="AZ1779">
        <v>72</v>
      </c>
      <c r="BA1779">
        <v>35</v>
      </c>
      <c r="BB1779">
        <v>25</v>
      </c>
      <c r="BC1779">
        <v>45</v>
      </c>
      <c r="BD1779">
        <v>87</v>
      </c>
      <c r="BE1779">
        <v>56</v>
      </c>
      <c r="BF1779">
        <v>87</v>
      </c>
      <c r="BG1779">
        <v>9.6</v>
      </c>
      <c r="BH1779">
        <v>3.91</v>
      </c>
      <c r="BI1779">
        <v>1.69</v>
      </c>
      <c r="BJ1779">
        <v>3.85</v>
      </c>
      <c r="BK1779">
        <v>4.45</v>
      </c>
      <c r="BL1779">
        <f>1/Table1[[#This Row],[odds_ft_home_team_win]]+1/Table1[[#This Row],[odds_ft_draw]]+1/Table1[[#This Row],[odds_ft_away_team_win]]-1</f>
        <v>7.6175337195216297E-2</v>
      </c>
      <c r="BM1779">
        <f>Table1[[#This Row],[Margin]]/3</f>
        <v>2.53917790650721E-2</v>
      </c>
      <c r="BN1779">
        <v>1.18</v>
      </c>
      <c r="BO1779">
        <v>1.59</v>
      </c>
      <c r="BP1779">
        <v>2.5</v>
      </c>
      <c r="BQ1779">
        <v>4.4000000000000004</v>
      </c>
      <c r="BR1779">
        <v>1.61</v>
      </c>
      <c r="BS1779">
        <v>2.2000000000000002</v>
      </c>
      <c r="BT1779" t="s">
        <v>3817</v>
      </c>
      <c r="BU1779">
        <f>VLOOKUP(Table1[[#This Row],[Reference]],metron,11,FALSE)</f>
        <v>1.7546812539448771</v>
      </c>
      <c r="BV1779">
        <f>VLOOKUP(Table1[[#This Row],[Reference]],metron,12,FALSE)</f>
        <v>0.93456764148958549</v>
      </c>
    </row>
    <row r="1780" spans="1:74" x14ac:dyDescent="0.45">
      <c r="A1780" t="s">
        <v>5403</v>
      </c>
      <c r="B1780">
        <v>1584324900</v>
      </c>
      <c r="C1780" s="3" t="s">
        <v>4273</v>
      </c>
      <c r="D1780" t="s">
        <v>65</v>
      </c>
      <c r="E1780" t="s">
        <v>66</v>
      </c>
      <c r="F1780" t="s">
        <v>86</v>
      </c>
      <c r="G1780" t="s">
        <v>77</v>
      </c>
      <c r="H1780" t="s">
        <v>3903</v>
      </c>
      <c r="I1780">
        <f>MROUND(Table1[[#This Row],[Prob_H]]*100,2)/100</f>
        <v>0.36</v>
      </c>
      <c r="J1780">
        <f>1/Table1[[#This Row],[odds_ft_home_team_win]]-Table1[[#This Row],[Margin/3]]</f>
        <v>0.35206983948183612</v>
      </c>
      <c r="K1780">
        <f>1/Table1[[#This Row],[odds_ft_draw]]-Table1[[#This Row],[Margin/3]]</f>
        <v>0.2732188116023655</v>
      </c>
      <c r="L1780">
        <f>1/Table1[[#This Row],[odds_ft_away_team_win]]-Table1[[#This Row],[Margin/3]]</f>
        <v>0.37471134891579838</v>
      </c>
      <c r="M1780">
        <v>10</v>
      </c>
      <c r="N1780">
        <v>1.88</v>
      </c>
      <c r="O1780">
        <v>1.08</v>
      </c>
      <c r="P1780">
        <v>1.76</v>
      </c>
      <c r="Q1780">
        <v>1.21</v>
      </c>
      <c r="R1780" t="str" cm="1">
        <f t="array" ref="R17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Z1780">
        <v>65</v>
      </c>
      <c r="AA1780">
        <v>3</v>
      </c>
      <c r="AB1780">
        <v>5</v>
      </c>
      <c r="AC1780">
        <v>2</v>
      </c>
      <c r="AD1780">
        <v>0</v>
      </c>
      <c r="AE1780">
        <v>2</v>
      </c>
      <c r="AF1780">
        <v>0</v>
      </c>
      <c r="AG1780">
        <v>1</v>
      </c>
      <c r="AH1780">
        <v>1</v>
      </c>
      <c r="AI1780">
        <v>0</v>
      </c>
      <c r="AJ1780">
        <v>2</v>
      </c>
      <c r="AK1780">
        <v>9</v>
      </c>
      <c r="AL1780">
        <v>17</v>
      </c>
      <c r="AM1780">
        <v>3</v>
      </c>
      <c r="AN1780">
        <v>8</v>
      </c>
      <c r="AO1780">
        <v>6</v>
      </c>
      <c r="AP1780">
        <v>9</v>
      </c>
      <c r="AQ1780">
        <v>13</v>
      </c>
      <c r="AR1780">
        <v>21</v>
      </c>
      <c r="AS1780">
        <v>59</v>
      </c>
      <c r="AT1780">
        <v>41</v>
      </c>
      <c r="AU1780">
        <v>1.26</v>
      </c>
      <c r="AV1780">
        <v>2.09</v>
      </c>
      <c r="AW1780">
        <v>3.01</v>
      </c>
      <c r="AX1780">
        <v>66</v>
      </c>
      <c r="AY1780">
        <v>87</v>
      </c>
      <c r="AZ1780">
        <v>59</v>
      </c>
      <c r="BA1780">
        <v>35</v>
      </c>
      <c r="BB1780">
        <v>18</v>
      </c>
      <c r="BC1780">
        <v>45</v>
      </c>
      <c r="BD1780">
        <v>70</v>
      </c>
      <c r="BE1780">
        <v>63</v>
      </c>
      <c r="BF1780">
        <v>86</v>
      </c>
      <c r="BG1780">
        <v>8.94</v>
      </c>
      <c r="BH1780">
        <v>4.79</v>
      </c>
      <c r="BI1780">
        <v>2.65</v>
      </c>
      <c r="BJ1780">
        <v>3.35</v>
      </c>
      <c r="BK1780">
        <v>2.5</v>
      </c>
      <c r="BL1780">
        <f>1/Table1[[#This Row],[odds_ft_home_team_win]]+1/Table1[[#This Row],[odds_ft_draw]]+1/Table1[[#This Row],[odds_ft_away_team_win]]-1</f>
        <v>7.5865953252604923E-2</v>
      </c>
      <c r="BM1780">
        <f>Table1[[#This Row],[Margin]]/3</f>
        <v>2.5288651084201641E-2</v>
      </c>
      <c r="BN1780">
        <v>1.24</v>
      </c>
      <c r="BO1780">
        <v>1.77</v>
      </c>
      <c r="BP1780">
        <v>2.9</v>
      </c>
      <c r="BQ1780">
        <v>5.45</v>
      </c>
      <c r="BR1780">
        <v>1.62</v>
      </c>
      <c r="BS1780">
        <v>2.2000000000000002</v>
      </c>
      <c r="BT1780" t="s">
        <v>3802</v>
      </c>
      <c r="BU1780">
        <f>VLOOKUP(Table1[[#This Row],[Reference]],metron,11,FALSE)</f>
        <v>1.269326094653606</v>
      </c>
      <c r="BV1780">
        <f>VLOOKUP(Table1[[#This Row],[Reference]],metron,12,FALSE)</f>
        <v>1.2417089578661631</v>
      </c>
    </row>
    <row r="1781" spans="1:74" x14ac:dyDescent="0.45">
      <c r="A1781" t="s">
        <v>5402</v>
      </c>
      <c r="B1781">
        <v>1599870600</v>
      </c>
      <c r="C1781" s="3" t="s">
        <v>4459</v>
      </c>
      <c r="D1781" t="s">
        <v>65</v>
      </c>
      <c r="E1781" t="s">
        <v>66</v>
      </c>
      <c r="F1781" t="s">
        <v>2218</v>
      </c>
      <c r="G1781" t="s">
        <v>98</v>
      </c>
      <c r="H1781" t="s">
        <v>3836</v>
      </c>
      <c r="I1781">
        <f>MROUND(Table1[[#This Row],[Prob_H]]*100,2)/100</f>
        <v>0.3</v>
      </c>
      <c r="J1781">
        <f>1/Table1[[#This Row],[odds_ft_home_team_win]]-Table1[[#This Row],[Margin/3]]</f>
        <v>0.30281836540746021</v>
      </c>
      <c r="K1781">
        <f>1/Table1[[#This Row],[odds_ft_draw]]-Table1[[#This Row],[Margin/3]]</f>
        <v>0.28744951294844379</v>
      </c>
      <c r="L1781">
        <f>1/Table1[[#This Row],[odds_ft_away_team_win]]-Table1[[#This Row],[Margin/3]]</f>
        <v>0.409732121644096</v>
      </c>
      <c r="M1781">
        <v>10</v>
      </c>
      <c r="N1781">
        <v>1.4</v>
      </c>
      <c r="O1781">
        <v>1.5</v>
      </c>
      <c r="P1781">
        <v>1.29</v>
      </c>
      <c r="Q1781">
        <v>1.35</v>
      </c>
      <c r="R1781" t="str" cm="1">
        <f t="array" ref="R17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1">
        <v>1</v>
      </c>
      <c r="T1781">
        <v>2</v>
      </c>
      <c r="U1781">
        <v>3</v>
      </c>
      <c r="V1781">
        <v>0</v>
      </c>
      <c r="W1781">
        <v>0</v>
      </c>
      <c r="X1781">
        <v>0</v>
      </c>
      <c r="Y1781">
        <v>65</v>
      </c>
      <c r="Z1781" t="s">
        <v>4460</v>
      </c>
      <c r="AA1781">
        <v>4</v>
      </c>
      <c r="AB1781">
        <v>7</v>
      </c>
      <c r="AC1781">
        <v>1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1</v>
      </c>
      <c r="AK1781">
        <v>10</v>
      </c>
      <c r="AL1781">
        <v>17</v>
      </c>
      <c r="AM1781">
        <v>5</v>
      </c>
      <c r="AN1781">
        <v>6</v>
      </c>
      <c r="AO1781">
        <v>5</v>
      </c>
      <c r="AP1781">
        <v>11</v>
      </c>
      <c r="AQ1781">
        <v>14</v>
      </c>
      <c r="AR1781">
        <v>10</v>
      </c>
      <c r="AS1781">
        <v>42</v>
      </c>
      <c r="AT1781">
        <v>58</v>
      </c>
      <c r="AU1781">
        <v>1.2</v>
      </c>
      <c r="AV1781">
        <v>1.9</v>
      </c>
      <c r="AW1781">
        <v>2.23</v>
      </c>
      <c r="AX1781">
        <v>33</v>
      </c>
      <c r="AY1781">
        <v>78</v>
      </c>
      <c r="AZ1781">
        <v>33</v>
      </c>
      <c r="BA1781">
        <v>13</v>
      </c>
      <c r="BB1781">
        <v>0</v>
      </c>
      <c r="BC1781">
        <v>10</v>
      </c>
      <c r="BD1781">
        <v>75</v>
      </c>
      <c r="BE1781">
        <v>35</v>
      </c>
      <c r="BF1781">
        <v>90</v>
      </c>
      <c r="BG1781">
        <v>8.85</v>
      </c>
      <c r="BH1781">
        <v>7.5</v>
      </c>
      <c r="BI1781">
        <v>3.05</v>
      </c>
      <c r="BJ1781">
        <v>3.2</v>
      </c>
      <c r="BK1781">
        <v>2.2999999999999998</v>
      </c>
      <c r="BL1781">
        <f>1/Table1[[#This Row],[odds_ft_home_team_win]]+1/Table1[[#This Row],[odds_ft_draw]]+1/Table1[[#This Row],[odds_ft_away_team_win]]-1</f>
        <v>7.5151461154668642E-2</v>
      </c>
      <c r="BM1781">
        <f>Table1[[#This Row],[Margin]]/3</f>
        <v>2.5050487051556214E-2</v>
      </c>
      <c r="BN1781">
        <v>1.3</v>
      </c>
      <c r="BO1781">
        <v>1.95</v>
      </c>
      <c r="BP1781">
        <v>3.4</v>
      </c>
      <c r="BQ1781">
        <v>6.6</v>
      </c>
      <c r="BR1781">
        <v>1.74</v>
      </c>
      <c r="BS1781">
        <v>2</v>
      </c>
      <c r="BT1781" t="s">
        <v>3809</v>
      </c>
      <c r="BU1781">
        <f>VLOOKUP(Table1[[#This Row],[Reference]],metron,11,FALSE)</f>
        <v>1.1805091283106199</v>
      </c>
      <c r="BV1781">
        <f>VLOOKUP(Table1[[#This Row],[Reference]],metron,12,FALSE)</f>
        <v>1.3921316533813319</v>
      </c>
    </row>
    <row r="1782" spans="1:74" hidden="1" x14ac:dyDescent="0.45">
      <c r="A1782" t="s">
        <v>5402</v>
      </c>
      <c r="B1782">
        <v>1599877800</v>
      </c>
      <c r="C1782" s="3" t="s">
        <v>4461</v>
      </c>
      <c r="D1782" t="s">
        <v>65</v>
      </c>
      <c r="E1782" t="s">
        <v>66</v>
      </c>
      <c r="F1782" t="s">
        <v>3788</v>
      </c>
      <c r="G1782" t="s">
        <v>73</v>
      </c>
      <c r="H1782" t="s">
        <v>3793</v>
      </c>
      <c r="I1782">
        <f>MROUND(Table1[[#This Row],[Prob_H]]*100,2)/100</f>
        <v>0.46</v>
      </c>
      <c r="J1782">
        <f>1/Table1[[#This Row],[odds_ft_home_team_win]]-Table1[[#This Row],[Margin/3]]</f>
        <v>0.45273027051196063</v>
      </c>
      <c r="K1782">
        <f>1/Table1[[#This Row],[odds_ft_draw]]-Table1[[#This Row],[Margin/3]]</f>
        <v>0.28903979432148447</v>
      </c>
      <c r="L1782">
        <f>1/Table1[[#This Row],[odds_ft_away_team_win]]-Table1[[#This Row],[Margin/3]]</f>
        <v>0.2582299351665549</v>
      </c>
      <c r="M1782">
        <v>10</v>
      </c>
      <c r="N1782">
        <v>1.25</v>
      </c>
      <c r="O1782">
        <v>1.2</v>
      </c>
      <c r="P1782">
        <v>1.41</v>
      </c>
      <c r="Q1782">
        <v>1.33</v>
      </c>
      <c r="R1782" t="str" cm="1">
        <f t="array" ref="R17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0</v>
      </c>
      <c r="Y1782">
        <v>7</v>
      </c>
      <c r="AA1782">
        <v>1</v>
      </c>
      <c r="AB1782">
        <v>8</v>
      </c>
      <c r="AC1782">
        <v>2</v>
      </c>
      <c r="AD1782">
        <v>0</v>
      </c>
      <c r="AE1782">
        <v>4</v>
      </c>
      <c r="AF1782">
        <v>0</v>
      </c>
      <c r="AG1782">
        <v>0</v>
      </c>
      <c r="AH1782">
        <v>2</v>
      </c>
      <c r="AI1782">
        <v>1</v>
      </c>
      <c r="AJ1782">
        <v>3</v>
      </c>
      <c r="AK1782">
        <v>7</v>
      </c>
      <c r="AL1782">
        <v>7</v>
      </c>
      <c r="AM1782">
        <v>5</v>
      </c>
      <c r="AN1782">
        <v>4</v>
      </c>
      <c r="AO1782">
        <v>2</v>
      </c>
      <c r="AP1782">
        <v>3</v>
      </c>
      <c r="AQ1782">
        <v>14</v>
      </c>
      <c r="AR1782">
        <v>21</v>
      </c>
      <c r="AS1782">
        <v>46</v>
      </c>
      <c r="AT1782">
        <v>54</v>
      </c>
      <c r="AU1782">
        <v>1.08</v>
      </c>
      <c r="AV1782">
        <v>1.0900000000000001</v>
      </c>
      <c r="AW1782">
        <v>2.13</v>
      </c>
      <c r="AX1782">
        <v>43</v>
      </c>
      <c r="AY1782">
        <v>55</v>
      </c>
      <c r="AZ1782">
        <v>30</v>
      </c>
      <c r="BA1782">
        <v>20</v>
      </c>
      <c r="BB1782">
        <v>20</v>
      </c>
      <c r="BC1782">
        <v>30</v>
      </c>
      <c r="BD1782">
        <v>40</v>
      </c>
      <c r="BE1782">
        <v>45</v>
      </c>
      <c r="BF1782">
        <v>78</v>
      </c>
      <c r="BG1782">
        <v>8.5500000000000007</v>
      </c>
      <c r="BH1782">
        <v>5.3</v>
      </c>
      <c r="BI1782">
        <v>2.1</v>
      </c>
      <c r="BJ1782">
        <v>3.2</v>
      </c>
      <c r="BK1782">
        <v>3.55</v>
      </c>
      <c r="BL1782">
        <f>1/Table1[[#This Row],[odds_ft_home_team_win]]+1/Table1[[#This Row],[odds_ft_draw]]+1/Table1[[#This Row],[odds_ft_away_team_win]]-1</f>
        <v>7.0380617035546544E-2</v>
      </c>
      <c r="BM1782">
        <f>Table1[[#This Row],[Margin]]/3</f>
        <v>2.3460205678515516E-2</v>
      </c>
      <c r="BN1782">
        <v>1.38</v>
      </c>
      <c r="BO1782">
        <v>2.2000000000000002</v>
      </c>
      <c r="BP1782">
        <v>4.0999999999999996</v>
      </c>
      <c r="BQ1782">
        <v>8</v>
      </c>
      <c r="BR1782">
        <v>1.91</v>
      </c>
      <c r="BS1782">
        <v>1.8</v>
      </c>
      <c r="BT1782" t="s">
        <v>3860</v>
      </c>
      <c r="BU1782">
        <f>VLOOKUP(Table1[[#This Row],[Reference]],metron,11,FALSE)</f>
        <v>1.4888836329233679</v>
      </c>
      <c r="BV1782">
        <f>VLOOKUP(Table1[[#This Row],[Reference]],metron,12,FALSE)</f>
        <v>1.0516792809839171</v>
      </c>
    </row>
    <row r="1783" spans="1:74" hidden="1" x14ac:dyDescent="0.45">
      <c r="A1783" t="s">
        <v>5402</v>
      </c>
      <c r="B1783">
        <v>1599948000</v>
      </c>
      <c r="C1783" s="3" t="s">
        <v>4462</v>
      </c>
      <c r="D1783" t="s">
        <v>65</v>
      </c>
      <c r="E1783" t="s">
        <v>66</v>
      </c>
      <c r="F1783" t="s">
        <v>93</v>
      </c>
      <c r="G1783" t="s">
        <v>4346</v>
      </c>
      <c r="H1783" t="s">
        <v>3822</v>
      </c>
      <c r="I1783">
        <f>MROUND(Table1[[#This Row],[Prob_H]]*100,2)/100</f>
        <v>0.5</v>
      </c>
      <c r="J1783">
        <f>1/Table1[[#This Row],[odds_ft_home_team_win]]-Table1[[#This Row],[Margin/3]]</f>
        <v>0.49632708835056899</v>
      </c>
      <c r="K1783">
        <f>1/Table1[[#This Row],[odds_ft_draw]]-Table1[[#This Row],[Margin/3]]</f>
        <v>0.25974966945270805</v>
      </c>
      <c r="L1783">
        <f>1/Table1[[#This Row],[odds_ft_away_team_win]]-Table1[[#This Row],[Margin/3]]</f>
        <v>0.24392324219672282</v>
      </c>
      <c r="M1783">
        <v>10</v>
      </c>
      <c r="N1783">
        <v>1.5</v>
      </c>
      <c r="O1783">
        <v>0.25</v>
      </c>
      <c r="P1783">
        <v>1.21</v>
      </c>
      <c r="Q1783">
        <v>0.65</v>
      </c>
      <c r="R1783" t="str" cm="1">
        <f t="array" ref="R17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3">
        <v>1</v>
      </c>
      <c r="T1783">
        <v>1</v>
      </c>
      <c r="U1783">
        <v>2</v>
      </c>
      <c r="V1783">
        <v>0</v>
      </c>
      <c r="W1783">
        <v>0</v>
      </c>
      <c r="X1783">
        <v>0</v>
      </c>
      <c r="Y1783">
        <v>53</v>
      </c>
      <c r="Z1783">
        <v>51</v>
      </c>
      <c r="AA1783">
        <v>4</v>
      </c>
      <c r="AB1783">
        <v>3</v>
      </c>
      <c r="AC1783">
        <v>3</v>
      </c>
      <c r="AD1783">
        <v>0</v>
      </c>
      <c r="AE1783">
        <v>1</v>
      </c>
      <c r="AF1783">
        <v>0</v>
      </c>
      <c r="AG1783">
        <v>2</v>
      </c>
      <c r="AH1783">
        <v>1</v>
      </c>
      <c r="AI1783">
        <v>1</v>
      </c>
      <c r="AJ1783">
        <v>0</v>
      </c>
      <c r="AK1783">
        <v>4</v>
      </c>
      <c r="AL1783">
        <v>7</v>
      </c>
      <c r="AM1783">
        <v>0</v>
      </c>
      <c r="AN1783">
        <v>3</v>
      </c>
      <c r="AO1783">
        <v>4</v>
      </c>
      <c r="AP1783">
        <v>4</v>
      </c>
      <c r="AQ1783">
        <v>17</v>
      </c>
      <c r="AR1783">
        <v>10</v>
      </c>
      <c r="AS1783">
        <v>50</v>
      </c>
      <c r="AT1783">
        <v>50</v>
      </c>
      <c r="AU1783">
        <v>0.56000000000000005</v>
      </c>
      <c r="AV1783">
        <v>0.82</v>
      </c>
      <c r="AW1783">
        <v>2.75</v>
      </c>
      <c r="AX1783">
        <v>63</v>
      </c>
      <c r="AY1783">
        <v>63</v>
      </c>
      <c r="AZ1783">
        <v>50</v>
      </c>
      <c r="BA1783">
        <v>25</v>
      </c>
      <c r="BB1783">
        <v>13</v>
      </c>
      <c r="BC1783">
        <v>25</v>
      </c>
      <c r="BD1783">
        <v>63</v>
      </c>
      <c r="BE1783">
        <v>50</v>
      </c>
      <c r="BF1783">
        <v>75</v>
      </c>
      <c r="BG1783">
        <v>8.5</v>
      </c>
      <c r="BH1783">
        <v>5.25</v>
      </c>
      <c r="BI1783">
        <v>1.95</v>
      </c>
      <c r="BJ1783">
        <v>3.62</v>
      </c>
      <c r="BK1783">
        <v>3.84</v>
      </c>
      <c r="BL1783">
        <f>1/Table1[[#This Row],[odds_ft_home_team_win]]+1/Table1[[#This Row],[odds_ft_draw]]+1/Table1[[#This Row],[odds_ft_away_team_win]]-1</f>
        <v>4.9480273409831632E-2</v>
      </c>
      <c r="BM1783">
        <f>Table1[[#This Row],[Margin]]/3</f>
        <v>1.6493424469943879E-2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 t="s">
        <v>3790</v>
      </c>
      <c r="BU1783">
        <f>VLOOKUP(Table1[[#This Row],[Reference]],metron,11,FALSE)</f>
        <v>1.5342708579532029</v>
      </c>
      <c r="BV1783">
        <f>VLOOKUP(Table1[[#This Row],[Reference]],metron,12,FALSE)</f>
        <v>0.98593713070196176</v>
      </c>
    </row>
    <row r="1784" spans="1:74" x14ac:dyDescent="0.45">
      <c r="A1784" t="s">
        <v>5402</v>
      </c>
      <c r="B1784">
        <v>1599955200</v>
      </c>
      <c r="C1784" s="3" t="s">
        <v>4463</v>
      </c>
      <c r="D1784" t="s">
        <v>65</v>
      </c>
      <c r="E1784" t="s">
        <v>66</v>
      </c>
      <c r="F1784" t="s">
        <v>68</v>
      </c>
      <c r="G1784" t="s">
        <v>88</v>
      </c>
      <c r="H1784" t="s">
        <v>3800</v>
      </c>
      <c r="I1784">
        <f>MROUND(Table1[[#This Row],[Prob_H]]*100,2)/100</f>
        <v>0.48</v>
      </c>
      <c r="J1784">
        <f>1/Table1[[#This Row],[odds_ft_home_team_win]]-Table1[[#This Row],[Margin/3]]</f>
        <v>0.47457158651188508</v>
      </c>
      <c r="K1784">
        <f>1/Table1[[#This Row],[odds_ft_draw]]-Table1[[#This Row],[Margin/3]]</f>
        <v>0.27307904919845222</v>
      </c>
      <c r="L1784">
        <f>1/Table1[[#This Row],[odds_ft_away_team_win]]-Table1[[#This Row],[Margin/3]]</f>
        <v>0.25234936428966287</v>
      </c>
      <c r="M1784">
        <v>10</v>
      </c>
      <c r="N1784">
        <v>1.25</v>
      </c>
      <c r="O1784">
        <v>0.4</v>
      </c>
      <c r="P1784">
        <v>1.53</v>
      </c>
      <c r="Q1784">
        <v>0.8</v>
      </c>
      <c r="R1784" t="str" cm="1">
        <f t="array" ref="R17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84">
        <v>2</v>
      </c>
      <c r="T1784">
        <v>0</v>
      </c>
      <c r="U1784">
        <v>2</v>
      </c>
      <c r="V1784">
        <v>1</v>
      </c>
      <c r="W1784">
        <v>1</v>
      </c>
      <c r="X1784">
        <v>0</v>
      </c>
      <c r="Y1784" t="s">
        <v>2548</v>
      </c>
      <c r="AA1784">
        <v>7</v>
      </c>
      <c r="AB1784">
        <v>8</v>
      </c>
      <c r="AC1784">
        <v>2</v>
      </c>
      <c r="AD1784">
        <v>0</v>
      </c>
      <c r="AE1784">
        <v>3</v>
      </c>
      <c r="AF1784">
        <v>0</v>
      </c>
      <c r="AG1784">
        <v>0</v>
      </c>
      <c r="AH1784">
        <v>2</v>
      </c>
      <c r="AI1784">
        <v>0</v>
      </c>
      <c r="AJ1784">
        <v>3</v>
      </c>
      <c r="AK1784">
        <v>16</v>
      </c>
      <c r="AL1784">
        <v>11</v>
      </c>
      <c r="AM1784">
        <v>9</v>
      </c>
      <c r="AN1784">
        <v>4</v>
      </c>
      <c r="AO1784">
        <v>7</v>
      </c>
      <c r="AP1784">
        <v>7</v>
      </c>
      <c r="AQ1784">
        <v>15</v>
      </c>
      <c r="AR1784">
        <v>13</v>
      </c>
      <c r="AS1784">
        <v>52</v>
      </c>
      <c r="AT1784">
        <v>48</v>
      </c>
      <c r="AU1784">
        <v>1.8</v>
      </c>
      <c r="AV1784">
        <v>1.43</v>
      </c>
      <c r="AW1784">
        <v>2.88</v>
      </c>
      <c r="AX1784">
        <v>90</v>
      </c>
      <c r="AY1784">
        <v>100</v>
      </c>
      <c r="AZ1784">
        <v>55</v>
      </c>
      <c r="BA1784">
        <v>33</v>
      </c>
      <c r="BB1784">
        <v>0</v>
      </c>
      <c r="BC1784">
        <v>33</v>
      </c>
      <c r="BD1784">
        <v>65</v>
      </c>
      <c r="BE1784">
        <v>68</v>
      </c>
      <c r="BF1784">
        <v>100</v>
      </c>
      <c r="BG1784">
        <v>8.6</v>
      </c>
      <c r="BH1784">
        <v>3.9</v>
      </c>
      <c r="BI1784">
        <v>2</v>
      </c>
      <c r="BJ1784">
        <v>3.35</v>
      </c>
      <c r="BK1784">
        <v>3.6</v>
      </c>
      <c r="BL1784">
        <f>1/Table1[[#This Row],[odds_ft_home_team_win]]+1/Table1[[#This Row],[odds_ft_draw]]+1/Table1[[#This Row],[odds_ft_away_team_win]]-1</f>
        <v>7.6285240464344817E-2</v>
      </c>
      <c r="BM1784">
        <f>Table1[[#This Row],[Margin]]/3</f>
        <v>2.5428413488114938E-2</v>
      </c>
      <c r="BN1784">
        <v>1.28</v>
      </c>
      <c r="BO1784">
        <v>1.91</v>
      </c>
      <c r="BP1784">
        <v>3.25</v>
      </c>
      <c r="BQ1784">
        <v>6.25</v>
      </c>
      <c r="BR1784">
        <v>1.71</v>
      </c>
      <c r="BS1784">
        <v>2</v>
      </c>
      <c r="BT1784" t="s">
        <v>3807</v>
      </c>
      <c r="BU1784">
        <f>VLOOKUP(Table1[[#This Row],[Reference]],metron,11,FALSE)</f>
        <v>1.510877192982456</v>
      </c>
      <c r="BV1784">
        <f>VLOOKUP(Table1[[#This Row],[Reference]],metron,12,FALSE)</f>
        <v>1.0163157894736841</v>
      </c>
    </row>
    <row r="1785" spans="1:74" hidden="1" x14ac:dyDescent="0.45">
      <c r="A1785" t="s">
        <v>5402</v>
      </c>
      <c r="B1785">
        <v>1599962400</v>
      </c>
      <c r="C1785" s="3" t="s">
        <v>4464</v>
      </c>
      <c r="D1785" t="s">
        <v>65</v>
      </c>
      <c r="E1785" t="s">
        <v>66</v>
      </c>
      <c r="F1785" t="s">
        <v>86</v>
      </c>
      <c r="G1785" t="s">
        <v>97</v>
      </c>
      <c r="H1785" t="s">
        <v>3903</v>
      </c>
      <c r="I1785">
        <f>MROUND(Table1[[#This Row],[Prob_H]]*100,2)/100</f>
        <v>0.56000000000000005</v>
      </c>
      <c r="J1785">
        <f>1/Table1[[#This Row],[odds_ft_home_team_win]]-Table1[[#This Row],[Margin/3]]</f>
        <v>0.56632419726628891</v>
      </c>
      <c r="K1785">
        <f>1/Table1[[#This Row],[odds_ft_draw]]-Table1[[#This Row],[Margin/3]]</f>
        <v>0.23434848067518763</v>
      </c>
      <c r="L1785">
        <f>1/Table1[[#This Row],[odds_ft_away_team_win]]-Table1[[#This Row],[Margin/3]]</f>
        <v>0.19932732205852341</v>
      </c>
      <c r="M1785">
        <v>10</v>
      </c>
      <c r="N1785">
        <v>2.25</v>
      </c>
      <c r="O1785">
        <v>0.6</v>
      </c>
      <c r="P1785">
        <v>2.37</v>
      </c>
      <c r="Q1785">
        <v>0.55000000000000004</v>
      </c>
      <c r="R1785" t="str" cm="1">
        <f t="array" ref="R17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5">
        <v>1</v>
      </c>
      <c r="T1785">
        <v>1</v>
      </c>
      <c r="U1785">
        <v>2</v>
      </c>
      <c r="V1785">
        <v>2</v>
      </c>
      <c r="W1785">
        <v>1</v>
      </c>
      <c r="X1785">
        <v>1</v>
      </c>
      <c r="Y1785">
        <v>19</v>
      </c>
      <c r="Z1785">
        <v>29</v>
      </c>
      <c r="AA1785">
        <v>6</v>
      </c>
      <c r="AB1785">
        <v>2</v>
      </c>
      <c r="AC1785">
        <v>2</v>
      </c>
      <c r="AD1785">
        <v>0</v>
      </c>
      <c r="AE1785">
        <v>2</v>
      </c>
      <c r="AF1785">
        <v>0</v>
      </c>
      <c r="AG1785">
        <v>0</v>
      </c>
      <c r="AH1785">
        <v>2</v>
      </c>
      <c r="AI1785">
        <v>1</v>
      </c>
      <c r="AJ1785">
        <v>1</v>
      </c>
      <c r="AK1785">
        <v>13</v>
      </c>
      <c r="AL1785">
        <v>9</v>
      </c>
      <c r="AM1785">
        <v>7</v>
      </c>
      <c r="AN1785">
        <v>4</v>
      </c>
      <c r="AO1785">
        <v>6</v>
      </c>
      <c r="AP1785">
        <v>5</v>
      </c>
      <c r="AQ1785">
        <v>17</v>
      </c>
      <c r="AR1785">
        <v>19</v>
      </c>
      <c r="AS1785">
        <v>69</v>
      </c>
      <c r="AT1785">
        <v>31</v>
      </c>
      <c r="AU1785">
        <v>1.71</v>
      </c>
      <c r="AV1785">
        <v>1.1000000000000001</v>
      </c>
      <c r="AW1785">
        <v>4</v>
      </c>
      <c r="AX1785">
        <v>88</v>
      </c>
      <c r="AY1785">
        <v>100</v>
      </c>
      <c r="AZ1785">
        <v>100</v>
      </c>
      <c r="BA1785">
        <v>80</v>
      </c>
      <c r="BB1785">
        <v>20</v>
      </c>
      <c r="BC1785">
        <v>75</v>
      </c>
      <c r="BD1785">
        <v>88</v>
      </c>
      <c r="BE1785">
        <v>68</v>
      </c>
      <c r="BF1785">
        <v>90</v>
      </c>
      <c r="BG1785">
        <v>10.6</v>
      </c>
      <c r="BH1785">
        <v>4.3499999999999996</v>
      </c>
      <c r="BI1785">
        <v>1.69</v>
      </c>
      <c r="BJ1785">
        <v>3.85</v>
      </c>
      <c r="BK1785">
        <v>4.45</v>
      </c>
      <c r="BL1785">
        <f>1/Table1[[#This Row],[odds_ft_home_team_win]]+1/Table1[[#This Row],[odds_ft_draw]]+1/Table1[[#This Row],[odds_ft_away_team_win]]-1</f>
        <v>7.6175337195216297E-2</v>
      </c>
      <c r="BM1785">
        <f>Table1[[#This Row],[Margin]]/3</f>
        <v>2.53917790650721E-2</v>
      </c>
      <c r="BN1785">
        <v>1.1499999999999999</v>
      </c>
      <c r="BO1785">
        <v>1.5</v>
      </c>
      <c r="BP1785">
        <v>2.25</v>
      </c>
      <c r="BQ1785">
        <v>3.9</v>
      </c>
      <c r="BR1785">
        <v>1.51</v>
      </c>
      <c r="BS1785">
        <v>2.4500000000000002</v>
      </c>
      <c r="BT1785" t="s">
        <v>3802</v>
      </c>
      <c r="BU1785">
        <f>VLOOKUP(Table1[[#This Row],[Reference]],metron,11,FALSE)</f>
        <v>1.7546812539448771</v>
      </c>
      <c r="BV1785">
        <f>VLOOKUP(Table1[[#This Row],[Reference]],metron,12,FALSE)</f>
        <v>0.93456764148958549</v>
      </c>
    </row>
    <row r="1786" spans="1:74" x14ac:dyDescent="0.45">
      <c r="A1786" t="s">
        <v>5402</v>
      </c>
      <c r="B1786">
        <v>1600016400</v>
      </c>
      <c r="C1786" s="3" t="s">
        <v>4465</v>
      </c>
      <c r="D1786" t="s">
        <v>65</v>
      </c>
      <c r="E1786" t="s">
        <v>66</v>
      </c>
      <c r="F1786" t="s">
        <v>94</v>
      </c>
      <c r="G1786" t="s">
        <v>3792</v>
      </c>
      <c r="H1786" t="s">
        <v>3796</v>
      </c>
      <c r="I1786">
        <f>MROUND(Table1[[#This Row],[Prob_H]]*100,2)/100</f>
        <v>0.56000000000000005</v>
      </c>
      <c r="J1786">
        <f>1/Table1[[#This Row],[odds_ft_home_team_win]]-Table1[[#This Row],[Margin/3]]</f>
        <v>0.56683127938188671</v>
      </c>
      <c r="K1786">
        <f>1/Table1[[#This Row],[odds_ft_draw]]-Table1[[#This Row],[Margin/3]]</f>
        <v>0.23827319778736783</v>
      </c>
      <c r="L1786">
        <f>1/Table1[[#This Row],[odds_ft_away_team_win]]-Table1[[#This Row],[Margin/3]]</f>
        <v>0.19489552283074552</v>
      </c>
      <c r="M1786">
        <v>10</v>
      </c>
      <c r="N1786">
        <v>2.2000000000000002</v>
      </c>
      <c r="O1786">
        <v>0.75</v>
      </c>
      <c r="P1786">
        <v>1.65</v>
      </c>
      <c r="Q1786">
        <v>0.35</v>
      </c>
      <c r="R1786" t="str" cm="1">
        <f t="array" ref="R17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86">
        <v>3</v>
      </c>
      <c r="T1786">
        <v>0</v>
      </c>
      <c r="U1786">
        <v>3</v>
      </c>
      <c r="V1786">
        <v>1</v>
      </c>
      <c r="W1786">
        <v>1</v>
      </c>
      <c r="X1786">
        <v>0</v>
      </c>
      <c r="Y1786" t="s">
        <v>4466</v>
      </c>
      <c r="AA1786">
        <v>3</v>
      </c>
      <c r="AB1786">
        <v>2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6</v>
      </c>
      <c r="AL1786">
        <v>15</v>
      </c>
      <c r="AM1786">
        <v>5</v>
      </c>
      <c r="AN1786">
        <v>5</v>
      </c>
      <c r="AO1786">
        <v>1</v>
      </c>
      <c r="AP1786">
        <v>10</v>
      </c>
      <c r="AQ1786">
        <v>18</v>
      </c>
      <c r="AR1786">
        <v>17</v>
      </c>
      <c r="AS1786">
        <v>48</v>
      </c>
      <c r="AT1786">
        <v>52</v>
      </c>
      <c r="AU1786">
        <v>0.91</v>
      </c>
      <c r="AV1786">
        <v>1.59</v>
      </c>
      <c r="AW1786">
        <v>3.45</v>
      </c>
      <c r="AX1786">
        <v>78</v>
      </c>
      <c r="AY1786">
        <v>100</v>
      </c>
      <c r="AZ1786">
        <v>68</v>
      </c>
      <c r="BA1786">
        <v>45</v>
      </c>
      <c r="BB1786">
        <v>33</v>
      </c>
      <c r="BC1786">
        <v>35</v>
      </c>
      <c r="BD1786">
        <v>78</v>
      </c>
      <c r="BE1786">
        <v>78</v>
      </c>
      <c r="BF1786">
        <v>100</v>
      </c>
      <c r="BG1786">
        <v>12.4</v>
      </c>
      <c r="BH1786">
        <v>6.75</v>
      </c>
      <c r="BI1786">
        <v>1.69</v>
      </c>
      <c r="BJ1786">
        <v>3.8</v>
      </c>
      <c r="BK1786">
        <v>4.55</v>
      </c>
      <c r="BL1786">
        <f>1/Table1[[#This Row],[odds_ft_home_team_win]]+1/Table1[[#This Row],[odds_ft_draw]]+1/Table1[[#This Row],[odds_ft_away_team_win]]-1</f>
        <v>7.4654090848422783E-2</v>
      </c>
      <c r="BM1786">
        <f>Table1[[#This Row],[Margin]]/3</f>
        <v>2.4884696949474261E-2</v>
      </c>
      <c r="BN1786">
        <v>1.24</v>
      </c>
      <c r="BO1786">
        <v>1.77</v>
      </c>
      <c r="BP1786">
        <v>2.95</v>
      </c>
      <c r="BQ1786">
        <v>5.45</v>
      </c>
      <c r="BR1786">
        <v>1.71</v>
      </c>
      <c r="BS1786">
        <v>2</v>
      </c>
      <c r="BT1786" t="s">
        <v>3833</v>
      </c>
      <c r="BU1786">
        <f>VLOOKUP(Table1[[#This Row],[Reference]],metron,11,FALSE)</f>
        <v>1.7546812539448771</v>
      </c>
      <c r="BV1786">
        <f>VLOOKUP(Table1[[#This Row],[Reference]],metron,12,FALSE)</f>
        <v>0.93456764148958549</v>
      </c>
    </row>
    <row r="1787" spans="1:74" x14ac:dyDescent="0.45">
      <c r="A1787" t="s">
        <v>5402</v>
      </c>
      <c r="B1787">
        <v>1600041600</v>
      </c>
      <c r="C1787" s="3" t="s">
        <v>4467</v>
      </c>
      <c r="D1787" t="s">
        <v>65</v>
      </c>
      <c r="E1787" t="s">
        <v>66</v>
      </c>
      <c r="F1787" t="s">
        <v>80</v>
      </c>
      <c r="G1787" t="s">
        <v>81</v>
      </c>
      <c r="H1787" t="s">
        <v>3811</v>
      </c>
      <c r="I1787">
        <f>MROUND(Table1[[#This Row],[Prob_H]]*100,2)/100</f>
        <v>0.28000000000000003</v>
      </c>
      <c r="J1787">
        <f>1/Table1[[#This Row],[odds_ft_home_team_win]]-Table1[[#This Row],[Margin/3]]</f>
        <v>0.28712541941455516</v>
      </c>
      <c r="K1787">
        <f>1/Table1[[#This Row],[odds_ft_draw]]-Table1[[#This Row],[Margin/3]]</f>
        <v>0.2731328821011223</v>
      </c>
      <c r="L1787">
        <f>1/Table1[[#This Row],[odds_ft_away_team_win]]-Table1[[#This Row],[Margin/3]]</f>
        <v>0.4397416984843226</v>
      </c>
      <c r="M1787">
        <v>10</v>
      </c>
      <c r="N1787">
        <v>2.5</v>
      </c>
      <c r="O1787">
        <v>1.6</v>
      </c>
      <c r="P1787">
        <v>1.82</v>
      </c>
      <c r="Q1787">
        <v>1.5</v>
      </c>
      <c r="R1787" t="str" cm="1">
        <f t="array" ref="R17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7">
        <v>2</v>
      </c>
      <c r="T1787">
        <v>3</v>
      </c>
      <c r="U1787">
        <v>5</v>
      </c>
      <c r="V1787">
        <v>1</v>
      </c>
      <c r="W1787">
        <v>0</v>
      </c>
      <c r="X1787">
        <v>1</v>
      </c>
      <c r="Y1787" t="s">
        <v>4468</v>
      </c>
      <c r="Z1787" t="s">
        <v>4469</v>
      </c>
      <c r="AA1787">
        <v>2</v>
      </c>
      <c r="AB1787">
        <v>5</v>
      </c>
      <c r="AC1787">
        <v>1</v>
      </c>
      <c r="AD1787">
        <v>0</v>
      </c>
      <c r="AE1787">
        <v>2</v>
      </c>
      <c r="AF1787">
        <v>0</v>
      </c>
      <c r="AG1787">
        <v>0</v>
      </c>
      <c r="AH1787">
        <v>1</v>
      </c>
      <c r="AI1787">
        <v>0</v>
      </c>
      <c r="AJ1787">
        <v>2</v>
      </c>
      <c r="AK1787">
        <v>10</v>
      </c>
      <c r="AL1787">
        <v>12</v>
      </c>
      <c r="AM1787">
        <v>7</v>
      </c>
      <c r="AN1787">
        <v>7</v>
      </c>
      <c r="AO1787">
        <v>3</v>
      </c>
      <c r="AP1787">
        <v>5</v>
      </c>
      <c r="AQ1787">
        <v>12</v>
      </c>
      <c r="AR1787">
        <v>16</v>
      </c>
      <c r="AS1787">
        <v>31</v>
      </c>
      <c r="AT1787">
        <v>69</v>
      </c>
      <c r="AU1787">
        <v>1.38</v>
      </c>
      <c r="AV1787">
        <v>1.56</v>
      </c>
      <c r="AW1787">
        <v>2.13</v>
      </c>
      <c r="AX1787">
        <v>38</v>
      </c>
      <c r="AY1787">
        <v>58</v>
      </c>
      <c r="AZ1787">
        <v>25</v>
      </c>
      <c r="BA1787">
        <v>25</v>
      </c>
      <c r="BB1787">
        <v>25</v>
      </c>
      <c r="BC1787">
        <v>13</v>
      </c>
      <c r="BD1787">
        <v>58</v>
      </c>
      <c r="BE1787">
        <v>38</v>
      </c>
      <c r="BF1787">
        <v>68</v>
      </c>
      <c r="BG1787">
        <v>7.7</v>
      </c>
      <c r="BH1787">
        <v>4.2</v>
      </c>
      <c r="BI1787">
        <v>3.2</v>
      </c>
      <c r="BJ1787">
        <v>3.35</v>
      </c>
      <c r="BK1787">
        <v>2.15</v>
      </c>
      <c r="BL1787">
        <f>1/Table1[[#This Row],[odds_ft_home_team_win]]+1/Table1[[#This Row],[odds_ft_draw]]+1/Table1[[#This Row],[odds_ft_away_team_win]]-1</f>
        <v>7.6123741756334518E-2</v>
      </c>
      <c r="BM1787">
        <f>Table1[[#This Row],[Margin]]/3</f>
        <v>2.5374580585444839E-2</v>
      </c>
      <c r="BN1787">
        <v>1.31</v>
      </c>
      <c r="BO1787">
        <v>1.95</v>
      </c>
      <c r="BP1787">
        <v>3.5</v>
      </c>
      <c r="BQ1787">
        <v>6.7</v>
      </c>
      <c r="BR1787">
        <v>1.77</v>
      </c>
      <c r="BS1787">
        <v>1.95</v>
      </c>
      <c r="BT1787" t="s">
        <v>3847</v>
      </c>
      <c r="BU1787">
        <f>VLOOKUP(Table1[[#This Row],[Reference]],metron,11,FALSE)</f>
        <v>1.128766254360926</v>
      </c>
      <c r="BV1787">
        <f>VLOOKUP(Table1[[#This Row],[Reference]],metron,12,FALSE)</f>
        <v>1.415794481446242</v>
      </c>
    </row>
    <row r="1788" spans="1:74" x14ac:dyDescent="0.45">
      <c r="A1788" t="s">
        <v>5402</v>
      </c>
      <c r="B1788">
        <v>1600049160</v>
      </c>
      <c r="C1788" s="3" t="s">
        <v>4470</v>
      </c>
      <c r="D1788" t="s">
        <v>65</v>
      </c>
      <c r="E1788" t="s">
        <v>66</v>
      </c>
      <c r="F1788" t="s">
        <v>72</v>
      </c>
      <c r="G1788" t="s">
        <v>77</v>
      </c>
      <c r="H1788" t="s">
        <v>3819</v>
      </c>
      <c r="I1788">
        <f>MROUND(Table1[[#This Row],[Prob_H]]*100,2)/100</f>
        <v>0.3</v>
      </c>
      <c r="J1788">
        <f>1/Table1[[#This Row],[odds_ft_home_team_win]]-Table1[[#This Row],[Margin/3]]</f>
        <v>0.29763945472220366</v>
      </c>
      <c r="K1788">
        <f>1/Table1[[#This Row],[odds_ft_draw]]-Table1[[#This Row],[Margin/3]]</f>
        <v>0.29251912702123078</v>
      </c>
      <c r="L1788">
        <f>1/Table1[[#This Row],[odds_ft_away_team_win]]-Table1[[#This Row],[Margin/3]]</f>
        <v>0.40984141825656556</v>
      </c>
      <c r="M1788">
        <v>10</v>
      </c>
      <c r="N1788">
        <v>2</v>
      </c>
      <c r="O1788">
        <v>1</v>
      </c>
      <c r="P1788">
        <v>1.59</v>
      </c>
      <c r="Q1788">
        <v>1.77</v>
      </c>
      <c r="R1788" t="str" cm="1">
        <f t="array" ref="R17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88">
        <v>1</v>
      </c>
      <c r="T1788">
        <v>2</v>
      </c>
      <c r="U1788">
        <v>3</v>
      </c>
      <c r="V1788">
        <v>1</v>
      </c>
      <c r="W1788">
        <v>1</v>
      </c>
      <c r="X1788">
        <v>0</v>
      </c>
      <c r="Y1788">
        <v>10</v>
      </c>
      <c r="Z1788" t="s">
        <v>4471</v>
      </c>
      <c r="AA1788">
        <v>3</v>
      </c>
      <c r="AB1788">
        <v>8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14</v>
      </c>
      <c r="AL1788">
        <v>8</v>
      </c>
      <c r="AM1788">
        <v>7</v>
      </c>
      <c r="AN1788">
        <v>5</v>
      </c>
      <c r="AO1788">
        <v>7</v>
      </c>
      <c r="AP1788">
        <v>3</v>
      </c>
      <c r="AQ1788">
        <v>8</v>
      </c>
      <c r="AR1788">
        <v>9</v>
      </c>
      <c r="AS1788">
        <v>51</v>
      </c>
      <c r="AT1788">
        <v>49</v>
      </c>
      <c r="AU1788">
        <v>1.57</v>
      </c>
      <c r="AV1788">
        <v>1.28</v>
      </c>
      <c r="AW1788">
        <v>2</v>
      </c>
      <c r="AX1788">
        <v>45</v>
      </c>
      <c r="AY1788">
        <v>55</v>
      </c>
      <c r="AZ1788">
        <v>33</v>
      </c>
      <c r="BA1788">
        <v>23</v>
      </c>
      <c r="BB1788">
        <v>0</v>
      </c>
      <c r="BC1788">
        <v>33</v>
      </c>
      <c r="BD1788">
        <v>65</v>
      </c>
      <c r="BE1788">
        <v>23</v>
      </c>
      <c r="BF1788">
        <v>68</v>
      </c>
      <c r="BG1788">
        <v>11.25</v>
      </c>
      <c r="BH1788">
        <v>4.3</v>
      </c>
      <c r="BI1788">
        <v>3.1</v>
      </c>
      <c r="BJ1788">
        <v>3.15</v>
      </c>
      <c r="BK1788">
        <v>2.2999999999999998</v>
      </c>
      <c r="BL1788">
        <f>1/Table1[[#This Row],[odds_ft_home_team_win]]+1/Table1[[#This Row],[odds_ft_draw]]+1/Table1[[#This Row],[odds_ft_away_team_win]]-1</f>
        <v>7.4823571317260029E-2</v>
      </c>
      <c r="BM1788">
        <f>Table1[[#This Row],[Margin]]/3</f>
        <v>2.4941190439086675E-2</v>
      </c>
      <c r="BN1788">
        <v>1.29</v>
      </c>
      <c r="BO1788">
        <v>1.91</v>
      </c>
      <c r="BP1788">
        <v>3.35</v>
      </c>
      <c r="BQ1788">
        <v>6.45</v>
      </c>
      <c r="BR1788">
        <v>1.71</v>
      </c>
      <c r="BS1788">
        <v>2.0499999999999998</v>
      </c>
      <c r="BT1788" t="s">
        <v>3829</v>
      </c>
      <c r="BU1788">
        <f>VLOOKUP(Table1[[#This Row],[Reference]],metron,11,FALSE)</f>
        <v>1.1805091283106199</v>
      </c>
      <c r="BV1788">
        <f>VLOOKUP(Table1[[#This Row],[Reference]],metron,12,FALSE)</f>
        <v>1.3921316533813319</v>
      </c>
    </row>
    <row r="1789" spans="1:74" x14ac:dyDescent="0.45">
      <c r="A1789" t="s">
        <v>5402</v>
      </c>
      <c r="B1789">
        <v>1600135200</v>
      </c>
      <c r="C1789" s="3" t="s">
        <v>4472</v>
      </c>
      <c r="D1789" t="s">
        <v>65</v>
      </c>
      <c r="E1789" t="s">
        <v>66</v>
      </c>
      <c r="F1789" t="s">
        <v>103</v>
      </c>
      <c r="G1789" t="s">
        <v>85</v>
      </c>
      <c r="H1789" t="s">
        <v>3784</v>
      </c>
      <c r="I1789">
        <f>MROUND(Table1[[#This Row],[Prob_H]]*100,2)/100</f>
        <v>0.46</v>
      </c>
      <c r="J1789">
        <f>1/Table1[[#This Row],[odds_ft_home_team_win]]-Table1[[#This Row],[Margin/3]]</f>
        <v>0.45913182346109177</v>
      </c>
      <c r="K1789">
        <f>1/Table1[[#This Row],[odds_ft_draw]]-Table1[[#This Row],[Margin/3]]</f>
        <v>0.25704123112659694</v>
      </c>
      <c r="L1789">
        <f>1/Table1[[#This Row],[odds_ft_away_team_win]]-Table1[[#This Row],[Margin/3]]</f>
        <v>0.28382694541231124</v>
      </c>
      <c r="M1789">
        <v>10</v>
      </c>
      <c r="N1789">
        <v>1.8</v>
      </c>
      <c r="O1789">
        <v>1</v>
      </c>
      <c r="P1789">
        <v>1.43</v>
      </c>
      <c r="Q1789">
        <v>1.39</v>
      </c>
      <c r="R1789" t="str" cm="1">
        <f t="array" ref="R17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89">
        <v>1</v>
      </c>
      <c r="T1789">
        <v>1</v>
      </c>
      <c r="U1789">
        <v>2</v>
      </c>
      <c r="V1789">
        <v>1</v>
      </c>
      <c r="W1789">
        <v>0</v>
      </c>
      <c r="X1789">
        <v>1</v>
      </c>
      <c r="Y1789">
        <v>84</v>
      </c>
      <c r="Z1789">
        <v>8</v>
      </c>
      <c r="AA1789">
        <v>4</v>
      </c>
      <c r="AB1789">
        <v>3</v>
      </c>
      <c r="AC1789">
        <v>2</v>
      </c>
      <c r="AD1789">
        <v>1</v>
      </c>
      <c r="AE1789">
        <v>1</v>
      </c>
      <c r="AF1789">
        <v>1</v>
      </c>
      <c r="AG1789">
        <v>0</v>
      </c>
      <c r="AH1789">
        <v>3</v>
      </c>
      <c r="AI1789">
        <v>1</v>
      </c>
      <c r="AJ1789">
        <v>1</v>
      </c>
      <c r="AK1789">
        <v>18</v>
      </c>
      <c r="AL1789">
        <v>7</v>
      </c>
      <c r="AM1789">
        <v>5</v>
      </c>
      <c r="AN1789">
        <v>4</v>
      </c>
      <c r="AO1789">
        <v>13</v>
      </c>
      <c r="AP1789">
        <v>3</v>
      </c>
      <c r="AQ1789">
        <v>14</v>
      </c>
      <c r="AR1789">
        <v>9</v>
      </c>
      <c r="AS1789">
        <v>67</v>
      </c>
      <c r="AT1789">
        <v>33</v>
      </c>
      <c r="AU1789">
        <v>2.08</v>
      </c>
      <c r="AV1789">
        <v>0.95</v>
      </c>
      <c r="AW1789">
        <v>2.85</v>
      </c>
      <c r="AX1789">
        <v>68</v>
      </c>
      <c r="AY1789">
        <v>68</v>
      </c>
      <c r="AZ1789">
        <v>55</v>
      </c>
      <c r="BA1789">
        <v>33</v>
      </c>
      <c r="BB1789">
        <v>10</v>
      </c>
      <c r="BC1789">
        <v>45</v>
      </c>
      <c r="BD1789">
        <v>68</v>
      </c>
      <c r="BE1789">
        <v>43</v>
      </c>
      <c r="BF1789">
        <v>90</v>
      </c>
      <c r="BG1789">
        <v>10</v>
      </c>
      <c r="BH1789">
        <v>6.05</v>
      </c>
      <c r="BI1789">
        <v>2.0499999999999998</v>
      </c>
      <c r="BJ1789">
        <v>3.5</v>
      </c>
      <c r="BK1789">
        <v>3.2</v>
      </c>
      <c r="BL1789">
        <f>1/Table1[[#This Row],[odds_ft_home_team_win]]+1/Table1[[#This Row],[odds_ft_draw]]+1/Table1[[#This Row],[odds_ft_away_team_win]]-1</f>
        <v>8.6019163763066286E-2</v>
      </c>
      <c r="BM1789">
        <f>Table1[[#This Row],[Margin]]/3</f>
        <v>2.8673054587688762E-2</v>
      </c>
      <c r="BN1789">
        <v>1.26</v>
      </c>
      <c r="BO1789">
        <v>1.83</v>
      </c>
      <c r="BP1789">
        <v>3.1</v>
      </c>
      <c r="BQ1789">
        <v>5.8</v>
      </c>
      <c r="BR1789">
        <v>1.67</v>
      </c>
      <c r="BS1789">
        <v>2.1</v>
      </c>
      <c r="BT1789" t="s">
        <v>3798</v>
      </c>
      <c r="BU1789">
        <f>VLOOKUP(Table1[[#This Row],[Reference]],metron,11,FALSE)</f>
        <v>1.4888836329233679</v>
      </c>
      <c r="BV1789">
        <f>VLOOKUP(Table1[[#This Row],[Reference]],metron,12,FALSE)</f>
        <v>1.0516792809839171</v>
      </c>
    </row>
    <row r="1790" spans="1:74" x14ac:dyDescent="0.45">
      <c r="A1790" t="s">
        <v>5401</v>
      </c>
      <c r="B1790">
        <v>1614994200</v>
      </c>
      <c r="C1790" s="3" t="s">
        <v>4724</v>
      </c>
      <c r="D1790" t="s">
        <v>65</v>
      </c>
      <c r="E1790" t="s">
        <v>66</v>
      </c>
      <c r="F1790" t="s">
        <v>3792</v>
      </c>
      <c r="G1790" t="s">
        <v>97</v>
      </c>
      <c r="H1790" t="s">
        <v>3822</v>
      </c>
      <c r="I1790">
        <f>MROUND(Table1[[#This Row],[Prob_H]]*100,2)/100</f>
        <v>0.46</v>
      </c>
      <c r="J1790">
        <f>1/Table1[[#This Row],[odds_ft_home_team_win]]-Table1[[#This Row],[Margin/3]]</f>
        <v>0.46245815399330464</v>
      </c>
      <c r="K1790">
        <f>1/Table1[[#This Row],[odds_ft_draw]]-Table1[[#This Row],[Margin/3]]</f>
        <v>0.26877092300334765</v>
      </c>
      <c r="L1790">
        <f>1/Table1[[#This Row],[odds_ft_away_team_win]]-Table1[[#This Row],[Margin/3]]</f>
        <v>0.26877092300334765</v>
      </c>
      <c r="M1790">
        <v>10</v>
      </c>
      <c r="N1790">
        <v>1.23</v>
      </c>
      <c r="O1790">
        <v>0.64</v>
      </c>
      <c r="P1790">
        <v>1</v>
      </c>
      <c r="Q1790">
        <v>0.55000000000000004</v>
      </c>
      <c r="R1790" t="str" cm="1">
        <f t="array" ref="R17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AA1790">
        <v>5</v>
      </c>
      <c r="AB1790">
        <v>5</v>
      </c>
      <c r="AC1790">
        <v>1</v>
      </c>
      <c r="AD1790">
        <v>0</v>
      </c>
      <c r="AE1790">
        <v>3</v>
      </c>
      <c r="AF1790">
        <v>0</v>
      </c>
      <c r="AG1790">
        <v>1</v>
      </c>
      <c r="AH1790">
        <v>0</v>
      </c>
      <c r="AI1790">
        <v>1</v>
      </c>
      <c r="AJ1790">
        <v>2</v>
      </c>
      <c r="AK1790">
        <v>10</v>
      </c>
      <c r="AL1790">
        <v>16</v>
      </c>
      <c r="AM1790">
        <v>2</v>
      </c>
      <c r="AN1790">
        <v>7</v>
      </c>
      <c r="AO1790">
        <v>8</v>
      </c>
      <c r="AP1790">
        <v>9</v>
      </c>
      <c r="AQ1790">
        <v>21</v>
      </c>
      <c r="AR1790">
        <v>10</v>
      </c>
      <c r="AS1790">
        <v>46</v>
      </c>
      <c r="AT1790">
        <v>54</v>
      </c>
      <c r="AU1790">
        <v>1.1200000000000001</v>
      </c>
      <c r="AV1790">
        <v>1.78</v>
      </c>
      <c r="AW1790">
        <v>3.11</v>
      </c>
      <c r="AX1790">
        <v>78</v>
      </c>
      <c r="AY1790">
        <v>86</v>
      </c>
      <c r="AZ1790">
        <v>67</v>
      </c>
      <c r="BA1790">
        <v>41</v>
      </c>
      <c r="BB1790">
        <v>22</v>
      </c>
      <c r="BC1790">
        <v>71</v>
      </c>
      <c r="BD1790">
        <v>90</v>
      </c>
      <c r="BE1790">
        <v>30</v>
      </c>
      <c r="BF1790">
        <v>70</v>
      </c>
      <c r="BG1790">
        <v>10.08</v>
      </c>
      <c r="BH1790">
        <v>5.94</v>
      </c>
      <c r="BI1790">
        <v>2.0499999999999998</v>
      </c>
      <c r="BJ1790">
        <v>3.4</v>
      </c>
      <c r="BK1790">
        <v>3.4</v>
      </c>
      <c r="BL1790">
        <f>1/Table1[[#This Row],[odds_ft_home_team_win]]+1/Table1[[#This Row],[odds_ft_draw]]+1/Table1[[#This Row],[odds_ft_away_team_win]]-1</f>
        <v>7.6040172166427666E-2</v>
      </c>
      <c r="BM1790">
        <f>Table1[[#This Row],[Margin]]/3</f>
        <v>2.5346724055475889E-2</v>
      </c>
      <c r="BN1790">
        <v>1.29</v>
      </c>
      <c r="BO1790">
        <v>1.91</v>
      </c>
      <c r="BP1790">
        <v>3.1</v>
      </c>
      <c r="BQ1790">
        <v>5.5</v>
      </c>
      <c r="BR1790">
        <v>1.69</v>
      </c>
      <c r="BS1790">
        <v>2.1</v>
      </c>
      <c r="BT1790" t="s">
        <v>3795</v>
      </c>
      <c r="BU1790">
        <f>VLOOKUP(Table1[[#This Row],[Reference]],metron,11,FALSE)</f>
        <v>1.4888836329233679</v>
      </c>
      <c r="BV1790">
        <f>VLOOKUP(Table1[[#This Row],[Reference]],metron,12,FALSE)</f>
        <v>1.0516792809839171</v>
      </c>
    </row>
    <row r="1791" spans="1:74" x14ac:dyDescent="0.45">
      <c r="A1791" t="s">
        <v>5401</v>
      </c>
      <c r="B1791">
        <v>1615001400</v>
      </c>
      <c r="C1791" s="3" t="s">
        <v>4725</v>
      </c>
      <c r="D1791" t="s">
        <v>65</v>
      </c>
      <c r="E1791" t="s">
        <v>66</v>
      </c>
      <c r="F1791" t="s">
        <v>73</v>
      </c>
      <c r="G1791" t="s">
        <v>68</v>
      </c>
      <c r="H1791" t="s">
        <v>3819</v>
      </c>
      <c r="I1791">
        <f>MROUND(Table1[[#This Row],[Prob_H]]*100,2)/100</f>
        <v>0.3</v>
      </c>
      <c r="J1791">
        <f>1/Table1[[#This Row],[odds_ft_home_team_win]]-Table1[[#This Row],[Margin/3]]</f>
        <v>0.2982490037698734</v>
      </c>
      <c r="K1791">
        <f>1/Table1[[#This Row],[odds_ft_draw]]-Table1[[#This Row],[Margin/3]]</f>
        <v>0.28318479256963242</v>
      </c>
      <c r="L1791">
        <f>1/Table1[[#This Row],[odds_ft_away_team_win]]-Table1[[#This Row],[Margin/3]]</f>
        <v>0.41856620366049418</v>
      </c>
      <c r="M1791">
        <v>10</v>
      </c>
      <c r="N1791">
        <v>1.36</v>
      </c>
      <c r="O1791">
        <v>1.58</v>
      </c>
      <c r="P1791">
        <v>1.5</v>
      </c>
      <c r="Q1791">
        <v>1.47</v>
      </c>
      <c r="R1791" t="str" cm="1">
        <f t="array" ref="R17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1">
        <v>1</v>
      </c>
      <c r="T1791">
        <v>1</v>
      </c>
      <c r="U1791">
        <v>2</v>
      </c>
      <c r="V1791">
        <v>2</v>
      </c>
      <c r="W1791">
        <v>1</v>
      </c>
      <c r="X1791">
        <v>1</v>
      </c>
      <c r="Y1791">
        <v>23</v>
      </c>
      <c r="Z1791">
        <v>11</v>
      </c>
      <c r="AA1791">
        <v>4</v>
      </c>
      <c r="AB1791">
        <v>5</v>
      </c>
      <c r="AC1791">
        <v>4</v>
      </c>
      <c r="AD1791">
        <v>0</v>
      </c>
      <c r="AE1791">
        <v>2</v>
      </c>
      <c r="AF1791">
        <v>0</v>
      </c>
      <c r="AG1791">
        <v>1</v>
      </c>
      <c r="AH1791">
        <v>3</v>
      </c>
      <c r="AI1791">
        <v>0</v>
      </c>
      <c r="AJ1791">
        <v>2</v>
      </c>
      <c r="AK1791">
        <v>12</v>
      </c>
      <c r="AL1791">
        <v>15</v>
      </c>
      <c r="AM1791">
        <v>4</v>
      </c>
      <c r="AN1791">
        <v>4</v>
      </c>
      <c r="AO1791">
        <v>8</v>
      </c>
      <c r="AP1791">
        <v>11</v>
      </c>
      <c r="AQ1791">
        <v>14</v>
      </c>
      <c r="AR1791">
        <v>13</v>
      </c>
      <c r="AS1791">
        <v>41</v>
      </c>
      <c r="AT1791">
        <v>59</v>
      </c>
      <c r="AU1791">
        <v>1.22</v>
      </c>
      <c r="AV1791">
        <v>1.55</v>
      </c>
      <c r="AW1791">
        <v>2.5</v>
      </c>
      <c r="AX1791">
        <v>46</v>
      </c>
      <c r="AY1791">
        <v>74</v>
      </c>
      <c r="AZ1791">
        <v>38</v>
      </c>
      <c r="BA1791">
        <v>27</v>
      </c>
      <c r="BB1791">
        <v>15</v>
      </c>
      <c r="BC1791">
        <v>34</v>
      </c>
      <c r="BD1791">
        <v>61</v>
      </c>
      <c r="BE1791">
        <v>47</v>
      </c>
      <c r="BF1791">
        <v>78</v>
      </c>
      <c r="BG1791">
        <v>10.220000000000001</v>
      </c>
      <c r="BH1791">
        <v>3.72</v>
      </c>
      <c r="BI1791">
        <v>3.18</v>
      </c>
      <c r="BJ1791">
        <v>3.34</v>
      </c>
      <c r="BK1791">
        <v>2.2999999999999998</v>
      </c>
      <c r="BL1791">
        <f>1/Table1[[#This Row],[odds_ft_home_team_win]]+1/Table1[[#This Row],[odds_ft_draw]]+1/Table1[[#This Row],[odds_ft_away_team_win]]-1</f>
        <v>4.8649215105474042E-2</v>
      </c>
      <c r="BM1791">
        <f>Table1[[#This Row],[Margin]]/3</f>
        <v>1.6216405035158015E-2</v>
      </c>
      <c r="BN1791">
        <v>1.36</v>
      </c>
      <c r="BO1791">
        <v>2.13</v>
      </c>
      <c r="BP1791">
        <v>3.75</v>
      </c>
      <c r="BQ1791">
        <v>7.75</v>
      </c>
      <c r="BR1791">
        <v>1.91</v>
      </c>
      <c r="BS1791">
        <v>1.83</v>
      </c>
      <c r="BT1791" t="s">
        <v>3786</v>
      </c>
      <c r="BU1791">
        <f>VLOOKUP(Table1[[#This Row],[Reference]],metron,11,FALSE)</f>
        <v>1.1805091283106199</v>
      </c>
      <c r="BV1791">
        <f>VLOOKUP(Table1[[#This Row],[Reference]],metron,12,FALSE)</f>
        <v>1.3921316533813319</v>
      </c>
    </row>
    <row r="1792" spans="1:74" hidden="1" x14ac:dyDescent="0.45">
      <c r="A1792" t="s">
        <v>5401</v>
      </c>
      <c r="B1792">
        <v>1615071600</v>
      </c>
      <c r="C1792" s="3" t="s">
        <v>4726</v>
      </c>
      <c r="D1792" t="s">
        <v>65</v>
      </c>
      <c r="E1792" t="s">
        <v>66</v>
      </c>
      <c r="F1792" t="s">
        <v>93</v>
      </c>
      <c r="G1792" t="s">
        <v>3788</v>
      </c>
      <c r="H1792" t="s">
        <v>3811</v>
      </c>
      <c r="I1792">
        <f>MROUND(Table1[[#This Row],[Prob_H]]*100,2)/100</f>
        <v>0.5</v>
      </c>
      <c r="J1792">
        <f>1/Table1[[#This Row],[odds_ft_home_team_win]]-Table1[[#This Row],[Margin/3]]</f>
        <v>0.50124136725238222</v>
      </c>
      <c r="K1792">
        <f>1/Table1[[#This Row],[odds_ft_draw]]-Table1[[#This Row],[Margin/3]]</f>
        <v>0.26848500743071946</v>
      </c>
      <c r="L1792">
        <f>1/Table1[[#This Row],[odds_ft_away_team_win]]-Table1[[#This Row],[Margin/3]]</f>
        <v>0.23027362531689835</v>
      </c>
      <c r="M1792">
        <v>10</v>
      </c>
      <c r="N1792">
        <v>0.85</v>
      </c>
      <c r="O1792">
        <v>0.77</v>
      </c>
      <c r="P1792">
        <v>1.21</v>
      </c>
      <c r="Q1792">
        <v>0.59</v>
      </c>
      <c r="R1792" t="str" cm="1">
        <f t="array" ref="R17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2">
        <v>2</v>
      </c>
      <c r="T1792">
        <v>0</v>
      </c>
      <c r="U1792">
        <v>2</v>
      </c>
      <c r="V1792">
        <v>1</v>
      </c>
      <c r="W1792">
        <v>1</v>
      </c>
      <c r="X1792">
        <v>0</v>
      </c>
      <c r="Y1792" t="s">
        <v>2879</v>
      </c>
      <c r="AA1792">
        <v>6</v>
      </c>
      <c r="AB1792">
        <v>1</v>
      </c>
      <c r="AC1792">
        <v>0</v>
      </c>
      <c r="AD1792">
        <v>0</v>
      </c>
      <c r="AE1792">
        <v>2</v>
      </c>
      <c r="AF1792">
        <v>0</v>
      </c>
      <c r="AG1792">
        <v>0</v>
      </c>
      <c r="AH1792">
        <v>0</v>
      </c>
      <c r="AI1792">
        <v>0</v>
      </c>
      <c r="AJ1792">
        <v>2</v>
      </c>
      <c r="AK1792">
        <v>15</v>
      </c>
      <c r="AL1792">
        <v>6</v>
      </c>
      <c r="AM1792">
        <v>8</v>
      </c>
      <c r="AN1792">
        <v>2</v>
      </c>
      <c r="AO1792">
        <v>7</v>
      </c>
      <c r="AP1792">
        <v>4</v>
      </c>
      <c r="AQ1792">
        <v>16</v>
      </c>
      <c r="AR1792">
        <v>9</v>
      </c>
      <c r="AS1792">
        <v>54</v>
      </c>
      <c r="AT1792">
        <v>46</v>
      </c>
      <c r="AU1792">
        <v>1.93</v>
      </c>
      <c r="AV1792">
        <v>0.72</v>
      </c>
      <c r="AW1792">
        <v>2.46</v>
      </c>
      <c r="AX1792">
        <v>58</v>
      </c>
      <c r="AY1792">
        <v>77</v>
      </c>
      <c r="AZ1792">
        <v>39</v>
      </c>
      <c r="BA1792">
        <v>20</v>
      </c>
      <c r="BB1792">
        <v>12</v>
      </c>
      <c r="BC1792">
        <v>35</v>
      </c>
      <c r="BD1792">
        <v>73</v>
      </c>
      <c r="BE1792">
        <v>35</v>
      </c>
      <c r="BF1792">
        <v>89</v>
      </c>
      <c r="BG1792">
        <v>9.08</v>
      </c>
      <c r="BH1792">
        <v>5.46</v>
      </c>
      <c r="BI1792">
        <v>1.86</v>
      </c>
      <c r="BJ1792">
        <v>3.28</v>
      </c>
      <c r="BK1792">
        <v>3.75</v>
      </c>
      <c r="BL1792">
        <f>1/Table1[[#This Row],[odds_ft_home_team_win]]+1/Table1[[#This Row],[odds_ft_draw]]+1/Table1[[#This Row],[odds_ft_away_team_win]]-1</f>
        <v>0.10917912404930497</v>
      </c>
      <c r="BM1792">
        <f>Table1[[#This Row],[Margin]]/3</f>
        <v>3.6393041349768319E-2</v>
      </c>
      <c r="BN1792">
        <v>1.33</v>
      </c>
      <c r="BO1792">
        <v>1.95</v>
      </c>
      <c r="BP1792">
        <v>3.55</v>
      </c>
      <c r="BQ1792">
        <v>7</v>
      </c>
      <c r="BR1792">
        <v>1.95</v>
      </c>
      <c r="BS1792">
        <v>1.77</v>
      </c>
      <c r="BT1792" t="s">
        <v>3790</v>
      </c>
      <c r="BU1792">
        <f>VLOOKUP(Table1[[#This Row],[Reference]],metron,11,FALSE)</f>
        <v>1.5342708579532029</v>
      </c>
      <c r="BV1792">
        <f>VLOOKUP(Table1[[#This Row],[Reference]],metron,12,FALSE)</f>
        <v>0.98593713070196176</v>
      </c>
    </row>
    <row r="1793" spans="1:74" hidden="1" x14ac:dyDescent="0.45">
      <c r="A1793" t="s">
        <v>5401</v>
      </c>
      <c r="B1793">
        <v>1615078800</v>
      </c>
      <c r="C1793" s="3" t="s">
        <v>4727</v>
      </c>
      <c r="D1793" t="s">
        <v>65</v>
      </c>
      <c r="E1793" t="s">
        <v>66</v>
      </c>
      <c r="F1793" t="s">
        <v>86</v>
      </c>
      <c r="G1793" t="s">
        <v>81</v>
      </c>
      <c r="H1793" t="s">
        <v>3831</v>
      </c>
      <c r="I1793">
        <f>MROUND(Table1[[#This Row],[Prob_H]]*100,2)/100</f>
        <v>0.44</v>
      </c>
      <c r="J1793">
        <f>1/Table1[[#This Row],[odds_ft_home_team_win]]-Table1[[#This Row],[Margin/3]]</f>
        <v>0.44287516418919798</v>
      </c>
      <c r="K1793">
        <f>1/Table1[[#This Row],[odds_ft_draw]]-Table1[[#This Row],[Margin/3]]</f>
        <v>0.30672492944741392</v>
      </c>
      <c r="L1793">
        <f>1/Table1[[#This Row],[odds_ft_away_team_win]]-Table1[[#This Row],[Margin/3]]</f>
        <v>0.2503999063633881</v>
      </c>
      <c r="M1793">
        <v>10</v>
      </c>
      <c r="N1793">
        <v>2.33</v>
      </c>
      <c r="O1793">
        <v>1.53</v>
      </c>
      <c r="P1793">
        <v>2.37</v>
      </c>
      <c r="Q1793">
        <v>1.5</v>
      </c>
      <c r="R1793" t="str" cm="1">
        <f t="array" ref="R17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3">
        <v>2</v>
      </c>
      <c r="T1793">
        <v>1</v>
      </c>
      <c r="U1793">
        <v>3</v>
      </c>
      <c r="V1793">
        <v>2</v>
      </c>
      <c r="W1793">
        <v>1</v>
      </c>
      <c r="X1793">
        <v>1</v>
      </c>
      <c r="Y1793" t="s">
        <v>4728</v>
      </c>
      <c r="Z1793">
        <v>1</v>
      </c>
      <c r="AA1793">
        <v>3</v>
      </c>
      <c r="AB1793">
        <v>3</v>
      </c>
      <c r="AC1793">
        <v>2</v>
      </c>
      <c r="AD1793">
        <v>0</v>
      </c>
      <c r="AE1793">
        <v>2</v>
      </c>
      <c r="AF1793">
        <v>0</v>
      </c>
      <c r="AG1793">
        <v>1</v>
      </c>
      <c r="AH1793">
        <v>1</v>
      </c>
      <c r="AI1793">
        <v>0</v>
      </c>
      <c r="AJ1793">
        <v>2</v>
      </c>
      <c r="AK1793">
        <v>9</v>
      </c>
      <c r="AL1793">
        <v>8</v>
      </c>
      <c r="AM1793">
        <v>3</v>
      </c>
      <c r="AN1793">
        <v>2</v>
      </c>
      <c r="AO1793">
        <v>6</v>
      </c>
      <c r="AP1793">
        <v>6</v>
      </c>
      <c r="AQ1793">
        <v>13</v>
      </c>
      <c r="AR1793">
        <v>16</v>
      </c>
      <c r="AS1793">
        <v>39</v>
      </c>
      <c r="AT1793">
        <v>61</v>
      </c>
      <c r="AU1793">
        <v>1.05</v>
      </c>
      <c r="AV1793">
        <v>0.93</v>
      </c>
      <c r="AW1793">
        <v>2.44</v>
      </c>
      <c r="AX1793">
        <v>50</v>
      </c>
      <c r="AY1793">
        <v>77</v>
      </c>
      <c r="AZ1793">
        <v>44</v>
      </c>
      <c r="BA1793">
        <v>27</v>
      </c>
      <c r="BB1793">
        <v>4</v>
      </c>
      <c r="BC1793">
        <v>27</v>
      </c>
      <c r="BD1793">
        <v>70</v>
      </c>
      <c r="BE1793">
        <v>37</v>
      </c>
      <c r="BF1793">
        <v>80</v>
      </c>
      <c r="BG1793">
        <v>8.6</v>
      </c>
      <c r="BH1793">
        <v>3.86</v>
      </c>
      <c r="BI1793">
        <v>2.13</v>
      </c>
      <c r="BJ1793">
        <v>3</v>
      </c>
      <c r="BK1793">
        <v>3.61</v>
      </c>
      <c r="BL1793">
        <f>1/Table1[[#This Row],[odds_ft_home_team_win]]+1/Table1[[#This Row],[odds_ft_draw]]+1/Table1[[#This Row],[odds_ft_away_team_win]]-1</f>
        <v>7.9825211657758244E-2</v>
      </c>
      <c r="BM1793">
        <f>Table1[[#This Row],[Margin]]/3</f>
        <v>2.6608403885919413E-2</v>
      </c>
      <c r="BN1793">
        <v>1.38</v>
      </c>
      <c r="BO1793">
        <v>2</v>
      </c>
      <c r="BP1793">
        <v>3.6</v>
      </c>
      <c r="BQ1793">
        <v>7</v>
      </c>
      <c r="BR1793">
        <v>1.8</v>
      </c>
      <c r="BS1793">
        <v>1.91</v>
      </c>
      <c r="BT1793" t="s">
        <v>3802</v>
      </c>
      <c r="BU1793">
        <f>VLOOKUP(Table1[[#This Row],[Reference]],metron,11,FALSE)</f>
        <v>1.4140979689366791</v>
      </c>
      <c r="BV1793">
        <f>VLOOKUP(Table1[[#This Row],[Reference]],metron,12,FALSE)</f>
        <v>1.0666666666666671</v>
      </c>
    </row>
    <row r="1794" spans="1:74" x14ac:dyDescent="0.45">
      <c r="A1794" t="s">
        <v>5401</v>
      </c>
      <c r="B1794">
        <v>1615079160</v>
      </c>
      <c r="C1794" s="3" t="s">
        <v>4729</v>
      </c>
      <c r="D1794" t="s">
        <v>65</v>
      </c>
      <c r="E1794" t="s">
        <v>66</v>
      </c>
      <c r="F1794" t="s">
        <v>85</v>
      </c>
      <c r="G1794" t="s">
        <v>80</v>
      </c>
      <c r="H1794" t="s">
        <v>3839</v>
      </c>
      <c r="I1794">
        <f>MROUND(Table1[[#This Row],[Prob_H]]*100,2)/100</f>
        <v>0.66</v>
      </c>
      <c r="J1794">
        <f>1/Table1[[#This Row],[odds_ft_home_team_win]]-Table1[[#This Row],[Margin/3]]</f>
        <v>0.66295655277157295</v>
      </c>
      <c r="K1794">
        <f>1/Table1[[#This Row],[odds_ft_draw]]-Table1[[#This Row],[Margin/3]]</f>
        <v>0.21426523577946649</v>
      </c>
      <c r="L1794">
        <f>1/Table1[[#This Row],[odds_ft_away_team_win]]-Table1[[#This Row],[Margin/3]]</f>
        <v>0.1227782114489606</v>
      </c>
      <c r="M1794">
        <v>10</v>
      </c>
      <c r="N1794">
        <v>1.92</v>
      </c>
      <c r="O1794">
        <v>0.15</v>
      </c>
      <c r="P1794">
        <v>1.79</v>
      </c>
      <c r="Q1794">
        <v>0.17</v>
      </c>
      <c r="R1794" t="str" cm="1">
        <f t="array" ref="R17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4">
        <v>2</v>
      </c>
      <c r="T1794">
        <v>1</v>
      </c>
      <c r="U1794">
        <v>3</v>
      </c>
      <c r="V1794">
        <v>3</v>
      </c>
      <c r="W1794">
        <v>2</v>
      </c>
      <c r="X1794">
        <v>1</v>
      </c>
      <c r="Y1794" t="s">
        <v>4730</v>
      </c>
      <c r="Z1794">
        <v>27</v>
      </c>
      <c r="AA1794">
        <v>5</v>
      </c>
      <c r="AB1794">
        <v>3</v>
      </c>
      <c r="AC1794">
        <v>1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0</v>
      </c>
      <c r="AJ1794">
        <v>1</v>
      </c>
      <c r="AK1794">
        <v>11</v>
      </c>
      <c r="AL1794">
        <v>6</v>
      </c>
      <c r="AM1794">
        <v>3</v>
      </c>
      <c r="AN1794">
        <v>4</v>
      </c>
      <c r="AO1794">
        <v>8</v>
      </c>
      <c r="AP1794">
        <v>2</v>
      </c>
      <c r="AQ1794">
        <v>12</v>
      </c>
      <c r="AR1794">
        <v>12</v>
      </c>
      <c r="AS1794">
        <v>49</v>
      </c>
      <c r="AT1794">
        <v>51</v>
      </c>
      <c r="AU1794">
        <v>1.21</v>
      </c>
      <c r="AV1794">
        <v>0.93</v>
      </c>
      <c r="AW1794">
        <v>2.79</v>
      </c>
      <c r="AX1794">
        <v>65</v>
      </c>
      <c r="AY1794">
        <v>76</v>
      </c>
      <c r="AZ1794">
        <v>56</v>
      </c>
      <c r="BA1794">
        <v>32</v>
      </c>
      <c r="BB1794">
        <v>12</v>
      </c>
      <c r="BC1794">
        <v>36</v>
      </c>
      <c r="BD1794">
        <v>80</v>
      </c>
      <c r="BE1794">
        <v>45</v>
      </c>
      <c r="BF1794">
        <v>84</v>
      </c>
      <c r="BG1794">
        <v>10.54</v>
      </c>
      <c r="BH1794">
        <v>5</v>
      </c>
      <c r="BI1794">
        <v>1.45</v>
      </c>
      <c r="BJ1794">
        <v>4.1500000000000004</v>
      </c>
      <c r="BK1794">
        <v>6.69</v>
      </c>
      <c r="BL1794">
        <f>1/Table1[[#This Row],[odds_ft_home_team_win]]+1/Table1[[#This Row],[odds_ft_draw]]+1/Table1[[#This Row],[odds_ft_away_team_win]]-1</f>
        <v>8.0095858926660712E-2</v>
      </c>
      <c r="BM1794">
        <f>Table1[[#This Row],[Margin]]/3</f>
        <v>2.6698619642220239E-2</v>
      </c>
      <c r="BN1794">
        <v>1.3</v>
      </c>
      <c r="BO1794">
        <v>1.89</v>
      </c>
      <c r="BP1794">
        <v>3.4</v>
      </c>
      <c r="BQ1794">
        <v>6.75</v>
      </c>
      <c r="BR1794">
        <v>2.15</v>
      </c>
      <c r="BS1794">
        <v>1.62</v>
      </c>
      <c r="BT1794" t="s">
        <v>3856</v>
      </c>
      <c r="BU1794">
        <f>VLOOKUP(Table1[[#This Row],[Reference]],metron,11,FALSE)</f>
        <v>2.089675030851502</v>
      </c>
      <c r="BV1794">
        <f>VLOOKUP(Table1[[#This Row],[Reference]],metron,12,FALSE)</f>
        <v>0.8354586589880707</v>
      </c>
    </row>
    <row r="1795" spans="1:74" x14ac:dyDescent="0.45">
      <c r="A1795" t="s">
        <v>5401</v>
      </c>
      <c r="B1795">
        <v>1615086000</v>
      </c>
      <c r="C1795" s="3" t="s">
        <v>4731</v>
      </c>
      <c r="D1795" t="s">
        <v>65</v>
      </c>
      <c r="E1795" t="s">
        <v>66</v>
      </c>
      <c r="F1795" t="s">
        <v>4346</v>
      </c>
      <c r="G1795" t="s">
        <v>98</v>
      </c>
      <c r="H1795" t="s">
        <v>3903</v>
      </c>
      <c r="I1795">
        <f>MROUND(Table1[[#This Row],[Prob_H]]*100,2)/100</f>
        <v>0.32</v>
      </c>
      <c r="J1795">
        <f>1/Table1[[#This Row],[odds_ft_home_team_win]]-Table1[[#This Row],[Margin/3]]</f>
        <v>0.31795046225221174</v>
      </c>
      <c r="K1795">
        <f>1/Table1[[#This Row],[odds_ft_draw]]-Table1[[#This Row],[Margin/3]]</f>
        <v>0.29570352120660548</v>
      </c>
      <c r="L1795">
        <f>1/Table1[[#This Row],[odds_ft_away_team_win]]-Table1[[#This Row],[Margin/3]]</f>
        <v>0.38634601654118295</v>
      </c>
      <c r="M1795">
        <v>10</v>
      </c>
      <c r="N1795">
        <v>1.62</v>
      </c>
      <c r="O1795">
        <v>1.33</v>
      </c>
      <c r="P1795">
        <v>1.53</v>
      </c>
      <c r="Q1795">
        <v>1.35</v>
      </c>
      <c r="R1795" t="str" cm="1">
        <f t="array" ref="R17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795">
        <v>1</v>
      </c>
      <c r="T1795">
        <v>1</v>
      </c>
      <c r="U1795">
        <v>2</v>
      </c>
      <c r="V1795">
        <v>2</v>
      </c>
      <c r="W1795">
        <v>1</v>
      </c>
      <c r="X1795">
        <v>1</v>
      </c>
      <c r="Y1795">
        <v>6</v>
      </c>
      <c r="Z1795">
        <v>34</v>
      </c>
      <c r="AA1795">
        <v>5</v>
      </c>
      <c r="AB1795">
        <v>3</v>
      </c>
      <c r="AC1795">
        <v>2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0</v>
      </c>
      <c r="AJ1795">
        <v>0</v>
      </c>
      <c r="AK1795">
        <v>8</v>
      </c>
      <c r="AL1795">
        <v>7</v>
      </c>
      <c r="AM1795">
        <v>4</v>
      </c>
      <c r="AN1795">
        <v>4</v>
      </c>
      <c r="AO1795">
        <v>4</v>
      </c>
      <c r="AP1795">
        <v>3</v>
      </c>
      <c r="AQ1795">
        <v>13</v>
      </c>
      <c r="AR1795">
        <v>9</v>
      </c>
      <c r="AS1795">
        <v>36</v>
      </c>
      <c r="AT1795">
        <v>64</v>
      </c>
      <c r="AU1795">
        <v>1.04</v>
      </c>
      <c r="AV1795">
        <v>1.08</v>
      </c>
      <c r="AW1795">
        <v>2.62</v>
      </c>
      <c r="AX1795">
        <v>57</v>
      </c>
      <c r="AY1795">
        <v>71</v>
      </c>
      <c r="AZ1795">
        <v>55</v>
      </c>
      <c r="BA1795">
        <v>32</v>
      </c>
      <c r="BB1795">
        <v>16</v>
      </c>
      <c r="BC1795">
        <v>45</v>
      </c>
      <c r="BD1795">
        <v>75</v>
      </c>
      <c r="BE1795">
        <v>39</v>
      </c>
      <c r="BF1795">
        <v>71</v>
      </c>
      <c r="BG1795">
        <v>7.92</v>
      </c>
      <c r="BH1795">
        <v>4.91</v>
      </c>
      <c r="BI1795">
        <v>2.9</v>
      </c>
      <c r="BJ1795">
        <v>3.1</v>
      </c>
      <c r="BK1795">
        <v>2.42</v>
      </c>
      <c r="BL1795">
        <f>1/Table1[[#This Row],[odds_ft_home_team_win]]+1/Table1[[#This Row],[odds_ft_draw]]+1/Table1[[#This Row],[odds_ft_away_team_win]]-1</f>
        <v>8.0631371864054557E-2</v>
      </c>
      <c r="BM1795">
        <f>Table1[[#This Row],[Margin]]/3</f>
        <v>2.6877123954684851E-2</v>
      </c>
      <c r="BN1795">
        <v>1.36</v>
      </c>
      <c r="BO1795">
        <v>2</v>
      </c>
      <c r="BP1795">
        <v>3.45</v>
      </c>
      <c r="BQ1795">
        <v>7</v>
      </c>
      <c r="BR1795">
        <v>1.83</v>
      </c>
      <c r="BS1795">
        <v>1.87</v>
      </c>
      <c r="BT1795" t="s">
        <v>4348</v>
      </c>
      <c r="BU1795">
        <f>VLOOKUP(Table1[[#This Row],[Reference]],metron,11,FALSE)</f>
        <v>1.210167055864918</v>
      </c>
      <c r="BV1795">
        <f>VLOOKUP(Table1[[#This Row],[Reference]],metron,12,FALSE)</f>
        <v>1.3211783725525419</v>
      </c>
    </row>
    <row r="1796" spans="1:74" hidden="1" x14ac:dyDescent="0.45">
      <c r="A1796" t="s">
        <v>5401</v>
      </c>
      <c r="B1796">
        <v>1615165560</v>
      </c>
      <c r="C1796" s="3" t="s">
        <v>4732</v>
      </c>
      <c r="D1796" t="s">
        <v>65</v>
      </c>
      <c r="E1796" t="s">
        <v>66</v>
      </c>
      <c r="F1796" t="s">
        <v>88</v>
      </c>
      <c r="G1796" t="s">
        <v>2218</v>
      </c>
      <c r="H1796" t="s">
        <v>3836</v>
      </c>
      <c r="I1796">
        <f>MROUND(Table1[[#This Row],[Prob_H]]*100,2)/100</f>
        <v>0.57999999999999996</v>
      </c>
      <c r="J1796">
        <f>1/Table1[[#This Row],[odds_ft_home_team_win]]-Table1[[#This Row],[Margin/3]]</f>
        <v>0.58417508417508412</v>
      </c>
      <c r="K1796">
        <f>1/Table1[[#This Row],[odds_ft_draw]]-Table1[[#This Row],[Margin/3]]</f>
        <v>0.25589225589225589</v>
      </c>
      <c r="L1796">
        <f>1/Table1[[#This Row],[odds_ft_away_team_win]]-Table1[[#This Row],[Margin/3]]</f>
        <v>0.1599326599326599</v>
      </c>
      <c r="M1796">
        <v>10</v>
      </c>
      <c r="N1796">
        <v>2.14</v>
      </c>
      <c r="O1796">
        <v>0.93</v>
      </c>
      <c r="P1796">
        <v>2.09</v>
      </c>
      <c r="Q1796">
        <v>0.72</v>
      </c>
      <c r="R1796" t="str" cm="1">
        <f t="array" ref="R17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6">
        <v>3</v>
      </c>
      <c r="T1796">
        <v>1</v>
      </c>
      <c r="U1796">
        <v>4</v>
      </c>
      <c r="V1796">
        <v>1</v>
      </c>
      <c r="W1796">
        <v>1</v>
      </c>
      <c r="X1796">
        <v>0</v>
      </c>
      <c r="Y1796" t="s">
        <v>4733</v>
      </c>
      <c r="Z1796">
        <v>78</v>
      </c>
      <c r="AA1796">
        <v>10</v>
      </c>
      <c r="AB1796">
        <v>4</v>
      </c>
      <c r="AC1796">
        <v>1</v>
      </c>
      <c r="AD1796">
        <v>0</v>
      </c>
      <c r="AE1796">
        <v>4</v>
      </c>
      <c r="AF1796">
        <v>0</v>
      </c>
      <c r="AG1796">
        <v>0</v>
      </c>
      <c r="AH1796">
        <v>1</v>
      </c>
      <c r="AI1796">
        <v>1</v>
      </c>
      <c r="AJ1796">
        <v>3</v>
      </c>
      <c r="AK1796">
        <v>21</v>
      </c>
      <c r="AL1796">
        <v>8</v>
      </c>
      <c r="AM1796">
        <v>9</v>
      </c>
      <c r="AN1796">
        <v>4</v>
      </c>
      <c r="AO1796">
        <v>12</v>
      </c>
      <c r="AP1796">
        <v>4</v>
      </c>
      <c r="AQ1796">
        <v>10</v>
      </c>
      <c r="AR1796">
        <v>13</v>
      </c>
      <c r="AS1796">
        <v>54</v>
      </c>
      <c r="AT1796">
        <v>46</v>
      </c>
      <c r="AU1796">
        <v>2.39</v>
      </c>
      <c r="AV1796">
        <v>1.05</v>
      </c>
      <c r="AW1796">
        <v>2.2200000000000002</v>
      </c>
      <c r="AX1796">
        <v>43</v>
      </c>
      <c r="AY1796">
        <v>68</v>
      </c>
      <c r="AZ1796">
        <v>36</v>
      </c>
      <c r="BA1796">
        <v>14</v>
      </c>
      <c r="BB1796">
        <v>7</v>
      </c>
      <c r="BC1796">
        <v>29</v>
      </c>
      <c r="BD1796">
        <v>61</v>
      </c>
      <c r="BE1796">
        <v>36</v>
      </c>
      <c r="BF1796">
        <v>83</v>
      </c>
      <c r="BG1796">
        <v>9.85</v>
      </c>
      <c r="BH1796">
        <v>4.1399999999999997</v>
      </c>
      <c r="BI1796">
        <v>1.65</v>
      </c>
      <c r="BJ1796">
        <v>3.6</v>
      </c>
      <c r="BK1796">
        <v>5.5</v>
      </c>
      <c r="BL1796">
        <f>1/Table1[[#This Row],[odds_ft_home_team_win]]+1/Table1[[#This Row],[odds_ft_draw]]+1/Table1[[#This Row],[odds_ft_away_team_win]]-1</f>
        <v>6.5656565656565746E-2</v>
      </c>
      <c r="BM1796">
        <f>Table1[[#This Row],[Margin]]/3</f>
        <v>2.1885521885521914E-2</v>
      </c>
      <c r="BN1796">
        <v>1.38</v>
      </c>
      <c r="BO1796">
        <v>2.1</v>
      </c>
      <c r="BP1796">
        <v>3.6</v>
      </c>
      <c r="BQ1796">
        <v>7.25</v>
      </c>
      <c r="BR1796">
        <v>2.1</v>
      </c>
      <c r="BS1796">
        <v>1.69</v>
      </c>
      <c r="BT1796" t="s">
        <v>3817</v>
      </c>
      <c r="BU1796">
        <f>VLOOKUP(Table1[[#This Row],[Reference]],metron,11,FALSE)</f>
        <v>1.7619715019855171</v>
      </c>
      <c r="BV1796">
        <f>VLOOKUP(Table1[[#This Row],[Reference]],metron,12,FALSE)</f>
        <v>0.87432842793739785</v>
      </c>
    </row>
    <row r="1797" spans="1:74" x14ac:dyDescent="0.45">
      <c r="A1797" t="s">
        <v>5401</v>
      </c>
      <c r="B1797">
        <v>1615172400</v>
      </c>
      <c r="C1797" s="3" t="s">
        <v>4734</v>
      </c>
      <c r="D1797" t="s">
        <v>65</v>
      </c>
      <c r="E1797" t="s">
        <v>66</v>
      </c>
      <c r="F1797" t="s">
        <v>94</v>
      </c>
      <c r="G1797" t="s">
        <v>77</v>
      </c>
      <c r="H1797" t="s">
        <v>3800</v>
      </c>
      <c r="I1797">
        <f>MROUND(Table1[[#This Row],[Prob_H]]*100,2)/100</f>
        <v>0.2</v>
      </c>
      <c r="J1797">
        <f>1/Table1[[#This Row],[odds_ft_home_team_win]]-Table1[[#This Row],[Margin/3]]</f>
        <v>0.20465990668497908</v>
      </c>
      <c r="K1797">
        <f>1/Table1[[#This Row],[odds_ft_draw]]-Table1[[#This Row],[Margin/3]]</f>
        <v>0.27150482647107532</v>
      </c>
      <c r="L1797">
        <f>1/Table1[[#This Row],[odds_ft_away_team_win]]-Table1[[#This Row],[Margin/3]]</f>
        <v>0.52383526684394577</v>
      </c>
      <c r="M1797">
        <v>10</v>
      </c>
      <c r="N1797">
        <v>1.94</v>
      </c>
      <c r="O1797">
        <v>1.75</v>
      </c>
      <c r="P1797">
        <v>1.65</v>
      </c>
      <c r="Q1797">
        <v>1.77</v>
      </c>
      <c r="R1797" t="str" cm="1">
        <f t="array" ref="R17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0</v>
      </c>
      <c r="Z1797" t="s">
        <v>624</v>
      </c>
      <c r="AA1797">
        <v>5</v>
      </c>
      <c r="AB1797">
        <v>6</v>
      </c>
      <c r="AC1797">
        <v>4</v>
      </c>
      <c r="AD1797">
        <v>0</v>
      </c>
      <c r="AE1797">
        <v>1</v>
      </c>
      <c r="AF1797">
        <v>0</v>
      </c>
      <c r="AG1797">
        <v>0</v>
      </c>
      <c r="AH1797">
        <v>4</v>
      </c>
      <c r="AI1797">
        <v>0</v>
      </c>
      <c r="AJ1797">
        <v>1</v>
      </c>
      <c r="AK1797">
        <v>8</v>
      </c>
      <c r="AL1797">
        <v>10</v>
      </c>
      <c r="AM1797">
        <v>5</v>
      </c>
      <c r="AN1797">
        <v>4</v>
      </c>
      <c r="AO1797">
        <v>3</v>
      </c>
      <c r="AP1797">
        <v>6</v>
      </c>
      <c r="AQ1797">
        <v>10</v>
      </c>
      <c r="AR1797">
        <v>14</v>
      </c>
      <c r="AS1797">
        <v>46</v>
      </c>
      <c r="AT1797">
        <v>54</v>
      </c>
      <c r="AU1797">
        <v>1.07</v>
      </c>
      <c r="AV1797">
        <v>1.24</v>
      </c>
      <c r="AW1797">
        <v>2.3199999999999998</v>
      </c>
      <c r="AX1797">
        <v>38</v>
      </c>
      <c r="AY1797">
        <v>66</v>
      </c>
      <c r="AZ1797">
        <v>38</v>
      </c>
      <c r="BA1797">
        <v>25</v>
      </c>
      <c r="BB1797">
        <v>10</v>
      </c>
      <c r="BC1797">
        <v>22</v>
      </c>
      <c r="BD1797">
        <v>60</v>
      </c>
      <c r="BE1797">
        <v>35</v>
      </c>
      <c r="BF1797">
        <v>88</v>
      </c>
      <c r="BG1797">
        <v>11.69</v>
      </c>
      <c r="BH1797">
        <v>4.1900000000000004</v>
      </c>
      <c r="BI1797">
        <v>4.4000000000000004</v>
      </c>
      <c r="BJ1797">
        <v>3.4</v>
      </c>
      <c r="BK1797">
        <v>1.83</v>
      </c>
      <c r="BL1797">
        <f>1/Table1[[#This Row],[odds_ft_home_team_win]]+1/Table1[[#This Row],[odds_ft_draw]]+1/Table1[[#This Row],[odds_ft_away_team_win]]-1</f>
        <v>6.7838461763244595E-2</v>
      </c>
      <c r="BM1797">
        <f>Table1[[#This Row],[Margin]]/3</f>
        <v>2.26128205877482E-2</v>
      </c>
      <c r="BN1797">
        <v>1.42</v>
      </c>
      <c r="BO1797">
        <v>2.15</v>
      </c>
      <c r="BP1797">
        <v>3.8</v>
      </c>
      <c r="BQ1797">
        <v>7.5</v>
      </c>
      <c r="BR1797">
        <v>2.0499999999999998</v>
      </c>
      <c r="BS1797">
        <v>1.71</v>
      </c>
      <c r="BT1797" t="s">
        <v>3833</v>
      </c>
      <c r="BU1797">
        <f>VLOOKUP(Table1[[#This Row],[Reference]],metron,11,FALSE)</f>
        <v>1.0101010101010099</v>
      </c>
      <c r="BV1797">
        <f>VLOOKUP(Table1[[#This Row],[Reference]],metron,12,FALSE)</f>
        <v>1.696408529741863</v>
      </c>
    </row>
    <row r="1798" spans="1:74" hidden="1" x14ac:dyDescent="0.45">
      <c r="A1798" t="s">
        <v>5401</v>
      </c>
      <c r="B1798">
        <v>1615258800</v>
      </c>
      <c r="C1798" s="3" t="s">
        <v>4735</v>
      </c>
      <c r="D1798" t="s">
        <v>65</v>
      </c>
      <c r="E1798" t="s">
        <v>66</v>
      </c>
      <c r="F1798" t="s">
        <v>103</v>
      </c>
      <c r="G1798" t="s">
        <v>72</v>
      </c>
      <c r="H1798" t="s">
        <v>3793</v>
      </c>
      <c r="I1798">
        <f>MROUND(Table1[[#This Row],[Prob_H]]*100,2)/100</f>
        <v>0.5</v>
      </c>
      <c r="J1798">
        <f>1/Table1[[#This Row],[odds_ft_home_team_win]]-Table1[[#This Row],[Margin/3]]</f>
        <v>0.49607904791851282</v>
      </c>
      <c r="K1798">
        <f>1/Table1[[#This Row],[odds_ft_draw]]-Table1[[#This Row],[Margin/3]]</f>
        <v>0.27911652326368042</v>
      </c>
      <c r="L1798">
        <f>1/Table1[[#This Row],[odds_ft_away_team_win]]-Table1[[#This Row],[Margin/3]]</f>
        <v>0.22480442881780674</v>
      </c>
      <c r="M1798">
        <v>10</v>
      </c>
      <c r="N1798">
        <v>1</v>
      </c>
      <c r="O1798">
        <v>0.54</v>
      </c>
      <c r="P1798">
        <v>1.43</v>
      </c>
      <c r="Q1798">
        <v>0.47</v>
      </c>
      <c r="R1798" t="str" cm="1">
        <f t="array" ref="R17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8">
        <v>2</v>
      </c>
      <c r="T1798">
        <v>1</v>
      </c>
      <c r="U1798">
        <v>3</v>
      </c>
      <c r="V1798">
        <v>3</v>
      </c>
      <c r="W1798">
        <v>2</v>
      </c>
      <c r="X1798">
        <v>1</v>
      </c>
      <c r="Y1798" t="s">
        <v>4736</v>
      </c>
      <c r="Z1798">
        <v>35</v>
      </c>
      <c r="AA1798">
        <v>6</v>
      </c>
      <c r="AB1798">
        <v>5</v>
      </c>
      <c r="AC1798">
        <v>0</v>
      </c>
      <c r="AD1798">
        <v>1</v>
      </c>
      <c r="AE1798">
        <v>2</v>
      </c>
      <c r="AF1798">
        <v>0</v>
      </c>
      <c r="AG1798">
        <v>0</v>
      </c>
      <c r="AH1798">
        <v>1</v>
      </c>
      <c r="AI1798">
        <v>1</v>
      </c>
      <c r="AJ1798">
        <v>1</v>
      </c>
      <c r="AK1798">
        <v>15</v>
      </c>
      <c r="AL1798">
        <v>11</v>
      </c>
      <c r="AM1798">
        <v>6</v>
      </c>
      <c r="AN1798">
        <v>5</v>
      </c>
      <c r="AO1798">
        <v>9</v>
      </c>
      <c r="AP1798">
        <v>6</v>
      </c>
      <c r="AQ1798">
        <v>13</v>
      </c>
      <c r="AR1798">
        <v>7</v>
      </c>
      <c r="AS1798">
        <v>34</v>
      </c>
      <c r="AT1798">
        <v>66</v>
      </c>
      <c r="AU1798">
        <v>1.68</v>
      </c>
      <c r="AV1798">
        <v>1.41</v>
      </c>
      <c r="AW1798">
        <v>2.27</v>
      </c>
      <c r="AX1798">
        <v>44</v>
      </c>
      <c r="AY1798">
        <v>64</v>
      </c>
      <c r="AZ1798">
        <v>34</v>
      </c>
      <c r="BA1798">
        <v>23</v>
      </c>
      <c r="BB1798">
        <v>8</v>
      </c>
      <c r="BC1798">
        <v>26</v>
      </c>
      <c r="BD1798">
        <v>78</v>
      </c>
      <c r="BE1798">
        <v>30</v>
      </c>
      <c r="BF1798">
        <v>63</v>
      </c>
      <c r="BG1798">
        <v>8.65</v>
      </c>
      <c r="BH1798">
        <v>5.42</v>
      </c>
      <c r="BI1798">
        <v>1.95</v>
      </c>
      <c r="BJ1798">
        <v>3.38</v>
      </c>
      <c r="BK1798">
        <v>4.1399999999999997</v>
      </c>
      <c r="BL1798">
        <f>1/Table1[[#This Row],[odds_ft_home_team_win]]+1/Table1[[#This Row],[odds_ft_draw]]+1/Table1[[#This Row],[odds_ft_away_team_win]]-1</f>
        <v>5.0224394706000153E-2</v>
      </c>
      <c r="BM1798">
        <f>Table1[[#This Row],[Margin]]/3</f>
        <v>1.6741464902000052E-2</v>
      </c>
      <c r="BN1798">
        <v>1.33</v>
      </c>
      <c r="BO1798">
        <v>2.2400000000000002</v>
      </c>
      <c r="BP1798">
        <v>3.5</v>
      </c>
      <c r="BQ1798">
        <v>7.25</v>
      </c>
      <c r="BR1798">
        <v>1.95</v>
      </c>
      <c r="BS1798">
        <v>1.8</v>
      </c>
      <c r="BT1798" t="s">
        <v>3798</v>
      </c>
      <c r="BU1798">
        <f>VLOOKUP(Table1[[#This Row],[Reference]],metron,11,FALSE)</f>
        <v>1.5342708579532029</v>
      </c>
      <c r="BV1798">
        <f>VLOOKUP(Table1[[#This Row],[Reference]],metron,12,FALSE)</f>
        <v>0.98593713070196176</v>
      </c>
    </row>
    <row r="1799" spans="1:74" hidden="1" x14ac:dyDescent="0.45">
      <c r="A1799" t="s">
        <v>5400</v>
      </c>
      <c r="B1799">
        <v>1632448800</v>
      </c>
      <c r="C1799" s="3" t="s">
        <v>4996</v>
      </c>
      <c r="D1799" t="s">
        <v>65</v>
      </c>
      <c r="E1799" t="s">
        <v>66</v>
      </c>
      <c r="F1799" t="s">
        <v>103</v>
      </c>
      <c r="G1799" t="s">
        <v>2218</v>
      </c>
      <c r="H1799" t="s">
        <v>3808</v>
      </c>
      <c r="I1799">
        <f>MROUND(Table1[[#This Row],[Prob_H]]*100,2)/100</f>
        <v>0.5</v>
      </c>
      <c r="J1799">
        <f>1/Table1[[#This Row],[odds_ft_home_team_win]]-Table1[[#This Row],[Margin/3]]</f>
        <v>0.5079103902633314</v>
      </c>
      <c r="K1799">
        <f>1/Table1[[#This Row],[odds_ft_draw]]-Table1[[#This Row],[Margin/3]]</f>
        <v>0.28084333966686909</v>
      </c>
      <c r="L1799">
        <f>1/Table1[[#This Row],[odds_ft_away_team_win]]-Table1[[#This Row],[Margin/3]]</f>
        <v>0.21124627006979949</v>
      </c>
      <c r="M1799">
        <v>10</v>
      </c>
      <c r="N1799">
        <v>1</v>
      </c>
      <c r="O1799">
        <v>0.75</v>
      </c>
      <c r="P1799">
        <v>1.89</v>
      </c>
      <c r="Q1799">
        <v>1.28</v>
      </c>
      <c r="R1799" t="str" cm="1">
        <f t="array" ref="R17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0</v>
      </c>
      <c r="Y1799">
        <v>15</v>
      </c>
      <c r="AA1799">
        <v>3</v>
      </c>
      <c r="AB1799">
        <v>8</v>
      </c>
      <c r="AC1799">
        <v>3</v>
      </c>
      <c r="AD1799">
        <v>0</v>
      </c>
      <c r="AE1799">
        <v>3</v>
      </c>
      <c r="AF1799">
        <v>0</v>
      </c>
      <c r="AG1799">
        <v>1</v>
      </c>
      <c r="AH1799">
        <v>2</v>
      </c>
      <c r="AI1799">
        <v>1</v>
      </c>
      <c r="AJ1799">
        <v>2</v>
      </c>
      <c r="AK1799">
        <v>11</v>
      </c>
      <c r="AL1799">
        <v>12</v>
      </c>
      <c r="AM1799">
        <v>3</v>
      </c>
      <c r="AN1799">
        <v>5</v>
      </c>
      <c r="AO1799">
        <v>8</v>
      </c>
      <c r="AP1799">
        <v>7</v>
      </c>
      <c r="AQ1799">
        <v>9</v>
      </c>
      <c r="AR1799">
        <v>20</v>
      </c>
      <c r="AS1799">
        <v>52</v>
      </c>
      <c r="AT1799">
        <v>48</v>
      </c>
      <c r="AU1799">
        <v>1.2</v>
      </c>
      <c r="AV1799">
        <v>1.49</v>
      </c>
      <c r="AW1799">
        <v>2.71</v>
      </c>
      <c r="AX1799">
        <v>42</v>
      </c>
      <c r="AY1799">
        <v>84</v>
      </c>
      <c r="AZ1799">
        <v>71</v>
      </c>
      <c r="BA1799">
        <v>17</v>
      </c>
      <c r="BB1799">
        <v>0</v>
      </c>
      <c r="BC1799">
        <v>29</v>
      </c>
      <c r="BD1799">
        <v>84</v>
      </c>
      <c r="BE1799">
        <v>42</v>
      </c>
      <c r="BF1799">
        <v>84</v>
      </c>
      <c r="BG1799">
        <v>7.58</v>
      </c>
      <c r="BH1799">
        <v>4.83</v>
      </c>
      <c r="BI1799">
        <v>1.87</v>
      </c>
      <c r="BJ1799">
        <v>3.25</v>
      </c>
      <c r="BK1799">
        <v>4.2</v>
      </c>
      <c r="BL1799">
        <f>1/Table1[[#This Row],[odds_ft_home_team_win]]+1/Table1[[#This Row],[odds_ft_draw]]+1/Table1[[#This Row],[odds_ft_away_team_win]]-1</f>
        <v>8.0546904076315817E-2</v>
      </c>
      <c r="BM1799">
        <f>Table1[[#This Row],[Margin]]/3</f>
        <v>2.6848968025438607E-2</v>
      </c>
      <c r="BN1799">
        <v>1.39</v>
      </c>
      <c r="BO1799">
        <v>2.1</v>
      </c>
      <c r="BP1799">
        <v>3.5</v>
      </c>
      <c r="BQ1799">
        <v>6.75</v>
      </c>
      <c r="BR1799">
        <v>1.95</v>
      </c>
      <c r="BS1799">
        <v>1.83</v>
      </c>
      <c r="BT1799" t="s">
        <v>3798</v>
      </c>
      <c r="BU1799">
        <f>VLOOKUP(Table1[[#This Row],[Reference]],metron,11,FALSE)</f>
        <v>1.5342708579532029</v>
      </c>
      <c r="BV1799">
        <f>VLOOKUP(Table1[[#This Row],[Reference]],metron,12,FALSE)</f>
        <v>0.98593713070196176</v>
      </c>
    </row>
    <row r="1800" spans="1:74" hidden="1" x14ac:dyDescent="0.45">
      <c r="A1800" t="s">
        <v>5400</v>
      </c>
      <c r="B1800">
        <v>1632531600</v>
      </c>
      <c r="C1800" s="3" t="s">
        <v>4997</v>
      </c>
      <c r="D1800" t="s">
        <v>65</v>
      </c>
      <c r="E1800" t="s">
        <v>66</v>
      </c>
      <c r="F1800" t="s">
        <v>73</v>
      </c>
      <c r="G1800" t="s">
        <v>77</v>
      </c>
      <c r="H1800" t="s">
        <v>3819</v>
      </c>
      <c r="I1800">
        <f>MROUND(Table1[[#This Row],[Prob_H]]*100,2)/100</f>
        <v>0.32</v>
      </c>
      <c r="J1800">
        <f>1/Table1[[#This Row],[odds_ft_home_team_win]]-Table1[[#This Row],[Margin/3]]</f>
        <v>0.31605285792477916</v>
      </c>
      <c r="K1800">
        <f>1/Table1[[#This Row],[odds_ft_draw]]-Table1[[#This Row],[Margin/3]]</f>
        <v>0.3045586050512159</v>
      </c>
      <c r="L1800">
        <f>1/Table1[[#This Row],[odds_ft_away_team_win]]-Table1[[#This Row],[Margin/3]]</f>
        <v>0.37938853702400499</v>
      </c>
      <c r="M1800">
        <v>10</v>
      </c>
      <c r="N1800">
        <v>1.25</v>
      </c>
      <c r="O1800">
        <v>1.25</v>
      </c>
      <c r="P1800">
        <v>1.38</v>
      </c>
      <c r="Q1800">
        <v>1.5</v>
      </c>
      <c r="R1800" t="str" cm="1">
        <f t="array" ref="R18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0">
        <v>1</v>
      </c>
      <c r="T1800">
        <v>1</v>
      </c>
      <c r="U1800">
        <v>2</v>
      </c>
      <c r="V1800">
        <v>2</v>
      </c>
      <c r="W1800">
        <v>1</v>
      </c>
      <c r="X1800">
        <v>1</v>
      </c>
      <c r="Y1800">
        <v>13</v>
      </c>
      <c r="Z1800">
        <v>38</v>
      </c>
      <c r="AA1800">
        <v>4</v>
      </c>
      <c r="AB1800">
        <v>6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1</v>
      </c>
      <c r="AJ1800">
        <v>1</v>
      </c>
      <c r="AK1800">
        <v>18</v>
      </c>
      <c r="AL1800">
        <v>17</v>
      </c>
      <c r="AM1800">
        <v>5</v>
      </c>
      <c r="AN1800">
        <v>2</v>
      </c>
      <c r="AO1800">
        <v>13</v>
      </c>
      <c r="AP1800">
        <v>15</v>
      </c>
      <c r="AQ1800">
        <v>13</v>
      </c>
      <c r="AR1800">
        <v>3</v>
      </c>
      <c r="AS1800">
        <v>46</v>
      </c>
      <c r="AT1800">
        <v>54</v>
      </c>
      <c r="AU1800">
        <v>1.8</v>
      </c>
      <c r="AV1800">
        <v>1.6</v>
      </c>
      <c r="AW1800">
        <v>2.13</v>
      </c>
      <c r="AX1800">
        <v>63</v>
      </c>
      <c r="AY1800">
        <v>75</v>
      </c>
      <c r="AZ1800">
        <v>38</v>
      </c>
      <c r="BA1800">
        <v>13</v>
      </c>
      <c r="BB1800">
        <v>0</v>
      </c>
      <c r="BC1800">
        <v>25</v>
      </c>
      <c r="BD1800">
        <v>50</v>
      </c>
      <c r="BE1800">
        <v>38</v>
      </c>
      <c r="BF1800">
        <v>75</v>
      </c>
      <c r="BG1800">
        <v>9</v>
      </c>
      <c r="BH1800">
        <v>4.5</v>
      </c>
      <c r="BI1800">
        <v>2.9</v>
      </c>
      <c r="BJ1800">
        <v>3</v>
      </c>
      <c r="BK1800">
        <v>2.4500000000000002</v>
      </c>
      <c r="BL1800">
        <f>1/Table1[[#This Row],[odds_ft_home_team_win]]+1/Table1[[#This Row],[odds_ft_draw]]+1/Table1[[#This Row],[odds_ft_away_team_win]]-1</f>
        <v>8.6324184846352292E-2</v>
      </c>
      <c r="BM1800">
        <f>Table1[[#This Row],[Margin]]/3</f>
        <v>2.877472828211743E-2</v>
      </c>
      <c r="BN1800">
        <v>1.44</v>
      </c>
      <c r="BO1800">
        <v>2.2000000000000002</v>
      </c>
      <c r="BP1800">
        <v>3.7</v>
      </c>
      <c r="BQ1800">
        <v>7</v>
      </c>
      <c r="BR1800">
        <v>1.95</v>
      </c>
      <c r="BS1800">
        <v>1.83</v>
      </c>
      <c r="BT1800" t="s">
        <v>3786</v>
      </c>
      <c r="BU1800">
        <f>VLOOKUP(Table1[[#This Row],[Reference]],metron,11,FALSE)</f>
        <v>1.210167055864918</v>
      </c>
      <c r="BV1800">
        <f>VLOOKUP(Table1[[#This Row],[Reference]],metron,12,FALSE)</f>
        <v>1.3211783725525419</v>
      </c>
    </row>
    <row r="1801" spans="1:74" x14ac:dyDescent="0.45">
      <c r="A1801" t="s">
        <v>5400</v>
      </c>
      <c r="B1801">
        <v>1632535560</v>
      </c>
      <c r="C1801" s="3" t="s">
        <v>4998</v>
      </c>
      <c r="D1801" t="s">
        <v>65</v>
      </c>
      <c r="E1801" t="s">
        <v>66</v>
      </c>
      <c r="F1801" t="s">
        <v>72</v>
      </c>
      <c r="G1801" t="s">
        <v>4346</v>
      </c>
      <c r="H1801" t="s">
        <v>3796</v>
      </c>
      <c r="I1801">
        <f>MROUND(Table1[[#This Row],[Prob_H]]*100,2)/100</f>
        <v>0.5</v>
      </c>
      <c r="J1801">
        <f>1/Table1[[#This Row],[odds_ft_home_team_win]]-Table1[[#This Row],[Margin/3]]</f>
        <v>0.50775112923450516</v>
      </c>
      <c r="K1801">
        <f>1/Table1[[#This Row],[odds_ft_draw]]-Table1[[#This Row],[Margin/3]]</f>
        <v>0.26284684340950332</v>
      </c>
      <c r="L1801">
        <f>1/Table1[[#This Row],[odds_ft_away_team_win]]-Table1[[#This Row],[Margin/3]]</f>
        <v>0.22940202735599163</v>
      </c>
      <c r="M1801">
        <v>10</v>
      </c>
      <c r="N1801">
        <v>1</v>
      </c>
      <c r="O1801">
        <v>1</v>
      </c>
      <c r="P1801">
        <v>1.35</v>
      </c>
      <c r="Q1801">
        <v>0.72</v>
      </c>
      <c r="R1801" t="str" cm="1">
        <f t="array" ref="R18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AA1801">
        <v>2</v>
      </c>
      <c r="AB1801">
        <v>3</v>
      </c>
      <c r="AC1801">
        <v>2</v>
      </c>
      <c r="AD1801">
        <v>0</v>
      </c>
      <c r="AE1801">
        <v>0</v>
      </c>
      <c r="AF1801">
        <v>0</v>
      </c>
      <c r="AG1801">
        <v>1</v>
      </c>
      <c r="AH1801">
        <v>1</v>
      </c>
      <c r="AI1801">
        <v>0</v>
      </c>
      <c r="AJ1801">
        <v>0</v>
      </c>
      <c r="AK1801">
        <v>9</v>
      </c>
      <c r="AL1801">
        <v>7</v>
      </c>
      <c r="AM1801">
        <v>4</v>
      </c>
      <c r="AN1801">
        <v>2</v>
      </c>
      <c r="AO1801">
        <v>5</v>
      </c>
      <c r="AP1801">
        <v>5</v>
      </c>
      <c r="AQ1801">
        <v>12</v>
      </c>
      <c r="AR1801">
        <v>13</v>
      </c>
      <c r="AS1801">
        <v>58</v>
      </c>
      <c r="AT1801">
        <v>42</v>
      </c>
      <c r="AU1801">
        <v>1.19</v>
      </c>
      <c r="AV1801">
        <v>0.93</v>
      </c>
      <c r="AW1801">
        <v>2.78</v>
      </c>
      <c r="AX1801">
        <v>53</v>
      </c>
      <c r="AY1801">
        <v>100</v>
      </c>
      <c r="AZ1801">
        <v>55</v>
      </c>
      <c r="BA1801">
        <v>23</v>
      </c>
      <c r="BB1801">
        <v>0</v>
      </c>
      <c r="BC1801">
        <v>23</v>
      </c>
      <c r="BD1801">
        <v>100</v>
      </c>
      <c r="BE1801">
        <v>33</v>
      </c>
      <c r="BF1801">
        <v>88</v>
      </c>
      <c r="BG1801">
        <v>9.25</v>
      </c>
      <c r="BH1801">
        <v>4.7</v>
      </c>
      <c r="BI1801">
        <v>1.87</v>
      </c>
      <c r="BJ1801">
        <v>3.45</v>
      </c>
      <c r="BK1801">
        <v>3.9</v>
      </c>
      <c r="BL1801">
        <f>1/Table1[[#This Row],[odds_ft_home_team_win]]+1/Table1[[#This Row],[odds_ft_draw]]+1/Table1[[#This Row],[odds_ft_away_team_win]]-1</f>
        <v>8.1024687162794429E-2</v>
      </c>
      <c r="BM1801">
        <f>Table1[[#This Row],[Margin]]/3</f>
        <v>2.700822905426481E-2</v>
      </c>
      <c r="BN1801">
        <v>1.34</v>
      </c>
      <c r="BO1801">
        <v>1.95</v>
      </c>
      <c r="BP1801">
        <v>3.2</v>
      </c>
      <c r="BQ1801">
        <v>6</v>
      </c>
      <c r="BR1801">
        <v>1.87</v>
      </c>
      <c r="BS1801">
        <v>1.91</v>
      </c>
      <c r="BT1801" t="s">
        <v>3829</v>
      </c>
      <c r="BU1801">
        <f>VLOOKUP(Table1[[#This Row],[Reference]],metron,11,FALSE)</f>
        <v>1.5342708579532029</v>
      </c>
      <c r="BV1801">
        <f>VLOOKUP(Table1[[#This Row],[Reference]],metron,12,FALSE)</f>
        <v>0.98593713070196176</v>
      </c>
    </row>
    <row r="1802" spans="1:74" x14ac:dyDescent="0.45">
      <c r="A1802" t="s">
        <v>5400</v>
      </c>
      <c r="B1802">
        <v>1632607200</v>
      </c>
      <c r="C1802" s="3" t="s">
        <v>4999</v>
      </c>
      <c r="D1802" t="s">
        <v>65</v>
      </c>
      <c r="E1802" t="s">
        <v>66</v>
      </c>
      <c r="F1802" t="s">
        <v>93</v>
      </c>
      <c r="G1802" t="s">
        <v>81</v>
      </c>
      <c r="H1802" t="s">
        <v>3815</v>
      </c>
      <c r="I1802">
        <f>MROUND(Table1[[#This Row],[Prob_H]]*100,2)/100</f>
        <v>0.38</v>
      </c>
      <c r="J1802">
        <f>1/Table1[[#This Row],[odds_ft_home_team_win]]-Table1[[#This Row],[Margin/3]]</f>
        <v>0.38833194096351992</v>
      </c>
      <c r="K1802">
        <f>1/Table1[[#This Row],[odds_ft_draw]]-Table1[[#This Row],[Margin/3]]</f>
        <v>0.28912559175717067</v>
      </c>
      <c r="L1802">
        <f>1/Table1[[#This Row],[odds_ft_away_team_win]]-Table1[[#This Row],[Margin/3]]</f>
        <v>0.32254246727930935</v>
      </c>
      <c r="M1802">
        <v>10</v>
      </c>
      <c r="N1802">
        <v>1.75</v>
      </c>
      <c r="O1802">
        <v>1.75</v>
      </c>
      <c r="P1802">
        <v>1.55</v>
      </c>
      <c r="Q1802">
        <v>1.4</v>
      </c>
      <c r="R1802" t="str" cm="1">
        <f t="array" ref="R18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2">
        <v>2</v>
      </c>
      <c r="T1802">
        <v>0</v>
      </c>
      <c r="U1802">
        <v>2</v>
      </c>
      <c r="V1802">
        <v>1</v>
      </c>
      <c r="W1802">
        <v>1</v>
      </c>
      <c r="X1802">
        <v>0</v>
      </c>
      <c r="Y1802" t="s">
        <v>5000</v>
      </c>
      <c r="AA1802">
        <v>2</v>
      </c>
      <c r="AB1802">
        <v>10</v>
      </c>
      <c r="AC1802">
        <v>5</v>
      </c>
      <c r="AD1802">
        <v>0</v>
      </c>
      <c r="AE1802">
        <v>4</v>
      </c>
      <c r="AF1802">
        <v>0</v>
      </c>
      <c r="AG1802">
        <v>2</v>
      </c>
      <c r="AH1802">
        <v>3</v>
      </c>
      <c r="AI1802">
        <v>2</v>
      </c>
      <c r="AJ1802">
        <v>2</v>
      </c>
      <c r="AK1802">
        <v>11</v>
      </c>
      <c r="AL1802">
        <v>9</v>
      </c>
      <c r="AM1802">
        <v>7</v>
      </c>
      <c r="AN1802">
        <v>0</v>
      </c>
      <c r="AO1802">
        <v>4</v>
      </c>
      <c r="AP1802">
        <v>9</v>
      </c>
      <c r="AQ1802">
        <v>11</v>
      </c>
      <c r="AR1802">
        <v>7</v>
      </c>
      <c r="AS1802">
        <v>29</v>
      </c>
      <c r="AT1802">
        <v>71</v>
      </c>
      <c r="AU1802">
        <v>1.4</v>
      </c>
      <c r="AV1802">
        <v>1</v>
      </c>
      <c r="AW1802">
        <v>2.25</v>
      </c>
      <c r="AX1802">
        <v>25</v>
      </c>
      <c r="AY1802">
        <v>63</v>
      </c>
      <c r="AZ1802">
        <v>50</v>
      </c>
      <c r="BA1802">
        <v>25</v>
      </c>
      <c r="BB1802">
        <v>0</v>
      </c>
      <c r="BC1802">
        <v>13</v>
      </c>
      <c r="BD1802">
        <v>50</v>
      </c>
      <c r="BE1802">
        <v>50</v>
      </c>
      <c r="BF1802">
        <v>75</v>
      </c>
      <c r="BG1802">
        <v>8</v>
      </c>
      <c r="BH1802">
        <v>3.25</v>
      </c>
      <c r="BI1802">
        <v>2.4</v>
      </c>
      <c r="BJ1802">
        <v>3.15</v>
      </c>
      <c r="BK1802">
        <v>2.85</v>
      </c>
      <c r="BL1802">
        <f>1/Table1[[#This Row],[odds_ft_home_team_win]]+1/Table1[[#This Row],[odds_ft_draw]]+1/Table1[[#This Row],[odds_ft_away_team_win]]-1</f>
        <v>8.5004177109440304E-2</v>
      </c>
      <c r="BM1802">
        <f>Table1[[#This Row],[Margin]]/3</f>
        <v>2.8334725703146768E-2</v>
      </c>
      <c r="BN1802">
        <v>1.42</v>
      </c>
      <c r="BO1802">
        <v>2.15</v>
      </c>
      <c r="BP1802">
        <v>3.6</v>
      </c>
      <c r="BQ1802">
        <v>7</v>
      </c>
      <c r="BR1802">
        <v>1.95</v>
      </c>
      <c r="BS1802">
        <v>1.83</v>
      </c>
      <c r="BT1802" t="s">
        <v>3790</v>
      </c>
      <c r="BU1802">
        <f>VLOOKUP(Table1[[#This Row],[Reference]],metron,11,FALSE)</f>
        <v>1.330562659846547</v>
      </c>
      <c r="BV1802">
        <f>VLOOKUP(Table1[[#This Row],[Reference]],metron,12,FALSE)</f>
        <v>1.1595268542199491</v>
      </c>
    </row>
    <row r="1803" spans="1:74" x14ac:dyDescent="0.45">
      <c r="A1803" t="s">
        <v>5400</v>
      </c>
      <c r="B1803">
        <v>1632614400</v>
      </c>
      <c r="C1803" s="3" t="s">
        <v>5001</v>
      </c>
      <c r="D1803" t="s">
        <v>65</v>
      </c>
      <c r="E1803" t="s">
        <v>66</v>
      </c>
      <c r="F1803" t="s">
        <v>68</v>
      </c>
      <c r="G1803" t="s">
        <v>94</v>
      </c>
      <c r="H1803" t="s">
        <v>3839</v>
      </c>
      <c r="I1803">
        <f>MROUND(Table1[[#This Row],[Prob_H]]*100,2)/100</f>
        <v>0.62</v>
      </c>
      <c r="J1803">
        <f>1/Table1[[#This Row],[odds_ft_home_team_win]]-Table1[[#This Row],[Margin/3]]</f>
        <v>0.62803753980224564</v>
      </c>
      <c r="K1803">
        <f>1/Table1[[#This Row],[odds_ft_draw]]-Table1[[#This Row],[Margin/3]]</f>
        <v>0.23085302497067201</v>
      </c>
      <c r="L1803">
        <f>1/Table1[[#This Row],[odds_ft_away_team_win]]-Table1[[#This Row],[Margin/3]]</f>
        <v>0.14110943522708222</v>
      </c>
      <c r="M1803">
        <v>10</v>
      </c>
      <c r="N1803">
        <v>1.5</v>
      </c>
      <c r="O1803">
        <v>0.25</v>
      </c>
      <c r="P1803">
        <v>2</v>
      </c>
      <c r="Q1803">
        <v>1.1000000000000001</v>
      </c>
      <c r="R1803" t="str" cm="1">
        <f t="array" ref="R18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AA1803">
        <v>5</v>
      </c>
      <c r="AB1803">
        <v>4</v>
      </c>
      <c r="AC1803">
        <v>2</v>
      </c>
      <c r="AD1803">
        <v>0</v>
      </c>
      <c r="AE1803">
        <v>1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23</v>
      </c>
      <c r="AL1803">
        <v>19</v>
      </c>
      <c r="AM1803">
        <v>9</v>
      </c>
      <c r="AN1803">
        <v>5</v>
      </c>
      <c r="AO1803">
        <v>14</v>
      </c>
      <c r="AP1803">
        <v>14</v>
      </c>
      <c r="AQ1803">
        <v>6</v>
      </c>
      <c r="AR1803">
        <v>11</v>
      </c>
      <c r="AS1803">
        <v>64</v>
      </c>
      <c r="AT1803">
        <v>36</v>
      </c>
      <c r="AU1803">
        <v>2.65</v>
      </c>
      <c r="AV1803">
        <v>1.72</v>
      </c>
      <c r="AW1803">
        <v>2.88</v>
      </c>
      <c r="AX1803">
        <v>63</v>
      </c>
      <c r="AY1803">
        <v>100</v>
      </c>
      <c r="AZ1803">
        <v>63</v>
      </c>
      <c r="BA1803">
        <v>25</v>
      </c>
      <c r="BB1803">
        <v>0</v>
      </c>
      <c r="BC1803">
        <v>25</v>
      </c>
      <c r="BD1803">
        <v>100</v>
      </c>
      <c r="BE1803">
        <v>38</v>
      </c>
      <c r="BF1803">
        <v>100</v>
      </c>
      <c r="BG1803">
        <v>9.75</v>
      </c>
      <c r="BH1803">
        <v>6</v>
      </c>
      <c r="BI1803">
        <v>1.53</v>
      </c>
      <c r="BJ1803">
        <v>3.9</v>
      </c>
      <c r="BK1803">
        <v>6</v>
      </c>
      <c r="BL1803">
        <f>1/Table1[[#This Row],[odds_ft_home_team_win]]+1/Table1[[#This Row],[odds_ft_draw]]+1/Table1[[#This Row],[odds_ft_away_team_win]]-1</f>
        <v>7.6671694318753314E-2</v>
      </c>
      <c r="BM1803">
        <f>Table1[[#This Row],[Margin]]/3</f>
        <v>2.5557231439584438E-2</v>
      </c>
      <c r="BN1803">
        <v>1.34</v>
      </c>
      <c r="BO1803">
        <v>1.95</v>
      </c>
      <c r="BP1803">
        <v>3.25</v>
      </c>
      <c r="BQ1803">
        <v>6</v>
      </c>
      <c r="BR1803">
        <v>2.0499999999999998</v>
      </c>
      <c r="BS1803">
        <v>1.77</v>
      </c>
      <c r="BT1803" t="s">
        <v>3807</v>
      </c>
      <c r="BU1803">
        <f>VLOOKUP(Table1[[#This Row],[Reference]],metron,11,FALSE)</f>
        <v>1.8681481481481479</v>
      </c>
      <c r="BV1803">
        <f>VLOOKUP(Table1[[#This Row],[Reference]],metron,12,FALSE)</f>
        <v>0.86851851851851847</v>
      </c>
    </row>
    <row r="1804" spans="1:74" hidden="1" x14ac:dyDescent="0.45">
      <c r="A1804" t="s">
        <v>5400</v>
      </c>
      <c r="B1804">
        <v>1632621600</v>
      </c>
      <c r="C1804" s="3" t="s">
        <v>5002</v>
      </c>
      <c r="D1804" t="s">
        <v>65</v>
      </c>
      <c r="E1804" t="s">
        <v>66</v>
      </c>
      <c r="F1804" t="s">
        <v>86</v>
      </c>
      <c r="G1804" t="s">
        <v>98</v>
      </c>
      <c r="H1804" t="s">
        <v>3800</v>
      </c>
      <c r="I1804">
        <f>MROUND(Table1[[#This Row],[Prob_H]]*100,2)/100</f>
        <v>0.56000000000000005</v>
      </c>
      <c r="J1804">
        <f>1/Table1[[#This Row],[odds_ft_home_team_win]]-Table1[[#This Row],[Margin/3]]</f>
        <v>0.55337690631808278</v>
      </c>
      <c r="K1804">
        <f>1/Table1[[#This Row],[odds_ft_draw]]-Table1[[#This Row],[Margin/3]]</f>
        <v>0.25925925925925924</v>
      </c>
      <c r="L1804">
        <f>1/Table1[[#This Row],[odds_ft_away_team_win]]-Table1[[#This Row],[Margin/3]]</f>
        <v>0.18736383442265792</v>
      </c>
      <c r="M1804">
        <v>10</v>
      </c>
      <c r="N1804">
        <v>3</v>
      </c>
      <c r="O1804">
        <v>1.5</v>
      </c>
      <c r="P1804">
        <v>1.9</v>
      </c>
      <c r="Q1804">
        <v>1.32</v>
      </c>
      <c r="R1804" t="str" cm="1">
        <f t="array" ref="R18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AA1804">
        <v>9</v>
      </c>
      <c r="AB1804">
        <v>3</v>
      </c>
      <c r="AC1804">
        <v>1</v>
      </c>
      <c r="AD1804">
        <v>0</v>
      </c>
      <c r="AE1804">
        <v>2</v>
      </c>
      <c r="AF1804">
        <v>0</v>
      </c>
      <c r="AG1804">
        <v>1</v>
      </c>
      <c r="AH1804">
        <v>0</v>
      </c>
      <c r="AI1804">
        <v>1</v>
      </c>
      <c r="AJ1804">
        <v>1</v>
      </c>
      <c r="AK1804">
        <v>19</v>
      </c>
      <c r="AL1804">
        <v>7</v>
      </c>
      <c r="AM1804">
        <v>9</v>
      </c>
      <c r="AN1804">
        <v>4</v>
      </c>
      <c r="AO1804">
        <v>10</v>
      </c>
      <c r="AP1804">
        <v>3</v>
      </c>
      <c r="AQ1804">
        <v>8</v>
      </c>
      <c r="AR1804">
        <v>13</v>
      </c>
      <c r="AS1804">
        <v>55</v>
      </c>
      <c r="AT1804">
        <v>45</v>
      </c>
      <c r="AU1804">
        <v>2.1800000000000002</v>
      </c>
      <c r="AV1804">
        <v>0.95</v>
      </c>
      <c r="AW1804">
        <v>1.38</v>
      </c>
      <c r="AX1804">
        <v>13</v>
      </c>
      <c r="AY1804">
        <v>63</v>
      </c>
      <c r="AZ1804">
        <v>13</v>
      </c>
      <c r="BA1804">
        <v>0</v>
      </c>
      <c r="BB1804">
        <v>0</v>
      </c>
      <c r="BC1804">
        <v>0</v>
      </c>
      <c r="BD1804">
        <v>38</v>
      </c>
      <c r="BE1804">
        <v>38</v>
      </c>
      <c r="BF1804">
        <v>63</v>
      </c>
      <c r="BG1804">
        <v>8.75</v>
      </c>
      <c r="BH1804">
        <v>3.5</v>
      </c>
      <c r="BI1804">
        <v>1.7</v>
      </c>
      <c r="BJ1804">
        <v>3.4</v>
      </c>
      <c r="BK1804">
        <v>4.5</v>
      </c>
      <c r="BL1804">
        <f>1/Table1[[#This Row],[odds_ft_home_team_win]]+1/Table1[[#This Row],[odds_ft_draw]]+1/Table1[[#This Row],[odds_ft_away_team_win]]-1</f>
        <v>0.10457516339869288</v>
      </c>
      <c r="BM1804">
        <f>Table1[[#This Row],[Margin]]/3</f>
        <v>3.4858387799564294E-2</v>
      </c>
      <c r="BN1804">
        <v>1.33</v>
      </c>
      <c r="BO1804">
        <v>1.91</v>
      </c>
      <c r="BP1804">
        <v>3.35</v>
      </c>
      <c r="BQ1804">
        <v>6.5</v>
      </c>
      <c r="BR1804">
        <v>2</v>
      </c>
      <c r="BS1804">
        <v>1.8</v>
      </c>
      <c r="BT1804" t="s">
        <v>3802</v>
      </c>
      <c r="BU1804">
        <f>VLOOKUP(Table1[[#This Row],[Reference]],metron,11,FALSE)</f>
        <v>1.7546812539448771</v>
      </c>
      <c r="BV1804">
        <f>VLOOKUP(Table1[[#This Row],[Reference]],metron,12,FALSE)</f>
        <v>0.93456764148958549</v>
      </c>
    </row>
    <row r="1805" spans="1:74" x14ac:dyDescent="0.45">
      <c r="A1805" t="s">
        <v>5400</v>
      </c>
      <c r="B1805">
        <v>1632675600</v>
      </c>
      <c r="C1805" s="3" t="s">
        <v>5003</v>
      </c>
      <c r="D1805" t="s">
        <v>65</v>
      </c>
      <c r="E1805" t="s">
        <v>66</v>
      </c>
      <c r="F1805" t="s">
        <v>97</v>
      </c>
      <c r="G1805" t="s">
        <v>3792</v>
      </c>
      <c r="H1805" t="s">
        <v>3784</v>
      </c>
      <c r="I1805">
        <f>MROUND(Table1[[#This Row],[Prob_H]]*100,2)/100</f>
        <v>0.48</v>
      </c>
      <c r="J1805">
        <f>1/Table1[[#This Row],[odds_ft_home_team_win]]-Table1[[#This Row],[Margin/3]]</f>
        <v>0.4831185950588936</v>
      </c>
      <c r="K1805">
        <f>1/Table1[[#This Row],[odds_ft_draw]]-Table1[[#This Row],[Margin/3]]</f>
        <v>0.26880554492494785</v>
      </c>
      <c r="L1805">
        <f>1/Table1[[#This Row],[odds_ft_away_team_win]]-Table1[[#This Row],[Margin/3]]</f>
        <v>0.24807586001615853</v>
      </c>
      <c r="M1805">
        <v>10</v>
      </c>
      <c r="N1805">
        <v>2.5</v>
      </c>
      <c r="O1805">
        <v>1.6</v>
      </c>
      <c r="P1805">
        <v>1.17</v>
      </c>
      <c r="Q1805">
        <v>1.25</v>
      </c>
      <c r="R1805" t="str" cm="1">
        <f t="array" ref="R18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05">
        <v>1</v>
      </c>
      <c r="T1805">
        <v>2</v>
      </c>
      <c r="U1805">
        <v>3</v>
      </c>
      <c r="V1805">
        <v>3</v>
      </c>
      <c r="W1805">
        <v>1</v>
      </c>
      <c r="X1805">
        <v>2</v>
      </c>
      <c r="Y1805">
        <v>45</v>
      </c>
      <c r="Z1805" t="s">
        <v>5004</v>
      </c>
      <c r="AA1805">
        <v>5</v>
      </c>
      <c r="AB1805">
        <v>4</v>
      </c>
      <c r="AC1805">
        <v>3</v>
      </c>
      <c r="AD1805">
        <v>0</v>
      </c>
      <c r="AE1805">
        <v>2</v>
      </c>
      <c r="AF1805">
        <v>0</v>
      </c>
      <c r="AG1805">
        <v>1</v>
      </c>
      <c r="AH1805">
        <v>2</v>
      </c>
      <c r="AI1805">
        <v>1</v>
      </c>
      <c r="AJ1805">
        <v>1</v>
      </c>
      <c r="AK1805">
        <v>20</v>
      </c>
      <c r="AL1805">
        <v>15</v>
      </c>
      <c r="AM1805">
        <v>5</v>
      </c>
      <c r="AN1805">
        <v>6</v>
      </c>
      <c r="AO1805">
        <v>15</v>
      </c>
      <c r="AP1805">
        <v>9</v>
      </c>
      <c r="AQ1805">
        <v>15</v>
      </c>
      <c r="AR1805">
        <v>14</v>
      </c>
      <c r="AS1805">
        <v>70</v>
      </c>
      <c r="AT1805">
        <v>30</v>
      </c>
      <c r="AU1805">
        <v>2.0299999999999998</v>
      </c>
      <c r="AV1805">
        <v>1.57</v>
      </c>
      <c r="AW1805">
        <v>3.48</v>
      </c>
      <c r="AX1805">
        <v>90</v>
      </c>
      <c r="AY1805">
        <v>90</v>
      </c>
      <c r="AZ1805">
        <v>90</v>
      </c>
      <c r="BA1805">
        <v>68</v>
      </c>
      <c r="BB1805">
        <v>0</v>
      </c>
      <c r="BC1805">
        <v>70</v>
      </c>
      <c r="BD1805">
        <v>100</v>
      </c>
      <c r="BE1805">
        <v>43</v>
      </c>
      <c r="BF1805">
        <v>78</v>
      </c>
      <c r="BG1805">
        <v>10</v>
      </c>
      <c r="BH1805">
        <v>4.55</v>
      </c>
      <c r="BI1805">
        <v>1.95</v>
      </c>
      <c r="BJ1805">
        <v>3.35</v>
      </c>
      <c r="BK1805">
        <v>3.6</v>
      </c>
      <c r="BL1805">
        <f>1/Table1[[#This Row],[odds_ft_home_team_win]]+1/Table1[[#This Row],[odds_ft_draw]]+1/Table1[[#This Row],[odds_ft_away_team_win]]-1</f>
        <v>8.9105753284857814E-2</v>
      </c>
      <c r="BM1805">
        <f>Table1[[#This Row],[Margin]]/3</f>
        <v>2.9701917761619272E-2</v>
      </c>
      <c r="BN1805">
        <v>1.31</v>
      </c>
      <c r="BO1805">
        <v>1.83</v>
      </c>
      <c r="BP1805">
        <v>3.15</v>
      </c>
      <c r="BQ1805">
        <v>5.75</v>
      </c>
      <c r="BR1805">
        <v>1.74</v>
      </c>
      <c r="BS1805">
        <v>2</v>
      </c>
      <c r="BT1805" t="s">
        <v>3813</v>
      </c>
      <c r="BU1805">
        <f>VLOOKUP(Table1[[#This Row],[Reference]],metron,11,FALSE)</f>
        <v>1.510877192982456</v>
      </c>
      <c r="BV1805">
        <f>VLOOKUP(Table1[[#This Row],[Reference]],metron,12,FALSE)</f>
        <v>1.0163157894736841</v>
      </c>
    </row>
    <row r="1806" spans="1:74" hidden="1" x14ac:dyDescent="0.45">
      <c r="A1806" t="s">
        <v>5400</v>
      </c>
      <c r="B1806">
        <v>1632701160</v>
      </c>
      <c r="C1806" s="3" t="s">
        <v>5005</v>
      </c>
      <c r="D1806" t="s">
        <v>65</v>
      </c>
      <c r="E1806" t="s">
        <v>66</v>
      </c>
      <c r="F1806" t="s">
        <v>88</v>
      </c>
      <c r="G1806" t="s">
        <v>85</v>
      </c>
      <c r="H1806" t="s">
        <v>3811</v>
      </c>
      <c r="I1806">
        <f>MROUND(Table1[[#This Row],[Prob_H]]*100,2)/100</f>
        <v>0.36</v>
      </c>
      <c r="J1806">
        <f>1/Table1[[#This Row],[odds_ft_home_team_win]]-Table1[[#This Row],[Margin/3]]</f>
        <v>0.35517568850902181</v>
      </c>
      <c r="K1806">
        <f>1/Table1[[#This Row],[odds_ft_draw]]-Table1[[#This Row],[Margin/3]]</f>
        <v>0.30389363722697055</v>
      </c>
      <c r="L1806">
        <f>1/Table1[[#This Row],[odds_ft_away_team_win]]-Table1[[#This Row],[Margin/3]]</f>
        <v>0.34093067426400758</v>
      </c>
      <c r="M1806">
        <v>10</v>
      </c>
      <c r="N1806">
        <v>1.4</v>
      </c>
      <c r="O1806">
        <v>0.75</v>
      </c>
      <c r="P1806">
        <v>1.58</v>
      </c>
      <c r="Q1806">
        <v>1.05</v>
      </c>
      <c r="R1806" t="str" cm="1">
        <f t="array" ref="R18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06">
        <v>1</v>
      </c>
      <c r="T1806">
        <v>2</v>
      </c>
      <c r="U1806">
        <v>3</v>
      </c>
      <c r="V1806">
        <v>0</v>
      </c>
      <c r="W1806">
        <v>0</v>
      </c>
      <c r="X1806">
        <v>0</v>
      </c>
      <c r="Y1806">
        <v>75</v>
      </c>
      <c r="Z1806" t="s">
        <v>1759</v>
      </c>
      <c r="AA1806">
        <v>9</v>
      </c>
      <c r="AB1806">
        <v>2</v>
      </c>
      <c r="AC1806">
        <v>2</v>
      </c>
      <c r="AD1806">
        <v>0</v>
      </c>
      <c r="AE1806">
        <v>5</v>
      </c>
      <c r="AF1806">
        <v>0</v>
      </c>
      <c r="AG1806">
        <v>1</v>
      </c>
      <c r="AH1806">
        <v>1</v>
      </c>
      <c r="AI1806">
        <v>1</v>
      </c>
      <c r="AJ1806">
        <v>4</v>
      </c>
      <c r="AK1806">
        <v>18</v>
      </c>
      <c r="AL1806">
        <v>16</v>
      </c>
      <c r="AM1806">
        <v>7</v>
      </c>
      <c r="AN1806">
        <v>7</v>
      </c>
      <c r="AO1806">
        <v>11</v>
      </c>
      <c r="AP1806">
        <v>9</v>
      </c>
      <c r="AQ1806">
        <v>12</v>
      </c>
      <c r="AR1806">
        <v>10</v>
      </c>
      <c r="AS1806">
        <v>52</v>
      </c>
      <c r="AT1806">
        <v>48</v>
      </c>
      <c r="AU1806">
        <v>2.0099999999999998</v>
      </c>
      <c r="AV1806">
        <v>1.75</v>
      </c>
      <c r="AW1806">
        <v>2.1800000000000002</v>
      </c>
      <c r="AX1806">
        <v>80</v>
      </c>
      <c r="AY1806">
        <v>90</v>
      </c>
      <c r="AZ1806">
        <v>25</v>
      </c>
      <c r="BA1806">
        <v>13</v>
      </c>
      <c r="BB1806">
        <v>0</v>
      </c>
      <c r="BC1806">
        <v>25</v>
      </c>
      <c r="BD1806">
        <v>48</v>
      </c>
      <c r="BE1806">
        <v>55</v>
      </c>
      <c r="BF1806">
        <v>78</v>
      </c>
      <c r="BG1806">
        <v>9.85</v>
      </c>
      <c r="BH1806">
        <v>4.25</v>
      </c>
      <c r="BI1806">
        <v>2.6</v>
      </c>
      <c r="BJ1806">
        <v>3</v>
      </c>
      <c r="BK1806">
        <v>2.7</v>
      </c>
      <c r="BL1806">
        <f>1/Table1[[#This Row],[odds_ft_home_team_win]]+1/Table1[[#This Row],[odds_ft_draw]]+1/Table1[[#This Row],[odds_ft_away_team_win]]-1</f>
        <v>8.8319088319088301E-2</v>
      </c>
      <c r="BM1806">
        <f>Table1[[#This Row],[Margin]]/3</f>
        <v>2.9439696106362767E-2</v>
      </c>
      <c r="BN1806">
        <v>1.44</v>
      </c>
      <c r="BO1806">
        <v>2.2000000000000002</v>
      </c>
      <c r="BP1806">
        <v>3.75</v>
      </c>
      <c r="BQ1806">
        <v>7.25</v>
      </c>
      <c r="BR1806">
        <v>1.95</v>
      </c>
      <c r="BS1806">
        <v>1.83</v>
      </c>
      <c r="BT1806" t="s">
        <v>3817</v>
      </c>
      <c r="BU1806">
        <f>VLOOKUP(Table1[[#This Row],[Reference]],metron,11,FALSE)</f>
        <v>1.269326094653606</v>
      </c>
      <c r="BV1806">
        <f>VLOOKUP(Table1[[#This Row],[Reference]],metron,12,FALSE)</f>
        <v>1.2417089578661631</v>
      </c>
    </row>
    <row r="1807" spans="1:74" hidden="1" x14ac:dyDescent="0.45">
      <c r="A1807" t="s">
        <v>5400</v>
      </c>
      <c r="B1807">
        <v>1633737600</v>
      </c>
      <c r="C1807" s="3" t="s">
        <v>5027</v>
      </c>
      <c r="D1807" t="s">
        <v>65</v>
      </c>
      <c r="E1807" t="s">
        <v>66</v>
      </c>
      <c r="F1807" t="s">
        <v>3788</v>
      </c>
      <c r="G1807" t="s">
        <v>80</v>
      </c>
      <c r="H1807" t="s">
        <v>3811</v>
      </c>
      <c r="I1807">
        <f>MROUND(Table1[[#This Row],[Prob_H]]*100,2)/100</f>
        <v>0.44</v>
      </c>
      <c r="J1807">
        <f>1/Table1[[#This Row],[odds_ft_home_team_win]]-Table1[[#This Row],[Margin/3]]</f>
        <v>0.43551587301587297</v>
      </c>
      <c r="K1807">
        <f>1/Table1[[#This Row],[odds_ft_draw]]-Table1[[#This Row],[Margin/3]]</f>
        <v>0.2718253968253968</v>
      </c>
      <c r="L1807">
        <f>1/Table1[[#This Row],[odds_ft_away_team_win]]-Table1[[#This Row],[Margin/3]]</f>
        <v>0.29265873015873012</v>
      </c>
      <c r="M1807">
        <v>10</v>
      </c>
      <c r="N1807">
        <v>1.67</v>
      </c>
      <c r="O1807">
        <v>0.5</v>
      </c>
      <c r="P1807">
        <v>0.88</v>
      </c>
      <c r="Q1807">
        <v>0.65</v>
      </c>
      <c r="R1807" t="str" cm="1">
        <f t="array" ref="R18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AA1807">
        <v>10</v>
      </c>
      <c r="AB1807">
        <v>2</v>
      </c>
      <c r="AC1807">
        <v>2</v>
      </c>
      <c r="AD1807">
        <v>0</v>
      </c>
      <c r="AE1807">
        <v>4</v>
      </c>
      <c r="AF1807">
        <v>1</v>
      </c>
      <c r="AG1807">
        <v>1</v>
      </c>
      <c r="AH1807">
        <v>1</v>
      </c>
      <c r="AI1807">
        <v>2</v>
      </c>
      <c r="AJ1807">
        <v>3</v>
      </c>
      <c r="AK1807">
        <v>21</v>
      </c>
      <c r="AL1807">
        <v>4</v>
      </c>
      <c r="AM1807">
        <v>3</v>
      </c>
      <c r="AN1807">
        <v>4</v>
      </c>
      <c r="AO1807">
        <v>18</v>
      </c>
      <c r="AP1807">
        <v>0</v>
      </c>
      <c r="AQ1807">
        <v>15</v>
      </c>
      <c r="AR1807">
        <v>5</v>
      </c>
      <c r="AS1807">
        <v>78</v>
      </c>
      <c r="AT1807">
        <v>22</v>
      </c>
      <c r="AU1807">
        <v>2.33</v>
      </c>
      <c r="AV1807">
        <v>0.73</v>
      </c>
      <c r="AW1807">
        <v>2.25</v>
      </c>
      <c r="AX1807">
        <v>58</v>
      </c>
      <c r="AY1807">
        <v>75</v>
      </c>
      <c r="AZ1807">
        <v>42</v>
      </c>
      <c r="BA1807">
        <v>17</v>
      </c>
      <c r="BB1807">
        <v>0</v>
      </c>
      <c r="BC1807">
        <v>42</v>
      </c>
      <c r="BD1807">
        <v>75</v>
      </c>
      <c r="BE1807">
        <v>25</v>
      </c>
      <c r="BF1807">
        <v>67</v>
      </c>
      <c r="BG1807">
        <v>8.33</v>
      </c>
      <c r="BH1807">
        <v>5.5</v>
      </c>
      <c r="BI1807">
        <v>2.1</v>
      </c>
      <c r="BJ1807">
        <v>3.2</v>
      </c>
      <c r="BK1807">
        <v>3</v>
      </c>
      <c r="BL1807">
        <f>1/Table1[[#This Row],[odds_ft_home_team_win]]+1/Table1[[#This Row],[odds_ft_draw]]+1/Table1[[#This Row],[odds_ft_away_team_win]]-1</f>
        <v>0.12202380952380953</v>
      </c>
      <c r="BM1807">
        <f>Table1[[#This Row],[Margin]]/3</f>
        <v>4.0674603174603176E-2</v>
      </c>
      <c r="BN1807">
        <v>1.41</v>
      </c>
      <c r="BO1807">
        <v>2.1</v>
      </c>
      <c r="BP1807">
        <v>3.6</v>
      </c>
      <c r="BQ1807">
        <v>7</v>
      </c>
      <c r="BR1807">
        <v>1.91</v>
      </c>
      <c r="BS1807">
        <v>1.83</v>
      </c>
      <c r="BT1807" t="s">
        <v>3860</v>
      </c>
      <c r="BU1807">
        <f>VLOOKUP(Table1[[#This Row],[Reference]],metron,11,FALSE)</f>
        <v>1.4140979689366791</v>
      </c>
      <c r="BV1807">
        <f>VLOOKUP(Table1[[#This Row],[Reference]],metron,12,FALSE)</f>
        <v>1.0666666666666671</v>
      </c>
    </row>
    <row r="1808" spans="1:74" x14ac:dyDescent="0.45">
      <c r="A1808" t="s">
        <v>5399</v>
      </c>
      <c r="B1808">
        <v>1647046800</v>
      </c>
      <c r="C1808" s="3" t="s">
        <v>5248</v>
      </c>
      <c r="D1808" t="s">
        <v>65</v>
      </c>
      <c r="E1808" t="s">
        <v>66</v>
      </c>
      <c r="F1808" t="s">
        <v>2218</v>
      </c>
      <c r="G1808" t="s">
        <v>80</v>
      </c>
      <c r="H1808" t="s">
        <v>3819</v>
      </c>
      <c r="I1808">
        <f>MROUND(Table1[[#This Row],[Prob_H]]*100,2)/100</f>
        <v>0.44</v>
      </c>
      <c r="J1808">
        <f>1/Table1[[#This Row],[odds_ft_home_team_win]]-Table1[[#This Row],[Margin/3]]</f>
        <v>0.43527013251783886</v>
      </c>
      <c r="K1808">
        <f>1/Table1[[#This Row],[odds_ft_draw]]-Table1[[#This Row],[Margin/3]]</f>
        <v>0.28236493374108046</v>
      </c>
      <c r="L1808">
        <f>1/Table1[[#This Row],[odds_ft_away_team_win]]-Table1[[#This Row],[Margin/3]]</f>
        <v>0.28236493374108046</v>
      </c>
      <c r="M1808">
        <v>10</v>
      </c>
      <c r="N1808">
        <v>1</v>
      </c>
      <c r="O1808">
        <v>0.62</v>
      </c>
      <c r="P1808">
        <v>1.24</v>
      </c>
      <c r="Q1808">
        <v>0.65</v>
      </c>
      <c r="R1808" t="str" cm="1">
        <f t="array" ref="R18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0</v>
      </c>
      <c r="Y1808">
        <v>10</v>
      </c>
      <c r="AA1808">
        <v>3</v>
      </c>
      <c r="AB1808">
        <v>10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12</v>
      </c>
      <c r="AL1808">
        <v>15</v>
      </c>
      <c r="AM1808">
        <v>6</v>
      </c>
      <c r="AN1808">
        <v>6</v>
      </c>
      <c r="AO1808">
        <v>6</v>
      </c>
      <c r="AP1808">
        <v>9</v>
      </c>
      <c r="AQ1808">
        <v>13</v>
      </c>
      <c r="AR1808">
        <v>4</v>
      </c>
      <c r="AS1808">
        <v>41</v>
      </c>
      <c r="AT1808">
        <v>59</v>
      </c>
      <c r="AU1808">
        <v>1.42</v>
      </c>
      <c r="AV1808">
        <v>1.82</v>
      </c>
      <c r="AW1808">
        <v>2.14</v>
      </c>
      <c r="AX1808">
        <v>36</v>
      </c>
      <c r="AY1808">
        <v>68</v>
      </c>
      <c r="AZ1808">
        <v>45</v>
      </c>
      <c r="BA1808">
        <v>13</v>
      </c>
      <c r="BB1808">
        <v>0</v>
      </c>
      <c r="BC1808">
        <v>29</v>
      </c>
      <c r="BD1808">
        <v>65</v>
      </c>
      <c r="BE1808">
        <v>32</v>
      </c>
      <c r="BF1808">
        <v>76</v>
      </c>
      <c r="BG1808">
        <v>10.29</v>
      </c>
      <c r="BH1808">
        <v>4.8099999999999996</v>
      </c>
      <c r="BI1808">
        <v>2.1800000000000002</v>
      </c>
      <c r="BJ1808">
        <v>3.27</v>
      </c>
      <c r="BK1808">
        <v>3.27</v>
      </c>
      <c r="BL1808">
        <f>1/Table1[[#This Row],[odds_ft_home_team_win]]+1/Table1[[#This Row],[odds_ft_draw]]+1/Table1[[#This Row],[odds_ft_away_team_win]]-1</f>
        <v>7.0336391437308965E-2</v>
      </c>
      <c r="BM1808">
        <f>Table1[[#This Row],[Margin]]/3</f>
        <v>2.3445463812436323E-2</v>
      </c>
      <c r="BN1808">
        <v>1.36</v>
      </c>
      <c r="BO1808">
        <v>2.11</v>
      </c>
      <c r="BP1808">
        <v>3.75</v>
      </c>
      <c r="BQ1808">
        <v>7.5</v>
      </c>
      <c r="BR1808">
        <v>1.85</v>
      </c>
      <c r="BS1808">
        <v>1.85</v>
      </c>
      <c r="BT1808" t="s">
        <v>3809</v>
      </c>
      <c r="BU1808">
        <f>VLOOKUP(Table1[[#This Row],[Reference]],metron,11,FALSE)</f>
        <v>1.4140979689366791</v>
      </c>
      <c r="BV1808">
        <f>VLOOKUP(Table1[[#This Row],[Reference]],metron,12,FALSE)</f>
        <v>1.0666666666666671</v>
      </c>
    </row>
    <row r="1809" spans="1:74" hidden="1" x14ac:dyDescent="0.45">
      <c r="A1809" t="s">
        <v>5408</v>
      </c>
      <c r="B1809">
        <v>1509840000</v>
      </c>
      <c r="C1809" s="3" t="s">
        <v>2955</v>
      </c>
      <c r="D1809" t="s">
        <v>65</v>
      </c>
      <c r="E1809" t="s">
        <v>66</v>
      </c>
      <c r="F1809" t="s">
        <v>68</v>
      </c>
      <c r="G1809" t="s">
        <v>2218</v>
      </c>
      <c r="H1809" t="s">
        <v>66</v>
      </c>
      <c r="I1809" t="e">
        <f>MROUND(Table1[[#This Row],[Prob_H]]*100,2)/100</f>
        <v>#DIV/0!</v>
      </c>
      <c r="J1809" t="e">
        <f>1/Table1[[#This Row],[odds_ft_home_team_win]]-Table1[[#This Row],[Margin/3]]</f>
        <v>#DIV/0!</v>
      </c>
      <c r="K1809" t="e">
        <f>1/Table1[[#This Row],[odds_ft_draw]]-Table1[[#This Row],[Margin/3]]</f>
        <v>#DIV/0!</v>
      </c>
      <c r="L1809" t="e">
        <f>1/Table1[[#This Row],[odds_ft_away_team_win]]-Table1[[#This Row],[Margin/3]]</f>
        <v>#DIV/0!</v>
      </c>
      <c r="M1809">
        <v>16</v>
      </c>
      <c r="N1809">
        <v>2.71</v>
      </c>
      <c r="O1809">
        <v>1.29</v>
      </c>
      <c r="P1809">
        <v>2.4300000000000002</v>
      </c>
      <c r="Q1809">
        <v>1.35</v>
      </c>
      <c r="R1809" t="str" cm="1">
        <f t="array" ref="R18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09">
        <v>1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71</v>
      </c>
      <c r="AA1809">
        <v>7</v>
      </c>
      <c r="AB1809">
        <v>1</v>
      </c>
      <c r="AC1809">
        <v>1</v>
      </c>
      <c r="AD1809">
        <v>0</v>
      </c>
      <c r="AE1809">
        <v>3</v>
      </c>
      <c r="AF1809">
        <v>0</v>
      </c>
      <c r="AG1809">
        <v>1</v>
      </c>
      <c r="AH1809">
        <v>0</v>
      </c>
      <c r="AI1809">
        <v>1</v>
      </c>
      <c r="AJ1809">
        <v>2</v>
      </c>
      <c r="AK1809">
        <v>17</v>
      </c>
      <c r="AL1809">
        <v>6</v>
      </c>
      <c r="AM1809">
        <v>8</v>
      </c>
      <c r="AN1809">
        <v>4</v>
      </c>
      <c r="AO1809">
        <v>9</v>
      </c>
      <c r="AP1809">
        <v>2</v>
      </c>
      <c r="AQ1809">
        <v>11</v>
      </c>
      <c r="AR1809">
        <v>14</v>
      </c>
      <c r="AS1809">
        <v>65</v>
      </c>
      <c r="AT1809">
        <v>35</v>
      </c>
      <c r="AU1809">
        <v>0</v>
      </c>
      <c r="AV1809">
        <v>0</v>
      </c>
      <c r="AW1809">
        <v>2.29</v>
      </c>
      <c r="AX1809">
        <v>29</v>
      </c>
      <c r="AY1809">
        <v>57</v>
      </c>
      <c r="AZ1809">
        <v>36</v>
      </c>
      <c r="BA1809">
        <v>29</v>
      </c>
      <c r="BB1809">
        <v>22</v>
      </c>
      <c r="BC1809">
        <v>36</v>
      </c>
      <c r="BD1809">
        <v>65</v>
      </c>
      <c r="BE1809">
        <v>29</v>
      </c>
      <c r="BF1809">
        <v>65</v>
      </c>
      <c r="BG1809">
        <v>9</v>
      </c>
      <c r="BH1809">
        <v>4</v>
      </c>
      <c r="BI1809">
        <v>0</v>
      </c>
      <c r="BJ1809">
        <v>0</v>
      </c>
      <c r="BK1809">
        <v>0</v>
      </c>
      <c r="BL1809" t="e">
        <f>1/Table1[[#This Row],[odds_ft_home_team_win]]+1/Table1[[#This Row],[odds_ft_draw]]+1/Table1[[#This Row],[odds_ft_away_team_win]]-1</f>
        <v>#DIV/0!</v>
      </c>
      <c r="BM1809" t="e">
        <f>Table1[[#This Row],[Margin]]/3</f>
        <v>#DIV/0!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 t="s">
        <v>116</v>
      </c>
      <c r="BU1809" t="e">
        <f>VLOOKUP(Table1[[#This Row],[Reference]],metron,11,FALSE)</f>
        <v>#DIV/0!</v>
      </c>
      <c r="BV1809" t="e">
        <f>VLOOKUP(Table1[[#This Row],[Reference]],metron,12,FALSE)</f>
        <v>#DIV/0!</v>
      </c>
    </row>
    <row r="1810" spans="1:74" hidden="1" x14ac:dyDescent="0.45">
      <c r="A1810" t="s">
        <v>5399</v>
      </c>
      <c r="B1810">
        <v>1647054000</v>
      </c>
      <c r="C1810" s="3" t="s">
        <v>5249</v>
      </c>
      <c r="D1810" t="s">
        <v>65</v>
      </c>
      <c r="E1810" t="s">
        <v>66</v>
      </c>
      <c r="F1810" t="s">
        <v>3788</v>
      </c>
      <c r="G1810" t="s">
        <v>93</v>
      </c>
      <c r="H1810" t="s">
        <v>3836</v>
      </c>
      <c r="I1810">
        <f>MROUND(Table1[[#This Row],[Prob_H]]*100,2)/100</f>
        <v>0.34</v>
      </c>
      <c r="J1810">
        <f>1/Table1[[#This Row],[odds_ft_home_team_win]]-Table1[[#This Row],[Margin/3]]</f>
        <v>0.33404009412390767</v>
      </c>
      <c r="K1810">
        <f>1/Table1[[#This Row],[odds_ft_draw]]-Table1[[#This Row],[Margin/3]]</f>
        <v>0.28745624319223062</v>
      </c>
      <c r="L1810">
        <f>1/Table1[[#This Row],[odds_ft_away_team_win]]-Table1[[#This Row],[Margin/3]]</f>
        <v>0.37850366268386171</v>
      </c>
      <c r="M1810">
        <v>10</v>
      </c>
      <c r="N1810">
        <v>1.1499999999999999</v>
      </c>
      <c r="O1810">
        <v>1.69</v>
      </c>
      <c r="P1810">
        <v>0.88</v>
      </c>
      <c r="Q1810">
        <v>1.68</v>
      </c>
      <c r="R1810" t="str" cm="1">
        <f t="array" ref="R18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0">
        <v>1</v>
      </c>
      <c r="T1810">
        <v>2</v>
      </c>
      <c r="U1810">
        <v>3</v>
      </c>
      <c r="V1810">
        <v>1</v>
      </c>
      <c r="W1810">
        <v>0</v>
      </c>
      <c r="X1810">
        <v>1</v>
      </c>
      <c r="Y1810">
        <v>65</v>
      </c>
      <c r="Z1810" t="s">
        <v>4765</v>
      </c>
      <c r="AA1810">
        <v>4</v>
      </c>
      <c r="AB1810">
        <v>6</v>
      </c>
      <c r="AC1810">
        <v>2</v>
      </c>
      <c r="AD1810">
        <v>0</v>
      </c>
      <c r="AE1810">
        <v>3</v>
      </c>
      <c r="AF1810">
        <v>0</v>
      </c>
      <c r="AG1810">
        <v>1</v>
      </c>
      <c r="AH1810">
        <v>1</v>
      </c>
      <c r="AI1810">
        <v>3</v>
      </c>
      <c r="AJ1810">
        <v>0</v>
      </c>
      <c r="AK1810">
        <v>7</v>
      </c>
      <c r="AL1810">
        <v>18</v>
      </c>
      <c r="AM1810">
        <v>3</v>
      </c>
      <c r="AN1810">
        <v>4</v>
      </c>
      <c r="AO1810">
        <v>4</v>
      </c>
      <c r="AP1810">
        <v>14</v>
      </c>
      <c r="AQ1810">
        <v>16</v>
      </c>
      <c r="AR1810">
        <v>14</v>
      </c>
      <c r="AS1810">
        <v>49</v>
      </c>
      <c r="AT1810">
        <v>51</v>
      </c>
      <c r="AU1810">
        <v>0.81</v>
      </c>
      <c r="AV1810">
        <v>1.77</v>
      </c>
      <c r="AW1810">
        <v>2.2599999999999998</v>
      </c>
      <c r="AX1810">
        <v>50</v>
      </c>
      <c r="AY1810">
        <v>63</v>
      </c>
      <c r="AZ1810">
        <v>37</v>
      </c>
      <c r="BA1810">
        <v>22</v>
      </c>
      <c r="BB1810">
        <v>11</v>
      </c>
      <c r="BC1810">
        <v>40</v>
      </c>
      <c r="BD1810">
        <v>72</v>
      </c>
      <c r="BE1810">
        <v>32</v>
      </c>
      <c r="BF1810">
        <v>56</v>
      </c>
      <c r="BG1810">
        <v>8.0299999999999994</v>
      </c>
      <c r="BH1810">
        <v>4.5199999999999996</v>
      </c>
      <c r="BI1810">
        <v>2.8</v>
      </c>
      <c r="BJ1810">
        <v>3.22</v>
      </c>
      <c r="BK1810">
        <v>2.4900000000000002</v>
      </c>
      <c r="BL1810">
        <f>1/Table1[[#This Row],[odds_ft_home_team_win]]+1/Table1[[#This Row],[odds_ft_draw]]+1/Table1[[#This Row],[odds_ft_away_team_win]]-1</f>
        <v>6.9308289056848382E-2</v>
      </c>
      <c r="BM1810">
        <f>Table1[[#This Row],[Margin]]/3</f>
        <v>2.3102763018949462E-2</v>
      </c>
      <c r="BN1810">
        <v>1.5</v>
      </c>
      <c r="BO1810">
        <v>2.19</v>
      </c>
      <c r="BP1810">
        <v>4.33</v>
      </c>
      <c r="BQ1810">
        <v>9</v>
      </c>
      <c r="BR1810">
        <v>2</v>
      </c>
      <c r="BS1810">
        <v>1.73</v>
      </c>
      <c r="BT1810" t="s">
        <v>3860</v>
      </c>
      <c r="BU1810">
        <f>VLOOKUP(Table1[[#This Row],[Reference]],metron,11,FALSE)</f>
        <v>1.228921489601805</v>
      </c>
      <c r="BV1810">
        <f>VLOOKUP(Table1[[#This Row],[Reference]],metron,12,FALSE)</f>
        <v>1.2940512655166849</v>
      </c>
    </row>
    <row r="1811" spans="1:74" hidden="1" x14ac:dyDescent="0.45">
      <c r="A1811" t="s">
        <v>5399</v>
      </c>
      <c r="B1811">
        <v>1647054360</v>
      </c>
      <c r="C1811" s="3" t="s">
        <v>5250</v>
      </c>
      <c r="D1811" t="s">
        <v>65</v>
      </c>
      <c r="E1811" t="s">
        <v>66</v>
      </c>
      <c r="F1811" t="s">
        <v>85</v>
      </c>
      <c r="G1811" t="s">
        <v>4346</v>
      </c>
      <c r="H1811" t="s">
        <v>66</v>
      </c>
      <c r="I1811">
        <f>MROUND(Table1[[#This Row],[Prob_H]]*100,2)/100</f>
        <v>0.64</v>
      </c>
      <c r="J1811">
        <f>1/Table1[[#This Row],[odds_ft_home_team_win]]-Table1[[#This Row],[Margin/3]]</f>
        <v>0.63498048906926297</v>
      </c>
      <c r="K1811">
        <f>1/Table1[[#This Row],[odds_ft_draw]]-Table1[[#This Row],[Margin/3]]</f>
        <v>0.22399933247407125</v>
      </c>
      <c r="L1811">
        <f>1/Table1[[#This Row],[odds_ft_away_team_win]]-Table1[[#This Row],[Margin/3]]</f>
        <v>0.14102017845666587</v>
      </c>
      <c r="M1811">
        <v>10</v>
      </c>
      <c r="N1811">
        <v>1.54</v>
      </c>
      <c r="O1811">
        <v>0.42</v>
      </c>
      <c r="P1811">
        <v>1.79</v>
      </c>
      <c r="Q1811">
        <v>0.72</v>
      </c>
      <c r="R1811" t="str" cm="1">
        <f t="array" ref="R18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1">
        <v>2</v>
      </c>
      <c r="T1811">
        <v>1</v>
      </c>
      <c r="U1811">
        <v>3</v>
      </c>
      <c r="V1811">
        <v>2</v>
      </c>
      <c r="W1811">
        <v>2</v>
      </c>
      <c r="X1811">
        <v>0</v>
      </c>
      <c r="Y1811" t="s">
        <v>5251</v>
      </c>
      <c r="Z1811">
        <v>72</v>
      </c>
      <c r="AA1811">
        <v>2</v>
      </c>
      <c r="AB1811">
        <v>2</v>
      </c>
      <c r="AC1811">
        <v>3</v>
      </c>
      <c r="AD1811">
        <v>0</v>
      </c>
      <c r="AE1811">
        <v>3</v>
      </c>
      <c r="AF1811">
        <v>1</v>
      </c>
      <c r="AG1811">
        <v>1</v>
      </c>
      <c r="AH1811">
        <v>2</v>
      </c>
      <c r="AI1811">
        <v>0</v>
      </c>
      <c r="AJ1811">
        <v>4</v>
      </c>
      <c r="AK1811">
        <v>5</v>
      </c>
      <c r="AL1811">
        <v>5</v>
      </c>
      <c r="AM1811">
        <v>3</v>
      </c>
      <c r="AN1811">
        <v>2</v>
      </c>
      <c r="AO1811">
        <v>2</v>
      </c>
      <c r="AP1811">
        <v>3</v>
      </c>
      <c r="AQ1811">
        <v>15</v>
      </c>
      <c r="AR1811">
        <v>11</v>
      </c>
      <c r="AS1811">
        <v>44</v>
      </c>
      <c r="AT1811">
        <v>56</v>
      </c>
      <c r="AU1811">
        <v>0.75</v>
      </c>
      <c r="AV1811">
        <v>0.73</v>
      </c>
      <c r="AW1811">
        <v>2.2599999999999998</v>
      </c>
      <c r="AX1811">
        <v>32</v>
      </c>
      <c r="AY1811">
        <v>73</v>
      </c>
      <c r="AZ1811">
        <v>37</v>
      </c>
      <c r="BA1811">
        <v>20</v>
      </c>
      <c r="BB1811">
        <v>4</v>
      </c>
      <c r="BC1811">
        <v>21</v>
      </c>
      <c r="BD1811">
        <v>69</v>
      </c>
      <c r="BE1811">
        <v>33</v>
      </c>
      <c r="BF1811">
        <v>68</v>
      </c>
      <c r="BG1811">
        <v>7.33</v>
      </c>
      <c r="BH1811">
        <v>5.62</v>
      </c>
      <c r="BI1811">
        <v>1.52</v>
      </c>
      <c r="BJ1811">
        <v>4.05</v>
      </c>
      <c r="BK1811">
        <v>6.1</v>
      </c>
      <c r="BL1811">
        <f>1/Table1[[#This Row],[odds_ft_home_team_win]]+1/Table1[[#This Row],[odds_ft_draw]]+1/Table1[[#This Row],[odds_ft_away_team_win]]-1</f>
        <v>6.8742743318527033E-2</v>
      </c>
      <c r="BM1811">
        <f>Table1[[#This Row],[Margin]]/3</f>
        <v>2.2914247772842344E-2</v>
      </c>
      <c r="BN1811">
        <v>0</v>
      </c>
      <c r="BO1811">
        <v>1.92</v>
      </c>
      <c r="BP1811">
        <v>0</v>
      </c>
      <c r="BQ1811">
        <v>0</v>
      </c>
      <c r="BR1811">
        <v>0</v>
      </c>
      <c r="BS1811">
        <v>0</v>
      </c>
      <c r="BT1811" t="s">
        <v>4878</v>
      </c>
      <c r="BU1811">
        <f>VLOOKUP(Table1[[#This Row],[Reference]],metron,11,FALSE)</f>
        <v>1.980803571428571</v>
      </c>
      <c r="BV1811">
        <f>VLOOKUP(Table1[[#This Row],[Reference]],metron,12,FALSE)</f>
        <v>0.85357142857142854</v>
      </c>
    </row>
    <row r="1812" spans="1:74" hidden="1" x14ac:dyDescent="0.45">
      <c r="A1812" t="s">
        <v>5399</v>
      </c>
      <c r="B1812">
        <v>1647126000</v>
      </c>
      <c r="C1812" s="3" t="s">
        <v>5252</v>
      </c>
      <c r="D1812" t="s">
        <v>65</v>
      </c>
      <c r="E1812" t="s">
        <v>66</v>
      </c>
      <c r="F1812" t="s">
        <v>81</v>
      </c>
      <c r="G1812" t="s">
        <v>68</v>
      </c>
      <c r="H1812" t="s">
        <v>3903</v>
      </c>
      <c r="I1812">
        <f>MROUND(Table1[[#This Row],[Prob_H]]*100,2)/100</f>
        <v>0.42</v>
      </c>
      <c r="J1812">
        <f>1/Table1[[#This Row],[odds_ft_home_team_win]]-Table1[[#This Row],[Margin/3]]</f>
        <v>0.42681076011287983</v>
      </c>
      <c r="K1812">
        <f>1/Table1[[#This Row],[odds_ft_draw]]-Table1[[#This Row],[Margin/3]]</f>
        <v>0.26523176041117952</v>
      </c>
      <c r="L1812">
        <f>1/Table1[[#This Row],[odds_ft_away_team_win]]-Table1[[#This Row],[Margin/3]]</f>
        <v>0.30795747947594082</v>
      </c>
      <c r="M1812">
        <v>10</v>
      </c>
      <c r="N1812">
        <v>1.81</v>
      </c>
      <c r="O1812">
        <v>1.5</v>
      </c>
      <c r="P1812">
        <v>1.55</v>
      </c>
      <c r="Q1812">
        <v>1.48</v>
      </c>
      <c r="R1812" t="str" cm="1">
        <f t="array" ref="R18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2">
        <v>0</v>
      </c>
      <c r="T1812">
        <v>3</v>
      </c>
      <c r="U1812">
        <v>3</v>
      </c>
      <c r="V1812">
        <v>2</v>
      </c>
      <c r="W1812">
        <v>0</v>
      </c>
      <c r="X1812">
        <v>2</v>
      </c>
      <c r="Z1812" t="s">
        <v>5253</v>
      </c>
      <c r="AA1812">
        <v>10</v>
      </c>
      <c r="AB1812">
        <v>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16</v>
      </c>
      <c r="AL1812">
        <v>14</v>
      </c>
      <c r="AM1812">
        <v>4</v>
      </c>
      <c r="AN1812">
        <v>8</v>
      </c>
      <c r="AO1812">
        <v>12</v>
      </c>
      <c r="AP1812">
        <v>6</v>
      </c>
      <c r="AQ1812">
        <v>14</v>
      </c>
      <c r="AR1812">
        <v>15</v>
      </c>
      <c r="AS1812">
        <v>53</v>
      </c>
      <c r="AT1812">
        <v>47</v>
      </c>
      <c r="AU1812">
        <v>1.68</v>
      </c>
      <c r="AV1812">
        <v>1.66</v>
      </c>
      <c r="AW1812">
        <v>2.56</v>
      </c>
      <c r="AX1812">
        <v>64</v>
      </c>
      <c r="AY1812">
        <v>84</v>
      </c>
      <c r="AZ1812">
        <v>57</v>
      </c>
      <c r="BA1812">
        <v>14</v>
      </c>
      <c r="BB1812">
        <v>7</v>
      </c>
      <c r="BC1812">
        <v>34</v>
      </c>
      <c r="BD1812">
        <v>80</v>
      </c>
      <c r="BE1812">
        <v>48</v>
      </c>
      <c r="BF1812">
        <v>84</v>
      </c>
      <c r="BG1812">
        <v>8.98</v>
      </c>
      <c r="BH1812">
        <v>4.87</v>
      </c>
      <c r="BI1812">
        <v>2.2599999999999998</v>
      </c>
      <c r="BJ1812">
        <v>3.56</v>
      </c>
      <c r="BK1812">
        <v>3.09</v>
      </c>
      <c r="BL1812">
        <f>1/Table1[[#This Row],[odds_ft_home_team_win]]+1/Table1[[#This Row],[odds_ft_draw]]+1/Table1[[#This Row],[odds_ft_away_team_win]]-1</f>
        <v>4.7001347979944708E-2</v>
      </c>
      <c r="BM1812">
        <f>Table1[[#This Row],[Margin]]/3</f>
        <v>1.5667115993314901E-2</v>
      </c>
      <c r="BN1812">
        <v>1.33</v>
      </c>
      <c r="BO1812">
        <v>2.04</v>
      </c>
      <c r="BP1812">
        <v>3.4</v>
      </c>
      <c r="BQ1812">
        <v>6.5</v>
      </c>
      <c r="BR1812">
        <v>1.8</v>
      </c>
      <c r="BS1812">
        <v>1.91</v>
      </c>
      <c r="BT1812" t="s">
        <v>109</v>
      </c>
      <c r="BU1812">
        <f>VLOOKUP(Table1[[#This Row],[Reference]],metron,11,FALSE)</f>
        <v>1.396960958296362</v>
      </c>
      <c r="BV1812">
        <f>VLOOKUP(Table1[[#This Row],[Reference]],metron,12,FALSE)</f>
        <v>1.091503992901508</v>
      </c>
    </row>
    <row r="1813" spans="1:74" hidden="1" x14ac:dyDescent="0.45">
      <c r="A1813" t="s">
        <v>5399</v>
      </c>
      <c r="B1813">
        <v>1647133200</v>
      </c>
      <c r="C1813" s="3" t="s">
        <v>5254</v>
      </c>
      <c r="D1813" t="s">
        <v>65</v>
      </c>
      <c r="E1813" t="s">
        <v>66</v>
      </c>
      <c r="F1813" t="s">
        <v>77</v>
      </c>
      <c r="G1813" t="s">
        <v>94</v>
      </c>
      <c r="H1813" t="s">
        <v>3822</v>
      </c>
      <c r="I1813">
        <f>MROUND(Table1[[#This Row],[Prob_H]]*100,2)/100</f>
        <v>0.52</v>
      </c>
      <c r="J1813">
        <f>1/Table1[[#This Row],[odds_ft_home_team_win]]-Table1[[#This Row],[Margin/3]]</f>
        <v>0.51387512307052541</v>
      </c>
      <c r="K1813">
        <f>1/Table1[[#This Row],[odds_ft_draw]]-Table1[[#This Row],[Margin/3]]</f>
        <v>0.25504486424026651</v>
      </c>
      <c r="L1813">
        <f>1/Table1[[#This Row],[odds_ft_away_team_win]]-Table1[[#This Row],[Margin/3]]</f>
        <v>0.23108001268920811</v>
      </c>
      <c r="M1813">
        <v>10</v>
      </c>
      <c r="N1813">
        <v>1.29</v>
      </c>
      <c r="O1813">
        <v>1.27</v>
      </c>
      <c r="P1813">
        <v>1.25</v>
      </c>
      <c r="Q1813">
        <v>1.1000000000000001</v>
      </c>
      <c r="R1813" t="str" cm="1">
        <f t="array" ref="R18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3">
        <v>2</v>
      </c>
      <c r="T1813">
        <v>1</v>
      </c>
      <c r="U1813">
        <v>3</v>
      </c>
      <c r="V1813">
        <v>2</v>
      </c>
      <c r="W1813">
        <v>1</v>
      </c>
      <c r="X1813">
        <v>1</v>
      </c>
      <c r="Y1813" t="s">
        <v>5255</v>
      </c>
      <c r="Z1813">
        <v>30</v>
      </c>
      <c r="AA1813">
        <v>9</v>
      </c>
      <c r="AB1813">
        <v>6</v>
      </c>
      <c r="AC1813">
        <v>3</v>
      </c>
      <c r="AD1813">
        <v>0</v>
      </c>
      <c r="AE1813">
        <v>2</v>
      </c>
      <c r="AF1813">
        <v>0</v>
      </c>
      <c r="AG1813">
        <v>0</v>
      </c>
      <c r="AH1813">
        <v>3</v>
      </c>
      <c r="AI1813">
        <v>0</v>
      </c>
      <c r="AJ1813">
        <v>2</v>
      </c>
      <c r="AK1813">
        <v>19</v>
      </c>
      <c r="AL1813">
        <v>15</v>
      </c>
      <c r="AM1813">
        <v>9</v>
      </c>
      <c r="AN1813">
        <v>6</v>
      </c>
      <c r="AO1813">
        <v>10</v>
      </c>
      <c r="AP1813">
        <v>9</v>
      </c>
      <c r="AQ1813">
        <v>6</v>
      </c>
      <c r="AR1813">
        <v>9</v>
      </c>
      <c r="AS1813">
        <v>51</v>
      </c>
      <c r="AT1813">
        <v>49</v>
      </c>
      <c r="AU1813">
        <v>2.09</v>
      </c>
      <c r="AV1813">
        <v>1.59</v>
      </c>
      <c r="AW1813">
        <v>2.52</v>
      </c>
      <c r="AX1813">
        <v>55</v>
      </c>
      <c r="AY1813">
        <v>80</v>
      </c>
      <c r="AZ1813">
        <v>48</v>
      </c>
      <c r="BA1813">
        <v>24</v>
      </c>
      <c r="BB1813">
        <v>7</v>
      </c>
      <c r="BC1813">
        <v>28</v>
      </c>
      <c r="BD1813">
        <v>83</v>
      </c>
      <c r="BE1813">
        <v>35</v>
      </c>
      <c r="BF1813">
        <v>83</v>
      </c>
      <c r="BG1813">
        <v>8.73</v>
      </c>
      <c r="BH1813">
        <v>5.13</v>
      </c>
      <c r="BI1813">
        <v>1.89</v>
      </c>
      <c r="BJ1813">
        <v>3.7</v>
      </c>
      <c r="BK1813">
        <v>4.0599999999999996</v>
      </c>
      <c r="BL1813">
        <f>1/Table1[[#This Row],[odds_ft_home_team_win]]+1/Table1[[#This Row],[odds_ft_draw]]+1/Table1[[#This Row],[odds_ft_away_team_win]]-1</f>
        <v>4.5676218090011211E-2</v>
      </c>
      <c r="BM1813">
        <f>Table1[[#This Row],[Margin]]/3</f>
        <v>1.5225406030003738E-2</v>
      </c>
      <c r="BN1813">
        <v>1.33</v>
      </c>
      <c r="BO1813">
        <v>2.06</v>
      </c>
      <c r="BP1813">
        <v>3.75</v>
      </c>
      <c r="BQ1813">
        <v>6.5</v>
      </c>
      <c r="BR1813">
        <v>1.9</v>
      </c>
      <c r="BS1813">
        <v>1.85</v>
      </c>
      <c r="BT1813" t="s">
        <v>3802</v>
      </c>
      <c r="BU1813">
        <f>VLOOKUP(Table1[[#This Row],[Reference]],metron,11,FALSE)</f>
        <v>1.625948039373891</v>
      </c>
      <c r="BV1813">
        <f>VLOOKUP(Table1[[#This Row],[Reference]],metron,12,FALSE)</f>
        <v>0.97079231886396644</v>
      </c>
    </row>
    <row r="1814" spans="1:74" x14ac:dyDescent="0.45">
      <c r="A1814" t="s">
        <v>5399</v>
      </c>
      <c r="B1814">
        <v>1647140400</v>
      </c>
      <c r="C1814" s="3" t="s">
        <v>5256</v>
      </c>
      <c r="D1814" t="s">
        <v>65</v>
      </c>
      <c r="E1814" t="s">
        <v>66</v>
      </c>
      <c r="F1814" t="s">
        <v>98</v>
      </c>
      <c r="G1814" t="s">
        <v>86</v>
      </c>
      <c r="H1814" t="s">
        <v>3808</v>
      </c>
      <c r="I1814">
        <f>MROUND(Table1[[#This Row],[Prob_H]]*100,2)/100</f>
        <v>0.38</v>
      </c>
      <c r="J1814">
        <f>1/Table1[[#This Row],[odds_ft_home_team_win]]-Table1[[#This Row],[Margin/3]]</f>
        <v>0.38018539817432806</v>
      </c>
      <c r="K1814">
        <f>1/Table1[[#This Row],[odds_ft_draw]]-Table1[[#This Row],[Margin/3]]</f>
        <v>0.26745091043984037</v>
      </c>
      <c r="L1814">
        <f>1/Table1[[#This Row],[odds_ft_away_team_win]]-Table1[[#This Row],[Margin/3]]</f>
        <v>0.35236369138583162</v>
      </c>
      <c r="M1814">
        <v>10</v>
      </c>
      <c r="N1814">
        <v>1.38</v>
      </c>
      <c r="O1814">
        <v>1.29</v>
      </c>
      <c r="P1814">
        <v>1.47</v>
      </c>
      <c r="Q1814">
        <v>1.53</v>
      </c>
      <c r="R1814" t="str" cm="1">
        <f t="array" ref="R18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AA1814">
        <v>7</v>
      </c>
      <c r="AB1814">
        <v>2</v>
      </c>
      <c r="AC1814">
        <v>3</v>
      </c>
      <c r="AD1814">
        <v>0</v>
      </c>
      <c r="AE1814">
        <v>1</v>
      </c>
      <c r="AF1814">
        <v>1</v>
      </c>
      <c r="AG1814">
        <v>1</v>
      </c>
      <c r="AH1814">
        <v>2</v>
      </c>
      <c r="AI1814">
        <v>1</v>
      </c>
      <c r="AJ1814">
        <v>1</v>
      </c>
      <c r="AK1814">
        <v>16</v>
      </c>
      <c r="AL1814">
        <v>8</v>
      </c>
      <c r="AM1814">
        <v>3</v>
      </c>
      <c r="AN1814">
        <v>4</v>
      </c>
      <c r="AO1814">
        <v>13</v>
      </c>
      <c r="AP1814">
        <v>4</v>
      </c>
      <c r="AQ1814">
        <v>18</v>
      </c>
      <c r="AR1814">
        <v>14</v>
      </c>
      <c r="AS1814">
        <v>64</v>
      </c>
      <c r="AT1814">
        <v>36</v>
      </c>
      <c r="AU1814">
        <v>1.6</v>
      </c>
      <c r="AV1814">
        <v>0.95</v>
      </c>
      <c r="AW1814">
        <v>2.35</v>
      </c>
      <c r="AX1814">
        <v>59</v>
      </c>
      <c r="AY1814">
        <v>71</v>
      </c>
      <c r="AZ1814">
        <v>49</v>
      </c>
      <c r="BA1814">
        <v>19</v>
      </c>
      <c r="BB1814">
        <v>8</v>
      </c>
      <c r="BC1814">
        <v>48</v>
      </c>
      <c r="BD1814">
        <v>75</v>
      </c>
      <c r="BE1814">
        <v>27</v>
      </c>
      <c r="BF1814">
        <v>67</v>
      </c>
      <c r="BG1814">
        <v>9.06</v>
      </c>
      <c r="BH1814">
        <v>5.12</v>
      </c>
      <c r="BI1814">
        <v>2.52</v>
      </c>
      <c r="BJ1814">
        <v>3.52</v>
      </c>
      <c r="BK1814">
        <v>2.71</v>
      </c>
      <c r="BL1814">
        <f>1/Table1[[#This Row],[odds_ft_home_team_win]]+1/Table1[[#This Row],[odds_ft_draw]]+1/Table1[[#This Row],[odds_ft_away_team_win]]-1</f>
        <v>4.9919995953206175E-2</v>
      </c>
      <c r="BM1814">
        <f>Table1[[#This Row],[Margin]]/3</f>
        <v>1.6639998651068726E-2</v>
      </c>
      <c r="BN1814">
        <v>1.42</v>
      </c>
      <c r="BO1814">
        <v>2.08</v>
      </c>
      <c r="BP1814">
        <v>4.33</v>
      </c>
      <c r="BQ1814">
        <v>7.5</v>
      </c>
      <c r="BR1814">
        <v>1.95</v>
      </c>
      <c r="BS1814">
        <v>1.83</v>
      </c>
      <c r="BT1814" t="s">
        <v>3841</v>
      </c>
      <c r="BU1814">
        <f>VLOOKUP(Table1[[#This Row],[Reference]],metron,11,FALSE)</f>
        <v>1.330562659846547</v>
      </c>
      <c r="BV1814">
        <f>VLOOKUP(Table1[[#This Row],[Reference]],metron,12,FALSE)</f>
        <v>1.1595268542199491</v>
      </c>
    </row>
    <row r="1815" spans="1:74" x14ac:dyDescent="0.45">
      <c r="A1815" t="s">
        <v>5399</v>
      </c>
      <c r="B1815">
        <v>1647194400</v>
      </c>
      <c r="C1815" s="3" t="s">
        <v>5257</v>
      </c>
      <c r="D1815" t="s">
        <v>65</v>
      </c>
      <c r="E1815" t="s">
        <v>66</v>
      </c>
      <c r="F1815" t="s">
        <v>97</v>
      </c>
      <c r="G1815" t="s">
        <v>103</v>
      </c>
      <c r="H1815" t="s">
        <v>3800</v>
      </c>
      <c r="I1815">
        <f>MROUND(Table1[[#This Row],[Prob_H]]*100,2)/100</f>
        <v>0.32</v>
      </c>
      <c r="J1815">
        <f>1/Table1[[#This Row],[odds_ft_home_team_win]]-Table1[[#This Row],[Margin/3]]</f>
        <v>0.32659932659932661</v>
      </c>
      <c r="K1815">
        <f>1/Table1[[#This Row],[odds_ft_draw]]-Table1[[#This Row],[Margin/3]]</f>
        <v>0.265993265993266</v>
      </c>
      <c r="L1815">
        <f>1/Table1[[#This Row],[odds_ft_away_team_win]]-Table1[[#This Row],[Margin/3]]</f>
        <v>0.40740740740740738</v>
      </c>
      <c r="M1815">
        <v>10</v>
      </c>
      <c r="N1815">
        <v>1.33</v>
      </c>
      <c r="O1815">
        <v>1.46</v>
      </c>
      <c r="P1815">
        <v>1.17</v>
      </c>
      <c r="Q1815">
        <v>1.42</v>
      </c>
      <c r="R1815" t="str" cm="1">
        <f t="array" ref="R18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5">
        <v>0</v>
      </c>
      <c r="T1815">
        <v>3</v>
      </c>
      <c r="U1815">
        <v>3</v>
      </c>
      <c r="V1815">
        <v>1</v>
      </c>
      <c r="W1815">
        <v>0</v>
      </c>
      <c r="X1815">
        <v>1</v>
      </c>
      <c r="Z1815" t="s">
        <v>5258</v>
      </c>
      <c r="AA1815">
        <v>5</v>
      </c>
      <c r="AB1815">
        <v>5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12</v>
      </c>
      <c r="AL1815">
        <v>14</v>
      </c>
      <c r="AM1815">
        <v>4</v>
      </c>
      <c r="AN1815">
        <v>5</v>
      </c>
      <c r="AO1815">
        <v>8</v>
      </c>
      <c r="AP1815">
        <v>9</v>
      </c>
      <c r="AQ1815">
        <v>10</v>
      </c>
      <c r="AR1815">
        <v>14</v>
      </c>
      <c r="AS1815">
        <v>55</v>
      </c>
      <c r="AT1815">
        <v>45</v>
      </c>
      <c r="AU1815">
        <v>1.23</v>
      </c>
      <c r="AV1815">
        <v>1.52</v>
      </c>
      <c r="AW1815">
        <v>2.97</v>
      </c>
      <c r="AX1815">
        <v>77</v>
      </c>
      <c r="AY1815">
        <v>89</v>
      </c>
      <c r="AZ1815">
        <v>69</v>
      </c>
      <c r="BA1815">
        <v>37</v>
      </c>
      <c r="BB1815">
        <v>8</v>
      </c>
      <c r="BC1815">
        <v>61</v>
      </c>
      <c r="BD1815">
        <v>76</v>
      </c>
      <c r="BE1815">
        <v>44</v>
      </c>
      <c r="BF1815">
        <v>88</v>
      </c>
      <c r="BG1815">
        <v>10.27</v>
      </c>
      <c r="BH1815">
        <v>5.62</v>
      </c>
      <c r="BI1815">
        <v>2.75</v>
      </c>
      <c r="BJ1815">
        <v>3.3</v>
      </c>
      <c r="BK1815">
        <v>2.25</v>
      </c>
      <c r="BL1815">
        <f>1/Table1[[#This Row],[odds_ft_home_team_win]]+1/Table1[[#This Row],[odds_ft_draw]]+1/Table1[[#This Row],[odds_ft_away_team_win]]-1</f>
        <v>0.11111111111111116</v>
      </c>
      <c r="BM1815">
        <f>Table1[[#This Row],[Margin]]/3</f>
        <v>3.7037037037037056E-2</v>
      </c>
      <c r="BN1815">
        <v>1.29</v>
      </c>
      <c r="BO1815">
        <v>2</v>
      </c>
      <c r="BP1815">
        <v>3</v>
      </c>
      <c r="BQ1815">
        <v>5.5</v>
      </c>
      <c r="BR1815">
        <v>1.67</v>
      </c>
      <c r="BS1815">
        <v>2.1</v>
      </c>
      <c r="BT1815" t="s">
        <v>3813</v>
      </c>
      <c r="BU1815">
        <f>VLOOKUP(Table1[[#This Row],[Reference]],metron,11,FALSE)</f>
        <v>1.210167055864918</v>
      </c>
      <c r="BV1815">
        <f>VLOOKUP(Table1[[#This Row],[Reference]],metron,12,FALSE)</f>
        <v>1.3211783725525419</v>
      </c>
    </row>
    <row r="1816" spans="1:74" hidden="1" x14ac:dyDescent="0.45">
      <c r="A1816" t="s">
        <v>5399</v>
      </c>
      <c r="B1816">
        <v>1647212400</v>
      </c>
      <c r="C1816" s="3" t="s">
        <v>5259</v>
      </c>
      <c r="D1816" t="s">
        <v>65</v>
      </c>
      <c r="E1816" t="s">
        <v>66</v>
      </c>
      <c r="F1816" t="s">
        <v>3792</v>
      </c>
      <c r="G1816" t="s">
        <v>73</v>
      </c>
      <c r="H1816" t="s">
        <v>3784</v>
      </c>
      <c r="I1816">
        <f>MROUND(Table1[[#This Row],[Prob_H]]*100,2)/100</f>
        <v>0.32</v>
      </c>
      <c r="J1816">
        <f>1/Table1[[#This Row],[odds_ft_home_team_win]]-Table1[[#This Row],[Margin/3]]</f>
        <v>0.32031562119357337</v>
      </c>
      <c r="K1816">
        <f>1/Table1[[#This Row],[odds_ft_draw]]-Table1[[#This Row],[Margin/3]]</f>
        <v>0.30216371240691509</v>
      </c>
      <c r="L1816">
        <f>1/Table1[[#This Row],[odds_ft_away_team_win]]-Table1[[#This Row],[Margin/3]]</f>
        <v>0.3775206663995116</v>
      </c>
      <c r="M1816">
        <v>10</v>
      </c>
      <c r="N1816">
        <v>0.57999999999999996</v>
      </c>
      <c r="O1816">
        <v>1.85</v>
      </c>
      <c r="P1816">
        <v>1.1100000000000001</v>
      </c>
      <c r="Q1816">
        <v>1.42</v>
      </c>
      <c r="R1816" t="str" cm="1">
        <f t="array" ref="R18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6">
        <v>2</v>
      </c>
      <c r="T1816">
        <v>1</v>
      </c>
      <c r="U1816">
        <v>3</v>
      </c>
      <c r="V1816">
        <v>1</v>
      </c>
      <c r="W1816">
        <v>1</v>
      </c>
      <c r="X1816">
        <v>0</v>
      </c>
      <c r="Y1816" t="s">
        <v>5260</v>
      </c>
      <c r="Z1816">
        <v>88</v>
      </c>
      <c r="AA1816">
        <v>2</v>
      </c>
      <c r="AB1816">
        <v>11</v>
      </c>
      <c r="AC1816">
        <v>1</v>
      </c>
      <c r="AD1816">
        <v>0</v>
      </c>
      <c r="AE1816">
        <v>2</v>
      </c>
      <c r="AF1816">
        <v>0</v>
      </c>
      <c r="AG1816">
        <v>1</v>
      </c>
      <c r="AH1816">
        <v>0</v>
      </c>
      <c r="AI1816">
        <v>2</v>
      </c>
      <c r="AJ1816">
        <v>0</v>
      </c>
      <c r="AK1816">
        <v>13</v>
      </c>
      <c r="AL1816">
        <v>21</v>
      </c>
      <c r="AM1816">
        <v>7</v>
      </c>
      <c r="AN1816">
        <v>6</v>
      </c>
      <c r="AO1816">
        <v>6</v>
      </c>
      <c r="AP1816">
        <v>15</v>
      </c>
      <c r="AQ1816">
        <v>7</v>
      </c>
      <c r="AR1816">
        <v>14</v>
      </c>
      <c r="AS1816">
        <v>34</v>
      </c>
      <c r="AT1816">
        <v>66</v>
      </c>
      <c r="AU1816">
        <v>1.55</v>
      </c>
      <c r="AV1816">
        <v>2.16</v>
      </c>
      <c r="AW1816">
        <v>2.41</v>
      </c>
      <c r="AX1816">
        <v>40</v>
      </c>
      <c r="AY1816">
        <v>76</v>
      </c>
      <c r="AZ1816">
        <v>24</v>
      </c>
      <c r="BA1816">
        <v>20</v>
      </c>
      <c r="BB1816">
        <v>13</v>
      </c>
      <c r="BC1816">
        <v>28</v>
      </c>
      <c r="BD1816">
        <v>65</v>
      </c>
      <c r="BE1816">
        <v>36</v>
      </c>
      <c r="BF1816">
        <v>80</v>
      </c>
      <c r="BG1816">
        <v>8.3699999999999992</v>
      </c>
      <c r="BH1816">
        <v>5.82</v>
      </c>
      <c r="BI1816">
        <v>2.89</v>
      </c>
      <c r="BJ1816">
        <v>3.05</v>
      </c>
      <c r="BK1816">
        <v>2.48</v>
      </c>
      <c r="BL1816">
        <f>1/Table1[[#This Row],[odds_ft_home_team_win]]+1/Table1[[#This Row],[odds_ft_draw]]+1/Table1[[#This Row],[odds_ft_away_team_win]]-1</f>
        <v>7.7115420156304015E-2</v>
      </c>
      <c r="BM1816">
        <f>Table1[[#This Row],[Margin]]/3</f>
        <v>2.5705140052101338E-2</v>
      </c>
      <c r="BN1816">
        <v>1.4</v>
      </c>
      <c r="BO1816">
        <v>2.38</v>
      </c>
      <c r="BP1816">
        <v>4</v>
      </c>
      <c r="BQ1816">
        <v>8</v>
      </c>
      <c r="BR1816">
        <v>1.91</v>
      </c>
      <c r="BS1816">
        <v>1.8</v>
      </c>
      <c r="BT1816" t="s">
        <v>3795</v>
      </c>
      <c r="BU1816">
        <f>VLOOKUP(Table1[[#This Row],[Reference]],metron,11,FALSE)</f>
        <v>1.210167055864918</v>
      </c>
      <c r="BV1816">
        <f>VLOOKUP(Table1[[#This Row],[Reference]],metron,12,FALSE)</f>
        <v>1.3211783725525419</v>
      </c>
    </row>
    <row r="1817" spans="1:74" hidden="1" x14ac:dyDescent="0.45">
      <c r="A1817" t="s">
        <v>5399</v>
      </c>
      <c r="B1817">
        <v>1647219600</v>
      </c>
      <c r="C1817" s="3" t="s">
        <v>5261</v>
      </c>
      <c r="D1817" t="s">
        <v>65</v>
      </c>
      <c r="E1817" t="s">
        <v>66</v>
      </c>
      <c r="F1817" t="s">
        <v>88</v>
      </c>
      <c r="G1817" t="s">
        <v>72</v>
      </c>
      <c r="H1817" t="s">
        <v>4618</v>
      </c>
      <c r="I1817">
        <f>MROUND(Table1[[#This Row],[Prob_H]]*100,2)/100</f>
        <v>0.48</v>
      </c>
      <c r="J1817">
        <f>1/Table1[[#This Row],[odds_ft_home_team_win]]-Table1[[#This Row],[Margin/3]]</f>
        <v>0.48236919665491096</v>
      </c>
      <c r="K1817">
        <f>1/Table1[[#This Row],[odds_ft_draw]]-Table1[[#This Row],[Margin/3]]</f>
        <v>0.27519541805256093</v>
      </c>
      <c r="L1817">
        <f>1/Table1[[#This Row],[odds_ft_away_team_win]]-Table1[[#This Row],[Margin/3]]</f>
        <v>0.24243538529252812</v>
      </c>
      <c r="M1817">
        <v>10</v>
      </c>
      <c r="N1817">
        <v>1.47</v>
      </c>
      <c r="O1817">
        <v>0.67</v>
      </c>
      <c r="P1817">
        <v>1.58</v>
      </c>
      <c r="Q1817">
        <v>0.53</v>
      </c>
      <c r="R1817" t="str" cm="1">
        <f t="array" ref="R18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7">
        <v>4</v>
      </c>
      <c r="T1817">
        <v>0</v>
      </c>
      <c r="U1817">
        <v>4</v>
      </c>
      <c r="V1817">
        <v>1</v>
      </c>
      <c r="W1817">
        <v>1</v>
      </c>
      <c r="X1817">
        <v>0</v>
      </c>
      <c r="Y1817" t="s">
        <v>5262</v>
      </c>
      <c r="AA1817">
        <v>3</v>
      </c>
      <c r="AB1817">
        <v>4</v>
      </c>
      <c r="AC1817">
        <v>3</v>
      </c>
      <c r="AD1817">
        <v>0</v>
      </c>
      <c r="AE1817">
        <v>1</v>
      </c>
      <c r="AF1817">
        <v>0</v>
      </c>
      <c r="AG1817">
        <v>1</v>
      </c>
      <c r="AH1817">
        <v>2</v>
      </c>
      <c r="AI1817">
        <v>0</v>
      </c>
      <c r="AJ1817">
        <v>1</v>
      </c>
      <c r="AK1817">
        <v>13</v>
      </c>
      <c r="AL1817">
        <v>12</v>
      </c>
      <c r="AM1817">
        <v>7</v>
      </c>
      <c r="AN1817">
        <v>3</v>
      </c>
      <c r="AO1817">
        <v>6</v>
      </c>
      <c r="AP1817">
        <v>9</v>
      </c>
      <c r="AQ1817">
        <v>13</v>
      </c>
      <c r="AR1817">
        <v>15</v>
      </c>
      <c r="AS1817">
        <v>45</v>
      </c>
      <c r="AT1817">
        <v>55</v>
      </c>
      <c r="AU1817">
        <v>1.63</v>
      </c>
      <c r="AV1817">
        <v>1.27</v>
      </c>
      <c r="AW1817">
        <v>2.68</v>
      </c>
      <c r="AX1817">
        <v>63</v>
      </c>
      <c r="AY1817">
        <v>90</v>
      </c>
      <c r="AZ1817">
        <v>45</v>
      </c>
      <c r="BA1817">
        <v>26</v>
      </c>
      <c r="BB1817">
        <v>14</v>
      </c>
      <c r="BC1817">
        <v>26</v>
      </c>
      <c r="BD1817">
        <v>65</v>
      </c>
      <c r="BE1817">
        <v>51</v>
      </c>
      <c r="BF1817">
        <v>86</v>
      </c>
      <c r="BG1817">
        <v>9.65</v>
      </c>
      <c r="BH1817">
        <v>4.1399999999999997</v>
      </c>
      <c r="BI1817">
        <v>1.96</v>
      </c>
      <c r="BJ1817">
        <v>3.3</v>
      </c>
      <c r="BK1817">
        <v>3.7</v>
      </c>
      <c r="BL1817">
        <f>1/Table1[[#This Row],[odds_ft_home_team_win]]+1/Table1[[#This Row],[odds_ft_draw]]+1/Table1[[#This Row],[odds_ft_away_team_win]]-1</f>
        <v>8.3504654933226341E-2</v>
      </c>
      <c r="BM1817">
        <f>Table1[[#This Row],[Margin]]/3</f>
        <v>2.7834884977742114E-2</v>
      </c>
      <c r="BN1817">
        <v>1.33</v>
      </c>
      <c r="BO1817">
        <v>2.11</v>
      </c>
      <c r="BP1817">
        <v>3.6</v>
      </c>
      <c r="BQ1817">
        <v>6</v>
      </c>
      <c r="BR1817">
        <v>1.82</v>
      </c>
      <c r="BS1817">
        <v>1.88</v>
      </c>
      <c r="BT1817" t="s">
        <v>3817</v>
      </c>
      <c r="BU1817">
        <f>VLOOKUP(Table1[[#This Row],[Reference]],metron,11,FALSE)</f>
        <v>1.510877192982456</v>
      </c>
      <c r="BV1817">
        <f>VLOOKUP(Table1[[#This Row],[Reference]],metron,12,FALSE)</f>
        <v>1.0163157894736841</v>
      </c>
    </row>
    <row r="1818" spans="1:74" hidden="1" x14ac:dyDescent="0.45">
      <c r="A1818" t="s">
        <v>5418</v>
      </c>
      <c r="B1818">
        <v>1349222400</v>
      </c>
      <c r="C1818" s="3" t="s">
        <v>227</v>
      </c>
      <c r="D1818" t="s">
        <v>65</v>
      </c>
      <c r="E1818" t="s">
        <v>66</v>
      </c>
      <c r="F1818" t="s">
        <v>98</v>
      </c>
      <c r="G1818" t="s">
        <v>68</v>
      </c>
      <c r="H1818" t="s">
        <v>66</v>
      </c>
      <c r="I1818">
        <f>MROUND(Table1[[#This Row],[Prob_H]]*100,2)/100</f>
        <v>0.36</v>
      </c>
      <c r="J1818">
        <f>1/Table1[[#This Row],[odds_ft_home_team_win]]-Table1[[#This Row],[Margin/3]]</f>
        <v>0.36040719081654754</v>
      </c>
      <c r="K1818">
        <f>1/Table1[[#This Row],[odds_ft_draw]]-Table1[[#This Row],[Margin/3]]</f>
        <v>0.29867879575481915</v>
      </c>
      <c r="L1818">
        <f>1/Table1[[#This Row],[odds_ft_away_team_win]]-Table1[[#This Row],[Margin/3]]</f>
        <v>0.34091401342863331</v>
      </c>
      <c r="M1818">
        <v>11</v>
      </c>
      <c r="N1818">
        <v>0.6</v>
      </c>
      <c r="O1818">
        <v>1</v>
      </c>
      <c r="P1818">
        <v>1.06</v>
      </c>
      <c r="Q1818">
        <v>1.61</v>
      </c>
      <c r="R1818" t="str" cm="1">
        <f t="array" ref="R18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18">
        <v>2</v>
      </c>
      <c r="T1818">
        <v>1</v>
      </c>
      <c r="U1818">
        <v>3</v>
      </c>
      <c r="V1818">
        <v>1</v>
      </c>
      <c r="W1818">
        <v>1</v>
      </c>
      <c r="X1818">
        <v>0</v>
      </c>
      <c r="Y1818" t="s">
        <v>228</v>
      </c>
      <c r="Z1818">
        <v>79</v>
      </c>
      <c r="AA1818">
        <v>-1</v>
      </c>
      <c r="AB1818">
        <v>-1</v>
      </c>
      <c r="AC1818">
        <v>-1</v>
      </c>
      <c r="AD1818">
        <v>-1</v>
      </c>
      <c r="AE1818">
        <v>-1</v>
      </c>
      <c r="AF1818">
        <v>-1</v>
      </c>
      <c r="AG1818">
        <v>-1</v>
      </c>
      <c r="AH1818">
        <v>-1</v>
      </c>
      <c r="AI1818">
        <v>-1</v>
      </c>
      <c r="AJ1818">
        <v>-1</v>
      </c>
      <c r="AK1818">
        <v>-1</v>
      </c>
      <c r="AL1818">
        <v>-1</v>
      </c>
      <c r="AM1818">
        <v>-1</v>
      </c>
      <c r="AN1818">
        <v>-1</v>
      </c>
      <c r="AO1818">
        <v>-1</v>
      </c>
      <c r="AP1818">
        <v>-1</v>
      </c>
      <c r="AQ1818">
        <v>-1</v>
      </c>
      <c r="AR1818">
        <v>-1</v>
      </c>
      <c r="AS1818">
        <v>-1</v>
      </c>
      <c r="AT1818">
        <v>-1</v>
      </c>
      <c r="AU1818">
        <v>0</v>
      </c>
      <c r="AV1818">
        <v>0</v>
      </c>
      <c r="AW1818">
        <v>2.1</v>
      </c>
      <c r="AX1818">
        <v>60</v>
      </c>
      <c r="AY1818">
        <v>70</v>
      </c>
      <c r="AZ1818">
        <v>40</v>
      </c>
      <c r="BA1818">
        <v>20</v>
      </c>
      <c r="BB1818">
        <v>0</v>
      </c>
      <c r="BC1818">
        <v>30</v>
      </c>
      <c r="BD1818">
        <v>60</v>
      </c>
      <c r="BE1818">
        <v>20</v>
      </c>
      <c r="BF1818">
        <v>70</v>
      </c>
      <c r="BG1818">
        <v>0</v>
      </c>
      <c r="BH1818">
        <v>2.6</v>
      </c>
      <c r="BI1818">
        <v>2.7</v>
      </c>
      <c r="BJ1818">
        <v>3.24</v>
      </c>
      <c r="BK1818">
        <v>2.85</v>
      </c>
      <c r="BL1818">
        <f>1/Table1[[#This Row],[odds_ft_home_team_win]]+1/Table1[[#This Row],[odds_ft_draw]]+1/Table1[[#This Row],[odds_ft_away_team_win]]-1</f>
        <v>2.9889538661468373E-2</v>
      </c>
      <c r="BM1818">
        <f>Table1[[#This Row],[Margin]]/3</f>
        <v>9.9631795538227905E-3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 t="s">
        <v>128</v>
      </c>
      <c r="BU1818">
        <f>VLOOKUP(Table1[[#This Row],[Reference]],metron,11,FALSE)</f>
        <v>1.269326094653606</v>
      </c>
      <c r="BV1818">
        <f>VLOOKUP(Table1[[#This Row],[Reference]],metron,12,FALSE)</f>
        <v>1.2417089578661631</v>
      </c>
    </row>
    <row r="1819" spans="1:74" hidden="1" x14ac:dyDescent="0.45">
      <c r="A1819" t="s">
        <v>5418</v>
      </c>
      <c r="B1819">
        <v>1349227800</v>
      </c>
      <c r="C1819" s="3" t="s">
        <v>229</v>
      </c>
      <c r="D1819" t="s">
        <v>65</v>
      </c>
      <c r="E1819" t="s">
        <v>66</v>
      </c>
      <c r="F1819" t="s">
        <v>89</v>
      </c>
      <c r="G1819" t="s">
        <v>86</v>
      </c>
      <c r="H1819" t="s">
        <v>66</v>
      </c>
      <c r="I1819">
        <f>MROUND(Table1[[#This Row],[Prob_H]]*100,2)/100</f>
        <v>0.32</v>
      </c>
      <c r="J1819">
        <f>1/Table1[[#This Row],[odds_ft_home_team_win]]-Table1[[#This Row],[Margin/3]]</f>
        <v>0.31042976421667046</v>
      </c>
      <c r="K1819">
        <f>1/Table1[[#This Row],[odds_ft_draw]]-Table1[[#This Row],[Margin/3]]</f>
        <v>0.29479499248433777</v>
      </c>
      <c r="L1819">
        <f>1/Table1[[#This Row],[odds_ft_away_team_win]]-Table1[[#This Row],[Margin/3]]</f>
        <v>0.39477524329899166</v>
      </c>
      <c r="M1819">
        <v>11</v>
      </c>
      <c r="N1819">
        <v>0.8</v>
      </c>
      <c r="O1819">
        <v>1.4</v>
      </c>
      <c r="P1819">
        <v>0.82</v>
      </c>
      <c r="Q1819">
        <v>1.86</v>
      </c>
      <c r="R1819" t="str" cm="1">
        <f t="array" ref="R18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19">
        <v>1</v>
      </c>
      <c r="T1819">
        <v>2</v>
      </c>
      <c r="U1819">
        <v>3</v>
      </c>
      <c r="V1819">
        <v>0</v>
      </c>
      <c r="W1819">
        <v>0</v>
      </c>
      <c r="X1819">
        <v>0</v>
      </c>
      <c r="Y1819">
        <v>71</v>
      </c>
      <c r="Z1819" t="s">
        <v>230</v>
      </c>
      <c r="AA1819">
        <v>-1</v>
      </c>
      <c r="AB1819">
        <v>-1</v>
      </c>
      <c r="AC1819">
        <v>1</v>
      </c>
      <c r="AD1819">
        <v>0</v>
      </c>
      <c r="AE1819">
        <v>3</v>
      </c>
      <c r="AF1819">
        <v>1</v>
      </c>
      <c r="AG1819">
        <v>0</v>
      </c>
      <c r="AH1819">
        <v>1</v>
      </c>
      <c r="AI1819">
        <v>1</v>
      </c>
      <c r="AJ1819">
        <v>3</v>
      </c>
      <c r="AK1819">
        <v>-1</v>
      </c>
      <c r="AL1819">
        <v>-1</v>
      </c>
      <c r="AM1819">
        <v>-1</v>
      </c>
      <c r="AN1819">
        <v>-1</v>
      </c>
      <c r="AO1819">
        <v>-1</v>
      </c>
      <c r="AP1819">
        <v>-1</v>
      </c>
      <c r="AQ1819">
        <v>-1</v>
      </c>
      <c r="AR1819">
        <v>-1</v>
      </c>
      <c r="AS1819">
        <v>-1</v>
      </c>
      <c r="AT1819">
        <v>-1</v>
      </c>
      <c r="AU1819">
        <v>0</v>
      </c>
      <c r="AV1819">
        <v>0</v>
      </c>
      <c r="AW1819">
        <v>2.1</v>
      </c>
      <c r="AX1819">
        <v>50</v>
      </c>
      <c r="AY1819">
        <v>70</v>
      </c>
      <c r="AZ1819">
        <v>30</v>
      </c>
      <c r="BA1819">
        <v>20</v>
      </c>
      <c r="BB1819">
        <v>0</v>
      </c>
      <c r="BC1819">
        <v>20</v>
      </c>
      <c r="BD1819">
        <v>70</v>
      </c>
      <c r="BE1819">
        <v>30</v>
      </c>
      <c r="BF1819">
        <v>80</v>
      </c>
      <c r="BG1819">
        <v>0</v>
      </c>
      <c r="BH1819">
        <v>6.2</v>
      </c>
      <c r="BI1819">
        <v>3.12</v>
      </c>
      <c r="BJ1819">
        <v>3.28</v>
      </c>
      <c r="BK1819">
        <v>2.4700000000000002</v>
      </c>
      <c r="BL1819">
        <f>1/Table1[[#This Row],[odds_ft_home_team_win]]+1/Table1[[#This Row],[odds_ft_draw]]+1/Table1[[#This Row],[odds_ft_away_team_win]]-1</f>
        <v>3.0249168888450084E-2</v>
      </c>
      <c r="BM1819">
        <f>Table1[[#This Row],[Margin]]/3</f>
        <v>1.0083056296150028E-2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 t="s">
        <v>121</v>
      </c>
      <c r="BU1819">
        <f>VLOOKUP(Table1[[#This Row],[Reference]],metron,11,FALSE)</f>
        <v>1.210167055864918</v>
      </c>
      <c r="BV1819">
        <f>VLOOKUP(Table1[[#This Row],[Reference]],metron,12,FALSE)</f>
        <v>1.3211783725525419</v>
      </c>
    </row>
    <row r="1820" spans="1:74" hidden="1" x14ac:dyDescent="0.45">
      <c r="A1820" t="s">
        <v>5418</v>
      </c>
      <c r="B1820">
        <v>1349308800</v>
      </c>
      <c r="C1820" s="3" t="s">
        <v>231</v>
      </c>
      <c r="D1820" t="s">
        <v>65</v>
      </c>
      <c r="E1820" t="s">
        <v>66</v>
      </c>
      <c r="F1820" t="s">
        <v>73</v>
      </c>
      <c r="G1820" t="s">
        <v>103</v>
      </c>
      <c r="H1820" t="s">
        <v>66</v>
      </c>
      <c r="I1820">
        <f>MROUND(Table1[[#This Row],[Prob_H]]*100,2)/100</f>
        <v>0.34</v>
      </c>
      <c r="J1820">
        <f>1/Table1[[#This Row],[odds_ft_home_team_win]]-Table1[[#This Row],[Margin/3]]</f>
        <v>0.33600831342372484</v>
      </c>
      <c r="K1820">
        <f>1/Table1[[#This Row],[odds_ft_draw]]-Table1[[#This Row],[Margin/3]]</f>
        <v>0.28938874978284057</v>
      </c>
      <c r="L1820">
        <f>1/Table1[[#This Row],[odds_ft_away_team_win]]-Table1[[#This Row],[Margin/3]]</f>
        <v>0.3746029367934347</v>
      </c>
      <c r="M1820">
        <v>11</v>
      </c>
      <c r="N1820">
        <v>0.8</v>
      </c>
      <c r="O1820">
        <v>1</v>
      </c>
      <c r="P1820">
        <v>0.88</v>
      </c>
      <c r="Q1820">
        <v>0.53</v>
      </c>
      <c r="R1820" t="str" cm="1">
        <f t="array" ref="R18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0">
        <v>2</v>
      </c>
      <c r="T1820">
        <v>0</v>
      </c>
      <c r="U1820">
        <v>2</v>
      </c>
      <c r="V1820">
        <v>1</v>
      </c>
      <c r="W1820">
        <v>1</v>
      </c>
      <c r="X1820">
        <v>0</v>
      </c>
      <c r="Y1820" t="s">
        <v>232</v>
      </c>
      <c r="AA1820">
        <v>-1</v>
      </c>
      <c r="AB1820">
        <v>-1</v>
      </c>
      <c r="AC1820">
        <v>2</v>
      </c>
      <c r="AD1820">
        <v>0</v>
      </c>
      <c r="AE1820">
        <v>2</v>
      </c>
      <c r="AF1820">
        <v>0</v>
      </c>
      <c r="AG1820">
        <v>1</v>
      </c>
      <c r="AH1820">
        <v>1</v>
      </c>
      <c r="AI1820">
        <v>0</v>
      </c>
      <c r="AJ1820">
        <v>2</v>
      </c>
      <c r="AK1820">
        <v>-1</v>
      </c>
      <c r="AL1820">
        <v>-1</v>
      </c>
      <c r="AM1820">
        <v>-1</v>
      </c>
      <c r="AN1820">
        <v>-1</v>
      </c>
      <c r="AO1820">
        <v>-1</v>
      </c>
      <c r="AP1820">
        <v>-1</v>
      </c>
      <c r="AQ1820">
        <v>-1</v>
      </c>
      <c r="AR1820">
        <v>-1</v>
      </c>
      <c r="AS1820">
        <v>-1</v>
      </c>
      <c r="AT1820">
        <v>-1</v>
      </c>
      <c r="AU1820">
        <v>0</v>
      </c>
      <c r="AV1820">
        <v>0</v>
      </c>
      <c r="AW1820">
        <v>1.8</v>
      </c>
      <c r="AX1820">
        <v>40</v>
      </c>
      <c r="AY1820">
        <v>40</v>
      </c>
      <c r="AZ1820">
        <v>20</v>
      </c>
      <c r="BA1820">
        <v>20</v>
      </c>
      <c r="BB1820">
        <v>10</v>
      </c>
      <c r="BC1820">
        <v>20</v>
      </c>
      <c r="BD1820">
        <v>60</v>
      </c>
      <c r="BE1820">
        <v>10</v>
      </c>
      <c r="BF1820">
        <v>70</v>
      </c>
      <c r="BG1820">
        <v>0</v>
      </c>
      <c r="BH1820">
        <v>5.8</v>
      </c>
      <c r="BI1820">
        <v>2.89</v>
      </c>
      <c r="BJ1820">
        <v>3.34</v>
      </c>
      <c r="BK1820">
        <v>2.6</v>
      </c>
      <c r="BL1820">
        <f>1/Table1[[#This Row],[odds_ft_home_team_win]]+1/Table1[[#This Row],[odds_ft_draw]]+1/Table1[[#This Row],[odds_ft_away_team_win]]-1</f>
        <v>3.0037343465849631E-2</v>
      </c>
      <c r="BM1820">
        <f>Table1[[#This Row],[Margin]]/3</f>
        <v>1.0012447821949877E-2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 t="s">
        <v>126</v>
      </c>
      <c r="BU1820">
        <f>VLOOKUP(Table1[[#This Row],[Reference]],metron,11,FALSE)</f>
        <v>1.228921489601805</v>
      </c>
      <c r="BV1820">
        <f>VLOOKUP(Table1[[#This Row],[Reference]],metron,12,FALSE)</f>
        <v>1.2940512655166849</v>
      </c>
    </row>
    <row r="1821" spans="1:74" hidden="1" x14ac:dyDescent="0.45">
      <c r="A1821" t="s">
        <v>5418</v>
      </c>
      <c r="B1821">
        <v>1349308800</v>
      </c>
      <c r="C1821" s="3" t="s">
        <v>231</v>
      </c>
      <c r="D1821" t="s">
        <v>65</v>
      </c>
      <c r="E1821" t="s">
        <v>66</v>
      </c>
      <c r="F1821" t="s">
        <v>97</v>
      </c>
      <c r="G1821" t="s">
        <v>80</v>
      </c>
      <c r="H1821" t="s">
        <v>66</v>
      </c>
      <c r="I1821">
        <f>MROUND(Table1[[#This Row],[Prob_H]]*100,2)/100</f>
        <v>0.68</v>
      </c>
      <c r="J1821">
        <f>1/Table1[[#This Row],[odds_ft_home_team_win]]-Table1[[#This Row],[Margin/3]]</f>
        <v>0.67912531405737364</v>
      </c>
      <c r="K1821">
        <f>1/Table1[[#This Row],[odds_ft_draw]]-Table1[[#This Row],[Margin/3]]</f>
        <v>0.20733506539085719</v>
      </c>
      <c r="L1821">
        <f>1/Table1[[#This Row],[odds_ft_away_team_win]]-Table1[[#This Row],[Margin/3]]</f>
        <v>0.11353962055176907</v>
      </c>
      <c r="M1821">
        <v>11</v>
      </c>
      <c r="N1821">
        <v>2.6</v>
      </c>
      <c r="O1821">
        <v>0.4</v>
      </c>
      <c r="P1821">
        <v>1.65</v>
      </c>
      <c r="Q1821">
        <v>0.94</v>
      </c>
      <c r="R1821" t="str" cm="1">
        <f t="array" ref="R18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1">
        <v>4</v>
      </c>
      <c r="T1821">
        <v>1</v>
      </c>
      <c r="U1821">
        <v>5</v>
      </c>
      <c r="V1821">
        <v>4</v>
      </c>
      <c r="W1821">
        <v>3</v>
      </c>
      <c r="X1821">
        <v>1</v>
      </c>
      <c r="Y1821" t="s">
        <v>233</v>
      </c>
      <c r="Z1821">
        <v>16</v>
      </c>
      <c r="AA1821">
        <v>-1</v>
      </c>
      <c r="AB1821">
        <v>-1</v>
      </c>
      <c r="AC1821">
        <v>2</v>
      </c>
      <c r="AD1821">
        <v>0</v>
      </c>
      <c r="AE1821">
        <v>1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-1</v>
      </c>
      <c r="AL1821">
        <v>-1</v>
      </c>
      <c r="AM1821">
        <v>-1</v>
      </c>
      <c r="AN1821">
        <v>-1</v>
      </c>
      <c r="AO1821">
        <v>-1</v>
      </c>
      <c r="AP1821">
        <v>-1</v>
      </c>
      <c r="AQ1821">
        <v>-1</v>
      </c>
      <c r="AR1821">
        <v>-1</v>
      </c>
      <c r="AS1821">
        <v>-1</v>
      </c>
      <c r="AT1821">
        <v>-1</v>
      </c>
      <c r="AU1821">
        <v>0</v>
      </c>
      <c r="AV1821">
        <v>0</v>
      </c>
      <c r="AW1821">
        <v>2.5</v>
      </c>
      <c r="AX1821">
        <v>60</v>
      </c>
      <c r="AY1821">
        <v>70</v>
      </c>
      <c r="AZ1821">
        <v>60</v>
      </c>
      <c r="BA1821">
        <v>20</v>
      </c>
      <c r="BB1821">
        <v>10</v>
      </c>
      <c r="BC1821">
        <v>30</v>
      </c>
      <c r="BD1821">
        <v>40</v>
      </c>
      <c r="BE1821">
        <v>40</v>
      </c>
      <c r="BF1821">
        <v>80</v>
      </c>
      <c r="BG1821">
        <v>0</v>
      </c>
      <c r="BH1821">
        <v>4.4000000000000004</v>
      </c>
      <c r="BI1821">
        <v>1.45</v>
      </c>
      <c r="BJ1821">
        <v>4.59</v>
      </c>
      <c r="BK1821">
        <v>8.06</v>
      </c>
      <c r="BL1821">
        <f>1/Table1[[#This Row],[odds_ft_home_team_win]]+1/Table1[[#This Row],[odds_ft_draw]]+1/Table1[[#This Row],[odds_ft_away_team_win]]-1</f>
        <v>3.1589575069258524E-2</v>
      </c>
      <c r="BM1821">
        <f>Table1[[#This Row],[Margin]]/3</f>
        <v>1.0529858356419508E-2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 t="s">
        <v>100</v>
      </c>
      <c r="BU1821">
        <f>VLOOKUP(Table1[[#This Row],[Reference]],metron,11,FALSE)</f>
        <v>2.1359338061465718</v>
      </c>
      <c r="BV1821">
        <f>VLOOKUP(Table1[[#This Row],[Reference]],metron,12,FALSE)</f>
        <v>0.77482269503546097</v>
      </c>
    </row>
    <row r="1822" spans="1:74" hidden="1" x14ac:dyDescent="0.45">
      <c r="A1822" t="s">
        <v>5418</v>
      </c>
      <c r="B1822">
        <v>1349308800</v>
      </c>
      <c r="C1822" s="3" t="s">
        <v>231</v>
      </c>
      <c r="D1822" t="s">
        <v>65</v>
      </c>
      <c r="E1822" t="s">
        <v>66</v>
      </c>
      <c r="F1822" t="s">
        <v>77</v>
      </c>
      <c r="G1822" t="s">
        <v>102</v>
      </c>
      <c r="H1822" t="s">
        <v>66</v>
      </c>
      <c r="I1822">
        <f>MROUND(Table1[[#This Row],[Prob_H]]*100,2)/100</f>
        <v>0.57999999999999996</v>
      </c>
      <c r="J1822">
        <f>1/Table1[[#This Row],[odds_ft_home_team_win]]-Table1[[#This Row],[Margin/3]]</f>
        <v>0.58551406548685569</v>
      </c>
      <c r="K1822">
        <f>1/Table1[[#This Row],[odds_ft_draw]]-Table1[[#This Row],[Margin/3]]</f>
        <v>0.25837248499406879</v>
      </c>
      <c r="L1822">
        <f>1/Table1[[#This Row],[odds_ft_away_team_win]]-Table1[[#This Row],[Margin/3]]</f>
        <v>0.15611344951907555</v>
      </c>
      <c r="M1822">
        <v>11</v>
      </c>
      <c r="N1822">
        <v>1</v>
      </c>
      <c r="O1822">
        <v>1.4</v>
      </c>
      <c r="P1822">
        <v>1.95</v>
      </c>
      <c r="Q1822">
        <v>0.82</v>
      </c>
      <c r="R1822" t="str" cm="1">
        <f t="array" ref="R18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2">
        <v>4</v>
      </c>
      <c r="T1822">
        <v>0</v>
      </c>
      <c r="U1822">
        <v>4</v>
      </c>
      <c r="V1822">
        <v>1</v>
      </c>
      <c r="W1822">
        <v>1</v>
      </c>
      <c r="X1822">
        <v>0</v>
      </c>
      <c r="Y1822" t="s">
        <v>234</v>
      </c>
      <c r="AA1822">
        <v>-1</v>
      </c>
      <c r="AB1822">
        <v>-1</v>
      </c>
      <c r="AC1822">
        <v>3</v>
      </c>
      <c r="AD1822">
        <v>0</v>
      </c>
      <c r="AE1822">
        <v>2</v>
      </c>
      <c r="AF1822">
        <v>0</v>
      </c>
      <c r="AG1822">
        <v>2</v>
      </c>
      <c r="AH1822">
        <v>1</v>
      </c>
      <c r="AI1822">
        <v>1</v>
      </c>
      <c r="AJ1822">
        <v>1</v>
      </c>
      <c r="AK1822">
        <v>-1</v>
      </c>
      <c r="AL1822">
        <v>-1</v>
      </c>
      <c r="AM1822">
        <v>-1</v>
      </c>
      <c r="AN1822">
        <v>-1</v>
      </c>
      <c r="AO1822">
        <v>-1</v>
      </c>
      <c r="AP1822">
        <v>-1</v>
      </c>
      <c r="AQ1822">
        <v>-1</v>
      </c>
      <c r="AR1822">
        <v>-1</v>
      </c>
      <c r="AS1822">
        <v>-1</v>
      </c>
      <c r="AT1822">
        <v>-1</v>
      </c>
      <c r="AU1822">
        <v>0</v>
      </c>
      <c r="AV1822">
        <v>0</v>
      </c>
      <c r="AW1822">
        <v>1.6</v>
      </c>
      <c r="AX1822">
        <v>60</v>
      </c>
      <c r="AY1822">
        <v>60</v>
      </c>
      <c r="AZ1822">
        <v>20</v>
      </c>
      <c r="BA1822">
        <v>0</v>
      </c>
      <c r="BB1822">
        <v>0</v>
      </c>
      <c r="BC1822">
        <v>0</v>
      </c>
      <c r="BD1822">
        <v>40</v>
      </c>
      <c r="BE1822">
        <v>30</v>
      </c>
      <c r="BF1822">
        <v>70</v>
      </c>
      <c r="BG1822">
        <v>0</v>
      </c>
      <c r="BH1822">
        <v>5.2</v>
      </c>
      <c r="BI1822">
        <v>1.68</v>
      </c>
      <c r="BJ1822">
        <v>3.73</v>
      </c>
      <c r="BK1822">
        <v>6.03</v>
      </c>
      <c r="BL1822">
        <f>1/Table1[[#This Row],[odds_ft_home_team_win]]+1/Table1[[#This Row],[odds_ft_draw]]+1/Table1[[#This Row],[odds_ft_away_team_win]]-1</f>
        <v>2.9172089253718614E-2</v>
      </c>
      <c r="BM1822">
        <f>Table1[[#This Row],[Margin]]/3</f>
        <v>9.7240297512395379E-3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 t="s">
        <v>79</v>
      </c>
      <c r="BU1822">
        <f>VLOOKUP(Table1[[#This Row],[Reference]],metron,11,FALSE)</f>
        <v>1.7619715019855171</v>
      </c>
      <c r="BV1822">
        <f>VLOOKUP(Table1[[#This Row],[Reference]],metron,12,FALSE)</f>
        <v>0.87432842793739785</v>
      </c>
    </row>
    <row r="1823" spans="1:74" hidden="1" x14ac:dyDescent="0.45">
      <c r="A1823" t="s">
        <v>5418</v>
      </c>
      <c r="B1823">
        <v>1349312400</v>
      </c>
      <c r="C1823" s="3" t="s">
        <v>235</v>
      </c>
      <c r="D1823" t="s">
        <v>65</v>
      </c>
      <c r="E1823" t="s">
        <v>66</v>
      </c>
      <c r="F1823" t="s">
        <v>88</v>
      </c>
      <c r="G1823" t="s">
        <v>93</v>
      </c>
      <c r="H1823" t="s">
        <v>66</v>
      </c>
      <c r="I1823">
        <f>MROUND(Table1[[#This Row],[Prob_H]]*100,2)/100</f>
        <v>0.54</v>
      </c>
      <c r="J1823">
        <f>1/Table1[[#This Row],[odds_ft_home_team_win]]-Table1[[#This Row],[Margin/3]]</f>
        <v>0.54532508629722753</v>
      </c>
      <c r="K1823">
        <f>1/Table1[[#This Row],[odds_ft_draw]]-Table1[[#This Row],[Margin/3]]</f>
        <v>0.25786604548698033</v>
      </c>
      <c r="L1823">
        <f>1/Table1[[#This Row],[odds_ft_away_team_win]]-Table1[[#This Row],[Margin/3]]</f>
        <v>0.19680886821579205</v>
      </c>
      <c r="M1823">
        <v>11</v>
      </c>
      <c r="N1823">
        <v>1.6</v>
      </c>
      <c r="O1823">
        <v>1.2</v>
      </c>
      <c r="P1823">
        <v>1.84</v>
      </c>
      <c r="Q1823">
        <v>1.1100000000000001</v>
      </c>
      <c r="R1823" t="str" cm="1">
        <f t="array" ref="R18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3">
        <v>2</v>
      </c>
      <c r="T1823">
        <v>1</v>
      </c>
      <c r="U1823">
        <v>3</v>
      </c>
      <c r="V1823">
        <v>3</v>
      </c>
      <c r="W1823">
        <v>2</v>
      </c>
      <c r="X1823">
        <v>1</v>
      </c>
      <c r="Y1823" t="s">
        <v>236</v>
      </c>
      <c r="Z1823">
        <v>4</v>
      </c>
      <c r="AA1823">
        <v>-1</v>
      </c>
      <c r="AB1823">
        <v>-1</v>
      </c>
      <c r="AC1823">
        <v>3</v>
      </c>
      <c r="AD1823">
        <v>0</v>
      </c>
      <c r="AE1823">
        <v>2</v>
      </c>
      <c r="AF1823">
        <v>1</v>
      </c>
      <c r="AG1823">
        <v>1</v>
      </c>
      <c r="AH1823">
        <v>2</v>
      </c>
      <c r="AI1823">
        <v>1</v>
      </c>
      <c r="AJ1823">
        <v>2</v>
      </c>
      <c r="AK1823">
        <v>-1</v>
      </c>
      <c r="AL1823">
        <v>-1</v>
      </c>
      <c r="AM1823">
        <v>-1</v>
      </c>
      <c r="AN1823">
        <v>-1</v>
      </c>
      <c r="AO1823">
        <v>-1</v>
      </c>
      <c r="AP1823">
        <v>-1</v>
      </c>
      <c r="AQ1823">
        <v>-1</v>
      </c>
      <c r="AR1823">
        <v>-1</v>
      </c>
      <c r="AS1823">
        <v>-1</v>
      </c>
      <c r="AT1823">
        <v>-1</v>
      </c>
      <c r="AU1823">
        <v>0</v>
      </c>
      <c r="AV1823">
        <v>0</v>
      </c>
      <c r="AW1823">
        <v>2.4</v>
      </c>
      <c r="AX1823">
        <v>70</v>
      </c>
      <c r="AY1823">
        <v>80</v>
      </c>
      <c r="AZ1823">
        <v>50</v>
      </c>
      <c r="BA1823">
        <v>20</v>
      </c>
      <c r="BB1823">
        <v>0</v>
      </c>
      <c r="BC1823">
        <v>30</v>
      </c>
      <c r="BD1823">
        <v>80</v>
      </c>
      <c r="BE1823">
        <v>30</v>
      </c>
      <c r="BF1823">
        <v>80</v>
      </c>
      <c r="BG1823">
        <v>0</v>
      </c>
      <c r="BH1823">
        <v>4.4000000000000004</v>
      </c>
      <c r="BI1823">
        <v>1.8</v>
      </c>
      <c r="BJ1823">
        <v>3.73</v>
      </c>
      <c r="BK1823">
        <v>4.83</v>
      </c>
      <c r="BL1823">
        <f>1/Table1[[#This Row],[odds_ft_home_team_win]]+1/Table1[[#This Row],[odds_ft_draw]]+1/Table1[[#This Row],[odds_ft_away_team_win]]-1</f>
        <v>3.0691407774984025E-2</v>
      </c>
      <c r="BM1823">
        <f>Table1[[#This Row],[Margin]]/3</f>
        <v>1.0230469258328009E-2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 t="s">
        <v>91</v>
      </c>
      <c r="BU1823">
        <f>VLOOKUP(Table1[[#This Row],[Reference]],metron,11,FALSE)</f>
        <v>1.684957590444867</v>
      </c>
      <c r="BV1823">
        <f>VLOOKUP(Table1[[#This Row],[Reference]],metron,12,FALSE)</f>
        <v>0.95101263631642718</v>
      </c>
    </row>
    <row r="1824" spans="1:74" hidden="1" x14ac:dyDescent="0.45">
      <c r="A1824" t="s">
        <v>5418</v>
      </c>
      <c r="B1824">
        <v>1349314500</v>
      </c>
      <c r="C1824" s="3" t="s">
        <v>237</v>
      </c>
      <c r="D1824" t="s">
        <v>65</v>
      </c>
      <c r="E1824" t="s">
        <v>66</v>
      </c>
      <c r="F1824" t="s">
        <v>81</v>
      </c>
      <c r="G1824" t="s">
        <v>94</v>
      </c>
      <c r="H1824" t="s">
        <v>66</v>
      </c>
      <c r="I1824">
        <f>MROUND(Table1[[#This Row],[Prob_H]]*100,2)/100</f>
        <v>0.56000000000000005</v>
      </c>
      <c r="J1824">
        <f>1/Table1[[#This Row],[odds_ft_home_team_win]]-Table1[[#This Row],[Margin/3]]</f>
        <v>0.55256053930054716</v>
      </c>
      <c r="K1824">
        <f>1/Table1[[#This Row],[odds_ft_draw]]-Table1[[#This Row],[Margin/3]]</f>
        <v>0.26250191692634101</v>
      </c>
      <c r="L1824">
        <f>1/Table1[[#This Row],[odds_ft_away_team_win]]-Table1[[#This Row],[Margin/3]]</f>
        <v>0.18493754377311178</v>
      </c>
      <c r="M1824">
        <v>11</v>
      </c>
      <c r="N1824">
        <v>1.8</v>
      </c>
      <c r="O1824">
        <v>1.6</v>
      </c>
      <c r="P1824">
        <v>1.95</v>
      </c>
      <c r="Q1824">
        <v>1.33</v>
      </c>
      <c r="R1824" t="str" cm="1">
        <f t="array" ref="R18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4">
        <v>2</v>
      </c>
      <c r="T1824">
        <v>1</v>
      </c>
      <c r="U1824">
        <v>3</v>
      </c>
      <c r="V1824">
        <v>2</v>
      </c>
      <c r="W1824">
        <v>1</v>
      </c>
      <c r="X1824">
        <v>1</v>
      </c>
      <c r="Y1824" t="s">
        <v>238</v>
      </c>
      <c r="Z1824">
        <v>44</v>
      </c>
      <c r="AA1824">
        <v>-1</v>
      </c>
      <c r="AB1824">
        <v>-1</v>
      </c>
      <c r="AC1824">
        <v>1</v>
      </c>
      <c r="AD1824">
        <v>0</v>
      </c>
      <c r="AE1824">
        <v>4</v>
      </c>
      <c r="AF1824">
        <v>0</v>
      </c>
      <c r="AG1824">
        <v>0</v>
      </c>
      <c r="AH1824">
        <v>1</v>
      </c>
      <c r="AI1824">
        <v>1</v>
      </c>
      <c r="AJ1824">
        <v>3</v>
      </c>
      <c r="AK1824">
        <v>-1</v>
      </c>
      <c r="AL1824">
        <v>-1</v>
      </c>
      <c r="AM1824">
        <v>-1</v>
      </c>
      <c r="AN1824">
        <v>-1</v>
      </c>
      <c r="AO1824">
        <v>-1</v>
      </c>
      <c r="AP1824">
        <v>-1</v>
      </c>
      <c r="AQ1824">
        <v>-1</v>
      </c>
      <c r="AR1824">
        <v>-1</v>
      </c>
      <c r="AS1824">
        <v>-1</v>
      </c>
      <c r="AT1824">
        <v>-1</v>
      </c>
      <c r="AU1824">
        <v>0</v>
      </c>
      <c r="AV1824">
        <v>0</v>
      </c>
      <c r="AW1824">
        <v>2.2999999999999998</v>
      </c>
      <c r="AX1824">
        <v>40</v>
      </c>
      <c r="AY1824">
        <v>70</v>
      </c>
      <c r="AZ1824">
        <v>50</v>
      </c>
      <c r="BA1824">
        <v>20</v>
      </c>
      <c r="BB1824">
        <v>0</v>
      </c>
      <c r="BC1824">
        <v>10</v>
      </c>
      <c r="BD1824">
        <v>60</v>
      </c>
      <c r="BE1824">
        <v>60</v>
      </c>
      <c r="BF1824">
        <v>80</v>
      </c>
      <c r="BG1824">
        <v>0</v>
      </c>
      <c r="BH1824">
        <v>5</v>
      </c>
      <c r="BI1824">
        <v>1.78</v>
      </c>
      <c r="BJ1824">
        <v>3.68</v>
      </c>
      <c r="BK1824">
        <v>5.15</v>
      </c>
      <c r="BL1824">
        <f>1/Table1[[#This Row],[odds_ft_home_team_win]]+1/Table1[[#This Row],[odds_ft_draw]]+1/Table1[[#This Row],[odds_ft_away_team_win]]-1</f>
        <v>2.7711640525324821E-2</v>
      </c>
      <c r="BM1824">
        <f>Table1[[#This Row],[Margin]]/3</f>
        <v>9.2372135084416076E-3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 t="s">
        <v>109</v>
      </c>
      <c r="BU1824">
        <f>VLOOKUP(Table1[[#This Row],[Reference]],metron,11,FALSE)</f>
        <v>1.7546812539448771</v>
      </c>
      <c r="BV1824">
        <f>VLOOKUP(Table1[[#This Row],[Reference]],metron,12,FALSE)</f>
        <v>0.93456764148958549</v>
      </c>
    </row>
    <row r="1825" spans="1:74" hidden="1" x14ac:dyDescent="0.45">
      <c r="A1825" t="s">
        <v>5418</v>
      </c>
      <c r="B1825">
        <v>1349316000</v>
      </c>
      <c r="C1825" s="3" t="s">
        <v>239</v>
      </c>
      <c r="D1825" t="s">
        <v>65</v>
      </c>
      <c r="E1825" t="s">
        <v>66</v>
      </c>
      <c r="F1825" t="s">
        <v>85</v>
      </c>
      <c r="G1825" t="s">
        <v>72</v>
      </c>
      <c r="H1825" t="s">
        <v>66</v>
      </c>
      <c r="I1825">
        <f>MROUND(Table1[[#This Row],[Prob_H]]*100,2)/100</f>
        <v>0.52</v>
      </c>
      <c r="J1825">
        <f>1/Table1[[#This Row],[odds_ft_home_team_win]]-Table1[[#This Row],[Margin/3]]</f>
        <v>0.52761485826001953</v>
      </c>
      <c r="K1825">
        <f>1/Table1[[#This Row],[odds_ft_draw]]-Table1[[#This Row],[Margin/3]]</f>
        <v>0.27407135874877814</v>
      </c>
      <c r="L1825">
        <f>1/Table1[[#This Row],[odds_ft_away_team_win]]-Table1[[#This Row],[Margin/3]]</f>
        <v>0.19831378299120236</v>
      </c>
      <c r="M1825">
        <v>11</v>
      </c>
      <c r="N1825">
        <v>1.8</v>
      </c>
      <c r="O1825">
        <v>2</v>
      </c>
      <c r="P1825">
        <v>1.8</v>
      </c>
      <c r="Q1825">
        <v>1.45</v>
      </c>
      <c r="R1825" t="str" cm="1">
        <f t="array" ref="R18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5">
        <v>1</v>
      </c>
      <c r="T1825">
        <v>1</v>
      </c>
      <c r="U1825">
        <v>2</v>
      </c>
      <c r="V1825">
        <v>1</v>
      </c>
      <c r="W1825">
        <v>0</v>
      </c>
      <c r="X1825">
        <v>1</v>
      </c>
      <c r="Y1825">
        <v>46</v>
      </c>
      <c r="Z1825">
        <v>28</v>
      </c>
      <c r="AA1825">
        <v>-1</v>
      </c>
      <c r="AB1825">
        <v>-1</v>
      </c>
      <c r="AC1825">
        <v>1</v>
      </c>
      <c r="AD1825">
        <v>0</v>
      </c>
      <c r="AE1825">
        <v>5</v>
      </c>
      <c r="AF1825">
        <v>0</v>
      </c>
      <c r="AG1825">
        <v>0</v>
      </c>
      <c r="AH1825">
        <v>1</v>
      </c>
      <c r="AI1825">
        <v>2</v>
      </c>
      <c r="AJ1825">
        <v>3</v>
      </c>
      <c r="AK1825">
        <v>-1</v>
      </c>
      <c r="AL1825">
        <v>-1</v>
      </c>
      <c r="AM1825">
        <v>-1</v>
      </c>
      <c r="AN1825">
        <v>-1</v>
      </c>
      <c r="AO1825">
        <v>-1</v>
      </c>
      <c r="AP1825">
        <v>-1</v>
      </c>
      <c r="AQ1825">
        <v>-1</v>
      </c>
      <c r="AR1825">
        <v>-1</v>
      </c>
      <c r="AS1825">
        <v>-1</v>
      </c>
      <c r="AT1825">
        <v>-1</v>
      </c>
      <c r="AU1825">
        <v>0</v>
      </c>
      <c r="AV1825">
        <v>0</v>
      </c>
      <c r="AW1825">
        <v>2.5</v>
      </c>
      <c r="AX1825">
        <v>60</v>
      </c>
      <c r="AY1825">
        <v>70</v>
      </c>
      <c r="AZ1825">
        <v>50</v>
      </c>
      <c r="BA1825">
        <v>30</v>
      </c>
      <c r="BB1825">
        <v>10</v>
      </c>
      <c r="BC1825">
        <v>10</v>
      </c>
      <c r="BD1825">
        <v>80</v>
      </c>
      <c r="BE1825">
        <v>40</v>
      </c>
      <c r="BF1825">
        <v>60</v>
      </c>
      <c r="BG1825">
        <v>0</v>
      </c>
      <c r="BH1825">
        <v>6.6</v>
      </c>
      <c r="BI1825">
        <v>1.86</v>
      </c>
      <c r="BJ1825">
        <v>3.52</v>
      </c>
      <c r="BK1825">
        <v>4.8</v>
      </c>
      <c r="BL1825">
        <f>1/Table1[[#This Row],[odds_ft_home_team_win]]+1/Table1[[#This Row],[odds_ft_draw]]+1/Table1[[#This Row],[odds_ft_away_team_win]]-1</f>
        <v>3.0058651026392935E-2</v>
      </c>
      <c r="BM1825">
        <f>Table1[[#This Row],[Margin]]/3</f>
        <v>1.0019550342130978E-2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 t="s">
        <v>87</v>
      </c>
      <c r="BU1825">
        <f>VLOOKUP(Table1[[#This Row],[Reference]],metron,11,FALSE)</f>
        <v>1.625948039373891</v>
      </c>
      <c r="BV1825">
        <f>VLOOKUP(Table1[[#This Row],[Reference]],metron,12,FALSE)</f>
        <v>0.97079231886396644</v>
      </c>
    </row>
    <row r="1826" spans="1:74" hidden="1" x14ac:dyDescent="0.45">
      <c r="A1826" t="s">
        <v>5418</v>
      </c>
      <c r="B1826">
        <v>1349398800</v>
      </c>
      <c r="C1826" s="3" t="s">
        <v>240</v>
      </c>
      <c r="D1826" t="s">
        <v>65</v>
      </c>
      <c r="E1826" t="s">
        <v>66</v>
      </c>
      <c r="F1826" t="s">
        <v>78</v>
      </c>
      <c r="G1826" t="s">
        <v>67</v>
      </c>
      <c r="H1826" t="s">
        <v>66</v>
      </c>
      <c r="I1826">
        <f>MROUND(Table1[[#This Row],[Prob_H]]*100,2)/100</f>
        <v>0.48</v>
      </c>
      <c r="J1826">
        <f>1/Table1[[#This Row],[odds_ft_home_team_win]]-Table1[[#This Row],[Margin/3]]</f>
        <v>0.47558480151699273</v>
      </c>
      <c r="K1826">
        <f>1/Table1[[#This Row],[odds_ft_draw]]-Table1[[#This Row],[Margin/3]]</f>
        <v>0.27916524935357168</v>
      </c>
      <c r="L1826">
        <f>1/Table1[[#This Row],[odds_ft_away_team_win]]-Table1[[#This Row],[Margin/3]]</f>
        <v>0.24524994912943573</v>
      </c>
      <c r="M1826">
        <v>11</v>
      </c>
      <c r="N1826">
        <v>1.6</v>
      </c>
      <c r="O1826">
        <v>0.4</v>
      </c>
      <c r="P1826">
        <v>1.95</v>
      </c>
      <c r="Q1826">
        <v>0.53</v>
      </c>
      <c r="R1826" t="str" cm="1">
        <f t="array" ref="R18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6">
        <v>1</v>
      </c>
      <c r="T1826">
        <v>1</v>
      </c>
      <c r="U1826">
        <v>2</v>
      </c>
      <c r="V1826">
        <v>2</v>
      </c>
      <c r="W1826">
        <v>1</v>
      </c>
      <c r="X1826">
        <v>1</v>
      </c>
      <c r="Y1826">
        <v>36</v>
      </c>
      <c r="Z1826">
        <v>34</v>
      </c>
      <c r="AA1826">
        <v>-1</v>
      </c>
      <c r="AB1826">
        <v>-1</v>
      </c>
      <c r="AC1826">
        <v>4</v>
      </c>
      <c r="AD1826">
        <v>0</v>
      </c>
      <c r="AE1826">
        <v>2</v>
      </c>
      <c r="AF1826">
        <v>0</v>
      </c>
      <c r="AG1826">
        <v>2</v>
      </c>
      <c r="AH1826">
        <v>2</v>
      </c>
      <c r="AI1826">
        <v>0</v>
      </c>
      <c r="AJ1826">
        <v>2</v>
      </c>
      <c r="AK1826">
        <v>-1</v>
      </c>
      <c r="AL1826">
        <v>-1</v>
      </c>
      <c r="AM1826">
        <v>-1</v>
      </c>
      <c r="AN1826">
        <v>-1</v>
      </c>
      <c r="AO1826">
        <v>-1</v>
      </c>
      <c r="AP1826">
        <v>-1</v>
      </c>
      <c r="AQ1826">
        <v>-1</v>
      </c>
      <c r="AR1826">
        <v>-1</v>
      </c>
      <c r="AS1826">
        <v>-1</v>
      </c>
      <c r="AT1826">
        <v>-1</v>
      </c>
      <c r="AU1826">
        <v>0</v>
      </c>
      <c r="AV1826">
        <v>0</v>
      </c>
      <c r="AW1826">
        <v>2.6</v>
      </c>
      <c r="AX1826">
        <v>50</v>
      </c>
      <c r="AY1826">
        <v>70</v>
      </c>
      <c r="AZ1826">
        <v>40</v>
      </c>
      <c r="BA1826">
        <v>20</v>
      </c>
      <c r="BB1826">
        <v>20</v>
      </c>
      <c r="BC1826">
        <v>40</v>
      </c>
      <c r="BD1826">
        <v>70</v>
      </c>
      <c r="BE1826">
        <v>30</v>
      </c>
      <c r="BF1826">
        <v>70</v>
      </c>
      <c r="BG1826">
        <v>0</v>
      </c>
      <c r="BH1826">
        <v>4.2</v>
      </c>
      <c r="BI1826">
        <v>2.06</v>
      </c>
      <c r="BJ1826">
        <v>3.46</v>
      </c>
      <c r="BK1826">
        <v>3.92</v>
      </c>
      <c r="BL1826">
        <f>1/Table1[[#This Row],[odds_ft_home_team_win]]+1/Table1[[#This Row],[odds_ft_draw]]+1/Table1[[#This Row],[odds_ft_away_team_win]]-1</f>
        <v>2.9556275060672377E-2</v>
      </c>
      <c r="BM1826">
        <f>Table1[[#This Row],[Margin]]/3</f>
        <v>9.8520916868907928E-3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 t="s">
        <v>106</v>
      </c>
      <c r="BU1826">
        <f>VLOOKUP(Table1[[#This Row],[Reference]],metron,11,FALSE)</f>
        <v>1.510877192982456</v>
      </c>
      <c r="BV1826">
        <f>VLOOKUP(Table1[[#This Row],[Reference]],metron,12,FALSE)</f>
        <v>1.0163157894736841</v>
      </c>
    </row>
    <row r="1827" spans="1:74" hidden="1" x14ac:dyDescent="0.45">
      <c r="A1827" t="s">
        <v>5417</v>
      </c>
      <c r="B1827">
        <v>1363397400</v>
      </c>
      <c r="C1827" s="3" t="s">
        <v>487</v>
      </c>
      <c r="D1827" t="s">
        <v>65</v>
      </c>
      <c r="E1827" t="s">
        <v>66</v>
      </c>
      <c r="F1827" t="s">
        <v>67</v>
      </c>
      <c r="G1827" t="s">
        <v>78</v>
      </c>
      <c r="H1827" t="s">
        <v>66</v>
      </c>
      <c r="I1827">
        <f>MROUND(Table1[[#This Row],[Prob_H]]*100,2)/100</f>
        <v>0.32</v>
      </c>
      <c r="J1827">
        <f>1/Table1[[#This Row],[odds_ft_home_team_win]]-Table1[[#This Row],[Margin/3]]</f>
        <v>0.32690576280319872</v>
      </c>
      <c r="K1827">
        <f>1/Table1[[#This Row],[odds_ft_draw]]-Table1[[#This Row],[Margin/3]]</f>
        <v>0.28606341426854254</v>
      </c>
      <c r="L1827">
        <f>1/Table1[[#This Row],[odds_ft_away_team_win]]-Table1[[#This Row],[Margin/3]]</f>
        <v>0.38703082292825886</v>
      </c>
      <c r="M1827">
        <v>11</v>
      </c>
      <c r="N1827">
        <v>1.69</v>
      </c>
      <c r="O1827">
        <v>1.29</v>
      </c>
      <c r="P1827">
        <v>1.76</v>
      </c>
      <c r="Q1827">
        <v>1.37</v>
      </c>
      <c r="R1827" t="str" cm="1">
        <f t="array" ref="R18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7">
        <v>1</v>
      </c>
      <c r="T1827">
        <v>1</v>
      </c>
      <c r="U1827">
        <v>2</v>
      </c>
      <c r="V1827">
        <v>2</v>
      </c>
      <c r="W1827">
        <v>1</v>
      </c>
      <c r="X1827">
        <v>1</v>
      </c>
      <c r="Y1827">
        <v>44</v>
      </c>
      <c r="Z1827">
        <v>11</v>
      </c>
      <c r="AA1827">
        <v>-1</v>
      </c>
      <c r="AB1827">
        <v>-1</v>
      </c>
      <c r="AC1827">
        <v>1</v>
      </c>
      <c r="AD1827">
        <v>1</v>
      </c>
      <c r="AE1827">
        <v>1</v>
      </c>
      <c r="AF1827">
        <v>0</v>
      </c>
      <c r="AG1827">
        <v>1</v>
      </c>
      <c r="AH1827">
        <v>1</v>
      </c>
      <c r="AI1827">
        <v>1</v>
      </c>
      <c r="AJ1827">
        <v>0</v>
      </c>
      <c r="AK1827">
        <v>-1</v>
      </c>
      <c r="AL1827">
        <v>-1</v>
      </c>
      <c r="AM1827">
        <v>-1</v>
      </c>
      <c r="AN1827">
        <v>-1</v>
      </c>
      <c r="AO1827">
        <v>-1</v>
      </c>
      <c r="AP1827">
        <v>-1</v>
      </c>
      <c r="AQ1827">
        <v>-1</v>
      </c>
      <c r="AR1827">
        <v>-1</v>
      </c>
      <c r="AS1827">
        <v>-1</v>
      </c>
      <c r="AT1827">
        <v>-1</v>
      </c>
      <c r="AU1827">
        <v>0</v>
      </c>
      <c r="AV1827">
        <v>0</v>
      </c>
      <c r="AW1827">
        <v>2.56</v>
      </c>
      <c r="AX1827">
        <v>55</v>
      </c>
      <c r="AY1827">
        <v>82</v>
      </c>
      <c r="AZ1827">
        <v>52</v>
      </c>
      <c r="BA1827">
        <v>26</v>
      </c>
      <c r="BB1827">
        <v>4</v>
      </c>
      <c r="BC1827">
        <v>37</v>
      </c>
      <c r="BD1827">
        <v>55</v>
      </c>
      <c r="BE1827">
        <v>49</v>
      </c>
      <c r="BF1827">
        <v>74</v>
      </c>
      <c r="BG1827">
        <v>0</v>
      </c>
      <c r="BH1827">
        <v>5.37</v>
      </c>
      <c r="BI1827">
        <v>2.97</v>
      </c>
      <c r="BJ1827">
        <v>3.38</v>
      </c>
      <c r="BK1827">
        <v>2.52</v>
      </c>
      <c r="BL1827">
        <f>1/Table1[[#This Row],[odds_ft_home_team_win]]+1/Table1[[#This Row],[odds_ft_draw]]+1/Table1[[#This Row],[odds_ft_away_team_win]]-1</f>
        <v>2.93837216914139E-2</v>
      </c>
      <c r="BM1827">
        <f>Table1[[#This Row],[Margin]]/3</f>
        <v>9.7945738971379672E-3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 t="s">
        <v>70</v>
      </c>
      <c r="BU1827">
        <f>VLOOKUP(Table1[[#This Row],[Reference]],metron,11,FALSE)</f>
        <v>1.210167055864918</v>
      </c>
      <c r="BV1827">
        <f>VLOOKUP(Table1[[#This Row],[Reference]],metron,12,FALSE)</f>
        <v>1.3211783725525419</v>
      </c>
    </row>
    <row r="1828" spans="1:74" hidden="1" x14ac:dyDescent="0.45">
      <c r="A1828" t="s">
        <v>5417</v>
      </c>
      <c r="B1828">
        <v>1363474800</v>
      </c>
      <c r="C1828" s="3" t="s">
        <v>488</v>
      </c>
      <c r="D1828" t="s">
        <v>65</v>
      </c>
      <c r="E1828" t="s">
        <v>66</v>
      </c>
      <c r="F1828" t="s">
        <v>86</v>
      </c>
      <c r="G1828" t="s">
        <v>89</v>
      </c>
      <c r="H1828" t="s">
        <v>66</v>
      </c>
      <c r="I1828">
        <f>MROUND(Table1[[#This Row],[Prob_H]]*100,2)/100</f>
        <v>0.74</v>
      </c>
      <c r="J1828">
        <f>1/Table1[[#This Row],[odds_ft_home_team_win]]-Table1[[#This Row],[Margin/3]]</f>
        <v>0.73808845300073367</v>
      </c>
      <c r="K1828">
        <f>1/Table1[[#This Row],[odds_ft_draw]]-Table1[[#This Row],[Margin/3]]</f>
        <v>0.1756026931465528</v>
      </c>
      <c r="L1828">
        <f>1/Table1[[#This Row],[odds_ft_away_team_win]]-Table1[[#This Row],[Margin/3]]</f>
        <v>8.6308853852713502E-2</v>
      </c>
      <c r="M1828">
        <v>11</v>
      </c>
      <c r="N1828">
        <v>1.8</v>
      </c>
      <c r="O1828">
        <v>0.77</v>
      </c>
      <c r="P1828">
        <v>1.86</v>
      </c>
      <c r="Q1828">
        <v>1</v>
      </c>
      <c r="R1828" t="str" cm="1">
        <f t="array" ref="R18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28">
        <v>1</v>
      </c>
      <c r="T1828">
        <v>1</v>
      </c>
      <c r="U1828">
        <v>2</v>
      </c>
      <c r="V1828">
        <v>1</v>
      </c>
      <c r="W1828">
        <v>1</v>
      </c>
      <c r="X1828">
        <v>0</v>
      </c>
      <c r="Y1828">
        <v>40</v>
      </c>
      <c r="Z1828" t="s">
        <v>169</v>
      </c>
      <c r="AA1828">
        <v>-1</v>
      </c>
      <c r="AB1828">
        <v>-1</v>
      </c>
      <c r="AC1828">
        <v>3</v>
      </c>
      <c r="AD1828">
        <v>1</v>
      </c>
      <c r="AE1828">
        <v>2</v>
      </c>
      <c r="AF1828">
        <v>0</v>
      </c>
      <c r="AG1828">
        <v>0</v>
      </c>
      <c r="AH1828">
        <v>4</v>
      </c>
      <c r="AI1828">
        <v>0</v>
      </c>
      <c r="AJ1828">
        <v>2</v>
      </c>
      <c r="AK1828">
        <v>-1</v>
      </c>
      <c r="AL1828">
        <v>-1</v>
      </c>
      <c r="AM1828">
        <v>-1</v>
      </c>
      <c r="AN1828">
        <v>-1</v>
      </c>
      <c r="AO1828">
        <v>-1</v>
      </c>
      <c r="AP1828">
        <v>-1</v>
      </c>
      <c r="AQ1828">
        <v>-1</v>
      </c>
      <c r="AR1828">
        <v>-1</v>
      </c>
      <c r="AS1828">
        <v>-1</v>
      </c>
      <c r="AT1828">
        <v>-1</v>
      </c>
      <c r="AU1828">
        <v>0</v>
      </c>
      <c r="AV1828">
        <v>0</v>
      </c>
      <c r="AW1828">
        <v>2.88</v>
      </c>
      <c r="AX1828">
        <v>54</v>
      </c>
      <c r="AY1828">
        <v>81</v>
      </c>
      <c r="AZ1828">
        <v>61</v>
      </c>
      <c r="BA1828">
        <v>32</v>
      </c>
      <c r="BB1828">
        <v>15</v>
      </c>
      <c r="BC1828">
        <v>39</v>
      </c>
      <c r="BD1828">
        <v>71</v>
      </c>
      <c r="BE1828">
        <v>53</v>
      </c>
      <c r="BF1828">
        <v>82</v>
      </c>
      <c r="BG1828">
        <v>0</v>
      </c>
      <c r="BH1828">
        <v>5.38</v>
      </c>
      <c r="BI1828">
        <v>1.33</v>
      </c>
      <c r="BJ1828">
        <v>5.28</v>
      </c>
      <c r="BK1828">
        <v>9.99</v>
      </c>
      <c r="BL1828">
        <f>1/Table1[[#This Row],[odds_ft_home_team_win]]+1/Table1[[#This Row],[odds_ft_draw]]+1/Table1[[#This Row],[odds_ft_away_team_win]]-1</f>
        <v>4.1373738742159771E-2</v>
      </c>
      <c r="BM1828">
        <f>Table1[[#This Row],[Margin]]/3</f>
        <v>1.379124624738659E-2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 t="s">
        <v>113</v>
      </c>
      <c r="BU1828">
        <f>VLOOKUP(Table1[[#This Row],[Reference]],metron,11,FALSE)</f>
        <v>2.330420969023034</v>
      </c>
      <c r="BV1828">
        <f>VLOOKUP(Table1[[#This Row],[Reference]],metron,12,FALSE)</f>
        <v>0.68546465448768867</v>
      </c>
    </row>
    <row r="1829" spans="1:74" hidden="1" x14ac:dyDescent="0.45">
      <c r="A1829" t="s">
        <v>5417</v>
      </c>
      <c r="B1829">
        <v>1363474800</v>
      </c>
      <c r="C1829" s="3" t="s">
        <v>488</v>
      </c>
      <c r="D1829" t="s">
        <v>65</v>
      </c>
      <c r="E1829" t="s">
        <v>66</v>
      </c>
      <c r="F1829" t="s">
        <v>80</v>
      </c>
      <c r="G1829" t="s">
        <v>97</v>
      </c>
      <c r="H1829" t="s">
        <v>66</v>
      </c>
      <c r="I1829">
        <f>MROUND(Table1[[#This Row],[Prob_H]]*100,2)/100</f>
        <v>0.38</v>
      </c>
      <c r="J1829">
        <f>1/Table1[[#This Row],[odds_ft_home_team_win]]-Table1[[#This Row],[Margin/3]]</f>
        <v>0.38598498632402412</v>
      </c>
      <c r="K1829">
        <f>1/Table1[[#This Row],[odds_ft_draw]]-Table1[[#This Row],[Margin/3]]</f>
        <v>0.29590805575629603</v>
      </c>
      <c r="L1829">
        <f>1/Table1[[#This Row],[odds_ft_away_team_win]]-Table1[[#This Row],[Margin/3]]</f>
        <v>0.31810695791967997</v>
      </c>
      <c r="M1829">
        <v>11</v>
      </c>
      <c r="N1829">
        <v>0.69</v>
      </c>
      <c r="O1829">
        <v>1.65</v>
      </c>
      <c r="P1829">
        <v>0.88</v>
      </c>
      <c r="Q1829">
        <v>1.4</v>
      </c>
      <c r="R1829" t="str" cm="1">
        <f t="array" ref="R18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33</v>
      </c>
      <c r="AA1829">
        <v>-1</v>
      </c>
      <c r="AB1829">
        <v>-1</v>
      </c>
      <c r="AC1829">
        <v>5</v>
      </c>
      <c r="AD1829">
        <v>0</v>
      </c>
      <c r="AE1829">
        <v>4</v>
      </c>
      <c r="AF1829">
        <v>0</v>
      </c>
      <c r="AG1829">
        <v>3</v>
      </c>
      <c r="AH1829">
        <v>2</v>
      </c>
      <c r="AI1829">
        <v>1</v>
      </c>
      <c r="AJ1829">
        <v>3</v>
      </c>
      <c r="AK1829">
        <v>-1</v>
      </c>
      <c r="AL1829">
        <v>-1</v>
      </c>
      <c r="AM1829">
        <v>-1</v>
      </c>
      <c r="AN1829">
        <v>-1</v>
      </c>
      <c r="AO1829">
        <v>-1</v>
      </c>
      <c r="AP1829">
        <v>-1</v>
      </c>
      <c r="AQ1829">
        <v>-1</v>
      </c>
      <c r="AR1829">
        <v>-1</v>
      </c>
      <c r="AS1829">
        <v>-1</v>
      </c>
      <c r="AT1829">
        <v>-1</v>
      </c>
      <c r="AU1829">
        <v>0</v>
      </c>
      <c r="AV1829">
        <v>0</v>
      </c>
      <c r="AW1829">
        <v>2.1800000000000002</v>
      </c>
      <c r="AX1829">
        <v>45</v>
      </c>
      <c r="AY1829">
        <v>68</v>
      </c>
      <c r="AZ1829">
        <v>38</v>
      </c>
      <c r="BA1829">
        <v>16</v>
      </c>
      <c r="BB1829">
        <v>0</v>
      </c>
      <c r="BC1829">
        <v>34</v>
      </c>
      <c r="BD1829">
        <v>67</v>
      </c>
      <c r="BE1829">
        <v>25</v>
      </c>
      <c r="BF1829">
        <v>73</v>
      </c>
      <c r="BG1829">
        <v>0</v>
      </c>
      <c r="BH1829">
        <v>5.17</v>
      </c>
      <c r="BI1829">
        <v>2.52</v>
      </c>
      <c r="BJ1829">
        <v>3.26</v>
      </c>
      <c r="BK1829">
        <v>3.04</v>
      </c>
      <c r="BL1829">
        <f>1/Table1[[#This Row],[odds_ft_home_team_win]]+1/Table1[[#This Row],[odds_ft_draw]]+1/Table1[[#This Row],[odds_ft_away_team_win]]-1</f>
        <v>3.252123150411812E-2</v>
      </c>
      <c r="BM1829">
        <f>Table1[[#This Row],[Margin]]/3</f>
        <v>1.0840410501372707E-2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 t="s">
        <v>83</v>
      </c>
      <c r="BU1829">
        <f>VLOOKUP(Table1[[#This Row],[Reference]],metron,11,FALSE)</f>
        <v>1.330562659846547</v>
      </c>
      <c r="BV1829">
        <f>VLOOKUP(Table1[[#This Row],[Reference]],metron,12,FALSE)</f>
        <v>1.1595268542199491</v>
      </c>
    </row>
    <row r="1830" spans="1:74" hidden="1" x14ac:dyDescent="0.45">
      <c r="A1830" t="s">
        <v>5417</v>
      </c>
      <c r="B1830">
        <v>1363482000</v>
      </c>
      <c r="C1830" s="3" t="s">
        <v>489</v>
      </c>
      <c r="D1830" t="s">
        <v>65</v>
      </c>
      <c r="E1830" t="s">
        <v>66</v>
      </c>
      <c r="F1830" t="s">
        <v>103</v>
      </c>
      <c r="G1830" t="s">
        <v>73</v>
      </c>
      <c r="H1830" t="s">
        <v>66</v>
      </c>
      <c r="I1830">
        <f>MROUND(Table1[[#This Row],[Prob_H]]*100,2)/100</f>
        <v>0.54</v>
      </c>
      <c r="J1830">
        <f>1/Table1[[#This Row],[odds_ft_home_team_win]]-Table1[[#This Row],[Margin/3]]</f>
        <v>0.53009938375792021</v>
      </c>
      <c r="K1830">
        <f>1/Table1[[#This Row],[odds_ft_draw]]-Table1[[#This Row],[Margin/3]]</f>
        <v>0.2605615532444801</v>
      </c>
      <c r="L1830">
        <f>1/Table1[[#This Row],[odds_ft_away_team_win]]-Table1[[#This Row],[Margin/3]]</f>
        <v>0.20933906299759955</v>
      </c>
      <c r="M1830">
        <v>11</v>
      </c>
      <c r="N1830">
        <v>2.0699999999999998</v>
      </c>
      <c r="O1830">
        <v>1</v>
      </c>
      <c r="P1830">
        <v>1.88</v>
      </c>
      <c r="Q1830">
        <v>1</v>
      </c>
      <c r="R1830" t="str" cm="1">
        <f t="array" ref="R18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30">
        <v>2</v>
      </c>
      <c r="T1830">
        <v>1</v>
      </c>
      <c r="U1830">
        <v>3</v>
      </c>
      <c r="V1830">
        <v>1</v>
      </c>
      <c r="W1830">
        <v>0</v>
      </c>
      <c r="X1830">
        <v>1</v>
      </c>
      <c r="Y1830" t="s">
        <v>490</v>
      </c>
      <c r="Z1830">
        <v>27</v>
      </c>
      <c r="AA1830">
        <v>-1</v>
      </c>
      <c r="AB1830">
        <v>-1</v>
      </c>
      <c r="AC1830">
        <v>1</v>
      </c>
      <c r="AD1830">
        <v>0</v>
      </c>
      <c r="AE1830">
        <v>3</v>
      </c>
      <c r="AF1830">
        <v>0</v>
      </c>
      <c r="AG1830">
        <v>1</v>
      </c>
      <c r="AH1830">
        <v>0</v>
      </c>
      <c r="AI1830">
        <v>1</v>
      </c>
      <c r="AJ1830">
        <v>2</v>
      </c>
      <c r="AK1830">
        <v>-1</v>
      </c>
      <c r="AL1830">
        <v>-1</v>
      </c>
      <c r="AM1830">
        <v>-1</v>
      </c>
      <c r="AN1830">
        <v>-1</v>
      </c>
      <c r="AO1830">
        <v>-1</v>
      </c>
      <c r="AP1830">
        <v>-1</v>
      </c>
      <c r="AQ1830">
        <v>-1</v>
      </c>
      <c r="AR1830">
        <v>-1</v>
      </c>
      <c r="AS1830">
        <v>-1</v>
      </c>
      <c r="AT1830">
        <v>-1</v>
      </c>
      <c r="AU1830">
        <v>0</v>
      </c>
      <c r="AV1830">
        <v>0</v>
      </c>
      <c r="AW1830">
        <v>2.57</v>
      </c>
      <c r="AX1830">
        <v>56</v>
      </c>
      <c r="AY1830">
        <v>82</v>
      </c>
      <c r="AZ1830">
        <v>53</v>
      </c>
      <c r="BA1830">
        <v>23</v>
      </c>
      <c r="BB1830">
        <v>4</v>
      </c>
      <c r="BC1830">
        <v>26</v>
      </c>
      <c r="BD1830">
        <v>67</v>
      </c>
      <c r="BE1830">
        <v>53</v>
      </c>
      <c r="BF1830">
        <v>90</v>
      </c>
      <c r="BG1830">
        <v>0</v>
      </c>
      <c r="BH1830">
        <v>4.9800000000000004</v>
      </c>
      <c r="BI1830">
        <v>1.85</v>
      </c>
      <c r="BJ1830">
        <v>3.69</v>
      </c>
      <c r="BK1830">
        <v>4.55</v>
      </c>
      <c r="BL1830">
        <f>1/Table1[[#This Row],[odds_ft_home_team_win]]+1/Table1[[#This Row],[odds_ft_draw]]+1/Table1[[#This Row],[odds_ft_away_team_win]]-1</f>
        <v>3.1323470347860649E-2</v>
      </c>
      <c r="BM1830">
        <f>Table1[[#This Row],[Margin]]/3</f>
        <v>1.0441156782620217E-2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 t="s">
        <v>118</v>
      </c>
      <c r="BU1830">
        <f>VLOOKUP(Table1[[#This Row],[Reference]],metron,11,FALSE)</f>
        <v>1.684957590444867</v>
      </c>
      <c r="BV1830">
        <f>VLOOKUP(Table1[[#This Row],[Reference]],metron,12,FALSE)</f>
        <v>0.95101263631642718</v>
      </c>
    </row>
    <row r="1831" spans="1:74" hidden="1" x14ac:dyDescent="0.45">
      <c r="A1831" t="s">
        <v>5417</v>
      </c>
      <c r="B1831">
        <v>1363482000</v>
      </c>
      <c r="C1831" s="3" t="s">
        <v>489</v>
      </c>
      <c r="D1831" t="s">
        <v>65</v>
      </c>
      <c r="E1831" t="s">
        <v>66</v>
      </c>
      <c r="F1831" t="s">
        <v>68</v>
      </c>
      <c r="G1831" t="s">
        <v>98</v>
      </c>
      <c r="H1831" t="s">
        <v>66</v>
      </c>
      <c r="I1831">
        <f>MROUND(Table1[[#This Row],[Prob_H]]*100,2)/100</f>
        <v>0.56000000000000005</v>
      </c>
      <c r="J1831">
        <f>1/Table1[[#This Row],[odds_ft_home_team_win]]-Table1[[#This Row],[Margin/3]]</f>
        <v>0.55504023445723638</v>
      </c>
      <c r="K1831">
        <f>1/Table1[[#This Row],[odds_ft_draw]]-Table1[[#This Row],[Margin/3]]</f>
        <v>0.26033875331507722</v>
      </c>
      <c r="L1831">
        <f>1/Table1[[#This Row],[odds_ft_away_team_win]]-Table1[[#This Row],[Margin/3]]</f>
        <v>0.18462101222768637</v>
      </c>
      <c r="M1831">
        <v>11</v>
      </c>
      <c r="N1831">
        <v>1.69</v>
      </c>
      <c r="O1831">
        <v>1.36</v>
      </c>
      <c r="P1831">
        <v>1.56</v>
      </c>
      <c r="Q1831">
        <v>1.1100000000000001</v>
      </c>
      <c r="R1831" t="str" cm="1">
        <f t="array" ref="R18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1">
        <v>1</v>
      </c>
      <c r="T1831">
        <v>1</v>
      </c>
      <c r="U1831">
        <v>2</v>
      </c>
      <c r="V1831">
        <v>1</v>
      </c>
      <c r="W1831">
        <v>0</v>
      </c>
      <c r="X1831">
        <v>1</v>
      </c>
      <c r="Y1831">
        <v>47</v>
      </c>
      <c r="Z1831">
        <v>35</v>
      </c>
      <c r="AA1831">
        <v>-1</v>
      </c>
      <c r="AB1831">
        <v>-1</v>
      </c>
      <c r="AC1831">
        <v>3</v>
      </c>
      <c r="AD1831">
        <v>0</v>
      </c>
      <c r="AE1831">
        <v>3</v>
      </c>
      <c r="AF1831">
        <v>1</v>
      </c>
      <c r="AG1831">
        <v>0</v>
      </c>
      <c r="AH1831">
        <v>3</v>
      </c>
      <c r="AI1831">
        <v>1</v>
      </c>
      <c r="AJ1831">
        <v>3</v>
      </c>
      <c r="AK1831">
        <v>-1</v>
      </c>
      <c r="AL1831">
        <v>-1</v>
      </c>
      <c r="AM1831">
        <v>-1</v>
      </c>
      <c r="AN1831">
        <v>-1</v>
      </c>
      <c r="AO1831">
        <v>-1</v>
      </c>
      <c r="AP1831">
        <v>-1</v>
      </c>
      <c r="AQ1831">
        <v>-1</v>
      </c>
      <c r="AR1831">
        <v>-1</v>
      </c>
      <c r="AS1831">
        <v>-1</v>
      </c>
      <c r="AT1831">
        <v>-1</v>
      </c>
      <c r="AU1831">
        <v>0</v>
      </c>
      <c r="AV1831">
        <v>0</v>
      </c>
      <c r="AW1831">
        <v>2.34</v>
      </c>
      <c r="AX1831">
        <v>60</v>
      </c>
      <c r="AY1831">
        <v>75</v>
      </c>
      <c r="AZ1831">
        <v>41</v>
      </c>
      <c r="BA1831">
        <v>22</v>
      </c>
      <c r="BB1831">
        <v>4</v>
      </c>
      <c r="BC1831">
        <v>26</v>
      </c>
      <c r="BD1831">
        <v>53</v>
      </c>
      <c r="BE1831">
        <v>41</v>
      </c>
      <c r="BF1831">
        <v>78</v>
      </c>
      <c r="BG1831">
        <v>0</v>
      </c>
      <c r="BH1831">
        <v>3.69</v>
      </c>
      <c r="BI1831">
        <v>1.77</v>
      </c>
      <c r="BJ1831">
        <v>3.7</v>
      </c>
      <c r="BK1831">
        <v>5.14</v>
      </c>
      <c r="BL1831">
        <f>1/Table1[[#This Row],[odds_ft_home_team_win]]+1/Table1[[#This Row],[odds_ft_draw]]+1/Table1[[#This Row],[odds_ft_away_team_win]]-1</f>
        <v>2.9794550865579028E-2</v>
      </c>
      <c r="BM1831">
        <f>Table1[[#This Row],[Margin]]/3</f>
        <v>9.9315169551930094E-3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 t="s">
        <v>116</v>
      </c>
      <c r="BU1831">
        <f>VLOOKUP(Table1[[#This Row],[Reference]],metron,11,FALSE)</f>
        <v>1.7546812539448771</v>
      </c>
      <c r="BV1831">
        <f>VLOOKUP(Table1[[#This Row],[Reference]],metron,12,FALSE)</f>
        <v>0.93456764148958549</v>
      </c>
    </row>
    <row r="1832" spans="1:74" hidden="1" x14ac:dyDescent="0.45">
      <c r="A1832" t="s">
        <v>5417</v>
      </c>
      <c r="B1832">
        <v>1363489200</v>
      </c>
      <c r="C1832" s="3" t="s">
        <v>491</v>
      </c>
      <c r="D1832" t="s">
        <v>65</v>
      </c>
      <c r="E1832" t="s">
        <v>66</v>
      </c>
      <c r="F1832" t="s">
        <v>93</v>
      </c>
      <c r="G1832" t="s">
        <v>88</v>
      </c>
      <c r="H1832" t="s">
        <v>66</v>
      </c>
      <c r="I1832">
        <f>MROUND(Table1[[#This Row],[Prob_H]]*100,2)/100</f>
        <v>0.4</v>
      </c>
      <c r="J1832">
        <f>1/Table1[[#This Row],[odds_ft_home_team_win]]-Table1[[#This Row],[Margin/3]]</f>
        <v>0.39141701091328318</v>
      </c>
      <c r="K1832">
        <f>1/Table1[[#This Row],[odds_ft_draw]]-Table1[[#This Row],[Margin/3]]</f>
        <v>0.28654649025498236</v>
      </c>
      <c r="L1832">
        <f>1/Table1[[#This Row],[odds_ft_away_team_win]]-Table1[[#This Row],[Margin/3]]</f>
        <v>0.32203649883173446</v>
      </c>
      <c r="M1832">
        <v>11</v>
      </c>
      <c r="N1832">
        <v>1.62</v>
      </c>
      <c r="O1832">
        <v>1</v>
      </c>
      <c r="P1832">
        <v>1.39</v>
      </c>
      <c r="Q1832">
        <v>1.1100000000000001</v>
      </c>
      <c r="R1832" t="str" cm="1">
        <f t="array" ref="R18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32">
        <v>1</v>
      </c>
      <c r="T1832">
        <v>2</v>
      </c>
      <c r="U1832">
        <v>3</v>
      </c>
      <c r="V1832">
        <v>0</v>
      </c>
      <c r="W1832">
        <v>0</v>
      </c>
      <c r="X1832">
        <v>0</v>
      </c>
      <c r="Y1832">
        <v>63</v>
      </c>
      <c r="Z1832" t="s">
        <v>492</v>
      </c>
      <c r="AA1832">
        <v>-1</v>
      </c>
      <c r="AB1832">
        <v>-1</v>
      </c>
      <c r="AC1832">
        <v>4</v>
      </c>
      <c r="AD1832">
        <v>0</v>
      </c>
      <c r="AE1832">
        <v>4</v>
      </c>
      <c r="AF1832">
        <v>0</v>
      </c>
      <c r="AG1832">
        <v>3</v>
      </c>
      <c r="AH1832">
        <v>1</v>
      </c>
      <c r="AI1832">
        <v>2</v>
      </c>
      <c r="AJ1832">
        <v>2</v>
      </c>
      <c r="AK1832">
        <v>-1</v>
      </c>
      <c r="AL1832">
        <v>-1</v>
      </c>
      <c r="AM1832">
        <v>-1</v>
      </c>
      <c r="AN1832">
        <v>-1</v>
      </c>
      <c r="AO1832">
        <v>-1</v>
      </c>
      <c r="AP1832">
        <v>-1</v>
      </c>
      <c r="AQ1832">
        <v>-1</v>
      </c>
      <c r="AR1832">
        <v>-1</v>
      </c>
      <c r="AS1832">
        <v>-1</v>
      </c>
      <c r="AT1832">
        <v>-1</v>
      </c>
      <c r="AU1832">
        <v>0</v>
      </c>
      <c r="AV1832">
        <v>0</v>
      </c>
      <c r="AW1832">
        <v>2.44</v>
      </c>
      <c r="AX1832">
        <v>63</v>
      </c>
      <c r="AY1832">
        <v>78</v>
      </c>
      <c r="AZ1832">
        <v>45</v>
      </c>
      <c r="BA1832">
        <v>26</v>
      </c>
      <c r="BB1832">
        <v>11</v>
      </c>
      <c r="BC1832">
        <v>26</v>
      </c>
      <c r="BD1832">
        <v>78</v>
      </c>
      <c r="BE1832">
        <v>37</v>
      </c>
      <c r="BF1832">
        <v>74</v>
      </c>
      <c r="BG1832">
        <v>0</v>
      </c>
      <c r="BH1832">
        <v>5.34</v>
      </c>
      <c r="BI1832">
        <v>2.4900000000000002</v>
      </c>
      <c r="BJ1832">
        <v>3.37</v>
      </c>
      <c r="BK1832">
        <v>3.01</v>
      </c>
      <c r="BL1832">
        <f>1/Table1[[#This Row],[odds_ft_home_team_win]]+1/Table1[[#This Row],[odds_ft_draw]]+1/Table1[[#This Row],[odds_ft_away_team_win]]-1</f>
        <v>3.0568244368583963E-2</v>
      </c>
      <c r="BM1832">
        <f>Table1[[#This Row],[Margin]]/3</f>
        <v>1.0189414789527987E-2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 t="s">
        <v>95</v>
      </c>
      <c r="BU1832">
        <f>VLOOKUP(Table1[[#This Row],[Reference]],metron,11,FALSE)</f>
        <v>1.344038264434575</v>
      </c>
      <c r="BV1832">
        <f>VLOOKUP(Table1[[#This Row],[Reference]],metron,12,FALSE)</f>
        <v>1.1515772691037469</v>
      </c>
    </row>
    <row r="1833" spans="1:74" hidden="1" x14ac:dyDescent="0.45">
      <c r="A1833" t="s">
        <v>5417</v>
      </c>
      <c r="B1833">
        <v>1363492800</v>
      </c>
      <c r="C1833" s="3" t="s">
        <v>493</v>
      </c>
      <c r="D1833" t="s">
        <v>65</v>
      </c>
      <c r="E1833" t="s">
        <v>66</v>
      </c>
      <c r="F1833" t="s">
        <v>72</v>
      </c>
      <c r="G1833" t="s">
        <v>85</v>
      </c>
      <c r="H1833" t="s">
        <v>66</v>
      </c>
      <c r="I1833">
        <f>MROUND(Table1[[#This Row],[Prob_H]]*100,2)/100</f>
        <v>0.48</v>
      </c>
      <c r="J1833">
        <f>1/Table1[[#This Row],[odds_ft_home_team_win]]-Table1[[#This Row],[Margin/3]]</f>
        <v>0.48993343359097213</v>
      </c>
      <c r="K1833">
        <f>1/Table1[[#This Row],[odds_ft_draw]]-Table1[[#This Row],[Margin/3]]</f>
        <v>0.27321955257114211</v>
      </c>
      <c r="L1833">
        <f>1/Table1[[#This Row],[odds_ft_away_team_win]]-Table1[[#This Row],[Margin/3]]</f>
        <v>0.2368470138378857</v>
      </c>
      <c r="M1833">
        <v>11</v>
      </c>
      <c r="N1833">
        <v>2.13</v>
      </c>
      <c r="O1833">
        <v>0.79</v>
      </c>
      <c r="P1833">
        <v>1.95</v>
      </c>
      <c r="Q1833">
        <v>0.8</v>
      </c>
      <c r="R1833" t="str" cm="1">
        <f t="array" ref="R18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3">
        <v>2</v>
      </c>
      <c r="T1833">
        <v>2</v>
      </c>
      <c r="U1833">
        <v>4</v>
      </c>
      <c r="V1833">
        <v>3</v>
      </c>
      <c r="W1833">
        <v>1</v>
      </c>
      <c r="X1833">
        <v>2</v>
      </c>
      <c r="Y1833" t="s">
        <v>494</v>
      </c>
      <c r="Z1833" t="s">
        <v>495</v>
      </c>
      <c r="AA1833">
        <v>-1</v>
      </c>
      <c r="AB1833">
        <v>-1</v>
      </c>
      <c r="AC1833">
        <v>5</v>
      </c>
      <c r="AD1833">
        <v>0</v>
      </c>
      <c r="AE1833">
        <v>3</v>
      </c>
      <c r="AF1833">
        <v>0</v>
      </c>
      <c r="AG1833">
        <v>2</v>
      </c>
      <c r="AH1833">
        <v>3</v>
      </c>
      <c r="AI1833">
        <v>0</v>
      </c>
      <c r="AJ1833">
        <v>3</v>
      </c>
      <c r="AK1833">
        <v>-1</v>
      </c>
      <c r="AL1833">
        <v>-1</v>
      </c>
      <c r="AM1833">
        <v>-1</v>
      </c>
      <c r="AN1833">
        <v>-1</v>
      </c>
      <c r="AO1833">
        <v>-1</v>
      </c>
      <c r="AP1833">
        <v>-1</v>
      </c>
      <c r="AQ1833">
        <v>-1</v>
      </c>
      <c r="AR1833">
        <v>-1</v>
      </c>
      <c r="AS1833">
        <v>-1</v>
      </c>
      <c r="AT1833">
        <v>-1</v>
      </c>
      <c r="AU1833">
        <v>0</v>
      </c>
      <c r="AV1833">
        <v>0</v>
      </c>
      <c r="AW1833">
        <v>2.3199999999999998</v>
      </c>
      <c r="AX1833">
        <v>59</v>
      </c>
      <c r="AY1833">
        <v>78</v>
      </c>
      <c r="AZ1833">
        <v>37</v>
      </c>
      <c r="BA1833">
        <v>14</v>
      </c>
      <c r="BB1833">
        <v>7</v>
      </c>
      <c r="BC1833">
        <v>28</v>
      </c>
      <c r="BD1833">
        <v>77</v>
      </c>
      <c r="BE1833">
        <v>37</v>
      </c>
      <c r="BF1833">
        <v>74</v>
      </c>
      <c r="BG1833">
        <v>0</v>
      </c>
      <c r="BH1833">
        <v>4.9800000000000004</v>
      </c>
      <c r="BI1833">
        <v>2</v>
      </c>
      <c r="BJ1833">
        <v>3.53</v>
      </c>
      <c r="BK1833">
        <v>4.05</v>
      </c>
      <c r="BL1833">
        <f>1/Table1[[#This Row],[odds_ft_home_team_win]]+1/Table1[[#This Row],[odds_ft_draw]]+1/Table1[[#This Row],[odds_ft_away_team_win]]-1</f>
        <v>3.0199699227083654E-2</v>
      </c>
      <c r="BM1833">
        <f>Table1[[#This Row],[Margin]]/3</f>
        <v>1.0066566409027885E-2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 t="s">
        <v>75</v>
      </c>
      <c r="BU1833">
        <f>VLOOKUP(Table1[[#This Row],[Reference]],metron,11,FALSE)</f>
        <v>1.510877192982456</v>
      </c>
      <c r="BV1833">
        <f>VLOOKUP(Table1[[#This Row],[Reference]],metron,12,FALSE)</f>
        <v>1.0163157894736841</v>
      </c>
    </row>
    <row r="1834" spans="1:74" hidden="1" x14ac:dyDescent="0.45">
      <c r="A1834" t="s">
        <v>5417</v>
      </c>
      <c r="B1834">
        <v>1363543200</v>
      </c>
      <c r="C1834" s="3" t="s">
        <v>496</v>
      </c>
      <c r="D1834" t="s">
        <v>65</v>
      </c>
      <c r="E1834" t="s">
        <v>66</v>
      </c>
      <c r="F1834" t="s">
        <v>94</v>
      </c>
      <c r="G1834" t="s">
        <v>81</v>
      </c>
      <c r="H1834" t="s">
        <v>66</v>
      </c>
      <c r="I1834">
        <f>MROUND(Table1[[#This Row],[Prob_H]]*100,2)/100</f>
        <v>0.5</v>
      </c>
      <c r="J1834">
        <f>1/Table1[[#This Row],[odds_ft_home_team_win]]-Table1[[#This Row],[Margin/3]]</f>
        <v>0.49234273654192418</v>
      </c>
      <c r="K1834">
        <f>1/Table1[[#This Row],[odds_ft_draw]]-Table1[[#This Row],[Margin/3]]</f>
        <v>0.28308530569266321</v>
      </c>
      <c r="L1834">
        <f>1/Table1[[#This Row],[odds_ft_away_team_win]]-Table1[[#This Row],[Margin/3]]</f>
        <v>0.22457195776541256</v>
      </c>
      <c r="M1834">
        <v>11</v>
      </c>
      <c r="N1834">
        <v>1.5</v>
      </c>
      <c r="O1834">
        <v>0.8</v>
      </c>
      <c r="P1834">
        <v>1.56</v>
      </c>
      <c r="Q1834">
        <v>0.95</v>
      </c>
      <c r="R1834" t="str" cm="1">
        <f t="array" ref="R18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AA1834">
        <v>-1</v>
      </c>
      <c r="AB1834">
        <v>-1</v>
      </c>
      <c r="AC1834">
        <v>2</v>
      </c>
      <c r="AD1834">
        <v>0</v>
      </c>
      <c r="AE1834">
        <v>3</v>
      </c>
      <c r="AF1834">
        <v>0</v>
      </c>
      <c r="AG1834">
        <v>2</v>
      </c>
      <c r="AH1834">
        <v>0</v>
      </c>
      <c r="AI1834">
        <v>2</v>
      </c>
      <c r="AJ1834">
        <v>1</v>
      </c>
      <c r="AK1834">
        <v>-1</v>
      </c>
      <c r="AL1834">
        <v>-1</v>
      </c>
      <c r="AM1834">
        <v>-1</v>
      </c>
      <c r="AN1834">
        <v>-1</v>
      </c>
      <c r="AO1834">
        <v>-1</v>
      </c>
      <c r="AP1834">
        <v>-1</v>
      </c>
      <c r="AQ1834">
        <v>-1</v>
      </c>
      <c r="AR1834">
        <v>-1</v>
      </c>
      <c r="AS1834">
        <v>-1</v>
      </c>
      <c r="AT1834">
        <v>-1</v>
      </c>
      <c r="AU1834">
        <v>0</v>
      </c>
      <c r="AV1834">
        <v>0</v>
      </c>
      <c r="AW1834">
        <v>2.34</v>
      </c>
      <c r="AX1834">
        <v>55</v>
      </c>
      <c r="AY1834">
        <v>72</v>
      </c>
      <c r="AZ1834">
        <v>45</v>
      </c>
      <c r="BA1834">
        <v>11</v>
      </c>
      <c r="BB1834">
        <v>11</v>
      </c>
      <c r="BC1834">
        <v>28</v>
      </c>
      <c r="BD1834">
        <v>69</v>
      </c>
      <c r="BE1834">
        <v>35</v>
      </c>
      <c r="BF1834">
        <v>83</v>
      </c>
      <c r="BG1834">
        <v>0</v>
      </c>
      <c r="BH1834">
        <v>4.57</v>
      </c>
      <c r="BI1834">
        <v>1.99</v>
      </c>
      <c r="BJ1834">
        <v>3.41</v>
      </c>
      <c r="BK1834">
        <v>4.26</v>
      </c>
      <c r="BL1834">
        <f>1/Table1[[#This Row],[odds_ft_home_team_win]]+1/Table1[[#This Row],[odds_ft_draw]]+1/Table1[[#This Row],[odds_ft_away_team_win]]-1</f>
        <v>3.0509478816438396E-2</v>
      </c>
      <c r="BM1834">
        <f>Table1[[#This Row],[Margin]]/3</f>
        <v>1.0169826272146132E-2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 t="s">
        <v>124</v>
      </c>
      <c r="BU1834">
        <f>VLOOKUP(Table1[[#This Row],[Reference]],metron,11,FALSE)</f>
        <v>1.5342708579532029</v>
      </c>
      <c r="BV1834">
        <f>VLOOKUP(Table1[[#This Row],[Reference]],metron,12,FALSE)</f>
        <v>0.98593713070196176</v>
      </c>
    </row>
    <row r="1835" spans="1:74" hidden="1" x14ac:dyDescent="0.45">
      <c r="A1835" t="s">
        <v>5417</v>
      </c>
      <c r="B1835">
        <v>1363564800</v>
      </c>
      <c r="C1835" s="3" t="s">
        <v>497</v>
      </c>
      <c r="D1835" t="s">
        <v>65</v>
      </c>
      <c r="E1835" t="s">
        <v>66</v>
      </c>
      <c r="F1835" t="s">
        <v>102</v>
      </c>
      <c r="G1835" t="s">
        <v>77</v>
      </c>
      <c r="H1835" t="s">
        <v>66</v>
      </c>
      <c r="I1835">
        <f>MROUND(Table1[[#This Row],[Prob_H]]*100,2)/100</f>
        <v>0.32</v>
      </c>
      <c r="J1835">
        <f>1/Table1[[#This Row],[odds_ft_home_team_win]]-Table1[[#This Row],[Margin/3]]</f>
        <v>0.31355157035238712</v>
      </c>
      <c r="K1835">
        <f>1/Table1[[#This Row],[odds_ft_draw]]-Table1[[#This Row],[Margin/3]]</f>
        <v>0.27811141292347724</v>
      </c>
      <c r="L1835">
        <f>1/Table1[[#This Row],[odds_ft_away_team_win]]-Table1[[#This Row],[Margin/3]]</f>
        <v>0.40833701672413558</v>
      </c>
      <c r="M1835">
        <v>11</v>
      </c>
      <c r="N1835">
        <v>1.23</v>
      </c>
      <c r="O1835">
        <v>1</v>
      </c>
      <c r="P1835">
        <v>1.1200000000000001</v>
      </c>
      <c r="Q1835">
        <v>1.38</v>
      </c>
      <c r="R1835" t="str" cm="1">
        <f t="array" ref="R18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35">
        <v>0</v>
      </c>
      <c r="T1835">
        <v>3</v>
      </c>
      <c r="U1835">
        <v>3</v>
      </c>
      <c r="V1835">
        <v>1</v>
      </c>
      <c r="W1835">
        <v>0</v>
      </c>
      <c r="X1835">
        <v>1</v>
      </c>
      <c r="Z1835" t="s">
        <v>498</v>
      </c>
      <c r="AA1835">
        <v>-1</v>
      </c>
      <c r="AB1835">
        <v>-1</v>
      </c>
      <c r="AC1835">
        <v>4</v>
      </c>
      <c r="AD1835">
        <v>1</v>
      </c>
      <c r="AE1835">
        <v>3</v>
      </c>
      <c r="AF1835">
        <v>0</v>
      </c>
      <c r="AG1835">
        <v>1</v>
      </c>
      <c r="AH1835">
        <v>4</v>
      </c>
      <c r="AI1835">
        <v>0</v>
      </c>
      <c r="AJ1835">
        <v>3</v>
      </c>
      <c r="AK1835">
        <v>-1</v>
      </c>
      <c r="AL1835">
        <v>-1</v>
      </c>
      <c r="AM1835">
        <v>-1</v>
      </c>
      <c r="AN1835">
        <v>-1</v>
      </c>
      <c r="AO1835">
        <v>-1</v>
      </c>
      <c r="AP1835">
        <v>-1</v>
      </c>
      <c r="AQ1835">
        <v>-1</v>
      </c>
      <c r="AR1835">
        <v>-1</v>
      </c>
      <c r="AS1835">
        <v>-1</v>
      </c>
      <c r="AT1835">
        <v>-1</v>
      </c>
      <c r="AU1835">
        <v>0</v>
      </c>
      <c r="AV1835">
        <v>0</v>
      </c>
      <c r="AW1835">
        <v>3.01</v>
      </c>
      <c r="AX1835">
        <v>67</v>
      </c>
      <c r="AY1835">
        <v>78</v>
      </c>
      <c r="AZ1835">
        <v>63</v>
      </c>
      <c r="BA1835">
        <v>42</v>
      </c>
      <c r="BB1835">
        <v>11</v>
      </c>
      <c r="BC1835">
        <v>48</v>
      </c>
      <c r="BD1835">
        <v>74</v>
      </c>
      <c r="BE1835">
        <v>53</v>
      </c>
      <c r="BF1835">
        <v>85</v>
      </c>
      <c r="BG1835">
        <v>0</v>
      </c>
      <c r="BH1835">
        <v>6.87</v>
      </c>
      <c r="BI1835">
        <v>3.09</v>
      </c>
      <c r="BJ1835">
        <v>3.47</v>
      </c>
      <c r="BK1835">
        <v>2.39</v>
      </c>
      <c r="BL1835">
        <f>1/Table1[[#This Row],[odds_ft_home_team_win]]+1/Table1[[#This Row],[odds_ft_draw]]+1/Table1[[#This Row],[odds_ft_away_team_win]]-1</f>
        <v>3.0219075350605751E-2</v>
      </c>
      <c r="BM1835">
        <f>Table1[[#This Row],[Margin]]/3</f>
        <v>1.0073025116868584E-2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 t="s">
        <v>104</v>
      </c>
      <c r="BU1835">
        <f>VLOOKUP(Table1[[#This Row],[Reference]],metron,11,FALSE)</f>
        <v>1.210167055864918</v>
      </c>
      <c r="BV1835">
        <f>VLOOKUP(Table1[[#This Row],[Reference]],metron,12,FALSE)</f>
        <v>1.3211783725525419</v>
      </c>
    </row>
    <row r="1836" spans="1:74" hidden="1" x14ac:dyDescent="0.45">
      <c r="A1836" t="s">
        <v>5416</v>
      </c>
      <c r="B1836">
        <v>1379723400</v>
      </c>
      <c r="C1836" s="3" t="s">
        <v>738</v>
      </c>
      <c r="D1836" t="s">
        <v>65</v>
      </c>
      <c r="E1836" t="s">
        <v>66</v>
      </c>
      <c r="F1836" t="s">
        <v>78</v>
      </c>
      <c r="G1836" t="s">
        <v>85</v>
      </c>
      <c r="H1836" t="s">
        <v>66</v>
      </c>
      <c r="I1836">
        <f>MROUND(Table1[[#This Row],[Prob_H]]*100,2)/100</f>
        <v>0.52</v>
      </c>
      <c r="J1836">
        <f>1/Table1[[#This Row],[odds_ft_home_team_win]]-Table1[[#This Row],[Margin/3]]</f>
        <v>0.51610551111279213</v>
      </c>
      <c r="K1836">
        <f>1/Table1[[#This Row],[odds_ft_draw]]-Table1[[#This Row],[Margin/3]]</f>
        <v>0.26527181530301985</v>
      </c>
      <c r="L1836">
        <f>1/Table1[[#This Row],[odds_ft_away_team_win]]-Table1[[#This Row],[Margin/3]]</f>
        <v>0.21862267358418805</v>
      </c>
      <c r="M1836">
        <v>11</v>
      </c>
      <c r="N1836">
        <v>2.25</v>
      </c>
      <c r="O1836">
        <v>0.2</v>
      </c>
      <c r="P1836">
        <v>1.78</v>
      </c>
      <c r="Q1836">
        <v>1.06</v>
      </c>
      <c r="R1836" t="str" cm="1">
        <f t="array" ref="R18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36">
        <v>1</v>
      </c>
      <c r="T1836">
        <v>3</v>
      </c>
      <c r="U1836">
        <v>4</v>
      </c>
      <c r="V1836">
        <v>0</v>
      </c>
      <c r="W1836">
        <v>0</v>
      </c>
      <c r="X1836">
        <v>0</v>
      </c>
      <c r="Y1836">
        <v>67</v>
      </c>
      <c r="Z1836" t="s">
        <v>739</v>
      </c>
      <c r="AA1836">
        <v>6</v>
      </c>
      <c r="AB1836">
        <v>5</v>
      </c>
      <c r="AC1836">
        <v>3</v>
      </c>
      <c r="AD1836">
        <v>0</v>
      </c>
      <c r="AE1836">
        <v>1</v>
      </c>
      <c r="AF1836">
        <v>0</v>
      </c>
      <c r="AG1836">
        <v>1</v>
      </c>
      <c r="AH1836">
        <v>2</v>
      </c>
      <c r="AI1836">
        <v>0</v>
      </c>
      <c r="AJ1836">
        <v>1</v>
      </c>
      <c r="AK1836">
        <v>22</v>
      </c>
      <c r="AL1836">
        <v>11</v>
      </c>
      <c r="AM1836">
        <v>9</v>
      </c>
      <c r="AN1836">
        <v>8</v>
      </c>
      <c r="AO1836">
        <v>13</v>
      </c>
      <c r="AP1836">
        <v>3</v>
      </c>
      <c r="AQ1836">
        <v>14</v>
      </c>
      <c r="AR1836">
        <v>10</v>
      </c>
      <c r="AS1836">
        <v>49</v>
      </c>
      <c r="AT1836">
        <v>51</v>
      </c>
      <c r="AU1836">
        <v>0</v>
      </c>
      <c r="AV1836">
        <v>0</v>
      </c>
      <c r="AW1836">
        <v>3.73</v>
      </c>
      <c r="AX1836">
        <v>68</v>
      </c>
      <c r="AY1836">
        <v>80</v>
      </c>
      <c r="AZ1836">
        <v>68</v>
      </c>
      <c r="BA1836">
        <v>55</v>
      </c>
      <c r="BB1836">
        <v>35</v>
      </c>
      <c r="BC1836">
        <v>45</v>
      </c>
      <c r="BD1836">
        <v>68</v>
      </c>
      <c r="BE1836">
        <v>58</v>
      </c>
      <c r="BF1836">
        <v>100</v>
      </c>
      <c r="BG1836">
        <v>8.35</v>
      </c>
      <c r="BH1836">
        <v>6</v>
      </c>
      <c r="BI1836">
        <v>1.9</v>
      </c>
      <c r="BJ1836">
        <v>3.63</v>
      </c>
      <c r="BK1836">
        <v>4.37</v>
      </c>
      <c r="BL1836">
        <f>1/Table1[[#This Row],[odds_ft_home_team_win]]+1/Table1[[#This Row],[odds_ft_draw]]+1/Table1[[#This Row],[odds_ft_away_team_win]]-1</f>
        <v>3.0630835082676056E-2</v>
      </c>
      <c r="BM1836">
        <f>Table1[[#This Row],[Margin]]/3</f>
        <v>1.0210278360892019E-2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 t="s">
        <v>106</v>
      </c>
      <c r="BU1836">
        <f>VLOOKUP(Table1[[#This Row],[Reference]],metron,11,FALSE)</f>
        <v>1.625948039373891</v>
      </c>
      <c r="BV1836">
        <f>VLOOKUP(Table1[[#This Row],[Reference]],metron,12,FALSE)</f>
        <v>0.97079231886396644</v>
      </c>
    </row>
    <row r="1837" spans="1:74" hidden="1" x14ac:dyDescent="0.45">
      <c r="A1837" t="s">
        <v>5416</v>
      </c>
      <c r="B1837">
        <v>1379730600</v>
      </c>
      <c r="C1837" s="3" t="s">
        <v>740</v>
      </c>
      <c r="D1837" t="s">
        <v>65</v>
      </c>
      <c r="E1837" t="s">
        <v>66</v>
      </c>
      <c r="F1837" t="s">
        <v>72</v>
      </c>
      <c r="G1837" t="s">
        <v>77</v>
      </c>
      <c r="H1837" t="s">
        <v>66</v>
      </c>
      <c r="I1837">
        <f>MROUND(Table1[[#This Row],[Prob_H]]*100,2)/100</f>
        <v>0.4</v>
      </c>
      <c r="J1837">
        <f>1/Table1[[#This Row],[odds_ft_home_team_win]]-Table1[[#This Row],[Margin/3]]</f>
        <v>0.3917482402627504</v>
      </c>
      <c r="K1837">
        <f>1/Table1[[#This Row],[odds_ft_draw]]-Table1[[#This Row],[Margin/3]]</f>
        <v>0.28253947537865265</v>
      </c>
      <c r="L1837">
        <f>1/Table1[[#This Row],[odds_ft_away_team_win]]-Table1[[#This Row],[Margin/3]]</f>
        <v>0.32571228435859695</v>
      </c>
      <c r="M1837">
        <v>11</v>
      </c>
      <c r="N1837">
        <v>2.2000000000000002</v>
      </c>
      <c r="O1837">
        <v>1.5</v>
      </c>
      <c r="P1837">
        <v>2.11</v>
      </c>
      <c r="Q1837">
        <v>1.58</v>
      </c>
      <c r="R1837" t="str" cm="1">
        <f t="array" ref="R18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AA1837">
        <v>5</v>
      </c>
      <c r="AB1837">
        <v>1</v>
      </c>
      <c r="AC1837">
        <v>2</v>
      </c>
      <c r="AD1837">
        <v>0</v>
      </c>
      <c r="AE1837">
        <v>3</v>
      </c>
      <c r="AF1837">
        <v>0</v>
      </c>
      <c r="AG1837">
        <v>0</v>
      </c>
      <c r="AH1837">
        <v>2</v>
      </c>
      <c r="AI1837">
        <v>1</v>
      </c>
      <c r="AJ1837">
        <v>2</v>
      </c>
      <c r="AK1837">
        <v>13</v>
      </c>
      <c r="AL1837">
        <v>8</v>
      </c>
      <c r="AM1837">
        <v>4</v>
      </c>
      <c r="AN1837">
        <v>3</v>
      </c>
      <c r="AO1837">
        <v>9</v>
      </c>
      <c r="AP1837">
        <v>5</v>
      </c>
      <c r="AQ1837">
        <v>18</v>
      </c>
      <c r="AR1837">
        <v>19</v>
      </c>
      <c r="AS1837">
        <v>53</v>
      </c>
      <c r="AT1837">
        <v>47</v>
      </c>
      <c r="AU1837">
        <v>0</v>
      </c>
      <c r="AV1837">
        <v>0</v>
      </c>
      <c r="AW1837">
        <v>3.4</v>
      </c>
      <c r="AX1837">
        <v>70</v>
      </c>
      <c r="AY1837">
        <v>90</v>
      </c>
      <c r="AZ1837">
        <v>70</v>
      </c>
      <c r="BA1837">
        <v>35</v>
      </c>
      <c r="BB1837">
        <v>35</v>
      </c>
      <c r="BC1837">
        <v>33</v>
      </c>
      <c r="BD1837">
        <v>80</v>
      </c>
      <c r="BE1837">
        <v>70</v>
      </c>
      <c r="BF1837">
        <v>100</v>
      </c>
      <c r="BG1837">
        <v>7.25</v>
      </c>
      <c r="BH1837">
        <v>5.8</v>
      </c>
      <c r="BI1837">
        <v>2.4900000000000002</v>
      </c>
      <c r="BJ1837">
        <v>3.42</v>
      </c>
      <c r="BK1837">
        <v>2.98</v>
      </c>
      <c r="BL1837">
        <f>1/Table1[[#This Row],[odds_ft_home_team_win]]+1/Table1[[#This Row],[odds_ft_draw]]+1/Table1[[#This Row],[odds_ft_away_team_win]]-1</f>
        <v>2.9574556320182355E-2</v>
      </c>
      <c r="BM1837">
        <f>Table1[[#This Row],[Margin]]/3</f>
        <v>9.8581854400607849E-3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 t="s">
        <v>75</v>
      </c>
      <c r="BU1837">
        <f>VLOOKUP(Table1[[#This Row],[Reference]],metron,11,FALSE)</f>
        <v>1.344038264434575</v>
      </c>
      <c r="BV1837">
        <f>VLOOKUP(Table1[[#This Row],[Reference]],metron,12,FALSE)</f>
        <v>1.1515772691037469</v>
      </c>
    </row>
    <row r="1838" spans="1:74" hidden="1" x14ac:dyDescent="0.45">
      <c r="A1838" t="s">
        <v>5416</v>
      </c>
      <c r="B1838">
        <v>1379800800</v>
      </c>
      <c r="C1838" s="3" t="s">
        <v>741</v>
      </c>
      <c r="D1838" t="s">
        <v>65</v>
      </c>
      <c r="E1838" t="s">
        <v>66</v>
      </c>
      <c r="F1838" t="s">
        <v>86</v>
      </c>
      <c r="G1838" t="s">
        <v>67</v>
      </c>
      <c r="H1838" t="s">
        <v>66</v>
      </c>
      <c r="I1838">
        <f>MROUND(Table1[[#This Row],[Prob_H]]*100,2)/100</f>
        <v>0.68</v>
      </c>
      <c r="J1838">
        <f>1/Table1[[#This Row],[odds_ft_home_team_win]]-Table1[[#This Row],[Margin/3]]</f>
        <v>0.68391829885465161</v>
      </c>
      <c r="K1838">
        <f>1/Table1[[#This Row],[odds_ft_draw]]-Table1[[#This Row],[Margin/3]]</f>
        <v>0.20360661672284106</v>
      </c>
      <c r="L1838">
        <f>1/Table1[[#This Row],[odds_ft_away_team_win]]-Table1[[#This Row],[Margin/3]]</f>
        <v>0.11247508442250734</v>
      </c>
      <c r="M1838">
        <v>11</v>
      </c>
      <c r="N1838">
        <v>3</v>
      </c>
      <c r="O1838">
        <v>1.4</v>
      </c>
      <c r="P1838">
        <v>1.9</v>
      </c>
      <c r="Q1838">
        <v>1.06</v>
      </c>
      <c r="R1838" t="str" cm="1">
        <f t="array" ref="R18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38">
        <v>3</v>
      </c>
      <c r="T1838">
        <v>1</v>
      </c>
      <c r="U1838">
        <v>4</v>
      </c>
      <c r="V1838">
        <v>1</v>
      </c>
      <c r="W1838">
        <v>1</v>
      </c>
      <c r="X1838">
        <v>0</v>
      </c>
      <c r="Y1838" t="s">
        <v>742</v>
      </c>
      <c r="Z1838">
        <v>73</v>
      </c>
      <c r="AA1838">
        <v>6</v>
      </c>
      <c r="AB1838">
        <v>4</v>
      </c>
      <c r="AC1838">
        <v>0</v>
      </c>
      <c r="AD1838">
        <v>0</v>
      </c>
      <c r="AE1838">
        <v>3</v>
      </c>
      <c r="AF1838">
        <v>0</v>
      </c>
      <c r="AG1838">
        <v>0</v>
      </c>
      <c r="AH1838">
        <v>0</v>
      </c>
      <c r="AI1838">
        <v>2</v>
      </c>
      <c r="AJ1838">
        <v>1</v>
      </c>
      <c r="AK1838">
        <v>9</v>
      </c>
      <c r="AL1838">
        <v>9</v>
      </c>
      <c r="AM1838">
        <v>3</v>
      </c>
      <c r="AN1838">
        <v>2</v>
      </c>
      <c r="AO1838">
        <v>6</v>
      </c>
      <c r="AP1838">
        <v>7</v>
      </c>
      <c r="AQ1838">
        <v>9</v>
      </c>
      <c r="AR1838">
        <v>13</v>
      </c>
      <c r="AS1838">
        <v>51</v>
      </c>
      <c r="AT1838">
        <v>49</v>
      </c>
      <c r="AU1838">
        <v>0</v>
      </c>
      <c r="AV1838">
        <v>0</v>
      </c>
      <c r="AW1838">
        <v>2.64</v>
      </c>
      <c r="AX1838">
        <v>57</v>
      </c>
      <c r="AY1838">
        <v>74</v>
      </c>
      <c r="AZ1838">
        <v>54</v>
      </c>
      <c r="BA1838">
        <v>37</v>
      </c>
      <c r="BB1838">
        <v>0</v>
      </c>
      <c r="BC1838">
        <v>10</v>
      </c>
      <c r="BD1838">
        <v>57</v>
      </c>
      <c r="BE1838">
        <v>64</v>
      </c>
      <c r="BF1838">
        <v>90</v>
      </c>
      <c r="BG1838">
        <v>11.07</v>
      </c>
      <c r="BH1838">
        <v>4.53</v>
      </c>
      <c r="BI1838">
        <v>1.44</v>
      </c>
      <c r="BJ1838">
        <v>4.67</v>
      </c>
      <c r="BK1838">
        <v>8.1300000000000008</v>
      </c>
      <c r="BL1838">
        <f>1/Table1[[#This Row],[odds_ft_home_team_win]]+1/Table1[[#This Row],[odds_ft_draw]]+1/Table1[[#This Row],[odds_ft_away_team_win]]-1</f>
        <v>3.1578436769378326E-2</v>
      </c>
      <c r="BM1838">
        <f>Table1[[#This Row],[Margin]]/3</f>
        <v>1.0526145589792776E-2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 t="s">
        <v>113</v>
      </c>
      <c r="BU1838">
        <f>VLOOKUP(Table1[[#This Row],[Reference]],metron,11,FALSE)</f>
        <v>2.1359338061465718</v>
      </c>
      <c r="BV1838">
        <f>VLOOKUP(Table1[[#This Row],[Reference]],metron,12,FALSE)</f>
        <v>0.77482269503546097</v>
      </c>
    </row>
    <row r="1839" spans="1:74" hidden="1" x14ac:dyDescent="0.45">
      <c r="A1839" t="s">
        <v>5416</v>
      </c>
      <c r="B1839">
        <v>1379808000</v>
      </c>
      <c r="C1839" s="3" t="s">
        <v>743</v>
      </c>
      <c r="D1839" t="s">
        <v>65</v>
      </c>
      <c r="E1839" t="s">
        <v>66</v>
      </c>
      <c r="F1839" t="s">
        <v>68</v>
      </c>
      <c r="G1839" t="s">
        <v>73</v>
      </c>
      <c r="H1839" t="s">
        <v>66</v>
      </c>
      <c r="I1839">
        <f>MROUND(Table1[[#This Row],[Prob_H]]*100,2)/100</f>
        <v>0.62</v>
      </c>
      <c r="J1839">
        <f>1/Table1[[#This Row],[odds_ft_home_team_win]]-Table1[[#This Row],[Margin/3]]</f>
        <v>0.61521248392261862</v>
      </c>
      <c r="K1839">
        <f>1/Table1[[#This Row],[odds_ft_draw]]-Table1[[#This Row],[Margin/3]]</f>
        <v>0.23117633934430531</v>
      </c>
      <c r="L1839">
        <f>1/Table1[[#This Row],[odds_ft_away_team_win]]-Table1[[#This Row],[Margin/3]]</f>
        <v>0.15361117673307612</v>
      </c>
      <c r="M1839">
        <v>11</v>
      </c>
      <c r="N1839">
        <v>1.25</v>
      </c>
      <c r="O1839">
        <v>1</v>
      </c>
      <c r="P1839">
        <v>1.44</v>
      </c>
      <c r="Q1839">
        <v>0.88</v>
      </c>
      <c r="R1839" t="str" cm="1">
        <f t="array" ref="R18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AA1839">
        <v>7</v>
      </c>
      <c r="AB1839">
        <v>1</v>
      </c>
      <c r="AC1839">
        <v>1</v>
      </c>
      <c r="AD1839">
        <v>0</v>
      </c>
      <c r="AE1839">
        <v>3</v>
      </c>
      <c r="AF1839">
        <v>0</v>
      </c>
      <c r="AG1839">
        <v>0</v>
      </c>
      <c r="AH1839">
        <v>1</v>
      </c>
      <c r="AI1839">
        <v>1</v>
      </c>
      <c r="AJ1839">
        <v>2</v>
      </c>
      <c r="AK1839">
        <v>11</v>
      </c>
      <c r="AL1839">
        <v>7</v>
      </c>
      <c r="AM1839">
        <v>2</v>
      </c>
      <c r="AN1839">
        <v>5</v>
      </c>
      <c r="AO1839">
        <v>9</v>
      </c>
      <c r="AP1839">
        <v>2</v>
      </c>
      <c r="AQ1839">
        <v>10</v>
      </c>
      <c r="AR1839">
        <v>13</v>
      </c>
      <c r="AS1839">
        <v>48</v>
      </c>
      <c r="AT1839">
        <v>52</v>
      </c>
      <c r="AU1839">
        <v>0</v>
      </c>
      <c r="AV1839">
        <v>0</v>
      </c>
      <c r="AW1839">
        <v>4</v>
      </c>
      <c r="AX1839">
        <v>88</v>
      </c>
      <c r="AY1839">
        <v>88</v>
      </c>
      <c r="AZ1839">
        <v>75</v>
      </c>
      <c r="BA1839">
        <v>63</v>
      </c>
      <c r="BB1839">
        <v>38</v>
      </c>
      <c r="BC1839">
        <v>38</v>
      </c>
      <c r="BD1839">
        <v>50</v>
      </c>
      <c r="BE1839">
        <v>75</v>
      </c>
      <c r="BF1839">
        <v>100</v>
      </c>
      <c r="BG1839">
        <v>8.5</v>
      </c>
      <c r="BH1839">
        <v>4.5</v>
      </c>
      <c r="BI1839">
        <v>1.6</v>
      </c>
      <c r="BJ1839">
        <v>4.1500000000000004</v>
      </c>
      <c r="BK1839">
        <v>6.12</v>
      </c>
      <c r="BL1839">
        <f>1/Table1[[#This Row],[odds_ft_home_team_win]]+1/Table1[[#This Row],[odds_ft_draw]]+1/Table1[[#This Row],[odds_ft_away_team_win]]-1</f>
        <v>2.9362548232144237E-2</v>
      </c>
      <c r="BM1839">
        <f>Table1[[#This Row],[Margin]]/3</f>
        <v>9.7875160773814116E-3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 t="s">
        <v>116</v>
      </c>
      <c r="BU1839">
        <f>VLOOKUP(Table1[[#This Row],[Reference]],metron,11,FALSE)</f>
        <v>1.8681481481481479</v>
      </c>
      <c r="BV1839">
        <f>VLOOKUP(Table1[[#This Row],[Reference]],metron,12,FALSE)</f>
        <v>0.86851851851851847</v>
      </c>
    </row>
    <row r="1840" spans="1:74" hidden="1" x14ac:dyDescent="0.45">
      <c r="A1840" t="s">
        <v>5416</v>
      </c>
      <c r="B1840">
        <v>1379808000</v>
      </c>
      <c r="C1840" s="3" t="s">
        <v>743</v>
      </c>
      <c r="D1840" t="s">
        <v>65</v>
      </c>
      <c r="E1840" t="s">
        <v>66</v>
      </c>
      <c r="F1840" t="s">
        <v>103</v>
      </c>
      <c r="G1840" t="s">
        <v>88</v>
      </c>
      <c r="H1840" t="s">
        <v>66</v>
      </c>
      <c r="I1840">
        <f>MROUND(Table1[[#This Row],[Prob_H]]*100,2)/100</f>
        <v>0.4</v>
      </c>
      <c r="J1840">
        <f>1/Table1[[#This Row],[odds_ft_home_team_win]]-Table1[[#This Row],[Margin/3]]</f>
        <v>0.3948569214121872</v>
      </c>
      <c r="K1840">
        <f>1/Table1[[#This Row],[odds_ft_draw]]-Table1[[#This Row],[Margin/3]]</f>
        <v>0.28069629623565018</v>
      </c>
      <c r="L1840">
        <f>1/Table1[[#This Row],[odds_ft_away_team_win]]-Table1[[#This Row],[Margin/3]]</f>
        <v>0.32444678235216257</v>
      </c>
      <c r="M1840">
        <v>11</v>
      </c>
      <c r="N1840">
        <v>1.25</v>
      </c>
      <c r="O1840">
        <v>1</v>
      </c>
      <c r="P1840">
        <v>1.2</v>
      </c>
      <c r="Q1840">
        <v>1.19</v>
      </c>
      <c r="R1840" t="str" cm="1">
        <f t="array" ref="R18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40">
        <v>1</v>
      </c>
      <c r="T1840">
        <v>1</v>
      </c>
      <c r="U1840">
        <v>2</v>
      </c>
      <c r="V1840">
        <v>1</v>
      </c>
      <c r="W1840">
        <v>1</v>
      </c>
      <c r="X1840">
        <v>0</v>
      </c>
      <c r="Y1840">
        <v>24</v>
      </c>
      <c r="Z1840" t="s">
        <v>343</v>
      </c>
      <c r="AA1840">
        <v>5</v>
      </c>
      <c r="AB1840">
        <v>4</v>
      </c>
      <c r="AC1840">
        <v>1</v>
      </c>
      <c r="AD1840">
        <v>0</v>
      </c>
      <c r="AE1840">
        <v>3</v>
      </c>
      <c r="AF1840">
        <v>0</v>
      </c>
      <c r="AG1840">
        <v>0</v>
      </c>
      <c r="AH1840">
        <v>1</v>
      </c>
      <c r="AI1840">
        <v>1</v>
      </c>
      <c r="AJ1840">
        <v>2</v>
      </c>
      <c r="AK1840">
        <v>14</v>
      </c>
      <c r="AL1840">
        <v>21</v>
      </c>
      <c r="AM1840">
        <v>7</v>
      </c>
      <c r="AN1840">
        <v>11</v>
      </c>
      <c r="AO1840">
        <v>7</v>
      </c>
      <c r="AP1840">
        <v>10</v>
      </c>
      <c r="AQ1840">
        <v>11</v>
      </c>
      <c r="AR1840">
        <v>19</v>
      </c>
      <c r="AS1840">
        <v>53</v>
      </c>
      <c r="AT1840">
        <v>47</v>
      </c>
      <c r="AU1840">
        <v>0</v>
      </c>
      <c r="AV1840">
        <v>0</v>
      </c>
      <c r="AW1840">
        <v>2.25</v>
      </c>
      <c r="AX1840">
        <v>75</v>
      </c>
      <c r="AY1840">
        <v>75</v>
      </c>
      <c r="AZ1840">
        <v>38</v>
      </c>
      <c r="BA1840">
        <v>25</v>
      </c>
      <c r="BB1840">
        <v>0</v>
      </c>
      <c r="BC1840">
        <v>13</v>
      </c>
      <c r="BD1840">
        <v>50</v>
      </c>
      <c r="BE1840">
        <v>50</v>
      </c>
      <c r="BF1840">
        <v>88</v>
      </c>
      <c r="BG1840">
        <v>9.75</v>
      </c>
      <c r="BH1840">
        <v>3.25</v>
      </c>
      <c r="BI1840">
        <v>2.4700000000000002</v>
      </c>
      <c r="BJ1840">
        <v>3.44</v>
      </c>
      <c r="BK1840">
        <v>2.99</v>
      </c>
      <c r="BL1840">
        <f>1/Table1[[#This Row],[odds_ft_home_team_win]]+1/Table1[[#This Row],[odds_ft_draw]]+1/Table1[[#This Row],[odds_ft_away_team_win]]-1</f>
        <v>3.0004134548863526E-2</v>
      </c>
      <c r="BM1840">
        <f>Table1[[#This Row],[Margin]]/3</f>
        <v>1.0001378182954509E-2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 t="s">
        <v>118</v>
      </c>
      <c r="BU1840">
        <f>VLOOKUP(Table1[[#This Row],[Reference]],metron,11,FALSE)</f>
        <v>1.344038264434575</v>
      </c>
      <c r="BV1840">
        <f>VLOOKUP(Table1[[#This Row],[Reference]],metron,12,FALSE)</f>
        <v>1.1515772691037469</v>
      </c>
    </row>
    <row r="1841" spans="1:74" hidden="1" x14ac:dyDescent="0.45">
      <c r="A1841" t="s">
        <v>5416</v>
      </c>
      <c r="B1841">
        <v>1379808000</v>
      </c>
      <c r="C1841" s="3" t="s">
        <v>743</v>
      </c>
      <c r="D1841" t="s">
        <v>65</v>
      </c>
      <c r="E1841" t="s">
        <v>66</v>
      </c>
      <c r="F1841" t="s">
        <v>102</v>
      </c>
      <c r="G1841" t="s">
        <v>94</v>
      </c>
      <c r="H1841" t="s">
        <v>66</v>
      </c>
      <c r="I1841">
        <f>MROUND(Table1[[#This Row],[Prob_H]]*100,2)/100</f>
        <v>0.4</v>
      </c>
      <c r="J1841">
        <f>1/Table1[[#This Row],[odds_ft_home_team_win]]-Table1[[#This Row],[Margin/3]]</f>
        <v>0.39317129820110541</v>
      </c>
      <c r="K1841">
        <f>1/Table1[[#This Row],[odds_ft_draw]]-Table1[[#This Row],[Margin/3]]</f>
        <v>0.29115031102660094</v>
      </c>
      <c r="L1841">
        <f>1/Table1[[#This Row],[odds_ft_away_team_win]]-Table1[[#This Row],[Margin/3]]</f>
        <v>0.31567839077229382</v>
      </c>
      <c r="M1841">
        <v>11</v>
      </c>
      <c r="N1841">
        <v>0.6</v>
      </c>
      <c r="O1841">
        <v>0.8</v>
      </c>
      <c r="P1841">
        <v>1.24</v>
      </c>
      <c r="Q1841">
        <v>1.06</v>
      </c>
      <c r="R1841" t="str" cm="1">
        <f t="array" ref="R18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 t="s">
        <v>184</v>
      </c>
      <c r="AA1841">
        <v>9</v>
      </c>
      <c r="AB1841">
        <v>2</v>
      </c>
      <c r="AC1841">
        <v>4</v>
      </c>
      <c r="AD1841">
        <v>1</v>
      </c>
      <c r="AE1841">
        <v>3</v>
      </c>
      <c r="AF1841">
        <v>0</v>
      </c>
      <c r="AG1841">
        <v>1</v>
      </c>
      <c r="AH1841">
        <v>4</v>
      </c>
      <c r="AI1841">
        <v>3</v>
      </c>
      <c r="AJ1841">
        <v>0</v>
      </c>
      <c r="AK1841">
        <v>18</v>
      </c>
      <c r="AL1841">
        <v>4</v>
      </c>
      <c r="AM1841">
        <v>8</v>
      </c>
      <c r="AN1841">
        <v>2</v>
      </c>
      <c r="AO1841">
        <v>10</v>
      </c>
      <c r="AP1841">
        <v>2</v>
      </c>
      <c r="AQ1841">
        <v>11</v>
      </c>
      <c r="AR1841">
        <v>19</v>
      </c>
      <c r="AS1841">
        <v>49</v>
      </c>
      <c r="AT1841">
        <v>51</v>
      </c>
      <c r="AU1841">
        <v>0</v>
      </c>
      <c r="AV1841">
        <v>0</v>
      </c>
      <c r="AW1841">
        <v>2.6</v>
      </c>
      <c r="AX1841">
        <v>70</v>
      </c>
      <c r="AY1841">
        <v>80</v>
      </c>
      <c r="AZ1841">
        <v>30</v>
      </c>
      <c r="BA1841">
        <v>30</v>
      </c>
      <c r="BB1841">
        <v>20</v>
      </c>
      <c r="BC1841">
        <v>20</v>
      </c>
      <c r="BD1841">
        <v>70</v>
      </c>
      <c r="BE1841">
        <v>30</v>
      </c>
      <c r="BF1841">
        <v>80</v>
      </c>
      <c r="BG1841">
        <v>9.1999999999999993</v>
      </c>
      <c r="BH1841">
        <v>5.6</v>
      </c>
      <c r="BI1841">
        <v>2.48</v>
      </c>
      <c r="BJ1841">
        <v>3.32</v>
      </c>
      <c r="BK1841">
        <v>3.07</v>
      </c>
      <c r="BL1841">
        <f>1/Table1[[#This Row],[odds_ft_home_team_win]]+1/Table1[[#This Row],[odds_ft_draw]]+1/Table1[[#This Row],[odds_ft_away_team_win]]-1</f>
        <v>3.0163524751522619E-2</v>
      </c>
      <c r="BM1841">
        <f>Table1[[#This Row],[Margin]]/3</f>
        <v>1.005450825050754E-2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 t="s">
        <v>104</v>
      </c>
      <c r="BU1841">
        <f>VLOOKUP(Table1[[#This Row],[Reference]],metron,11,FALSE)</f>
        <v>1.344038264434575</v>
      </c>
      <c r="BV1841">
        <f>VLOOKUP(Table1[[#This Row],[Reference]],metron,12,FALSE)</f>
        <v>1.1515772691037469</v>
      </c>
    </row>
    <row r="1842" spans="1:74" hidden="1" x14ac:dyDescent="0.45">
      <c r="A1842" t="s">
        <v>5416</v>
      </c>
      <c r="B1842">
        <v>1379811900</v>
      </c>
      <c r="C1842" s="3" t="s">
        <v>744</v>
      </c>
      <c r="D1842" t="s">
        <v>65</v>
      </c>
      <c r="E1842" t="s">
        <v>66</v>
      </c>
      <c r="F1842" t="s">
        <v>81</v>
      </c>
      <c r="G1842" t="s">
        <v>98</v>
      </c>
      <c r="H1842" t="s">
        <v>66</v>
      </c>
      <c r="I1842">
        <f>MROUND(Table1[[#This Row],[Prob_H]]*100,2)/100</f>
        <v>0.6</v>
      </c>
      <c r="J1842">
        <f>1/Table1[[#This Row],[odds_ft_home_team_win]]-Table1[[#This Row],[Margin/3]]</f>
        <v>0.59270813307005688</v>
      </c>
      <c r="K1842">
        <f>1/Table1[[#This Row],[odds_ft_draw]]-Table1[[#This Row],[Margin/3]]</f>
        <v>0.24155477592287511</v>
      </c>
      <c r="L1842">
        <f>1/Table1[[#This Row],[odds_ft_away_team_win]]-Table1[[#This Row],[Margin/3]]</f>
        <v>0.16573709100706802</v>
      </c>
      <c r="M1842">
        <v>11</v>
      </c>
      <c r="N1842">
        <v>1.6</v>
      </c>
      <c r="O1842">
        <v>0.5</v>
      </c>
      <c r="P1842">
        <v>1.83</v>
      </c>
      <c r="Q1842">
        <v>0.76</v>
      </c>
      <c r="R1842" t="str" cm="1">
        <f t="array" ref="R18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2">
        <v>2</v>
      </c>
      <c r="T1842">
        <v>1</v>
      </c>
      <c r="U1842">
        <v>3</v>
      </c>
      <c r="V1842">
        <v>2</v>
      </c>
      <c r="W1842">
        <v>2</v>
      </c>
      <c r="X1842">
        <v>0</v>
      </c>
      <c r="Y1842" t="s">
        <v>745</v>
      </c>
      <c r="Z1842">
        <v>52</v>
      </c>
      <c r="AA1842">
        <v>8</v>
      </c>
      <c r="AB1842">
        <v>5</v>
      </c>
      <c r="AC1842">
        <v>2</v>
      </c>
      <c r="AD1842">
        <v>0</v>
      </c>
      <c r="AE1842">
        <v>2</v>
      </c>
      <c r="AF1842">
        <v>0</v>
      </c>
      <c r="AG1842">
        <v>1</v>
      </c>
      <c r="AH1842">
        <v>1</v>
      </c>
      <c r="AI1842">
        <v>0</v>
      </c>
      <c r="AJ1842">
        <v>2</v>
      </c>
      <c r="AK1842">
        <v>15</v>
      </c>
      <c r="AL1842">
        <v>13</v>
      </c>
      <c r="AM1842">
        <v>9</v>
      </c>
      <c r="AN1842">
        <v>5</v>
      </c>
      <c r="AO1842">
        <v>6</v>
      </c>
      <c r="AP1842">
        <v>8</v>
      </c>
      <c r="AQ1842">
        <v>14</v>
      </c>
      <c r="AR1842">
        <v>15</v>
      </c>
      <c r="AS1842">
        <v>50</v>
      </c>
      <c r="AT1842">
        <v>50</v>
      </c>
      <c r="AU1842">
        <v>0</v>
      </c>
      <c r="AV1842">
        <v>0</v>
      </c>
      <c r="AW1842">
        <v>2.5499999999999998</v>
      </c>
      <c r="AX1842">
        <v>58</v>
      </c>
      <c r="AY1842">
        <v>70</v>
      </c>
      <c r="AZ1842">
        <v>35</v>
      </c>
      <c r="BA1842">
        <v>35</v>
      </c>
      <c r="BB1842">
        <v>13</v>
      </c>
      <c r="BC1842">
        <v>23</v>
      </c>
      <c r="BD1842">
        <v>80</v>
      </c>
      <c r="BE1842">
        <v>35</v>
      </c>
      <c r="BF1842">
        <v>58</v>
      </c>
      <c r="BG1842">
        <v>11.35</v>
      </c>
      <c r="BH1842">
        <v>3.45</v>
      </c>
      <c r="BI1842">
        <v>1.66</v>
      </c>
      <c r="BJ1842">
        <v>3.98</v>
      </c>
      <c r="BK1842">
        <v>5.7</v>
      </c>
      <c r="BL1842">
        <f>1/Table1[[#This Row],[odds_ft_home_team_win]]+1/Table1[[#This Row],[odds_ft_draw]]+1/Table1[[#This Row],[odds_ft_away_team_win]]-1</f>
        <v>2.9104516452480134E-2</v>
      </c>
      <c r="BM1842">
        <f>Table1[[#This Row],[Margin]]/3</f>
        <v>9.7015054841600445E-3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 t="s">
        <v>109</v>
      </c>
      <c r="BU1842">
        <f>VLOOKUP(Table1[[#This Row],[Reference]],metron,11,FALSE)</f>
        <v>1.841836734693878</v>
      </c>
      <c r="BV1842">
        <f>VLOOKUP(Table1[[#This Row],[Reference]],metron,12,FALSE)</f>
        <v>0.88917233560090703</v>
      </c>
    </row>
    <row r="1843" spans="1:74" hidden="1" x14ac:dyDescent="0.45">
      <c r="A1843" t="s">
        <v>5416</v>
      </c>
      <c r="B1843">
        <v>1379815200</v>
      </c>
      <c r="C1843" s="3" t="s">
        <v>746</v>
      </c>
      <c r="D1843" t="s">
        <v>65</v>
      </c>
      <c r="E1843" t="s">
        <v>66</v>
      </c>
      <c r="F1843" t="s">
        <v>93</v>
      </c>
      <c r="G1843" t="s">
        <v>611</v>
      </c>
      <c r="H1843" t="s">
        <v>66</v>
      </c>
      <c r="I1843">
        <f>MROUND(Table1[[#This Row],[Prob_H]]*100,2)/100</f>
        <v>0.46</v>
      </c>
      <c r="J1843">
        <f>1/Table1[[#This Row],[odds_ft_home_team_win]]-Table1[[#This Row],[Margin/3]]</f>
        <v>0.45311183339352351</v>
      </c>
      <c r="K1843">
        <f>1/Table1[[#This Row],[odds_ft_draw]]-Table1[[#This Row],[Margin/3]]</f>
        <v>0.27183901127563104</v>
      </c>
      <c r="L1843">
        <f>1/Table1[[#This Row],[odds_ft_away_team_win]]-Table1[[#This Row],[Margin/3]]</f>
        <v>0.27504915533084551</v>
      </c>
      <c r="M1843">
        <v>11</v>
      </c>
      <c r="N1843">
        <v>0.75</v>
      </c>
      <c r="O1843">
        <v>1.4</v>
      </c>
      <c r="P1843">
        <v>0.88</v>
      </c>
      <c r="Q1843">
        <v>1</v>
      </c>
      <c r="R1843" t="str" cm="1">
        <f t="array" ref="R18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43">
        <v>3</v>
      </c>
      <c r="T1843">
        <v>3</v>
      </c>
      <c r="U1843">
        <v>6</v>
      </c>
      <c r="V1843">
        <v>2</v>
      </c>
      <c r="W1843">
        <v>1</v>
      </c>
      <c r="X1843">
        <v>1</v>
      </c>
      <c r="Y1843" t="s">
        <v>747</v>
      </c>
      <c r="Z1843" t="s">
        <v>748</v>
      </c>
      <c r="AA1843">
        <v>4</v>
      </c>
      <c r="AB1843">
        <v>1</v>
      </c>
      <c r="AC1843">
        <v>3</v>
      </c>
      <c r="AD1843">
        <v>2</v>
      </c>
      <c r="AE1843">
        <v>2</v>
      </c>
      <c r="AF1843">
        <v>0</v>
      </c>
      <c r="AG1843">
        <v>4</v>
      </c>
      <c r="AH1843">
        <v>1</v>
      </c>
      <c r="AI1843">
        <v>1</v>
      </c>
      <c r="AJ1843">
        <v>1</v>
      </c>
      <c r="AK1843">
        <v>8</v>
      </c>
      <c r="AL1843">
        <v>7</v>
      </c>
      <c r="AM1843">
        <v>5</v>
      </c>
      <c r="AN1843">
        <v>4</v>
      </c>
      <c r="AO1843">
        <v>3</v>
      </c>
      <c r="AP1843">
        <v>3</v>
      </c>
      <c r="AQ1843">
        <v>12</v>
      </c>
      <c r="AR1843">
        <v>13</v>
      </c>
      <c r="AS1843">
        <v>47</v>
      </c>
      <c r="AT1843">
        <v>53</v>
      </c>
      <c r="AU1843">
        <v>0</v>
      </c>
      <c r="AV1843">
        <v>0</v>
      </c>
      <c r="AW1843">
        <v>2.88</v>
      </c>
      <c r="AX1843">
        <v>70</v>
      </c>
      <c r="AY1843">
        <v>90</v>
      </c>
      <c r="AZ1843">
        <v>55</v>
      </c>
      <c r="BA1843">
        <v>33</v>
      </c>
      <c r="BB1843">
        <v>10</v>
      </c>
      <c r="BC1843">
        <v>43</v>
      </c>
      <c r="BD1843">
        <v>78</v>
      </c>
      <c r="BE1843">
        <v>45</v>
      </c>
      <c r="BF1843">
        <v>90</v>
      </c>
      <c r="BG1843">
        <v>9.5</v>
      </c>
      <c r="BH1843">
        <v>5</v>
      </c>
      <c r="BI1843">
        <v>2.16</v>
      </c>
      <c r="BJ1843">
        <v>3.55</v>
      </c>
      <c r="BK1843">
        <v>3.51</v>
      </c>
      <c r="BL1843">
        <f>1/Table1[[#This Row],[odds_ft_home_team_win]]+1/Table1[[#This Row],[odds_ft_draw]]+1/Table1[[#This Row],[odds_ft_away_team_win]]-1</f>
        <v>2.955338870831814E-2</v>
      </c>
      <c r="BM1843">
        <f>Table1[[#This Row],[Margin]]/3</f>
        <v>9.8511295694393795E-3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 t="s">
        <v>95</v>
      </c>
      <c r="BU1843">
        <f>VLOOKUP(Table1[[#This Row],[Reference]],metron,11,FALSE)</f>
        <v>1.4888836329233679</v>
      </c>
      <c r="BV1843">
        <f>VLOOKUP(Table1[[#This Row],[Reference]],metron,12,FALSE)</f>
        <v>1.0516792809839171</v>
      </c>
    </row>
    <row r="1844" spans="1:74" hidden="1" x14ac:dyDescent="0.45">
      <c r="A1844" t="s">
        <v>5416</v>
      </c>
      <c r="B1844">
        <v>1379869200</v>
      </c>
      <c r="C1844" s="3" t="s">
        <v>749</v>
      </c>
      <c r="D1844" t="s">
        <v>65</v>
      </c>
      <c r="E1844" t="s">
        <v>66</v>
      </c>
      <c r="F1844" t="s">
        <v>97</v>
      </c>
      <c r="G1844" t="s">
        <v>80</v>
      </c>
      <c r="H1844" t="s">
        <v>66</v>
      </c>
      <c r="I1844">
        <f>MROUND(Table1[[#This Row],[Prob_H]]*100,2)/100</f>
        <v>0.54</v>
      </c>
      <c r="J1844">
        <f>1/Table1[[#This Row],[odds_ft_home_team_win]]-Table1[[#This Row],[Margin/3]]</f>
        <v>0.54823427416709436</v>
      </c>
      <c r="K1844">
        <f>1/Table1[[#This Row],[odds_ft_draw]]-Table1[[#This Row],[Margin/3]]</f>
        <v>0.26057776631709972</v>
      </c>
      <c r="L1844">
        <f>1/Table1[[#This Row],[odds_ft_away_team_win]]-Table1[[#This Row],[Margin/3]]</f>
        <v>0.19118795951580589</v>
      </c>
      <c r="M1844">
        <v>11</v>
      </c>
      <c r="N1844">
        <v>1</v>
      </c>
      <c r="O1844">
        <v>1.75</v>
      </c>
      <c r="P1844">
        <v>2</v>
      </c>
      <c r="Q1844">
        <v>1</v>
      </c>
      <c r="R1844" t="str" cm="1">
        <f t="array" ref="R18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4">
        <v>4</v>
      </c>
      <c r="T1844">
        <v>0</v>
      </c>
      <c r="U1844">
        <v>4</v>
      </c>
      <c r="V1844">
        <v>3</v>
      </c>
      <c r="W1844">
        <v>3</v>
      </c>
      <c r="X1844">
        <v>0</v>
      </c>
      <c r="Y1844" t="s">
        <v>750</v>
      </c>
      <c r="AA1844">
        <v>7</v>
      </c>
      <c r="AB1844">
        <v>4</v>
      </c>
      <c r="AC1844">
        <v>2</v>
      </c>
      <c r="AD1844">
        <v>0</v>
      </c>
      <c r="AE1844">
        <v>3</v>
      </c>
      <c r="AF1844">
        <v>0</v>
      </c>
      <c r="AG1844">
        <v>1</v>
      </c>
      <c r="AH1844">
        <v>1</v>
      </c>
      <c r="AI1844">
        <v>1</v>
      </c>
      <c r="AJ1844">
        <v>2</v>
      </c>
      <c r="AK1844">
        <v>13</v>
      </c>
      <c r="AL1844">
        <v>8</v>
      </c>
      <c r="AM1844">
        <v>7</v>
      </c>
      <c r="AN1844">
        <v>3</v>
      </c>
      <c r="AO1844">
        <v>6</v>
      </c>
      <c r="AP1844">
        <v>5</v>
      </c>
      <c r="AQ1844">
        <v>10</v>
      </c>
      <c r="AR1844">
        <v>12</v>
      </c>
      <c r="AS1844">
        <v>49</v>
      </c>
      <c r="AT1844">
        <v>51</v>
      </c>
      <c r="AU1844">
        <v>0</v>
      </c>
      <c r="AV1844">
        <v>0</v>
      </c>
      <c r="AW1844">
        <v>2.08</v>
      </c>
      <c r="AX1844">
        <v>30</v>
      </c>
      <c r="AY1844">
        <v>68</v>
      </c>
      <c r="AZ1844">
        <v>43</v>
      </c>
      <c r="BA1844">
        <v>20</v>
      </c>
      <c r="BB1844">
        <v>0</v>
      </c>
      <c r="BC1844">
        <v>23</v>
      </c>
      <c r="BD1844">
        <v>68</v>
      </c>
      <c r="BE1844">
        <v>43</v>
      </c>
      <c r="BF1844">
        <v>65</v>
      </c>
      <c r="BG1844">
        <v>8.4</v>
      </c>
      <c r="BH1844">
        <v>3.6</v>
      </c>
      <c r="BI1844">
        <v>1.79</v>
      </c>
      <c r="BJ1844">
        <v>3.69</v>
      </c>
      <c r="BK1844">
        <v>4.96</v>
      </c>
      <c r="BL1844">
        <f>1/Table1[[#This Row],[odds_ft_home_team_win]]+1/Table1[[#This Row],[odds_ft_draw]]+1/Table1[[#This Row],[odds_ft_away_team_win]]-1</f>
        <v>3.1274831130001735E-2</v>
      </c>
      <c r="BM1844">
        <f>Table1[[#This Row],[Margin]]/3</f>
        <v>1.0424943710000578E-2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 t="s">
        <v>100</v>
      </c>
      <c r="BU1844">
        <f>VLOOKUP(Table1[[#This Row],[Reference]],metron,11,FALSE)</f>
        <v>1.684957590444867</v>
      </c>
      <c r="BV1844">
        <f>VLOOKUP(Table1[[#This Row],[Reference]],metron,12,FALSE)</f>
        <v>0.95101263631642718</v>
      </c>
    </row>
    <row r="1845" spans="1:74" hidden="1" x14ac:dyDescent="0.45">
      <c r="A1845" t="s">
        <v>5415</v>
      </c>
      <c r="B1845">
        <v>1394847000</v>
      </c>
      <c r="C1845" s="3" t="s">
        <v>986</v>
      </c>
      <c r="D1845" t="s">
        <v>65</v>
      </c>
      <c r="E1845" t="s">
        <v>66</v>
      </c>
      <c r="F1845" t="s">
        <v>80</v>
      </c>
      <c r="G1845" t="s">
        <v>97</v>
      </c>
      <c r="H1845" t="s">
        <v>66</v>
      </c>
      <c r="I1845">
        <f>MROUND(Table1[[#This Row],[Prob_H]]*100,2)/100</f>
        <v>0.28000000000000003</v>
      </c>
      <c r="J1845">
        <f>1/Table1[[#This Row],[odds_ft_home_team_win]]-Table1[[#This Row],[Margin/3]]</f>
        <v>0.28947388827628345</v>
      </c>
      <c r="K1845">
        <f>1/Table1[[#This Row],[odds_ft_draw]]-Table1[[#This Row],[Margin/3]]</f>
        <v>0.29310299370179604</v>
      </c>
      <c r="L1845">
        <f>1/Table1[[#This Row],[odds_ft_away_team_win]]-Table1[[#This Row],[Margin/3]]</f>
        <v>0.41742311802192039</v>
      </c>
      <c r="M1845">
        <v>11</v>
      </c>
      <c r="N1845">
        <v>1.64</v>
      </c>
      <c r="O1845">
        <v>1.6</v>
      </c>
      <c r="P1845">
        <v>1.61</v>
      </c>
      <c r="Q1845">
        <v>1.33</v>
      </c>
      <c r="R1845" t="str" cm="1">
        <f t="array" ref="R18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45">
        <v>0</v>
      </c>
      <c r="T1845">
        <v>2</v>
      </c>
      <c r="U1845">
        <v>2</v>
      </c>
      <c r="V1845">
        <v>0</v>
      </c>
      <c r="W1845">
        <v>0</v>
      </c>
      <c r="X1845">
        <v>0</v>
      </c>
      <c r="Z1845" t="s">
        <v>987</v>
      </c>
      <c r="AA1845">
        <v>4</v>
      </c>
      <c r="AB1845">
        <v>4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13</v>
      </c>
      <c r="AL1845">
        <v>10</v>
      </c>
      <c r="AM1845">
        <v>6</v>
      </c>
      <c r="AN1845">
        <v>5</v>
      </c>
      <c r="AO1845">
        <v>7</v>
      </c>
      <c r="AP1845">
        <v>5</v>
      </c>
      <c r="AQ1845">
        <v>7</v>
      </c>
      <c r="AR1845">
        <v>4</v>
      </c>
      <c r="AS1845">
        <v>41</v>
      </c>
      <c r="AT1845">
        <v>59</v>
      </c>
      <c r="AU1845">
        <v>0</v>
      </c>
      <c r="AV1845">
        <v>0</v>
      </c>
      <c r="AW1845">
        <v>2.4500000000000002</v>
      </c>
      <c r="AX1845">
        <v>45</v>
      </c>
      <c r="AY1845">
        <v>72</v>
      </c>
      <c r="AZ1845">
        <v>35</v>
      </c>
      <c r="BA1845">
        <v>28</v>
      </c>
      <c r="BB1845">
        <v>11</v>
      </c>
      <c r="BC1845">
        <v>21</v>
      </c>
      <c r="BD1845">
        <v>72</v>
      </c>
      <c r="BE1845">
        <v>28</v>
      </c>
      <c r="BF1845">
        <v>83</v>
      </c>
      <c r="BG1845">
        <v>9.07</v>
      </c>
      <c r="BH1845">
        <v>4.4800000000000004</v>
      </c>
      <c r="BI1845">
        <v>3.34</v>
      </c>
      <c r="BJ1845">
        <v>3.3</v>
      </c>
      <c r="BK1845">
        <v>2.34</v>
      </c>
      <c r="BL1845">
        <f>1/Table1[[#This Row],[odds_ft_home_team_win]]+1/Table1[[#This Row],[odds_ft_draw]]+1/Table1[[#This Row],[odds_ft_away_team_win]]-1</f>
        <v>2.9781927985520928E-2</v>
      </c>
      <c r="BM1845">
        <f>Table1[[#This Row],[Margin]]/3</f>
        <v>9.9273093285069756E-3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 t="s">
        <v>83</v>
      </c>
      <c r="BU1845">
        <f>VLOOKUP(Table1[[#This Row],[Reference]],metron,11,FALSE)</f>
        <v>1.128766254360926</v>
      </c>
      <c r="BV1845">
        <f>VLOOKUP(Table1[[#This Row],[Reference]],metron,12,FALSE)</f>
        <v>1.415794481446242</v>
      </c>
    </row>
    <row r="1846" spans="1:74" hidden="1" x14ac:dyDescent="0.45">
      <c r="A1846" t="s">
        <v>5415</v>
      </c>
      <c r="B1846">
        <v>1394924400</v>
      </c>
      <c r="C1846" s="3" t="s">
        <v>988</v>
      </c>
      <c r="D1846" t="s">
        <v>65</v>
      </c>
      <c r="E1846" t="s">
        <v>66</v>
      </c>
      <c r="F1846" t="s">
        <v>611</v>
      </c>
      <c r="G1846" t="s">
        <v>93</v>
      </c>
      <c r="H1846" t="s">
        <v>66</v>
      </c>
      <c r="I1846">
        <f>MROUND(Table1[[#This Row],[Prob_H]]*100,2)/100</f>
        <v>0.38</v>
      </c>
      <c r="J1846">
        <f>1/Table1[[#This Row],[odds_ft_home_team_win]]-Table1[[#This Row],[Margin/3]]</f>
        <v>0.37617673316633538</v>
      </c>
      <c r="K1846">
        <f>1/Table1[[#This Row],[odds_ft_draw]]-Table1[[#This Row],[Margin/3]]</f>
        <v>0.29128116634305773</v>
      </c>
      <c r="L1846">
        <f>1/Table1[[#This Row],[odds_ft_away_team_win]]-Table1[[#This Row],[Margin/3]]</f>
        <v>0.33254210049060678</v>
      </c>
      <c r="M1846">
        <v>11</v>
      </c>
      <c r="N1846">
        <v>1.08</v>
      </c>
      <c r="O1846">
        <v>0.92</v>
      </c>
      <c r="P1846">
        <v>1.1200000000000001</v>
      </c>
      <c r="Q1846">
        <v>1.06</v>
      </c>
      <c r="R1846" t="str" cm="1">
        <f t="array" ref="R18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46">
        <v>0</v>
      </c>
      <c r="T1846">
        <v>1</v>
      </c>
      <c r="U1846">
        <v>1</v>
      </c>
      <c r="V1846">
        <v>1</v>
      </c>
      <c r="W1846">
        <v>0</v>
      </c>
      <c r="X1846">
        <v>1</v>
      </c>
      <c r="Z1846">
        <v>22</v>
      </c>
      <c r="AA1846">
        <v>8</v>
      </c>
      <c r="AB1846">
        <v>4</v>
      </c>
      <c r="AC1846">
        <v>3</v>
      </c>
      <c r="AD1846">
        <v>1</v>
      </c>
      <c r="AE1846">
        <v>3</v>
      </c>
      <c r="AF1846">
        <v>1</v>
      </c>
      <c r="AG1846">
        <v>0</v>
      </c>
      <c r="AH1846">
        <v>4</v>
      </c>
      <c r="AI1846">
        <v>2</v>
      </c>
      <c r="AJ1846">
        <v>2</v>
      </c>
      <c r="AK1846">
        <v>22</v>
      </c>
      <c r="AL1846">
        <v>12</v>
      </c>
      <c r="AM1846">
        <v>10</v>
      </c>
      <c r="AN1846">
        <v>5</v>
      </c>
      <c r="AO1846">
        <v>12</v>
      </c>
      <c r="AP1846">
        <v>7</v>
      </c>
      <c r="AQ1846">
        <v>10</v>
      </c>
      <c r="AR1846">
        <v>13</v>
      </c>
      <c r="AS1846">
        <v>66</v>
      </c>
      <c r="AT1846">
        <v>34</v>
      </c>
      <c r="AU1846">
        <v>0</v>
      </c>
      <c r="AV1846">
        <v>0</v>
      </c>
      <c r="AW1846">
        <v>2.39</v>
      </c>
      <c r="AX1846">
        <v>50</v>
      </c>
      <c r="AY1846">
        <v>74</v>
      </c>
      <c r="AZ1846">
        <v>38</v>
      </c>
      <c r="BA1846">
        <v>19</v>
      </c>
      <c r="BB1846">
        <v>12</v>
      </c>
      <c r="BC1846">
        <v>20</v>
      </c>
      <c r="BD1846">
        <v>69</v>
      </c>
      <c r="BE1846">
        <v>39</v>
      </c>
      <c r="BF1846">
        <v>85</v>
      </c>
      <c r="BG1846">
        <v>8.75</v>
      </c>
      <c r="BH1846">
        <v>6.23</v>
      </c>
      <c r="BI1846">
        <v>2.59</v>
      </c>
      <c r="BJ1846">
        <v>3.32</v>
      </c>
      <c r="BK1846">
        <v>2.92</v>
      </c>
      <c r="BL1846">
        <f>1/Table1[[#This Row],[odds_ft_home_team_win]]+1/Table1[[#This Row],[odds_ft_draw]]+1/Table1[[#This Row],[odds_ft_away_team_win]]-1</f>
        <v>2.9770958802152192E-2</v>
      </c>
      <c r="BM1846">
        <f>Table1[[#This Row],[Margin]]/3</f>
        <v>9.9236529340507307E-3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 t="s">
        <v>614</v>
      </c>
      <c r="BU1846">
        <f>VLOOKUP(Table1[[#This Row],[Reference]],metron,11,FALSE)</f>
        <v>1.330562659846547</v>
      </c>
      <c r="BV1846">
        <f>VLOOKUP(Table1[[#This Row],[Reference]],metron,12,FALSE)</f>
        <v>1.1595268542199491</v>
      </c>
    </row>
    <row r="1847" spans="1:74" hidden="1" x14ac:dyDescent="0.45">
      <c r="A1847" t="s">
        <v>5415</v>
      </c>
      <c r="B1847">
        <v>1394924400</v>
      </c>
      <c r="C1847" s="3" t="s">
        <v>988</v>
      </c>
      <c r="D1847" t="s">
        <v>65</v>
      </c>
      <c r="E1847" t="s">
        <v>66</v>
      </c>
      <c r="F1847" t="s">
        <v>77</v>
      </c>
      <c r="G1847" t="s">
        <v>72</v>
      </c>
      <c r="H1847" t="s">
        <v>66</v>
      </c>
      <c r="I1847">
        <f>MROUND(Table1[[#This Row],[Prob_H]]*100,2)/100</f>
        <v>0.57999999999999996</v>
      </c>
      <c r="J1847">
        <f>1/Table1[[#This Row],[odds_ft_home_team_win]]-Table1[[#This Row],[Margin/3]]</f>
        <v>0.57452967935118637</v>
      </c>
      <c r="K1847">
        <f>1/Table1[[#This Row],[odds_ft_draw]]-Table1[[#This Row],[Margin/3]]</f>
        <v>0.25358660045782289</v>
      </c>
      <c r="L1847">
        <f>1/Table1[[#This Row],[odds_ft_away_team_win]]-Table1[[#This Row],[Margin/3]]</f>
        <v>0.17188372019099085</v>
      </c>
      <c r="M1847">
        <v>11</v>
      </c>
      <c r="N1847">
        <v>2.14</v>
      </c>
      <c r="O1847">
        <v>0.31</v>
      </c>
      <c r="P1847">
        <v>2</v>
      </c>
      <c r="Q1847">
        <v>0.44</v>
      </c>
      <c r="R1847" t="str" cm="1">
        <f t="array" ref="R18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7">
        <v>2</v>
      </c>
      <c r="T1847">
        <v>1</v>
      </c>
      <c r="U1847">
        <v>3</v>
      </c>
      <c r="V1847">
        <v>1</v>
      </c>
      <c r="W1847">
        <v>0</v>
      </c>
      <c r="X1847">
        <v>1</v>
      </c>
      <c r="Y1847" t="s">
        <v>951</v>
      </c>
      <c r="Z1847">
        <v>44</v>
      </c>
      <c r="AA1847">
        <v>6</v>
      </c>
      <c r="AB1847">
        <v>5</v>
      </c>
      <c r="AC1847">
        <v>1</v>
      </c>
      <c r="AD1847">
        <v>0</v>
      </c>
      <c r="AE1847">
        <v>5</v>
      </c>
      <c r="AF1847">
        <v>0</v>
      </c>
      <c r="AG1847">
        <v>0</v>
      </c>
      <c r="AH1847">
        <v>1</v>
      </c>
      <c r="AI1847">
        <v>1</v>
      </c>
      <c r="AJ1847">
        <v>4</v>
      </c>
      <c r="AK1847">
        <v>21</v>
      </c>
      <c r="AL1847">
        <v>8</v>
      </c>
      <c r="AM1847">
        <v>5</v>
      </c>
      <c r="AN1847">
        <v>3</v>
      </c>
      <c r="AO1847">
        <v>16</v>
      </c>
      <c r="AP1847">
        <v>5</v>
      </c>
      <c r="AQ1847">
        <v>7</v>
      </c>
      <c r="AR1847">
        <v>16</v>
      </c>
      <c r="AS1847">
        <v>67</v>
      </c>
      <c r="AT1847">
        <v>33</v>
      </c>
      <c r="AU1847">
        <v>0</v>
      </c>
      <c r="AV1847">
        <v>0</v>
      </c>
      <c r="AW1847">
        <v>2.3199999999999998</v>
      </c>
      <c r="AX1847">
        <v>45</v>
      </c>
      <c r="AY1847">
        <v>68</v>
      </c>
      <c r="AZ1847">
        <v>42</v>
      </c>
      <c r="BA1847">
        <v>23</v>
      </c>
      <c r="BB1847">
        <v>8</v>
      </c>
      <c r="BC1847">
        <v>26</v>
      </c>
      <c r="BD1847">
        <v>67</v>
      </c>
      <c r="BE1847">
        <v>38</v>
      </c>
      <c r="BF1847">
        <v>78</v>
      </c>
      <c r="BG1847">
        <v>12.44</v>
      </c>
      <c r="BH1847">
        <v>6.17</v>
      </c>
      <c r="BI1847">
        <v>1.71</v>
      </c>
      <c r="BJ1847">
        <v>3.79</v>
      </c>
      <c r="BK1847">
        <v>5.49</v>
      </c>
      <c r="BL1847">
        <f>1/Table1[[#This Row],[odds_ft_home_team_win]]+1/Table1[[#This Row],[odds_ft_draw]]+1/Table1[[#This Row],[odds_ft_away_team_win]]-1</f>
        <v>3.0796926858721374E-2</v>
      </c>
      <c r="BM1847">
        <f>Table1[[#This Row],[Margin]]/3</f>
        <v>1.0265642286240459E-2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 t="s">
        <v>79</v>
      </c>
      <c r="BU1847">
        <f>VLOOKUP(Table1[[#This Row],[Reference]],metron,11,FALSE)</f>
        <v>1.7619715019855171</v>
      </c>
      <c r="BV1847">
        <f>VLOOKUP(Table1[[#This Row],[Reference]],metron,12,FALSE)</f>
        <v>0.87432842793739785</v>
      </c>
    </row>
    <row r="1848" spans="1:74" hidden="1" x14ac:dyDescent="0.45">
      <c r="A1848" t="s">
        <v>5415</v>
      </c>
      <c r="B1848">
        <v>1394931600</v>
      </c>
      <c r="C1848" s="3" t="s">
        <v>989</v>
      </c>
      <c r="D1848" t="s">
        <v>65</v>
      </c>
      <c r="E1848" t="s">
        <v>66</v>
      </c>
      <c r="F1848" t="s">
        <v>88</v>
      </c>
      <c r="G1848" t="s">
        <v>103</v>
      </c>
      <c r="H1848" t="s">
        <v>66</v>
      </c>
      <c r="I1848">
        <f>MROUND(Table1[[#This Row],[Prob_H]]*100,2)/100</f>
        <v>0.48</v>
      </c>
      <c r="J1848">
        <f>1/Table1[[#This Row],[odds_ft_home_team_win]]-Table1[[#This Row],[Margin/3]]</f>
        <v>0.4729772597753093</v>
      </c>
      <c r="K1848">
        <f>1/Table1[[#This Row],[odds_ft_draw]]-Table1[[#This Row],[Margin/3]]</f>
        <v>0.27806991037604156</v>
      </c>
      <c r="L1848">
        <f>1/Table1[[#This Row],[odds_ft_away_team_win]]-Table1[[#This Row],[Margin/3]]</f>
        <v>0.24895282984864911</v>
      </c>
      <c r="M1848">
        <v>11</v>
      </c>
      <c r="N1848">
        <v>2.0699999999999998</v>
      </c>
      <c r="O1848">
        <v>1.31</v>
      </c>
      <c r="P1848">
        <v>2.19</v>
      </c>
      <c r="Q1848">
        <v>1.35</v>
      </c>
      <c r="R1848" t="str" cm="1">
        <f t="array" ref="R18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48">
        <v>3</v>
      </c>
      <c r="T1848">
        <v>1</v>
      </c>
      <c r="U1848">
        <v>4</v>
      </c>
      <c r="V1848">
        <v>1</v>
      </c>
      <c r="W1848">
        <v>0</v>
      </c>
      <c r="X1848">
        <v>1</v>
      </c>
      <c r="Y1848" t="s">
        <v>990</v>
      </c>
      <c r="Z1848">
        <v>7</v>
      </c>
      <c r="AA1848">
        <v>7</v>
      </c>
      <c r="AB1848">
        <v>6</v>
      </c>
      <c r="AC1848">
        <v>4</v>
      </c>
      <c r="AD1848">
        <v>0</v>
      </c>
      <c r="AE1848">
        <v>2</v>
      </c>
      <c r="AF1848">
        <v>1</v>
      </c>
      <c r="AG1848">
        <v>0</v>
      </c>
      <c r="AH1848">
        <v>4</v>
      </c>
      <c r="AI1848">
        <v>2</v>
      </c>
      <c r="AJ1848">
        <v>1</v>
      </c>
      <c r="AK1848">
        <v>15</v>
      </c>
      <c r="AL1848">
        <v>9</v>
      </c>
      <c r="AM1848">
        <v>7</v>
      </c>
      <c r="AN1848">
        <v>4</v>
      </c>
      <c r="AO1848">
        <v>8</v>
      </c>
      <c r="AP1848">
        <v>5</v>
      </c>
      <c r="AQ1848">
        <v>21</v>
      </c>
      <c r="AR1848">
        <v>13</v>
      </c>
      <c r="AS1848">
        <v>52</v>
      </c>
      <c r="AT1848">
        <v>48</v>
      </c>
      <c r="AU1848">
        <v>0</v>
      </c>
      <c r="AV1848">
        <v>0</v>
      </c>
      <c r="AW1848">
        <v>2.67</v>
      </c>
      <c r="AX1848">
        <v>61</v>
      </c>
      <c r="AY1848">
        <v>74</v>
      </c>
      <c r="AZ1848">
        <v>49</v>
      </c>
      <c r="BA1848">
        <v>38</v>
      </c>
      <c r="BB1848">
        <v>18</v>
      </c>
      <c r="BC1848">
        <v>28</v>
      </c>
      <c r="BD1848">
        <v>60</v>
      </c>
      <c r="BE1848">
        <v>42</v>
      </c>
      <c r="BF1848">
        <v>79</v>
      </c>
      <c r="BG1848">
        <v>10.19</v>
      </c>
      <c r="BH1848">
        <v>4.82</v>
      </c>
      <c r="BI1848">
        <v>2.0699999999999998</v>
      </c>
      <c r="BJ1848">
        <v>3.47</v>
      </c>
      <c r="BK1848">
        <v>3.86</v>
      </c>
      <c r="BL1848">
        <f>1/Table1[[#This Row],[odds_ft_home_team_win]]+1/Table1[[#This Row],[odds_ft_draw]]+1/Table1[[#This Row],[odds_ft_away_team_win]]-1</f>
        <v>3.0343582992912843E-2</v>
      </c>
      <c r="BM1848">
        <f>Table1[[#This Row],[Margin]]/3</f>
        <v>1.0114527664304282E-2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 t="s">
        <v>91</v>
      </c>
      <c r="BU1848">
        <f>VLOOKUP(Table1[[#This Row],[Reference]],metron,11,FALSE)</f>
        <v>1.510877192982456</v>
      </c>
      <c r="BV1848">
        <f>VLOOKUP(Table1[[#This Row],[Reference]],metron,12,FALSE)</f>
        <v>1.0163157894736841</v>
      </c>
    </row>
    <row r="1849" spans="1:74" hidden="1" x14ac:dyDescent="0.45">
      <c r="A1849" t="s">
        <v>5415</v>
      </c>
      <c r="B1849">
        <v>1394931600</v>
      </c>
      <c r="C1849" s="3" t="s">
        <v>989</v>
      </c>
      <c r="D1849" t="s">
        <v>65</v>
      </c>
      <c r="E1849" t="s">
        <v>66</v>
      </c>
      <c r="F1849" t="s">
        <v>85</v>
      </c>
      <c r="G1849" t="s">
        <v>78</v>
      </c>
      <c r="H1849" t="s">
        <v>66</v>
      </c>
      <c r="I1849">
        <f>MROUND(Table1[[#This Row],[Prob_H]]*100,2)/100</f>
        <v>0.42</v>
      </c>
      <c r="J1849">
        <f>1/Table1[[#This Row],[odds_ft_home_team_win]]-Table1[[#This Row],[Margin/3]]</f>
        <v>0.41004020186160661</v>
      </c>
      <c r="K1849">
        <f>1/Table1[[#This Row],[odds_ft_draw]]-Table1[[#This Row],[Margin/3]]</f>
        <v>0.28660803967922621</v>
      </c>
      <c r="L1849">
        <f>1/Table1[[#This Row],[odds_ft_away_team_win]]-Table1[[#This Row],[Margin/3]]</f>
        <v>0.30335175845916729</v>
      </c>
      <c r="M1849">
        <v>11</v>
      </c>
      <c r="N1849">
        <v>1.38</v>
      </c>
      <c r="O1849">
        <v>0.93</v>
      </c>
      <c r="P1849">
        <v>1.47</v>
      </c>
      <c r="Q1849">
        <v>0.94</v>
      </c>
      <c r="R1849" t="str" cm="1">
        <f t="array" ref="R18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0</v>
      </c>
      <c r="Z1849">
        <v>59</v>
      </c>
      <c r="AA1849">
        <v>5</v>
      </c>
      <c r="AB1849">
        <v>2</v>
      </c>
      <c r="AC1849">
        <v>3</v>
      </c>
      <c r="AD1849">
        <v>0</v>
      </c>
      <c r="AE1849">
        <v>5</v>
      </c>
      <c r="AF1849">
        <v>0</v>
      </c>
      <c r="AG1849">
        <v>1</v>
      </c>
      <c r="AH1849">
        <v>2</v>
      </c>
      <c r="AI1849">
        <v>3</v>
      </c>
      <c r="AJ1849">
        <v>2</v>
      </c>
      <c r="AK1849">
        <v>14</v>
      </c>
      <c r="AL1849">
        <v>10</v>
      </c>
      <c r="AM1849">
        <v>4</v>
      </c>
      <c r="AN1849">
        <v>5</v>
      </c>
      <c r="AO1849">
        <v>10</v>
      </c>
      <c r="AP1849">
        <v>5</v>
      </c>
      <c r="AQ1849">
        <v>22</v>
      </c>
      <c r="AR1849">
        <v>15</v>
      </c>
      <c r="AS1849">
        <v>46</v>
      </c>
      <c r="AT1849">
        <v>54</v>
      </c>
      <c r="AU1849">
        <v>0</v>
      </c>
      <c r="AV1849">
        <v>0</v>
      </c>
      <c r="AW1849">
        <v>2.17</v>
      </c>
      <c r="AX1849">
        <v>52</v>
      </c>
      <c r="AY1849">
        <v>63</v>
      </c>
      <c r="AZ1849">
        <v>44</v>
      </c>
      <c r="BA1849">
        <v>26</v>
      </c>
      <c r="BB1849">
        <v>0</v>
      </c>
      <c r="BC1849">
        <v>11</v>
      </c>
      <c r="BD1849">
        <v>52</v>
      </c>
      <c r="BE1849">
        <v>41</v>
      </c>
      <c r="BF1849">
        <v>78</v>
      </c>
      <c r="BG1849">
        <v>9.52</v>
      </c>
      <c r="BH1849">
        <v>4.3</v>
      </c>
      <c r="BI1849">
        <v>2.38</v>
      </c>
      <c r="BJ1849">
        <v>3.37</v>
      </c>
      <c r="BK1849">
        <v>3.19</v>
      </c>
      <c r="BL1849">
        <f>1/Table1[[#This Row],[odds_ft_home_team_win]]+1/Table1[[#This Row],[odds_ft_draw]]+1/Table1[[#This Row],[odds_ft_away_team_win]]-1</f>
        <v>3.0383596095852505E-2</v>
      </c>
      <c r="BM1849">
        <f>Table1[[#This Row],[Margin]]/3</f>
        <v>1.0127865365284169E-2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 t="s">
        <v>87</v>
      </c>
      <c r="BU1849">
        <f>VLOOKUP(Table1[[#This Row],[Reference]],metron,11,FALSE)</f>
        <v>1.396960958296362</v>
      </c>
      <c r="BV1849">
        <f>VLOOKUP(Table1[[#This Row],[Reference]],metron,12,FALSE)</f>
        <v>1.091503992901508</v>
      </c>
    </row>
    <row r="1850" spans="1:74" hidden="1" x14ac:dyDescent="0.45">
      <c r="A1850" t="s">
        <v>5415</v>
      </c>
      <c r="B1850">
        <v>1394938800</v>
      </c>
      <c r="C1850" s="3" t="s">
        <v>991</v>
      </c>
      <c r="D1850" t="s">
        <v>65</v>
      </c>
      <c r="E1850" t="s">
        <v>66</v>
      </c>
      <c r="F1850" t="s">
        <v>67</v>
      </c>
      <c r="G1850" t="s">
        <v>86</v>
      </c>
      <c r="H1850" t="s">
        <v>66</v>
      </c>
      <c r="I1850">
        <f>MROUND(Table1[[#This Row],[Prob_H]]*100,2)/100</f>
        <v>0.28000000000000003</v>
      </c>
      <c r="J1850">
        <f>1/Table1[[#This Row],[odds_ft_home_team_win]]-Table1[[#This Row],[Margin/3]]</f>
        <v>0.28337454713423499</v>
      </c>
      <c r="K1850">
        <f>1/Table1[[#This Row],[odds_ft_draw]]-Table1[[#This Row],[Margin/3]]</f>
        <v>0.28597740333510613</v>
      </c>
      <c r="L1850">
        <f>1/Table1[[#This Row],[odds_ft_away_team_win]]-Table1[[#This Row],[Margin/3]]</f>
        <v>0.4306480495306591</v>
      </c>
      <c r="M1850">
        <v>11</v>
      </c>
      <c r="N1850">
        <v>1.69</v>
      </c>
      <c r="O1850">
        <v>1.38</v>
      </c>
      <c r="P1850">
        <v>1.76</v>
      </c>
      <c r="Q1850">
        <v>1.43</v>
      </c>
      <c r="R1850" t="str" cm="1">
        <f t="array" ref="R18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50">
        <v>2</v>
      </c>
      <c r="T1850">
        <v>2</v>
      </c>
      <c r="U1850">
        <v>4</v>
      </c>
      <c r="V1850">
        <v>2</v>
      </c>
      <c r="W1850">
        <v>1</v>
      </c>
      <c r="X1850">
        <v>1</v>
      </c>
      <c r="Y1850" t="s">
        <v>992</v>
      </c>
      <c r="Z1850" t="s">
        <v>993</v>
      </c>
      <c r="AA1850">
        <v>6</v>
      </c>
      <c r="AB1850">
        <v>9</v>
      </c>
      <c r="AC1850">
        <v>5</v>
      </c>
      <c r="AD1850">
        <v>0</v>
      </c>
      <c r="AE1850">
        <v>4</v>
      </c>
      <c r="AF1850">
        <v>0</v>
      </c>
      <c r="AG1850">
        <v>2</v>
      </c>
      <c r="AH1850">
        <v>3</v>
      </c>
      <c r="AI1850">
        <v>0</v>
      </c>
      <c r="AJ1850">
        <v>4</v>
      </c>
      <c r="AK1850">
        <v>5</v>
      </c>
      <c r="AL1850">
        <v>12</v>
      </c>
      <c r="AM1850">
        <v>3</v>
      </c>
      <c r="AN1850">
        <v>7</v>
      </c>
      <c r="AO1850">
        <v>2</v>
      </c>
      <c r="AP1850">
        <v>5</v>
      </c>
      <c r="AQ1850">
        <v>21</v>
      </c>
      <c r="AR1850">
        <v>17</v>
      </c>
      <c r="AS1850">
        <v>50</v>
      </c>
      <c r="AT1850">
        <v>50</v>
      </c>
      <c r="AU1850">
        <v>0</v>
      </c>
      <c r="AV1850">
        <v>0</v>
      </c>
      <c r="AW1850">
        <v>2.5</v>
      </c>
      <c r="AX1850">
        <v>55</v>
      </c>
      <c r="AY1850">
        <v>70</v>
      </c>
      <c r="AZ1850">
        <v>49</v>
      </c>
      <c r="BA1850">
        <v>21</v>
      </c>
      <c r="BB1850">
        <v>11</v>
      </c>
      <c r="BC1850">
        <v>33</v>
      </c>
      <c r="BD1850">
        <v>67</v>
      </c>
      <c r="BE1850">
        <v>35</v>
      </c>
      <c r="BF1850">
        <v>71</v>
      </c>
      <c r="BG1850">
        <v>12.67</v>
      </c>
      <c r="BH1850">
        <v>4.3899999999999997</v>
      </c>
      <c r="BI1850">
        <v>3.41</v>
      </c>
      <c r="BJ1850">
        <v>3.38</v>
      </c>
      <c r="BK1850">
        <v>2.27</v>
      </c>
      <c r="BL1850">
        <f>1/Table1[[#This Row],[odds_ft_home_team_win]]+1/Table1[[#This Row],[odds_ft_draw]]+1/Table1[[#This Row],[odds_ft_away_team_win]]-1</f>
        <v>2.9641754491723127E-2</v>
      </c>
      <c r="BM1850">
        <f>Table1[[#This Row],[Margin]]/3</f>
        <v>9.8805848305743762E-3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 t="s">
        <v>70</v>
      </c>
      <c r="BU1850">
        <f>VLOOKUP(Table1[[#This Row],[Reference]],metron,11,FALSE)</f>
        <v>1.128766254360926</v>
      </c>
      <c r="BV1850">
        <f>VLOOKUP(Table1[[#This Row],[Reference]],metron,12,FALSE)</f>
        <v>1.415794481446242</v>
      </c>
    </row>
    <row r="1851" spans="1:74" hidden="1" x14ac:dyDescent="0.45">
      <c r="A1851" t="s">
        <v>5415</v>
      </c>
      <c r="B1851">
        <v>1394992800</v>
      </c>
      <c r="C1851" s="3" t="s">
        <v>994</v>
      </c>
      <c r="D1851" t="s">
        <v>65</v>
      </c>
      <c r="E1851" t="s">
        <v>66</v>
      </c>
      <c r="F1851" t="s">
        <v>73</v>
      </c>
      <c r="G1851" t="s">
        <v>68</v>
      </c>
      <c r="H1851" t="s">
        <v>66</v>
      </c>
      <c r="I1851">
        <f>MROUND(Table1[[#This Row],[Prob_H]]*100,2)/100</f>
        <v>0.28000000000000003</v>
      </c>
      <c r="J1851">
        <f>1/Table1[[#This Row],[odds_ft_home_team_win]]-Table1[[#This Row],[Margin/3]]</f>
        <v>0.274818537438277</v>
      </c>
      <c r="K1851">
        <f>1/Table1[[#This Row],[odds_ft_draw]]-Table1[[#This Row],[Margin/3]]</f>
        <v>0.29666671879566081</v>
      </c>
      <c r="L1851">
        <f>1/Table1[[#This Row],[odds_ft_away_team_win]]-Table1[[#This Row],[Margin/3]]</f>
        <v>0.4285147437660623</v>
      </c>
      <c r="M1851">
        <v>11</v>
      </c>
      <c r="N1851">
        <v>1.38</v>
      </c>
      <c r="O1851">
        <v>1.1399999999999999</v>
      </c>
      <c r="P1851">
        <v>1.29</v>
      </c>
      <c r="Q1851">
        <v>1.22</v>
      </c>
      <c r="R1851" t="str" cm="1">
        <f t="array" ref="R18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Z1851">
        <v>81</v>
      </c>
      <c r="AA1851">
        <v>4</v>
      </c>
      <c r="AB1851">
        <v>8</v>
      </c>
      <c r="AC1851">
        <v>2</v>
      </c>
      <c r="AD1851">
        <v>0</v>
      </c>
      <c r="AE1851">
        <v>4</v>
      </c>
      <c r="AF1851">
        <v>0</v>
      </c>
      <c r="AG1851">
        <v>0</v>
      </c>
      <c r="AH1851">
        <v>2</v>
      </c>
      <c r="AI1851">
        <v>1</v>
      </c>
      <c r="AJ1851">
        <v>3</v>
      </c>
      <c r="AK1851">
        <v>8</v>
      </c>
      <c r="AL1851">
        <v>7</v>
      </c>
      <c r="AM1851">
        <v>2</v>
      </c>
      <c r="AN1851">
        <v>0</v>
      </c>
      <c r="AO1851">
        <v>6</v>
      </c>
      <c r="AP1851">
        <v>7</v>
      </c>
      <c r="AQ1851">
        <v>11</v>
      </c>
      <c r="AR1851">
        <v>9</v>
      </c>
      <c r="AS1851">
        <v>41</v>
      </c>
      <c r="AT1851">
        <v>59</v>
      </c>
      <c r="AU1851">
        <v>0</v>
      </c>
      <c r="AV1851">
        <v>0</v>
      </c>
      <c r="AW1851">
        <v>1.78</v>
      </c>
      <c r="AX1851">
        <v>42</v>
      </c>
      <c r="AY1851">
        <v>63</v>
      </c>
      <c r="AZ1851">
        <v>22</v>
      </c>
      <c r="BA1851">
        <v>8</v>
      </c>
      <c r="BB1851">
        <v>4</v>
      </c>
      <c r="BC1851">
        <v>15</v>
      </c>
      <c r="BD1851">
        <v>63</v>
      </c>
      <c r="BE1851">
        <v>22</v>
      </c>
      <c r="BF1851">
        <v>71</v>
      </c>
      <c r="BG1851">
        <v>10.39</v>
      </c>
      <c r="BH1851">
        <v>5.24</v>
      </c>
      <c r="BI1851">
        <v>3.51</v>
      </c>
      <c r="BJ1851">
        <v>3.26</v>
      </c>
      <c r="BK1851">
        <v>2.2799999999999998</v>
      </c>
      <c r="BL1851">
        <f>1/Table1[[#This Row],[odds_ft_home_team_win]]+1/Table1[[#This Row],[odds_ft_draw]]+1/Table1[[#This Row],[odds_ft_away_team_win]]-1</f>
        <v>3.0245242386023774E-2</v>
      </c>
      <c r="BM1851">
        <f>Table1[[#This Row],[Margin]]/3</f>
        <v>1.0081747462007925E-2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 t="s">
        <v>126</v>
      </c>
      <c r="BU1851">
        <f>VLOOKUP(Table1[[#This Row],[Reference]],metron,11,FALSE)</f>
        <v>1.128766254360926</v>
      </c>
      <c r="BV1851">
        <f>VLOOKUP(Table1[[#This Row],[Reference]],metron,12,FALSE)</f>
        <v>1.415794481446242</v>
      </c>
    </row>
    <row r="1852" spans="1:74" hidden="1" x14ac:dyDescent="0.45">
      <c r="A1852" t="s">
        <v>5415</v>
      </c>
      <c r="B1852">
        <v>1394992800</v>
      </c>
      <c r="C1852" s="3" t="s">
        <v>994</v>
      </c>
      <c r="D1852" t="s">
        <v>65</v>
      </c>
      <c r="E1852" t="s">
        <v>66</v>
      </c>
      <c r="F1852" t="s">
        <v>94</v>
      </c>
      <c r="G1852" t="s">
        <v>102</v>
      </c>
      <c r="H1852" t="s">
        <v>66</v>
      </c>
      <c r="I1852">
        <f>MROUND(Table1[[#This Row],[Prob_H]]*100,2)/100</f>
        <v>0.44</v>
      </c>
      <c r="J1852">
        <f>1/Table1[[#This Row],[odds_ft_home_team_win]]-Table1[[#This Row],[Margin/3]]</f>
        <v>0.44927715064593837</v>
      </c>
      <c r="K1852">
        <f>1/Table1[[#This Row],[odds_ft_draw]]-Table1[[#This Row],[Margin/3]]</f>
        <v>0.28467920137448671</v>
      </c>
      <c r="L1852">
        <f>1/Table1[[#This Row],[odds_ft_away_team_win]]-Table1[[#This Row],[Margin/3]]</f>
        <v>0.26604364797957503</v>
      </c>
      <c r="M1852">
        <v>11</v>
      </c>
      <c r="N1852">
        <v>0.69</v>
      </c>
      <c r="O1852">
        <v>0.69</v>
      </c>
      <c r="P1852">
        <v>1</v>
      </c>
      <c r="Q1852">
        <v>0.53</v>
      </c>
      <c r="R1852" t="str" cm="1">
        <f t="array" ref="R18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2">
        <v>5</v>
      </c>
      <c r="T1852">
        <v>0</v>
      </c>
      <c r="U1852">
        <v>5</v>
      </c>
      <c r="V1852">
        <v>3</v>
      </c>
      <c r="W1852">
        <v>3</v>
      </c>
      <c r="X1852">
        <v>0</v>
      </c>
      <c r="Y1852" t="s">
        <v>995</v>
      </c>
      <c r="AA1852">
        <v>6</v>
      </c>
      <c r="AB1852">
        <v>9</v>
      </c>
      <c r="AC1852">
        <v>1</v>
      </c>
      <c r="AD1852">
        <v>0</v>
      </c>
      <c r="AE1852">
        <v>1</v>
      </c>
      <c r="AF1852">
        <v>0</v>
      </c>
      <c r="AG1852">
        <v>1</v>
      </c>
      <c r="AH1852">
        <v>0</v>
      </c>
      <c r="AI1852">
        <v>1</v>
      </c>
      <c r="AJ1852">
        <v>0</v>
      </c>
      <c r="AK1852">
        <v>16</v>
      </c>
      <c r="AL1852">
        <v>11</v>
      </c>
      <c r="AM1852">
        <v>6</v>
      </c>
      <c r="AN1852">
        <v>6</v>
      </c>
      <c r="AO1852">
        <v>10</v>
      </c>
      <c r="AP1852">
        <v>5</v>
      </c>
      <c r="AQ1852">
        <v>8</v>
      </c>
      <c r="AR1852">
        <v>9</v>
      </c>
      <c r="AS1852">
        <v>53</v>
      </c>
      <c r="AT1852">
        <v>47</v>
      </c>
      <c r="AU1852">
        <v>0</v>
      </c>
      <c r="AV1852">
        <v>0</v>
      </c>
      <c r="AW1852">
        <v>2.31</v>
      </c>
      <c r="AX1852">
        <v>38</v>
      </c>
      <c r="AY1852">
        <v>54</v>
      </c>
      <c r="AZ1852">
        <v>38</v>
      </c>
      <c r="BA1852">
        <v>23</v>
      </c>
      <c r="BB1852">
        <v>12</v>
      </c>
      <c r="BC1852">
        <v>27</v>
      </c>
      <c r="BD1852">
        <v>62</v>
      </c>
      <c r="BE1852">
        <v>35</v>
      </c>
      <c r="BF1852">
        <v>77</v>
      </c>
      <c r="BG1852">
        <v>10.56</v>
      </c>
      <c r="BH1852">
        <v>4.46</v>
      </c>
      <c r="BI1852">
        <v>2.1800000000000002</v>
      </c>
      <c r="BJ1852">
        <v>3.4</v>
      </c>
      <c r="BK1852">
        <v>3.63</v>
      </c>
      <c r="BL1852">
        <f>1/Table1[[#This Row],[odds_ft_home_team_win]]+1/Table1[[#This Row],[odds_ft_draw]]+1/Table1[[#This Row],[odds_ft_away_team_win]]-1</f>
        <v>2.8315337053010481E-2</v>
      </c>
      <c r="BM1852">
        <f>Table1[[#This Row],[Margin]]/3</f>
        <v>9.438445684336827E-3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 t="s">
        <v>124</v>
      </c>
      <c r="BU1852">
        <f>VLOOKUP(Table1[[#This Row],[Reference]],metron,11,FALSE)</f>
        <v>1.4140979689366791</v>
      </c>
      <c r="BV1852">
        <f>VLOOKUP(Table1[[#This Row],[Reference]],metron,12,FALSE)</f>
        <v>1.0666666666666671</v>
      </c>
    </row>
    <row r="1853" spans="1:74" hidden="1" x14ac:dyDescent="0.45">
      <c r="A1853" t="s">
        <v>5415</v>
      </c>
      <c r="B1853">
        <v>1395010800</v>
      </c>
      <c r="C1853" s="3" t="s">
        <v>996</v>
      </c>
      <c r="D1853" t="s">
        <v>65</v>
      </c>
      <c r="E1853" t="s">
        <v>66</v>
      </c>
      <c r="F1853" t="s">
        <v>98</v>
      </c>
      <c r="G1853" t="s">
        <v>81</v>
      </c>
      <c r="H1853" t="s">
        <v>66</v>
      </c>
      <c r="I1853">
        <f>MROUND(Table1[[#This Row],[Prob_H]]*100,2)/100</f>
        <v>0.34</v>
      </c>
      <c r="J1853">
        <f>1/Table1[[#This Row],[odds_ft_home_team_win]]-Table1[[#This Row],[Margin/3]]</f>
        <v>0.34565541910525971</v>
      </c>
      <c r="K1853">
        <f>1/Table1[[#This Row],[odds_ft_draw]]-Table1[[#This Row],[Margin/3]]</f>
        <v>0.29281383601456629</v>
      </c>
      <c r="L1853">
        <f>1/Table1[[#This Row],[odds_ft_away_team_win]]-Table1[[#This Row],[Margin/3]]</f>
        <v>0.36153074488017406</v>
      </c>
      <c r="M1853">
        <v>11</v>
      </c>
      <c r="N1853">
        <v>1.23</v>
      </c>
      <c r="O1853">
        <v>1.56</v>
      </c>
      <c r="P1853">
        <v>1.18</v>
      </c>
      <c r="Q1853">
        <v>1.57</v>
      </c>
      <c r="R1853" t="str" cm="1">
        <f t="array" ref="R18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5</v>
      </c>
      <c r="AA1853">
        <v>1</v>
      </c>
      <c r="AB1853">
        <v>8</v>
      </c>
      <c r="AC1853">
        <v>2</v>
      </c>
      <c r="AD1853">
        <v>0</v>
      </c>
      <c r="AE1853">
        <v>1</v>
      </c>
      <c r="AF1853">
        <v>0</v>
      </c>
      <c r="AG1853">
        <v>1</v>
      </c>
      <c r="AH1853">
        <v>1</v>
      </c>
      <c r="AI1853">
        <v>1</v>
      </c>
      <c r="AJ1853">
        <v>0</v>
      </c>
      <c r="AK1853">
        <v>7</v>
      </c>
      <c r="AL1853">
        <v>12</v>
      </c>
      <c r="AM1853">
        <v>3</v>
      </c>
      <c r="AN1853">
        <v>5</v>
      </c>
      <c r="AO1853">
        <v>4</v>
      </c>
      <c r="AP1853">
        <v>7</v>
      </c>
      <c r="AQ1853">
        <v>12</v>
      </c>
      <c r="AR1853">
        <v>12</v>
      </c>
      <c r="AS1853">
        <v>43</v>
      </c>
      <c r="AT1853">
        <v>57</v>
      </c>
      <c r="AU1853">
        <v>0</v>
      </c>
      <c r="AV1853">
        <v>0</v>
      </c>
      <c r="AW1853">
        <v>2.23</v>
      </c>
      <c r="AX1853">
        <v>44</v>
      </c>
      <c r="AY1853">
        <v>69</v>
      </c>
      <c r="AZ1853">
        <v>31</v>
      </c>
      <c r="BA1853">
        <v>21</v>
      </c>
      <c r="BB1853">
        <v>7</v>
      </c>
      <c r="BC1853">
        <v>27</v>
      </c>
      <c r="BD1853">
        <v>58</v>
      </c>
      <c r="BE1853">
        <v>32</v>
      </c>
      <c r="BF1853">
        <v>76</v>
      </c>
      <c r="BG1853">
        <v>9.08</v>
      </c>
      <c r="BH1853">
        <v>3.91</v>
      </c>
      <c r="BI1853">
        <v>2.81</v>
      </c>
      <c r="BJ1853">
        <v>3.3</v>
      </c>
      <c r="BK1853">
        <v>2.69</v>
      </c>
      <c r="BL1853">
        <f>1/Table1[[#This Row],[odds_ft_home_team_win]]+1/Table1[[#This Row],[odds_ft_draw]]+1/Table1[[#This Row],[odds_ft_away_team_win]]-1</f>
        <v>3.0649401047210256E-2</v>
      </c>
      <c r="BM1853">
        <f>Table1[[#This Row],[Margin]]/3</f>
        <v>1.0216467015736752E-2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 t="s">
        <v>128</v>
      </c>
      <c r="BU1853">
        <f>VLOOKUP(Table1[[#This Row],[Reference]],metron,11,FALSE)</f>
        <v>1.228921489601805</v>
      </c>
      <c r="BV1853">
        <f>VLOOKUP(Table1[[#This Row],[Reference]],metron,12,FALSE)</f>
        <v>1.2940512655166849</v>
      </c>
    </row>
    <row r="1854" spans="1:74" hidden="1" x14ac:dyDescent="0.45">
      <c r="A1854" t="s">
        <v>5414</v>
      </c>
      <c r="B1854">
        <v>1412125560</v>
      </c>
      <c r="C1854" s="3" t="s">
        <v>1246</v>
      </c>
      <c r="D1854" t="s">
        <v>65</v>
      </c>
      <c r="E1854" t="s">
        <v>66</v>
      </c>
      <c r="F1854" t="s">
        <v>81</v>
      </c>
      <c r="G1854" t="s">
        <v>85</v>
      </c>
      <c r="H1854" t="s">
        <v>66</v>
      </c>
      <c r="I1854">
        <f>MROUND(Table1[[#This Row],[Prob_H]]*100,2)/100</f>
        <v>0.46</v>
      </c>
      <c r="J1854">
        <f>1/Table1[[#This Row],[odds_ft_home_team_win]]-Table1[[#This Row],[Margin/3]]</f>
        <v>0.45705297374095999</v>
      </c>
      <c r="K1854">
        <f>1/Table1[[#This Row],[odds_ft_draw]]-Table1[[#This Row],[Margin/3]]</f>
        <v>0.27385416320570088</v>
      </c>
      <c r="L1854">
        <f>1/Table1[[#This Row],[odds_ft_away_team_win]]-Table1[[#This Row],[Margin/3]]</f>
        <v>0.26909286305333924</v>
      </c>
      <c r="M1854">
        <v>11</v>
      </c>
      <c r="N1854">
        <v>1.8</v>
      </c>
      <c r="O1854">
        <v>1.5</v>
      </c>
      <c r="P1854">
        <v>1.65</v>
      </c>
      <c r="Q1854">
        <v>1</v>
      </c>
      <c r="R1854" t="str" cm="1">
        <f t="array" ref="R18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4">
        <v>1</v>
      </c>
      <c r="T1854">
        <v>3</v>
      </c>
      <c r="U1854">
        <v>4</v>
      </c>
      <c r="V1854">
        <v>1</v>
      </c>
      <c r="W1854">
        <v>0</v>
      </c>
      <c r="X1854">
        <v>1</v>
      </c>
      <c r="Y1854">
        <v>48</v>
      </c>
      <c r="Z1854" t="s">
        <v>1247</v>
      </c>
      <c r="AA1854">
        <v>12</v>
      </c>
      <c r="AB1854">
        <v>5</v>
      </c>
      <c r="AC1854">
        <v>2</v>
      </c>
      <c r="AD1854">
        <v>0</v>
      </c>
      <c r="AE1854">
        <v>4</v>
      </c>
      <c r="AF1854">
        <v>0</v>
      </c>
      <c r="AG1854">
        <v>0</v>
      </c>
      <c r="AH1854">
        <v>2</v>
      </c>
      <c r="AI1854">
        <v>1</v>
      </c>
      <c r="AJ1854">
        <v>3</v>
      </c>
      <c r="AK1854">
        <v>25</v>
      </c>
      <c r="AL1854">
        <v>7</v>
      </c>
      <c r="AM1854">
        <v>10</v>
      </c>
      <c r="AN1854">
        <v>4</v>
      </c>
      <c r="AO1854">
        <v>15</v>
      </c>
      <c r="AP1854">
        <v>3</v>
      </c>
      <c r="AQ1854">
        <v>10</v>
      </c>
      <c r="AR1854">
        <v>11</v>
      </c>
      <c r="AS1854">
        <v>65</v>
      </c>
      <c r="AT1854">
        <v>35</v>
      </c>
      <c r="AU1854">
        <v>0</v>
      </c>
      <c r="AV1854">
        <v>0</v>
      </c>
      <c r="AW1854">
        <v>2.4500000000000002</v>
      </c>
      <c r="AX1854">
        <v>53</v>
      </c>
      <c r="AY1854">
        <v>63</v>
      </c>
      <c r="AZ1854">
        <v>63</v>
      </c>
      <c r="BA1854">
        <v>20</v>
      </c>
      <c r="BB1854">
        <v>0</v>
      </c>
      <c r="BC1854">
        <v>30</v>
      </c>
      <c r="BD1854">
        <v>65</v>
      </c>
      <c r="BE1854">
        <v>33</v>
      </c>
      <c r="BF1854">
        <v>88</v>
      </c>
      <c r="BG1854">
        <v>10</v>
      </c>
      <c r="BH1854">
        <v>5.75</v>
      </c>
      <c r="BI1854">
        <v>2.14</v>
      </c>
      <c r="BJ1854">
        <v>3.52</v>
      </c>
      <c r="BK1854">
        <v>3.58</v>
      </c>
      <c r="BL1854">
        <f>1/Table1[[#This Row],[odds_ft_home_team_win]]+1/Table1[[#This Row],[odds_ft_draw]]+1/Table1[[#This Row],[odds_ft_away_team_win]]-1</f>
        <v>3.071023765562475E-2</v>
      </c>
      <c r="BM1854">
        <f>Table1[[#This Row],[Margin]]/3</f>
        <v>1.0236745885208251E-2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 t="s">
        <v>109</v>
      </c>
      <c r="BU1854">
        <f>VLOOKUP(Table1[[#This Row],[Reference]],metron,11,FALSE)</f>
        <v>1.4888836329233679</v>
      </c>
      <c r="BV1854">
        <f>VLOOKUP(Table1[[#This Row],[Reference]],metron,12,FALSE)</f>
        <v>1.0516792809839171</v>
      </c>
    </row>
    <row r="1855" spans="1:74" hidden="1" x14ac:dyDescent="0.45">
      <c r="A1855" t="s">
        <v>5414</v>
      </c>
      <c r="B1855">
        <v>1412127000</v>
      </c>
      <c r="C1855" s="3" t="s">
        <v>1248</v>
      </c>
      <c r="D1855" t="s">
        <v>65</v>
      </c>
      <c r="E1855" t="s">
        <v>66</v>
      </c>
      <c r="F1855" t="s">
        <v>93</v>
      </c>
      <c r="G1855" t="s">
        <v>80</v>
      </c>
      <c r="H1855" t="s">
        <v>66</v>
      </c>
      <c r="I1855">
        <f>MROUND(Table1[[#This Row],[Prob_H]]*100,2)/100</f>
        <v>0.46</v>
      </c>
      <c r="J1855">
        <f>1/Table1[[#This Row],[odds_ft_home_team_win]]-Table1[[#This Row],[Margin/3]]</f>
        <v>0.45705895584705314</v>
      </c>
      <c r="K1855">
        <f>1/Table1[[#This Row],[odds_ft_draw]]-Table1[[#This Row],[Margin/3]]</f>
        <v>0.28650514126539528</v>
      </c>
      <c r="L1855">
        <f>1/Table1[[#This Row],[odds_ft_away_team_win]]-Table1[[#This Row],[Margin/3]]</f>
        <v>0.25643590288755158</v>
      </c>
      <c r="M1855">
        <v>11</v>
      </c>
      <c r="N1855">
        <v>2.2000000000000002</v>
      </c>
      <c r="O1855">
        <v>2.25</v>
      </c>
      <c r="P1855">
        <v>1.53</v>
      </c>
      <c r="Q1855">
        <v>1.05</v>
      </c>
      <c r="R1855" t="str" cm="1">
        <f t="array" ref="R18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5">
        <v>2</v>
      </c>
      <c r="T1855">
        <v>1</v>
      </c>
      <c r="U1855">
        <v>3</v>
      </c>
      <c r="V1855">
        <v>1</v>
      </c>
      <c r="W1855">
        <v>1</v>
      </c>
      <c r="X1855">
        <v>0</v>
      </c>
      <c r="Y1855" t="s">
        <v>1249</v>
      </c>
      <c r="Z1855" t="s">
        <v>184</v>
      </c>
      <c r="AA1855">
        <v>11</v>
      </c>
      <c r="AB1855">
        <v>7</v>
      </c>
      <c r="AC1855">
        <v>0</v>
      </c>
      <c r="AD1855">
        <v>0</v>
      </c>
      <c r="AE1855">
        <v>2</v>
      </c>
      <c r="AF1855">
        <v>0</v>
      </c>
      <c r="AG1855">
        <v>0</v>
      </c>
      <c r="AH1855">
        <v>0</v>
      </c>
      <c r="AI1855">
        <v>1</v>
      </c>
      <c r="AJ1855">
        <v>1</v>
      </c>
      <c r="AK1855">
        <v>12</v>
      </c>
      <c r="AL1855">
        <v>11</v>
      </c>
      <c r="AM1855">
        <v>5</v>
      </c>
      <c r="AN1855">
        <v>6</v>
      </c>
      <c r="AO1855">
        <v>7</v>
      </c>
      <c r="AP1855">
        <v>5</v>
      </c>
      <c r="AQ1855">
        <v>3</v>
      </c>
      <c r="AR1855">
        <v>9</v>
      </c>
      <c r="AS1855">
        <v>56</v>
      </c>
      <c r="AT1855">
        <v>44</v>
      </c>
      <c r="AU1855">
        <v>0</v>
      </c>
      <c r="AV1855">
        <v>0</v>
      </c>
      <c r="AW1855">
        <v>2.95</v>
      </c>
      <c r="AX1855">
        <v>68</v>
      </c>
      <c r="AY1855">
        <v>68</v>
      </c>
      <c r="AZ1855">
        <v>58</v>
      </c>
      <c r="BA1855">
        <v>35</v>
      </c>
      <c r="BB1855">
        <v>35</v>
      </c>
      <c r="BC1855">
        <v>35</v>
      </c>
      <c r="BD1855">
        <v>68</v>
      </c>
      <c r="BE1855">
        <v>45</v>
      </c>
      <c r="BF1855">
        <v>90</v>
      </c>
      <c r="BG1855">
        <v>10.45</v>
      </c>
      <c r="BH1855">
        <v>5.0999999999999996</v>
      </c>
      <c r="BI1855">
        <v>2.14</v>
      </c>
      <c r="BJ1855">
        <v>3.37</v>
      </c>
      <c r="BK1855">
        <v>3.75</v>
      </c>
      <c r="BL1855">
        <f>1/Table1[[#This Row],[odds_ft_home_team_win]]+1/Table1[[#This Row],[odds_ft_draw]]+1/Table1[[#This Row],[odds_ft_away_team_win]]-1</f>
        <v>3.0692291337345301E-2</v>
      </c>
      <c r="BM1855">
        <f>Table1[[#This Row],[Margin]]/3</f>
        <v>1.0230763779115101E-2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 t="s">
        <v>95</v>
      </c>
      <c r="BU1855">
        <f>VLOOKUP(Table1[[#This Row],[Reference]],metron,11,FALSE)</f>
        <v>1.4888836329233679</v>
      </c>
      <c r="BV1855">
        <f>VLOOKUP(Table1[[#This Row],[Reference]],metron,12,FALSE)</f>
        <v>1.0516792809839171</v>
      </c>
    </row>
    <row r="1856" spans="1:74" hidden="1" x14ac:dyDescent="0.45">
      <c r="A1856" t="s">
        <v>5414</v>
      </c>
      <c r="B1856">
        <v>1412128800</v>
      </c>
      <c r="C1856" s="3" t="s">
        <v>1250</v>
      </c>
      <c r="D1856" t="s">
        <v>65</v>
      </c>
      <c r="E1856" t="s">
        <v>66</v>
      </c>
      <c r="F1856" t="s">
        <v>68</v>
      </c>
      <c r="G1856" t="s">
        <v>88</v>
      </c>
      <c r="H1856" t="s">
        <v>66</v>
      </c>
      <c r="I1856">
        <f>MROUND(Table1[[#This Row],[Prob_H]]*100,2)/100</f>
        <v>0.48</v>
      </c>
      <c r="J1856">
        <f>1/Table1[[#This Row],[odds_ft_home_team_win]]-Table1[[#This Row],[Margin/3]]</f>
        <v>0.48478210081640744</v>
      </c>
      <c r="K1856">
        <f>1/Table1[[#This Row],[odds_ft_draw]]-Table1[[#This Row],[Margin/3]]</f>
        <v>0.2637051986056384</v>
      </c>
      <c r="L1856">
        <f>1/Table1[[#This Row],[odds_ft_away_team_win]]-Table1[[#This Row],[Margin/3]]</f>
        <v>0.25151270057795427</v>
      </c>
      <c r="M1856">
        <v>11</v>
      </c>
      <c r="N1856">
        <v>1.5</v>
      </c>
      <c r="O1856">
        <v>1.6</v>
      </c>
      <c r="P1856">
        <v>2</v>
      </c>
      <c r="Q1856">
        <v>1.35</v>
      </c>
      <c r="R1856" t="str" cm="1">
        <f t="array" ref="R18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56">
        <v>1</v>
      </c>
      <c r="T1856">
        <v>1</v>
      </c>
      <c r="U1856">
        <v>2</v>
      </c>
      <c r="V1856">
        <v>2</v>
      </c>
      <c r="W1856">
        <v>1</v>
      </c>
      <c r="X1856">
        <v>1</v>
      </c>
      <c r="Y1856">
        <v>42</v>
      </c>
      <c r="Z1856">
        <v>21</v>
      </c>
      <c r="AA1856">
        <v>8</v>
      </c>
      <c r="AB1856">
        <v>1</v>
      </c>
      <c r="AC1856">
        <v>3</v>
      </c>
      <c r="AD1856">
        <v>0</v>
      </c>
      <c r="AE1856">
        <v>2</v>
      </c>
      <c r="AF1856">
        <v>0</v>
      </c>
      <c r="AG1856">
        <v>0</v>
      </c>
      <c r="AH1856">
        <v>3</v>
      </c>
      <c r="AI1856">
        <v>0</v>
      </c>
      <c r="AJ1856">
        <v>2</v>
      </c>
      <c r="AK1856">
        <v>13</v>
      </c>
      <c r="AL1856">
        <v>13</v>
      </c>
      <c r="AM1856">
        <v>5</v>
      </c>
      <c r="AN1856">
        <v>7</v>
      </c>
      <c r="AO1856">
        <v>8</v>
      </c>
      <c r="AP1856">
        <v>6</v>
      </c>
      <c r="AQ1856">
        <v>14</v>
      </c>
      <c r="AR1856">
        <v>15</v>
      </c>
      <c r="AS1856">
        <v>66</v>
      </c>
      <c r="AT1856">
        <v>34</v>
      </c>
      <c r="AU1856">
        <v>0</v>
      </c>
      <c r="AV1856">
        <v>0</v>
      </c>
      <c r="AW1856">
        <v>2.2799999999999998</v>
      </c>
      <c r="AX1856">
        <v>33</v>
      </c>
      <c r="AY1856">
        <v>58</v>
      </c>
      <c r="AZ1856">
        <v>23</v>
      </c>
      <c r="BA1856">
        <v>23</v>
      </c>
      <c r="BB1856">
        <v>23</v>
      </c>
      <c r="BC1856">
        <v>23</v>
      </c>
      <c r="BD1856">
        <v>68</v>
      </c>
      <c r="BE1856">
        <v>35</v>
      </c>
      <c r="BF1856">
        <v>68</v>
      </c>
      <c r="BG1856">
        <v>10.25</v>
      </c>
      <c r="BH1856">
        <v>4.4000000000000004</v>
      </c>
      <c r="BI1856">
        <v>2.02</v>
      </c>
      <c r="BJ1856">
        <v>3.65</v>
      </c>
      <c r="BK1856">
        <v>3.82</v>
      </c>
      <c r="BL1856">
        <f>1/Table1[[#This Row],[odds_ft_home_team_win]]+1/Table1[[#This Row],[odds_ft_draw]]+1/Table1[[#This Row],[odds_ft_away_team_win]]-1</f>
        <v>3.0802212402262885E-2</v>
      </c>
      <c r="BM1856">
        <f>Table1[[#This Row],[Margin]]/3</f>
        <v>1.0267404134087629E-2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 t="s">
        <v>116</v>
      </c>
      <c r="BU1856">
        <f>VLOOKUP(Table1[[#This Row],[Reference]],metron,11,FALSE)</f>
        <v>1.510877192982456</v>
      </c>
      <c r="BV1856">
        <f>VLOOKUP(Table1[[#This Row],[Reference]],metron,12,FALSE)</f>
        <v>1.0163157894736841</v>
      </c>
    </row>
    <row r="1857" spans="1:74" hidden="1" x14ac:dyDescent="0.45">
      <c r="A1857" t="s">
        <v>5414</v>
      </c>
      <c r="B1857">
        <v>1412208000</v>
      </c>
      <c r="C1857" s="3" t="s">
        <v>1251</v>
      </c>
      <c r="D1857" t="s">
        <v>65</v>
      </c>
      <c r="E1857" t="s">
        <v>66</v>
      </c>
      <c r="F1857" t="s">
        <v>73</v>
      </c>
      <c r="G1857" t="s">
        <v>94</v>
      </c>
      <c r="H1857" t="s">
        <v>66</v>
      </c>
      <c r="I1857">
        <f>MROUND(Table1[[#This Row],[Prob_H]]*100,2)/100</f>
        <v>0.38</v>
      </c>
      <c r="J1857">
        <f>1/Table1[[#This Row],[odds_ft_home_team_win]]-Table1[[#This Row],[Margin/3]]</f>
        <v>0.37435193070754541</v>
      </c>
      <c r="K1857">
        <f>1/Table1[[#This Row],[odds_ft_draw]]-Table1[[#This Row],[Margin/3]]</f>
        <v>0.29461459487264863</v>
      </c>
      <c r="L1857">
        <f>1/Table1[[#This Row],[odds_ft_away_team_win]]-Table1[[#This Row],[Margin/3]]</f>
        <v>0.33103347441980585</v>
      </c>
      <c r="M1857">
        <v>11</v>
      </c>
      <c r="N1857">
        <v>1.2</v>
      </c>
      <c r="O1857">
        <v>1.8</v>
      </c>
      <c r="P1857">
        <v>1.29</v>
      </c>
      <c r="Q1857">
        <v>1.22</v>
      </c>
      <c r="R1857" t="str" cm="1">
        <f t="array" ref="R18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7">
        <v>1</v>
      </c>
      <c r="T1857">
        <v>2</v>
      </c>
      <c r="U1857">
        <v>3</v>
      </c>
      <c r="V1857">
        <v>1</v>
      </c>
      <c r="W1857">
        <v>1</v>
      </c>
      <c r="X1857">
        <v>0</v>
      </c>
      <c r="Y1857">
        <v>29</v>
      </c>
      <c r="Z1857" t="s">
        <v>1252</v>
      </c>
      <c r="AA1857">
        <v>3</v>
      </c>
      <c r="AB1857">
        <v>11</v>
      </c>
      <c r="AC1857">
        <v>2</v>
      </c>
      <c r="AD1857">
        <v>0</v>
      </c>
      <c r="AE1857">
        <v>4</v>
      </c>
      <c r="AF1857">
        <v>0</v>
      </c>
      <c r="AG1857">
        <v>0</v>
      </c>
      <c r="AH1857">
        <v>2</v>
      </c>
      <c r="AI1857">
        <v>1</v>
      </c>
      <c r="AJ1857">
        <v>3</v>
      </c>
      <c r="AK1857">
        <v>7</v>
      </c>
      <c r="AL1857">
        <v>11</v>
      </c>
      <c r="AM1857">
        <v>4</v>
      </c>
      <c r="AN1857">
        <v>3</v>
      </c>
      <c r="AO1857">
        <v>3</v>
      </c>
      <c r="AP1857">
        <v>8</v>
      </c>
      <c r="AQ1857">
        <v>11</v>
      </c>
      <c r="AR1857">
        <v>15</v>
      </c>
      <c r="AS1857">
        <v>52</v>
      </c>
      <c r="AT1857">
        <v>48</v>
      </c>
      <c r="AU1857">
        <v>0</v>
      </c>
      <c r="AV1857">
        <v>0</v>
      </c>
      <c r="AW1857">
        <v>2.9</v>
      </c>
      <c r="AX1857">
        <v>70</v>
      </c>
      <c r="AY1857">
        <v>80</v>
      </c>
      <c r="AZ1857">
        <v>60</v>
      </c>
      <c r="BA1857">
        <v>40</v>
      </c>
      <c r="BB1857">
        <v>20</v>
      </c>
      <c r="BC1857">
        <v>30</v>
      </c>
      <c r="BD1857">
        <v>70</v>
      </c>
      <c r="BE1857">
        <v>60</v>
      </c>
      <c r="BF1857">
        <v>90</v>
      </c>
      <c r="BG1857">
        <v>8.5</v>
      </c>
      <c r="BH1857">
        <v>4.4000000000000004</v>
      </c>
      <c r="BI1857">
        <v>2.6</v>
      </c>
      <c r="BJ1857">
        <v>3.28</v>
      </c>
      <c r="BK1857">
        <v>2.93</v>
      </c>
      <c r="BL1857">
        <f>1/Table1[[#This Row],[odds_ft_home_team_win]]+1/Table1[[#This Row],[odds_ft_draw]]+1/Table1[[#This Row],[odds_ft_away_team_win]]-1</f>
        <v>3.0790361723517456E-2</v>
      </c>
      <c r="BM1857">
        <f>Table1[[#This Row],[Margin]]/3</f>
        <v>1.0263453907839152E-2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 t="s">
        <v>126</v>
      </c>
      <c r="BU1857">
        <f>VLOOKUP(Table1[[#This Row],[Reference]],metron,11,FALSE)</f>
        <v>1.330562659846547</v>
      </c>
      <c r="BV1857">
        <f>VLOOKUP(Table1[[#This Row],[Reference]],metron,12,FALSE)</f>
        <v>1.1595268542199491</v>
      </c>
    </row>
    <row r="1858" spans="1:74" hidden="1" x14ac:dyDescent="0.45">
      <c r="A1858" t="s">
        <v>5414</v>
      </c>
      <c r="B1858">
        <v>1412211600</v>
      </c>
      <c r="C1858" s="3" t="s">
        <v>1253</v>
      </c>
      <c r="D1858" t="s">
        <v>65</v>
      </c>
      <c r="E1858" t="s">
        <v>66</v>
      </c>
      <c r="F1858" t="s">
        <v>78</v>
      </c>
      <c r="G1858" t="s">
        <v>103</v>
      </c>
      <c r="H1858" t="s">
        <v>66</v>
      </c>
      <c r="I1858">
        <f>MROUND(Table1[[#This Row],[Prob_H]]*100,2)/100</f>
        <v>0.38</v>
      </c>
      <c r="J1858">
        <f>1/Table1[[#This Row],[odds_ft_home_team_win]]-Table1[[#This Row],[Margin/3]]</f>
        <v>0.37777561580672148</v>
      </c>
      <c r="K1858">
        <f>1/Table1[[#This Row],[odds_ft_draw]]-Table1[[#This Row],[Margin/3]]</f>
        <v>0.28957991418670576</v>
      </c>
      <c r="L1858">
        <f>1/Table1[[#This Row],[odds_ft_away_team_win]]-Table1[[#This Row],[Margin/3]]</f>
        <v>0.33264447000657282</v>
      </c>
      <c r="M1858">
        <v>11</v>
      </c>
      <c r="N1858">
        <v>0.25</v>
      </c>
      <c r="O1858">
        <v>1.2</v>
      </c>
      <c r="P1858">
        <v>0.76</v>
      </c>
      <c r="Q1858">
        <v>1.1499999999999999</v>
      </c>
      <c r="R1858" t="str" cm="1">
        <f t="array" ref="R18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58">
        <v>0</v>
      </c>
      <c r="T1858">
        <v>1</v>
      </c>
      <c r="U1858">
        <v>1</v>
      </c>
      <c r="V1858">
        <v>1</v>
      </c>
      <c r="W1858">
        <v>0</v>
      </c>
      <c r="X1858">
        <v>1</v>
      </c>
      <c r="Z1858">
        <v>3</v>
      </c>
      <c r="AA1858">
        <v>-1</v>
      </c>
      <c r="AB1858">
        <v>-1</v>
      </c>
      <c r="AC1858">
        <v>4</v>
      </c>
      <c r="AD1858">
        <v>0</v>
      </c>
      <c r="AE1858">
        <v>2</v>
      </c>
      <c r="AF1858">
        <v>0</v>
      </c>
      <c r="AG1858">
        <v>1</v>
      </c>
      <c r="AH1858">
        <v>3</v>
      </c>
      <c r="AI1858">
        <v>1</v>
      </c>
      <c r="AJ1858">
        <v>1</v>
      </c>
      <c r="AK1858">
        <v>-1</v>
      </c>
      <c r="AL1858">
        <v>-1</v>
      </c>
      <c r="AM1858">
        <v>-1</v>
      </c>
      <c r="AN1858">
        <v>-1</v>
      </c>
      <c r="AO1858">
        <v>-1</v>
      </c>
      <c r="AP1858">
        <v>-1</v>
      </c>
      <c r="AQ1858">
        <v>-1</v>
      </c>
      <c r="AR1858">
        <v>-1</v>
      </c>
      <c r="AS1858">
        <v>-1</v>
      </c>
      <c r="AT1858">
        <v>-1</v>
      </c>
      <c r="AU1858">
        <v>0</v>
      </c>
      <c r="AV1858">
        <v>0</v>
      </c>
      <c r="AW1858">
        <v>2.83</v>
      </c>
      <c r="AX1858">
        <v>45</v>
      </c>
      <c r="AY1858">
        <v>78</v>
      </c>
      <c r="AZ1858">
        <v>55</v>
      </c>
      <c r="BA1858">
        <v>25</v>
      </c>
      <c r="BB1858">
        <v>25</v>
      </c>
      <c r="BC1858">
        <v>23</v>
      </c>
      <c r="BD1858">
        <v>65</v>
      </c>
      <c r="BE1858">
        <v>68</v>
      </c>
      <c r="BF1858">
        <v>78</v>
      </c>
      <c r="BG1858">
        <v>9.6999999999999993</v>
      </c>
      <c r="BH1858">
        <v>4.8</v>
      </c>
      <c r="BI1858">
        <v>2.58</v>
      </c>
      <c r="BJ1858">
        <v>3.34</v>
      </c>
      <c r="BK1858">
        <v>2.92</v>
      </c>
      <c r="BL1858">
        <f>1/Table1[[#This Row],[odds_ft_home_team_win]]+1/Table1[[#This Row],[odds_ft_draw]]+1/Table1[[#This Row],[odds_ft_away_team_win]]-1</f>
        <v>2.9463850254254131E-2</v>
      </c>
      <c r="BM1858">
        <f>Table1[[#This Row],[Margin]]/3</f>
        <v>9.821283418084711E-3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 t="s">
        <v>106</v>
      </c>
      <c r="BU1858">
        <f>VLOOKUP(Table1[[#This Row],[Reference]],metron,11,FALSE)</f>
        <v>1.330562659846547</v>
      </c>
      <c r="BV1858">
        <f>VLOOKUP(Table1[[#This Row],[Reference]],metron,12,FALSE)</f>
        <v>1.1595268542199491</v>
      </c>
    </row>
    <row r="1859" spans="1:74" hidden="1" x14ac:dyDescent="0.45">
      <c r="A1859" t="s">
        <v>5414</v>
      </c>
      <c r="B1859">
        <v>1412211600</v>
      </c>
      <c r="C1859" s="3" t="s">
        <v>1253</v>
      </c>
      <c r="D1859" t="s">
        <v>65</v>
      </c>
      <c r="E1859" t="s">
        <v>66</v>
      </c>
      <c r="F1859" t="s">
        <v>86</v>
      </c>
      <c r="G1859" t="s">
        <v>611</v>
      </c>
      <c r="H1859" t="s">
        <v>66</v>
      </c>
      <c r="I1859">
        <f>MROUND(Table1[[#This Row],[Prob_H]]*100,2)/100</f>
        <v>0.68</v>
      </c>
      <c r="J1859">
        <f>1/Table1[[#This Row],[odds_ft_home_team_win]]-Table1[[#This Row],[Margin/3]]</f>
        <v>0.68890099346809919</v>
      </c>
      <c r="K1859">
        <f>1/Table1[[#This Row],[odds_ft_draw]]-Table1[[#This Row],[Margin/3]]</f>
        <v>0.20101678465365772</v>
      </c>
      <c r="L1859">
        <f>1/Table1[[#This Row],[odds_ft_away_team_win]]-Table1[[#This Row],[Margin/3]]</f>
        <v>0.11008222187824317</v>
      </c>
      <c r="M1859">
        <v>11</v>
      </c>
      <c r="N1859">
        <v>2.25</v>
      </c>
      <c r="O1859">
        <v>0.6</v>
      </c>
      <c r="P1859">
        <v>2</v>
      </c>
      <c r="Q1859">
        <v>1.06</v>
      </c>
      <c r="R1859" t="str" cm="1">
        <f t="array" ref="R18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59">
        <v>2</v>
      </c>
      <c r="T1859">
        <v>0</v>
      </c>
      <c r="U1859">
        <v>2</v>
      </c>
      <c r="V1859">
        <v>2</v>
      </c>
      <c r="W1859">
        <v>2</v>
      </c>
      <c r="X1859">
        <v>0</v>
      </c>
      <c r="Y1859" t="s">
        <v>1254</v>
      </c>
      <c r="AA1859">
        <v>5</v>
      </c>
      <c r="AB1859">
        <v>3</v>
      </c>
      <c r="AC1859">
        <v>1</v>
      </c>
      <c r="AD1859">
        <v>0</v>
      </c>
      <c r="AE1859">
        <v>2</v>
      </c>
      <c r="AF1859">
        <v>0</v>
      </c>
      <c r="AG1859">
        <v>0</v>
      </c>
      <c r="AH1859">
        <v>1</v>
      </c>
      <c r="AI1859">
        <v>1</v>
      </c>
      <c r="AJ1859">
        <v>1</v>
      </c>
      <c r="AK1859">
        <v>13</v>
      </c>
      <c r="AL1859">
        <v>3</v>
      </c>
      <c r="AM1859">
        <v>2</v>
      </c>
      <c r="AN1859">
        <v>2</v>
      </c>
      <c r="AO1859">
        <v>11</v>
      </c>
      <c r="AP1859">
        <v>1</v>
      </c>
      <c r="AQ1859">
        <v>21</v>
      </c>
      <c r="AR1859">
        <v>10</v>
      </c>
      <c r="AS1859">
        <v>57</v>
      </c>
      <c r="AT1859">
        <v>43</v>
      </c>
      <c r="AU1859">
        <v>0</v>
      </c>
      <c r="AV1859">
        <v>0</v>
      </c>
      <c r="AW1859">
        <v>2.2000000000000002</v>
      </c>
      <c r="AX1859">
        <v>58</v>
      </c>
      <c r="AY1859">
        <v>58</v>
      </c>
      <c r="AZ1859">
        <v>58</v>
      </c>
      <c r="BA1859">
        <v>23</v>
      </c>
      <c r="BB1859">
        <v>13</v>
      </c>
      <c r="BC1859">
        <v>20</v>
      </c>
      <c r="BD1859">
        <v>58</v>
      </c>
      <c r="BE1859">
        <v>38</v>
      </c>
      <c r="BF1859">
        <v>70</v>
      </c>
      <c r="BG1859">
        <v>12.4</v>
      </c>
      <c r="BH1859">
        <v>4.6500000000000004</v>
      </c>
      <c r="BI1859">
        <v>1.43</v>
      </c>
      <c r="BJ1859">
        <v>4.7300000000000004</v>
      </c>
      <c r="BK1859">
        <v>8.3000000000000007</v>
      </c>
      <c r="BL1859">
        <f>1/Table1[[#This Row],[odds_ft_home_team_win]]+1/Table1[[#This Row],[odds_ft_draw]]+1/Table1[[#This Row],[odds_ft_away_team_win]]-1</f>
        <v>3.1199117497800577E-2</v>
      </c>
      <c r="BM1859">
        <f>Table1[[#This Row],[Margin]]/3</f>
        <v>1.0399705832600192E-2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 t="s">
        <v>113</v>
      </c>
      <c r="BU1859">
        <f>VLOOKUP(Table1[[#This Row],[Reference]],metron,11,FALSE)</f>
        <v>2.1359338061465718</v>
      </c>
      <c r="BV1859">
        <f>VLOOKUP(Table1[[#This Row],[Reference]],metron,12,FALSE)</f>
        <v>0.77482269503546097</v>
      </c>
    </row>
    <row r="1860" spans="1:74" hidden="1" x14ac:dyDescent="0.45">
      <c r="A1860" t="s">
        <v>5414</v>
      </c>
      <c r="B1860">
        <v>1412215200</v>
      </c>
      <c r="C1860" s="3" t="s">
        <v>1255</v>
      </c>
      <c r="D1860" t="s">
        <v>65</v>
      </c>
      <c r="E1860" t="s">
        <v>66</v>
      </c>
      <c r="F1860" t="s">
        <v>67</v>
      </c>
      <c r="G1860" t="s">
        <v>1115</v>
      </c>
      <c r="H1860" t="s">
        <v>66</v>
      </c>
      <c r="I1860">
        <f>MROUND(Table1[[#This Row],[Prob_H]]*100,2)/100</f>
        <v>0.56000000000000005</v>
      </c>
      <c r="J1860">
        <f>1/Table1[[#This Row],[odds_ft_home_team_win]]-Table1[[#This Row],[Margin/3]]</f>
        <v>0.55767517473557493</v>
      </c>
      <c r="K1860">
        <f>1/Table1[[#This Row],[odds_ft_draw]]-Table1[[#This Row],[Margin/3]]</f>
        <v>0.26271740026960366</v>
      </c>
      <c r="L1860">
        <f>1/Table1[[#This Row],[odds_ft_away_team_win]]-Table1[[#This Row],[Margin/3]]</f>
        <v>0.17960742499482135</v>
      </c>
      <c r="M1860">
        <v>11</v>
      </c>
      <c r="N1860">
        <v>2</v>
      </c>
      <c r="O1860">
        <v>0.2</v>
      </c>
      <c r="P1860">
        <v>1.67</v>
      </c>
      <c r="Q1860">
        <v>0.94</v>
      </c>
      <c r="R1860" t="str" cm="1">
        <f t="array" ref="R18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60">
        <v>1</v>
      </c>
      <c r="T1860">
        <v>1</v>
      </c>
      <c r="U1860">
        <v>2</v>
      </c>
      <c r="V1860">
        <v>2</v>
      </c>
      <c r="W1860">
        <v>1</v>
      </c>
      <c r="X1860">
        <v>1</v>
      </c>
      <c r="Y1860">
        <v>34</v>
      </c>
      <c r="Z1860">
        <v>14</v>
      </c>
      <c r="AA1860">
        <v>-1</v>
      </c>
      <c r="AB1860">
        <v>-1</v>
      </c>
      <c r="AC1860">
        <v>4</v>
      </c>
      <c r="AD1860">
        <v>0</v>
      </c>
      <c r="AE1860">
        <v>1</v>
      </c>
      <c r="AF1860">
        <v>0</v>
      </c>
      <c r="AG1860">
        <v>1</v>
      </c>
      <c r="AH1860">
        <v>3</v>
      </c>
      <c r="AI1860">
        <v>0</v>
      </c>
      <c r="AJ1860">
        <v>1</v>
      </c>
      <c r="AK1860">
        <v>-1</v>
      </c>
      <c r="AL1860">
        <v>-1</v>
      </c>
      <c r="AM1860">
        <v>-1</v>
      </c>
      <c r="AN1860">
        <v>-1</v>
      </c>
      <c r="AO1860">
        <v>-1</v>
      </c>
      <c r="AP1860">
        <v>-1</v>
      </c>
      <c r="AQ1860">
        <v>-1</v>
      </c>
      <c r="AR1860">
        <v>-1</v>
      </c>
      <c r="AS1860">
        <v>-1</v>
      </c>
      <c r="AT1860">
        <v>-1</v>
      </c>
      <c r="AU1860">
        <v>0</v>
      </c>
      <c r="AV1860">
        <v>0</v>
      </c>
      <c r="AW1860">
        <v>2.35</v>
      </c>
      <c r="AX1860">
        <v>58</v>
      </c>
      <c r="AY1860">
        <v>68</v>
      </c>
      <c r="AZ1860">
        <v>45</v>
      </c>
      <c r="BA1860">
        <v>23</v>
      </c>
      <c r="BB1860">
        <v>13</v>
      </c>
      <c r="BC1860">
        <v>23</v>
      </c>
      <c r="BD1860">
        <v>78</v>
      </c>
      <c r="BE1860">
        <v>45</v>
      </c>
      <c r="BF1860">
        <v>78</v>
      </c>
      <c r="BG1860">
        <v>9.0500000000000007</v>
      </c>
      <c r="BH1860">
        <v>4.8</v>
      </c>
      <c r="BI1860">
        <v>1.76</v>
      </c>
      <c r="BJ1860">
        <v>3.66</v>
      </c>
      <c r="BK1860">
        <v>5.26</v>
      </c>
      <c r="BL1860">
        <f>1/Table1[[#This Row],[odds_ft_home_team_win]]+1/Table1[[#This Row],[odds_ft_draw]]+1/Table1[[#This Row],[odds_ft_away_team_win]]-1</f>
        <v>3.1519930338729907E-2</v>
      </c>
      <c r="BM1860">
        <f>Table1[[#This Row],[Margin]]/3</f>
        <v>1.0506643446243302E-2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 t="s">
        <v>70</v>
      </c>
      <c r="BU1860">
        <f>VLOOKUP(Table1[[#This Row],[Reference]],metron,11,FALSE)</f>
        <v>1.7546812539448771</v>
      </c>
      <c r="BV1860">
        <f>VLOOKUP(Table1[[#This Row],[Reference]],metron,12,FALSE)</f>
        <v>0.93456764148958549</v>
      </c>
    </row>
    <row r="1861" spans="1:74" hidden="1" x14ac:dyDescent="0.45">
      <c r="A1861" t="s">
        <v>5414</v>
      </c>
      <c r="B1861">
        <v>1412217900</v>
      </c>
      <c r="C1861" s="3" t="s">
        <v>1256</v>
      </c>
      <c r="D1861" t="s">
        <v>65</v>
      </c>
      <c r="E1861" t="s">
        <v>66</v>
      </c>
      <c r="F1861" t="s">
        <v>72</v>
      </c>
      <c r="G1861" t="s">
        <v>77</v>
      </c>
      <c r="H1861" t="s">
        <v>66</v>
      </c>
      <c r="I1861">
        <f>MROUND(Table1[[#This Row],[Prob_H]]*100,2)/100</f>
        <v>0.38</v>
      </c>
      <c r="J1861">
        <f>1/Table1[[#This Row],[odds_ft_home_team_win]]-Table1[[#This Row],[Margin/3]]</f>
        <v>0.38502189901112799</v>
      </c>
      <c r="K1861">
        <f>1/Table1[[#This Row],[odds_ft_draw]]-Table1[[#This Row],[Margin/3]]</f>
        <v>0.29187978564045813</v>
      </c>
      <c r="L1861">
        <f>1/Table1[[#This Row],[odds_ft_away_team_win]]-Table1[[#This Row],[Margin/3]]</f>
        <v>0.32309831534841382</v>
      </c>
      <c r="M1861">
        <v>11</v>
      </c>
      <c r="N1861">
        <v>1.6</v>
      </c>
      <c r="O1861">
        <v>0.5</v>
      </c>
      <c r="P1861">
        <v>1.82</v>
      </c>
      <c r="Q1861">
        <v>1</v>
      </c>
      <c r="R1861" t="str" cm="1">
        <f t="array" ref="R18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AA1861">
        <v>5</v>
      </c>
      <c r="AB1861">
        <v>5</v>
      </c>
      <c r="AC1861">
        <v>2</v>
      </c>
      <c r="AD1861">
        <v>0</v>
      </c>
      <c r="AE1861">
        <v>2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8</v>
      </c>
      <c r="AL1861">
        <v>11</v>
      </c>
      <c r="AM1861">
        <v>6</v>
      </c>
      <c r="AN1861">
        <v>4</v>
      </c>
      <c r="AO1861">
        <v>2</v>
      </c>
      <c r="AP1861">
        <v>7</v>
      </c>
      <c r="AQ1861">
        <v>13</v>
      </c>
      <c r="AR1861">
        <v>16</v>
      </c>
      <c r="AS1861">
        <v>59</v>
      </c>
      <c r="AT1861">
        <v>41</v>
      </c>
      <c r="AU1861">
        <v>0</v>
      </c>
      <c r="AV1861">
        <v>0</v>
      </c>
      <c r="AW1861">
        <v>2.4300000000000002</v>
      </c>
      <c r="AX1861">
        <v>78</v>
      </c>
      <c r="AY1861">
        <v>78</v>
      </c>
      <c r="AZ1861">
        <v>45</v>
      </c>
      <c r="BA1861">
        <v>23</v>
      </c>
      <c r="BB1861">
        <v>10</v>
      </c>
      <c r="BC1861">
        <v>20</v>
      </c>
      <c r="BD1861">
        <v>88</v>
      </c>
      <c r="BE1861">
        <v>45</v>
      </c>
      <c r="BF1861">
        <v>68</v>
      </c>
      <c r="BG1861">
        <v>10.45</v>
      </c>
      <c r="BH1861">
        <v>4.1500000000000004</v>
      </c>
      <c r="BI1861">
        <v>2.5299999999999998</v>
      </c>
      <c r="BJ1861">
        <v>3.31</v>
      </c>
      <c r="BK1861">
        <v>3</v>
      </c>
      <c r="BL1861">
        <f>1/Table1[[#This Row],[odds_ft_home_team_win]]+1/Table1[[#This Row],[odds_ft_draw]]+1/Table1[[#This Row],[odds_ft_away_team_win]]-1</f>
        <v>3.0705053954758421E-2</v>
      </c>
      <c r="BM1861">
        <f>Table1[[#This Row],[Margin]]/3</f>
        <v>1.0235017984919473E-2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 t="s">
        <v>75</v>
      </c>
      <c r="BU1861">
        <f>VLOOKUP(Table1[[#This Row],[Reference]],metron,11,FALSE)</f>
        <v>1.330562659846547</v>
      </c>
      <c r="BV1861">
        <f>VLOOKUP(Table1[[#This Row],[Reference]],metron,12,FALSE)</f>
        <v>1.1595268542199491</v>
      </c>
    </row>
    <row r="1862" spans="1:74" hidden="1" x14ac:dyDescent="0.45">
      <c r="A1862" t="s">
        <v>5414</v>
      </c>
      <c r="B1862">
        <v>1412298000</v>
      </c>
      <c r="C1862" s="3" t="s">
        <v>1257</v>
      </c>
      <c r="D1862" t="s">
        <v>65</v>
      </c>
      <c r="E1862" t="s">
        <v>66</v>
      </c>
      <c r="F1862" t="s">
        <v>97</v>
      </c>
      <c r="G1862" t="s">
        <v>98</v>
      </c>
      <c r="H1862" t="s">
        <v>66</v>
      </c>
      <c r="I1862">
        <f>MROUND(Table1[[#This Row],[Prob_H]]*100,2)/100</f>
        <v>0.56000000000000005</v>
      </c>
      <c r="J1862">
        <f>1/Table1[[#This Row],[odds_ft_home_team_win]]-Table1[[#This Row],[Margin/3]]</f>
        <v>0.55131281900452023</v>
      </c>
      <c r="K1862">
        <f>1/Table1[[#This Row],[odds_ft_draw]]-Table1[[#This Row],[Margin/3]]</f>
        <v>0.26424034092080612</v>
      </c>
      <c r="L1862">
        <f>1/Table1[[#This Row],[odds_ft_away_team_win]]-Table1[[#This Row],[Margin/3]]</f>
        <v>0.18444684007467374</v>
      </c>
      <c r="M1862">
        <v>11</v>
      </c>
      <c r="N1862">
        <v>2.6</v>
      </c>
      <c r="O1862">
        <v>1.33</v>
      </c>
      <c r="P1862">
        <v>2</v>
      </c>
      <c r="Q1862">
        <v>1.1100000000000001</v>
      </c>
      <c r="R1862" t="str" cm="1">
        <f t="array" ref="R18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2">
        <v>3</v>
      </c>
      <c r="T1862">
        <v>1</v>
      </c>
      <c r="U1862">
        <v>4</v>
      </c>
      <c r="V1862">
        <v>1</v>
      </c>
      <c r="W1862">
        <v>1</v>
      </c>
      <c r="X1862">
        <v>0</v>
      </c>
      <c r="Y1862" t="s">
        <v>1258</v>
      </c>
      <c r="Z1862">
        <v>51</v>
      </c>
      <c r="AA1862">
        <v>-1</v>
      </c>
      <c r="AB1862">
        <v>-1</v>
      </c>
      <c r="AC1862">
        <v>1</v>
      </c>
      <c r="AD1862">
        <v>0</v>
      </c>
      <c r="AE1862">
        <v>3</v>
      </c>
      <c r="AF1862">
        <v>0</v>
      </c>
      <c r="AG1862">
        <v>1</v>
      </c>
      <c r="AH1862">
        <v>0</v>
      </c>
      <c r="AI1862">
        <v>1</v>
      </c>
      <c r="AJ1862">
        <v>2</v>
      </c>
      <c r="AK1862">
        <v>-1</v>
      </c>
      <c r="AL1862">
        <v>-1</v>
      </c>
      <c r="AM1862">
        <v>-1</v>
      </c>
      <c r="AN1862">
        <v>-1</v>
      </c>
      <c r="AO1862">
        <v>-1</v>
      </c>
      <c r="AP1862">
        <v>-1</v>
      </c>
      <c r="AQ1862">
        <v>-1</v>
      </c>
      <c r="AR1862">
        <v>-1</v>
      </c>
      <c r="AS1862">
        <v>-1</v>
      </c>
      <c r="AT1862">
        <v>-1</v>
      </c>
      <c r="AU1862">
        <v>0</v>
      </c>
      <c r="AV1862">
        <v>0</v>
      </c>
      <c r="AW1862">
        <v>1.67</v>
      </c>
      <c r="AX1862">
        <v>20</v>
      </c>
      <c r="AY1862">
        <v>47</v>
      </c>
      <c r="AZ1862">
        <v>47</v>
      </c>
      <c r="BA1862">
        <v>0</v>
      </c>
      <c r="BB1862">
        <v>0</v>
      </c>
      <c r="BC1862">
        <v>20</v>
      </c>
      <c r="BD1862">
        <v>47</v>
      </c>
      <c r="BE1862">
        <v>27</v>
      </c>
      <c r="BF1862">
        <v>74</v>
      </c>
      <c r="BG1862">
        <v>12.53</v>
      </c>
      <c r="BH1862">
        <v>4.93</v>
      </c>
      <c r="BI1862">
        <v>1.78</v>
      </c>
      <c r="BJ1862">
        <v>3.64</v>
      </c>
      <c r="BK1862">
        <v>5.13</v>
      </c>
      <c r="BL1862">
        <f>1/Table1[[#This Row],[odds_ft_home_team_win]]+1/Table1[[#This Row],[odds_ft_draw]]+1/Table1[[#This Row],[odds_ft_away_team_win]]-1</f>
        <v>3.1454801413405731E-2</v>
      </c>
      <c r="BM1862">
        <f>Table1[[#This Row],[Margin]]/3</f>
        <v>1.0484933804468577E-2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 t="s">
        <v>100</v>
      </c>
      <c r="BU1862">
        <f>VLOOKUP(Table1[[#This Row],[Reference]],metron,11,FALSE)</f>
        <v>1.7546812539448771</v>
      </c>
      <c r="BV1862">
        <f>VLOOKUP(Table1[[#This Row],[Reference]],metron,12,FALSE)</f>
        <v>0.93456764148958549</v>
      </c>
    </row>
    <row r="1863" spans="1:74" hidden="1" x14ac:dyDescent="0.45">
      <c r="A1863" t="s">
        <v>5413</v>
      </c>
      <c r="B1863">
        <v>1426901400</v>
      </c>
      <c r="C1863" s="3" t="s">
        <v>1498</v>
      </c>
      <c r="D1863" t="s">
        <v>65</v>
      </c>
      <c r="E1863" t="s">
        <v>66</v>
      </c>
      <c r="F1863" t="s">
        <v>80</v>
      </c>
      <c r="G1863" t="s">
        <v>93</v>
      </c>
      <c r="H1863" t="s">
        <v>66</v>
      </c>
      <c r="I1863">
        <f>MROUND(Table1[[#This Row],[Prob_H]]*100,2)/100</f>
        <v>0.42</v>
      </c>
      <c r="J1863">
        <f>1/Table1[[#This Row],[odds_ft_home_team_win]]-Table1[[#This Row],[Margin/3]]</f>
        <v>0.41927509264040169</v>
      </c>
      <c r="K1863">
        <f>1/Table1[[#This Row],[odds_ft_draw]]-Table1[[#This Row],[Margin/3]]</f>
        <v>0.3016170230349573</v>
      </c>
      <c r="L1863">
        <f>1/Table1[[#This Row],[odds_ft_away_team_win]]-Table1[[#This Row],[Margin/3]]</f>
        <v>0.27910788432464095</v>
      </c>
      <c r="M1863">
        <v>11</v>
      </c>
      <c r="N1863">
        <v>1.38</v>
      </c>
      <c r="O1863">
        <v>1.86</v>
      </c>
      <c r="P1863">
        <v>1.8</v>
      </c>
      <c r="Q1863">
        <v>1.79</v>
      </c>
      <c r="R1863" t="str" cm="1">
        <f t="array" ref="R18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3">
        <v>2</v>
      </c>
      <c r="T1863">
        <v>0</v>
      </c>
      <c r="U1863">
        <v>2</v>
      </c>
      <c r="V1863">
        <v>0</v>
      </c>
      <c r="W1863">
        <v>0</v>
      </c>
      <c r="X1863">
        <v>0</v>
      </c>
      <c r="Y1863" t="s">
        <v>1499</v>
      </c>
      <c r="AA1863">
        <v>6</v>
      </c>
      <c r="AB1863">
        <v>4</v>
      </c>
      <c r="AC1863">
        <v>2</v>
      </c>
      <c r="AD1863">
        <v>0</v>
      </c>
      <c r="AE1863">
        <v>3</v>
      </c>
      <c r="AF1863">
        <v>0</v>
      </c>
      <c r="AG1863">
        <v>1</v>
      </c>
      <c r="AH1863">
        <v>1</v>
      </c>
      <c r="AI1863">
        <v>1</v>
      </c>
      <c r="AJ1863">
        <v>2</v>
      </c>
      <c r="AK1863">
        <v>14</v>
      </c>
      <c r="AL1863">
        <v>8</v>
      </c>
      <c r="AM1863">
        <v>4</v>
      </c>
      <c r="AN1863">
        <v>3</v>
      </c>
      <c r="AO1863">
        <v>10</v>
      </c>
      <c r="AP1863">
        <v>5</v>
      </c>
      <c r="AQ1863">
        <v>9</v>
      </c>
      <c r="AR1863">
        <v>19</v>
      </c>
      <c r="AS1863">
        <v>49</v>
      </c>
      <c r="AT1863">
        <v>51</v>
      </c>
      <c r="AU1863">
        <v>0</v>
      </c>
      <c r="AV1863">
        <v>0</v>
      </c>
      <c r="AW1863">
        <v>2.15</v>
      </c>
      <c r="AX1863">
        <v>45</v>
      </c>
      <c r="AY1863">
        <v>63</v>
      </c>
      <c r="AZ1863">
        <v>34</v>
      </c>
      <c r="BA1863">
        <v>18</v>
      </c>
      <c r="BB1863">
        <v>4</v>
      </c>
      <c r="BC1863">
        <v>23</v>
      </c>
      <c r="BD1863">
        <v>63</v>
      </c>
      <c r="BE1863">
        <v>34</v>
      </c>
      <c r="BF1863">
        <v>78</v>
      </c>
      <c r="BG1863">
        <v>8.5</v>
      </c>
      <c r="BH1863">
        <v>6.23</v>
      </c>
      <c r="BI1863">
        <v>2.33</v>
      </c>
      <c r="BJ1863">
        <v>3.21</v>
      </c>
      <c r="BK1863">
        <v>3.46</v>
      </c>
      <c r="BL1863">
        <f>1/Table1[[#This Row],[odds_ft_home_team_win]]+1/Table1[[#This Row],[odds_ft_draw]]+1/Table1[[#This Row],[odds_ft_away_team_win]]-1</f>
        <v>2.9728370147464434E-2</v>
      </c>
      <c r="BM1863">
        <f>Table1[[#This Row],[Margin]]/3</f>
        <v>9.9094567158214773E-3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 t="s">
        <v>83</v>
      </c>
      <c r="BU1863">
        <f>VLOOKUP(Table1[[#This Row],[Reference]],metron,11,FALSE)</f>
        <v>1.396960958296362</v>
      </c>
      <c r="BV1863">
        <f>VLOOKUP(Table1[[#This Row],[Reference]],metron,12,FALSE)</f>
        <v>1.091503992901508</v>
      </c>
    </row>
    <row r="1864" spans="1:74" hidden="1" x14ac:dyDescent="0.45">
      <c r="A1864" t="s">
        <v>5413</v>
      </c>
      <c r="B1864">
        <v>1426905000</v>
      </c>
      <c r="C1864" s="3" t="s">
        <v>1500</v>
      </c>
      <c r="D1864" t="s">
        <v>65</v>
      </c>
      <c r="E1864" t="s">
        <v>66</v>
      </c>
      <c r="F1864" t="s">
        <v>611</v>
      </c>
      <c r="G1864" t="s">
        <v>86</v>
      </c>
      <c r="H1864" t="s">
        <v>66</v>
      </c>
      <c r="I1864">
        <f>MROUND(Table1[[#This Row],[Prob_H]]*100,2)/100</f>
        <v>0.3</v>
      </c>
      <c r="J1864">
        <f>1/Table1[[#This Row],[odds_ft_home_team_win]]-Table1[[#This Row],[Margin/3]]</f>
        <v>0.30927993842330903</v>
      </c>
      <c r="K1864">
        <f>1/Table1[[#This Row],[odds_ft_draw]]-Table1[[#This Row],[Margin/3]]</f>
        <v>0.31030394104475573</v>
      </c>
      <c r="L1864">
        <f>1/Table1[[#This Row],[odds_ft_away_team_win]]-Table1[[#This Row],[Margin/3]]</f>
        <v>0.38041612053193524</v>
      </c>
      <c r="M1864">
        <v>11</v>
      </c>
      <c r="N1864">
        <v>1.46</v>
      </c>
      <c r="O1864">
        <v>1.44</v>
      </c>
      <c r="P1864">
        <v>1.39</v>
      </c>
      <c r="Q1864">
        <v>1.33</v>
      </c>
      <c r="R1864" t="str" cm="1">
        <f t="array" ref="R18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4">
        <v>4</v>
      </c>
      <c r="T1864">
        <v>0</v>
      </c>
      <c r="U1864">
        <v>4</v>
      </c>
      <c r="V1864">
        <v>2</v>
      </c>
      <c r="W1864">
        <v>2</v>
      </c>
      <c r="X1864">
        <v>0</v>
      </c>
      <c r="Y1864" t="s">
        <v>1501</v>
      </c>
      <c r="AA1864">
        <v>3</v>
      </c>
      <c r="AB1864">
        <v>11</v>
      </c>
      <c r="AC1864">
        <v>2</v>
      </c>
      <c r="AD1864">
        <v>0</v>
      </c>
      <c r="AE1864">
        <v>3</v>
      </c>
      <c r="AF1864">
        <v>1</v>
      </c>
      <c r="AG1864">
        <v>1</v>
      </c>
      <c r="AH1864">
        <v>1</v>
      </c>
      <c r="AI1864">
        <v>2</v>
      </c>
      <c r="AJ1864">
        <v>2</v>
      </c>
      <c r="AK1864">
        <v>14</v>
      </c>
      <c r="AL1864">
        <v>11</v>
      </c>
      <c r="AM1864">
        <v>8</v>
      </c>
      <c r="AN1864">
        <v>6</v>
      </c>
      <c r="AO1864">
        <v>6</v>
      </c>
      <c r="AP1864">
        <v>5</v>
      </c>
      <c r="AQ1864">
        <v>7</v>
      </c>
      <c r="AR1864">
        <v>18</v>
      </c>
      <c r="AS1864">
        <v>52</v>
      </c>
      <c r="AT1864">
        <v>48</v>
      </c>
      <c r="AU1864">
        <v>0</v>
      </c>
      <c r="AV1864">
        <v>0</v>
      </c>
      <c r="AW1864">
        <v>2.04</v>
      </c>
      <c r="AX1864">
        <v>35</v>
      </c>
      <c r="AY1864">
        <v>51</v>
      </c>
      <c r="AZ1864">
        <v>41</v>
      </c>
      <c r="BA1864">
        <v>23</v>
      </c>
      <c r="BB1864">
        <v>7</v>
      </c>
      <c r="BC1864">
        <v>16</v>
      </c>
      <c r="BD1864">
        <v>63</v>
      </c>
      <c r="BE1864">
        <v>38</v>
      </c>
      <c r="BF1864">
        <v>65</v>
      </c>
      <c r="BG1864">
        <v>8.39</v>
      </c>
      <c r="BH1864">
        <v>5.86</v>
      </c>
      <c r="BI1864">
        <v>3.13</v>
      </c>
      <c r="BJ1864">
        <v>3.12</v>
      </c>
      <c r="BK1864">
        <v>2.56</v>
      </c>
      <c r="BL1864">
        <f>1/Table1[[#This Row],[odds_ft_home_team_win]]+1/Table1[[#This Row],[odds_ft_draw]]+1/Table1[[#This Row],[odds_ft_away_team_win]]-1</f>
        <v>3.0626638404194217E-2</v>
      </c>
      <c r="BM1864">
        <f>Table1[[#This Row],[Margin]]/3</f>
        <v>1.0208879468064739E-2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 t="s">
        <v>614</v>
      </c>
      <c r="BU1864">
        <f>VLOOKUP(Table1[[#This Row],[Reference]],metron,11,FALSE)</f>
        <v>1.1805091283106199</v>
      </c>
      <c r="BV1864">
        <f>VLOOKUP(Table1[[#This Row],[Reference]],metron,12,FALSE)</f>
        <v>1.3921316533813319</v>
      </c>
    </row>
    <row r="1865" spans="1:74" hidden="1" x14ac:dyDescent="0.45">
      <c r="A1865" t="s">
        <v>5413</v>
      </c>
      <c r="B1865">
        <v>1426908600</v>
      </c>
      <c r="C1865" s="3" t="s">
        <v>1502</v>
      </c>
      <c r="D1865" t="s">
        <v>65</v>
      </c>
      <c r="E1865" t="s">
        <v>66</v>
      </c>
      <c r="F1865" t="s">
        <v>88</v>
      </c>
      <c r="G1865" t="s">
        <v>68</v>
      </c>
      <c r="H1865" t="s">
        <v>66</v>
      </c>
      <c r="I1865">
        <f>MROUND(Table1[[#This Row],[Prob_H]]*100,2)/100</f>
        <v>0.4</v>
      </c>
      <c r="J1865">
        <f>1/Table1[[#This Row],[odds_ft_home_team_win]]-Table1[[#This Row],[Margin/3]]</f>
        <v>0.40328868952044217</v>
      </c>
      <c r="K1865">
        <f>1/Table1[[#This Row],[odds_ft_draw]]-Table1[[#This Row],[Margin/3]]</f>
        <v>0.29218035264995201</v>
      </c>
      <c r="L1865">
        <f>1/Table1[[#This Row],[odds_ft_away_team_win]]-Table1[[#This Row],[Margin/3]]</f>
        <v>0.30453095782960582</v>
      </c>
      <c r="M1865">
        <v>11</v>
      </c>
      <c r="N1865">
        <v>1.46</v>
      </c>
      <c r="O1865">
        <v>1.25</v>
      </c>
      <c r="P1865">
        <v>1.6</v>
      </c>
      <c r="Q1865">
        <v>1.24</v>
      </c>
      <c r="R1865" t="str" cm="1">
        <f t="array" ref="R18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65">
        <v>2</v>
      </c>
      <c r="T1865">
        <v>2</v>
      </c>
      <c r="U1865">
        <v>4</v>
      </c>
      <c r="V1865">
        <v>1</v>
      </c>
      <c r="W1865">
        <v>1</v>
      </c>
      <c r="X1865">
        <v>0</v>
      </c>
      <c r="Y1865" t="s">
        <v>1503</v>
      </c>
      <c r="Z1865" t="s">
        <v>1504</v>
      </c>
      <c r="AA1865">
        <v>1</v>
      </c>
      <c r="AB1865">
        <v>5</v>
      </c>
      <c r="AC1865">
        <v>5</v>
      </c>
      <c r="AD1865">
        <v>1</v>
      </c>
      <c r="AE1865">
        <v>3</v>
      </c>
      <c r="AF1865">
        <v>0</v>
      </c>
      <c r="AG1865">
        <v>2</v>
      </c>
      <c r="AH1865">
        <v>4</v>
      </c>
      <c r="AI1865">
        <v>2</v>
      </c>
      <c r="AJ1865">
        <v>1</v>
      </c>
      <c r="AK1865">
        <v>8</v>
      </c>
      <c r="AL1865">
        <v>11</v>
      </c>
      <c r="AM1865">
        <v>5</v>
      </c>
      <c r="AN1865">
        <v>3</v>
      </c>
      <c r="AO1865">
        <v>3</v>
      </c>
      <c r="AP1865">
        <v>8</v>
      </c>
      <c r="AQ1865">
        <v>20</v>
      </c>
      <c r="AR1865">
        <v>8</v>
      </c>
      <c r="AS1865">
        <v>38</v>
      </c>
      <c r="AT1865">
        <v>62</v>
      </c>
      <c r="AU1865">
        <v>0</v>
      </c>
      <c r="AV1865">
        <v>0</v>
      </c>
      <c r="AW1865">
        <v>2.56</v>
      </c>
      <c r="AX1865">
        <v>60</v>
      </c>
      <c r="AY1865">
        <v>71</v>
      </c>
      <c r="AZ1865">
        <v>46</v>
      </c>
      <c r="BA1865">
        <v>28</v>
      </c>
      <c r="BB1865">
        <v>18</v>
      </c>
      <c r="BC1865">
        <v>31</v>
      </c>
      <c r="BD1865">
        <v>70</v>
      </c>
      <c r="BE1865">
        <v>48</v>
      </c>
      <c r="BF1865">
        <v>78</v>
      </c>
      <c r="BG1865">
        <v>11.1</v>
      </c>
      <c r="BH1865">
        <v>5.31</v>
      </c>
      <c r="BI1865">
        <v>2.42</v>
      </c>
      <c r="BJ1865">
        <v>3.31</v>
      </c>
      <c r="BK1865">
        <v>3.18</v>
      </c>
      <c r="BL1865">
        <f>1/Table1[[#This Row],[odds_ft_home_team_win]]+1/Table1[[#This Row],[odds_ft_draw]]+1/Table1[[#This Row],[odds_ft_away_team_win]]-1</f>
        <v>2.9803352926276894E-2</v>
      </c>
      <c r="BM1865">
        <f>Table1[[#This Row],[Margin]]/3</f>
        <v>9.9344509754256318E-3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 t="s">
        <v>91</v>
      </c>
      <c r="BU1865">
        <f>VLOOKUP(Table1[[#This Row],[Reference]],metron,11,FALSE)</f>
        <v>1.344038264434575</v>
      </c>
      <c r="BV1865">
        <f>VLOOKUP(Table1[[#This Row],[Reference]],metron,12,FALSE)</f>
        <v>1.1515772691037469</v>
      </c>
    </row>
    <row r="1866" spans="1:74" hidden="1" x14ac:dyDescent="0.45">
      <c r="A1866" t="s">
        <v>5413</v>
      </c>
      <c r="B1866">
        <v>1426978800</v>
      </c>
      <c r="C1866" s="3" t="s">
        <v>1505</v>
      </c>
      <c r="D1866" t="s">
        <v>65</v>
      </c>
      <c r="E1866" t="s">
        <v>66</v>
      </c>
      <c r="F1866" t="s">
        <v>77</v>
      </c>
      <c r="G1866" t="s">
        <v>72</v>
      </c>
      <c r="H1866" t="s">
        <v>66</v>
      </c>
      <c r="I1866">
        <f>MROUND(Table1[[#This Row],[Prob_H]]*100,2)/100</f>
        <v>0.46</v>
      </c>
      <c r="J1866">
        <f>1/Table1[[#This Row],[odds_ft_home_team_win]]-Table1[[#This Row],[Margin/3]]</f>
        <v>0.46633580968619331</v>
      </c>
      <c r="K1866">
        <f>1/Table1[[#This Row],[odds_ft_draw]]-Table1[[#This Row],[Margin/3]]</f>
        <v>0.28776438111476477</v>
      </c>
      <c r="L1866">
        <f>1/Table1[[#This Row],[odds_ft_away_team_win]]-Table1[[#This Row],[Margin/3]]</f>
        <v>0.245899809199042</v>
      </c>
      <c r="M1866">
        <v>11</v>
      </c>
      <c r="N1866">
        <v>1.77</v>
      </c>
      <c r="O1866">
        <v>1.08</v>
      </c>
      <c r="P1866">
        <v>1.71</v>
      </c>
      <c r="Q1866">
        <v>0.82</v>
      </c>
      <c r="R1866" t="str" cm="1">
        <f t="array" ref="R18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6">
        <v>2</v>
      </c>
      <c r="T1866">
        <v>1</v>
      </c>
      <c r="U1866">
        <v>3</v>
      </c>
      <c r="V1866">
        <v>2</v>
      </c>
      <c r="W1866">
        <v>1</v>
      </c>
      <c r="X1866">
        <v>1</v>
      </c>
      <c r="Y1866" t="s">
        <v>1506</v>
      </c>
      <c r="Z1866">
        <v>3</v>
      </c>
      <c r="AA1866">
        <v>7</v>
      </c>
      <c r="AB1866">
        <v>6</v>
      </c>
      <c r="AC1866">
        <v>1</v>
      </c>
      <c r="AD1866">
        <v>1</v>
      </c>
      <c r="AE1866">
        <v>1</v>
      </c>
      <c r="AF1866">
        <v>0</v>
      </c>
      <c r="AG1866">
        <v>0</v>
      </c>
      <c r="AH1866">
        <v>2</v>
      </c>
      <c r="AI1866">
        <v>0</v>
      </c>
      <c r="AJ1866">
        <v>1</v>
      </c>
      <c r="AK1866">
        <v>10</v>
      </c>
      <c r="AL1866">
        <v>10</v>
      </c>
      <c r="AM1866">
        <v>4</v>
      </c>
      <c r="AN1866">
        <v>4</v>
      </c>
      <c r="AO1866">
        <v>6</v>
      </c>
      <c r="AP1866">
        <v>6</v>
      </c>
      <c r="AQ1866">
        <v>17</v>
      </c>
      <c r="AR1866">
        <v>8</v>
      </c>
      <c r="AS1866">
        <v>50</v>
      </c>
      <c r="AT1866">
        <v>50</v>
      </c>
      <c r="AU1866">
        <v>0</v>
      </c>
      <c r="AV1866">
        <v>0</v>
      </c>
      <c r="AW1866">
        <v>2.19</v>
      </c>
      <c r="AX1866">
        <v>58</v>
      </c>
      <c r="AY1866">
        <v>66</v>
      </c>
      <c r="AZ1866">
        <v>38</v>
      </c>
      <c r="BA1866">
        <v>15</v>
      </c>
      <c r="BB1866">
        <v>4</v>
      </c>
      <c r="BC1866">
        <v>27</v>
      </c>
      <c r="BD1866">
        <v>89</v>
      </c>
      <c r="BE1866">
        <v>31</v>
      </c>
      <c r="BF1866">
        <v>62</v>
      </c>
      <c r="BG1866">
        <v>10.36</v>
      </c>
      <c r="BH1866">
        <v>4.7</v>
      </c>
      <c r="BI1866">
        <v>2.1</v>
      </c>
      <c r="BJ1866">
        <v>3.36</v>
      </c>
      <c r="BK1866">
        <v>3.91</v>
      </c>
      <c r="BL1866">
        <f>1/Table1[[#This Row],[odds_ft_home_team_win]]+1/Table1[[#This Row],[odds_ft_draw]]+1/Table1[[#This Row],[odds_ft_away_team_win]]-1</f>
        <v>2.9563999512848493E-2</v>
      </c>
      <c r="BM1866">
        <f>Table1[[#This Row],[Margin]]/3</f>
        <v>9.8546665042828305E-3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 t="s">
        <v>79</v>
      </c>
      <c r="BU1866">
        <f>VLOOKUP(Table1[[#This Row],[Reference]],metron,11,FALSE)</f>
        <v>1.4888836329233679</v>
      </c>
      <c r="BV1866">
        <f>VLOOKUP(Table1[[#This Row],[Reference]],metron,12,FALSE)</f>
        <v>1.0516792809839171</v>
      </c>
    </row>
    <row r="1867" spans="1:74" hidden="1" x14ac:dyDescent="0.45">
      <c r="A1867" t="s">
        <v>5413</v>
      </c>
      <c r="B1867">
        <v>1426986000</v>
      </c>
      <c r="C1867" s="3" t="s">
        <v>1507</v>
      </c>
      <c r="D1867" t="s">
        <v>65</v>
      </c>
      <c r="E1867" t="s">
        <v>66</v>
      </c>
      <c r="F1867" t="s">
        <v>85</v>
      </c>
      <c r="G1867" t="s">
        <v>81</v>
      </c>
      <c r="H1867" t="s">
        <v>66</v>
      </c>
      <c r="I1867">
        <f>MROUND(Table1[[#This Row],[Prob_H]]*100,2)/100</f>
        <v>0.4</v>
      </c>
      <c r="J1867">
        <f>1/Table1[[#This Row],[odds_ft_home_team_win]]-Table1[[#This Row],[Margin/3]]</f>
        <v>0.39293318732794946</v>
      </c>
      <c r="K1867">
        <f>1/Table1[[#This Row],[odds_ft_draw]]-Table1[[#This Row],[Margin/3]]</f>
        <v>0.28732642849538415</v>
      </c>
      <c r="L1867">
        <f>1/Table1[[#This Row],[odds_ft_away_team_win]]-Table1[[#This Row],[Margin/3]]</f>
        <v>0.31974038417666656</v>
      </c>
      <c r="M1867">
        <v>11</v>
      </c>
      <c r="N1867">
        <v>1.87</v>
      </c>
      <c r="O1867">
        <v>0.77</v>
      </c>
      <c r="P1867">
        <v>1.89</v>
      </c>
      <c r="Q1867">
        <v>0.59</v>
      </c>
      <c r="R1867" t="str" cm="1">
        <f t="array" ref="R18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7">
        <v>5</v>
      </c>
      <c r="T1867">
        <v>1</v>
      </c>
      <c r="U1867">
        <v>6</v>
      </c>
      <c r="V1867">
        <v>3</v>
      </c>
      <c r="W1867">
        <v>2</v>
      </c>
      <c r="X1867">
        <v>1</v>
      </c>
      <c r="Y1867" t="s">
        <v>1508</v>
      </c>
      <c r="Z1867">
        <v>42</v>
      </c>
      <c r="AA1867">
        <v>4</v>
      </c>
      <c r="AB1867">
        <v>5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13</v>
      </c>
      <c r="AL1867">
        <v>9</v>
      </c>
      <c r="AM1867">
        <v>9</v>
      </c>
      <c r="AN1867">
        <v>2</v>
      </c>
      <c r="AO1867">
        <v>4</v>
      </c>
      <c r="AP1867">
        <v>7</v>
      </c>
      <c r="AQ1867">
        <v>13</v>
      </c>
      <c r="AR1867">
        <v>11</v>
      </c>
      <c r="AS1867">
        <v>46</v>
      </c>
      <c r="AT1867">
        <v>54</v>
      </c>
      <c r="AU1867">
        <v>0</v>
      </c>
      <c r="AV1867">
        <v>0</v>
      </c>
      <c r="AW1867">
        <v>2.81</v>
      </c>
      <c r="AX1867">
        <v>61</v>
      </c>
      <c r="AY1867">
        <v>68</v>
      </c>
      <c r="AZ1867">
        <v>58</v>
      </c>
      <c r="BA1867">
        <v>37</v>
      </c>
      <c r="BB1867">
        <v>23</v>
      </c>
      <c r="BC1867">
        <v>36</v>
      </c>
      <c r="BD1867">
        <v>72</v>
      </c>
      <c r="BE1867">
        <v>44</v>
      </c>
      <c r="BF1867">
        <v>82</v>
      </c>
      <c r="BG1867">
        <v>9.01</v>
      </c>
      <c r="BH1867">
        <v>5.7</v>
      </c>
      <c r="BI1867">
        <v>2.48</v>
      </c>
      <c r="BJ1867">
        <v>3.36</v>
      </c>
      <c r="BK1867">
        <v>3.03</v>
      </c>
      <c r="BL1867">
        <f>1/Table1[[#This Row],[odds_ft_home_team_win]]+1/Table1[[#This Row],[odds_ft_draw]]+1/Table1[[#This Row],[odds_ft_away_team_win]]-1</f>
        <v>3.0877857370990469E-2</v>
      </c>
      <c r="BM1867">
        <f>Table1[[#This Row],[Margin]]/3</f>
        <v>1.029261912366349E-2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 t="s">
        <v>87</v>
      </c>
      <c r="BU1867">
        <f>VLOOKUP(Table1[[#This Row],[Reference]],metron,11,FALSE)</f>
        <v>1.344038264434575</v>
      </c>
      <c r="BV1867">
        <f>VLOOKUP(Table1[[#This Row],[Reference]],metron,12,FALSE)</f>
        <v>1.1515772691037469</v>
      </c>
    </row>
    <row r="1868" spans="1:74" hidden="1" x14ac:dyDescent="0.45">
      <c r="A1868" t="s">
        <v>5413</v>
      </c>
      <c r="B1868">
        <v>1426989960</v>
      </c>
      <c r="C1868" s="3" t="s">
        <v>1509</v>
      </c>
      <c r="D1868" t="s">
        <v>65</v>
      </c>
      <c r="E1868" t="s">
        <v>66</v>
      </c>
      <c r="F1868" t="s">
        <v>103</v>
      </c>
      <c r="G1868" t="s">
        <v>78</v>
      </c>
      <c r="H1868" t="s">
        <v>66</v>
      </c>
      <c r="I1868">
        <f>MROUND(Table1[[#This Row],[Prob_H]]*100,2)/100</f>
        <v>0.5</v>
      </c>
      <c r="J1868">
        <f>1/Table1[[#This Row],[odds_ft_home_team_win]]-Table1[[#This Row],[Margin/3]]</f>
        <v>0.49231542687297852</v>
      </c>
      <c r="K1868">
        <f>1/Table1[[#This Row],[odds_ft_draw]]-Table1[[#This Row],[Margin/3]]</f>
        <v>0.27633581534830648</v>
      </c>
      <c r="L1868">
        <f>1/Table1[[#This Row],[odds_ft_away_team_win]]-Table1[[#This Row],[Margin/3]]</f>
        <v>0.23134875777871497</v>
      </c>
      <c r="M1868">
        <v>11</v>
      </c>
      <c r="N1868">
        <v>1.64</v>
      </c>
      <c r="O1868">
        <v>0.46</v>
      </c>
      <c r="P1868">
        <v>1.9</v>
      </c>
      <c r="Q1868">
        <v>0.59</v>
      </c>
      <c r="R1868" t="str" cm="1">
        <f t="array" ref="R18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68">
        <v>2</v>
      </c>
      <c r="T1868">
        <v>0</v>
      </c>
      <c r="U1868">
        <v>2</v>
      </c>
      <c r="V1868">
        <v>1</v>
      </c>
      <c r="W1868">
        <v>1</v>
      </c>
      <c r="X1868">
        <v>0</v>
      </c>
      <c r="Y1868" t="s">
        <v>1510</v>
      </c>
      <c r="AA1868">
        <v>5</v>
      </c>
      <c r="AB1868">
        <v>3</v>
      </c>
      <c r="AC1868">
        <v>1</v>
      </c>
      <c r="AD1868">
        <v>1</v>
      </c>
      <c r="AE1868">
        <v>4</v>
      </c>
      <c r="AF1868">
        <v>0</v>
      </c>
      <c r="AG1868">
        <v>0</v>
      </c>
      <c r="AH1868">
        <v>2</v>
      </c>
      <c r="AI1868">
        <v>0</v>
      </c>
      <c r="AJ1868">
        <v>4</v>
      </c>
      <c r="AK1868">
        <v>10</v>
      </c>
      <c r="AL1868">
        <v>10</v>
      </c>
      <c r="AM1868">
        <v>6</v>
      </c>
      <c r="AN1868">
        <v>3</v>
      </c>
      <c r="AO1868">
        <v>4</v>
      </c>
      <c r="AP1868">
        <v>7</v>
      </c>
      <c r="AQ1868">
        <v>12</v>
      </c>
      <c r="AR1868">
        <v>16</v>
      </c>
      <c r="AS1868">
        <v>52</v>
      </c>
      <c r="AT1868">
        <v>48</v>
      </c>
      <c r="AU1868">
        <v>0</v>
      </c>
      <c r="AV1868">
        <v>0</v>
      </c>
      <c r="AW1868">
        <v>2.65</v>
      </c>
      <c r="AX1868">
        <v>60</v>
      </c>
      <c r="AY1868">
        <v>75</v>
      </c>
      <c r="AZ1868">
        <v>53</v>
      </c>
      <c r="BA1868">
        <v>30</v>
      </c>
      <c r="BB1868">
        <v>15</v>
      </c>
      <c r="BC1868">
        <v>22</v>
      </c>
      <c r="BD1868">
        <v>67</v>
      </c>
      <c r="BE1868">
        <v>49</v>
      </c>
      <c r="BF1868">
        <v>82</v>
      </c>
      <c r="BG1868">
        <v>9.7899999999999991</v>
      </c>
      <c r="BH1868">
        <v>4.6500000000000004</v>
      </c>
      <c r="BI1868">
        <v>1.99</v>
      </c>
      <c r="BJ1868">
        <v>3.49</v>
      </c>
      <c r="BK1868">
        <v>4.1399999999999997</v>
      </c>
      <c r="BL1868">
        <f>1/Table1[[#This Row],[odds_ft_home_team_win]]+1/Table1[[#This Row],[odds_ft_draw]]+1/Table1[[#This Row],[odds_ft_away_team_win]]-1</f>
        <v>3.0591407823275407E-2</v>
      </c>
      <c r="BM1868">
        <f>Table1[[#This Row],[Margin]]/3</f>
        <v>1.0197135941091803E-2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 t="s">
        <v>118</v>
      </c>
      <c r="BU1868">
        <f>VLOOKUP(Table1[[#This Row],[Reference]],metron,11,FALSE)</f>
        <v>1.5342708579532029</v>
      </c>
      <c r="BV1868">
        <f>VLOOKUP(Table1[[#This Row],[Reference]],metron,12,FALSE)</f>
        <v>0.98593713070196176</v>
      </c>
    </row>
    <row r="1869" spans="1:74" hidden="1" x14ac:dyDescent="0.45">
      <c r="A1869" t="s">
        <v>5413</v>
      </c>
      <c r="B1869">
        <v>1426993200</v>
      </c>
      <c r="C1869" s="3" t="s">
        <v>1511</v>
      </c>
      <c r="D1869" t="s">
        <v>65</v>
      </c>
      <c r="E1869" t="s">
        <v>66</v>
      </c>
      <c r="F1869" t="s">
        <v>1115</v>
      </c>
      <c r="G1869" t="s">
        <v>67</v>
      </c>
      <c r="H1869" t="s">
        <v>66</v>
      </c>
      <c r="I1869">
        <f>MROUND(Table1[[#This Row],[Prob_H]]*100,2)/100</f>
        <v>0.4</v>
      </c>
      <c r="J1869">
        <f>1/Table1[[#This Row],[odds_ft_home_team_win]]-Table1[[#This Row],[Margin/3]]</f>
        <v>0.40863080210881303</v>
      </c>
      <c r="K1869">
        <f>1/Table1[[#This Row],[odds_ft_draw]]-Table1[[#This Row],[Margin/3]]</f>
        <v>0.30174724001858766</v>
      </c>
      <c r="L1869">
        <f>1/Table1[[#This Row],[odds_ft_away_team_win]]-Table1[[#This Row],[Margin/3]]</f>
        <v>0.28962195787259931</v>
      </c>
      <c r="M1869">
        <v>11</v>
      </c>
      <c r="N1869">
        <v>1.31</v>
      </c>
      <c r="O1869">
        <v>1</v>
      </c>
      <c r="P1869">
        <v>1.1200000000000001</v>
      </c>
      <c r="Q1869">
        <v>1.1100000000000001</v>
      </c>
      <c r="R1869" t="str" cm="1">
        <f t="array" ref="R18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69">
        <v>0</v>
      </c>
      <c r="T1869">
        <v>1</v>
      </c>
      <c r="U1869">
        <v>1</v>
      </c>
      <c r="V1869">
        <v>1</v>
      </c>
      <c r="W1869">
        <v>0</v>
      </c>
      <c r="X1869">
        <v>1</v>
      </c>
      <c r="Z1869">
        <v>23</v>
      </c>
      <c r="AA1869">
        <v>7</v>
      </c>
      <c r="AB1869">
        <v>4</v>
      </c>
      <c r="AC1869">
        <v>6</v>
      </c>
      <c r="AD1869">
        <v>0</v>
      </c>
      <c r="AE1869">
        <v>1</v>
      </c>
      <c r="AF1869">
        <v>0</v>
      </c>
      <c r="AG1869">
        <v>2</v>
      </c>
      <c r="AH1869">
        <v>4</v>
      </c>
      <c r="AI1869">
        <v>1</v>
      </c>
      <c r="AJ1869">
        <v>0</v>
      </c>
      <c r="AK1869">
        <v>13</v>
      </c>
      <c r="AL1869">
        <v>7</v>
      </c>
      <c r="AM1869">
        <v>3</v>
      </c>
      <c r="AN1869">
        <v>0</v>
      </c>
      <c r="AO1869">
        <v>10</v>
      </c>
      <c r="AP1869">
        <v>7</v>
      </c>
      <c r="AQ1869">
        <v>14</v>
      </c>
      <c r="AR1869">
        <v>12</v>
      </c>
      <c r="AS1869">
        <v>50</v>
      </c>
      <c r="AT1869">
        <v>50</v>
      </c>
      <c r="AU1869">
        <v>0</v>
      </c>
      <c r="AV1869">
        <v>0</v>
      </c>
      <c r="AW1869">
        <v>2.2999999999999998</v>
      </c>
      <c r="AX1869">
        <v>55</v>
      </c>
      <c r="AY1869">
        <v>73</v>
      </c>
      <c r="AZ1869">
        <v>36</v>
      </c>
      <c r="BA1869">
        <v>15</v>
      </c>
      <c r="BB1869">
        <v>11</v>
      </c>
      <c r="BC1869">
        <v>15</v>
      </c>
      <c r="BD1869">
        <v>62</v>
      </c>
      <c r="BE1869">
        <v>48</v>
      </c>
      <c r="BF1869">
        <v>82</v>
      </c>
      <c r="BG1869">
        <v>9.17</v>
      </c>
      <c r="BH1869">
        <v>4.4400000000000004</v>
      </c>
      <c r="BI1869">
        <v>2.39</v>
      </c>
      <c r="BJ1869">
        <v>3.21</v>
      </c>
      <c r="BK1869">
        <v>3.34</v>
      </c>
      <c r="BL1869">
        <f>1/Table1[[#This Row],[odds_ft_home_team_win]]+1/Table1[[#This Row],[odds_ft_draw]]+1/Table1[[#This Row],[odds_ft_away_team_win]]-1</f>
        <v>2.9337719196573353E-2</v>
      </c>
      <c r="BM1869">
        <f>Table1[[#This Row],[Margin]]/3</f>
        <v>9.7792397321911171E-3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 t="s">
        <v>95</v>
      </c>
      <c r="BU1869">
        <f>VLOOKUP(Table1[[#This Row],[Reference]],metron,11,FALSE)</f>
        <v>1.344038264434575</v>
      </c>
      <c r="BV1869">
        <f>VLOOKUP(Table1[[#This Row],[Reference]],metron,12,FALSE)</f>
        <v>1.1515772691037469</v>
      </c>
    </row>
    <row r="1870" spans="1:74" hidden="1" x14ac:dyDescent="0.45">
      <c r="A1870" t="s">
        <v>5413</v>
      </c>
      <c r="B1870">
        <v>1427047200</v>
      </c>
      <c r="C1870" s="3" t="s">
        <v>1512</v>
      </c>
      <c r="D1870" t="s">
        <v>65</v>
      </c>
      <c r="E1870" t="s">
        <v>66</v>
      </c>
      <c r="F1870" t="s">
        <v>94</v>
      </c>
      <c r="G1870" t="s">
        <v>73</v>
      </c>
      <c r="H1870" t="s">
        <v>66</v>
      </c>
      <c r="I1870">
        <f>MROUND(Table1[[#This Row],[Prob_H]]*100,2)/100</f>
        <v>0.44</v>
      </c>
      <c r="J1870">
        <f>1/Table1[[#This Row],[odds_ft_home_team_win]]-Table1[[#This Row],[Margin/3]]</f>
        <v>0.4443367470890407</v>
      </c>
      <c r="K1870">
        <f>1/Table1[[#This Row],[odds_ft_draw]]-Table1[[#This Row],[Margin/3]]</f>
        <v>0.29560169009710296</v>
      </c>
      <c r="L1870">
        <f>1/Table1[[#This Row],[odds_ft_away_team_win]]-Table1[[#This Row],[Margin/3]]</f>
        <v>0.2600615628138564</v>
      </c>
      <c r="M1870">
        <v>11</v>
      </c>
      <c r="N1870">
        <v>1.29</v>
      </c>
      <c r="O1870">
        <v>0.92</v>
      </c>
      <c r="P1870">
        <v>1.5</v>
      </c>
      <c r="Q1870">
        <v>0.82</v>
      </c>
      <c r="R1870" t="str" cm="1">
        <f t="array" ref="R18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0">
        <v>2</v>
      </c>
      <c r="T1870">
        <v>1</v>
      </c>
      <c r="U1870">
        <v>3</v>
      </c>
      <c r="V1870">
        <v>2</v>
      </c>
      <c r="W1870">
        <v>1</v>
      </c>
      <c r="X1870">
        <v>1</v>
      </c>
      <c r="Y1870" t="s">
        <v>1513</v>
      </c>
      <c r="Z1870">
        <v>1</v>
      </c>
      <c r="AA1870">
        <v>4</v>
      </c>
      <c r="AB1870">
        <v>3</v>
      </c>
      <c r="AC1870">
        <v>3</v>
      </c>
      <c r="AD1870">
        <v>1</v>
      </c>
      <c r="AE1870">
        <v>3</v>
      </c>
      <c r="AF1870">
        <v>1</v>
      </c>
      <c r="AG1870">
        <v>1</v>
      </c>
      <c r="AH1870">
        <v>3</v>
      </c>
      <c r="AI1870">
        <v>1</v>
      </c>
      <c r="AJ1870">
        <v>3</v>
      </c>
      <c r="AK1870">
        <v>11</v>
      </c>
      <c r="AL1870">
        <v>14</v>
      </c>
      <c r="AM1870">
        <v>5</v>
      </c>
      <c r="AN1870">
        <v>4</v>
      </c>
      <c r="AO1870">
        <v>6</v>
      </c>
      <c r="AP1870">
        <v>10</v>
      </c>
      <c r="AQ1870">
        <v>14</v>
      </c>
      <c r="AR1870">
        <v>13</v>
      </c>
      <c r="AS1870">
        <v>48</v>
      </c>
      <c r="AT1870">
        <v>52</v>
      </c>
      <c r="AU1870">
        <v>0</v>
      </c>
      <c r="AV1870">
        <v>0</v>
      </c>
      <c r="AW1870">
        <v>2.13</v>
      </c>
      <c r="AX1870">
        <v>55</v>
      </c>
      <c r="AY1870">
        <v>55</v>
      </c>
      <c r="AZ1870">
        <v>37</v>
      </c>
      <c r="BA1870">
        <v>26</v>
      </c>
      <c r="BB1870">
        <v>7</v>
      </c>
      <c r="BC1870">
        <v>33</v>
      </c>
      <c r="BD1870">
        <v>48</v>
      </c>
      <c r="BE1870">
        <v>30</v>
      </c>
      <c r="BF1870">
        <v>70</v>
      </c>
      <c r="BG1870">
        <v>9.92</v>
      </c>
      <c r="BH1870">
        <v>4.78</v>
      </c>
      <c r="BI1870">
        <v>2.2000000000000002</v>
      </c>
      <c r="BJ1870">
        <v>3.27</v>
      </c>
      <c r="BK1870">
        <v>3.7</v>
      </c>
      <c r="BL1870">
        <f>1/Table1[[#This Row],[odds_ft_home_team_win]]+1/Table1[[#This Row],[odds_ft_draw]]+1/Table1[[#This Row],[odds_ft_away_team_win]]-1</f>
        <v>3.0626122369241449E-2</v>
      </c>
      <c r="BM1870">
        <f>Table1[[#This Row],[Margin]]/3</f>
        <v>1.0208707456413816E-2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 t="s">
        <v>124</v>
      </c>
      <c r="BU1870">
        <f>VLOOKUP(Table1[[#This Row],[Reference]],metron,11,FALSE)</f>
        <v>1.4140979689366791</v>
      </c>
      <c r="BV1870">
        <f>VLOOKUP(Table1[[#This Row],[Reference]],metron,12,FALSE)</f>
        <v>1.0666666666666671</v>
      </c>
    </row>
    <row r="1871" spans="1:74" hidden="1" x14ac:dyDescent="0.45">
      <c r="A1871" t="s">
        <v>5413</v>
      </c>
      <c r="B1871">
        <v>1427065200</v>
      </c>
      <c r="C1871" s="3" t="s">
        <v>1514</v>
      </c>
      <c r="D1871" t="s">
        <v>65</v>
      </c>
      <c r="E1871" t="s">
        <v>66</v>
      </c>
      <c r="F1871" t="s">
        <v>98</v>
      </c>
      <c r="G1871" t="s">
        <v>97</v>
      </c>
      <c r="H1871" t="s">
        <v>66</v>
      </c>
      <c r="I1871">
        <f>MROUND(Table1[[#This Row],[Prob_H]]*100,2)/100</f>
        <v>0.42</v>
      </c>
      <c r="J1871">
        <f>1/Table1[[#This Row],[odds_ft_home_team_win]]-Table1[[#This Row],[Margin/3]]</f>
        <v>0.41735033595182586</v>
      </c>
      <c r="K1871">
        <f>1/Table1[[#This Row],[odds_ft_draw]]-Table1[[#This Row],[Margin/3]]</f>
        <v>0.3044653174064299</v>
      </c>
      <c r="L1871">
        <f>1/Table1[[#This Row],[odds_ft_away_team_win]]-Table1[[#This Row],[Margin/3]]</f>
        <v>0.2781843466417443</v>
      </c>
      <c r="M1871">
        <v>11</v>
      </c>
      <c r="N1871">
        <v>1.38</v>
      </c>
      <c r="O1871">
        <v>1</v>
      </c>
      <c r="P1871">
        <v>1.37</v>
      </c>
      <c r="Q1871">
        <v>1</v>
      </c>
      <c r="R1871" t="str" cm="1">
        <f t="array" ref="R18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48</v>
      </c>
      <c r="AA1871">
        <v>5</v>
      </c>
      <c r="AB1871">
        <v>5</v>
      </c>
      <c r="AC1871">
        <v>3</v>
      </c>
      <c r="AD1871">
        <v>0</v>
      </c>
      <c r="AE1871">
        <v>5</v>
      </c>
      <c r="AF1871">
        <v>1</v>
      </c>
      <c r="AG1871">
        <v>1</v>
      </c>
      <c r="AH1871">
        <v>2</v>
      </c>
      <c r="AI1871">
        <v>0</v>
      </c>
      <c r="AJ1871">
        <v>6</v>
      </c>
      <c r="AK1871">
        <v>8</v>
      </c>
      <c r="AL1871">
        <v>7</v>
      </c>
      <c r="AM1871">
        <v>4</v>
      </c>
      <c r="AN1871">
        <v>4</v>
      </c>
      <c r="AO1871">
        <v>4</v>
      </c>
      <c r="AP1871">
        <v>3</v>
      </c>
      <c r="AQ1871">
        <v>14</v>
      </c>
      <c r="AR1871">
        <v>12</v>
      </c>
      <c r="AS1871">
        <v>50</v>
      </c>
      <c r="AT1871">
        <v>50</v>
      </c>
      <c r="AU1871">
        <v>0</v>
      </c>
      <c r="AV1871">
        <v>0</v>
      </c>
      <c r="AW1871">
        <v>2.1</v>
      </c>
      <c r="AX1871">
        <v>42</v>
      </c>
      <c r="AY1871">
        <v>60</v>
      </c>
      <c r="AZ1871">
        <v>43</v>
      </c>
      <c r="BA1871">
        <v>14</v>
      </c>
      <c r="BB1871">
        <v>14</v>
      </c>
      <c r="BC1871">
        <v>24</v>
      </c>
      <c r="BD1871">
        <v>61</v>
      </c>
      <c r="BE1871">
        <v>32</v>
      </c>
      <c r="BF1871">
        <v>65</v>
      </c>
      <c r="BG1871">
        <v>10.36</v>
      </c>
      <c r="BH1871">
        <v>6.02</v>
      </c>
      <c r="BI1871">
        <v>2.34</v>
      </c>
      <c r="BJ1871">
        <v>3.18</v>
      </c>
      <c r="BK1871">
        <v>3.47</v>
      </c>
      <c r="BL1871">
        <f>1/Table1[[#This Row],[odds_ft_home_team_win]]+1/Table1[[#This Row],[odds_ft_draw]]+1/Table1[[#This Row],[odds_ft_away_team_win]]-1</f>
        <v>3.0000274195804533E-2</v>
      </c>
      <c r="BM1871">
        <f>Table1[[#This Row],[Margin]]/3</f>
        <v>1.000009139860151E-2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 t="s">
        <v>128</v>
      </c>
      <c r="BU1871">
        <f>VLOOKUP(Table1[[#This Row],[Reference]],metron,11,FALSE)</f>
        <v>1.396960958296362</v>
      </c>
      <c r="BV1871">
        <f>VLOOKUP(Table1[[#This Row],[Reference]],metron,12,FALSE)</f>
        <v>1.091503992901508</v>
      </c>
    </row>
    <row r="1872" spans="1:74" hidden="1" x14ac:dyDescent="0.45">
      <c r="A1872" t="s">
        <v>5412</v>
      </c>
      <c r="B1872">
        <v>1443574800</v>
      </c>
      <c r="C1872" s="3" t="s">
        <v>1797</v>
      </c>
      <c r="D1872" t="s">
        <v>65</v>
      </c>
      <c r="E1872" t="s">
        <v>66</v>
      </c>
      <c r="F1872" t="s">
        <v>97</v>
      </c>
      <c r="G1872" t="s">
        <v>72</v>
      </c>
      <c r="H1872" t="s">
        <v>66</v>
      </c>
      <c r="I1872">
        <f>MROUND(Table1[[#This Row],[Prob_H]]*100,2)/100</f>
        <v>0.54</v>
      </c>
      <c r="J1872">
        <f>1/Table1[[#This Row],[odds_ft_home_team_win]]-Table1[[#This Row],[Margin/3]]</f>
        <v>0.53249616011248291</v>
      </c>
      <c r="K1872">
        <f>1/Table1[[#This Row],[odds_ft_draw]]-Table1[[#This Row],[Margin/3]]</f>
        <v>0.25720760896186284</v>
      </c>
      <c r="L1872">
        <f>1/Table1[[#This Row],[odds_ft_away_team_win]]-Table1[[#This Row],[Margin/3]]</f>
        <v>0.21029623092565422</v>
      </c>
      <c r="M1872">
        <v>11</v>
      </c>
      <c r="N1872">
        <v>1.4</v>
      </c>
      <c r="O1872">
        <v>1.8</v>
      </c>
      <c r="P1872">
        <v>1.63</v>
      </c>
      <c r="Q1872">
        <v>1.24</v>
      </c>
      <c r="R1872" t="str" cm="1">
        <f t="array" ref="R18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2">
        <v>4</v>
      </c>
      <c r="T1872">
        <v>1</v>
      </c>
      <c r="U1872">
        <v>5</v>
      </c>
      <c r="V1872">
        <v>1</v>
      </c>
      <c r="W1872">
        <v>1</v>
      </c>
      <c r="X1872">
        <v>0</v>
      </c>
      <c r="Y1872" t="s">
        <v>1798</v>
      </c>
      <c r="Z1872">
        <v>55</v>
      </c>
      <c r="AA1872">
        <v>6</v>
      </c>
      <c r="AB1872">
        <v>3</v>
      </c>
      <c r="AC1872">
        <v>0</v>
      </c>
      <c r="AD1872">
        <v>0</v>
      </c>
      <c r="AE1872">
        <v>2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19</v>
      </c>
      <c r="AL1872">
        <v>9</v>
      </c>
      <c r="AM1872">
        <v>6</v>
      </c>
      <c r="AN1872">
        <v>4</v>
      </c>
      <c r="AO1872">
        <v>13</v>
      </c>
      <c r="AP1872">
        <v>5</v>
      </c>
      <c r="AQ1872">
        <v>13</v>
      </c>
      <c r="AR1872">
        <v>14</v>
      </c>
      <c r="AS1872">
        <v>46</v>
      </c>
      <c r="AT1872">
        <v>54</v>
      </c>
      <c r="AU1872">
        <v>0</v>
      </c>
      <c r="AV1872">
        <v>0</v>
      </c>
      <c r="AW1872">
        <v>2.8</v>
      </c>
      <c r="AX1872">
        <v>80</v>
      </c>
      <c r="AY1872">
        <v>80</v>
      </c>
      <c r="AZ1872">
        <v>70</v>
      </c>
      <c r="BA1872">
        <v>30</v>
      </c>
      <c r="BB1872">
        <v>0</v>
      </c>
      <c r="BC1872">
        <v>20</v>
      </c>
      <c r="BD1872">
        <v>70</v>
      </c>
      <c r="BE1872">
        <v>60</v>
      </c>
      <c r="BF1872">
        <v>100</v>
      </c>
      <c r="BG1872">
        <v>7.6</v>
      </c>
      <c r="BH1872">
        <v>6.4</v>
      </c>
      <c r="BI1872">
        <v>1.85</v>
      </c>
      <c r="BJ1872">
        <v>3.77</v>
      </c>
      <c r="BK1872">
        <v>4.58</v>
      </c>
      <c r="BL1872">
        <f>1/Table1[[#This Row],[odds_ft_home_team_win]]+1/Table1[[#This Row],[odds_ft_draw]]+1/Table1[[#This Row],[odds_ft_away_team_win]]-1</f>
        <v>2.4133141284172765E-2</v>
      </c>
      <c r="BM1872">
        <f>Table1[[#This Row],[Margin]]/3</f>
        <v>8.0443804280575879E-3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 t="s">
        <v>100</v>
      </c>
      <c r="BU1872">
        <f>VLOOKUP(Table1[[#This Row],[Reference]],metron,11,FALSE)</f>
        <v>1.684957590444867</v>
      </c>
      <c r="BV1872">
        <f>VLOOKUP(Table1[[#This Row],[Reference]],metron,12,FALSE)</f>
        <v>0.95101263631642718</v>
      </c>
    </row>
    <row r="1873" spans="1:74" hidden="1" x14ac:dyDescent="0.45">
      <c r="A1873" t="s">
        <v>5412</v>
      </c>
      <c r="B1873">
        <v>1443575160</v>
      </c>
      <c r="C1873" s="3" t="s">
        <v>1799</v>
      </c>
      <c r="D1873" t="s">
        <v>65</v>
      </c>
      <c r="E1873" t="s">
        <v>66</v>
      </c>
      <c r="F1873" t="s">
        <v>81</v>
      </c>
      <c r="G1873" t="s">
        <v>86</v>
      </c>
      <c r="H1873" t="s">
        <v>66</v>
      </c>
      <c r="I1873">
        <f>MROUND(Table1[[#This Row],[Prob_H]]*100,2)/100</f>
        <v>0.34</v>
      </c>
      <c r="J1873">
        <f>1/Table1[[#This Row],[odds_ft_home_team_win]]-Table1[[#This Row],[Margin/3]]</f>
        <v>0.330598012070835</v>
      </c>
      <c r="K1873">
        <f>1/Table1[[#This Row],[odds_ft_draw]]-Table1[[#This Row],[Margin/3]]</f>
        <v>0.29464526425368043</v>
      </c>
      <c r="L1873">
        <f>1/Table1[[#This Row],[odds_ft_away_team_win]]-Table1[[#This Row],[Margin/3]]</f>
        <v>0.37475672367548468</v>
      </c>
      <c r="M1873">
        <v>11</v>
      </c>
      <c r="N1873">
        <v>3</v>
      </c>
      <c r="O1873">
        <v>2.4</v>
      </c>
      <c r="P1873">
        <v>2.2000000000000002</v>
      </c>
      <c r="Q1873">
        <v>1.71</v>
      </c>
      <c r="R1873" t="str" cm="1">
        <f t="array" ref="R18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3">
        <v>3</v>
      </c>
      <c r="T1873">
        <v>0</v>
      </c>
      <c r="U1873">
        <v>3</v>
      </c>
      <c r="V1873">
        <v>2</v>
      </c>
      <c r="W1873">
        <v>2</v>
      </c>
      <c r="X1873">
        <v>0</v>
      </c>
      <c r="Y1873" t="s">
        <v>1800</v>
      </c>
      <c r="AA1873">
        <v>-1</v>
      </c>
      <c r="AB1873">
        <v>-1</v>
      </c>
      <c r="AC1873">
        <v>2</v>
      </c>
      <c r="AD1873">
        <v>0</v>
      </c>
      <c r="AE1873">
        <v>6</v>
      </c>
      <c r="AF1873">
        <v>1</v>
      </c>
      <c r="AG1873">
        <v>1</v>
      </c>
      <c r="AH1873">
        <v>1</v>
      </c>
      <c r="AI1873">
        <v>2</v>
      </c>
      <c r="AJ1873">
        <v>5</v>
      </c>
      <c r="AK1873">
        <v>-1</v>
      </c>
      <c r="AL1873">
        <v>-1</v>
      </c>
      <c r="AM1873">
        <v>-1</v>
      </c>
      <c r="AN1873">
        <v>-1</v>
      </c>
      <c r="AO1873">
        <v>-1</v>
      </c>
      <c r="AP1873">
        <v>-1</v>
      </c>
      <c r="AQ1873">
        <v>-1</v>
      </c>
      <c r="AR1873">
        <v>-1</v>
      </c>
      <c r="AS1873">
        <v>-1</v>
      </c>
      <c r="AT1873">
        <v>-1</v>
      </c>
      <c r="AU1873">
        <v>0</v>
      </c>
      <c r="AV1873">
        <v>0</v>
      </c>
      <c r="AW1873">
        <v>3.1</v>
      </c>
      <c r="AX1873">
        <v>48</v>
      </c>
      <c r="AY1873">
        <v>88</v>
      </c>
      <c r="AZ1873">
        <v>68</v>
      </c>
      <c r="BA1873">
        <v>23</v>
      </c>
      <c r="BB1873">
        <v>23</v>
      </c>
      <c r="BC1873">
        <v>23</v>
      </c>
      <c r="BD1873">
        <v>80</v>
      </c>
      <c r="BE1873">
        <v>65</v>
      </c>
      <c r="BF1873">
        <v>88</v>
      </c>
      <c r="BG1873">
        <v>9.4</v>
      </c>
      <c r="BH1873">
        <v>4.55</v>
      </c>
      <c r="BI1873">
        <v>2.95</v>
      </c>
      <c r="BJ1873">
        <v>3.3</v>
      </c>
      <c r="BK1873">
        <v>2.61</v>
      </c>
      <c r="BL1873">
        <f>1/Table1[[#This Row],[odds_ft_home_team_win]]+1/Table1[[#This Row],[odds_ft_draw]]+1/Table1[[#This Row],[odds_ft_away_team_win]]-1</f>
        <v>2.5155116329867777E-2</v>
      </c>
      <c r="BM1873">
        <f>Table1[[#This Row],[Margin]]/3</f>
        <v>8.3850387766225918E-3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 t="s">
        <v>109</v>
      </c>
      <c r="BU1873">
        <f>VLOOKUP(Table1[[#This Row],[Reference]],metron,11,FALSE)</f>
        <v>1.228921489601805</v>
      </c>
      <c r="BV1873">
        <f>VLOOKUP(Table1[[#This Row],[Reference]],metron,12,FALSE)</f>
        <v>1.2940512655166849</v>
      </c>
    </row>
    <row r="1874" spans="1:74" hidden="1" x14ac:dyDescent="0.45">
      <c r="A1874" t="s">
        <v>5412</v>
      </c>
      <c r="B1874">
        <v>1443576600</v>
      </c>
      <c r="C1874" s="3" t="s">
        <v>1801</v>
      </c>
      <c r="D1874" t="s">
        <v>65</v>
      </c>
      <c r="E1874" t="s">
        <v>66</v>
      </c>
      <c r="F1874" t="s">
        <v>98</v>
      </c>
      <c r="G1874" t="s">
        <v>85</v>
      </c>
      <c r="H1874" t="s">
        <v>66</v>
      </c>
      <c r="I1874">
        <f>MROUND(Table1[[#This Row],[Prob_H]]*100,2)/100</f>
        <v>0.36</v>
      </c>
      <c r="J1874">
        <f>1/Table1[[#This Row],[odds_ft_home_team_win]]-Table1[[#This Row],[Margin/3]]</f>
        <v>0.35138611799635922</v>
      </c>
      <c r="K1874">
        <f>1/Table1[[#This Row],[odds_ft_draw]]-Table1[[#This Row],[Margin/3]]</f>
        <v>0.28929293539957945</v>
      </c>
      <c r="L1874">
        <f>1/Table1[[#This Row],[odds_ft_away_team_win]]-Table1[[#This Row],[Margin/3]]</f>
        <v>0.35932094660406122</v>
      </c>
      <c r="M1874">
        <v>11</v>
      </c>
      <c r="N1874">
        <v>2.25</v>
      </c>
      <c r="O1874">
        <v>1.2</v>
      </c>
      <c r="P1874">
        <v>1.56</v>
      </c>
      <c r="Q1874">
        <v>1.3</v>
      </c>
      <c r="R1874" t="str" cm="1">
        <f t="array" ref="R18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74">
        <v>2</v>
      </c>
      <c r="T1874">
        <v>1</v>
      </c>
      <c r="U1874">
        <v>3</v>
      </c>
      <c r="V1874">
        <v>2</v>
      </c>
      <c r="W1874">
        <v>1</v>
      </c>
      <c r="X1874">
        <v>1</v>
      </c>
      <c r="Y1874" t="s">
        <v>1802</v>
      </c>
      <c r="Z1874">
        <v>4</v>
      </c>
      <c r="AA1874">
        <v>5</v>
      </c>
      <c r="AB1874">
        <v>6</v>
      </c>
      <c r="AC1874">
        <v>3</v>
      </c>
      <c r="AD1874">
        <v>0</v>
      </c>
      <c r="AE1874">
        <v>2</v>
      </c>
      <c r="AF1874">
        <v>0</v>
      </c>
      <c r="AG1874">
        <v>1</v>
      </c>
      <c r="AH1874">
        <v>2</v>
      </c>
      <c r="AI1874">
        <v>0</v>
      </c>
      <c r="AJ1874">
        <v>2</v>
      </c>
      <c r="AK1874">
        <v>5</v>
      </c>
      <c r="AL1874">
        <v>8</v>
      </c>
      <c r="AM1874">
        <v>3</v>
      </c>
      <c r="AN1874">
        <v>4</v>
      </c>
      <c r="AO1874">
        <v>2</v>
      </c>
      <c r="AP1874">
        <v>4</v>
      </c>
      <c r="AQ1874">
        <v>12</v>
      </c>
      <c r="AR1874">
        <v>14</v>
      </c>
      <c r="AS1874">
        <v>50</v>
      </c>
      <c r="AT1874">
        <v>50</v>
      </c>
      <c r="AU1874">
        <v>0</v>
      </c>
      <c r="AV1874">
        <v>0</v>
      </c>
      <c r="AW1874">
        <v>3.18</v>
      </c>
      <c r="AX1874">
        <v>55</v>
      </c>
      <c r="AY1874">
        <v>88</v>
      </c>
      <c r="AZ1874">
        <v>75</v>
      </c>
      <c r="BA1874">
        <v>33</v>
      </c>
      <c r="BB1874">
        <v>23</v>
      </c>
      <c r="BC1874">
        <v>65</v>
      </c>
      <c r="BD1874">
        <v>88</v>
      </c>
      <c r="BE1874">
        <v>45</v>
      </c>
      <c r="BF1874">
        <v>78</v>
      </c>
      <c r="BG1874">
        <v>9.9</v>
      </c>
      <c r="BH1874">
        <v>6.6</v>
      </c>
      <c r="BI1874">
        <v>2.78</v>
      </c>
      <c r="BJ1874">
        <v>3.36</v>
      </c>
      <c r="BK1874">
        <v>2.72</v>
      </c>
      <c r="BL1874">
        <f>1/Table1[[#This Row],[odds_ft_home_team_win]]+1/Table1[[#This Row],[odds_ft_draw]]+1/Table1[[#This Row],[odds_ft_away_team_win]]-1</f>
        <v>2.4978336658404432E-2</v>
      </c>
      <c r="BM1874">
        <f>Table1[[#This Row],[Margin]]/3</f>
        <v>8.3261122194681434E-3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 t="s">
        <v>128</v>
      </c>
      <c r="BU1874">
        <f>VLOOKUP(Table1[[#This Row],[Reference]],metron,11,FALSE)</f>
        <v>1.269326094653606</v>
      </c>
      <c r="BV1874">
        <f>VLOOKUP(Table1[[#This Row],[Reference]],metron,12,FALSE)</f>
        <v>1.2417089578661631</v>
      </c>
    </row>
    <row r="1875" spans="1:74" hidden="1" x14ac:dyDescent="0.45">
      <c r="A1875" t="s">
        <v>5412</v>
      </c>
      <c r="B1875">
        <v>1443578400</v>
      </c>
      <c r="C1875" s="3" t="s">
        <v>1803</v>
      </c>
      <c r="D1875" t="s">
        <v>65</v>
      </c>
      <c r="E1875" t="s">
        <v>66</v>
      </c>
      <c r="F1875" t="s">
        <v>88</v>
      </c>
      <c r="G1875" t="s">
        <v>1643</v>
      </c>
      <c r="H1875" t="s">
        <v>66</v>
      </c>
      <c r="I1875">
        <f>MROUND(Table1[[#This Row],[Prob_H]]*100,2)/100</f>
        <v>0.56000000000000005</v>
      </c>
      <c r="J1875">
        <f>1/Table1[[#This Row],[odds_ft_home_team_win]]-Table1[[#This Row],[Margin/3]]</f>
        <v>0.56007299306268377</v>
      </c>
      <c r="K1875">
        <f>1/Table1[[#This Row],[odds_ft_draw]]-Table1[[#This Row],[Margin/3]]</f>
        <v>0.24962313364375219</v>
      </c>
      <c r="L1875">
        <f>1/Table1[[#This Row],[odds_ft_away_team_win]]-Table1[[#This Row],[Margin/3]]</f>
        <v>0.19030387329356396</v>
      </c>
      <c r="M1875">
        <v>11</v>
      </c>
      <c r="N1875">
        <v>0</v>
      </c>
      <c r="O1875">
        <v>0.75</v>
      </c>
      <c r="P1875">
        <v>1.06</v>
      </c>
      <c r="Q1875">
        <v>0.41</v>
      </c>
      <c r="R1875" t="str" cm="1">
        <f t="array" ref="R18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75">
        <v>1</v>
      </c>
      <c r="T1875">
        <v>1</v>
      </c>
      <c r="U1875">
        <v>2</v>
      </c>
      <c r="V1875">
        <v>1</v>
      </c>
      <c r="W1875">
        <v>1</v>
      </c>
      <c r="X1875">
        <v>0</v>
      </c>
      <c r="Y1875">
        <v>15</v>
      </c>
      <c r="Z1875">
        <v>56</v>
      </c>
      <c r="AA1875">
        <v>9</v>
      </c>
      <c r="AB1875">
        <v>4</v>
      </c>
      <c r="AC1875">
        <v>2</v>
      </c>
      <c r="AD1875">
        <v>0</v>
      </c>
      <c r="AE1875">
        <v>5</v>
      </c>
      <c r="AF1875">
        <v>0</v>
      </c>
      <c r="AG1875">
        <v>1</v>
      </c>
      <c r="AH1875">
        <v>1</v>
      </c>
      <c r="AI1875">
        <v>2</v>
      </c>
      <c r="AJ1875">
        <v>3</v>
      </c>
      <c r="AK1875">
        <v>9</v>
      </c>
      <c r="AL1875">
        <v>4</v>
      </c>
      <c r="AM1875">
        <v>5</v>
      </c>
      <c r="AN1875">
        <v>0</v>
      </c>
      <c r="AO1875">
        <v>4</v>
      </c>
      <c r="AP1875">
        <v>4</v>
      </c>
      <c r="AQ1875">
        <v>17</v>
      </c>
      <c r="AR1875">
        <v>18</v>
      </c>
      <c r="AS1875">
        <v>64</v>
      </c>
      <c r="AT1875">
        <v>36</v>
      </c>
      <c r="AU1875">
        <v>0</v>
      </c>
      <c r="AV1875">
        <v>0</v>
      </c>
      <c r="AW1875">
        <v>3.35</v>
      </c>
      <c r="AX1875">
        <v>45</v>
      </c>
      <c r="AY1875">
        <v>90</v>
      </c>
      <c r="AZ1875">
        <v>58</v>
      </c>
      <c r="BA1875">
        <v>45</v>
      </c>
      <c r="BB1875">
        <v>23</v>
      </c>
      <c r="BC1875">
        <v>23</v>
      </c>
      <c r="BD1875">
        <v>80</v>
      </c>
      <c r="BE1875">
        <v>68</v>
      </c>
      <c r="BF1875">
        <v>100</v>
      </c>
      <c r="BG1875">
        <v>10.8</v>
      </c>
      <c r="BH1875">
        <v>7.5</v>
      </c>
      <c r="BI1875">
        <v>1.76</v>
      </c>
      <c r="BJ1875">
        <v>3.88</v>
      </c>
      <c r="BK1875">
        <v>5.04</v>
      </c>
      <c r="BL1875">
        <f>1/Table1[[#This Row],[odds_ft_home_team_win]]+1/Table1[[#This Row],[odds_ft_draw]]+1/Table1[[#This Row],[odds_ft_away_team_win]]-1</f>
        <v>2.4326475357403288E-2</v>
      </c>
      <c r="BM1875">
        <f>Table1[[#This Row],[Margin]]/3</f>
        <v>8.1088251191344298E-3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 t="s">
        <v>91</v>
      </c>
      <c r="BU1875">
        <f>VLOOKUP(Table1[[#This Row],[Reference]],metron,11,FALSE)</f>
        <v>1.7546812539448771</v>
      </c>
      <c r="BV1875">
        <f>VLOOKUP(Table1[[#This Row],[Reference]],metron,12,FALSE)</f>
        <v>0.93456764148958549</v>
      </c>
    </row>
    <row r="1876" spans="1:74" hidden="1" x14ac:dyDescent="0.45">
      <c r="A1876" t="s">
        <v>5412</v>
      </c>
      <c r="B1876">
        <v>1443578400</v>
      </c>
      <c r="C1876" s="3" t="s">
        <v>1803</v>
      </c>
      <c r="D1876" t="s">
        <v>65</v>
      </c>
      <c r="E1876" t="s">
        <v>66</v>
      </c>
      <c r="F1876" t="s">
        <v>611</v>
      </c>
      <c r="G1876" t="s">
        <v>103</v>
      </c>
      <c r="H1876" t="s">
        <v>66</v>
      </c>
      <c r="I1876">
        <f>MROUND(Table1[[#This Row],[Prob_H]]*100,2)/100</f>
        <v>0.38</v>
      </c>
      <c r="J1876">
        <f>1/Table1[[#This Row],[odds_ft_home_team_win]]-Table1[[#This Row],[Margin/3]]</f>
        <v>0.38376723374765126</v>
      </c>
      <c r="K1876">
        <f>1/Table1[[#This Row],[odds_ft_draw]]-Table1[[#This Row],[Margin/3]]</f>
        <v>0.279794809042899</v>
      </c>
      <c r="L1876">
        <f>1/Table1[[#This Row],[odds_ft_away_team_win]]-Table1[[#This Row],[Margin/3]]</f>
        <v>0.33643795720944975</v>
      </c>
      <c r="M1876">
        <v>11</v>
      </c>
      <c r="N1876">
        <v>2.6</v>
      </c>
      <c r="O1876">
        <v>1.5</v>
      </c>
      <c r="P1876">
        <v>1.61</v>
      </c>
      <c r="Q1876">
        <v>1.1499999999999999</v>
      </c>
      <c r="R1876" t="str" cm="1">
        <f t="array" ref="R18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Z1876">
        <v>53</v>
      </c>
      <c r="AA1876">
        <v>2</v>
      </c>
      <c r="AB1876">
        <v>5</v>
      </c>
      <c r="AC1876">
        <v>5</v>
      </c>
      <c r="AD1876">
        <v>0</v>
      </c>
      <c r="AE1876">
        <v>3</v>
      </c>
      <c r="AF1876">
        <v>0</v>
      </c>
      <c r="AG1876">
        <v>2</v>
      </c>
      <c r="AH1876">
        <v>3</v>
      </c>
      <c r="AI1876">
        <v>2</v>
      </c>
      <c r="AJ1876">
        <v>1</v>
      </c>
      <c r="AK1876">
        <v>15</v>
      </c>
      <c r="AL1876">
        <v>10</v>
      </c>
      <c r="AM1876">
        <v>4</v>
      </c>
      <c r="AN1876">
        <v>5</v>
      </c>
      <c r="AO1876">
        <v>11</v>
      </c>
      <c r="AP1876">
        <v>5</v>
      </c>
      <c r="AQ1876">
        <v>19</v>
      </c>
      <c r="AR1876">
        <v>15</v>
      </c>
      <c r="AS1876">
        <v>50</v>
      </c>
      <c r="AT1876">
        <v>50</v>
      </c>
      <c r="AU1876">
        <v>0</v>
      </c>
      <c r="AV1876">
        <v>0</v>
      </c>
      <c r="AW1876">
        <v>3.75</v>
      </c>
      <c r="AX1876">
        <v>90</v>
      </c>
      <c r="AY1876">
        <v>100</v>
      </c>
      <c r="AZ1876">
        <v>90</v>
      </c>
      <c r="BA1876">
        <v>35</v>
      </c>
      <c r="BB1876">
        <v>25</v>
      </c>
      <c r="BC1876">
        <v>70</v>
      </c>
      <c r="BD1876">
        <v>90</v>
      </c>
      <c r="BE1876">
        <v>55</v>
      </c>
      <c r="BF1876">
        <v>90</v>
      </c>
      <c r="BG1876">
        <v>10.4</v>
      </c>
      <c r="BH1876">
        <v>4.8499999999999996</v>
      </c>
      <c r="BI1876">
        <v>2.5499999999999998</v>
      </c>
      <c r="BJ1876">
        <v>3.47</v>
      </c>
      <c r="BK1876">
        <v>2.9</v>
      </c>
      <c r="BL1876">
        <f>1/Table1[[#This Row],[odds_ft_home_team_win]]+1/Table1[[#This Row],[odds_ft_draw]]+1/Table1[[#This Row],[odds_ft_away_team_win]]-1</f>
        <v>2.5168886992340544E-2</v>
      </c>
      <c r="BM1876">
        <f>Table1[[#This Row],[Margin]]/3</f>
        <v>8.3896289974468487E-3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 t="s">
        <v>614</v>
      </c>
      <c r="BU1876">
        <f>VLOOKUP(Table1[[#This Row],[Reference]],metron,11,FALSE)</f>
        <v>1.330562659846547</v>
      </c>
      <c r="BV1876">
        <f>VLOOKUP(Table1[[#This Row],[Reference]],metron,12,FALSE)</f>
        <v>1.1595268542199491</v>
      </c>
    </row>
    <row r="1877" spans="1:74" hidden="1" x14ac:dyDescent="0.45">
      <c r="A1877" t="s">
        <v>5412</v>
      </c>
      <c r="B1877">
        <v>1443578400</v>
      </c>
      <c r="C1877" s="3" t="s">
        <v>1803</v>
      </c>
      <c r="D1877" t="s">
        <v>65</v>
      </c>
      <c r="E1877" t="s">
        <v>66</v>
      </c>
      <c r="F1877" t="s">
        <v>67</v>
      </c>
      <c r="G1877" t="s">
        <v>80</v>
      </c>
      <c r="H1877" t="s">
        <v>66</v>
      </c>
      <c r="I1877">
        <f>MROUND(Table1[[#This Row],[Prob_H]]*100,2)/100</f>
        <v>0.46</v>
      </c>
      <c r="J1877">
        <f>1/Table1[[#This Row],[odds_ft_home_team_win]]-Table1[[#This Row],[Margin/3]]</f>
        <v>0.4607759069383891</v>
      </c>
      <c r="K1877">
        <f>1/Table1[[#This Row],[odds_ft_draw]]-Table1[[#This Row],[Margin/3]]</f>
        <v>0.27619262376355663</v>
      </c>
      <c r="L1877">
        <f>1/Table1[[#This Row],[odds_ft_away_team_win]]-Table1[[#This Row],[Margin/3]]</f>
        <v>0.26303146929805432</v>
      </c>
      <c r="M1877">
        <v>11</v>
      </c>
      <c r="N1877">
        <v>3</v>
      </c>
      <c r="O1877">
        <v>1</v>
      </c>
      <c r="P1877">
        <v>1.56</v>
      </c>
      <c r="Q1877">
        <v>0.76</v>
      </c>
      <c r="R1877" t="str" cm="1">
        <f t="array" ref="R18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AA1877">
        <v>7</v>
      </c>
      <c r="AB1877">
        <v>5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1</v>
      </c>
      <c r="AK1877">
        <v>11</v>
      </c>
      <c r="AL1877">
        <v>12</v>
      </c>
      <c r="AM1877">
        <v>5</v>
      </c>
      <c r="AN1877">
        <v>6</v>
      </c>
      <c r="AO1877">
        <v>6</v>
      </c>
      <c r="AP1877">
        <v>6</v>
      </c>
      <c r="AQ1877">
        <v>12</v>
      </c>
      <c r="AR1877">
        <v>13</v>
      </c>
      <c r="AS1877">
        <v>45</v>
      </c>
      <c r="AT1877">
        <v>55</v>
      </c>
      <c r="AU1877">
        <v>0</v>
      </c>
      <c r="AV1877">
        <v>0</v>
      </c>
      <c r="AW1877">
        <v>3.95</v>
      </c>
      <c r="AX1877">
        <v>90</v>
      </c>
      <c r="AY1877">
        <v>100</v>
      </c>
      <c r="AZ1877">
        <v>80</v>
      </c>
      <c r="BA1877">
        <v>45</v>
      </c>
      <c r="BB1877">
        <v>23</v>
      </c>
      <c r="BC1877">
        <v>58</v>
      </c>
      <c r="BD1877">
        <v>90</v>
      </c>
      <c r="BE1877">
        <v>58</v>
      </c>
      <c r="BF1877">
        <v>90</v>
      </c>
      <c r="BG1877">
        <v>14.9</v>
      </c>
      <c r="BH1877">
        <v>4.05</v>
      </c>
      <c r="BI1877">
        <v>2.13</v>
      </c>
      <c r="BJ1877">
        <v>3.51</v>
      </c>
      <c r="BK1877">
        <v>3.68</v>
      </c>
      <c r="BL1877">
        <f>1/Table1[[#This Row],[odds_ft_home_team_win]]+1/Table1[[#This Row],[odds_ft_draw]]+1/Table1[[#This Row],[odds_ft_away_team_win]]-1</f>
        <v>2.6122983410184819E-2</v>
      </c>
      <c r="BM1877">
        <f>Table1[[#This Row],[Margin]]/3</f>
        <v>8.707661136728273E-3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 t="s">
        <v>70</v>
      </c>
      <c r="BU1877">
        <f>VLOOKUP(Table1[[#This Row],[Reference]],metron,11,FALSE)</f>
        <v>1.4888836329233679</v>
      </c>
      <c r="BV1877">
        <f>VLOOKUP(Table1[[#This Row],[Reference]],metron,12,FALSE)</f>
        <v>1.0516792809839171</v>
      </c>
    </row>
    <row r="1878" spans="1:74" hidden="1" x14ac:dyDescent="0.45">
      <c r="A1878" t="s">
        <v>5412</v>
      </c>
      <c r="B1878">
        <v>1443663000</v>
      </c>
      <c r="C1878" s="3" t="s">
        <v>1807</v>
      </c>
      <c r="D1878" t="s">
        <v>65</v>
      </c>
      <c r="E1878" t="s">
        <v>66</v>
      </c>
      <c r="F1878" t="s">
        <v>77</v>
      </c>
      <c r="G1878" t="s">
        <v>93</v>
      </c>
      <c r="H1878" t="s">
        <v>66</v>
      </c>
      <c r="I1878">
        <f>MROUND(Table1[[#This Row],[Prob_H]]*100,2)/100</f>
        <v>0.5</v>
      </c>
      <c r="J1878">
        <f>1/Table1[[#This Row],[odds_ft_home_team_win]]-Table1[[#This Row],[Margin/3]]</f>
        <v>0.50205329429511736</v>
      </c>
      <c r="K1878">
        <f>1/Table1[[#This Row],[odds_ft_draw]]-Table1[[#This Row],[Margin/3]]</f>
        <v>0.27353935350753472</v>
      </c>
      <c r="L1878">
        <f>1/Table1[[#This Row],[odds_ft_away_team_win]]-Table1[[#This Row],[Margin/3]]</f>
        <v>0.224407352197348</v>
      </c>
      <c r="M1878">
        <v>11</v>
      </c>
      <c r="N1878">
        <v>1.2</v>
      </c>
      <c r="O1878">
        <v>1.75</v>
      </c>
      <c r="P1878">
        <v>1.24</v>
      </c>
      <c r="Q1878">
        <v>1.1200000000000001</v>
      </c>
      <c r="R1878" t="str" cm="1">
        <f t="array" ref="R18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78">
        <v>1</v>
      </c>
      <c r="T1878">
        <v>1</v>
      </c>
      <c r="U1878">
        <v>2</v>
      </c>
      <c r="V1878">
        <v>1</v>
      </c>
      <c r="W1878">
        <v>0</v>
      </c>
      <c r="X1878">
        <v>1</v>
      </c>
      <c r="Y1878">
        <v>54</v>
      </c>
      <c r="Z1878">
        <v>43</v>
      </c>
      <c r="AA1878">
        <v>5</v>
      </c>
      <c r="AB1878">
        <v>3</v>
      </c>
      <c r="AC1878">
        <v>2</v>
      </c>
      <c r="AD1878">
        <v>1</v>
      </c>
      <c r="AE1878">
        <v>1</v>
      </c>
      <c r="AF1878">
        <v>0</v>
      </c>
      <c r="AG1878">
        <v>1</v>
      </c>
      <c r="AH1878">
        <v>2</v>
      </c>
      <c r="AI1878">
        <v>1</v>
      </c>
      <c r="AJ1878">
        <v>0</v>
      </c>
      <c r="AK1878">
        <v>9</v>
      </c>
      <c r="AL1878">
        <v>9</v>
      </c>
      <c r="AM1878">
        <v>2</v>
      </c>
      <c r="AN1878">
        <v>2</v>
      </c>
      <c r="AO1878">
        <v>7</v>
      </c>
      <c r="AP1878">
        <v>7</v>
      </c>
      <c r="AQ1878">
        <v>14</v>
      </c>
      <c r="AR1878">
        <v>15</v>
      </c>
      <c r="AS1878">
        <v>47</v>
      </c>
      <c r="AT1878">
        <v>53</v>
      </c>
      <c r="AU1878">
        <v>0</v>
      </c>
      <c r="AV1878">
        <v>0</v>
      </c>
      <c r="AW1878">
        <v>3.03</v>
      </c>
      <c r="AX1878">
        <v>45</v>
      </c>
      <c r="AY1878">
        <v>100</v>
      </c>
      <c r="AZ1878">
        <v>55</v>
      </c>
      <c r="BA1878">
        <v>35</v>
      </c>
      <c r="BB1878">
        <v>13</v>
      </c>
      <c r="BC1878">
        <v>55</v>
      </c>
      <c r="BD1878">
        <v>78</v>
      </c>
      <c r="BE1878">
        <v>48</v>
      </c>
      <c r="BF1878">
        <v>100</v>
      </c>
      <c r="BG1878">
        <v>7.55</v>
      </c>
      <c r="BH1878">
        <v>4.9000000000000004</v>
      </c>
      <c r="BI1878">
        <v>1.96</v>
      </c>
      <c r="BJ1878">
        <v>3.55</v>
      </c>
      <c r="BK1878">
        <v>4.3</v>
      </c>
      <c r="BL1878">
        <f>1/Table1[[#This Row],[odds_ft_home_team_win]]+1/Table1[[#This Row],[odds_ft_draw]]+1/Table1[[#This Row],[odds_ft_away_team_win]]-1</f>
        <v>2.4452362012607143E-2</v>
      </c>
      <c r="BM1878">
        <f>Table1[[#This Row],[Margin]]/3</f>
        <v>8.1507873375357143E-3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 t="s">
        <v>79</v>
      </c>
      <c r="BU1878">
        <f>VLOOKUP(Table1[[#This Row],[Reference]],metron,11,FALSE)</f>
        <v>1.5342708579532029</v>
      </c>
      <c r="BV1878">
        <f>VLOOKUP(Table1[[#This Row],[Reference]],metron,12,FALSE)</f>
        <v>0.98593713070196176</v>
      </c>
    </row>
    <row r="1879" spans="1:74" hidden="1" x14ac:dyDescent="0.45">
      <c r="A1879" t="s">
        <v>5412</v>
      </c>
      <c r="B1879">
        <v>1443663900</v>
      </c>
      <c r="C1879" s="3" t="s">
        <v>1808</v>
      </c>
      <c r="D1879" t="s">
        <v>65</v>
      </c>
      <c r="E1879" t="s">
        <v>66</v>
      </c>
      <c r="F1879" t="s">
        <v>68</v>
      </c>
      <c r="G1879" t="s">
        <v>73</v>
      </c>
      <c r="H1879" t="s">
        <v>66</v>
      </c>
      <c r="I1879">
        <f>MROUND(Table1[[#This Row],[Prob_H]]*100,2)/100</f>
        <v>0.62</v>
      </c>
      <c r="J1879">
        <f>1/Table1[[#This Row],[odds_ft_home_team_win]]-Table1[[#This Row],[Margin/3]]</f>
        <v>0.61692979416800997</v>
      </c>
      <c r="K1879">
        <f>1/Table1[[#This Row],[odds_ft_draw]]-Table1[[#This Row],[Margin/3]]</f>
        <v>0.2382352128872218</v>
      </c>
      <c r="L1879">
        <f>1/Table1[[#This Row],[odds_ft_away_team_win]]-Table1[[#This Row],[Margin/3]]</f>
        <v>0.14483499294476834</v>
      </c>
      <c r="M1879">
        <v>11</v>
      </c>
      <c r="N1879">
        <v>2</v>
      </c>
      <c r="O1879">
        <v>0</v>
      </c>
      <c r="P1879">
        <v>1.76</v>
      </c>
      <c r="Q1879">
        <v>0.78</v>
      </c>
      <c r="R1879" t="str" cm="1">
        <f t="array" ref="R18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79">
        <v>0</v>
      </c>
      <c r="T1879">
        <v>1</v>
      </c>
      <c r="U1879">
        <v>1</v>
      </c>
      <c r="V1879">
        <v>1</v>
      </c>
      <c r="W1879">
        <v>0</v>
      </c>
      <c r="X1879">
        <v>1</v>
      </c>
      <c r="Z1879">
        <v>25</v>
      </c>
      <c r="AA1879">
        <v>12</v>
      </c>
      <c r="AB1879">
        <v>0</v>
      </c>
      <c r="AC1879">
        <v>1</v>
      </c>
      <c r="AD1879">
        <v>0</v>
      </c>
      <c r="AE1879">
        <v>2</v>
      </c>
      <c r="AF1879">
        <v>0</v>
      </c>
      <c r="AG1879">
        <v>0</v>
      </c>
      <c r="AH1879">
        <v>1</v>
      </c>
      <c r="AI1879">
        <v>0</v>
      </c>
      <c r="AJ1879">
        <v>2</v>
      </c>
      <c r="AK1879">
        <v>14</v>
      </c>
      <c r="AL1879">
        <v>5</v>
      </c>
      <c r="AM1879">
        <v>6</v>
      </c>
      <c r="AN1879">
        <v>2</v>
      </c>
      <c r="AO1879">
        <v>8</v>
      </c>
      <c r="AP1879">
        <v>3</v>
      </c>
      <c r="AQ1879">
        <v>10</v>
      </c>
      <c r="AR1879">
        <v>8</v>
      </c>
      <c r="AS1879">
        <v>66</v>
      </c>
      <c r="AT1879">
        <v>34</v>
      </c>
      <c r="AU1879">
        <v>0</v>
      </c>
      <c r="AV1879">
        <v>0</v>
      </c>
      <c r="AW1879">
        <v>3.17</v>
      </c>
      <c r="AX1879">
        <v>74</v>
      </c>
      <c r="AY1879">
        <v>74</v>
      </c>
      <c r="AZ1879">
        <v>74</v>
      </c>
      <c r="BA1879">
        <v>40</v>
      </c>
      <c r="BB1879">
        <v>20</v>
      </c>
      <c r="BC1879">
        <v>47</v>
      </c>
      <c r="BD1879">
        <v>84</v>
      </c>
      <c r="BE1879">
        <v>47</v>
      </c>
      <c r="BF1879">
        <v>90</v>
      </c>
      <c r="BG1879">
        <v>9.4</v>
      </c>
      <c r="BH1879">
        <v>4.93</v>
      </c>
      <c r="BI1879">
        <v>1.6</v>
      </c>
      <c r="BJ1879">
        <v>4.0599999999999996</v>
      </c>
      <c r="BK1879">
        <v>6.54</v>
      </c>
      <c r="BL1879">
        <f>1/Table1[[#This Row],[odds_ft_home_team_win]]+1/Table1[[#This Row],[odds_ft_draw]]+1/Table1[[#This Row],[odds_ft_away_team_win]]-1</f>
        <v>2.4210617495970199E-2</v>
      </c>
      <c r="BM1879">
        <f>Table1[[#This Row],[Margin]]/3</f>
        <v>8.0702058319900658E-3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 t="s">
        <v>116</v>
      </c>
      <c r="BU1879">
        <f>VLOOKUP(Table1[[#This Row],[Reference]],metron,11,FALSE)</f>
        <v>1.8681481481481479</v>
      </c>
      <c r="BV1879">
        <f>VLOOKUP(Table1[[#This Row],[Reference]],metron,12,FALSE)</f>
        <v>0.86851851851851847</v>
      </c>
    </row>
    <row r="1880" spans="1:74" hidden="1" x14ac:dyDescent="0.45">
      <c r="A1880" t="s">
        <v>5411</v>
      </c>
      <c r="B1880">
        <v>1458351000</v>
      </c>
      <c r="C1880" s="3" t="s">
        <v>2080</v>
      </c>
      <c r="D1880" t="s">
        <v>65</v>
      </c>
      <c r="E1880" t="s">
        <v>66</v>
      </c>
      <c r="F1880" t="s">
        <v>80</v>
      </c>
      <c r="G1880" t="s">
        <v>67</v>
      </c>
      <c r="H1880" t="s">
        <v>66</v>
      </c>
      <c r="I1880">
        <f>MROUND(Table1[[#This Row],[Prob_H]]*100,2)/100</f>
        <v>0.4</v>
      </c>
      <c r="J1880">
        <f>1/Table1[[#This Row],[odds_ft_home_team_win]]-Table1[[#This Row],[Margin/3]]</f>
        <v>0.40641411158303758</v>
      </c>
      <c r="K1880">
        <f>1/Table1[[#This Row],[odds_ft_draw]]-Table1[[#This Row],[Margin/3]]</f>
        <v>0.27637663714722294</v>
      </c>
      <c r="L1880">
        <f>1/Table1[[#This Row],[odds_ft_away_team_win]]-Table1[[#This Row],[Margin/3]]</f>
        <v>0.31720925126973937</v>
      </c>
      <c r="M1880">
        <v>11</v>
      </c>
      <c r="N1880">
        <v>1.54</v>
      </c>
      <c r="O1880">
        <v>0.92</v>
      </c>
      <c r="P1880">
        <v>1.65</v>
      </c>
      <c r="Q1880">
        <v>0.72</v>
      </c>
      <c r="R1880" t="str" cm="1">
        <f t="array" ref="R18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0">
        <v>1</v>
      </c>
      <c r="T1880">
        <v>1</v>
      </c>
      <c r="U1880">
        <v>2</v>
      </c>
      <c r="V1880">
        <v>0</v>
      </c>
      <c r="W1880">
        <v>0</v>
      </c>
      <c r="X1880">
        <v>0</v>
      </c>
      <c r="Y1880">
        <v>71</v>
      </c>
      <c r="Z1880">
        <v>73</v>
      </c>
      <c r="AA1880">
        <v>3</v>
      </c>
      <c r="AB1880">
        <v>4</v>
      </c>
      <c r="AC1880">
        <v>1</v>
      </c>
      <c r="AD1880">
        <v>0</v>
      </c>
      <c r="AE1880">
        <v>2</v>
      </c>
      <c r="AF1880">
        <v>0</v>
      </c>
      <c r="AG1880">
        <v>0</v>
      </c>
      <c r="AH1880">
        <v>1</v>
      </c>
      <c r="AI1880">
        <v>1</v>
      </c>
      <c r="AJ1880">
        <v>1</v>
      </c>
      <c r="AK1880">
        <v>16</v>
      </c>
      <c r="AL1880">
        <v>6</v>
      </c>
      <c r="AM1880">
        <v>6</v>
      </c>
      <c r="AN1880">
        <v>3</v>
      </c>
      <c r="AO1880">
        <v>10</v>
      </c>
      <c r="AP1880">
        <v>3</v>
      </c>
      <c r="AQ1880">
        <v>12</v>
      </c>
      <c r="AR1880">
        <v>13</v>
      </c>
      <c r="AS1880">
        <v>51</v>
      </c>
      <c r="AT1880">
        <v>49</v>
      </c>
      <c r="AU1880">
        <v>0</v>
      </c>
      <c r="AV1880">
        <v>0</v>
      </c>
      <c r="AW1880">
        <v>3.08</v>
      </c>
      <c r="AX1880">
        <v>74</v>
      </c>
      <c r="AY1880">
        <v>85</v>
      </c>
      <c r="AZ1880">
        <v>73</v>
      </c>
      <c r="BA1880">
        <v>35</v>
      </c>
      <c r="BB1880">
        <v>20</v>
      </c>
      <c r="BC1880">
        <v>54</v>
      </c>
      <c r="BD1880">
        <v>81</v>
      </c>
      <c r="BE1880">
        <v>50</v>
      </c>
      <c r="BF1880">
        <v>89</v>
      </c>
      <c r="BG1880">
        <v>8.39</v>
      </c>
      <c r="BH1880">
        <v>5.39</v>
      </c>
      <c r="BI1880">
        <v>2.41</v>
      </c>
      <c r="BJ1880">
        <v>3.51</v>
      </c>
      <c r="BK1880">
        <v>3.07</v>
      </c>
      <c r="BL1880">
        <f>1/Table1[[#This Row],[odds_ft_home_team_win]]+1/Table1[[#This Row],[odds_ft_draw]]+1/Table1[[#This Row],[odds_ft_away_team_win]]-1</f>
        <v>2.5570943259185963E-2</v>
      </c>
      <c r="BM1880">
        <f>Table1[[#This Row],[Margin]]/3</f>
        <v>8.5236477530619883E-3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83</v>
      </c>
      <c r="BU1880">
        <f>VLOOKUP(Table1[[#This Row],[Reference]],metron,11,FALSE)</f>
        <v>1.344038264434575</v>
      </c>
      <c r="BV1880">
        <f>VLOOKUP(Table1[[#This Row],[Reference]],metron,12,FALSE)</f>
        <v>1.1515772691037469</v>
      </c>
    </row>
    <row r="1881" spans="1:74" hidden="1" x14ac:dyDescent="0.45">
      <c r="A1881" t="s">
        <v>5411</v>
      </c>
      <c r="B1881">
        <v>1458358200</v>
      </c>
      <c r="C1881" s="3" t="s">
        <v>2081</v>
      </c>
      <c r="D1881" t="s">
        <v>65</v>
      </c>
      <c r="E1881" t="s">
        <v>66</v>
      </c>
      <c r="F1881" t="s">
        <v>72</v>
      </c>
      <c r="G1881" t="s">
        <v>97</v>
      </c>
      <c r="H1881" t="s">
        <v>66</v>
      </c>
      <c r="I1881">
        <f>MROUND(Table1[[#This Row],[Prob_H]]*100,2)/100</f>
        <v>0.44</v>
      </c>
      <c r="J1881">
        <f>1/Table1[[#This Row],[odds_ft_home_team_win]]-Table1[[#This Row],[Margin/3]]</f>
        <v>0.44399945886614955</v>
      </c>
      <c r="K1881">
        <f>1/Table1[[#This Row],[odds_ft_draw]]-Table1[[#This Row],[Margin/3]]</f>
        <v>0.26775386500599607</v>
      </c>
      <c r="L1881">
        <f>1/Table1[[#This Row],[odds_ft_away_team_win]]-Table1[[#This Row],[Margin/3]]</f>
        <v>0.28824667612785448</v>
      </c>
      <c r="M1881">
        <v>11</v>
      </c>
      <c r="N1881">
        <v>0.85</v>
      </c>
      <c r="O1881">
        <v>1.33</v>
      </c>
      <c r="P1881">
        <v>0.76</v>
      </c>
      <c r="Q1881">
        <v>1.47</v>
      </c>
      <c r="R1881" t="str" cm="1">
        <f t="array" ref="R18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AA1881">
        <v>-1</v>
      </c>
      <c r="AB1881">
        <v>-1</v>
      </c>
      <c r="AC1881">
        <v>1</v>
      </c>
      <c r="AD1881">
        <v>0</v>
      </c>
      <c r="AE1881">
        <v>2</v>
      </c>
      <c r="AF1881">
        <v>0</v>
      </c>
      <c r="AG1881">
        <v>0</v>
      </c>
      <c r="AH1881">
        <v>1</v>
      </c>
      <c r="AI1881">
        <v>1</v>
      </c>
      <c r="AJ1881">
        <v>1</v>
      </c>
      <c r="AK1881">
        <v>-1</v>
      </c>
      <c r="AL1881">
        <v>-1</v>
      </c>
      <c r="AM1881">
        <v>-1</v>
      </c>
      <c r="AN1881">
        <v>-1</v>
      </c>
      <c r="AO1881">
        <v>-1</v>
      </c>
      <c r="AP1881">
        <v>-1</v>
      </c>
      <c r="AQ1881">
        <v>-1</v>
      </c>
      <c r="AR1881">
        <v>-1</v>
      </c>
      <c r="AS1881">
        <v>-1</v>
      </c>
      <c r="AT1881">
        <v>-1</v>
      </c>
      <c r="AU1881">
        <v>0</v>
      </c>
      <c r="AV1881">
        <v>0</v>
      </c>
      <c r="AW1881">
        <v>2.8</v>
      </c>
      <c r="AX1881">
        <v>75</v>
      </c>
      <c r="AY1881">
        <v>83</v>
      </c>
      <c r="AZ1881">
        <v>53</v>
      </c>
      <c r="BA1881">
        <v>28</v>
      </c>
      <c r="BB1881">
        <v>17</v>
      </c>
      <c r="BC1881">
        <v>43</v>
      </c>
      <c r="BD1881">
        <v>71</v>
      </c>
      <c r="BE1881">
        <v>47</v>
      </c>
      <c r="BF1881">
        <v>71</v>
      </c>
      <c r="BG1881">
        <v>9.44</v>
      </c>
      <c r="BH1881">
        <v>5.36</v>
      </c>
      <c r="BI1881">
        <v>2.21</v>
      </c>
      <c r="BJ1881">
        <v>3.62</v>
      </c>
      <c r="BK1881">
        <v>3.37</v>
      </c>
      <c r="BL1881">
        <f>1/Table1[[#This Row],[odds_ft_home_team_win]]+1/Table1[[#This Row],[odds_ft_draw]]+1/Table1[[#This Row],[odds_ft_away_team_win]]-1</f>
        <v>2.5467686749967688E-2</v>
      </c>
      <c r="BM1881">
        <f>Table1[[#This Row],[Margin]]/3</f>
        <v>8.4892289166558967E-3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 t="s">
        <v>75</v>
      </c>
      <c r="BU1881">
        <f>VLOOKUP(Table1[[#This Row],[Reference]],metron,11,FALSE)</f>
        <v>1.4140979689366791</v>
      </c>
      <c r="BV1881">
        <f>VLOOKUP(Table1[[#This Row],[Reference]],metron,12,FALSE)</f>
        <v>1.0666666666666671</v>
      </c>
    </row>
    <row r="1882" spans="1:74" hidden="1" x14ac:dyDescent="0.45">
      <c r="A1882" t="s">
        <v>5411</v>
      </c>
      <c r="B1882">
        <v>1458428400</v>
      </c>
      <c r="C1882" s="3" t="s">
        <v>2082</v>
      </c>
      <c r="D1882" t="s">
        <v>65</v>
      </c>
      <c r="E1882" t="s">
        <v>66</v>
      </c>
      <c r="F1882" t="s">
        <v>86</v>
      </c>
      <c r="G1882" t="s">
        <v>81</v>
      </c>
      <c r="H1882" t="s">
        <v>66</v>
      </c>
      <c r="I1882">
        <f>MROUND(Table1[[#This Row],[Prob_H]]*100,2)/100</f>
        <v>0.5</v>
      </c>
      <c r="J1882">
        <f>1/Table1[[#This Row],[odds_ft_home_team_win]]-Table1[[#This Row],[Margin/3]]</f>
        <v>0.4990300779463806</v>
      </c>
      <c r="K1882">
        <f>1/Table1[[#This Row],[odds_ft_draw]]-Table1[[#This Row],[Margin/3]]</f>
        <v>0.25115612448867081</v>
      </c>
      <c r="L1882">
        <f>1/Table1[[#This Row],[odds_ft_away_team_win]]-Table1[[#This Row],[Margin/3]]</f>
        <v>0.24981379756494856</v>
      </c>
      <c r="M1882">
        <v>11</v>
      </c>
      <c r="N1882">
        <v>1.4</v>
      </c>
      <c r="O1882">
        <v>1.1399999999999999</v>
      </c>
      <c r="P1882">
        <v>1.62</v>
      </c>
      <c r="Q1882">
        <v>1.2</v>
      </c>
      <c r="R1882" t="str" cm="1">
        <f t="array" ref="R18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2">
        <v>2</v>
      </c>
      <c r="T1882">
        <v>1</v>
      </c>
      <c r="U1882">
        <v>3</v>
      </c>
      <c r="V1882">
        <v>1</v>
      </c>
      <c r="W1882">
        <v>1</v>
      </c>
      <c r="X1882">
        <v>0</v>
      </c>
      <c r="Y1882" t="s">
        <v>2083</v>
      </c>
      <c r="Z1882">
        <v>51</v>
      </c>
      <c r="AA1882">
        <v>7</v>
      </c>
      <c r="AB1882">
        <v>10</v>
      </c>
      <c r="AC1882">
        <v>1</v>
      </c>
      <c r="AD1882">
        <v>0</v>
      </c>
      <c r="AE1882">
        <v>3</v>
      </c>
      <c r="AF1882">
        <v>0</v>
      </c>
      <c r="AG1882">
        <v>0</v>
      </c>
      <c r="AH1882">
        <v>1</v>
      </c>
      <c r="AI1882">
        <v>1</v>
      </c>
      <c r="AJ1882">
        <v>2</v>
      </c>
      <c r="AK1882">
        <v>11</v>
      </c>
      <c r="AL1882">
        <v>12</v>
      </c>
      <c r="AM1882">
        <v>7</v>
      </c>
      <c r="AN1882">
        <v>6</v>
      </c>
      <c r="AO1882">
        <v>4</v>
      </c>
      <c r="AP1882">
        <v>6</v>
      </c>
      <c r="AQ1882">
        <v>12</v>
      </c>
      <c r="AR1882">
        <v>13</v>
      </c>
      <c r="AS1882">
        <v>50</v>
      </c>
      <c r="AT1882">
        <v>50</v>
      </c>
      <c r="AU1882">
        <v>0</v>
      </c>
      <c r="AV1882">
        <v>0</v>
      </c>
      <c r="AW1882">
        <v>3.46</v>
      </c>
      <c r="AX1882">
        <v>59</v>
      </c>
      <c r="AY1882">
        <v>80</v>
      </c>
      <c r="AZ1882">
        <v>69</v>
      </c>
      <c r="BA1882">
        <v>56</v>
      </c>
      <c r="BB1882">
        <v>28</v>
      </c>
      <c r="BC1882">
        <v>48</v>
      </c>
      <c r="BD1882">
        <v>83</v>
      </c>
      <c r="BE1882">
        <v>49</v>
      </c>
      <c r="BF1882">
        <v>80</v>
      </c>
      <c r="BG1882">
        <v>9.69</v>
      </c>
      <c r="BH1882">
        <v>5.5</v>
      </c>
      <c r="BI1882">
        <v>1.97</v>
      </c>
      <c r="BJ1882">
        <v>3.85</v>
      </c>
      <c r="BK1882">
        <v>3.87</v>
      </c>
      <c r="BL1882">
        <f>1/Table1[[#This Row],[odds_ft_home_team_win]]+1/Table1[[#This Row],[odds_ft_draw]]+1/Table1[[#This Row],[odds_ft_away_team_win]]-1</f>
        <v>2.5752405754766672E-2</v>
      </c>
      <c r="BM1882">
        <f>Table1[[#This Row],[Margin]]/3</f>
        <v>8.58413525158889E-3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 t="s">
        <v>113</v>
      </c>
      <c r="BU1882">
        <f>VLOOKUP(Table1[[#This Row],[Reference]],metron,11,FALSE)</f>
        <v>1.5342708579532029</v>
      </c>
      <c r="BV1882">
        <f>VLOOKUP(Table1[[#This Row],[Reference]],metron,12,FALSE)</f>
        <v>0.98593713070196176</v>
      </c>
    </row>
    <row r="1883" spans="1:74" hidden="1" x14ac:dyDescent="0.45">
      <c r="A1883" t="s">
        <v>5411</v>
      </c>
      <c r="B1883">
        <v>1458435600</v>
      </c>
      <c r="C1883" s="3" t="s">
        <v>2084</v>
      </c>
      <c r="D1883" t="s">
        <v>65</v>
      </c>
      <c r="E1883" t="s">
        <v>66</v>
      </c>
      <c r="F1883" t="s">
        <v>85</v>
      </c>
      <c r="G1883" t="s">
        <v>98</v>
      </c>
      <c r="H1883" t="s">
        <v>66</v>
      </c>
      <c r="I1883">
        <f>MROUND(Table1[[#This Row],[Prob_H]]*100,2)/100</f>
        <v>0.57999999999999996</v>
      </c>
      <c r="J1883">
        <f>1/Table1[[#This Row],[odds_ft_home_team_win]]-Table1[[#This Row],[Margin/3]]</f>
        <v>0.57657929806505737</v>
      </c>
      <c r="K1883">
        <f>1/Table1[[#This Row],[odds_ft_draw]]-Table1[[#This Row],[Margin/3]]</f>
        <v>0.24116053503112175</v>
      </c>
      <c r="L1883">
        <f>1/Table1[[#This Row],[odds_ft_away_team_win]]-Table1[[#This Row],[Margin/3]]</f>
        <v>0.18226016690382094</v>
      </c>
      <c r="M1883">
        <v>11</v>
      </c>
      <c r="N1883">
        <v>2.38</v>
      </c>
      <c r="O1883">
        <v>0.92</v>
      </c>
      <c r="P1883">
        <v>2.0499999999999998</v>
      </c>
      <c r="Q1883">
        <v>1.22</v>
      </c>
      <c r="R1883" t="str" cm="1">
        <f t="array" ref="R18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83">
        <v>1</v>
      </c>
      <c r="T1883">
        <v>3</v>
      </c>
      <c r="U1883">
        <v>4</v>
      </c>
      <c r="V1883">
        <v>2</v>
      </c>
      <c r="W1883">
        <v>1</v>
      </c>
      <c r="X1883">
        <v>1</v>
      </c>
      <c r="Y1883" t="s">
        <v>699</v>
      </c>
      <c r="Z1883" t="s">
        <v>2085</v>
      </c>
      <c r="AA1883">
        <v>2</v>
      </c>
      <c r="AB1883">
        <v>4</v>
      </c>
      <c r="AC1883">
        <v>3</v>
      </c>
      <c r="AD1883">
        <v>0</v>
      </c>
      <c r="AE1883">
        <v>1</v>
      </c>
      <c r="AF1883">
        <v>0</v>
      </c>
      <c r="AG1883">
        <v>1</v>
      </c>
      <c r="AH1883">
        <v>2</v>
      </c>
      <c r="AI1883">
        <v>1</v>
      </c>
      <c r="AJ1883">
        <v>0</v>
      </c>
      <c r="AK1883">
        <v>11</v>
      </c>
      <c r="AL1883">
        <v>8</v>
      </c>
      <c r="AM1883">
        <v>6</v>
      </c>
      <c r="AN1883">
        <v>5</v>
      </c>
      <c r="AO1883">
        <v>5</v>
      </c>
      <c r="AP1883">
        <v>3</v>
      </c>
      <c r="AQ1883">
        <v>20</v>
      </c>
      <c r="AR1883">
        <v>12</v>
      </c>
      <c r="AS1883">
        <v>53</v>
      </c>
      <c r="AT1883">
        <v>47</v>
      </c>
      <c r="AU1883">
        <v>0</v>
      </c>
      <c r="AV1883">
        <v>0</v>
      </c>
      <c r="AW1883">
        <v>2.7</v>
      </c>
      <c r="AX1883">
        <v>58</v>
      </c>
      <c r="AY1883">
        <v>77</v>
      </c>
      <c r="AZ1883">
        <v>46</v>
      </c>
      <c r="BA1883">
        <v>27</v>
      </c>
      <c r="BB1883">
        <v>8</v>
      </c>
      <c r="BC1883">
        <v>38</v>
      </c>
      <c r="BD1883">
        <v>77</v>
      </c>
      <c r="BE1883">
        <v>35</v>
      </c>
      <c r="BF1883">
        <v>81</v>
      </c>
      <c r="BG1883">
        <v>10.77</v>
      </c>
      <c r="BH1883">
        <v>5.54</v>
      </c>
      <c r="BI1883">
        <v>1.71</v>
      </c>
      <c r="BJ1883">
        <v>4.01</v>
      </c>
      <c r="BK1883">
        <v>5.25</v>
      </c>
      <c r="BL1883">
        <f>1/Table1[[#This Row],[odds_ft_home_team_win]]+1/Table1[[#This Row],[odds_ft_draw]]+1/Table1[[#This Row],[odds_ft_away_team_win]]-1</f>
        <v>2.4648070717108617E-2</v>
      </c>
      <c r="BM1883">
        <f>Table1[[#This Row],[Margin]]/3</f>
        <v>8.2160235723695383E-3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 t="s">
        <v>1684</v>
      </c>
      <c r="BU1883">
        <f>VLOOKUP(Table1[[#This Row],[Reference]],metron,11,FALSE)</f>
        <v>1.7619715019855171</v>
      </c>
      <c r="BV1883">
        <f>VLOOKUP(Table1[[#This Row],[Reference]],metron,12,FALSE)</f>
        <v>0.87432842793739785</v>
      </c>
    </row>
    <row r="1884" spans="1:74" hidden="1" x14ac:dyDescent="0.45">
      <c r="A1884" t="s">
        <v>5411</v>
      </c>
      <c r="B1884">
        <v>1458439560</v>
      </c>
      <c r="C1884" s="3" t="s">
        <v>2086</v>
      </c>
      <c r="D1884" t="s">
        <v>65</v>
      </c>
      <c r="E1884" t="s">
        <v>66</v>
      </c>
      <c r="F1884" t="s">
        <v>103</v>
      </c>
      <c r="G1884" t="s">
        <v>611</v>
      </c>
      <c r="H1884" t="s">
        <v>66</v>
      </c>
      <c r="I1884">
        <f>MROUND(Table1[[#This Row],[Prob_H]]*100,2)/100</f>
        <v>0.56000000000000005</v>
      </c>
      <c r="J1884">
        <f>1/Table1[[#This Row],[odds_ft_home_team_win]]-Table1[[#This Row],[Margin/3]]</f>
        <v>0.56354694255378646</v>
      </c>
      <c r="K1884">
        <f>1/Table1[[#This Row],[odds_ft_draw]]-Table1[[#This Row],[Margin/3]]</f>
        <v>0.24149492972870634</v>
      </c>
      <c r="L1884">
        <f>1/Table1[[#This Row],[odds_ft_away_team_win]]-Table1[[#This Row],[Margin/3]]</f>
        <v>0.19495812771750717</v>
      </c>
      <c r="M1884">
        <v>11</v>
      </c>
      <c r="N1884">
        <v>1.62</v>
      </c>
      <c r="O1884">
        <v>1</v>
      </c>
      <c r="P1884">
        <v>2</v>
      </c>
      <c r="Q1884">
        <v>0.83</v>
      </c>
      <c r="R1884" t="str" cm="1">
        <f t="array" ref="R18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4">
        <v>6</v>
      </c>
      <c r="T1884">
        <v>0</v>
      </c>
      <c r="U1884">
        <v>6</v>
      </c>
      <c r="V1884">
        <v>2</v>
      </c>
      <c r="W1884">
        <v>2</v>
      </c>
      <c r="X1884">
        <v>0</v>
      </c>
      <c r="Y1884" t="s">
        <v>2087</v>
      </c>
      <c r="AA1884">
        <v>-1</v>
      </c>
      <c r="AB1884">
        <v>-1</v>
      </c>
      <c r="AC1884">
        <v>2</v>
      </c>
      <c r="AD1884">
        <v>0</v>
      </c>
      <c r="AE1884">
        <v>1</v>
      </c>
      <c r="AF1884">
        <v>1</v>
      </c>
      <c r="AG1884">
        <v>2</v>
      </c>
      <c r="AH1884">
        <v>0</v>
      </c>
      <c r="AI1884">
        <v>2</v>
      </c>
      <c r="AJ1884">
        <v>0</v>
      </c>
      <c r="AK1884">
        <v>-1</v>
      </c>
      <c r="AL1884">
        <v>-1</v>
      </c>
      <c r="AM1884">
        <v>-1</v>
      </c>
      <c r="AN1884">
        <v>-1</v>
      </c>
      <c r="AO1884">
        <v>-1</v>
      </c>
      <c r="AP1884">
        <v>-1</v>
      </c>
      <c r="AQ1884">
        <v>-1</v>
      </c>
      <c r="AR1884">
        <v>-1</v>
      </c>
      <c r="AS1884">
        <v>-1</v>
      </c>
      <c r="AT1884">
        <v>-1</v>
      </c>
      <c r="AU1884">
        <v>0</v>
      </c>
      <c r="AV1884">
        <v>0</v>
      </c>
      <c r="AW1884">
        <v>3.12</v>
      </c>
      <c r="AX1884">
        <v>70</v>
      </c>
      <c r="AY1884">
        <v>82</v>
      </c>
      <c r="AZ1884">
        <v>63</v>
      </c>
      <c r="BA1884">
        <v>37</v>
      </c>
      <c r="BB1884">
        <v>19</v>
      </c>
      <c r="BC1884">
        <v>41</v>
      </c>
      <c r="BD1884">
        <v>78</v>
      </c>
      <c r="BE1884">
        <v>49</v>
      </c>
      <c r="BF1884">
        <v>78</v>
      </c>
      <c r="BG1884">
        <v>11.99</v>
      </c>
      <c r="BH1884">
        <v>5.08</v>
      </c>
      <c r="BI1884">
        <v>1.75</v>
      </c>
      <c r="BJ1884">
        <v>4.01</v>
      </c>
      <c r="BK1884">
        <v>4.93</v>
      </c>
      <c r="BL1884">
        <f>1/Table1[[#This Row],[odds_ft_home_team_win]]+1/Table1[[#This Row],[odds_ft_draw]]+1/Table1[[#This Row],[odds_ft_away_team_win]]-1</f>
        <v>2.3644886624354822E-2</v>
      </c>
      <c r="BM1884">
        <f>Table1[[#This Row],[Margin]]/3</f>
        <v>7.8816288747849406E-3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 t="s">
        <v>118</v>
      </c>
      <c r="BU1884">
        <f>VLOOKUP(Table1[[#This Row],[Reference]],metron,11,FALSE)</f>
        <v>1.7546812539448771</v>
      </c>
      <c r="BV1884">
        <f>VLOOKUP(Table1[[#This Row],[Reference]],metron,12,FALSE)</f>
        <v>0.93456764148958549</v>
      </c>
    </row>
    <row r="1885" spans="1:74" hidden="1" x14ac:dyDescent="0.45">
      <c r="A1885" t="s">
        <v>5411</v>
      </c>
      <c r="B1885">
        <v>1458441000</v>
      </c>
      <c r="C1885" s="3" t="s">
        <v>2088</v>
      </c>
      <c r="D1885" t="s">
        <v>65</v>
      </c>
      <c r="E1885" t="s">
        <v>66</v>
      </c>
      <c r="F1885" t="s">
        <v>93</v>
      </c>
      <c r="G1885" t="s">
        <v>77</v>
      </c>
      <c r="H1885" t="s">
        <v>66</v>
      </c>
      <c r="I1885">
        <f>MROUND(Table1[[#This Row],[Prob_H]]*100,2)/100</f>
        <v>0.34</v>
      </c>
      <c r="J1885">
        <f>1/Table1[[#This Row],[odds_ft_home_team_win]]-Table1[[#This Row],[Margin/3]]</f>
        <v>0.3403028843113679</v>
      </c>
      <c r="K1885">
        <f>1/Table1[[#This Row],[odds_ft_draw]]-Table1[[#This Row],[Margin/3]]</f>
        <v>0.28172590102600714</v>
      </c>
      <c r="L1885">
        <f>1/Table1[[#This Row],[odds_ft_away_team_win]]-Table1[[#This Row],[Margin/3]]</f>
        <v>0.37797121466262512</v>
      </c>
      <c r="M1885">
        <v>11</v>
      </c>
      <c r="N1885">
        <v>0.77</v>
      </c>
      <c r="O1885">
        <v>1.1499999999999999</v>
      </c>
      <c r="P1885">
        <v>0.71</v>
      </c>
      <c r="Q1885">
        <v>1.24</v>
      </c>
      <c r="R1885" t="str" cm="1">
        <f t="array" ref="R18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85">
        <v>0</v>
      </c>
      <c r="T1885">
        <v>2</v>
      </c>
      <c r="U1885">
        <v>2</v>
      </c>
      <c r="V1885">
        <v>2</v>
      </c>
      <c r="W1885">
        <v>0</v>
      </c>
      <c r="X1885">
        <v>2</v>
      </c>
      <c r="Z1885" t="s">
        <v>2089</v>
      </c>
      <c r="AA1885">
        <v>10</v>
      </c>
      <c r="AB1885">
        <v>5</v>
      </c>
      <c r="AC1885">
        <v>1</v>
      </c>
      <c r="AD1885">
        <v>0</v>
      </c>
      <c r="AE1885">
        <v>2</v>
      </c>
      <c r="AF1885">
        <v>0</v>
      </c>
      <c r="AG1885">
        <v>1</v>
      </c>
      <c r="AH1885">
        <v>0</v>
      </c>
      <c r="AI1885">
        <v>1</v>
      </c>
      <c r="AJ1885">
        <v>1</v>
      </c>
      <c r="AK1885">
        <v>12</v>
      </c>
      <c r="AL1885">
        <v>5</v>
      </c>
      <c r="AM1885">
        <v>8</v>
      </c>
      <c r="AN1885">
        <v>2</v>
      </c>
      <c r="AO1885">
        <v>4</v>
      </c>
      <c r="AP1885">
        <v>3</v>
      </c>
      <c r="AQ1885">
        <v>9</v>
      </c>
      <c r="AR1885">
        <v>11</v>
      </c>
      <c r="AS1885">
        <v>65</v>
      </c>
      <c r="AT1885">
        <v>35</v>
      </c>
      <c r="AU1885">
        <v>0</v>
      </c>
      <c r="AV1885">
        <v>0</v>
      </c>
      <c r="AW1885">
        <v>2.89</v>
      </c>
      <c r="AX1885">
        <v>66</v>
      </c>
      <c r="AY1885">
        <v>77</v>
      </c>
      <c r="AZ1885">
        <v>62</v>
      </c>
      <c r="BA1885">
        <v>27</v>
      </c>
      <c r="BB1885">
        <v>19</v>
      </c>
      <c r="BC1885">
        <v>54</v>
      </c>
      <c r="BD1885">
        <v>77</v>
      </c>
      <c r="BE1885">
        <v>27</v>
      </c>
      <c r="BF1885">
        <v>89</v>
      </c>
      <c r="BG1885">
        <v>9.43</v>
      </c>
      <c r="BH1885">
        <v>5.54</v>
      </c>
      <c r="BI1885">
        <v>2.87</v>
      </c>
      <c r="BJ1885">
        <v>3.45</v>
      </c>
      <c r="BK1885">
        <v>2.59</v>
      </c>
      <c r="BL1885">
        <f>1/Table1[[#This Row],[odds_ft_home_team_win]]+1/Table1[[#This Row],[odds_ft_draw]]+1/Table1[[#This Row],[odds_ft_away_team_win]]-1</f>
        <v>2.438751431328301E-2</v>
      </c>
      <c r="BM1885">
        <f>Table1[[#This Row],[Margin]]/3</f>
        <v>8.1291714377610038E-3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 t="s">
        <v>95</v>
      </c>
      <c r="BU1885">
        <f>VLOOKUP(Table1[[#This Row],[Reference]],metron,11,FALSE)</f>
        <v>1.228921489601805</v>
      </c>
      <c r="BV1885">
        <f>VLOOKUP(Table1[[#This Row],[Reference]],metron,12,FALSE)</f>
        <v>1.2940512655166849</v>
      </c>
    </row>
    <row r="1886" spans="1:74" hidden="1" x14ac:dyDescent="0.45">
      <c r="A1886" t="s">
        <v>5411</v>
      </c>
      <c r="B1886">
        <v>1458442800</v>
      </c>
      <c r="C1886" s="3" t="s">
        <v>2090</v>
      </c>
      <c r="D1886" t="s">
        <v>65</v>
      </c>
      <c r="E1886" t="s">
        <v>66</v>
      </c>
      <c r="F1886" t="s">
        <v>1643</v>
      </c>
      <c r="G1886" t="s">
        <v>88</v>
      </c>
      <c r="H1886" t="s">
        <v>66</v>
      </c>
      <c r="I1886">
        <f>MROUND(Table1[[#This Row],[Prob_H]]*100,2)/100</f>
        <v>0.26</v>
      </c>
      <c r="J1886">
        <f>1/Table1[[#This Row],[odds_ft_home_team_win]]-Table1[[#This Row],[Margin/3]]</f>
        <v>0.25705636580585839</v>
      </c>
      <c r="K1886">
        <f>1/Table1[[#This Row],[odds_ft_draw]]-Table1[[#This Row],[Margin/3]]</f>
        <v>0.26804747033858989</v>
      </c>
      <c r="L1886">
        <f>1/Table1[[#This Row],[odds_ft_away_team_win]]-Table1[[#This Row],[Margin/3]]</f>
        <v>0.4748961638555515</v>
      </c>
      <c r="M1886">
        <v>11</v>
      </c>
      <c r="N1886">
        <v>1</v>
      </c>
      <c r="O1886">
        <v>1.69</v>
      </c>
      <c r="P1886">
        <v>1.29</v>
      </c>
      <c r="Q1886">
        <v>1.44</v>
      </c>
      <c r="R1886" t="str" cm="1">
        <f t="array" ref="R18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86">
        <v>3</v>
      </c>
      <c r="T1886">
        <v>1</v>
      </c>
      <c r="U1886">
        <v>4</v>
      </c>
      <c r="V1886">
        <v>1</v>
      </c>
      <c r="W1886">
        <v>1</v>
      </c>
      <c r="X1886">
        <v>0</v>
      </c>
      <c r="Y1886" t="s">
        <v>2091</v>
      </c>
      <c r="Z1886">
        <v>77</v>
      </c>
      <c r="AA1886">
        <v>7</v>
      </c>
      <c r="AB1886">
        <v>6</v>
      </c>
      <c r="AC1886">
        <v>2</v>
      </c>
      <c r="AD1886">
        <v>0</v>
      </c>
      <c r="AE1886">
        <v>4</v>
      </c>
      <c r="AF1886">
        <v>0</v>
      </c>
      <c r="AG1886">
        <v>1</v>
      </c>
      <c r="AH1886">
        <v>1</v>
      </c>
      <c r="AI1886">
        <v>1</v>
      </c>
      <c r="AJ1886">
        <v>3</v>
      </c>
      <c r="AK1886">
        <v>14</v>
      </c>
      <c r="AL1886">
        <v>9</v>
      </c>
      <c r="AM1886">
        <v>6</v>
      </c>
      <c r="AN1886">
        <v>3</v>
      </c>
      <c r="AO1886">
        <v>8</v>
      </c>
      <c r="AP1886">
        <v>6</v>
      </c>
      <c r="AQ1886">
        <v>15</v>
      </c>
      <c r="AR1886">
        <v>18</v>
      </c>
      <c r="AS1886">
        <v>43</v>
      </c>
      <c r="AT1886">
        <v>57</v>
      </c>
      <c r="AU1886">
        <v>0</v>
      </c>
      <c r="AV1886">
        <v>0</v>
      </c>
      <c r="AW1886">
        <v>2.35</v>
      </c>
      <c r="AX1886">
        <v>54</v>
      </c>
      <c r="AY1886">
        <v>74</v>
      </c>
      <c r="AZ1886">
        <v>54</v>
      </c>
      <c r="BA1886">
        <v>15</v>
      </c>
      <c r="BB1886">
        <v>8</v>
      </c>
      <c r="BC1886">
        <v>31</v>
      </c>
      <c r="BD1886">
        <v>62</v>
      </c>
      <c r="BE1886">
        <v>46</v>
      </c>
      <c r="BF1886">
        <v>77</v>
      </c>
      <c r="BG1886">
        <v>9.5399999999999991</v>
      </c>
      <c r="BH1886">
        <v>4.62</v>
      </c>
      <c r="BI1886">
        <v>3.77</v>
      </c>
      <c r="BJ1886">
        <v>3.62</v>
      </c>
      <c r="BK1886">
        <v>2.0699999999999998</v>
      </c>
      <c r="BL1886">
        <f>1/Table1[[#This Row],[odds_ft_home_team_win]]+1/Table1[[#This Row],[odds_ft_draw]]+1/Table1[[#This Row],[odds_ft_away_team_win]]-1</f>
        <v>2.458687075218613E-2</v>
      </c>
      <c r="BM1886">
        <f>Table1[[#This Row],[Margin]]/3</f>
        <v>8.1956235840620426E-3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 t="s">
        <v>1644</v>
      </c>
      <c r="BU1886">
        <f>VLOOKUP(Table1[[#This Row],[Reference]],metron,11,FALSE)</f>
        <v>1.0936930368209989</v>
      </c>
      <c r="BV1886">
        <f>VLOOKUP(Table1[[#This Row],[Reference]],metron,12,FALSE)</f>
        <v>1.475756471017134</v>
      </c>
    </row>
    <row r="1887" spans="1:74" hidden="1" x14ac:dyDescent="0.45">
      <c r="A1887" t="s">
        <v>5411</v>
      </c>
      <c r="B1887">
        <v>1458514800</v>
      </c>
      <c r="C1887" s="3" t="s">
        <v>2092</v>
      </c>
      <c r="D1887" t="s">
        <v>65</v>
      </c>
      <c r="E1887" t="s">
        <v>66</v>
      </c>
      <c r="F1887" t="s">
        <v>73</v>
      </c>
      <c r="G1887" t="s">
        <v>68</v>
      </c>
      <c r="H1887" t="s">
        <v>66</v>
      </c>
      <c r="I1887">
        <f>MROUND(Table1[[#This Row],[Prob_H]]*100,2)/100</f>
        <v>0.26</v>
      </c>
      <c r="J1887">
        <f>1/Table1[[#This Row],[odds_ft_home_team_win]]-Table1[[#This Row],[Margin/3]]</f>
        <v>0.25496947426289746</v>
      </c>
      <c r="K1887">
        <f>1/Table1[[#This Row],[odds_ft_draw]]-Table1[[#This Row],[Margin/3]]</f>
        <v>0.2859292265848789</v>
      </c>
      <c r="L1887">
        <f>1/Table1[[#This Row],[odds_ft_away_team_win]]-Table1[[#This Row],[Margin/3]]</f>
        <v>0.45910129915222359</v>
      </c>
      <c r="M1887">
        <v>11</v>
      </c>
      <c r="N1887">
        <v>2.0699999999999998</v>
      </c>
      <c r="O1887">
        <v>1.5</v>
      </c>
      <c r="P1887">
        <v>2</v>
      </c>
      <c r="Q1887">
        <v>1.48</v>
      </c>
      <c r="R1887" t="str" cm="1">
        <f t="array" ref="R18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AA1887">
        <v>2</v>
      </c>
      <c r="AB1887">
        <v>4</v>
      </c>
      <c r="AC1887">
        <v>4</v>
      </c>
      <c r="AD1887">
        <v>1</v>
      </c>
      <c r="AE1887">
        <v>4</v>
      </c>
      <c r="AF1887">
        <v>0</v>
      </c>
      <c r="AG1887">
        <v>2</v>
      </c>
      <c r="AH1887">
        <v>3</v>
      </c>
      <c r="AI1887">
        <v>2</v>
      </c>
      <c r="AJ1887">
        <v>2</v>
      </c>
      <c r="AK1887">
        <v>11</v>
      </c>
      <c r="AL1887">
        <v>10</v>
      </c>
      <c r="AM1887">
        <v>4</v>
      </c>
      <c r="AN1887">
        <v>3</v>
      </c>
      <c r="AO1887">
        <v>7</v>
      </c>
      <c r="AP1887">
        <v>7</v>
      </c>
      <c r="AQ1887">
        <v>9</v>
      </c>
      <c r="AR1887">
        <v>14</v>
      </c>
      <c r="AS1887">
        <v>38</v>
      </c>
      <c r="AT1887">
        <v>62</v>
      </c>
      <c r="AU1887">
        <v>0</v>
      </c>
      <c r="AV1887">
        <v>0</v>
      </c>
      <c r="AW1887">
        <v>2.88</v>
      </c>
      <c r="AX1887">
        <v>62</v>
      </c>
      <c r="AY1887">
        <v>65</v>
      </c>
      <c r="AZ1887">
        <v>58</v>
      </c>
      <c r="BA1887">
        <v>44</v>
      </c>
      <c r="BB1887">
        <v>21</v>
      </c>
      <c r="BC1887">
        <v>41</v>
      </c>
      <c r="BD1887">
        <v>72</v>
      </c>
      <c r="BE1887">
        <v>47</v>
      </c>
      <c r="BF1887">
        <v>80</v>
      </c>
      <c r="BG1887">
        <v>7.59</v>
      </c>
      <c r="BH1887">
        <v>5.77</v>
      </c>
      <c r="BI1887">
        <v>3.8</v>
      </c>
      <c r="BJ1887">
        <v>3.4</v>
      </c>
      <c r="BK1887">
        <v>2.14</v>
      </c>
      <c r="BL1887">
        <f>1/Table1[[#This Row],[odds_ft_home_team_win]]+1/Table1[[#This Row],[odds_ft_draw]]+1/Table1[[#This Row],[odds_ft_away_team_win]]-1</f>
        <v>2.4565261421833906E-2</v>
      </c>
      <c r="BM1887">
        <f>Table1[[#This Row],[Margin]]/3</f>
        <v>8.1884204739446353E-3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 t="s">
        <v>126</v>
      </c>
      <c r="BU1887">
        <f>VLOOKUP(Table1[[#This Row],[Reference]],metron,11,FALSE)</f>
        <v>1.0936930368209989</v>
      </c>
      <c r="BV1887">
        <f>VLOOKUP(Table1[[#This Row],[Reference]],metron,12,FALSE)</f>
        <v>1.475756471017134</v>
      </c>
    </row>
    <row r="1888" spans="1:74" hidden="1" x14ac:dyDescent="0.45">
      <c r="A1888" t="s">
        <v>5410</v>
      </c>
      <c r="B1888">
        <v>1474682400</v>
      </c>
      <c r="C1888" s="3" t="s">
        <v>2354</v>
      </c>
      <c r="D1888" t="s">
        <v>65</v>
      </c>
      <c r="E1888" t="s">
        <v>66</v>
      </c>
      <c r="F1888" t="s">
        <v>611</v>
      </c>
      <c r="G1888" t="s">
        <v>98</v>
      </c>
      <c r="H1888" t="s">
        <v>66</v>
      </c>
      <c r="I1888">
        <f>MROUND(Table1[[#This Row],[Prob_H]]*100,2)/100</f>
        <v>0.32</v>
      </c>
      <c r="J1888">
        <f>1/Table1[[#This Row],[odds_ft_home_team_win]]-Table1[[#This Row],[Margin/3]]</f>
        <v>0.31841748016483618</v>
      </c>
      <c r="K1888">
        <f>1/Table1[[#This Row],[odds_ft_draw]]-Table1[[#This Row],[Margin/3]]</f>
        <v>0.2883559995884315</v>
      </c>
      <c r="L1888">
        <f>1/Table1[[#This Row],[odds_ft_away_team_win]]-Table1[[#This Row],[Margin/3]]</f>
        <v>0.39322652024673233</v>
      </c>
      <c r="M1888">
        <v>11</v>
      </c>
      <c r="N1888">
        <v>1.4</v>
      </c>
      <c r="O1888">
        <v>1.2</v>
      </c>
      <c r="P1888">
        <v>1.65</v>
      </c>
      <c r="Q1888">
        <v>1.24</v>
      </c>
      <c r="R1888" t="str" cm="1">
        <f t="array" ref="R18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0</v>
      </c>
      <c r="Z1888">
        <v>77</v>
      </c>
      <c r="AA1888">
        <v>4</v>
      </c>
      <c r="AB1888">
        <v>3</v>
      </c>
      <c r="AC1888">
        <v>3</v>
      </c>
      <c r="AD1888">
        <v>0</v>
      </c>
      <c r="AE1888">
        <v>3</v>
      </c>
      <c r="AF1888">
        <v>0</v>
      </c>
      <c r="AG1888">
        <v>2</v>
      </c>
      <c r="AH1888">
        <v>1</v>
      </c>
      <c r="AI1888">
        <v>1</v>
      </c>
      <c r="AJ1888">
        <v>2</v>
      </c>
      <c r="AK1888">
        <v>8</v>
      </c>
      <c r="AL1888">
        <v>12</v>
      </c>
      <c r="AM1888">
        <v>2</v>
      </c>
      <c r="AN1888">
        <v>7</v>
      </c>
      <c r="AO1888">
        <v>6</v>
      </c>
      <c r="AP1888">
        <v>5</v>
      </c>
      <c r="AQ1888">
        <v>17</v>
      </c>
      <c r="AR1888">
        <v>16</v>
      </c>
      <c r="AS1888">
        <v>42</v>
      </c>
      <c r="AT1888">
        <v>58</v>
      </c>
      <c r="AU1888">
        <v>0</v>
      </c>
      <c r="AV1888">
        <v>0</v>
      </c>
      <c r="AW1888">
        <v>2.9</v>
      </c>
      <c r="AX1888">
        <v>40</v>
      </c>
      <c r="AY1888">
        <v>70</v>
      </c>
      <c r="AZ1888">
        <v>60</v>
      </c>
      <c r="BA1888">
        <v>40</v>
      </c>
      <c r="BB1888">
        <v>10</v>
      </c>
      <c r="BC1888">
        <v>50</v>
      </c>
      <c r="BD1888">
        <v>80</v>
      </c>
      <c r="BE1888">
        <v>30</v>
      </c>
      <c r="BF1888">
        <v>90</v>
      </c>
      <c r="BG1888">
        <v>11.3</v>
      </c>
      <c r="BH1888">
        <v>7.6</v>
      </c>
      <c r="BI1888">
        <v>3.06</v>
      </c>
      <c r="BJ1888">
        <v>3.37</v>
      </c>
      <c r="BK1888">
        <v>2.4900000000000002</v>
      </c>
      <c r="BL1888">
        <f>1/Table1[[#This Row],[odds_ft_home_team_win]]+1/Table1[[#This Row],[odds_ft_draw]]+1/Table1[[#This Row],[odds_ft_away_team_win]]-1</f>
        <v>2.5139716368236531E-2</v>
      </c>
      <c r="BM1888">
        <f>Table1[[#This Row],[Margin]]/3</f>
        <v>8.3799054560788431E-3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 t="s">
        <v>614</v>
      </c>
      <c r="BU1888">
        <f>VLOOKUP(Table1[[#This Row],[Reference]],metron,11,FALSE)</f>
        <v>1.210167055864918</v>
      </c>
      <c r="BV1888">
        <f>VLOOKUP(Table1[[#This Row],[Reference]],metron,12,FALSE)</f>
        <v>1.3211783725525419</v>
      </c>
    </row>
    <row r="1889" spans="1:74" hidden="1" x14ac:dyDescent="0.45">
      <c r="A1889" t="s">
        <v>5410</v>
      </c>
      <c r="B1889">
        <v>1474754400</v>
      </c>
      <c r="C1889" s="3" t="s">
        <v>2355</v>
      </c>
      <c r="D1889" t="s">
        <v>65</v>
      </c>
      <c r="E1889" t="s">
        <v>66</v>
      </c>
      <c r="F1889" t="s">
        <v>67</v>
      </c>
      <c r="G1889" t="s">
        <v>2218</v>
      </c>
      <c r="H1889" t="s">
        <v>66</v>
      </c>
      <c r="I1889">
        <f>MROUND(Table1[[#This Row],[Prob_H]]*100,2)/100</f>
        <v>0.36</v>
      </c>
      <c r="J1889">
        <f>1/Table1[[#This Row],[odds_ft_home_team_win]]-Table1[[#This Row],[Margin/3]]</f>
        <v>0.36903462770170303</v>
      </c>
      <c r="K1889">
        <f>1/Table1[[#This Row],[odds_ft_draw]]-Table1[[#This Row],[Margin/3]]</f>
        <v>0.28841204218017563</v>
      </c>
      <c r="L1889">
        <f>1/Table1[[#This Row],[odds_ft_away_team_win]]-Table1[[#This Row],[Margin/3]]</f>
        <v>0.34255333011812139</v>
      </c>
      <c r="M1889">
        <v>11</v>
      </c>
      <c r="N1889">
        <v>0.8</v>
      </c>
      <c r="O1889">
        <v>1</v>
      </c>
      <c r="P1889">
        <v>1.1200000000000001</v>
      </c>
      <c r="Q1889">
        <v>1.1100000000000001</v>
      </c>
      <c r="R1889" t="str" cm="1">
        <f t="array" ref="R18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89">
        <v>2</v>
      </c>
      <c r="T1889">
        <v>2</v>
      </c>
      <c r="U1889">
        <v>4</v>
      </c>
      <c r="V1889">
        <v>3</v>
      </c>
      <c r="W1889">
        <v>1</v>
      </c>
      <c r="X1889">
        <v>2</v>
      </c>
      <c r="Y1889" t="s">
        <v>2356</v>
      </c>
      <c r="Z1889" t="s">
        <v>2357</v>
      </c>
      <c r="AA1889">
        <v>6</v>
      </c>
      <c r="AB1889">
        <v>1</v>
      </c>
      <c r="AC1889">
        <v>2</v>
      </c>
      <c r="AD1889">
        <v>0</v>
      </c>
      <c r="AE1889">
        <v>1</v>
      </c>
      <c r="AF1889">
        <v>0</v>
      </c>
      <c r="AG1889">
        <v>0</v>
      </c>
      <c r="AH1889">
        <v>2</v>
      </c>
      <c r="AI1889">
        <v>0</v>
      </c>
      <c r="AJ1889">
        <v>1</v>
      </c>
      <c r="AK1889">
        <v>11</v>
      </c>
      <c r="AL1889">
        <v>9</v>
      </c>
      <c r="AM1889">
        <v>6</v>
      </c>
      <c r="AN1889">
        <v>7</v>
      </c>
      <c r="AO1889">
        <v>5</v>
      </c>
      <c r="AP1889">
        <v>2</v>
      </c>
      <c r="AQ1889">
        <v>-1</v>
      </c>
      <c r="AR1889">
        <v>-1</v>
      </c>
      <c r="AS1889">
        <v>-1</v>
      </c>
      <c r="AT1889">
        <v>-1</v>
      </c>
      <c r="AU1889">
        <v>0</v>
      </c>
      <c r="AV1889">
        <v>0</v>
      </c>
      <c r="AW1889">
        <v>1.8</v>
      </c>
      <c r="AX1889">
        <v>30</v>
      </c>
      <c r="AY1889">
        <v>60</v>
      </c>
      <c r="AZ1889">
        <v>40</v>
      </c>
      <c r="BA1889">
        <v>0</v>
      </c>
      <c r="BB1889">
        <v>0</v>
      </c>
      <c r="BC1889">
        <v>0</v>
      </c>
      <c r="BD1889">
        <v>70</v>
      </c>
      <c r="BE1889">
        <v>50</v>
      </c>
      <c r="BF1889">
        <v>60</v>
      </c>
      <c r="BG1889">
        <v>9.1999999999999993</v>
      </c>
      <c r="BH1889">
        <v>5.4</v>
      </c>
      <c r="BI1889">
        <v>2.65</v>
      </c>
      <c r="BJ1889">
        <v>3.37</v>
      </c>
      <c r="BK1889">
        <v>2.85</v>
      </c>
      <c r="BL1889">
        <f>1/Table1[[#This Row],[odds_ft_home_team_win]]+1/Table1[[#This Row],[odds_ft_draw]]+1/Table1[[#This Row],[odds_ft_away_team_win]]-1</f>
        <v>2.497158859300419E-2</v>
      </c>
      <c r="BM1889">
        <f>Table1[[#This Row],[Margin]]/3</f>
        <v>8.3238628643347301E-3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 t="s">
        <v>70</v>
      </c>
      <c r="BU1889">
        <f>VLOOKUP(Table1[[#This Row],[Reference]],metron,11,FALSE)</f>
        <v>1.269326094653606</v>
      </c>
      <c r="BV1889">
        <f>VLOOKUP(Table1[[#This Row],[Reference]],metron,12,FALSE)</f>
        <v>1.2417089578661631</v>
      </c>
    </row>
    <row r="1890" spans="1:74" hidden="1" x14ac:dyDescent="0.45">
      <c r="A1890" t="s">
        <v>5410</v>
      </c>
      <c r="B1890">
        <v>1474761600</v>
      </c>
      <c r="C1890" s="3" t="s">
        <v>2358</v>
      </c>
      <c r="D1890" t="s">
        <v>65</v>
      </c>
      <c r="E1890" t="s">
        <v>66</v>
      </c>
      <c r="F1890" t="s">
        <v>68</v>
      </c>
      <c r="G1890" t="s">
        <v>77</v>
      </c>
      <c r="H1890" t="s">
        <v>66</v>
      </c>
      <c r="I1890">
        <f>MROUND(Table1[[#This Row],[Prob_H]]*100,2)/100</f>
        <v>0.56000000000000005</v>
      </c>
      <c r="J1890">
        <f>1/Table1[[#This Row],[odds_ft_home_team_win]]-Table1[[#This Row],[Margin/3]]</f>
        <v>0.55998268013168495</v>
      </c>
      <c r="K1890">
        <f>1/Table1[[#This Row],[odds_ft_draw]]-Table1[[#This Row],[Margin/3]]</f>
        <v>0.25918054109425176</v>
      </c>
      <c r="L1890">
        <f>1/Table1[[#This Row],[odds_ft_away_team_win]]-Table1[[#This Row],[Margin/3]]</f>
        <v>0.18083677877406334</v>
      </c>
      <c r="M1890">
        <v>11</v>
      </c>
      <c r="N1890">
        <v>2.2000000000000002</v>
      </c>
      <c r="O1890">
        <v>1.4</v>
      </c>
      <c r="P1890">
        <v>1.78</v>
      </c>
      <c r="Q1890">
        <v>1</v>
      </c>
      <c r="R1890" t="str" cm="1">
        <f t="array" ref="R18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AA1890">
        <v>2</v>
      </c>
      <c r="AB1890">
        <v>4</v>
      </c>
      <c r="AC1890">
        <v>3</v>
      </c>
      <c r="AD1890">
        <v>2</v>
      </c>
      <c r="AE1890">
        <v>2</v>
      </c>
      <c r="AF1890">
        <v>0</v>
      </c>
      <c r="AG1890">
        <v>0</v>
      </c>
      <c r="AH1890">
        <v>5</v>
      </c>
      <c r="AI1890">
        <v>0</v>
      </c>
      <c r="AJ1890">
        <v>2</v>
      </c>
      <c r="AK1890">
        <v>5</v>
      </c>
      <c r="AL1890">
        <v>8</v>
      </c>
      <c r="AM1890">
        <v>0</v>
      </c>
      <c r="AN1890">
        <v>2</v>
      </c>
      <c r="AO1890">
        <v>5</v>
      </c>
      <c r="AP1890">
        <v>6</v>
      </c>
      <c r="AQ1890">
        <v>13</v>
      </c>
      <c r="AR1890">
        <v>16</v>
      </c>
      <c r="AS1890">
        <v>49</v>
      </c>
      <c r="AT1890">
        <v>51</v>
      </c>
      <c r="AU1890">
        <v>0</v>
      </c>
      <c r="AV1890">
        <v>0</v>
      </c>
      <c r="AW1890">
        <v>1.9</v>
      </c>
      <c r="AX1890">
        <v>50</v>
      </c>
      <c r="AY1890">
        <v>60</v>
      </c>
      <c r="AZ1890">
        <v>30</v>
      </c>
      <c r="BA1890">
        <v>10</v>
      </c>
      <c r="BB1890">
        <v>10</v>
      </c>
      <c r="BC1890">
        <v>20</v>
      </c>
      <c r="BD1890">
        <v>50</v>
      </c>
      <c r="BE1890">
        <v>40</v>
      </c>
      <c r="BF1890">
        <v>60</v>
      </c>
      <c r="BG1890">
        <v>10.4</v>
      </c>
      <c r="BH1890">
        <v>4.2</v>
      </c>
      <c r="BI1890">
        <v>1.76</v>
      </c>
      <c r="BJ1890">
        <v>3.74</v>
      </c>
      <c r="BK1890">
        <v>5.29</v>
      </c>
      <c r="BL1890">
        <f>1/Table1[[#This Row],[odds_ft_home_team_win]]+1/Table1[[#This Row],[odds_ft_draw]]+1/Table1[[#This Row],[odds_ft_away_team_win]]-1</f>
        <v>2.4597414150399732E-2</v>
      </c>
      <c r="BM1890">
        <f>Table1[[#This Row],[Margin]]/3</f>
        <v>8.1991380501332447E-3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 t="s">
        <v>116</v>
      </c>
      <c r="BU1890">
        <f>VLOOKUP(Table1[[#This Row],[Reference]],metron,11,FALSE)</f>
        <v>1.7546812539448771</v>
      </c>
      <c r="BV1890">
        <f>VLOOKUP(Table1[[#This Row],[Reference]],metron,12,FALSE)</f>
        <v>0.93456764148958549</v>
      </c>
    </row>
    <row r="1891" spans="1:74" hidden="1" x14ac:dyDescent="0.45">
      <c r="A1891" t="s">
        <v>5410</v>
      </c>
      <c r="B1891">
        <v>1474761600</v>
      </c>
      <c r="C1891" s="3" t="s">
        <v>2358</v>
      </c>
      <c r="D1891" t="s">
        <v>65</v>
      </c>
      <c r="E1891" t="s">
        <v>66</v>
      </c>
      <c r="F1891" t="s">
        <v>78</v>
      </c>
      <c r="G1891" t="s">
        <v>73</v>
      </c>
      <c r="H1891" t="s">
        <v>66</v>
      </c>
      <c r="I1891">
        <f>MROUND(Table1[[#This Row],[Prob_H]]*100,2)/100</f>
        <v>0.5</v>
      </c>
      <c r="J1891">
        <f>1/Table1[[#This Row],[odds_ft_home_team_win]]-Table1[[#This Row],[Margin/3]]</f>
        <v>0.491567915106978</v>
      </c>
      <c r="K1891">
        <f>1/Table1[[#This Row],[odds_ft_draw]]-Table1[[#This Row],[Margin/3]]</f>
        <v>0.26110969408271922</v>
      </c>
      <c r="L1891">
        <f>1/Table1[[#This Row],[odds_ft_away_team_win]]-Table1[[#This Row],[Margin/3]]</f>
        <v>0.2473223908103028</v>
      </c>
      <c r="M1891">
        <v>11</v>
      </c>
      <c r="N1891">
        <v>1.4</v>
      </c>
      <c r="O1891">
        <v>0.8</v>
      </c>
      <c r="P1891">
        <v>1.39</v>
      </c>
      <c r="Q1891">
        <v>1.06</v>
      </c>
      <c r="R1891" t="str" cm="1">
        <f t="array" ref="R18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91">
        <v>2</v>
      </c>
      <c r="T1891">
        <v>3</v>
      </c>
      <c r="U1891">
        <v>5</v>
      </c>
      <c r="V1891">
        <v>1</v>
      </c>
      <c r="W1891">
        <v>1</v>
      </c>
      <c r="X1891">
        <v>0</v>
      </c>
      <c r="Y1891" t="s">
        <v>554</v>
      </c>
      <c r="Z1891" t="s">
        <v>2359</v>
      </c>
      <c r="AA1891">
        <v>4</v>
      </c>
      <c r="AB1891">
        <v>3</v>
      </c>
      <c r="AC1891">
        <v>2</v>
      </c>
      <c r="AD1891">
        <v>0</v>
      </c>
      <c r="AE1891">
        <v>3</v>
      </c>
      <c r="AF1891">
        <v>1</v>
      </c>
      <c r="AG1891">
        <v>1</v>
      </c>
      <c r="AH1891">
        <v>1</v>
      </c>
      <c r="AI1891">
        <v>2</v>
      </c>
      <c r="AJ1891">
        <v>2</v>
      </c>
      <c r="AK1891">
        <v>14</v>
      </c>
      <c r="AL1891">
        <v>11</v>
      </c>
      <c r="AM1891">
        <v>8</v>
      </c>
      <c r="AN1891">
        <v>5</v>
      </c>
      <c r="AO1891">
        <v>6</v>
      </c>
      <c r="AP1891">
        <v>6</v>
      </c>
      <c r="AQ1891">
        <v>15</v>
      </c>
      <c r="AR1891">
        <v>19</v>
      </c>
      <c r="AS1891">
        <v>55</v>
      </c>
      <c r="AT1891">
        <v>45</v>
      </c>
      <c r="AU1891">
        <v>0</v>
      </c>
      <c r="AV1891">
        <v>0</v>
      </c>
      <c r="AW1891">
        <v>3.8</v>
      </c>
      <c r="AX1891">
        <v>80</v>
      </c>
      <c r="AY1891">
        <v>100</v>
      </c>
      <c r="AZ1891">
        <v>80</v>
      </c>
      <c r="BA1891">
        <v>50</v>
      </c>
      <c r="BB1891">
        <v>40</v>
      </c>
      <c r="BC1891">
        <v>60</v>
      </c>
      <c r="BD1891">
        <v>100</v>
      </c>
      <c r="BE1891">
        <v>70</v>
      </c>
      <c r="BF1891">
        <v>90</v>
      </c>
      <c r="BG1891">
        <v>8.75</v>
      </c>
      <c r="BH1891">
        <v>4.2</v>
      </c>
      <c r="BI1891">
        <v>2</v>
      </c>
      <c r="BJ1891">
        <v>3.71</v>
      </c>
      <c r="BK1891">
        <v>3.91</v>
      </c>
      <c r="BL1891">
        <f>1/Table1[[#This Row],[odds_ft_home_team_win]]+1/Table1[[#This Row],[odds_ft_draw]]+1/Table1[[#This Row],[odds_ft_away_team_win]]-1</f>
        <v>2.5296254679066044E-2</v>
      </c>
      <c r="BM1891">
        <f>Table1[[#This Row],[Margin]]/3</f>
        <v>8.4320848930220151E-3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 t="s">
        <v>106</v>
      </c>
      <c r="BU1891">
        <f>VLOOKUP(Table1[[#This Row],[Reference]],metron,11,FALSE)</f>
        <v>1.5342708579532029</v>
      </c>
      <c r="BV1891">
        <f>VLOOKUP(Table1[[#This Row],[Reference]],metron,12,FALSE)</f>
        <v>0.98593713070196176</v>
      </c>
    </row>
    <row r="1892" spans="1:74" hidden="1" x14ac:dyDescent="0.45">
      <c r="A1892" t="s">
        <v>5410</v>
      </c>
      <c r="B1892">
        <v>1474761600</v>
      </c>
      <c r="C1892" s="3" t="s">
        <v>2358</v>
      </c>
      <c r="D1892" t="s">
        <v>65</v>
      </c>
      <c r="E1892" t="s">
        <v>66</v>
      </c>
      <c r="F1892" t="s">
        <v>93</v>
      </c>
      <c r="G1892" t="s">
        <v>85</v>
      </c>
      <c r="H1892" t="s">
        <v>66</v>
      </c>
      <c r="I1892">
        <f>MROUND(Table1[[#This Row],[Prob_H]]*100,2)/100</f>
        <v>0.36</v>
      </c>
      <c r="J1892">
        <f>1/Table1[[#This Row],[odds_ft_home_team_win]]-Table1[[#This Row],[Margin/3]]</f>
        <v>0.35116067927841327</v>
      </c>
      <c r="K1892">
        <f>1/Table1[[#This Row],[odds_ft_draw]]-Table1[[#This Row],[Margin/3]]</f>
        <v>0.27716273477687159</v>
      </c>
      <c r="L1892">
        <f>1/Table1[[#This Row],[odds_ft_away_team_win]]-Table1[[#This Row],[Margin/3]]</f>
        <v>0.3716765859447152</v>
      </c>
      <c r="M1892">
        <v>11</v>
      </c>
      <c r="N1892">
        <v>1.8</v>
      </c>
      <c r="O1892">
        <v>0.8</v>
      </c>
      <c r="P1892">
        <v>1.89</v>
      </c>
      <c r="Q1892">
        <v>1</v>
      </c>
      <c r="R1892" t="str" cm="1">
        <f t="array" ref="R18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2">
        <v>3</v>
      </c>
      <c r="T1892">
        <v>1</v>
      </c>
      <c r="U1892">
        <v>4</v>
      </c>
      <c r="V1892">
        <v>2</v>
      </c>
      <c r="W1892">
        <v>2</v>
      </c>
      <c r="X1892">
        <v>0</v>
      </c>
      <c r="Y1892" t="s">
        <v>2360</v>
      </c>
      <c r="Z1892" t="s">
        <v>624</v>
      </c>
      <c r="AA1892">
        <v>2</v>
      </c>
      <c r="AB1892">
        <v>12</v>
      </c>
      <c r="AC1892">
        <v>1</v>
      </c>
      <c r="AD1892">
        <v>0</v>
      </c>
      <c r="AE1892">
        <v>3</v>
      </c>
      <c r="AF1892">
        <v>0</v>
      </c>
      <c r="AG1892">
        <v>0</v>
      </c>
      <c r="AH1892">
        <v>1</v>
      </c>
      <c r="AI1892">
        <v>0</v>
      </c>
      <c r="AJ1892">
        <v>3</v>
      </c>
      <c r="AK1892">
        <v>8</v>
      </c>
      <c r="AL1892">
        <v>14</v>
      </c>
      <c r="AM1892">
        <v>4</v>
      </c>
      <c r="AN1892">
        <v>6</v>
      </c>
      <c r="AO1892">
        <v>4</v>
      </c>
      <c r="AP1892">
        <v>8</v>
      </c>
      <c r="AQ1892">
        <v>7</v>
      </c>
      <c r="AR1892">
        <v>14</v>
      </c>
      <c r="AS1892">
        <v>48</v>
      </c>
      <c r="AT1892">
        <v>52</v>
      </c>
      <c r="AU1892">
        <v>0</v>
      </c>
      <c r="AV1892">
        <v>0</v>
      </c>
      <c r="AW1892">
        <v>2.5</v>
      </c>
      <c r="AX1892">
        <v>50</v>
      </c>
      <c r="AY1892">
        <v>60</v>
      </c>
      <c r="AZ1892">
        <v>30</v>
      </c>
      <c r="BA1892">
        <v>20</v>
      </c>
      <c r="BB1892">
        <v>20</v>
      </c>
      <c r="BC1892">
        <v>20</v>
      </c>
      <c r="BD1892">
        <v>50</v>
      </c>
      <c r="BE1892">
        <v>40</v>
      </c>
      <c r="BF1892">
        <v>90</v>
      </c>
      <c r="BG1892">
        <v>13.2</v>
      </c>
      <c r="BH1892">
        <v>6</v>
      </c>
      <c r="BI1892">
        <v>2.78</v>
      </c>
      <c r="BJ1892">
        <v>3.5</v>
      </c>
      <c r="BK1892">
        <v>2.63</v>
      </c>
      <c r="BL1892">
        <f>1/Table1[[#This Row],[odds_ft_home_team_win]]+1/Table1[[#This Row],[odds_ft_draw]]+1/Table1[[#This Row],[odds_ft_away_team_win]]-1</f>
        <v>2.5654652812242329E-2</v>
      </c>
      <c r="BM1892">
        <f>Table1[[#This Row],[Margin]]/3</f>
        <v>8.5515509374141097E-3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 t="s">
        <v>95</v>
      </c>
      <c r="BU1892">
        <f>VLOOKUP(Table1[[#This Row],[Reference]],metron,11,FALSE)</f>
        <v>1.269326094653606</v>
      </c>
      <c r="BV1892">
        <f>VLOOKUP(Table1[[#This Row],[Reference]],metron,12,FALSE)</f>
        <v>1.2417089578661631</v>
      </c>
    </row>
    <row r="1893" spans="1:74" hidden="1" x14ac:dyDescent="0.45">
      <c r="A1893" t="s">
        <v>5410</v>
      </c>
      <c r="B1893">
        <v>1474761960</v>
      </c>
      <c r="C1893" s="3" t="s">
        <v>2361</v>
      </c>
      <c r="D1893" t="s">
        <v>65</v>
      </c>
      <c r="E1893" t="s">
        <v>66</v>
      </c>
      <c r="F1893" t="s">
        <v>103</v>
      </c>
      <c r="G1893" t="s">
        <v>80</v>
      </c>
      <c r="H1893" t="s">
        <v>66</v>
      </c>
      <c r="I1893">
        <f>MROUND(Table1[[#This Row],[Prob_H]]*100,2)/100</f>
        <v>0.6</v>
      </c>
      <c r="J1893">
        <f>1/Table1[[#This Row],[odds_ft_home_team_win]]-Table1[[#This Row],[Margin/3]]</f>
        <v>0.60915082591519487</v>
      </c>
      <c r="K1893">
        <f>1/Table1[[#This Row],[odds_ft_draw]]-Table1[[#This Row],[Margin/3]]</f>
        <v>0.22716099294496978</v>
      </c>
      <c r="L1893">
        <f>1/Table1[[#This Row],[odds_ft_away_team_win]]-Table1[[#This Row],[Margin/3]]</f>
        <v>0.16368818113983535</v>
      </c>
      <c r="M1893">
        <v>11</v>
      </c>
      <c r="N1893">
        <v>2.2000000000000002</v>
      </c>
      <c r="O1893">
        <v>0.4</v>
      </c>
      <c r="P1893">
        <v>2</v>
      </c>
      <c r="Q1893">
        <v>0.94</v>
      </c>
      <c r="R1893" t="str" cm="1">
        <f t="array" ref="R18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3">
        <v>2</v>
      </c>
      <c r="T1893">
        <v>0</v>
      </c>
      <c r="U1893">
        <v>2</v>
      </c>
      <c r="V1893">
        <v>1</v>
      </c>
      <c r="W1893">
        <v>1</v>
      </c>
      <c r="X1893">
        <v>0</v>
      </c>
      <c r="Y1893" t="s">
        <v>2362</v>
      </c>
      <c r="AA1893">
        <v>4</v>
      </c>
      <c r="AB1893">
        <v>3</v>
      </c>
      <c r="AC1893">
        <v>3</v>
      </c>
      <c r="AD1893">
        <v>0</v>
      </c>
      <c r="AE1893">
        <v>3</v>
      </c>
      <c r="AF1893">
        <v>0</v>
      </c>
      <c r="AG1893">
        <v>0</v>
      </c>
      <c r="AH1893">
        <v>3</v>
      </c>
      <c r="AI1893">
        <v>1</v>
      </c>
      <c r="AJ1893">
        <v>2</v>
      </c>
      <c r="AK1893">
        <v>14</v>
      </c>
      <c r="AL1893">
        <v>3</v>
      </c>
      <c r="AM1893">
        <v>7</v>
      </c>
      <c r="AN1893">
        <v>2</v>
      </c>
      <c r="AO1893">
        <v>7</v>
      </c>
      <c r="AP1893">
        <v>1</v>
      </c>
      <c r="AQ1893">
        <v>13</v>
      </c>
      <c r="AR1893">
        <v>18</v>
      </c>
      <c r="AS1893">
        <v>59</v>
      </c>
      <c r="AT1893">
        <v>41</v>
      </c>
      <c r="AU1893">
        <v>0</v>
      </c>
      <c r="AV1893">
        <v>0</v>
      </c>
      <c r="AW1893">
        <v>3.1</v>
      </c>
      <c r="AX1893">
        <v>70</v>
      </c>
      <c r="AY1893">
        <v>80</v>
      </c>
      <c r="AZ1893">
        <v>70</v>
      </c>
      <c r="BA1893">
        <v>40</v>
      </c>
      <c r="BB1893">
        <v>20</v>
      </c>
      <c r="BC1893">
        <v>50</v>
      </c>
      <c r="BD1893">
        <v>90</v>
      </c>
      <c r="BE1893">
        <v>50</v>
      </c>
      <c r="BF1893">
        <v>80</v>
      </c>
      <c r="BG1893">
        <v>7.95</v>
      </c>
      <c r="BH1893">
        <v>4.8</v>
      </c>
      <c r="BI1893">
        <v>1.62</v>
      </c>
      <c r="BJ1893">
        <v>4.25</v>
      </c>
      <c r="BK1893">
        <v>5.82</v>
      </c>
      <c r="BL1893">
        <f>1/Table1[[#This Row],[odds_ft_home_team_win]]+1/Table1[[#This Row],[odds_ft_draw]]+1/Table1[[#This Row],[odds_ft_away_team_win]]-1</f>
        <v>2.4399374106267135E-2</v>
      </c>
      <c r="BM1893">
        <f>Table1[[#This Row],[Margin]]/3</f>
        <v>8.1331247020890451E-3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 t="s">
        <v>118</v>
      </c>
      <c r="BU1893">
        <f>VLOOKUP(Table1[[#This Row],[Reference]],metron,11,FALSE)</f>
        <v>1.841836734693878</v>
      </c>
      <c r="BV1893">
        <f>VLOOKUP(Table1[[#This Row],[Reference]],metron,12,FALSE)</f>
        <v>0.88917233560090703</v>
      </c>
    </row>
    <row r="1894" spans="1:74" hidden="1" x14ac:dyDescent="0.45">
      <c r="A1894" t="s">
        <v>5410</v>
      </c>
      <c r="B1894">
        <v>1474768800</v>
      </c>
      <c r="C1894" s="3" t="s">
        <v>2363</v>
      </c>
      <c r="D1894" t="s">
        <v>65</v>
      </c>
      <c r="E1894" t="s">
        <v>66</v>
      </c>
      <c r="F1894" t="s">
        <v>86</v>
      </c>
      <c r="G1894" t="s">
        <v>94</v>
      </c>
      <c r="H1894" t="s">
        <v>66</v>
      </c>
      <c r="I1894">
        <f>MROUND(Table1[[#This Row],[Prob_H]]*100,2)/100</f>
        <v>0.52</v>
      </c>
      <c r="J1894">
        <f>1/Table1[[#This Row],[odds_ft_home_team_win]]-Table1[[#This Row],[Margin/3]]</f>
        <v>0.51253799392097266</v>
      </c>
      <c r="K1894">
        <f>1/Table1[[#This Row],[odds_ft_draw]]-Table1[[#This Row],[Margin/3]]</f>
        <v>0.25766210739614998</v>
      </c>
      <c r="L1894">
        <f>1/Table1[[#This Row],[odds_ft_away_team_win]]-Table1[[#This Row],[Margin/3]]</f>
        <v>0.2297998986828774</v>
      </c>
      <c r="M1894">
        <v>11</v>
      </c>
      <c r="N1894">
        <v>1.17</v>
      </c>
      <c r="O1894">
        <v>0.4</v>
      </c>
      <c r="P1894">
        <v>1.85</v>
      </c>
      <c r="Q1894">
        <v>0.83</v>
      </c>
      <c r="R1894" t="str" cm="1">
        <f t="array" ref="R18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4">
        <v>2</v>
      </c>
      <c r="T1894">
        <v>1</v>
      </c>
      <c r="U1894">
        <v>3</v>
      </c>
      <c r="V1894">
        <v>3</v>
      </c>
      <c r="W1894">
        <v>2</v>
      </c>
      <c r="X1894">
        <v>1</v>
      </c>
      <c r="Y1894" t="s">
        <v>2364</v>
      </c>
      <c r="Z1894">
        <v>45</v>
      </c>
      <c r="AA1894">
        <v>4</v>
      </c>
      <c r="AB1894">
        <v>6</v>
      </c>
      <c r="AC1894">
        <v>3</v>
      </c>
      <c r="AD1894">
        <v>0</v>
      </c>
      <c r="AE1894">
        <v>2</v>
      </c>
      <c r="AF1894">
        <v>0</v>
      </c>
      <c r="AG1894">
        <v>1</v>
      </c>
      <c r="AH1894">
        <v>2</v>
      </c>
      <c r="AI1894">
        <v>1</v>
      </c>
      <c r="AJ1894">
        <v>1</v>
      </c>
      <c r="AK1894">
        <v>10</v>
      </c>
      <c r="AL1894">
        <v>20</v>
      </c>
      <c r="AM1894">
        <v>6</v>
      </c>
      <c r="AN1894">
        <v>8</v>
      </c>
      <c r="AO1894">
        <v>4</v>
      </c>
      <c r="AP1894">
        <v>12</v>
      </c>
      <c r="AQ1894">
        <v>13</v>
      </c>
      <c r="AR1894">
        <v>18</v>
      </c>
      <c r="AS1894">
        <v>37</v>
      </c>
      <c r="AT1894">
        <v>63</v>
      </c>
      <c r="AU1894">
        <v>0</v>
      </c>
      <c r="AV1894">
        <v>0</v>
      </c>
      <c r="AW1894">
        <v>2.54</v>
      </c>
      <c r="AX1894">
        <v>37</v>
      </c>
      <c r="AY1894">
        <v>80</v>
      </c>
      <c r="AZ1894">
        <v>55</v>
      </c>
      <c r="BA1894">
        <v>29</v>
      </c>
      <c r="BB1894">
        <v>0</v>
      </c>
      <c r="BC1894">
        <v>27</v>
      </c>
      <c r="BD1894">
        <v>74</v>
      </c>
      <c r="BE1894">
        <v>64</v>
      </c>
      <c r="BF1894">
        <v>80</v>
      </c>
      <c r="BG1894">
        <v>8.4</v>
      </c>
      <c r="BH1894">
        <v>5.47</v>
      </c>
      <c r="BI1894">
        <v>1.92</v>
      </c>
      <c r="BJ1894">
        <v>3.76</v>
      </c>
      <c r="BK1894">
        <v>4.2</v>
      </c>
      <c r="BL1894">
        <f>1/Table1[[#This Row],[odds_ft_home_team_win]]+1/Table1[[#This Row],[odds_ft_draw]]+1/Table1[[#This Row],[odds_ft_away_team_win]]-1</f>
        <v>2.488601823708203E-2</v>
      </c>
      <c r="BM1894">
        <f>Table1[[#This Row],[Margin]]/3</f>
        <v>8.2953394123606774E-3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 t="s">
        <v>113</v>
      </c>
      <c r="BU1894">
        <f>VLOOKUP(Table1[[#This Row],[Reference]],metron,11,FALSE)</f>
        <v>1.625948039373891</v>
      </c>
      <c r="BV1894">
        <f>VLOOKUP(Table1[[#This Row],[Reference]],metron,12,FALSE)</f>
        <v>0.97079231886396644</v>
      </c>
    </row>
    <row r="1895" spans="1:74" hidden="1" x14ac:dyDescent="0.45">
      <c r="A1895" t="s">
        <v>5410</v>
      </c>
      <c r="B1895">
        <v>1474822800</v>
      </c>
      <c r="C1895" s="3" t="s">
        <v>2365</v>
      </c>
      <c r="D1895" t="s">
        <v>65</v>
      </c>
      <c r="E1895" t="s">
        <v>66</v>
      </c>
      <c r="F1895" t="s">
        <v>97</v>
      </c>
      <c r="G1895" t="s">
        <v>81</v>
      </c>
      <c r="H1895" t="s">
        <v>66</v>
      </c>
      <c r="I1895">
        <f>MROUND(Table1[[#This Row],[Prob_H]]*100,2)/100</f>
        <v>0.42</v>
      </c>
      <c r="J1895">
        <f>1/Table1[[#This Row],[odds_ft_home_team_win]]-Table1[[#This Row],[Margin/3]]</f>
        <v>0.42256348842943181</v>
      </c>
      <c r="K1895">
        <f>1/Table1[[#This Row],[odds_ft_draw]]-Table1[[#This Row],[Margin/3]]</f>
        <v>0.27242788207530549</v>
      </c>
      <c r="L1895">
        <f>1/Table1[[#This Row],[odds_ft_away_team_win]]-Table1[[#This Row],[Margin/3]]</f>
        <v>0.30500862949526253</v>
      </c>
      <c r="M1895">
        <v>11</v>
      </c>
      <c r="N1895">
        <v>2</v>
      </c>
      <c r="O1895">
        <v>0.6</v>
      </c>
      <c r="P1895">
        <v>1.37</v>
      </c>
      <c r="Q1895">
        <v>1.21</v>
      </c>
      <c r="R1895" t="str" cm="1">
        <f t="array" ref="R18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5">
        <v>1</v>
      </c>
      <c r="T1895">
        <v>1</v>
      </c>
      <c r="U1895">
        <v>2</v>
      </c>
      <c r="V1895">
        <v>2</v>
      </c>
      <c r="W1895">
        <v>1</v>
      </c>
      <c r="X1895">
        <v>1</v>
      </c>
      <c r="Y1895">
        <v>35</v>
      </c>
      <c r="Z1895">
        <v>23</v>
      </c>
      <c r="AA1895">
        <v>6</v>
      </c>
      <c r="AB1895">
        <v>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17</v>
      </c>
      <c r="AL1895">
        <v>12</v>
      </c>
      <c r="AM1895">
        <v>9</v>
      </c>
      <c r="AN1895">
        <v>7</v>
      </c>
      <c r="AO1895">
        <v>8</v>
      </c>
      <c r="AP1895">
        <v>5</v>
      </c>
      <c r="AQ1895">
        <v>12</v>
      </c>
      <c r="AR1895">
        <v>15</v>
      </c>
      <c r="AS1895">
        <v>61</v>
      </c>
      <c r="AT1895">
        <v>39</v>
      </c>
      <c r="AU1895">
        <v>0</v>
      </c>
      <c r="AV1895">
        <v>0</v>
      </c>
      <c r="AW1895">
        <v>2.33</v>
      </c>
      <c r="AX1895">
        <v>35</v>
      </c>
      <c r="AY1895">
        <v>68</v>
      </c>
      <c r="AZ1895">
        <v>35</v>
      </c>
      <c r="BA1895">
        <v>23</v>
      </c>
      <c r="BB1895">
        <v>10</v>
      </c>
      <c r="BC1895">
        <v>35</v>
      </c>
      <c r="BD1895">
        <v>68</v>
      </c>
      <c r="BE1895">
        <v>23</v>
      </c>
      <c r="BF1895">
        <v>88</v>
      </c>
      <c r="BG1895">
        <v>8.75</v>
      </c>
      <c r="BH1895">
        <v>6.2</v>
      </c>
      <c r="BI1895">
        <v>2.3199999999999998</v>
      </c>
      <c r="BJ1895">
        <v>3.56</v>
      </c>
      <c r="BK1895">
        <v>3.19</v>
      </c>
      <c r="BL1895">
        <f>1/Table1[[#This Row],[odds_ft_home_team_win]]+1/Table1[[#This Row],[odds_ft_draw]]+1/Table1[[#This Row],[odds_ft_away_team_win]]-1</f>
        <v>2.5412982987566668E-2</v>
      </c>
      <c r="BM1895">
        <f>Table1[[#This Row],[Margin]]/3</f>
        <v>8.4709943291888887E-3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 t="s">
        <v>2262</v>
      </c>
      <c r="BU1895">
        <f>VLOOKUP(Table1[[#This Row],[Reference]],metron,11,FALSE)</f>
        <v>1.396960958296362</v>
      </c>
      <c r="BV1895">
        <f>VLOOKUP(Table1[[#This Row],[Reference]],metron,12,FALSE)</f>
        <v>1.091503992901508</v>
      </c>
    </row>
    <row r="1896" spans="1:74" hidden="1" x14ac:dyDescent="0.45">
      <c r="A1896" t="s">
        <v>5410</v>
      </c>
      <c r="B1896">
        <v>1474844400</v>
      </c>
      <c r="C1896" s="3" t="s">
        <v>2366</v>
      </c>
      <c r="D1896" t="s">
        <v>65</v>
      </c>
      <c r="E1896" t="s">
        <v>66</v>
      </c>
      <c r="F1896" t="s">
        <v>88</v>
      </c>
      <c r="G1896" t="s">
        <v>72</v>
      </c>
      <c r="H1896" t="s">
        <v>66</v>
      </c>
      <c r="I1896">
        <f>MROUND(Table1[[#This Row],[Prob_H]]*100,2)/100</f>
        <v>0.44</v>
      </c>
      <c r="J1896">
        <f>1/Table1[[#This Row],[odds_ft_home_team_win]]-Table1[[#This Row],[Margin/3]]</f>
        <v>0.43197242074346759</v>
      </c>
      <c r="K1896">
        <f>1/Table1[[#This Row],[odds_ft_draw]]-Table1[[#This Row],[Margin/3]]</f>
        <v>0.2707733953207816</v>
      </c>
      <c r="L1896">
        <f>1/Table1[[#This Row],[odds_ft_away_team_win]]-Table1[[#This Row],[Margin/3]]</f>
        <v>0.29725418393575093</v>
      </c>
      <c r="M1896">
        <v>11</v>
      </c>
      <c r="N1896">
        <v>1.4</v>
      </c>
      <c r="O1896">
        <v>1.2</v>
      </c>
      <c r="P1896">
        <v>1.67</v>
      </c>
      <c r="Q1896">
        <v>1.3</v>
      </c>
      <c r="R1896" t="str" cm="1">
        <f t="array" ref="R18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896">
        <v>1</v>
      </c>
      <c r="T1896">
        <v>2</v>
      </c>
      <c r="U1896">
        <v>3</v>
      </c>
      <c r="V1896">
        <v>2</v>
      </c>
      <c r="W1896">
        <v>1</v>
      </c>
      <c r="X1896">
        <v>1</v>
      </c>
      <c r="Y1896">
        <v>42</v>
      </c>
      <c r="Z1896" t="s">
        <v>2367</v>
      </c>
      <c r="AA1896">
        <v>5</v>
      </c>
      <c r="AB1896">
        <v>1</v>
      </c>
      <c r="AC1896">
        <v>2</v>
      </c>
      <c r="AD1896">
        <v>0</v>
      </c>
      <c r="AE1896">
        <v>3</v>
      </c>
      <c r="AF1896">
        <v>0</v>
      </c>
      <c r="AG1896">
        <v>1</v>
      </c>
      <c r="AH1896">
        <v>1</v>
      </c>
      <c r="AI1896">
        <v>0</v>
      </c>
      <c r="AJ1896">
        <v>3</v>
      </c>
      <c r="AK1896">
        <v>11</v>
      </c>
      <c r="AL1896">
        <v>6</v>
      </c>
      <c r="AM1896">
        <v>7</v>
      </c>
      <c r="AN1896">
        <v>3</v>
      </c>
      <c r="AO1896">
        <v>4</v>
      </c>
      <c r="AP1896">
        <v>3</v>
      </c>
      <c r="AQ1896">
        <v>16</v>
      </c>
      <c r="AR1896">
        <v>14</v>
      </c>
      <c r="AS1896">
        <v>51</v>
      </c>
      <c r="AT1896">
        <v>49</v>
      </c>
      <c r="AU1896">
        <v>0</v>
      </c>
      <c r="AV1896">
        <v>0</v>
      </c>
      <c r="AW1896">
        <v>2.6</v>
      </c>
      <c r="AX1896">
        <v>60</v>
      </c>
      <c r="AY1896">
        <v>60</v>
      </c>
      <c r="AZ1896">
        <v>50</v>
      </c>
      <c r="BA1896">
        <v>40</v>
      </c>
      <c r="BB1896">
        <v>20</v>
      </c>
      <c r="BC1896">
        <v>30</v>
      </c>
      <c r="BD1896">
        <v>70</v>
      </c>
      <c r="BE1896">
        <v>40</v>
      </c>
      <c r="BF1896">
        <v>70</v>
      </c>
      <c r="BG1896">
        <v>11.2</v>
      </c>
      <c r="BH1896">
        <v>6</v>
      </c>
      <c r="BI1896">
        <v>2.27</v>
      </c>
      <c r="BJ1896">
        <v>3.58</v>
      </c>
      <c r="BK1896">
        <v>3.27</v>
      </c>
      <c r="BL1896">
        <f>1/Table1[[#This Row],[odds_ft_home_team_win]]+1/Table1[[#This Row],[odds_ft_draw]]+1/Table1[[#This Row],[odds_ft_away_team_win]]-1</f>
        <v>2.5668640853297564E-2</v>
      </c>
      <c r="BM1896">
        <f>Table1[[#This Row],[Margin]]/3</f>
        <v>8.5562136177658541E-3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 t="s">
        <v>91</v>
      </c>
      <c r="BU1896">
        <f>VLOOKUP(Table1[[#This Row],[Reference]],metron,11,FALSE)</f>
        <v>1.4140979689366791</v>
      </c>
      <c r="BV1896">
        <f>VLOOKUP(Table1[[#This Row],[Reference]],metron,12,FALSE)</f>
        <v>1.0666666666666671</v>
      </c>
    </row>
    <row r="1897" spans="1:74" hidden="1" x14ac:dyDescent="0.45">
      <c r="A1897" t="s">
        <v>5409</v>
      </c>
      <c r="B1897">
        <v>1489806000</v>
      </c>
      <c r="C1897" s="3" t="s">
        <v>2608</v>
      </c>
      <c r="D1897" t="s">
        <v>65</v>
      </c>
      <c r="E1897" t="s">
        <v>66</v>
      </c>
      <c r="F1897" t="s">
        <v>72</v>
      </c>
      <c r="G1897" t="s">
        <v>88</v>
      </c>
      <c r="H1897" t="s">
        <v>66</v>
      </c>
      <c r="I1897">
        <f>MROUND(Table1[[#This Row],[Prob_H]]*100,2)/100</f>
        <v>0.5</v>
      </c>
      <c r="J1897">
        <f>1/Table1[[#This Row],[odds_ft_home_team_win]]-Table1[[#This Row],[Margin/3]]</f>
        <v>0.49418113522247636</v>
      </c>
      <c r="K1897">
        <f>1/Table1[[#This Row],[odds_ft_draw]]-Table1[[#This Row],[Margin/3]]</f>
        <v>0.25904825155279104</v>
      </c>
      <c r="L1897">
        <f>1/Table1[[#This Row],[odds_ft_away_team_win]]-Table1[[#This Row],[Margin/3]]</f>
        <v>0.24677061322473262</v>
      </c>
      <c r="M1897">
        <v>11</v>
      </c>
      <c r="N1897">
        <v>2.36</v>
      </c>
      <c r="O1897">
        <v>0.64</v>
      </c>
      <c r="P1897">
        <v>2.2000000000000002</v>
      </c>
      <c r="Q1897">
        <v>0.83</v>
      </c>
      <c r="R1897" t="str" cm="1">
        <f t="array" ref="R18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7">
        <v>1</v>
      </c>
      <c r="T1897">
        <v>1</v>
      </c>
      <c r="U1897">
        <v>2</v>
      </c>
      <c r="V1897">
        <v>1</v>
      </c>
      <c r="W1897">
        <v>0</v>
      </c>
      <c r="X1897">
        <v>1</v>
      </c>
      <c r="Y1897" t="s">
        <v>343</v>
      </c>
      <c r="Z1897">
        <v>23</v>
      </c>
      <c r="AA1897">
        <v>6</v>
      </c>
      <c r="AB1897">
        <v>3</v>
      </c>
      <c r="AC1897">
        <v>3</v>
      </c>
      <c r="AD1897">
        <v>1</v>
      </c>
      <c r="AE1897">
        <v>3</v>
      </c>
      <c r="AF1897">
        <v>0</v>
      </c>
      <c r="AG1897">
        <v>0</v>
      </c>
      <c r="AH1897">
        <v>4</v>
      </c>
      <c r="AI1897">
        <v>0</v>
      </c>
      <c r="AJ1897">
        <v>3</v>
      </c>
      <c r="AK1897">
        <v>10</v>
      </c>
      <c r="AL1897">
        <v>6</v>
      </c>
      <c r="AM1897">
        <v>4</v>
      </c>
      <c r="AN1897">
        <v>4</v>
      </c>
      <c r="AO1897">
        <v>6</v>
      </c>
      <c r="AP1897">
        <v>2</v>
      </c>
      <c r="AQ1897">
        <v>-1</v>
      </c>
      <c r="AR1897">
        <v>-1</v>
      </c>
      <c r="AS1897">
        <v>-1</v>
      </c>
      <c r="AT1897">
        <v>-1</v>
      </c>
      <c r="AU1897">
        <v>0</v>
      </c>
      <c r="AV1897">
        <v>0</v>
      </c>
      <c r="AW1897">
        <v>2.83</v>
      </c>
      <c r="AX1897">
        <v>54</v>
      </c>
      <c r="AY1897">
        <v>79</v>
      </c>
      <c r="AZ1897">
        <v>50</v>
      </c>
      <c r="BA1897">
        <v>29</v>
      </c>
      <c r="BB1897">
        <v>14</v>
      </c>
      <c r="BC1897">
        <v>29</v>
      </c>
      <c r="BD1897">
        <v>75</v>
      </c>
      <c r="BE1897">
        <v>36</v>
      </c>
      <c r="BF1897">
        <v>79</v>
      </c>
      <c r="BG1897">
        <v>10.19</v>
      </c>
      <c r="BH1897">
        <v>4.71</v>
      </c>
      <c r="BI1897">
        <v>1.99</v>
      </c>
      <c r="BJ1897">
        <v>3.74</v>
      </c>
      <c r="BK1897">
        <v>3.92</v>
      </c>
      <c r="BL1897">
        <f>1/Table1[[#This Row],[odds_ft_home_team_win]]+1/Table1[[#This Row],[odds_ft_draw]]+1/Table1[[#This Row],[odds_ft_away_team_win]]-1</f>
        <v>2.4994282774781773E-2</v>
      </c>
      <c r="BM1897">
        <f>Table1[[#This Row],[Margin]]/3</f>
        <v>8.3314275915939238E-3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 t="s">
        <v>75</v>
      </c>
      <c r="BU1897">
        <f>VLOOKUP(Table1[[#This Row],[Reference]],metron,11,FALSE)</f>
        <v>1.5342708579532029</v>
      </c>
      <c r="BV1897">
        <f>VLOOKUP(Table1[[#This Row],[Reference]],metron,12,FALSE)</f>
        <v>0.98593713070196176</v>
      </c>
    </row>
    <row r="1898" spans="1:74" hidden="1" x14ac:dyDescent="0.45">
      <c r="A1898" t="s">
        <v>5409</v>
      </c>
      <c r="B1898">
        <v>1489878000</v>
      </c>
      <c r="C1898" s="3" t="s">
        <v>2609</v>
      </c>
      <c r="D1898" t="s">
        <v>65</v>
      </c>
      <c r="E1898" t="s">
        <v>66</v>
      </c>
      <c r="F1898" t="s">
        <v>77</v>
      </c>
      <c r="G1898" t="s">
        <v>68</v>
      </c>
      <c r="H1898" t="s">
        <v>66</v>
      </c>
      <c r="I1898">
        <f>MROUND(Table1[[#This Row],[Prob_H]]*100,2)/100</f>
        <v>0.4</v>
      </c>
      <c r="J1898">
        <f>1/Table1[[#This Row],[odds_ft_home_team_win]]-Table1[[#This Row],[Margin/3]]</f>
        <v>0.39318487980670536</v>
      </c>
      <c r="K1898">
        <f>1/Table1[[#This Row],[odds_ft_draw]]-Table1[[#This Row],[Margin/3]]</f>
        <v>0.29369325772927179</v>
      </c>
      <c r="L1898">
        <f>1/Table1[[#This Row],[odds_ft_away_team_win]]-Table1[[#This Row],[Margin/3]]</f>
        <v>0.31312186246402279</v>
      </c>
      <c r="M1898">
        <v>11</v>
      </c>
      <c r="N1898">
        <v>1.29</v>
      </c>
      <c r="O1898">
        <v>1.75</v>
      </c>
      <c r="P1898">
        <v>1.35</v>
      </c>
      <c r="Q1898">
        <v>1.7</v>
      </c>
      <c r="R1898" t="str" cm="1">
        <f t="array" ref="R18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AA1898">
        <v>5</v>
      </c>
      <c r="AB1898">
        <v>2</v>
      </c>
      <c r="AC1898">
        <v>3</v>
      </c>
      <c r="AD1898">
        <v>0</v>
      </c>
      <c r="AE1898">
        <v>1</v>
      </c>
      <c r="AF1898">
        <v>0</v>
      </c>
      <c r="AG1898">
        <v>0</v>
      </c>
      <c r="AH1898">
        <v>3</v>
      </c>
      <c r="AI1898">
        <v>0</v>
      </c>
      <c r="AJ1898">
        <v>1</v>
      </c>
      <c r="AK1898">
        <v>7</v>
      </c>
      <c r="AL1898">
        <v>5</v>
      </c>
      <c r="AM1898">
        <v>3</v>
      </c>
      <c r="AN1898">
        <v>2</v>
      </c>
      <c r="AO1898">
        <v>4</v>
      </c>
      <c r="AP1898">
        <v>3</v>
      </c>
      <c r="AQ1898">
        <v>-1</v>
      </c>
      <c r="AR1898">
        <v>-1</v>
      </c>
      <c r="AS1898">
        <v>-1</v>
      </c>
      <c r="AT1898">
        <v>-1</v>
      </c>
      <c r="AU1898">
        <v>0</v>
      </c>
      <c r="AV1898">
        <v>0</v>
      </c>
      <c r="AW1898">
        <v>2.57</v>
      </c>
      <c r="AX1898">
        <v>45</v>
      </c>
      <c r="AY1898">
        <v>64</v>
      </c>
      <c r="AZ1898">
        <v>44</v>
      </c>
      <c r="BA1898">
        <v>28</v>
      </c>
      <c r="BB1898">
        <v>14</v>
      </c>
      <c r="BC1898">
        <v>34</v>
      </c>
      <c r="BD1898">
        <v>70</v>
      </c>
      <c r="BE1898">
        <v>41</v>
      </c>
      <c r="BF1898">
        <v>67</v>
      </c>
      <c r="BG1898">
        <v>11.77</v>
      </c>
      <c r="BH1898">
        <v>4.95</v>
      </c>
      <c r="BI1898">
        <v>2.4900000000000002</v>
      </c>
      <c r="BJ1898">
        <v>3.31</v>
      </c>
      <c r="BK1898">
        <v>3.11</v>
      </c>
      <c r="BL1898">
        <f>1/Table1[[#This Row],[odds_ft_home_team_win]]+1/Table1[[#This Row],[odds_ft_draw]]+1/Table1[[#This Row],[odds_ft_away_team_win]]-1</f>
        <v>2.5264637688317437E-2</v>
      </c>
      <c r="BM1898">
        <f>Table1[[#This Row],[Margin]]/3</f>
        <v>8.4215458961058118E-3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 t="s">
        <v>79</v>
      </c>
      <c r="BU1898">
        <f>VLOOKUP(Table1[[#This Row],[Reference]],metron,11,FALSE)</f>
        <v>1.344038264434575</v>
      </c>
      <c r="BV1898">
        <f>VLOOKUP(Table1[[#This Row],[Reference]],metron,12,FALSE)</f>
        <v>1.1515772691037469</v>
      </c>
    </row>
    <row r="1899" spans="1:74" hidden="1" x14ac:dyDescent="0.45">
      <c r="A1899" t="s">
        <v>5409</v>
      </c>
      <c r="B1899">
        <v>1489878000</v>
      </c>
      <c r="C1899" s="3" t="s">
        <v>2609</v>
      </c>
      <c r="D1899" t="s">
        <v>65</v>
      </c>
      <c r="E1899" t="s">
        <v>66</v>
      </c>
      <c r="F1899" t="s">
        <v>80</v>
      </c>
      <c r="G1899" t="s">
        <v>103</v>
      </c>
      <c r="H1899" t="s">
        <v>66</v>
      </c>
      <c r="I1899">
        <f>MROUND(Table1[[#This Row],[Prob_H]]*100,2)/100</f>
        <v>0.32</v>
      </c>
      <c r="J1899">
        <f>1/Table1[[#This Row],[odds_ft_home_team_win]]-Table1[[#This Row],[Margin/3]]</f>
        <v>0.3215052184375346</v>
      </c>
      <c r="K1899">
        <f>1/Table1[[#This Row],[odds_ft_draw]]-Table1[[#This Row],[Margin/3]]</f>
        <v>0.27718650085149027</v>
      </c>
      <c r="L1899">
        <f>1/Table1[[#This Row],[odds_ft_away_team_win]]-Table1[[#This Row],[Margin/3]]</f>
        <v>0.40130828071097507</v>
      </c>
      <c r="M1899">
        <v>11</v>
      </c>
      <c r="N1899">
        <v>1.58</v>
      </c>
      <c r="O1899">
        <v>1.21</v>
      </c>
      <c r="P1899">
        <v>1.35</v>
      </c>
      <c r="Q1899">
        <v>1.1100000000000001</v>
      </c>
      <c r="R1899" t="str" cm="1">
        <f t="array" ref="R18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899">
        <v>3</v>
      </c>
      <c r="T1899">
        <v>0</v>
      </c>
      <c r="U1899">
        <v>3</v>
      </c>
      <c r="V1899">
        <v>2</v>
      </c>
      <c r="W1899">
        <v>2</v>
      </c>
      <c r="X1899">
        <v>0</v>
      </c>
      <c r="Y1899" t="s">
        <v>2610</v>
      </c>
      <c r="AA1899">
        <v>4</v>
      </c>
      <c r="AB1899">
        <v>8</v>
      </c>
      <c r="AC1899">
        <v>3</v>
      </c>
      <c r="AD1899">
        <v>0</v>
      </c>
      <c r="AE1899">
        <v>2</v>
      </c>
      <c r="AF1899">
        <v>0</v>
      </c>
      <c r="AG1899">
        <v>1</v>
      </c>
      <c r="AH1899">
        <v>2</v>
      </c>
      <c r="AI1899">
        <v>0</v>
      </c>
      <c r="AJ1899">
        <v>2</v>
      </c>
      <c r="AK1899">
        <v>9</v>
      </c>
      <c r="AL1899">
        <v>9</v>
      </c>
      <c r="AM1899">
        <v>5</v>
      </c>
      <c r="AN1899">
        <v>3</v>
      </c>
      <c r="AO1899">
        <v>4</v>
      </c>
      <c r="AP1899">
        <v>6</v>
      </c>
      <c r="AQ1899">
        <v>14</v>
      </c>
      <c r="AR1899">
        <v>5</v>
      </c>
      <c r="AS1899">
        <v>42</v>
      </c>
      <c r="AT1899">
        <v>58</v>
      </c>
      <c r="AU1899">
        <v>0</v>
      </c>
      <c r="AV1899">
        <v>0</v>
      </c>
      <c r="AW1899">
        <v>2.75</v>
      </c>
      <c r="AX1899">
        <v>61</v>
      </c>
      <c r="AY1899">
        <v>73</v>
      </c>
      <c r="AZ1899">
        <v>46</v>
      </c>
      <c r="BA1899">
        <v>23</v>
      </c>
      <c r="BB1899">
        <v>23</v>
      </c>
      <c r="BC1899">
        <v>35</v>
      </c>
      <c r="BD1899">
        <v>65</v>
      </c>
      <c r="BE1899">
        <v>46</v>
      </c>
      <c r="BF1899">
        <v>84</v>
      </c>
      <c r="BG1899">
        <v>9.39</v>
      </c>
      <c r="BH1899">
        <v>4.82</v>
      </c>
      <c r="BI1899">
        <v>3.03</v>
      </c>
      <c r="BJ1899">
        <v>3.5</v>
      </c>
      <c r="BK1899">
        <v>2.44</v>
      </c>
      <c r="BL1899">
        <f>1/Table1[[#This Row],[odds_ft_home_team_win]]+1/Table1[[#This Row],[odds_ft_draw]]+1/Table1[[#This Row],[odds_ft_away_team_win]]-1</f>
        <v>2.5583354588386342E-2</v>
      </c>
      <c r="BM1899">
        <f>Table1[[#This Row],[Margin]]/3</f>
        <v>8.527784862795448E-3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 t="s">
        <v>83</v>
      </c>
      <c r="BU1899">
        <f>VLOOKUP(Table1[[#This Row],[Reference]],metron,11,FALSE)</f>
        <v>1.210167055864918</v>
      </c>
      <c r="BV1899">
        <f>VLOOKUP(Table1[[#This Row],[Reference]],metron,12,FALSE)</f>
        <v>1.3211783725525419</v>
      </c>
    </row>
    <row r="1900" spans="1:74" hidden="1" x14ac:dyDescent="0.45">
      <c r="A1900" t="s">
        <v>5409</v>
      </c>
      <c r="B1900">
        <v>1489885200</v>
      </c>
      <c r="C1900" s="3" t="s">
        <v>2611</v>
      </c>
      <c r="D1900" t="s">
        <v>65</v>
      </c>
      <c r="E1900" t="s">
        <v>66</v>
      </c>
      <c r="F1900" t="s">
        <v>85</v>
      </c>
      <c r="G1900" t="s">
        <v>93</v>
      </c>
      <c r="H1900" t="s">
        <v>66</v>
      </c>
      <c r="I1900">
        <f>MROUND(Table1[[#This Row],[Prob_H]]*100,2)/100</f>
        <v>0.66</v>
      </c>
      <c r="J1900">
        <f>1/Table1[[#This Row],[odds_ft_home_team_win]]-Table1[[#This Row],[Margin/3]]</f>
        <v>0.66268807257909279</v>
      </c>
      <c r="K1900">
        <f>1/Table1[[#This Row],[odds_ft_draw]]-Table1[[#This Row],[Margin/3]]</f>
        <v>0.21278607103487468</v>
      </c>
      <c r="L1900">
        <f>1/Table1[[#This Row],[odds_ft_away_team_win]]-Table1[[#This Row],[Margin/3]]</f>
        <v>0.12452585638603264</v>
      </c>
      <c r="M1900">
        <v>11</v>
      </c>
      <c r="N1900">
        <v>1.92</v>
      </c>
      <c r="O1900">
        <v>0.56999999999999995</v>
      </c>
      <c r="P1900">
        <v>1.89</v>
      </c>
      <c r="Q1900">
        <v>0.78</v>
      </c>
      <c r="R1900" t="str" cm="1">
        <f t="array" ref="R19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0">
        <v>2</v>
      </c>
      <c r="T1900">
        <v>0</v>
      </c>
      <c r="U1900">
        <v>2</v>
      </c>
      <c r="V1900">
        <v>1</v>
      </c>
      <c r="W1900">
        <v>1</v>
      </c>
      <c r="X1900">
        <v>0</v>
      </c>
      <c r="Y1900" t="s">
        <v>2612</v>
      </c>
      <c r="AA1900">
        <v>6</v>
      </c>
      <c r="AB1900">
        <v>3</v>
      </c>
      <c r="AC1900">
        <v>1</v>
      </c>
      <c r="AD1900">
        <v>0</v>
      </c>
      <c r="AE1900">
        <v>3</v>
      </c>
      <c r="AF1900">
        <v>1</v>
      </c>
      <c r="AG1900">
        <v>1</v>
      </c>
      <c r="AH1900">
        <v>0</v>
      </c>
      <c r="AI1900">
        <v>3</v>
      </c>
      <c r="AJ1900">
        <v>1</v>
      </c>
      <c r="AK1900">
        <v>11</v>
      </c>
      <c r="AL1900">
        <v>6</v>
      </c>
      <c r="AM1900">
        <v>6</v>
      </c>
      <c r="AN1900">
        <v>4</v>
      </c>
      <c r="AO1900">
        <v>5</v>
      </c>
      <c r="AP1900">
        <v>2</v>
      </c>
      <c r="AQ1900">
        <v>9</v>
      </c>
      <c r="AR1900">
        <v>14</v>
      </c>
      <c r="AS1900">
        <v>53</v>
      </c>
      <c r="AT1900">
        <v>47</v>
      </c>
      <c r="AU1900">
        <v>0</v>
      </c>
      <c r="AV1900">
        <v>0</v>
      </c>
      <c r="AW1900">
        <v>2.67</v>
      </c>
      <c r="AX1900">
        <v>60</v>
      </c>
      <c r="AY1900">
        <v>71</v>
      </c>
      <c r="AZ1900">
        <v>41</v>
      </c>
      <c r="BA1900">
        <v>37</v>
      </c>
      <c r="BB1900">
        <v>22</v>
      </c>
      <c r="BC1900">
        <v>45</v>
      </c>
      <c r="BD1900">
        <v>74</v>
      </c>
      <c r="BE1900">
        <v>52</v>
      </c>
      <c r="BF1900">
        <v>59</v>
      </c>
      <c r="BG1900">
        <v>10.69</v>
      </c>
      <c r="BH1900">
        <v>4.8499999999999996</v>
      </c>
      <c r="BI1900">
        <v>1.49</v>
      </c>
      <c r="BJ1900">
        <v>4.5199999999999996</v>
      </c>
      <c r="BK1900">
        <v>7.52</v>
      </c>
      <c r="BL1900">
        <f>1/Table1[[#This Row],[odds_ft_home_team_win]]+1/Table1[[#This Row],[odds_ft_draw]]+1/Table1[[#This Row],[odds_ft_away_team_win]]-1</f>
        <v>2.5358601054668028E-2</v>
      </c>
      <c r="BM1900">
        <f>Table1[[#This Row],[Margin]]/3</f>
        <v>8.4528670182226762E-3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1684</v>
      </c>
      <c r="BU1900">
        <f>VLOOKUP(Table1[[#This Row],[Reference]],metron,11,FALSE)</f>
        <v>2.089675030851502</v>
      </c>
      <c r="BV1900">
        <f>VLOOKUP(Table1[[#This Row],[Reference]],metron,12,FALSE)</f>
        <v>0.8354586589880707</v>
      </c>
    </row>
    <row r="1901" spans="1:74" hidden="1" x14ac:dyDescent="0.45">
      <c r="A1901" t="s">
        <v>5409</v>
      </c>
      <c r="B1901">
        <v>1489885560</v>
      </c>
      <c r="C1901" s="3" t="s">
        <v>2613</v>
      </c>
      <c r="D1901" t="s">
        <v>65</v>
      </c>
      <c r="E1901" t="s">
        <v>66</v>
      </c>
      <c r="F1901" t="s">
        <v>81</v>
      </c>
      <c r="G1901" t="s">
        <v>97</v>
      </c>
      <c r="H1901" t="s">
        <v>66</v>
      </c>
      <c r="I1901">
        <f>MROUND(Table1[[#This Row],[Prob_H]]*100,2)/100</f>
        <v>0.44</v>
      </c>
      <c r="J1901">
        <f>1/Table1[[#This Row],[odds_ft_home_team_win]]-Table1[[#This Row],[Margin/3]]</f>
        <v>0.44010586410804431</v>
      </c>
      <c r="K1901">
        <f>1/Table1[[#This Row],[odds_ft_draw]]-Table1[[#This Row],[Margin/3]]</f>
        <v>0.26791846475715364</v>
      </c>
      <c r="L1901">
        <f>1/Table1[[#This Row],[odds_ft_away_team_win]]-Table1[[#This Row],[Margin/3]]</f>
        <v>0.291975671134802</v>
      </c>
      <c r="M1901">
        <v>11</v>
      </c>
      <c r="N1901">
        <v>1.33</v>
      </c>
      <c r="O1901">
        <v>1.46</v>
      </c>
      <c r="P1901">
        <v>1.37</v>
      </c>
      <c r="Q1901">
        <v>1.58</v>
      </c>
      <c r="R1901" t="str" cm="1">
        <f t="array" ref="R19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1">
        <v>2</v>
      </c>
      <c r="T1901">
        <v>3</v>
      </c>
      <c r="U1901">
        <v>5</v>
      </c>
      <c r="V1901">
        <v>2</v>
      </c>
      <c r="W1901">
        <v>1</v>
      </c>
      <c r="X1901">
        <v>1</v>
      </c>
      <c r="Y1901" t="s">
        <v>2496</v>
      </c>
      <c r="Z1901" t="s">
        <v>2614</v>
      </c>
      <c r="AA1901">
        <v>5</v>
      </c>
      <c r="AB1901">
        <v>9</v>
      </c>
      <c r="AC1901">
        <v>3</v>
      </c>
      <c r="AD1901">
        <v>0</v>
      </c>
      <c r="AE1901">
        <v>1</v>
      </c>
      <c r="AF1901">
        <v>0</v>
      </c>
      <c r="AG1901">
        <v>0</v>
      </c>
      <c r="AH1901">
        <v>3</v>
      </c>
      <c r="AI1901">
        <v>0</v>
      </c>
      <c r="AJ1901">
        <v>1</v>
      </c>
      <c r="AK1901">
        <v>13</v>
      </c>
      <c r="AL1901">
        <v>11</v>
      </c>
      <c r="AM1901">
        <v>4</v>
      </c>
      <c r="AN1901">
        <v>5</v>
      </c>
      <c r="AO1901">
        <v>9</v>
      </c>
      <c r="AP1901">
        <v>6</v>
      </c>
      <c r="AQ1901">
        <v>21</v>
      </c>
      <c r="AR1901">
        <v>7</v>
      </c>
      <c r="AS1901">
        <v>53</v>
      </c>
      <c r="AT1901">
        <v>47</v>
      </c>
      <c r="AU1901">
        <v>0</v>
      </c>
      <c r="AV1901">
        <v>0</v>
      </c>
      <c r="AW1901">
        <v>2.69</v>
      </c>
      <c r="AX1901">
        <v>57</v>
      </c>
      <c r="AY1901">
        <v>71</v>
      </c>
      <c r="AZ1901">
        <v>49</v>
      </c>
      <c r="BA1901">
        <v>36</v>
      </c>
      <c r="BB1901">
        <v>18</v>
      </c>
      <c r="BC1901">
        <v>39</v>
      </c>
      <c r="BD1901">
        <v>75</v>
      </c>
      <c r="BE1901">
        <v>33</v>
      </c>
      <c r="BF1901">
        <v>75</v>
      </c>
      <c r="BG1901">
        <v>10.42</v>
      </c>
      <c r="BH1901">
        <v>5.67</v>
      </c>
      <c r="BI1901">
        <v>2.23</v>
      </c>
      <c r="BJ1901">
        <v>3.62</v>
      </c>
      <c r="BK1901">
        <v>3.33</v>
      </c>
      <c r="BL1901">
        <f>1/Table1[[#This Row],[odds_ft_home_team_win]]+1/Table1[[#This Row],[odds_ft_draw]]+1/Table1[[#This Row],[odds_ft_away_team_win]]-1</f>
        <v>2.4973887496494873E-2</v>
      </c>
      <c r="BM1901">
        <f>Table1[[#This Row],[Margin]]/3</f>
        <v>8.3246291654982905E-3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 t="s">
        <v>109</v>
      </c>
      <c r="BU1901">
        <f>VLOOKUP(Table1[[#This Row],[Reference]],metron,11,FALSE)</f>
        <v>1.4140979689366791</v>
      </c>
      <c r="BV1901">
        <f>VLOOKUP(Table1[[#This Row],[Reference]],metron,12,FALSE)</f>
        <v>1.0666666666666671</v>
      </c>
    </row>
    <row r="1902" spans="1:74" hidden="1" x14ac:dyDescent="0.45">
      <c r="A1902" t="s">
        <v>5409</v>
      </c>
      <c r="B1902">
        <v>1489892400</v>
      </c>
      <c r="C1902" s="3" t="s">
        <v>2615</v>
      </c>
      <c r="D1902" t="s">
        <v>65</v>
      </c>
      <c r="E1902" t="s">
        <v>66</v>
      </c>
      <c r="F1902" t="s">
        <v>2218</v>
      </c>
      <c r="G1902" t="s">
        <v>67</v>
      </c>
      <c r="H1902" t="s">
        <v>66</v>
      </c>
      <c r="I1902">
        <f>MROUND(Table1[[#This Row],[Prob_H]]*100,2)/100</f>
        <v>0.48</v>
      </c>
      <c r="J1902">
        <f>1/Table1[[#This Row],[odds_ft_home_team_win]]-Table1[[#This Row],[Margin/3]]</f>
        <v>0.4890708063234942</v>
      </c>
      <c r="K1902">
        <f>1/Table1[[#This Row],[odds_ft_draw]]-Table1[[#This Row],[Margin/3]]</f>
        <v>0.27245724491704326</v>
      </c>
      <c r="L1902">
        <f>1/Table1[[#This Row],[odds_ft_away_team_win]]-Table1[[#This Row],[Margin/3]]</f>
        <v>0.23847194875946245</v>
      </c>
      <c r="M1902">
        <v>11</v>
      </c>
      <c r="N1902">
        <v>1.67</v>
      </c>
      <c r="O1902">
        <v>0.31</v>
      </c>
      <c r="P1902">
        <v>1.63</v>
      </c>
      <c r="Q1902">
        <v>0.53</v>
      </c>
      <c r="R1902" t="str" cm="1">
        <f t="array" ref="R19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02">
        <v>2</v>
      </c>
      <c r="T1902">
        <v>2</v>
      </c>
      <c r="U1902">
        <v>4</v>
      </c>
      <c r="V1902">
        <v>1</v>
      </c>
      <c r="W1902">
        <v>1</v>
      </c>
      <c r="X1902">
        <v>0</v>
      </c>
      <c r="Y1902" t="s">
        <v>2616</v>
      </c>
      <c r="Z1902" t="s">
        <v>2617</v>
      </c>
      <c r="AA1902">
        <v>7</v>
      </c>
      <c r="AB1902">
        <v>5</v>
      </c>
      <c r="AC1902">
        <v>2</v>
      </c>
      <c r="AD1902">
        <v>0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0</v>
      </c>
      <c r="AK1902">
        <v>11</v>
      </c>
      <c r="AL1902">
        <v>8</v>
      </c>
      <c r="AM1902">
        <v>8</v>
      </c>
      <c r="AN1902">
        <v>4</v>
      </c>
      <c r="AO1902">
        <v>3</v>
      </c>
      <c r="AP1902">
        <v>4</v>
      </c>
      <c r="AQ1902">
        <v>-1</v>
      </c>
      <c r="AR1902">
        <v>-1</v>
      </c>
      <c r="AS1902">
        <v>-1</v>
      </c>
      <c r="AT1902">
        <v>-1</v>
      </c>
      <c r="AU1902">
        <v>0</v>
      </c>
      <c r="AV1902">
        <v>0</v>
      </c>
      <c r="AW1902">
        <v>2.2599999999999998</v>
      </c>
      <c r="AX1902">
        <v>44</v>
      </c>
      <c r="AY1902">
        <v>71</v>
      </c>
      <c r="AZ1902">
        <v>31</v>
      </c>
      <c r="BA1902">
        <v>21</v>
      </c>
      <c r="BB1902">
        <v>11</v>
      </c>
      <c r="BC1902">
        <v>28</v>
      </c>
      <c r="BD1902">
        <v>57</v>
      </c>
      <c r="BE1902">
        <v>43</v>
      </c>
      <c r="BF1902">
        <v>75</v>
      </c>
      <c r="BG1902">
        <v>7.95</v>
      </c>
      <c r="BH1902">
        <v>3.66</v>
      </c>
      <c r="BI1902">
        <v>2.0099999999999998</v>
      </c>
      <c r="BJ1902">
        <v>3.56</v>
      </c>
      <c r="BK1902">
        <v>4.05</v>
      </c>
      <c r="BL1902">
        <f>1/Table1[[#This Row],[odds_ft_home_team_win]]+1/Table1[[#This Row],[odds_ft_draw]]+1/Table1[[#This Row],[odds_ft_away_team_win]]-1</f>
        <v>2.532489446235342E-2</v>
      </c>
      <c r="BM1902">
        <f>Table1[[#This Row],[Margin]]/3</f>
        <v>8.44163148745114E-3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 t="s">
        <v>2219</v>
      </c>
      <c r="BU1902">
        <f>VLOOKUP(Table1[[#This Row],[Reference]],metron,11,FALSE)</f>
        <v>1.510877192982456</v>
      </c>
      <c r="BV1902">
        <f>VLOOKUP(Table1[[#This Row],[Reference]],metron,12,FALSE)</f>
        <v>1.0163157894736841</v>
      </c>
    </row>
    <row r="1903" spans="1:74" hidden="1" x14ac:dyDescent="0.45">
      <c r="A1903" t="s">
        <v>5409</v>
      </c>
      <c r="B1903">
        <v>1489892760</v>
      </c>
      <c r="C1903" s="3" t="s">
        <v>2618</v>
      </c>
      <c r="D1903" t="s">
        <v>65</v>
      </c>
      <c r="E1903" t="s">
        <v>66</v>
      </c>
      <c r="F1903" t="s">
        <v>98</v>
      </c>
      <c r="G1903" t="s">
        <v>611</v>
      </c>
      <c r="H1903" t="s">
        <v>66</v>
      </c>
      <c r="I1903">
        <f>MROUND(Table1[[#This Row],[Prob_H]]*100,2)/100</f>
        <v>0.7</v>
      </c>
      <c r="J1903">
        <f>1/Table1[[#This Row],[odds_ft_home_team_win]]-Table1[[#This Row],[Margin/3]]</f>
        <v>0.70059636635341238</v>
      </c>
      <c r="K1903">
        <f>1/Table1[[#This Row],[odds_ft_draw]]-Table1[[#This Row],[Margin/3]]</f>
        <v>0.20782672464760044</v>
      </c>
      <c r="L1903">
        <f>1/Table1[[#This Row],[odds_ft_away_team_win]]-Table1[[#This Row],[Margin/3]]</f>
        <v>9.1576908998987183E-2</v>
      </c>
      <c r="M1903">
        <v>11</v>
      </c>
      <c r="N1903">
        <v>1.67</v>
      </c>
      <c r="O1903">
        <v>0.15</v>
      </c>
      <c r="P1903">
        <v>1.86</v>
      </c>
      <c r="Q1903">
        <v>0.28999999999999998</v>
      </c>
      <c r="R1903" t="str" cm="1">
        <f t="array" ref="R19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3">
        <v>2</v>
      </c>
      <c r="T1903">
        <v>0</v>
      </c>
      <c r="U1903">
        <v>2</v>
      </c>
      <c r="V1903">
        <v>0</v>
      </c>
      <c r="W1903">
        <v>0</v>
      </c>
      <c r="X1903">
        <v>0</v>
      </c>
      <c r="Y1903" t="s">
        <v>2619</v>
      </c>
      <c r="AA1903">
        <v>8</v>
      </c>
      <c r="AB1903">
        <v>7</v>
      </c>
      <c r="AC1903">
        <v>1</v>
      </c>
      <c r="AD1903">
        <v>0</v>
      </c>
      <c r="AE1903">
        <v>2</v>
      </c>
      <c r="AF1903">
        <v>0</v>
      </c>
      <c r="AG1903">
        <v>0</v>
      </c>
      <c r="AH1903">
        <v>1</v>
      </c>
      <c r="AI1903">
        <v>1</v>
      </c>
      <c r="AJ1903">
        <v>1</v>
      </c>
      <c r="AK1903">
        <v>9</v>
      </c>
      <c r="AL1903">
        <v>6</v>
      </c>
      <c r="AM1903">
        <v>4</v>
      </c>
      <c r="AN1903">
        <v>2</v>
      </c>
      <c r="AO1903">
        <v>5</v>
      </c>
      <c r="AP1903">
        <v>4</v>
      </c>
      <c r="AQ1903">
        <v>1</v>
      </c>
      <c r="AR1903">
        <v>5</v>
      </c>
      <c r="AS1903">
        <v>54</v>
      </c>
      <c r="AT1903">
        <v>46</v>
      </c>
      <c r="AU1903">
        <v>0</v>
      </c>
      <c r="AV1903">
        <v>0</v>
      </c>
      <c r="AW1903">
        <v>2.42</v>
      </c>
      <c r="AX1903">
        <v>47</v>
      </c>
      <c r="AY1903">
        <v>61</v>
      </c>
      <c r="AZ1903">
        <v>36</v>
      </c>
      <c r="BA1903">
        <v>22</v>
      </c>
      <c r="BB1903">
        <v>15</v>
      </c>
      <c r="BC1903">
        <v>36</v>
      </c>
      <c r="BD1903">
        <v>57</v>
      </c>
      <c r="BE1903">
        <v>33</v>
      </c>
      <c r="BF1903">
        <v>83</v>
      </c>
      <c r="BG1903">
        <v>9.08</v>
      </c>
      <c r="BH1903">
        <v>4.55</v>
      </c>
      <c r="BI1903">
        <v>1.41</v>
      </c>
      <c r="BJ1903">
        <v>4.62</v>
      </c>
      <c r="BK1903">
        <v>9.98</v>
      </c>
      <c r="BL1903">
        <f>1/Table1[[#This Row],[odds_ft_home_team_win]]+1/Table1[[#This Row],[odds_ft_draw]]+1/Table1[[#This Row],[odds_ft_away_team_win]]-1</f>
        <v>2.5870475407848037E-2</v>
      </c>
      <c r="BM1903">
        <f>Table1[[#This Row],[Margin]]/3</f>
        <v>8.6234918026160123E-3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 t="s">
        <v>128</v>
      </c>
      <c r="BU1903">
        <f>VLOOKUP(Table1[[#This Row],[Reference]],metron,11,FALSE)</f>
        <v>2.224544841537424</v>
      </c>
      <c r="BV1903">
        <f>VLOOKUP(Table1[[#This Row],[Reference]],metron,12,FALSE)</f>
        <v>0.76803776129467294</v>
      </c>
    </row>
    <row r="1904" spans="1:74" hidden="1" x14ac:dyDescent="0.45">
      <c r="A1904" t="s">
        <v>5409</v>
      </c>
      <c r="B1904">
        <v>1489946400</v>
      </c>
      <c r="C1904" s="3" t="s">
        <v>2620</v>
      </c>
      <c r="D1904" t="s">
        <v>65</v>
      </c>
      <c r="E1904" t="s">
        <v>66</v>
      </c>
      <c r="F1904" t="s">
        <v>94</v>
      </c>
      <c r="G1904" t="s">
        <v>86</v>
      </c>
      <c r="H1904" t="s">
        <v>66</v>
      </c>
      <c r="I1904">
        <f>MROUND(Table1[[#This Row],[Prob_H]]*100,2)/100</f>
        <v>0.38</v>
      </c>
      <c r="J1904">
        <f>1/Table1[[#This Row],[odds_ft_home_team_win]]-Table1[[#This Row],[Margin/3]]</f>
        <v>0.38067560526392313</v>
      </c>
      <c r="K1904">
        <f>1/Table1[[#This Row],[odds_ft_draw]]-Table1[[#This Row],[Margin/3]]</f>
        <v>0.27810349818756264</v>
      </c>
      <c r="L1904">
        <f>1/Table1[[#This Row],[odds_ft_away_team_win]]-Table1[[#This Row],[Margin/3]]</f>
        <v>0.34122089654851406</v>
      </c>
      <c r="M1904">
        <v>11</v>
      </c>
      <c r="N1904">
        <v>2.21</v>
      </c>
      <c r="O1904">
        <v>1.24</v>
      </c>
      <c r="P1904">
        <v>1.72</v>
      </c>
      <c r="Q1904">
        <v>1.25</v>
      </c>
      <c r="R1904" t="str" cm="1">
        <f t="array" ref="R19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4">
        <v>2</v>
      </c>
      <c r="T1904">
        <v>3</v>
      </c>
      <c r="U1904">
        <v>5</v>
      </c>
      <c r="V1904">
        <v>2</v>
      </c>
      <c r="W1904">
        <v>0</v>
      </c>
      <c r="X1904">
        <v>2</v>
      </c>
      <c r="Y1904" t="s">
        <v>2621</v>
      </c>
      <c r="Z1904" t="s">
        <v>2622</v>
      </c>
      <c r="AA1904">
        <v>10</v>
      </c>
      <c r="AB1904">
        <v>4</v>
      </c>
      <c r="AC1904">
        <v>2</v>
      </c>
      <c r="AD1904">
        <v>0</v>
      </c>
      <c r="AE1904">
        <v>3</v>
      </c>
      <c r="AF1904">
        <v>0</v>
      </c>
      <c r="AG1904">
        <v>1</v>
      </c>
      <c r="AH1904">
        <v>1</v>
      </c>
      <c r="AI1904">
        <v>0</v>
      </c>
      <c r="AJ1904">
        <v>3</v>
      </c>
      <c r="AK1904">
        <v>13</v>
      </c>
      <c r="AL1904">
        <v>9</v>
      </c>
      <c r="AM1904">
        <v>6</v>
      </c>
      <c r="AN1904">
        <v>7</v>
      </c>
      <c r="AO1904">
        <v>7</v>
      </c>
      <c r="AP1904">
        <v>2</v>
      </c>
      <c r="AQ1904">
        <v>11</v>
      </c>
      <c r="AR1904">
        <v>11</v>
      </c>
      <c r="AS1904">
        <v>56</v>
      </c>
      <c r="AT1904">
        <v>44</v>
      </c>
      <c r="AU1904">
        <v>0</v>
      </c>
      <c r="AV1904">
        <v>0</v>
      </c>
      <c r="AW1904">
        <v>3.1</v>
      </c>
      <c r="AX1904">
        <v>70</v>
      </c>
      <c r="AY1904">
        <v>80</v>
      </c>
      <c r="AZ1904">
        <v>43</v>
      </c>
      <c r="BA1904">
        <v>36</v>
      </c>
      <c r="BB1904">
        <v>23</v>
      </c>
      <c r="BC1904">
        <v>38</v>
      </c>
      <c r="BD1904">
        <v>61</v>
      </c>
      <c r="BE1904">
        <v>58</v>
      </c>
      <c r="BF1904">
        <v>88</v>
      </c>
      <c r="BG1904">
        <v>11.52</v>
      </c>
      <c r="BH1904">
        <v>6.1</v>
      </c>
      <c r="BI1904">
        <v>2.57</v>
      </c>
      <c r="BJ1904">
        <v>3.49</v>
      </c>
      <c r="BK1904">
        <v>2.86</v>
      </c>
      <c r="BL1904">
        <f>1/Table1[[#This Row],[odds_ft_home_team_win]]+1/Table1[[#This Row],[odds_ft_draw]]+1/Table1[[#This Row],[odds_ft_away_team_win]]-1</f>
        <v>2.528835930550688E-2</v>
      </c>
      <c r="BM1904">
        <f>Table1[[#This Row],[Margin]]/3</f>
        <v>8.4294531018356267E-3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 t="s">
        <v>124</v>
      </c>
      <c r="BU1904">
        <f>VLOOKUP(Table1[[#This Row],[Reference]],metron,11,FALSE)</f>
        <v>1.330562659846547</v>
      </c>
      <c r="BV1904">
        <f>VLOOKUP(Table1[[#This Row],[Reference]],metron,12,FALSE)</f>
        <v>1.1595268542199491</v>
      </c>
    </row>
    <row r="1905" spans="1:74" hidden="1" x14ac:dyDescent="0.45">
      <c r="A1905" t="s">
        <v>5409</v>
      </c>
      <c r="B1905">
        <v>1489968000</v>
      </c>
      <c r="C1905" s="3" t="s">
        <v>2623</v>
      </c>
      <c r="D1905" t="s">
        <v>65</v>
      </c>
      <c r="E1905" t="s">
        <v>66</v>
      </c>
      <c r="F1905" t="s">
        <v>73</v>
      </c>
      <c r="G1905" t="s">
        <v>78</v>
      </c>
      <c r="H1905" t="s">
        <v>66</v>
      </c>
      <c r="I1905">
        <f>MROUND(Table1[[#This Row],[Prob_H]]*100,2)/100</f>
        <v>0.44</v>
      </c>
      <c r="J1905">
        <f>1/Table1[[#This Row],[odds_ft_home_team_win]]-Table1[[#This Row],[Margin/3]]</f>
        <v>0.44407144901678997</v>
      </c>
      <c r="K1905">
        <f>1/Table1[[#This Row],[odds_ft_draw]]-Table1[[#This Row],[Margin/3]]</f>
        <v>0.26936053901176232</v>
      </c>
      <c r="L1905">
        <f>1/Table1[[#This Row],[odds_ft_away_team_win]]-Table1[[#This Row],[Margin/3]]</f>
        <v>0.28656801197144766</v>
      </c>
      <c r="M1905">
        <v>11</v>
      </c>
      <c r="N1905">
        <v>1.07</v>
      </c>
      <c r="O1905">
        <v>1.17</v>
      </c>
      <c r="P1905">
        <v>1.06</v>
      </c>
      <c r="Q1905">
        <v>1.22</v>
      </c>
      <c r="R1905" t="str" cm="1">
        <f t="array" ref="R19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05">
        <v>0</v>
      </c>
      <c r="T1905">
        <v>1</v>
      </c>
      <c r="U1905">
        <v>1</v>
      </c>
      <c r="V1905">
        <v>0</v>
      </c>
      <c r="W1905">
        <v>0</v>
      </c>
      <c r="X1905">
        <v>0</v>
      </c>
      <c r="Z1905" t="s">
        <v>169</v>
      </c>
      <c r="AA1905">
        <v>6</v>
      </c>
      <c r="AB1905">
        <v>3</v>
      </c>
      <c r="AC1905">
        <v>3</v>
      </c>
      <c r="AD1905">
        <v>1</v>
      </c>
      <c r="AE1905">
        <v>2</v>
      </c>
      <c r="AF1905">
        <v>0</v>
      </c>
      <c r="AG1905">
        <v>2</v>
      </c>
      <c r="AH1905">
        <v>2</v>
      </c>
      <c r="AI1905">
        <v>1</v>
      </c>
      <c r="AJ1905">
        <v>1</v>
      </c>
      <c r="AK1905">
        <v>5</v>
      </c>
      <c r="AL1905">
        <v>6</v>
      </c>
      <c r="AM1905">
        <v>2</v>
      </c>
      <c r="AN1905">
        <v>4</v>
      </c>
      <c r="AO1905">
        <v>3</v>
      </c>
      <c r="AP1905">
        <v>2</v>
      </c>
      <c r="AQ1905">
        <v>17</v>
      </c>
      <c r="AR1905">
        <v>14</v>
      </c>
      <c r="AS1905">
        <v>51</v>
      </c>
      <c r="AT1905">
        <v>49</v>
      </c>
      <c r="AU1905">
        <v>0</v>
      </c>
      <c r="AV1905">
        <v>0</v>
      </c>
      <c r="AW1905">
        <v>2.9</v>
      </c>
      <c r="AX1905">
        <v>67</v>
      </c>
      <c r="AY1905">
        <v>89</v>
      </c>
      <c r="AZ1905">
        <v>54</v>
      </c>
      <c r="BA1905">
        <v>39</v>
      </c>
      <c r="BB1905">
        <v>15</v>
      </c>
      <c r="BC1905">
        <v>39</v>
      </c>
      <c r="BD1905">
        <v>74</v>
      </c>
      <c r="BE1905">
        <v>54</v>
      </c>
      <c r="BF1905">
        <v>85</v>
      </c>
      <c r="BG1905">
        <v>10.59</v>
      </c>
      <c r="BH1905">
        <v>5.75</v>
      </c>
      <c r="BI1905">
        <v>2.21</v>
      </c>
      <c r="BJ1905">
        <v>3.6</v>
      </c>
      <c r="BK1905">
        <v>3.39</v>
      </c>
      <c r="BL1905">
        <f>1/Table1[[#This Row],[odds_ft_home_team_win]]+1/Table1[[#This Row],[odds_ft_draw]]+1/Table1[[#This Row],[odds_ft_away_team_win]]-1</f>
        <v>2.5251716298046345E-2</v>
      </c>
      <c r="BM1905">
        <f>Table1[[#This Row],[Margin]]/3</f>
        <v>8.4172387660154478E-3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 t="s">
        <v>126</v>
      </c>
      <c r="BU1905">
        <f>VLOOKUP(Table1[[#This Row],[Reference]],metron,11,FALSE)</f>
        <v>1.4140979689366791</v>
      </c>
      <c r="BV1905">
        <f>VLOOKUP(Table1[[#This Row],[Reference]],metron,12,FALSE)</f>
        <v>1.0666666666666671</v>
      </c>
    </row>
    <row r="1906" spans="1:74" hidden="1" x14ac:dyDescent="0.45">
      <c r="A1906" t="s">
        <v>5408</v>
      </c>
      <c r="B1906">
        <v>1506557160</v>
      </c>
      <c r="C1906" s="3" t="s">
        <v>2869</v>
      </c>
      <c r="D1906" t="s">
        <v>65</v>
      </c>
      <c r="E1906" t="s">
        <v>66</v>
      </c>
      <c r="F1906" t="s">
        <v>81</v>
      </c>
      <c r="G1906" t="s">
        <v>86</v>
      </c>
      <c r="H1906" t="s">
        <v>66</v>
      </c>
      <c r="I1906">
        <f>MROUND(Table1[[#This Row],[Prob_H]]*100,2)/100</f>
        <v>0.4</v>
      </c>
      <c r="J1906">
        <f>1/Table1[[#This Row],[odds_ft_home_team_win]]-Table1[[#This Row],[Margin/3]]</f>
        <v>0.39641528149711358</v>
      </c>
      <c r="K1906">
        <f>1/Table1[[#This Row],[odds_ft_draw]]-Table1[[#This Row],[Margin/3]]</f>
        <v>0.2764572668022568</v>
      </c>
      <c r="L1906">
        <f>1/Table1[[#This Row],[odds_ft_away_team_win]]-Table1[[#This Row],[Margin/3]]</f>
        <v>0.32712745170062962</v>
      </c>
      <c r="M1906">
        <v>11</v>
      </c>
      <c r="N1906">
        <v>0.8</v>
      </c>
      <c r="O1906">
        <v>2</v>
      </c>
      <c r="P1906">
        <v>1.44</v>
      </c>
      <c r="Q1906">
        <v>1.48</v>
      </c>
      <c r="R1906" t="str" cm="1">
        <f t="array" ref="R19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6">
        <v>2</v>
      </c>
      <c r="T1906">
        <v>1</v>
      </c>
      <c r="U1906">
        <v>3</v>
      </c>
      <c r="V1906">
        <v>0</v>
      </c>
      <c r="W1906">
        <v>0</v>
      </c>
      <c r="X1906">
        <v>0</v>
      </c>
      <c r="Y1906" t="s">
        <v>603</v>
      </c>
      <c r="Z1906">
        <v>55</v>
      </c>
      <c r="AA1906">
        <v>8</v>
      </c>
      <c r="AB1906">
        <v>3</v>
      </c>
      <c r="AC1906">
        <v>2</v>
      </c>
      <c r="AD1906">
        <v>0</v>
      </c>
      <c r="AE1906">
        <v>2</v>
      </c>
      <c r="AF1906">
        <v>0</v>
      </c>
      <c r="AG1906">
        <v>0</v>
      </c>
      <c r="AH1906">
        <v>2</v>
      </c>
      <c r="AI1906">
        <v>0</v>
      </c>
      <c r="AJ1906">
        <v>2</v>
      </c>
      <c r="AK1906">
        <v>17</v>
      </c>
      <c r="AL1906">
        <v>9</v>
      </c>
      <c r="AM1906">
        <v>7</v>
      </c>
      <c r="AN1906">
        <v>5</v>
      </c>
      <c r="AO1906">
        <v>10</v>
      </c>
      <c r="AP1906">
        <v>4</v>
      </c>
      <c r="AQ1906">
        <v>10</v>
      </c>
      <c r="AR1906">
        <v>11</v>
      </c>
      <c r="AS1906">
        <v>51</v>
      </c>
      <c r="AT1906">
        <v>49</v>
      </c>
      <c r="AU1906">
        <v>0</v>
      </c>
      <c r="AV1906">
        <v>0</v>
      </c>
      <c r="AW1906">
        <v>2.9</v>
      </c>
      <c r="AX1906">
        <v>60</v>
      </c>
      <c r="AY1906">
        <v>90</v>
      </c>
      <c r="AZ1906">
        <v>60</v>
      </c>
      <c r="BA1906">
        <v>30</v>
      </c>
      <c r="BB1906">
        <v>10</v>
      </c>
      <c r="BC1906">
        <v>50</v>
      </c>
      <c r="BD1906">
        <v>90</v>
      </c>
      <c r="BE1906">
        <v>20</v>
      </c>
      <c r="BF1906">
        <v>100</v>
      </c>
      <c r="BG1906">
        <v>9</v>
      </c>
      <c r="BH1906">
        <v>8</v>
      </c>
      <c r="BI1906">
        <v>2.4700000000000002</v>
      </c>
      <c r="BJ1906">
        <v>3.51</v>
      </c>
      <c r="BK1906">
        <v>2.98</v>
      </c>
      <c r="BL1906">
        <f>1/Table1[[#This Row],[odds_ft_home_team_win]]+1/Table1[[#This Row],[odds_ft_draw]]+1/Table1[[#This Row],[odds_ft_away_team_win]]-1</f>
        <v>2.5329054294084274E-2</v>
      </c>
      <c r="BM1906">
        <f>Table1[[#This Row],[Margin]]/3</f>
        <v>8.4430180980280909E-3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 t="s">
        <v>109</v>
      </c>
      <c r="BU1906">
        <f>VLOOKUP(Table1[[#This Row],[Reference]],metron,11,FALSE)</f>
        <v>1.344038264434575</v>
      </c>
      <c r="BV1906">
        <f>VLOOKUP(Table1[[#This Row],[Reference]],metron,12,FALSE)</f>
        <v>1.1515772691037469</v>
      </c>
    </row>
    <row r="1907" spans="1:74" hidden="1" x14ac:dyDescent="0.45">
      <c r="A1907" t="s">
        <v>5408</v>
      </c>
      <c r="B1907">
        <v>1506564000</v>
      </c>
      <c r="C1907" s="3" t="s">
        <v>2870</v>
      </c>
      <c r="D1907" t="s">
        <v>65</v>
      </c>
      <c r="E1907" t="s">
        <v>66</v>
      </c>
      <c r="F1907" t="s">
        <v>97</v>
      </c>
      <c r="G1907" t="s">
        <v>94</v>
      </c>
      <c r="H1907" t="s">
        <v>66</v>
      </c>
      <c r="I1907">
        <f>MROUND(Table1[[#This Row],[Prob_H]]*100,2)/100</f>
        <v>0.56000000000000005</v>
      </c>
      <c r="J1907">
        <f>1/Table1[[#This Row],[odds_ft_home_team_win]]-Table1[[#This Row],[Margin/3]]</f>
        <v>0.5565089453860641</v>
      </c>
      <c r="K1907">
        <f>1/Table1[[#This Row],[odds_ft_draw]]-Table1[[#This Row],[Margin/3]]</f>
        <v>0.25195386064030134</v>
      </c>
      <c r="L1907">
        <f>1/Table1[[#This Row],[odds_ft_away_team_win]]-Table1[[#This Row],[Margin/3]]</f>
        <v>0.1915371939736347</v>
      </c>
      <c r="M1907">
        <v>11</v>
      </c>
      <c r="N1907">
        <v>2.6</v>
      </c>
      <c r="O1907">
        <v>0.2</v>
      </c>
      <c r="P1907">
        <v>2.2400000000000002</v>
      </c>
      <c r="Q1907">
        <v>0.78</v>
      </c>
      <c r="R1907" t="str" cm="1">
        <f t="array" ref="R19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7">
        <v>2</v>
      </c>
      <c r="T1907">
        <v>1</v>
      </c>
      <c r="U1907">
        <v>3</v>
      </c>
      <c r="V1907">
        <v>1</v>
      </c>
      <c r="W1907">
        <v>0</v>
      </c>
      <c r="X1907">
        <v>1</v>
      </c>
      <c r="Y1907" t="s">
        <v>2871</v>
      </c>
      <c r="Z1907">
        <v>26</v>
      </c>
      <c r="AA1907">
        <v>14</v>
      </c>
      <c r="AB1907">
        <v>2</v>
      </c>
      <c r="AC1907">
        <v>2</v>
      </c>
      <c r="AD1907">
        <v>0</v>
      </c>
      <c r="AE1907">
        <v>2</v>
      </c>
      <c r="AF1907">
        <v>0</v>
      </c>
      <c r="AG1907">
        <v>1</v>
      </c>
      <c r="AH1907">
        <v>1</v>
      </c>
      <c r="AI1907">
        <v>0</v>
      </c>
      <c r="AJ1907">
        <v>2</v>
      </c>
      <c r="AK1907">
        <v>13</v>
      </c>
      <c r="AL1907">
        <v>13</v>
      </c>
      <c r="AM1907">
        <v>4</v>
      </c>
      <c r="AN1907">
        <v>3</v>
      </c>
      <c r="AO1907">
        <v>9</v>
      </c>
      <c r="AP1907">
        <v>10</v>
      </c>
      <c r="AQ1907">
        <v>14</v>
      </c>
      <c r="AR1907">
        <v>14</v>
      </c>
      <c r="AS1907">
        <v>55</v>
      </c>
      <c r="AT1907">
        <v>45</v>
      </c>
      <c r="AU1907">
        <v>0</v>
      </c>
      <c r="AV1907">
        <v>0</v>
      </c>
      <c r="AW1907">
        <v>2.8</v>
      </c>
      <c r="AX1907">
        <v>70</v>
      </c>
      <c r="AY1907">
        <v>80</v>
      </c>
      <c r="AZ1907">
        <v>60</v>
      </c>
      <c r="BA1907">
        <v>30</v>
      </c>
      <c r="BB1907">
        <v>20</v>
      </c>
      <c r="BC1907">
        <v>50</v>
      </c>
      <c r="BD1907">
        <v>80</v>
      </c>
      <c r="BE1907">
        <v>30</v>
      </c>
      <c r="BF1907">
        <v>80</v>
      </c>
      <c r="BG1907">
        <v>10.199999999999999</v>
      </c>
      <c r="BH1907">
        <v>5.6</v>
      </c>
      <c r="BI1907">
        <v>1.77</v>
      </c>
      <c r="BJ1907">
        <v>3.84</v>
      </c>
      <c r="BK1907">
        <v>5</v>
      </c>
      <c r="BL1907">
        <f>1/Table1[[#This Row],[odds_ft_home_team_win]]+1/Table1[[#This Row],[odds_ft_draw]]+1/Table1[[#This Row],[odds_ft_away_team_win]]-1</f>
        <v>2.5388418079095976E-2</v>
      </c>
      <c r="BM1907">
        <f>Table1[[#This Row],[Margin]]/3</f>
        <v>8.4628060263653247E-3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 t="s">
        <v>100</v>
      </c>
      <c r="BU1907">
        <f>VLOOKUP(Table1[[#This Row],[Reference]],metron,11,FALSE)</f>
        <v>1.7546812539448771</v>
      </c>
      <c r="BV1907">
        <f>VLOOKUP(Table1[[#This Row],[Reference]],metron,12,FALSE)</f>
        <v>0.93456764148958549</v>
      </c>
    </row>
    <row r="1908" spans="1:74" hidden="1" x14ac:dyDescent="0.45">
      <c r="A1908" t="s">
        <v>5408</v>
      </c>
      <c r="B1908">
        <v>1506564000</v>
      </c>
      <c r="C1908" s="3" t="s">
        <v>2870</v>
      </c>
      <c r="D1908" t="s">
        <v>65</v>
      </c>
      <c r="E1908" t="s">
        <v>66</v>
      </c>
      <c r="F1908" t="s">
        <v>2218</v>
      </c>
      <c r="G1908" t="s">
        <v>80</v>
      </c>
      <c r="H1908" t="s">
        <v>66</v>
      </c>
      <c r="I1908">
        <f>MROUND(Table1[[#This Row],[Prob_H]]*100,2)/100</f>
        <v>0.46</v>
      </c>
      <c r="J1908">
        <f>1/Table1[[#This Row],[odds_ft_home_team_win]]-Table1[[#This Row],[Margin/3]]</f>
        <v>0.45441085802430164</v>
      </c>
      <c r="K1908">
        <f>1/Table1[[#This Row],[odds_ft_draw]]-Table1[[#This Row],[Margin/3]]</f>
        <v>0.2881838001058491</v>
      </c>
      <c r="L1908">
        <f>1/Table1[[#This Row],[odds_ft_away_team_win]]-Table1[[#This Row],[Margin/3]]</f>
        <v>0.25740534186984937</v>
      </c>
      <c r="M1908">
        <v>11</v>
      </c>
      <c r="N1908">
        <v>1.6</v>
      </c>
      <c r="O1908">
        <v>1.2</v>
      </c>
      <c r="P1908">
        <v>1.35</v>
      </c>
      <c r="Q1908">
        <v>1.24</v>
      </c>
      <c r="R1908" t="str" cm="1">
        <f t="array" ref="R19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47</v>
      </c>
      <c r="AA1908">
        <v>5</v>
      </c>
      <c r="AB1908">
        <v>8</v>
      </c>
      <c r="AC1908">
        <v>1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1</v>
      </c>
      <c r="AK1908">
        <v>8</v>
      </c>
      <c r="AL1908">
        <v>7</v>
      </c>
      <c r="AM1908">
        <v>5</v>
      </c>
      <c r="AN1908">
        <v>2</v>
      </c>
      <c r="AO1908">
        <v>3</v>
      </c>
      <c r="AP1908">
        <v>5</v>
      </c>
      <c r="AQ1908">
        <v>18</v>
      </c>
      <c r="AR1908">
        <v>15</v>
      </c>
      <c r="AS1908">
        <v>52</v>
      </c>
      <c r="AT1908">
        <v>48</v>
      </c>
      <c r="AU1908">
        <v>0</v>
      </c>
      <c r="AV1908">
        <v>0</v>
      </c>
      <c r="AW1908">
        <v>2.1</v>
      </c>
      <c r="AX1908">
        <v>60</v>
      </c>
      <c r="AY1908">
        <v>70</v>
      </c>
      <c r="AZ1908">
        <v>30</v>
      </c>
      <c r="BA1908">
        <v>10</v>
      </c>
      <c r="BB1908">
        <v>10</v>
      </c>
      <c r="BC1908">
        <v>20</v>
      </c>
      <c r="BD1908">
        <v>60</v>
      </c>
      <c r="BE1908">
        <v>20</v>
      </c>
      <c r="BF1908">
        <v>70</v>
      </c>
      <c r="BG1908">
        <v>9.1999999999999993</v>
      </c>
      <c r="BH1908">
        <v>5.2</v>
      </c>
      <c r="BI1908">
        <v>2.16</v>
      </c>
      <c r="BJ1908">
        <v>3.37</v>
      </c>
      <c r="BK1908">
        <v>3.76</v>
      </c>
      <c r="BL1908">
        <f>1/Table1[[#This Row],[odds_ft_home_team_win]]+1/Table1[[#This Row],[odds_ft_draw]]+1/Table1[[#This Row],[odds_ft_away_team_win]]-1</f>
        <v>2.5656314815983849E-2</v>
      </c>
      <c r="BM1908">
        <f>Table1[[#This Row],[Margin]]/3</f>
        <v>8.5521049386612837E-3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 t="s">
        <v>2219</v>
      </c>
      <c r="BU1908">
        <f>VLOOKUP(Table1[[#This Row],[Reference]],metron,11,FALSE)</f>
        <v>1.4888836329233679</v>
      </c>
      <c r="BV1908">
        <f>VLOOKUP(Table1[[#This Row],[Reference]],metron,12,FALSE)</f>
        <v>1.0516792809839171</v>
      </c>
    </row>
    <row r="1909" spans="1:74" hidden="1" x14ac:dyDescent="0.45">
      <c r="A1909" t="s">
        <v>5408</v>
      </c>
      <c r="B1909">
        <v>1506564360</v>
      </c>
      <c r="C1909" s="3" t="s">
        <v>2872</v>
      </c>
      <c r="D1909" t="s">
        <v>65</v>
      </c>
      <c r="E1909" t="s">
        <v>66</v>
      </c>
      <c r="F1909" t="s">
        <v>103</v>
      </c>
      <c r="G1909" t="s">
        <v>77</v>
      </c>
      <c r="H1909" t="s">
        <v>66</v>
      </c>
      <c r="I1909">
        <f>MROUND(Table1[[#This Row],[Prob_H]]*100,2)/100</f>
        <v>0.38</v>
      </c>
      <c r="J1909">
        <f>1/Table1[[#This Row],[odds_ft_home_team_win]]-Table1[[#This Row],[Margin/3]]</f>
        <v>0.38230309425112002</v>
      </c>
      <c r="K1909">
        <f>1/Table1[[#This Row],[odds_ft_draw]]-Table1[[#This Row],[Margin/3]]</f>
        <v>0.29379289787649765</v>
      </c>
      <c r="L1909">
        <f>1/Table1[[#This Row],[odds_ft_away_team_win]]-Table1[[#This Row],[Margin/3]]</f>
        <v>0.32390400787238249</v>
      </c>
      <c r="M1909">
        <v>11</v>
      </c>
      <c r="N1909">
        <v>1.5</v>
      </c>
      <c r="O1909">
        <v>1.5</v>
      </c>
      <c r="P1909">
        <v>1.59</v>
      </c>
      <c r="Q1909">
        <v>1.39</v>
      </c>
      <c r="R1909" t="str" cm="1">
        <f t="array" ref="R19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09">
        <v>4</v>
      </c>
      <c r="T1909">
        <v>0</v>
      </c>
      <c r="U1909">
        <v>4</v>
      </c>
      <c r="V1909">
        <v>2</v>
      </c>
      <c r="W1909">
        <v>2</v>
      </c>
      <c r="X1909">
        <v>0</v>
      </c>
      <c r="Y1909" t="s">
        <v>2873</v>
      </c>
      <c r="AA1909">
        <v>2</v>
      </c>
      <c r="AB1909">
        <v>8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13</v>
      </c>
      <c r="AL1909">
        <v>16</v>
      </c>
      <c r="AM1909">
        <v>7</v>
      </c>
      <c r="AN1909">
        <v>3</v>
      </c>
      <c r="AO1909">
        <v>6</v>
      </c>
      <c r="AP1909">
        <v>13</v>
      </c>
      <c r="AQ1909">
        <v>10</v>
      </c>
      <c r="AR1909">
        <v>11</v>
      </c>
      <c r="AS1909">
        <v>35</v>
      </c>
      <c r="AT1909">
        <v>65</v>
      </c>
      <c r="AU1909">
        <v>0</v>
      </c>
      <c r="AV1909">
        <v>0</v>
      </c>
      <c r="AW1909">
        <v>2.75</v>
      </c>
      <c r="AX1909">
        <v>63</v>
      </c>
      <c r="AY1909">
        <v>88</v>
      </c>
      <c r="AZ1909">
        <v>50</v>
      </c>
      <c r="BA1909">
        <v>38</v>
      </c>
      <c r="BB1909">
        <v>13</v>
      </c>
      <c r="BC1909">
        <v>50</v>
      </c>
      <c r="BD1909">
        <v>75</v>
      </c>
      <c r="BE1909">
        <v>38</v>
      </c>
      <c r="BF1909">
        <v>88</v>
      </c>
      <c r="BG1909">
        <v>9.75</v>
      </c>
      <c r="BH1909">
        <v>5</v>
      </c>
      <c r="BI1909">
        <v>2.56</v>
      </c>
      <c r="BJ1909">
        <v>3.31</v>
      </c>
      <c r="BK1909">
        <v>3.01</v>
      </c>
      <c r="BL1909">
        <f>1/Table1[[#This Row],[odds_ft_home_team_win]]+1/Table1[[#This Row],[odds_ft_draw]]+1/Table1[[#This Row],[odds_ft_away_team_win]]-1</f>
        <v>2.4965717246639985E-2</v>
      </c>
      <c r="BM1909">
        <f>Table1[[#This Row],[Margin]]/3</f>
        <v>8.3219057488799954E-3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 t="s">
        <v>118</v>
      </c>
      <c r="BU1909">
        <f>VLOOKUP(Table1[[#This Row],[Reference]],metron,11,FALSE)</f>
        <v>1.330562659846547</v>
      </c>
      <c r="BV1909">
        <f>VLOOKUP(Table1[[#This Row],[Reference]],metron,12,FALSE)</f>
        <v>1.1595268542199491</v>
      </c>
    </row>
    <row r="1910" spans="1:74" hidden="1" x14ac:dyDescent="0.45">
      <c r="A1910" t="s">
        <v>5408</v>
      </c>
      <c r="B1910">
        <v>1510282800</v>
      </c>
      <c r="C1910" s="3" t="s">
        <v>2964</v>
      </c>
      <c r="D1910" t="s">
        <v>65</v>
      </c>
      <c r="E1910" t="s">
        <v>66</v>
      </c>
      <c r="F1910" t="s">
        <v>85</v>
      </c>
      <c r="G1910" t="s">
        <v>88</v>
      </c>
      <c r="H1910" t="s">
        <v>66</v>
      </c>
      <c r="I1910">
        <f>MROUND(Table1[[#This Row],[Prob_H]]*100,2)/100</f>
        <v>0.66</v>
      </c>
      <c r="J1910">
        <f>1/Table1[[#This Row],[odds_ft_home_team_win]]-Table1[[#This Row],[Margin/3]]</f>
        <v>0.65356546504133728</v>
      </c>
      <c r="K1910">
        <f>1/Table1[[#This Row],[odds_ft_draw]]-Table1[[#This Row],[Margin/3]]</f>
        <v>0.21061205502623329</v>
      </c>
      <c r="L1910">
        <f>1/Table1[[#This Row],[odds_ft_away_team_win]]-Table1[[#This Row],[Margin/3]]</f>
        <v>0.13582247993242941</v>
      </c>
      <c r="M1910">
        <v>11</v>
      </c>
      <c r="N1910">
        <v>3</v>
      </c>
      <c r="O1910">
        <v>1.29</v>
      </c>
      <c r="P1910">
        <v>2.19</v>
      </c>
      <c r="Q1910">
        <v>1.1000000000000001</v>
      </c>
      <c r="R1910" t="str" cm="1">
        <f t="array" ref="R19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10">
        <v>1</v>
      </c>
      <c r="T1910">
        <v>1</v>
      </c>
      <c r="U1910">
        <v>2</v>
      </c>
      <c r="V1910">
        <v>2</v>
      </c>
      <c r="W1910">
        <v>1</v>
      </c>
      <c r="X1910">
        <v>1</v>
      </c>
      <c r="Y1910">
        <v>36</v>
      </c>
      <c r="Z1910">
        <v>26</v>
      </c>
      <c r="AA1910">
        <v>4</v>
      </c>
      <c r="AB1910">
        <v>2</v>
      </c>
      <c r="AC1910">
        <v>1</v>
      </c>
      <c r="AD1910">
        <v>0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13</v>
      </c>
      <c r="AL1910">
        <v>3</v>
      </c>
      <c r="AM1910">
        <v>7</v>
      </c>
      <c r="AN1910">
        <v>2</v>
      </c>
      <c r="AO1910">
        <v>6</v>
      </c>
      <c r="AP1910">
        <v>1</v>
      </c>
      <c r="AQ1910">
        <v>1</v>
      </c>
      <c r="AR1910">
        <v>2</v>
      </c>
      <c r="AS1910">
        <v>50</v>
      </c>
      <c r="AT1910">
        <v>50</v>
      </c>
      <c r="AU1910">
        <v>0</v>
      </c>
      <c r="AV1910">
        <v>0</v>
      </c>
      <c r="AW1910">
        <v>2.86</v>
      </c>
      <c r="AX1910">
        <v>65</v>
      </c>
      <c r="AY1910">
        <v>86</v>
      </c>
      <c r="AZ1910">
        <v>57</v>
      </c>
      <c r="BA1910">
        <v>29</v>
      </c>
      <c r="BB1910">
        <v>15</v>
      </c>
      <c r="BC1910">
        <v>57</v>
      </c>
      <c r="BD1910">
        <v>86</v>
      </c>
      <c r="BE1910">
        <v>29</v>
      </c>
      <c r="BF1910">
        <v>64</v>
      </c>
      <c r="BG1910">
        <v>10.14</v>
      </c>
      <c r="BH1910">
        <v>5.29</v>
      </c>
      <c r="BI1910">
        <v>1.51</v>
      </c>
      <c r="BJ1910">
        <v>4.5599999999999996</v>
      </c>
      <c r="BK1910">
        <v>6.92</v>
      </c>
      <c r="BL1910">
        <f>1/Table1[[#This Row],[odds_ft_home_team_win]]+1/Table1[[#This Row],[odds_ft_draw]]+1/Table1[[#This Row],[odds_ft_away_team_win]]-1</f>
        <v>2.6058571763405425E-2</v>
      </c>
      <c r="BM1910">
        <f>Table1[[#This Row],[Margin]]/3</f>
        <v>8.6861905878018088E-3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1684</v>
      </c>
      <c r="BU1910">
        <f>VLOOKUP(Table1[[#This Row],[Reference]],metron,11,FALSE)</f>
        <v>2.089675030851502</v>
      </c>
      <c r="BV1910">
        <f>VLOOKUP(Table1[[#This Row],[Reference]],metron,12,FALSE)</f>
        <v>0.8354586589880707</v>
      </c>
    </row>
    <row r="1911" spans="1:74" x14ac:dyDescent="0.45">
      <c r="A1911" t="s">
        <v>5407</v>
      </c>
      <c r="B1911">
        <v>1520643600</v>
      </c>
      <c r="C1911" s="3" t="s">
        <v>3128</v>
      </c>
      <c r="D1911" t="s">
        <v>65</v>
      </c>
      <c r="E1911" t="s">
        <v>66</v>
      </c>
      <c r="F1911" t="s">
        <v>78</v>
      </c>
      <c r="G1911" t="s">
        <v>611</v>
      </c>
      <c r="H1911" t="s">
        <v>66</v>
      </c>
      <c r="I1911">
        <f>MROUND(Table1[[#This Row],[Prob_H]]*100,2)/100</f>
        <v>0.52</v>
      </c>
      <c r="J1911">
        <f>1/Table1[[#This Row],[odds_ft_home_team_win]]-Table1[[#This Row],[Margin/3]]</f>
        <v>0.51541927405128685</v>
      </c>
      <c r="K1911">
        <f>1/Table1[[#This Row],[odds_ft_draw]]-Table1[[#This Row],[Margin/3]]</f>
        <v>0.27197110944513031</v>
      </c>
      <c r="L1911">
        <f>1/Table1[[#This Row],[odds_ft_away_team_win]]-Table1[[#This Row],[Margin/3]]</f>
        <v>0.21260961650358279</v>
      </c>
      <c r="M1911">
        <v>11</v>
      </c>
      <c r="N1911">
        <v>1.67</v>
      </c>
      <c r="O1911">
        <v>0.79</v>
      </c>
      <c r="P1911">
        <v>1.5</v>
      </c>
      <c r="Q1911">
        <v>0.82</v>
      </c>
      <c r="R1911" t="str" cm="1">
        <f t="array" ref="R19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1">
        <v>2</v>
      </c>
      <c r="T1911">
        <v>0</v>
      </c>
      <c r="U1911">
        <v>2</v>
      </c>
      <c r="V1911">
        <v>2</v>
      </c>
      <c r="W1911">
        <v>2</v>
      </c>
      <c r="X1911">
        <v>0</v>
      </c>
      <c r="Y1911" t="s">
        <v>3129</v>
      </c>
      <c r="AA1911">
        <v>3</v>
      </c>
      <c r="AB1911">
        <v>10</v>
      </c>
      <c r="AC1911">
        <v>1</v>
      </c>
      <c r="AD1911">
        <v>1</v>
      </c>
      <c r="AE1911">
        <v>3</v>
      </c>
      <c r="AF1911">
        <v>0</v>
      </c>
      <c r="AG1911">
        <v>0</v>
      </c>
      <c r="AH1911">
        <v>2</v>
      </c>
      <c r="AI1911">
        <v>0</v>
      </c>
      <c r="AJ1911">
        <v>3</v>
      </c>
      <c r="AK1911">
        <v>10</v>
      </c>
      <c r="AL1911">
        <v>8</v>
      </c>
      <c r="AM1911">
        <v>5</v>
      </c>
      <c r="AN1911">
        <v>3</v>
      </c>
      <c r="AO1911">
        <v>5</v>
      </c>
      <c r="AP1911">
        <v>5</v>
      </c>
      <c r="AQ1911">
        <v>15</v>
      </c>
      <c r="AR1911">
        <v>14</v>
      </c>
      <c r="AS1911">
        <v>46</v>
      </c>
      <c r="AT1911">
        <v>54</v>
      </c>
      <c r="AU1911">
        <v>0</v>
      </c>
      <c r="AV1911">
        <v>0</v>
      </c>
      <c r="AW1911">
        <v>2.42</v>
      </c>
      <c r="AX1911">
        <v>41</v>
      </c>
      <c r="AY1911">
        <v>62</v>
      </c>
      <c r="AZ1911">
        <v>45</v>
      </c>
      <c r="BA1911">
        <v>18</v>
      </c>
      <c r="BB1911">
        <v>18</v>
      </c>
      <c r="BC1911">
        <v>27</v>
      </c>
      <c r="BD1911">
        <v>72</v>
      </c>
      <c r="BE1911">
        <v>35</v>
      </c>
      <c r="BF1911">
        <v>55</v>
      </c>
      <c r="BG1911">
        <v>9.74</v>
      </c>
      <c r="BH1911">
        <v>5.63</v>
      </c>
      <c r="BI1911">
        <v>1.91</v>
      </c>
      <c r="BJ1911">
        <v>3.57</v>
      </c>
      <c r="BK1911">
        <v>4.53</v>
      </c>
      <c r="BL1911">
        <f>1/Table1[[#This Row],[odds_ft_home_team_win]]+1/Table1[[#This Row],[odds_ft_draw]]+1/Table1[[#This Row],[odds_ft_away_team_win]]-1</f>
        <v>2.442280611839065E-2</v>
      </c>
      <c r="BM1911">
        <f>Table1[[#This Row],[Margin]]/3</f>
        <v>8.1409353727968838E-3</v>
      </c>
      <c r="BN1911">
        <v>1.32</v>
      </c>
      <c r="BO1911">
        <v>2</v>
      </c>
      <c r="BP1911">
        <v>3.55</v>
      </c>
      <c r="BQ1911">
        <v>0</v>
      </c>
      <c r="BR1911">
        <v>1.95</v>
      </c>
      <c r="BS1911">
        <v>1.87</v>
      </c>
      <c r="BT1911" t="s">
        <v>106</v>
      </c>
      <c r="BU1911">
        <f>VLOOKUP(Table1[[#This Row],[Reference]],metron,11,FALSE)</f>
        <v>1.625948039373891</v>
      </c>
      <c r="BV1911">
        <f>VLOOKUP(Table1[[#This Row],[Reference]],metron,12,FALSE)</f>
        <v>0.97079231886396644</v>
      </c>
    </row>
    <row r="1912" spans="1:74" x14ac:dyDescent="0.45">
      <c r="A1912" t="s">
        <v>5407</v>
      </c>
      <c r="B1912">
        <v>1520650800</v>
      </c>
      <c r="C1912" s="3" t="s">
        <v>3130</v>
      </c>
      <c r="D1912" t="s">
        <v>65</v>
      </c>
      <c r="E1912" t="s">
        <v>66</v>
      </c>
      <c r="F1912" t="s">
        <v>93</v>
      </c>
      <c r="G1912" t="s">
        <v>73</v>
      </c>
      <c r="H1912" t="s">
        <v>66</v>
      </c>
      <c r="I1912">
        <f>MROUND(Table1[[#This Row],[Prob_H]]*100,2)/100</f>
        <v>0.38</v>
      </c>
      <c r="J1912">
        <f>1/Table1[[#This Row],[odds_ft_home_team_win]]-Table1[[#This Row],[Margin/3]]</f>
        <v>0.3774776563591869</v>
      </c>
      <c r="K1912">
        <f>1/Table1[[#This Row],[odds_ft_draw]]-Table1[[#This Row],[Margin/3]]</f>
        <v>0.30001924556744275</v>
      </c>
      <c r="L1912">
        <f>1/Table1[[#This Row],[odds_ft_away_team_win]]-Table1[[#This Row],[Margin/3]]</f>
        <v>0.32250309807337035</v>
      </c>
      <c r="M1912">
        <v>11</v>
      </c>
      <c r="N1912">
        <v>1.1399999999999999</v>
      </c>
      <c r="O1912">
        <v>0.77</v>
      </c>
      <c r="P1912">
        <v>1.56</v>
      </c>
      <c r="Q1912">
        <v>0.76</v>
      </c>
      <c r="R1912" t="str" cm="1">
        <f t="array" ref="R19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46</v>
      </c>
      <c r="AA1912">
        <v>4</v>
      </c>
      <c r="AB1912">
        <v>3</v>
      </c>
      <c r="AC1912">
        <v>0</v>
      </c>
      <c r="AD1912">
        <v>0</v>
      </c>
      <c r="AE1912">
        <v>1</v>
      </c>
      <c r="AF1912">
        <v>1</v>
      </c>
      <c r="AG1912">
        <v>0</v>
      </c>
      <c r="AH1912">
        <v>0</v>
      </c>
      <c r="AI1912">
        <v>1</v>
      </c>
      <c r="AJ1912">
        <v>1</v>
      </c>
      <c r="AK1912">
        <v>9</v>
      </c>
      <c r="AL1912">
        <v>8</v>
      </c>
      <c r="AM1912">
        <v>2</v>
      </c>
      <c r="AN1912">
        <v>4</v>
      </c>
      <c r="AO1912">
        <v>7</v>
      </c>
      <c r="AP1912">
        <v>4</v>
      </c>
      <c r="AQ1912">
        <v>17</v>
      </c>
      <c r="AR1912">
        <v>13</v>
      </c>
      <c r="AS1912">
        <v>53</v>
      </c>
      <c r="AT1912">
        <v>47</v>
      </c>
      <c r="AU1912">
        <v>0</v>
      </c>
      <c r="AV1912">
        <v>0</v>
      </c>
      <c r="AW1912">
        <v>2.15</v>
      </c>
      <c r="AX1912">
        <v>55</v>
      </c>
      <c r="AY1912">
        <v>70</v>
      </c>
      <c r="AZ1912">
        <v>34</v>
      </c>
      <c r="BA1912">
        <v>11</v>
      </c>
      <c r="BB1912">
        <v>4</v>
      </c>
      <c r="BC1912">
        <v>37</v>
      </c>
      <c r="BD1912">
        <v>75</v>
      </c>
      <c r="BE1912">
        <v>22</v>
      </c>
      <c r="BF1912">
        <v>67</v>
      </c>
      <c r="BG1912">
        <v>7.81</v>
      </c>
      <c r="BH1912">
        <v>4.58</v>
      </c>
      <c r="BI1912">
        <v>2.59</v>
      </c>
      <c r="BJ1912">
        <v>3.24</v>
      </c>
      <c r="BK1912">
        <v>3.02</v>
      </c>
      <c r="BL1912">
        <f>1/Table1[[#This Row],[odds_ft_home_team_win]]+1/Table1[[#This Row],[odds_ft_draw]]+1/Table1[[#This Row],[odds_ft_away_team_win]]-1</f>
        <v>2.5868189223597682E-2</v>
      </c>
      <c r="BM1912">
        <f>Table1[[#This Row],[Margin]]/3</f>
        <v>8.6227297411992278E-3</v>
      </c>
      <c r="BN1912">
        <v>1.42</v>
      </c>
      <c r="BO1912">
        <v>2.25</v>
      </c>
      <c r="BP1912">
        <v>4.3</v>
      </c>
      <c r="BQ1912">
        <v>0</v>
      </c>
      <c r="BR1912">
        <v>2.0499999999999998</v>
      </c>
      <c r="BS1912">
        <v>1.8</v>
      </c>
      <c r="BT1912" t="s">
        <v>95</v>
      </c>
      <c r="BU1912">
        <f>VLOOKUP(Table1[[#This Row],[Reference]],metron,11,FALSE)</f>
        <v>1.330562659846547</v>
      </c>
      <c r="BV1912">
        <f>VLOOKUP(Table1[[#This Row],[Reference]],metron,12,FALSE)</f>
        <v>1.1595268542199491</v>
      </c>
    </row>
    <row r="1913" spans="1:74" x14ac:dyDescent="0.45">
      <c r="A1913" t="s">
        <v>5407</v>
      </c>
      <c r="B1913">
        <v>1520722800</v>
      </c>
      <c r="C1913" s="3" t="s">
        <v>3131</v>
      </c>
      <c r="D1913" t="s">
        <v>65</v>
      </c>
      <c r="E1913" t="s">
        <v>66</v>
      </c>
      <c r="F1913" t="s">
        <v>77</v>
      </c>
      <c r="G1913" t="s">
        <v>103</v>
      </c>
      <c r="H1913" t="s">
        <v>66</v>
      </c>
      <c r="I1913">
        <f>MROUND(Table1[[#This Row],[Prob_H]]*100,2)/100</f>
        <v>0.38</v>
      </c>
      <c r="J1913">
        <f>1/Table1[[#This Row],[odds_ft_home_team_win]]-Table1[[#This Row],[Margin/3]]</f>
        <v>0.38852229728795018</v>
      </c>
      <c r="K1913">
        <f>1/Table1[[#This Row],[odds_ft_draw]]-Table1[[#This Row],[Margin/3]]</f>
        <v>0.28755488862823386</v>
      </c>
      <c r="L1913">
        <f>1/Table1[[#This Row],[odds_ft_away_team_win]]-Table1[[#This Row],[Margin/3]]</f>
        <v>0.32392281408381585</v>
      </c>
      <c r="M1913">
        <v>11</v>
      </c>
      <c r="N1913">
        <v>1.1399999999999999</v>
      </c>
      <c r="O1913">
        <v>0.77</v>
      </c>
      <c r="P1913">
        <v>1.44</v>
      </c>
      <c r="Q1913">
        <v>0.88</v>
      </c>
      <c r="R1913" t="str" cm="1">
        <f t="array" ref="R19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3">
        <v>5</v>
      </c>
      <c r="T1913">
        <v>0</v>
      </c>
      <c r="U1913">
        <v>5</v>
      </c>
      <c r="V1913">
        <v>3</v>
      </c>
      <c r="W1913">
        <v>3</v>
      </c>
      <c r="X1913">
        <v>0</v>
      </c>
      <c r="Y1913" t="s">
        <v>3132</v>
      </c>
      <c r="AA1913">
        <v>1</v>
      </c>
      <c r="AB1913">
        <v>4</v>
      </c>
      <c r="AC1913">
        <v>2</v>
      </c>
      <c r="AD1913">
        <v>0</v>
      </c>
      <c r="AE1913">
        <v>2</v>
      </c>
      <c r="AF1913">
        <v>0</v>
      </c>
      <c r="AG1913">
        <v>0</v>
      </c>
      <c r="AH1913">
        <v>2</v>
      </c>
      <c r="AI1913">
        <v>1</v>
      </c>
      <c r="AJ1913">
        <v>1</v>
      </c>
      <c r="AK1913">
        <v>11</v>
      </c>
      <c r="AL1913">
        <v>7</v>
      </c>
      <c r="AM1913">
        <v>7</v>
      </c>
      <c r="AN1913">
        <v>4</v>
      </c>
      <c r="AO1913">
        <v>4</v>
      </c>
      <c r="AP1913">
        <v>3</v>
      </c>
      <c r="AQ1913">
        <v>15</v>
      </c>
      <c r="AR1913">
        <v>22</v>
      </c>
      <c r="AS1913">
        <v>44</v>
      </c>
      <c r="AT1913">
        <v>56</v>
      </c>
      <c r="AU1913">
        <v>0</v>
      </c>
      <c r="AV1913">
        <v>0</v>
      </c>
      <c r="AW1913">
        <v>2.3199999999999998</v>
      </c>
      <c r="AX1913">
        <v>64</v>
      </c>
      <c r="AY1913">
        <v>71</v>
      </c>
      <c r="AZ1913">
        <v>46</v>
      </c>
      <c r="BA1913">
        <v>23</v>
      </c>
      <c r="BB1913">
        <v>8</v>
      </c>
      <c r="BC1913">
        <v>26</v>
      </c>
      <c r="BD1913">
        <v>68</v>
      </c>
      <c r="BE1913">
        <v>34</v>
      </c>
      <c r="BF1913">
        <v>74</v>
      </c>
      <c r="BG1913">
        <v>10.57</v>
      </c>
      <c r="BH1913">
        <v>5.44</v>
      </c>
      <c r="BI1913">
        <v>2.52</v>
      </c>
      <c r="BJ1913">
        <v>3.38</v>
      </c>
      <c r="BK1913">
        <v>3.01</v>
      </c>
      <c r="BL1913">
        <f>1/Table1[[#This Row],[odds_ft_home_team_win]]+1/Table1[[#This Row],[odds_ft_draw]]+1/Table1[[#This Row],[odds_ft_away_team_win]]-1</f>
        <v>2.4909298612339814E-2</v>
      </c>
      <c r="BM1913">
        <f>Table1[[#This Row],[Margin]]/3</f>
        <v>8.3030995374466041E-3</v>
      </c>
      <c r="BN1913">
        <v>1.32</v>
      </c>
      <c r="BO1913">
        <v>2</v>
      </c>
      <c r="BP1913">
        <v>3.55</v>
      </c>
      <c r="BQ1913">
        <v>0</v>
      </c>
      <c r="BR1913">
        <v>1.87</v>
      </c>
      <c r="BS1913">
        <v>1.91</v>
      </c>
      <c r="BT1913" t="s">
        <v>79</v>
      </c>
      <c r="BU1913">
        <f>VLOOKUP(Table1[[#This Row],[Reference]],metron,11,FALSE)</f>
        <v>1.330562659846547</v>
      </c>
      <c r="BV1913">
        <f>VLOOKUP(Table1[[#This Row],[Reference]],metron,12,FALSE)</f>
        <v>1.1595268542199491</v>
      </c>
    </row>
    <row r="1914" spans="1:74" x14ac:dyDescent="0.45">
      <c r="A1914" t="s">
        <v>5407</v>
      </c>
      <c r="B1914">
        <v>1520722800</v>
      </c>
      <c r="C1914" s="3" t="s">
        <v>3131</v>
      </c>
      <c r="D1914" t="s">
        <v>65</v>
      </c>
      <c r="E1914" t="s">
        <v>66</v>
      </c>
      <c r="F1914" t="s">
        <v>2738</v>
      </c>
      <c r="G1914" t="s">
        <v>98</v>
      </c>
      <c r="H1914" t="s">
        <v>66</v>
      </c>
      <c r="I1914">
        <f>MROUND(Table1[[#This Row],[Prob_H]]*100,2)/100</f>
        <v>0.44</v>
      </c>
      <c r="J1914">
        <f>1/Table1[[#This Row],[odds_ft_home_team_win]]-Table1[[#This Row],[Margin/3]]</f>
        <v>0.44196145914586099</v>
      </c>
      <c r="K1914">
        <f>1/Table1[[#This Row],[odds_ft_draw]]-Table1[[#This Row],[Margin/3]]</f>
        <v>0.27240988509990499</v>
      </c>
      <c r="L1914">
        <f>1/Table1[[#This Row],[odds_ft_away_team_win]]-Table1[[#This Row],[Margin/3]]</f>
        <v>0.28562865575423413</v>
      </c>
      <c r="M1914">
        <v>11</v>
      </c>
      <c r="N1914">
        <v>1.38</v>
      </c>
      <c r="O1914">
        <v>1.31</v>
      </c>
      <c r="P1914">
        <v>1.06</v>
      </c>
      <c r="Q1914">
        <v>1.35</v>
      </c>
      <c r="R1914" t="str" cm="1">
        <f t="array" ref="R19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14">
        <v>0</v>
      </c>
      <c r="T1914">
        <v>1</v>
      </c>
      <c r="U1914">
        <v>1</v>
      </c>
      <c r="V1914">
        <v>1</v>
      </c>
      <c r="W1914">
        <v>0</v>
      </c>
      <c r="X1914">
        <v>1</v>
      </c>
      <c r="Z1914">
        <v>6</v>
      </c>
      <c r="AA1914">
        <v>10</v>
      </c>
      <c r="AB1914">
        <v>3</v>
      </c>
      <c r="AC1914">
        <v>5</v>
      </c>
      <c r="AD1914">
        <v>1</v>
      </c>
      <c r="AE1914">
        <v>1</v>
      </c>
      <c r="AF1914">
        <v>0</v>
      </c>
      <c r="AG1914">
        <v>5</v>
      </c>
      <c r="AH1914">
        <v>1</v>
      </c>
      <c r="AI1914">
        <v>1</v>
      </c>
      <c r="AJ1914">
        <v>0</v>
      </c>
      <c r="AK1914">
        <v>9</v>
      </c>
      <c r="AL1914">
        <v>10</v>
      </c>
      <c r="AM1914">
        <v>4</v>
      </c>
      <c r="AN1914">
        <v>5</v>
      </c>
      <c r="AO1914">
        <v>5</v>
      </c>
      <c r="AP1914">
        <v>5</v>
      </c>
      <c r="AQ1914">
        <v>14</v>
      </c>
      <c r="AR1914">
        <v>17</v>
      </c>
      <c r="AS1914">
        <v>45</v>
      </c>
      <c r="AT1914">
        <v>55</v>
      </c>
      <c r="AU1914">
        <v>0</v>
      </c>
      <c r="AV1914">
        <v>0</v>
      </c>
      <c r="AW1914">
        <v>3.12</v>
      </c>
      <c r="AX1914">
        <v>70</v>
      </c>
      <c r="AY1914">
        <v>92</v>
      </c>
      <c r="AZ1914">
        <v>62</v>
      </c>
      <c r="BA1914">
        <v>42</v>
      </c>
      <c r="BB1914">
        <v>19</v>
      </c>
      <c r="BC1914">
        <v>46</v>
      </c>
      <c r="BD1914">
        <v>81</v>
      </c>
      <c r="BE1914">
        <v>35</v>
      </c>
      <c r="BF1914">
        <v>81</v>
      </c>
      <c r="BG1914">
        <v>12.54</v>
      </c>
      <c r="BH1914">
        <v>4.6900000000000004</v>
      </c>
      <c r="BI1914">
        <v>2.2200000000000002</v>
      </c>
      <c r="BJ1914">
        <v>3.56</v>
      </c>
      <c r="BK1914">
        <v>3.4</v>
      </c>
      <c r="BL1914">
        <f>1/Table1[[#This Row],[odds_ft_home_team_win]]+1/Table1[[#This Row],[odds_ft_draw]]+1/Table1[[#This Row],[odds_ft_away_team_win]]-1</f>
        <v>2.5466973913768287E-2</v>
      </c>
      <c r="BM1914">
        <f>Table1[[#This Row],[Margin]]/3</f>
        <v>8.4889913045894296E-3</v>
      </c>
      <c r="BN1914">
        <v>1.24</v>
      </c>
      <c r="BO1914">
        <v>1.77</v>
      </c>
      <c r="BP1914">
        <v>2.95</v>
      </c>
      <c r="BQ1914">
        <v>0</v>
      </c>
      <c r="BR1914">
        <v>1.71</v>
      </c>
      <c r="BS1914">
        <v>2.15</v>
      </c>
      <c r="BT1914" t="s">
        <v>1292</v>
      </c>
      <c r="BU1914">
        <f>VLOOKUP(Table1[[#This Row],[Reference]],metron,11,FALSE)</f>
        <v>1.4140979689366791</v>
      </c>
      <c r="BV1914">
        <f>VLOOKUP(Table1[[#This Row],[Reference]],metron,12,FALSE)</f>
        <v>1.0666666666666671</v>
      </c>
    </row>
    <row r="1915" spans="1:74" x14ac:dyDescent="0.45">
      <c r="A1915" t="s">
        <v>5407</v>
      </c>
      <c r="B1915">
        <v>1520722800</v>
      </c>
      <c r="C1915" s="3" t="s">
        <v>3131</v>
      </c>
      <c r="D1915" t="s">
        <v>65</v>
      </c>
      <c r="E1915" t="s">
        <v>66</v>
      </c>
      <c r="F1915" t="s">
        <v>80</v>
      </c>
      <c r="G1915" t="s">
        <v>2218</v>
      </c>
      <c r="H1915" t="s">
        <v>66</v>
      </c>
      <c r="I1915">
        <f>MROUND(Table1[[#This Row],[Prob_H]]*100,2)/100</f>
        <v>0.4</v>
      </c>
      <c r="J1915">
        <f>1/Table1[[#This Row],[odds_ft_home_team_win]]-Table1[[#This Row],[Margin/3]]</f>
        <v>0.39009357868717964</v>
      </c>
      <c r="K1915">
        <f>1/Table1[[#This Row],[odds_ft_draw]]-Table1[[#This Row],[Margin/3]]</f>
        <v>0.29563857196634258</v>
      </c>
      <c r="L1915">
        <f>1/Table1[[#This Row],[odds_ft_away_team_win]]-Table1[[#This Row],[Margin/3]]</f>
        <v>0.31426784934647789</v>
      </c>
      <c r="M1915">
        <v>11</v>
      </c>
      <c r="N1915">
        <v>0.56999999999999995</v>
      </c>
      <c r="O1915">
        <v>1.31</v>
      </c>
      <c r="P1915">
        <v>0.76</v>
      </c>
      <c r="Q1915">
        <v>1.35</v>
      </c>
      <c r="R1915" t="str" cm="1">
        <f t="array" ref="R19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15">
        <v>1</v>
      </c>
      <c r="T1915">
        <v>1</v>
      </c>
      <c r="U1915">
        <v>2</v>
      </c>
      <c r="V1915">
        <v>0</v>
      </c>
      <c r="W1915">
        <v>0</v>
      </c>
      <c r="X1915">
        <v>0</v>
      </c>
      <c r="Y1915">
        <v>78</v>
      </c>
      <c r="Z1915">
        <v>55</v>
      </c>
      <c r="AA1915">
        <v>6</v>
      </c>
      <c r="AB1915">
        <v>5</v>
      </c>
      <c r="AC1915">
        <v>2</v>
      </c>
      <c r="AD1915">
        <v>0</v>
      </c>
      <c r="AE1915">
        <v>2</v>
      </c>
      <c r="AF1915">
        <v>0</v>
      </c>
      <c r="AG1915">
        <v>1</v>
      </c>
      <c r="AH1915">
        <v>1</v>
      </c>
      <c r="AI1915">
        <v>2</v>
      </c>
      <c r="AJ1915">
        <v>0</v>
      </c>
      <c r="AK1915">
        <v>11</v>
      </c>
      <c r="AL1915">
        <v>14</v>
      </c>
      <c r="AM1915">
        <v>2</v>
      </c>
      <c r="AN1915">
        <v>6</v>
      </c>
      <c r="AO1915">
        <v>9</v>
      </c>
      <c r="AP1915">
        <v>8</v>
      </c>
      <c r="AQ1915">
        <v>17</v>
      </c>
      <c r="AR1915">
        <v>12</v>
      </c>
      <c r="AS1915">
        <v>48</v>
      </c>
      <c r="AT1915">
        <v>52</v>
      </c>
      <c r="AU1915">
        <v>0</v>
      </c>
      <c r="AV1915">
        <v>0</v>
      </c>
      <c r="AW1915">
        <v>2.3199999999999998</v>
      </c>
      <c r="AX1915">
        <v>48</v>
      </c>
      <c r="AY1915">
        <v>67</v>
      </c>
      <c r="AZ1915">
        <v>44</v>
      </c>
      <c r="BA1915">
        <v>30</v>
      </c>
      <c r="BB1915">
        <v>4</v>
      </c>
      <c r="BC1915">
        <v>30</v>
      </c>
      <c r="BD1915">
        <v>66</v>
      </c>
      <c r="BE1915">
        <v>37</v>
      </c>
      <c r="BF1915">
        <v>63</v>
      </c>
      <c r="BG1915">
        <v>8.6300000000000008</v>
      </c>
      <c r="BH1915">
        <v>4.8600000000000003</v>
      </c>
      <c r="BI1915">
        <v>2.5099999999999998</v>
      </c>
      <c r="BJ1915">
        <v>3.29</v>
      </c>
      <c r="BK1915">
        <v>3.1</v>
      </c>
      <c r="BL1915">
        <f>1/Table1[[#This Row],[odds_ft_home_team_win]]+1/Table1[[#This Row],[odds_ft_draw]]+1/Table1[[#This Row],[odds_ft_away_team_win]]-1</f>
        <v>2.4938387444437327E-2</v>
      </c>
      <c r="BM1915">
        <f>Table1[[#This Row],[Margin]]/3</f>
        <v>8.3127958148124428E-3</v>
      </c>
      <c r="BN1915">
        <v>1.43</v>
      </c>
      <c r="BO1915">
        <v>2.2999999999999998</v>
      </c>
      <c r="BP1915">
        <v>4.3499999999999996</v>
      </c>
      <c r="BQ1915">
        <v>0</v>
      </c>
      <c r="BR1915">
        <v>2.0499999999999998</v>
      </c>
      <c r="BS1915">
        <v>1.77</v>
      </c>
      <c r="BT1915" t="s">
        <v>83</v>
      </c>
      <c r="BU1915">
        <f>VLOOKUP(Table1[[#This Row],[Reference]],metron,11,FALSE)</f>
        <v>1.344038264434575</v>
      </c>
      <c r="BV1915">
        <f>VLOOKUP(Table1[[#This Row],[Reference]],metron,12,FALSE)</f>
        <v>1.1515772691037469</v>
      </c>
    </row>
    <row r="1916" spans="1:74" x14ac:dyDescent="0.45">
      <c r="A1916" t="s">
        <v>5407</v>
      </c>
      <c r="B1916">
        <v>1520730000</v>
      </c>
      <c r="C1916" s="3" t="s">
        <v>3133</v>
      </c>
      <c r="D1916" t="s">
        <v>65</v>
      </c>
      <c r="E1916" t="s">
        <v>66</v>
      </c>
      <c r="F1916" t="s">
        <v>68</v>
      </c>
      <c r="G1916" t="s">
        <v>72</v>
      </c>
      <c r="H1916" t="s">
        <v>66</v>
      </c>
      <c r="I1916">
        <f>MROUND(Table1[[#This Row],[Prob_H]]*100,2)/100</f>
        <v>0.57999999999999996</v>
      </c>
      <c r="J1916">
        <f>1/Table1[[#This Row],[odds_ft_home_team_win]]-Table1[[#This Row],[Margin/3]]</f>
        <v>0.57319427079906127</v>
      </c>
      <c r="K1916">
        <f>1/Table1[[#This Row],[odds_ft_draw]]-Table1[[#This Row],[Margin/3]]</f>
        <v>0.26010616130376613</v>
      </c>
      <c r="L1916">
        <f>1/Table1[[#This Row],[odds_ft_away_team_win]]-Table1[[#This Row],[Margin/3]]</f>
        <v>0.16669956789717269</v>
      </c>
      <c r="M1916">
        <v>11</v>
      </c>
      <c r="N1916">
        <v>2.5</v>
      </c>
      <c r="O1916">
        <v>1</v>
      </c>
      <c r="P1916">
        <v>2.4300000000000002</v>
      </c>
      <c r="Q1916">
        <v>0.95</v>
      </c>
      <c r="R1916" t="str" cm="1">
        <f t="array" ref="R19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0</v>
      </c>
      <c r="Y1916">
        <v>43</v>
      </c>
      <c r="AA1916">
        <v>5</v>
      </c>
      <c r="AB1916">
        <v>3</v>
      </c>
      <c r="AC1916">
        <v>1</v>
      </c>
      <c r="AD1916">
        <v>0</v>
      </c>
      <c r="AE1916">
        <v>1</v>
      </c>
      <c r="AF1916">
        <v>1</v>
      </c>
      <c r="AG1916">
        <v>0</v>
      </c>
      <c r="AH1916">
        <v>1</v>
      </c>
      <c r="AI1916">
        <v>0</v>
      </c>
      <c r="AJ1916">
        <v>2</v>
      </c>
      <c r="AK1916">
        <v>12</v>
      </c>
      <c r="AL1916">
        <v>9</v>
      </c>
      <c r="AM1916">
        <v>7</v>
      </c>
      <c r="AN1916">
        <v>2</v>
      </c>
      <c r="AO1916">
        <v>5</v>
      </c>
      <c r="AP1916">
        <v>7</v>
      </c>
      <c r="AQ1916">
        <v>11</v>
      </c>
      <c r="AR1916">
        <v>15</v>
      </c>
      <c r="AS1916">
        <v>60</v>
      </c>
      <c r="AT1916">
        <v>40</v>
      </c>
      <c r="AU1916">
        <v>0</v>
      </c>
      <c r="AV1916">
        <v>0</v>
      </c>
      <c r="AW1916">
        <v>2.25</v>
      </c>
      <c r="AX1916">
        <v>43</v>
      </c>
      <c r="AY1916">
        <v>69</v>
      </c>
      <c r="AZ1916">
        <v>40</v>
      </c>
      <c r="BA1916">
        <v>20</v>
      </c>
      <c r="BB1916">
        <v>10</v>
      </c>
      <c r="BC1916">
        <v>34</v>
      </c>
      <c r="BD1916">
        <v>66</v>
      </c>
      <c r="BE1916">
        <v>37</v>
      </c>
      <c r="BF1916">
        <v>69</v>
      </c>
      <c r="BG1916">
        <v>8.4499999999999993</v>
      </c>
      <c r="BH1916">
        <v>5.07</v>
      </c>
      <c r="BI1916">
        <v>1.67</v>
      </c>
      <c r="BJ1916">
        <v>3.5</v>
      </c>
      <c r="BK1916">
        <v>5.2</v>
      </c>
      <c r="BL1916">
        <f>1/Table1[[#This Row],[odds_ft_home_team_win]]+1/Table1[[#This Row],[odds_ft_draw]]+1/Table1[[#This Row],[odds_ft_away_team_win]]-1</f>
        <v>7.6824373231558774E-2</v>
      </c>
      <c r="BM1916">
        <f>Table1[[#This Row],[Margin]]/3</f>
        <v>2.560812441051959E-2</v>
      </c>
      <c r="BN1916">
        <v>1.34</v>
      </c>
      <c r="BO1916">
        <v>2.0499999999999998</v>
      </c>
      <c r="BP1916">
        <v>3.75</v>
      </c>
      <c r="BQ1916">
        <v>0</v>
      </c>
      <c r="BR1916">
        <v>2.1</v>
      </c>
      <c r="BS1916">
        <v>1.77</v>
      </c>
      <c r="BT1916" t="s">
        <v>116</v>
      </c>
      <c r="BU1916">
        <f>VLOOKUP(Table1[[#This Row],[Reference]],metron,11,FALSE)</f>
        <v>1.7619715019855171</v>
      </c>
      <c r="BV1916">
        <f>VLOOKUP(Table1[[#This Row],[Reference]],metron,12,FALSE)</f>
        <v>0.87432842793739785</v>
      </c>
    </row>
    <row r="1917" spans="1:74" hidden="1" x14ac:dyDescent="0.45">
      <c r="A1917" t="s">
        <v>5407</v>
      </c>
      <c r="B1917">
        <v>1520737200</v>
      </c>
      <c r="C1917" s="3" t="s">
        <v>3134</v>
      </c>
      <c r="D1917" t="s">
        <v>65</v>
      </c>
      <c r="E1917" t="s">
        <v>66</v>
      </c>
      <c r="F1917" t="s">
        <v>86</v>
      </c>
      <c r="G1917" t="s">
        <v>81</v>
      </c>
      <c r="H1917" t="s">
        <v>66</v>
      </c>
      <c r="I1917">
        <f>MROUND(Table1[[#This Row],[Prob_H]]*100,2)/100</f>
        <v>0.48</v>
      </c>
      <c r="J1917">
        <f>1/Table1[[#This Row],[odds_ft_home_team_win]]-Table1[[#This Row],[Margin/3]]</f>
        <v>0.48428371310686136</v>
      </c>
      <c r="K1917">
        <f>1/Table1[[#This Row],[odds_ft_draw]]-Table1[[#This Row],[Margin/3]]</f>
        <v>0.26564547840816366</v>
      </c>
      <c r="L1917">
        <f>1/Table1[[#This Row],[odds_ft_away_team_win]]-Table1[[#This Row],[Margin/3]]</f>
        <v>0.25007080848497509</v>
      </c>
      <c r="M1917">
        <v>11</v>
      </c>
      <c r="N1917">
        <v>1.64</v>
      </c>
      <c r="O1917">
        <v>1.29</v>
      </c>
      <c r="P1917">
        <v>1.76</v>
      </c>
      <c r="Q1917">
        <v>1.33</v>
      </c>
      <c r="R1917" t="str" cm="1">
        <f t="array" ref="R19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7">
        <v>2</v>
      </c>
      <c r="T1917">
        <v>0</v>
      </c>
      <c r="U1917">
        <v>2</v>
      </c>
      <c r="V1917">
        <v>1</v>
      </c>
      <c r="W1917">
        <v>1</v>
      </c>
      <c r="X1917">
        <v>0</v>
      </c>
      <c r="Y1917" t="s">
        <v>3135</v>
      </c>
      <c r="AA1917">
        <v>0</v>
      </c>
      <c r="AB1917">
        <v>4</v>
      </c>
      <c r="AC1917">
        <v>2</v>
      </c>
      <c r="AD1917">
        <v>1</v>
      </c>
      <c r="AE1917">
        <v>2</v>
      </c>
      <c r="AF1917">
        <v>0</v>
      </c>
      <c r="AG1917">
        <v>2</v>
      </c>
      <c r="AH1917">
        <v>1</v>
      </c>
      <c r="AI1917">
        <v>2</v>
      </c>
      <c r="AJ1917">
        <v>0</v>
      </c>
      <c r="AK1917">
        <v>8</v>
      </c>
      <c r="AL1917">
        <v>13</v>
      </c>
      <c r="AM1917">
        <v>3</v>
      </c>
      <c r="AN1917">
        <v>0</v>
      </c>
      <c r="AO1917">
        <v>5</v>
      </c>
      <c r="AP1917">
        <v>13</v>
      </c>
      <c r="AQ1917">
        <v>14</v>
      </c>
      <c r="AR1917">
        <v>16</v>
      </c>
      <c r="AS1917">
        <v>55</v>
      </c>
      <c r="AT1917">
        <v>45</v>
      </c>
      <c r="AU1917">
        <v>0</v>
      </c>
      <c r="AV1917">
        <v>0</v>
      </c>
      <c r="AW1917">
        <v>2.58</v>
      </c>
      <c r="AX1917">
        <v>54</v>
      </c>
      <c r="AY1917">
        <v>68</v>
      </c>
      <c r="AZ1917">
        <v>54</v>
      </c>
      <c r="BA1917">
        <v>25</v>
      </c>
      <c r="BB1917">
        <v>14</v>
      </c>
      <c r="BC1917">
        <v>36</v>
      </c>
      <c r="BD1917">
        <v>68</v>
      </c>
      <c r="BE1917">
        <v>36</v>
      </c>
      <c r="BF1917">
        <v>68</v>
      </c>
      <c r="BG1917">
        <v>8.5</v>
      </c>
      <c r="BH1917">
        <v>4.1500000000000004</v>
      </c>
      <c r="BI1917">
        <v>2.0299999999999998</v>
      </c>
      <c r="BJ1917">
        <v>3.65</v>
      </c>
      <c r="BK1917">
        <v>3.87</v>
      </c>
      <c r="BL1917">
        <f>1/Table1[[#This Row],[odds_ft_home_team_win]]+1/Table1[[#This Row],[odds_ft_draw]]+1/Table1[[#This Row],[odds_ft_away_team_win]]-1</f>
        <v>2.4981372994687057E-2</v>
      </c>
      <c r="BM1917">
        <f>Table1[[#This Row],[Margin]]/3</f>
        <v>8.3271243315623522E-3</v>
      </c>
      <c r="BN1917">
        <v>1.19</v>
      </c>
      <c r="BO1917">
        <v>1.65</v>
      </c>
      <c r="BP1917">
        <v>2.6</v>
      </c>
      <c r="BQ1917">
        <v>0</v>
      </c>
      <c r="BR1917">
        <v>1.69</v>
      </c>
      <c r="BS1917">
        <v>2.15</v>
      </c>
      <c r="BT1917" t="s">
        <v>113</v>
      </c>
      <c r="BU1917">
        <f>VLOOKUP(Table1[[#This Row],[Reference]],metron,11,FALSE)</f>
        <v>1.510877192982456</v>
      </c>
      <c r="BV1917">
        <f>VLOOKUP(Table1[[#This Row],[Reference]],metron,12,FALSE)</f>
        <v>1.0163157894736841</v>
      </c>
    </row>
    <row r="1918" spans="1:74" x14ac:dyDescent="0.45">
      <c r="A1918" t="s">
        <v>5407</v>
      </c>
      <c r="B1918">
        <v>1520791200</v>
      </c>
      <c r="C1918" s="3" t="s">
        <v>3136</v>
      </c>
      <c r="D1918" t="s">
        <v>65</v>
      </c>
      <c r="E1918" t="s">
        <v>66</v>
      </c>
      <c r="F1918" t="s">
        <v>94</v>
      </c>
      <c r="G1918" t="s">
        <v>97</v>
      </c>
      <c r="H1918" t="s">
        <v>66</v>
      </c>
      <c r="I1918">
        <f>MROUND(Table1[[#This Row],[Prob_H]]*100,2)/100</f>
        <v>0.36</v>
      </c>
      <c r="J1918">
        <f>1/Table1[[#This Row],[odds_ft_home_team_win]]-Table1[[#This Row],[Margin/3]]</f>
        <v>0.36317119303390805</v>
      </c>
      <c r="K1918">
        <f>1/Table1[[#This Row],[odds_ft_draw]]-Table1[[#This Row],[Margin/3]]</f>
        <v>0.28044132217845968</v>
      </c>
      <c r="L1918">
        <f>1/Table1[[#This Row],[odds_ft_away_team_win]]-Table1[[#This Row],[Margin/3]]</f>
        <v>0.35638748478763227</v>
      </c>
      <c r="M1918">
        <v>11</v>
      </c>
      <c r="N1918">
        <v>1.38</v>
      </c>
      <c r="O1918">
        <v>1.08</v>
      </c>
      <c r="P1918">
        <v>1.28</v>
      </c>
      <c r="Q1918">
        <v>1.29</v>
      </c>
      <c r="R1918" t="str" cm="1">
        <f t="array" ref="R19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</v>
      </c>
      <c r="Z1918">
        <v>85</v>
      </c>
      <c r="AA1918">
        <v>5</v>
      </c>
      <c r="AB1918">
        <v>13</v>
      </c>
      <c r="AC1918">
        <v>1</v>
      </c>
      <c r="AD1918">
        <v>0</v>
      </c>
      <c r="AE1918">
        <v>2</v>
      </c>
      <c r="AF1918">
        <v>0</v>
      </c>
      <c r="AG1918">
        <v>1</v>
      </c>
      <c r="AH1918">
        <v>0</v>
      </c>
      <c r="AI1918">
        <v>0</v>
      </c>
      <c r="AJ1918">
        <v>2</v>
      </c>
      <c r="AK1918">
        <v>8</v>
      </c>
      <c r="AL1918">
        <v>12</v>
      </c>
      <c r="AM1918">
        <v>3</v>
      </c>
      <c r="AN1918">
        <v>6</v>
      </c>
      <c r="AO1918">
        <v>5</v>
      </c>
      <c r="AP1918">
        <v>6</v>
      </c>
      <c r="AQ1918">
        <v>10</v>
      </c>
      <c r="AR1918">
        <v>14</v>
      </c>
      <c r="AS1918">
        <v>42</v>
      </c>
      <c r="AT1918">
        <v>58</v>
      </c>
      <c r="AU1918">
        <v>0</v>
      </c>
      <c r="AV1918">
        <v>0</v>
      </c>
      <c r="AW1918">
        <v>2.27</v>
      </c>
      <c r="AX1918">
        <v>42</v>
      </c>
      <c r="AY1918">
        <v>70</v>
      </c>
      <c r="AZ1918">
        <v>42</v>
      </c>
      <c r="BA1918">
        <v>27</v>
      </c>
      <c r="BB1918">
        <v>8</v>
      </c>
      <c r="BC1918">
        <v>31</v>
      </c>
      <c r="BD1918">
        <v>58</v>
      </c>
      <c r="BE1918">
        <v>42</v>
      </c>
      <c r="BF1918">
        <v>62</v>
      </c>
      <c r="BG1918">
        <v>10.93</v>
      </c>
      <c r="BH1918">
        <v>4.84</v>
      </c>
      <c r="BI1918">
        <v>2.69</v>
      </c>
      <c r="BJ1918">
        <v>3.46</v>
      </c>
      <c r="BK1918">
        <v>2.74</v>
      </c>
      <c r="BL1918">
        <f>1/Table1[[#This Row],[odds_ft_home_team_win]]+1/Table1[[#This Row],[odds_ft_draw]]+1/Table1[[#This Row],[odds_ft_away_team_win]]-1</f>
        <v>2.5728056586008297E-2</v>
      </c>
      <c r="BM1918">
        <f>Table1[[#This Row],[Margin]]/3</f>
        <v>8.5760188620027655E-3</v>
      </c>
      <c r="BN1918">
        <v>1.27</v>
      </c>
      <c r="BO1918">
        <v>1.83</v>
      </c>
      <c r="BP1918">
        <v>3.15</v>
      </c>
      <c r="BQ1918">
        <v>0</v>
      </c>
      <c r="BR1918">
        <v>1.77</v>
      </c>
      <c r="BS1918">
        <v>2.1</v>
      </c>
      <c r="BT1918" t="s">
        <v>124</v>
      </c>
      <c r="BU1918">
        <f>VLOOKUP(Table1[[#This Row],[Reference]],metron,11,FALSE)</f>
        <v>1.269326094653606</v>
      </c>
      <c r="BV1918">
        <f>VLOOKUP(Table1[[#This Row],[Reference]],metron,12,FALSE)</f>
        <v>1.2417089578661631</v>
      </c>
    </row>
    <row r="1919" spans="1:74" x14ac:dyDescent="0.45">
      <c r="A1919" t="s">
        <v>5407</v>
      </c>
      <c r="B1919">
        <v>1520812800</v>
      </c>
      <c r="C1919" s="3" t="s">
        <v>3137</v>
      </c>
      <c r="D1919" t="s">
        <v>65</v>
      </c>
      <c r="E1919" t="s">
        <v>66</v>
      </c>
      <c r="F1919" t="s">
        <v>88</v>
      </c>
      <c r="G1919" t="s">
        <v>85</v>
      </c>
      <c r="H1919" t="s">
        <v>66</v>
      </c>
      <c r="I1919">
        <f>MROUND(Table1[[#This Row],[Prob_H]]*100,2)/100</f>
        <v>0.4</v>
      </c>
      <c r="J1919">
        <f>1/Table1[[#This Row],[odds_ft_home_team_win]]-Table1[[#This Row],[Margin/3]]</f>
        <v>0.39646429521541027</v>
      </c>
      <c r="K1919">
        <f>1/Table1[[#This Row],[odds_ft_draw]]-Table1[[#This Row],[Margin/3]]</f>
        <v>0.27409187132648327</v>
      </c>
      <c r="L1919">
        <f>1/Table1[[#This Row],[odds_ft_away_team_win]]-Table1[[#This Row],[Margin/3]]</f>
        <v>0.32944383345810641</v>
      </c>
      <c r="M1919">
        <v>11</v>
      </c>
      <c r="N1919">
        <v>1.5</v>
      </c>
      <c r="O1919">
        <v>1.75</v>
      </c>
      <c r="P1919">
        <v>1.8</v>
      </c>
      <c r="Q1919">
        <v>1.62</v>
      </c>
      <c r="R1919" t="str" cm="1">
        <f t="array" ref="R19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19">
        <v>3</v>
      </c>
      <c r="T1919">
        <v>2</v>
      </c>
      <c r="U1919">
        <v>5</v>
      </c>
      <c r="V1919">
        <v>3</v>
      </c>
      <c r="W1919">
        <v>2</v>
      </c>
      <c r="X1919">
        <v>1</v>
      </c>
      <c r="Y1919" t="s">
        <v>3138</v>
      </c>
      <c r="Z1919" t="s">
        <v>3139</v>
      </c>
      <c r="AA1919">
        <v>4</v>
      </c>
      <c r="AB1919">
        <v>2</v>
      </c>
      <c r="AC1919">
        <v>2</v>
      </c>
      <c r="AD1919">
        <v>0</v>
      </c>
      <c r="AE1919">
        <v>2</v>
      </c>
      <c r="AF1919">
        <v>1</v>
      </c>
      <c r="AG1919">
        <v>1</v>
      </c>
      <c r="AH1919">
        <v>1</v>
      </c>
      <c r="AI1919">
        <v>0</v>
      </c>
      <c r="AJ1919">
        <v>3</v>
      </c>
      <c r="AK1919">
        <v>13</v>
      </c>
      <c r="AL1919">
        <v>11</v>
      </c>
      <c r="AM1919">
        <v>7</v>
      </c>
      <c r="AN1919">
        <v>3</v>
      </c>
      <c r="AO1919">
        <v>6</v>
      </c>
      <c r="AP1919">
        <v>8</v>
      </c>
      <c r="AQ1919">
        <v>13</v>
      </c>
      <c r="AR1919">
        <v>12</v>
      </c>
      <c r="AS1919">
        <v>56</v>
      </c>
      <c r="AT1919">
        <v>44</v>
      </c>
      <c r="AU1919">
        <v>0</v>
      </c>
      <c r="AV1919">
        <v>0</v>
      </c>
      <c r="AW1919">
        <v>2.38</v>
      </c>
      <c r="AX1919">
        <v>50</v>
      </c>
      <c r="AY1919">
        <v>66</v>
      </c>
      <c r="AZ1919">
        <v>43</v>
      </c>
      <c r="BA1919">
        <v>21</v>
      </c>
      <c r="BB1919">
        <v>15</v>
      </c>
      <c r="BC1919">
        <v>27</v>
      </c>
      <c r="BD1919">
        <v>60</v>
      </c>
      <c r="BE1919">
        <v>34</v>
      </c>
      <c r="BF1919">
        <v>77</v>
      </c>
      <c r="BG1919">
        <v>12.59</v>
      </c>
      <c r="BH1919">
        <v>4.2</v>
      </c>
      <c r="BI1919">
        <v>2.4700000000000002</v>
      </c>
      <c r="BJ1919">
        <v>3.54</v>
      </c>
      <c r="BK1919">
        <v>2.96</v>
      </c>
      <c r="BL1919">
        <f>1/Table1[[#This Row],[odds_ft_home_team_win]]+1/Table1[[#This Row],[odds_ft_draw]]+1/Table1[[#This Row],[odds_ft_away_team_win]]-1</f>
        <v>2.5182013139194215E-2</v>
      </c>
      <c r="BM1919">
        <f>Table1[[#This Row],[Margin]]/3</f>
        <v>8.3940043797314044E-3</v>
      </c>
      <c r="BN1919">
        <v>1.25</v>
      </c>
      <c r="BO1919">
        <v>1.8</v>
      </c>
      <c r="BP1919">
        <v>3.05</v>
      </c>
      <c r="BQ1919">
        <v>0</v>
      </c>
      <c r="BR1919">
        <v>1.71</v>
      </c>
      <c r="BS1919">
        <v>2.1</v>
      </c>
      <c r="BT1919" t="s">
        <v>91</v>
      </c>
      <c r="BU1919">
        <f>VLOOKUP(Table1[[#This Row],[Reference]],metron,11,FALSE)</f>
        <v>1.344038264434575</v>
      </c>
      <c r="BV1919">
        <f>VLOOKUP(Table1[[#This Row],[Reference]],metron,12,FALSE)</f>
        <v>1.1515772691037469</v>
      </c>
    </row>
    <row r="1920" spans="1:74" x14ac:dyDescent="0.45">
      <c r="A1920" t="s">
        <v>5406</v>
      </c>
      <c r="B1920">
        <v>1538179200</v>
      </c>
      <c r="C1920" s="3" t="s">
        <v>3394</v>
      </c>
      <c r="D1920" t="s">
        <v>65</v>
      </c>
      <c r="E1920" t="s">
        <v>66</v>
      </c>
      <c r="F1920" t="s">
        <v>611</v>
      </c>
      <c r="G1920" t="s">
        <v>81</v>
      </c>
      <c r="H1920" t="s">
        <v>66</v>
      </c>
      <c r="I1920">
        <f>MROUND(Table1[[#This Row],[Prob_H]]*100,2)/100</f>
        <v>0.28000000000000003</v>
      </c>
      <c r="J1920">
        <f>1/Table1[[#This Row],[odds_ft_home_team_win]]-Table1[[#This Row],[Margin/3]]</f>
        <v>0.28085867620751342</v>
      </c>
      <c r="K1920">
        <f>1/Table1[[#This Row],[odds_ft_draw]]-Table1[[#This Row],[Margin/3]]</f>
        <v>0.28085867620751342</v>
      </c>
      <c r="L1920">
        <f>1/Table1[[#This Row],[odds_ft_away_team_win]]-Table1[[#This Row],[Margin/3]]</f>
        <v>0.43828264758497315</v>
      </c>
      <c r="M1920">
        <v>11</v>
      </c>
      <c r="N1920">
        <v>0.8</v>
      </c>
      <c r="O1920">
        <v>0.8</v>
      </c>
      <c r="P1920">
        <v>0.47</v>
      </c>
      <c r="Q1920">
        <v>1.85</v>
      </c>
      <c r="R1920" t="str" cm="1">
        <f t="array" ref="R19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0">
        <v>0</v>
      </c>
      <c r="T1920">
        <v>4</v>
      </c>
      <c r="U1920">
        <v>4</v>
      </c>
      <c r="V1920">
        <v>1</v>
      </c>
      <c r="W1920">
        <v>0</v>
      </c>
      <c r="X1920">
        <v>1</v>
      </c>
      <c r="Z1920" t="s">
        <v>3395</v>
      </c>
      <c r="AA1920">
        <v>3</v>
      </c>
      <c r="AB1920">
        <v>4</v>
      </c>
      <c r="AC1920">
        <v>2</v>
      </c>
      <c r="AD1920">
        <v>0</v>
      </c>
      <c r="AE1920">
        <v>0</v>
      </c>
      <c r="AF1920">
        <v>0</v>
      </c>
      <c r="AG1920">
        <v>2</v>
      </c>
      <c r="AH1920">
        <v>0</v>
      </c>
      <c r="AI1920">
        <v>0</v>
      </c>
      <c r="AJ1920">
        <v>0</v>
      </c>
      <c r="AK1920">
        <v>10</v>
      </c>
      <c r="AL1920">
        <v>15</v>
      </c>
      <c r="AM1920">
        <v>4</v>
      </c>
      <c r="AN1920">
        <v>6</v>
      </c>
      <c r="AO1920">
        <v>6</v>
      </c>
      <c r="AP1920">
        <v>9</v>
      </c>
      <c r="AQ1920">
        <v>20</v>
      </c>
      <c r="AR1920">
        <v>13</v>
      </c>
      <c r="AS1920">
        <v>43</v>
      </c>
      <c r="AT1920">
        <v>57</v>
      </c>
      <c r="AU1920">
        <v>1.05</v>
      </c>
      <c r="AV1920">
        <v>1.62</v>
      </c>
      <c r="AW1920">
        <v>2.7</v>
      </c>
      <c r="AX1920">
        <v>40</v>
      </c>
      <c r="AY1920">
        <v>90</v>
      </c>
      <c r="AZ1920">
        <v>50</v>
      </c>
      <c r="BA1920">
        <v>20</v>
      </c>
      <c r="BB1920">
        <v>10</v>
      </c>
      <c r="BC1920">
        <v>60</v>
      </c>
      <c r="BD1920">
        <v>90</v>
      </c>
      <c r="BE1920">
        <v>40</v>
      </c>
      <c r="BF1920">
        <v>60</v>
      </c>
      <c r="BG1920">
        <v>8.8000000000000007</v>
      </c>
      <c r="BH1920">
        <v>5.6</v>
      </c>
      <c r="BI1920">
        <v>3.25</v>
      </c>
      <c r="BJ1920">
        <v>3.25</v>
      </c>
      <c r="BK1920">
        <v>2.15</v>
      </c>
      <c r="BL1920">
        <f>1/Table1[[#This Row],[odds_ft_home_team_win]]+1/Table1[[#This Row],[odds_ft_draw]]+1/Table1[[#This Row],[odds_ft_away_team_win]]-1</f>
        <v>8.0500894454382799E-2</v>
      </c>
      <c r="BM1920">
        <f>Table1[[#This Row],[Margin]]/3</f>
        <v>2.6833631484794267E-2</v>
      </c>
      <c r="BN1920">
        <v>1.3</v>
      </c>
      <c r="BO1920">
        <v>1.95</v>
      </c>
      <c r="BP1920">
        <v>3.4</v>
      </c>
      <c r="BQ1920">
        <v>0</v>
      </c>
      <c r="BR1920">
        <v>1.83</v>
      </c>
      <c r="BS1920">
        <v>2</v>
      </c>
      <c r="BT1920" t="s">
        <v>614</v>
      </c>
      <c r="BU1920">
        <f>VLOOKUP(Table1[[#This Row],[Reference]],metron,11,FALSE)</f>
        <v>1.128766254360926</v>
      </c>
      <c r="BV1920">
        <f>VLOOKUP(Table1[[#This Row],[Reference]],metron,12,FALSE)</f>
        <v>1.415794481446242</v>
      </c>
    </row>
    <row r="1921" spans="1:74" x14ac:dyDescent="0.45">
      <c r="A1921" t="s">
        <v>5406</v>
      </c>
      <c r="B1921">
        <v>1538186400</v>
      </c>
      <c r="C1921" s="3" t="s">
        <v>3396</v>
      </c>
      <c r="D1921" t="s">
        <v>65</v>
      </c>
      <c r="E1921" t="s">
        <v>66</v>
      </c>
      <c r="F1921" t="s">
        <v>93</v>
      </c>
      <c r="G1921" t="s">
        <v>97</v>
      </c>
      <c r="H1921" t="s">
        <v>66</v>
      </c>
      <c r="I1921">
        <f>MROUND(Table1[[#This Row],[Prob_H]]*100,2)/100</f>
        <v>0.3</v>
      </c>
      <c r="J1921">
        <f>1/Table1[[#This Row],[odds_ft_home_team_win]]-Table1[[#This Row],[Margin/3]]</f>
        <v>0.30089492922867039</v>
      </c>
      <c r="K1921">
        <f>1/Table1[[#This Row],[odds_ft_draw]]-Table1[[#This Row],[Margin/3]]</f>
        <v>0.27153353945622111</v>
      </c>
      <c r="L1921">
        <f>1/Table1[[#This Row],[odds_ft_away_team_win]]-Table1[[#This Row],[Margin/3]]</f>
        <v>0.4275715313151085</v>
      </c>
      <c r="M1921">
        <v>11</v>
      </c>
      <c r="N1921">
        <v>0.2</v>
      </c>
      <c r="O1921">
        <v>1.5</v>
      </c>
      <c r="P1921">
        <v>1.06</v>
      </c>
      <c r="Q1921">
        <v>0.72</v>
      </c>
      <c r="R1921" t="str" cm="1">
        <f t="array" ref="R19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1">
        <v>2</v>
      </c>
      <c r="T1921">
        <v>0</v>
      </c>
      <c r="U1921">
        <v>2</v>
      </c>
      <c r="V1921">
        <v>1</v>
      </c>
      <c r="W1921">
        <v>1</v>
      </c>
      <c r="X1921">
        <v>0</v>
      </c>
      <c r="Y1921" t="s">
        <v>3397</v>
      </c>
      <c r="AA1921">
        <v>4</v>
      </c>
      <c r="AB1921">
        <v>2</v>
      </c>
      <c r="AC1921">
        <v>2</v>
      </c>
      <c r="AD1921">
        <v>0</v>
      </c>
      <c r="AE1921">
        <v>2</v>
      </c>
      <c r="AF1921">
        <v>1</v>
      </c>
      <c r="AG1921">
        <v>1</v>
      </c>
      <c r="AH1921">
        <v>1</v>
      </c>
      <c r="AI1921">
        <v>0</v>
      </c>
      <c r="AJ1921">
        <v>3</v>
      </c>
      <c r="AK1921">
        <v>11</v>
      </c>
      <c r="AL1921">
        <v>11</v>
      </c>
      <c r="AM1921">
        <v>4</v>
      </c>
      <c r="AN1921">
        <v>4</v>
      </c>
      <c r="AO1921">
        <v>7</v>
      </c>
      <c r="AP1921">
        <v>7</v>
      </c>
      <c r="AQ1921">
        <v>16</v>
      </c>
      <c r="AR1921">
        <v>13</v>
      </c>
      <c r="AS1921">
        <v>45</v>
      </c>
      <c r="AT1921">
        <v>55</v>
      </c>
      <c r="AU1921">
        <v>1.19</v>
      </c>
      <c r="AV1921">
        <v>1.32</v>
      </c>
      <c r="AW1921">
        <v>2.1</v>
      </c>
      <c r="AX1921">
        <v>38</v>
      </c>
      <c r="AY1921">
        <v>48</v>
      </c>
      <c r="AZ1921">
        <v>48</v>
      </c>
      <c r="BA1921">
        <v>13</v>
      </c>
      <c r="BB1921">
        <v>13</v>
      </c>
      <c r="BC1921">
        <v>35</v>
      </c>
      <c r="BD1921">
        <v>70</v>
      </c>
      <c r="BE1921">
        <v>25</v>
      </c>
      <c r="BF1921">
        <v>55</v>
      </c>
      <c r="BG1921">
        <v>10.3</v>
      </c>
      <c r="BH1921">
        <v>5.45</v>
      </c>
      <c r="BI1921">
        <v>3.05</v>
      </c>
      <c r="BJ1921">
        <v>3.35</v>
      </c>
      <c r="BK1921">
        <v>2.2000000000000002</v>
      </c>
      <c r="BL1921">
        <f>1/Table1[[#This Row],[odds_ft_home_team_win]]+1/Table1[[#This Row],[odds_ft_draw]]+1/Table1[[#This Row],[odds_ft_away_team_win]]-1</f>
        <v>8.0921769691038037E-2</v>
      </c>
      <c r="BM1921">
        <f>Table1[[#This Row],[Margin]]/3</f>
        <v>2.6973923230346013E-2</v>
      </c>
      <c r="BN1921">
        <v>1.29</v>
      </c>
      <c r="BO1921">
        <v>1.91</v>
      </c>
      <c r="BP1921">
        <v>3.3</v>
      </c>
      <c r="BQ1921">
        <v>0</v>
      </c>
      <c r="BR1921">
        <v>1.8</v>
      </c>
      <c r="BS1921">
        <v>2</v>
      </c>
      <c r="BT1921" t="s">
        <v>95</v>
      </c>
      <c r="BU1921">
        <f>VLOOKUP(Table1[[#This Row],[Reference]],metron,11,FALSE)</f>
        <v>1.1805091283106199</v>
      </c>
      <c r="BV1921">
        <f>VLOOKUP(Table1[[#This Row],[Reference]],metron,12,FALSE)</f>
        <v>1.3921316533813319</v>
      </c>
    </row>
    <row r="1922" spans="1:74" x14ac:dyDescent="0.45">
      <c r="A1922" t="s">
        <v>5406</v>
      </c>
      <c r="B1922">
        <v>1538258400</v>
      </c>
      <c r="C1922" s="3" t="s">
        <v>3398</v>
      </c>
      <c r="D1922" t="s">
        <v>65</v>
      </c>
      <c r="E1922" t="s">
        <v>66</v>
      </c>
      <c r="F1922" t="s">
        <v>80</v>
      </c>
      <c r="G1922" t="s">
        <v>68</v>
      </c>
      <c r="H1922" t="s">
        <v>66</v>
      </c>
      <c r="I1922">
        <f>MROUND(Table1[[#This Row],[Prob_H]]*100,2)/100</f>
        <v>0.24</v>
      </c>
      <c r="J1922">
        <f>1/Table1[[#This Row],[odds_ft_home_team_win]]-Table1[[#This Row],[Margin/3]]</f>
        <v>0.24921344247689051</v>
      </c>
      <c r="K1922">
        <f>1/Table1[[#This Row],[odds_ft_draw]]-Table1[[#This Row],[Margin/3]]</f>
        <v>0.28774083973716452</v>
      </c>
      <c r="L1922">
        <f>1/Table1[[#This Row],[odds_ft_away_team_win]]-Table1[[#This Row],[Margin/3]]</f>
        <v>0.46304571778594505</v>
      </c>
      <c r="M1922">
        <v>11</v>
      </c>
      <c r="N1922">
        <v>1.75</v>
      </c>
      <c r="O1922">
        <v>0.5</v>
      </c>
      <c r="P1922">
        <v>1.5</v>
      </c>
      <c r="Q1922">
        <v>1.52</v>
      </c>
      <c r="R1922" t="str" cm="1">
        <f t="array" ref="R19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2">
        <v>0</v>
      </c>
      <c r="T1922">
        <v>2</v>
      </c>
      <c r="U1922">
        <v>2</v>
      </c>
      <c r="V1922">
        <v>0</v>
      </c>
      <c r="W1922">
        <v>0</v>
      </c>
      <c r="X1922">
        <v>0</v>
      </c>
      <c r="Z1922" t="s">
        <v>3399</v>
      </c>
      <c r="AA1922">
        <v>3</v>
      </c>
      <c r="AB1922">
        <v>3</v>
      </c>
      <c r="AC1922">
        <v>1</v>
      </c>
      <c r="AD1922">
        <v>0</v>
      </c>
      <c r="AE1922">
        <v>3</v>
      </c>
      <c r="AF1922">
        <v>0</v>
      </c>
      <c r="AG1922">
        <v>0</v>
      </c>
      <c r="AH1922">
        <v>1</v>
      </c>
      <c r="AI1922">
        <v>1</v>
      </c>
      <c r="AJ1922">
        <v>2</v>
      </c>
      <c r="AK1922">
        <v>13</v>
      </c>
      <c r="AL1922">
        <v>14</v>
      </c>
      <c r="AM1922">
        <v>0</v>
      </c>
      <c r="AN1922">
        <v>5</v>
      </c>
      <c r="AO1922">
        <v>13</v>
      </c>
      <c r="AP1922">
        <v>9</v>
      </c>
      <c r="AQ1922">
        <v>11</v>
      </c>
      <c r="AR1922">
        <v>6</v>
      </c>
      <c r="AS1922">
        <v>52</v>
      </c>
      <c r="AT1922">
        <v>48</v>
      </c>
      <c r="AU1922">
        <v>1.1599999999999999</v>
      </c>
      <c r="AV1922">
        <v>1.49</v>
      </c>
      <c r="AW1922">
        <v>1.88</v>
      </c>
      <c r="AX1922">
        <v>50</v>
      </c>
      <c r="AY1922">
        <v>63</v>
      </c>
      <c r="AZ1922">
        <v>13</v>
      </c>
      <c r="BA1922">
        <v>13</v>
      </c>
      <c r="BB1922">
        <v>0</v>
      </c>
      <c r="BC1922">
        <v>0</v>
      </c>
      <c r="BD1922">
        <v>50</v>
      </c>
      <c r="BE1922">
        <v>25</v>
      </c>
      <c r="BF1922">
        <v>100</v>
      </c>
      <c r="BG1922">
        <v>9.75</v>
      </c>
      <c r="BH1922">
        <v>5.5</v>
      </c>
      <c r="BI1922">
        <v>3.65</v>
      </c>
      <c r="BJ1922">
        <v>3.2</v>
      </c>
      <c r="BK1922">
        <v>2.0499999999999998</v>
      </c>
      <c r="BL1922">
        <f>1/Table1[[#This Row],[odds_ft_home_team_win]]+1/Table1[[#This Row],[odds_ft_draw]]+1/Table1[[#This Row],[odds_ft_away_team_win]]-1</f>
        <v>7.4277480788506489E-2</v>
      </c>
      <c r="BM1922">
        <f>Table1[[#This Row],[Margin]]/3</f>
        <v>2.4759160262835495E-2</v>
      </c>
      <c r="BN1922">
        <v>1.43</v>
      </c>
      <c r="BO1922">
        <v>2.35</v>
      </c>
      <c r="BP1922">
        <v>4.45</v>
      </c>
      <c r="BQ1922">
        <v>0</v>
      </c>
      <c r="BR1922">
        <v>2.15</v>
      </c>
      <c r="BS1922">
        <v>1.71</v>
      </c>
      <c r="BT1922" t="s">
        <v>83</v>
      </c>
      <c r="BU1922">
        <f>VLOOKUP(Table1[[#This Row],[Reference]],metron,11,FALSE)</f>
        <v>1.067249240121581</v>
      </c>
      <c r="BV1922">
        <f>VLOOKUP(Table1[[#This Row],[Reference]],metron,12,FALSE)</f>
        <v>1.53419452887538</v>
      </c>
    </row>
    <row r="1923" spans="1:74" x14ac:dyDescent="0.45">
      <c r="A1923" t="s">
        <v>5406</v>
      </c>
      <c r="B1923">
        <v>1538265600</v>
      </c>
      <c r="C1923" s="3" t="s">
        <v>3400</v>
      </c>
      <c r="D1923" t="s">
        <v>65</v>
      </c>
      <c r="E1923" t="s">
        <v>66</v>
      </c>
      <c r="F1923" t="s">
        <v>103</v>
      </c>
      <c r="G1923" t="s">
        <v>77</v>
      </c>
      <c r="H1923" t="s">
        <v>66</v>
      </c>
      <c r="I1923">
        <f>MROUND(Table1[[#This Row],[Prob_H]]*100,2)/100</f>
        <v>0.38</v>
      </c>
      <c r="J1923">
        <f>1/Table1[[#This Row],[odds_ft_home_team_win]]-Table1[[#This Row],[Margin/3]]</f>
        <v>0.38121003064877729</v>
      </c>
      <c r="K1923">
        <f>1/Table1[[#This Row],[odds_ft_draw]]-Table1[[#This Row],[Margin/3]]</f>
        <v>0.30091561780167131</v>
      </c>
      <c r="L1923">
        <f>1/Table1[[#This Row],[odds_ft_away_team_win]]-Table1[[#This Row],[Margin/3]]</f>
        <v>0.31787435154955146</v>
      </c>
      <c r="M1923">
        <v>11</v>
      </c>
      <c r="N1923">
        <v>1.4</v>
      </c>
      <c r="O1923">
        <v>1.25</v>
      </c>
      <c r="P1923">
        <v>2.2200000000000002</v>
      </c>
      <c r="Q1923">
        <v>1.38</v>
      </c>
      <c r="R1923" t="str" cm="1">
        <f t="array" ref="R19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3">
        <v>3</v>
      </c>
      <c r="T1923">
        <v>1</v>
      </c>
      <c r="U1923">
        <v>4</v>
      </c>
      <c r="V1923">
        <v>4</v>
      </c>
      <c r="W1923">
        <v>3</v>
      </c>
      <c r="X1923">
        <v>1</v>
      </c>
      <c r="Y1923" t="s">
        <v>3401</v>
      </c>
      <c r="Z1923" t="s">
        <v>699</v>
      </c>
      <c r="AA1923">
        <v>5</v>
      </c>
      <c r="AB1923">
        <v>7</v>
      </c>
      <c r="AC1923">
        <v>2</v>
      </c>
      <c r="AD1923">
        <v>0</v>
      </c>
      <c r="AE1923">
        <v>1</v>
      </c>
      <c r="AF1923">
        <v>2</v>
      </c>
      <c r="AG1923">
        <v>0</v>
      </c>
      <c r="AH1923">
        <v>2</v>
      </c>
      <c r="AI1923">
        <v>1</v>
      </c>
      <c r="AJ1923">
        <v>2</v>
      </c>
      <c r="AK1923">
        <v>19</v>
      </c>
      <c r="AL1923">
        <v>13</v>
      </c>
      <c r="AM1923">
        <v>11</v>
      </c>
      <c r="AN1923">
        <v>4</v>
      </c>
      <c r="AO1923">
        <v>8</v>
      </c>
      <c r="AP1923">
        <v>9</v>
      </c>
      <c r="AQ1923">
        <v>14</v>
      </c>
      <c r="AR1923">
        <v>13</v>
      </c>
      <c r="AS1923">
        <v>55</v>
      </c>
      <c r="AT1923">
        <v>45</v>
      </c>
      <c r="AU1923">
        <v>2.19</v>
      </c>
      <c r="AV1923">
        <v>1.29</v>
      </c>
      <c r="AW1923">
        <v>2.08</v>
      </c>
      <c r="AX1923">
        <v>45</v>
      </c>
      <c r="AY1923">
        <v>78</v>
      </c>
      <c r="AZ1923">
        <v>20</v>
      </c>
      <c r="BA1923">
        <v>10</v>
      </c>
      <c r="BB1923">
        <v>0</v>
      </c>
      <c r="BC1923">
        <v>0</v>
      </c>
      <c r="BD1923">
        <v>33</v>
      </c>
      <c r="BE1923">
        <v>55</v>
      </c>
      <c r="BF1923">
        <v>100</v>
      </c>
      <c r="BG1923">
        <v>10.35</v>
      </c>
      <c r="BH1923">
        <v>3.45</v>
      </c>
      <c r="BI1923">
        <v>2.4500000000000002</v>
      </c>
      <c r="BJ1923">
        <v>3.05</v>
      </c>
      <c r="BK1923">
        <v>2.9</v>
      </c>
      <c r="BL1923">
        <f>1/Table1[[#This Row],[odds_ft_home_team_win]]+1/Table1[[#This Row],[odds_ft_draw]]+1/Table1[[#This Row],[odds_ft_away_team_win]]-1</f>
        <v>8.0859703972035346E-2</v>
      </c>
      <c r="BM1923">
        <f>Table1[[#This Row],[Margin]]/3</f>
        <v>2.6953234657345115E-2</v>
      </c>
      <c r="BN1923">
        <v>1.36</v>
      </c>
      <c r="BO1923">
        <v>2.1</v>
      </c>
      <c r="BP1923">
        <v>3.85</v>
      </c>
      <c r="BQ1923">
        <v>0</v>
      </c>
      <c r="BR1923">
        <v>1.95</v>
      </c>
      <c r="BS1923">
        <v>1.87</v>
      </c>
      <c r="BT1923" t="s">
        <v>118</v>
      </c>
      <c r="BU1923">
        <f>VLOOKUP(Table1[[#This Row],[Reference]],metron,11,FALSE)</f>
        <v>1.330562659846547</v>
      </c>
      <c r="BV1923">
        <f>VLOOKUP(Table1[[#This Row],[Reference]],metron,12,FALSE)</f>
        <v>1.1595268542199491</v>
      </c>
    </row>
    <row r="1924" spans="1:74" x14ac:dyDescent="0.45">
      <c r="A1924" t="s">
        <v>5406</v>
      </c>
      <c r="B1924">
        <v>1538272800</v>
      </c>
      <c r="C1924" s="3" t="s">
        <v>3402</v>
      </c>
      <c r="D1924" t="s">
        <v>65</v>
      </c>
      <c r="E1924" t="s">
        <v>66</v>
      </c>
      <c r="F1924" t="s">
        <v>2218</v>
      </c>
      <c r="G1924" t="s">
        <v>88</v>
      </c>
      <c r="H1924" t="s">
        <v>66</v>
      </c>
      <c r="I1924">
        <f>MROUND(Table1[[#This Row],[Prob_H]]*100,2)/100</f>
        <v>0.4</v>
      </c>
      <c r="J1924">
        <f>1/Table1[[#This Row],[odds_ft_home_team_win]]-Table1[[#This Row],[Margin/3]]</f>
        <v>0.409732121644096</v>
      </c>
      <c r="K1924">
        <f>1/Table1[[#This Row],[odds_ft_draw]]-Table1[[#This Row],[Margin/3]]</f>
        <v>0.28744951294844379</v>
      </c>
      <c r="L1924">
        <f>1/Table1[[#This Row],[odds_ft_away_team_win]]-Table1[[#This Row],[Margin/3]]</f>
        <v>0.30281836540746021</v>
      </c>
      <c r="M1924">
        <v>11</v>
      </c>
      <c r="N1924">
        <v>2.2000000000000002</v>
      </c>
      <c r="O1924">
        <v>1</v>
      </c>
      <c r="P1924">
        <v>1.61</v>
      </c>
      <c r="Q1924">
        <v>0.78</v>
      </c>
      <c r="R1924" t="str" cm="1">
        <f t="array" ref="R19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24">
        <v>0</v>
      </c>
      <c r="T1924">
        <v>1</v>
      </c>
      <c r="U1924">
        <v>1</v>
      </c>
      <c r="V1924">
        <v>1</v>
      </c>
      <c r="W1924">
        <v>0</v>
      </c>
      <c r="X1924">
        <v>1</v>
      </c>
      <c r="Z1924">
        <v>24</v>
      </c>
      <c r="AA1924">
        <v>6</v>
      </c>
      <c r="AB1924">
        <v>6</v>
      </c>
      <c r="AC1924">
        <v>2</v>
      </c>
      <c r="AD1924">
        <v>0</v>
      </c>
      <c r="AE1924">
        <v>2</v>
      </c>
      <c r="AF1924">
        <v>0</v>
      </c>
      <c r="AG1924">
        <v>0</v>
      </c>
      <c r="AH1924">
        <v>2</v>
      </c>
      <c r="AI1924">
        <v>0</v>
      </c>
      <c r="AJ1924">
        <v>2</v>
      </c>
      <c r="AK1924">
        <v>18</v>
      </c>
      <c r="AL1924">
        <v>13</v>
      </c>
      <c r="AM1924">
        <v>6</v>
      </c>
      <c r="AN1924">
        <v>5</v>
      </c>
      <c r="AO1924">
        <v>12</v>
      </c>
      <c r="AP1924">
        <v>8</v>
      </c>
      <c r="AQ1924">
        <v>11</v>
      </c>
      <c r="AR1924">
        <v>13</v>
      </c>
      <c r="AS1924">
        <v>61</v>
      </c>
      <c r="AT1924">
        <v>39</v>
      </c>
      <c r="AU1924">
        <v>1.86</v>
      </c>
      <c r="AV1924">
        <v>1.41</v>
      </c>
      <c r="AW1924">
        <v>2.95</v>
      </c>
      <c r="AX1924">
        <v>80</v>
      </c>
      <c r="AY1924">
        <v>90</v>
      </c>
      <c r="AZ1924">
        <v>70</v>
      </c>
      <c r="BA1924">
        <v>35</v>
      </c>
      <c r="BB1924">
        <v>0</v>
      </c>
      <c r="BC1924">
        <v>25</v>
      </c>
      <c r="BD1924">
        <v>55</v>
      </c>
      <c r="BE1924">
        <v>55</v>
      </c>
      <c r="BF1924">
        <v>100</v>
      </c>
      <c r="BG1924">
        <v>9.1999999999999993</v>
      </c>
      <c r="BH1924">
        <v>4.75</v>
      </c>
      <c r="BI1924">
        <v>2.2999999999999998</v>
      </c>
      <c r="BJ1924">
        <v>3.2</v>
      </c>
      <c r="BK1924">
        <v>3.05</v>
      </c>
      <c r="BL1924">
        <f>1/Table1[[#This Row],[odds_ft_home_team_win]]+1/Table1[[#This Row],[odds_ft_draw]]+1/Table1[[#This Row],[odds_ft_away_team_win]]-1</f>
        <v>7.5151461154668642E-2</v>
      </c>
      <c r="BM1924">
        <f>Table1[[#This Row],[Margin]]/3</f>
        <v>2.5050487051556214E-2</v>
      </c>
      <c r="BN1924">
        <v>1.25</v>
      </c>
      <c r="BO1924">
        <v>1.8</v>
      </c>
      <c r="BP1924">
        <v>3</v>
      </c>
      <c r="BQ1924">
        <v>0</v>
      </c>
      <c r="BR1924">
        <v>1.71</v>
      </c>
      <c r="BS1924">
        <v>2.15</v>
      </c>
      <c r="BT1924" t="s">
        <v>2219</v>
      </c>
      <c r="BU1924">
        <f>VLOOKUP(Table1[[#This Row],[Reference]],metron,11,FALSE)</f>
        <v>1.344038264434575</v>
      </c>
      <c r="BV1924">
        <f>VLOOKUP(Table1[[#This Row],[Reference]],metron,12,FALSE)</f>
        <v>1.1515772691037469</v>
      </c>
    </row>
    <row r="1925" spans="1:74" x14ac:dyDescent="0.45">
      <c r="A1925" t="s">
        <v>5406</v>
      </c>
      <c r="B1925">
        <v>1538273160</v>
      </c>
      <c r="C1925" s="3" t="s">
        <v>3403</v>
      </c>
      <c r="D1925" t="s">
        <v>65</v>
      </c>
      <c r="E1925" t="s">
        <v>66</v>
      </c>
      <c r="F1925" t="s">
        <v>85</v>
      </c>
      <c r="G1925" t="s">
        <v>72</v>
      </c>
      <c r="H1925" t="s">
        <v>66</v>
      </c>
      <c r="I1925">
        <f>MROUND(Table1[[#This Row],[Prob_H]]*100,2)/100</f>
        <v>0.56000000000000005</v>
      </c>
      <c r="J1925">
        <f>1/Table1[[#This Row],[odds_ft_home_team_win]]-Table1[[#This Row],[Margin/3]]</f>
        <v>0.55141873507690597</v>
      </c>
      <c r="K1925">
        <f>1/Table1[[#This Row],[odds_ft_draw]]-Table1[[#This Row],[Margin/3]]</f>
        <v>0.25448386917652288</v>
      </c>
      <c r="L1925">
        <f>1/Table1[[#This Row],[odds_ft_away_team_win]]-Table1[[#This Row],[Margin/3]]</f>
        <v>0.1940973957465712</v>
      </c>
      <c r="M1925">
        <v>11</v>
      </c>
      <c r="N1925">
        <v>1.75</v>
      </c>
      <c r="O1925">
        <v>0.75</v>
      </c>
      <c r="P1925">
        <v>2.29</v>
      </c>
      <c r="Q1925">
        <v>0.78</v>
      </c>
      <c r="R1925" t="str" cm="1">
        <f t="array" ref="R19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5">
        <v>3</v>
      </c>
      <c r="T1925">
        <v>0</v>
      </c>
      <c r="U1925">
        <v>3</v>
      </c>
      <c r="V1925">
        <v>1</v>
      </c>
      <c r="W1925">
        <v>1</v>
      </c>
      <c r="X1925">
        <v>0</v>
      </c>
      <c r="Y1925" t="s">
        <v>3404</v>
      </c>
      <c r="AA1925">
        <v>2</v>
      </c>
      <c r="AB1925">
        <v>6</v>
      </c>
      <c r="AC1925">
        <v>3</v>
      </c>
      <c r="AD1925">
        <v>0</v>
      </c>
      <c r="AE1925">
        <v>4</v>
      </c>
      <c r="AF1925">
        <v>0</v>
      </c>
      <c r="AG1925">
        <v>1</v>
      </c>
      <c r="AH1925">
        <v>2</v>
      </c>
      <c r="AI1925">
        <v>1</v>
      </c>
      <c r="AJ1925">
        <v>3</v>
      </c>
      <c r="AK1925">
        <v>8</v>
      </c>
      <c r="AL1925">
        <v>11</v>
      </c>
      <c r="AM1925">
        <v>4</v>
      </c>
      <c r="AN1925">
        <v>2</v>
      </c>
      <c r="AO1925">
        <v>4</v>
      </c>
      <c r="AP1925">
        <v>9</v>
      </c>
      <c r="AQ1925">
        <v>16</v>
      </c>
      <c r="AR1925">
        <v>15</v>
      </c>
      <c r="AS1925">
        <v>42</v>
      </c>
      <c r="AT1925">
        <v>58</v>
      </c>
      <c r="AU1925">
        <v>0.91</v>
      </c>
      <c r="AV1925">
        <v>1.18</v>
      </c>
      <c r="AW1925">
        <v>2.5</v>
      </c>
      <c r="AX1925">
        <v>38</v>
      </c>
      <c r="AY1925">
        <v>50</v>
      </c>
      <c r="AZ1925">
        <v>50</v>
      </c>
      <c r="BA1925">
        <v>25</v>
      </c>
      <c r="BB1925">
        <v>13</v>
      </c>
      <c r="BC1925">
        <v>38</v>
      </c>
      <c r="BD1925">
        <v>75</v>
      </c>
      <c r="BE1925">
        <v>13</v>
      </c>
      <c r="BF1925">
        <v>75</v>
      </c>
      <c r="BG1925">
        <v>12</v>
      </c>
      <c r="BH1925">
        <v>4.25</v>
      </c>
      <c r="BI1925">
        <v>1.74</v>
      </c>
      <c r="BJ1925">
        <v>3.6</v>
      </c>
      <c r="BK1925">
        <v>4.5999999999999996</v>
      </c>
      <c r="BL1925">
        <f>1/Table1[[#This Row],[odds_ft_home_team_win]]+1/Table1[[#This Row],[odds_ft_draw]]+1/Table1[[#This Row],[odds_ft_away_team_win]]-1</f>
        <v>6.9881725803764727E-2</v>
      </c>
      <c r="BM1925">
        <f>Table1[[#This Row],[Margin]]/3</f>
        <v>2.3293908601254909E-2</v>
      </c>
      <c r="BN1925">
        <v>1.27</v>
      </c>
      <c r="BO1925">
        <v>1.87</v>
      </c>
      <c r="BP1925">
        <v>3.2</v>
      </c>
      <c r="BQ1925">
        <v>0</v>
      </c>
      <c r="BR1925">
        <v>1.87</v>
      </c>
      <c r="BS1925">
        <v>1.95</v>
      </c>
      <c r="BT1925" t="s">
        <v>1684</v>
      </c>
      <c r="BU1925">
        <f>VLOOKUP(Table1[[#This Row],[Reference]],metron,11,FALSE)</f>
        <v>1.7546812539448771</v>
      </c>
      <c r="BV1925">
        <f>VLOOKUP(Table1[[#This Row],[Reference]],metron,12,FALSE)</f>
        <v>0.93456764148958549</v>
      </c>
    </row>
    <row r="1926" spans="1:74" x14ac:dyDescent="0.45">
      <c r="A1926" t="s">
        <v>5406</v>
      </c>
      <c r="B1926">
        <v>1538326800</v>
      </c>
      <c r="C1926" s="3" t="s">
        <v>3405</v>
      </c>
      <c r="D1926" t="s">
        <v>65</v>
      </c>
      <c r="E1926" t="s">
        <v>66</v>
      </c>
      <c r="F1926" t="s">
        <v>94</v>
      </c>
      <c r="G1926" t="s">
        <v>73</v>
      </c>
      <c r="H1926" t="s">
        <v>66</v>
      </c>
      <c r="I1926">
        <f>MROUND(Table1[[#This Row],[Prob_H]]*100,2)/100</f>
        <v>0.52</v>
      </c>
      <c r="J1926">
        <f>1/Table1[[#This Row],[odds_ft_home_team_win]]-Table1[[#This Row],[Margin/3]]</f>
        <v>0.52109315004157064</v>
      </c>
      <c r="K1926">
        <f>1/Table1[[#This Row],[odds_ft_draw]]-Table1[[#This Row],[Margin/3]]</f>
        <v>0.26035934832416235</v>
      </c>
      <c r="L1926">
        <f>1/Table1[[#This Row],[odds_ft_away_team_win]]-Table1[[#This Row],[Margin/3]]</f>
        <v>0.21854750163426695</v>
      </c>
      <c r="M1926">
        <v>11</v>
      </c>
      <c r="N1926">
        <v>1.75</v>
      </c>
      <c r="O1926">
        <v>0.8</v>
      </c>
      <c r="P1926">
        <v>1.47</v>
      </c>
      <c r="Q1926">
        <v>1.24</v>
      </c>
      <c r="R1926" t="str" cm="1">
        <f t="array" ref="R19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26">
        <v>2</v>
      </c>
      <c r="T1926">
        <v>2</v>
      </c>
      <c r="U1926">
        <v>4</v>
      </c>
      <c r="V1926">
        <v>2</v>
      </c>
      <c r="W1926">
        <v>2</v>
      </c>
      <c r="X1926">
        <v>0</v>
      </c>
      <c r="Y1926" t="s">
        <v>1330</v>
      </c>
      <c r="Z1926" t="s">
        <v>3406</v>
      </c>
      <c r="AA1926">
        <v>9</v>
      </c>
      <c r="AB1926">
        <v>4</v>
      </c>
      <c r="AC1926">
        <v>1</v>
      </c>
      <c r="AD1926">
        <v>0</v>
      </c>
      <c r="AE1926">
        <v>3</v>
      </c>
      <c r="AF1926">
        <v>0</v>
      </c>
      <c r="AG1926">
        <v>1</v>
      </c>
      <c r="AH1926">
        <v>0</v>
      </c>
      <c r="AI1926">
        <v>3</v>
      </c>
      <c r="AJ1926">
        <v>0</v>
      </c>
      <c r="AK1926">
        <v>16</v>
      </c>
      <c r="AL1926">
        <v>12</v>
      </c>
      <c r="AM1926">
        <v>7</v>
      </c>
      <c r="AN1926">
        <v>5</v>
      </c>
      <c r="AO1926">
        <v>9</v>
      </c>
      <c r="AP1926">
        <v>7</v>
      </c>
      <c r="AQ1926">
        <v>14</v>
      </c>
      <c r="AR1926">
        <v>10</v>
      </c>
      <c r="AS1926">
        <v>49</v>
      </c>
      <c r="AT1926">
        <v>51</v>
      </c>
      <c r="AU1926">
        <v>1.79</v>
      </c>
      <c r="AV1926">
        <v>1.38</v>
      </c>
      <c r="AW1926">
        <v>3.08</v>
      </c>
      <c r="AX1926">
        <v>35</v>
      </c>
      <c r="AY1926">
        <v>65</v>
      </c>
      <c r="AZ1926">
        <v>45</v>
      </c>
      <c r="BA1926">
        <v>35</v>
      </c>
      <c r="BB1926">
        <v>25</v>
      </c>
      <c r="BC1926">
        <v>13</v>
      </c>
      <c r="BD1926">
        <v>58</v>
      </c>
      <c r="BE1926">
        <v>55</v>
      </c>
      <c r="BF1926">
        <v>75</v>
      </c>
      <c r="BG1926">
        <v>8.6999999999999993</v>
      </c>
      <c r="BH1926">
        <v>5.5</v>
      </c>
      <c r="BI1926">
        <v>1.83</v>
      </c>
      <c r="BJ1926">
        <v>3.5</v>
      </c>
      <c r="BK1926">
        <v>4.0999999999999996</v>
      </c>
      <c r="BL1926">
        <f>1/Table1[[#This Row],[odds_ft_home_team_win]]+1/Table1[[#This Row],[odds_ft_draw]]+1/Table1[[#This Row],[odds_ft_away_team_win]]-1</f>
        <v>7.6064812170369978E-2</v>
      </c>
      <c r="BM1926">
        <f>Table1[[#This Row],[Margin]]/3</f>
        <v>2.5354937390123327E-2</v>
      </c>
      <c r="BN1926">
        <v>1.26</v>
      </c>
      <c r="BO1926">
        <v>1.83</v>
      </c>
      <c r="BP1926">
        <v>3.1</v>
      </c>
      <c r="BQ1926">
        <v>0</v>
      </c>
      <c r="BR1926">
        <v>1.8</v>
      </c>
      <c r="BS1926">
        <v>2</v>
      </c>
      <c r="BT1926" t="s">
        <v>124</v>
      </c>
      <c r="BU1926">
        <f>VLOOKUP(Table1[[#This Row],[Reference]],metron,11,FALSE)</f>
        <v>1.625948039373891</v>
      </c>
      <c r="BV1926">
        <f>VLOOKUP(Table1[[#This Row],[Reference]],metron,12,FALSE)</f>
        <v>0.97079231886396644</v>
      </c>
    </row>
    <row r="1927" spans="1:74" x14ac:dyDescent="0.45">
      <c r="A1927" t="s">
        <v>5406</v>
      </c>
      <c r="B1927">
        <v>1538341200</v>
      </c>
      <c r="C1927" s="3" t="s">
        <v>3407</v>
      </c>
      <c r="D1927" t="s">
        <v>65</v>
      </c>
      <c r="E1927" t="s">
        <v>66</v>
      </c>
      <c r="F1927" t="s">
        <v>2738</v>
      </c>
      <c r="G1927" t="s">
        <v>78</v>
      </c>
      <c r="H1927" t="s">
        <v>66</v>
      </c>
      <c r="I1927">
        <f>MROUND(Table1[[#This Row],[Prob_H]]*100,2)/100</f>
        <v>0.36</v>
      </c>
      <c r="J1927">
        <f>1/Table1[[#This Row],[odds_ft_home_team_win]]-Table1[[#This Row],[Margin/3]]</f>
        <v>0.36714778503994194</v>
      </c>
      <c r="K1927">
        <f>1/Table1[[#This Row],[odds_ft_draw]]-Table1[[#This Row],[Margin/3]]</f>
        <v>0.28749092229484385</v>
      </c>
      <c r="L1927">
        <f>1/Table1[[#This Row],[odds_ft_away_team_win]]-Table1[[#This Row],[Margin/3]]</f>
        <v>0.3453612926652142</v>
      </c>
      <c r="M1927">
        <v>11</v>
      </c>
      <c r="N1927">
        <v>1</v>
      </c>
      <c r="O1927">
        <v>1</v>
      </c>
      <c r="P1927">
        <v>1.41</v>
      </c>
      <c r="Q1927">
        <v>1.1200000000000001</v>
      </c>
      <c r="R1927" t="str" cm="1">
        <f t="array" ref="R19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27">
        <v>3</v>
      </c>
      <c r="T1927">
        <v>1</v>
      </c>
      <c r="U1927">
        <v>4</v>
      </c>
      <c r="V1927">
        <v>1</v>
      </c>
      <c r="W1927">
        <v>1</v>
      </c>
      <c r="X1927">
        <v>0</v>
      </c>
      <c r="Y1927" t="s">
        <v>3408</v>
      </c>
      <c r="Z1927">
        <v>80</v>
      </c>
      <c r="AA1927">
        <v>7</v>
      </c>
      <c r="AB1927">
        <v>4</v>
      </c>
      <c r="AC1927">
        <v>2</v>
      </c>
      <c r="AD1927">
        <v>0</v>
      </c>
      <c r="AE1927">
        <v>3</v>
      </c>
      <c r="AF1927">
        <v>0</v>
      </c>
      <c r="AG1927">
        <v>0</v>
      </c>
      <c r="AH1927">
        <v>2</v>
      </c>
      <c r="AI1927">
        <v>0</v>
      </c>
      <c r="AJ1927">
        <v>3</v>
      </c>
      <c r="AK1927">
        <v>18</v>
      </c>
      <c r="AL1927">
        <v>21</v>
      </c>
      <c r="AM1927">
        <v>9</v>
      </c>
      <c r="AN1927">
        <v>6</v>
      </c>
      <c r="AO1927">
        <v>9</v>
      </c>
      <c r="AP1927">
        <v>15</v>
      </c>
      <c r="AQ1927">
        <v>5</v>
      </c>
      <c r="AR1927">
        <v>11</v>
      </c>
      <c r="AS1927">
        <v>43</v>
      </c>
      <c r="AT1927">
        <v>57</v>
      </c>
      <c r="AU1927">
        <v>2</v>
      </c>
      <c r="AV1927">
        <v>2.0499999999999998</v>
      </c>
      <c r="AW1927">
        <v>2.2799999999999998</v>
      </c>
      <c r="AX1927">
        <v>43</v>
      </c>
      <c r="AY1927">
        <v>78</v>
      </c>
      <c r="AZ1927">
        <v>43</v>
      </c>
      <c r="BA1927">
        <v>20</v>
      </c>
      <c r="BB1927">
        <v>0</v>
      </c>
      <c r="BC1927">
        <v>20</v>
      </c>
      <c r="BD1927">
        <v>78</v>
      </c>
      <c r="BE1927">
        <v>43</v>
      </c>
      <c r="BF1927">
        <v>78</v>
      </c>
      <c r="BG1927">
        <v>11.6</v>
      </c>
      <c r="BH1927">
        <v>5.15</v>
      </c>
      <c r="BI1927">
        <v>2.5499999999999998</v>
      </c>
      <c r="BJ1927">
        <v>3.2</v>
      </c>
      <c r="BK1927">
        <v>2.7</v>
      </c>
      <c r="BL1927">
        <f>1/Table1[[#This Row],[odds_ft_home_team_win]]+1/Table1[[#This Row],[odds_ft_draw]]+1/Table1[[#This Row],[odds_ft_away_team_win]]-1</f>
        <v>7.5027233115468439E-2</v>
      </c>
      <c r="BM1927">
        <f>Table1[[#This Row],[Margin]]/3</f>
        <v>2.5009077705156146E-2</v>
      </c>
      <c r="BN1927">
        <v>1.25</v>
      </c>
      <c r="BO1927">
        <v>1.8</v>
      </c>
      <c r="BP1927">
        <v>3</v>
      </c>
      <c r="BQ1927">
        <v>0</v>
      </c>
      <c r="BR1927">
        <v>1.71</v>
      </c>
      <c r="BS1927">
        <v>2.15</v>
      </c>
      <c r="BT1927" t="s">
        <v>1292</v>
      </c>
      <c r="BU1927">
        <f>VLOOKUP(Table1[[#This Row],[Reference]],metron,11,FALSE)</f>
        <v>1.269326094653606</v>
      </c>
      <c r="BV1927">
        <f>VLOOKUP(Table1[[#This Row],[Reference]],metron,12,FALSE)</f>
        <v>1.2417089578661631</v>
      </c>
    </row>
    <row r="1928" spans="1:74" x14ac:dyDescent="0.45">
      <c r="A1928" t="s">
        <v>5406</v>
      </c>
      <c r="B1928">
        <v>1538348400</v>
      </c>
      <c r="C1928" s="3" t="s">
        <v>3409</v>
      </c>
      <c r="D1928" t="s">
        <v>65</v>
      </c>
      <c r="E1928" t="s">
        <v>66</v>
      </c>
      <c r="F1928" t="s">
        <v>86</v>
      </c>
      <c r="G1928" t="s">
        <v>98</v>
      </c>
      <c r="H1928" t="s">
        <v>66</v>
      </c>
      <c r="I1928">
        <f>MROUND(Table1[[#This Row],[Prob_H]]*100,2)/100</f>
        <v>0.56000000000000005</v>
      </c>
      <c r="J1928">
        <f>1/Table1[[#This Row],[odds_ft_home_team_win]]-Table1[[#This Row],[Margin/3]]</f>
        <v>0.56657386993248315</v>
      </c>
      <c r="K1928">
        <f>1/Table1[[#This Row],[odds_ft_draw]]-Table1[[#This Row],[Margin/3]]</f>
        <v>0.25654803444619267</v>
      </c>
      <c r="L1928">
        <f>1/Table1[[#This Row],[odds_ft_away_team_win]]-Table1[[#This Row],[Margin/3]]</f>
        <v>0.17687809562132423</v>
      </c>
      <c r="M1928">
        <v>11</v>
      </c>
      <c r="N1928">
        <v>2.5</v>
      </c>
      <c r="O1928">
        <v>2</v>
      </c>
      <c r="P1928">
        <v>2.14</v>
      </c>
      <c r="Q1928">
        <v>1.24</v>
      </c>
      <c r="R1928" t="str" cm="1">
        <f t="array" ref="R19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28">
        <v>1</v>
      </c>
      <c r="T1928">
        <v>1</v>
      </c>
      <c r="U1928">
        <v>2</v>
      </c>
      <c r="V1928">
        <v>0</v>
      </c>
      <c r="W1928">
        <v>0</v>
      </c>
      <c r="X1928">
        <v>0</v>
      </c>
      <c r="Y1928">
        <v>81</v>
      </c>
      <c r="Z1928">
        <v>59</v>
      </c>
      <c r="AA1928">
        <v>7</v>
      </c>
      <c r="AB1928">
        <v>3</v>
      </c>
      <c r="AC1928">
        <v>1</v>
      </c>
      <c r="AD1928">
        <v>0</v>
      </c>
      <c r="AE1928">
        <v>2</v>
      </c>
      <c r="AF1928">
        <v>0</v>
      </c>
      <c r="AG1928">
        <v>0</v>
      </c>
      <c r="AH1928">
        <v>1</v>
      </c>
      <c r="AI1928">
        <v>0</v>
      </c>
      <c r="AJ1928">
        <v>2</v>
      </c>
      <c r="AK1928">
        <v>19</v>
      </c>
      <c r="AL1928">
        <v>8</v>
      </c>
      <c r="AM1928">
        <v>7</v>
      </c>
      <c r="AN1928">
        <v>4</v>
      </c>
      <c r="AO1928">
        <v>12</v>
      </c>
      <c r="AP1928">
        <v>4</v>
      </c>
      <c r="AQ1928">
        <v>13</v>
      </c>
      <c r="AR1928">
        <v>12</v>
      </c>
      <c r="AS1928">
        <v>59</v>
      </c>
      <c r="AT1928">
        <v>41</v>
      </c>
      <c r="AU1928">
        <v>2.17</v>
      </c>
      <c r="AV1928">
        <v>0.93</v>
      </c>
      <c r="AW1928">
        <v>3.23</v>
      </c>
      <c r="AX1928">
        <v>55</v>
      </c>
      <c r="AY1928">
        <v>90</v>
      </c>
      <c r="AZ1928">
        <v>80</v>
      </c>
      <c r="BA1928">
        <v>33</v>
      </c>
      <c r="BB1928">
        <v>10</v>
      </c>
      <c r="BC1928">
        <v>45</v>
      </c>
      <c r="BD1928">
        <v>80</v>
      </c>
      <c r="BE1928">
        <v>68</v>
      </c>
      <c r="BF1928">
        <v>90</v>
      </c>
      <c r="BG1928">
        <v>9.3000000000000007</v>
      </c>
      <c r="BH1928">
        <v>5.15</v>
      </c>
      <c r="BI1928">
        <v>1.69</v>
      </c>
      <c r="BJ1928">
        <v>3.55</v>
      </c>
      <c r="BK1928">
        <v>4.95</v>
      </c>
      <c r="BL1928">
        <f>1/Table1[[#This Row],[odds_ft_home_team_win]]+1/Table1[[#This Row],[odds_ft_draw]]+1/Table1[[#This Row],[odds_ft_away_team_win]]-1</f>
        <v>7.542631919663334E-2</v>
      </c>
      <c r="BM1928">
        <f>Table1[[#This Row],[Margin]]/3</f>
        <v>2.5142106398877779E-2</v>
      </c>
      <c r="BN1928">
        <v>1.29</v>
      </c>
      <c r="BO1928">
        <v>1.95</v>
      </c>
      <c r="BP1928">
        <v>3.35</v>
      </c>
      <c r="BQ1928">
        <v>0</v>
      </c>
      <c r="BR1928">
        <v>1.95</v>
      </c>
      <c r="BS1928">
        <v>1.87</v>
      </c>
      <c r="BT1928" t="s">
        <v>113</v>
      </c>
      <c r="BU1928">
        <f>VLOOKUP(Table1[[#This Row],[Reference]],metron,11,FALSE)</f>
        <v>1.7546812539448771</v>
      </c>
      <c r="BV1928">
        <f>VLOOKUP(Table1[[#This Row],[Reference]],metron,12,FALSE)</f>
        <v>0.93456764148958549</v>
      </c>
    </row>
    <row r="1929" spans="1:74" hidden="1" x14ac:dyDescent="0.45">
      <c r="A1929" t="s">
        <v>5405</v>
      </c>
      <c r="B1929">
        <v>1552698000</v>
      </c>
      <c r="C1929" s="3" t="s">
        <v>3661</v>
      </c>
      <c r="D1929" t="s">
        <v>65</v>
      </c>
      <c r="E1929" t="s">
        <v>66</v>
      </c>
      <c r="F1929" t="s">
        <v>78</v>
      </c>
      <c r="G1929" t="s">
        <v>2738</v>
      </c>
      <c r="H1929" t="s">
        <v>66</v>
      </c>
      <c r="I1929">
        <f>MROUND(Table1[[#This Row],[Prob_H]]*100,2)/100</f>
        <v>0.48</v>
      </c>
      <c r="J1929">
        <f>1/Table1[[#This Row],[odds_ft_home_team_win]]-Table1[[#This Row],[Margin/3]]</f>
        <v>0.48872436900605926</v>
      </c>
      <c r="K1929">
        <f>1/Table1[[#This Row],[odds_ft_draw]]-Table1[[#This Row],[Margin/3]]</f>
        <v>0.25759399703061681</v>
      </c>
      <c r="L1929">
        <f>1/Table1[[#This Row],[odds_ft_away_team_win]]-Table1[[#This Row],[Margin/3]]</f>
        <v>0.25368163396332416</v>
      </c>
      <c r="M1929">
        <v>11</v>
      </c>
      <c r="N1929">
        <v>1.1499999999999999</v>
      </c>
      <c r="O1929">
        <v>0.62</v>
      </c>
      <c r="P1929">
        <v>1.1200000000000001</v>
      </c>
      <c r="Q1929">
        <v>0.88</v>
      </c>
      <c r="R1929" t="str" cm="1">
        <f t="array" ref="R19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29">
        <v>1</v>
      </c>
      <c r="T1929">
        <v>1</v>
      </c>
      <c r="U1929">
        <v>2</v>
      </c>
      <c r="V1929">
        <v>2</v>
      </c>
      <c r="W1929">
        <v>1</v>
      </c>
      <c r="X1929">
        <v>1</v>
      </c>
      <c r="Y1929">
        <v>45</v>
      </c>
      <c r="Z1929">
        <v>38</v>
      </c>
      <c r="AA1929">
        <v>6</v>
      </c>
      <c r="AB1929">
        <v>7</v>
      </c>
      <c r="AC1929">
        <v>0</v>
      </c>
      <c r="AD1929">
        <v>0</v>
      </c>
      <c r="AE1929">
        <v>3</v>
      </c>
      <c r="AF1929">
        <v>0</v>
      </c>
      <c r="AG1929">
        <v>0</v>
      </c>
      <c r="AH1929">
        <v>0</v>
      </c>
      <c r="AI1929">
        <v>0</v>
      </c>
      <c r="AJ1929">
        <v>3</v>
      </c>
      <c r="AK1929">
        <v>16</v>
      </c>
      <c r="AL1929">
        <v>10</v>
      </c>
      <c r="AM1929">
        <v>6</v>
      </c>
      <c r="AN1929">
        <v>2</v>
      </c>
      <c r="AO1929">
        <v>10</v>
      </c>
      <c r="AP1929">
        <v>8</v>
      </c>
      <c r="AQ1929">
        <v>11</v>
      </c>
      <c r="AR1929">
        <v>13</v>
      </c>
      <c r="AS1929">
        <v>38</v>
      </c>
      <c r="AT1929">
        <v>62</v>
      </c>
      <c r="AU1929">
        <v>1.72</v>
      </c>
      <c r="AV1929">
        <v>0.97</v>
      </c>
      <c r="AW1929">
        <v>2.96</v>
      </c>
      <c r="AX1929">
        <v>54</v>
      </c>
      <c r="AY1929">
        <v>85</v>
      </c>
      <c r="AZ1929">
        <v>62</v>
      </c>
      <c r="BA1929">
        <v>38</v>
      </c>
      <c r="BB1929">
        <v>12</v>
      </c>
      <c r="BC1929">
        <v>15</v>
      </c>
      <c r="BD1929">
        <v>58</v>
      </c>
      <c r="BE1929">
        <v>70</v>
      </c>
      <c r="BF1929">
        <v>92</v>
      </c>
      <c r="BG1929">
        <v>9</v>
      </c>
      <c r="BH1929">
        <v>4.08</v>
      </c>
      <c r="BI1929">
        <v>1.95</v>
      </c>
      <c r="BJ1929">
        <v>3.55</v>
      </c>
      <c r="BK1929">
        <v>3.6</v>
      </c>
      <c r="BL1929">
        <f>1/Table1[[#This Row],[odds_ft_home_team_win]]+1/Table1[[#This Row],[odds_ft_draw]]+1/Table1[[#This Row],[odds_ft_away_team_win]]-1</f>
        <v>7.2288431443360945E-2</v>
      </c>
      <c r="BM1929">
        <f>Table1[[#This Row],[Margin]]/3</f>
        <v>2.4096143814453647E-2</v>
      </c>
      <c r="BN1929">
        <v>1.22</v>
      </c>
      <c r="BO1929">
        <v>1.71</v>
      </c>
      <c r="BP1929">
        <v>2.8</v>
      </c>
      <c r="BQ1929">
        <v>0</v>
      </c>
      <c r="BR1929">
        <v>1.65</v>
      </c>
      <c r="BS1929">
        <v>2.15</v>
      </c>
      <c r="BT1929" t="s">
        <v>106</v>
      </c>
      <c r="BU1929">
        <f>VLOOKUP(Table1[[#This Row],[Reference]],metron,11,FALSE)</f>
        <v>1.510877192982456</v>
      </c>
      <c r="BV1929">
        <f>VLOOKUP(Table1[[#This Row],[Reference]],metron,12,FALSE)</f>
        <v>1.0163157894736841</v>
      </c>
    </row>
    <row r="1930" spans="1:74" x14ac:dyDescent="0.45">
      <c r="A1930" t="s">
        <v>5405</v>
      </c>
      <c r="B1930">
        <v>1552705200</v>
      </c>
      <c r="C1930" s="3" t="s">
        <v>3662</v>
      </c>
      <c r="D1930" t="s">
        <v>65</v>
      </c>
      <c r="E1930" t="s">
        <v>66</v>
      </c>
      <c r="F1930" t="s">
        <v>73</v>
      </c>
      <c r="G1930" t="s">
        <v>94</v>
      </c>
      <c r="H1930" t="s">
        <v>66</v>
      </c>
      <c r="I1930">
        <f>MROUND(Table1[[#This Row],[Prob_H]]*100,2)/100</f>
        <v>0.36</v>
      </c>
      <c r="J1930">
        <f>1/Table1[[#This Row],[odds_ft_home_team_win]]-Table1[[#This Row],[Margin/3]]</f>
        <v>0.35813732040147128</v>
      </c>
      <c r="K1930">
        <f>1/Table1[[#This Row],[odds_ft_draw]]-Table1[[#This Row],[Margin/3]]</f>
        <v>0.29098225324640414</v>
      </c>
      <c r="L1930">
        <f>1/Table1[[#This Row],[odds_ft_away_team_win]]-Table1[[#This Row],[Margin/3]]</f>
        <v>0.35088042635212446</v>
      </c>
      <c r="M1930">
        <v>11</v>
      </c>
      <c r="N1930">
        <v>1.38</v>
      </c>
      <c r="O1930">
        <v>1.53</v>
      </c>
      <c r="P1930">
        <v>1.35</v>
      </c>
      <c r="Q1930">
        <v>1.21</v>
      </c>
      <c r="R1930" t="str" cm="1">
        <f t="array" ref="R19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50</v>
      </c>
      <c r="AA1930">
        <v>6</v>
      </c>
      <c r="AB1930">
        <v>1</v>
      </c>
      <c r="AC1930">
        <v>3</v>
      </c>
      <c r="AD1930">
        <v>0</v>
      </c>
      <c r="AE1930">
        <v>1</v>
      </c>
      <c r="AF1930">
        <v>0</v>
      </c>
      <c r="AG1930">
        <v>0</v>
      </c>
      <c r="AH1930">
        <v>3</v>
      </c>
      <c r="AI1930">
        <v>1</v>
      </c>
      <c r="AJ1930">
        <v>0</v>
      </c>
      <c r="AK1930">
        <v>20</v>
      </c>
      <c r="AL1930">
        <v>18</v>
      </c>
      <c r="AM1930">
        <v>6</v>
      </c>
      <c r="AN1930">
        <v>6</v>
      </c>
      <c r="AO1930">
        <v>14</v>
      </c>
      <c r="AP1930">
        <v>12</v>
      </c>
      <c r="AQ1930">
        <v>13</v>
      </c>
      <c r="AR1930">
        <v>6</v>
      </c>
      <c r="AS1930">
        <v>45</v>
      </c>
      <c r="AT1930">
        <v>55</v>
      </c>
      <c r="AU1930">
        <v>1.97</v>
      </c>
      <c r="AV1930">
        <v>1.94</v>
      </c>
      <c r="AW1930">
        <v>2.62</v>
      </c>
      <c r="AX1930">
        <v>62</v>
      </c>
      <c r="AY1930">
        <v>76</v>
      </c>
      <c r="AZ1930">
        <v>54</v>
      </c>
      <c r="BA1930">
        <v>22</v>
      </c>
      <c r="BB1930">
        <v>11</v>
      </c>
      <c r="BC1930">
        <v>43</v>
      </c>
      <c r="BD1930">
        <v>83</v>
      </c>
      <c r="BE1930">
        <v>40</v>
      </c>
      <c r="BF1930">
        <v>68</v>
      </c>
      <c r="BG1930">
        <v>9.17</v>
      </c>
      <c r="BH1930">
        <v>5.0199999999999996</v>
      </c>
      <c r="BI1930">
        <v>2.6</v>
      </c>
      <c r="BJ1930">
        <v>3.15</v>
      </c>
      <c r="BK1930">
        <v>2.65</v>
      </c>
      <c r="BL1930">
        <f>1/Table1[[#This Row],[odds_ft_home_team_win]]+1/Table1[[#This Row],[odds_ft_draw]]+1/Table1[[#This Row],[odds_ft_away_team_win]]-1</f>
        <v>7.9434192641739898E-2</v>
      </c>
      <c r="BM1930">
        <f>Table1[[#This Row],[Margin]]/3</f>
        <v>2.6478064213913299E-2</v>
      </c>
      <c r="BN1930">
        <v>1.31</v>
      </c>
      <c r="BO1930">
        <v>1.95</v>
      </c>
      <c r="BP1930">
        <v>3.45</v>
      </c>
      <c r="BQ1930">
        <v>0</v>
      </c>
      <c r="BR1930">
        <v>1.74</v>
      </c>
      <c r="BS1930">
        <v>2</v>
      </c>
      <c r="BT1930" t="s">
        <v>126</v>
      </c>
      <c r="BU1930">
        <f>VLOOKUP(Table1[[#This Row],[Reference]],metron,11,FALSE)</f>
        <v>1.269326094653606</v>
      </c>
      <c r="BV1930">
        <f>VLOOKUP(Table1[[#This Row],[Reference]],metron,12,FALSE)</f>
        <v>1.2417089578661631</v>
      </c>
    </row>
    <row r="1931" spans="1:74" x14ac:dyDescent="0.45">
      <c r="A1931" t="s">
        <v>5405</v>
      </c>
      <c r="B1931">
        <v>1552777200</v>
      </c>
      <c r="C1931" s="3" t="s">
        <v>3663</v>
      </c>
      <c r="D1931" t="s">
        <v>65</v>
      </c>
      <c r="E1931" t="s">
        <v>66</v>
      </c>
      <c r="F1931" t="s">
        <v>77</v>
      </c>
      <c r="G1931" t="s">
        <v>103</v>
      </c>
      <c r="H1931" t="s">
        <v>66</v>
      </c>
      <c r="I1931">
        <f>MROUND(Table1[[#This Row],[Prob_H]]*100,2)/100</f>
        <v>0.46</v>
      </c>
      <c r="J1931">
        <f>1/Table1[[#This Row],[odds_ft_home_team_win]]-Table1[[#This Row],[Margin/3]]</f>
        <v>0.45161119074162548</v>
      </c>
      <c r="K1931">
        <f>1/Table1[[#This Row],[odds_ft_draw]]-Table1[[#This Row],[Margin/3]]</f>
        <v>0.28311302224345702</v>
      </c>
      <c r="L1931">
        <f>1/Table1[[#This Row],[odds_ft_away_team_win]]-Table1[[#This Row],[Margin/3]]</f>
        <v>0.26527578701491744</v>
      </c>
      <c r="M1931">
        <v>11</v>
      </c>
      <c r="N1931">
        <v>2.19</v>
      </c>
      <c r="O1931">
        <v>0.85</v>
      </c>
      <c r="P1931">
        <v>2.29</v>
      </c>
      <c r="Q1931">
        <v>0.78</v>
      </c>
      <c r="R1931" t="str" cm="1">
        <f t="array" ref="R19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1">
        <v>4</v>
      </c>
      <c r="T1931">
        <v>1</v>
      </c>
      <c r="U1931">
        <v>5</v>
      </c>
      <c r="V1931">
        <v>2</v>
      </c>
      <c r="W1931">
        <v>2</v>
      </c>
      <c r="X1931">
        <v>0</v>
      </c>
      <c r="Y1931" t="s">
        <v>3664</v>
      </c>
      <c r="Z1931">
        <v>74</v>
      </c>
      <c r="AA1931">
        <v>4</v>
      </c>
      <c r="AB1931">
        <v>6</v>
      </c>
      <c r="AC1931">
        <v>4</v>
      </c>
      <c r="AD1931">
        <v>1</v>
      </c>
      <c r="AE1931">
        <v>3</v>
      </c>
      <c r="AF1931">
        <v>0</v>
      </c>
      <c r="AG1931">
        <v>3</v>
      </c>
      <c r="AH1931">
        <v>2</v>
      </c>
      <c r="AI1931">
        <v>2</v>
      </c>
      <c r="AJ1931">
        <v>1</v>
      </c>
      <c r="AK1931">
        <v>14</v>
      </c>
      <c r="AL1931">
        <v>9</v>
      </c>
      <c r="AM1931">
        <v>6</v>
      </c>
      <c r="AN1931">
        <v>3</v>
      </c>
      <c r="AO1931">
        <v>8</v>
      </c>
      <c r="AP1931">
        <v>6</v>
      </c>
      <c r="AQ1931">
        <v>20</v>
      </c>
      <c r="AR1931">
        <v>10</v>
      </c>
      <c r="AS1931">
        <v>47</v>
      </c>
      <c r="AT1931">
        <v>53</v>
      </c>
      <c r="AU1931">
        <v>1.5</v>
      </c>
      <c r="AV1931">
        <v>1.1299999999999999</v>
      </c>
      <c r="AW1931">
        <v>2.2599999999999998</v>
      </c>
      <c r="AX1931">
        <v>42</v>
      </c>
      <c r="AY1931">
        <v>66</v>
      </c>
      <c r="AZ1931">
        <v>45</v>
      </c>
      <c r="BA1931">
        <v>15</v>
      </c>
      <c r="BB1931">
        <v>11</v>
      </c>
      <c r="BC1931">
        <v>24</v>
      </c>
      <c r="BD1931">
        <v>63</v>
      </c>
      <c r="BE1931">
        <v>28</v>
      </c>
      <c r="BF1931">
        <v>76</v>
      </c>
      <c r="BG1931">
        <v>9.09</v>
      </c>
      <c r="BH1931">
        <v>4.4400000000000004</v>
      </c>
      <c r="BI1931">
        <v>2.1</v>
      </c>
      <c r="BJ1931">
        <v>3.25</v>
      </c>
      <c r="BK1931">
        <v>3.45</v>
      </c>
      <c r="BL1931">
        <f>1/Table1[[#This Row],[odds_ft_home_team_win]]+1/Table1[[#This Row],[odds_ft_draw]]+1/Table1[[#This Row],[odds_ft_away_team_win]]-1</f>
        <v>7.3737856346552055E-2</v>
      </c>
      <c r="BM1931">
        <f>Table1[[#This Row],[Margin]]/3</f>
        <v>2.4579285448850685E-2</v>
      </c>
      <c r="BN1931">
        <v>1.31</v>
      </c>
      <c r="BO1931">
        <v>1.95</v>
      </c>
      <c r="BP1931">
        <v>3.45</v>
      </c>
      <c r="BQ1931">
        <v>0</v>
      </c>
      <c r="BR1931">
        <v>1.77</v>
      </c>
      <c r="BS1931">
        <v>1.95</v>
      </c>
      <c r="BT1931" t="s">
        <v>113</v>
      </c>
      <c r="BU1931">
        <f>VLOOKUP(Table1[[#This Row],[Reference]],metron,11,FALSE)</f>
        <v>1.4888836329233679</v>
      </c>
      <c r="BV1931">
        <f>VLOOKUP(Table1[[#This Row],[Reference]],metron,12,FALSE)</f>
        <v>1.0516792809839171</v>
      </c>
    </row>
    <row r="1932" spans="1:74" x14ac:dyDescent="0.45">
      <c r="A1932" t="s">
        <v>5405</v>
      </c>
      <c r="B1932">
        <v>1552784400</v>
      </c>
      <c r="C1932" s="3" t="s">
        <v>3665</v>
      </c>
      <c r="D1932" t="s">
        <v>65</v>
      </c>
      <c r="E1932" t="s">
        <v>66</v>
      </c>
      <c r="F1932" t="s">
        <v>98</v>
      </c>
      <c r="G1932" t="s">
        <v>86</v>
      </c>
      <c r="H1932" t="s">
        <v>66</v>
      </c>
      <c r="I1932">
        <f>MROUND(Table1[[#This Row],[Prob_H]]*100,2)/100</f>
        <v>0.32</v>
      </c>
      <c r="J1932">
        <f>1/Table1[[#This Row],[odds_ft_home_team_win]]-Table1[[#This Row],[Margin/3]]</f>
        <v>0.31877394636015333</v>
      </c>
      <c r="K1932">
        <f>1/Table1[[#This Row],[odds_ft_draw]]-Table1[[#This Row],[Margin/3]]</f>
        <v>0.30727969348659007</v>
      </c>
      <c r="L1932">
        <f>1/Table1[[#This Row],[odds_ft_away_team_win]]-Table1[[#This Row],[Margin/3]]</f>
        <v>0.37394636015325677</v>
      </c>
      <c r="M1932">
        <v>11</v>
      </c>
      <c r="N1932">
        <v>1.08</v>
      </c>
      <c r="O1932">
        <v>1.5</v>
      </c>
      <c r="P1932">
        <v>1</v>
      </c>
      <c r="Q1932">
        <v>1.5</v>
      </c>
      <c r="R1932" t="str" cm="1">
        <f t="array" ref="R19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2">
        <v>0</v>
      </c>
      <c r="T1932">
        <v>2</v>
      </c>
      <c r="U1932">
        <v>2</v>
      </c>
      <c r="V1932">
        <v>1</v>
      </c>
      <c r="W1932">
        <v>0</v>
      </c>
      <c r="X1932">
        <v>1</v>
      </c>
      <c r="Z1932" t="s">
        <v>3666</v>
      </c>
      <c r="AA1932">
        <v>3</v>
      </c>
      <c r="AB1932">
        <v>4</v>
      </c>
      <c r="AC1932">
        <v>2</v>
      </c>
      <c r="AD1932">
        <v>1</v>
      </c>
      <c r="AE1932">
        <v>2</v>
      </c>
      <c r="AF1932">
        <v>0</v>
      </c>
      <c r="AG1932">
        <v>2</v>
      </c>
      <c r="AH1932">
        <v>1</v>
      </c>
      <c r="AI1932">
        <v>2</v>
      </c>
      <c r="AJ1932">
        <v>0</v>
      </c>
      <c r="AK1932">
        <v>13</v>
      </c>
      <c r="AL1932">
        <v>14</v>
      </c>
      <c r="AM1932">
        <v>4</v>
      </c>
      <c r="AN1932">
        <v>8</v>
      </c>
      <c r="AO1932">
        <v>9</v>
      </c>
      <c r="AP1932">
        <v>6</v>
      </c>
      <c r="AQ1932">
        <v>15</v>
      </c>
      <c r="AR1932">
        <v>14</v>
      </c>
      <c r="AS1932">
        <v>52</v>
      </c>
      <c r="AT1932">
        <v>48</v>
      </c>
      <c r="AU1932">
        <v>1.39</v>
      </c>
      <c r="AV1932">
        <v>1.75</v>
      </c>
      <c r="AW1932">
        <v>2.44</v>
      </c>
      <c r="AX1932">
        <v>54</v>
      </c>
      <c r="AY1932">
        <v>75</v>
      </c>
      <c r="AZ1932">
        <v>44</v>
      </c>
      <c r="BA1932">
        <v>23</v>
      </c>
      <c r="BB1932">
        <v>10</v>
      </c>
      <c r="BC1932">
        <v>28</v>
      </c>
      <c r="BD1932">
        <v>62</v>
      </c>
      <c r="BE1932">
        <v>40</v>
      </c>
      <c r="BF1932">
        <v>90</v>
      </c>
      <c r="BG1932">
        <v>10.19</v>
      </c>
      <c r="BH1932">
        <v>5.0599999999999996</v>
      </c>
      <c r="BI1932">
        <v>2.9</v>
      </c>
      <c r="BJ1932">
        <v>3</v>
      </c>
      <c r="BK1932">
        <v>2.5</v>
      </c>
      <c r="BL1932">
        <f>1/Table1[[#This Row],[odds_ft_home_team_win]]+1/Table1[[#This Row],[odds_ft_draw]]+1/Table1[[#This Row],[odds_ft_away_team_win]]-1</f>
        <v>7.8160919540229745E-2</v>
      </c>
      <c r="BM1932">
        <f>Table1[[#This Row],[Margin]]/3</f>
        <v>2.6053639846743248E-2</v>
      </c>
      <c r="BN1932">
        <v>1.43</v>
      </c>
      <c r="BO1932">
        <v>2.2999999999999998</v>
      </c>
      <c r="BP1932">
        <v>4.3499999999999996</v>
      </c>
      <c r="BQ1932">
        <v>0</v>
      </c>
      <c r="BR1932">
        <v>1.95</v>
      </c>
      <c r="BS1932">
        <v>1.8</v>
      </c>
      <c r="BT1932" t="s">
        <v>2745</v>
      </c>
      <c r="BU1932">
        <f>VLOOKUP(Table1[[#This Row],[Reference]],metron,11,FALSE)</f>
        <v>1.210167055864918</v>
      </c>
      <c r="BV1932">
        <f>VLOOKUP(Table1[[#This Row],[Reference]],metron,12,FALSE)</f>
        <v>1.3211783725525419</v>
      </c>
    </row>
    <row r="1933" spans="1:74" x14ac:dyDescent="0.45">
      <c r="A1933" t="s">
        <v>5405</v>
      </c>
      <c r="B1933">
        <v>1552791600</v>
      </c>
      <c r="C1933" s="3" t="s">
        <v>3667</v>
      </c>
      <c r="D1933" t="s">
        <v>65</v>
      </c>
      <c r="E1933" t="s">
        <v>66</v>
      </c>
      <c r="F1933" t="s">
        <v>68</v>
      </c>
      <c r="G1933" t="s">
        <v>80</v>
      </c>
      <c r="H1933" t="s">
        <v>66</v>
      </c>
      <c r="I1933">
        <f>MROUND(Table1[[#This Row],[Prob_H]]*100,2)/100</f>
        <v>0.72</v>
      </c>
      <c r="J1933">
        <f>1/Table1[[#This Row],[odds_ft_home_team_win]]-Table1[[#This Row],[Margin/3]]</f>
        <v>0.72073566103416853</v>
      </c>
      <c r="K1933">
        <f>1/Table1[[#This Row],[odds_ft_draw]]-Table1[[#This Row],[Margin/3]]</f>
        <v>0.19668922653997287</v>
      </c>
      <c r="L1933">
        <f>1/Table1[[#This Row],[odds_ft_away_team_win]]-Table1[[#This Row],[Margin/3]]</f>
        <v>8.2575112425858757E-2</v>
      </c>
      <c r="M1933">
        <v>11</v>
      </c>
      <c r="N1933">
        <v>2.0699999999999998</v>
      </c>
      <c r="O1933">
        <v>0.79</v>
      </c>
      <c r="P1933">
        <v>2.19</v>
      </c>
      <c r="Q1933">
        <v>0.61</v>
      </c>
      <c r="R1933" t="str" cm="1">
        <f t="array" ref="R19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3">
        <v>4</v>
      </c>
      <c r="T1933">
        <v>1</v>
      </c>
      <c r="U1933">
        <v>5</v>
      </c>
      <c r="V1933">
        <v>2</v>
      </c>
      <c r="W1933">
        <v>2</v>
      </c>
      <c r="X1933">
        <v>0</v>
      </c>
      <c r="Y1933" t="s">
        <v>3668</v>
      </c>
      <c r="Z1933">
        <v>70</v>
      </c>
      <c r="AA1933">
        <v>9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23</v>
      </c>
      <c r="AL1933">
        <v>5</v>
      </c>
      <c r="AM1933">
        <v>11</v>
      </c>
      <c r="AN1933">
        <v>3</v>
      </c>
      <c r="AO1933">
        <v>12</v>
      </c>
      <c r="AP1933">
        <v>2</v>
      </c>
      <c r="AQ1933">
        <v>13</v>
      </c>
      <c r="AR1933">
        <v>9</v>
      </c>
      <c r="AS1933">
        <v>65</v>
      </c>
      <c r="AT1933">
        <v>35</v>
      </c>
      <c r="AU1933">
        <v>2.71</v>
      </c>
      <c r="AV1933">
        <v>0.69</v>
      </c>
      <c r="AW1933">
        <v>2.93</v>
      </c>
      <c r="AX1933">
        <v>54</v>
      </c>
      <c r="AY1933">
        <v>79</v>
      </c>
      <c r="AZ1933">
        <v>61</v>
      </c>
      <c r="BA1933">
        <v>40</v>
      </c>
      <c r="BB1933">
        <v>14</v>
      </c>
      <c r="BC1933">
        <v>29</v>
      </c>
      <c r="BD1933">
        <v>83</v>
      </c>
      <c r="BE1933">
        <v>54</v>
      </c>
      <c r="BF1933">
        <v>79</v>
      </c>
      <c r="BG1933">
        <v>10.57</v>
      </c>
      <c r="BH1933">
        <v>4.93</v>
      </c>
      <c r="BI1933">
        <v>1.34</v>
      </c>
      <c r="BJ1933">
        <v>4.5</v>
      </c>
      <c r="BK1933">
        <v>9.25</v>
      </c>
      <c r="BL1933">
        <f>1/Table1[[#This Row],[odds_ft_home_team_win]]+1/Table1[[#This Row],[odds_ft_draw]]+1/Table1[[#This Row],[odds_ft_away_team_win]]-1</f>
        <v>7.6598987046748057E-2</v>
      </c>
      <c r="BM1933">
        <f>Table1[[#This Row],[Margin]]/3</f>
        <v>2.5532995682249354E-2</v>
      </c>
      <c r="BN1933">
        <v>1.26</v>
      </c>
      <c r="BO1933">
        <v>1.83</v>
      </c>
      <c r="BP1933">
        <v>3.1</v>
      </c>
      <c r="BQ1933">
        <v>0</v>
      </c>
      <c r="BR1933">
        <v>2.15</v>
      </c>
      <c r="BS1933">
        <v>1.65</v>
      </c>
      <c r="BT1933" t="s">
        <v>116</v>
      </c>
      <c r="BU1933">
        <f>VLOOKUP(Table1[[#This Row],[Reference]],metron,11,FALSE)</f>
        <v>2.2436090225563912</v>
      </c>
      <c r="BV1933">
        <f>VLOOKUP(Table1[[#This Row],[Reference]],metron,12,FALSE)</f>
        <v>0.75338345864661649</v>
      </c>
    </row>
    <row r="1934" spans="1:74" x14ac:dyDescent="0.45">
      <c r="A1934" t="s">
        <v>5405</v>
      </c>
      <c r="B1934">
        <v>1552791960</v>
      </c>
      <c r="C1934" s="3" t="s">
        <v>3669</v>
      </c>
      <c r="D1934" t="s">
        <v>65</v>
      </c>
      <c r="E1934" t="s">
        <v>66</v>
      </c>
      <c r="F1934" t="s">
        <v>72</v>
      </c>
      <c r="G1934" t="s">
        <v>85</v>
      </c>
      <c r="H1934" t="s">
        <v>66</v>
      </c>
      <c r="I1934">
        <f>MROUND(Table1[[#This Row],[Prob_H]]*100,2)/100</f>
        <v>0.3</v>
      </c>
      <c r="J1934">
        <f>1/Table1[[#This Row],[odds_ft_home_team_win]]-Table1[[#This Row],[Margin/3]]</f>
        <v>0.29265873015873017</v>
      </c>
      <c r="K1934">
        <f>1/Table1[[#This Row],[odds_ft_draw]]-Table1[[#This Row],[Margin/3]]</f>
        <v>0.28769841269841273</v>
      </c>
      <c r="L1934">
        <f>1/Table1[[#This Row],[odds_ft_away_team_win]]-Table1[[#This Row],[Margin/3]]</f>
        <v>0.41964285714285715</v>
      </c>
      <c r="M1934">
        <v>11</v>
      </c>
      <c r="N1934">
        <v>1.69</v>
      </c>
      <c r="O1934">
        <v>1.6</v>
      </c>
      <c r="P1934">
        <v>1.72</v>
      </c>
      <c r="Q1934">
        <v>1.29</v>
      </c>
      <c r="R1934" t="str" cm="1">
        <f t="array" ref="R19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67</v>
      </c>
      <c r="AA1934">
        <v>5</v>
      </c>
      <c r="AB1934">
        <v>11</v>
      </c>
      <c r="AC1934">
        <v>2</v>
      </c>
      <c r="AD1934">
        <v>0</v>
      </c>
      <c r="AE1934">
        <v>1</v>
      </c>
      <c r="AF1934">
        <v>0</v>
      </c>
      <c r="AG1934">
        <v>0</v>
      </c>
      <c r="AH1934">
        <v>2</v>
      </c>
      <c r="AI1934">
        <v>1</v>
      </c>
      <c r="AJ1934">
        <v>0</v>
      </c>
      <c r="AK1934">
        <v>8</v>
      </c>
      <c r="AL1934">
        <v>21</v>
      </c>
      <c r="AM1934">
        <v>4</v>
      </c>
      <c r="AN1934">
        <v>3</v>
      </c>
      <c r="AO1934">
        <v>4</v>
      </c>
      <c r="AP1934">
        <v>18</v>
      </c>
      <c r="AQ1934">
        <v>11</v>
      </c>
      <c r="AR1934">
        <v>11</v>
      </c>
      <c r="AS1934">
        <v>46</v>
      </c>
      <c r="AT1934">
        <v>54</v>
      </c>
      <c r="AU1934">
        <v>1.1399999999999999</v>
      </c>
      <c r="AV1934">
        <v>1.98</v>
      </c>
      <c r="AW1934">
        <v>2.37</v>
      </c>
      <c r="AX1934">
        <v>51</v>
      </c>
      <c r="AY1934">
        <v>75</v>
      </c>
      <c r="AZ1934">
        <v>43</v>
      </c>
      <c r="BA1934">
        <v>15</v>
      </c>
      <c r="BB1934">
        <v>8</v>
      </c>
      <c r="BC1934">
        <v>14</v>
      </c>
      <c r="BD1934">
        <v>53</v>
      </c>
      <c r="BE1934">
        <v>51</v>
      </c>
      <c r="BF1934">
        <v>94</v>
      </c>
      <c r="BG1934">
        <v>9.23</v>
      </c>
      <c r="BH1934">
        <v>5.01</v>
      </c>
      <c r="BI1934">
        <v>3.15</v>
      </c>
      <c r="BJ1934">
        <v>3.2</v>
      </c>
      <c r="BK1934">
        <v>2.25</v>
      </c>
      <c r="BL1934">
        <f>1/Table1[[#This Row],[odds_ft_home_team_win]]+1/Table1[[#This Row],[odds_ft_draw]]+1/Table1[[#This Row],[odds_ft_away_team_win]]-1</f>
        <v>7.4404761904761862E-2</v>
      </c>
      <c r="BM1934">
        <f>Table1[[#This Row],[Margin]]/3</f>
        <v>2.4801587301587286E-2</v>
      </c>
      <c r="BN1934">
        <v>1.36</v>
      </c>
      <c r="BO1934">
        <v>2.1</v>
      </c>
      <c r="BP1934">
        <v>3.9</v>
      </c>
      <c r="BQ1934">
        <v>0</v>
      </c>
      <c r="BR1934">
        <v>1.83</v>
      </c>
      <c r="BS1934">
        <v>1.87</v>
      </c>
      <c r="BT1934" t="s">
        <v>75</v>
      </c>
      <c r="BU1934">
        <f>VLOOKUP(Table1[[#This Row],[Reference]],metron,11,FALSE)</f>
        <v>1.1805091283106199</v>
      </c>
      <c r="BV1934">
        <f>VLOOKUP(Table1[[#This Row],[Reference]],metron,12,FALSE)</f>
        <v>1.3921316533813319</v>
      </c>
    </row>
    <row r="1935" spans="1:74" x14ac:dyDescent="0.45">
      <c r="A1935" t="s">
        <v>5405</v>
      </c>
      <c r="B1935">
        <v>1552845600</v>
      </c>
      <c r="C1935" s="3" t="s">
        <v>3670</v>
      </c>
      <c r="D1935" t="s">
        <v>65</v>
      </c>
      <c r="E1935" t="s">
        <v>66</v>
      </c>
      <c r="F1935" t="s">
        <v>97</v>
      </c>
      <c r="G1935" t="s">
        <v>93</v>
      </c>
      <c r="H1935" t="s">
        <v>66</v>
      </c>
      <c r="I1935">
        <f>MROUND(Table1[[#This Row],[Prob_H]]*100,2)/100</f>
        <v>0.56000000000000005</v>
      </c>
      <c r="J1935">
        <f>1/Table1[[#This Row],[odds_ft_home_team_win]]-Table1[[#This Row],[Margin/3]]</f>
        <v>0.55912472888010323</v>
      </c>
      <c r="K1935">
        <f>1/Table1[[#This Row],[odds_ft_draw]]-Table1[[#This Row],[Margin/3]]</f>
        <v>0.25601954808774674</v>
      </c>
      <c r="L1935">
        <f>1/Table1[[#This Row],[odds_ft_away_team_win]]-Table1[[#This Row],[Margin/3]]</f>
        <v>0.18485572303215</v>
      </c>
      <c r="M1935">
        <v>11</v>
      </c>
      <c r="N1935">
        <v>1.93</v>
      </c>
      <c r="O1935">
        <v>0.69</v>
      </c>
      <c r="P1935">
        <v>2.17</v>
      </c>
      <c r="Q1935">
        <v>0.71</v>
      </c>
      <c r="R1935" t="str" cm="1">
        <f t="array" ref="R19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5">
        <v>2</v>
      </c>
      <c r="T1935">
        <v>0</v>
      </c>
      <c r="U1935">
        <v>2</v>
      </c>
      <c r="V1935">
        <v>1</v>
      </c>
      <c r="W1935">
        <v>1</v>
      </c>
      <c r="X1935">
        <v>0</v>
      </c>
      <c r="Y1935" t="s">
        <v>3671</v>
      </c>
      <c r="AA1935">
        <v>1</v>
      </c>
      <c r="AB1935">
        <v>4</v>
      </c>
      <c r="AC1935">
        <v>4</v>
      </c>
      <c r="AD1935">
        <v>0</v>
      </c>
      <c r="AE1935">
        <v>1</v>
      </c>
      <c r="AF1935">
        <v>0</v>
      </c>
      <c r="AG1935">
        <v>0</v>
      </c>
      <c r="AH1935">
        <v>4</v>
      </c>
      <c r="AI1935">
        <v>0</v>
      </c>
      <c r="AJ1935">
        <v>1</v>
      </c>
      <c r="AK1935">
        <v>12</v>
      </c>
      <c r="AL1935">
        <v>13</v>
      </c>
      <c r="AM1935">
        <v>7</v>
      </c>
      <c r="AN1935">
        <v>4</v>
      </c>
      <c r="AO1935">
        <v>5</v>
      </c>
      <c r="AP1935">
        <v>9</v>
      </c>
      <c r="AQ1935">
        <v>15</v>
      </c>
      <c r="AR1935">
        <v>21</v>
      </c>
      <c r="AS1935">
        <v>42</v>
      </c>
      <c r="AT1935">
        <v>58</v>
      </c>
      <c r="AU1935">
        <v>1.42</v>
      </c>
      <c r="AV1935">
        <v>1.33</v>
      </c>
      <c r="AW1935">
        <v>3.01</v>
      </c>
      <c r="AX1935">
        <v>60</v>
      </c>
      <c r="AY1935">
        <v>89</v>
      </c>
      <c r="AZ1935">
        <v>71</v>
      </c>
      <c r="BA1935">
        <v>41</v>
      </c>
      <c r="BB1935">
        <v>4</v>
      </c>
      <c r="BC1935">
        <v>44</v>
      </c>
      <c r="BD1935">
        <v>89</v>
      </c>
      <c r="BE1935">
        <v>45</v>
      </c>
      <c r="BF1935">
        <v>86</v>
      </c>
      <c r="BG1935">
        <v>13.28</v>
      </c>
      <c r="BH1935">
        <v>5.32</v>
      </c>
      <c r="BI1935">
        <v>1.71</v>
      </c>
      <c r="BJ1935">
        <v>3.55</v>
      </c>
      <c r="BK1935">
        <v>4.75</v>
      </c>
      <c r="BL1935">
        <f>1/Table1[[#This Row],[odds_ft_home_team_win]]+1/Table1[[#This Row],[odds_ft_draw]]+1/Table1[[#This Row],[odds_ft_away_team_win]]-1</f>
        <v>7.7011778271971032E-2</v>
      </c>
      <c r="BM1935">
        <f>Table1[[#This Row],[Margin]]/3</f>
        <v>2.5670592757323678E-2</v>
      </c>
      <c r="BN1935">
        <v>1.28</v>
      </c>
      <c r="BO1935">
        <v>1.87</v>
      </c>
      <c r="BP1935">
        <v>3.2</v>
      </c>
      <c r="BQ1935">
        <v>0</v>
      </c>
      <c r="BR1935">
        <v>1.8</v>
      </c>
      <c r="BS1935">
        <v>1.91</v>
      </c>
      <c r="BT1935" t="s">
        <v>100</v>
      </c>
      <c r="BU1935">
        <f>VLOOKUP(Table1[[#This Row],[Reference]],metron,11,FALSE)</f>
        <v>1.7546812539448771</v>
      </c>
      <c r="BV1935">
        <f>VLOOKUP(Table1[[#This Row],[Reference]],metron,12,FALSE)</f>
        <v>0.93456764148958549</v>
      </c>
    </row>
    <row r="1936" spans="1:74" x14ac:dyDescent="0.45">
      <c r="A1936" t="s">
        <v>5405</v>
      </c>
      <c r="B1936">
        <v>1552867560</v>
      </c>
      <c r="C1936" s="3" t="s">
        <v>3672</v>
      </c>
      <c r="D1936" t="s">
        <v>65</v>
      </c>
      <c r="E1936" t="s">
        <v>66</v>
      </c>
      <c r="F1936" t="s">
        <v>88</v>
      </c>
      <c r="G1936" t="s">
        <v>2218</v>
      </c>
      <c r="H1936" t="s">
        <v>66</v>
      </c>
      <c r="I1936">
        <f>MROUND(Table1[[#This Row],[Prob_H]]*100,2)/100</f>
        <v>0.48</v>
      </c>
      <c r="J1936">
        <f>1/Table1[[#This Row],[odds_ft_home_team_win]]-Table1[[#This Row],[Margin/3]]</f>
        <v>0.48607886636055653</v>
      </c>
      <c r="K1936">
        <f>1/Table1[[#This Row],[odds_ft_draw]]-Table1[[#This Row],[Margin/3]]</f>
        <v>0.25897263925432934</v>
      </c>
      <c r="L1936">
        <f>1/Table1[[#This Row],[odds_ft_away_team_win]]-Table1[[#This Row],[Margin/3]]</f>
        <v>0.25494849438511408</v>
      </c>
      <c r="M1936">
        <v>11</v>
      </c>
      <c r="N1936">
        <v>2.21</v>
      </c>
      <c r="O1936">
        <v>0.77</v>
      </c>
      <c r="P1936">
        <v>2.11</v>
      </c>
      <c r="Q1936">
        <v>0.94</v>
      </c>
      <c r="R1936" t="str" cm="1">
        <f t="array" ref="R19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6">
        <v>1</v>
      </c>
      <c r="T1936">
        <v>2</v>
      </c>
      <c r="U1936">
        <v>3</v>
      </c>
      <c r="V1936">
        <v>1</v>
      </c>
      <c r="W1936">
        <v>0</v>
      </c>
      <c r="X1936">
        <v>1</v>
      </c>
      <c r="Y1936">
        <v>55</v>
      </c>
      <c r="Z1936" t="s">
        <v>1057</v>
      </c>
      <c r="AA1936">
        <v>10</v>
      </c>
      <c r="AB1936">
        <v>7</v>
      </c>
      <c r="AC1936">
        <v>2</v>
      </c>
      <c r="AD1936">
        <v>0</v>
      </c>
      <c r="AE1936">
        <v>2</v>
      </c>
      <c r="AF1936">
        <v>0</v>
      </c>
      <c r="AG1936">
        <v>0</v>
      </c>
      <c r="AH1936">
        <v>2</v>
      </c>
      <c r="AI1936">
        <v>0</v>
      </c>
      <c r="AJ1936">
        <v>2</v>
      </c>
      <c r="AK1936">
        <v>18</v>
      </c>
      <c r="AL1936">
        <v>13</v>
      </c>
      <c r="AM1936">
        <v>5</v>
      </c>
      <c r="AN1936">
        <v>3</v>
      </c>
      <c r="AO1936">
        <v>13</v>
      </c>
      <c r="AP1936">
        <v>10</v>
      </c>
      <c r="AQ1936">
        <v>11</v>
      </c>
      <c r="AR1936">
        <v>23</v>
      </c>
      <c r="AS1936">
        <v>55</v>
      </c>
      <c r="AT1936">
        <v>45</v>
      </c>
      <c r="AU1936">
        <v>1.82</v>
      </c>
      <c r="AV1936">
        <v>1.32</v>
      </c>
      <c r="AW1936">
        <v>3.07</v>
      </c>
      <c r="AX1936">
        <v>60</v>
      </c>
      <c r="AY1936">
        <v>74</v>
      </c>
      <c r="AZ1936">
        <v>53</v>
      </c>
      <c r="BA1936">
        <v>38</v>
      </c>
      <c r="BB1936">
        <v>23</v>
      </c>
      <c r="BC1936">
        <v>19</v>
      </c>
      <c r="BD1936">
        <v>75</v>
      </c>
      <c r="BE1936">
        <v>63</v>
      </c>
      <c r="BF1936">
        <v>82</v>
      </c>
      <c r="BG1936">
        <v>8.8800000000000008</v>
      </c>
      <c r="BH1936">
        <v>3.25</v>
      </c>
      <c r="BI1936">
        <v>1.95</v>
      </c>
      <c r="BJ1936">
        <v>3.5</v>
      </c>
      <c r="BK1936">
        <v>3.55</v>
      </c>
      <c r="BL1936">
        <f>1/Table1[[#This Row],[odds_ft_home_team_win]]+1/Table1[[#This Row],[odds_ft_draw]]+1/Table1[[#This Row],[odds_ft_away_team_win]]-1</f>
        <v>8.0224939379869076E-2</v>
      </c>
      <c r="BM1936">
        <f>Table1[[#This Row],[Margin]]/3</f>
        <v>2.6741646459956359E-2</v>
      </c>
      <c r="BN1936">
        <v>1.25</v>
      </c>
      <c r="BO1936">
        <v>1.8</v>
      </c>
      <c r="BP1936">
        <v>3.05</v>
      </c>
      <c r="BQ1936">
        <v>0</v>
      </c>
      <c r="BR1936">
        <v>1.69</v>
      </c>
      <c r="BS1936">
        <v>2.0499999999999998</v>
      </c>
      <c r="BT1936" t="s">
        <v>91</v>
      </c>
      <c r="BU1936">
        <f>VLOOKUP(Table1[[#This Row],[Reference]],metron,11,FALSE)</f>
        <v>1.510877192982456</v>
      </c>
      <c r="BV1936">
        <f>VLOOKUP(Table1[[#This Row],[Reference]],metron,12,FALSE)</f>
        <v>1.0163157894736841</v>
      </c>
    </row>
    <row r="1937" spans="1:74" x14ac:dyDescent="0.45">
      <c r="A1937" t="s">
        <v>5405</v>
      </c>
      <c r="B1937">
        <v>1552874400</v>
      </c>
      <c r="C1937" s="3" t="s">
        <v>3673</v>
      </c>
      <c r="D1937" t="s">
        <v>65</v>
      </c>
      <c r="E1937" t="s">
        <v>66</v>
      </c>
      <c r="F1937" t="s">
        <v>81</v>
      </c>
      <c r="G1937" t="s">
        <v>611</v>
      </c>
      <c r="H1937" t="s">
        <v>66</v>
      </c>
      <c r="I1937">
        <f>MROUND(Table1[[#This Row],[Prob_H]]*100,2)/100</f>
        <v>0.78</v>
      </c>
      <c r="J1937">
        <f>1/Table1[[#This Row],[odds_ft_home_team_win]]-Table1[[#This Row],[Margin/3]]</f>
        <v>0.77486057486057491</v>
      </c>
      <c r="K1937">
        <f>1/Table1[[#This Row],[odds_ft_draw]]-Table1[[#This Row],[Margin/3]]</f>
        <v>0.15504075504075504</v>
      </c>
      <c r="L1937">
        <f>1/Table1[[#This Row],[odds_ft_away_team_win]]-Table1[[#This Row],[Margin/3]]</f>
        <v>7.009867009867006E-2</v>
      </c>
      <c r="M1937">
        <v>11</v>
      </c>
      <c r="N1937">
        <v>1.23</v>
      </c>
      <c r="O1937">
        <v>0.46</v>
      </c>
      <c r="P1937">
        <v>1.6</v>
      </c>
      <c r="Q1937">
        <v>0.35</v>
      </c>
      <c r="R1937" t="str" cm="1">
        <f t="array" ref="R19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37">
        <v>2</v>
      </c>
      <c r="T1937">
        <v>0</v>
      </c>
      <c r="U1937">
        <v>2</v>
      </c>
      <c r="V1937">
        <v>2</v>
      </c>
      <c r="W1937">
        <v>2</v>
      </c>
      <c r="X1937">
        <v>0</v>
      </c>
      <c r="Y1937" t="s">
        <v>3674</v>
      </c>
      <c r="AA1937">
        <v>6</v>
      </c>
      <c r="AB1937">
        <v>4</v>
      </c>
      <c r="AC1937">
        <v>1</v>
      </c>
      <c r="AD1937">
        <v>0</v>
      </c>
      <c r="AE1937">
        <v>3</v>
      </c>
      <c r="AF1937">
        <v>0</v>
      </c>
      <c r="AG1937">
        <v>0</v>
      </c>
      <c r="AH1937">
        <v>1</v>
      </c>
      <c r="AI1937">
        <v>1</v>
      </c>
      <c r="AJ1937">
        <v>2</v>
      </c>
      <c r="AK1937">
        <v>23</v>
      </c>
      <c r="AL1937">
        <v>7</v>
      </c>
      <c r="AM1937">
        <v>9</v>
      </c>
      <c r="AN1937">
        <v>3</v>
      </c>
      <c r="AO1937">
        <v>14</v>
      </c>
      <c r="AP1937">
        <v>4</v>
      </c>
      <c r="AQ1937">
        <v>14</v>
      </c>
      <c r="AR1937">
        <v>12</v>
      </c>
      <c r="AS1937">
        <v>60</v>
      </c>
      <c r="AT1937">
        <v>40</v>
      </c>
      <c r="AU1937">
        <v>2.4500000000000002</v>
      </c>
      <c r="AV1937">
        <v>0.9</v>
      </c>
      <c r="AW1937">
        <v>2.77</v>
      </c>
      <c r="AX1937">
        <v>35</v>
      </c>
      <c r="AY1937">
        <v>81</v>
      </c>
      <c r="AZ1937">
        <v>54</v>
      </c>
      <c r="BA1937">
        <v>31</v>
      </c>
      <c r="BB1937">
        <v>12</v>
      </c>
      <c r="BC1937">
        <v>35</v>
      </c>
      <c r="BD1937">
        <v>58</v>
      </c>
      <c r="BE1937">
        <v>54</v>
      </c>
      <c r="BF1937">
        <v>85</v>
      </c>
      <c r="BG1937">
        <v>10.92</v>
      </c>
      <c r="BH1937">
        <v>4.7699999999999996</v>
      </c>
      <c r="BI1937">
        <v>1.25</v>
      </c>
      <c r="BJ1937">
        <v>5.55</v>
      </c>
      <c r="BK1937">
        <v>10.5</v>
      </c>
      <c r="BL1937">
        <f>1/Table1[[#This Row],[odds_ft_home_team_win]]+1/Table1[[#This Row],[odds_ft_draw]]+1/Table1[[#This Row],[odds_ft_away_team_win]]-1</f>
        <v>7.5418275418275504E-2</v>
      </c>
      <c r="BM1937">
        <f>Table1[[#This Row],[Margin]]/3</f>
        <v>2.5139425139425169E-2</v>
      </c>
      <c r="BN1937">
        <v>1.17</v>
      </c>
      <c r="BO1937">
        <v>1.57</v>
      </c>
      <c r="BP1937">
        <v>2.4500000000000002</v>
      </c>
      <c r="BQ1937">
        <v>0</v>
      </c>
      <c r="BR1937">
        <v>2</v>
      </c>
      <c r="BS1937">
        <v>1.74</v>
      </c>
      <c r="BT1937" t="s">
        <v>109</v>
      </c>
      <c r="BU1937">
        <f>VLOOKUP(Table1[[#This Row],[Reference]],metron,11,FALSE)</f>
        <v>2.5027262813522362</v>
      </c>
      <c r="BV1937">
        <f>VLOOKUP(Table1[[#This Row],[Reference]],metron,12,FALSE)</f>
        <v>0.65103598691384956</v>
      </c>
    </row>
    <row r="1938" spans="1:74" hidden="1" x14ac:dyDescent="0.45">
      <c r="A1938" t="s">
        <v>5404</v>
      </c>
      <c r="B1938">
        <v>1569369600</v>
      </c>
      <c r="C1938" s="3" t="s">
        <v>3960</v>
      </c>
      <c r="D1938" t="s">
        <v>65</v>
      </c>
      <c r="E1938" t="s">
        <v>66</v>
      </c>
      <c r="F1938" t="s">
        <v>80</v>
      </c>
      <c r="G1938" t="s">
        <v>2218</v>
      </c>
      <c r="H1938" t="s">
        <v>3822</v>
      </c>
      <c r="I1938">
        <f>MROUND(Table1[[#This Row],[Prob_H]]*100,2)/100</f>
        <v>0.44</v>
      </c>
      <c r="J1938">
        <f>1/Table1[[#This Row],[odds_ft_home_team_win]]-Table1[[#This Row],[Margin/3]]</f>
        <v>0.44835518748562225</v>
      </c>
      <c r="K1938">
        <f>1/Table1[[#This Row],[odds_ft_draw]]-Table1[[#This Row],[Margin/3]]</f>
        <v>0.26201978375891422</v>
      </c>
      <c r="L1938">
        <f>1/Table1[[#This Row],[odds_ft_away_team_win]]-Table1[[#This Row],[Margin/3]]</f>
        <v>0.28962502875546353</v>
      </c>
      <c r="M1938">
        <v>11</v>
      </c>
      <c r="N1938">
        <v>1.75</v>
      </c>
      <c r="O1938">
        <v>1.5</v>
      </c>
      <c r="P1938">
        <v>1.5</v>
      </c>
      <c r="Q1938">
        <v>1.69</v>
      </c>
      <c r="R1938" t="str" cm="1">
        <f t="array" ref="R19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8">
        <v>1</v>
      </c>
      <c r="T1938">
        <v>2</v>
      </c>
      <c r="U1938">
        <v>3</v>
      </c>
      <c r="V1938">
        <v>0</v>
      </c>
      <c r="W1938">
        <v>0</v>
      </c>
      <c r="X1938">
        <v>0</v>
      </c>
      <c r="Y1938">
        <v>72</v>
      </c>
      <c r="Z1938" t="s">
        <v>3961</v>
      </c>
      <c r="AA1938">
        <v>7</v>
      </c>
      <c r="AB1938">
        <v>4</v>
      </c>
      <c r="AC1938">
        <v>1</v>
      </c>
      <c r="AD1938">
        <v>0</v>
      </c>
      <c r="AE1938">
        <v>2</v>
      </c>
      <c r="AF1938">
        <v>0</v>
      </c>
      <c r="AG1938">
        <v>1</v>
      </c>
      <c r="AH1938">
        <v>0</v>
      </c>
      <c r="AI1938">
        <v>2</v>
      </c>
      <c r="AJ1938">
        <v>0</v>
      </c>
      <c r="AK1938">
        <v>17</v>
      </c>
      <c r="AL1938">
        <v>9</v>
      </c>
      <c r="AM1938">
        <v>7</v>
      </c>
      <c r="AN1938">
        <v>4</v>
      </c>
      <c r="AO1938">
        <v>10</v>
      </c>
      <c r="AP1938">
        <v>5</v>
      </c>
      <c r="AQ1938">
        <v>7</v>
      </c>
      <c r="AR1938">
        <v>13</v>
      </c>
      <c r="AS1938">
        <v>61</v>
      </c>
      <c r="AT1938">
        <v>39</v>
      </c>
      <c r="AU1938">
        <v>2.11</v>
      </c>
      <c r="AV1938">
        <v>1.1499999999999999</v>
      </c>
      <c r="AW1938">
        <v>2.88</v>
      </c>
      <c r="AX1938">
        <v>50</v>
      </c>
      <c r="AY1938">
        <v>100</v>
      </c>
      <c r="AZ1938">
        <v>63</v>
      </c>
      <c r="BA1938">
        <v>25</v>
      </c>
      <c r="BB1938">
        <v>0</v>
      </c>
      <c r="BC1938">
        <v>25</v>
      </c>
      <c r="BD1938">
        <v>100</v>
      </c>
      <c r="BE1938">
        <v>38</v>
      </c>
      <c r="BF1938">
        <v>88</v>
      </c>
      <c r="BG1938">
        <v>6.5</v>
      </c>
      <c r="BH1938">
        <v>4.5</v>
      </c>
      <c r="BI1938">
        <v>2.1</v>
      </c>
      <c r="BJ1938">
        <v>3.45</v>
      </c>
      <c r="BK1938">
        <v>3.15</v>
      </c>
      <c r="BL1938">
        <f>1/Table1[[#This Row],[odds_ft_home_team_win]]+1/Table1[[#This Row],[odds_ft_draw]]+1/Table1[[#This Row],[odds_ft_away_team_win]]-1</f>
        <v>8.3505866114561789E-2</v>
      </c>
      <c r="BM1938">
        <f>Table1[[#This Row],[Margin]]/3</f>
        <v>2.7835288704853928E-2</v>
      </c>
      <c r="BN1938">
        <v>1.23</v>
      </c>
      <c r="BO1938">
        <v>1.74</v>
      </c>
      <c r="BP1938">
        <v>2.85</v>
      </c>
      <c r="BQ1938">
        <v>5.25</v>
      </c>
      <c r="BR1938">
        <v>1.62</v>
      </c>
      <c r="BS1938">
        <v>2.2000000000000002</v>
      </c>
      <c r="BT1938" t="s">
        <v>3847</v>
      </c>
      <c r="BU1938">
        <f>VLOOKUP(Table1[[#This Row],[Reference]],metron,11,FALSE)</f>
        <v>1.4140979689366791</v>
      </c>
      <c r="BV1938">
        <f>VLOOKUP(Table1[[#This Row],[Reference]],metron,12,FALSE)</f>
        <v>1.0666666666666671</v>
      </c>
    </row>
    <row r="1939" spans="1:74" x14ac:dyDescent="0.45">
      <c r="A1939" t="s">
        <v>5404</v>
      </c>
      <c r="B1939">
        <v>1569369600</v>
      </c>
      <c r="C1939" s="3" t="s">
        <v>3960</v>
      </c>
      <c r="D1939" t="s">
        <v>65</v>
      </c>
      <c r="E1939" t="s">
        <v>66</v>
      </c>
      <c r="F1939" t="s">
        <v>68</v>
      </c>
      <c r="G1939" t="s">
        <v>73</v>
      </c>
      <c r="H1939" t="s">
        <v>3903</v>
      </c>
      <c r="I1939">
        <f>MROUND(Table1[[#This Row],[Prob_H]]*100,2)/100</f>
        <v>0.72</v>
      </c>
      <c r="J1939">
        <f>1/Table1[[#This Row],[odds_ft_home_team_win]]-Table1[[#This Row],[Margin/3]]</f>
        <v>0.71034322048004261</v>
      </c>
      <c r="K1939">
        <f>1/Table1[[#This Row],[odds_ft_draw]]-Table1[[#This Row],[Margin/3]]</f>
        <v>0.18557541862245749</v>
      </c>
      <c r="L1939">
        <f>1/Table1[[#This Row],[odds_ft_away_team_win]]-Table1[[#This Row],[Margin/3]]</f>
        <v>0.10408136089749993</v>
      </c>
      <c r="M1939">
        <v>11</v>
      </c>
      <c r="N1939">
        <v>2</v>
      </c>
      <c r="O1939">
        <v>0.5</v>
      </c>
      <c r="P1939">
        <v>1.93</v>
      </c>
      <c r="Q1939">
        <v>1.07</v>
      </c>
      <c r="R1939" t="str" cm="1">
        <f t="array" ref="R19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Z1939">
        <v>83</v>
      </c>
      <c r="AA1939">
        <v>13</v>
      </c>
      <c r="AB1939">
        <v>7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20</v>
      </c>
      <c r="AL1939">
        <v>12</v>
      </c>
      <c r="AM1939">
        <v>8</v>
      </c>
      <c r="AN1939">
        <v>5</v>
      </c>
      <c r="AO1939">
        <v>12</v>
      </c>
      <c r="AP1939">
        <v>7</v>
      </c>
      <c r="AQ1939">
        <v>14</v>
      </c>
      <c r="AR1939">
        <v>14</v>
      </c>
      <c r="AS1939">
        <v>76</v>
      </c>
      <c r="AT1939">
        <v>24</v>
      </c>
      <c r="AU1939">
        <v>2.38</v>
      </c>
      <c r="AV1939">
        <v>1.35</v>
      </c>
      <c r="AW1939">
        <v>3.5</v>
      </c>
      <c r="AX1939">
        <v>100</v>
      </c>
      <c r="AY1939">
        <v>100</v>
      </c>
      <c r="AZ1939">
        <v>50</v>
      </c>
      <c r="BA1939">
        <v>50</v>
      </c>
      <c r="BB1939">
        <v>38</v>
      </c>
      <c r="BC1939">
        <v>50</v>
      </c>
      <c r="BD1939">
        <v>88</v>
      </c>
      <c r="BE1939">
        <v>50</v>
      </c>
      <c r="BF1939">
        <v>88</v>
      </c>
      <c r="BG1939">
        <v>6.25</v>
      </c>
      <c r="BH1939">
        <v>3.5</v>
      </c>
      <c r="BI1939">
        <v>1.36</v>
      </c>
      <c r="BJ1939">
        <v>4.75</v>
      </c>
      <c r="BK1939">
        <v>7.75</v>
      </c>
      <c r="BL1939">
        <f>1/Table1[[#This Row],[odds_ft_home_team_win]]+1/Table1[[#This Row],[odds_ft_draw]]+1/Table1[[#This Row],[odds_ft_away_team_win]]-1</f>
        <v>7.4852691501048563E-2</v>
      </c>
      <c r="BM1939">
        <f>Table1[[#This Row],[Margin]]/3</f>
        <v>2.4950897167016189E-2</v>
      </c>
      <c r="BN1939">
        <v>1.21</v>
      </c>
      <c r="BO1939">
        <v>1.69</v>
      </c>
      <c r="BP1939">
        <v>2.75</v>
      </c>
      <c r="BQ1939">
        <v>5</v>
      </c>
      <c r="BR1939">
        <v>1.95</v>
      </c>
      <c r="BS1939">
        <v>1.8</v>
      </c>
      <c r="BT1939" t="s">
        <v>3807</v>
      </c>
      <c r="BU1939">
        <f>VLOOKUP(Table1[[#This Row],[Reference]],metron,11,FALSE)</f>
        <v>2.2436090225563912</v>
      </c>
      <c r="BV1939">
        <f>VLOOKUP(Table1[[#This Row],[Reference]],metron,12,FALSE)</f>
        <v>0.75338345864661649</v>
      </c>
    </row>
    <row r="1940" spans="1:74" x14ac:dyDescent="0.45">
      <c r="A1940" t="s">
        <v>5404</v>
      </c>
      <c r="B1940">
        <v>1569376800</v>
      </c>
      <c r="C1940" s="3" t="s">
        <v>3962</v>
      </c>
      <c r="D1940" t="s">
        <v>65</v>
      </c>
      <c r="E1940" t="s">
        <v>66</v>
      </c>
      <c r="F1940" t="s">
        <v>98</v>
      </c>
      <c r="G1940" t="s">
        <v>103</v>
      </c>
      <c r="H1940" t="s">
        <v>3789</v>
      </c>
      <c r="I1940">
        <f>MROUND(Table1[[#This Row],[Prob_H]]*100,2)/100</f>
        <v>0.38</v>
      </c>
      <c r="J1940">
        <f>1/Table1[[#This Row],[odds_ft_home_team_win]]-Table1[[#This Row],[Margin/3]]</f>
        <v>0.38961510530137983</v>
      </c>
      <c r="K1940">
        <f>1/Table1[[#This Row],[odds_ft_draw]]-Table1[[#This Row],[Margin/3]]</f>
        <v>0.26706608569353668</v>
      </c>
      <c r="L1940">
        <f>1/Table1[[#This Row],[odds_ft_away_team_win]]-Table1[[#This Row],[Margin/3]]</f>
        <v>0.34331880900508349</v>
      </c>
      <c r="M1940">
        <v>11</v>
      </c>
      <c r="N1940">
        <v>2.25</v>
      </c>
      <c r="O1940">
        <v>1.2</v>
      </c>
      <c r="P1940">
        <v>1.71</v>
      </c>
      <c r="Q1940">
        <v>1.1399999999999999</v>
      </c>
      <c r="R1940" t="str" cm="1">
        <f t="array" ref="R19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0">
        <v>2</v>
      </c>
      <c r="T1940">
        <v>4</v>
      </c>
      <c r="U1940">
        <v>6</v>
      </c>
      <c r="V1940">
        <v>2</v>
      </c>
      <c r="W1940">
        <v>1</v>
      </c>
      <c r="X1940">
        <v>1</v>
      </c>
      <c r="Y1940" t="s">
        <v>3725</v>
      </c>
      <c r="Z1940" t="s">
        <v>3963</v>
      </c>
      <c r="AA1940">
        <v>4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16</v>
      </c>
      <c r="AL1940">
        <v>10</v>
      </c>
      <c r="AM1940">
        <v>9</v>
      </c>
      <c r="AN1940">
        <v>7</v>
      </c>
      <c r="AO1940">
        <v>7</v>
      </c>
      <c r="AP1940">
        <v>3</v>
      </c>
      <c r="AQ1940">
        <v>9</v>
      </c>
      <c r="AR1940">
        <v>15</v>
      </c>
      <c r="AS1940">
        <v>63</v>
      </c>
      <c r="AT1940">
        <v>37</v>
      </c>
      <c r="AU1940">
        <v>1.96</v>
      </c>
      <c r="AV1940">
        <v>1.39</v>
      </c>
      <c r="AW1940">
        <v>3.03</v>
      </c>
      <c r="AX1940">
        <v>53</v>
      </c>
      <c r="AY1940">
        <v>88</v>
      </c>
      <c r="AZ1940">
        <v>65</v>
      </c>
      <c r="BA1940">
        <v>30</v>
      </c>
      <c r="BB1940">
        <v>10</v>
      </c>
      <c r="BC1940">
        <v>43</v>
      </c>
      <c r="BD1940">
        <v>78</v>
      </c>
      <c r="BE1940">
        <v>53</v>
      </c>
      <c r="BF1940">
        <v>100</v>
      </c>
      <c r="BG1940">
        <v>9.5</v>
      </c>
      <c r="BH1940">
        <v>4.8</v>
      </c>
      <c r="BI1940">
        <v>2.4</v>
      </c>
      <c r="BJ1940">
        <v>3.4</v>
      </c>
      <c r="BK1940">
        <v>2.7</v>
      </c>
      <c r="BL1940">
        <f>1/Table1[[#This Row],[odds_ft_home_team_win]]+1/Table1[[#This Row],[odds_ft_draw]]+1/Table1[[#This Row],[odds_ft_away_team_win]]-1</f>
        <v>8.1154684095860574E-2</v>
      </c>
      <c r="BM1940">
        <f>Table1[[#This Row],[Margin]]/3</f>
        <v>2.7051561365286858E-2</v>
      </c>
      <c r="BN1940">
        <v>1.25</v>
      </c>
      <c r="BO1940">
        <v>1.8</v>
      </c>
      <c r="BP1940">
        <v>3</v>
      </c>
      <c r="BQ1940">
        <v>5.6</v>
      </c>
      <c r="BR1940">
        <v>1.65</v>
      </c>
      <c r="BS1940">
        <v>2.15</v>
      </c>
      <c r="BT1940" t="s">
        <v>3841</v>
      </c>
      <c r="BU1940">
        <f>VLOOKUP(Table1[[#This Row],[Reference]],metron,11,FALSE)</f>
        <v>1.330562659846547</v>
      </c>
      <c r="BV1940">
        <f>VLOOKUP(Table1[[#This Row],[Reference]],metron,12,FALSE)</f>
        <v>1.1595268542199491</v>
      </c>
    </row>
    <row r="1941" spans="1:74" hidden="1" x14ac:dyDescent="0.45">
      <c r="A1941" t="s">
        <v>5404</v>
      </c>
      <c r="B1941">
        <v>1569376800</v>
      </c>
      <c r="C1941" s="3" t="s">
        <v>3962</v>
      </c>
      <c r="D1941" t="s">
        <v>65</v>
      </c>
      <c r="E1941" t="s">
        <v>66</v>
      </c>
      <c r="F1941" t="s">
        <v>81</v>
      </c>
      <c r="G1941" t="s">
        <v>93</v>
      </c>
      <c r="H1941" t="s">
        <v>3784</v>
      </c>
      <c r="I1941">
        <f>MROUND(Table1[[#This Row],[Prob_H]]*100,2)/100</f>
        <v>0.66</v>
      </c>
      <c r="J1941">
        <f>1/Table1[[#This Row],[odds_ft_home_team_win]]-Table1[[#This Row],[Margin/3]]</f>
        <v>0.66873610944757178</v>
      </c>
      <c r="K1941">
        <f>1/Table1[[#This Row],[odds_ft_draw]]-Table1[[#This Row],[Margin/3]]</f>
        <v>0.1916829693509535</v>
      </c>
      <c r="L1941">
        <f>1/Table1[[#This Row],[odds_ft_away_team_win]]-Table1[[#This Row],[Margin/3]]</f>
        <v>0.1395809212014745</v>
      </c>
      <c r="M1941">
        <v>11</v>
      </c>
      <c r="N1941">
        <v>2</v>
      </c>
      <c r="O1941">
        <v>1.5</v>
      </c>
      <c r="P1941">
        <v>2.13</v>
      </c>
      <c r="Q1941">
        <v>1.21</v>
      </c>
      <c r="R1941" t="str" cm="1">
        <f t="array" ref="R19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41">
        <v>1</v>
      </c>
      <c r="T1941">
        <v>1</v>
      </c>
      <c r="U1941">
        <v>2</v>
      </c>
      <c r="V1941">
        <v>1</v>
      </c>
      <c r="W1941">
        <v>0</v>
      </c>
      <c r="X1941">
        <v>1</v>
      </c>
      <c r="Y1941">
        <v>47</v>
      </c>
      <c r="Z1941">
        <v>17</v>
      </c>
      <c r="AA1941">
        <v>8</v>
      </c>
      <c r="AB1941">
        <v>3</v>
      </c>
      <c r="AC1941">
        <v>1</v>
      </c>
      <c r="AD1941">
        <v>0</v>
      </c>
      <c r="AE1941">
        <v>1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17</v>
      </c>
      <c r="AL1941">
        <v>13</v>
      </c>
      <c r="AM1941">
        <v>9</v>
      </c>
      <c r="AN1941">
        <v>4</v>
      </c>
      <c r="AO1941">
        <v>8</v>
      </c>
      <c r="AP1941">
        <v>9</v>
      </c>
      <c r="AQ1941">
        <v>12</v>
      </c>
      <c r="AR1941">
        <v>24</v>
      </c>
      <c r="AS1941">
        <v>56</v>
      </c>
      <c r="AT1941">
        <v>44</v>
      </c>
      <c r="AU1941">
        <v>2.0099999999999998</v>
      </c>
      <c r="AV1941">
        <v>1.43</v>
      </c>
      <c r="AW1941">
        <v>3</v>
      </c>
      <c r="AX1941">
        <v>63</v>
      </c>
      <c r="AY1941">
        <v>63</v>
      </c>
      <c r="AZ1941">
        <v>63</v>
      </c>
      <c r="BA1941">
        <v>50</v>
      </c>
      <c r="BB1941">
        <v>13</v>
      </c>
      <c r="BC1941">
        <v>38</v>
      </c>
      <c r="BD1941">
        <v>63</v>
      </c>
      <c r="BE1941">
        <v>63</v>
      </c>
      <c r="BF1941">
        <v>88</v>
      </c>
      <c r="BG1941">
        <v>10</v>
      </c>
      <c r="BH1941">
        <v>4.75</v>
      </c>
      <c r="BI1941">
        <v>1.44</v>
      </c>
      <c r="BJ1941">
        <v>4.5999999999999996</v>
      </c>
      <c r="BK1941">
        <v>6.05</v>
      </c>
      <c r="BL1941">
        <f>1/Table1[[#This Row],[odds_ft_home_team_win]]+1/Table1[[#This Row],[odds_ft_draw]]+1/Table1[[#This Row],[odds_ft_away_team_win]]-1</f>
        <v>7.7125004990617807E-2</v>
      </c>
      <c r="BM1941">
        <f>Table1[[#This Row],[Margin]]/3</f>
        <v>2.5708334996872601E-2</v>
      </c>
      <c r="BN1941">
        <v>1.18</v>
      </c>
      <c r="BO1941">
        <v>1.59</v>
      </c>
      <c r="BP1941">
        <v>2.5</v>
      </c>
      <c r="BQ1941">
        <v>4.4000000000000004</v>
      </c>
      <c r="BR1941">
        <v>1.74</v>
      </c>
      <c r="BS1941">
        <v>2</v>
      </c>
      <c r="BT1941" t="s">
        <v>109</v>
      </c>
      <c r="BU1941">
        <f>VLOOKUP(Table1[[#This Row],[Reference]],metron,11,FALSE)</f>
        <v>2.089675030851502</v>
      </c>
      <c r="BV1941">
        <f>VLOOKUP(Table1[[#This Row],[Reference]],metron,12,FALSE)</f>
        <v>0.8354586589880707</v>
      </c>
    </row>
    <row r="1942" spans="1:74" hidden="1" x14ac:dyDescent="0.45">
      <c r="A1942" t="s">
        <v>5404</v>
      </c>
      <c r="B1942">
        <v>1569456000</v>
      </c>
      <c r="C1942" s="3" t="s">
        <v>3964</v>
      </c>
      <c r="D1942" t="s">
        <v>65</v>
      </c>
      <c r="E1942" t="s">
        <v>66</v>
      </c>
      <c r="F1942" t="s">
        <v>3788</v>
      </c>
      <c r="G1942" t="s">
        <v>86</v>
      </c>
      <c r="H1942" t="s">
        <v>3819</v>
      </c>
      <c r="I1942">
        <f>MROUND(Table1[[#This Row],[Prob_H]]*100,2)/100</f>
        <v>0.34</v>
      </c>
      <c r="J1942">
        <f>1/Table1[[#This Row],[odds_ft_home_team_win]]-Table1[[#This Row],[Margin/3]]</f>
        <v>0.33120748299319724</v>
      </c>
      <c r="K1942">
        <f>1/Table1[[#This Row],[odds_ft_draw]]-Table1[[#This Row],[Margin/3]]</f>
        <v>0.28656462585034009</v>
      </c>
      <c r="L1942">
        <f>1/Table1[[#This Row],[odds_ft_away_team_win]]-Table1[[#This Row],[Margin/3]]</f>
        <v>0.3822278911564625</v>
      </c>
      <c r="M1942">
        <v>11</v>
      </c>
      <c r="N1942">
        <v>2.25</v>
      </c>
      <c r="O1942">
        <v>1.25</v>
      </c>
      <c r="P1942">
        <v>1.43</v>
      </c>
      <c r="Q1942">
        <v>1.59</v>
      </c>
      <c r="R1942" t="str" cm="1">
        <f t="array" ref="R19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42">
        <v>1</v>
      </c>
      <c r="T1942">
        <v>1</v>
      </c>
      <c r="U1942">
        <v>2</v>
      </c>
      <c r="V1942">
        <v>1</v>
      </c>
      <c r="W1942">
        <v>1</v>
      </c>
      <c r="X1942">
        <v>0</v>
      </c>
      <c r="Y1942">
        <v>11</v>
      </c>
      <c r="Z1942">
        <v>85</v>
      </c>
      <c r="AA1942">
        <v>4</v>
      </c>
      <c r="AB1942">
        <v>5</v>
      </c>
      <c r="AC1942">
        <v>2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0</v>
      </c>
      <c r="AJ1942">
        <v>0</v>
      </c>
      <c r="AK1942">
        <v>12</v>
      </c>
      <c r="AL1942">
        <v>11</v>
      </c>
      <c r="AM1942">
        <v>4</v>
      </c>
      <c r="AN1942">
        <v>4</v>
      </c>
      <c r="AO1942">
        <v>8</v>
      </c>
      <c r="AP1942">
        <v>7</v>
      </c>
      <c r="AQ1942">
        <v>18</v>
      </c>
      <c r="AR1942">
        <v>13</v>
      </c>
      <c r="AS1942">
        <v>42</v>
      </c>
      <c r="AT1942">
        <v>58</v>
      </c>
      <c r="AU1942">
        <v>1.34</v>
      </c>
      <c r="AV1942">
        <v>1.41</v>
      </c>
      <c r="AW1942">
        <v>1.63</v>
      </c>
      <c r="AX1942">
        <v>13</v>
      </c>
      <c r="AY1942">
        <v>63</v>
      </c>
      <c r="AZ1942">
        <v>13</v>
      </c>
      <c r="BA1942">
        <v>0</v>
      </c>
      <c r="BB1942">
        <v>0</v>
      </c>
      <c r="BC1942">
        <v>13</v>
      </c>
      <c r="BD1942">
        <v>63</v>
      </c>
      <c r="BE1942">
        <v>25</v>
      </c>
      <c r="BF1942">
        <v>63</v>
      </c>
      <c r="BG1942">
        <v>7.5</v>
      </c>
      <c r="BH1942">
        <v>5.75</v>
      </c>
      <c r="BI1942">
        <v>2.8</v>
      </c>
      <c r="BJ1942">
        <v>3.2</v>
      </c>
      <c r="BK1942">
        <v>2.4500000000000002</v>
      </c>
      <c r="BL1942">
        <f>1/Table1[[#This Row],[odds_ft_home_team_win]]+1/Table1[[#This Row],[odds_ft_draw]]+1/Table1[[#This Row],[odds_ft_away_team_win]]-1</f>
        <v>7.7806122448979664E-2</v>
      </c>
      <c r="BM1942">
        <f>Table1[[#This Row],[Margin]]/3</f>
        <v>2.5935374149659889E-2</v>
      </c>
      <c r="BN1942">
        <v>1.38</v>
      </c>
      <c r="BO1942">
        <v>2.15</v>
      </c>
      <c r="BP1942">
        <v>4</v>
      </c>
      <c r="BQ1942">
        <v>7.75</v>
      </c>
      <c r="BR1942">
        <v>1.91</v>
      </c>
      <c r="BS1942">
        <v>1.83</v>
      </c>
      <c r="BT1942" t="s">
        <v>3860</v>
      </c>
      <c r="BU1942">
        <f>VLOOKUP(Table1[[#This Row],[Reference]],metron,11,FALSE)</f>
        <v>1.228921489601805</v>
      </c>
      <c r="BV1942">
        <f>VLOOKUP(Table1[[#This Row],[Reference]],metron,12,FALSE)</f>
        <v>1.2940512655166849</v>
      </c>
    </row>
    <row r="1943" spans="1:74" hidden="1" x14ac:dyDescent="0.45">
      <c r="A1943" t="s">
        <v>5404</v>
      </c>
      <c r="B1943">
        <v>1569456000</v>
      </c>
      <c r="C1943" s="3" t="s">
        <v>3964</v>
      </c>
      <c r="D1943" t="s">
        <v>65</v>
      </c>
      <c r="E1943" t="s">
        <v>66</v>
      </c>
      <c r="F1943" t="s">
        <v>88</v>
      </c>
      <c r="G1943" t="s">
        <v>611</v>
      </c>
      <c r="H1943" t="s">
        <v>3793</v>
      </c>
      <c r="I1943">
        <f>MROUND(Table1[[#This Row],[Prob_H]]*100,2)/100</f>
        <v>0.8</v>
      </c>
      <c r="J1943">
        <f>1/Table1[[#This Row],[odds_ft_home_team_win]]-Table1[[#This Row],[Margin/3]]</f>
        <v>0.80120643538983916</v>
      </c>
      <c r="K1943">
        <f>1/Table1[[#This Row],[odds_ft_draw]]-Table1[[#This Row],[Margin/3]]</f>
        <v>0.13101015439810362</v>
      </c>
      <c r="L1943">
        <f>1/Table1[[#This Row],[odds_ft_away_team_win]]-Table1[[#This Row],[Margin/3]]</f>
        <v>6.7783410212057124E-2</v>
      </c>
      <c r="M1943">
        <v>11</v>
      </c>
      <c r="N1943">
        <v>2.6</v>
      </c>
      <c r="O1943">
        <v>0</v>
      </c>
      <c r="P1943">
        <v>2.6</v>
      </c>
      <c r="Q1943">
        <v>0.22</v>
      </c>
      <c r="R1943" t="str" cm="1">
        <f t="array" ref="R19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43">
        <v>5</v>
      </c>
      <c r="T1943">
        <v>0</v>
      </c>
      <c r="U1943">
        <v>5</v>
      </c>
      <c r="V1943">
        <v>1</v>
      </c>
      <c r="W1943">
        <v>1</v>
      </c>
      <c r="X1943">
        <v>0</v>
      </c>
      <c r="Y1943" t="s">
        <v>3965</v>
      </c>
      <c r="AA1943">
        <v>6</v>
      </c>
      <c r="AB1943">
        <v>4</v>
      </c>
      <c r="AC1943">
        <v>1</v>
      </c>
      <c r="AD1943">
        <v>1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18</v>
      </c>
      <c r="AL1943">
        <v>9</v>
      </c>
      <c r="AM1943">
        <v>11</v>
      </c>
      <c r="AN1943">
        <v>0</v>
      </c>
      <c r="AO1943">
        <v>7</v>
      </c>
      <c r="AP1943">
        <v>9</v>
      </c>
      <c r="AQ1943">
        <v>10</v>
      </c>
      <c r="AR1943">
        <v>10</v>
      </c>
      <c r="AS1943">
        <v>51</v>
      </c>
      <c r="AT1943">
        <v>49</v>
      </c>
      <c r="AU1943">
        <v>2.23</v>
      </c>
      <c r="AV1943">
        <v>0.78</v>
      </c>
      <c r="AW1943">
        <v>3.3</v>
      </c>
      <c r="AX1943">
        <v>30</v>
      </c>
      <c r="AY1943">
        <v>88</v>
      </c>
      <c r="AZ1943">
        <v>63</v>
      </c>
      <c r="BA1943">
        <v>33</v>
      </c>
      <c r="BB1943">
        <v>23</v>
      </c>
      <c r="BC1943">
        <v>43</v>
      </c>
      <c r="BD1943">
        <v>65</v>
      </c>
      <c r="BE1943">
        <v>55</v>
      </c>
      <c r="BF1943">
        <v>88</v>
      </c>
      <c r="BG1943">
        <v>8.75</v>
      </c>
      <c r="BH1943">
        <v>3.6</v>
      </c>
      <c r="BI1943">
        <v>1.21</v>
      </c>
      <c r="BJ1943">
        <v>6.4</v>
      </c>
      <c r="BK1943">
        <v>10.75</v>
      </c>
      <c r="BL1943">
        <f>1/Table1[[#This Row],[odds_ft_home_team_win]]+1/Table1[[#This Row],[odds_ft_draw]]+1/Table1[[#This Row],[odds_ft_away_team_win]]-1</f>
        <v>7.5719536805689103E-2</v>
      </c>
      <c r="BM1943">
        <f>Table1[[#This Row],[Margin]]/3</f>
        <v>2.5239845601896366E-2</v>
      </c>
      <c r="BN1943">
        <v>1.1299999999999999</v>
      </c>
      <c r="BO1943">
        <v>1.45</v>
      </c>
      <c r="BP1943">
        <v>2.15</v>
      </c>
      <c r="BQ1943">
        <v>3.6</v>
      </c>
      <c r="BR1943">
        <v>1.95</v>
      </c>
      <c r="BS1943">
        <v>1.8</v>
      </c>
      <c r="BT1943" t="s">
        <v>3817</v>
      </c>
      <c r="BU1943">
        <f>VLOOKUP(Table1[[#This Row],[Reference]],metron,11,FALSE)</f>
        <v>2.6631853785900779</v>
      </c>
      <c r="BV1943">
        <f>VLOOKUP(Table1[[#This Row],[Reference]],metron,12,FALSE)</f>
        <v>0.63054830287206265</v>
      </c>
    </row>
    <row r="1944" spans="1:74" x14ac:dyDescent="0.45">
      <c r="A1944" t="s">
        <v>5404</v>
      </c>
      <c r="B1944">
        <v>1569463500</v>
      </c>
      <c r="C1944" s="3" t="s">
        <v>3966</v>
      </c>
      <c r="D1944" t="s">
        <v>65</v>
      </c>
      <c r="E1944" t="s">
        <v>66</v>
      </c>
      <c r="F1944" t="s">
        <v>77</v>
      </c>
      <c r="G1944" t="s">
        <v>85</v>
      </c>
      <c r="H1944" t="s">
        <v>3815</v>
      </c>
      <c r="I1944">
        <f>MROUND(Table1[[#This Row],[Prob_H]]*100,2)/100</f>
        <v>0.46</v>
      </c>
      <c r="J1944">
        <f>1/Table1[[#This Row],[odds_ft_home_team_win]]-Table1[[#This Row],[Margin/3]]</f>
        <v>0.46207576918672766</v>
      </c>
      <c r="K1944">
        <f>1/Table1[[#This Row],[odds_ft_draw]]-Table1[[#This Row],[Margin/3]]</f>
        <v>0.28196319883025484</v>
      </c>
      <c r="L1944">
        <f>1/Table1[[#This Row],[odds_ft_away_team_win]]-Table1[[#This Row],[Margin/3]]</f>
        <v>0.25596103198301756</v>
      </c>
      <c r="M1944">
        <v>11</v>
      </c>
      <c r="N1944">
        <v>1.5</v>
      </c>
      <c r="O1944">
        <v>0.6</v>
      </c>
      <c r="P1944">
        <v>2</v>
      </c>
      <c r="Q1944">
        <v>0.94</v>
      </c>
      <c r="R1944" t="str" cm="1">
        <f t="array" ref="R19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44">
        <v>1</v>
      </c>
      <c r="T1944">
        <v>1</v>
      </c>
      <c r="U1944">
        <v>2</v>
      </c>
      <c r="V1944">
        <v>0</v>
      </c>
      <c r="W1944">
        <v>0</v>
      </c>
      <c r="X1944">
        <v>0</v>
      </c>
      <c r="Y1944">
        <v>66</v>
      </c>
      <c r="Z1944">
        <v>74</v>
      </c>
      <c r="AA1944">
        <v>7</v>
      </c>
      <c r="AB1944">
        <v>3</v>
      </c>
      <c r="AC1944">
        <v>2</v>
      </c>
      <c r="AD1944">
        <v>0</v>
      </c>
      <c r="AE1944">
        <v>3</v>
      </c>
      <c r="AF1944">
        <v>0</v>
      </c>
      <c r="AG1944">
        <v>2</v>
      </c>
      <c r="AH1944">
        <v>0</v>
      </c>
      <c r="AI1944">
        <v>1</v>
      </c>
      <c r="AJ1944">
        <v>2</v>
      </c>
      <c r="AK1944">
        <v>20</v>
      </c>
      <c r="AL1944">
        <v>7</v>
      </c>
      <c r="AM1944">
        <v>4</v>
      </c>
      <c r="AN1944">
        <v>3</v>
      </c>
      <c r="AO1944">
        <v>16</v>
      </c>
      <c r="AP1944">
        <v>4</v>
      </c>
      <c r="AQ1944">
        <v>20</v>
      </c>
      <c r="AR1944">
        <v>9</v>
      </c>
      <c r="AS1944">
        <v>65</v>
      </c>
      <c r="AT1944">
        <v>35</v>
      </c>
      <c r="AU1944">
        <v>1.93</v>
      </c>
      <c r="AV1944">
        <v>0.8</v>
      </c>
      <c r="AW1944">
        <v>2.2000000000000002</v>
      </c>
      <c r="AX1944">
        <v>58</v>
      </c>
      <c r="AY1944">
        <v>70</v>
      </c>
      <c r="AZ1944">
        <v>20</v>
      </c>
      <c r="BA1944">
        <v>10</v>
      </c>
      <c r="BB1944">
        <v>10</v>
      </c>
      <c r="BC1944">
        <v>33</v>
      </c>
      <c r="BD1944">
        <v>53</v>
      </c>
      <c r="BE1944">
        <v>48</v>
      </c>
      <c r="BF1944">
        <v>68</v>
      </c>
      <c r="BG1944">
        <v>12.3</v>
      </c>
      <c r="BH1944">
        <v>5.2</v>
      </c>
      <c r="BI1944">
        <v>2.0499999999999998</v>
      </c>
      <c r="BJ1944">
        <v>3.25</v>
      </c>
      <c r="BK1944">
        <v>3.55</v>
      </c>
      <c r="BL1944">
        <f>1/Table1[[#This Row],[odds_ft_home_team_win]]+1/Table1[[#This Row],[odds_ft_draw]]+1/Table1[[#This Row],[odds_ft_away_team_win]]-1</f>
        <v>7.7187326586158678E-2</v>
      </c>
      <c r="BM1944">
        <f>Table1[[#This Row],[Margin]]/3</f>
        <v>2.5729108862052891E-2</v>
      </c>
      <c r="BN1944">
        <v>1.31</v>
      </c>
      <c r="BO1944">
        <v>1.95</v>
      </c>
      <c r="BP1944">
        <v>3.45</v>
      </c>
      <c r="BQ1944">
        <v>6.7</v>
      </c>
      <c r="BR1944">
        <v>1.77</v>
      </c>
      <c r="BS1944">
        <v>1.95</v>
      </c>
      <c r="BT1944" t="s">
        <v>3802</v>
      </c>
      <c r="BU1944">
        <f>VLOOKUP(Table1[[#This Row],[Reference]],metron,11,FALSE)</f>
        <v>1.4888836329233679</v>
      </c>
      <c r="BV1944">
        <f>VLOOKUP(Table1[[#This Row],[Reference]],metron,12,FALSE)</f>
        <v>1.0516792809839171</v>
      </c>
    </row>
    <row r="1945" spans="1:74" x14ac:dyDescent="0.45">
      <c r="A1945" t="s">
        <v>5404</v>
      </c>
      <c r="B1945">
        <v>1569463560</v>
      </c>
      <c r="C1945" s="3" t="s">
        <v>3967</v>
      </c>
      <c r="D1945" t="s">
        <v>65</v>
      </c>
      <c r="E1945" t="s">
        <v>66</v>
      </c>
      <c r="F1945" t="s">
        <v>72</v>
      </c>
      <c r="G1945" t="s">
        <v>78</v>
      </c>
      <c r="H1945" t="s">
        <v>3804</v>
      </c>
      <c r="I1945">
        <f>MROUND(Table1[[#This Row],[Prob_H]]*100,2)/100</f>
        <v>0.48</v>
      </c>
      <c r="J1945">
        <f>1/Table1[[#This Row],[odds_ft_home_team_win]]-Table1[[#This Row],[Margin/3]]</f>
        <v>0.47338935574229685</v>
      </c>
      <c r="K1945">
        <f>1/Table1[[#This Row],[odds_ft_draw]]-Table1[[#This Row],[Margin/3]]</f>
        <v>0.26750700280112039</v>
      </c>
      <c r="L1945">
        <f>1/Table1[[#This Row],[odds_ft_away_team_win]]-Table1[[#This Row],[Margin/3]]</f>
        <v>0.25910364145658255</v>
      </c>
      <c r="M1945">
        <v>11</v>
      </c>
      <c r="N1945">
        <v>2</v>
      </c>
      <c r="O1945">
        <v>1.4</v>
      </c>
      <c r="P1945">
        <v>1.53</v>
      </c>
      <c r="Q1945">
        <v>1.5</v>
      </c>
      <c r="R1945" t="str" cm="1">
        <f t="array" ref="R19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45">
        <v>3</v>
      </c>
      <c r="T1945">
        <v>2</v>
      </c>
      <c r="U1945">
        <v>5</v>
      </c>
      <c r="V1945">
        <v>3</v>
      </c>
      <c r="W1945">
        <v>2</v>
      </c>
      <c r="X1945">
        <v>1</v>
      </c>
      <c r="Y1945" t="s">
        <v>3968</v>
      </c>
      <c r="Z1945" t="s">
        <v>3969</v>
      </c>
      <c r="AA1945">
        <v>5</v>
      </c>
      <c r="AB1945">
        <v>1</v>
      </c>
      <c r="AC1945">
        <v>4</v>
      </c>
      <c r="AD1945">
        <v>0</v>
      </c>
      <c r="AE1945">
        <v>4</v>
      </c>
      <c r="AF1945">
        <v>0</v>
      </c>
      <c r="AG1945">
        <v>3</v>
      </c>
      <c r="AH1945">
        <v>1</v>
      </c>
      <c r="AI1945">
        <v>0</v>
      </c>
      <c r="AJ1945">
        <v>4</v>
      </c>
      <c r="AK1945">
        <v>20</v>
      </c>
      <c r="AL1945">
        <v>10</v>
      </c>
      <c r="AM1945">
        <v>9</v>
      </c>
      <c r="AN1945">
        <v>5</v>
      </c>
      <c r="AO1945">
        <v>11</v>
      </c>
      <c r="AP1945">
        <v>5</v>
      </c>
      <c r="AQ1945">
        <v>13</v>
      </c>
      <c r="AR1945">
        <v>19</v>
      </c>
      <c r="AS1945">
        <v>47</v>
      </c>
      <c r="AT1945">
        <v>53</v>
      </c>
      <c r="AU1945">
        <v>2.2599999999999998</v>
      </c>
      <c r="AV1945">
        <v>1.0900000000000001</v>
      </c>
      <c r="AW1945">
        <v>2.65</v>
      </c>
      <c r="AX1945">
        <v>68</v>
      </c>
      <c r="AY1945">
        <v>78</v>
      </c>
      <c r="AZ1945">
        <v>33</v>
      </c>
      <c r="BA1945">
        <v>23</v>
      </c>
      <c r="BB1945">
        <v>23</v>
      </c>
      <c r="BC1945">
        <v>23</v>
      </c>
      <c r="BD1945">
        <v>80</v>
      </c>
      <c r="BE1945">
        <v>43</v>
      </c>
      <c r="BF1945">
        <v>88</v>
      </c>
      <c r="BG1945">
        <v>5.3</v>
      </c>
      <c r="BH1945">
        <v>6.85</v>
      </c>
      <c r="BI1945">
        <v>2</v>
      </c>
      <c r="BJ1945">
        <v>3.4</v>
      </c>
      <c r="BK1945">
        <v>3.5</v>
      </c>
      <c r="BL1945">
        <f>1/Table1[[#This Row],[odds_ft_home_team_win]]+1/Table1[[#This Row],[odds_ft_draw]]+1/Table1[[#This Row],[odds_ft_away_team_win]]-1</f>
        <v>7.9831932773109404E-2</v>
      </c>
      <c r="BM1945">
        <f>Table1[[#This Row],[Margin]]/3</f>
        <v>2.6610644257703136E-2</v>
      </c>
      <c r="BN1945">
        <v>1.31</v>
      </c>
      <c r="BO1945">
        <v>1.95</v>
      </c>
      <c r="BP1945">
        <v>3.45</v>
      </c>
      <c r="BQ1945">
        <v>6.7</v>
      </c>
      <c r="BR1945">
        <v>1.8</v>
      </c>
      <c r="BS1945">
        <v>1.95</v>
      </c>
      <c r="BT1945" t="s">
        <v>3829</v>
      </c>
      <c r="BU1945">
        <f>VLOOKUP(Table1[[#This Row],[Reference]],metron,11,FALSE)</f>
        <v>1.510877192982456</v>
      </c>
      <c r="BV1945">
        <f>VLOOKUP(Table1[[#This Row],[Reference]],metron,12,FALSE)</f>
        <v>1.0163157894736841</v>
      </c>
    </row>
    <row r="1946" spans="1:74" x14ac:dyDescent="0.45">
      <c r="A1946" t="s">
        <v>5404</v>
      </c>
      <c r="B1946">
        <v>1569546000</v>
      </c>
      <c r="C1946" s="3" t="s">
        <v>3970</v>
      </c>
      <c r="D1946" t="s">
        <v>65</v>
      </c>
      <c r="E1946" t="s">
        <v>66</v>
      </c>
      <c r="F1946" t="s">
        <v>97</v>
      </c>
      <c r="G1946" t="s">
        <v>3792</v>
      </c>
      <c r="H1946" t="s">
        <v>3800</v>
      </c>
      <c r="I1946">
        <f>MROUND(Table1[[#This Row],[Prob_H]]*100,2)/100</f>
        <v>0.4</v>
      </c>
      <c r="J1946">
        <f>1/Table1[[#This Row],[odds_ft_home_team_win]]-Table1[[#This Row],[Margin/3]]</f>
        <v>0.39820682049315304</v>
      </c>
      <c r="K1946">
        <f>1/Table1[[#This Row],[odds_ft_draw]]-Table1[[#This Row],[Margin/3]]</f>
        <v>0.29013522305985345</v>
      </c>
      <c r="L1946">
        <f>1/Table1[[#This Row],[odds_ft_away_team_win]]-Table1[[#This Row],[Margin/3]]</f>
        <v>0.31165795644699362</v>
      </c>
      <c r="M1946">
        <v>11</v>
      </c>
      <c r="N1946">
        <v>0.75</v>
      </c>
      <c r="O1946">
        <v>2.25</v>
      </c>
      <c r="P1946">
        <v>1.07</v>
      </c>
      <c r="Q1946">
        <v>1.5</v>
      </c>
      <c r="R1946" t="str" cm="1">
        <f t="array" ref="R19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46">
        <v>3</v>
      </c>
      <c r="T1946">
        <v>1</v>
      </c>
      <c r="U1946">
        <v>4</v>
      </c>
      <c r="V1946">
        <v>1</v>
      </c>
      <c r="W1946">
        <v>1</v>
      </c>
      <c r="X1946">
        <v>0</v>
      </c>
      <c r="Y1946" t="s">
        <v>3971</v>
      </c>
      <c r="Z1946">
        <v>90</v>
      </c>
      <c r="AA1946">
        <v>5</v>
      </c>
      <c r="AB1946">
        <v>2</v>
      </c>
      <c r="AC1946">
        <v>4</v>
      </c>
      <c r="AD1946">
        <v>1</v>
      </c>
      <c r="AE1946">
        <v>2</v>
      </c>
      <c r="AF1946">
        <v>0</v>
      </c>
      <c r="AG1946">
        <v>2</v>
      </c>
      <c r="AH1946">
        <v>3</v>
      </c>
      <c r="AI1946">
        <v>1</v>
      </c>
      <c r="AJ1946">
        <v>1</v>
      </c>
      <c r="AK1946">
        <v>22</v>
      </c>
      <c r="AL1946">
        <v>12</v>
      </c>
      <c r="AM1946">
        <v>7</v>
      </c>
      <c r="AN1946">
        <v>5</v>
      </c>
      <c r="AO1946">
        <v>15</v>
      </c>
      <c r="AP1946">
        <v>7</v>
      </c>
      <c r="AQ1946">
        <v>11</v>
      </c>
      <c r="AR1946">
        <v>12</v>
      </c>
      <c r="AS1946">
        <v>32</v>
      </c>
      <c r="AT1946">
        <v>68</v>
      </c>
      <c r="AU1946">
        <v>2.12</v>
      </c>
      <c r="AV1946">
        <v>1.48</v>
      </c>
      <c r="AW1946">
        <v>2.38</v>
      </c>
      <c r="AX1946">
        <v>25</v>
      </c>
      <c r="AY1946">
        <v>88</v>
      </c>
      <c r="AZ1946">
        <v>38</v>
      </c>
      <c r="BA1946">
        <v>13</v>
      </c>
      <c r="BB1946">
        <v>0</v>
      </c>
      <c r="BC1946">
        <v>25</v>
      </c>
      <c r="BD1946">
        <v>50</v>
      </c>
      <c r="BE1946">
        <v>50</v>
      </c>
      <c r="BF1946">
        <v>100</v>
      </c>
      <c r="BG1946">
        <v>9</v>
      </c>
      <c r="BH1946">
        <v>4.5</v>
      </c>
      <c r="BI1946">
        <v>2.35</v>
      </c>
      <c r="BJ1946">
        <v>3.15</v>
      </c>
      <c r="BK1946">
        <v>2.95</v>
      </c>
      <c r="BL1946">
        <f>1/Table1[[#This Row],[odds_ft_home_team_win]]+1/Table1[[#This Row],[odds_ft_draw]]+1/Table1[[#This Row],[odds_ft_away_team_win]]-1</f>
        <v>8.1975283201392024E-2</v>
      </c>
      <c r="BM1946">
        <f>Table1[[#This Row],[Margin]]/3</f>
        <v>2.7325094400464007E-2</v>
      </c>
      <c r="BN1946">
        <v>1.37</v>
      </c>
      <c r="BO1946">
        <v>2.15</v>
      </c>
      <c r="BP1946">
        <v>3.95</v>
      </c>
      <c r="BQ1946">
        <v>7.75</v>
      </c>
      <c r="BR1946">
        <v>1.87</v>
      </c>
      <c r="BS1946">
        <v>1.87</v>
      </c>
      <c r="BT1946" t="s">
        <v>3813</v>
      </c>
      <c r="BU1946">
        <f>VLOOKUP(Table1[[#This Row],[Reference]],metron,11,FALSE)</f>
        <v>1.344038264434575</v>
      </c>
      <c r="BV1946">
        <f>VLOOKUP(Table1[[#This Row],[Reference]],metron,12,FALSE)</f>
        <v>1.1515772691037469</v>
      </c>
    </row>
    <row r="1947" spans="1:74" hidden="1" x14ac:dyDescent="0.45">
      <c r="A1947" t="s">
        <v>5402</v>
      </c>
      <c r="B1947">
        <v>1600475400</v>
      </c>
      <c r="C1947" s="3" t="s">
        <v>4473</v>
      </c>
      <c r="D1947" t="s">
        <v>65</v>
      </c>
      <c r="E1947" t="s">
        <v>66</v>
      </c>
      <c r="F1947" t="s">
        <v>2218</v>
      </c>
      <c r="G1947" t="s">
        <v>73</v>
      </c>
      <c r="H1947" t="s">
        <v>3808</v>
      </c>
      <c r="I1947">
        <f>MROUND(Table1[[#This Row],[Prob_H]]*100,2)/100</f>
        <v>0.46</v>
      </c>
      <c r="J1947">
        <f>1/Table1[[#This Row],[odds_ft_home_team_win]]-Table1[[#This Row],[Margin/3]]</f>
        <v>0.45019033254327373</v>
      </c>
      <c r="K1947">
        <f>1/Table1[[#This Row],[odds_ft_draw]]-Table1[[#This Row],[Margin/3]]</f>
        <v>0.28169216404510528</v>
      </c>
      <c r="L1947">
        <f>1/Table1[[#This Row],[odds_ft_away_team_win]]-Table1[[#This Row],[Margin/3]]</f>
        <v>0.26811750341162111</v>
      </c>
      <c r="M1947">
        <v>11</v>
      </c>
      <c r="N1947">
        <v>1.17</v>
      </c>
      <c r="O1947">
        <v>1</v>
      </c>
      <c r="P1947">
        <v>1.29</v>
      </c>
      <c r="Q1947">
        <v>1.33</v>
      </c>
      <c r="R1947" t="str" cm="1">
        <f t="array" ref="R19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7">
        <v>0</v>
      </c>
      <c r="T1947">
        <v>1</v>
      </c>
      <c r="U1947">
        <v>1</v>
      </c>
      <c r="V1947">
        <v>1</v>
      </c>
      <c r="W1947">
        <v>0</v>
      </c>
      <c r="X1947">
        <v>1</v>
      </c>
      <c r="Z1947">
        <v>40</v>
      </c>
      <c r="AA1947">
        <v>7</v>
      </c>
      <c r="AB1947">
        <v>4</v>
      </c>
      <c r="AC1947">
        <v>1</v>
      </c>
      <c r="AD1947">
        <v>0</v>
      </c>
      <c r="AE1947">
        <v>4</v>
      </c>
      <c r="AF1947">
        <v>0</v>
      </c>
      <c r="AG1947">
        <v>0</v>
      </c>
      <c r="AH1947">
        <v>1</v>
      </c>
      <c r="AI1947">
        <v>1</v>
      </c>
      <c r="AJ1947">
        <v>3</v>
      </c>
      <c r="AK1947">
        <v>11</v>
      </c>
      <c r="AL1947">
        <v>5</v>
      </c>
      <c r="AM1947">
        <v>4</v>
      </c>
      <c r="AN1947">
        <v>2</v>
      </c>
      <c r="AO1947">
        <v>7</v>
      </c>
      <c r="AP1947">
        <v>3</v>
      </c>
      <c r="AQ1947">
        <v>13</v>
      </c>
      <c r="AR1947">
        <v>13</v>
      </c>
      <c r="AS1947">
        <v>55</v>
      </c>
      <c r="AT1947">
        <v>45</v>
      </c>
      <c r="AU1947">
        <v>1.34</v>
      </c>
      <c r="AV1947">
        <v>0.75</v>
      </c>
      <c r="AW1947">
        <v>2.5</v>
      </c>
      <c r="AX1947">
        <v>50</v>
      </c>
      <c r="AY1947">
        <v>67</v>
      </c>
      <c r="AZ1947">
        <v>50</v>
      </c>
      <c r="BA1947">
        <v>17</v>
      </c>
      <c r="BB1947">
        <v>17</v>
      </c>
      <c r="BC1947">
        <v>34</v>
      </c>
      <c r="BD1947">
        <v>83</v>
      </c>
      <c r="BE1947">
        <v>33</v>
      </c>
      <c r="BF1947">
        <v>75</v>
      </c>
      <c r="BG1947">
        <v>9</v>
      </c>
      <c r="BH1947">
        <v>6.83</v>
      </c>
      <c r="BI1947">
        <v>2.1</v>
      </c>
      <c r="BJ1947">
        <v>3.25</v>
      </c>
      <c r="BK1947">
        <v>3.4</v>
      </c>
      <c r="BL1947">
        <f>1/Table1[[#This Row],[odds_ft_home_team_win]]+1/Table1[[#This Row],[odds_ft_draw]]+1/Table1[[#This Row],[odds_ft_away_team_win]]-1</f>
        <v>7.8000430941607357E-2</v>
      </c>
      <c r="BM1947">
        <f>Table1[[#This Row],[Margin]]/3</f>
        <v>2.6000143647202451E-2</v>
      </c>
      <c r="BN1947">
        <v>1.33</v>
      </c>
      <c r="BO1947">
        <v>2.0499999999999998</v>
      </c>
      <c r="BP1947">
        <v>3.65</v>
      </c>
      <c r="BQ1947">
        <v>7</v>
      </c>
      <c r="BR1947">
        <v>1.83</v>
      </c>
      <c r="BS1947">
        <v>1.91</v>
      </c>
      <c r="BT1947" t="s">
        <v>3809</v>
      </c>
      <c r="BU1947">
        <f>VLOOKUP(Table1[[#This Row],[Reference]],metron,11,FALSE)</f>
        <v>1.4888836329233679</v>
      </c>
      <c r="BV1947">
        <f>VLOOKUP(Table1[[#This Row],[Reference]],metron,12,FALSE)</f>
        <v>1.0516792809839171</v>
      </c>
    </row>
    <row r="1948" spans="1:74" hidden="1" x14ac:dyDescent="0.45">
      <c r="A1948" t="s">
        <v>5402</v>
      </c>
      <c r="B1948">
        <v>1600482600</v>
      </c>
      <c r="C1948" s="3" t="s">
        <v>4474</v>
      </c>
      <c r="D1948" t="s">
        <v>65</v>
      </c>
      <c r="E1948" t="s">
        <v>66</v>
      </c>
      <c r="F1948" t="s">
        <v>4346</v>
      </c>
      <c r="G1948" t="s">
        <v>77</v>
      </c>
      <c r="H1948" t="s">
        <v>3839</v>
      </c>
      <c r="I1948">
        <f>MROUND(Table1[[#This Row],[Prob_H]]*100,2)/100</f>
        <v>0.18</v>
      </c>
      <c r="J1948">
        <f>1/Table1[[#This Row],[odds_ft_home_team_win]]-Table1[[#This Row],[Margin/3]]</f>
        <v>0.18990399486352205</v>
      </c>
      <c r="K1948">
        <f>1/Table1[[#This Row],[odds_ft_draw]]-Table1[[#This Row],[Margin/3]]</f>
        <v>0.25247187511096031</v>
      </c>
      <c r="L1948">
        <f>1/Table1[[#This Row],[odds_ft_away_team_win]]-Table1[[#This Row],[Margin/3]]</f>
        <v>0.55762413002551769</v>
      </c>
      <c r="M1948">
        <v>11</v>
      </c>
      <c r="N1948">
        <v>1.6</v>
      </c>
      <c r="O1948">
        <v>1.4</v>
      </c>
      <c r="P1948">
        <v>1.53</v>
      </c>
      <c r="Q1948">
        <v>1.77</v>
      </c>
      <c r="R1948" t="str" cm="1">
        <f t="array" ref="R19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8">
        <v>2</v>
      </c>
      <c r="T1948">
        <v>3</v>
      </c>
      <c r="U1948">
        <v>5</v>
      </c>
      <c r="V1948">
        <v>2</v>
      </c>
      <c r="W1948">
        <v>1</v>
      </c>
      <c r="X1948">
        <v>1</v>
      </c>
      <c r="Y1948" t="s">
        <v>4475</v>
      </c>
      <c r="Z1948" t="s">
        <v>4476</v>
      </c>
      <c r="AA1948">
        <v>1</v>
      </c>
      <c r="AB1948">
        <v>1</v>
      </c>
      <c r="AC1948">
        <v>4</v>
      </c>
      <c r="AD1948">
        <v>0</v>
      </c>
      <c r="AE1948">
        <v>1</v>
      </c>
      <c r="AF1948">
        <v>0</v>
      </c>
      <c r="AG1948">
        <v>1</v>
      </c>
      <c r="AH1948">
        <v>3</v>
      </c>
      <c r="AI1948">
        <v>0</v>
      </c>
      <c r="AJ1948">
        <v>1</v>
      </c>
      <c r="AK1948">
        <v>11</v>
      </c>
      <c r="AL1948">
        <v>4</v>
      </c>
      <c r="AM1948">
        <v>7</v>
      </c>
      <c r="AN1948">
        <v>3</v>
      </c>
      <c r="AO1948">
        <v>4</v>
      </c>
      <c r="AP1948">
        <v>1</v>
      </c>
      <c r="AQ1948">
        <v>11</v>
      </c>
      <c r="AR1948">
        <v>16</v>
      </c>
      <c r="AS1948">
        <v>56</v>
      </c>
      <c r="AT1948">
        <v>44</v>
      </c>
      <c r="AU1948">
        <v>1.46</v>
      </c>
      <c r="AV1948">
        <v>0.73</v>
      </c>
      <c r="AW1948">
        <v>2.2000000000000002</v>
      </c>
      <c r="AX1948">
        <v>60</v>
      </c>
      <c r="AY1948">
        <v>60</v>
      </c>
      <c r="AZ1948">
        <v>40</v>
      </c>
      <c r="BA1948">
        <v>20</v>
      </c>
      <c r="BB1948">
        <v>10</v>
      </c>
      <c r="BC1948">
        <v>30</v>
      </c>
      <c r="BD1948">
        <v>60</v>
      </c>
      <c r="BE1948">
        <v>40</v>
      </c>
      <c r="BF1948">
        <v>60</v>
      </c>
      <c r="BG1948">
        <v>11.8</v>
      </c>
      <c r="BH1948">
        <v>4.4000000000000004</v>
      </c>
      <c r="BI1948">
        <v>4.68</v>
      </c>
      <c r="BJ1948">
        <v>3.62</v>
      </c>
      <c r="BK1948">
        <v>1.72</v>
      </c>
      <c r="BL1948">
        <f>1/Table1[[#This Row],[odds_ft_home_team_win]]+1/Table1[[#This Row],[odds_ft_draw]]+1/Table1[[#This Row],[odds_ft_away_team_win]]-1</f>
        <v>7.1313656435074924E-2</v>
      </c>
      <c r="BM1948">
        <f>Table1[[#This Row],[Margin]]/3</f>
        <v>2.3771218811691641E-2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 t="s">
        <v>4348</v>
      </c>
      <c r="BU1948">
        <f>VLOOKUP(Table1[[#This Row],[Reference]],metron,11,FALSE)</f>
        <v>1.007479431563201</v>
      </c>
      <c r="BV1948">
        <f>VLOOKUP(Table1[[#This Row],[Reference]],metron,12,FALSE)</f>
        <v>1.724008975317876</v>
      </c>
    </row>
    <row r="1949" spans="1:74" x14ac:dyDescent="0.45">
      <c r="A1949" t="s">
        <v>5402</v>
      </c>
      <c r="B1949">
        <v>1600552800</v>
      </c>
      <c r="C1949" s="3" t="s">
        <v>4477</v>
      </c>
      <c r="D1949" t="s">
        <v>65</v>
      </c>
      <c r="E1949" t="s">
        <v>66</v>
      </c>
      <c r="F1949" t="s">
        <v>93</v>
      </c>
      <c r="G1949" t="s">
        <v>103</v>
      </c>
      <c r="H1949" t="s">
        <v>3831</v>
      </c>
      <c r="I1949">
        <f>MROUND(Table1[[#This Row],[Prob_H]]*100,2)/100</f>
        <v>0.32</v>
      </c>
      <c r="J1949">
        <f>1/Table1[[#This Row],[odds_ft_home_team_win]]-Table1[[#This Row],[Margin/3]]</f>
        <v>0.31215650101848652</v>
      </c>
      <c r="K1949">
        <f>1/Table1[[#This Row],[odds_ft_draw]]-Table1[[#This Row],[Margin/3]]</f>
        <v>0.30650678350436222</v>
      </c>
      <c r="L1949">
        <f>1/Table1[[#This Row],[odds_ft_away_team_win]]-Table1[[#This Row],[Margin/3]]</f>
        <v>0.38133671547715131</v>
      </c>
      <c r="M1949">
        <v>11</v>
      </c>
      <c r="N1949">
        <v>1.4</v>
      </c>
      <c r="O1949">
        <v>1.25</v>
      </c>
      <c r="P1949">
        <v>1.21</v>
      </c>
      <c r="Q1949">
        <v>1.38</v>
      </c>
      <c r="R1949" t="str" cm="1">
        <f t="array" ref="R19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0</v>
      </c>
      <c r="Z1949">
        <v>76</v>
      </c>
      <c r="AA1949">
        <v>1</v>
      </c>
      <c r="AB1949">
        <v>4</v>
      </c>
      <c r="AC1949">
        <v>2</v>
      </c>
      <c r="AD1949">
        <v>1</v>
      </c>
      <c r="AE1949">
        <v>2</v>
      </c>
      <c r="AF1949">
        <v>0</v>
      </c>
      <c r="AG1949">
        <v>2</v>
      </c>
      <c r="AH1949">
        <v>1</v>
      </c>
      <c r="AI1949">
        <v>0</v>
      </c>
      <c r="AJ1949">
        <v>2</v>
      </c>
      <c r="AK1949">
        <v>10</v>
      </c>
      <c r="AL1949">
        <v>16</v>
      </c>
      <c r="AM1949">
        <v>2</v>
      </c>
      <c r="AN1949">
        <v>3</v>
      </c>
      <c r="AO1949">
        <v>8</v>
      </c>
      <c r="AP1949">
        <v>13</v>
      </c>
      <c r="AQ1949">
        <v>12</v>
      </c>
      <c r="AR1949">
        <v>18</v>
      </c>
      <c r="AS1949">
        <v>56</v>
      </c>
      <c r="AT1949">
        <v>44</v>
      </c>
      <c r="AU1949">
        <v>1.1100000000000001</v>
      </c>
      <c r="AV1949">
        <v>1.56</v>
      </c>
      <c r="AW1949">
        <v>1.5</v>
      </c>
      <c r="AX1949">
        <v>43</v>
      </c>
      <c r="AY1949">
        <v>43</v>
      </c>
      <c r="AZ1949">
        <v>20</v>
      </c>
      <c r="BA1949">
        <v>0</v>
      </c>
      <c r="BB1949">
        <v>0</v>
      </c>
      <c r="BC1949">
        <v>10</v>
      </c>
      <c r="BD1949">
        <v>30</v>
      </c>
      <c r="BE1949">
        <v>33</v>
      </c>
      <c r="BF1949">
        <v>78</v>
      </c>
      <c r="BG1949">
        <v>9.65</v>
      </c>
      <c r="BH1949">
        <v>5.3</v>
      </c>
      <c r="BI1949">
        <v>2.95</v>
      </c>
      <c r="BJ1949">
        <v>3</v>
      </c>
      <c r="BK1949">
        <v>2.4500000000000002</v>
      </c>
      <c r="BL1949">
        <f>1/Table1[[#This Row],[odds_ft_home_team_win]]+1/Table1[[#This Row],[odds_ft_draw]]+1/Table1[[#This Row],[odds_ft_away_team_win]]-1</f>
        <v>8.0479649486913329E-2</v>
      </c>
      <c r="BM1949">
        <f>Table1[[#This Row],[Margin]]/3</f>
        <v>2.6826549828971109E-2</v>
      </c>
      <c r="BN1949">
        <v>1.43</v>
      </c>
      <c r="BO1949">
        <v>2.35</v>
      </c>
      <c r="BP1949">
        <v>4.45</v>
      </c>
      <c r="BQ1949">
        <v>8.75</v>
      </c>
      <c r="BR1949">
        <v>1.95</v>
      </c>
      <c r="BS1949">
        <v>1.77</v>
      </c>
      <c r="BT1949" t="s">
        <v>3790</v>
      </c>
      <c r="BU1949">
        <f>VLOOKUP(Table1[[#This Row],[Reference]],metron,11,FALSE)</f>
        <v>1.210167055864918</v>
      </c>
      <c r="BV1949">
        <f>VLOOKUP(Table1[[#This Row],[Reference]],metron,12,FALSE)</f>
        <v>1.3211783725525419</v>
      </c>
    </row>
    <row r="1950" spans="1:74" x14ac:dyDescent="0.45">
      <c r="A1950" t="s">
        <v>5402</v>
      </c>
      <c r="B1950">
        <v>1600560000</v>
      </c>
      <c r="C1950" s="3" t="s">
        <v>4478</v>
      </c>
      <c r="D1950" t="s">
        <v>65</v>
      </c>
      <c r="E1950" t="s">
        <v>66</v>
      </c>
      <c r="F1950" t="s">
        <v>68</v>
      </c>
      <c r="G1950" t="s">
        <v>80</v>
      </c>
      <c r="H1950" t="s">
        <v>3836</v>
      </c>
      <c r="I1950">
        <f>MROUND(Table1[[#This Row],[Prob_H]]*100,2)/100</f>
        <v>0.57999999999999996</v>
      </c>
      <c r="J1950">
        <f>1/Table1[[#This Row],[odds_ft_home_team_win]]-Table1[[#This Row],[Margin/3]]</f>
        <v>0.5746401932976154</v>
      </c>
      <c r="K1950">
        <f>1/Table1[[#This Row],[odds_ft_draw]]-Table1[[#This Row],[Margin/3]]</f>
        <v>0.23899569282487657</v>
      </c>
      <c r="L1950">
        <f>1/Table1[[#This Row],[odds_ft_away_team_win]]-Table1[[#This Row],[Margin/3]]</f>
        <v>0.18636411387750815</v>
      </c>
      <c r="M1950">
        <v>11</v>
      </c>
      <c r="N1950">
        <v>1.6</v>
      </c>
      <c r="O1950">
        <v>0.2</v>
      </c>
      <c r="P1950">
        <v>1.53</v>
      </c>
      <c r="Q1950">
        <v>0.17</v>
      </c>
      <c r="R1950" t="str" cm="1">
        <f t="array" ref="R19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0">
        <v>3</v>
      </c>
      <c r="T1950">
        <v>0</v>
      </c>
      <c r="U1950">
        <v>3</v>
      </c>
      <c r="V1950">
        <v>0</v>
      </c>
      <c r="W1950">
        <v>0</v>
      </c>
      <c r="X1950">
        <v>0</v>
      </c>
      <c r="Y1950" t="s">
        <v>4479</v>
      </c>
      <c r="AA1950">
        <v>6</v>
      </c>
      <c r="AB1950">
        <v>4</v>
      </c>
      <c r="AC1950">
        <v>0</v>
      </c>
      <c r="AD1950">
        <v>0</v>
      </c>
      <c r="AE1950">
        <v>2</v>
      </c>
      <c r="AF1950">
        <v>1</v>
      </c>
      <c r="AG1950">
        <v>0</v>
      </c>
      <c r="AH1950">
        <v>0</v>
      </c>
      <c r="AI1950">
        <v>2</v>
      </c>
      <c r="AJ1950">
        <v>1</v>
      </c>
      <c r="AK1950">
        <v>22</v>
      </c>
      <c r="AL1950">
        <v>7</v>
      </c>
      <c r="AM1950">
        <v>7</v>
      </c>
      <c r="AN1950">
        <v>4</v>
      </c>
      <c r="AO1950">
        <v>15</v>
      </c>
      <c r="AP1950">
        <v>3</v>
      </c>
      <c r="AQ1950">
        <v>10</v>
      </c>
      <c r="AR1950">
        <v>7</v>
      </c>
      <c r="AS1950">
        <v>78</v>
      </c>
      <c r="AT1950">
        <v>22</v>
      </c>
      <c r="AU1950">
        <v>2.4700000000000002</v>
      </c>
      <c r="AV1950">
        <v>0.84</v>
      </c>
      <c r="AW1950">
        <v>2.5</v>
      </c>
      <c r="AX1950">
        <v>70</v>
      </c>
      <c r="AY1950">
        <v>80</v>
      </c>
      <c r="AZ1950">
        <v>40</v>
      </c>
      <c r="BA1950">
        <v>20</v>
      </c>
      <c r="BB1950">
        <v>10</v>
      </c>
      <c r="BC1950">
        <v>20</v>
      </c>
      <c r="BD1950">
        <v>80</v>
      </c>
      <c r="BE1950">
        <v>40</v>
      </c>
      <c r="BF1950">
        <v>80</v>
      </c>
      <c r="BG1950">
        <v>9.4</v>
      </c>
      <c r="BH1950">
        <v>5.8</v>
      </c>
      <c r="BI1950">
        <v>1.67</v>
      </c>
      <c r="BJ1950">
        <v>3.8</v>
      </c>
      <c r="BK1950">
        <v>4.75</v>
      </c>
      <c r="BL1950">
        <f>1/Table1[[#This Row],[odds_ft_home_team_win]]+1/Table1[[#This Row],[odds_ft_draw]]+1/Table1[[#This Row],[odds_ft_away_team_win]]-1</f>
        <v>7.2486605735896603E-2</v>
      </c>
      <c r="BM1950">
        <f>Table1[[#This Row],[Margin]]/3</f>
        <v>2.4162201911965536E-2</v>
      </c>
      <c r="BN1950">
        <v>1.31</v>
      </c>
      <c r="BO1950">
        <v>1.95</v>
      </c>
      <c r="BP1950">
        <v>3.5</v>
      </c>
      <c r="BQ1950">
        <v>6.7</v>
      </c>
      <c r="BR1950">
        <v>1.91</v>
      </c>
      <c r="BS1950">
        <v>1.8</v>
      </c>
      <c r="BT1950" t="s">
        <v>3807</v>
      </c>
      <c r="BU1950">
        <f>VLOOKUP(Table1[[#This Row],[Reference]],metron,11,FALSE)</f>
        <v>1.7619715019855171</v>
      </c>
      <c r="BV1950">
        <f>VLOOKUP(Table1[[#This Row],[Reference]],metron,12,FALSE)</f>
        <v>0.87432842793739785</v>
      </c>
    </row>
    <row r="1951" spans="1:74" x14ac:dyDescent="0.45">
      <c r="A1951" t="s">
        <v>5402</v>
      </c>
      <c r="B1951">
        <v>1600567200</v>
      </c>
      <c r="C1951" s="3" t="s">
        <v>4480</v>
      </c>
      <c r="D1951" t="s">
        <v>65</v>
      </c>
      <c r="E1951" t="s">
        <v>66</v>
      </c>
      <c r="F1951" t="s">
        <v>86</v>
      </c>
      <c r="G1951" t="s">
        <v>98</v>
      </c>
      <c r="H1951" t="s">
        <v>3822</v>
      </c>
      <c r="I1951">
        <f>MROUND(Table1[[#This Row],[Prob_H]]*100,2)/100</f>
        <v>0.42</v>
      </c>
      <c r="J1951">
        <f>1/Table1[[#This Row],[odds_ft_home_team_win]]-Table1[[#This Row],[Margin/3]]</f>
        <v>0.42863416776460256</v>
      </c>
      <c r="K1951">
        <f>1/Table1[[#This Row],[odds_ft_draw]]-Table1[[#This Row],[Margin/3]]</f>
        <v>0.26394378568291615</v>
      </c>
      <c r="L1951">
        <f>1/Table1[[#This Row],[odds_ft_away_team_win]]-Table1[[#This Row],[Margin/3]]</f>
        <v>0.30742204655248134</v>
      </c>
      <c r="M1951">
        <v>11</v>
      </c>
      <c r="N1951">
        <v>2</v>
      </c>
      <c r="O1951">
        <v>1.8</v>
      </c>
      <c r="P1951">
        <v>2.37</v>
      </c>
      <c r="Q1951">
        <v>1.35</v>
      </c>
      <c r="R1951" t="str" cm="1">
        <f t="array" ref="R19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0</v>
      </c>
      <c r="Y1951">
        <v>27</v>
      </c>
      <c r="AA1951">
        <v>1</v>
      </c>
      <c r="AB1951">
        <v>7</v>
      </c>
      <c r="AC1951">
        <v>4</v>
      </c>
      <c r="AD1951">
        <v>0</v>
      </c>
      <c r="AE1951">
        <v>4</v>
      </c>
      <c r="AF1951">
        <v>0</v>
      </c>
      <c r="AG1951">
        <v>0</v>
      </c>
      <c r="AH1951">
        <v>4</v>
      </c>
      <c r="AI1951">
        <v>3</v>
      </c>
      <c r="AJ1951">
        <v>1</v>
      </c>
      <c r="AK1951">
        <v>14</v>
      </c>
      <c r="AL1951">
        <v>15</v>
      </c>
      <c r="AM1951">
        <v>3</v>
      </c>
      <c r="AN1951">
        <v>5</v>
      </c>
      <c r="AO1951">
        <v>11</v>
      </c>
      <c r="AP1951">
        <v>10</v>
      </c>
      <c r="AQ1951">
        <v>15</v>
      </c>
      <c r="AR1951">
        <v>9</v>
      </c>
      <c r="AS1951">
        <v>45</v>
      </c>
      <c r="AT1951">
        <v>55</v>
      </c>
      <c r="AU1951">
        <v>1.3</v>
      </c>
      <c r="AV1951">
        <v>1.64</v>
      </c>
      <c r="AW1951">
        <v>3</v>
      </c>
      <c r="AX1951">
        <v>60</v>
      </c>
      <c r="AY1951">
        <v>90</v>
      </c>
      <c r="AZ1951">
        <v>60</v>
      </c>
      <c r="BA1951">
        <v>50</v>
      </c>
      <c r="BB1951">
        <v>0</v>
      </c>
      <c r="BC1951">
        <v>30</v>
      </c>
      <c r="BD1951">
        <v>60</v>
      </c>
      <c r="BE1951">
        <v>60</v>
      </c>
      <c r="BF1951">
        <v>90</v>
      </c>
      <c r="BG1951">
        <v>9.1999999999999993</v>
      </c>
      <c r="BH1951">
        <v>4.8</v>
      </c>
      <c r="BI1951">
        <v>2.2000000000000002</v>
      </c>
      <c r="BJ1951">
        <v>3.45</v>
      </c>
      <c r="BK1951">
        <v>3</v>
      </c>
      <c r="BL1951">
        <f>1/Table1[[#This Row],[odds_ft_home_team_win]]+1/Table1[[#This Row],[odds_ft_draw]]+1/Table1[[#This Row],[odds_ft_away_team_win]]-1</f>
        <v>7.7733860342555916E-2</v>
      </c>
      <c r="BM1951">
        <f>Table1[[#This Row],[Margin]]/3</f>
        <v>2.5911286780851972E-2</v>
      </c>
      <c r="BN1951">
        <v>1.25</v>
      </c>
      <c r="BO1951">
        <v>1.8</v>
      </c>
      <c r="BP1951">
        <v>3</v>
      </c>
      <c r="BQ1951">
        <v>5.6</v>
      </c>
      <c r="BR1951">
        <v>1.65</v>
      </c>
      <c r="BS1951">
        <v>2.15</v>
      </c>
      <c r="BT1951" t="s">
        <v>3802</v>
      </c>
      <c r="BU1951">
        <f>VLOOKUP(Table1[[#This Row],[Reference]],metron,11,FALSE)</f>
        <v>1.396960958296362</v>
      </c>
      <c r="BV1951">
        <f>VLOOKUP(Table1[[#This Row],[Reference]],metron,12,FALSE)</f>
        <v>1.091503992901508</v>
      </c>
    </row>
    <row r="1952" spans="1:74" x14ac:dyDescent="0.45">
      <c r="A1952" t="s">
        <v>5402</v>
      </c>
      <c r="B1952">
        <v>1600621200</v>
      </c>
      <c r="C1952" s="3" t="s">
        <v>4481</v>
      </c>
      <c r="D1952" t="s">
        <v>65</v>
      </c>
      <c r="E1952" t="s">
        <v>66</v>
      </c>
      <c r="F1952" t="s">
        <v>97</v>
      </c>
      <c r="G1952" t="s">
        <v>88</v>
      </c>
      <c r="H1952" t="s">
        <v>3796</v>
      </c>
      <c r="I1952">
        <f>MROUND(Table1[[#This Row],[Prob_H]]*100,2)/100</f>
        <v>0.36</v>
      </c>
      <c r="J1952">
        <f>1/Table1[[#This Row],[odds_ft_home_team_win]]-Table1[[#This Row],[Margin/3]]</f>
        <v>0.36481955100880931</v>
      </c>
      <c r="K1952">
        <f>1/Table1[[#This Row],[odds_ft_draw]]-Table1[[#This Row],[Margin/3]]</f>
        <v>0.26251776072747934</v>
      </c>
      <c r="L1952">
        <f>1/Table1[[#This Row],[odds_ft_away_team_win]]-Table1[[#This Row],[Margin/3]]</f>
        <v>0.37266268826371124</v>
      </c>
      <c r="M1952">
        <v>11</v>
      </c>
      <c r="N1952">
        <v>2.25</v>
      </c>
      <c r="O1952">
        <v>0.33</v>
      </c>
      <c r="P1952">
        <v>2</v>
      </c>
      <c r="Q1952">
        <v>0.8</v>
      </c>
      <c r="R1952" t="str" cm="1">
        <f t="array" ref="R19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2">
        <v>1</v>
      </c>
      <c r="T1952">
        <v>2</v>
      </c>
      <c r="U1952">
        <v>3</v>
      </c>
      <c r="V1952">
        <v>1</v>
      </c>
      <c r="W1952">
        <v>0</v>
      </c>
      <c r="X1952">
        <v>1</v>
      </c>
      <c r="Y1952" t="s">
        <v>184</v>
      </c>
      <c r="Z1952" t="s">
        <v>4482</v>
      </c>
      <c r="AA1952">
        <v>4</v>
      </c>
      <c r="AB1952">
        <v>7</v>
      </c>
      <c r="AC1952">
        <v>3</v>
      </c>
      <c r="AD1952">
        <v>0</v>
      </c>
      <c r="AE1952">
        <v>0</v>
      </c>
      <c r="AF1952">
        <v>0</v>
      </c>
      <c r="AG1952">
        <v>1</v>
      </c>
      <c r="AH1952">
        <v>2</v>
      </c>
      <c r="AI1952">
        <v>0</v>
      </c>
      <c r="AJ1952">
        <v>0</v>
      </c>
      <c r="AK1952">
        <v>9</v>
      </c>
      <c r="AL1952">
        <v>16</v>
      </c>
      <c r="AM1952">
        <v>4</v>
      </c>
      <c r="AN1952">
        <v>7</v>
      </c>
      <c r="AO1952">
        <v>5</v>
      </c>
      <c r="AP1952">
        <v>9</v>
      </c>
      <c r="AQ1952">
        <v>10</v>
      </c>
      <c r="AR1952">
        <v>11</v>
      </c>
      <c r="AS1952">
        <v>54</v>
      </c>
      <c r="AT1952">
        <v>46</v>
      </c>
      <c r="AU1952">
        <v>1.1100000000000001</v>
      </c>
      <c r="AV1952">
        <v>1.84</v>
      </c>
      <c r="AW1952">
        <v>2.92</v>
      </c>
      <c r="AX1952">
        <v>59</v>
      </c>
      <c r="AY1952">
        <v>75</v>
      </c>
      <c r="AZ1952">
        <v>50</v>
      </c>
      <c r="BA1952">
        <v>42</v>
      </c>
      <c r="BB1952">
        <v>25</v>
      </c>
      <c r="BC1952">
        <v>42</v>
      </c>
      <c r="BD1952">
        <v>67</v>
      </c>
      <c r="BE1952">
        <v>50</v>
      </c>
      <c r="BF1952">
        <v>100</v>
      </c>
      <c r="BG1952">
        <v>8.58</v>
      </c>
      <c r="BH1952">
        <v>4.42</v>
      </c>
      <c r="BI1952">
        <v>2.5499999999999998</v>
      </c>
      <c r="BJ1952">
        <v>3.45</v>
      </c>
      <c r="BK1952">
        <v>2.5</v>
      </c>
      <c r="BL1952">
        <f>1/Table1[[#This Row],[odds_ft_home_team_win]]+1/Table1[[#This Row],[odds_ft_draw]]+1/Table1[[#This Row],[odds_ft_away_team_win]]-1</f>
        <v>8.2011935208866404E-2</v>
      </c>
      <c r="BM1952">
        <f>Table1[[#This Row],[Margin]]/3</f>
        <v>2.73373117362888E-2</v>
      </c>
      <c r="BN1952">
        <v>1.2</v>
      </c>
      <c r="BO1952">
        <v>1.67</v>
      </c>
      <c r="BP1952">
        <v>2.7</v>
      </c>
      <c r="BQ1952">
        <v>4.8499999999999996</v>
      </c>
      <c r="BR1952">
        <v>1.56</v>
      </c>
      <c r="BS1952">
        <v>2.2999999999999998</v>
      </c>
      <c r="BT1952" t="s">
        <v>3813</v>
      </c>
      <c r="BU1952">
        <f>VLOOKUP(Table1[[#This Row],[Reference]],metron,11,FALSE)</f>
        <v>1.269326094653606</v>
      </c>
      <c r="BV1952">
        <f>VLOOKUP(Table1[[#This Row],[Reference]],metron,12,FALSE)</f>
        <v>1.2417089578661631</v>
      </c>
    </row>
    <row r="1953" spans="1:74" x14ac:dyDescent="0.45">
      <c r="A1953" t="s">
        <v>5402</v>
      </c>
      <c r="B1953">
        <v>1600646400</v>
      </c>
      <c r="C1953" s="3" t="s">
        <v>4483</v>
      </c>
      <c r="D1953" t="s">
        <v>65</v>
      </c>
      <c r="E1953" t="s">
        <v>66</v>
      </c>
      <c r="F1953" t="s">
        <v>3792</v>
      </c>
      <c r="G1953" t="s">
        <v>85</v>
      </c>
      <c r="H1953" t="s">
        <v>3811</v>
      </c>
      <c r="I1953">
        <f>MROUND(Table1[[#This Row],[Prob_H]]*100,2)/100</f>
        <v>0.24</v>
      </c>
      <c r="J1953">
        <f>1/Table1[[#This Row],[odds_ft_home_team_win]]-Table1[[#This Row],[Margin/3]]</f>
        <v>0.24517030399383347</v>
      </c>
      <c r="K1953">
        <f>1/Table1[[#This Row],[odds_ft_draw]]-Table1[[#This Row],[Margin/3]]</f>
        <v>0.24517030399383347</v>
      </c>
      <c r="L1953">
        <f>1/Table1[[#This Row],[odds_ft_away_team_win]]-Table1[[#This Row],[Margin/3]]</f>
        <v>0.50965939201233323</v>
      </c>
      <c r="M1953">
        <v>11</v>
      </c>
      <c r="N1953">
        <v>1</v>
      </c>
      <c r="O1953">
        <v>1</v>
      </c>
      <c r="P1953">
        <v>1</v>
      </c>
      <c r="Q1953">
        <v>1.39</v>
      </c>
      <c r="R1953" t="str" cm="1">
        <f t="array" ref="R19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3">
        <v>1</v>
      </c>
      <c r="T1953">
        <v>2</v>
      </c>
      <c r="U1953">
        <v>3</v>
      </c>
      <c r="V1953">
        <v>3</v>
      </c>
      <c r="W1953">
        <v>1</v>
      </c>
      <c r="X1953">
        <v>2</v>
      </c>
      <c r="Y1953">
        <v>31</v>
      </c>
      <c r="Z1953" t="s">
        <v>4484</v>
      </c>
      <c r="AA1953">
        <v>8</v>
      </c>
      <c r="AB1953">
        <v>2</v>
      </c>
      <c r="AC1953">
        <v>4</v>
      </c>
      <c r="AD1953">
        <v>0</v>
      </c>
      <c r="AE1953">
        <v>3</v>
      </c>
      <c r="AF1953">
        <v>1</v>
      </c>
      <c r="AG1953">
        <v>1</v>
      </c>
      <c r="AH1953">
        <v>3</v>
      </c>
      <c r="AI1953">
        <v>1</v>
      </c>
      <c r="AJ1953">
        <v>3</v>
      </c>
      <c r="AK1953">
        <v>10</v>
      </c>
      <c r="AL1953">
        <v>8</v>
      </c>
      <c r="AM1953">
        <v>2</v>
      </c>
      <c r="AN1953">
        <v>4</v>
      </c>
      <c r="AO1953">
        <v>8</v>
      </c>
      <c r="AP1953">
        <v>4</v>
      </c>
      <c r="AQ1953">
        <v>16</v>
      </c>
      <c r="AR1953">
        <v>12</v>
      </c>
      <c r="AS1953">
        <v>64</v>
      </c>
      <c r="AT1953">
        <v>36</v>
      </c>
      <c r="AU1953">
        <v>0.96</v>
      </c>
      <c r="AV1953">
        <v>0.9</v>
      </c>
      <c r="AW1953">
        <v>2.6</v>
      </c>
      <c r="AX1953">
        <v>90</v>
      </c>
      <c r="AY1953">
        <v>90</v>
      </c>
      <c r="AZ1953">
        <v>50</v>
      </c>
      <c r="BA1953">
        <v>20</v>
      </c>
      <c r="BB1953">
        <v>0</v>
      </c>
      <c r="BC1953">
        <v>50</v>
      </c>
      <c r="BD1953">
        <v>90</v>
      </c>
      <c r="BE1953">
        <v>20</v>
      </c>
      <c r="BF1953">
        <v>90</v>
      </c>
      <c r="BG1953">
        <v>11</v>
      </c>
      <c r="BH1953">
        <v>4.5999999999999996</v>
      </c>
      <c r="BI1953">
        <v>3.7</v>
      </c>
      <c r="BJ1953">
        <v>3.7</v>
      </c>
      <c r="BK1953">
        <v>1.87</v>
      </c>
      <c r="BL1953">
        <f>1/Table1[[#This Row],[odds_ft_home_team_win]]+1/Table1[[#This Row],[odds_ft_draw]]+1/Table1[[#This Row],[odds_ft_away_team_win]]-1</f>
        <v>7.5299898829310319E-2</v>
      </c>
      <c r="BM1953">
        <f>Table1[[#This Row],[Margin]]/3</f>
        <v>2.5099966276436774E-2</v>
      </c>
      <c r="BN1953">
        <v>1.2</v>
      </c>
      <c r="BO1953">
        <v>1.67</v>
      </c>
      <c r="BP1953">
        <v>2.7</v>
      </c>
      <c r="BQ1953">
        <v>4.8499999999999996</v>
      </c>
      <c r="BR1953">
        <v>1.61</v>
      </c>
      <c r="BS1953">
        <v>2.2000000000000002</v>
      </c>
      <c r="BT1953" t="s">
        <v>3795</v>
      </c>
      <c r="BU1953">
        <f>VLOOKUP(Table1[[#This Row],[Reference]],metron,11,FALSE)</f>
        <v>1.067249240121581</v>
      </c>
      <c r="BV1953">
        <f>VLOOKUP(Table1[[#This Row],[Reference]],metron,12,FALSE)</f>
        <v>1.53419452887538</v>
      </c>
    </row>
    <row r="1954" spans="1:74" hidden="1" x14ac:dyDescent="0.45">
      <c r="A1954" t="s">
        <v>5402</v>
      </c>
      <c r="B1954">
        <v>1600740000</v>
      </c>
      <c r="C1954" s="3" t="s">
        <v>4485</v>
      </c>
      <c r="D1954" t="s">
        <v>65</v>
      </c>
      <c r="E1954" t="s">
        <v>66</v>
      </c>
      <c r="F1954" t="s">
        <v>81</v>
      </c>
      <c r="G1954" t="s">
        <v>94</v>
      </c>
      <c r="H1954" t="s">
        <v>3800</v>
      </c>
      <c r="I1954">
        <f>MROUND(Table1[[#This Row],[Prob_H]]*100,2)/100</f>
        <v>0.57999999999999996</v>
      </c>
      <c r="J1954">
        <f>1/Table1[[#This Row],[odds_ft_home_team_win]]-Table1[[#This Row],[Margin/3]]</f>
        <v>0.57538025685601502</v>
      </c>
      <c r="K1954">
        <f>1/Table1[[#This Row],[odds_ft_draw]]-Table1[[#This Row],[Margin/3]]</f>
        <v>0.23298811805669059</v>
      </c>
      <c r="L1954">
        <f>1/Table1[[#This Row],[odds_ft_away_team_win]]-Table1[[#This Row],[Margin/3]]</f>
        <v>0.19163162508729434</v>
      </c>
      <c r="M1954">
        <v>11</v>
      </c>
      <c r="N1954">
        <v>2.5</v>
      </c>
      <c r="O1954">
        <v>2</v>
      </c>
      <c r="P1954">
        <v>2.29</v>
      </c>
      <c r="Q1954">
        <v>1.25</v>
      </c>
      <c r="R1954" t="str" cm="1">
        <f t="array" ref="R19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4">
        <v>2</v>
      </c>
      <c r="T1954">
        <v>0</v>
      </c>
      <c r="U1954">
        <v>2</v>
      </c>
      <c r="V1954">
        <v>1</v>
      </c>
      <c r="W1954">
        <v>1</v>
      </c>
      <c r="X1954">
        <v>0</v>
      </c>
      <c r="Y1954" t="s">
        <v>2474</v>
      </c>
      <c r="AA1954">
        <v>4</v>
      </c>
      <c r="AB1954">
        <v>4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2</v>
      </c>
      <c r="AJ1954">
        <v>0</v>
      </c>
      <c r="AK1954">
        <v>17</v>
      </c>
      <c r="AL1954">
        <v>8</v>
      </c>
      <c r="AM1954">
        <v>10</v>
      </c>
      <c r="AN1954">
        <v>2</v>
      </c>
      <c r="AO1954">
        <v>7</v>
      </c>
      <c r="AP1954">
        <v>6</v>
      </c>
      <c r="AQ1954">
        <v>11</v>
      </c>
      <c r="AR1954">
        <v>6</v>
      </c>
      <c r="AS1954">
        <v>74</v>
      </c>
      <c r="AT1954">
        <v>26</v>
      </c>
      <c r="AU1954">
        <v>2.27</v>
      </c>
      <c r="AV1954">
        <v>0.87</v>
      </c>
      <c r="AW1954">
        <v>2.13</v>
      </c>
      <c r="AX1954">
        <v>75</v>
      </c>
      <c r="AY1954">
        <v>75</v>
      </c>
      <c r="AZ1954">
        <v>50</v>
      </c>
      <c r="BA1954">
        <v>0</v>
      </c>
      <c r="BB1954">
        <v>0</v>
      </c>
      <c r="BC1954">
        <v>13</v>
      </c>
      <c r="BD1954">
        <v>63</v>
      </c>
      <c r="BE1954">
        <v>50</v>
      </c>
      <c r="BF1954">
        <v>75</v>
      </c>
      <c r="BG1954">
        <v>8.5</v>
      </c>
      <c r="BH1954">
        <v>4.75</v>
      </c>
      <c r="BI1954">
        <v>1.67</v>
      </c>
      <c r="BJ1954">
        <v>3.9</v>
      </c>
      <c r="BK1954">
        <v>4.6500000000000004</v>
      </c>
      <c r="BL1954">
        <f>1/Table1[[#This Row],[odds_ft_home_team_win]]+1/Table1[[#This Row],[odds_ft_draw]]+1/Table1[[#This Row],[odds_ft_away_team_win]]-1</f>
        <v>7.0266415060697529E-2</v>
      </c>
      <c r="BM1954">
        <f>Table1[[#This Row],[Margin]]/3</f>
        <v>2.3422138353565842E-2</v>
      </c>
      <c r="BN1954">
        <v>1.18</v>
      </c>
      <c r="BO1954">
        <v>1.59</v>
      </c>
      <c r="BP1954">
        <v>2.5</v>
      </c>
      <c r="BQ1954">
        <v>4.4000000000000004</v>
      </c>
      <c r="BR1954">
        <v>1.61</v>
      </c>
      <c r="BS1954">
        <v>2.2000000000000002</v>
      </c>
      <c r="BT1954" t="s">
        <v>109</v>
      </c>
      <c r="BU1954">
        <f>VLOOKUP(Table1[[#This Row],[Reference]],metron,11,FALSE)</f>
        <v>1.7619715019855171</v>
      </c>
      <c r="BV1954">
        <f>VLOOKUP(Table1[[#This Row],[Reference]],metron,12,FALSE)</f>
        <v>0.87432842793739785</v>
      </c>
    </row>
    <row r="1955" spans="1:74" hidden="1" x14ac:dyDescent="0.45">
      <c r="A1955" t="s">
        <v>5402</v>
      </c>
      <c r="B1955">
        <v>1601510760</v>
      </c>
      <c r="C1955" s="3" t="s">
        <v>4499</v>
      </c>
      <c r="D1955" t="s">
        <v>65</v>
      </c>
      <c r="E1955" t="s">
        <v>66</v>
      </c>
      <c r="F1955" t="s">
        <v>72</v>
      </c>
      <c r="G1955" t="s">
        <v>3788</v>
      </c>
      <c r="H1955" t="s">
        <v>3815</v>
      </c>
      <c r="I1955">
        <f>MROUND(Table1[[#This Row],[Prob_H]]*100,2)/100</f>
        <v>0.46</v>
      </c>
      <c r="J1955">
        <f>1/Table1[[#This Row],[odds_ft_home_team_win]]-Table1[[#This Row],[Margin/3]]</f>
        <v>0.45028106222136072</v>
      </c>
      <c r="K1955">
        <f>1/Table1[[#This Row],[odds_ft_draw]]-Table1[[#This Row],[Margin/3]]</f>
        <v>0.27712088906118759</v>
      </c>
      <c r="L1955">
        <f>1/Table1[[#This Row],[odds_ft_away_team_win]]-Table1[[#This Row],[Margin/3]]</f>
        <v>0.27259804871745169</v>
      </c>
      <c r="M1955">
        <v>11</v>
      </c>
      <c r="N1955">
        <v>1.67</v>
      </c>
      <c r="O1955">
        <v>1</v>
      </c>
      <c r="P1955">
        <v>1.59</v>
      </c>
      <c r="Q1955">
        <v>0.59</v>
      </c>
      <c r="R1955" t="str" cm="1">
        <f t="array" ref="R19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5">
        <v>2</v>
      </c>
      <c r="T1955">
        <v>1</v>
      </c>
      <c r="U1955">
        <v>3</v>
      </c>
      <c r="V1955">
        <v>2</v>
      </c>
      <c r="W1955">
        <v>1</v>
      </c>
      <c r="X1955">
        <v>1</v>
      </c>
      <c r="Y1955" t="s">
        <v>2804</v>
      </c>
      <c r="Z1955">
        <v>35</v>
      </c>
      <c r="AA1955">
        <v>3</v>
      </c>
      <c r="AB1955">
        <v>3</v>
      </c>
      <c r="AC1955">
        <v>4</v>
      </c>
      <c r="AD1955">
        <v>0</v>
      </c>
      <c r="AE1955">
        <v>0</v>
      </c>
      <c r="AF1955">
        <v>1</v>
      </c>
      <c r="AG1955">
        <v>1</v>
      </c>
      <c r="AH1955">
        <v>3</v>
      </c>
      <c r="AI1955">
        <v>0</v>
      </c>
      <c r="AJ1955">
        <v>1</v>
      </c>
      <c r="AK1955">
        <v>11</v>
      </c>
      <c r="AL1955">
        <v>14</v>
      </c>
      <c r="AM1955">
        <v>5</v>
      </c>
      <c r="AN1955">
        <v>4</v>
      </c>
      <c r="AO1955">
        <v>6</v>
      </c>
      <c r="AP1955">
        <v>10</v>
      </c>
      <c r="AQ1955">
        <v>21</v>
      </c>
      <c r="AR1955">
        <v>9</v>
      </c>
      <c r="AS1955">
        <v>52</v>
      </c>
      <c r="AT1955">
        <v>48</v>
      </c>
      <c r="AU1955">
        <v>1.36</v>
      </c>
      <c r="AV1955">
        <v>1.52</v>
      </c>
      <c r="AW1955">
        <v>2.39</v>
      </c>
      <c r="AX1955">
        <v>65</v>
      </c>
      <c r="AY1955">
        <v>74</v>
      </c>
      <c r="AZ1955">
        <v>45</v>
      </c>
      <c r="BA1955">
        <v>19</v>
      </c>
      <c r="BB1955">
        <v>10</v>
      </c>
      <c r="BC1955">
        <v>27</v>
      </c>
      <c r="BD1955">
        <v>72</v>
      </c>
      <c r="BE1955">
        <v>47</v>
      </c>
      <c r="BF1955">
        <v>84</v>
      </c>
      <c r="BG1955">
        <v>8.83</v>
      </c>
      <c r="BH1955">
        <v>4.2699999999999996</v>
      </c>
      <c r="BI1955">
        <v>2.1</v>
      </c>
      <c r="BJ1955">
        <v>3.3</v>
      </c>
      <c r="BK1955">
        <v>3.35</v>
      </c>
      <c r="BL1955">
        <f>1/Table1[[#This Row],[odds_ft_home_team_win]]+1/Table1[[#This Row],[odds_ft_draw]]+1/Table1[[#This Row],[odds_ft_away_team_win]]-1</f>
        <v>7.7728241907346396E-2</v>
      </c>
      <c r="BM1955">
        <f>Table1[[#This Row],[Margin]]/3</f>
        <v>2.5909413969115464E-2</v>
      </c>
      <c r="BN1955">
        <v>1.33</v>
      </c>
      <c r="BO1955">
        <v>2.0499999999999998</v>
      </c>
      <c r="BP1955">
        <v>3.65</v>
      </c>
      <c r="BQ1955">
        <v>7</v>
      </c>
      <c r="BR1955">
        <v>1.83</v>
      </c>
      <c r="BS1955">
        <v>1.91</v>
      </c>
      <c r="BT1955" t="s">
        <v>3829</v>
      </c>
      <c r="BU1955">
        <f>VLOOKUP(Table1[[#This Row],[Reference]],metron,11,FALSE)</f>
        <v>1.4888836329233679</v>
      </c>
      <c r="BV1955">
        <f>VLOOKUP(Table1[[#This Row],[Reference]],metron,12,FALSE)</f>
        <v>1.0516792809839171</v>
      </c>
    </row>
    <row r="1956" spans="1:74" hidden="1" x14ac:dyDescent="0.45">
      <c r="A1956" t="s">
        <v>5401</v>
      </c>
      <c r="B1956">
        <v>1615599000</v>
      </c>
      <c r="C1956" s="3" t="s">
        <v>4738</v>
      </c>
      <c r="D1956" t="s">
        <v>65</v>
      </c>
      <c r="E1956" t="s">
        <v>66</v>
      </c>
      <c r="F1956" t="s">
        <v>73</v>
      </c>
      <c r="G1956" t="s">
        <v>93</v>
      </c>
      <c r="H1956" t="s">
        <v>3793</v>
      </c>
      <c r="I1956">
        <f>MROUND(Table1[[#This Row],[Prob_H]]*100,2)/100</f>
        <v>0.46</v>
      </c>
      <c r="J1956">
        <f>1/Table1[[#This Row],[odds_ft_home_team_win]]-Table1[[#This Row],[Margin/3]]</f>
        <v>0.45471521942110177</v>
      </c>
      <c r="K1956">
        <f>1/Table1[[#This Row],[odds_ft_draw]]-Table1[[#This Row],[Margin/3]]</f>
        <v>0.27264239028944914</v>
      </c>
      <c r="L1956">
        <f>1/Table1[[#This Row],[odds_ft_away_team_win]]-Table1[[#This Row],[Margin/3]]</f>
        <v>0.27264239028944914</v>
      </c>
      <c r="M1956">
        <v>11</v>
      </c>
      <c r="N1956">
        <v>1.33</v>
      </c>
      <c r="O1956">
        <v>0.92</v>
      </c>
      <c r="P1956">
        <v>1.5</v>
      </c>
      <c r="Q1956">
        <v>1.06</v>
      </c>
      <c r="R1956" t="str" cm="1">
        <f t="array" ref="R19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</v>
      </c>
      <c r="Z1956">
        <v>73</v>
      </c>
      <c r="AA1956">
        <v>4</v>
      </c>
      <c r="AB1956">
        <v>5</v>
      </c>
      <c r="AC1956">
        <v>2</v>
      </c>
      <c r="AD1956">
        <v>0</v>
      </c>
      <c r="AE1956">
        <v>5</v>
      </c>
      <c r="AF1956">
        <v>0</v>
      </c>
      <c r="AG1956">
        <v>1</v>
      </c>
      <c r="AH1956">
        <v>1</v>
      </c>
      <c r="AI1956">
        <v>1</v>
      </c>
      <c r="AJ1956">
        <v>4</v>
      </c>
      <c r="AK1956">
        <v>8</v>
      </c>
      <c r="AL1956">
        <v>19</v>
      </c>
      <c r="AM1956">
        <v>2</v>
      </c>
      <c r="AN1956">
        <v>5</v>
      </c>
      <c r="AO1956">
        <v>6</v>
      </c>
      <c r="AP1956">
        <v>14</v>
      </c>
      <c r="AQ1956">
        <v>17</v>
      </c>
      <c r="AR1956">
        <v>21</v>
      </c>
      <c r="AS1956">
        <v>58</v>
      </c>
      <c r="AT1956">
        <v>42</v>
      </c>
      <c r="AU1956">
        <v>0.92</v>
      </c>
      <c r="AV1956">
        <v>1.88</v>
      </c>
      <c r="AW1956">
        <v>2.11</v>
      </c>
      <c r="AX1956">
        <v>50</v>
      </c>
      <c r="AY1956">
        <v>57</v>
      </c>
      <c r="AZ1956">
        <v>32</v>
      </c>
      <c r="BA1956">
        <v>21</v>
      </c>
      <c r="BB1956">
        <v>14</v>
      </c>
      <c r="BC1956">
        <v>39</v>
      </c>
      <c r="BD1956">
        <v>61</v>
      </c>
      <c r="BE1956">
        <v>32</v>
      </c>
      <c r="BF1956">
        <v>53</v>
      </c>
      <c r="BG1956">
        <v>9.99</v>
      </c>
      <c r="BH1956">
        <v>4.26</v>
      </c>
      <c r="BI1956">
        <v>2.1</v>
      </c>
      <c r="BJ1956">
        <v>3.4</v>
      </c>
      <c r="BK1956">
        <v>3.4</v>
      </c>
      <c r="BL1956">
        <f>1/Table1[[#This Row],[odds_ft_home_team_win]]+1/Table1[[#This Row],[odds_ft_draw]]+1/Table1[[#This Row],[odds_ft_away_team_win]]-1</f>
        <v>6.4425770308123242E-2</v>
      </c>
      <c r="BM1956">
        <f>Table1[[#This Row],[Margin]]/3</f>
        <v>2.1475256769374413E-2</v>
      </c>
      <c r="BN1956">
        <v>1.44</v>
      </c>
      <c r="BO1956">
        <v>1.95</v>
      </c>
      <c r="BP1956">
        <v>3.3</v>
      </c>
      <c r="BQ1956">
        <v>7.5</v>
      </c>
      <c r="BR1956">
        <v>1.95</v>
      </c>
      <c r="BS1956">
        <v>1.8</v>
      </c>
      <c r="BT1956" t="s">
        <v>3786</v>
      </c>
      <c r="BU1956">
        <f>VLOOKUP(Table1[[#This Row],[Reference]],metron,11,FALSE)</f>
        <v>1.4888836329233679</v>
      </c>
      <c r="BV1956">
        <f>VLOOKUP(Table1[[#This Row],[Reference]],metron,12,FALSE)</f>
        <v>1.0516792809839171</v>
      </c>
    </row>
    <row r="1957" spans="1:74" hidden="1" x14ac:dyDescent="0.45">
      <c r="A1957" t="s">
        <v>5401</v>
      </c>
      <c r="B1957">
        <v>1615606200</v>
      </c>
      <c r="C1957" s="3" t="s">
        <v>4739</v>
      </c>
      <c r="D1957" t="s">
        <v>65</v>
      </c>
      <c r="E1957" t="s">
        <v>66</v>
      </c>
      <c r="F1957" t="s">
        <v>3788</v>
      </c>
      <c r="G1957" t="s">
        <v>94</v>
      </c>
      <c r="H1957" t="s">
        <v>3819</v>
      </c>
      <c r="I1957">
        <f>MROUND(Table1[[#This Row],[Prob_H]]*100,2)/100</f>
        <v>0.4</v>
      </c>
      <c r="J1957">
        <f>1/Table1[[#This Row],[odds_ft_home_team_win]]-Table1[[#This Row],[Margin/3]]</f>
        <v>0.40174349881796695</v>
      </c>
      <c r="K1957">
        <f>1/Table1[[#This Row],[odds_ft_draw]]-Table1[[#This Row],[Margin/3]]</f>
        <v>0.28871158392434992</v>
      </c>
      <c r="L1957">
        <f>1/Table1[[#This Row],[odds_ft_away_team_win]]-Table1[[#This Row],[Margin/3]]</f>
        <v>0.30954491725768324</v>
      </c>
      <c r="M1957">
        <v>11</v>
      </c>
      <c r="N1957">
        <v>1.42</v>
      </c>
      <c r="O1957">
        <v>1.06</v>
      </c>
      <c r="P1957">
        <v>1.41</v>
      </c>
      <c r="Q1957">
        <v>1.25</v>
      </c>
      <c r="R1957" t="str" cm="1">
        <f t="array" ref="R19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57">
        <v>1</v>
      </c>
      <c r="T1957">
        <v>1</v>
      </c>
      <c r="U1957">
        <v>2</v>
      </c>
      <c r="V1957">
        <v>1</v>
      </c>
      <c r="W1957">
        <v>1</v>
      </c>
      <c r="X1957">
        <v>0</v>
      </c>
      <c r="Y1957">
        <v>17</v>
      </c>
      <c r="Z1957">
        <v>55</v>
      </c>
      <c r="AA1957">
        <v>2</v>
      </c>
      <c r="AB1957">
        <v>3</v>
      </c>
      <c r="AC1957">
        <v>3</v>
      </c>
      <c r="AD1957">
        <v>0</v>
      </c>
      <c r="AE1957">
        <v>5</v>
      </c>
      <c r="AF1957">
        <v>0</v>
      </c>
      <c r="AG1957">
        <v>2</v>
      </c>
      <c r="AH1957">
        <v>1</v>
      </c>
      <c r="AI1957">
        <v>1</v>
      </c>
      <c r="AJ1957">
        <v>4</v>
      </c>
      <c r="AK1957">
        <v>10</v>
      </c>
      <c r="AL1957">
        <v>8</v>
      </c>
      <c r="AM1957">
        <v>3</v>
      </c>
      <c r="AN1957">
        <v>3</v>
      </c>
      <c r="AO1957">
        <v>7</v>
      </c>
      <c r="AP1957">
        <v>5</v>
      </c>
      <c r="AQ1957">
        <v>14</v>
      </c>
      <c r="AR1957">
        <v>13</v>
      </c>
      <c r="AS1957">
        <v>47</v>
      </c>
      <c r="AT1957">
        <v>53</v>
      </c>
      <c r="AU1957">
        <v>1.1000000000000001</v>
      </c>
      <c r="AV1957">
        <v>0.97</v>
      </c>
      <c r="AW1957">
        <v>1.87</v>
      </c>
      <c r="AX1957">
        <v>39</v>
      </c>
      <c r="AY1957">
        <v>56</v>
      </c>
      <c r="AZ1957">
        <v>23</v>
      </c>
      <c r="BA1957">
        <v>11</v>
      </c>
      <c r="BB1957">
        <v>4</v>
      </c>
      <c r="BC1957">
        <v>20</v>
      </c>
      <c r="BD1957">
        <v>56</v>
      </c>
      <c r="BE1957">
        <v>28</v>
      </c>
      <c r="BF1957">
        <v>62</v>
      </c>
      <c r="BG1957">
        <v>9.31</v>
      </c>
      <c r="BH1957">
        <v>4.67</v>
      </c>
      <c r="BI1957">
        <v>2.35</v>
      </c>
      <c r="BJ1957">
        <v>3.2</v>
      </c>
      <c r="BK1957">
        <v>3</v>
      </c>
      <c r="BL1957">
        <f>1/Table1[[#This Row],[odds_ft_home_team_win]]+1/Table1[[#This Row],[odds_ft_draw]]+1/Table1[[#This Row],[odds_ft_away_team_win]]-1</f>
        <v>7.1365248226950229E-2</v>
      </c>
      <c r="BM1957">
        <f>Table1[[#This Row],[Margin]]/3</f>
        <v>2.3788416075650076E-2</v>
      </c>
      <c r="BN1957">
        <v>1.39</v>
      </c>
      <c r="BO1957">
        <v>2.2200000000000002</v>
      </c>
      <c r="BP1957">
        <v>4</v>
      </c>
      <c r="BQ1957">
        <v>7.9</v>
      </c>
      <c r="BR1957">
        <v>1.91</v>
      </c>
      <c r="BS1957">
        <v>1.83</v>
      </c>
      <c r="BT1957" t="s">
        <v>3860</v>
      </c>
      <c r="BU1957">
        <f>VLOOKUP(Table1[[#This Row],[Reference]],metron,11,FALSE)</f>
        <v>1.344038264434575</v>
      </c>
      <c r="BV1957">
        <f>VLOOKUP(Table1[[#This Row],[Reference]],metron,12,FALSE)</f>
        <v>1.1515772691037469</v>
      </c>
    </row>
    <row r="1958" spans="1:74" x14ac:dyDescent="0.45">
      <c r="A1958" t="s">
        <v>5401</v>
      </c>
      <c r="B1958">
        <v>1615683600</v>
      </c>
      <c r="C1958" s="3" t="s">
        <v>4740</v>
      </c>
      <c r="D1958" t="s">
        <v>65</v>
      </c>
      <c r="E1958" t="s">
        <v>66</v>
      </c>
      <c r="F1958" t="s">
        <v>68</v>
      </c>
      <c r="G1958" t="s">
        <v>4346</v>
      </c>
      <c r="H1958" t="s">
        <v>3839</v>
      </c>
      <c r="I1958">
        <f>MROUND(Table1[[#This Row],[Prob_H]]*100,2)/100</f>
        <v>0.66</v>
      </c>
      <c r="J1958">
        <f>1/Table1[[#This Row],[odds_ft_home_team_win]]-Table1[[#This Row],[Margin/3]]</f>
        <v>0.65616454350484554</v>
      </c>
      <c r="K1958">
        <f>1/Table1[[#This Row],[odds_ft_draw]]-Table1[[#This Row],[Margin/3]]</f>
        <v>0.21979487368569839</v>
      </c>
      <c r="L1958">
        <f>1/Table1[[#This Row],[odds_ft_away_team_win]]-Table1[[#This Row],[Margin/3]]</f>
        <v>0.12404058280945625</v>
      </c>
      <c r="M1958">
        <v>11</v>
      </c>
      <c r="N1958">
        <v>1.63</v>
      </c>
      <c r="O1958">
        <v>0.38</v>
      </c>
      <c r="P1958">
        <v>1.53</v>
      </c>
      <c r="Q1958">
        <v>0.65</v>
      </c>
      <c r="R1958" t="str" cm="1">
        <f t="array" ref="R19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58">
        <v>1</v>
      </c>
      <c r="T1958">
        <v>2</v>
      </c>
      <c r="U1958">
        <v>3</v>
      </c>
      <c r="V1958">
        <v>1</v>
      </c>
      <c r="W1958">
        <v>0</v>
      </c>
      <c r="X1958">
        <v>1</v>
      </c>
      <c r="Y1958">
        <v>75</v>
      </c>
      <c r="Z1958" t="s">
        <v>4741</v>
      </c>
      <c r="AA1958">
        <v>2</v>
      </c>
      <c r="AB1958">
        <v>1</v>
      </c>
      <c r="AC1958">
        <v>1</v>
      </c>
      <c r="AD1958">
        <v>1</v>
      </c>
      <c r="AE1958">
        <v>3</v>
      </c>
      <c r="AF1958">
        <v>0</v>
      </c>
      <c r="AG1958">
        <v>2</v>
      </c>
      <c r="AH1958">
        <v>0</v>
      </c>
      <c r="AI1958">
        <v>1</v>
      </c>
      <c r="AJ1958">
        <v>2</v>
      </c>
      <c r="AK1958">
        <v>6</v>
      </c>
      <c r="AL1958">
        <v>9</v>
      </c>
      <c r="AM1958">
        <v>0</v>
      </c>
      <c r="AN1958">
        <v>4</v>
      </c>
      <c r="AO1958">
        <v>6</v>
      </c>
      <c r="AP1958">
        <v>5</v>
      </c>
      <c r="AQ1958">
        <v>14</v>
      </c>
      <c r="AR1958">
        <v>18</v>
      </c>
      <c r="AS1958">
        <v>58</v>
      </c>
      <c r="AT1958">
        <v>42</v>
      </c>
      <c r="AU1958">
        <v>0.79</v>
      </c>
      <c r="AV1958">
        <v>1.04</v>
      </c>
      <c r="AW1958">
        <v>2.89</v>
      </c>
      <c r="AX1958">
        <v>59</v>
      </c>
      <c r="AY1958">
        <v>86</v>
      </c>
      <c r="AZ1958">
        <v>53</v>
      </c>
      <c r="BA1958">
        <v>29</v>
      </c>
      <c r="BB1958">
        <v>15</v>
      </c>
      <c r="BC1958">
        <v>28</v>
      </c>
      <c r="BD1958">
        <v>55</v>
      </c>
      <c r="BE1958">
        <v>56</v>
      </c>
      <c r="BF1958">
        <v>86</v>
      </c>
      <c r="BG1958">
        <v>8.24</v>
      </c>
      <c r="BH1958">
        <v>4.37</v>
      </c>
      <c r="BI1958">
        <v>1.47</v>
      </c>
      <c r="BJ1958">
        <v>4.0999999999999996</v>
      </c>
      <c r="BK1958">
        <v>6.75</v>
      </c>
      <c r="BL1958">
        <f>1/Table1[[#This Row],[odds_ft_home_team_win]]+1/Table1[[#This Row],[odds_ft_draw]]+1/Table1[[#This Row],[odds_ft_away_team_win]]-1</f>
        <v>7.232269601607566E-2</v>
      </c>
      <c r="BM1958">
        <f>Table1[[#This Row],[Margin]]/3</f>
        <v>2.4107565338691888E-2</v>
      </c>
      <c r="BN1958">
        <v>1.32</v>
      </c>
      <c r="BO1958">
        <v>1.91</v>
      </c>
      <c r="BP1958">
        <v>3.2</v>
      </c>
      <c r="BQ1958">
        <v>6.25</v>
      </c>
      <c r="BR1958">
        <v>2.1</v>
      </c>
      <c r="BS1958">
        <v>1.69</v>
      </c>
      <c r="BT1958" t="s">
        <v>3807</v>
      </c>
      <c r="BU1958">
        <f>VLOOKUP(Table1[[#This Row],[Reference]],metron,11,FALSE)</f>
        <v>2.089675030851502</v>
      </c>
      <c r="BV1958">
        <f>VLOOKUP(Table1[[#This Row],[Reference]],metron,12,FALSE)</f>
        <v>0.8354586589880707</v>
      </c>
    </row>
    <row r="1959" spans="1:74" hidden="1" x14ac:dyDescent="0.45">
      <c r="A1959" t="s">
        <v>5401</v>
      </c>
      <c r="B1959">
        <v>1615690800</v>
      </c>
      <c r="C1959" s="3" t="s">
        <v>4742</v>
      </c>
      <c r="D1959" t="s">
        <v>65</v>
      </c>
      <c r="E1959" t="s">
        <v>66</v>
      </c>
      <c r="F1959" t="s">
        <v>77</v>
      </c>
      <c r="G1959" t="s">
        <v>85</v>
      </c>
      <c r="H1959" t="s">
        <v>3796</v>
      </c>
      <c r="I1959">
        <f>MROUND(Table1[[#This Row],[Prob_H]]*100,2)/100</f>
        <v>0.42</v>
      </c>
      <c r="J1959">
        <f>1/Table1[[#This Row],[odds_ft_home_team_win]]-Table1[[#This Row],[Margin/3]]</f>
        <v>0.42279942279942279</v>
      </c>
      <c r="K1959">
        <f>1/Table1[[#This Row],[odds_ft_draw]]-Table1[[#This Row],[Margin/3]]</f>
        <v>0.29581529581529581</v>
      </c>
      <c r="L1959">
        <f>1/Table1[[#This Row],[odds_ft_away_team_win]]-Table1[[#This Row],[Margin/3]]</f>
        <v>0.2813852813852814</v>
      </c>
      <c r="M1959">
        <v>11</v>
      </c>
      <c r="N1959">
        <v>2</v>
      </c>
      <c r="O1959">
        <v>1.57</v>
      </c>
      <c r="P1959">
        <v>2.1800000000000002</v>
      </c>
      <c r="Q1959">
        <v>1.39</v>
      </c>
      <c r="R1959" t="str" cm="1">
        <f t="array" ref="R19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59">
        <v>1</v>
      </c>
      <c r="T1959">
        <v>0</v>
      </c>
      <c r="U1959">
        <v>1</v>
      </c>
      <c r="V1959">
        <v>1</v>
      </c>
      <c r="W1959">
        <v>1</v>
      </c>
      <c r="X1959">
        <v>0</v>
      </c>
      <c r="Y1959">
        <v>42</v>
      </c>
      <c r="AA1959">
        <v>3</v>
      </c>
      <c r="AB1959">
        <v>10</v>
      </c>
      <c r="AC1959">
        <v>3</v>
      </c>
      <c r="AD1959">
        <v>0</v>
      </c>
      <c r="AE1959">
        <v>4</v>
      </c>
      <c r="AF1959">
        <v>0</v>
      </c>
      <c r="AG1959">
        <v>2</v>
      </c>
      <c r="AH1959">
        <v>1</v>
      </c>
      <c r="AI1959">
        <v>2</v>
      </c>
      <c r="AJ1959">
        <v>2</v>
      </c>
      <c r="AK1959">
        <v>13</v>
      </c>
      <c r="AL1959">
        <v>9</v>
      </c>
      <c r="AM1959">
        <v>3</v>
      </c>
      <c r="AN1959">
        <v>4</v>
      </c>
      <c r="AO1959">
        <v>10</v>
      </c>
      <c r="AP1959">
        <v>5</v>
      </c>
      <c r="AQ1959">
        <v>14</v>
      </c>
      <c r="AR1959">
        <v>16</v>
      </c>
      <c r="AS1959">
        <v>49</v>
      </c>
      <c r="AT1959">
        <v>51</v>
      </c>
      <c r="AU1959">
        <v>1.36</v>
      </c>
      <c r="AV1959">
        <v>1.2</v>
      </c>
      <c r="AW1959">
        <v>2.57</v>
      </c>
      <c r="AX1959">
        <v>50</v>
      </c>
      <c r="AY1959">
        <v>72</v>
      </c>
      <c r="AZ1959">
        <v>47</v>
      </c>
      <c r="BA1959">
        <v>25</v>
      </c>
      <c r="BB1959">
        <v>14</v>
      </c>
      <c r="BC1959">
        <v>36</v>
      </c>
      <c r="BD1959">
        <v>64</v>
      </c>
      <c r="BE1959">
        <v>29</v>
      </c>
      <c r="BF1959">
        <v>83</v>
      </c>
      <c r="BG1959">
        <v>11.86</v>
      </c>
      <c r="BH1959">
        <v>3.64</v>
      </c>
      <c r="BI1959">
        <v>2.25</v>
      </c>
      <c r="BJ1959">
        <v>3.15</v>
      </c>
      <c r="BK1959">
        <v>3.3</v>
      </c>
      <c r="BL1959">
        <f>1/Table1[[#This Row],[odds_ft_home_team_win]]+1/Table1[[#This Row],[odds_ft_draw]]+1/Table1[[#This Row],[odds_ft_away_team_win]]-1</f>
        <v>6.4935064935064846E-2</v>
      </c>
      <c r="BM1959">
        <f>Table1[[#This Row],[Margin]]/3</f>
        <v>2.1645021645021616E-2</v>
      </c>
      <c r="BN1959">
        <v>1.39</v>
      </c>
      <c r="BO1959">
        <v>2.1</v>
      </c>
      <c r="BP1959">
        <v>3.6</v>
      </c>
      <c r="BQ1959">
        <v>7.25</v>
      </c>
      <c r="BR1959">
        <v>1.87</v>
      </c>
      <c r="BS1959">
        <v>1.87</v>
      </c>
      <c r="BT1959" t="s">
        <v>3802</v>
      </c>
      <c r="BU1959">
        <f>VLOOKUP(Table1[[#This Row],[Reference]],metron,11,FALSE)</f>
        <v>1.396960958296362</v>
      </c>
      <c r="BV1959">
        <f>VLOOKUP(Table1[[#This Row],[Reference]],metron,12,FALSE)</f>
        <v>1.091503992901508</v>
      </c>
    </row>
    <row r="1960" spans="1:74" hidden="1" x14ac:dyDescent="0.45">
      <c r="A1960" t="s">
        <v>5401</v>
      </c>
      <c r="B1960">
        <v>1615691160</v>
      </c>
      <c r="C1960" s="3" t="s">
        <v>4743</v>
      </c>
      <c r="D1960" t="s">
        <v>65</v>
      </c>
      <c r="E1960" t="s">
        <v>66</v>
      </c>
      <c r="F1960" t="s">
        <v>72</v>
      </c>
      <c r="G1960" t="s">
        <v>88</v>
      </c>
      <c r="H1960" t="s">
        <v>3800</v>
      </c>
      <c r="I1960">
        <f>MROUND(Table1[[#This Row],[Prob_H]]*100,2)/100</f>
        <v>0.38</v>
      </c>
      <c r="J1960">
        <f>1/Table1[[#This Row],[odds_ft_home_team_win]]-Table1[[#This Row],[Margin/3]]</f>
        <v>0.37678571428571433</v>
      </c>
      <c r="K1960">
        <f>1/Table1[[#This Row],[odds_ft_draw]]-Table1[[#This Row],[Margin/3]]</f>
        <v>0.28928571428571431</v>
      </c>
      <c r="L1960">
        <f>1/Table1[[#This Row],[odds_ft_away_team_win]]-Table1[[#This Row],[Margin/3]]</f>
        <v>0.33392857142857146</v>
      </c>
      <c r="M1960">
        <v>11</v>
      </c>
      <c r="N1960">
        <v>1.62</v>
      </c>
      <c r="O1960">
        <v>0.77</v>
      </c>
      <c r="P1960">
        <v>1.59</v>
      </c>
      <c r="Q1960">
        <v>0.8</v>
      </c>
      <c r="R1960" t="str" cm="1">
        <f t="array" ref="R19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0">
        <v>0</v>
      </c>
      <c r="T1960">
        <v>1</v>
      </c>
      <c r="U1960">
        <v>1</v>
      </c>
      <c r="V1960">
        <v>1</v>
      </c>
      <c r="W1960">
        <v>0</v>
      </c>
      <c r="X1960">
        <v>1</v>
      </c>
      <c r="Z1960">
        <v>21</v>
      </c>
      <c r="AA1960">
        <v>6</v>
      </c>
      <c r="AB1960">
        <v>7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1</v>
      </c>
      <c r="AK1960">
        <v>16</v>
      </c>
      <c r="AL1960">
        <v>11</v>
      </c>
      <c r="AM1960">
        <v>5</v>
      </c>
      <c r="AN1960">
        <v>5</v>
      </c>
      <c r="AO1960">
        <v>11</v>
      </c>
      <c r="AP1960">
        <v>6</v>
      </c>
      <c r="AQ1960">
        <v>16</v>
      </c>
      <c r="AR1960">
        <v>9</v>
      </c>
      <c r="AS1960">
        <v>64</v>
      </c>
      <c r="AT1960">
        <v>36</v>
      </c>
      <c r="AU1960">
        <v>1.76</v>
      </c>
      <c r="AV1960">
        <v>1.29</v>
      </c>
      <c r="AW1960">
        <v>2.16</v>
      </c>
      <c r="AX1960">
        <v>46</v>
      </c>
      <c r="AY1960">
        <v>73</v>
      </c>
      <c r="AZ1960">
        <v>38</v>
      </c>
      <c r="BA1960">
        <v>15</v>
      </c>
      <c r="BB1960">
        <v>4</v>
      </c>
      <c r="BC1960">
        <v>27</v>
      </c>
      <c r="BD1960">
        <v>73</v>
      </c>
      <c r="BE1960">
        <v>31</v>
      </c>
      <c r="BF1960">
        <v>73</v>
      </c>
      <c r="BG1960">
        <v>8.31</v>
      </c>
      <c r="BH1960">
        <v>4.46</v>
      </c>
      <c r="BI1960">
        <v>2.5</v>
      </c>
      <c r="BJ1960">
        <v>3.2</v>
      </c>
      <c r="BK1960">
        <v>2.8</v>
      </c>
      <c r="BL1960">
        <f>1/Table1[[#This Row],[odds_ft_home_team_win]]+1/Table1[[#This Row],[odds_ft_draw]]+1/Table1[[#This Row],[odds_ft_away_team_win]]-1</f>
        <v>6.9642857142857117E-2</v>
      </c>
      <c r="BM1960">
        <f>Table1[[#This Row],[Margin]]/3</f>
        <v>2.3214285714285705E-2</v>
      </c>
      <c r="BN1960">
        <v>1.38</v>
      </c>
      <c r="BO1960">
        <v>2.0499999999999998</v>
      </c>
      <c r="BP1960">
        <v>3.45</v>
      </c>
      <c r="BQ1960">
        <v>6.5</v>
      </c>
      <c r="BR1960">
        <v>1.83</v>
      </c>
      <c r="BS1960">
        <v>1.91</v>
      </c>
      <c r="BT1960" t="s">
        <v>3829</v>
      </c>
      <c r="BU1960">
        <f>VLOOKUP(Table1[[#This Row],[Reference]],metron,11,FALSE)</f>
        <v>1.330562659846547</v>
      </c>
      <c r="BV1960">
        <f>VLOOKUP(Table1[[#This Row],[Reference]],metron,12,FALSE)</f>
        <v>1.1595268542199491</v>
      </c>
    </row>
    <row r="1961" spans="1:74" x14ac:dyDescent="0.45">
      <c r="A1961" t="s">
        <v>5401</v>
      </c>
      <c r="B1961">
        <v>1615744800</v>
      </c>
      <c r="C1961" s="3" t="s">
        <v>4744</v>
      </c>
      <c r="D1961" t="s">
        <v>65</v>
      </c>
      <c r="E1961" t="s">
        <v>66</v>
      </c>
      <c r="F1961" t="s">
        <v>97</v>
      </c>
      <c r="G1961" t="s">
        <v>103</v>
      </c>
      <c r="H1961" t="s">
        <v>3836</v>
      </c>
      <c r="I1961">
        <f>MROUND(Table1[[#This Row],[Prob_H]]*100,2)/100</f>
        <v>0.36</v>
      </c>
      <c r="J1961">
        <f>1/Table1[[#This Row],[odds_ft_home_team_win]]-Table1[[#This Row],[Margin/3]]</f>
        <v>0.36756223005228456</v>
      </c>
      <c r="K1961">
        <f>1/Table1[[#This Row],[odds_ft_draw]]-Table1[[#This Row],[Margin/3]]</f>
        <v>0.27814204932939302</v>
      </c>
      <c r="L1961">
        <f>1/Table1[[#This Row],[odds_ft_away_team_win]]-Table1[[#This Row],[Margin/3]]</f>
        <v>0.35429572061832232</v>
      </c>
      <c r="M1961">
        <v>11</v>
      </c>
      <c r="N1961">
        <v>2.23</v>
      </c>
      <c r="O1961">
        <v>1.27</v>
      </c>
      <c r="P1961">
        <v>2</v>
      </c>
      <c r="Q1961">
        <v>1.38</v>
      </c>
      <c r="R1961" t="str" cm="1">
        <f t="array" ref="R19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1">
        <v>0</v>
      </c>
      <c r="T1961">
        <v>2</v>
      </c>
      <c r="U1961">
        <v>2</v>
      </c>
      <c r="V1961">
        <v>0</v>
      </c>
      <c r="W1961">
        <v>0</v>
      </c>
      <c r="X1961">
        <v>0</v>
      </c>
      <c r="Z1961" t="s">
        <v>4745</v>
      </c>
      <c r="AA1961">
        <v>3</v>
      </c>
      <c r="AB1961">
        <v>3</v>
      </c>
      <c r="AC1961">
        <v>3</v>
      </c>
      <c r="AD1961">
        <v>1</v>
      </c>
      <c r="AE1961">
        <v>2</v>
      </c>
      <c r="AF1961">
        <v>0</v>
      </c>
      <c r="AG1961">
        <v>1</v>
      </c>
      <c r="AH1961">
        <v>3</v>
      </c>
      <c r="AI1961">
        <v>2</v>
      </c>
      <c r="AJ1961">
        <v>0</v>
      </c>
      <c r="AK1961">
        <v>8</v>
      </c>
      <c r="AL1961">
        <v>17</v>
      </c>
      <c r="AM1961">
        <v>0</v>
      </c>
      <c r="AN1961">
        <v>4</v>
      </c>
      <c r="AO1961">
        <v>8</v>
      </c>
      <c r="AP1961">
        <v>13</v>
      </c>
      <c r="AQ1961">
        <v>9</v>
      </c>
      <c r="AR1961">
        <v>10</v>
      </c>
      <c r="AS1961">
        <v>51</v>
      </c>
      <c r="AT1961">
        <v>49</v>
      </c>
      <c r="AU1961">
        <v>0.71</v>
      </c>
      <c r="AV1961">
        <v>1.69</v>
      </c>
      <c r="AW1961">
        <v>2.1800000000000002</v>
      </c>
      <c r="AX1961">
        <v>40</v>
      </c>
      <c r="AY1961">
        <v>61</v>
      </c>
      <c r="AZ1961">
        <v>33</v>
      </c>
      <c r="BA1961">
        <v>26</v>
      </c>
      <c r="BB1961">
        <v>12</v>
      </c>
      <c r="BC1961">
        <v>37</v>
      </c>
      <c r="BD1961">
        <v>61</v>
      </c>
      <c r="BE1961">
        <v>33</v>
      </c>
      <c r="BF1961">
        <v>73</v>
      </c>
      <c r="BG1961">
        <v>11.65</v>
      </c>
      <c r="BH1961">
        <v>3.36</v>
      </c>
      <c r="BI1961">
        <v>2.56</v>
      </c>
      <c r="BJ1961">
        <v>3.32</v>
      </c>
      <c r="BK1961">
        <v>2.65</v>
      </c>
      <c r="BL1961">
        <f>1/Table1[[#This Row],[odds_ft_home_team_win]]+1/Table1[[#This Row],[odds_ft_draw]]+1/Table1[[#This Row],[odds_ft_away_team_win]]-1</f>
        <v>6.9188309843146278E-2</v>
      </c>
      <c r="BM1961">
        <f>Table1[[#This Row],[Margin]]/3</f>
        <v>2.3062769947715427E-2</v>
      </c>
      <c r="BN1961">
        <v>1.3</v>
      </c>
      <c r="BO1961">
        <v>1.88</v>
      </c>
      <c r="BP1961">
        <v>3.15</v>
      </c>
      <c r="BQ1961">
        <v>6</v>
      </c>
      <c r="BR1961">
        <v>1.77</v>
      </c>
      <c r="BS1961">
        <v>2</v>
      </c>
      <c r="BT1961" t="s">
        <v>3813</v>
      </c>
      <c r="BU1961">
        <f>VLOOKUP(Table1[[#This Row],[Reference]],metron,11,FALSE)</f>
        <v>1.269326094653606</v>
      </c>
      <c r="BV1961">
        <f>VLOOKUP(Table1[[#This Row],[Reference]],metron,12,FALSE)</f>
        <v>1.2417089578661631</v>
      </c>
    </row>
    <row r="1962" spans="1:74" x14ac:dyDescent="0.45">
      <c r="A1962" t="s">
        <v>5401</v>
      </c>
      <c r="B1962">
        <v>1615766400</v>
      </c>
      <c r="C1962" s="3" t="s">
        <v>4746</v>
      </c>
      <c r="D1962" t="s">
        <v>65</v>
      </c>
      <c r="E1962" t="s">
        <v>66</v>
      </c>
      <c r="F1962" t="s">
        <v>80</v>
      </c>
      <c r="G1962" t="s">
        <v>3792</v>
      </c>
      <c r="H1962" t="s">
        <v>3815</v>
      </c>
      <c r="I1962">
        <f>MROUND(Table1[[#This Row],[Prob_H]]*100,2)/100</f>
        <v>0.4</v>
      </c>
      <c r="J1962">
        <f>1/Table1[[#This Row],[odds_ft_home_team_win]]-Table1[[#This Row],[Margin/3]]</f>
        <v>0.40952520625841854</v>
      </c>
      <c r="K1962">
        <f>1/Table1[[#This Row],[odds_ft_draw]]-Table1[[#This Row],[Margin/3]]</f>
        <v>0.26902243417669908</v>
      </c>
      <c r="L1962">
        <f>1/Table1[[#This Row],[odds_ft_away_team_win]]-Table1[[#This Row],[Margin/3]]</f>
        <v>0.32145235956488222</v>
      </c>
      <c r="M1962">
        <v>11</v>
      </c>
      <c r="N1962">
        <v>1.69</v>
      </c>
      <c r="O1962">
        <v>0.46</v>
      </c>
      <c r="P1962">
        <v>1.82</v>
      </c>
      <c r="Q1962">
        <v>0.35</v>
      </c>
      <c r="R1962" t="str" cm="1">
        <f t="array" ref="R19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2">
        <v>2</v>
      </c>
      <c r="T1962">
        <v>1</v>
      </c>
      <c r="U1962">
        <v>3</v>
      </c>
      <c r="V1962">
        <v>2</v>
      </c>
      <c r="W1962">
        <v>2</v>
      </c>
      <c r="X1962">
        <v>0</v>
      </c>
      <c r="Y1962" t="s">
        <v>4747</v>
      </c>
      <c r="Z1962">
        <v>88</v>
      </c>
      <c r="AA1962">
        <v>6</v>
      </c>
      <c r="AB1962">
        <v>1</v>
      </c>
      <c r="AC1962">
        <v>5</v>
      </c>
      <c r="AD1962">
        <v>0</v>
      </c>
      <c r="AE1962">
        <v>1</v>
      </c>
      <c r="AF1962">
        <v>0</v>
      </c>
      <c r="AG1962">
        <v>1</v>
      </c>
      <c r="AH1962">
        <v>4</v>
      </c>
      <c r="AI1962">
        <v>0</v>
      </c>
      <c r="AJ1962">
        <v>1</v>
      </c>
      <c r="AK1962">
        <v>14</v>
      </c>
      <c r="AL1962">
        <v>10</v>
      </c>
      <c r="AM1962">
        <v>4</v>
      </c>
      <c r="AN1962">
        <v>2</v>
      </c>
      <c r="AO1962">
        <v>10</v>
      </c>
      <c r="AP1962">
        <v>8</v>
      </c>
      <c r="AQ1962">
        <v>9</v>
      </c>
      <c r="AR1962">
        <v>11</v>
      </c>
      <c r="AS1962">
        <v>48</v>
      </c>
      <c r="AT1962">
        <v>52</v>
      </c>
      <c r="AU1962">
        <v>1.53</v>
      </c>
      <c r="AV1962">
        <v>1.04</v>
      </c>
      <c r="AW1962">
        <v>3</v>
      </c>
      <c r="AX1962">
        <v>62</v>
      </c>
      <c r="AY1962">
        <v>81</v>
      </c>
      <c r="AZ1962">
        <v>66</v>
      </c>
      <c r="BA1962">
        <v>39</v>
      </c>
      <c r="BB1962">
        <v>16</v>
      </c>
      <c r="BC1962">
        <v>35</v>
      </c>
      <c r="BD1962">
        <v>69</v>
      </c>
      <c r="BE1962">
        <v>66</v>
      </c>
      <c r="BF1962">
        <v>85</v>
      </c>
      <c r="BG1962">
        <v>8.5399999999999991</v>
      </c>
      <c r="BH1962">
        <v>4.1500000000000004</v>
      </c>
      <c r="BI1962">
        <v>2.31</v>
      </c>
      <c r="BJ1962">
        <v>3.42</v>
      </c>
      <c r="BK1962">
        <v>2.9</v>
      </c>
      <c r="BL1962">
        <f>1/Table1[[#This Row],[odds_ft_home_team_win]]+1/Table1[[#This Row],[odds_ft_draw]]+1/Table1[[#This Row],[odds_ft_away_team_win]]-1</f>
        <v>7.0125679926043016E-2</v>
      </c>
      <c r="BM1962">
        <f>Table1[[#This Row],[Margin]]/3</f>
        <v>2.337522664201434E-2</v>
      </c>
      <c r="BN1962">
        <v>1.32</v>
      </c>
      <c r="BO1962">
        <v>1.83</v>
      </c>
      <c r="BP1962">
        <v>3.1</v>
      </c>
      <c r="BQ1962">
        <v>6</v>
      </c>
      <c r="BR1962">
        <v>1.74</v>
      </c>
      <c r="BS1962">
        <v>2</v>
      </c>
      <c r="BT1962" t="s">
        <v>3847</v>
      </c>
      <c r="BU1962">
        <f>VLOOKUP(Table1[[#This Row],[Reference]],metron,11,FALSE)</f>
        <v>1.344038264434575</v>
      </c>
      <c r="BV1962">
        <f>VLOOKUP(Table1[[#This Row],[Reference]],metron,12,FALSE)</f>
        <v>1.1515772691037469</v>
      </c>
    </row>
    <row r="1963" spans="1:74" hidden="1" x14ac:dyDescent="0.45">
      <c r="A1963" t="s">
        <v>5401</v>
      </c>
      <c r="B1963">
        <v>1615773600</v>
      </c>
      <c r="C1963" s="3" t="s">
        <v>4748</v>
      </c>
      <c r="D1963" t="s">
        <v>65</v>
      </c>
      <c r="E1963" t="s">
        <v>66</v>
      </c>
      <c r="F1963" t="s">
        <v>98</v>
      </c>
      <c r="G1963" t="s">
        <v>86</v>
      </c>
      <c r="H1963" t="s">
        <v>3811</v>
      </c>
      <c r="I1963">
        <f>MROUND(Table1[[#This Row],[Prob_H]]*100,2)/100</f>
        <v>0.34</v>
      </c>
      <c r="J1963">
        <f>1/Table1[[#This Row],[odds_ft_home_team_win]]-Table1[[#This Row],[Margin/3]]</f>
        <v>0.34820494425014198</v>
      </c>
      <c r="K1963">
        <f>1/Table1[[#This Row],[odds_ft_draw]]-Table1[[#This Row],[Margin/3]]</f>
        <v>0.31681762472722924</v>
      </c>
      <c r="L1963">
        <f>1/Table1[[#This Row],[odds_ft_away_team_win]]-Table1[[#This Row],[Margin/3]]</f>
        <v>0.33497743102262878</v>
      </c>
      <c r="M1963">
        <v>11</v>
      </c>
      <c r="N1963">
        <v>1.69</v>
      </c>
      <c r="O1963">
        <v>1.46</v>
      </c>
      <c r="P1963">
        <v>1.6</v>
      </c>
      <c r="Q1963">
        <v>1.63</v>
      </c>
      <c r="R1963" t="str" cm="1">
        <f t="array" ref="R19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3">
        <v>0</v>
      </c>
      <c r="T1963">
        <v>3</v>
      </c>
      <c r="U1963">
        <v>3</v>
      </c>
      <c r="V1963">
        <v>1</v>
      </c>
      <c r="W1963">
        <v>0</v>
      </c>
      <c r="X1963">
        <v>1</v>
      </c>
      <c r="Z1963" t="s">
        <v>4749</v>
      </c>
      <c r="AA1963">
        <v>1</v>
      </c>
      <c r="AB1963">
        <v>4</v>
      </c>
      <c r="AC1963">
        <v>1</v>
      </c>
      <c r="AD1963">
        <v>1</v>
      </c>
      <c r="AE1963">
        <v>2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6</v>
      </c>
      <c r="AL1963">
        <v>17</v>
      </c>
      <c r="AM1963">
        <v>2</v>
      </c>
      <c r="AN1963">
        <v>9</v>
      </c>
      <c r="AO1963">
        <v>4</v>
      </c>
      <c r="AP1963">
        <v>8</v>
      </c>
      <c r="AQ1963">
        <v>15</v>
      </c>
      <c r="AR1963">
        <v>16</v>
      </c>
      <c r="AS1963">
        <v>46</v>
      </c>
      <c r="AT1963">
        <v>54</v>
      </c>
      <c r="AU1963">
        <v>0.7</v>
      </c>
      <c r="AV1963">
        <v>2.08</v>
      </c>
      <c r="AW1963">
        <v>2.4</v>
      </c>
      <c r="AX1963">
        <v>63</v>
      </c>
      <c r="AY1963">
        <v>73</v>
      </c>
      <c r="AZ1963">
        <v>41</v>
      </c>
      <c r="BA1963">
        <v>21</v>
      </c>
      <c r="BB1963">
        <v>15</v>
      </c>
      <c r="BC1963">
        <v>31</v>
      </c>
      <c r="BD1963">
        <v>66</v>
      </c>
      <c r="BE1963">
        <v>28</v>
      </c>
      <c r="BF1963">
        <v>77</v>
      </c>
      <c r="BG1963">
        <v>10.46</v>
      </c>
      <c r="BH1963">
        <v>3.17</v>
      </c>
      <c r="BI1963">
        <v>2.7</v>
      </c>
      <c r="BJ1963">
        <v>2.95</v>
      </c>
      <c r="BK1963">
        <v>2.8</v>
      </c>
      <c r="BL1963">
        <f>1/Table1[[#This Row],[odds_ft_home_team_win]]+1/Table1[[#This Row],[odds_ft_draw]]+1/Table1[[#This Row],[odds_ft_away_team_win]]-1</f>
        <v>6.6496278360685057E-2</v>
      </c>
      <c r="BM1963">
        <f>Table1[[#This Row],[Margin]]/3</f>
        <v>2.2165426120228354E-2</v>
      </c>
      <c r="BN1963">
        <v>1.5</v>
      </c>
      <c r="BO1963">
        <v>2.2999999999999998</v>
      </c>
      <c r="BP1963">
        <v>4.1500000000000004</v>
      </c>
      <c r="BQ1963">
        <v>8.5</v>
      </c>
      <c r="BR1963">
        <v>2.0499999999999998</v>
      </c>
      <c r="BS1963">
        <v>1.74</v>
      </c>
      <c r="BT1963" t="s">
        <v>3841</v>
      </c>
      <c r="BU1963">
        <f>VLOOKUP(Table1[[#This Row],[Reference]],metron,11,FALSE)</f>
        <v>1.228921489601805</v>
      </c>
      <c r="BV1963">
        <f>VLOOKUP(Table1[[#This Row],[Reference]],metron,12,FALSE)</f>
        <v>1.2940512655166849</v>
      </c>
    </row>
    <row r="1964" spans="1:74" x14ac:dyDescent="0.45">
      <c r="A1964" t="s">
        <v>5401</v>
      </c>
      <c r="B1964">
        <v>1615863600</v>
      </c>
      <c r="C1964" s="3" t="s">
        <v>4750</v>
      </c>
      <c r="D1964" t="s">
        <v>65</v>
      </c>
      <c r="E1964" t="s">
        <v>66</v>
      </c>
      <c r="F1964" t="s">
        <v>81</v>
      </c>
      <c r="G1964" t="s">
        <v>2218</v>
      </c>
      <c r="H1964" t="s">
        <v>3822</v>
      </c>
      <c r="I1964">
        <f>MROUND(Table1[[#This Row],[Prob_H]]*100,2)/100</f>
        <v>0.66</v>
      </c>
      <c r="J1964">
        <f>1/Table1[[#This Row],[odds_ft_home_team_win]]-Table1[[#This Row],[Margin/3]]</f>
        <v>0.65508336668000533</v>
      </c>
      <c r="K1964">
        <f>1/Table1[[#This Row],[odds_ft_draw]]-Table1[[#This Row],[Margin/3]]</f>
        <v>0.21010537548352679</v>
      </c>
      <c r="L1964">
        <f>1/Table1[[#This Row],[odds_ft_away_team_win]]-Table1[[#This Row],[Margin/3]]</f>
        <v>0.13481125783646797</v>
      </c>
      <c r="M1964">
        <v>11</v>
      </c>
      <c r="N1964">
        <v>2.19</v>
      </c>
      <c r="O1964">
        <v>0.87</v>
      </c>
      <c r="P1964">
        <v>2.29</v>
      </c>
      <c r="Q1964">
        <v>0.72</v>
      </c>
      <c r="R1964" t="str" cm="1">
        <f t="array" ref="R19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4">
        <v>3</v>
      </c>
      <c r="T1964">
        <v>1</v>
      </c>
      <c r="U1964">
        <v>4</v>
      </c>
      <c r="V1964">
        <v>2</v>
      </c>
      <c r="W1964">
        <v>2</v>
      </c>
      <c r="X1964">
        <v>0</v>
      </c>
      <c r="Y1964" t="s">
        <v>4751</v>
      </c>
      <c r="Z1964">
        <v>87</v>
      </c>
      <c r="AA1964">
        <v>1</v>
      </c>
      <c r="AB1964">
        <v>5</v>
      </c>
      <c r="AC1964">
        <v>2</v>
      </c>
      <c r="AD1964">
        <v>0</v>
      </c>
      <c r="AE1964">
        <v>3</v>
      </c>
      <c r="AF1964">
        <v>0</v>
      </c>
      <c r="AG1964">
        <v>1</v>
      </c>
      <c r="AH1964">
        <v>1</v>
      </c>
      <c r="AI1964">
        <v>0</v>
      </c>
      <c r="AJ1964">
        <v>3</v>
      </c>
      <c r="AK1964">
        <v>10</v>
      </c>
      <c r="AL1964">
        <v>12</v>
      </c>
      <c r="AM1964">
        <v>4</v>
      </c>
      <c r="AN1964">
        <v>6</v>
      </c>
      <c r="AO1964">
        <v>6</v>
      </c>
      <c r="AP1964">
        <v>6</v>
      </c>
      <c r="AQ1964">
        <v>16</v>
      </c>
      <c r="AR1964">
        <v>20</v>
      </c>
      <c r="AS1964">
        <v>70</v>
      </c>
      <c r="AT1964">
        <v>30</v>
      </c>
      <c r="AU1964">
        <v>1.22</v>
      </c>
      <c r="AV1964">
        <v>1.48</v>
      </c>
      <c r="AW1964">
        <v>2.3199999999999998</v>
      </c>
      <c r="AX1964">
        <v>52</v>
      </c>
      <c r="AY1964">
        <v>68</v>
      </c>
      <c r="AZ1964">
        <v>42</v>
      </c>
      <c r="BA1964">
        <v>20</v>
      </c>
      <c r="BB1964">
        <v>7</v>
      </c>
      <c r="BC1964">
        <v>23</v>
      </c>
      <c r="BD1964">
        <v>65</v>
      </c>
      <c r="BE1964">
        <v>39</v>
      </c>
      <c r="BF1964">
        <v>81</v>
      </c>
      <c r="BG1964">
        <v>7.14</v>
      </c>
      <c r="BH1964">
        <v>5</v>
      </c>
      <c r="BI1964">
        <v>1.47</v>
      </c>
      <c r="BJ1964">
        <v>4.25</v>
      </c>
      <c r="BK1964">
        <v>6.25</v>
      </c>
      <c r="BL1964">
        <f>1/Table1[[#This Row],[odds_ft_home_team_win]]+1/Table1[[#This Row],[odds_ft_draw]]+1/Table1[[#This Row],[odds_ft_away_team_win]]-1</f>
        <v>7.5566226490596078E-2</v>
      </c>
      <c r="BM1964">
        <f>Table1[[#This Row],[Margin]]/3</f>
        <v>2.5188742163532025E-2</v>
      </c>
      <c r="BN1964">
        <v>1.29</v>
      </c>
      <c r="BO1964">
        <v>1.83</v>
      </c>
      <c r="BP1964">
        <v>3.05</v>
      </c>
      <c r="BQ1964">
        <v>6</v>
      </c>
      <c r="BR1964">
        <v>2</v>
      </c>
      <c r="BS1964">
        <v>1.77</v>
      </c>
      <c r="BT1964" t="s">
        <v>109</v>
      </c>
      <c r="BU1964">
        <f>VLOOKUP(Table1[[#This Row],[Reference]],metron,11,FALSE)</f>
        <v>2.089675030851502</v>
      </c>
      <c r="BV1964">
        <f>VLOOKUP(Table1[[#This Row],[Reference]],metron,12,FALSE)</f>
        <v>0.8354586589880707</v>
      </c>
    </row>
    <row r="1965" spans="1:74" x14ac:dyDescent="0.45">
      <c r="A1965" t="s">
        <v>5400</v>
      </c>
      <c r="B1965">
        <v>1632355560</v>
      </c>
      <c r="C1965" s="3" t="s">
        <v>4994</v>
      </c>
      <c r="D1965" t="s">
        <v>65</v>
      </c>
      <c r="E1965" t="s">
        <v>66</v>
      </c>
      <c r="F1965" t="s">
        <v>85</v>
      </c>
      <c r="G1965" t="s">
        <v>97</v>
      </c>
      <c r="H1965" t="s">
        <v>3836</v>
      </c>
      <c r="I1965">
        <f>MROUND(Table1[[#This Row],[Prob_H]]*100,2)/100</f>
        <v>0.66</v>
      </c>
      <c r="J1965">
        <f>1/Table1[[#This Row],[odds_ft_home_team_win]]-Table1[[#This Row],[Margin/3]]</f>
        <v>0.66805659592176447</v>
      </c>
      <c r="K1965">
        <f>1/Table1[[#This Row],[odds_ft_draw]]-Table1[[#This Row],[Margin/3]]</f>
        <v>0.19833125260091553</v>
      </c>
      <c r="L1965">
        <f>1/Table1[[#This Row],[odds_ft_away_team_win]]-Table1[[#This Row],[Margin/3]]</f>
        <v>0.13361215147732003</v>
      </c>
      <c r="M1965">
        <v>11</v>
      </c>
      <c r="N1965">
        <v>2.2000000000000002</v>
      </c>
      <c r="O1965">
        <v>2</v>
      </c>
      <c r="P1965">
        <v>1.79</v>
      </c>
      <c r="Q1965">
        <v>1.29</v>
      </c>
      <c r="R1965" t="str" cm="1">
        <f t="array" ref="R19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5">
        <v>2</v>
      </c>
      <c r="T1965">
        <v>0</v>
      </c>
      <c r="U1965">
        <v>2</v>
      </c>
      <c r="V1965">
        <v>1</v>
      </c>
      <c r="W1965">
        <v>1</v>
      </c>
      <c r="X1965">
        <v>0</v>
      </c>
      <c r="Y1965" t="s">
        <v>4995</v>
      </c>
      <c r="AA1965">
        <v>6</v>
      </c>
      <c r="AB1965">
        <v>4</v>
      </c>
      <c r="AC1965">
        <v>3</v>
      </c>
      <c r="AD1965">
        <v>0</v>
      </c>
      <c r="AE1965">
        <v>7</v>
      </c>
      <c r="AF1965">
        <v>0</v>
      </c>
      <c r="AG1965">
        <v>0</v>
      </c>
      <c r="AH1965">
        <v>3</v>
      </c>
      <c r="AI1965">
        <v>2</v>
      </c>
      <c r="AJ1965">
        <v>5</v>
      </c>
      <c r="AK1965">
        <v>17</v>
      </c>
      <c r="AL1965">
        <v>15</v>
      </c>
      <c r="AM1965">
        <v>6</v>
      </c>
      <c r="AN1965">
        <v>6</v>
      </c>
      <c r="AO1965">
        <v>11</v>
      </c>
      <c r="AP1965">
        <v>9</v>
      </c>
      <c r="AQ1965">
        <v>15</v>
      </c>
      <c r="AR1965">
        <v>13</v>
      </c>
      <c r="AS1965">
        <v>50</v>
      </c>
      <c r="AT1965">
        <v>50</v>
      </c>
      <c r="AU1965">
        <v>1.78</v>
      </c>
      <c r="AV1965">
        <v>1.64</v>
      </c>
      <c r="AW1965">
        <v>2.2999999999999998</v>
      </c>
      <c r="AX1965">
        <v>40</v>
      </c>
      <c r="AY1965">
        <v>80</v>
      </c>
      <c r="AZ1965">
        <v>40</v>
      </c>
      <c r="BA1965">
        <v>30</v>
      </c>
      <c r="BB1965">
        <v>0</v>
      </c>
      <c r="BC1965">
        <v>30</v>
      </c>
      <c r="BD1965">
        <v>70</v>
      </c>
      <c r="BE1965">
        <v>30</v>
      </c>
      <c r="BF1965">
        <v>80</v>
      </c>
      <c r="BG1965">
        <v>7.2</v>
      </c>
      <c r="BH1965">
        <v>3.6</v>
      </c>
      <c r="BI1965">
        <v>1.44</v>
      </c>
      <c r="BJ1965">
        <v>4.45</v>
      </c>
      <c r="BK1965">
        <v>6.25</v>
      </c>
      <c r="BL1965">
        <f>1/Table1[[#This Row],[odds_ft_home_team_win]]+1/Table1[[#This Row],[odds_ft_draw]]+1/Table1[[#This Row],[odds_ft_away_team_win]]-1</f>
        <v>7.916354556803995E-2</v>
      </c>
      <c r="BM1965">
        <f>Table1[[#This Row],[Margin]]/3</f>
        <v>2.6387848522679985E-2</v>
      </c>
      <c r="BN1965">
        <v>1.2</v>
      </c>
      <c r="BO1965">
        <v>1.62</v>
      </c>
      <c r="BP1965">
        <v>2.7</v>
      </c>
      <c r="BQ1965">
        <v>4.75</v>
      </c>
      <c r="BR1965">
        <v>1.91</v>
      </c>
      <c r="BS1965">
        <v>1.87</v>
      </c>
      <c r="BT1965" t="s">
        <v>4878</v>
      </c>
      <c r="BU1965">
        <f>VLOOKUP(Table1[[#This Row],[Reference]],metron,11,FALSE)</f>
        <v>2.089675030851502</v>
      </c>
      <c r="BV1965">
        <f>VLOOKUP(Table1[[#This Row],[Reference]],metron,12,FALSE)</f>
        <v>0.8354586589880707</v>
      </c>
    </row>
    <row r="1966" spans="1:74" hidden="1" x14ac:dyDescent="0.45">
      <c r="A1966" t="s">
        <v>5400</v>
      </c>
      <c r="B1966">
        <v>1635994800</v>
      </c>
      <c r="C1966" s="3" t="s">
        <v>5078</v>
      </c>
      <c r="D1966" t="s">
        <v>65</v>
      </c>
      <c r="E1966" t="s">
        <v>66</v>
      </c>
      <c r="F1966" t="s">
        <v>77</v>
      </c>
      <c r="G1966" t="s">
        <v>81</v>
      </c>
      <c r="H1966" t="s">
        <v>3903</v>
      </c>
      <c r="I1966">
        <f>MROUND(Table1[[#This Row],[Prob_H]]*100,2)/100</f>
        <v>0.46</v>
      </c>
      <c r="J1966">
        <f>1/Table1[[#This Row],[odds_ft_home_team_win]]-Table1[[#This Row],[Margin/3]]</f>
        <v>0.46148989898989901</v>
      </c>
      <c r="K1966">
        <f>1/Table1[[#This Row],[odds_ft_draw]]-Table1[[#This Row],[Margin/3]]</f>
        <v>0.27398989898989901</v>
      </c>
      <c r="L1966">
        <f>1/Table1[[#This Row],[odds_ft_away_team_win]]-Table1[[#This Row],[Margin/3]]</f>
        <v>0.26452020202020204</v>
      </c>
      <c r="M1966">
        <v>11</v>
      </c>
      <c r="N1966">
        <v>1.71</v>
      </c>
      <c r="O1966">
        <v>1.75</v>
      </c>
      <c r="P1966">
        <v>1.25</v>
      </c>
      <c r="Q1966">
        <v>1.4</v>
      </c>
      <c r="R1966" t="str" cm="1">
        <f t="array" ref="R19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6">
        <v>0</v>
      </c>
      <c r="T1966">
        <v>1</v>
      </c>
      <c r="U1966">
        <v>1</v>
      </c>
      <c r="V1966">
        <v>1</v>
      </c>
      <c r="W1966">
        <v>0</v>
      </c>
      <c r="X1966">
        <v>1</v>
      </c>
      <c r="Z1966">
        <v>31</v>
      </c>
      <c r="AA1966">
        <v>7</v>
      </c>
      <c r="AB1966">
        <v>4</v>
      </c>
      <c r="AC1966">
        <v>3</v>
      </c>
      <c r="AD1966">
        <v>0</v>
      </c>
      <c r="AE1966">
        <v>4</v>
      </c>
      <c r="AF1966">
        <v>0</v>
      </c>
      <c r="AG1966">
        <v>0</v>
      </c>
      <c r="AH1966">
        <v>3</v>
      </c>
      <c r="AI1966">
        <v>0</v>
      </c>
      <c r="AJ1966">
        <v>4</v>
      </c>
      <c r="AK1966">
        <v>14</v>
      </c>
      <c r="AL1966">
        <v>6</v>
      </c>
      <c r="AM1966">
        <v>6</v>
      </c>
      <c r="AN1966">
        <v>3</v>
      </c>
      <c r="AO1966">
        <v>8</v>
      </c>
      <c r="AP1966">
        <v>3</v>
      </c>
      <c r="AQ1966">
        <v>12</v>
      </c>
      <c r="AR1966">
        <v>9</v>
      </c>
      <c r="AS1966">
        <v>54</v>
      </c>
      <c r="AT1966">
        <v>46</v>
      </c>
      <c r="AU1966">
        <v>1.79</v>
      </c>
      <c r="AV1966">
        <v>0.84</v>
      </c>
      <c r="AW1966">
        <v>2.2200000000000002</v>
      </c>
      <c r="AX1966">
        <v>35</v>
      </c>
      <c r="AY1966">
        <v>75</v>
      </c>
      <c r="AZ1966">
        <v>34</v>
      </c>
      <c r="BA1966">
        <v>20</v>
      </c>
      <c r="BB1966">
        <v>0</v>
      </c>
      <c r="BC1966">
        <v>21</v>
      </c>
      <c r="BD1966">
        <v>75</v>
      </c>
      <c r="BE1966">
        <v>27</v>
      </c>
      <c r="BF1966">
        <v>75</v>
      </c>
      <c r="BG1966">
        <v>7.38</v>
      </c>
      <c r="BH1966">
        <v>4.3600000000000003</v>
      </c>
      <c r="BI1966">
        <v>2</v>
      </c>
      <c r="BJ1966">
        <v>3.2</v>
      </c>
      <c r="BK1966">
        <v>3.3</v>
      </c>
      <c r="BL1966">
        <f>1/Table1[[#This Row],[odds_ft_home_team_win]]+1/Table1[[#This Row],[odds_ft_draw]]+1/Table1[[#This Row],[odds_ft_away_team_win]]-1</f>
        <v>0.11553030303030298</v>
      </c>
      <c r="BM1966">
        <f>Table1[[#This Row],[Margin]]/3</f>
        <v>3.8510101010100994E-2</v>
      </c>
      <c r="BN1966">
        <v>1.35</v>
      </c>
      <c r="BO1966">
        <v>2.1</v>
      </c>
      <c r="BP1966">
        <v>3.63</v>
      </c>
      <c r="BQ1966">
        <v>7.05</v>
      </c>
      <c r="BR1966">
        <v>1.84</v>
      </c>
      <c r="BS1966">
        <v>1.86</v>
      </c>
      <c r="BT1966" t="s">
        <v>3802</v>
      </c>
      <c r="BU1966">
        <f>VLOOKUP(Table1[[#This Row],[Reference]],metron,11,FALSE)</f>
        <v>1.4888836329233679</v>
      </c>
      <c r="BV1966">
        <f>VLOOKUP(Table1[[#This Row],[Reference]],metron,12,FALSE)</f>
        <v>1.0516792809839171</v>
      </c>
    </row>
    <row r="1967" spans="1:74" hidden="1" x14ac:dyDescent="0.45">
      <c r="A1967" t="s">
        <v>5400</v>
      </c>
      <c r="B1967">
        <v>1636074000</v>
      </c>
      <c r="C1967" s="3" t="s">
        <v>5079</v>
      </c>
      <c r="D1967" t="s">
        <v>65</v>
      </c>
      <c r="E1967" t="s">
        <v>66</v>
      </c>
      <c r="F1967" t="s">
        <v>94</v>
      </c>
      <c r="G1967" t="s">
        <v>88</v>
      </c>
      <c r="H1967" t="s">
        <v>3796</v>
      </c>
      <c r="I1967">
        <f>MROUND(Table1[[#This Row],[Prob_H]]*100,2)/100</f>
        <v>0.36</v>
      </c>
      <c r="J1967">
        <f>1/Table1[[#This Row],[odds_ft_home_team_win]]-Table1[[#This Row],[Margin/3]]</f>
        <v>0.36484794031963841</v>
      </c>
      <c r="K1967">
        <f>1/Table1[[#This Row],[odds_ft_draw]]-Table1[[#This Row],[Margin/3]]</f>
        <v>0.29051975278390368</v>
      </c>
      <c r="L1967">
        <f>1/Table1[[#This Row],[odds_ft_away_team_win]]-Table1[[#This Row],[Margin/3]]</f>
        <v>0.3446323068964578</v>
      </c>
      <c r="M1967">
        <v>11</v>
      </c>
      <c r="N1967">
        <v>1.71</v>
      </c>
      <c r="O1967">
        <v>1.29</v>
      </c>
      <c r="P1967">
        <v>1.58</v>
      </c>
      <c r="Q1967">
        <v>1.1100000000000001</v>
      </c>
      <c r="R1967" t="str" cm="1">
        <f t="array" ref="R19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67">
        <v>0</v>
      </c>
      <c r="T1967">
        <v>3</v>
      </c>
      <c r="U1967">
        <v>3</v>
      </c>
      <c r="V1967">
        <v>1</v>
      </c>
      <c r="W1967">
        <v>0</v>
      </c>
      <c r="X1967">
        <v>1</v>
      </c>
      <c r="Z1967" t="s">
        <v>5080</v>
      </c>
      <c r="AA1967">
        <v>7</v>
      </c>
      <c r="AB1967">
        <v>3</v>
      </c>
      <c r="AC1967">
        <v>2</v>
      </c>
      <c r="AD1967">
        <v>0</v>
      </c>
      <c r="AE1967">
        <v>3</v>
      </c>
      <c r="AF1967">
        <v>0</v>
      </c>
      <c r="AG1967">
        <v>1</v>
      </c>
      <c r="AH1967">
        <v>1</v>
      </c>
      <c r="AI1967">
        <v>1</v>
      </c>
      <c r="AJ1967">
        <v>2</v>
      </c>
      <c r="AK1967">
        <v>15</v>
      </c>
      <c r="AL1967">
        <v>12</v>
      </c>
      <c r="AM1967">
        <v>6</v>
      </c>
      <c r="AN1967">
        <v>6</v>
      </c>
      <c r="AO1967">
        <v>9</v>
      </c>
      <c r="AP1967">
        <v>6</v>
      </c>
      <c r="AQ1967">
        <v>14</v>
      </c>
      <c r="AR1967">
        <v>13</v>
      </c>
      <c r="AS1967">
        <v>69</v>
      </c>
      <c r="AT1967">
        <v>31</v>
      </c>
      <c r="AU1967">
        <v>1.72</v>
      </c>
      <c r="AV1967">
        <v>1.4</v>
      </c>
      <c r="AW1967">
        <v>2.2200000000000002</v>
      </c>
      <c r="AX1967">
        <v>58</v>
      </c>
      <c r="AY1967">
        <v>72</v>
      </c>
      <c r="AZ1967">
        <v>43</v>
      </c>
      <c r="BA1967">
        <v>22</v>
      </c>
      <c r="BB1967">
        <v>7</v>
      </c>
      <c r="BC1967">
        <v>22</v>
      </c>
      <c r="BD1967">
        <v>50</v>
      </c>
      <c r="BE1967">
        <v>43</v>
      </c>
      <c r="BF1967">
        <v>79</v>
      </c>
      <c r="BG1967">
        <v>12.28</v>
      </c>
      <c r="BH1967">
        <v>5.57</v>
      </c>
      <c r="BI1967">
        <v>2.65</v>
      </c>
      <c r="BJ1967">
        <v>3.3</v>
      </c>
      <c r="BK1967">
        <v>2.8</v>
      </c>
      <c r="BL1967">
        <f>1/Table1[[#This Row],[odds_ft_home_team_win]]+1/Table1[[#This Row],[odds_ft_draw]]+1/Table1[[#This Row],[odds_ft_away_team_win]]-1</f>
        <v>3.7531650739198064E-2</v>
      </c>
      <c r="BM1967">
        <f>Table1[[#This Row],[Margin]]/3</f>
        <v>1.2510550246399355E-2</v>
      </c>
      <c r="BN1967">
        <v>1.4</v>
      </c>
      <c r="BO1967">
        <v>2.14</v>
      </c>
      <c r="BP1967">
        <v>4.05</v>
      </c>
      <c r="BQ1967">
        <v>8</v>
      </c>
      <c r="BR1967">
        <v>1.89</v>
      </c>
      <c r="BS1967">
        <v>1.81</v>
      </c>
      <c r="BT1967" t="s">
        <v>3833</v>
      </c>
      <c r="BU1967">
        <f>VLOOKUP(Table1[[#This Row],[Reference]],metron,11,FALSE)</f>
        <v>1.269326094653606</v>
      </c>
      <c r="BV1967">
        <f>VLOOKUP(Table1[[#This Row],[Reference]],metron,12,FALSE)</f>
        <v>1.2417089578661631</v>
      </c>
    </row>
    <row r="1968" spans="1:74" x14ac:dyDescent="0.45">
      <c r="A1968" t="s">
        <v>5399</v>
      </c>
      <c r="B1968">
        <v>1647572700</v>
      </c>
      <c r="C1968" s="3" t="s">
        <v>5265</v>
      </c>
      <c r="D1968" t="s">
        <v>65</v>
      </c>
      <c r="E1968" t="s">
        <v>66</v>
      </c>
      <c r="F1968" t="s">
        <v>80</v>
      </c>
      <c r="G1968" t="s">
        <v>3792</v>
      </c>
      <c r="H1968" t="s">
        <v>3822</v>
      </c>
      <c r="I1968">
        <f>MROUND(Table1[[#This Row],[Prob_H]]*100,2)/100</f>
        <v>0.44</v>
      </c>
      <c r="J1968">
        <f>1/Table1[[#This Row],[odds_ft_home_team_win]]-Table1[[#This Row],[Margin/3]]</f>
        <v>0.43132295055371977</v>
      </c>
      <c r="K1968">
        <f>1/Table1[[#This Row],[odds_ft_draw]]-Table1[[#This Row],[Margin/3]]</f>
        <v>0.28075236729082886</v>
      </c>
      <c r="L1968">
        <f>1/Table1[[#This Row],[odds_ft_away_team_win]]-Table1[[#This Row],[Margin/3]]</f>
        <v>0.28792468215545142</v>
      </c>
      <c r="M1968">
        <v>11</v>
      </c>
      <c r="N1968">
        <v>1.1499999999999999</v>
      </c>
      <c r="O1968">
        <v>1.43</v>
      </c>
      <c r="P1968">
        <v>1.24</v>
      </c>
      <c r="Q1968">
        <v>1.25</v>
      </c>
      <c r="R1968" t="str" cm="1">
        <f t="array" ref="R19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68">
        <v>2</v>
      </c>
      <c r="T1968">
        <v>1</v>
      </c>
      <c r="U1968">
        <v>3</v>
      </c>
      <c r="V1968">
        <v>0</v>
      </c>
      <c r="W1968">
        <v>0</v>
      </c>
      <c r="X1968">
        <v>0</v>
      </c>
      <c r="Y1968" t="s">
        <v>4230</v>
      </c>
      <c r="Z1968">
        <v>67</v>
      </c>
      <c r="AA1968">
        <v>2</v>
      </c>
      <c r="AB1968">
        <v>3</v>
      </c>
      <c r="AC1968">
        <v>2</v>
      </c>
      <c r="AD1968">
        <v>0</v>
      </c>
      <c r="AE1968">
        <v>2</v>
      </c>
      <c r="AF1968">
        <v>1</v>
      </c>
      <c r="AG1968">
        <v>2</v>
      </c>
      <c r="AH1968">
        <v>0</v>
      </c>
      <c r="AI1968">
        <v>2</v>
      </c>
      <c r="AJ1968">
        <v>1</v>
      </c>
      <c r="AK1968">
        <v>10</v>
      </c>
      <c r="AL1968">
        <v>10</v>
      </c>
      <c r="AM1968">
        <v>3</v>
      </c>
      <c r="AN1968">
        <v>3</v>
      </c>
      <c r="AO1968">
        <v>7</v>
      </c>
      <c r="AP1968">
        <v>7</v>
      </c>
      <c r="AQ1968">
        <v>17</v>
      </c>
      <c r="AR1968">
        <v>12</v>
      </c>
      <c r="AS1968">
        <v>49</v>
      </c>
      <c r="AT1968">
        <v>51</v>
      </c>
      <c r="AU1968">
        <v>1.05</v>
      </c>
      <c r="AV1968">
        <v>1.1200000000000001</v>
      </c>
      <c r="AW1968">
        <v>2.15</v>
      </c>
      <c r="AX1968">
        <v>41</v>
      </c>
      <c r="AY1968">
        <v>63</v>
      </c>
      <c r="AZ1968">
        <v>37</v>
      </c>
      <c r="BA1968">
        <v>22</v>
      </c>
      <c r="BB1968">
        <v>8</v>
      </c>
      <c r="BC1968">
        <v>26</v>
      </c>
      <c r="BD1968">
        <v>67</v>
      </c>
      <c r="BE1968">
        <v>29</v>
      </c>
      <c r="BF1968">
        <v>63</v>
      </c>
      <c r="BG1968">
        <v>7.6</v>
      </c>
      <c r="BH1968">
        <v>5.27</v>
      </c>
      <c r="BI1968">
        <v>2.2400000000000002</v>
      </c>
      <c r="BJ1968">
        <v>3.38</v>
      </c>
      <c r="BK1968">
        <v>3.3</v>
      </c>
      <c r="BL1968">
        <f>1/Table1[[#This Row],[odds_ft_home_team_win]]+1/Table1[[#This Row],[odds_ft_draw]]+1/Table1[[#This Row],[odds_ft_away_team_win]]-1</f>
        <v>4.531686262455481E-2</v>
      </c>
      <c r="BM1968">
        <f>Table1[[#This Row],[Margin]]/3</f>
        <v>1.5105620874851603E-2</v>
      </c>
      <c r="BN1968">
        <v>1.36</v>
      </c>
      <c r="BO1968">
        <v>2.35</v>
      </c>
      <c r="BP1968">
        <v>3.75</v>
      </c>
      <c r="BQ1968">
        <v>7</v>
      </c>
      <c r="BR1968">
        <v>1.85</v>
      </c>
      <c r="BS1968">
        <v>1.85</v>
      </c>
      <c r="BT1968" t="s">
        <v>3820</v>
      </c>
      <c r="BU1968">
        <f>VLOOKUP(Table1[[#This Row],[Reference]],metron,11,FALSE)</f>
        <v>1.4140979689366791</v>
      </c>
      <c r="BV1968">
        <f>VLOOKUP(Table1[[#This Row],[Reference]],metron,12,FALSE)</f>
        <v>1.0666666666666671</v>
      </c>
    </row>
    <row r="1969" spans="1:74" x14ac:dyDescent="0.45">
      <c r="A1969" t="s">
        <v>5399</v>
      </c>
      <c r="B1969">
        <v>1647658800</v>
      </c>
      <c r="C1969" s="3" t="s">
        <v>5266</v>
      </c>
      <c r="D1969" t="s">
        <v>65</v>
      </c>
      <c r="E1969" t="s">
        <v>66</v>
      </c>
      <c r="F1969" t="s">
        <v>73</v>
      </c>
      <c r="G1969" t="s">
        <v>88</v>
      </c>
      <c r="H1969" t="s">
        <v>3903</v>
      </c>
      <c r="I1969">
        <f>MROUND(Table1[[#This Row],[Prob_H]]*100,2)/100</f>
        <v>0.42</v>
      </c>
      <c r="J1969">
        <f>1/Table1[[#This Row],[odds_ft_home_team_win]]-Table1[[#This Row],[Margin/3]]</f>
        <v>0.42328322288114972</v>
      </c>
      <c r="K1969">
        <f>1/Table1[[#This Row],[odds_ft_draw]]-Table1[[#This Row],[Margin/3]]</f>
        <v>0.28102332275340614</v>
      </c>
      <c r="L1969">
        <f>1/Table1[[#This Row],[odds_ft_away_team_win]]-Table1[[#This Row],[Margin/3]]</f>
        <v>0.29569345436544409</v>
      </c>
      <c r="M1969">
        <v>11</v>
      </c>
      <c r="N1969">
        <v>1.56</v>
      </c>
      <c r="O1969">
        <v>1.1399999999999999</v>
      </c>
      <c r="P1969">
        <v>1.38</v>
      </c>
      <c r="Q1969">
        <v>1.1100000000000001</v>
      </c>
      <c r="R1969" t="str" cm="1">
        <f t="array" ref="R19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69">
        <v>2</v>
      </c>
      <c r="T1969">
        <v>2</v>
      </c>
      <c r="U1969">
        <v>4</v>
      </c>
      <c r="V1969">
        <v>0</v>
      </c>
      <c r="W1969">
        <v>0</v>
      </c>
      <c r="X1969">
        <v>0</v>
      </c>
      <c r="Y1969" t="s">
        <v>5267</v>
      </c>
      <c r="Z1969" t="s">
        <v>5268</v>
      </c>
      <c r="AA1969">
        <v>5</v>
      </c>
      <c r="AB1969">
        <v>3</v>
      </c>
      <c r="AC1969">
        <v>2</v>
      </c>
      <c r="AD1969">
        <v>0</v>
      </c>
      <c r="AE1969">
        <v>2</v>
      </c>
      <c r="AF1969">
        <v>0</v>
      </c>
      <c r="AG1969">
        <v>2</v>
      </c>
      <c r="AH1969">
        <v>0</v>
      </c>
      <c r="AI1969">
        <v>0</v>
      </c>
      <c r="AJ1969">
        <v>2</v>
      </c>
      <c r="AK1969">
        <v>22</v>
      </c>
      <c r="AL1969">
        <v>15</v>
      </c>
      <c r="AM1969">
        <v>6</v>
      </c>
      <c r="AN1969">
        <v>7</v>
      </c>
      <c r="AO1969">
        <v>16</v>
      </c>
      <c r="AP1969">
        <v>8</v>
      </c>
      <c r="AQ1969">
        <v>12</v>
      </c>
      <c r="AR1969">
        <v>13</v>
      </c>
      <c r="AS1969">
        <v>62</v>
      </c>
      <c r="AT1969">
        <v>38</v>
      </c>
      <c r="AU1969">
        <v>2.19</v>
      </c>
      <c r="AV1969">
        <v>1.61</v>
      </c>
      <c r="AW1969">
        <v>2.38</v>
      </c>
      <c r="AX1969">
        <v>64</v>
      </c>
      <c r="AY1969">
        <v>77</v>
      </c>
      <c r="AZ1969">
        <v>44</v>
      </c>
      <c r="BA1969">
        <v>17</v>
      </c>
      <c r="BB1969">
        <v>4</v>
      </c>
      <c r="BC1969">
        <v>30</v>
      </c>
      <c r="BD1969">
        <v>60</v>
      </c>
      <c r="BE1969">
        <v>47</v>
      </c>
      <c r="BF1969">
        <v>87</v>
      </c>
      <c r="BG1969">
        <v>11.89</v>
      </c>
      <c r="BH1969">
        <v>5.76</v>
      </c>
      <c r="BI1969">
        <v>2.1800000000000002</v>
      </c>
      <c r="BJ1969">
        <v>3.16</v>
      </c>
      <c r="BK1969">
        <v>3.02</v>
      </c>
      <c r="BL1969">
        <f>1/Table1[[#This Row],[odds_ft_home_team_win]]+1/Table1[[#This Row],[odds_ft_draw]]+1/Table1[[#This Row],[odds_ft_away_team_win]]-1</f>
        <v>0.10629712034737637</v>
      </c>
      <c r="BM1969">
        <f>Table1[[#This Row],[Margin]]/3</f>
        <v>3.5432373449125455E-2</v>
      </c>
      <c r="BN1969">
        <v>1.31</v>
      </c>
      <c r="BO1969">
        <v>2.0299999999999998</v>
      </c>
      <c r="BP1969">
        <v>3.4</v>
      </c>
      <c r="BQ1969">
        <v>6.35</v>
      </c>
      <c r="BR1969">
        <v>1.77</v>
      </c>
      <c r="BS1969">
        <v>1.94</v>
      </c>
      <c r="BT1969" t="s">
        <v>3786</v>
      </c>
      <c r="BU1969">
        <f>VLOOKUP(Table1[[#This Row],[Reference]],metron,11,FALSE)</f>
        <v>1.396960958296362</v>
      </c>
      <c r="BV1969">
        <f>VLOOKUP(Table1[[#This Row],[Reference]],metron,12,FALSE)</f>
        <v>1.091503992901508</v>
      </c>
    </row>
    <row r="1970" spans="1:74" x14ac:dyDescent="0.45">
      <c r="A1970" t="s">
        <v>5399</v>
      </c>
      <c r="B1970">
        <v>1647730800</v>
      </c>
      <c r="C1970" s="3" t="s">
        <v>5269</v>
      </c>
      <c r="D1970" t="s">
        <v>65</v>
      </c>
      <c r="E1970" t="s">
        <v>66</v>
      </c>
      <c r="F1970" t="s">
        <v>94</v>
      </c>
      <c r="G1970" t="s">
        <v>2218</v>
      </c>
      <c r="H1970" t="s">
        <v>3796</v>
      </c>
      <c r="I1970">
        <f>MROUND(Table1[[#This Row],[Prob_H]]*100,2)/100</f>
        <v>0.48</v>
      </c>
      <c r="J1970">
        <f>1/Table1[[#This Row],[odds_ft_home_team_win]]-Table1[[#This Row],[Margin/3]]</f>
        <v>0.4880406636598677</v>
      </c>
      <c r="K1970">
        <f>1/Table1[[#This Row],[odds_ft_draw]]-Table1[[#This Row],[Margin/3]]</f>
        <v>0.27871266388926819</v>
      </c>
      <c r="L1970">
        <f>1/Table1[[#This Row],[odds_ft_away_team_win]]-Table1[[#This Row],[Margin/3]]</f>
        <v>0.23324667245086414</v>
      </c>
      <c r="M1970">
        <v>11</v>
      </c>
      <c r="N1970">
        <v>1.53</v>
      </c>
      <c r="O1970">
        <v>1.1399999999999999</v>
      </c>
      <c r="P1970">
        <v>1.58</v>
      </c>
      <c r="Q1970">
        <v>1.28</v>
      </c>
      <c r="R1970" t="str" cm="1">
        <f t="array" ref="R19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70">
        <v>1</v>
      </c>
      <c r="T1970">
        <v>3</v>
      </c>
      <c r="U1970">
        <v>4</v>
      </c>
      <c r="V1970">
        <v>2</v>
      </c>
      <c r="W1970">
        <v>0</v>
      </c>
      <c r="X1970">
        <v>2</v>
      </c>
      <c r="Y1970">
        <v>69</v>
      </c>
      <c r="Z1970" t="s">
        <v>5270</v>
      </c>
      <c r="AA1970">
        <v>5</v>
      </c>
      <c r="AB1970">
        <v>1</v>
      </c>
      <c r="AC1970">
        <v>1</v>
      </c>
      <c r="AD1970">
        <v>0</v>
      </c>
      <c r="AE1970">
        <v>4</v>
      </c>
      <c r="AF1970">
        <v>0</v>
      </c>
      <c r="AG1970">
        <v>0</v>
      </c>
      <c r="AH1970">
        <v>1</v>
      </c>
      <c r="AI1970">
        <v>3</v>
      </c>
      <c r="AJ1970">
        <v>1</v>
      </c>
      <c r="AK1970">
        <v>11</v>
      </c>
      <c r="AL1970">
        <v>9</v>
      </c>
      <c r="AM1970">
        <v>7</v>
      </c>
      <c r="AN1970">
        <v>4</v>
      </c>
      <c r="AO1970">
        <v>4</v>
      </c>
      <c r="AP1970">
        <v>5</v>
      </c>
      <c r="AQ1970">
        <v>7</v>
      </c>
      <c r="AR1970">
        <v>15</v>
      </c>
      <c r="AS1970">
        <v>57</v>
      </c>
      <c r="AT1970">
        <v>43</v>
      </c>
      <c r="AU1970">
        <v>1.38</v>
      </c>
      <c r="AV1970">
        <v>1.08</v>
      </c>
      <c r="AW1970">
        <v>2.21</v>
      </c>
      <c r="AX1970">
        <v>42</v>
      </c>
      <c r="AY1970">
        <v>62</v>
      </c>
      <c r="AZ1970">
        <v>49</v>
      </c>
      <c r="BA1970">
        <v>17</v>
      </c>
      <c r="BB1970">
        <v>10</v>
      </c>
      <c r="BC1970">
        <v>17</v>
      </c>
      <c r="BD1970">
        <v>59</v>
      </c>
      <c r="BE1970">
        <v>49</v>
      </c>
      <c r="BF1970">
        <v>66</v>
      </c>
      <c r="BG1970">
        <v>10.34</v>
      </c>
      <c r="BH1970">
        <v>4.99</v>
      </c>
      <c r="BI1970">
        <v>2.0099999999999998</v>
      </c>
      <c r="BJ1970">
        <v>3.47</v>
      </c>
      <c r="BK1970">
        <v>4.12</v>
      </c>
      <c r="BL1970">
        <f>1/Table1[[#This Row],[odds_ft_home_team_win]]+1/Table1[[#This Row],[odds_ft_draw]]+1/Table1[[#This Row],[odds_ft_away_team_win]]-1</f>
        <v>2.8415322453232861E-2</v>
      </c>
      <c r="BM1970">
        <f>Table1[[#This Row],[Margin]]/3</f>
        <v>9.4717741510776197E-3</v>
      </c>
      <c r="BN1970">
        <v>1.36</v>
      </c>
      <c r="BO1970">
        <v>2.1</v>
      </c>
      <c r="BP1970">
        <v>3.75</v>
      </c>
      <c r="BQ1970">
        <v>7</v>
      </c>
      <c r="BR1970">
        <v>1.91</v>
      </c>
      <c r="BS1970">
        <v>1.8</v>
      </c>
      <c r="BT1970" t="s">
        <v>3833</v>
      </c>
      <c r="BU1970">
        <f>VLOOKUP(Table1[[#This Row],[Reference]],metron,11,FALSE)</f>
        <v>1.510877192982456</v>
      </c>
      <c r="BV1970">
        <f>VLOOKUP(Table1[[#This Row],[Reference]],metron,12,FALSE)</f>
        <v>1.0163157894736841</v>
      </c>
    </row>
    <row r="1971" spans="1:74" x14ac:dyDescent="0.45">
      <c r="A1971" t="s">
        <v>5399</v>
      </c>
      <c r="B1971">
        <v>1647738000</v>
      </c>
      <c r="C1971" s="3" t="s">
        <v>5271</v>
      </c>
      <c r="D1971" t="s">
        <v>65</v>
      </c>
      <c r="E1971" t="s">
        <v>66</v>
      </c>
      <c r="F1971" t="s">
        <v>68</v>
      </c>
      <c r="G1971" t="s">
        <v>85</v>
      </c>
      <c r="H1971" t="s">
        <v>3808</v>
      </c>
      <c r="I1971">
        <f>MROUND(Table1[[#This Row],[Prob_H]]*100,2)/100</f>
        <v>0.44</v>
      </c>
      <c r="J1971">
        <f>1/Table1[[#This Row],[odds_ft_home_team_win]]-Table1[[#This Row],[Margin/3]]</f>
        <v>0.44562614859272587</v>
      </c>
      <c r="K1971">
        <f>1/Table1[[#This Row],[odds_ft_draw]]-Table1[[#This Row],[Margin/3]]</f>
        <v>0.2767656247262188</v>
      </c>
      <c r="L1971">
        <f>1/Table1[[#This Row],[odds_ft_away_team_win]]-Table1[[#This Row],[Margin/3]]</f>
        <v>0.27760822668105534</v>
      </c>
      <c r="M1971">
        <v>11</v>
      </c>
      <c r="N1971">
        <v>2</v>
      </c>
      <c r="O1971">
        <v>1.1399999999999999</v>
      </c>
      <c r="P1971">
        <v>2</v>
      </c>
      <c r="Q1971">
        <v>1.05</v>
      </c>
      <c r="R1971" t="str" cm="1">
        <f t="array" ref="R19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1">
        <v>2</v>
      </c>
      <c r="T1971">
        <v>0</v>
      </c>
      <c r="U1971">
        <v>2</v>
      </c>
      <c r="V1971">
        <v>0</v>
      </c>
      <c r="W1971">
        <v>0</v>
      </c>
      <c r="X1971">
        <v>0</v>
      </c>
      <c r="Y1971" t="s">
        <v>5272</v>
      </c>
      <c r="AA1971">
        <v>3</v>
      </c>
      <c r="AB1971">
        <v>5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7</v>
      </c>
      <c r="AL1971">
        <v>4</v>
      </c>
      <c r="AM1971">
        <v>6</v>
      </c>
      <c r="AN1971">
        <v>0</v>
      </c>
      <c r="AO1971">
        <v>1</v>
      </c>
      <c r="AP1971">
        <v>4</v>
      </c>
      <c r="AQ1971">
        <v>4</v>
      </c>
      <c r="AR1971">
        <v>5</v>
      </c>
      <c r="AS1971">
        <v>67</v>
      </c>
      <c r="AT1971">
        <v>33</v>
      </c>
      <c r="AU1971">
        <v>1.05</v>
      </c>
      <c r="AV1971">
        <v>0.27</v>
      </c>
      <c r="AW1971">
        <v>2.52</v>
      </c>
      <c r="AX1971">
        <v>59</v>
      </c>
      <c r="AY1971">
        <v>76</v>
      </c>
      <c r="AZ1971">
        <v>52</v>
      </c>
      <c r="BA1971">
        <v>25</v>
      </c>
      <c r="BB1971">
        <v>7</v>
      </c>
      <c r="BC1971">
        <v>35</v>
      </c>
      <c r="BD1971">
        <v>69</v>
      </c>
      <c r="BE1971">
        <v>35</v>
      </c>
      <c r="BF1971">
        <v>72</v>
      </c>
      <c r="BG1971">
        <v>12.21</v>
      </c>
      <c r="BH1971">
        <v>5.53</v>
      </c>
      <c r="BI1971">
        <v>2.1800000000000002</v>
      </c>
      <c r="BJ1971">
        <v>3.45</v>
      </c>
      <c r="BK1971">
        <v>3.44</v>
      </c>
      <c r="BL1971">
        <f>1/Table1[[#This Row],[odds_ft_home_team_win]]+1/Table1[[#This Row],[odds_ft_draw]]+1/Table1[[#This Row],[odds_ft_away_team_win]]-1</f>
        <v>3.9268343212647938E-2</v>
      </c>
      <c r="BM1971">
        <f>Table1[[#This Row],[Margin]]/3</f>
        <v>1.3089447737549312E-2</v>
      </c>
      <c r="BN1971">
        <v>1.29</v>
      </c>
      <c r="BO1971">
        <v>1.93</v>
      </c>
      <c r="BP1971">
        <v>3</v>
      </c>
      <c r="BQ1971">
        <v>5.5</v>
      </c>
      <c r="BR1971">
        <v>1.7</v>
      </c>
      <c r="BS1971">
        <v>2.0499999999999998</v>
      </c>
      <c r="BT1971" t="s">
        <v>3807</v>
      </c>
      <c r="BU1971">
        <f>VLOOKUP(Table1[[#This Row],[Reference]],metron,11,FALSE)</f>
        <v>1.4140979689366791</v>
      </c>
      <c r="BV1971">
        <f>VLOOKUP(Table1[[#This Row],[Reference]],metron,12,FALSE)</f>
        <v>1.0666666666666671</v>
      </c>
    </row>
    <row r="1972" spans="1:74" x14ac:dyDescent="0.45">
      <c r="A1972" t="s">
        <v>5399</v>
      </c>
      <c r="B1972">
        <v>1647745200</v>
      </c>
      <c r="C1972" s="3" t="s">
        <v>5273</v>
      </c>
      <c r="D1972" t="s">
        <v>65</v>
      </c>
      <c r="E1972" t="s">
        <v>66</v>
      </c>
      <c r="F1972" t="s">
        <v>103</v>
      </c>
      <c r="G1972" t="s">
        <v>77</v>
      </c>
      <c r="H1972" t="s">
        <v>4618</v>
      </c>
      <c r="I1972">
        <f>MROUND(Table1[[#This Row],[Prob_H]]*100,2)/100</f>
        <v>0.5</v>
      </c>
      <c r="J1972">
        <f>1/Table1[[#This Row],[odds_ft_home_team_win]]-Table1[[#This Row],[Margin/3]]</f>
        <v>0.49625905758674055</v>
      </c>
      <c r="K1972">
        <f>1/Table1[[#This Row],[odds_ft_draw]]-Table1[[#This Row],[Margin/3]]</f>
        <v>0.27258792724348574</v>
      </c>
      <c r="L1972">
        <f>1/Table1[[#This Row],[odds_ft_away_team_win]]-Table1[[#This Row],[Margin/3]]</f>
        <v>0.23115301516977371</v>
      </c>
      <c r="M1972">
        <v>11</v>
      </c>
      <c r="N1972">
        <v>1.5</v>
      </c>
      <c r="O1972">
        <v>1.46</v>
      </c>
      <c r="P1972">
        <v>1.89</v>
      </c>
      <c r="Q1972">
        <v>1.5</v>
      </c>
      <c r="R1972" t="str" cm="1">
        <f t="array" ref="R19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0</v>
      </c>
      <c r="Y1972">
        <v>18</v>
      </c>
      <c r="AA1972">
        <v>3</v>
      </c>
      <c r="AB1972">
        <v>1</v>
      </c>
      <c r="AC1972">
        <v>2</v>
      </c>
      <c r="AD1972">
        <v>0</v>
      </c>
      <c r="AE1972">
        <v>2</v>
      </c>
      <c r="AF1972">
        <v>1</v>
      </c>
      <c r="AG1972">
        <v>0</v>
      </c>
      <c r="AH1972">
        <v>2</v>
      </c>
      <c r="AI1972">
        <v>0</v>
      </c>
      <c r="AJ1972">
        <v>3</v>
      </c>
      <c r="AK1972">
        <v>11</v>
      </c>
      <c r="AL1972">
        <v>9</v>
      </c>
      <c r="AM1972">
        <v>6</v>
      </c>
      <c r="AN1972">
        <v>5</v>
      </c>
      <c r="AO1972">
        <v>5</v>
      </c>
      <c r="AP1972">
        <v>4</v>
      </c>
      <c r="AQ1972">
        <v>13</v>
      </c>
      <c r="AR1972">
        <v>21</v>
      </c>
      <c r="AS1972">
        <v>53</v>
      </c>
      <c r="AT1972">
        <v>47</v>
      </c>
      <c r="AU1972">
        <v>1.52</v>
      </c>
      <c r="AV1972">
        <v>1.25</v>
      </c>
      <c r="AW1972">
        <v>2.48</v>
      </c>
      <c r="AX1972">
        <v>68</v>
      </c>
      <c r="AY1972">
        <v>72</v>
      </c>
      <c r="AZ1972">
        <v>44</v>
      </c>
      <c r="BA1972">
        <v>28</v>
      </c>
      <c r="BB1972">
        <v>8</v>
      </c>
      <c r="BC1972">
        <v>44</v>
      </c>
      <c r="BD1972">
        <v>76</v>
      </c>
      <c r="BE1972">
        <v>24</v>
      </c>
      <c r="BF1972">
        <v>61</v>
      </c>
      <c r="BG1972">
        <v>8.8000000000000007</v>
      </c>
      <c r="BH1972">
        <v>5.23</v>
      </c>
      <c r="BI1972">
        <v>1.96</v>
      </c>
      <c r="BJ1972">
        <v>3.49</v>
      </c>
      <c r="BK1972">
        <v>4.08</v>
      </c>
      <c r="BL1972">
        <f>1/Table1[[#This Row],[odds_ft_home_team_win]]+1/Table1[[#This Row],[odds_ft_draw]]+1/Table1[[#This Row],[odds_ft_away_team_win]]-1</f>
        <v>4.1835072137737628E-2</v>
      </c>
      <c r="BM1972">
        <f>Table1[[#This Row],[Margin]]/3</f>
        <v>1.3945024045912543E-2</v>
      </c>
      <c r="BN1972">
        <v>1.36</v>
      </c>
      <c r="BO1972">
        <v>2.1</v>
      </c>
      <c r="BP1972">
        <v>4</v>
      </c>
      <c r="BQ1972">
        <v>7.5</v>
      </c>
      <c r="BR1972">
        <v>2</v>
      </c>
      <c r="BS1972">
        <v>1.73</v>
      </c>
      <c r="BT1972" t="s">
        <v>3798</v>
      </c>
      <c r="BU1972">
        <f>VLOOKUP(Table1[[#This Row],[Reference]],metron,11,FALSE)</f>
        <v>1.5342708579532029</v>
      </c>
      <c r="BV1972">
        <f>VLOOKUP(Table1[[#This Row],[Reference]],metron,12,FALSE)</f>
        <v>0.98593713070196176</v>
      </c>
    </row>
    <row r="1973" spans="1:74" hidden="1" x14ac:dyDescent="0.45">
      <c r="A1973" t="s">
        <v>5399</v>
      </c>
      <c r="B1973">
        <v>1647817200</v>
      </c>
      <c r="C1973" s="3" t="s">
        <v>5274</v>
      </c>
      <c r="D1973" t="s">
        <v>65</v>
      </c>
      <c r="E1973" t="s">
        <v>66</v>
      </c>
      <c r="F1973" t="s">
        <v>86</v>
      </c>
      <c r="G1973" t="s">
        <v>97</v>
      </c>
      <c r="H1973" t="s">
        <v>3819</v>
      </c>
      <c r="I1973">
        <f>MROUND(Table1[[#This Row],[Prob_H]]*100,2)/100</f>
        <v>0.54</v>
      </c>
      <c r="J1973">
        <f>1/Table1[[#This Row],[odds_ft_home_team_win]]-Table1[[#This Row],[Margin/3]]</f>
        <v>0.54480321079918659</v>
      </c>
      <c r="K1973">
        <f>1/Table1[[#This Row],[odds_ft_draw]]-Table1[[#This Row],[Margin/3]]</f>
        <v>0.25506478021568568</v>
      </c>
      <c r="L1973">
        <f>1/Table1[[#This Row],[odds_ft_away_team_win]]-Table1[[#This Row],[Margin/3]]</f>
        <v>0.20013200898512767</v>
      </c>
      <c r="M1973">
        <v>11</v>
      </c>
      <c r="N1973">
        <v>1.71</v>
      </c>
      <c r="O1973">
        <v>1.5</v>
      </c>
      <c r="P1973">
        <v>1.9</v>
      </c>
      <c r="Q1973">
        <v>1.29</v>
      </c>
      <c r="R1973" t="str" cm="1">
        <f t="array" ref="R19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3">
        <v>3</v>
      </c>
      <c r="T1973">
        <v>0</v>
      </c>
      <c r="U1973">
        <v>3</v>
      </c>
      <c r="V1973">
        <v>3</v>
      </c>
      <c r="W1973">
        <v>3</v>
      </c>
      <c r="X1973">
        <v>0</v>
      </c>
      <c r="Y1973" t="s">
        <v>5275</v>
      </c>
      <c r="AA1973">
        <v>3</v>
      </c>
      <c r="AB1973">
        <v>1</v>
      </c>
      <c r="AC1973">
        <v>0</v>
      </c>
      <c r="AD1973">
        <v>0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18</v>
      </c>
      <c r="AL1973">
        <v>5</v>
      </c>
      <c r="AM1973">
        <v>10</v>
      </c>
      <c r="AN1973">
        <v>0</v>
      </c>
      <c r="AO1973">
        <v>8</v>
      </c>
      <c r="AP1973">
        <v>5</v>
      </c>
      <c r="AQ1973">
        <v>9</v>
      </c>
      <c r="AR1973">
        <v>11</v>
      </c>
      <c r="AS1973">
        <v>52</v>
      </c>
      <c r="AT1973">
        <v>48</v>
      </c>
      <c r="AU1973">
        <v>2.17</v>
      </c>
      <c r="AV1973">
        <v>0.45</v>
      </c>
      <c r="AW1973">
        <v>2.36</v>
      </c>
      <c r="AX1973">
        <v>40</v>
      </c>
      <c r="AY1973">
        <v>75</v>
      </c>
      <c r="AZ1973">
        <v>40</v>
      </c>
      <c r="BA1973">
        <v>25</v>
      </c>
      <c r="BB1973">
        <v>7</v>
      </c>
      <c r="BC1973">
        <v>18</v>
      </c>
      <c r="BD1973">
        <v>72</v>
      </c>
      <c r="BE1973">
        <v>36</v>
      </c>
      <c r="BF1973">
        <v>83</v>
      </c>
      <c r="BG1973">
        <v>9</v>
      </c>
      <c r="BH1973">
        <v>4.43</v>
      </c>
      <c r="BI1973">
        <v>1.75</v>
      </c>
      <c r="BJ1973">
        <v>3.55</v>
      </c>
      <c r="BK1973">
        <v>4.41</v>
      </c>
      <c r="BL1973">
        <f>1/Table1[[#This Row],[odds_ft_home_team_win]]+1/Table1[[#This Row],[odds_ft_draw]]+1/Table1[[#This Row],[odds_ft_away_team_win]]-1</f>
        <v>7.9876081888154316E-2</v>
      </c>
      <c r="BM1973">
        <f>Table1[[#This Row],[Margin]]/3</f>
        <v>2.6625360629384771E-2</v>
      </c>
      <c r="BN1973">
        <v>1.33</v>
      </c>
      <c r="BO1973">
        <v>1.93</v>
      </c>
      <c r="BP1973">
        <v>3.4</v>
      </c>
      <c r="BQ1973">
        <v>6.5</v>
      </c>
      <c r="BR1973">
        <v>1.8</v>
      </c>
      <c r="BS1973">
        <v>1.91</v>
      </c>
      <c r="BT1973" t="s">
        <v>3802</v>
      </c>
      <c r="BU1973">
        <f>VLOOKUP(Table1[[#This Row],[Reference]],metron,11,FALSE)</f>
        <v>1.684957590444867</v>
      </c>
      <c r="BV1973">
        <f>VLOOKUP(Table1[[#This Row],[Reference]],metron,12,FALSE)</f>
        <v>0.95101263631642718</v>
      </c>
    </row>
    <row r="1974" spans="1:74" hidden="1" x14ac:dyDescent="0.45">
      <c r="A1974" t="s">
        <v>5399</v>
      </c>
      <c r="B1974">
        <v>1647824400</v>
      </c>
      <c r="C1974" s="3" t="s">
        <v>5276</v>
      </c>
      <c r="D1974" t="s">
        <v>65</v>
      </c>
      <c r="E1974" t="s">
        <v>66</v>
      </c>
      <c r="F1974" t="s">
        <v>93</v>
      </c>
      <c r="G1974" t="s">
        <v>98</v>
      </c>
      <c r="H1974" t="s">
        <v>3800</v>
      </c>
      <c r="I1974">
        <f>MROUND(Table1[[#This Row],[Prob_H]]*100,2)/100</f>
        <v>0.42</v>
      </c>
      <c r="J1974">
        <f>1/Table1[[#This Row],[odds_ft_home_team_win]]-Table1[[#This Row],[Margin/3]]</f>
        <v>0.42584213172448471</v>
      </c>
      <c r="K1974">
        <f>1/Table1[[#This Row],[odds_ft_draw]]-Table1[[#This Row],[Margin/3]]</f>
        <v>0.30668677727501259</v>
      </c>
      <c r="L1974">
        <f>1/Table1[[#This Row],[odds_ft_away_team_win]]-Table1[[#This Row],[Margin/3]]</f>
        <v>0.26747109100050281</v>
      </c>
      <c r="M1974">
        <v>11</v>
      </c>
      <c r="N1974">
        <v>1.56</v>
      </c>
      <c r="O1974">
        <v>1.1399999999999999</v>
      </c>
      <c r="P1974">
        <v>1.55</v>
      </c>
      <c r="Q1974">
        <v>1.32</v>
      </c>
      <c r="R1974" t="str" cm="1">
        <f t="array" ref="R19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74">
        <v>1</v>
      </c>
      <c r="T1974">
        <v>1</v>
      </c>
      <c r="U1974">
        <v>2</v>
      </c>
      <c r="V1974">
        <v>0</v>
      </c>
      <c r="W1974">
        <v>0</v>
      </c>
      <c r="X1974">
        <v>0</v>
      </c>
      <c r="Y1974" t="s">
        <v>169</v>
      </c>
      <c r="Z1974">
        <v>66</v>
      </c>
      <c r="AA1974">
        <v>1</v>
      </c>
      <c r="AB1974">
        <v>2</v>
      </c>
      <c r="AC1974">
        <v>3</v>
      </c>
      <c r="AD1974">
        <v>2</v>
      </c>
      <c r="AE1974">
        <v>3</v>
      </c>
      <c r="AF1974">
        <v>1</v>
      </c>
      <c r="AG1974">
        <v>2</v>
      </c>
      <c r="AH1974">
        <v>3</v>
      </c>
      <c r="AI1974">
        <v>3</v>
      </c>
      <c r="AJ1974">
        <v>1</v>
      </c>
      <c r="AK1974">
        <v>17</v>
      </c>
      <c r="AL1974">
        <v>11</v>
      </c>
      <c r="AM1974">
        <v>4</v>
      </c>
      <c r="AN1974">
        <v>4</v>
      </c>
      <c r="AO1974">
        <v>13</v>
      </c>
      <c r="AP1974">
        <v>7</v>
      </c>
      <c r="AQ1974">
        <v>13</v>
      </c>
      <c r="AR1974">
        <v>11</v>
      </c>
      <c r="AS1974">
        <v>44</v>
      </c>
      <c r="AT1974">
        <v>56</v>
      </c>
      <c r="AU1974">
        <v>1.68</v>
      </c>
      <c r="AV1974">
        <v>1.1200000000000001</v>
      </c>
      <c r="AW1974">
        <v>1.59</v>
      </c>
      <c r="AX1974">
        <v>31</v>
      </c>
      <c r="AY1974">
        <v>47</v>
      </c>
      <c r="AZ1974">
        <v>28</v>
      </c>
      <c r="BA1974">
        <v>11</v>
      </c>
      <c r="BB1974">
        <v>0</v>
      </c>
      <c r="BC1974">
        <v>18</v>
      </c>
      <c r="BD1974">
        <v>41</v>
      </c>
      <c r="BE1974">
        <v>31</v>
      </c>
      <c r="BF1974">
        <v>70</v>
      </c>
      <c r="BG1974">
        <v>8.3800000000000008</v>
      </c>
      <c r="BH1974">
        <v>4.6900000000000004</v>
      </c>
      <c r="BI1974">
        <v>2.21</v>
      </c>
      <c r="BJ1974">
        <v>3</v>
      </c>
      <c r="BK1974">
        <v>3.4</v>
      </c>
      <c r="BL1974">
        <f>1/Table1[[#This Row],[odds_ft_home_team_win]]+1/Table1[[#This Row],[odds_ft_draw]]+1/Table1[[#This Row],[odds_ft_away_team_win]]-1</f>
        <v>7.9939668174962231E-2</v>
      </c>
      <c r="BM1974">
        <f>Table1[[#This Row],[Margin]]/3</f>
        <v>2.6646556058320742E-2</v>
      </c>
      <c r="BN1974">
        <v>1.5</v>
      </c>
      <c r="BO1974">
        <v>2.38</v>
      </c>
      <c r="BP1974">
        <v>4.75</v>
      </c>
      <c r="BQ1974">
        <v>9</v>
      </c>
      <c r="BR1974">
        <v>2.2000000000000002</v>
      </c>
      <c r="BS1974">
        <v>1.62</v>
      </c>
      <c r="BT1974" t="s">
        <v>3790</v>
      </c>
      <c r="BU1974">
        <f>VLOOKUP(Table1[[#This Row],[Reference]],metron,11,FALSE)</f>
        <v>1.396960958296362</v>
      </c>
      <c r="BV1974">
        <f>VLOOKUP(Table1[[#This Row],[Reference]],metron,12,FALSE)</f>
        <v>1.091503992901508</v>
      </c>
    </row>
    <row r="1975" spans="1:74" hidden="1" x14ac:dyDescent="0.45">
      <c r="A1975" t="s">
        <v>5399</v>
      </c>
      <c r="B1975">
        <v>1647831600</v>
      </c>
      <c r="C1975" s="3" t="s">
        <v>5277</v>
      </c>
      <c r="D1975" t="s">
        <v>65</v>
      </c>
      <c r="E1975" t="s">
        <v>66</v>
      </c>
      <c r="F1975" t="s">
        <v>4346</v>
      </c>
      <c r="G1975" t="s">
        <v>81</v>
      </c>
      <c r="H1975" t="s">
        <v>66</v>
      </c>
      <c r="I1975">
        <f>MROUND(Table1[[#This Row],[Prob_H]]*100,2)/100</f>
        <v>0.28000000000000003</v>
      </c>
      <c r="J1975">
        <f>1/Table1[[#This Row],[odds_ft_home_team_win]]-Table1[[#This Row],[Margin/3]]</f>
        <v>0.28935185185185186</v>
      </c>
      <c r="K1975">
        <f>1/Table1[[#This Row],[odds_ft_draw]]-Table1[[#This Row],[Margin/3]]</f>
        <v>0.28935185185185186</v>
      </c>
      <c r="L1975">
        <f>1/Table1[[#This Row],[odds_ft_away_team_win]]-Table1[[#This Row],[Margin/3]]</f>
        <v>0.42129629629629628</v>
      </c>
      <c r="M1975">
        <v>11</v>
      </c>
      <c r="N1975">
        <v>1.69</v>
      </c>
      <c r="O1975">
        <v>1.5</v>
      </c>
      <c r="P1975">
        <v>1.71</v>
      </c>
      <c r="Q1975">
        <v>1.4</v>
      </c>
      <c r="R1975" t="str" cm="1">
        <f t="array" ref="R19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75">
        <v>1</v>
      </c>
      <c r="T1975">
        <v>2</v>
      </c>
      <c r="U1975">
        <v>3</v>
      </c>
      <c r="V1975">
        <v>2</v>
      </c>
      <c r="W1975">
        <v>0</v>
      </c>
      <c r="X1975">
        <v>2</v>
      </c>
      <c r="Y1975">
        <v>57</v>
      </c>
      <c r="Z1975" t="s">
        <v>5278</v>
      </c>
      <c r="AA1975">
        <v>6</v>
      </c>
      <c r="AB1975">
        <v>2</v>
      </c>
      <c r="AC1975">
        <v>4</v>
      </c>
      <c r="AD1975">
        <v>0</v>
      </c>
      <c r="AE1975">
        <v>5</v>
      </c>
      <c r="AF1975">
        <v>0</v>
      </c>
      <c r="AG1975">
        <v>3</v>
      </c>
      <c r="AH1975">
        <v>1</v>
      </c>
      <c r="AI1975">
        <v>3</v>
      </c>
      <c r="AJ1975">
        <v>2</v>
      </c>
      <c r="AK1975">
        <v>17</v>
      </c>
      <c r="AL1975">
        <v>9</v>
      </c>
      <c r="AM1975">
        <v>5</v>
      </c>
      <c r="AN1975">
        <v>6</v>
      </c>
      <c r="AO1975">
        <v>12</v>
      </c>
      <c r="AP1975">
        <v>3</v>
      </c>
      <c r="AQ1975">
        <v>21</v>
      </c>
      <c r="AR1975">
        <v>14</v>
      </c>
      <c r="AS1975">
        <v>57</v>
      </c>
      <c r="AT1975">
        <v>43</v>
      </c>
      <c r="AU1975">
        <v>1.63</v>
      </c>
      <c r="AV1975">
        <v>1.1200000000000001</v>
      </c>
      <c r="AW1975">
        <v>2.2400000000000002</v>
      </c>
      <c r="AX1975">
        <v>47</v>
      </c>
      <c r="AY1975">
        <v>64</v>
      </c>
      <c r="AZ1975">
        <v>50</v>
      </c>
      <c r="BA1975">
        <v>18</v>
      </c>
      <c r="BB1975">
        <v>0</v>
      </c>
      <c r="BC1975">
        <v>29</v>
      </c>
      <c r="BD1975">
        <v>70</v>
      </c>
      <c r="BE1975">
        <v>33</v>
      </c>
      <c r="BF1975">
        <v>70</v>
      </c>
      <c r="BG1975">
        <v>6.34</v>
      </c>
      <c r="BH1975">
        <v>5.48</v>
      </c>
      <c r="BI1975">
        <v>3.2</v>
      </c>
      <c r="BJ1975">
        <v>3.2</v>
      </c>
      <c r="BK1975">
        <v>2.25</v>
      </c>
      <c r="BL1975">
        <f>1/Table1[[#This Row],[odds_ft_home_team_win]]+1/Table1[[#This Row],[odds_ft_draw]]+1/Table1[[#This Row],[odds_ft_away_team_win]]-1</f>
        <v>6.944444444444442E-2</v>
      </c>
      <c r="BM1975">
        <f>Table1[[#This Row],[Margin]]/3</f>
        <v>2.314814814814814E-2</v>
      </c>
      <c r="BN1975">
        <v>0</v>
      </c>
      <c r="BO1975">
        <v>1.98</v>
      </c>
      <c r="BP1975">
        <v>0</v>
      </c>
      <c r="BQ1975">
        <v>0</v>
      </c>
      <c r="BR1975">
        <v>0</v>
      </c>
      <c r="BS1975">
        <v>0</v>
      </c>
      <c r="BT1975" t="s">
        <v>4348</v>
      </c>
      <c r="BU1975">
        <f>VLOOKUP(Table1[[#This Row],[Reference]],metron,11,FALSE)</f>
        <v>1.128766254360926</v>
      </c>
      <c r="BV1975">
        <f>VLOOKUP(Table1[[#This Row],[Reference]],metron,12,FALSE)</f>
        <v>1.415794481446242</v>
      </c>
    </row>
    <row r="1976" spans="1:74" hidden="1" x14ac:dyDescent="0.45">
      <c r="A1976" t="s">
        <v>5399</v>
      </c>
      <c r="B1976">
        <v>1647831960</v>
      </c>
      <c r="C1976" s="3" t="s">
        <v>5279</v>
      </c>
      <c r="D1976" t="s">
        <v>65</v>
      </c>
      <c r="E1976" t="s">
        <v>66</v>
      </c>
      <c r="F1976" t="s">
        <v>72</v>
      </c>
      <c r="G1976" t="s">
        <v>3788</v>
      </c>
      <c r="H1976" t="s">
        <v>3784</v>
      </c>
      <c r="I1976">
        <f>MROUND(Table1[[#This Row],[Prob_H]]*100,2)/100</f>
        <v>0.57999999999999996</v>
      </c>
      <c r="J1976">
        <f>1/Table1[[#This Row],[odds_ft_home_team_win]]-Table1[[#This Row],[Margin/3]]</f>
        <v>0.57942166765696179</v>
      </c>
      <c r="K1976">
        <f>1/Table1[[#This Row],[odds_ft_draw]]-Table1[[#This Row],[Margin/3]]</f>
        <v>0.2511388393741335</v>
      </c>
      <c r="L1976">
        <f>1/Table1[[#This Row],[odds_ft_away_team_win]]-Table1[[#This Row],[Margin/3]]</f>
        <v>0.16943949296890476</v>
      </c>
      <c r="M1976">
        <v>11</v>
      </c>
      <c r="N1976">
        <v>1.38</v>
      </c>
      <c r="O1976">
        <v>0.69</v>
      </c>
      <c r="P1976">
        <v>1.35</v>
      </c>
      <c r="Q1976">
        <v>0.71</v>
      </c>
      <c r="R1976" t="str" cm="1">
        <f t="array" ref="R19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86</v>
      </c>
      <c r="AA1976">
        <v>7</v>
      </c>
      <c r="AB1976">
        <v>5</v>
      </c>
      <c r="AC1976">
        <v>4</v>
      </c>
      <c r="AD1976">
        <v>1</v>
      </c>
      <c r="AE1976">
        <v>3</v>
      </c>
      <c r="AF1976">
        <v>0</v>
      </c>
      <c r="AG1976">
        <v>2</v>
      </c>
      <c r="AH1976">
        <v>3</v>
      </c>
      <c r="AI1976">
        <v>0</v>
      </c>
      <c r="AJ1976">
        <v>3</v>
      </c>
      <c r="AK1976">
        <v>8</v>
      </c>
      <c r="AL1976">
        <v>14</v>
      </c>
      <c r="AM1976">
        <v>2</v>
      </c>
      <c r="AN1976">
        <v>5</v>
      </c>
      <c r="AO1976">
        <v>6</v>
      </c>
      <c r="AP1976">
        <v>9</v>
      </c>
      <c r="AQ1976">
        <v>13</v>
      </c>
      <c r="AR1976">
        <v>7</v>
      </c>
      <c r="AS1976">
        <v>41</v>
      </c>
      <c r="AT1976">
        <v>59</v>
      </c>
      <c r="AU1976">
        <v>0.88</v>
      </c>
      <c r="AV1976">
        <v>1.47</v>
      </c>
      <c r="AW1976">
        <v>2.08</v>
      </c>
      <c r="AX1976">
        <v>43</v>
      </c>
      <c r="AY1976">
        <v>66</v>
      </c>
      <c r="AZ1976">
        <v>31</v>
      </c>
      <c r="BA1976">
        <v>15</v>
      </c>
      <c r="BB1976">
        <v>4</v>
      </c>
      <c r="BC1976">
        <v>19</v>
      </c>
      <c r="BD1976">
        <v>54</v>
      </c>
      <c r="BE1976">
        <v>43</v>
      </c>
      <c r="BF1976">
        <v>81</v>
      </c>
      <c r="BG1976">
        <v>7.77</v>
      </c>
      <c r="BH1976">
        <v>4.3</v>
      </c>
      <c r="BI1976">
        <v>1.65</v>
      </c>
      <c r="BJ1976">
        <v>3.6</v>
      </c>
      <c r="BK1976">
        <v>5.0999999999999996</v>
      </c>
      <c r="BL1976">
        <f>1/Table1[[#This Row],[odds_ft_home_team_win]]+1/Table1[[#This Row],[odds_ft_draw]]+1/Table1[[#This Row],[odds_ft_away_team_win]]-1</f>
        <v>7.9916815210932857E-2</v>
      </c>
      <c r="BM1976">
        <f>Table1[[#This Row],[Margin]]/3</f>
        <v>2.6638938403644286E-2</v>
      </c>
      <c r="BN1976">
        <v>1.35</v>
      </c>
      <c r="BO1976">
        <v>1.98</v>
      </c>
      <c r="BP1976">
        <v>3.62</v>
      </c>
      <c r="BQ1976">
        <v>6.9</v>
      </c>
      <c r="BR1976">
        <v>1.86</v>
      </c>
      <c r="BS1976">
        <v>1.87</v>
      </c>
      <c r="BT1976" t="s">
        <v>3829</v>
      </c>
      <c r="BU1976">
        <f>VLOOKUP(Table1[[#This Row],[Reference]],metron,11,FALSE)</f>
        <v>1.7619715019855171</v>
      </c>
      <c r="BV1976">
        <f>VLOOKUP(Table1[[#This Row],[Reference]],metron,12,FALSE)</f>
        <v>0.87432842793739785</v>
      </c>
    </row>
    <row r="1977" spans="1:74" hidden="1" x14ac:dyDescent="0.45">
      <c r="A1977" t="s">
        <v>5418</v>
      </c>
      <c r="B1977">
        <v>1349561100</v>
      </c>
      <c r="C1977" s="3" t="s">
        <v>241</v>
      </c>
      <c r="D1977" t="s">
        <v>65</v>
      </c>
      <c r="E1977" t="s">
        <v>66</v>
      </c>
      <c r="F1977" t="s">
        <v>86</v>
      </c>
      <c r="G1977" t="s">
        <v>98</v>
      </c>
      <c r="H1977" t="s">
        <v>66</v>
      </c>
      <c r="I1977">
        <f>MROUND(Table1[[#This Row],[Prob_H]]*100,2)/100</f>
        <v>0.52</v>
      </c>
      <c r="J1977">
        <f>1/Table1[[#This Row],[odds_ft_home_team_win]]-Table1[[#This Row],[Margin/3]]</f>
        <v>0.51628863302784944</v>
      </c>
      <c r="K1977">
        <f>1/Table1[[#This Row],[odds_ft_draw]]-Table1[[#This Row],[Margin/3]]</f>
        <v>0.26698115380347276</v>
      </c>
      <c r="L1977">
        <f>1/Table1[[#This Row],[odds_ft_away_team_win]]-Table1[[#This Row],[Margin/3]]</f>
        <v>0.21673021316867772</v>
      </c>
      <c r="M1977">
        <v>12</v>
      </c>
      <c r="N1977">
        <v>1.6</v>
      </c>
      <c r="O1977">
        <v>1.4</v>
      </c>
      <c r="P1977">
        <v>1.86</v>
      </c>
      <c r="Q1977">
        <v>1.1100000000000001</v>
      </c>
      <c r="R1977" t="str" cm="1">
        <f t="array" ref="R19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77">
        <v>1</v>
      </c>
      <c r="T1977">
        <v>3</v>
      </c>
      <c r="U1977">
        <v>4</v>
      </c>
      <c r="V1977">
        <v>2</v>
      </c>
      <c r="W1977">
        <v>1</v>
      </c>
      <c r="X1977">
        <v>1</v>
      </c>
      <c r="Y1977">
        <v>40</v>
      </c>
      <c r="Z1977" t="s">
        <v>242</v>
      </c>
      <c r="AA1977">
        <v>-1</v>
      </c>
      <c r="AB1977">
        <v>-1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-1</v>
      </c>
      <c r="AL1977">
        <v>-1</v>
      </c>
      <c r="AM1977">
        <v>-1</v>
      </c>
      <c r="AN1977">
        <v>-1</v>
      </c>
      <c r="AO1977">
        <v>-1</v>
      </c>
      <c r="AP1977">
        <v>-1</v>
      </c>
      <c r="AQ1977">
        <v>-1</v>
      </c>
      <c r="AR1977">
        <v>-1</v>
      </c>
      <c r="AS1977">
        <v>-1</v>
      </c>
      <c r="AT1977">
        <v>-1</v>
      </c>
      <c r="AU1977">
        <v>0</v>
      </c>
      <c r="AV1977">
        <v>0</v>
      </c>
      <c r="AW1977">
        <v>2.1</v>
      </c>
      <c r="AX1977">
        <v>50</v>
      </c>
      <c r="AY1977">
        <v>60</v>
      </c>
      <c r="AZ1977">
        <v>30</v>
      </c>
      <c r="BA1977">
        <v>10</v>
      </c>
      <c r="BB1977">
        <v>10</v>
      </c>
      <c r="BC1977">
        <v>20</v>
      </c>
      <c r="BD1977">
        <v>40</v>
      </c>
      <c r="BE1977">
        <v>40</v>
      </c>
      <c r="BF1977">
        <v>80</v>
      </c>
      <c r="BG1977">
        <v>0</v>
      </c>
      <c r="BH1977">
        <v>4.5999999999999996</v>
      </c>
      <c r="BI1977">
        <v>1.9</v>
      </c>
      <c r="BJ1977">
        <v>3.61</v>
      </c>
      <c r="BK1977">
        <v>4.41</v>
      </c>
      <c r="BL1977">
        <f>1/Table1[[#This Row],[odds_ft_home_team_win]]+1/Table1[[#This Row],[odds_ft_draw]]+1/Table1[[#This Row],[odds_ft_away_team_win]]-1</f>
        <v>3.0081469337504219E-2</v>
      </c>
      <c r="BM1977">
        <f>Table1[[#This Row],[Margin]]/3</f>
        <v>1.002715644583474E-2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 t="s">
        <v>113</v>
      </c>
      <c r="BU1977">
        <f>VLOOKUP(Table1[[#This Row],[Reference]],metron,11,FALSE)</f>
        <v>1.625948039373891</v>
      </c>
      <c r="BV1977">
        <f>VLOOKUP(Table1[[#This Row],[Reference]],metron,12,FALSE)</f>
        <v>0.97079231886396644</v>
      </c>
    </row>
    <row r="1978" spans="1:74" hidden="1" x14ac:dyDescent="0.45">
      <c r="A1978" t="s">
        <v>5418</v>
      </c>
      <c r="B1978">
        <v>1349568000</v>
      </c>
      <c r="C1978" s="3" t="s">
        <v>243</v>
      </c>
      <c r="D1978" t="s">
        <v>65</v>
      </c>
      <c r="E1978" t="s">
        <v>66</v>
      </c>
      <c r="F1978" t="s">
        <v>80</v>
      </c>
      <c r="G1978" t="s">
        <v>88</v>
      </c>
      <c r="H1978" t="s">
        <v>66</v>
      </c>
      <c r="I1978">
        <f>MROUND(Table1[[#This Row],[Prob_H]]*100,2)/100</f>
        <v>0.24</v>
      </c>
      <c r="J1978">
        <f>1/Table1[[#This Row],[odds_ft_home_team_win]]-Table1[[#This Row],[Margin/3]]</f>
        <v>0.24702826787891025</v>
      </c>
      <c r="K1978">
        <f>1/Table1[[#This Row],[odds_ft_draw]]-Table1[[#This Row],[Margin/3]]</f>
        <v>0.26862591805457109</v>
      </c>
      <c r="L1978">
        <f>1/Table1[[#This Row],[odds_ft_away_team_win]]-Table1[[#This Row],[Margin/3]]</f>
        <v>0.48434581406651867</v>
      </c>
      <c r="M1978">
        <v>12</v>
      </c>
      <c r="N1978">
        <v>0</v>
      </c>
      <c r="O1978">
        <v>1.4</v>
      </c>
      <c r="P1978">
        <v>0.88</v>
      </c>
      <c r="Q1978">
        <v>1.1100000000000001</v>
      </c>
      <c r="R1978" t="str" cm="1">
        <f t="array" ref="R19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78">
        <v>1</v>
      </c>
      <c r="T1978">
        <v>1</v>
      </c>
      <c r="U1978">
        <v>2</v>
      </c>
      <c r="V1978">
        <v>1</v>
      </c>
      <c r="W1978">
        <v>0</v>
      </c>
      <c r="X1978">
        <v>1</v>
      </c>
      <c r="Y1978">
        <v>52</v>
      </c>
      <c r="Z1978">
        <v>37</v>
      </c>
      <c r="AA1978">
        <v>-1</v>
      </c>
      <c r="AB1978">
        <v>-1</v>
      </c>
      <c r="AC1978">
        <v>2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0</v>
      </c>
      <c r="AJ1978">
        <v>1</v>
      </c>
      <c r="AK1978">
        <v>-1</v>
      </c>
      <c r="AL1978">
        <v>-1</v>
      </c>
      <c r="AM1978">
        <v>-1</v>
      </c>
      <c r="AN1978">
        <v>-1</v>
      </c>
      <c r="AO1978">
        <v>-1</v>
      </c>
      <c r="AP1978">
        <v>-1</v>
      </c>
      <c r="AQ1978">
        <v>-1</v>
      </c>
      <c r="AR1978">
        <v>-1</v>
      </c>
      <c r="AS1978">
        <v>-1</v>
      </c>
      <c r="AT1978">
        <v>-1</v>
      </c>
      <c r="AU1978">
        <v>0</v>
      </c>
      <c r="AV1978">
        <v>0</v>
      </c>
      <c r="AW1978">
        <v>1.9</v>
      </c>
      <c r="AX1978">
        <v>10</v>
      </c>
      <c r="AY1978">
        <v>50</v>
      </c>
      <c r="AZ1978">
        <v>30</v>
      </c>
      <c r="BA1978">
        <v>20</v>
      </c>
      <c r="BB1978">
        <v>0</v>
      </c>
      <c r="BC1978">
        <v>10</v>
      </c>
      <c r="BD1978">
        <v>60</v>
      </c>
      <c r="BE1978">
        <v>30</v>
      </c>
      <c r="BF1978">
        <v>70</v>
      </c>
      <c r="BG1978">
        <v>0</v>
      </c>
      <c r="BH1978">
        <v>6.4</v>
      </c>
      <c r="BI1978">
        <v>3.88</v>
      </c>
      <c r="BJ1978">
        <v>3.58</v>
      </c>
      <c r="BK1978">
        <v>2.02</v>
      </c>
      <c r="BL1978">
        <f>1/Table1[[#This Row],[odds_ft_home_team_win]]+1/Table1[[#This Row],[odds_ft_draw]]+1/Table1[[#This Row],[odds_ft_away_team_win]]-1</f>
        <v>3.211107265192914E-2</v>
      </c>
      <c r="BM1978">
        <f>Table1[[#This Row],[Margin]]/3</f>
        <v>1.070369088397638E-2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 t="s">
        <v>83</v>
      </c>
      <c r="BU1978">
        <f>VLOOKUP(Table1[[#This Row],[Reference]],metron,11,FALSE)</f>
        <v>1.067249240121581</v>
      </c>
      <c r="BV1978">
        <f>VLOOKUP(Table1[[#This Row],[Reference]],metron,12,FALSE)</f>
        <v>1.53419452887538</v>
      </c>
    </row>
    <row r="1979" spans="1:74" hidden="1" x14ac:dyDescent="0.45">
      <c r="A1979" t="s">
        <v>5418</v>
      </c>
      <c r="B1979">
        <v>1349568000</v>
      </c>
      <c r="C1979" s="3" t="s">
        <v>243</v>
      </c>
      <c r="D1979" t="s">
        <v>65</v>
      </c>
      <c r="E1979" t="s">
        <v>66</v>
      </c>
      <c r="F1979" t="s">
        <v>103</v>
      </c>
      <c r="G1979" t="s">
        <v>81</v>
      </c>
      <c r="H1979" t="s">
        <v>66</v>
      </c>
      <c r="I1979">
        <f>MROUND(Table1[[#This Row],[Prob_H]]*100,2)/100</f>
        <v>0.36</v>
      </c>
      <c r="J1979">
        <f>1/Table1[[#This Row],[odds_ft_home_team_win]]-Table1[[#This Row],[Margin/3]]</f>
        <v>0.35657398157398157</v>
      </c>
      <c r="K1979">
        <f>1/Table1[[#This Row],[odds_ft_draw]]-Table1[[#This Row],[Margin/3]]</f>
        <v>0.27436452436452441</v>
      </c>
      <c r="L1979">
        <f>1/Table1[[#This Row],[odds_ft_away_team_win]]-Table1[[#This Row],[Margin/3]]</f>
        <v>0.36906149406149408</v>
      </c>
      <c r="M1979">
        <v>12</v>
      </c>
      <c r="N1979">
        <v>1.6</v>
      </c>
      <c r="O1979">
        <v>1.6</v>
      </c>
      <c r="P1979">
        <v>1.88</v>
      </c>
      <c r="Q1979">
        <v>0.95</v>
      </c>
      <c r="R1979" t="str" cm="1">
        <f t="array" ref="R19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79">
        <v>1</v>
      </c>
      <c r="T1979">
        <v>1</v>
      </c>
      <c r="U1979">
        <v>2</v>
      </c>
      <c r="V1979">
        <v>1</v>
      </c>
      <c r="W1979">
        <v>0</v>
      </c>
      <c r="X1979">
        <v>1</v>
      </c>
      <c r="Y1979">
        <v>60</v>
      </c>
      <c r="Z1979">
        <v>39</v>
      </c>
      <c r="AA1979">
        <v>-1</v>
      </c>
      <c r="AB1979">
        <v>-1</v>
      </c>
      <c r="AC1979">
        <v>1</v>
      </c>
      <c r="AD1979">
        <v>1</v>
      </c>
      <c r="AE1979">
        <v>2</v>
      </c>
      <c r="AF1979">
        <v>0</v>
      </c>
      <c r="AG1979">
        <v>0</v>
      </c>
      <c r="AH1979">
        <v>2</v>
      </c>
      <c r="AI1979">
        <v>0</v>
      </c>
      <c r="AJ1979">
        <v>2</v>
      </c>
      <c r="AK1979">
        <v>-1</v>
      </c>
      <c r="AL1979">
        <v>-1</v>
      </c>
      <c r="AM1979">
        <v>-1</v>
      </c>
      <c r="AN1979">
        <v>-1</v>
      </c>
      <c r="AO1979">
        <v>-1</v>
      </c>
      <c r="AP1979">
        <v>-1</v>
      </c>
      <c r="AQ1979">
        <v>-1</v>
      </c>
      <c r="AR1979">
        <v>-1</v>
      </c>
      <c r="AS1979">
        <v>-1</v>
      </c>
      <c r="AT1979">
        <v>-1</v>
      </c>
      <c r="AU1979">
        <v>0</v>
      </c>
      <c r="AV1979">
        <v>0</v>
      </c>
      <c r="AW1979">
        <v>2.4</v>
      </c>
      <c r="AX1979">
        <v>50</v>
      </c>
      <c r="AY1979">
        <v>80</v>
      </c>
      <c r="AZ1979">
        <v>40</v>
      </c>
      <c r="BA1979">
        <v>20</v>
      </c>
      <c r="BB1979">
        <v>10</v>
      </c>
      <c r="BC1979">
        <v>20</v>
      </c>
      <c r="BD1979">
        <v>60</v>
      </c>
      <c r="BE1979">
        <v>40</v>
      </c>
      <c r="BF1979">
        <v>80</v>
      </c>
      <c r="BG1979">
        <v>0</v>
      </c>
      <c r="BH1979">
        <v>5</v>
      </c>
      <c r="BI1979">
        <v>2.73</v>
      </c>
      <c r="BJ1979">
        <v>3.52</v>
      </c>
      <c r="BK1979">
        <v>2.64</v>
      </c>
      <c r="BL1979">
        <f>1/Table1[[#This Row],[odds_ft_home_team_win]]+1/Table1[[#This Row],[odds_ft_draw]]+1/Table1[[#This Row],[odds_ft_away_team_win]]-1</f>
        <v>2.9179154179154176E-2</v>
      </c>
      <c r="BM1979">
        <f>Table1[[#This Row],[Margin]]/3</f>
        <v>9.7263847263847261E-3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 t="s">
        <v>118</v>
      </c>
      <c r="BU1979">
        <f>VLOOKUP(Table1[[#This Row],[Reference]],metron,11,FALSE)</f>
        <v>1.269326094653606</v>
      </c>
      <c r="BV1979">
        <f>VLOOKUP(Table1[[#This Row],[Reference]],metron,12,FALSE)</f>
        <v>1.2417089578661631</v>
      </c>
    </row>
    <row r="1980" spans="1:74" hidden="1" x14ac:dyDescent="0.45">
      <c r="A1980" t="s">
        <v>5418</v>
      </c>
      <c r="B1980">
        <v>1349568000</v>
      </c>
      <c r="C1980" s="3" t="s">
        <v>243</v>
      </c>
      <c r="D1980" t="s">
        <v>65</v>
      </c>
      <c r="E1980" t="s">
        <v>66</v>
      </c>
      <c r="F1980" t="s">
        <v>68</v>
      </c>
      <c r="G1980" t="s">
        <v>73</v>
      </c>
      <c r="H1980" t="s">
        <v>66</v>
      </c>
      <c r="I1980">
        <f>MROUND(Table1[[#This Row],[Prob_H]]*100,2)/100</f>
        <v>0.62</v>
      </c>
      <c r="J1980">
        <f>1/Table1[[#This Row],[odds_ft_home_team_win]]-Table1[[#This Row],[Margin/3]]</f>
        <v>0.61874708381365173</v>
      </c>
      <c r="K1980">
        <f>1/Table1[[#This Row],[odds_ft_draw]]-Table1[[#This Row],[Margin/3]]</f>
        <v>0.23194701680891572</v>
      </c>
      <c r="L1980">
        <f>1/Table1[[#This Row],[odds_ft_away_team_win]]-Table1[[#This Row],[Margin/3]]</f>
        <v>0.14930589937743255</v>
      </c>
      <c r="M1980">
        <v>12</v>
      </c>
      <c r="N1980">
        <v>1.8</v>
      </c>
      <c r="O1980">
        <v>0.4</v>
      </c>
      <c r="P1980">
        <v>1.56</v>
      </c>
      <c r="Q1980">
        <v>1</v>
      </c>
      <c r="R1980" t="str" cm="1">
        <f t="array" ref="R19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80">
        <v>1</v>
      </c>
      <c r="T1980">
        <v>2</v>
      </c>
      <c r="U1980">
        <v>3</v>
      </c>
      <c r="V1980">
        <v>1</v>
      </c>
      <c r="W1980">
        <v>1</v>
      </c>
      <c r="X1980">
        <v>0</v>
      </c>
      <c r="Y1980">
        <v>13</v>
      </c>
      <c r="Z1980" t="s">
        <v>244</v>
      </c>
      <c r="AA1980">
        <v>-1</v>
      </c>
      <c r="AB1980">
        <v>-1</v>
      </c>
      <c r="AC1980">
        <v>2</v>
      </c>
      <c r="AD1980">
        <v>0</v>
      </c>
      <c r="AE1980">
        <v>4</v>
      </c>
      <c r="AF1980">
        <v>1</v>
      </c>
      <c r="AG1980">
        <v>0</v>
      </c>
      <c r="AH1980">
        <v>2</v>
      </c>
      <c r="AI1980">
        <v>2</v>
      </c>
      <c r="AJ1980">
        <v>3</v>
      </c>
      <c r="AK1980">
        <v>-1</v>
      </c>
      <c r="AL1980">
        <v>-1</v>
      </c>
      <c r="AM1980">
        <v>-1</v>
      </c>
      <c r="AN1980">
        <v>-1</v>
      </c>
      <c r="AO1980">
        <v>-1</v>
      </c>
      <c r="AP1980">
        <v>-1</v>
      </c>
      <c r="AQ1980">
        <v>-1</v>
      </c>
      <c r="AR1980">
        <v>-1</v>
      </c>
      <c r="AS1980">
        <v>-1</v>
      </c>
      <c r="AT1980">
        <v>-1</v>
      </c>
      <c r="AU1980">
        <v>0</v>
      </c>
      <c r="AV1980">
        <v>0</v>
      </c>
      <c r="AW1980">
        <v>2.5</v>
      </c>
      <c r="AX1980">
        <v>60</v>
      </c>
      <c r="AY1980">
        <v>90</v>
      </c>
      <c r="AZ1980">
        <v>50</v>
      </c>
      <c r="BA1980">
        <v>20</v>
      </c>
      <c r="BB1980">
        <v>0</v>
      </c>
      <c r="BC1980">
        <v>30</v>
      </c>
      <c r="BD1980">
        <v>60</v>
      </c>
      <c r="BE1980">
        <v>40</v>
      </c>
      <c r="BF1980">
        <v>80</v>
      </c>
      <c r="BG1980">
        <v>0</v>
      </c>
      <c r="BH1980">
        <v>4</v>
      </c>
      <c r="BI1980">
        <v>1.59</v>
      </c>
      <c r="BJ1980">
        <v>4.13</v>
      </c>
      <c r="BK1980">
        <v>6.27</v>
      </c>
      <c r="BL1980">
        <f>1/Table1[[#This Row],[odds_ft_home_team_win]]+1/Table1[[#This Row],[odds_ft_draw]]+1/Table1[[#This Row],[odds_ft_away_team_win]]-1</f>
        <v>3.0551201389233507E-2</v>
      </c>
      <c r="BM1980">
        <f>Table1[[#This Row],[Margin]]/3</f>
        <v>1.0183733796411168E-2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116</v>
      </c>
      <c r="BU1980">
        <f>VLOOKUP(Table1[[#This Row],[Reference]],metron,11,FALSE)</f>
        <v>1.8681481481481479</v>
      </c>
      <c r="BV1980">
        <f>VLOOKUP(Table1[[#This Row],[Reference]],metron,12,FALSE)</f>
        <v>0.86851851851851847</v>
      </c>
    </row>
    <row r="1981" spans="1:74" hidden="1" x14ac:dyDescent="0.45">
      <c r="A1981" t="s">
        <v>5418</v>
      </c>
      <c r="B1981">
        <v>1349575200</v>
      </c>
      <c r="C1981" s="3" t="s">
        <v>245</v>
      </c>
      <c r="D1981" t="s">
        <v>65</v>
      </c>
      <c r="E1981" t="s">
        <v>66</v>
      </c>
      <c r="F1981" t="s">
        <v>93</v>
      </c>
      <c r="G1981" t="s">
        <v>77</v>
      </c>
      <c r="H1981" t="s">
        <v>66</v>
      </c>
      <c r="I1981">
        <f>MROUND(Table1[[#This Row],[Prob_H]]*100,2)/100</f>
        <v>0.34</v>
      </c>
      <c r="J1981">
        <f>1/Table1[[#This Row],[odds_ft_home_team_win]]-Table1[[#This Row],[Margin/3]]</f>
        <v>0.34596615063716796</v>
      </c>
      <c r="K1981">
        <f>1/Table1[[#This Row],[odds_ft_draw]]-Table1[[#This Row],[Margin/3]]</f>
        <v>0.30162074426695029</v>
      </c>
      <c r="L1981">
        <f>1/Table1[[#This Row],[odds_ft_away_team_win]]-Table1[[#This Row],[Margin/3]]</f>
        <v>0.3524131050958817</v>
      </c>
      <c r="M1981">
        <v>12</v>
      </c>
      <c r="N1981">
        <v>0.8</v>
      </c>
      <c r="O1981">
        <v>1.8</v>
      </c>
      <c r="P1981">
        <v>1.39</v>
      </c>
      <c r="Q1981">
        <v>1.38</v>
      </c>
      <c r="R1981" t="str" cm="1">
        <f t="array" ref="R19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81">
        <v>1</v>
      </c>
      <c r="T1981">
        <v>1</v>
      </c>
      <c r="U1981">
        <v>2</v>
      </c>
      <c r="V1981">
        <v>1</v>
      </c>
      <c r="W1981">
        <v>1</v>
      </c>
      <c r="X1981">
        <v>0</v>
      </c>
      <c r="Y1981">
        <v>30</v>
      </c>
      <c r="Z1981">
        <v>57</v>
      </c>
      <c r="AA1981">
        <v>-1</v>
      </c>
      <c r="AB1981">
        <v>-1</v>
      </c>
      <c r="AC1981">
        <v>2</v>
      </c>
      <c r="AD1981">
        <v>0</v>
      </c>
      <c r="AE1981">
        <v>4</v>
      </c>
      <c r="AF1981">
        <v>0</v>
      </c>
      <c r="AG1981">
        <v>1</v>
      </c>
      <c r="AH1981">
        <v>1</v>
      </c>
      <c r="AI1981">
        <v>0</v>
      </c>
      <c r="AJ1981">
        <v>4</v>
      </c>
      <c r="AK1981">
        <v>-1</v>
      </c>
      <c r="AL1981">
        <v>-1</v>
      </c>
      <c r="AM1981">
        <v>-1</v>
      </c>
      <c r="AN1981">
        <v>-1</v>
      </c>
      <c r="AO1981">
        <v>-1</v>
      </c>
      <c r="AP1981">
        <v>-1</v>
      </c>
      <c r="AQ1981">
        <v>-1</v>
      </c>
      <c r="AR1981">
        <v>-1</v>
      </c>
      <c r="AS1981">
        <v>-1</v>
      </c>
      <c r="AT1981">
        <v>-1</v>
      </c>
      <c r="AU1981">
        <v>0</v>
      </c>
      <c r="AV1981">
        <v>0</v>
      </c>
      <c r="AW1981">
        <v>1.6</v>
      </c>
      <c r="AX1981">
        <v>40</v>
      </c>
      <c r="AY1981">
        <v>50</v>
      </c>
      <c r="AZ1981">
        <v>20</v>
      </c>
      <c r="BA1981">
        <v>10</v>
      </c>
      <c r="BB1981">
        <v>0</v>
      </c>
      <c r="BC1981">
        <v>10</v>
      </c>
      <c r="BD1981">
        <v>50</v>
      </c>
      <c r="BE1981">
        <v>20</v>
      </c>
      <c r="BF1981">
        <v>80</v>
      </c>
      <c r="BG1981">
        <v>0</v>
      </c>
      <c r="BH1981">
        <v>4.2</v>
      </c>
      <c r="BI1981">
        <v>2.81</v>
      </c>
      <c r="BJ1981">
        <v>3.21</v>
      </c>
      <c r="BK1981">
        <v>2.76</v>
      </c>
      <c r="BL1981">
        <f>1/Table1[[#This Row],[odds_ft_home_team_win]]+1/Table1[[#This Row],[odds_ft_draw]]+1/Table1[[#This Row],[odds_ft_away_team_win]]-1</f>
        <v>2.9717206451485456E-2</v>
      </c>
      <c r="BM1981">
        <f>Table1[[#This Row],[Margin]]/3</f>
        <v>9.9057354838284848E-3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 t="s">
        <v>95</v>
      </c>
      <c r="BU1981">
        <f>VLOOKUP(Table1[[#This Row],[Reference]],metron,11,FALSE)</f>
        <v>1.228921489601805</v>
      </c>
      <c r="BV1981">
        <f>VLOOKUP(Table1[[#This Row],[Reference]],metron,12,FALSE)</f>
        <v>1.2940512655166849</v>
      </c>
    </row>
    <row r="1982" spans="1:74" hidden="1" x14ac:dyDescent="0.45">
      <c r="A1982" t="s">
        <v>5418</v>
      </c>
      <c r="B1982">
        <v>1349629200</v>
      </c>
      <c r="C1982" s="3" t="s">
        <v>246</v>
      </c>
      <c r="D1982" t="s">
        <v>65</v>
      </c>
      <c r="E1982" t="s">
        <v>66</v>
      </c>
      <c r="F1982" t="s">
        <v>94</v>
      </c>
      <c r="G1982" t="s">
        <v>85</v>
      </c>
      <c r="H1982" t="s">
        <v>66</v>
      </c>
      <c r="I1982">
        <f>MROUND(Table1[[#This Row],[Prob_H]]*100,2)/100</f>
        <v>0.4</v>
      </c>
      <c r="J1982">
        <f>1/Table1[[#This Row],[odds_ft_home_team_win]]-Table1[[#This Row],[Margin/3]]</f>
        <v>0.40476036374079</v>
      </c>
      <c r="K1982">
        <f>1/Table1[[#This Row],[odds_ft_draw]]-Table1[[#This Row],[Margin/3]]</f>
        <v>0.29193740803006807</v>
      </c>
      <c r="L1982">
        <f>1/Table1[[#This Row],[odds_ft_away_team_win]]-Table1[[#This Row],[Margin/3]]</f>
        <v>0.30330222822914188</v>
      </c>
      <c r="M1982">
        <v>12</v>
      </c>
      <c r="N1982">
        <v>1.2</v>
      </c>
      <c r="O1982">
        <v>1.4</v>
      </c>
      <c r="P1982">
        <v>1.56</v>
      </c>
      <c r="Q1982">
        <v>0.8</v>
      </c>
      <c r="R1982" t="str" cm="1">
        <f t="array" ref="R19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2">
        <v>3</v>
      </c>
      <c r="T1982">
        <v>2</v>
      </c>
      <c r="U1982">
        <v>5</v>
      </c>
      <c r="V1982">
        <v>3</v>
      </c>
      <c r="W1982">
        <v>2</v>
      </c>
      <c r="X1982">
        <v>1</v>
      </c>
      <c r="Y1982" t="s">
        <v>247</v>
      </c>
      <c r="Z1982" t="s">
        <v>248</v>
      </c>
      <c r="AA1982">
        <v>-1</v>
      </c>
      <c r="AB1982">
        <v>-1</v>
      </c>
      <c r="AC1982">
        <v>2</v>
      </c>
      <c r="AD1982">
        <v>0</v>
      </c>
      <c r="AE1982">
        <v>4</v>
      </c>
      <c r="AF1982">
        <v>0</v>
      </c>
      <c r="AG1982">
        <v>1</v>
      </c>
      <c r="AH1982">
        <v>1</v>
      </c>
      <c r="AI1982">
        <v>3</v>
      </c>
      <c r="AJ1982">
        <v>1</v>
      </c>
      <c r="AK1982">
        <v>-1</v>
      </c>
      <c r="AL1982">
        <v>-1</v>
      </c>
      <c r="AM1982">
        <v>-1</v>
      </c>
      <c r="AN1982">
        <v>-1</v>
      </c>
      <c r="AO1982">
        <v>-1</v>
      </c>
      <c r="AP1982">
        <v>-1</v>
      </c>
      <c r="AQ1982">
        <v>-1</v>
      </c>
      <c r="AR1982">
        <v>-1</v>
      </c>
      <c r="AS1982">
        <v>-1</v>
      </c>
      <c r="AT1982">
        <v>-1</v>
      </c>
      <c r="AU1982">
        <v>0</v>
      </c>
      <c r="AV1982">
        <v>0</v>
      </c>
      <c r="AW1982">
        <v>2.4</v>
      </c>
      <c r="AX1982">
        <v>50</v>
      </c>
      <c r="AY1982">
        <v>70</v>
      </c>
      <c r="AZ1982">
        <v>50</v>
      </c>
      <c r="BA1982">
        <v>10</v>
      </c>
      <c r="BB1982">
        <v>10</v>
      </c>
      <c r="BC1982">
        <v>30</v>
      </c>
      <c r="BD1982">
        <v>60</v>
      </c>
      <c r="BE1982">
        <v>40</v>
      </c>
      <c r="BF1982">
        <v>90</v>
      </c>
      <c r="BG1982">
        <v>0</v>
      </c>
      <c r="BH1982">
        <v>4.9000000000000004</v>
      </c>
      <c r="BI1982">
        <v>2.41</v>
      </c>
      <c r="BJ1982">
        <v>3.31</v>
      </c>
      <c r="BK1982">
        <v>3.19</v>
      </c>
      <c r="BL1982">
        <f>1/Table1[[#This Row],[odds_ft_home_team_win]]+1/Table1[[#This Row],[odds_ft_draw]]+1/Table1[[#This Row],[odds_ft_away_team_win]]-1</f>
        <v>3.0532186785928728E-2</v>
      </c>
      <c r="BM1982">
        <f>Table1[[#This Row],[Margin]]/3</f>
        <v>1.0177395595309576E-2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124</v>
      </c>
      <c r="BU1982">
        <f>VLOOKUP(Table1[[#This Row],[Reference]],metron,11,FALSE)</f>
        <v>1.344038264434575</v>
      </c>
      <c r="BV1982">
        <f>VLOOKUP(Table1[[#This Row],[Reference]],metron,12,FALSE)</f>
        <v>1.1515772691037469</v>
      </c>
    </row>
    <row r="1983" spans="1:74" hidden="1" x14ac:dyDescent="0.45">
      <c r="A1983" t="s">
        <v>5418</v>
      </c>
      <c r="B1983">
        <v>1349647200</v>
      </c>
      <c r="C1983" s="3" t="s">
        <v>249</v>
      </c>
      <c r="D1983" t="s">
        <v>65</v>
      </c>
      <c r="E1983" t="s">
        <v>66</v>
      </c>
      <c r="F1983" t="s">
        <v>67</v>
      </c>
      <c r="G1983" t="s">
        <v>89</v>
      </c>
      <c r="H1983" t="s">
        <v>66</v>
      </c>
      <c r="I1983">
        <f>MROUND(Table1[[#This Row],[Prob_H]]*100,2)/100</f>
        <v>0.5</v>
      </c>
      <c r="J1983">
        <f>1/Table1[[#This Row],[odds_ft_home_team_win]]-Table1[[#This Row],[Margin/3]]</f>
        <v>0.49002262527354318</v>
      </c>
      <c r="K1983">
        <f>1/Table1[[#This Row],[odds_ft_draw]]-Table1[[#This Row],[Margin/3]]</f>
        <v>0.28072029969214785</v>
      </c>
      <c r="L1983">
        <f>1/Table1[[#This Row],[odds_ft_away_team_win]]-Table1[[#This Row],[Margin/3]]</f>
        <v>0.22925707503430878</v>
      </c>
      <c r="M1983">
        <v>12</v>
      </c>
      <c r="N1983">
        <v>1.8</v>
      </c>
      <c r="O1983">
        <v>1</v>
      </c>
      <c r="P1983">
        <v>1.76</v>
      </c>
      <c r="Q1983">
        <v>1</v>
      </c>
      <c r="R1983" t="str" cm="1">
        <f t="array" ref="R19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3">
        <v>4</v>
      </c>
      <c r="T1983">
        <v>0</v>
      </c>
      <c r="U1983">
        <v>4</v>
      </c>
      <c r="V1983">
        <v>2</v>
      </c>
      <c r="W1983">
        <v>2</v>
      </c>
      <c r="X1983">
        <v>0</v>
      </c>
      <c r="Y1983" t="s">
        <v>250</v>
      </c>
      <c r="AA1983">
        <v>-1</v>
      </c>
      <c r="AB1983">
        <v>-1</v>
      </c>
      <c r="AC1983">
        <v>1</v>
      </c>
      <c r="AD1983">
        <v>0</v>
      </c>
      <c r="AE1983">
        <v>3</v>
      </c>
      <c r="AF1983">
        <v>0</v>
      </c>
      <c r="AG1983">
        <v>0</v>
      </c>
      <c r="AH1983">
        <v>1</v>
      </c>
      <c r="AI1983">
        <v>0</v>
      </c>
      <c r="AJ1983">
        <v>3</v>
      </c>
      <c r="AK1983">
        <v>-1</v>
      </c>
      <c r="AL1983">
        <v>-1</v>
      </c>
      <c r="AM1983">
        <v>-1</v>
      </c>
      <c r="AN1983">
        <v>-1</v>
      </c>
      <c r="AO1983">
        <v>-1</v>
      </c>
      <c r="AP1983">
        <v>-1</v>
      </c>
      <c r="AQ1983">
        <v>-1</v>
      </c>
      <c r="AR1983">
        <v>-1</v>
      </c>
      <c r="AS1983">
        <v>-1</v>
      </c>
      <c r="AT1983">
        <v>-1</v>
      </c>
      <c r="AU1983">
        <v>0</v>
      </c>
      <c r="AV1983">
        <v>0</v>
      </c>
      <c r="AW1983">
        <v>2.4</v>
      </c>
      <c r="AX1983">
        <v>40</v>
      </c>
      <c r="AY1983">
        <v>60</v>
      </c>
      <c r="AZ1983">
        <v>50</v>
      </c>
      <c r="BA1983">
        <v>20</v>
      </c>
      <c r="BB1983">
        <v>10</v>
      </c>
      <c r="BC1983">
        <v>30</v>
      </c>
      <c r="BD1983">
        <v>40</v>
      </c>
      <c r="BE1983">
        <v>40</v>
      </c>
      <c r="BF1983">
        <v>70</v>
      </c>
      <c r="BG1983">
        <v>0</v>
      </c>
      <c r="BH1983">
        <v>5.35</v>
      </c>
      <c r="BI1983">
        <v>2</v>
      </c>
      <c r="BJ1983">
        <v>3.44</v>
      </c>
      <c r="BK1983">
        <v>4.18</v>
      </c>
      <c r="BL1983">
        <f>1/Table1[[#This Row],[odds_ft_home_team_win]]+1/Table1[[#This Row],[odds_ft_draw]]+1/Table1[[#This Row],[odds_ft_away_team_win]]-1</f>
        <v>2.9932124179370412E-2</v>
      </c>
      <c r="BM1983">
        <f>Table1[[#This Row],[Margin]]/3</f>
        <v>9.9773747264568034E-3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 t="s">
        <v>70</v>
      </c>
      <c r="BU1983">
        <f>VLOOKUP(Table1[[#This Row],[Reference]],metron,11,FALSE)</f>
        <v>1.5342708579532029</v>
      </c>
      <c r="BV1983">
        <f>VLOOKUP(Table1[[#This Row],[Reference]],metron,12,FALSE)</f>
        <v>0.98593713070196176</v>
      </c>
    </row>
    <row r="1984" spans="1:74" hidden="1" x14ac:dyDescent="0.45">
      <c r="A1984" t="s">
        <v>5418</v>
      </c>
      <c r="B1984">
        <v>1349650800</v>
      </c>
      <c r="C1984" s="3" t="s">
        <v>251</v>
      </c>
      <c r="D1984" t="s">
        <v>65</v>
      </c>
      <c r="E1984" t="s">
        <v>66</v>
      </c>
      <c r="F1984" t="s">
        <v>102</v>
      </c>
      <c r="G1984" t="s">
        <v>78</v>
      </c>
      <c r="H1984" t="s">
        <v>66</v>
      </c>
      <c r="I1984">
        <f>MROUND(Table1[[#This Row],[Prob_H]]*100,2)/100</f>
        <v>0.34</v>
      </c>
      <c r="J1984">
        <f>1/Table1[[#This Row],[odds_ft_home_team_win]]-Table1[[#This Row],[Margin/3]]</f>
        <v>0.34972326194972558</v>
      </c>
      <c r="K1984">
        <f>1/Table1[[#This Row],[odds_ft_draw]]-Table1[[#This Row],[Margin/3]]</f>
        <v>0.28851849442046534</v>
      </c>
      <c r="L1984">
        <f>1/Table1[[#This Row],[odds_ft_away_team_win]]-Table1[[#This Row],[Margin/3]]</f>
        <v>0.36175824362980902</v>
      </c>
      <c r="M1984">
        <v>12</v>
      </c>
      <c r="N1984">
        <v>1</v>
      </c>
      <c r="O1984">
        <v>1.2</v>
      </c>
      <c r="P1984">
        <v>1.1200000000000001</v>
      </c>
      <c r="Q1984">
        <v>1.37</v>
      </c>
      <c r="R1984" t="str" cm="1">
        <f t="array" ref="R19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84">
        <v>2</v>
      </c>
      <c r="T1984">
        <v>2</v>
      </c>
      <c r="U1984">
        <v>4</v>
      </c>
      <c r="V1984">
        <v>2</v>
      </c>
      <c r="W1984">
        <v>2</v>
      </c>
      <c r="X1984">
        <v>0</v>
      </c>
      <c r="Y1984" t="s">
        <v>252</v>
      </c>
      <c r="Z1984" t="s">
        <v>253</v>
      </c>
      <c r="AA1984">
        <v>-1</v>
      </c>
      <c r="AB1984">
        <v>-1</v>
      </c>
      <c r="AC1984">
        <v>4</v>
      </c>
      <c r="AD1984">
        <v>0</v>
      </c>
      <c r="AE1984">
        <v>6</v>
      </c>
      <c r="AF1984">
        <v>0</v>
      </c>
      <c r="AG1984">
        <v>2</v>
      </c>
      <c r="AH1984">
        <v>2</v>
      </c>
      <c r="AI1984">
        <v>2</v>
      </c>
      <c r="AJ1984">
        <v>4</v>
      </c>
      <c r="AK1984">
        <v>-1</v>
      </c>
      <c r="AL1984">
        <v>-1</v>
      </c>
      <c r="AM1984">
        <v>-1</v>
      </c>
      <c r="AN1984">
        <v>-1</v>
      </c>
      <c r="AO1984">
        <v>-1</v>
      </c>
      <c r="AP1984">
        <v>-1</v>
      </c>
      <c r="AQ1984">
        <v>-1</v>
      </c>
      <c r="AR1984">
        <v>-1</v>
      </c>
      <c r="AS1984">
        <v>-1</v>
      </c>
      <c r="AT1984">
        <v>-1</v>
      </c>
      <c r="AU1984">
        <v>0</v>
      </c>
      <c r="AV1984">
        <v>0</v>
      </c>
      <c r="AW1984">
        <v>2.5</v>
      </c>
      <c r="AX1984">
        <v>70</v>
      </c>
      <c r="AY1984">
        <v>70</v>
      </c>
      <c r="AZ1984">
        <v>50</v>
      </c>
      <c r="BA1984">
        <v>40</v>
      </c>
      <c r="BB1984">
        <v>10</v>
      </c>
      <c r="BC1984">
        <v>30</v>
      </c>
      <c r="BD1984">
        <v>60</v>
      </c>
      <c r="BE1984">
        <v>60</v>
      </c>
      <c r="BF1984">
        <v>70</v>
      </c>
      <c r="BG1984">
        <v>0</v>
      </c>
      <c r="BH1984">
        <v>3.95</v>
      </c>
      <c r="BI1984">
        <v>2.78</v>
      </c>
      <c r="BJ1984">
        <v>3.35</v>
      </c>
      <c r="BK1984">
        <v>2.69</v>
      </c>
      <c r="BL1984">
        <f>1/Table1[[#This Row],[odds_ft_home_team_win]]+1/Table1[[#This Row],[odds_ft_draw]]+1/Table1[[#This Row],[odds_ft_away_team_win]]-1</f>
        <v>2.9966904798305327E-2</v>
      </c>
      <c r="BM1984">
        <f>Table1[[#This Row],[Margin]]/3</f>
        <v>9.9889682661017751E-3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104</v>
      </c>
      <c r="BU1984">
        <f>VLOOKUP(Table1[[#This Row],[Reference]],metron,11,FALSE)</f>
        <v>1.228921489601805</v>
      </c>
      <c r="BV1984">
        <f>VLOOKUP(Table1[[#This Row],[Reference]],metron,12,FALSE)</f>
        <v>1.2940512655166849</v>
      </c>
    </row>
    <row r="1985" spans="1:74" hidden="1" x14ac:dyDescent="0.45">
      <c r="A1985" t="s">
        <v>5418</v>
      </c>
      <c r="B1985">
        <v>1349658000</v>
      </c>
      <c r="C1985" s="3" t="s">
        <v>254</v>
      </c>
      <c r="D1985" t="s">
        <v>65</v>
      </c>
      <c r="E1985" t="s">
        <v>66</v>
      </c>
      <c r="F1985" t="s">
        <v>72</v>
      </c>
      <c r="G1985" t="s">
        <v>97</v>
      </c>
      <c r="H1985" t="s">
        <v>66</v>
      </c>
      <c r="I1985">
        <f>MROUND(Table1[[#This Row],[Prob_H]]*100,2)/100</f>
        <v>0.34</v>
      </c>
      <c r="J1985">
        <f>1/Table1[[#This Row],[odds_ft_home_team_win]]-Table1[[#This Row],[Margin/3]]</f>
        <v>0.34972326194972558</v>
      </c>
      <c r="K1985">
        <f>1/Table1[[#This Row],[odds_ft_draw]]-Table1[[#This Row],[Margin/3]]</f>
        <v>0.28851849442046534</v>
      </c>
      <c r="L1985">
        <f>1/Table1[[#This Row],[odds_ft_away_team_win]]-Table1[[#This Row],[Margin/3]]</f>
        <v>0.36175824362980902</v>
      </c>
      <c r="M1985">
        <v>12</v>
      </c>
      <c r="N1985">
        <v>2.6</v>
      </c>
      <c r="O1985">
        <v>2</v>
      </c>
      <c r="P1985">
        <v>1.95</v>
      </c>
      <c r="Q1985">
        <v>1.4</v>
      </c>
      <c r="R1985" t="str" cm="1">
        <f t="array" ref="R19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5">
        <v>1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50</v>
      </c>
      <c r="AA1985">
        <v>-1</v>
      </c>
      <c r="AB1985">
        <v>-1</v>
      </c>
      <c r="AC1985">
        <v>4</v>
      </c>
      <c r="AD1985">
        <v>0</v>
      </c>
      <c r="AE1985">
        <v>3</v>
      </c>
      <c r="AF1985">
        <v>1</v>
      </c>
      <c r="AG1985">
        <v>2</v>
      </c>
      <c r="AH1985">
        <v>2</v>
      </c>
      <c r="AI1985">
        <v>1</v>
      </c>
      <c r="AJ1985">
        <v>3</v>
      </c>
      <c r="AK1985">
        <v>-1</v>
      </c>
      <c r="AL1985">
        <v>-1</v>
      </c>
      <c r="AM1985">
        <v>-1</v>
      </c>
      <c r="AN1985">
        <v>-1</v>
      </c>
      <c r="AO1985">
        <v>-1</v>
      </c>
      <c r="AP1985">
        <v>-1</v>
      </c>
      <c r="AQ1985">
        <v>-1</v>
      </c>
      <c r="AR1985">
        <v>-1</v>
      </c>
      <c r="AS1985">
        <v>-1</v>
      </c>
      <c r="AT1985">
        <v>-1</v>
      </c>
      <c r="AU1985">
        <v>0</v>
      </c>
      <c r="AV1985">
        <v>0</v>
      </c>
      <c r="AW1985">
        <v>2.5</v>
      </c>
      <c r="AX1985">
        <v>60</v>
      </c>
      <c r="AY1985">
        <v>90</v>
      </c>
      <c r="AZ1985">
        <v>40</v>
      </c>
      <c r="BA1985">
        <v>20</v>
      </c>
      <c r="BB1985">
        <v>0</v>
      </c>
      <c r="BC1985">
        <v>50</v>
      </c>
      <c r="BD1985">
        <v>90</v>
      </c>
      <c r="BE1985">
        <v>20</v>
      </c>
      <c r="BF1985">
        <v>80</v>
      </c>
      <c r="BG1985">
        <v>0</v>
      </c>
      <c r="BH1985">
        <v>3.1</v>
      </c>
      <c r="BI1985">
        <v>2.78</v>
      </c>
      <c r="BJ1985">
        <v>3.35</v>
      </c>
      <c r="BK1985">
        <v>2.69</v>
      </c>
      <c r="BL1985">
        <f>1/Table1[[#This Row],[odds_ft_home_team_win]]+1/Table1[[#This Row],[odds_ft_draw]]+1/Table1[[#This Row],[odds_ft_away_team_win]]-1</f>
        <v>2.9966904798305327E-2</v>
      </c>
      <c r="BM1985">
        <f>Table1[[#This Row],[Margin]]/3</f>
        <v>9.9889682661017751E-3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 t="s">
        <v>75</v>
      </c>
      <c r="BU1985">
        <f>VLOOKUP(Table1[[#This Row],[Reference]],metron,11,FALSE)</f>
        <v>1.228921489601805</v>
      </c>
      <c r="BV1985">
        <f>VLOOKUP(Table1[[#This Row],[Reference]],metron,12,FALSE)</f>
        <v>1.2940512655166849</v>
      </c>
    </row>
    <row r="1986" spans="1:74" hidden="1" x14ac:dyDescent="0.45">
      <c r="A1986" t="s">
        <v>5417</v>
      </c>
      <c r="B1986">
        <v>1364684400</v>
      </c>
      <c r="C1986" s="3" t="s">
        <v>499</v>
      </c>
      <c r="D1986" t="s">
        <v>65</v>
      </c>
      <c r="E1986" t="s">
        <v>66</v>
      </c>
      <c r="F1986" t="s">
        <v>77</v>
      </c>
      <c r="G1986" t="s">
        <v>93</v>
      </c>
      <c r="H1986" t="s">
        <v>66</v>
      </c>
      <c r="I1986">
        <f>MROUND(Table1[[#This Row],[Prob_H]]*100,2)/100</f>
        <v>0.46</v>
      </c>
      <c r="J1986">
        <f>1/Table1[[#This Row],[odds_ft_home_team_win]]-Table1[[#This Row],[Margin/3]]</f>
        <v>0.46594887955182068</v>
      </c>
      <c r="K1986">
        <f>1/Table1[[#This Row],[odds_ft_draw]]-Table1[[#This Row],[Margin/3]]</f>
        <v>0.28387605042016806</v>
      </c>
      <c r="L1986">
        <f>1/Table1[[#This Row],[odds_ft_away_team_win]]-Table1[[#This Row],[Margin/3]]</f>
        <v>0.2501750700280112</v>
      </c>
      <c r="M1986">
        <v>12</v>
      </c>
      <c r="N1986">
        <v>1.73</v>
      </c>
      <c r="O1986">
        <v>1</v>
      </c>
      <c r="P1986">
        <v>1.95</v>
      </c>
      <c r="Q1986">
        <v>1.1100000000000001</v>
      </c>
      <c r="R1986" t="str" cm="1">
        <f t="array" ref="R19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86">
        <v>1</v>
      </c>
      <c r="T1986">
        <v>2</v>
      </c>
      <c r="U1986">
        <v>3</v>
      </c>
      <c r="V1986">
        <v>1</v>
      </c>
      <c r="W1986">
        <v>0</v>
      </c>
      <c r="X1986">
        <v>1</v>
      </c>
      <c r="Y1986">
        <v>51</v>
      </c>
      <c r="Z1986" t="s">
        <v>500</v>
      </c>
      <c r="AA1986">
        <v>-1</v>
      </c>
      <c r="AB1986">
        <v>-1</v>
      </c>
      <c r="AC1986">
        <v>4</v>
      </c>
      <c r="AD1986">
        <v>0</v>
      </c>
      <c r="AE1986">
        <v>3</v>
      </c>
      <c r="AF1986">
        <v>0</v>
      </c>
      <c r="AG1986">
        <v>2</v>
      </c>
      <c r="AH1986">
        <v>2</v>
      </c>
      <c r="AI1986">
        <v>1</v>
      </c>
      <c r="AJ1986">
        <v>2</v>
      </c>
      <c r="AK1986">
        <v>-1</v>
      </c>
      <c r="AL1986">
        <v>-1</v>
      </c>
      <c r="AM1986">
        <v>-1</v>
      </c>
      <c r="AN1986">
        <v>-1</v>
      </c>
      <c r="AO1986">
        <v>-1</v>
      </c>
      <c r="AP1986">
        <v>-1</v>
      </c>
      <c r="AQ1986">
        <v>-1</v>
      </c>
      <c r="AR1986">
        <v>-1</v>
      </c>
      <c r="AS1986">
        <v>-1</v>
      </c>
      <c r="AT1986">
        <v>-1</v>
      </c>
      <c r="AU1986">
        <v>0</v>
      </c>
      <c r="AV1986">
        <v>0</v>
      </c>
      <c r="AW1986">
        <v>2.2400000000000002</v>
      </c>
      <c r="AX1986">
        <v>59</v>
      </c>
      <c r="AY1986">
        <v>79</v>
      </c>
      <c r="AZ1986">
        <v>38</v>
      </c>
      <c r="BA1986">
        <v>14</v>
      </c>
      <c r="BB1986">
        <v>4</v>
      </c>
      <c r="BC1986">
        <v>27</v>
      </c>
      <c r="BD1986">
        <v>76</v>
      </c>
      <c r="BE1986">
        <v>31</v>
      </c>
      <c r="BF1986">
        <v>69</v>
      </c>
      <c r="BG1986">
        <v>0</v>
      </c>
      <c r="BH1986">
        <v>5.78</v>
      </c>
      <c r="BI1986">
        <v>2.1</v>
      </c>
      <c r="BJ1986">
        <v>3.4</v>
      </c>
      <c r="BK1986">
        <v>3.84</v>
      </c>
      <c r="BL1986">
        <f>1/Table1[[#This Row],[odds_ft_home_team_win]]+1/Table1[[#This Row],[odds_ft_draw]]+1/Table1[[#This Row],[odds_ft_away_team_win]]-1</f>
        <v>3.0724789915966388E-2</v>
      </c>
      <c r="BM1986">
        <f>Table1[[#This Row],[Margin]]/3</f>
        <v>1.0241596638655462E-2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 t="s">
        <v>79</v>
      </c>
      <c r="BU1986">
        <f>VLOOKUP(Table1[[#This Row],[Reference]],metron,11,FALSE)</f>
        <v>1.4888836329233679</v>
      </c>
      <c r="BV1986">
        <f>VLOOKUP(Table1[[#This Row],[Reference]],metron,12,FALSE)</f>
        <v>1.0516792809839171</v>
      </c>
    </row>
    <row r="1987" spans="1:74" hidden="1" x14ac:dyDescent="0.45">
      <c r="A1987" t="s">
        <v>5417</v>
      </c>
      <c r="B1987">
        <v>1364684400</v>
      </c>
      <c r="C1987" s="3" t="s">
        <v>499</v>
      </c>
      <c r="D1987" t="s">
        <v>65</v>
      </c>
      <c r="E1987" t="s">
        <v>66</v>
      </c>
      <c r="F1987" t="s">
        <v>97</v>
      </c>
      <c r="G1987" t="s">
        <v>72</v>
      </c>
      <c r="H1987" t="s">
        <v>66</v>
      </c>
      <c r="I1987">
        <f>MROUND(Table1[[#This Row],[Prob_H]]*100,2)/100</f>
        <v>0.36</v>
      </c>
      <c r="J1987">
        <f>1/Table1[[#This Row],[odds_ft_home_team_win]]-Table1[[#This Row],[Margin/3]]</f>
        <v>0.36889231584986504</v>
      </c>
      <c r="K1987">
        <f>1/Table1[[#This Row],[odds_ft_draw]]-Table1[[#This Row],[Margin/3]]</f>
        <v>0.29498248584247405</v>
      </c>
      <c r="L1987">
        <f>1/Table1[[#This Row],[odds_ft_away_team_win]]-Table1[[#This Row],[Margin/3]]</f>
        <v>0.33612519830766097</v>
      </c>
      <c r="M1987">
        <v>12</v>
      </c>
      <c r="N1987">
        <v>1.69</v>
      </c>
      <c r="O1987">
        <v>1.71</v>
      </c>
      <c r="P1987">
        <v>1.65</v>
      </c>
      <c r="Q1987">
        <v>1.45</v>
      </c>
      <c r="R1987" t="str" cm="1">
        <f t="array" ref="R19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7</v>
      </c>
      <c r="AA1987">
        <v>-1</v>
      </c>
      <c r="AB1987">
        <v>-1</v>
      </c>
      <c r="AC1987">
        <v>3</v>
      </c>
      <c r="AD1987">
        <v>0</v>
      </c>
      <c r="AE1987">
        <v>3</v>
      </c>
      <c r="AF1987">
        <v>1</v>
      </c>
      <c r="AG1987">
        <v>2</v>
      </c>
      <c r="AH1987">
        <v>1</v>
      </c>
      <c r="AI1987">
        <v>3</v>
      </c>
      <c r="AJ1987">
        <v>1</v>
      </c>
      <c r="AK1987">
        <v>-1</v>
      </c>
      <c r="AL1987">
        <v>-1</v>
      </c>
      <c r="AM1987">
        <v>-1</v>
      </c>
      <c r="AN1987">
        <v>-1</v>
      </c>
      <c r="AO1987">
        <v>-1</v>
      </c>
      <c r="AP1987">
        <v>-1</v>
      </c>
      <c r="AQ1987">
        <v>-1</v>
      </c>
      <c r="AR1987">
        <v>-1</v>
      </c>
      <c r="AS1987">
        <v>-1</v>
      </c>
      <c r="AT1987">
        <v>-1</v>
      </c>
      <c r="AU1987">
        <v>0</v>
      </c>
      <c r="AV1987">
        <v>0</v>
      </c>
      <c r="AW1987">
        <v>2.4900000000000002</v>
      </c>
      <c r="AX1987">
        <v>55</v>
      </c>
      <c r="AY1987">
        <v>73</v>
      </c>
      <c r="AZ1987">
        <v>46</v>
      </c>
      <c r="BA1987">
        <v>25</v>
      </c>
      <c r="BB1987">
        <v>10</v>
      </c>
      <c r="BC1987">
        <v>28</v>
      </c>
      <c r="BD1987">
        <v>61</v>
      </c>
      <c r="BE1987">
        <v>49</v>
      </c>
      <c r="BF1987">
        <v>73</v>
      </c>
      <c r="BG1987">
        <v>0</v>
      </c>
      <c r="BH1987">
        <v>6.15</v>
      </c>
      <c r="BI1987">
        <v>2.64</v>
      </c>
      <c r="BJ1987">
        <v>3.28</v>
      </c>
      <c r="BK1987">
        <v>2.89</v>
      </c>
      <c r="BL1987">
        <f>1/Table1[[#This Row],[odds_ft_home_team_win]]+1/Table1[[#This Row],[odds_ft_draw]]+1/Table1[[#This Row],[odds_ft_away_team_win]]-1</f>
        <v>2.968668881404124E-2</v>
      </c>
      <c r="BM1987">
        <f>Table1[[#This Row],[Margin]]/3</f>
        <v>9.8955629380137466E-3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 t="s">
        <v>100</v>
      </c>
      <c r="BU1987">
        <f>VLOOKUP(Table1[[#This Row],[Reference]],metron,11,FALSE)</f>
        <v>1.269326094653606</v>
      </c>
      <c r="BV1987">
        <f>VLOOKUP(Table1[[#This Row],[Reference]],metron,12,FALSE)</f>
        <v>1.2417089578661631</v>
      </c>
    </row>
    <row r="1988" spans="1:74" hidden="1" x14ac:dyDescent="0.45">
      <c r="A1988" t="s">
        <v>5417</v>
      </c>
      <c r="B1988">
        <v>1364691600</v>
      </c>
      <c r="C1988" s="3" t="s">
        <v>501</v>
      </c>
      <c r="D1988" t="s">
        <v>65</v>
      </c>
      <c r="E1988" t="s">
        <v>66</v>
      </c>
      <c r="F1988" t="s">
        <v>85</v>
      </c>
      <c r="G1988" t="s">
        <v>94</v>
      </c>
      <c r="H1988" t="s">
        <v>66</v>
      </c>
      <c r="I1988">
        <f>MROUND(Table1[[#This Row],[Prob_H]]*100,2)/100</f>
        <v>0.46</v>
      </c>
      <c r="J1988">
        <f>1/Table1[[#This Row],[odds_ft_home_team_win]]-Table1[[#This Row],[Margin/3]]</f>
        <v>0.46842202217342205</v>
      </c>
      <c r="K1988">
        <f>1/Table1[[#This Row],[odds_ft_draw]]-Table1[[#This Row],[Margin/3]]</f>
        <v>0.27566740836617659</v>
      </c>
      <c r="L1988">
        <f>1/Table1[[#This Row],[odds_ft_away_team_win]]-Table1[[#This Row],[Margin/3]]</f>
        <v>0.25591056946040153</v>
      </c>
      <c r="M1988">
        <v>12</v>
      </c>
      <c r="N1988">
        <v>1.73</v>
      </c>
      <c r="O1988">
        <v>1.38</v>
      </c>
      <c r="P1988">
        <v>1.8</v>
      </c>
      <c r="Q1988">
        <v>1.33</v>
      </c>
      <c r="R1988" t="str" cm="1">
        <f t="array" ref="R19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8">
        <v>3</v>
      </c>
      <c r="T1988">
        <v>0</v>
      </c>
      <c r="U1988">
        <v>3</v>
      </c>
      <c r="V1988">
        <v>0</v>
      </c>
      <c r="W1988">
        <v>0</v>
      </c>
      <c r="X1988">
        <v>0</v>
      </c>
      <c r="Y1988" t="s">
        <v>502</v>
      </c>
      <c r="AA1988">
        <v>-1</v>
      </c>
      <c r="AB1988">
        <v>-1</v>
      </c>
      <c r="AC1988">
        <v>4</v>
      </c>
      <c r="AD1988">
        <v>0</v>
      </c>
      <c r="AE1988">
        <v>4</v>
      </c>
      <c r="AF1988">
        <v>0</v>
      </c>
      <c r="AG1988">
        <v>2</v>
      </c>
      <c r="AH1988">
        <v>2</v>
      </c>
      <c r="AI1988">
        <v>2</v>
      </c>
      <c r="AJ1988">
        <v>2</v>
      </c>
      <c r="AK1988">
        <v>-1</v>
      </c>
      <c r="AL1988">
        <v>-1</v>
      </c>
      <c r="AM1988">
        <v>-1</v>
      </c>
      <c r="AN1988">
        <v>-1</v>
      </c>
      <c r="AO1988">
        <v>-1</v>
      </c>
      <c r="AP1988">
        <v>-1</v>
      </c>
      <c r="AQ1988">
        <v>-1</v>
      </c>
      <c r="AR1988">
        <v>-1</v>
      </c>
      <c r="AS1988">
        <v>-1</v>
      </c>
      <c r="AT1988">
        <v>-1</v>
      </c>
      <c r="AU1988">
        <v>0</v>
      </c>
      <c r="AV1988">
        <v>0</v>
      </c>
      <c r="AW1988">
        <v>2.31</v>
      </c>
      <c r="AX1988">
        <v>49</v>
      </c>
      <c r="AY1988">
        <v>65</v>
      </c>
      <c r="AZ1988">
        <v>43</v>
      </c>
      <c r="BA1988">
        <v>18</v>
      </c>
      <c r="BB1988">
        <v>14</v>
      </c>
      <c r="BC1988">
        <v>32</v>
      </c>
      <c r="BD1988">
        <v>68</v>
      </c>
      <c r="BE1988">
        <v>29</v>
      </c>
      <c r="BF1988">
        <v>71</v>
      </c>
      <c r="BG1988">
        <v>0</v>
      </c>
      <c r="BH1988">
        <v>4.25</v>
      </c>
      <c r="BI1988">
        <v>2.09</v>
      </c>
      <c r="BJ1988">
        <v>3.5</v>
      </c>
      <c r="BK1988">
        <v>3.76</v>
      </c>
      <c r="BL1988">
        <f>1/Table1[[#This Row],[odds_ft_home_team_win]]+1/Table1[[#This Row],[odds_ft_draw]]+1/Table1[[#This Row],[odds_ft_away_team_win]]-1</f>
        <v>3.0140632044327376E-2</v>
      </c>
      <c r="BM1988">
        <f>Table1[[#This Row],[Margin]]/3</f>
        <v>1.0046877348109126E-2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 t="s">
        <v>87</v>
      </c>
      <c r="BU1988">
        <f>VLOOKUP(Table1[[#This Row],[Reference]],metron,11,FALSE)</f>
        <v>1.4888836329233679</v>
      </c>
      <c r="BV1988">
        <f>VLOOKUP(Table1[[#This Row],[Reference]],metron,12,FALSE)</f>
        <v>1.0516792809839171</v>
      </c>
    </row>
    <row r="1989" spans="1:74" hidden="1" x14ac:dyDescent="0.45">
      <c r="A1989" t="s">
        <v>5417</v>
      </c>
      <c r="B1989">
        <v>1364691600</v>
      </c>
      <c r="C1989" s="3" t="s">
        <v>501</v>
      </c>
      <c r="D1989" t="s">
        <v>65</v>
      </c>
      <c r="E1989" t="s">
        <v>66</v>
      </c>
      <c r="F1989" t="s">
        <v>78</v>
      </c>
      <c r="G1989" t="s">
        <v>102</v>
      </c>
      <c r="H1989" t="s">
        <v>66</v>
      </c>
      <c r="I1989">
        <f>MROUND(Table1[[#This Row],[Prob_H]]*100,2)/100</f>
        <v>0.6</v>
      </c>
      <c r="J1989">
        <f>1/Table1[[#This Row],[odds_ft_home_team_win]]-Table1[[#This Row],[Margin/3]]</f>
        <v>0.5920623318947581</v>
      </c>
      <c r="K1989">
        <f>1/Table1[[#This Row],[odds_ft_draw]]-Table1[[#This Row],[Margin/3]]</f>
        <v>0.24345979993952593</v>
      </c>
      <c r="L1989">
        <f>1/Table1[[#This Row],[odds_ft_away_team_win]]-Table1[[#This Row],[Margin/3]]</f>
        <v>0.16447786816571602</v>
      </c>
      <c r="M1989">
        <v>12</v>
      </c>
      <c r="N1989">
        <v>1.67</v>
      </c>
      <c r="O1989">
        <v>0.79</v>
      </c>
      <c r="P1989">
        <v>1.95</v>
      </c>
      <c r="Q1989">
        <v>0.82</v>
      </c>
      <c r="R1989" t="str" cm="1">
        <f t="array" ref="R19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89">
        <v>4</v>
      </c>
      <c r="T1989">
        <v>0</v>
      </c>
      <c r="U1989">
        <v>4</v>
      </c>
      <c r="V1989">
        <v>2</v>
      </c>
      <c r="W1989">
        <v>2</v>
      </c>
      <c r="X1989">
        <v>0</v>
      </c>
      <c r="Y1989" t="s">
        <v>503</v>
      </c>
      <c r="AA1989">
        <v>-1</v>
      </c>
      <c r="AB1989">
        <v>-1</v>
      </c>
      <c r="AC1989">
        <v>3</v>
      </c>
      <c r="AD1989">
        <v>0</v>
      </c>
      <c r="AE1989">
        <v>3</v>
      </c>
      <c r="AF1989">
        <v>0</v>
      </c>
      <c r="AG1989">
        <v>2</v>
      </c>
      <c r="AH1989">
        <v>1</v>
      </c>
      <c r="AI1989">
        <v>1</v>
      </c>
      <c r="AJ1989">
        <v>2</v>
      </c>
      <c r="AK1989">
        <v>-1</v>
      </c>
      <c r="AL1989">
        <v>-1</v>
      </c>
      <c r="AM1989">
        <v>-1</v>
      </c>
      <c r="AN1989">
        <v>-1</v>
      </c>
      <c r="AO1989">
        <v>-1</v>
      </c>
      <c r="AP1989">
        <v>-1</v>
      </c>
      <c r="AQ1989">
        <v>-1</v>
      </c>
      <c r="AR1989">
        <v>-1</v>
      </c>
      <c r="AS1989">
        <v>-1</v>
      </c>
      <c r="AT1989">
        <v>-1</v>
      </c>
      <c r="AU1989">
        <v>0</v>
      </c>
      <c r="AV1989">
        <v>0</v>
      </c>
      <c r="AW1989">
        <v>2.73</v>
      </c>
      <c r="AX1989">
        <v>55</v>
      </c>
      <c r="AY1989">
        <v>83</v>
      </c>
      <c r="AZ1989">
        <v>46</v>
      </c>
      <c r="BA1989">
        <v>25</v>
      </c>
      <c r="BB1989">
        <v>14</v>
      </c>
      <c r="BC1989">
        <v>31</v>
      </c>
      <c r="BD1989">
        <v>69</v>
      </c>
      <c r="BE1989">
        <v>52</v>
      </c>
      <c r="BF1989">
        <v>83</v>
      </c>
      <c r="BG1989">
        <v>0</v>
      </c>
      <c r="BH1989">
        <v>5.14</v>
      </c>
      <c r="BI1989">
        <v>1.66</v>
      </c>
      <c r="BJ1989">
        <v>3.94</v>
      </c>
      <c r="BK1989">
        <v>5.72</v>
      </c>
      <c r="BL1989">
        <f>1/Table1[[#This Row],[odds_ft_home_team_win]]+1/Table1[[#This Row],[odds_ft_draw]]+1/Table1[[#This Row],[odds_ft_away_team_win]]-1</f>
        <v>3.1041919978376464E-2</v>
      </c>
      <c r="BM1989">
        <f>Table1[[#This Row],[Margin]]/3</f>
        <v>1.0347306659458821E-2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 t="s">
        <v>106</v>
      </c>
      <c r="BU1989">
        <f>VLOOKUP(Table1[[#This Row],[Reference]],metron,11,FALSE)</f>
        <v>1.841836734693878</v>
      </c>
      <c r="BV1989">
        <f>VLOOKUP(Table1[[#This Row],[Reference]],metron,12,FALSE)</f>
        <v>0.88917233560090703</v>
      </c>
    </row>
    <row r="1990" spans="1:74" hidden="1" x14ac:dyDescent="0.45">
      <c r="A1990" t="s">
        <v>5417</v>
      </c>
      <c r="B1990">
        <v>1364691600</v>
      </c>
      <c r="C1990" s="3" t="s">
        <v>501</v>
      </c>
      <c r="D1990" t="s">
        <v>65</v>
      </c>
      <c r="E1990" t="s">
        <v>66</v>
      </c>
      <c r="F1990" t="s">
        <v>88</v>
      </c>
      <c r="G1990" t="s">
        <v>80</v>
      </c>
      <c r="H1990" t="s">
        <v>66</v>
      </c>
      <c r="I1990">
        <f>MROUND(Table1[[#This Row],[Prob_H]]*100,2)/100</f>
        <v>0.6</v>
      </c>
      <c r="J1990">
        <f>1/Table1[[#This Row],[odds_ft_home_team_win]]-Table1[[#This Row],[Margin/3]]</f>
        <v>0.6028378344520271</v>
      </c>
      <c r="K1990">
        <f>1/Table1[[#This Row],[odds_ft_draw]]-Table1[[#This Row],[Margin/3]]</f>
        <v>0.24059718334372482</v>
      </c>
      <c r="L1990">
        <f>1/Table1[[#This Row],[odds_ft_away_team_win]]-Table1[[#This Row],[Margin/3]]</f>
        <v>0.15656498220424819</v>
      </c>
      <c r="M1990">
        <v>12</v>
      </c>
      <c r="N1990">
        <v>2.08</v>
      </c>
      <c r="O1990">
        <v>0.86</v>
      </c>
      <c r="P1990">
        <v>1.84</v>
      </c>
      <c r="Q1990">
        <v>0.94</v>
      </c>
      <c r="R1990" t="str" cm="1">
        <f t="array" ref="R19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90">
        <v>1</v>
      </c>
      <c r="T1990">
        <v>1</v>
      </c>
      <c r="U1990">
        <v>2</v>
      </c>
      <c r="V1990">
        <v>1</v>
      </c>
      <c r="W1990">
        <v>1</v>
      </c>
      <c r="X1990">
        <v>0</v>
      </c>
      <c r="Y1990">
        <v>38</v>
      </c>
      <c r="Z1990" t="s">
        <v>343</v>
      </c>
      <c r="AA1990">
        <v>-1</v>
      </c>
      <c r="AB1990">
        <v>-1</v>
      </c>
      <c r="AC1990">
        <v>2</v>
      </c>
      <c r="AD1990">
        <v>0</v>
      </c>
      <c r="AE1990">
        <v>5</v>
      </c>
      <c r="AF1990">
        <v>1</v>
      </c>
      <c r="AG1990">
        <v>0</v>
      </c>
      <c r="AH1990">
        <v>2</v>
      </c>
      <c r="AI1990">
        <v>1</v>
      </c>
      <c r="AJ1990">
        <v>5</v>
      </c>
      <c r="AK1990">
        <v>-1</v>
      </c>
      <c r="AL1990">
        <v>-1</v>
      </c>
      <c r="AM1990">
        <v>-1</v>
      </c>
      <c r="AN1990">
        <v>-1</v>
      </c>
      <c r="AO1990">
        <v>-1</v>
      </c>
      <c r="AP1990">
        <v>-1</v>
      </c>
      <c r="AQ1990">
        <v>-1</v>
      </c>
      <c r="AR1990">
        <v>-1</v>
      </c>
      <c r="AS1990">
        <v>-1</v>
      </c>
      <c r="AT1990">
        <v>-1</v>
      </c>
      <c r="AU1990">
        <v>0</v>
      </c>
      <c r="AV1990">
        <v>0</v>
      </c>
      <c r="AW1990">
        <v>2.63</v>
      </c>
      <c r="AX1990">
        <v>60</v>
      </c>
      <c r="AY1990">
        <v>74</v>
      </c>
      <c r="AZ1990">
        <v>60</v>
      </c>
      <c r="BA1990">
        <v>30</v>
      </c>
      <c r="BB1990">
        <v>11</v>
      </c>
      <c r="BC1990">
        <v>37</v>
      </c>
      <c r="BD1990">
        <v>78</v>
      </c>
      <c r="BE1990">
        <v>44</v>
      </c>
      <c r="BF1990">
        <v>67</v>
      </c>
      <c r="BG1990">
        <v>0</v>
      </c>
      <c r="BH1990">
        <v>5.24</v>
      </c>
      <c r="BI1990">
        <v>1.63</v>
      </c>
      <c r="BJ1990">
        <v>3.98</v>
      </c>
      <c r="BK1990">
        <v>5.98</v>
      </c>
      <c r="BL1990">
        <f>1/Table1[[#This Row],[odds_ft_home_team_win]]+1/Table1[[#This Row],[odds_ft_draw]]+1/Table1[[#This Row],[odds_ft_away_team_win]]-1</f>
        <v>3.1977294189931005E-2</v>
      </c>
      <c r="BM1990">
        <f>Table1[[#This Row],[Margin]]/3</f>
        <v>1.0659098063310335E-2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 t="s">
        <v>91</v>
      </c>
      <c r="BU1990">
        <f>VLOOKUP(Table1[[#This Row],[Reference]],metron,11,FALSE)</f>
        <v>1.841836734693878</v>
      </c>
      <c r="BV1990">
        <f>VLOOKUP(Table1[[#This Row],[Reference]],metron,12,FALSE)</f>
        <v>0.88917233560090703</v>
      </c>
    </row>
    <row r="1991" spans="1:74" hidden="1" x14ac:dyDescent="0.45">
      <c r="A1991" t="s">
        <v>5417</v>
      </c>
      <c r="B1991">
        <v>1364695500</v>
      </c>
      <c r="C1991" s="3" t="s">
        <v>504</v>
      </c>
      <c r="D1991" t="s">
        <v>65</v>
      </c>
      <c r="E1991" t="s">
        <v>66</v>
      </c>
      <c r="F1991" t="s">
        <v>81</v>
      </c>
      <c r="G1991" t="s">
        <v>103</v>
      </c>
      <c r="H1991" t="s">
        <v>66</v>
      </c>
      <c r="I1991">
        <f>MROUND(Table1[[#This Row],[Prob_H]]*100,2)/100</f>
        <v>0.44</v>
      </c>
      <c r="J1991">
        <f>1/Table1[[#This Row],[odds_ft_home_team_win]]-Table1[[#This Row],[Margin/3]]</f>
        <v>0.44641940524454854</v>
      </c>
      <c r="K1991">
        <f>1/Table1[[#This Row],[odds_ft_draw]]-Table1[[#This Row],[Margin/3]]</f>
        <v>0.28049607509694313</v>
      </c>
      <c r="L1991">
        <f>1/Table1[[#This Row],[odds_ft_away_team_win]]-Table1[[#This Row],[Margin/3]]</f>
        <v>0.27308451965850844</v>
      </c>
      <c r="M1991">
        <v>12</v>
      </c>
      <c r="N1991">
        <v>2</v>
      </c>
      <c r="O1991">
        <v>0.62</v>
      </c>
      <c r="P1991">
        <v>1.95</v>
      </c>
      <c r="Q1991">
        <v>0.53</v>
      </c>
      <c r="R1991" t="str" cm="1">
        <f t="array" ref="R19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AA1991">
        <v>-1</v>
      </c>
      <c r="AB1991">
        <v>-1</v>
      </c>
      <c r="AC1991">
        <v>5</v>
      </c>
      <c r="AD1991">
        <v>2</v>
      </c>
      <c r="AE1991">
        <v>5</v>
      </c>
      <c r="AF1991">
        <v>1</v>
      </c>
      <c r="AG1991">
        <v>4</v>
      </c>
      <c r="AH1991">
        <v>3</v>
      </c>
      <c r="AI1991">
        <v>2</v>
      </c>
      <c r="AJ1991">
        <v>4</v>
      </c>
      <c r="AK1991">
        <v>-1</v>
      </c>
      <c r="AL1991">
        <v>-1</v>
      </c>
      <c r="AM1991">
        <v>-1</v>
      </c>
      <c r="AN1991">
        <v>-1</v>
      </c>
      <c r="AO1991">
        <v>-1</v>
      </c>
      <c r="AP1991">
        <v>-1</v>
      </c>
      <c r="AQ1991">
        <v>-1</v>
      </c>
      <c r="AR1991">
        <v>-1</v>
      </c>
      <c r="AS1991">
        <v>-1</v>
      </c>
      <c r="AT1991">
        <v>-1</v>
      </c>
      <c r="AU1991">
        <v>0</v>
      </c>
      <c r="AV1991">
        <v>0</v>
      </c>
      <c r="AW1991">
        <v>2.42</v>
      </c>
      <c r="AX1991">
        <v>33</v>
      </c>
      <c r="AY1991">
        <v>70</v>
      </c>
      <c r="AZ1991">
        <v>42</v>
      </c>
      <c r="BA1991">
        <v>27</v>
      </c>
      <c r="BB1991">
        <v>7</v>
      </c>
      <c r="BC1991">
        <v>32</v>
      </c>
      <c r="BD1991">
        <v>69</v>
      </c>
      <c r="BE1991">
        <v>43</v>
      </c>
      <c r="BF1991">
        <v>82</v>
      </c>
      <c r="BG1991">
        <v>0</v>
      </c>
      <c r="BH1991">
        <v>5.79</v>
      </c>
      <c r="BI1991">
        <v>2.19</v>
      </c>
      <c r="BJ1991">
        <v>3.44</v>
      </c>
      <c r="BK1991">
        <v>3.53</v>
      </c>
      <c r="BL1991">
        <f>1/Table1[[#This Row],[odds_ft_home_team_win]]+1/Table1[[#This Row],[odds_ft_draw]]+1/Table1[[#This Row],[odds_ft_away_team_win]]-1</f>
        <v>3.0604797964984609E-2</v>
      </c>
      <c r="BM1991">
        <f>Table1[[#This Row],[Margin]]/3</f>
        <v>1.0201599321661536E-2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 t="s">
        <v>109</v>
      </c>
      <c r="BU1991">
        <f>VLOOKUP(Table1[[#This Row],[Reference]],metron,11,FALSE)</f>
        <v>1.4140979689366791</v>
      </c>
      <c r="BV1991">
        <f>VLOOKUP(Table1[[#This Row],[Reference]],metron,12,FALSE)</f>
        <v>1.0666666666666671</v>
      </c>
    </row>
    <row r="1992" spans="1:74" hidden="1" x14ac:dyDescent="0.45">
      <c r="A1992" t="s">
        <v>5417</v>
      </c>
      <c r="B1992">
        <v>1364698800</v>
      </c>
      <c r="C1992" s="3" t="s">
        <v>505</v>
      </c>
      <c r="D1992" t="s">
        <v>65</v>
      </c>
      <c r="E1992" t="s">
        <v>66</v>
      </c>
      <c r="F1992" t="s">
        <v>89</v>
      </c>
      <c r="G1992" t="s">
        <v>67</v>
      </c>
      <c r="H1992" t="s">
        <v>66</v>
      </c>
      <c r="I1992">
        <f>MROUND(Table1[[#This Row],[Prob_H]]*100,2)/100</f>
        <v>0.38</v>
      </c>
      <c r="J1992">
        <f>1/Table1[[#This Row],[odds_ft_home_team_win]]-Table1[[#This Row],[Margin/3]]</f>
        <v>0.38354003508171691</v>
      </c>
      <c r="K1992">
        <f>1/Table1[[#This Row],[odds_ft_draw]]-Table1[[#This Row],[Margin/3]]</f>
        <v>0.29658771393781086</v>
      </c>
      <c r="L1992">
        <f>1/Table1[[#This Row],[odds_ft_away_team_win]]-Table1[[#This Row],[Margin/3]]</f>
        <v>0.31987225098047217</v>
      </c>
      <c r="M1992">
        <v>12</v>
      </c>
      <c r="N1992">
        <v>0.5</v>
      </c>
      <c r="O1992">
        <v>0.43</v>
      </c>
      <c r="P1992">
        <v>0.82</v>
      </c>
      <c r="Q1992">
        <v>0.53</v>
      </c>
      <c r="R1992" t="str" cm="1">
        <f t="array" ref="R19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2">
        <v>3</v>
      </c>
      <c r="T1992">
        <v>0</v>
      </c>
      <c r="U1992">
        <v>3</v>
      </c>
      <c r="V1992">
        <v>1</v>
      </c>
      <c r="W1992">
        <v>1</v>
      </c>
      <c r="X1992">
        <v>0</v>
      </c>
      <c r="Y1992" t="s">
        <v>506</v>
      </c>
      <c r="AA1992">
        <v>-1</v>
      </c>
      <c r="AB1992">
        <v>-1</v>
      </c>
      <c r="AC1992">
        <v>2</v>
      </c>
      <c r="AD1992">
        <v>0</v>
      </c>
      <c r="AE1992">
        <v>4</v>
      </c>
      <c r="AF1992">
        <v>1</v>
      </c>
      <c r="AG1992">
        <v>1</v>
      </c>
      <c r="AH1992">
        <v>1</v>
      </c>
      <c r="AI1992">
        <v>2</v>
      </c>
      <c r="AJ1992">
        <v>3</v>
      </c>
      <c r="AK1992">
        <v>-1</v>
      </c>
      <c r="AL1992">
        <v>-1</v>
      </c>
      <c r="AM1992">
        <v>-1</v>
      </c>
      <c r="AN1992">
        <v>-1</v>
      </c>
      <c r="AO1992">
        <v>-1</v>
      </c>
      <c r="AP1992">
        <v>-1</v>
      </c>
      <c r="AQ1992">
        <v>-1</v>
      </c>
      <c r="AR1992">
        <v>-1</v>
      </c>
      <c r="AS1992">
        <v>-1</v>
      </c>
      <c r="AT1992">
        <v>-1</v>
      </c>
      <c r="AU1992">
        <v>0</v>
      </c>
      <c r="AV1992">
        <v>0</v>
      </c>
      <c r="AW1992">
        <v>2.65</v>
      </c>
      <c r="AX1992">
        <v>68</v>
      </c>
      <c r="AY1992">
        <v>86</v>
      </c>
      <c r="AZ1992">
        <v>47</v>
      </c>
      <c r="BA1992">
        <v>18</v>
      </c>
      <c r="BB1992">
        <v>11</v>
      </c>
      <c r="BC1992">
        <v>29</v>
      </c>
      <c r="BD1992">
        <v>75</v>
      </c>
      <c r="BE1992">
        <v>43</v>
      </c>
      <c r="BF1992">
        <v>83</v>
      </c>
      <c r="BG1992">
        <v>0</v>
      </c>
      <c r="BH1992">
        <v>6.01</v>
      </c>
      <c r="BI1992">
        <v>2.54</v>
      </c>
      <c r="BJ1992">
        <v>3.26</v>
      </c>
      <c r="BK1992">
        <v>3.03</v>
      </c>
      <c r="BL1992">
        <f>1/Table1[[#This Row],[odds_ft_home_team_win]]+1/Table1[[#This Row],[odds_ft_draw]]+1/Table1[[#This Row],[odds_ft_away_team_win]]-1</f>
        <v>3.0482256959573517E-2</v>
      </c>
      <c r="BM1992">
        <f>Table1[[#This Row],[Margin]]/3</f>
        <v>1.0160752319857838E-2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 t="s">
        <v>121</v>
      </c>
      <c r="BU1992">
        <f>VLOOKUP(Table1[[#This Row],[Reference]],metron,11,FALSE)</f>
        <v>1.330562659846547</v>
      </c>
      <c r="BV1992">
        <f>VLOOKUP(Table1[[#This Row],[Reference]],metron,12,FALSE)</f>
        <v>1.1595268542199491</v>
      </c>
    </row>
    <row r="1993" spans="1:74" hidden="1" x14ac:dyDescent="0.45">
      <c r="A1993" t="s">
        <v>5417</v>
      </c>
      <c r="B1993">
        <v>1364752800</v>
      </c>
      <c r="C1993" s="3" t="s">
        <v>507</v>
      </c>
      <c r="D1993" t="s">
        <v>65</v>
      </c>
      <c r="E1993" t="s">
        <v>66</v>
      </c>
      <c r="F1993" t="s">
        <v>73</v>
      </c>
      <c r="G1993" t="s">
        <v>68</v>
      </c>
      <c r="H1993" t="s">
        <v>66</v>
      </c>
      <c r="I1993">
        <f>MROUND(Table1[[#This Row],[Prob_H]]*100,2)/100</f>
        <v>0.28000000000000003</v>
      </c>
      <c r="J1993">
        <f>1/Table1[[#This Row],[odds_ft_home_team_win]]-Table1[[#This Row],[Margin/3]]</f>
        <v>0.27812441204195598</v>
      </c>
      <c r="K1993">
        <f>1/Table1[[#This Row],[odds_ft_draw]]-Table1[[#This Row],[Margin/3]]</f>
        <v>0.28148516350598329</v>
      </c>
      <c r="L1993">
        <f>1/Table1[[#This Row],[odds_ft_away_team_win]]-Table1[[#This Row],[Margin/3]]</f>
        <v>0.44039042445206056</v>
      </c>
      <c r="M1993">
        <v>12</v>
      </c>
      <c r="N1993">
        <v>1</v>
      </c>
      <c r="O1993">
        <v>1.64</v>
      </c>
      <c r="P1993">
        <v>0.88</v>
      </c>
      <c r="Q1993">
        <v>1.61</v>
      </c>
      <c r="R1993" t="str" cm="1">
        <f t="array" ref="R19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3">
        <v>1</v>
      </c>
      <c r="T1993">
        <v>2</v>
      </c>
      <c r="U1993">
        <v>3</v>
      </c>
      <c r="V1993">
        <v>1</v>
      </c>
      <c r="W1993">
        <v>0</v>
      </c>
      <c r="X1993">
        <v>1</v>
      </c>
      <c r="Y1993">
        <v>58</v>
      </c>
      <c r="Z1993" t="s">
        <v>508</v>
      </c>
      <c r="AA1993">
        <v>-1</v>
      </c>
      <c r="AB1993">
        <v>-1</v>
      </c>
      <c r="AC1993">
        <v>2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0</v>
      </c>
      <c r="AJ1993">
        <v>1</v>
      </c>
      <c r="AK1993">
        <v>-1</v>
      </c>
      <c r="AL1993">
        <v>-1</v>
      </c>
      <c r="AM1993">
        <v>-1</v>
      </c>
      <c r="AN1993">
        <v>-1</v>
      </c>
      <c r="AO1993">
        <v>-1</v>
      </c>
      <c r="AP1993">
        <v>-1</v>
      </c>
      <c r="AQ1993">
        <v>-1</v>
      </c>
      <c r="AR1993">
        <v>-1</v>
      </c>
      <c r="AS1993">
        <v>-1</v>
      </c>
      <c r="AT1993">
        <v>-1</v>
      </c>
      <c r="AU1993">
        <v>0</v>
      </c>
      <c r="AV1993">
        <v>0</v>
      </c>
      <c r="AW1993">
        <v>2.5</v>
      </c>
      <c r="AX1993">
        <v>57</v>
      </c>
      <c r="AY1993">
        <v>72</v>
      </c>
      <c r="AZ1993">
        <v>50</v>
      </c>
      <c r="BA1993">
        <v>25</v>
      </c>
      <c r="BB1993">
        <v>7</v>
      </c>
      <c r="BC1993">
        <v>40</v>
      </c>
      <c r="BD1993">
        <v>75</v>
      </c>
      <c r="BE1993">
        <v>29</v>
      </c>
      <c r="BF1993">
        <v>75</v>
      </c>
      <c r="BG1993">
        <v>0</v>
      </c>
      <c r="BH1993">
        <v>4.18</v>
      </c>
      <c r="BI1993">
        <v>3.47</v>
      </c>
      <c r="BJ1993">
        <v>3.43</v>
      </c>
      <c r="BK1993">
        <v>2.2200000000000002</v>
      </c>
      <c r="BL1993">
        <f>1/Table1[[#This Row],[odds_ft_home_team_win]]+1/Table1[[#This Row],[odds_ft_draw]]+1/Table1[[#This Row],[odds_ft_away_team_win]]-1</f>
        <v>3.018007799516953E-2</v>
      </c>
      <c r="BM1993">
        <f>Table1[[#This Row],[Margin]]/3</f>
        <v>1.0060025998389843E-2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 t="s">
        <v>126</v>
      </c>
      <c r="BU1993">
        <f>VLOOKUP(Table1[[#This Row],[Reference]],metron,11,FALSE)</f>
        <v>1.128766254360926</v>
      </c>
      <c r="BV1993">
        <f>VLOOKUP(Table1[[#This Row],[Reference]],metron,12,FALSE)</f>
        <v>1.415794481446242</v>
      </c>
    </row>
    <row r="1994" spans="1:74" hidden="1" x14ac:dyDescent="0.45">
      <c r="A1994" t="s">
        <v>5417</v>
      </c>
      <c r="B1994">
        <v>1364781600</v>
      </c>
      <c r="C1994" s="3" t="s">
        <v>509</v>
      </c>
      <c r="D1994" t="s">
        <v>65</v>
      </c>
      <c r="E1994" t="s">
        <v>66</v>
      </c>
      <c r="F1994" t="s">
        <v>98</v>
      </c>
      <c r="G1994" t="s">
        <v>86</v>
      </c>
      <c r="H1994" t="s">
        <v>66</v>
      </c>
      <c r="I1994">
        <f>MROUND(Table1[[#This Row],[Prob_H]]*100,2)/100</f>
        <v>0.3</v>
      </c>
      <c r="J1994">
        <f>1/Table1[[#This Row],[odds_ft_home_team_win]]-Table1[[#This Row],[Margin/3]]</f>
        <v>0.30833060198669587</v>
      </c>
      <c r="K1994">
        <f>1/Table1[[#This Row],[odds_ft_draw]]-Table1[[#This Row],[Margin/3]]</f>
        <v>0.29197406803245568</v>
      </c>
      <c r="L1994">
        <f>1/Table1[[#This Row],[odds_ft_away_team_win]]-Table1[[#This Row],[Margin/3]]</f>
        <v>0.39969532998084856</v>
      </c>
      <c r="M1994">
        <v>12</v>
      </c>
      <c r="N1994">
        <v>1.27</v>
      </c>
      <c r="O1994">
        <v>1.88</v>
      </c>
      <c r="P1994">
        <v>1.06</v>
      </c>
      <c r="Q1994">
        <v>1.86</v>
      </c>
      <c r="R1994" t="str" cm="1">
        <f t="array" ref="R19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4">
        <v>0</v>
      </c>
      <c r="T1994">
        <v>2</v>
      </c>
      <c r="U1994">
        <v>2</v>
      </c>
      <c r="V1994">
        <v>0</v>
      </c>
      <c r="W1994">
        <v>0</v>
      </c>
      <c r="X1994">
        <v>0</v>
      </c>
      <c r="Z1994" t="s">
        <v>510</v>
      </c>
      <c r="AA1994">
        <v>-1</v>
      </c>
      <c r="AB1994">
        <v>-1</v>
      </c>
      <c r="AC1994">
        <v>3</v>
      </c>
      <c r="AD1994">
        <v>1</v>
      </c>
      <c r="AE1994">
        <v>3</v>
      </c>
      <c r="AF1994">
        <v>0</v>
      </c>
      <c r="AG1994">
        <v>4</v>
      </c>
      <c r="AH1994">
        <v>0</v>
      </c>
      <c r="AI1994">
        <v>3</v>
      </c>
      <c r="AJ1994">
        <v>0</v>
      </c>
      <c r="AK1994">
        <v>-1</v>
      </c>
      <c r="AL1994">
        <v>-1</v>
      </c>
      <c r="AM1994">
        <v>-1</v>
      </c>
      <c r="AN1994">
        <v>-1</v>
      </c>
      <c r="AO1994">
        <v>-1</v>
      </c>
      <c r="AP1994">
        <v>-1</v>
      </c>
      <c r="AQ1994">
        <v>-1</v>
      </c>
      <c r="AR1994">
        <v>-1</v>
      </c>
      <c r="AS1994">
        <v>-1</v>
      </c>
      <c r="AT1994">
        <v>-1</v>
      </c>
      <c r="AU1994">
        <v>0</v>
      </c>
      <c r="AV1994">
        <v>0</v>
      </c>
      <c r="AW1994">
        <v>2.1</v>
      </c>
      <c r="AX1994">
        <v>62</v>
      </c>
      <c r="AY1994">
        <v>78</v>
      </c>
      <c r="AZ1994">
        <v>33</v>
      </c>
      <c r="BA1994">
        <v>7</v>
      </c>
      <c r="BB1994">
        <v>0</v>
      </c>
      <c r="BC1994">
        <v>26</v>
      </c>
      <c r="BD1994">
        <v>75</v>
      </c>
      <c r="BE1994">
        <v>36</v>
      </c>
      <c r="BF1994">
        <v>68</v>
      </c>
      <c r="BG1994">
        <v>0</v>
      </c>
      <c r="BH1994">
        <v>5.01</v>
      </c>
      <c r="BI1994">
        <v>3.14</v>
      </c>
      <c r="BJ1994">
        <v>3.31</v>
      </c>
      <c r="BK1994">
        <v>2.44</v>
      </c>
      <c r="BL1994">
        <f>1/Table1[[#This Row],[odds_ft_home_team_win]]+1/Table1[[#This Row],[odds_ft_draw]]+1/Table1[[#This Row],[odds_ft_away_team_win]]-1</f>
        <v>3.0422206778765837E-2</v>
      </c>
      <c r="BM1994">
        <f>Table1[[#This Row],[Margin]]/3</f>
        <v>1.0140735592921946E-2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 t="s">
        <v>128</v>
      </c>
      <c r="BU1994">
        <f>VLOOKUP(Table1[[#This Row],[Reference]],metron,11,FALSE)</f>
        <v>1.1805091283106199</v>
      </c>
      <c r="BV1994">
        <f>VLOOKUP(Table1[[#This Row],[Reference]],metron,12,FALSE)</f>
        <v>1.3921316533813319</v>
      </c>
    </row>
    <row r="1995" spans="1:74" hidden="1" x14ac:dyDescent="0.45">
      <c r="A1995" t="s">
        <v>5416</v>
      </c>
      <c r="B1995">
        <v>1380328200</v>
      </c>
      <c r="C1995" s="3" t="s">
        <v>751</v>
      </c>
      <c r="D1995" t="s">
        <v>65</v>
      </c>
      <c r="E1995" t="s">
        <v>66</v>
      </c>
      <c r="F1995" t="s">
        <v>80</v>
      </c>
      <c r="G1995" t="s">
        <v>68</v>
      </c>
      <c r="H1995" t="s">
        <v>66</v>
      </c>
      <c r="I1995">
        <f>MROUND(Table1[[#This Row],[Prob_H]]*100,2)/100</f>
        <v>0.32</v>
      </c>
      <c r="J1995">
        <f>1/Table1[[#This Row],[odds_ft_home_team_win]]-Table1[[#This Row],[Margin/3]]</f>
        <v>0.31133522935290298</v>
      </c>
      <c r="K1995">
        <f>1/Table1[[#This Row],[odds_ft_draw]]-Table1[[#This Row],[Margin/3]]</f>
        <v>0.28564980915845484</v>
      </c>
      <c r="L1995">
        <f>1/Table1[[#This Row],[odds_ft_away_team_win]]-Table1[[#This Row],[Margin/3]]</f>
        <v>0.40301496148864213</v>
      </c>
      <c r="M1995">
        <v>12</v>
      </c>
      <c r="N1995">
        <v>1.83</v>
      </c>
      <c r="O1995">
        <v>1.4</v>
      </c>
      <c r="P1995">
        <v>1.61</v>
      </c>
      <c r="Q1995">
        <v>1.22</v>
      </c>
      <c r="R1995" t="str" cm="1">
        <f t="array" ref="R19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1995">
        <v>2</v>
      </c>
      <c r="T1995">
        <v>2</v>
      </c>
      <c r="U1995">
        <v>4</v>
      </c>
      <c r="V1995">
        <v>1</v>
      </c>
      <c r="W1995">
        <v>1</v>
      </c>
      <c r="X1995">
        <v>0</v>
      </c>
      <c r="Y1995" t="s">
        <v>752</v>
      </c>
      <c r="Z1995" t="s">
        <v>753</v>
      </c>
      <c r="AA1995">
        <v>0</v>
      </c>
      <c r="AB1995">
        <v>12</v>
      </c>
      <c r="AC1995">
        <v>4</v>
      </c>
      <c r="AD1995">
        <v>1</v>
      </c>
      <c r="AE1995">
        <v>0</v>
      </c>
      <c r="AF1995">
        <v>0</v>
      </c>
      <c r="AG1995">
        <v>1</v>
      </c>
      <c r="AH1995">
        <v>4</v>
      </c>
      <c r="AI1995">
        <v>0</v>
      </c>
      <c r="AJ1995">
        <v>0</v>
      </c>
      <c r="AK1995">
        <v>6</v>
      </c>
      <c r="AL1995">
        <v>26</v>
      </c>
      <c r="AM1995">
        <v>0</v>
      </c>
      <c r="AN1995">
        <v>11</v>
      </c>
      <c r="AO1995">
        <v>6</v>
      </c>
      <c r="AP1995">
        <v>15</v>
      </c>
      <c r="AQ1995">
        <v>9</v>
      </c>
      <c r="AR1995">
        <v>6</v>
      </c>
      <c r="AS1995">
        <v>48</v>
      </c>
      <c r="AT1995">
        <v>52</v>
      </c>
      <c r="AU1995">
        <v>0</v>
      </c>
      <c r="AV1995">
        <v>0</v>
      </c>
      <c r="AW1995">
        <v>2.44</v>
      </c>
      <c r="AX1995">
        <v>45</v>
      </c>
      <c r="AY1995">
        <v>74</v>
      </c>
      <c r="AZ1995">
        <v>37</v>
      </c>
      <c r="BA1995">
        <v>17</v>
      </c>
      <c r="BB1995">
        <v>9</v>
      </c>
      <c r="BC1995">
        <v>27</v>
      </c>
      <c r="BD1995">
        <v>84</v>
      </c>
      <c r="BE1995">
        <v>27</v>
      </c>
      <c r="BF1995">
        <v>82</v>
      </c>
      <c r="BG1995">
        <v>9.83</v>
      </c>
      <c r="BH1995">
        <v>4.8</v>
      </c>
      <c r="BI1995">
        <v>3.11</v>
      </c>
      <c r="BJ1995">
        <v>3.38</v>
      </c>
      <c r="BK1995">
        <v>2.42</v>
      </c>
      <c r="BL1995">
        <f>1/Table1[[#This Row],[odds_ft_home_team_win]]+1/Table1[[#This Row],[odds_ft_draw]]+1/Table1[[#This Row],[odds_ft_away_team_win]]-1</f>
        <v>3.062453702167689E-2</v>
      </c>
      <c r="BM1995">
        <f>Table1[[#This Row],[Margin]]/3</f>
        <v>1.0208179007225629E-2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 t="s">
        <v>83</v>
      </c>
      <c r="BU1995">
        <f>VLOOKUP(Table1[[#This Row],[Reference]],metron,11,FALSE)</f>
        <v>1.210167055864918</v>
      </c>
      <c r="BV1995">
        <f>VLOOKUP(Table1[[#This Row],[Reference]],metron,12,FALSE)</f>
        <v>1.3211783725525419</v>
      </c>
    </row>
    <row r="1996" spans="1:74" hidden="1" x14ac:dyDescent="0.45">
      <c r="A1996" t="s">
        <v>5416</v>
      </c>
      <c r="B1996">
        <v>1380335400</v>
      </c>
      <c r="C1996" s="3" t="s">
        <v>754</v>
      </c>
      <c r="D1996" t="s">
        <v>65</v>
      </c>
      <c r="E1996" t="s">
        <v>66</v>
      </c>
      <c r="F1996" t="s">
        <v>88</v>
      </c>
      <c r="G1996" t="s">
        <v>78</v>
      </c>
      <c r="H1996" t="s">
        <v>66</v>
      </c>
      <c r="I1996">
        <f>MROUND(Table1[[#This Row],[Prob_H]]*100,2)/100</f>
        <v>0.42</v>
      </c>
      <c r="J1996">
        <f>1/Table1[[#This Row],[odds_ft_home_team_win]]-Table1[[#This Row],[Margin/3]]</f>
        <v>0.42471241784742936</v>
      </c>
      <c r="K1996">
        <f>1/Table1[[#This Row],[odds_ft_draw]]-Table1[[#This Row],[Margin/3]]</f>
        <v>0.28232746997049057</v>
      </c>
      <c r="L1996">
        <f>1/Table1[[#This Row],[odds_ft_away_team_win]]-Table1[[#This Row],[Margin/3]]</f>
        <v>0.29296011218208018</v>
      </c>
      <c r="M1996">
        <v>12</v>
      </c>
      <c r="N1996">
        <v>2.4</v>
      </c>
      <c r="O1996">
        <v>1.83</v>
      </c>
      <c r="P1996">
        <v>2.19</v>
      </c>
      <c r="Q1996">
        <v>0.94</v>
      </c>
      <c r="R1996" t="str" cm="1">
        <f t="array" ref="R19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6">
        <v>3</v>
      </c>
      <c r="T1996">
        <v>1</v>
      </c>
      <c r="U1996">
        <v>4</v>
      </c>
      <c r="V1996">
        <v>4</v>
      </c>
      <c r="W1996">
        <v>3</v>
      </c>
      <c r="X1996">
        <v>1</v>
      </c>
      <c r="Y1996" t="s">
        <v>755</v>
      </c>
      <c r="Z1996">
        <v>6</v>
      </c>
      <c r="AA1996">
        <v>0</v>
      </c>
      <c r="AB1996">
        <v>5</v>
      </c>
      <c r="AC1996">
        <v>1</v>
      </c>
      <c r="AD1996">
        <v>1</v>
      </c>
      <c r="AE1996">
        <v>2</v>
      </c>
      <c r="AF1996">
        <v>0</v>
      </c>
      <c r="AG1996">
        <v>1</v>
      </c>
      <c r="AH1996">
        <v>1</v>
      </c>
      <c r="AI1996">
        <v>0</v>
      </c>
      <c r="AJ1996">
        <v>2</v>
      </c>
      <c r="AK1996">
        <v>8</v>
      </c>
      <c r="AL1996">
        <v>10</v>
      </c>
      <c r="AM1996">
        <v>4</v>
      </c>
      <c r="AN1996">
        <v>5</v>
      </c>
      <c r="AO1996">
        <v>4</v>
      </c>
      <c r="AP1996">
        <v>5</v>
      </c>
      <c r="AQ1996">
        <v>9</v>
      </c>
      <c r="AR1996">
        <v>20</v>
      </c>
      <c r="AS1996">
        <v>51</v>
      </c>
      <c r="AT1996">
        <v>49</v>
      </c>
      <c r="AU1996">
        <v>0</v>
      </c>
      <c r="AV1996">
        <v>0</v>
      </c>
      <c r="AW1996">
        <v>2.84</v>
      </c>
      <c r="AX1996">
        <v>54</v>
      </c>
      <c r="AY1996">
        <v>84</v>
      </c>
      <c r="AZ1996">
        <v>64</v>
      </c>
      <c r="BA1996">
        <v>35</v>
      </c>
      <c r="BB1996">
        <v>10</v>
      </c>
      <c r="BC1996">
        <v>19</v>
      </c>
      <c r="BD1996">
        <v>67</v>
      </c>
      <c r="BE1996">
        <v>64</v>
      </c>
      <c r="BF1996">
        <v>92</v>
      </c>
      <c r="BG1996">
        <v>10.67</v>
      </c>
      <c r="BH1996">
        <v>4.2</v>
      </c>
      <c r="BI1996">
        <v>2.2999999999999998</v>
      </c>
      <c r="BJ1996">
        <v>3.42</v>
      </c>
      <c r="BK1996">
        <v>3.3</v>
      </c>
      <c r="BL1996">
        <f>1/Table1[[#This Row],[odds_ft_home_team_win]]+1/Table1[[#This Row],[odds_ft_draw]]+1/Table1[[#This Row],[odds_ft_away_team_win]]-1</f>
        <v>3.0210572544668635E-2</v>
      </c>
      <c r="BM1996">
        <f>Table1[[#This Row],[Margin]]/3</f>
        <v>1.0070190848222879E-2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 t="s">
        <v>91</v>
      </c>
      <c r="BU1996">
        <f>VLOOKUP(Table1[[#This Row],[Reference]],metron,11,FALSE)</f>
        <v>1.396960958296362</v>
      </c>
      <c r="BV1996">
        <f>VLOOKUP(Table1[[#This Row],[Reference]],metron,12,FALSE)</f>
        <v>1.091503992901508</v>
      </c>
    </row>
    <row r="1997" spans="1:74" hidden="1" x14ac:dyDescent="0.45">
      <c r="A1997" t="s">
        <v>5416</v>
      </c>
      <c r="B1997">
        <v>1380405600</v>
      </c>
      <c r="C1997" s="3" t="s">
        <v>756</v>
      </c>
      <c r="D1997" t="s">
        <v>65</v>
      </c>
      <c r="E1997" t="s">
        <v>66</v>
      </c>
      <c r="F1997" t="s">
        <v>611</v>
      </c>
      <c r="G1997" t="s">
        <v>86</v>
      </c>
      <c r="H1997" t="s">
        <v>66</v>
      </c>
      <c r="I1997">
        <f>MROUND(Table1[[#This Row],[Prob_H]]*100,2)/100</f>
        <v>0.2</v>
      </c>
      <c r="J1997">
        <f>1/Table1[[#This Row],[odds_ft_home_team_win]]-Table1[[#This Row],[Margin/3]]</f>
        <v>0.20806219897563755</v>
      </c>
      <c r="K1997">
        <f>1/Table1[[#This Row],[odds_ft_draw]]-Table1[[#This Row],[Margin/3]]</f>
        <v>0.26119998525546112</v>
      </c>
      <c r="L1997">
        <f>1/Table1[[#This Row],[odds_ft_away_team_win]]-Table1[[#This Row],[Margin/3]]</f>
        <v>0.53073781576890133</v>
      </c>
      <c r="M1997">
        <v>12</v>
      </c>
      <c r="N1997">
        <v>1.2</v>
      </c>
      <c r="O1997">
        <v>2</v>
      </c>
      <c r="P1997">
        <v>1.1200000000000001</v>
      </c>
      <c r="Q1997">
        <v>1.43</v>
      </c>
      <c r="R1997" t="str" cm="1">
        <f t="array" ref="R19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0</v>
      </c>
      <c r="Z1997">
        <v>55</v>
      </c>
      <c r="AA1997">
        <v>5</v>
      </c>
      <c r="AB1997">
        <v>13</v>
      </c>
      <c r="AC1997">
        <v>2</v>
      </c>
      <c r="AD1997">
        <v>0</v>
      </c>
      <c r="AE1997">
        <v>2</v>
      </c>
      <c r="AF1997">
        <v>0</v>
      </c>
      <c r="AG1997">
        <v>1</v>
      </c>
      <c r="AH1997">
        <v>1</v>
      </c>
      <c r="AI1997">
        <v>0</v>
      </c>
      <c r="AJ1997">
        <v>2</v>
      </c>
      <c r="AK1997">
        <v>15</v>
      </c>
      <c r="AL1997">
        <v>11</v>
      </c>
      <c r="AM1997">
        <v>4</v>
      </c>
      <c r="AN1997">
        <v>5</v>
      </c>
      <c r="AO1997">
        <v>11</v>
      </c>
      <c r="AP1997">
        <v>6</v>
      </c>
      <c r="AQ1997">
        <v>13</v>
      </c>
      <c r="AR1997">
        <v>9</v>
      </c>
      <c r="AS1997">
        <v>47</v>
      </c>
      <c r="AT1997">
        <v>53</v>
      </c>
      <c r="AU1997">
        <v>0</v>
      </c>
      <c r="AV1997">
        <v>0</v>
      </c>
      <c r="AW1997">
        <v>2.9</v>
      </c>
      <c r="AX1997">
        <v>70</v>
      </c>
      <c r="AY1997">
        <v>70</v>
      </c>
      <c r="AZ1997">
        <v>50</v>
      </c>
      <c r="BA1997">
        <v>40</v>
      </c>
      <c r="BB1997">
        <v>30</v>
      </c>
      <c r="BC1997">
        <v>20</v>
      </c>
      <c r="BD1997">
        <v>70</v>
      </c>
      <c r="BE1997">
        <v>50</v>
      </c>
      <c r="BF1997">
        <v>70</v>
      </c>
      <c r="BG1997">
        <v>9.15</v>
      </c>
      <c r="BH1997">
        <v>3.8</v>
      </c>
      <c r="BI1997">
        <v>4.59</v>
      </c>
      <c r="BJ1997">
        <v>3.69</v>
      </c>
      <c r="BK1997">
        <v>1.85</v>
      </c>
      <c r="BL1997">
        <f>1/Table1[[#This Row],[odds_ft_home_team_win]]+1/Table1[[#This Row],[odds_ft_draw]]+1/Table1[[#This Row],[odds_ft_away_team_win]]-1</f>
        <v>2.940817431491749E-2</v>
      </c>
      <c r="BM1997">
        <f>Table1[[#This Row],[Margin]]/3</f>
        <v>9.8027247716391628E-3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 t="s">
        <v>614</v>
      </c>
      <c r="BU1997">
        <f>VLOOKUP(Table1[[#This Row],[Reference]],metron,11,FALSE)</f>
        <v>1.0101010101010099</v>
      </c>
      <c r="BV1997">
        <f>VLOOKUP(Table1[[#This Row],[Reference]],metron,12,FALSE)</f>
        <v>1.696408529741863</v>
      </c>
    </row>
    <row r="1998" spans="1:74" hidden="1" x14ac:dyDescent="0.45">
      <c r="A1998" t="s">
        <v>5416</v>
      </c>
      <c r="B1998">
        <v>1380405600</v>
      </c>
      <c r="C1998" s="3" t="s">
        <v>756</v>
      </c>
      <c r="D1998" t="s">
        <v>65</v>
      </c>
      <c r="E1998" t="s">
        <v>66</v>
      </c>
      <c r="F1998" t="s">
        <v>77</v>
      </c>
      <c r="G1998" t="s">
        <v>81</v>
      </c>
      <c r="H1998" t="s">
        <v>66</v>
      </c>
      <c r="I1998">
        <f>MROUND(Table1[[#This Row],[Prob_H]]*100,2)/100</f>
        <v>0.38</v>
      </c>
      <c r="J1998">
        <f>1/Table1[[#This Row],[odds_ft_home_team_win]]-Table1[[#This Row],[Margin/3]]</f>
        <v>0.38982432486021329</v>
      </c>
      <c r="K1998">
        <f>1/Table1[[#This Row],[odds_ft_draw]]-Table1[[#This Row],[Margin/3]]</f>
        <v>0.28922552246500371</v>
      </c>
      <c r="L1998">
        <f>1/Table1[[#This Row],[odds_ft_away_team_win]]-Table1[[#This Row],[Margin/3]]</f>
        <v>0.32095015267478283</v>
      </c>
      <c r="M1998">
        <v>12</v>
      </c>
      <c r="N1998">
        <v>1.67</v>
      </c>
      <c r="O1998">
        <v>2.2000000000000002</v>
      </c>
      <c r="P1998">
        <v>2</v>
      </c>
      <c r="Q1998">
        <v>1.57</v>
      </c>
      <c r="R1998" t="str" cm="1">
        <f t="array" ref="R19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62</v>
      </c>
      <c r="AA1998">
        <v>5</v>
      </c>
      <c r="AB1998">
        <v>4</v>
      </c>
      <c r="AC1998">
        <v>1</v>
      </c>
      <c r="AD1998">
        <v>0</v>
      </c>
      <c r="AE1998">
        <v>2</v>
      </c>
      <c r="AF1998">
        <v>0</v>
      </c>
      <c r="AG1998">
        <v>1</v>
      </c>
      <c r="AH1998">
        <v>0</v>
      </c>
      <c r="AI1998">
        <v>1</v>
      </c>
      <c r="AJ1998">
        <v>1</v>
      </c>
      <c r="AK1998">
        <v>12</v>
      </c>
      <c r="AL1998">
        <v>7</v>
      </c>
      <c r="AM1998">
        <v>8</v>
      </c>
      <c r="AN1998">
        <v>4</v>
      </c>
      <c r="AO1998">
        <v>4</v>
      </c>
      <c r="AP1998">
        <v>3</v>
      </c>
      <c r="AQ1998">
        <v>18</v>
      </c>
      <c r="AR1998">
        <v>17</v>
      </c>
      <c r="AS1998">
        <v>47</v>
      </c>
      <c r="AT1998">
        <v>53</v>
      </c>
      <c r="AU1998">
        <v>0</v>
      </c>
      <c r="AV1998">
        <v>0</v>
      </c>
      <c r="AW1998">
        <v>1.92</v>
      </c>
      <c r="AX1998">
        <v>47</v>
      </c>
      <c r="AY1998">
        <v>65</v>
      </c>
      <c r="AZ1998">
        <v>19</v>
      </c>
      <c r="BA1998">
        <v>9</v>
      </c>
      <c r="BB1998">
        <v>0</v>
      </c>
      <c r="BC1998">
        <v>29</v>
      </c>
      <c r="BD1998">
        <v>74</v>
      </c>
      <c r="BE1998">
        <v>27</v>
      </c>
      <c r="BF1998">
        <v>55</v>
      </c>
      <c r="BG1998">
        <v>11.17</v>
      </c>
      <c r="BH1998">
        <v>5.4</v>
      </c>
      <c r="BI1998">
        <v>2.5</v>
      </c>
      <c r="BJ1998">
        <v>3.34</v>
      </c>
      <c r="BK1998">
        <v>3.02</v>
      </c>
      <c r="BL1998">
        <f>1/Table1[[#This Row],[odds_ft_home_team_win]]+1/Table1[[#This Row],[odds_ft_draw]]+1/Table1[[#This Row],[odds_ft_away_team_win]]-1</f>
        <v>3.0527025419360143E-2</v>
      </c>
      <c r="BM1998">
        <f>Table1[[#This Row],[Margin]]/3</f>
        <v>1.0175675139786714E-2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 t="s">
        <v>79</v>
      </c>
      <c r="BU1998">
        <f>VLOOKUP(Table1[[#This Row],[Reference]],metron,11,FALSE)</f>
        <v>1.330562659846547</v>
      </c>
      <c r="BV1998">
        <f>VLOOKUP(Table1[[#This Row],[Reference]],metron,12,FALSE)</f>
        <v>1.1595268542199491</v>
      </c>
    </row>
    <row r="1999" spans="1:74" hidden="1" x14ac:dyDescent="0.45">
      <c r="A1999" t="s">
        <v>5416</v>
      </c>
      <c r="B1999">
        <v>1380412800</v>
      </c>
      <c r="C1999" s="3" t="s">
        <v>757</v>
      </c>
      <c r="D1999" t="s">
        <v>65</v>
      </c>
      <c r="E1999" t="s">
        <v>66</v>
      </c>
      <c r="F1999" t="s">
        <v>85</v>
      </c>
      <c r="G1999" t="s">
        <v>94</v>
      </c>
      <c r="H1999" t="s">
        <v>66</v>
      </c>
      <c r="I1999">
        <f>MROUND(Table1[[#This Row],[Prob_H]]*100,2)/100</f>
        <v>0.54</v>
      </c>
      <c r="J1999">
        <f>1/Table1[[#This Row],[odds_ft_home_team_win]]-Table1[[#This Row],[Margin/3]]</f>
        <v>0.53015524433913597</v>
      </c>
      <c r="K1999">
        <f>1/Table1[[#This Row],[odds_ft_draw]]-Table1[[#This Row],[Margin/3]]</f>
        <v>0.26283874751444242</v>
      </c>
      <c r="L1999">
        <f>1/Table1[[#This Row],[odds_ft_away_team_win]]-Table1[[#This Row],[Margin/3]]</f>
        <v>0.20700600814642159</v>
      </c>
      <c r="M1999">
        <v>12</v>
      </c>
      <c r="N1999">
        <v>1.8</v>
      </c>
      <c r="O1999">
        <v>0.67</v>
      </c>
      <c r="P1999">
        <v>1.47</v>
      </c>
      <c r="Q1999">
        <v>1.06</v>
      </c>
      <c r="R1999" t="str" cm="1">
        <f t="array" ref="R19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Z1999">
        <v>81</v>
      </c>
      <c r="AA1999">
        <v>7</v>
      </c>
      <c r="AB1999">
        <v>4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10</v>
      </c>
      <c r="AL1999">
        <v>8</v>
      </c>
      <c r="AM1999">
        <v>3</v>
      </c>
      <c r="AN1999">
        <v>4</v>
      </c>
      <c r="AO1999">
        <v>7</v>
      </c>
      <c r="AP1999">
        <v>4</v>
      </c>
      <c r="AQ1999">
        <v>17</v>
      </c>
      <c r="AR1999">
        <v>11</v>
      </c>
      <c r="AS1999">
        <v>52</v>
      </c>
      <c r="AT1999">
        <v>48</v>
      </c>
      <c r="AU1999">
        <v>0</v>
      </c>
      <c r="AV1999">
        <v>0</v>
      </c>
      <c r="AW1999">
        <v>1.39</v>
      </c>
      <c r="AX1999">
        <v>47</v>
      </c>
      <c r="AY1999">
        <v>55</v>
      </c>
      <c r="AZ1999">
        <v>10</v>
      </c>
      <c r="BA1999">
        <v>0</v>
      </c>
      <c r="BB1999">
        <v>0</v>
      </c>
      <c r="BC1999">
        <v>0</v>
      </c>
      <c r="BD1999">
        <v>45</v>
      </c>
      <c r="BE1999">
        <v>20</v>
      </c>
      <c r="BF1999">
        <v>64</v>
      </c>
      <c r="BG1999">
        <v>8.8699999999999992</v>
      </c>
      <c r="BH1999">
        <v>4.83</v>
      </c>
      <c r="BI1999">
        <v>1.85</v>
      </c>
      <c r="BJ1999">
        <v>3.66</v>
      </c>
      <c r="BK1999">
        <v>4.5999999999999996</v>
      </c>
      <c r="BL1999">
        <f>1/Table1[[#This Row],[odds_ft_home_team_win]]+1/Table1[[#This Row],[odds_ft_draw]]+1/Table1[[#This Row],[odds_ft_away_team_win]]-1</f>
        <v>3.1155888604213589E-2</v>
      </c>
      <c r="BM1999">
        <f>Table1[[#This Row],[Margin]]/3</f>
        <v>1.0385296201404529E-2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 t="s">
        <v>87</v>
      </c>
      <c r="BU1999">
        <f>VLOOKUP(Table1[[#This Row],[Reference]],metron,11,FALSE)</f>
        <v>1.684957590444867</v>
      </c>
      <c r="BV1999">
        <f>VLOOKUP(Table1[[#This Row],[Reference]],metron,12,FALSE)</f>
        <v>0.95101263631642718</v>
      </c>
    </row>
    <row r="2000" spans="1:74" hidden="1" x14ac:dyDescent="0.45">
      <c r="A2000" t="s">
        <v>5416</v>
      </c>
      <c r="B2000">
        <v>1380420000</v>
      </c>
      <c r="C2000" s="3" t="s">
        <v>758</v>
      </c>
      <c r="D2000" t="s">
        <v>65</v>
      </c>
      <c r="E2000" t="s">
        <v>66</v>
      </c>
      <c r="F2000" t="s">
        <v>67</v>
      </c>
      <c r="G2000" t="s">
        <v>103</v>
      </c>
      <c r="H2000" t="s">
        <v>66</v>
      </c>
      <c r="I2000">
        <f>MROUND(Table1[[#This Row],[Prob_H]]*100,2)/100</f>
        <v>0.44</v>
      </c>
      <c r="J2000">
        <f>1/Table1[[#This Row],[odds_ft_home_team_win]]-Table1[[#This Row],[Margin/3]]</f>
        <v>0.44449764992400648</v>
      </c>
      <c r="K2000">
        <f>1/Table1[[#This Row],[odds_ft_draw]]-Table1[[#This Row],[Margin/3]]</f>
        <v>0.28064986979715661</v>
      </c>
      <c r="L2000">
        <f>1/Table1[[#This Row],[odds_ft_away_team_win]]-Table1[[#This Row],[Margin/3]]</f>
        <v>0.27485248027883685</v>
      </c>
      <c r="M2000">
        <v>12</v>
      </c>
      <c r="N2000">
        <v>2</v>
      </c>
      <c r="O2000">
        <v>0.83</v>
      </c>
      <c r="P2000">
        <v>1.76</v>
      </c>
      <c r="Q2000">
        <v>1.35</v>
      </c>
      <c r="R2000" t="str" cm="1">
        <f t="array" ref="R20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0">
        <v>2</v>
      </c>
      <c r="T2000">
        <v>1</v>
      </c>
      <c r="U2000">
        <v>3</v>
      </c>
      <c r="V2000">
        <v>2</v>
      </c>
      <c r="W2000">
        <v>1</v>
      </c>
      <c r="X2000">
        <v>1</v>
      </c>
      <c r="Y2000" t="s">
        <v>759</v>
      </c>
      <c r="Z2000">
        <v>13</v>
      </c>
      <c r="AA2000">
        <v>10</v>
      </c>
      <c r="AB2000">
        <v>3</v>
      </c>
      <c r="AC2000">
        <v>2</v>
      </c>
      <c r="AD2000">
        <v>0</v>
      </c>
      <c r="AE2000">
        <v>3</v>
      </c>
      <c r="AF2000">
        <v>0</v>
      </c>
      <c r="AG2000">
        <v>1</v>
      </c>
      <c r="AH2000">
        <v>1</v>
      </c>
      <c r="AI2000">
        <v>3</v>
      </c>
      <c r="AJ2000">
        <v>0</v>
      </c>
      <c r="AK2000">
        <v>18</v>
      </c>
      <c r="AL2000">
        <v>13</v>
      </c>
      <c r="AM2000">
        <v>7</v>
      </c>
      <c r="AN2000">
        <v>5</v>
      </c>
      <c r="AO2000">
        <v>11</v>
      </c>
      <c r="AP2000">
        <v>8</v>
      </c>
      <c r="AQ2000">
        <v>21</v>
      </c>
      <c r="AR2000">
        <v>7</v>
      </c>
      <c r="AS2000">
        <v>49</v>
      </c>
      <c r="AT2000">
        <v>51</v>
      </c>
      <c r="AU2000">
        <v>0</v>
      </c>
      <c r="AV2000">
        <v>0</v>
      </c>
      <c r="AW2000">
        <v>2.9</v>
      </c>
      <c r="AX2000">
        <v>55</v>
      </c>
      <c r="AY2000">
        <v>75</v>
      </c>
      <c r="AZ2000">
        <v>49</v>
      </c>
      <c r="BA2000">
        <v>39</v>
      </c>
      <c r="BB2000">
        <v>19</v>
      </c>
      <c r="BC2000">
        <v>39</v>
      </c>
      <c r="BD2000">
        <v>65</v>
      </c>
      <c r="BE2000">
        <v>29</v>
      </c>
      <c r="BF2000">
        <v>82</v>
      </c>
      <c r="BG2000">
        <v>11.6</v>
      </c>
      <c r="BH2000">
        <v>4.4000000000000004</v>
      </c>
      <c r="BI2000">
        <v>2.2000000000000002</v>
      </c>
      <c r="BJ2000">
        <v>3.44</v>
      </c>
      <c r="BK2000">
        <v>3.51</v>
      </c>
      <c r="BL2000">
        <f>1/Table1[[#This Row],[odds_ft_home_team_win]]+1/Table1[[#This Row],[odds_ft_draw]]+1/Table1[[#This Row],[odds_ft_away_team_win]]-1</f>
        <v>3.014341386434416E-2</v>
      </c>
      <c r="BM2000">
        <f>Table1[[#This Row],[Margin]]/3</f>
        <v>1.0047804621448053E-2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 t="s">
        <v>70</v>
      </c>
      <c r="BU2000">
        <f>VLOOKUP(Table1[[#This Row],[Reference]],metron,11,FALSE)</f>
        <v>1.4140979689366791</v>
      </c>
      <c r="BV2000">
        <f>VLOOKUP(Table1[[#This Row],[Reference]],metron,12,FALSE)</f>
        <v>1.0666666666666671</v>
      </c>
    </row>
    <row r="2001" spans="1:74" hidden="1" x14ac:dyDescent="0.45">
      <c r="A2001" t="s">
        <v>5416</v>
      </c>
      <c r="B2001">
        <v>1380474000</v>
      </c>
      <c r="C2001" s="3" t="s">
        <v>760</v>
      </c>
      <c r="D2001" t="s">
        <v>65</v>
      </c>
      <c r="E2001" t="s">
        <v>66</v>
      </c>
      <c r="F2001" t="s">
        <v>97</v>
      </c>
      <c r="G2001" t="s">
        <v>102</v>
      </c>
      <c r="H2001" t="s">
        <v>66</v>
      </c>
      <c r="I2001">
        <f>MROUND(Table1[[#This Row],[Prob_H]]*100,2)/100</f>
        <v>0.6</v>
      </c>
      <c r="J2001">
        <f>1/Table1[[#This Row],[odds_ft_home_team_win]]-Table1[[#This Row],[Margin/3]]</f>
        <v>0.59281113838865385</v>
      </c>
      <c r="K2001">
        <f>1/Table1[[#This Row],[odds_ft_draw]]-Table1[[#This Row],[Margin/3]]</f>
        <v>0.25149810557856217</v>
      </c>
      <c r="L2001">
        <f>1/Table1[[#This Row],[odds_ft_away_team_win]]-Table1[[#This Row],[Margin/3]]</f>
        <v>0.15569075603278401</v>
      </c>
      <c r="M2001">
        <v>12</v>
      </c>
      <c r="N2001">
        <v>1.33</v>
      </c>
      <c r="O2001">
        <v>0</v>
      </c>
      <c r="P2001">
        <v>2</v>
      </c>
      <c r="Q2001">
        <v>0.53</v>
      </c>
      <c r="R2001" t="str" cm="1">
        <f t="array" ref="R20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1">
        <v>7</v>
      </c>
      <c r="T2001">
        <v>1</v>
      </c>
      <c r="U2001">
        <v>8</v>
      </c>
      <c r="V2001">
        <v>3</v>
      </c>
      <c r="W2001">
        <v>3</v>
      </c>
      <c r="X2001">
        <v>0</v>
      </c>
      <c r="Y2001" t="s">
        <v>761</v>
      </c>
      <c r="Z2001">
        <v>47</v>
      </c>
      <c r="AA2001">
        <v>4</v>
      </c>
      <c r="AB2001">
        <v>9</v>
      </c>
      <c r="AC2001">
        <v>2</v>
      </c>
      <c r="AD2001">
        <v>1</v>
      </c>
      <c r="AE2001">
        <v>3</v>
      </c>
      <c r="AF2001">
        <v>2</v>
      </c>
      <c r="AG2001">
        <v>2</v>
      </c>
      <c r="AH2001">
        <v>1</v>
      </c>
      <c r="AI2001">
        <v>2</v>
      </c>
      <c r="AJ2001">
        <v>3</v>
      </c>
      <c r="AK2001">
        <v>12</v>
      </c>
      <c r="AL2001">
        <v>12</v>
      </c>
      <c r="AM2001">
        <v>4</v>
      </c>
      <c r="AN2001">
        <v>6</v>
      </c>
      <c r="AO2001">
        <v>8</v>
      </c>
      <c r="AP2001">
        <v>6</v>
      </c>
      <c r="AQ2001">
        <v>10</v>
      </c>
      <c r="AR2001">
        <v>9</v>
      </c>
      <c r="AS2001">
        <v>51</v>
      </c>
      <c r="AT2001">
        <v>49</v>
      </c>
      <c r="AU2001">
        <v>0</v>
      </c>
      <c r="AV2001">
        <v>0</v>
      </c>
      <c r="AW2001">
        <v>1.84</v>
      </c>
      <c r="AX2001">
        <v>25</v>
      </c>
      <c r="AY2001">
        <v>34</v>
      </c>
      <c r="AZ2001">
        <v>34</v>
      </c>
      <c r="BA2001">
        <v>25</v>
      </c>
      <c r="BB2001">
        <v>0</v>
      </c>
      <c r="BC2001">
        <v>17</v>
      </c>
      <c r="BD2001">
        <v>44</v>
      </c>
      <c r="BE2001">
        <v>25</v>
      </c>
      <c r="BF2001">
        <v>82</v>
      </c>
      <c r="BG2001">
        <v>10.63</v>
      </c>
      <c r="BH2001">
        <v>3.87</v>
      </c>
      <c r="BI2001">
        <v>1.66</v>
      </c>
      <c r="BJ2001">
        <v>3.83</v>
      </c>
      <c r="BK2001">
        <v>6.05</v>
      </c>
      <c r="BL2001">
        <f>1/Table1[[#This Row],[odds_ft_home_team_win]]+1/Table1[[#This Row],[odds_ft_draw]]+1/Table1[[#This Row],[odds_ft_away_team_win]]-1</f>
        <v>2.879550049668933E-2</v>
      </c>
      <c r="BM2001">
        <f>Table1[[#This Row],[Margin]]/3</f>
        <v>9.5985001655631095E-3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 t="s">
        <v>100</v>
      </c>
      <c r="BU2001">
        <f>VLOOKUP(Table1[[#This Row],[Reference]],metron,11,FALSE)</f>
        <v>1.841836734693878</v>
      </c>
      <c r="BV2001">
        <f>VLOOKUP(Table1[[#This Row],[Reference]],metron,12,FALSE)</f>
        <v>0.88917233560090703</v>
      </c>
    </row>
    <row r="2002" spans="1:74" hidden="1" x14ac:dyDescent="0.45">
      <c r="A2002" t="s">
        <v>5416</v>
      </c>
      <c r="B2002">
        <v>1380474000</v>
      </c>
      <c r="C2002" s="3" t="s">
        <v>760</v>
      </c>
      <c r="D2002" t="s">
        <v>65</v>
      </c>
      <c r="E2002" t="s">
        <v>66</v>
      </c>
      <c r="F2002" t="s">
        <v>73</v>
      </c>
      <c r="G2002" t="s">
        <v>72</v>
      </c>
      <c r="H2002" t="s">
        <v>66</v>
      </c>
      <c r="I2002">
        <f>MROUND(Table1[[#This Row],[Prob_H]]*100,2)/100</f>
        <v>0.36</v>
      </c>
      <c r="J2002">
        <f>1/Table1[[#This Row],[odds_ft_home_team_win]]-Table1[[#This Row],[Margin/3]]</f>
        <v>0.35876932379321846</v>
      </c>
      <c r="K2002">
        <f>1/Table1[[#This Row],[odds_ft_draw]]-Table1[[#This Row],[Margin/3]]</f>
        <v>0.28650153880082846</v>
      </c>
      <c r="L2002">
        <f>1/Table1[[#This Row],[odds_ft_away_team_win]]-Table1[[#This Row],[Margin/3]]</f>
        <v>0.35472913740595313</v>
      </c>
      <c r="M2002">
        <v>12</v>
      </c>
      <c r="N2002">
        <v>1.17</v>
      </c>
      <c r="O2002">
        <v>0.25</v>
      </c>
      <c r="P2002">
        <v>1.29</v>
      </c>
      <c r="Q2002">
        <v>0.44</v>
      </c>
      <c r="R2002" t="str" cm="1">
        <f t="array" ref="R20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2">
        <v>2</v>
      </c>
      <c r="T2002">
        <v>0</v>
      </c>
      <c r="U2002">
        <v>2</v>
      </c>
      <c r="V2002">
        <v>1</v>
      </c>
      <c r="W2002">
        <v>1</v>
      </c>
      <c r="X2002">
        <v>0</v>
      </c>
      <c r="Y2002" t="s">
        <v>762</v>
      </c>
      <c r="AA2002">
        <v>6</v>
      </c>
      <c r="AB2002">
        <v>9</v>
      </c>
      <c r="AC2002">
        <v>2</v>
      </c>
      <c r="AD2002">
        <v>0</v>
      </c>
      <c r="AE2002">
        <v>4</v>
      </c>
      <c r="AF2002">
        <v>1</v>
      </c>
      <c r="AG2002">
        <v>1</v>
      </c>
      <c r="AH2002">
        <v>1</v>
      </c>
      <c r="AI2002">
        <v>3</v>
      </c>
      <c r="AJ2002">
        <v>2</v>
      </c>
      <c r="AK2002">
        <v>10</v>
      </c>
      <c r="AL2002">
        <v>11</v>
      </c>
      <c r="AM2002">
        <v>3</v>
      </c>
      <c r="AN2002">
        <v>6</v>
      </c>
      <c r="AO2002">
        <v>7</v>
      </c>
      <c r="AP2002">
        <v>5</v>
      </c>
      <c r="AQ2002">
        <v>11</v>
      </c>
      <c r="AR2002">
        <v>18</v>
      </c>
      <c r="AS2002">
        <v>48</v>
      </c>
      <c r="AT2002">
        <v>52</v>
      </c>
      <c r="AU2002">
        <v>0</v>
      </c>
      <c r="AV2002">
        <v>0</v>
      </c>
      <c r="AW2002">
        <v>2.59</v>
      </c>
      <c r="AX2002">
        <v>84</v>
      </c>
      <c r="AY2002">
        <v>84</v>
      </c>
      <c r="AZ2002">
        <v>59</v>
      </c>
      <c r="BA2002">
        <v>25</v>
      </c>
      <c r="BB2002">
        <v>0</v>
      </c>
      <c r="BC2002">
        <v>25</v>
      </c>
      <c r="BD2002">
        <v>71</v>
      </c>
      <c r="BE2002">
        <v>59</v>
      </c>
      <c r="BF2002">
        <v>92</v>
      </c>
      <c r="BG2002">
        <v>10.58</v>
      </c>
      <c r="BH2002">
        <v>6.17</v>
      </c>
      <c r="BI2002">
        <v>2.71</v>
      </c>
      <c r="BJ2002">
        <v>3.37</v>
      </c>
      <c r="BK2002">
        <v>2.74</v>
      </c>
      <c r="BL2002">
        <f>1/Table1[[#This Row],[odds_ft_home_team_win]]+1/Table1[[#This Row],[odds_ft_draw]]+1/Table1[[#This Row],[odds_ft_away_team_win]]-1</f>
        <v>3.0703098731045708E-2</v>
      </c>
      <c r="BM2002">
        <f>Table1[[#This Row],[Margin]]/3</f>
        <v>1.0234366243681903E-2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 t="s">
        <v>126</v>
      </c>
      <c r="BU2002">
        <f>VLOOKUP(Table1[[#This Row],[Reference]],metron,11,FALSE)</f>
        <v>1.269326094653606</v>
      </c>
      <c r="BV2002">
        <f>VLOOKUP(Table1[[#This Row],[Reference]],metron,12,FALSE)</f>
        <v>1.2417089578661631</v>
      </c>
    </row>
    <row r="2003" spans="1:74" hidden="1" x14ac:dyDescent="0.45">
      <c r="A2003" t="s">
        <v>5416</v>
      </c>
      <c r="B2003">
        <v>1380492000</v>
      </c>
      <c r="C2003" s="3" t="s">
        <v>763</v>
      </c>
      <c r="D2003" t="s">
        <v>65</v>
      </c>
      <c r="E2003" t="s">
        <v>66</v>
      </c>
      <c r="F2003" t="s">
        <v>98</v>
      </c>
      <c r="G2003" t="s">
        <v>93</v>
      </c>
      <c r="H2003" t="s">
        <v>66</v>
      </c>
      <c r="I2003">
        <f>MROUND(Table1[[#This Row],[Prob_H]]*100,2)/100</f>
        <v>0.46</v>
      </c>
      <c r="J2003">
        <f>1/Table1[[#This Row],[odds_ft_home_team_win]]-Table1[[#This Row],[Margin/3]]</f>
        <v>0.4572856144295811</v>
      </c>
      <c r="K2003">
        <f>1/Table1[[#This Row],[odds_ft_draw]]-Table1[[#This Row],[Margin/3]]</f>
        <v>0.27571018051769858</v>
      </c>
      <c r="L2003">
        <f>1/Table1[[#This Row],[odds_ft_away_team_win]]-Table1[[#This Row],[Margin/3]]</f>
        <v>0.26700420505272038</v>
      </c>
      <c r="M2003">
        <v>12</v>
      </c>
      <c r="N2003">
        <v>1</v>
      </c>
      <c r="O2003">
        <v>0.5</v>
      </c>
      <c r="P2003">
        <v>1.18</v>
      </c>
      <c r="Q2003">
        <v>1.06</v>
      </c>
      <c r="R2003" t="str" cm="1">
        <f t="array" ref="R20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3">
        <v>1</v>
      </c>
      <c r="T2003">
        <v>1</v>
      </c>
      <c r="U2003">
        <v>2</v>
      </c>
      <c r="V2003">
        <v>1</v>
      </c>
      <c r="W2003">
        <v>0</v>
      </c>
      <c r="X2003">
        <v>1</v>
      </c>
      <c r="Y2003">
        <v>85</v>
      </c>
      <c r="Z2003">
        <v>19</v>
      </c>
      <c r="AA2003">
        <v>7</v>
      </c>
      <c r="AB2003">
        <v>6</v>
      </c>
      <c r="AC2003">
        <v>2</v>
      </c>
      <c r="AD2003">
        <v>0</v>
      </c>
      <c r="AE2003">
        <v>6</v>
      </c>
      <c r="AF2003">
        <v>0</v>
      </c>
      <c r="AG2003">
        <v>0</v>
      </c>
      <c r="AH2003">
        <v>2</v>
      </c>
      <c r="AI2003">
        <v>2</v>
      </c>
      <c r="AJ2003">
        <v>4</v>
      </c>
      <c r="AK2003">
        <v>17</v>
      </c>
      <c r="AL2003">
        <v>7</v>
      </c>
      <c r="AM2003">
        <v>9</v>
      </c>
      <c r="AN2003">
        <v>2</v>
      </c>
      <c r="AO2003">
        <v>8</v>
      </c>
      <c r="AP2003">
        <v>5</v>
      </c>
      <c r="AQ2003">
        <v>16</v>
      </c>
      <c r="AR2003">
        <v>17</v>
      </c>
      <c r="AS2003">
        <v>50</v>
      </c>
      <c r="AT2003">
        <v>50</v>
      </c>
      <c r="AU2003">
        <v>0</v>
      </c>
      <c r="AV2003">
        <v>0</v>
      </c>
      <c r="AW2003">
        <v>2.64</v>
      </c>
      <c r="AX2003">
        <v>37</v>
      </c>
      <c r="AY2003">
        <v>72</v>
      </c>
      <c r="AZ2003">
        <v>45</v>
      </c>
      <c r="BA2003">
        <v>29</v>
      </c>
      <c r="BB2003">
        <v>19</v>
      </c>
      <c r="BC2003">
        <v>37</v>
      </c>
      <c r="BD2003">
        <v>64</v>
      </c>
      <c r="BE2003">
        <v>45</v>
      </c>
      <c r="BF2003">
        <v>74</v>
      </c>
      <c r="BG2003">
        <v>9.23</v>
      </c>
      <c r="BH2003">
        <v>5.0999999999999996</v>
      </c>
      <c r="BI2003">
        <v>2.14</v>
      </c>
      <c r="BJ2003">
        <v>3.5</v>
      </c>
      <c r="BK2003">
        <v>3.61</v>
      </c>
      <c r="BL2003">
        <f>1/Table1[[#This Row],[odds_ft_home_team_win]]+1/Table1[[#This Row],[odds_ft_draw]]+1/Table1[[#This Row],[odds_ft_away_team_win]]-1</f>
        <v>3.0012315589761362E-2</v>
      </c>
      <c r="BM2003">
        <f>Table1[[#This Row],[Margin]]/3</f>
        <v>1.0004105196587121E-2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 t="s">
        <v>128</v>
      </c>
      <c r="BU2003">
        <f>VLOOKUP(Table1[[#This Row],[Reference]],metron,11,FALSE)</f>
        <v>1.4888836329233679</v>
      </c>
      <c r="BV2003">
        <f>VLOOKUP(Table1[[#This Row],[Reference]],metron,12,FALSE)</f>
        <v>1.0516792809839171</v>
      </c>
    </row>
    <row r="2004" spans="1:74" hidden="1" x14ac:dyDescent="0.45">
      <c r="A2004" t="s">
        <v>5415</v>
      </c>
      <c r="B2004">
        <v>1395451800</v>
      </c>
      <c r="C2004" s="3" t="s">
        <v>997</v>
      </c>
      <c r="D2004" t="s">
        <v>65</v>
      </c>
      <c r="E2004" t="s">
        <v>66</v>
      </c>
      <c r="F2004" t="s">
        <v>78</v>
      </c>
      <c r="G2004" t="s">
        <v>88</v>
      </c>
      <c r="H2004" t="s">
        <v>66</v>
      </c>
      <c r="I2004">
        <f>MROUND(Table1[[#This Row],[Prob_H]]*100,2)/100</f>
        <v>0.4</v>
      </c>
      <c r="J2004">
        <f>1/Table1[[#This Row],[odds_ft_home_team_win]]-Table1[[#This Row],[Margin/3]]</f>
        <v>0.40820892179609553</v>
      </c>
      <c r="K2004">
        <f>1/Table1[[#This Row],[odds_ft_draw]]-Table1[[#This Row],[Margin/3]]</f>
        <v>0.28653478499960172</v>
      </c>
      <c r="L2004">
        <f>1/Table1[[#This Row],[odds_ft_away_team_win]]-Table1[[#This Row],[Margin/3]]</f>
        <v>0.3052562932043027</v>
      </c>
      <c r="M2004">
        <v>12</v>
      </c>
      <c r="N2004">
        <v>1.8</v>
      </c>
      <c r="O2004">
        <v>1.38</v>
      </c>
      <c r="P2004">
        <v>1.78</v>
      </c>
      <c r="Q2004">
        <v>1.19</v>
      </c>
      <c r="R2004" t="str" cm="1">
        <f t="array" ref="R20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4">
        <v>2</v>
      </c>
      <c r="T2004">
        <v>2</v>
      </c>
      <c r="U2004">
        <v>4</v>
      </c>
      <c r="V2004">
        <v>2</v>
      </c>
      <c r="W2004">
        <v>1</v>
      </c>
      <c r="X2004">
        <v>1</v>
      </c>
      <c r="Y2004" t="s">
        <v>998</v>
      </c>
      <c r="Z2004" t="s">
        <v>999</v>
      </c>
      <c r="AA2004">
        <v>6</v>
      </c>
      <c r="AB2004">
        <v>7</v>
      </c>
      <c r="AC2004">
        <v>2</v>
      </c>
      <c r="AD2004">
        <v>0</v>
      </c>
      <c r="AE2004">
        <v>4</v>
      </c>
      <c r="AF2004">
        <v>0</v>
      </c>
      <c r="AG2004">
        <v>1</v>
      </c>
      <c r="AH2004">
        <v>1</v>
      </c>
      <c r="AI2004">
        <v>1</v>
      </c>
      <c r="AJ2004">
        <v>3</v>
      </c>
      <c r="AK2004">
        <v>10</v>
      </c>
      <c r="AL2004">
        <v>15</v>
      </c>
      <c r="AM2004">
        <v>4</v>
      </c>
      <c r="AN2004">
        <v>10</v>
      </c>
      <c r="AO2004">
        <v>6</v>
      </c>
      <c r="AP2004">
        <v>5</v>
      </c>
      <c r="AQ2004">
        <v>6</v>
      </c>
      <c r="AR2004">
        <v>20</v>
      </c>
      <c r="AS2004">
        <v>56</v>
      </c>
      <c r="AT2004">
        <v>44</v>
      </c>
      <c r="AU2004">
        <v>0</v>
      </c>
      <c r="AV2004">
        <v>0</v>
      </c>
      <c r="AW2004">
        <v>3.03</v>
      </c>
      <c r="AX2004">
        <v>71</v>
      </c>
      <c r="AY2004">
        <v>81</v>
      </c>
      <c r="AZ2004">
        <v>55</v>
      </c>
      <c r="BA2004">
        <v>39</v>
      </c>
      <c r="BB2004">
        <v>20</v>
      </c>
      <c r="BC2004">
        <v>26</v>
      </c>
      <c r="BD2004">
        <v>71</v>
      </c>
      <c r="BE2004">
        <v>58</v>
      </c>
      <c r="BF2004">
        <v>91</v>
      </c>
      <c r="BG2004">
        <v>8.4</v>
      </c>
      <c r="BH2004">
        <v>5.19</v>
      </c>
      <c r="BI2004">
        <v>2.39</v>
      </c>
      <c r="BJ2004">
        <v>3.37</v>
      </c>
      <c r="BK2004">
        <v>3.17</v>
      </c>
      <c r="BL2004">
        <f>1/Table1[[#This Row],[odds_ft_home_team_win]]+1/Table1[[#This Row],[odds_ft_draw]]+1/Table1[[#This Row],[odds_ft_away_team_win]]-1</f>
        <v>3.0603360134725976E-2</v>
      </c>
      <c r="BM2004">
        <f>Table1[[#This Row],[Margin]]/3</f>
        <v>1.0201120044908659E-2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 t="s">
        <v>106</v>
      </c>
      <c r="BU2004">
        <f>VLOOKUP(Table1[[#This Row],[Reference]],metron,11,FALSE)</f>
        <v>1.344038264434575</v>
      </c>
      <c r="BV2004">
        <f>VLOOKUP(Table1[[#This Row],[Reference]],metron,12,FALSE)</f>
        <v>1.1515772691037469</v>
      </c>
    </row>
    <row r="2005" spans="1:74" hidden="1" x14ac:dyDescent="0.45">
      <c r="A2005" t="s">
        <v>5415</v>
      </c>
      <c r="B2005">
        <v>1395455400</v>
      </c>
      <c r="C2005" s="3" t="s">
        <v>1000</v>
      </c>
      <c r="D2005" t="s">
        <v>65</v>
      </c>
      <c r="E2005" t="s">
        <v>66</v>
      </c>
      <c r="F2005" t="s">
        <v>72</v>
      </c>
      <c r="G2005" t="s">
        <v>73</v>
      </c>
      <c r="H2005" t="s">
        <v>66</v>
      </c>
      <c r="I2005">
        <f>MROUND(Table1[[#This Row],[Prob_H]]*100,2)/100</f>
        <v>0.56000000000000005</v>
      </c>
      <c r="J2005">
        <f>1/Table1[[#This Row],[odds_ft_home_team_win]]-Table1[[#This Row],[Margin/3]]</f>
        <v>0.56139122315592904</v>
      </c>
      <c r="K2005">
        <f>1/Table1[[#This Row],[odds_ft_draw]]-Table1[[#This Row],[Margin/3]]</f>
        <v>0.27007469654528482</v>
      </c>
      <c r="L2005">
        <f>1/Table1[[#This Row],[odds_ft_away_team_win]]-Table1[[#This Row],[Margin/3]]</f>
        <v>0.16853408029878622</v>
      </c>
      <c r="M2005">
        <v>12</v>
      </c>
      <c r="N2005">
        <v>2.21</v>
      </c>
      <c r="O2005">
        <v>0.79</v>
      </c>
      <c r="P2005">
        <v>2.11</v>
      </c>
      <c r="Q2005">
        <v>0.88</v>
      </c>
      <c r="R2005" t="str" cm="1">
        <f t="array" ref="R20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5">
        <v>3</v>
      </c>
      <c r="T2005">
        <v>1</v>
      </c>
      <c r="U2005">
        <v>4</v>
      </c>
      <c r="V2005">
        <v>1</v>
      </c>
      <c r="W2005">
        <v>1</v>
      </c>
      <c r="X2005">
        <v>0</v>
      </c>
      <c r="Y2005" t="s">
        <v>1001</v>
      </c>
      <c r="Z2005">
        <v>83</v>
      </c>
      <c r="AA2005">
        <v>7</v>
      </c>
      <c r="AB2005">
        <v>1</v>
      </c>
      <c r="AC2005">
        <v>3</v>
      </c>
      <c r="AD2005">
        <v>0</v>
      </c>
      <c r="AE2005">
        <v>4</v>
      </c>
      <c r="AF2005">
        <v>1</v>
      </c>
      <c r="AG2005">
        <v>2</v>
      </c>
      <c r="AH2005">
        <v>1</v>
      </c>
      <c r="AI2005">
        <v>1</v>
      </c>
      <c r="AJ2005">
        <v>4</v>
      </c>
      <c r="AK2005">
        <v>9</v>
      </c>
      <c r="AL2005">
        <v>7</v>
      </c>
      <c r="AM2005">
        <v>4</v>
      </c>
      <c r="AN2005">
        <v>2</v>
      </c>
      <c r="AO2005">
        <v>5</v>
      </c>
      <c r="AP2005">
        <v>5</v>
      </c>
      <c r="AQ2005">
        <v>15</v>
      </c>
      <c r="AR2005">
        <v>21</v>
      </c>
      <c r="AS2005">
        <v>49</v>
      </c>
      <c r="AT2005">
        <v>51</v>
      </c>
      <c r="AU2005">
        <v>0</v>
      </c>
      <c r="AV2005">
        <v>0</v>
      </c>
      <c r="AW2005">
        <v>2.25</v>
      </c>
      <c r="AX2005">
        <v>36</v>
      </c>
      <c r="AY2005">
        <v>54</v>
      </c>
      <c r="AZ2005">
        <v>40</v>
      </c>
      <c r="BA2005">
        <v>25</v>
      </c>
      <c r="BB2005">
        <v>14</v>
      </c>
      <c r="BC2005">
        <v>29</v>
      </c>
      <c r="BD2005">
        <v>40</v>
      </c>
      <c r="BE2005">
        <v>36</v>
      </c>
      <c r="BF2005">
        <v>79</v>
      </c>
      <c r="BG2005">
        <v>8.92</v>
      </c>
      <c r="BH2005">
        <v>5.79</v>
      </c>
      <c r="BI2005">
        <v>1.75</v>
      </c>
      <c r="BJ2005">
        <v>3.57</v>
      </c>
      <c r="BK2005">
        <v>5.6</v>
      </c>
      <c r="BL2005">
        <f>1/Table1[[#This Row],[odds_ft_home_team_win]]+1/Table1[[#This Row],[odds_ft_draw]]+1/Table1[[#This Row],[odds_ft_away_team_win]]-1</f>
        <v>3.0112044817927064E-2</v>
      </c>
      <c r="BM2005">
        <f>Table1[[#This Row],[Margin]]/3</f>
        <v>1.0037348272642355E-2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 t="s">
        <v>75</v>
      </c>
      <c r="BU2005">
        <f>VLOOKUP(Table1[[#This Row],[Reference]],metron,11,FALSE)</f>
        <v>1.7546812539448771</v>
      </c>
      <c r="BV2005">
        <f>VLOOKUP(Table1[[#This Row],[Reference]],metron,12,FALSE)</f>
        <v>0.93456764148958549</v>
      </c>
    </row>
    <row r="2006" spans="1:74" hidden="1" x14ac:dyDescent="0.45">
      <c r="A2006" t="s">
        <v>5415</v>
      </c>
      <c r="B2006">
        <v>1395529200</v>
      </c>
      <c r="C2006" s="3" t="s">
        <v>1002</v>
      </c>
      <c r="D2006" t="s">
        <v>65</v>
      </c>
      <c r="E2006" t="s">
        <v>66</v>
      </c>
      <c r="F2006" t="s">
        <v>86</v>
      </c>
      <c r="G2006" t="s">
        <v>611</v>
      </c>
      <c r="H2006" t="s">
        <v>66</v>
      </c>
      <c r="I2006">
        <f>MROUND(Table1[[#This Row],[Prob_H]]*100,2)/100</f>
        <v>0.68</v>
      </c>
      <c r="J2006">
        <f>1/Table1[[#This Row],[odds_ft_home_team_win]]-Table1[[#This Row],[Margin/3]]</f>
        <v>0.68887480787044109</v>
      </c>
      <c r="K2006">
        <f>1/Table1[[#This Row],[odds_ft_draw]]-Table1[[#This Row],[Margin/3]]</f>
        <v>0.20791471992345353</v>
      </c>
      <c r="L2006">
        <f>1/Table1[[#This Row],[odds_ft_away_team_win]]-Table1[[#This Row],[Margin/3]]</f>
        <v>0.10321047220610538</v>
      </c>
      <c r="M2006">
        <v>12</v>
      </c>
      <c r="N2006">
        <v>2.06</v>
      </c>
      <c r="O2006">
        <v>1.07</v>
      </c>
      <c r="P2006">
        <v>1.9</v>
      </c>
      <c r="Q2006">
        <v>1</v>
      </c>
      <c r="R2006" t="str" cm="1">
        <f t="array" ref="R20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AA2006">
        <v>5</v>
      </c>
      <c r="AB2006">
        <v>2</v>
      </c>
      <c r="AC2006">
        <v>3</v>
      </c>
      <c r="AD2006">
        <v>0</v>
      </c>
      <c r="AE2006">
        <v>3</v>
      </c>
      <c r="AF2006">
        <v>0</v>
      </c>
      <c r="AG2006">
        <v>2</v>
      </c>
      <c r="AH2006">
        <v>1</v>
      </c>
      <c r="AI2006">
        <v>2</v>
      </c>
      <c r="AJ2006">
        <v>1</v>
      </c>
      <c r="AK2006">
        <v>18</v>
      </c>
      <c r="AL2006">
        <v>2</v>
      </c>
      <c r="AM2006">
        <v>4</v>
      </c>
      <c r="AN2006">
        <v>2</v>
      </c>
      <c r="AO2006">
        <v>14</v>
      </c>
      <c r="AP2006">
        <v>0</v>
      </c>
      <c r="AQ2006">
        <v>13</v>
      </c>
      <c r="AR2006">
        <v>11</v>
      </c>
      <c r="AS2006">
        <v>64</v>
      </c>
      <c r="AT2006">
        <v>36</v>
      </c>
      <c r="AU2006">
        <v>0</v>
      </c>
      <c r="AV2006">
        <v>0</v>
      </c>
      <c r="AW2006">
        <v>2.68</v>
      </c>
      <c r="AX2006">
        <v>45</v>
      </c>
      <c r="AY2006">
        <v>74</v>
      </c>
      <c r="AZ2006">
        <v>45</v>
      </c>
      <c r="BA2006">
        <v>36</v>
      </c>
      <c r="BB2006">
        <v>10</v>
      </c>
      <c r="BC2006">
        <v>39</v>
      </c>
      <c r="BD2006">
        <v>68</v>
      </c>
      <c r="BE2006">
        <v>42</v>
      </c>
      <c r="BF2006">
        <v>80</v>
      </c>
      <c r="BG2006">
        <v>8.57</v>
      </c>
      <c r="BH2006">
        <v>5.17</v>
      </c>
      <c r="BI2006">
        <v>1.43</v>
      </c>
      <c r="BJ2006">
        <v>4.58</v>
      </c>
      <c r="BK2006">
        <v>8.8000000000000007</v>
      </c>
      <c r="BL2006">
        <f>1/Table1[[#This Row],[odds_ft_home_team_win]]+1/Table1[[#This Row],[odds_ft_draw]]+1/Table1[[#This Row],[odds_ft_away_team_win]]-1</f>
        <v>3.1277674290774771E-2</v>
      </c>
      <c r="BM2006">
        <f>Table1[[#This Row],[Margin]]/3</f>
        <v>1.0425891430258257E-2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 t="s">
        <v>113</v>
      </c>
      <c r="BU2006">
        <f>VLOOKUP(Table1[[#This Row],[Reference]],metron,11,FALSE)</f>
        <v>2.1359338061465718</v>
      </c>
      <c r="BV2006">
        <f>VLOOKUP(Table1[[#This Row],[Reference]],metron,12,FALSE)</f>
        <v>0.77482269503546097</v>
      </c>
    </row>
    <row r="2007" spans="1:74" hidden="1" x14ac:dyDescent="0.45">
      <c r="A2007" t="s">
        <v>5415</v>
      </c>
      <c r="B2007">
        <v>1395536400</v>
      </c>
      <c r="C2007" s="3" t="s">
        <v>1003</v>
      </c>
      <c r="D2007" t="s">
        <v>65</v>
      </c>
      <c r="E2007" t="s">
        <v>66</v>
      </c>
      <c r="F2007" t="s">
        <v>68</v>
      </c>
      <c r="G2007" t="s">
        <v>80</v>
      </c>
      <c r="H2007" t="s">
        <v>66</v>
      </c>
      <c r="I2007">
        <f>MROUND(Table1[[#This Row],[Prob_H]]*100,2)/100</f>
        <v>0.66</v>
      </c>
      <c r="J2007">
        <f>1/Table1[[#This Row],[odds_ft_home_team_win]]-Table1[[#This Row],[Margin/3]]</f>
        <v>0.6653453433289428</v>
      </c>
      <c r="K2007">
        <f>1/Table1[[#This Row],[odds_ft_draw]]-Table1[[#This Row],[Margin/3]]</f>
        <v>0.2271993588646686</v>
      </c>
      <c r="L2007">
        <f>1/Table1[[#This Row],[odds_ft_away_team_win]]-Table1[[#This Row],[Margin/3]]</f>
        <v>0.10745529780638849</v>
      </c>
      <c r="M2007">
        <v>12</v>
      </c>
      <c r="N2007">
        <v>1.47</v>
      </c>
      <c r="O2007">
        <v>0.87</v>
      </c>
      <c r="P2007">
        <v>1.44</v>
      </c>
      <c r="Q2007">
        <v>1</v>
      </c>
      <c r="R2007" t="str" cm="1">
        <f t="array" ref="R20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07">
        <v>0</v>
      </c>
      <c r="T2007">
        <v>2</v>
      </c>
      <c r="U2007">
        <v>2</v>
      </c>
      <c r="V2007">
        <v>2</v>
      </c>
      <c r="W2007">
        <v>0</v>
      </c>
      <c r="X2007">
        <v>2</v>
      </c>
      <c r="Z2007" t="s">
        <v>1004</v>
      </c>
      <c r="AA2007">
        <v>11</v>
      </c>
      <c r="AB2007">
        <v>1</v>
      </c>
      <c r="AC2007">
        <v>1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23</v>
      </c>
      <c r="AL2007">
        <v>6</v>
      </c>
      <c r="AM2007">
        <v>11</v>
      </c>
      <c r="AN2007">
        <v>3</v>
      </c>
      <c r="AO2007">
        <v>12</v>
      </c>
      <c r="AP2007">
        <v>3</v>
      </c>
      <c r="AQ2007">
        <v>5</v>
      </c>
      <c r="AR2007">
        <v>10</v>
      </c>
      <c r="AS2007">
        <v>68</v>
      </c>
      <c r="AT2007">
        <v>32</v>
      </c>
      <c r="AU2007">
        <v>0</v>
      </c>
      <c r="AV2007">
        <v>0</v>
      </c>
      <c r="AW2007">
        <v>2.57</v>
      </c>
      <c r="AX2007">
        <v>50</v>
      </c>
      <c r="AY2007">
        <v>67</v>
      </c>
      <c r="AZ2007">
        <v>54</v>
      </c>
      <c r="BA2007">
        <v>33</v>
      </c>
      <c r="BB2007">
        <v>7</v>
      </c>
      <c r="BC2007">
        <v>23</v>
      </c>
      <c r="BD2007">
        <v>67</v>
      </c>
      <c r="BE2007">
        <v>40</v>
      </c>
      <c r="BF2007">
        <v>77</v>
      </c>
      <c r="BG2007">
        <v>8.9700000000000006</v>
      </c>
      <c r="BH2007">
        <v>4.7300000000000004</v>
      </c>
      <c r="BI2007">
        <v>1.48</v>
      </c>
      <c r="BJ2007">
        <v>4.21</v>
      </c>
      <c r="BK2007">
        <v>8.49</v>
      </c>
      <c r="BL2007">
        <f>1/Table1[[#This Row],[odds_ft_home_team_win]]+1/Table1[[#This Row],[odds_ft_draw]]+1/Table1[[#This Row],[odds_ft_away_team_win]]-1</f>
        <v>3.0990997040198476E-2</v>
      </c>
      <c r="BM2007">
        <f>Table1[[#This Row],[Margin]]/3</f>
        <v>1.0330332346732826E-2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t="s">
        <v>116</v>
      </c>
      <c r="BU2007">
        <f>VLOOKUP(Table1[[#This Row],[Reference]],metron,11,FALSE)</f>
        <v>2.089675030851502</v>
      </c>
      <c r="BV2007">
        <f>VLOOKUP(Table1[[#This Row],[Reference]],metron,12,FALSE)</f>
        <v>0.8354586589880707</v>
      </c>
    </row>
    <row r="2008" spans="1:74" hidden="1" x14ac:dyDescent="0.45">
      <c r="A2008" t="s">
        <v>5415</v>
      </c>
      <c r="B2008">
        <v>1395536400</v>
      </c>
      <c r="C2008" s="3" t="s">
        <v>1003</v>
      </c>
      <c r="D2008" t="s">
        <v>65</v>
      </c>
      <c r="E2008" t="s">
        <v>66</v>
      </c>
      <c r="F2008" t="s">
        <v>103</v>
      </c>
      <c r="G2008" t="s">
        <v>67</v>
      </c>
      <c r="H2008" t="s">
        <v>66</v>
      </c>
      <c r="I2008">
        <f>MROUND(Table1[[#This Row],[Prob_H]]*100,2)/100</f>
        <v>0.5</v>
      </c>
      <c r="J2008">
        <f>1/Table1[[#This Row],[odds_ft_home_team_win]]-Table1[[#This Row],[Margin/3]]</f>
        <v>0.50508700364312031</v>
      </c>
      <c r="K2008">
        <f>1/Table1[[#This Row],[odds_ft_draw]]-Table1[[#This Row],[Margin/3]]</f>
        <v>0.27697940795642756</v>
      </c>
      <c r="L2008">
        <f>1/Table1[[#This Row],[odds_ft_away_team_win]]-Table1[[#This Row],[Margin/3]]</f>
        <v>0.21793358840045213</v>
      </c>
      <c r="M2008">
        <v>12</v>
      </c>
      <c r="N2008">
        <v>1.21</v>
      </c>
      <c r="O2008">
        <v>1.07</v>
      </c>
      <c r="P2008">
        <v>1.2</v>
      </c>
      <c r="Q2008">
        <v>1.06</v>
      </c>
      <c r="R2008" t="str" cm="1">
        <f t="array" ref="R20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08">
        <v>2</v>
      </c>
      <c r="T2008">
        <v>0</v>
      </c>
      <c r="U2008">
        <v>2</v>
      </c>
      <c r="V2008">
        <v>0</v>
      </c>
      <c r="W2008">
        <v>0</v>
      </c>
      <c r="X2008">
        <v>0</v>
      </c>
      <c r="Y2008" t="s">
        <v>1005</v>
      </c>
      <c r="AA2008">
        <v>4</v>
      </c>
      <c r="AB2008">
        <v>3</v>
      </c>
      <c r="AC2008">
        <v>2</v>
      </c>
      <c r="AD2008">
        <v>0</v>
      </c>
      <c r="AE2008">
        <v>4</v>
      </c>
      <c r="AF2008">
        <v>1</v>
      </c>
      <c r="AG2008">
        <v>1</v>
      </c>
      <c r="AH2008">
        <v>1</v>
      </c>
      <c r="AI2008">
        <v>1</v>
      </c>
      <c r="AJ2008">
        <v>4</v>
      </c>
      <c r="AK2008">
        <v>16</v>
      </c>
      <c r="AL2008">
        <v>13</v>
      </c>
      <c r="AM2008">
        <v>6</v>
      </c>
      <c r="AN2008">
        <v>4</v>
      </c>
      <c r="AO2008">
        <v>10</v>
      </c>
      <c r="AP2008">
        <v>9</v>
      </c>
      <c r="AQ2008">
        <v>11</v>
      </c>
      <c r="AR2008">
        <v>18</v>
      </c>
      <c r="AS2008">
        <v>59</v>
      </c>
      <c r="AT2008">
        <v>41</v>
      </c>
      <c r="AU2008">
        <v>0</v>
      </c>
      <c r="AV2008">
        <v>0</v>
      </c>
      <c r="AW2008">
        <v>2.1800000000000002</v>
      </c>
      <c r="AX2008">
        <v>50</v>
      </c>
      <c r="AY2008">
        <v>68</v>
      </c>
      <c r="AZ2008">
        <v>36</v>
      </c>
      <c r="BA2008">
        <v>18</v>
      </c>
      <c r="BB2008">
        <v>4</v>
      </c>
      <c r="BC2008">
        <v>18</v>
      </c>
      <c r="BD2008">
        <v>57</v>
      </c>
      <c r="BE2008">
        <v>43</v>
      </c>
      <c r="BF2008">
        <v>83</v>
      </c>
      <c r="BG2008">
        <v>9.01</v>
      </c>
      <c r="BH2008">
        <v>4.3600000000000003</v>
      </c>
      <c r="BI2008">
        <v>1.94</v>
      </c>
      <c r="BJ2008">
        <v>3.48</v>
      </c>
      <c r="BK2008">
        <v>4.38</v>
      </c>
      <c r="BL2008">
        <f>1/Table1[[#This Row],[odds_ft_home_team_win]]+1/Table1[[#This Row],[odds_ft_draw]]+1/Table1[[#This Row],[odds_ft_away_team_win]]-1</f>
        <v>3.1130741647958704E-2</v>
      </c>
      <c r="BM2008">
        <f>Table1[[#This Row],[Margin]]/3</f>
        <v>1.0376913882652902E-2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 t="s">
        <v>118</v>
      </c>
      <c r="BU2008">
        <f>VLOOKUP(Table1[[#This Row],[Reference]],metron,11,FALSE)</f>
        <v>1.5342708579532029</v>
      </c>
      <c r="BV2008">
        <f>VLOOKUP(Table1[[#This Row],[Reference]],metron,12,FALSE)</f>
        <v>0.98593713070196176</v>
      </c>
    </row>
    <row r="2009" spans="1:74" hidden="1" x14ac:dyDescent="0.45">
      <c r="A2009" t="s">
        <v>5415</v>
      </c>
      <c r="B2009">
        <v>1395540300</v>
      </c>
      <c r="C2009" s="3" t="s">
        <v>1006</v>
      </c>
      <c r="D2009" t="s">
        <v>65</v>
      </c>
      <c r="E2009" t="s">
        <v>66</v>
      </c>
      <c r="F2009" t="s">
        <v>81</v>
      </c>
      <c r="G2009" t="s">
        <v>77</v>
      </c>
      <c r="H2009" t="s">
        <v>66</v>
      </c>
      <c r="I2009">
        <f>MROUND(Table1[[#This Row],[Prob_H]]*100,2)/100</f>
        <v>0.36</v>
      </c>
      <c r="J2009">
        <f>1/Table1[[#This Row],[odds_ft_home_team_win]]-Table1[[#This Row],[Margin/3]]</f>
        <v>0.36159039480780697</v>
      </c>
      <c r="K2009">
        <f>1/Table1[[#This Row],[odds_ft_draw]]-Table1[[#This Row],[Margin/3]]</f>
        <v>0.29014348321219646</v>
      </c>
      <c r="L2009">
        <f>1/Table1[[#This Row],[odds_ft_away_team_win]]-Table1[[#This Row],[Margin/3]]</f>
        <v>0.34826612197999651</v>
      </c>
      <c r="M2009">
        <v>12</v>
      </c>
      <c r="N2009">
        <v>1.94</v>
      </c>
      <c r="O2009">
        <v>1.67</v>
      </c>
      <c r="P2009">
        <v>1.83</v>
      </c>
      <c r="Q2009">
        <v>1.58</v>
      </c>
      <c r="R2009" t="str" cm="1">
        <f t="array" ref="R20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AA2009">
        <v>-1</v>
      </c>
      <c r="AB2009">
        <v>-1</v>
      </c>
      <c r="AC2009">
        <v>4</v>
      </c>
      <c r="AD2009">
        <v>1</v>
      </c>
      <c r="AE2009">
        <v>2</v>
      </c>
      <c r="AF2009">
        <v>0</v>
      </c>
      <c r="AG2009">
        <v>2</v>
      </c>
      <c r="AH2009">
        <v>3</v>
      </c>
      <c r="AI2009">
        <v>0</v>
      </c>
      <c r="AJ2009">
        <v>2</v>
      </c>
      <c r="AK2009">
        <v>-1</v>
      </c>
      <c r="AL2009">
        <v>-1</v>
      </c>
      <c r="AM2009">
        <v>-1</v>
      </c>
      <c r="AN2009">
        <v>-1</v>
      </c>
      <c r="AO2009">
        <v>-1</v>
      </c>
      <c r="AP2009">
        <v>-1</v>
      </c>
      <c r="AQ2009">
        <v>-1</v>
      </c>
      <c r="AR2009">
        <v>-1</v>
      </c>
      <c r="AS2009">
        <v>-1</v>
      </c>
      <c r="AT2009">
        <v>-1</v>
      </c>
      <c r="AU2009">
        <v>0</v>
      </c>
      <c r="AV2009">
        <v>0</v>
      </c>
      <c r="AW2009">
        <v>2.9</v>
      </c>
      <c r="AX2009">
        <v>56</v>
      </c>
      <c r="AY2009">
        <v>75</v>
      </c>
      <c r="AZ2009">
        <v>66</v>
      </c>
      <c r="BA2009">
        <v>43</v>
      </c>
      <c r="BB2009">
        <v>16</v>
      </c>
      <c r="BC2009">
        <v>41</v>
      </c>
      <c r="BD2009">
        <v>75</v>
      </c>
      <c r="BE2009">
        <v>50</v>
      </c>
      <c r="BF2009">
        <v>78</v>
      </c>
      <c r="BG2009">
        <v>12.26</v>
      </c>
      <c r="BH2009">
        <v>4.53</v>
      </c>
      <c r="BI2009">
        <v>2.69</v>
      </c>
      <c r="BJ2009">
        <v>3.33</v>
      </c>
      <c r="BK2009">
        <v>2.79</v>
      </c>
      <c r="BL2009">
        <f>1/Table1[[#This Row],[odds_ft_home_team_win]]+1/Table1[[#This Row],[odds_ft_draw]]+1/Table1[[#This Row],[odds_ft_away_team_win]]-1</f>
        <v>3.0470451264311471E-2</v>
      </c>
      <c r="BM2009">
        <f>Table1[[#This Row],[Margin]]/3</f>
        <v>1.0156817088103823E-2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 t="s">
        <v>109</v>
      </c>
      <c r="BU2009">
        <f>VLOOKUP(Table1[[#This Row],[Reference]],metron,11,FALSE)</f>
        <v>1.269326094653606</v>
      </c>
      <c r="BV2009">
        <f>VLOOKUP(Table1[[#This Row],[Reference]],metron,12,FALSE)</f>
        <v>1.2417089578661631</v>
      </c>
    </row>
    <row r="2010" spans="1:74" hidden="1" x14ac:dyDescent="0.45">
      <c r="A2010" t="s">
        <v>5415</v>
      </c>
      <c r="B2010">
        <v>1395543600</v>
      </c>
      <c r="C2010" s="3" t="s">
        <v>1007</v>
      </c>
      <c r="D2010" t="s">
        <v>65</v>
      </c>
      <c r="E2010" t="s">
        <v>66</v>
      </c>
      <c r="F2010" t="s">
        <v>93</v>
      </c>
      <c r="G2010" t="s">
        <v>98</v>
      </c>
      <c r="H2010" t="s">
        <v>66</v>
      </c>
      <c r="I2010">
        <f>MROUND(Table1[[#This Row],[Prob_H]]*100,2)/100</f>
        <v>0.38</v>
      </c>
      <c r="J2010">
        <f>1/Table1[[#This Row],[odds_ft_home_team_win]]-Table1[[#This Row],[Margin/3]]</f>
        <v>0.37161814591533543</v>
      </c>
      <c r="K2010">
        <f>1/Table1[[#This Row],[odds_ft_draw]]-Table1[[#This Row],[Margin/3]]</f>
        <v>0.30841009418197618</v>
      </c>
      <c r="L2010">
        <f>1/Table1[[#This Row],[odds_ft_away_team_win]]-Table1[[#This Row],[Margin/3]]</f>
        <v>0.31997175990268839</v>
      </c>
      <c r="M2010">
        <v>12</v>
      </c>
      <c r="N2010">
        <v>0.71</v>
      </c>
      <c r="O2010">
        <v>0.64</v>
      </c>
      <c r="P2010">
        <v>0.88</v>
      </c>
      <c r="Q2010">
        <v>0.76</v>
      </c>
      <c r="R2010" t="str" cm="1">
        <f t="array" ref="R20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10">
        <v>1</v>
      </c>
      <c r="T2010">
        <v>1</v>
      </c>
      <c r="U2010">
        <v>2</v>
      </c>
      <c r="V2010">
        <v>1</v>
      </c>
      <c r="W2010">
        <v>0</v>
      </c>
      <c r="X2010">
        <v>1</v>
      </c>
      <c r="Y2010">
        <v>72</v>
      </c>
      <c r="Z2010">
        <v>8</v>
      </c>
      <c r="AA2010">
        <v>6</v>
      </c>
      <c r="AB2010">
        <v>4</v>
      </c>
      <c r="AC2010">
        <v>4</v>
      </c>
      <c r="AD2010">
        <v>0</v>
      </c>
      <c r="AE2010">
        <v>3</v>
      </c>
      <c r="AF2010">
        <v>0</v>
      </c>
      <c r="AG2010">
        <v>1</v>
      </c>
      <c r="AH2010">
        <v>3</v>
      </c>
      <c r="AI2010">
        <v>0</v>
      </c>
      <c r="AJ2010">
        <v>3</v>
      </c>
      <c r="AK2010">
        <v>14</v>
      </c>
      <c r="AL2010">
        <v>12</v>
      </c>
      <c r="AM2010">
        <v>4</v>
      </c>
      <c r="AN2010">
        <v>5</v>
      </c>
      <c r="AO2010">
        <v>10</v>
      </c>
      <c r="AP2010">
        <v>7</v>
      </c>
      <c r="AQ2010">
        <v>15</v>
      </c>
      <c r="AR2010">
        <v>17</v>
      </c>
      <c r="AS2010">
        <v>59</v>
      </c>
      <c r="AT2010">
        <v>41</v>
      </c>
      <c r="AU2010">
        <v>0</v>
      </c>
      <c r="AV2010">
        <v>0</v>
      </c>
      <c r="AW2010">
        <v>2.5</v>
      </c>
      <c r="AX2010">
        <v>68</v>
      </c>
      <c r="AY2010">
        <v>79</v>
      </c>
      <c r="AZ2010">
        <v>40</v>
      </c>
      <c r="BA2010">
        <v>22</v>
      </c>
      <c r="BB2010">
        <v>7</v>
      </c>
      <c r="BC2010">
        <v>18</v>
      </c>
      <c r="BD2010">
        <v>79</v>
      </c>
      <c r="BE2010">
        <v>36</v>
      </c>
      <c r="BF2010">
        <v>86</v>
      </c>
      <c r="BG2010">
        <v>10.78</v>
      </c>
      <c r="BH2010">
        <v>5.64</v>
      </c>
      <c r="BI2010">
        <v>2.62</v>
      </c>
      <c r="BJ2010">
        <v>3.14</v>
      </c>
      <c r="BK2010">
        <v>3.03</v>
      </c>
      <c r="BL2010">
        <f>1/Table1[[#This Row],[odds_ft_home_team_win]]+1/Table1[[#This Row],[odds_ft_draw]]+1/Table1[[#This Row],[odds_ft_away_team_win]]-1</f>
        <v>3.0183730192924862E-2</v>
      </c>
      <c r="BM2010">
        <f>Table1[[#This Row],[Margin]]/3</f>
        <v>1.006124339764162E-2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 t="s">
        <v>95</v>
      </c>
      <c r="BU2010">
        <f>VLOOKUP(Table1[[#This Row],[Reference]],metron,11,FALSE)</f>
        <v>1.330562659846547</v>
      </c>
      <c r="BV2010">
        <f>VLOOKUP(Table1[[#This Row],[Reference]],metron,12,FALSE)</f>
        <v>1.1595268542199491</v>
      </c>
    </row>
    <row r="2011" spans="1:74" hidden="1" x14ac:dyDescent="0.45">
      <c r="A2011" t="s">
        <v>5415</v>
      </c>
      <c r="B2011">
        <v>1395597600</v>
      </c>
      <c r="C2011" s="3" t="s">
        <v>1008</v>
      </c>
      <c r="D2011" t="s">
        <v>65</v>
      </c>
      <c r="E2011" t="s">
        <v>66</v>
      </c>
      <c r="F2011" t="s">
        <v>94</v>
      </c>
      <c r="G2011" t="s">
        <v>85</v>
      </c>
      <c r="H2011" t="s">
        <v>66</v>
      </c>
      <c r="I2011">
        <f>MROUND(Table1[[#This Row],[Prob_H]]*100,2)/100</f>
        <v>0.48</v>
      </c>
      <c r="J2011">
        <f>1/Table1[[#This Row],[odds_ft_home_team_win]]-Table1[[#This Row],[Margin/3]]</f>
        <v>0.47772453511760166</v>
      </c>
      <c r="K2011">
        <f>1/Table1[[#This Row],[odds_ft_draw]]-Table1[[#This Row],[Margin/3]]</f>
        <v>0.28665556211333149</v>
      </c>
      <c r="L2011">
        <f>1/Table1[[#This Row],[odds_ft_away_team_win]]-Table1[[#This Row],[Margin/3]]</f>
        <v>0.2356199027690668</v>
      </c>
      <c r="M2011">
        <v>12</v>
      </c>
      <c r="N2011">
        <v>0.86</v>
      </c>
      <c r="O2011">
        <v>0.79</v>
      </c>
      <c r="P2011">
        <v>1</v>
      </c>
      <c r="Q2011">
        <v>1.06</v>
      </c>
      <c r="R2011" t="str" cm="1">
        <f t="array" ref="R20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11">
        <v>1</v>
      </c>
      <c r="T2011">
        <v>2</v>
      </c>
      <c r="U2011">
        <v>3</v>
      </c>
      <c r="V2011">
        <v>1</v>
      </c>
      <c r="W2011">
        <v>0</v>
      </c>
      <c r="X2011">
        <v>1</v>
      </c>
      <c r="Y2011">
        <v>48</v>
      </c>
      <c r="Z2011" t="s">
        <v>1009</v>
      </c>
      <c r="AA2011">
        <v>4</v>
      </c>
      <c r="AB2011">
        <v>4</v>
      </c>
      <c r="AC2011">
        <v>2</v>
      </c>
      <c r="AD2011">
        <v>0</v>
      </c>
      <c r="AE2011">
        <v>1</v>
      </c>
      <c r="AF2011">
        <v>0</v>
      </c>
      <c r="AG2011">
        <v>0</v>
      </c>
      <c r="AH2011">
        <v>2</v>
      </c>
      <c r="AI2011">
        <v>0</v>
      </c>
      <c r="AJ2011">
        <v>1</v>
      </c>
      <c r="AK2011">
        <v>13</v>
      </c>
      <c r="AL2011">
        <v>10</v>
      </c>
      <c r="AM2011">
        <v>4</v>
      </c>
      <c r="AN2011">
        <v>0</v>
      </c>
      <c r="AO2011">
        <v>9</v>
      </c>
      <c r="AP2011">
        <v>10</v>
      </c>
      <c r="AQ2011">
        <v>13</v>
      </c>
      <c r="AR2011">
        <v>13</v>
      </c>
      <c r="AS2011">
        <v>56</v>
      </c>
      <c r="AT2011">
        <v>44</v>
      </c>
      <c r="AU2011">
        <v>0</v>
      </c>
      <c r="AV2011">
        <v>0</v>
      </c>
      <c r="AW2011">
        <v>2.68</v>
      </c>
      <c r="AX2011">
        <v>47</v>
      </c>
      <c r="AY2011">
        <v>75</v>
      </c>
      <c r="AZ2011">
        <v>50</v>
      </c>
      <c r="BA2011">
        <v>33</v>
      </c>
      <c r="BB2011">
        <v>14</v>
      </c>
      <c r="BC2011">
        <v>33</v>
      </c>
      <c r="BD2011">
        <v>64</v>
      </c>
      <c r="BE2011">
        <v>40</v>
      </c>
      <c r="BF2011">
        <v>83</v>
      </c>
      <c r="BG2011">
        <v>9.18</v>
      </c>
      <c r="BH2011">
        <v>4.3499999999999996</v>
      </c>
      <c r="BI2011">
        <v>2.0499999999999998</v>
      </c>
      <c r="BJ2011">
        <v>3.37</v>
      </c>
      <c r="BK2011">
        <v>4.07</v>
      </c>
      <c r="BL2011">
        <f>1/Table1[[#This Row],[odds_ft_home_team_win]]+1/Table1[[#This Row],[odds_ft_draw]]+1/Table1[[#This Row],[odds_ft_away_team_win]]-1</f>
        <v>3.0241028793536628E-2</v>
      </c>
      <c r="BM2011">
        <f>Table1[[#This Row],[Margin]]/3</f>
        <v>1.0080342931178876E-2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 t="s">
        <v>124</v>
      </c>
      <c r="BU2011">
        <f>VLOOKUP(Table1[[#This Row],[Reference]],metron,11,FALSE)</f>
        <v>1.510877192982456</v>
      </c>
      <c r="BV2011">
        <f>VLOOKUP(Table1[[#This Row],[Reference]],metron,12,FALSE)</f>
        <v>1.0163157894736841</v>
      </c>
    </row>
    <row r="2012" spans="1:74" hidden="1" x14ac:dyDescent="0.45">
      <c r="A2012" t="s">
        <v>5415</v>
      </c>
      <c r="B2012">
        <v>1395615600</v>
      </c>
      <c r="C2012" s="3" t="s">
        <v>1010</v>
      </c>
      <c r="D2012" t="s">
        <v>65</v>
      </c>
      <c r="E2012" t="s">
        <v>66</v>
      </c>
      <c r="F2012" t="s">
        <v>102</v>
      </c>
      <c r="G2012" t="s">
        <v>97</v>
      </c>
      <c r="H2012" t="s">
        <v>66</v>
      </c>
      <c r="I2012">
        <f>MROUND(Table1[[#This Row],[Prob_H]]*100,2)/100</f>
        <v>0.36</v>
      </c>
      <c r="J2012">
        <f>1/Table1[[#This Row],[odds_ft_home_team_win]]-Table1[[#This Row],[Margin/3]]</f>
        <v>0.36870446626544184</v>
      </c>
      <c r="K2012">
        <f>1/Table1[[#This Row],[odds_ft_draw]]-Table1[[#This Row],[Margin/3]]</f>
        <v>0.2929468905078661</v>
      </c>
      <c r="L2012">
        <f>1/Table1[[#This Row],[odds_ft_away_team_win]]-Table1[[#This Row],[Margin/3]]</f>
        <v>0.33834864322669195</v>
      </c>
      <c r="M2012">
        <v>12</v>
      </c>
      <c r="N2012">
        <v>1.29</v>
      </c>
      <c r="O2012">
        <v>1.69</v>
      </c>
      <c r="P2012">
        <v>1.24</v>
      </c>
      <c r="Q2012">
        <v>1.33</v>
      </c>
      <c r="R2012" t="str" cm="1">
        <f t="array" ref="R20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2">
        <v>2</v>
      </c>
      <c r="T2012">
        <v>1</v>
      </c>
      <c r="U2012">
        <v>3</v>
      </c>
      <c r="V2012">
        <v>1</v>
      </c>
      <c r="W2012">
        <v>1</v>
      </c>
      <c r="X2012">
        <v>0</v>
      </c>
      <c r="Y2012" t="s">
        <v>1011</v>
      </c>
      <c r="Z2012" t="s">
        <v>169</v>
      </c>
      <c r="AA2012">
        <v>7</v>
      </c>
      <c r="AB2012">
        <v>1</v>
      </c>
      <c r="AC2012">
        <v>2</v>
      </c>
      <c r="AD2012">
        <v>0</v>
      </c>
      <c r="AE2012">
        <v>1</v>
      </c>
      <c r="AF2012">
        <v>0</v>
      </c>
      <c r="AG2012">
        <v>0</v>
      </c>
      <c r="AH2012">
        <v>2</v>
      </c>
      <c r="AI2012">
        <v>1</v>
      </c>
      <c r="AJ2012">
        <v>0</v>
      </c>
      <c r="AK2012">
        <v>9</v>
      </c>
      <c r="AL2012">
        <v>11</v>
      </c>
      <c r="AM2012">
        <v>7</v>
      </c>
      <c r="AN2012">
        <v>4</v>
      </c>
      <c r="AO2012">
        <v>2</v>
      </c>
      <c r="AP2012">
        <v>7</v>
      </c>
      <c r="AQ2012">
        <v>16</v>
      </c>
      <c r="AR2012">
        <v>13</v>
      </c>
      <c r="AS2012">
        <v>44</v>
      </c>
      <c r="AT2012">
        <v>56</v>
      </c>
      <c r="AU2012">
        <v>0</v>
      </c>
      <c r="AV2012">
        <v>0</v>
      </c>
      <c r="AW2012">
        <v>2.83</v>
      </c>
      <c r="AX2012">
        <v>62</v>
      </c>
      <c r="AY2012">
        <v>84</v>
      </c>
      <c r="AZ2012">
        <v>41</v>
      </c>
      <c r="BA2012">
        <v>31</v>
      </c>
      <c r="BB2012">
        <v>18</v>
      </c>
      <c r="BC2012">
        <v>24</v>
      </c>
      <c r="BD2012">
        <v>73</v>
      </c>
      <c r="BE2012">
        <v>44</v>
      </c>
      <c r="BF2012">
        <v>91</v>
      </c>
      <c r="BG2012">
        <v>10.27</v>
      </c>
      <c r="BH2012">
        <v>4.4000000000000004</v>
      </c>
      <c r="BI2012">
        <v>2.64</v>
      </c>
      <c r="BJ2012">
        <v>3.3</v>
      </c>
      <c r="BK2012">
        <v>2.87</v>
      </c>
      <c r="BL2012">
        <f>1/Table1[[#This Row],[odds_ft_home_team_win]]+1/Table1[[#This Row],[odds_ft_draw]]+1/Table1[[#This Row],[odds_ft_away_team_win]]-1</f>
        <v>3.0250237567310823E-2</v>
      </c>
      <c r="BM2012">
        <f>Table1[[#This Row],[Margin]]/3</f>
        <v>1.0083412522436941E-2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 t="s">
        <v>104</v>
      </c>
      <c r="BU2012">
        <f>VLOOKUP(Table1[[#This Row],[Reference]],metron,11,FALSE)</f>
        <v>1.269326094653606</v>
      </c>
      <c r="BV2012">
        <f>VLOOKUP(Table1[[#This Row],[Reference]],metron,12,FALSE)</f>
        <v>1.2417089578661631</v>
      </c>
    </row>
    <row r="2013" spans="1:74" hidden="1" x14ac:dyDescent="0.45">
      <c r="A2013" t="s">
        <v>5414</v>
      </c>
      <c r="B2013">
        <v>1412382600</v>
      </c>
      <c r="C2013" s="3" t="s">
        <v>1259</v>
      </c>
      <c r="D2013" t="s">
        <v>65</v>
      </c>
      <c r="E2013" t="s">
        <v>66</v>
      </c>
      <c r="F2013" t="s">
        <v>80</v>
      </c>
      <c r="G2013" t="s">
        <v>81</v>
      </c>
      <c r="H2013" t="s">
        <v>66</v>
      </c>
      <c r="I2013">
        <f>MROUND(Table1[[#This Row],[Prob_H]]*100,2)/100</f>
        <v>0.44</v>
      </c>
      <c r="J2013">
        <f>1/Table1[[#This Row],[odds_ft_home_team_win]]-Table1[[#This Row],[Margin/3]]</f>
        <v>0.43020066831595399</v>
      </c>
      <c r="K2013">
        <f>1/Table1[[#This Row],[odds_ft_draw]]-Table1[[#This Row],[Margin/3]]</f>
        <v>0.28145924955165191</v>
      </c>
      <c r="L2013">
        <f>1/Table1[[#This Row],[odds_ft_away_team_win]]-Table1[[#This Row],[Margin/3]]</f>
        <v>0.28834008213239415</v>
      </c>
      <c r="M2013">
        <v>12</v>
      </c>
      <c r="N2013">
        <v>1</v>
      </c>
      <c r="O2013">
        <v>0</v>
      </c>
      <c r="P2013">
        <v>1.8</v>
      </c>
      <c r="Q2013">
        <v>0.59</v>
      </c>
      <c r="R2013" t="str" cm="1">
        <f t="array" ref="R20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13">
        <v>1</v>
      </c>
      <c r="T2013">
        <v>2</v>
      </c>
      <c r="U2013">
        <v>3</v>
      </c>
      <c r="V2013">
        <v>1</v>
      </c>
      <c r="W2013">
        <v>0</v>
      </c>
      <c r="X2013">
        <v>1</v>
      </c>
      <c r="Y2013">
        <v>76</v>
      </c>
      <c r="Z2013" t="s">
        <v>1260</v>
      </c>
      <c r="AA2013">
        <v>4</v>
      </c>
      <c r="AB2013">
        <v>4</v>
      </c>
      <c r="AC2013">
        <v>1</v>
      </c>
      <c r="AD2013">
        <v>1</v>
      </c>
      <c r="AE2013">
        <v>4</v>
      </c>
      <c r="AF2013">
        <v>0</v>
      </c>
      <c r="AG2013">
        <v>1</v>
      </c>
      <c r="AH2013">
        <v>1</v>
      </c>
      <c r="AI2013">
        <v>2</v>
      </c>
      <c r="AJ2013">
        <v>2</v>
      </c>
      <c r="AK2013">
        <v>14</v>
      </c>
      <c r="AL2013">
        <v>11</v>
      </c>
      <c r="AM2013">
        <v>4</v>
      </c>
      <c r="AN2013">
        <v>4</v>
      </c>
      <c r="AO2013">
        <v>10</v>
      </c>
      <c r="AP2013">
        <v>7</v>
      </c>
      <c r="AQ2013">
        <v>10</v>
      </c>
      <c r="AR2013">
        <v>11</v>
      </c>
      <c r="AS2013">
        <v>51</v>
      </c>
      <c r="AT2013">
        <v>49</v>
      </c>
      <c r="AU2013">
        <v>0</v>
      </c>
      <c r="AV2013">
        <v>0</v>
      </c>
      <c r="AW2013">
        <v>2.42</v>
      </c>
      <c r="AX2013">
        <v>45</v>
      </c>
      <c r="AY2013">
        <v>64</v>
      </c>
      <c r="AZ2013">
        <v>29</v>
      </c>
      <c r="BA2013">
        <v>29</v>
      </c>
      <c r="BB2013">
        <v>20</v>
      </c>
      <c r="BC2013">
        <v>37</v>
      </c>
      <c r="BD2013">
        <v>65</v>
      </c>
      <c r="BE2013">
        <v>45</v>
      </c>
      <c r="BF2013">
        <v>65</v>
      </c>
      <c r="BG2013">
        <v>9.4</v>
      </c>
      <c r="BH2013">
        <v>6.2</v>
      </c>
      <c r="BI2013">
        <v>2.2799999999999998</v>
      </c>
      <c r="BJ2013">
        <v>3.45</v>
      </c>
      <c r="BK2013">
        <v>3.37</v>
      </c>
      <c r="BL2013">
        <f>1/Table1[[#This Row],[odds_ft_home_team_win]]+1/Table1[[#This Row],[odds_ft_draw]]+1/Table1[[#This Row],[odds_ft_away_team_win]]-1</f>
        <v>2.5187468736348695E-2</v>
      </c>
      <c r="BM2013">
        <f>Table1[[#This Row],[Margin]]/3</f>
        <v>8.3958229121162322E-3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 t="s">
        <v>83</v>
      </c>
      <c r="BU2013">
        <f>VLOOKUP(Table1[[#This Row],[Reference]],metron,11,FALSE)</f>
        <v>1.4140979689366791</v>
      </c>
      <c r="BV2013">
        <f>VLOOKUP(Table1[[#This Row],[Reference]],metron,12,FALSE)</f>
        <v>1.0666666666666671</v>
      </c>
    </row>
    <row r="2014" spans="1:74" hidden="1" x14ac:dyDescent="0.45">
      <c r="A2014" t="s">
        <v>5414</v>
      </c>
      <c r="B2014">
        <v>1412460000</v>
      </c>
      <c r="C2014" s="3" t="s">
        <v>1261</v>
      </c>
      <c r="D2014" t="s">
        <v>65</v>
      </c>
      <c r="E2014" t="s">
        <v>66</v>
      </c>
      <c r="F2014" t="s">
        <v>611</v>
      </c>
      <c r="G2014" t="s">
        <v>68</v>
      </c>
      <c r="H2014" t="s">
        <v>66</v>
      </c>
      <c r="I2014">
        <f>MROUND(Table1[[#This Row],[Prob_H]]*100,2)/100</f>
        <v>0.3</v>
      </c>
      <c r="J2014">
        <f>1/Table1[[#This Row],[odds_ft_home_team_win]]-Table1[[#This Row],[Margin/3]]</f>
        <v>0.29676618741938121</v>
      </c>
      <c r="K2014">
        <f>1/Table1[[#This Row],[odds_ft_draw]]-Table1[[#This Row],[Margin/3]]</f>
        <v>0.29304802419201553</v>
      </c>
      <c r="L2014">
        <f>1/Table1[[#This Row],[odds_ft_away_team_win]]-Table1[[#This Row],[Margin/3]]</f>
        <v>0.41018578838860326</v>
      </c>
      <c r="M2014">
        <v>12</v>
      </c>
      <c r="N2014">
        <v>1.6</v>
      </c>
      <c r="O2014">
        <v>1.67</v>
      </c>
      <c r="P2014">
        <v>1.39</v>
      </c>
      <c r="Q2014">
        <v>1.24</v>
      </c>
      <c r="R2014" t="str" cm="1">
        <f t="array" ref="R20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14">
        <v>0</v>
      </c>
      <c r="T2014">
        <v>1</v>
      </c>
      <c r="U2014">
        <v>1</v>
      </c>
      <c r="V2014">
        <v>1</v>
      </c>
      <c r="W2014">
        <v>0</v>
      </c>
      <c r="X2014">
        <v>1</v>
      </c>
      <c r="Z2014">
        <v>26</v>
      </c>
      <c r="AA2014">
        <v>-1</v>
      </c>
      <c r="AB2014">
        <v>-1</v>
      </c>
      <c r="AC2014">
        <v>2</v>
      </c>
      <c r="AD2014">
        <v>0</v>
      </c>
      <c r="AE2014">
        <v>2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-1</v>
      </c>
      <c r="AL2014">
        <v>-1</v>
      </c>
      <c r="AM2014">
        <v>-1</v>
      </c>
      <c r="AN2014">
        <v>-1</v>
      </c>
      <c r="AO2014">
        <v>-1</v>
      </c>
      <c r="AP2014">
        <v>-1</v>
      </c>
      <c r="AQ2014">
        <v>-1</v>
      </c>
      <c r="AR2014">
        <v>-1</v>
      </c>
      <c r="AS2014">
        <v>-1</v>
      </c>
      <c r="AT2014">
        <v>-1</v>
      </c>
      <c r="AU2014">
        <v>0</v>
      </c>
      <c r="AV2014">
        <v>0</v>
      </c>
      <c r="AW2014">
        <v>2.29</v>
      </c>
      <c r="AX2014">
        <v>62</v>
      </c>
      <c r="AY2014">
        <v>62</v>
      </c>
      <c r="AZ2014">
        <v>35</v>
      </c>
      <c r="BA2014">
        <v>25</v>
      </c>
      <c r="BB2014">
        <v>17</v>
      </c>
      <c r="BC2014">
        <v>34</v>
      </c>
      <c r="BD2014">
        <v>74</v>
      </c>
      <c r="BE2014">
        <v>44</v>
      </c>
      <c r="BF2014">
        <v>54</v>
      </c>
      <c r="BG2014">
        <v>7.33</v>
      </c>
      <c r="BH2014">
        <v>4.03</v>
      </c>
      <c r="BI2014">
        <v>3.26</v>
      </c>
      <c r="BJ2014">
        <v>3.3</v>
      </c>
      <c r="BK2014">
        <v>2.38</v>
      </c>
      <c r="BL2014">
        <f>1/Table1[[#This Row],[odds_ft_home_team_win]]+1/Table1[[#This Row],[odds_ft_draw]]+1/Table1[[#This Row],[odds_ft_away_team_win]]-1</f>
        <v>2.9946836514862518E-2</v>
      </c>
      <c r="BM2014">
        <f>Table1[[#This Row],[Margin]]/3</f>
        <v>9.9822788382875061E-3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614</v>
      </c>
      <c r="BU2014">
        <f>VLOOKUP(Table1[[#This Row],[Reference]],metron,11,FALSE)</f>
        <v>1.1805091283106199</v>
      </c>
      <c r="BV2014">
        <f>VLOOKUP(Table1[[#This Row],[Reference]],metron,12,FALSE)</f>
        <v>1.3921316533813319</v>
      </c>
    </row>
    <row r="2015" spans="1:74" hidden="1" x14ac:dyDescent="0.45">
      <c r="A2015" t="s">
        <v>5414</v>
      </c>
      <c r="B2015">
        <v>1412460900</v>
      </c>
      <c r="C2015" s="3" t="s">
        <v>1262</v>
      </c>
      <c r="D2015" t="s">
        <v>65</v>
      </c>
      <c r="E2015" t="s">
        <v>66</v>
      </c>
      <c r="F2015" t="s">
        <v>77</v>
      </c>
      <c r="G2015" t="s">
        <v>86</v>
      </c>
      <c r="H2015" t="s">
        <v>66</v>
      </c>
      <c r="I2015">
        <f>MROUND(Table1[[#This Row],[Prob_H]]*100,2)/100</f>
        <v>0.34</v>
      </c>
      <c r="J2015">
        <f>1/Table1[[#This Row],[odds_ft_home_team_win]]-Table1[[#This Row],[Margin/3]]</f>
        <v>0.34579932943367997</v>
      </c>
      <c r="K2015">
        <f>1/Table1[[#This Row],[odds_ft_draw]]-Table1[[#This Row],[Margin/3]]</f>
        <v>0.28404509037150705</v>
      </c>
      <c r="L2015">
        <f>1/Table1[[#This Row],[odds_ft_away_team_win]]-Table1[[#This Row],[Margin/3]]</f>
        <v>0.37015558019481282</v>
      </c>
      <c r="M2015">
        <v>12</v>
      </c>
      <c r="N2015">
        <v>1.67</v>
      </c>
      <c r="O2015">
        <v>2.33</v>
      </c>
      <c r="P2015">
        <v>1.71</v>
      </c>
      <c r="Q2015">
        <v>1.33</v>
      </c>
      <c r="R2015" t="str" cm="1">
        <f t="array" ref="R20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5">
        <v>4</v>
      </c>
      <c r="T2015">
        <v>0</v>
      </c>
      <c r="U2015">
        <v>4</v>
      </c>
      <c r="V2015">
        <v>1</v>
      </c>
      <c r="W2015">
        <v>1</v>
      </c>
      <c r="X2015">
        <v>0</v>
      </c>
      <c r="Y2015" t="s">
        <v>1263</v>
      </c>
      <c r="AA2015">
        <v>8</v>
      </c>
      <c r="AB2015">
        <v>6</v>
      </c>
      <c r="AC2015">
        <v>3</v>
      </c>
      <c r="AD2015">
        <v>0</v>
      </c>
      <c r="AE2015">
        <v>3</v>
      </c>
      <c r="AF2015">
        <v>0</v>
      </c>
      <c r="AG2015">
        <v>1</v>
      </c>
      <c r="AH2015">
        <v>2</v>
      </c>
      <c r="AI2015">
        <v>2</v>
      </c>
      <c r="AJ2015">
        <v>1</v>
      </c>
      <c r="AK2015">
        <v>11</v>
      </c>
      <c r="AL2015">
        <v>11</v>
      </c>
      <c r="AM2015">
        <v>4</v>
      </c>
      <c r="AN2015">
        <v>4</v>
      </c>
      <c r="AO2015">
        <v>7</v>
      </c>
      <c r="AP2015">
        <v>7</v>
      </c>
      <c r="AQ2015">
        <v>10</v>
      </c>
      <c r="AR2015">
        <v>16</v>
      </c>
      <c r="AS2015">
        <v>38</v>
      </c>
      <c r="AT2015">
        <v>62</v>
      </c>
      <c r="AU2015">
        <v>0</v>
      </c>
      <c r="AV2015">
        <v>0</v>
      </c>
      <c r="AW2015">
        <v>1.92</v>
      </c>
      <c r="AX2015">
        <v>33</v>
      </c>
      <c r="AY2015">
        <v>50</v>
      </c>
      <c r="AZ2015">
        <v>42</v>
      </c>
      <c r="BA2015">
        <v>17</v>
      </c>
      <c r="BB2015">
        <v>9</v>
      </c>
      <c r="BC2015">
        <v>17</v>
      </c>
      <c r="BD2015">
        <v>75</v>
      </c>
      <c r="BE2015">
        <v>25</v>
      </c>
      <c r="BF2015">
        <v>50</v>
      </c>
      <c r="BG2015">
        <v>10.27</v>
      </c>
      <c r="BH2015">
        <v>6.83</v>
      </c>
      <c r="BI2015">
        <v>2.81</v>
      </c>
      <c r="BJ2015">
        <v>3.4</v>
      </c>
      <c r="BK2015">
        <v>2.63</v>
      </c>
      <c r="BL2015">
        <f>1/Table1[[#This Row],[odds_ft_home_team_win]]+1/Table1[[#This Row],[odds_ft_draw]]+1/Table1[[#This Row],[odds_ft_away_team_win]]-1</f>
        <v>3.021767006194942E-2</v>
      </c>
      <c r="BM2015">
        <f>Table1[[#This Row],[Margin]]/3</f>
        <v>1.0072556687316473E-2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 t="s">
        <v>79</v>
      </c>
      <c r="BU2015">
        <f>VLOOKUP(Table1[[#This Row],[Reference]],metron,11,FALSE)</f>
        <v>1.228921489601805</v>
      </c>
      <c r="BV2015">
        <f>VLOOKUP(Table1[[#This Row],[Reference]],metron,12,FALSE)</f>
        <v>1.2940512655166849</v>
      </c>
    </row>
    <row r="2016" spans="1:74" hidden="1" x14ac:dyDescent="0.45">
      <c r="A2016" t="s">
        <v>5414</v>
      </c>
      <c r="B2016">
        <v>1412467200</v>
      </c>
      <c r="C2016" s="3" t="s">
        <v>1264</v>
      </c>
      <c r="D2016" t="s">
        <v>65</v>
      </c>
      <c r="E2016" t="s">
        <v>66</v>
      </c>
      <c r="F2016" t="s">
        <v>85</v>
      </c>
      <c r="G2016" t="s">
        <v>72</v>
      </c>
      <c r="H2016" t="s">
        <v>66</v>
      </c>
      <c r="I2016">
        <f>MROUND(Table1[[#This Row],[Prob_H]]*100,2)/100</f>
        <v>0.5</v>
      </c>
      <c r="J2016">
        <f>1/Table1[[#This Row],[odds_ft_home_team_win]]-Table1[[#This Row],[Margin/3]]</f>
        <v>0.50528251245418443</v>
      </c>
      <c r="K2016">
        <f>1/Table1[[#This Row],[odds_ft_draw]]-Table1[[#This Row],[Margin/3]]</f>
        <v>0.27967366739217925</v>
      </c>
      <c r="L2016">
        <f>1/Table1[[#This Row],[odds_ft_away_team_win]]-Table1[[#This Row],[Margin/3]]</f>
        <v>0.21504382015363635</v>
      </c>
      <c r="M2016">
        <v>12</v>
      </c>
      <c r="N2016">
        <v>2.6</v>
      </c>
      <c r="O2016">
        <v>0.6</v>
      </c>
      <c r="P2016">
        <v>1.89</v>
      </c>
      <c r="Q2016">
        <v>0.82</v>
      </c>
      <c r="R2016" t="str" cm="1">
        <f t="array" ref="R20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16">
        <v>1</v>
      </c>
      <c r="T2016">
        <v>1</v>
      </c>
      <c r="U2016">
        <v>2</v>
      </c>
      <c r="V2016">
        <v>1</v>
      </c>
      <c r="W2016">
        <v>0</v>
      </c>
      <c r="X2016">
        <v>1</v>
      </c>
      <c r="Y2016" t="s">
        <v>1265</v>
      </c>
      <c r="Z2016">
        <v>25</v>
      </c>
      <c r="AA2016">
        <v>7</v>
      </c>
      <c r="AB2016">
        <v>3</v>
      </c>
      <c r="AC2016">
        <v>4</v>
      </c>
      <c r="AD2016">
        <v>0</v>
      </c>
      <c r="AE2016">
        <v>3</v>
      </c>
      <c r="AF2016">
        <v>0</v>
      </c>
      <c r="AG2016">
        <v>2</v>
      </c>
      <c r="AH2016">
        <v>2</v>
      </c>
      <c r="AI2016">
        <v>0</v>
      </c>
      <c r="AJ2016">
        <v>3</v>
      </c>
      <c r="AK2016">
        <v>16</v>
      </c>
      <c r="AL2016">
        <v>7</v>
      </c>
      <c r="AM2016">
        <v>6</v>
      </c>
      <c r="AN2016">
        <v>3</v>
      </c>
      <c r="AO2016">
        <v>10</v>
      </c>
      <c r="AP2016">
        <v>4</v>
      </c>
      <c r="AQ2016">
        <v>18</v>
      </c>
      <c r="AR2016">
        <v>16</v>
      </c>
      <c r="AS2016">
        <v>64</v>
      </c>
      <c r="AT2016">
        <v>36</v>
      </c>
      <c r="AU2016">
        <v>0</v>
      </c>
      <c r="AV2016">
        <v>0</v>
      </c>
      <c r="AW2016">
        <v>2</v>
      </c>
      <c r="AX2016">
        <v>60</v>
      </c>
      <c r="AY2016">
        <v>60</v>
      </c>
      <c r="AZ2016">
        <v>40</v>
      </c>
      <c r="BA2016">
        <v>20</v>
      </c>
      <c r="BB2016">
        <v>0</v>
      </c>
      <c r="BC2016">
        <v>40</v>
      </c>
      <c r="BD2016">
        <v>70</v>
      </c>
      <c r="BE2016">
        <v>30</v>
      </c>
      <c r="BF2016">
        <v>50</v>
      </c>
      <c r="BG2016">
        <v>7.55</v>
      </c>
      <c r="BH2016">
        <v>5</v>
      </c>
      <c r="BI2016">
        <v>1.94</v>
      </c>
      <c r="BJ2016">
        <v>3.45</v>
      </c>
      <c r="BK2016">
        <v>4.4400000000000004</v>
      </c>
      <c r="BL2016">
        <f>1/Table1[[#This Row],[odds_ft_home_team_win]]+1/Table1[[#This Row],[odds_ft_draw]]+1/Table1[[#This Row],[odds_ft_away_team_win]]-1</f>
        <v>3.0544215214766579E-2</v>
      </c>
      <c r="BM2016">
        <f>Table1[[#This Row],[Margin]]/3</f>
        <v>1.0181405071588859E-2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87</v>
      </c>
      <c r="BU2016">
        <f>VLOOKUP(Table1[[#This Row],[Reference]],metron,11,FALSE)</f>
        <v>1.5342708579532029</v>
      </c>
      <c r="BV2016">
        <f>VLOOKUP(Table1[[#This Row],[Reference]],metron,12,FALSE)</f>
        <v>0.98593713070196176</v>
      </c>
    </row>
    <row r="2017" spans="1:74" hidden="1" x14ac:dyDescent="0.45">
      <c r="A2017" t="s">
        <v>5414</v>
      </c>
      <c r="B2017">
        <v>1412470800</v>
      </c>
      <c r="C2017" s="3" t="s">
        <v>1266</v>
      </c>
      <c r="D2017" t="s">
        <v>65</v>
      </c>
      <c r="E2017" t="s">
        <v>66</v>
      </c>
      <c r="F2017" t="s">
        <v>88</v>
      </c>
      <c r="G2017" t="s">
        <v>78</v>
      </c>
      <c r="H2017" t="s">
        <v>66</v>
      </c>
      <c r="I2017">
        <f>MROUND(Table1[[#This Row],[Prob_H]]*100,2)/100</f>
        <v>0.57999999999999996</v>
      </c>
      <c r="J2017">
        <f>1/Table1[[#This Row],[odds_ft_home_team_win]]-Table1[[#This Row],[Margin/3]]</f>
        <v>0.58921588359486765</v>
      </c>
      <c r="K2017">
        <f>1/Table1[[#This Row],[odds_ft_draw]]-Table1[[#This Row],[Margin/3]]</f>
        <v>0.23855244620166388</v>
      </c>
      <c r="L2017">
        <f>1/Table1[[#This Row],[odds_ft_away_team_win]]-Table1[[#This Row],[Margin/3]]</f>
        <v>0.17223167020346855</v>
      </c>
      <c r="M2017">
        <v>12</v>
      </c>
      <c r="N2017">
        <v>1.4</v>
      </c>
      <c r="O2017">
        <v>0.83</v>
      </c>
      <c r="P2017">
        <v>1.6</v>
      </c>
      <c r="Q2017">
        <v>0.59</v>
      </c>
      <c r="R2017" t="str" cm="1">
        <f t="array" ref="R20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17">
        <v>2</v>
      </c>
      <c r="T2017">
        <v>2</v>
      </c>
      <c r="U2017">
        <v>4</v>
      </c>
      <c r="V2017">
        <v>1</v>
      </c>
      <c r="W2017">
        <v>1</v>
      </c>
      <c r="X2017">
        <v>0</v>
      </c>
      <c r="Y2017" t="s">
        <v>1267</v>
      </c>
      <c r="Z2017" t="s">
        <v>1268</v>
      </c>
      <c r="AA2017">
        <v>5</v>
      </c>
      <c r="AB2017">
        <v>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13</v>
      </c>
      <c r="AL2017">
        <v>9</v>
      </c>
      <c r="AM2017">
        <v>6</v>
      </c>
      <c r="AN2017">
        <v>5</v>
      </c>
      <c r="AO2017">
        <v>7</v>
      </c>
      <c r="AP2017">
        <v>4</v>
      </c>
      <c r="AQ2017">
        <v>12</v>
      </c>
      <c r="AR2017">
        <v>8</v>
      </c>
      <c r="AS2017">
        <v>44</v>
      </c>
      <c r="AT2017">
        <v>56</v>
      </c>
      <c r="AU2017">
        <v>0</v>
      </c>
      <c r="AV2017">
        <v>0</v>
      </c>
      <c r="AW2017">
        <v>3.29</v>
      </c>
      <c r="AX2017">
        <v>64</v>
      </c>
      <c r="AY2017">
        <v>92</v>
      </c>
      <c r="AZ2017">
        <v>64</v>
      </c>
      <c r="BA2017">
        <v>45</v>
      </c>
      <c r="BB2017">
        <v>37</v>
      </c>
      <c r="BC2017">
        <v>29</v>
      </c>
      <c r="BD2017">
        <v>84</v>
      </c>
      <c r="BE2017">
        <v>54</v>
      </c>
      <c r="BF2017">
        <v>92</v>
      </c>
      <c r="BG2017">
        <v>9.8000000000000007</v>
      </c>
      <c r="BH2017">
        <v>6.67</v>
      </c>
      <c r="BI2017">
        <v>1.67</v>
      </c>
      <c r="BJ2017">
        <v>4.03</v>
      </c>
      <c r="BK2017">
        <v>5.5</v>
      </c>
      <c r="BL2017">
        <f>1/Table1[[#This Row],[odds_ft_home_team_win]]+1/Table1[[#This Row],[odds_ft_draw]]+1/Table1[[#This Row],[odds_ft_away_team_win]]-1</f>
        <v>2.8759534844139845E-2</v>
      </c>
      <c r="BM2017">
        <f>Table1[[#This Row],[Margin]]/3</f>
        <v>9.586511614713281E-3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 t="s">
        <v>91</v>
      </c>
      <c r="BU2017">
        <f>VLOOKUP(Table1[[#This Row],[Reference]],metron,11,FALSE)</f>
        <v>1.7619715019855171</v>
      </c>
      <c r="BV2017">
        <f>VLOOKUP(Table1[[#This Row],[Reference]],metron,12,FALSE)</f>
        <v>0.87432842793739785</v>
      </c>
    </row>
    <row r="2018" spans="1:74" hidden="1" x14ac:dyDescent="0.45">
      <c r="A2018" t="s">
        <v>5414</v>
      </c>
      <c r="B2018">
        <v>1412471160</v>
      </c>
      <c r="C2018" s="3" t="s">
        <v>1269</v>
      </c>
      <c r="D2018" t="s">
        <v>65</v>
      </c>
      <c r="E2018" t="s">
        <v>66</v>
      </c>
      <c r="F2018" t="s">
        <v>103</v>
      </c>
      <c r="G2018" t="s">
        <v>67</v>
      </c>
      <c r="H2018" t="s">
        <v>66</v>
      </c>
      <c r="I2018">
        <f>MROUND(Table1[[#This Row],[Prob_H]]*100,2)/100</f>
        <v>0.5</v>
      </c>
      <c r="J2018">
        <f>1/Table1[[#This Row],[odds_ft_home_team_win]]-Table1[[#This Row],[Margin/3]]</f>
        <v>0.50236529364255222</v>
      </c>
      <c r="K2018">
        <f>1/Table1[[#This Row],[odds_ft_draw]]-Table1[[#This Row],[Margin/3]]</f>
        <v>0.2744450657223243</v>
      </c>
      <c r="L2018">
        <f>1/Table1[[#This Row],[odds_ft_away_team_win]]-Table1[[#This Row],[Margin/3]]</f>
        <v>0.22318964063512348</v>
      </c>
      <c r="M2018">
        <v>12</v>
      </c>
      <c r="N2018">
        <v>1.4</v>
      </c>
      <c r="O2018">
        <v>1</v>
      </c>
      <c r="P2018">
        <v>1.9</v>
      </c>
      <c r="Q2018">
        <v>1.1100000000000001</v>
      </c>
      <c r="R2018" t="str" cm="1">
        <f t="array" ref="R20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8">
        <v>2</v>
      </c>
      <c r="T2018">
        <v>0</v>
      </c>
      <c r="U2018">
        <v>2</v>
      </c>
      <c r="V2018">
        <v>1</v>
      </c>
      <c r="W2018">
        <v>1</v>
      </c>
      <c r="X2018">
        <v>0</v>
      </c>
      <c r="Y2018" t="s">
        <v>1270</v>
      </c>
      <c r="AA2018">
        <v>3</v>
      </c>
      <c r="AB2018">
        <v>3</v>
      </c>
      <c r="AC2018">
        <v>1</v>
      </c>
      <c r="AD2018">
        <v>0</v>
      </c>
      <c r="AE2018">
        <v>3</v>
      </c>
      <c r="AF2018">
        <v>0</v>
      </c>
      <c r="AG2018">
        <v>0</v>
      </c>
      <c r="AH2018">
        <v>1</v>
      </c>
      <c r="AI2018">
        <v>2</v>
      </c>
      <c r="AJ2018">
        <v>1</v>
      </c>
      <c r="AK2018">
        <v>14</v>
      </c>
      <c r="AL2018">
        <v>18</v>
      </c>
      <c r="AM2018">
        <v>9</v>
      </c>
      <c r="AN2018">
        <v>8</v>
      </c>
      <c r="AO2018">
        <v>5</v>
      </c>
      <c r="AP2018">
        <v>10</v>
      </c>
      <c r="AQ2018">
        <v>8</v>
      </c>
      <c r="AR2018">
        <v>18</v>
      </c>
      <c r="AS2018">
        <v>54</v>
      </c>
      <c r="AT2018">
        <v>46</v>
      </c>
      <c r="AU2018">
        <v>0</v>
      </c>
      <c r="AV2018">
        <v>0</v>
      </c>
      <c r="AW2018">
        <v>3.09</v>
      </c>
      <c r="AX2018">
        <v>72</v>
      </c>
      <c r="AY2018">
        <v>90</v>
      </c>
      <c r="AZ2018">
        <v>55</v>
      </c>
      <c r="BA2018">
        <v>37</v>
      </c>
      <c r="BB2018">
        <v>19</v>
      </c>
      <c r="BC2018">
        <v>29</v>
      </c>
      <c r="BD2018">
        <v>74</v>
      </c>
      <c r="BE2018">
        <v>64</v>
      </c>
      <c r="BF2018">
        <v>90</v>
      </c>
      <c r="BG2018">
        <v>10.73</v>
      </c>
      <c r="BH2018">
        <v>4.43</v>
      </c>
      <c r="BI2018">
        <v>1.95</v>
      </c>
      <c r="BJ2018">
        <v>3.51</v>
      </c>
      <c r="BK2018">
        <v>4.28</v>
      </c>
      <c r="BL2018">
        <f>1/Table1[[#This Row],[odds_ft_home_team_win]]+1/Table1[[#This Row],[odds_ft_draw]]+1/Table1[[#This Row],[odds_ft_away_team_win]]-1</f>
        <v>3.1365657533881874E-2</v>
      </c>
      <c r="BM2018">
        <f>Table1[[#This Row],[Margin]]/3</f>
        <v>1.0455219177960625E-2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 t="s">
        <v>118</v>
      </c>
      <c r="BU2018">
        <f>VLOOKUP(Table1[[#This Row],[Reference]],metron,11,FALSE)</f>
        <v>1.5342708579532029</v>
      </c>
      <c r="BV2018">
        <f>VLOOKUP(Table1[[#This Row],[Reference]],metron,12,FALSE)</f>
        <v>0.98593713070196176</v>
      </c>
    </row>
    <row r="2019" spans="1:74" hidden="1" x14ac:dyDescent="0.45">
      <c r="A2019" t="s">
        <v>5414</v>
      </c>
      <c r="B2019">
        <v>1412474400</v>
      </c>
      <c r="C2019" s="3" t="s">
        <v>1271</v>
      </c>
      <c r="D2019" t="s">
        <v>65</v>
      </c>
      <c r="E2019" t="s">
        <v>66</v>
      </c>
      <c r="F2019" t="s">
        <v>1115</v>
      </c>
      <c r="G2019" t="s">
        <v>94</v>
      </c>
      <c r="H2019" t="s">
        <v>66</v>
      </c>
      <c r="I2019">
        <f>MROUND(Table1[[#This Row],[Prob_H]]*100,2)/100</f>
        <v>0.34</v>
      </c>
      <c r="J2019">
        <f>1/Table1[[#This Row],[odds_ft_home_team_win]]-Table1[[#This Row],[Margin/3]]</f>
        <v>0.34078150065947727</v>
      </c>
      <c r="K2019">
        <f>1/Table1[[#This Row],[odds_ft_draw]]-Table1[[#This Row],[Margin/3]]</f>
        <v>0.29478235645750894</v>
      </c>
      <c r="L2019">
        <f>1/Table1[[#This Row],[odds_ft_away_team_win]]-Table1[[#This Row],[Margin/3]]</f>
        <v>0.36443614288301368</v>
      </c>
      <c r="M2019">
        <v>12</v>
      </c>
      <c r="N2019">
        <v>1</v>
      </c>
      <c r="O2019">
        <v>2</v>
      </c>
      <c r="P2019">
        <v>1.1200000000000001</v>
      </c>
      <c r="Q2019">
        <v>1.22</v>
      </c>
      <c r="R2019" t="str" cm="1">
        <f t="array" ref="R20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57</v>
      </c>
      <c r="AA2019">
        <v>4</v>
      </c>
      <c r="AB2019">
        <v>7</v>
      </c>
      <c r="AC2019">
        <v>0</v>
      </c>
      <c r="AD2019">
        <v>0</v>
      </c>
      <c r="AE2019">
        <v>2</v>
      </c>
      <c r="AF2019">
        <v>0</v>
      </c>
      <c r="AG2019">
        <v>0</v>
      </c>
      <c r="AH2019">
        <v>0</v>
      </c>
      <c r="AI2019">
        <v>0</v>
      </c>
      <c r="AJ2019">
        <v>2</v>
      </c>
      <c r="AK2019">
        <v>10</v>
      </c>
      <c r="AL2019">
        <v>6</v>
      </c>
      <c r="AM2019">
        <v>5</v>
      </c>
      <c r="AN2019">
        <v>3</v>
      </c>
      <c r="AO2019">
        <v>5</v>
      </c>
      <c r="AP2019">
        <v>3</v>
      </c>
      <c r="AQ2019">
        <v>8</v>
      </c>
      <c r="AR2019">
        <v>12</v>
      </c>
      <c r="AS2019">
        <v>39</v>
      </c>
      <c r="AT2019">
        <v>61</v>
      </c>
      <c r="AU2019">
        <v>0</v>
      </c>
      <c r="AV2019">
        <v>0</v>
      </c>
      <c r="AW2019">
        <v>2.09</v>
      </c>
      <c r="AX2019">
        <v>52</v>
      </c>
      <c r="AY2019">
        <v>52</v>
      </c>
      <c r="AZ2019">
        <v>52</v>
      </c>
      <c r="BA2019">
        <v>17</v>
      </c>
      <c r="BB2019">
        <v>9</v>
      </c>
      <c r="BC2019">
        <v>17</v>
      </c>
      <c r="BD2019">
        <v>52</v>
      </c>
      <c r="BE2019">
        <v>44</v>
      </c>
      <c r="BF2019">
        <v>80</v>
      </c>
      <c r="BG2019">
        <v>11.15</v>
      </c>
      <c r="BH2019">
        <v>4.9000000000000004</v>
      </c>
      <c r="BI2019">
        <v>2.85</v>
      </c>
      <c r="BJ2019">
        <v>3.28</v>
      </c>
      <c r="BK2019">
        <v>2.67</v>
      </c>
      <c r="BL2019">
        <f>1/Table1[[#This Row],[odds_ft_home_team_win]]+1/Table1[[#This Row],[odds_ft_draw]]+1/Table1[[#This Row],[odds_ft_away_team_win]]-1</f>
        <v>3.028707696893651E-2</v>
      </c>
      <c r="BM2019">
        <f>Table1[[#This Row],[Margin]]/3</f>
        <v>1.0095692322978836E-2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 t="s">
        <v>95</v>
      </c>
      <c r="BU2019">
        <f>VLOOKUP(Table1[[#This Row],[Reference]],metron,11,FALSE)</f>
        <v>1.228921489601805</v>
      </c>
      <c r="BV2019">
        <f>VLOOKUP(Table1[[#This Row],[Reference]],metron,12,FALSE)</f>
        <v>1.2940512655166849</v>
      </c>
    </row>
    <row r="2020" spans="1:74" hidden="1" x14ac:dyDescent="0.45">
      <c r="A2020" t="s">
        <v>5414</v>
      </c>
      <c r="B2020">
        <v>1412528400</v>
      </c>
      <c r="C2020" s="3" t="s">
        <v>1272</v>
      </c>
      <c r="D2020" t="s">
        <v>65</v>
      </c>
      <c r="E2020" t="s">
        <v>66</v>
      </c>
      <c r="F2020" t="s">
        <v>97</v>
      </c>
      <c r="G2020" t="s">
        <v>73</v>
      </c>
      <c r="H2020" t="s">
        <v>66</v>
      </c>
      <c r="I2020">
        <f>MROUND(Table1[[#This Row],[Prob_H]]*100,2)/100</f>
        <v>0.6</v>
      </c>
      <c r="J2020">
        <f>1/Table1[[#This Row],[odds_ft_home_team_win]]-Table1[[#This Row],[Margin/3]]</f>
        <v>0.604277564112916</v>
      </c>
      <c r="K2020">
        <f>1/Table1[[#This Row],[odds_ft_draw]]-Table1[[#This Row],[Margin/3]]</f>
        <v>0.24917856441411604</v>
      </c>
      <c r="L2020">
        <f>1/Table1[[#This Row],[odds_ft_away_team_win]]-Table1[[#This Row],[Margin/3]]</f>
        <v>0.14654387147296799</v>
      </c>
      <c r="M2020">
        <v>12</v>
      </c>
      <c r="N2020">
        <v>2.67</v>
      </c>
      <c r="O2020">
        <v>1</v>
      </c>
      <c r="P2020">
        <v>2</v>
      </c>
      <c r="Q2020">
        <v>0.82</v>
      </c>
      <c r="R2020" t="str" cm="1">
        <f t="array" ref="R20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0">
        <v>1</v>
      </c>
      <c r="T2020">
        <v>1</v>
      </c>
      <c r="U2020">
        <v>2</v>
      </c>
      <c r="V2020">
        <v>2</v>
      </c>
      <c r="W2020">
        <v>1</v>
      </c>
      <c r="X2020">
        <v>1</v>
      </c>
      <c r="Y2020">
        <v>11</v>
      </c>
      <c r="Z2020">
        <v>25</v>
      </c>
      <c r="AA2020">
        <v>2</v>
      </c>
      <c r="AB2020">
        <v>0</v>
      </c>
      <c r="AC2020">
        <v>4</v>
      </c>
      <c r="AD2020">
        <v>0</v>
      </c>
      <c r="AE2020">
        <v>3</v>
      </c>
      <c r="AF2020">
        <v>0</v>
      </c>
      <c r="AG2020">
        <v>0</v>
      </c>
      <c r="AH2020">
        <v>4</v>
      </c>
      <c r="AI2020">
        <v>0</v>
      </c>
      <c r="AJ2020">
        <v>3</v>
      </c>
      <c r="AK2020">
        <v>3</v>
      </c>
      <c r="AL2020">
        <v>3</v>
      </c>
      <c r="AM2020">
        <v>0</v>
      </c>
      <c r="AN2020">
        <v>2</v>
      </c>
      <c r="AO2020">
        <v>3</v>
      </c>
      <c r="AP2020">
        <v>1</v>
      </c>
      <c r="AQ2020">
        <v>3</v>
      </c>
      <c r="AR2020">
        <v>1</v>
      </c>
      <c r="AS2020">
        <v>62</v>
      </c>
      <c r="AT2020">
        <v>38</v>
      </c>
      <c r="AU2020">
        <v>0</v>
      </c>
      <c r="AV2020">
        <v>0</v>
      </c>
      <c r="AW2020">
        <v>1.67</v>
      </c>
      <c r="AX2020">
        <v>35</v>
      </c>
      <c r="AY2020">
        <v>44</v>
      </c>
      <c r="AZ2020">
        <v>34</v>
      </c>
      <c r="BA2020">
        <v>9</v>
      </c>
      <c r="BB2020">
        <v>0</v>
      </c>
      <c r="BC2020">
        <v>17</v>
      </c>
      <c r="BD2020">
        <v>54</v>
      </c>
      <c r="BE2020">
        <v>27</v>
      </c>
      <c r="BF2020">
        <v>62</v>
      </c>
      <c r="BG2020">
        <v>11</v>
      </c>
      <c r="BH2020">
        <v>4.0999999999999996</v>
      </c>
      <c r="BI2020">
        <v>1.63</v>
      </c>
      <c r="BJ2020">
        <v>3.87</v>
      </c>
      <c r="BK2020">
        <v>6.42</v>
      </c>
      <c r="BL2020">
        <f>1/Table1[[#This Row],[odds_ft_home_team_win]]+1/Table1[[#This Row],[odds_ft_draw]]+1/Table1[[#This Row],[odds_ft_away_team_win]]-1</f>
        <v>2.7658105207264194E-2</v>
      </c>
      <c r="BM2020">
        <f>Table1[[#This Row],[Margin]]/3</f>
        <v>9.2193684024213986E-3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 t="s">
        <v>100</v>
      </c>
      <c r="BU2020">
        <f>VLOOKUP(Table1[[#This Row],[Reference]],metron,11,FALSE)</f>
        <v>1.841836734693878</v>
      </c>
      <c r="BV2020">
        <f>VLOOKUP(Table1[[#This Row],[Reference]],metron,12,FALSE)</f>
        <v>0.88917233560090703</v>
      </c>
    </row>
    <row r="2021" spans="1:74" hidden="1" x14ac:dyDescent="0.45">
      <c r="A2021" t="s">
        <v>5414</v>
      </c>
      <c r="B2021">
        <v>1412546400</v>
      </c>
      <c r="C2021" s="3" t="s">
        <v>1273</v>
      </c>
      <c r="D2021" t="s">
        <v>65</v>
      </c>
      <c r="E2021" t="s">
        <v>66</v>
      </c>
      <c r="F2021" t="s">
        <v>98</v>
      </c>
      <c r="G2021" t="s">
        <v>93</v>
      </c>
      <c r="H2021" t="s">
        <v>66</v>
      </c>
      <c r="I2021">
        <f>MROUND(Table1[[#This Row],[Prob_H]]*100,2)/100</f>
        <v>0.36</v>
      </c>
      <c r="J2021">
        <f>1/Table1[[#This Row],[odds_ft_home_team_win]]-Table1[[#This Row],[Margin/3]]</f>
        <v>0.3591018446757091</v>
      </c>
      <c r="K2021">
        <f>1/Table1[[#This Row],[odds_ft_draw]]-Table1[[#This Row],[Margin/3]]</f>
        <v>0.30357777846326017</v>
      </c>
      <c r="L2021">
        <f>1/Table1[[#This Row],[odds_ft_away_team_win]]-Table1[[#This Row],[Margin/3]]</f>
        <v>0.33732037686103095</v>
      </c>
      <c r="M2021">
        <v>12</v>
      </c>
      <c r="N2021">
        <v>1</v>
      </c>
      <c r="O2021">
        <v>1.4</v>
      </c>
      <c r="P2021">
        <v>1.37</v>
      </c>
      <c r="Q2021">
        <v>1.79</v>
      </c>
      <c r="R2021" t="str" cm="1">
        <f t="array" ref="R20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1</v>
      </c>
      <c r="Z2021">
        <v>24</v>
      </c>
      <c r="AA2021">
        <v>2</v>
      </c>
      <c r="AB2021">
        <v>5</v>
      </c>
      <c r="AC2021">
        <v>3</v>
      </c>
      <c r="AD2021">
        <v>0</v>
      </c>
      <c r="AE2021">
        <v>6</v>
      </c>
      <c r="AF2021">
        <v>0</v>
      </c>
      <c r="AG2021">
        <v>2</v>
      </c>
      <c r="AH2021">
        <v>1</v>
      </c>
      <c r="AI2021">
        <v>4</v>
      </c>
      <c r="AJ2021">
        <v>2</v>
      </c>
      <c r="AK2021">
        <v>10</v>
      </c>
      <c r="AL2021">
        <v>7</v>
      </c>
      <c r="AM2021">
        <v>2</v>
      </c>
      <c r="AN2021">
        <v>4</v>
      </c>
      <c r="AO2021">
        <v>8</v>
      </c>
      <c r="AP2021">
        <v>3</v>
      </c>
      <c r="AQ2021">
        <v>17</v>
      </c>
      <c r="AR2021">
        <v>16</v>
      </c>
      <c r="AS2021">
        <v>58</v>
      </c>
      <c r="AT2021">
        <v>42</v>
      </c>
      <c r="AU2021">
        <v>0</v>
      </c>
      <c r="AV2021">
        <v>0</v>
      </c>
      <c r="AW2021">
        <v>2.12</v>
      </c>
      <c r="AX2021">
        <v>47</v>
      </c>
      <c r="AY2021">
        <v>65</v>
      </c>
      <c r="AZ2021">
        <v>37</v>
      </c>
      <c r="BA2021">
        <v>19</v>
      </c>
      <c r="BB2021">
        <v>9</v>
      </c>
      <c r="BC2021">
        <v>10</v>
      </c>
      <c r="BD2021">
        <v>55</v>
      </c>
      <c r="BE2021">
        <v>37</v>
      </c>
      <c r="BF2021">
        <v>84</v>
      </c>
      <c r="BG2021">
        <v>11.75</v>
      </c>
      <c r="BH2021">
        <v>4.8</v>
      </c>
      <c r="BI2021">
        <v>2.71</v>
      </c>
      <c r="BJ2021">
        <v>3.19</v>
      </c>
      <c r="BK2021">
        <v>2.88</v>
      </c>
      <c r="BL2021">
        <f>1/Table1[[#This Row],[odds_ft_home_team_win]]+1/Table1[[#This Row],[odds_ft_draw]]+1/Table1[[#This Row],[odds_ft_away_team_win]]-1</f>
        <v>2.9705536083573847E-2</v>
      </c>
      <c r="BM2021">
        <f>Table1[[#This Row],[Margin]]/3</f>
        <v>9.9018453611912829E-3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 t="s">
        <v>128</v>
      </c>
      <c r="BU2021">
        <f>VLOOKUP(Table1[[#This Row],[Reference]],metron,11,FALSE)</f>
        <v>1.269326094653606</v>
      </c>
      <c r="BV2021">
        <f>VLOOKUP(Table1[[#This Row],[Reference]],metron,12,FALSE)</f>
        <v>1.2417089578661631</v>
      </c>
    </row>
    <row r="2022" spans="1:74" hidden="1" x14ac:dyDescent="0.45">
      <c r="A2022" t="s">
        <v>5413</v>
      </c>
      <c r="B2022">
        <v>1428111000</v>
      </c>
      <c r="C2022" s="3" t="s">
        <v>1515</v>
      </c>
      <c r="D2022" t="s">
        <v>65</v>
      </c>
      <c r="E2022" t="s">
        <v>66</v>
      </c>
      <c r="F2022" t="s">
        <v>78</v>
      </c>
      <c r="G2022" t="s">
        <v>88</v>
      </c>
      <c r="H2022" t="s">
        <v>66</v>
      </c>
      <c r="I2022">
        <f>MROUND(Table1[[#This Row],[Prob_H]]*100,2)/100</f>
        <v>0.38</v>
      </c>
      <c r="J2022">
        <f>1/Table1[[#This Row],[odds_ft_home_team_win]]-Table1[[#This Row],[Margin/3]]</f>
        <v>0.37746114932488983</v>
      </c>
      <c r="K2022">
        <f>1/Table1[[#This Row],[odds_ft_draw]]-Table1[[#This Row],[Margin/3]]</f>
        <v>0.28056192451868833</v>
      </c>
      <c r="L2022">
        <f>1/Table1[[#This Row],[odds_ft_away_team_win]]-Table1[[#This Row],[Margin/3]]</f>
        <v>0.34197692615642172</v>
      </c>
      <c r="M2022">
        <v>12</v>
      </c>
      <c r="N2022">
        <v>0.71</v>
      </c>
      <c r="O2022">
        <v>1.07</v>
      </c>
      <c r="P2022">
        <v>0.76</v>
      </c>
      <c r="Q2022">
        <v>1.35</v>
      </c>
      <c r="R2022" t="str" cm="1">
        <f t="array" ref="R20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2">
        <v>0</v>
      </c>
      <c r="T2022">
        <v>1</v>
      </c>
      <c r="U2022">
        <v>1</v>
      </c>
      <c r="V2022">
        <v>0</v>
      </c>
      <c r="W2022">
        <v>0</v>
      </c>
      <c r="X2022">
        <v>0</v>
      </c>
      <c r="Z2022">
        <v>56</v>
      </c>
      <c r="AA2022">
        <v>5</v>
      </c>
      <c r="AB2022">
        <v>8</v>
      </c>
      <c r="AC2022">
        <v>1</v>
      </c>
      <c r="AD2022">
        <v>1</v>
      </c>
      <c r="AE2022">
        <v>5</v>
      </c>
      <c r="AF2022">
        <v>0</v>
      </c>
      <c r="AG2022">
        <v>1</v>
      </c>
      <c r="AH2022">
        <v>1</v>
      </c>
      <c r="AI2022">
        <v>2</v>
      </c>
      <c r="AJ2022">
        <v>3</v>
      </c>
      <c r="AK2022">
        <v>6</v>
      </c>
      <c r="AL2022">
        <v>11</v>
      </c>
      <c r="AM2022">
        <v>3</v>
      </c>
      <c r="AN2022">
        <v>5</v>
      </c>
      <c r="AO2022">
        <v>3</v>
      </c>
      <c r="AP2022">
        <v>6</v>
      </c>
      <c r="AQ2022">
        <v>12</v>
      </c>
      <c r="AR2022">
        <v>23</v>
      </c>
      <c r="AS2022">
        <v>53</v>
      </c>
      <c r="AT2022">
        <v>47</v>
      </c>
      <c r="AU2022">
        <v>0</v>
      </c>
      <c r="AV2022">
        <v>0</v>
      </c>
      <c r="AW2022">
        <v>2.3199999999999998</v>
      </c>
      <c r="AX2022">
        <v>50</v>
      </c>
      <c r="AY2022">
        <v>57</v>
      </c>
      <c r="AZ2022">
        <v>40</v>
      </c>
      <c r="BA2022">
        <v>25</v>
      </c>
      <c r="BB2022">
        <v>18</v>
      </c>
      <c r="BC2022">
        <v>29</v>
      </c>
      <c r="BD2022">
        <v>68</v>
      </c>
      <c r="BE2022">
        <v>36</v>
      </c>
      <c r="BF2022">
        <v>61</v>
      </c>
      <c r="BG2022">
        <v>10.06</v>
      </c>
      <c r="BH2022">
        <v>5.57</v>
      </c>
      <c r="BI2022">
        <v>2.58</v>
      </c>
      <c r="BJ2022">
        <v>3.44</v>
      </c>
      <c r="BK2022">
        <v>2.84</v>
      </c>
      <c r="BL2022">
        <f>1/Table1[[#This Row],[odds_ft_home_team_win]]+1/Table1[[#This Row],[odds_ft_draw]]+1/Table1[[#This Row],[odds_ft_away_team_win]]-1</f>
        <v>3.0407249699748951E-2</v>
      </c>
      <c r="BM2022">
        <f>Table1[[#This Row],[Margin]]/3</f>
        <v>1.0135749899916316E-2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 t="s">
        <v>106</v>
      </c>
      <c r="BU2022">
        <f>VLOOKUP(Table1[[#This Row],[Reference]],metron,11,FALSE)</f>
        <v>1.330562659846547</v>
      </c>
      <c r="BV2022">
        <f>VLOOKUP(Table1[[#This Row],[Reference]],metron,12,FALSE)</f>
        <v>1.1595268542199491</v>
      </c>
    </row>
    <row r="2023" spans="1:74" hidden="1" x14ac:dyDescent="0.45">
      <c r="A2023" t="s">
        <v>5413</v>
      </c>
      <c r="B2023">
        <v>1428188400</v>
      </c>
      <c r="C2023" s="3" t="s">
        <v>1516</v>
      </c>
      <c r="D2023" t="s">
        <v>65</v>
      </c>
      <c r="E2023" t="s">
        <v>66</v>
      </c>
      <c r="F2023" t="s">
        <v>73</v>
      </c>
      <c r="G2023" t="s">
        <v>97</v>
      </c>
      <c r="H2023" t="s">
        <v>66</v>
      </c>
      <c r="I2023">
        <f>MROUND(Table1[[#This Row],[Prob_H]]*100,2)/100</f>
        <v>0.4</v>
      </c>
      <c r="J2023">
        <f>1/Table1[[#This Row],[odds_ft_home_team_win]]-Table1[[#This Row],[Margin/3]]</f>
        <v>0.39000072755653453</v>
      </c>
      <c r="K2023">
        <f>1/Table1[[#This Row],[odds_ft_draw]]-Table1[[#This Row],[Margin/3]]</f>
        <v>0.30152720730731331</v>
      </c>
      <c r="L2023">
        <f>1/Table1[[#This Row],[odds_ft_away_team_win]]-Table1[[#This Row],[Margin/3]]</f>
        <v>0.30847206513615233</v>
      </c>
      <c r="M2023">
        <v>12</v>
      </c>
      <c r="N2023">
        <v>1.36</v>
      </c>
      <c r="O2023">
        <v>0.94</v>
      </c>
      <c r="P2023">
        <v>1.29</v>
      </c>
      <c r="Q2023">
        <v>1</v>
      </c>
      <c r="R2023" t="str" cm="1">
        <f t="array" ref="R20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Z2023">
        <v>56</v>
      </c>
      <c r="AA2023">
        <v>8</v>
      </c>
      <c r="AB2023">
        <v>0</v>
      </c>
      <c r="AC2023">
        <v>2</v>
      </c>
      <c r="AD2023">
        <v>0</v>
      </c>
      <c r="AE2023">
        <v>2</v>
      </c>
      <c r="AF2023">
        <v>0</v>
      </c>
      <c r="AG2023">
        <v>0</v>
      </c>
      <c r="AH2023">
        <v>2</v>
      </c>
      <c r="AI2023">
        <v>0</v>
      </c>
      <c r="AJ2023">
        <v>2</v>
      </c>
      <c r="AK2023">
        <v>11</v>
      </c>
      <c r="AL2023">
        <v>12</v>
      </c>
      <c r="AM2023">
        <v>4</v>
      </c>
      <c r="AN2023">
        <v>5</v>
      </c>
      <c r="AO2023">
        <v>7</v>
      </c>
      <c r="AP2023">
        <v>7</v>
      </c>
      <c r="AQ2023">
        <v>19</v>
      </c>
      <c r="AR2023">
        <v>15</v>
      </c>
      <c r="AS2023">
        <v>51</v>
      </c>
      <c r="AT2023">
        <v>49</v>
      </c>
      <c r="AU2023">
        <v>0</v>
      </c>
      <c r="AV2023">
        <v>0</v>
      </c>
      <c r="AW2023">
        <v>2.4900000000000002</v>
      </c>
      <c r="AX2023">
        <v>61</v>
      </c>
      <c r="AY2023">
        <v>78</v>
      </c>
      <c r="AZ2023">
        <v>47</v>
      </c>
      <c r="BA2023">
        <v>21</v>
      </c>
      <c r="BB2023">
        <v>17</v>
      </c>
      <c r="BC2023">
        <v>26</v>
      </c>
      <c r="BD2023">
        <v>67</v>
      </c>
      <c r="BE2023">
        <v>48</v>
      </c>
      <c r="BF2023">
        <v>78</v>
      </c>
      <c r="BG2023">
        <v>9.77</v>
      </c>
      <c r="BH2023">
        <v>5.63</v>
      </c>
      <c r="BI2023">
        <v>2.5</v>
      </c>
      <c r="BJ2023">
        <v>3.21</v>
      </c>
      <c r="BK2023">
        <v>3.14</v>
      </c>
      <c r="BL2023">
        <f>1/Table1[[#This Row],[odds_ft_home_team_win]]+1/Table1[[#This Row],[odds_ft_draw]]+1/Table1[[#This Row],[odds_ft_away_team_win]]-1</f>
        <v>2.9997817330396526E-2</v>
      </c>
      <c r="BM2023">
        <f>Table1[[#This Row],[Margin]]/3</f>
        <v>9.9992724434655091E-3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 t="s">
        <v>126</v>
      </c>
      <c r="BU2023">
        <f>VLOOKUP(Table1[[#This Row],[Reference]],metron,11,FALSE)</f>
        <v>1.344038264434575</v>
      </c>
      <c r="BV2023">
        <f>VLOOKUP(Table1[[#This Row],[Reference]],metron,12,FALSE)</f>
        <v>1.1515772691037469</v>
      </c>
    </row>
    <row r="2024" spans="1:74" hidden="1" x14ac:dyDescent="0.45">
      <c r="A2024" t="s">
        <v>5413</v>
      </c>
      <c r="B2024">
        <v>1428188400</v>
      </c>
      <c r="C2024" s="3" t="s">
        <v>1516</v>
      </c>
      <c r="D2024" t="s">
        <v>65</v>
      </c>
      <c r="E2024" t="s">
        <v>66</v>
      </c>
      <c r="F2024" t="s">
        <v>86</v>
      </c>
      <c r="G2024" t="s">
        <v>77</v>
      </c>
      <c r="H2024" t="s">
        <v>66</v>
      </c>
      <c r="I2024">
        <f>MROUND(Table1[[#This Row],[Prob_H]]*100,2)/100</f>
        <v>0.48</v>
      </c>
      <c r="J2024">
        <f>1/Table1[[#This Row],[odds_ft_home_team_win]]-Table1[[#This Row],[Margin/3]]</f>
        <v>0.48987307838080185</v>
      </c>
      <c r="K2024">
        <f>1/Table1[[#This Row],[odds_ft_draw]]-Table1[[#This Row],[Margin/3]]</f>
        <v>0.28660898342531221</v>
      </c>
      <c r="L2024">
        <f>1/Table1[[#This Row],[odds_ft_away_team_win]]-Table1[[#This Row],[Margin/3]]</f>
        <v>0.22351793819388596</v>
      </c>
      <c r="M2024">
        <v>12</v>
      </c>
      <c r="N2024">
        <v>2.12</v>
      </c>
      <c r="O2024">
        <v>1</v>
      </c>
      <c r="P2024">
        <v>2</v>
      </c>
      <c r="Q2024">
        <v>1</v>
      </c>
      <c r="R2024" t="str" cm="1">
        <f t="array" ref="R20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48</v>
      </c>
      <c r="AA2024">
        <v>6</v>
      </c>
      <c r="AB2024">
        <v>4</v>
      </c>
      <c r="AC2024">
        <v>2</v>
      </c>
      <c r="AD2024">
        <v>0</v>
      </c>
      <c r="AE2024">
        <v>4</v>
      </c>
      <c r="AF2024">
        <v>0</v>
      </c>
      <c r="AG2024">
        <v>1</v>
      </c>
      <c r="AH2024">
        <v>1</v>
      </c>
      <c r="AI2024">
        <v>1</v>
      </c>
      <c r="AJ2024">
        <v>3</v>
      </c>
      <c r="AK2024">
        <v>15</v>
      </c>
      <c r="AL2024">
        <v>12</v>
      </c>
      <c r="AM2024">
        <v>8</v>
      </c>
      <c r="AN2024">
        <v>6</v>
      </c>
      <c r="AO2024">
        <v>7</v>
      </c>
      <c r="AP2024">
        <v>6</v>
      </c>
      <c r="AQ2024">
        <v>10</v>
      </c>
      <c r="AR2024">
        <v>16</v>
      </c>
      <c r="AS2024">
        <v>48</v>
      </c>
      <c r="AT2024">
        <v>52</v>
      </c>
      <c r="AU2024">
        <v>0</v>
      </c>
      <c r="AV2024">
        <v>0</v>
      </c>
      <c r="AW2024">
        <v>1.81</v>
      </c>
      <c r="AX2024">
        <v>36</v>
      </c>
      <c r="AY2024">
        <v>48</v>
      </c>
      <c r="AZ2024">
        <v>35</v>
      </c>
      <c r="BA2024">
        <v>16</v>
      </c>
      <c r="BB2024">
        <v>9</v>
      </c>
      <c r="BC2024">
        <v>19</v>
      </c>
      <c r="BD2024">
        <v>55</v>
      </c>
      <c r="BE2024">
        <v>28</v>
      </c>
      <c r="BF2024">
        <v>58</v>
      </c>
      <c r="BG2024">
        <v>11.96</v>
      </c>
      <c r="BH2024">
        <v>4.95</v>
      </c>
      <c r="BI2024">
        <v>2</v>
      </c>
      <c r="BJ2024">
        <v>3.37</v>
      </c>
      <c r="BK2024">
        <v>4.28</v>
      </c>
      <c r="BL2024">
        <f>1/Table1[[#This Row],[odds_ft_home_team_win]]+1/Table1[[#This Row],[odds_ft_draw]]+1/Table1[[#This Row],[odds_ft_away_team_win]]-1</f>
        <v>3.0380764857594444E-2</v>
      </c>
      <c r="BM2024">
        <f>Table1[[#This Row],[Margin]]/3</f>
        <v>1.0126921619198148E-2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 t="s">
        <v>113</v>
      </c>
      <c r="BU2024">
        <f>VLOOKUP(Table1[[#This Row],[Reference]],metron,11,FALSE)</f>
        <v>1.510877192982456</v>
      </c>
      <c r="BV2024">
        <f>VLOOKUP(Table1[[#This Row],[Reference]],metron,12,FALSE)</f>
        <v>1.0163157894736841</v>
      </c>
    </row>
    <row r="2025" spans="1:74" hidden="1" x14ac:dyDescent="0.45">
      <c r="A2025" t="s">
        <v>5413</v>
      </c>
      <c r="B2025">
        <v>1428195600</v>
      </c>
      <c r="C2025" s="3" t="s">
        <v>1517</v>
      </c>
      <c r="D2025" t="s">
        <v>65</v>
      </c>
      <c r="E2025" t="s">
        <v>66</v>
      </c>
      <c r="F2025" t="s">
        <v>68</v>
      </c>
      <c r="G2025" t="s">
        <v>611</v>
      </c>
      <c r="H2025" t="s">
        <v>66</v>
      </c>
      <c r="I2025">
        <f>MROUND(Table1[[#This Row],[Prob_H]]*100,2)/100</f>
        <v>0.52</v>
      </c>
      <c r="J2025">
        <f>1/Table1[[#This Row],[odds_ft_home_team_win]]-Table1[[#This Row],[Margin/3]]</f>
        <v>0.51084955120552322</v>
      </c>
      <c r="K2025">
        <f>1/Table1[[#This Row],[odds_ft_draw]]-Table1[[#This Row],[Margin/3]]</f>
        <v>0.28500146860965297</v>
      </c>
      <c r="L2025">
        <f>1/Table1[[#This Row],[odds_ft_away_team_win]]-Table1[[#This Row],[Margin/3]]</f>
        <v>0.20414898018482369</v>
      </c>
      <c r="M2025">
        <v>12</v>
      </c>
      <c r="N2025">
        <v>1.94</v>
      </c>
      <c r="O2025">
        <v>1.07</v>
      </c>
      <c r="P2025">
        <v>2</v>
      </c>
      <c r="Q2025">
        <v>1.06</v>
      </c>
      <c r="R2025" t="str" cm="1">
        <f t="array" ref="R20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25">
        <v>3</v>
      </c>
      <c r="T2025">
        <v>1</v>
      </c>
      <c r="U2025">
        <v>4</v>
      </c>
      <c r="V2025">
        <v>4</v>
      </c>
      <c r="W2025">
        <v>3</v>
      </c>
      <c r="X2025">
        <v>1</v>
      </c>
      <c r="Y2025" t="s">
        <v>1518</v>
      </c>
      <c r="Z2025">
        <v>36</v>
      </c>
      <c r="AA2025">
        <v>8</v>
      </c>
      <c r="AB2025">
        <v>3</v>
      </c>
      <c r="AC2025">
        <v>2</v>
      </c>
      <c r="AD2025">
        <v>0</v>
      </c>
      <c r="AE2025">
        <v>3</v>
      </c>
      <c r="AF2025">
        <v>0</v>
      </c>
      <c r="AG2025">
        <v>1</v>
      </c>
      <c r="AH2025">
        <v>1</v>
      </c>
      <c r="AI2025">
        <v>3</v>
      </c>
      <c r="AJ2025">
        <v>0</v>
      </c>
      <c r="AK2025">
        <v>14</v>
      </c>
      <c r="AL2025">
        <v>4</v>
      </c>
      <c r="AM2025">
        <v>8</v>
      </c>
      <c r="AN2025">
        <v>2</v>
      </c>
      <c r="AO2025">
        <v>6</v>
      </c>
      <c r="AP2025">
        <v>2</v>
      </c>
      <c r="AQ2025">
        <v>19</v>
      </c>
      <c r="AR2025">
        <v>20</v>
      </c>
      <c r="AS2025">
        <v>59</v>
      </c>
      <c r="AT2025">
        <v>41</v>
      </c>
      <c r="AU2025">
        <v>0</v>
      </c>
      <c r="AV2025">
        <v>0</v>
      </c>
      <c r="AW2025">
        <v>1.79</v>
      </c>
      <c r="AX2025">
        <v>36</v>
      </c>
      <c r="AY2025">
        <v>52</v>
      </c>
      <c r="AZ2025">
        <v>33</v>
      </c>
      <c r="BA2025">
        <v>10</v>
      </c>
      <c r="BB2025">
        <v>3</v>
      </c>
      <c r="BC2025">
        <v>35</v>
      </c>
      <c r="BD2025">
        <v>58</v>
      </c>
      <c r="BE2025">
        <v>17</v>
      </c>
      <c r="BF2025">
        <v>61</v>
      </c>
      <c r="BG2025">
        <v>10.64</v>
      </c>
      <c r="BH2025">
        <v>5.03</v>
      </c>
      <c r="BI2025">
        <v>1.92</v>
      </c>
      <c r="BJ2025">
        <v>3.39</v>
      </c>
      <c r="BK2025">
        <v>4.67</v>
      </c>
      <c r="BL2025">
        <f>1/Table1[[#This Row],[odds_ft_home_team_win]]+1/Table1[[#This Row],[odds_ft_draw]]+1/Table1[[#This Row],[odds_ft_away_team_win]]-1</f>
        <v>2.9951346383430444E-2</v>
      </c>
      <c r="BM2025">
        <f>Table1[[#This Row],[Margin]]/3</f>
        <v>9.983782127810148E-3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 t="s">
        <v>116</v>
      </c>
      <c r="BU2025">
        <f>VLOOKUP(Table1[[#This Row],[Reference]],metron,11,FALSE)</f>
        <v>1.625948039373891</v>
      </c>
      <c r="BV2025">
        <f>VLOOKUP(Table1[[#This Row],[Reference]],metron,12,FALSE)</f>
        <v>0.97079231886396644</v>
      </c>
    </row>
    <row r="2026" spans="1:74" hidden="1" x14ac:dyDescent="0.45">
      <c r="A2026" t="s">
        <v>5413</v>
      </c>
      <c r="B2026">
        <v>1428195600</v>
      </c>
      <c r="C2026" s="3" t="s">
        <v>1517</v>
      </c>
      <c r="D2026" t="s">
        <v>65</v>
      </c>
      <c r="E2026" t="s">
        <v>66</v>
      </c>
      <c r="F2026" t="s">
        <v>67</v>
      </c>
      <c r="G2026" t="s">
        <v>103</v>
      </c>
      <c r="H2026" t="s">
        <v>66</v>
      </c>
      <c r="I2026">
        <f>MROUND(Table1[[#This Row],[Prob_H]]*100,2)/100</f>
        <v>0.46</v>
      </c>
      <c r="J2026">
        <f>1/Table1[[#This Row],[odds_ft_home_team_win]]-Table1[[#This Row],[Margin/3]]</f>
        <v>0.46151957764452256</v>
      </c>
      <c r="K2026">
        <f>1/Table1[[#This Row],[odds_ft_draw]]-Table1[[#This Row],[Margin/3]]</f>
        <v>0.28480671517443856</v>
      </c>
      <c r="L2026">
        <f>1/Table1[[#This Row],[odds_ft_away_team_win]]-Table1[[#This Row],[Margin/3]]</f>
        <v>0.25367370718103877</v>
      </c>
      <c r="M2026">
        <v>12</v>
      </c>
      <c r="N2026">
        <v>1.87</v>
      </c>
      <c r="O2026">
        <v>1</v>
      </c>
      <c r="P2026">
        <v>1.67</v>
      </c>
      <c r="Q2026">
        <v>1.1499999999999999</v>
      </c>
      <c r="R2026" t="str" cm="1">
        <f t="array" ref="R20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6">
        <v>2</v>
      </c>
      <c r="T2026">
        <v>2</v>
      </c>
      <c r="U2026">
        <v>4</v>
      </c>
      <c r="V2026">
        <v>1</v>
      </c>
      <c r="W2026">
        <v>1</v>
      </c>
      <c r="X2026">
        <v>0</v>
      </c>
      <c r="Y2026" t="s">
        <v>1519</v>
      </c>
      <c r="Z2026" t="s">
        <v>1520</v>
      </c>
      <c r="AA2026">
        <v>7</v>
      </c>
      <c r="AB2026">
        <v>3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18</v>
      </c>
      <c r="AL2026">
        <v>13</v>
      </c>
      <c r="AM2026">
        <v>4</v>
      </c>
      <c r="AN2026">
        <v>6</v>
      </c>
      <c r="AO2026">
        <v>14</v>
      </c>
      <c r="AP2026">
        <v>7</v>
      </c>
      <c r="AQ2026">
        <v>15</v>
      </c>
      <c r="AR2026">
        <v>11</v>
      </c>
      <c r="AS2026">
        <v>47</v>
      </c>
      <c r="AT2026">
        <v>53</v>
      </c>
      <c r="AU2026">
        <v>0</v>
      </c>
      <c r="AV2026">
        <v>0</v>
      </c>
      <c r="AW2026">
        <v>2.44</v>
      </c>
      <c r="AX2026">
        <v>64</v>
      </c>
      <c r="AY2026">
        <v>77</v>
      </c>
      <c r="AZ2026">
        <v>47</v>
      </c>
      <c r="BA2026">
        <v>20</v>
      </c>
      <c r="BB2026">
        <v>7</v>
      </c>
      <c r="BC2026">
        <v>30</v>
      </c>
      <c r="BD2026">
        <v>67</v>
      </c>
      <c r="BE2026">
        <v>44</v>
      </c>
      <c r="BF2026">
        <v>77</v>
      </c>
      <c r="BG2026">
        <v>10.18</v>
      </c>
      <c r="BH2026">
        <v>5.27</v>
      </c>
      <c r="BI2026">
        <v>2.12</v>
      </c>
      <c r="BJ2026">
        <v>3.39</v>
      </c>
      <c r="BK2026">
        <v>3.79</v>
      </c>
      <c r="BL2026">
        <f>1/Table1[[#This Row],[odds_ft_home_team_win]]+1/Table1[[#This Row],[odds_ft_draw]]+1/Table1[[#This Row],[odds_ft_away_team_win]]-1</f>
        <v>3.0535606689073624E-2</v>
      </c>
      <c r="BM2026">
        <f>Table1[[#This Row],[Margin]]/3</f>
        <v>1.0178535563024541E-2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 t="s">
        <v>70</v>
      </c>
      <c r="BU2026">
        <f>VLOOKUP(Table1[[#This Row],[Reference]],metron,11,FALSE)</f>
        <v>1.4888836329233679</v>
      </c>
      <c r="BV2026">
        <f>VLOOKUP(Table1[[#This Row],[Reference]],metron,12,FALSE)</f>
        <v>1.0516792809839171</v>
      </c>
    </row>
    <row r="2027" spans="1:74" hidden="1" x14ac:dyDescent="0.45">
      <c r="A2027" t="s">
        <v>5413</v>
      </c>
      <c r="B2027">
        <v>1428199560</v>
      </c>
      <c r="C2027" s="3" t="s">
        <v>1521</v>
      </c>
      <c r="D2027" t="s">
        <v>65</v>
      </c>
      <c r="E2027" t="s">
        <v>66</v>
      </c>
      <c r="F2027" t="s">
        <v>81</v>
      </c>
      <c r="G2027" t="s">
        <v>80</v>
      </c>
      <c r="H2027" t="s">
        <v>66</v>
      </c>
      <c r="I2027">
        <f>MROUND(Table1[[#This Row],[Prob_H]]*100,2)/100</f>
        <v>0.48</v>
      </c>
      <c r="J2027">
        <f>1/Table1[[#This Row],[odds_ft_home_team_win]]-Table1[[#This Row],[Margin/3]]</f>
        <v>0.47522875719091084</v>
      </c>
      <c r="K2027">
        <f>1/Table1[[#This Row],[odds_ft_draw]]-Table1[[#This Row],[Margin/3]]</f>
        <v>0.27388277307793646</v>
      </c>
      <c r="L2027">
        <f>1/Table1[[#This Row],[odds_ft_away_team_win]]-Table1[[#This Row],[Margin/3]]</f>
        <v>0.25088846973115264</v>
      </c>
      <c r="M2027">
        <v>12</v>
      </c>
      <c r="N2027">
        <v>1.71</v>
      </c>
      <c r="O2027">
        <v>0.79</v>
      </c>
      <c r="P2027">
        <v>1.65</v>
      </c>
      <c r="Q2027">
        <v>1.05</v>
      </c>
      <c r="R2027" t="str" cm="1">
        <f t="array" ref="R20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7">
        <v>4</v>
      </c>
      <c r="T2027">
        <v>5</v>
      </c>
      <c r="U2027">
        <v>9</v>
      </c>
      <c r="V2027">
        <v>3</v>
      </c>
      <c r="W2027">
        <v>1</v>
      </c>
      <c r="X2027">
        <v>2</v>
      </c>
      <c r="Y2027" t="s">
        <v>1522</v>
      </c>
      <c r="Z2027" t="s">
        <v>1523</v>
      </c>
      <c r="AA2027">
        <v>9</v>
      </c>
      <c r="AB2027">
        <v>1</v>
      </c>
      <c r="AC2027">
        <v>2</v>
      </c>
      <c r="AD2027">
        <v>0</v>
      </c>
      <c r="AE2027">
        <v>3</v>
      </c>
      <c r="AF2027">
        <v>0</v>
      </c>
      <c r="AG2027">
        <v>0</v>
      </c>
      <c r="AH2027">
        <v>2</v>
      </c>
      <c r="AI2027">
        <v>1</v>
      </c>
      <c r="AJ2027">
        <v>2</v>
      </c>
      <c r="AK2027">
        <v>10</v>
      </c>
      <c r="AL2027">
        <v>14</v>
      </c>
      <c r="AM2027">
        <v>7</v>
      </c>
      <c r="AN2027">
        <v>4</v>
      </c>
      <c r="AO2027">
        <v>3</v>
      </c>
      <c r="AP2027">
        <v>10</v>
      </c>
      <c r="AQ2027">
        <v>14</v>
      </c>
      <c r="AR2027">
        <v>14</v>
      </c>
      <c r="AS2027">
        <v>60</v>
      </c>
      <c r="AT2027">
        <v>40</v>
      </c>
      <c r="AU2027">
        <v>0</v>
      </c>
      <c r="AV2027">
        <v>0</v>
      </c>
      <c r="AW2027">
        <v>2.9</v>
      </c>
      <c r="AX2027">
        <v>75</v>
      </c>
      <c r="AY2027">
        <v>83</v>
      </c>
      <c r="AZ2027">
        <v>72</v>
      </c>
      <c r="BA2027">
        <v>29</v>
      </c>
      <c r="BB2027">
        <v>11</v>
      </c>
      <c r="BC2027">
        <v>40</v>
      </c>
      <c r="BD2027">
        <v>68</v>
      </c>
      <c r="BE2027">
        <v>47</v>
      </c>
      <c r="BF2027">
        <v>93</v>
      </c>
      <c r="BG2027">
        <v>12.19</v>
      </c>
      <c r="BH2027">
        <v>4.42</v>
      </c>
      <c r="BI2027">
        <v>2.06</v>
      </c>
      <c r="BJ2027">
        <v>3.52</v>
      </c>
      <c r="BK2027">
        <v>3.83</v>
      </c>
      <c r="BL2027">
        <f>1/Table1[[#This Row],[odds_ft_home_team_win]]+1/Table1[[#This Row],[odds_ft_draw]]+1/Table1[[#This Row],[odds_ft_away_team_win]]-1</f>
        <v>3.0624408038917972E-2</v>
      </c>
      <c r="BM2027">
        <f>Table1[[#This Row],[Margin]]/3</f>
        <v>1.0208136012972657E-2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 t="s">
        <v>109</v>
      </c>
      <c r="BU2027">
        <f>VLOOKUP(Table1[[#This Row],[Reference]],metron,11,FALSE)</f>
        <v>1.510877192982456</v>
      </c>
      <c r="BV2027">
        <f>VLOOKUP(Table1[[#This Row],[Reference]],metron,12,FALSE)</f>
        <v>1.0163157894736841</v>
      </c>
    </row>
    <row r="2028" spans="1:74" hidden="1" x14ac:dyDescent="0.45">
      <c r="A2028" t="s">
        <v>5413</v>
      </c>
      <c r="B2028">
        <v>1428202800</v>
      </c>
      <c r="C2028" s="3" t="s">
        <v>1524</v>
      </c>
      <c r="D2028" t="s">
        <v>65</v>
      </c>
      <c r="E2028" t="s">
        <v>66</v>
      </c>
      <c r="F2028" t="s">
        <v>72</v>
      </c>
      <c r="G2028" t="s">
        <v>85</v>
      </c>
      <c r="H2028" t="s">
        <v>66</v>
      </c>
      <c r="I2028">
        <f>MROUND(Table1[[#This Row],[Prob_H]]*100,2)/100</f>
        <v>0.5</v>
      </c>
      <c r="J2028">
        <f>1/Table1[[#This Row],[odds_ft_home_team_win]]-Table1[[#This Row],[Margin/3]]</f>
        <v>0.5050268893113905</v>
      </c>
      <c r="K2028">
        <f>1/Table1[[#This Row],[odds_ft_draw]]-Table1[[#This Row],[Margin/3]]</f>
        <v>0.2744632566859021</v>
      </c>
      <c r="L2028">
        <f>1/Table1[[#This Row],[odds_ft_away_team_win]]-Table1[[#This Row],[Margin/3]]</f>
        <v>0.22050985400270728</v>
      </c>
      <c r="M2028">
        <v>12</v>
      </c>
      <c r="N2028">
        <v>2.14</v>
      </c>
      <c r="O2028">
        <v>0.81</v>
      </c>
      <c r="P2028">
        <v>1.82</v>
      </c>
      <c r="Q2028">
        <v>1</v>
      </c>
      <c r="R2028" t="str" cm="1">
        <f t="array" ref="R20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28">
        <v>3</v>
      </c>
      <c r="T2028">
        <v>4</v>
      </c>
      <c r="U2028">
        <v>7</v>
      </c>
      <c r="V2028">
        <v>3</v>
      </c>
      <c r="W2028">
        <v>1</v>
      </c>
      <c r="X2028">
        <v>2</v>
      </c>
      <c r="Y2028" t="s">
        <v>1525</v>
      </c>
      <c r="Z2028" t="s">
        <v>1526</v>
      </c>
      <c r="AA2028">
        <v>7</v>
      </c>
      <c r="AB2028">
        <v>5</v>
      </c>
      <c r="AC2028">
        <v>1</v>
      </c>
      <c r="AD2028">
        <v>0</v>
      </c>
      <c r="AE2028">
        <v>4</v>
      </c>
      <c r="AF2028">
        <v>1</v>
      </c>
      <c r="AG2028">
        <v>1</v>
      </c>
      <c r="AH2028">
        <v>0</v>
      </c>
      <c r="AI2028">
        <v>2</v>
      </c>
      <c r="AJ2028">
        <v>3</v>
      </c>
      <c r="AK2028">
        <v>10</v>
      </c>
      <c r="AL2028">
        <v>10</v>
      </c>
      <c r="AM2028">
        <v>5</v>
      </c>
      <c r="AN2028">
        <v>5</v>
      </c>
      <c r="AO2028">
        <v>5</v>
      </c>
      <c r="AP2028">
        <v>5</v>
      </c>
      <c r="AQ2028">
        <v>8</v>
      </c>
      <c r="AR2028">
        <v>19</v>
      </c>
      <c r="AS2028">
        <v>56</v>
      </c>
      <c r="AT2028">
        <v>44</v>
      </c>
      <c r="AU2028">
        <v>0</v>
      </c>
      <c r="AV2028">
        <v>0</v>
      </c>
      <c r="AW2028">
        <v>2.66</v>
      </c>
      <c r="AX2028">
        <v>51</v>
      </c>
      <c r="AY2028">
        <v>67</v>
      </c>
      <c r="AZ2028">
        <v>51</v>
      </c>
      <c r="BA2028">
        <v>28</v>
      </c>
      <c r="BB2028">
        <v>21</v>
      </c>
      <c r="BC2028">
        <v>25</v>
      </c>
      <c r="BD2028">
        <v>71</v>
      </c>
      <c r="BE2028">
        <v>50</v>
      </c>
      <c r="BF2028">
        <v>73</v>
      </c>
      <c r="BG2028">
        <v>9.57</v>
      </c>
      <c r="BH2028">
        <v>4.7</v>
      </c>
      <c r="BI2028">
        <v>1.94</v>
      </c>
      <c r="BJ2028">
        <v>3.51</v>
      </c>
      <c r="BK2028">
        <v>4.33</v>
      </c>
      <c r="BL2028">
        <f>1/Table1[[#This Row],[odds_ft_home_team_win]]+1/Table1[[#This Row],[odds_ft_draw]]+1/Table1[[#This Row],[odds_ft_away_team_win]]-1</f>
        <v>3.1311084643148357E-2</v>
      </c>
      <c r="BM2028">
        <f>Table1[[#This Row],[Margin]]/3</f>
        <v>1.0437028214382785E-2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 t="s">
        <v>75</v>
      </c>
      <c r="BU2028">
        <f>VLOOKUP(Table1[[#This Row],[Reference]],metron,11,FALSE)</f>
        <v>1.5342708579532029</v>
      </c>
      <c r="BV2028">
        <f>VLOOKUP(Table1[[#This Row],[Reference]],metron,12,FALSE)</f>
        <v>0.98593713070196176</v>
      </c>
    </row>
    <row r="2029" spans="1:74" hidden="1" x14ac:dyDescent="0.45">
      <c r="A2029" t="s">
        <v>5413</v>
      </c>
      <c r="B2029">
        <v>1428202800</v>
      </c>
      <c r="C2029" s="3" t="s">
        <v>1524</v>
      </c>
      <c r="D2029" t="s">
        <v>65</v>
      </c>
      <c r="E2029" t="s">
        <v>66</v>
      </c>
      <c r="F2029" t="s">
        <v>93</v>
      </c>
      <c r="G2029" t="s">
        <v>98</v>
      </c>
      <c r="H2029" t="s">
        <v>66</v>
      </c>
      <c r="I2029">
        <f>MROUND(Table1[[#This Row],[Prob_H]]*100,2)/100</f>
        <v>0.4</v>
      </c>
      <c r="J2029">
        <f>1/Table1[[#This Row],[odds_ft_home_team_win]]-Table1[[#This Row],[Margin/3]]</f>
        <v>0.3912945799955545</v>
      </c>
      <c r="K2029">
        <f>1/Table1[[#This Row],[odds_ft_draw]]-Table1[[#This Row],[Margin/3]]</f>
        <v>0.31226879945403363</v>
      </c>
      <c r="L2029">
        <f>1/Table1[[#This Row],[odds_ft_away_team_win]]-Table1[[#This Row],[Margin/3]]</f>
        <v>0.29643662055041203</v>
      </c>
      <c r="M2029">
        <v>12</v>
      </c>
      <c r="N2029">
        <v>1.67</v>
      </c>
      <c r="O2029">
        <v>1.07</v>
      </c>
      <c r="P2029">
        <v>1.53</v>
      </c>
      <c r="Q2029">
        <v>1.1100000000000001</v>
      </c>
      <c r="R2029" t="str" cm="1">
        <f t="array" ref="R20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29">
        <v>1</v>
      </c>
      <c r="T2029">
        <v>1</v>
      </c>
      <c r="U2029">
        <v>2</v>
      </c>
      <c r="V2029">
        <v>2</v>
      </c>
      <c r="W2029">
        <v>1</v>
      </c>
      <c r="X2029">
        <v>1</v>
      </c>
      <c r="Y2029">
        <v>39</v>
      </c>
      <c r="Z2029">
        <v>11</v>
      </c>
      <c r="AA2029">
        <v>4</v>
      </c>
      <c r="AB2029">
        <v>5</v>
      </c>
      <c r="AC2029">
        <v>4</v>
      </c>
      <c r="AD2029">
        <v>0</v>
      </c>
      <c r="AE2029">
        <v>3</v>
      </c>
      <c r="AF2029">
        <v>1</v>
      </c>
      <c r="AG2029">
        <v>2</v>
      </c>
      <c r="AH2029">
        <v>2</v>
      </c>
      <c r="AI2029">
        <v>0</v>
      </c>
      <c r="AJ2029">
        <v>4</v>
      </c>
      <c r="AK2029">
        <v>6</v>
      </c>
      <c r="AL2029">
        <v>9</v>
      </c>
      <c r="AM2029">
        <v>4</v>
      </c>
      <c r="AN2029">
        <v>3</v>
      </c>
      <c r="AO2029">
        <v>2</v>
      </c>
      <c r="AP2029">
        <v>6</v>
      </c>
      <c r="AQ2029">
        <v>12</v>
      </c>
      <c r="AR2029">
        <v>11</v>
      </c>
      <c r="AS2029">
        <v>59</v>
      </c>
      <c r="AT2029">
        <v>41</v>
      </c>
      <c r="AU2029">
        <v>0</v>
      </c>
      <c r="AV2029">
        <v>0</v>
      </c>
      <c r="AW2029">
        <v>2.2999999999999998</v>
      </c>
      <c r="AX2029">
        <v>59</v>
      </c>
      <c r="AY2029">
        <v>72</v>
      </c>
      <c r="AZ2029">
        <v>52</v>
      </c>
      <c r="BA2029">
        <v>10</v>
      </c>
      <c r="BB2029">
        <v>4</v>
      </c>
      <c r="BC2029">
        <v>14</v>
      </c>
      <c r="BD2029">
        <v>58</v>
      </c>
      <c r="BE2029">
        <v>48</v>
      </c>
      <c r="BF2029">
        <v>86</v>
      </c>
      <c r="BG2029">
        <v>11.53</v>
      </c>
      <c r="BH2029">
        <v>4.26</v>
      </c>
      <c r="BI2029">
        <v>2.4900000000000002</v>
      </c>
      <c r="BJ2029">
        <v>3.1</v>
      </c>
      <c r="BK2029">
        <v>3.26</v>
      </c>
      <c r="BL2029">
        <f>1/Table1[[#This Row],[odds_ft_home_team_win]]+1/Table1[[#This Row],[odds_ft_draw]]+1/Table1[[#This Row],[odds_ft_away_team_win]]-1</f>
        <v>3.0935537121770107E-2</v>
      </c>
      <c r="BM2029">
        <f>Table1[[#This Row],[Margin]]/3</f>
        <v>1.0311845707256703E-2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 t="s">
        <v>95</v>
      </c>
      <c r="BU2029">
        <f>VLOOKUP(Table1[[#This Row],[Reference]],metron,11,FALSE)</f>
        <v>1.344038264434575</v>
      </c>
      <c r="BV2029">
        <f>VLOOKUP(Table1[[#This Row],[Reference]],metron,12,FALSE)</f>
        <v>1.1515772691037469</v>
      </c>
    </row>
    <row r="2030" spans="1:74" hidden="1" x14ac:dyDescent="0.45">
      <c r="A2030" t="s">
        <v>5413</v>
      </c>
      <c r="B2030">
        <v>1428253200</v>
      </c>
      <c r="C2030" s="3" t="s">
        <v>1527</v>
      </c>
      <c r="D2030" t="s">
        <v>65</v>
      </c>
      <c r="E2030" t="s">
        <v>66</v>
      </c>
      <c r="F2030" t="s">
        <v>94</v>
      </c>
      <c r="G2030" t="s">
        <v>1115</v>
      </c>
      <c r="H2030" t="s">
        <v>66</v>
      </c>
      <c r="I2030">
        <f>MROUND(Table1[[#This Row],[Prob_H]]*100,2)/100</f>
        <v>0.48</v>
      </c>
      <c r="J2030">
        <f>1/Table1[[#This Row],[odds_ft_home_team_win]]-Table1[[#This Row],[Margin/3]]</f>
        <v>0.4753468453934826</v>
      </c>
      <c r="K2030">
        <f>1/Table1[[#This Row],[odds_ft_draw]]-Table1[[#This Row],[Margin/3]]</f>
        <v>0.29202475581497672</v>
      </c>
      <c r="L2030">
        <f>1/Table1[[#This Row],[odds_ft_away_team_win]]-Table1[[#This Row],[Margin/3]]</f>
        <v>0.23262839879154085</v>
      </c>
      <c r="M2030">
        <v>12</v>
      </c>
      <c r="N2030">
        <v>1.4</v>
      </c>
      <c r="O2030">
        <v>0.93</v>
      </c>
      <c r="P2030">
        <v>1.5</v>
      </c>
      <c r="Q2030">
        <v>0.94</v>
      </c>
      <c r="R2030" t="str" cm="1">
        <f t="array" ref="R20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0">
        <v>2</v>
      </c>
      <c r="T2030">
        <v>0</v>
      </c>
      <c r="U2030">
        <v>2</v>
      </c>
      <c r="V2030">
        <v>0</v>
      </c>
      <c r="W2030">
        <v>0</v>
      </c>
      <c r="X2030">
        <v>0</v>
      </c>
      <c r="Y2030" t="s">
        <v>1528</v>
      </c>
      <c r="AA2030">
        <v>4</v>
      </c>
      <c r="AB2030">
        <v>2</v>
      </c>
      <c r="AC2030">
        <v>1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1</v>
      </c>
      <c r="AJ2030">
        <v>0</v>
      </c>
      <c r="AK2030">
        <v>9</v>
      </c>
      <c r="AL2030">
        <v>10</v>
      </c>
      <c r="AM2030">
        <v>5</v>
      </c>
      <c r="AN2030">
        <v>6</v>
      </c>
      <c r="AO2030">
        <v>4</v>
      </c>
      <c r="AP2030">
        <v>4</v>
      </c>
      <c r="AQ2030">
        <v>14</v>
      </c>
      <c r="AR2030">
        <v>13</v>
      </c>
      <c r="AS2030">
        <v>49</v>
      </c>
      <c r="AT2030">
        <v>51</v>
      </c>
      <c r="AU2030">
        <v>0</v>
      </c>
      <c r="AV2030">
        <v>0</v>
      </c>
      <c r="AW2030">
        <v>2.23</v>
      </c>
      <c r="AX2030">
        <v>55</v>
      </c>
      <c r="AY2030">
        <v>59</v>
      </c>
      <c r="AZ2030">
        <v>38</v>
      </c>
      <c r="BA2030">
        <v>24</v>
      </c>
      <c r="BB2030">
        <v>7</v>
      </c>
      <c r="BC2030">
        <v>34</v>
      </c>
      <c r="BD2030">
        <v>62</v>
      </c>
      <c r="BE2030">
        <v>31</v>
      </c>
      <c r="BF2030">
        <v>76</v>
      </c>
      <c r="BG2030">
        <v>9.09</v>
      </c>
      <c r="BH2030">
        <v>5.14</v>
      </c>
      <c r="BI2030">
        <v>2.06</v>
      </c>
      <c r="BJ2030">
        <v>3.31</v>
      </c>
      <c r="BK2030">
        <v>4.12</v>
      </c>
      <c r="BL2030">
        <f>1/Table1[[#This Row],[odds_ft_home_team_win]]+1/Table1[[#This Row],[odds_ft_draw]]+1/Table1[[#This Row],[odds_ft_away_team_win]]-1</f>
        <v>3.0270143431202712E-2</v>
      </c>
      <c r="BM2030">
        <f>Table1[[#This Row],[Margin]]/3</f>
        <v>1.0090047810400904E-2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 t="s">
        <v>124</v>
      </c>
      <c r="BU2030">
        <f>VLOOKUP(Table1[[#This Row],[Reference]],metron,11,FALSE)</f>
        <v>1.510877192982456</v>
      </c>
      <c r="BV2030">
        <f>VLOOKUP(Table1[[#This Row],[Reference]],metron,12,FALSE)</f>
        <v>1.0163157894736841</v>
      </c>
    </row>
    <row r="2031" spans="1:74" hidden="1" x14ac:dyDescent="0.45">
      <c r="A2031" t="s">
        <v>5412</v>
      </c>
      <c r="B2031">
        <v>1443832200</v>
      </c>
      <c r="C2031" s="3" t="s">
        <v>1809</v>
      </c>
      <c r="D2031" t="s">
        <v>65</v>
      </c>
      <c r="E2031" t="s">
        <v>66</v>
      </c>
      <c r="F2031" t="s">
        <v>80</v>
      </c>
      <c r="G2031" t="s">
        <v>72</v>
      </c>
      <c r="H2031" t="s">
        <v>66</v>
      </c>
      <c r="I2031">
        <f>MROUND(Table1[[#This Row],[Prob_H]]*100,2)/100</f>
        <v>0.46</v>
      </c>
      <c r="J2031">
        <f>1/Table1[[#This Row],[odds_ft_home_team_win]]-Table1[[#This Row],[Margin/3]]</f>
        <v>0.4608362192347647</v>
      </c>
      <c r="K2031">
        <f>1/Table1[[#This Row],[odds_ft_draw]]-Table1[[#This Row],[Margin/3]]</f>
        <v>0.26532525389937334</v>
      </c>
      <c r="L2031">
        <f>1/Table1[[#This Row],[odds_ft_away_team_win]]-Table1[[#This Row],[Margin/3]]</f>
        <v>0.27383852686586202</v>
      </c>
      <c r="M2031">
        <v>12</v>
      </c>
      <c r="N2031">
        <v>1.2</v>
      </c>
      <c r="O2031">
        <v>1.5</v>
      </c>
      <c r="P2031">
        <v>1.65</v>
      </c>
      <c r="Q2031">
        <v>1.24</v>
      </c>
      <c r="R2031" t="str" cm="1">
        <f t="array" ref="R20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1">
        <v>2</v>
      </c>
      <c r="T2031">
        <v>1</v>
      </c>
      <c r="U2031">
        <v>3</v>
      </c>
      <c r="V2031">
        <v>0</v>
      </c>
      <c r="W2031">
        <v>0</v>
      </c>
      <c r="X2031">
        <v>0</v>
      </c>
      <c r="Y2031" t="s">
        <v>1810</v>
      </c>
      <c r="Z2031">
        <v>83</v>
      </c>
      <c r="AA2031">
        <v>7</v>
      </c>
      <c r="AB2031">
        <v>1</v>
      </c>
      <c r="AC2031">
        <v>1</v>
      </c>
      <c r="AD2031">
        <v>0</v>
      </c>
      <c r="AE2031">
        <v>2</v>
      </c>
      <c r="AF2031">
        <v>0</v>
      </c>
      <c r="AG2031">
        <v>0</v>
      </c>
      <c r="AH2031">
        <v>1</v>
      </c>
      <c r="AI2031">
        <v>0</v>
      </c>
      <c r="AJ2031">
        <v>2</v>
      </c>
      <c r="AK2031">
        <v>6</v>
      </c>
      <c r="AL2031">
        <v>9</v>
      </c>
      <c r="AM2031">
        <v>3</v>
      </c>
      <c r="AN2031">
        <v>5</v>
      </c>
      <c r="AO2031">
        <v>3</v>
      </c>
      <c r="AP2031">
        <v>4</v>
      </c>
      <c r="AQ2031">
        <v>23</v>
      </c>
      <c r="AR2031">
        <v>9</v>
      </c>
      <c r="AS2031">
        <v>49</v>
      </c>
      <c r="AT2031">
        <v>51</v>
      </c>
      <c r="AU2031">
        <v>0</v>
      </c>
      <c r="AV2031">
        <v>0</v>
      </c>
      <c r="AW2031">
        <v>3.19</v>
      </c>
      <c r="AX2031">
        <v>72</v>
      </c>
      <c r="AY2031">
        <v>82</v>
      </c>
      <c r="AZ2031">
        <v>82</v>
      </c>
      <c r="BA2031">
        <v>27</v>
      </c>
      <c r="BB2031">
        <v>19</v>
      </c>
      <c r="BC2031">
        <v>39</v>
      </c>
      <c r="BD2031">
        <v>84</v>
      </c>
      <c r="BE2031">
        <v>54</v>
      </c>
      <c r="BF2031">
        <v>90</v>
      </c>
      <c r="BG2031">
        <v>7.5</v>
      </c>
      <c r="BH2031">
        <v>5.07</v>
      </c>
      <c r="BI2031">
        <v>2.13</v>
      </c>
      <c r="BJ2031">
        <v>3.65</v>
      </c>
      <c r="BK2031">
        <v>3.54</v>
      </c>
      <c r="BL2031">
        <f>1/Table1[[#This Row],[odds_ft_home_team_win]]+1/Table1[[#This Row],[odds_ft_draw]]+1/Table1[[#This Row],[odds_ft_away_team_win]]-1</f>
        <v>2.5942046521058026E-2</v>
      </c>
      <c r="BM2031">
        <f>Table1[[#This Row],[Margin]]/3</f>
        <v>8.6473488403526755E-3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 t="s">
        <v>83</v>
      </c>
      <c r="BU2031">
        <f>VLOOKUP(Table1[[#This Row],[Reference]],metron,11,FALSE)</f>
        <v>1.4888836329233679</v>
      </c>
      <c r="BV2031">
        <f>VLOOKUP(Table1[[#This Row],[Reference]],metron,12,FALSE)</f>
        <v>1.0516792809839171</v>
      </c>
    </row>
    <row r="2032" spans="1:74" hidden="1" x14ac:dyDescent="0.45">
      <c r="A2032" t="s">
        <v>5412</v>
      </c>
      <c r="B2032">
        <v>1443909600</v>
      </c>
      <c r="C2032" s="3" t="s">
        <v>1811</v>
      </c>
      <c r="D2032" t="s">
        <v>65</v>
      </c>
      <c r="E2032" t="s">
        <v>66</v>
      </c>
      <c r="F2032" t="s">
        <v>86</v>
      </c>
      <c r="G2032" t="s">
        <v>67</v>
      </c>
      <c r="H2032" t="s">
        <v>66</v>
      </c>
      <c r="I2032">
        <f>MROUND(Table1[[#This Row],[Prob_H]]*100,2)/100</f>
        <v>0.6</v>
      </c>
      <c r="J2032">
        <f>1/Table1[[#This Row],[odds_ft_home_team_win]]-Table1[[#This Row],[Margin/3]]</f>
        <v>0.59015584843283442</v>
      </c>
      <c r="K2032">
        <f>1/Table1[[#This Row],[odds_ft_draw]]-Table1[[#This Row],[Margin/3]]</f>
        <v>0.23765887194246538</v>
      </c>
      <c r="L2032">
        <f>1/Table1[[#This Row],[odds_ft_away_team_win]]-Table1[[#This Row],[Margin/3]]</f>
        <v>0.17218527962470018</v>
      </c>
      <c r="M2032">
        <v>12</v>
      </c>
      <c r="N2032">
        <v>1.2</v>
      </c>
      <c r="O2032">
        <v>0.5</v>
      </c>
      <c r="P2032">
        <v>1.62</v>
      </c>
      <c r="Q2032">
        <v>0.72</v>
      </c>
      <c r="R2032" t="str" cm="1">
        <f t="array" ref="R20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2">
        <v>2</v>
      </c>
      <c r="T2032">
        <v>1</v>
      </c>
      <c r="U2032">
        <v>3</v>
      </c>
      <c r="V2032">
        <v>2</v>
      </c>
      <c r="W2032">
        <v>1</v>
      </c>
      <c r="X2032">
        <v>1</v>
      </c>
      <c r="Y2032" t="s">
        <v>1812</v>
      </c>
      <c r="Z2032">
        <v>24</v>
      </c>
      <c r="AA2032">
        <v>6</v>
      </c>
      <c r="AB2032">
        <v>5</v>
      </c>
      <c r="AC2032">
        <v>0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0</v>
      </c>
      <c r="AJ2032">
        <v>2</v>
      </c>
      <c r="AK2032">
        <v>11</v>
      </c>
      <c r="AL2032">
        <v>6</v>
      </c>
      <c r="AM2032">
        <v>4</v>
      </c>
      <c r="AN2032">
        <v>0</v>
      </c>
      <c r="AO2032">
        <v>7</v>
      </c>
      <c r="AP2032">
        <v>6</v>
      </c>
      <c r="AQ2032">
        <v>15</v>
      </c>
      <c r="AR2032">
        <v>12</v>
      </c>
      <c r="AS2032">
        <v>55</v>
      </c>
      <c r="AT2032">
        <v>45</v>
      </c>
      <c r="AU2032">
        <v>0</v>
      </c>
      <c r="AV2032">
        <v>0</v>
      </c>
      <c r="AW2032">
        <v>3.02</v>
      </c>
      <c r="AX2032">
        <v>72</v>
      </c>
      <c r="AY2032">
        <v>82</v>
      </c>
      <c r="AZ2032">
        <v>65</v>
      </c>
      <c r="BA2032">
        <v>47</v>
      </c>
      <c r="BB2032">
        <v>17</v>
      </c>
      <c r="BC2032">
        <v>47</v>
      </c>
      <c r="BD2032">
        <v>84</v>
      </c>
      <c r="BE2032">
        <v>64</v>
      </c>
      <c r="BF2032">
        <v>72</v>
      </c>
      <c r="BG2032">
        <v>10.83</v>
      </c>
      <c r="BH2032">
        <v>7.73</v>
      </c>
      <c r="BI2032">
        <v>1.67</v>
      </c>
      <c r="BJ2032">
        <v>4.0599999999999996</v>
      </c>
      <c r="BK2032">
        <v>5.53</v>
      </c>
      <c r="BL2032">
        <f>1/Table1[[#This Row],[odds_ft_home_team_win]]+1/Table1[[#This Row],[odds_ft_draw]]+1/Table1[[#This Row],[odds_ft_away_team_win]]-1</f>
        <v>2.5939640330239433E-2</v>
      </c>
      <c r="BM2032">
        <f>Table1[[#This Row],[Margin]]/3</f>
        <v>8.6465467767464776E-3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 t="s">
        <v>113</v>
      </c>
      <c r="BU2032">
        <f>VLOOKUP(Table1[[#This Row],[Reference]],metron,11,FALSE)</f>
        <v>1.841836734693878</v>
      </c>
      <c r="BV2032">
        <f>VLOOKUP(Table1[[#This Row],[Reference]],metron,12,FALSE)</f>
        <v>0.88917233560090703</v>
      </c>
    </row>
    <row r="2033" spans="1:74" hidden="1" x14ac:dyDescent="0.45">
      <c r="A2033" t="s">
        <v>5412</v>
      </c>
      <c r="B2033">
        <v>1443916800</v>
      </c>
      <c r="C2033" s="3" t="s">
        <v>1813</v>
      </c>
      <c r="D2033" t="s">
        <v>65</v>
      </c>
      <c r="E2033" t="s">
        <v>66</v>
      </c>
      <c r="F2033" t="s">
        <v>88</v>
      </c>
      <c r="G2033" t="s">
        <v>97</v>
      </c>
      <c r="H2033" t="s">
        <v>66</v>
      </c>
      <c r="I2033">
        <f>MROUND(Table1[[#This Row],[Prob_H]]*100,2)/100</f>
        <v>0.44</v>
      </c>
      <c r="J2033">
        <f>1/Table1[[#This Row],[odds_ft_home_team_win]]-Table1[[#This Row],[Margin/3]]</f>
        <v>0.44851200815483599</v>
      </c>
      <c r="K2033">
        <f>1/Table1[[#This Row],[odds_ft_draw]]-Table1[[#This Row],[Margin/3]]</f>
        <v>0.26889931383793342</v>
      </c>
      <c r="L2033">
        <f>1/Table1[[#This Row],[odds_ft_away_team_win]]-Table1[[#This Row],[Margin/3]]</f>
        <v>0.28258867800723059</v>
      </c>
      <c r="M2033">
        <v>12</v>
      </c>
      <c r="N2033">
        <v>0.17</v>
      </c>
      <c r="O2033">
        <v>2.4</v>
      </c>
      <c r="P2033">
        <v>1.06</v>
      </c>
      <c r="Q2033">
        <v>1.47</v>
      </c>
      <c r="R2033" t="str" cm="1">
        <f t="array" ref="R20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AA2033">
        <v>6</v>
      </c>
      <c r="AB2033">
        <v>1</v>
      </c>
      <c r="AC2033">
        <v>3</v>
      </c>
      <c r="AD2033">
        <v>0</v>
      </c>
      <c r="AE2033">
        <v>2</v>
      </c>
      <c r="AF2033">
        <v>0</v>
      </c>
      <c r="AG2033">
        <v>1</v>
      </c>
      <c r="AH2033">
        <v>2</v>
      </c>
      <c r="AI2033">
        <v>1</v>
      </c>
      <c r="AJ2033">
        <v>1</v>
      </c>
      <c r="AK2033">
        <v>9</v>
      </c>
      <c r="AL2033">
        <v>11</v>
      </c>
      <c r="AM2033">
        <v>6</v>
      </c>
      <c r="AN2033">
        <v>2</v>
      </c>
      <c r="AO2033">
        <v>3</v>
      </c>
      <c r="AP2033">
        <v>9</v>
      </c>
      <c r="AQ2033">
        <v>20</v>
      </c>
      <c r="AR2033">
        <v>13</v>
      </c>
      <c r="AS2033">
        <v>59</v>
      </c>
      <c r="AT2033">
        <v>41</v>
      </c>
      <c r="AU2033">
        <v>0</v>
      </c>
      <c r="AV2033">
        <v>0</v>
      </c>
      <c r="AW2033">
        <v>3</v>
      </c>
      <c r="AX2033">
        <v>55</v>
      </c>
      <c r="AY2033">
        <v>72</v>
      </c>
      <c r="AZ2033">
        <v>47</v>
      </c>
      <c r="BA2033">
        <v>27</v>
      </c>
      <c r="BB2033">
        <v>19</v>
      </c>
      <c r="BC2033">
        <v>29</v>
      </c>
      <c r="BD2033">
        <v>84</v>
      </c>
      <c r="BE2033">
        <v>45</v>
      </c>
      <c r="BF2033">
        <v>80</v>
      </c>
      <c r="BG2033">
        <v>9.5299999999999994</v>
      </c>
      <c r="BH2033">
        <v>5.07</v>
      </c>
      <c r="BI2033">
        <v>2.19</v>
      </c>
      <c r="BJ2033">
        <v>3.61</v>
      </c>
      <c r="BK2033">
        <v>3.44</v>
      </c>
      <c r="BL2033">
        <f>1/Table1[[#This Row],[odds_ft_home_team_win]]+1/Table1[[#This Row],[odds_ft_draw]]+1/Table1[[#This Row],[odds_ft_away_team_win]]-1</f>
        <v>2.4326989234122243E-2</v>
      </c>
      <c r="BM2033">
        <f>Table1[[#This Row],[Margin]]/3</f>
        <v>8.1089964113740809E-3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 t="s">
        <v>91</v>
      </c>
      <c r="BU2033">
        <f>VLOOKUP(Table1[[#This Row],[Reference]],metron,11,FALSE)</f>
        <v>1.4140979689366791</v>
      </c>
      <c r="BV2033">
        <f>VLOOKUP(Table1[[#This Row],[Reference]],metron,12,FALSE)</f>
        <v>1.0666666666666671</v>
      </c>
    </row>
    <row r="2034" spans="1:74" hidden="1" x14ac:dyDescent="0.45">
      <c r="A2034" t="s">
        <v>5412</v>
      </c>
      <c r="B2034">
        <v>1443916800</v>
      </c>
      <c r="C2034" s="3" t="s">
        <v>1813</v>
      </c>
      <c r="D2034" t="s">
        <v>65</v>
      </c>
      <c r="E2034" t="s">
        <v>66</v>
      </c>
      <c r="F2034" t="s">
        <v>85</v>
      </c>
      <c r="G2034" t="s">
        <v>81</v>
      </c>
      <c r="H2034" t="s">
        <v>66</v>
      </c>
      <c r="I2034">
        <f>MROUND(Table1[[#This Row],[Prob_H]]*100,2)/100</f>
        <v>0.44</v>
      </c>
      <c r="J2034">
        <f>1/Table1[[#This Row],[odds_ft_home_team_win]]-Table1[[#This Row],[Margin/3]]</f>
        <v>0.43025774312324022</v>
      </c>
      <c r="K2034">
        <f>1/Table1[[#This Row],[odds_ft_draw]]-Table1[[#This Row],[Margin/3]]</f>
        <v>0.26943902967294781</v>
      </c>
      <c r="L2034">
        <f>1/Table1[[#This Row],[odds_ft_away_team_win]]-Table1[[#This Row],[Margin/3]]</f>
        <v>0.30030322720381197</v>
      </c>
      <c r="M2034">
        <v>12</v>
      </c>
      <c r="N2034">
        <v>1.5</v>
      </c>
      <c r="O2034">
        <v>1.5</v>
      </c>
      <c r="P2034">
        <v>2.0499999999999998</v>
      </c>
      <c r="Q2034">
        <v>1.2</v>
      </c>
      <c r="R2034" t="str" cm="1">
        <f t="array" ref="R20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34">
        <v>4</v>
      </c>
      <c r="T2034">
        <v>0</v>
      </c>
      <c r="U2034">
        <v>4</v>
      </c>
      <c r="V2034">
        <v>3</v>
      </c>
      <c r="W2034">
        <v>3</v>
      </c>
      <c r="X2034">
        <v>0</v>
      </c>
      <c r="Y2034" t="s">
        <v>1814</v>
      </c>
      <c r="AA2034">
        <v>8</v>
      </c>
      <c r="AB2034">
        <v>6</v>
      </c>
      <c r="AC2034">
        <v>1</v>
      </c>
      <c r="AD2034">
        <v>0</v>
      </c>
      <c r="AE2034">
        <v>3</v>
      </c>
      <c r="AF2034">
        <v>0</v>
      </c>
      <c r="AG2034">
        <v>1</v>
      </c>
      <c r="AH2034">
        <v>0</v>
      </c>
      <c r="AI2034">
        <v>1</v>
      </c>
      <c r="AJ2034">
        <v>2</v>
      </c>
      <c r="AK2034">
        <v>6</v>
      </c>
      <c r="AL2034">
        <v>8</v>
      </c>
      <c r="AM2034">
        <v>4</v>
      </c>
      <c r="AN2034">
        <v>6</v>
      </c>
      <c r="AO2034">
        <v>2</v>
      </c>
      <c r="AP2034">
        <v>2</v>
      </c>
      <c r="AQ2034">
        <v>12</v>
      </c>
      <c r="AR2034">
        <v>14</v>
      </c>
      <c r="AS2034">
        <v>49</v>
      </c>
      <c r="AT2034">
        <v>51</v>
      </c>
      <c r="AU2034">
        <v>0</v>
      </c>
      <c r="AV2034">
        <v>0</v>
      </c>
      <c r="AW2034">
        <v>4.21</v>
      </c>
      <c r="AX2034">
        <v>84</v>
      </c>
      <c r="AY2034">
        <v>100</v>
      </c>
      <c r="AZ2034">
        <v>67</v>
      </c>
      <c r="BA2034">
        <v>59</v>
      </c>
      <c r="BB2034">
        <v>29</v>
      </c>
      <c r="BC2034">
        <v>42</v>
      </c>
      <c r="BD2034">
        <v>88</v>
      </c>
      <c r="BE2034">
        <v>79</v>
      </c>
      <c r="BF2034">
        <v>100</v>
      </c>
      <c r="BG2034">
        <v>11.25</v>
      </c>
      <c r="BH2034">
        <v>4.92</v>
      </c>
      <c r="BI2034">
        <v>2.2799999999999998</v>
      </c>
      <c r="BJ2034">
        <v>3.6</v>
      </c>
      <c r="BK2034">
        <v>3.24</v>
      </c>
      <c r="BL2034">
        <f>1/Table1[[#This Row],[odds_ft_home_team_win]]+1/Table1[[#This Row],[odds_ft_draw]]+1/Table1[[#This Row],[odds_ft_away_team_win]]-1</f>
        <v>2.5016244314489899E-2</v>
      </c>
      <c r="BM2034">
        <f>Table1[[#This Row],[Margin]]/3</f>
        <v>8.3387481048299659E-3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 t="s">
        <v>1684</v>
      </c>
      <c r="BU2034">
        <f>VLOOKUP(Table1[[#This Row],[Reference]],metron,11,FALSE)</f>
        <v>1.4140979689366791</v>
      </c>
      <c r="BV2034">
        <f>VLOOKUP(Table1[[#This Row],[Reference]],metron,12,FALSE)</f>
        <v>1.0666666666666671</v>
      </c>
    </row>
    <row r="2035" spans="1:74" hidden="1" x14ac:dyDescent="0.45">
      <c r="A2035" t="s">
        <v>5412</v>
      </c>
      <c r="B2035">
        <v>1443922200</v>
      </c>
      <c r="C2035" s="3" t="s">
        <v>1815</v>
      </c>
      <c r="D2035" t="s">
        <v>65</v>
      </c>
      <c r="E2035" t="s">
        <v>66</v>
      </c>
      <c r="F2035" t="s">
        <v>93</v>
      </c>
      <c r="G2035" t="s">
        <v>68</v>
      </c>
      <c r="H2035" t="s">
        <v>66</v>
      </c>
      <c r="I2035">
        <f>MROUND(Table1[[#This Row],[Prob_H]]*100,2)/100</f>
        <v>0.34</v>
      </c>
      <c r="J2035">
        <f>1/Table1[[#This Row],[odds_ft_home_team_win]]-Table1[[#This Row],[Margin/3]]</f>
        <v>0.33519022569468931</v>
      </c>
      <c r="K2035">
        <f>1/Table1[[#This Row],[odds_ft_draw]]-Table1[[#This Row],[Margin/3]]</f>
        <v>0.28566526106966406</v>
      </c>
      <c r="L2035">
        <f>1/Table1[[#This Row],[odds_ft_away_team_win]]-Table1[[#This Row],[Margin/3]]</f>
        <v>0.37914451323564669</v>
      </c>
      <c r="M2035">
        <v>12</v>
      </c>
      <c r="N2035">
        <v>1</v>
      </c>
      <c r="O2035">
        <v>1.2</v>
      </c>
      <c r="P2035">
        <v>0.71</v>
      </c>
      <c r="Q2035">
        <v>1.48</v>
      </c>
      <c r="R2035" t="str" cm="1">
        <f t="array" ref="R20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5">
        <v>0</v>
      </c>
      <c r="T2035">
        <v>1</v>
      </c>
      <c r="U2035">
        <v>1</v>
      </c>
      <c r="V2035">
        <v>0</v>
      </c>
      <c r="W2035">
        <v>0</v>
      </c>
      <c r="X2035">
        <v>0</v>
      </c>
      <c r="Z2035">
        <v>55</v>
      </c>
      <c r="AA2035">
        <v>5</v>
      </c>
      <c r="AB2035">
        <v>6</v>
      </c>
      <c r="AC2035">
        <v>3</v>
      </c>
      <c r="AD2035">
        <v>0</v>
      </c>
      <c r="AE2035">
        <v>2</v>
      </c>
      <c r="AF2035">
        <v>1</v>
      </c>
      <c r="AG2035">
        <v>0</v>
      </c>
      <c r="AH2035">
        <v>3</v>
      </c>
      <c r="AI2035">
        <v>2</v>
      </c>
      <c r="AJ2035">
        <v>1</v>
      </c>
      <c r="AK2035">
        <v>5</v>
      </c>
      <c r="AL2035">
        <v>10</v>
      </c>
      <c r="AM2035">
        <v>2</v>
      </c>
      <c r="AN2035">
        <v>6</v>
      </c>
      <c r="AO2035">
        <v>3</v>
      </c>
      <c r="AP2035">
        <v>4</v>
      </c>
      <c r="AQ2035">
        <v>9</v>
      </c>
      <c r="AR2035">
        <v>13</v>
      </c>
      <c r="AS2035">
        <v>48</v>
      </c>
      <c r="AT2035">
        <v>52</v>
      </c>
      <c r="AU2035">
        <v>0</v>
      </c>
      <c r="AV2035">
        <v>0</v>
      </c>
      <c r="AW2035">
        <v>2.3199999999999998</v>
      </c>
      <c r="AX2035">
        <v>45</v>
      </c>
      <c r="AY2035">
        <v>62</v>
      </c>
      <c r="AZ2035">
        <v>54</v>
      </c>
      <c r="BA2035">
        <v>9</v>
      </c>
      <c r="BB2035">
        <v>9</v>
      </c>
      <c r="BC2035">
        <v>44</v>
      </c>
      <c r="BD2035">
        <v>62</v>
      </c>
      <c r="BE2035">
        <v>19</v>
      </c>
      <c r="BF2035">
        <v>90</v>
      </c>
      <c r="BG2035">
        <v>9.6300000000000008</v>
      </c>
      <c r="BH2035">
        <v>5.7</v>
      </c>
      <c r="BI2035">
        <v>2.91</v>
      </c>
      <c r="BJ2035">
        <v>3.4</v>
      </c>
      <c r="BK2035">
        <v>2.58</v>
      </c>
      <c r="BL2035">
        <f>1/Table1[[#This Row],[odds_ft_home_team_win]]+1/Table1[[#This Row],[odds_ft_draw]]+1/Table1[[#This Row],[odds_ft_away_team_win]]-1</f>
        <v>2.5357157967478505E-2</v>
      </c>
      <c r="BM2035">
        <f>Table1[[#This Row],[Margin]]/3</f>
        <v>8.4523859891595023E-3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 t="s">
        <v>95</v>
      </c>
      <c r="BU2035">
        <f>VLOOKUP(Table1[[#This Row],[Reference]],metron,11,FALSE)</f>
        <v>1.228921489601805</v>
      </c>
      <c r="BV2035">
        <f>VLOOKUP(Table1[[#This Row],[Reference]],metron,12,FALSE)</f>
        <v>1.2940512655166849</v>
      </c>
    </row>
    <row r="2036" spans="1:74" hidden="1" x14ac:dyDescent="0.45">
      <c r="A2036" t="s">
        <v>5412</v>
      </c>
      <c r="B2036">
        <v>1443996000</v>
      </c>
      <c r="C2036" s="3" t="s">
        <v>1817</v>
      </c>
      <c r="D2036" t="s">
        <v>65</v>
      </c>
      <c r="E2036" t="s">
        <v>66</v>
      </c>
      <c r="F2036" t="s">
        <v>73</v>
      </c>
      <c r="G2036" t="s">
        <v>78</v>
      </c>
      <c r="H2036" t="s">
        <v>66</v>
      </c>
      <c r="I2036">
        <f>MROUND(Table1[[#This Row],[Prob_H]]*100,2)/100</f>
        <v>0.44</v>
      </c>
      <c r="J2036">
        <f>1/Table1[[#This Row],[odds_ft_home_team_win]]-Table1[[#This Row],[Margin/3]]</f>
        <v>0.4461587794921128</v>
      </c>
      <c r="K2036">
        <f>1/Table1[[#This Row],[odds_ft_draw]]-Table1[[#This Row],[Margin/3]]</f>
        <v>0.27651360984694318</v>
      </c>
      <c r="L2036">
        <f>1/Table1[[#This Row],[odds_ft_away_team_win]]-Table1[[#This Row],[Margin/3]]</f>
        <v>0.27732761066094397</v>
      </c>
      <c r="M2036">
        <v>12</v>
      </c>
      <c r="N2036">
        <v>2.5</v>
      </c>
      <c r="O2036">
        <v>1.67</v>
      </c>
      <c r="P2036">
        <v>2</v>
      </c>
      <c r="Q2036">
        <v>1.44</v>
      </c>
      <c r="R2036" t="str" cm="1">
        <f t="array" ref="R20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6">
        <v>1</v>
      </c>
      <c r="T2036">
        <v>3</v>
      </c>
      <c r="U2036">
        <v>4</v>
      </c>
      <c r="V2036">
        <v>1</v>
      </c>
      <c r="W2036">
        <v>0</v>
      </c>
      <c r="X2036">
        <v>1</v>
      </c>
      <c r="Y2036">
        <v>76</v>
      </c>
      <c r="Z2036" t="s">
        <v>1818</v>
      </c>
      <c r="AA2036">
        <v>5</v>
      </c>
      <c r="AB2036">
        <v>5</v>
      </c>
      <c r="AC2036">
        <v>1</v>
      </c>
      <c r="AD2036">
        <v>1</v>
      </c>
      <c r="AE2036">
        <v>1</v>
      </c>
      <c r="AF2036">
        <v>0</v>
      </c>
      <c r="AG2036">
        <v>0</v>
      </c>
      <c r="AH2036">
        <v>2</v>
      </c>
      <c r="AI2036">
        <v>0</v>
      </c>
      <c r="AJ2036">
        <v>1</v>
      </c>
      <c r="AK2036">
        <v>20</v>
      </c>
      <c r="AL2036">
        <v>13</v>
      </c>
      <c r="AM2036">
        <v>7</v>
      </c>
      <c r="AN2036">
        <v>7</v>
      </c>
      <c r="AO2036">
        <v>13</v>
      </c>
      <c r="AP2036">
        <v>6</v>
      </c>
      <c r="AQ2036">
        <v>8</v>
      </c>
      <c r="AR2036">
        <v>11</v>
      </c>
      <c r="AS2036">
        <v>55</v>
      </c>
      <c r="AT2036">
        <v>45</v>
      </c>
      <c r="AU2036">
        <v>0</v>
      </c>
      <c r="AV2036">
        <v>0</v>
      </c>
      <c r="AW2036">
        <v>3</v>
      </c>
      <c r="AX2036">
        <v>50</v>
      </c>
      <c r="AY2036">
        <v>67</v>
      </c>
      <c r="AZ2036">
        <v>59</v>
      </c>
      <c r="BA2036">
        <v>42</v>
      </c>
      <c r="BB2036">
        <v>25</v>
      </c>
      <c r="BC2036">
        <v>67</v>
      </c>
      <c r="BD2036">
        <v>83</v>
      </c>
      <c r="BE2036">
        <v>42</v>
      </c>
      <c r="BF2036">
        <v>67</v>
      </c>
      <c r="BG2036">
        <v>6.33</v>
      </c>
      <c r="BH2036">
        <v>4.16</v>
      </c>
      <c r="BI2036">
        <v>2.2000000000000002</v>
      </c>
      <c r="BJ2036">
        <v>3.51</v>
      </c>
      <c r="BK2036">
        <v>3.5</v>
      </c>
      <c r="BL2036">
        <f>1/Table1[[#This Row],[odds_ft_home_team_win]]+1/Table1[[#This Row],[odds_ft_draw]]+1/Table1[[#This Row],[odds_ft_away_team_win]]-1</f>
        <v>2.5160025160025246E-2</v>
      </c>
      <c r="BM2036">
        <f>Table1[[#This Row],[Margin]]/3</f>
        <v>8.3866750533417491E-3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 t="s">
        <v>1292</v>
      </c>
      <c r="BU2036">
        <f>VLOOKUP(Table1[[#This Row],[Reference]],metron,11,FALSE)</f>
        <v>1.4140979689366791</v>
      </c>
      <c r="BV2036">
        <f>VLOOKUP(Table1[[#This Row],[Reference]],metron,12,FALSE)</f>
        <v>1.0666666666666671</v>
      </c>
    </row>
    <row r="2037" spans="1:74" hidden="1" x14ac:dyDescent="0.45">
      <c r="A2037" t="s">
        <v>5412</v>
      </c>
      <c r="B2037">
        <v>1447210800</v>
      </c>
      <c r="C2037" s="3" t="s">
        <v>1890</v>
      </c>
      <c r="D2037" t="s">
        <v>65</v>
      </c>
      <c r="E2037" t="s">
        <v>66</v>
      </c>
      <c r="F2037" t="s">
        <v>1643</v>
      </c>
      <c r="G2037" t="s">
        <v>611</v>
      </c>
      <c r="H2037" t="s">
        <v>66</v>
      </c>
      <c r="I2037">
        <f>MROUND(Table1[[#This Row],[Prob_H]]*100,2)/100</f>
        <v>0.36</v>
      </c>
      <c r="J2037">
        <f>1/Table1[[#This Row],[odds_ft_home_team_win]]-Table1[[#This Row],[Margin/3]]</f>
        <v>0.36750968329915695</v>
      </c>
      <c r="K2037">
        <f>1/Table1[[#This Row],[odds_ft_draw]]-Table1[[#This Row],[Margin/3]]</f>
        <v>0.27728411938938252</v>
      </c>
      <c r="L2037">
        <f>1/Table1[[#This Row],[odds_ft_away_team_win]]-Table1[[#This Row],[Margin/3]]</f>
        <v>0.35520619731146047</v>
      </c>
      <c r="M2037">
        <v>12</v>
      </c>
      <c r="N2037">
        <v>1.1299999999999999</v>
      </c>
      <c r="O2037">
        <v>1.17</v>
      </c>
      <c r="P2037">
        <v>1.29</v>
      </c>
      <c r="Q2037">
        <v>0.83</v>
      </c>
      <c r="R2037" t="str" cm="1">
        <f t="array" ref="R20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AA2037">
        <v>3</v>
      </c>
      <c r="AB2037">
        <v>5</v>
      </c>
      <c r="AC2037">
        <v>1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9</v>
      </c>
      <c r="AL2037">
        <v>9</v>
      </c>
      <c r="AM2037">
        <v>5</v>
      </c>
      <c r="AN2037">
        <v>6</v>
      </c>
      <c r="AO2037">
        <v>4</v>
      </c>
      <c r="AP2037">
        <v>3</v>
      </c>
      <c r="AQ2037">
        <v>21</v>
      </c>
      <c r="AR2037">
        <v>16</v>
      </c>
      <c r="AS2037">
        <v>50</v>
      </c>
      <c r="AT2037">
        <v>50</v>
      </c>
      <c r="AU2037">
        <v>0</v>
      </c>
      <c r="AV2037">
        <v>0</v>
      </c>
      <c r="AW2037">
        <v>2.65</v>
      </c>
      <c r="AX2037">
        <v>65</v>
      </c>
      <c r="AY2037">
        <v>73</v>
      </c>
      <c r="AZ2037">
        <v>59</v>
      </c>
      <c r="BA2037">
        <v>32</v>
      </c>
      <c r="BB2037">
        <v>15</v>
      </c>
      <c r="BC2037">
        <v>29</v>
      </c>
      <c r="BD2037">
        <v>53</v>
      </c>
      <c r="BE2037">
        <v>50</v>
      </c>
      <c r="BF2037">
        <v>79</v>
      </c>
      <c r="BG2037">
        <v>9.58</v>
      </c>
      <c r="BH2037">
        <v>5.3</v>
      </c>
      <c r="BI2037">
        <v>2.66</v>
      </c>
      <c r="BJ2037">
        <v>3.5</v>
      </c>
      <c r="BK2037">
        <v>2.75</v>
      </c>
      <c r="BL2037">
        <f>1/Table1[[#This Row],[odds_ft_home_team_win]]+1/Table1[[#This Row],[odds_ft_draw]]+1/Table1[[#This Row],[odds_ft_away_team_win]]-1</f>
        <v>2.5290498974709585E-2</v>
      </c>
      <c r="BM2037">
        <f>Table1[[#This Row],[Margin]]/3</f>
        <v>8.4301663249031957E-3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1644</v>
      </c>
      <c r="BU2037">
        <f>VLOOKUP(Table1[[#This Row],[Reference]],metron,11,FALSE)</f>
        <v>1.269326094653606</v>
      </c>
      <c r="BV2037">
        <f>VLOOKUP(Table1[[#This Row],[Reference]],metron,12,FALSE)</f>
        <v>1.2417089578661631</v>
      </c>
    </row>
    <row r="2038" spans="1:74" hidden="1" x14ac:dyDescent="0.45">
      <c r="A2038" t="s">
        <v>5412</v>
      </c>
      <c r="B2038">
        <v>1447553160</v>
      </c>
      <c r="C2038" s="3" t="s">
        <v>1892</v>
      </c>
      <c r="D2038" t="s">
        <v>65</v>
      </c>
      <c r="E2038" t="s">
        <v>66</v>
      </c>
      <c r="F2038" t="s">
        <v>103</v>
      </c>
      <c r="G2038" t="s">
        <v>77</v>
      </c>
      <c r="H2038" t="s">
        <v>66</v>
      </c>
      <c r="I2038">
        <f>MROUND(Table1[[#This Row],[Prob_H]]*100,2)/100</f>
        <v>0.54</v>
      </c>
      <c r="J2038">
        <f>1/Table1[[#This Row],[odds_ft_home_team_win]]-Table1[[#This Row],[Margin/3]]</f>
        <v>0.5444937158734775</v>
      </c>
      <c r="K2038">
        <f>1/Table1[[#This Row],[odds_ft_draw]]-Table1[[#This Row],[Margin/3]]</f>
        <v>0.25516542276501564</v>
      </c>
      <c r="L2038">
        <f>1/Table1[[#This Row],[odds_ft_away_team_win]]-Table1[[#This Row],[Margin/3]]</f>
        <v>0.20034086136150692</v>
      </c>
      <c r="M2038">
        <v>12</v>
      </c>
      <c r="N2038">
        <v>1.38</v>
      </c>
      <c r="O2038">
        <v>1.17</v>
      </c>
      <c r="P2038">
        <v>2</v>
      </c>
      <c r="Q2038">
        <v>1.24</v>
      </c>
      <c r="R2038" t="str" cm="1">
        <f t="array" ref="R20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38">
        <v>1</v>
      </c>
      <c r="T2038">
        <v>2</v>
      </c>
      <c r="U2038">
        <v>3</v>
      </c>
      <c r="V2038">
        <v>1</v>
      </c>
      <c r="W2038">
        <v>0</v>
      </c>
      <c r="X2038">
        <v>1</v>
      </c>
      <c r="Y2038">
        <v>84</v>
      </c>
      <c r="Z2038" t="s">
        <v>1893</v>
      </c>
      <c r="AA2038">
        <v>3</v>
      </c>
      <c r="AB2038">
        <v>7</v>
      </c>
      <c r="AC2038">
        <v>2</v>
      </c>
      <c r="AD2038">
        <v>0</v>
      </c>
      <c r="AE2038">
        <v>1</v>
      </c>
      <c r="AF2038">
        <v>0</v>
      </c>
      <c r="AG2038">
        <v>1</v>
      </c>
      <c r="AH2038">
        <v>1</v>
      </c>
      <c r="AI2038">
        <v>0</v>
      </c>
      <c r="AJ2038">
        <v>1</v>
      </c>
      <c r="AK2038">
        <v>13</v>
      </c>
      <c r="AL2038">
        <v>10</v>
      </c>
      <c r="AM2038">
        <v>2</v>
      </c>
      <c r="AN2038">
        <v>3</v>
      </c>
      <c r="AO2038">
        <v>11</v>
      </c>
      <c r="AP2038">
        <v>7</v>
      </c>
      <c r="AQ2038">
        <v>13</v>
      </c>
      <c r="AR2038">
        <v>19</v>
      </c>
      <c r="AS2038">
        <v>52</v>
      </c>
      <c r="AT2038">
        <v>48</v>
      </c>
      <c r="AU2038">
        <v>0</v>
      </c>
      <c r="AV2038">
        <v>0</v>
      </c>
      <c r="AW2038">
        <v>3.07</v>
      </c>
      <c r="AX2038">
        <v>73</v>
      </c>
      <c r="AY2038">
        <v>86</v>
      </c>
      <c r="AZ2038">
        <v>65</v>
      </c>
      <c r="BA2038">
        <v>21</v>
      </c>
      <c r="BB2038">
        <v>21</v>
      </c>
      <c r="BC2038">
        <v>46</v>
      </c>
      <c r="BD2038">
        <v>79</v>
      </c>
      <c r="BE2038">
        <v>46</v>
      </c>
      <c r="BF2038">
        <v>86</v>
      </c>
      <c r="BG2038">
        <v>11.09</v>
      </c>
      <c r="BH2038">
        <v>4.42</v>
      </c>
      <c r="BI2038">
        <v>1.81</v>
      </c>
      <c r="BJ2038">
        <v>3.8</v>
      </c>
      <c r="BK2038">
        <v>4.8</v>
      </c>
      <c r="BL2038">
        <f>1/Table1[[#This Row],[odds_ft_home_team_win]]+1/Table1[[#This Row],[odds_ft_draw]]+1/Table1[[#This Row],[odds_ft_away_team_win]]-1</f>
        <v>2.3977415915479305E-2</v>
      </c>
      <c r="BM2038">
        <f>Table1[[#This Row],[Margin]]/3</f>
        <v>7.9924719718264346E-3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 t="s">
        <v>118</v>
      </c>
      <c r="BU2038">
        <f>VLOOKUP(Table1[[#This Row],[Reference]],metron,11,FALSE)</f>
        <v>1.684957590444867</v>
      </c>
      <c r="BV2038">
        <f>VLOOKUP(Table1[[#This Row],[Reference]],metron,12,FALSE)</f>
        <v>0.95101263631642718</v>
      </c>
    </row>
    <row r="2039" spans="1:74" hidden="1" x14ac:dyDescent="0.45">
      <c r="A2039" t="s">
        <v>5411</v>
      </c>
      <c r="B2039">
        <v>1459564200</v>
      </c>
      <c r="C2039" s="3" t="s">
        <v>2098</v>
      </c>
      <c r="D2039" t="s">
        <v>65</v>
      </c>
      <c r="E2039" t="s">
        <v>66</v>
      </c>
      <c r="F2039" t="s">
        <v>97</v>
      </c>
      <c r="G2039" t="s">
        <v>88</v>
      </c>
      <c r="H2039" t="s">
        <v>66</v>
      </c>
      <c r="I2039">
        <f>MROUND(Table1[[#This Row],[Prob_H]]*100,2)/100</f>
        <v>0.4</v>
      </c>
      <c r="J2039">
        <f>1/Table1[[#This Row],[odds_ft_home_team_win]]-Table1[[#This Row],[Margin/3]]</f>
        <v>0.40622241423582539</v>
      </c>
      <c r="K2039">
        <f>1/Table1[[#This Row],[odds_ft_draw]]-Table1[[#This Row],[Margin/3]]</f>
        <v>0.2778176061891241</v>
      </c>
      <c r="L2039">
        <f>1/Table1[[#This Row],[odds_ft_away_team_win]]-Table1[[#This Row],[Margin/3]]</f>
        <v>0.31595997957505051</v>
      </c>
      <c r="M2039">
        <v>12</v>
      </c>
      <c r="N2039">
        <v>1.69</v>
      </c>
      <c r="O2039">
        <v>1.57</v>
      </c>
      <c r="P2039">
        <v>1.63</v>
      </c>
      <c r="Q2039">
        <v>1.44</v>
      </c>
      <c r="R2039" t="str" cm="1">
        <f t="array" ref="R20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AA2039">
        <v>6</v>
      </c>
      <c r="AB2039">
        <v>1</v>
      </c>
      <c r="AC2039">
        <v>0</v>
      </c>
      <c r="AD2039">
        <v>0</v>
      </c>
      <c r="AE2039">
        <v>4</v>
      </c>
      <c r="AF2039">
        <v>0</v>
      </c>
      <c r="AG2039">
        <v>0</v>
      </c>
      <c r="AH2039">
        <v>0</v>
      </c>
      <c r="AI2039">
        <v>0</v>
      </c>
      <c r="AJ2039">
        <v>4</v>
      </c>
      <c r="AK2039">
        <v>13</v>
      </c>
      <c r="AL2039">
        <v>17</v>
      </c>
      <c r="AM2039">
        <v>6</v>
      </c>
      <c r="AN2039">
        <v>8</v>
      </c>
      <c r="AO2039">
        <v>7</v>
      </c>
      <c r="AP2039">
        <v>9</v>
      </c>
      <c r="AQ2039">
        <v>12</v>
      </c>
      <c r="AR2039">
        <v>18</v>
      </c>
      <c r="AS2039">
        <v>56</v>
      </c>
      <c r="AT2039">
        <v>44</v>
      </c>
      <c r="AU2039">
        <v>0</v>
      </c>
      <c r="AV2039">
        <v>0</v>
      </c>
      <c r="AW2039">
        <v>2.73</v>
      </c>
      <c r="AX2039">
        <v>60</v>
      </c>
      <c r="AY2039">
        <v>81</v>
      </c>
      <c r="AZ2039">
        <v>54</v>
      </c>
      <c r="BA2039">
        <v>30</v>
      </c>
      <c r="BB2039">
        <v>10</v>
      </c>
      <c r="BC2039">
        <v>24</v>
      </c>
      <c r="BD2039">
        <v>67</v>
      </c>
      <c r="BE2039">
        <v>57</v>
      </c>
      <c r="BF2039">
        <v>90</v>
      </c>
      <c r="BG2039">
        <v>9.7100000000000009</v>
      </c>
      <c r="BH2039">
        <v>5.4</v>
      </c>
      <c r="BI2039">
        <v>2.41</v>
      </c>
      <c r="BJ2039">
        <v>3.49</v>
      </c>
      <c r="BK2039">
        <v>3.08</v>
      </c>
      <c r="BL2039">
        <f>1/Table1[[#This Row],[odds_ft_home_team_win]]+1/Table1[[#This Row],[odds_ft_draw]]+1/Table1[[#This Row],[odds_ft_away_team_win]]-1</f>
        <v>2.614603530082249E-2</v>
      </c>
      <c r="BM2039">
        <f>Table1[[#This Row],[Margin]]/3</f>
        <v>8.7153451002741633E-3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 t="s">
        <v>100</v>
      </c>
      <c r="BU2039">
        <f>VLOOKUP(Table1[[#This Row],[Reference]],metron,11,FALSE)</f>
        <v>1.344038264434575</v>
      </c>
      <c r="BV2039">
        <f>VLOOKUP(Table1[[#This Row],[Reference]],metron,12,FALSE)</f>
        <v>1.1515772691037469</v>
      </c>
    </row>
    <row r="2040" spans="1:74" hidden="1" x14ac:dyDescent="0.45">
      <c r="A2040" t="s">
        <v>5411</v>
      </c>
      <c r="B2040">
        <v>1459567800</v>
      </c>
      <c r="C2040" s="3" t="s">
        <v>2099</v>
      </c>
      <c r="D2040" t="s">
        <v>65</v>
      </c>
      <c r="E2040" t="s">
        <v>66</v>
      </c>
      <c r="F2040" t="s">
        <v>611</v>
      </c>
      <c r="G2040" t="s">
        <v>1643</v>
      </c>
      <c r="H2040" t="s">
        <v>66</v>
      </c>
      <c r="I2040">
        <f>MROUND(Table1[[#This Row],[Prob_H]]*100,2)/100</f>
        <v>0.54</v>
      </c>
      <c r="J2040">
        <f>1/Table1[[#This Row],[odds_ft_home_team_win]]-Table1[[#This Row],[Margin/3]]</f>
        <v>0.54137728370857197</v>
      </c>
      <c r="K2040">
        <f>1/Table1[[#This Row],[odds_ft_draw]]-Table1[[#This Row],[Margin/3]]</f>
        <v>0.26219700452829287</v>
      </c>
      <c r="L2040">
        <f>1/Table1[[#This Row],[odds_ft_away_team_win]]-Table1[[#This Row],[Margin/3]]</f>
        <v>0.19642571176313509</v>
      </c>
      <c r="M2040">
        <v>12</v>
      </c>
      <c r="N2040">
        <v>1.67</v>
      </c>
      <c r="O2040">
        <v>0.43</v>
      </c>
      <c r="P2040">
        <v>1.61</v>
      </c>
      <c r="Q2040">
        <v>0.41</v>
      </c>
      <c r="R2040" t="str" cm="1">
        <f t="array" ref="R20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AA2040">
        <v>8</v>
      </c>
      <c r="AB2040">
        <v>5</v>
      </c>
      <c r="AC2040">
        <v>0</v>
      </c>
      <c r="AD2040">
        <v>0</v>
      </c>
      <c r="AE2040">
        <v>3</v>
      </c>
      <c r="AF2040">
        <v>0</v>
      </c>
      <c r="AG2040">
        <v>0</v>
      </c>
      <c r="AH2040">
        <v>0</v>
      </c>
      <c r="AI2040">
        <v>0</v>
      </c>
      <c r="AJ2040">
        <v>3</v>
      </c>
      <c r="AK2040">
        <v>9</v>
      </c>
      <c r="AL2040">
        <v>15</v>
      </c>
      <c r="AM2040">
        <v>5</v>
      </c>
      <c r="AN2040">
        <v>9</v>
      </c>
      <c r="AO2040">
        <v>4</v>
      </c>
      <c r="AP2040">
        <v>6</v>
      </c>
      <c r="AQ2040">
        <v>15</v>
      </c>
      <c r="AR2040">
        <v>16</v>
      </c>
      <c r="AS2040">
        <v>53</v>
      </c>
      <c r="AT2040">
        <v>47</v>
      </c>
      <c r="AU2040">
        <v>0</v>
      </c>
      <c r="AV2040">
        <v>0</v>
      </c>
      <c r="AW2040">
        <v>3.04</v>
      </c>
      <c r="AX2040">
        <v>55</v>
      </c>
      <c r="AY2040">
        <v>87</v>
      </c>
      <c r="AZ2040">
        <v>69</v>
      </c>
      <c r="BA2040">
        <v>38</v>
      </c>
      <c r="BB2040">
        <v>14</v>
      </c>
      <c r="BC2040">
        <v>42</v>
      </c>
      <c r="BD2040">
        <v>87</v>
      </c>
      <c r="BE2040">
        <v>42</v>
      </c>
      <c r="BF2040">
        <v>87</v>
      </c>
      <c r="BG2040">
        <v>10.050000000000001</v>
      </c>
      <c r="BH2040">
        <v>5.2</v>
      </c>
      <c r="BI2040">
        <v>1.82</v>
      </c>
      <c r="BJ2040">
        <v>3.7</v>
      </c>
      <c r="BK2040">
        <v>4.8899999999999997</v>
      </c>
      <c r="BL2040">
        <f>1/Table1[[#This Row],[odds_ft_home_team_win]]+1/Table1[[#This Row],[odds_ft_draw]]+1/Table1[[#This Row],[odds_ft_away_team_win]]-1</f>
        <v>2.4219797225932149E-2</v>
      </c>
      <c r="BM2040">
        <f>Table1[[#This Row],[Margin]]/3</f>
        <v>8.0732657419773837E-3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 t="s">
        <v>614</v>
      </c>
      <c r="BU2040">
        <f>VLOOKUP(Table1[[#This Row],[Reference]],metron,11,FALSE)</f>
        <v>1.684957590444867</v>
      </c>
      <c r="BV2040">
        <f>VLOOKUP(Table1[[#This Row],[Reference]],metron,12,FALSE)</f>
        <v>0.95101263631642718</v>
      </c>
    </row>
    <row r="2041" spans="1:74" hidden="1" x14ac:dyDescent="0.45">
      <c r="A2041" t="s">
        <v>5411</v>
      </c>
      <c r="B2041">
        <v>1459567800</v>
      </c>
      <c r="C2041" s="3" t="s">
        <v>2099</v>
      </c>
      <c r="D2041" t="s">
        <v>65</v>
      </c>
      <c r="E2041" t="s">
        <v>66</v>
      </c>
      <c r="F2041" t="s">
        <v>72</v>
      </c>
      <c r="G2041" t="s">
        <v>80</v>
      </c>
      <c r="H2041" t="s">
        <v>66</v>
      </c>
      <c r="I2041">
        <f>MROUND(Table1[[#This Row],[Prob_H]]*100,2)/100</f>
        <v>0.54</v>
      </c>
      <c r="J2041">
        <f>1/Table1[[#This Row],[odds_ft_home_team_win]]-Table1[[#This Row],[Margin/3]]</f>
        <v>0.53779242445219011</v>
      </c>
      <c r="K2041">
        <f>1/Table1[[#This Row],[odds_ft_draw]]-Table1[[#This Row],[Margin/3]]</f>
        <v>0.26382390105319375</v>
      </c>
      <c r="L2041">
        <f>1/Table1[[#This Row],[odds_ft_away_team_win]]-Table1[[#This Row],[Margin/3]]</f>
        <v>0.19838367449461625</v>
      </c>
      <c r="M2041">
        <v>12</v>
      </c>
      <c r="N2041">
        <v>0.86</v>
      </c>
      <c r="O2041">
        <v>0.71</v>
      </c>
      <c r="P2041">
        <v>0.76</v>
      </c>
      <c r="Q2041">
        <v>0.76</v>
      </c>
      <c r="R2041" t="str" cm="1">
        <f t="array" ref="R20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1">
        <v>2</v>
      </c>
      <c r="T2041">
        <v>4</v>
      </c>
      <c r="U2041">
        <v>6</v>
      </c>
      <c r="V2041">
        <v>3</v>
      </c>
      <c r="W2041">
        <v>2</v>
      </c>
      <c r="X2041">
        <v>1</v>
      </c>
      <c r="Y2041" t="s">
        <v>2100</v>
      </c>
      <c r="Z2041" t="s">
        <v>2101</v>
      </c>
      <c r="AA2041">
        <v>4</v>
      </c>
      <c r="AB2041">
        <v>4</v>
      </c>
      <c r="AC2041">
        <v>1</v>
      </c>
      <c r="AD2041">
        <v>1</v>
      </c>
      <c r="AE2041">
        <v>3</v>
      </c>
      <c r="AF2041">
        <v>0</v>
      </c>
      <c r="AG2041">
        <v>1</v>
      </c>
      <c r="AH2041">
        <v>1</v>
      </c>
      <c r="AI2041">
        <v>1</v>
      </c>
      <c r="AJ2041">
        <v>2</v>
      </c>
      <c r="AK2041">
        <v>12</v>
      </c>
      <c r="AL2041">
        <v>7</v>
      </c>
      <c r="AM2041">
        <v>6</v>
      </c>
      <c r="AN2041">
        <v>3</v>
      </c>
      <c r="AO2041">
        <v>6</v>
      </c>
      <c r="AP2041">
        <v>4</v>
      </c>
      <c r="AQ2041">
        <v>16</v>
      </c>
      <c r="AR2041">
        <v>18</v>
      </c>
      <c r="AS2041">
        <v>52</v>
      </c>
      <c r="AT2041">
        <v>48</v>
      </c>
      <c r="AU2041">
        <v>0</v>
      </c>
      <c r="AV2041">
        <v>0</v>
      </c>
      <c r="AW2041">
        <v>2.4700000000000002</v>
      </c>
      <c r="AX2041">
        <v>64</v>
      </c>
      <c r="AY2041">
        <v>83</v>
      </c>
      <c r="AZ2041">
        <v>43</v>
      </c>
      <c r="BA2041">
        <v>18</v>
      </c>
      <c r="BB2041">
        <v>7</v>
      </c>
      <c r="BC2041">
        <v>33</v>
      </c>
      <c r="BD2041">
        <v>61</v>
      </c>
      <c r="BE2041">
        <v>47</v>
      </c>
      <c r="BF2041">
        <v>68</v>
      </c>
      <c r="BG2041">
        <v>11.41</v>
      </c>
      <c r="BH2041">
        <v>5.28</v>
      </c>
      <c r="BI2041">
        <v>1.83</v>
      </c>
      <c r="BJ2041">
        <v>3.67</v>
      </c>
      <c r="BK2041">
        <v>4.83</v>
      </c>
      <c r="BL2041">
        <f>1/Table1[[#This Row],[odds_ft_home_team_win]]+1/Table1[[#This Row],[odds_ft_draw]]+1/Table1[[#This Row],[odds_ft_away_team_win]]-1</f>
        <v>2.5966988938511459E-2</v>
      </c>
      <c r="BM2041">
        <f>Table1[[#This Row],[Margin]]/3</f>
        <v>8.6556629795038198E-3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 t="s">
        <v>75</v>
      </c>
      <c r="BU2041">
        <f>VLOOKUP(Table1[[#This Row],[Reference]],metron,11,FALSE)</f>
        <v>1.684957590444867</v>
      </c>
      <c r="BV2041">
        <f>VLOOKUP(Table1[[#This Row],[Reference]],metron,12,FALSE)</f>
        <v>0.95101263631642718</v>
      </c>
    </row>
    <row r="2042" spans="1:74" hidden="1" x14ac:dyDescent="0.45">
      <c r="A2042" t="s">
        <v>5411</v>
      </c>
      <c r="B2042">
        <v>1459638000</v>
      </c>
      <c r="C2042" s="3" t="s">
        <v>2102</v>
      </c>
      <c r="D2042" t="s">
        <v>65</v>
      </c>
      <c r="E2042" t="s">
        <v>66</v>
      </c>
      <c r="F2042" t="s">
        <v>77</v>
      </c>
      <c r="G2042" t="s">
        <v>103</v>
      </c>
      <c r="H2042" t="s">
        <v>66</v>
      </c>
      <c r="I2042">
        <f>MROUND(Table1[[#This Row],[Prob_H]]*100,2)/100</f>
        <v>0.44</v>
      </c>
      <c r="J2042">
        <f>1/Table1[[#This Row],[odds_ft_home_team_win]]-Table1[[#This Row],[Margin/3]]</f>
        <v>0.43223177971184129</v>
      </c>
      <c r="K2042">
        <f>1/Table1[[#This Row],[odds_ft_draw]]-Table1[[#This Row],[Margin/3]]</f>
        <v>0.27025467738403403</v>
      </c>
      <c r="L2042">
        <f>1/Table1[[#This Row],[odds_ft_away_team_win]]-Table1[[#This Row],[Margin/3]]</f>
        <v>0.29751354290412463</v>
      </c>
      <c r="M2042">
        <v>12</v>
      </c>
      <c r="N2042">
        <v>1.43</v>
      </c>
      <c r="O2042">
        <v>1.29</v>
      </c>
      <c r="P2042">
        <v>1.24</v>
      </c>
      <c r="Q2042">
        <v>1.1499999999999999</v>
      </c>
      <c r="R2042" t="str" cm="1">
        <f t="array" ref="R20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AA2042">
        <v>8</v>
      </c>
      <c r="AB2042">
        <v>4</v>
      </c>
      <c r="AC2042">
        <v>3</v>
      </c>
      <c r="AD2042">
        <v>1</v>
      </c>
      <c r="AE2042">
        <v>5</v>
      </c>
      <c r="AF2042">
        <v>0</v>
      </c>
      <c r="AG2042">
        <v>1</v>
      </c>
      <c r="AH2042">
        <v>3</v>
      </c>
      <c r="AI2042">
        <v>2</v>
      </c>
      <c r="AJ2042">
        <v>3</v>
      </c>
      <c r="AK2042">
        <v>8</v>
      </c>
      <c r="AL2042">
        <v>12</v>
      </c>
      <c r="AM2042">
        <v>6</v>
      </c>
      <c r="AN2042">
        <v>5</v>
      </c>
      <c r="AO2042">
        <v>2</v>
      </c>
      <c r="AP2042">
        <v>7</v>
      </c>
      <c r="AQ2042">
        <v>10</v>
      </c>
      <c r="AR2042">
        <v>14</v>
      </c>
      <c r="AS2042">
        <v>52</v>
      </c>
      <c r="AT2042">
        <v>48</v>
      </c>
      <c r="AU2042">
        <v>0</v>
      </c>
      <c r="AV2042">
        <v>0</v>
      </c>
      <c r="AW2042">
        <v>3.14</v>
      </c>
      <c r="AX2042">
        <v>75</v>
      </c>
      <c r="AY2042">
        <v>90</v>
      </c>
      <c r="AZ2042">
        <v>57</v>
      </c>
      <c r="BA2042">
        <v>29</v>
      </c>
      <c r="BB2042">
        <v>22</v>
      </c>
      <c r="BC2042">
        <v>54</v>
      </c>
      <c r="BD2042">
        <v>90</v>
      </c>
      <c r="BE2042">
        <v>32</v>
      </c>
      <c r="BF2042">
        <v>90</v>
      </c>
      <c r="BG2042">
        <v>10.07</v>
      </c>
      <c r="BH2042">
        <v>5.36</v>
      </c>
      <c r="BI2042">
        <v>2.27</v>
      </c>
      <c r="BJ2042">
        <v>3.59</v>
      </c>
      <c r="BK2042">
        <v>3.27</v>
      </c>
      <c r="BL2042">
        <f>1/Table1[[#This Row],[odds_ft_home_team_win]]+1/Table1[[#This Row],[odds_ft_draw]]+1/Table1[[#This Row],[odds_ft_away_team_win]]-1</f>
        <v>2.4890563948176458E-2</v>
      </c>
      <c r="BM2042">
        <f>Table1[[#This Row],[Margin]]/3</f>
        <v>8.2968546493921522E-3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 t="s">
        <v>79</v>
      </c>
      <c r="BU2042">
        <f>VLOOKUP(Table1[[#This Row],[Reference]],metron,11,FALSE)</f>
        <v>1.4140979689366791</v>
      </c>
      <c r="BV2042">
        <f>VLOOKUP(Table1[[#This Row],[Reference]],metron,12,FALSE)</f>
        <v>1.0666666666666671</v>
      </c>
    </row>
    <row r="2043" spans="1:74" hidden="1" x14ac:dyDescent="0.45">
      <c r="A2043" t="s">
        <v>5411</v>
      </c>
      <c r="B2043">
        <v>1459645200</v>
      </c>
      <c r="C2043" s="3" t="s">
        <v>2103</v>
      </c>
      <c r="D2043" t="s">
        <v>65</v>
      </c>
      <c r="E2043" t="s">
        <v>66</v>
      </c>
      <c r="F2043" t="s">
        <v>68</v>
      </c>
      <c r="G2043" t="s">
        <v>93</v>
      </c>
      <c r="H2043" t="s">
        <v>66</v>
      </c>
      <c r="I2043">
        <f>MROUND(Table1[[#This Row],[Prob_H]]*100,2)/100</f>
        <v>0.64</v>
      </c>
      <c r="J2043">
        <f>1/Table1[[#This Row],[odds_ft_home_team_win]]-Table1[[#This Row],[Margin/3]]</f>
        <v>0.64492313658659961</v>
      </c>
      <c r="K2043">
        <f>1/Table1[[#This Row],[odds_ft_draw]]-Table1[[#This Row],[Margin/3]]</f>
        <v>0.23404681194671129</v>
      </c>
      <c r="L2043">
        <f>1/Table1[[#This Row],[odds_ft_away_team_win]]-Table1[[#This Row],[Margin/3]]</f>
        <v>0.12103005146668913</v>
      </c>
      <c r="M2043">
        <v>12</v>
      </c>
      <c r="N2043">
        <v>1.88</v>
      </c>
      <c r="O2043">
        <v>1.07</v>
      </c>
      <c r="P2043">
        <v>1.76</v>
      </c>
      <c r="Q2043">
        <v>1.1200000000000001</v>
      </c>
      <c r="R2043" t="str" cm="1">
        <f t="array" ref="R20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3">
        <v>2</v>
      </c>
      <c r="T2043">
        <v>2</v>
      </c>
      <c r="U2043">
        <v>4</v>
      </c>
      <c r="V2043">
        <v>2</v>
      </c>
      <c r="W2043">
        <v>2</v>
      </c>
      <c r="X2043">
        <v>0</v>
      </c>
      <c r="Y2043" t="s">
        <v>2104</v>
      </c>
      <c r="Z2043" t="s">
        <v>1499</v>
      </c>
      <c r="AA2043">
        <v>7</v>
      </c>
      <c r="AB2043">
        <v>4</v>
      </c>
      <c r="AC2043">
        <v>2</v>
      </c>
      <c r="AD2043">
        <v>0</v>
      </c>
      <c r="AE2043">
        <v>3</v>
      </c>
      <c r="AF2043">
        <v>0</v>
      </c>
      <c r="AG2043">
        <v>0</v>
      </c>
      <c r="AH2043">
        <v>2</v>
      </c>
      <c r="AI2043">
        <v>1</v>
      </c>
      <c r="AJ2043">
        <v>2</v>
      </c>
      <c r="AK2043">
        <v>12</v>
      </c>
      <c r="AL2043">
        <v>5</v>
      </c>
      <c r="AM2043">
        <v>5</v>
      </c>
      <c r="AN2043">
        <v>3</v>
      </c>
      <c r="AO2043">
        <v>7</v>
      </c>
      <c r="AP2043">
        <v>2</v>
      </c>
      <c r="AQ2043">
        <v>13</v>
      </c>
      <c r="AR2043">
        <v>15</v>
      </c>
      <c r="AS2043">
        <v>55</v>
      </c>
      <c r="AT2043">
        <v>45</v>
      </c>
      <c r="AU2043">
        <v>0</v>
      </c>
      <c r="AV2043">
        <v>0</v>
      </c>
      <c r="AW2043">
        <v>2.88</v>
      </c>
      <c r="AX2043">
        <v>62</v>
      </c>
      <c r="AY2043">
        <v>79</v>
      </c>
      <c r="AZ2043">
        <v>58</v>
      </c>
      <c r="BA2043">
        <v>39</v>
      </c>
      <c r="BB2043">
        <v>20</v>
      </c>
      <c r="BC2043">
        <v>36</v>
      </c>
      <c r="BD2043">
        <v>75</v>
      </c>
      <c r="BE2043">
        <v>52</v>
      </c>
      <c r="BF2043">
        <v>72</v>
      </c>
      <c r="BG2043">
        <v>10.35</v>
      </c>
      <c r="BH2043">
        <v>5.5</v>
      </c>
      <c r="BI2043">
        <v>1.53</v>
      </c>
      <c r="BJ2043">
        <v>4.12</v>
      </c>
      <c r="BK2043">
        <v>7.71</v>
      </c>
      <c r="BL2043">
        <f>1/Table1[[#This Row],[odds_ft_home_team_win]]+1/Table1[[#This Row],[odds_ft_draw]]+1/Table1[[#This Row],[odds_ft_away_team_win]]-1</f>
        <v>2.6014903965691394E-2</v>
      </c>
      <c r="BM2043">
        <f>Table1[[#This Row],[Margin]]/3</f>
        <v>8.6716346552304646E-3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 t="s">
        <v>116</v>
      </c>
      <c r="BU2043">
        <f>VLOOKUP(Table1[[#This Row],[Reference]],metron,11,FALSE)</f>
        <v>1.980803571428571</v>
      </c>
      <c r="BV2043">
        <f>VLOOKUP(Table1[[#This Row],[Reference]],metron,12,FALSE)</f>
        <v>0.85357142857142854</v>
      </c>
    </row>
    <row r="2044" spans="1:74" hidden="1" x14ac:dyDescent="0.45">
      <c r="A2044" t="s">
        <v>5411</v>
      </c>
      <c r="B2044">
        <v>1459649160</v>
      </c>
      <c r="C2044" s="3" t="s">
        <v>2105</v>
      </c>
      <c r="D2044" t="s">
        <v>65</v>
      </c>
      <c r="E2044" t="s">
        <v>66</v>
      </c>
      <c r="F2044" t="s">
        <v>81</v>
      </c>
      <c r="G2044" t="s">
        <v>85</v>
      </c>
      <c r="H2044" t="s">
        <v>66</v>
      </c>
      <c r="I2044">
        <f>MROUND(Table1[[#This Row],[Prob_H]]*100,2)/100</f>
        <v>0.44</v>
      </c>
      <c r="J2044">
        <f>1/Table1[[#This Row],[odds_ft_home_team_win]]-Table1[[#This Row],[Margin/3]]</f>
        <v>0.43577091677304303</v>
      </c>
      <c r="K2044">
        <f>1/Table1[[#This Row],[odds_ft_draw]]-Table1[[#This Row],[Margin/3]]</f>
        <v>0.25942298707390693</v>
      </c>
      <c r="L2044">
        <f>1/Table1[[#This Row],[odds_ft_away_team_win]]-Table1[[#This Row],[Margin/3]]</f>
        <v>0.30480609615305004</v>
      </c>
      <c r="M2044">
        <v>12</v>
      </c>
      <c r="N2044">
        <v>2.4</v>
      </c>
      <c r="O2044">
        <v>1.1399999999999999</v>
      </c>
      <c r="P2044">
        <v>2.2000000000000002</v>
      </c>
      <c r="Q2044">
        <v>1.3</v>
      </c>
      <c r="R2044" t="str" cm="1">
        <f t="array" ref="R20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4">
        <v>1</v>
      </c>
      <c r="T2044">
        <v>2</v>
      </c>
      <c r="U2044">
        <v>3</v>
      </c>
      <c r="V2044">
        <v>1</v>
      </c>
      <c r="W2044">
        <v>1</v>
      </c>
      <c r="X2044">
        <v>0</v>
      </c>
      <c r="Y2044">
        <v>9</v>
      </c>
      <c r="Z2044" t="s">
        <v>2106</v>
      </c>
      <c r="AA2044">
        <v>9</v>
      </c>
      <c r="AB2044">
        <v>4</v>
      </c>
      <c r="AC2044">
        <v>2</v>
      </c>
      <c r="AD2044">
        <v>0</v>
      </c>
      <c r="AE2044">
        <v>2</v>
      </c>
      <c r="AF2044">
        <v>2</v>
      </c>
      <c r="AG2044">
        <v>0</v>
      </c>
      <c r="AH2044">
        <v>2</v>
      </c>
      <c r="AI2044">
        <v>1</v>
      </c>
      <c r="AJ2044">
        <v>3</v>
      </c>
      <c r="AK2044">
        <v>14</v>
      </c>
      <c r="AL2044">
        <v>12</v>
      </c>
      <c r="AM2044">
        <v>5</v>
      </c>
      <c r="AN2044">
        <v>6</v>
      </c>
      <c r="AO2044">
        <v>9</v>
      </c>
      <c r="AP2044">
        <v>6</v>
      </c>
      <c r="AQ2044">
        <v>12</v>
      </c>
      <c r="AR2044">
        <v>11</v>
      </c>
      <c r="AS2044">
        <v>54</v>
      </c>
      <c r="AT2044">
        <v>46</v>
      </c>
      <c r="AU2044">
        <v>0</v>
      </c>
      <c r="AV2044">
        <v>0</v>
      </c>
      <c r="AW2044">
        <v>3.52</v>
      </c>
      <c r="AX2044">
        <v>73</v>
      </c>
      <c r="AY2044">
        <v>97</v>
      </c>
      <c r="AZ2044">
        <v>90</v>
      </c>
      <c r="BA2044">
        <v>49</v>
      </c>
      <c r="BB2044">
        <v>14</v>
      </c>
      <c r="BC2044">
        <v>52</v>
      </c>
      <c r="BD2044">
        <v>80</v>
      </c>
      <c r="BE2044">
        <v>66</v>
      </c>
      <c r="BF2044">
        <v>90</v>
      </c>
      <c r="BG2044">
        <v>9.85</v>
      </c>
      <c r="BH2044">
        <v>5.69</v>
      </c>
      <c r="BI2044">
        <v>2.25</v>
      </c>
      <c r="BJ2044">
        <v>3.73</v>
      </c>
      <c r="BK2044">
        <v>3.19</v>
      </c>
      <c r="BL2044">
        <f>1/Table1[[#This Row],[odds_ft_home_team_win]]+1/Table1[[#This Row],[odds_ft_draw]]+1/Table1[[#This Row],[odds_ft_away_team_win]]-1</f>
        <v>2.6020583014204179E-2</v>
      </c>
      <c r="BM2044">
        <f>Table1[[#This Row],[Margin]]/3</f>
        <v>8.6735276714013931E-3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 t="s">
        <v>109</v>
      </c>
      <c r="BU2044">
        <f>VLOOKUP(Table1[[#This Row],[Reference]],metron,11,FALSE)</f>
        <v>1.4140979689366791</v>
      </c>
      <c r="BV2044">
        <f>VLOOKUP(Table1[[#This Row],[Reference]],metron,12,FALSE)</f>
        <v>1.0666666666666671</v>
      </c>
    </row>
    <row r="2045" spans="1:74" hidden="1" x14ac:dyDescent="0.45">
      <c r="A2045" t="s">
        <v>5411</v>
      </c>
      <c r="B2045">
        <v>1459650600</v>
      </c>
      <c r="C2045" s="3" t="s">
        <v>2107</v>
      </c>
      <c r="D2045" t="s">
        <v>65</v>
      </c>
      <c r="E2045" t="s">
        <v>66</v>
      </c>
      <c r="F2045" t="s">
        <v>78</v>
      </c>
      <c r="G2045" t="s">
        <v>73</v>
      </c>
      <c r="H2045" t="s">
        <v>66</v>
      </c>
      <c r="I2045">
        <f>MROUND(Table1[[#This Row],[Prob_H]]*100,2)/100</f>
        <v>0.48</v>
      </c>
      <c r="J2045">
        <f>1/Table1[[#This Row],[odds_ft_home_team_win]]-Table1[[#This Row],[Margin/3]]</f>
        <v>0.47416026307746345</v>
      </c>
      <c r="K2045">
        <f>1/Table1[[#This Row],[odds_ft_draw]]-Table1[[#This Row],[Margin/3]]</f>
        <v>0.27435459461801986</v>
      </c>
      <c r="L2045">
        <f>1/Table1[[#This Row],[odds_ft_away_team_win]]-Table1[[#This Row],[Margin/3]]</f>
        <v>0.25148514230451657</v>
      </c>
      <c r="M2045">
        <v>12</v>
      </c>
      <c r="N2045">
        <v>1.1399999999999999</v>
      </c>
      <c r="O2045">
        <v>0.87</v>
      </c>
      <c r="P2045">
        <v>1.44</v>
      </c>
      <c r="Q2045">
        <v>0.78</v>
      </c>
      <c r="R2045" t="str" cm="1">
        <f t="array" ref="R20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45">
        <v>2</v>
      </c>
      <c r="T2045">
        <v>0</v>
      </c>
      <c r="U2045">
        <v>2</v>
      </c>
      <c r="V2045">
        <v>0</v>
      </c>
      <c r="W2045">
        <v>0</v>
      </c>
      <c r="X2045">
        <v>0</v>
      </c>
      <c r="Y2045" t="s">
        <v>2108</v>
      </c>
      <c r="AA2045">
        <v>4</v>
      </c>
      <c r="AB2045">
        <v>2</v>
      </c>
      <c r="AC2045">
        <v>4</v>
      </c>
      <c r="AD2045">
        <v>0</v>
      </c>
      <c r="AE2045">
        <v>3</v>
      </c>
      <c r="AF2045">
        <v>1</v>
      </c>
      <c r="AG2045">
        <v>0</v>
      </c>
      <c r="AH2045">
        <v>4</v>
      </c>
      <c r="AI2045">
        <v>0</v>
      </c>
      <c r="AJ2045">
        <v>4</v>
      </c>
      <c r="AK2045">
        <v>7</v>
      </c>
      <c r="AL2045">
        <v>7</v>
      </c>
      <c r="AM2045">
        <v>3</v>
      </c>
      <c r="AN2045">
        <v>4</v>
      </c>
      <c r="AO2045">
        <v>4</v>
      </c>
      <c r="AP2045">
        <v>3</v>
      </c>
      <c r="AQ2045">
        <v>19</v>
      </c>
      <c r="AR2045">
        <v>7</v>
      </c>
      <c r="AS2045">
        <v>43</v>
      </c>
      <c r="AT2045">
        <v>57</v>
      </c>
      <c r="AU2045">
        <v>0</v>
      </c>
      <c r="AV2045">
        <v>0</v>
      </c>
      <c r="AW2045">
        <v>2.44</v>
      </c>
      <c r="AX2045">
        <v>55</v>
      </c>
      <c r="AY2045">
        <v>70</v>
      </c>
      <c r="AZ2045">
        <v>39</v>
      </c>
      <c r="BA2045">
        <v>22</v>
      </c>
      <c r="BB2045">
        <v>7</v>
      </c>
      <c r="BC2045">
        <v>25</v>
      </c>
      <c r="BD2045">
        <v>72</v>
      </c>
      <c r="BE2045">
        <v>28</v>
      </c>
      <c r="BF2045">
        <v>73</v>
      </c>
      <c r="BG2045">
        <v>11.43</v>
      </c>
      <c r="BH2045">
        <v>4.04</v>
      </c>
      <c r="BI2045">
        <v>2.0699999999999998</v>
      </c>
      <c r="BJ2045">
        <v>3.53</v>
      </c>
      <c r="BK2045">
        <v>3.84</v>
      </c>
      <c r="BL2045">
        <f>1/Table1[[#This Row],[odds_ft_home_team_win]]+1/Table1[[#This Row],[odds_ft_draw]]+1/Table1[[#This Row],[odds_ft_away_team_win]]-1</f>
        <v>2.679457308645028E-2</v>
      </c>
      <c r="BM2045">
        <f>Table1[[#This Row],[Margin]]/3</f>
        <v>8.9315243621500926E-3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 t="s">
        <v>106</v>
      </c>
      <c r="BU2045">
        <f>VLOOKUP(Table1[[#This Row],[Reference]],metron,11,FALSE)</f>
        <v>1.510877192982456</v>
      </c>
      <c r="BV2045">
        <f>VLOOKUP(Table1[[#This Row],[Reference]],metron,12,FALSE)</f>
        <v>1.0163157894736841</v>
      </c>
    </row>
    <row r="2046" spans="1:74" hidden="1" x14ac:dyDescent="0.45">
      <c r="A2046" t="s">
        <v>5411</v>
      </c>
      <c r="B2046">
        <v>1459652400</v>
      </c>
      <c r="C2046" s="3" t="s">
        <v>2109</v>
      </c>
      <c r="D2046" t="s">
        <v>65</v>
      </c>
      <c r="E2046" t="s">
        <v>66</v>
      </c>
      <c r="F2046" t="s">
        <v>67</v>
      </c>
      <c r="G2046" t="s">
        <v>86</v>
      </c>
      <c r="H2046" t="s">
        <v>66</v>
      </c>
      <c r="I2046">
        <f>MROUND(Table1[[#This Row],[Prob_H]]*100,2)/100</f>
        <v>0.3</v>
      </c>
      <c r="J2046">
        <f>1/Table1[[#This Row],[odds_ft_home_team_win]]-Table1[[#This Row],[Margin/3]]</f>
        <v>0.30710960390212522</v>
      </c>
      <c r="K2046">
        <f>1/Table1[[#This Row],[odds_ft_draw]]-Table1[[#This Row],[Margin/3]]</f>
        <v>0.27020372268634008</v>
      </c>
      <c r="L2046">
        <f>1/Table1[[#This Row],[odds_ft_away_team_win]]-Table1[[#This Row],[Margin/3]]</f>
        <v>0.4226866734115346</v>
      </c>
      <c r="M2046">
        <v>12</v>
      </c>
      <c r="N2046">
        <v>1.87</v>
      </c>
      <c r="O2046">
        <v>1.94</v>
      </c>
      <c r="P2046">
        <v>1.56</v>
      </c>
      <c r="Q2046">
        <v>1.71</v>
      </c>
      <c r="R2046" t="str" cm="1">
        <f t="array" ref="R20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46">
        <v>0</v>
      </c>
      <c r="T2046">
        <v>2</v>
      </c>
      <c r="U2046">
        <v>2</v>
      </c>
      <c r="V2046">
        <v>1</v>
      </c>
      <c r="W2046">
        <v>0</v>
      </c>
      <c r="X2046">
        <v>1</v>
      </c>
      <c r="Z2046" t="s">
        <v>2110</v>
      </c>
      <c r="AA2046">
        <v>-1</v>
      </c>
      <c r="AB2046">
        <v>-1</v>
      </c>
      <c r="AC2046">
        <v>2</v>
      </c>
      <c r="AD2046">
        <v>0</v>
      </c>
      <c r="AE2046">
        <v>1</v>
      </c>
      <c r="AF2046">
        <v>0</v>
      </c>
      <c r="AG2046">
        <v>1</v>
      </c>
      <c r="AH2046">
        <v>1</v>
      </c>
      <c r="AI2046">
        <v>0</v>
      </c>
      <c r="AJ2046">
        <v>1</v>
      </c>
      <c r="AK2046">
        <v>-1</v>
      </c>
      <c r="AL2046">
        <v>-1</v>
      </c>
      <c r="AM2046">
        <v>-1</v>
      </c>
      <c r="AN2046">
        <v>-1</v>
      </c>
      <c r="AO2046">
        <v>-1</v>
      </c>
      <c r="AP2046">
        <v>-1</v>
      </c>
      <c r="AQ2046">
        <v>-1</v>
      </c>
      <c r="AR2046">
        <v>-1</v>
      </c>
      <c r="AS2046">
        <v>-1</v>
      </c>
      <c r="AT2046">
        <v>-1</v>
      </c>
      <c r="AU2046">
        <v>0</v>
      </c>
      <c r="AV2046">
        <v>0</v>
      </c>
      <c r="AW2046">
        <v>3.16</v>
      </c>
      <c r="AX2046">
        <v>62</v>
      </c>
      <c r="AY2046">
        <v>87</v>
      </c>
      <c r="AZ2046">
        <v>68</v>
      </c>
      <c r="BA2046">
        <v>33</v>
      </c>
      <c r="BB2046">
        <v>20</v>
      </c>
      <c r="BC2046">
        <v>46</v>
      </c>
      <c r="BD2046">
        <v>78</v>
      </c>
      <c r="BE2046">
        <v>58</v>
      </c>
      <c r="BF2046">
        <v>84</v>
      </c>
      <c r="BG2046">
        <v>10.8</v>
      </c>
      <c r="BH2046">
        <v>6.54</v>
      </c>
      <c r="BI2046">
        <v>3.17</v>
      </c>
      <c r="BJ2046">
        <v>3.59</v>
      </c>
      <c r="BK2046">
        <v>2.3199999999999998</v>
      </c>
      <c r="BL2046">
        <f>1/Table1[[#This Row],[odds_ft_home_team_win]]+1/Table1[[#This Row],[odds_ft_draw]]+1/Table1[[#This Row],[odds_ft_away_team_win]]-1</f>
        <v>2.5043428041258364E-2</v>
      </c>
      <c r="BM2046">
        <f>Table1[[#This Row],[Margin]]/3</f>
        <v>8.3478093470861214E-3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 t="s">
        <v>70</v>
      </c>
      <c r="BU2046">
        <f>VLOOKUP(Table1[[#This Row],[Reference]],metron,11,FALSE)</f>
        <v>1.1805091283106199</v>
      </c>
      <c r="BV2046">
        <f>VLOOKUP(Table1[[#This Row],[Reference]],metron,12,FALSE)</f>
        <v>1.3921316533813319</v>
      </c>
    </row>
    <row r="2047" spans="1:74" hidden="1" x14ac:dyDescent="0.45">
      <c r="A2047" t="s">
        <v>5410</v>
      </c>
      <c r="B2047">
        <v>1475287200</v>
      </c>
      <c r="C2047" s="3" t="s">
        <v>2368</v>
      </c>
      <c r="D2047" t="s">
        <v>65</v>
      </c>
      <c r="E2047" t="s">
        <v>66</v>
      </c>
      <c r="F2047" t="s">
        <v>72</v>
      </c>
      <c r="G2047" t="s">
        <v>93</v>
      </c>
      <c r="H2047" t="s">
        <v>66</v>
      </c>
      <c r="I2047">
        <f>MROUND(Table1[[#This Row],[Prob_H]]*100,2)/100</f>
        <v>0.52</v>
      </c>
      <c r="J2047">
        <f>1/Table1[[#This Row],[odds_ft_home_team_win]]-Table1[[#This Row],[Margin/3]]</f>
        <v>0.52889915777888075</v>
      </c>
      <c r="K2047">
        <f>1/Table1[[#This Row],[odds_ft_draw]]-Table1[[#This Row],[Margin/3]]</f>
        <v>0.25511699192079362</v>
      </c>
      <c r="L2047">
        <f>1/Table1[[#This Row],[odds_ft_away_team_win]]-Table1[[#This Row],[Margin/3]]</f>
        <v>0.21598385030032577</v>
      </c>
      <c r="M2047">
        <v>12</v>
      </c>
      <c r="N2047">
        <v>3</v>
      </c>
      <c r="O2047">
        <v>0.4</v>
      </c>
      <c r="P2047">
        <v>2.2000000000000002</v>
      </c>
      <c r="Q2047">
        <v>0.78</v>
      </c>
      <c r="R2047" t="str" cm="1">
        <f t="array" ref="R20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47">
        <v>1</v>
      </c>
      <c r="T2047">
        <v>0</v>
      </c>
      <c r="U2047">
        <v>1</v>
      </c>
      <c r="V2047">
        <v>1</v>
      </c>
      <c r="W2047">
        <v>1</v>
      </c>
      <c r="X2047">
        <v>0</v>
      </c>
      <c r="Y2047">
        <v>42</v>
      </c>
      <c r="AA2047">
        <v>0</v>
      </c>
      <c r="AB2047">
        <v>5</v>
      </c>
      <c r="AC2047">
        <v>1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0</v>
      </c>
      <c r="AJ2047">
        <v>2</v>
      </c>
      <c r="AK2047">
        <v>15</v>
      </c>
      <c r="AL2047">
        <v>10</v>
      </c>
      <c r="AM2047">
        <v>9</v>
      </c>
      <c r="AN2047">
        <v>4</v>
      </c>
      <c r="AO2047">
        <v>6</v>
      </c>
      <c r="AP2047">
        <v>6</v>
      </c>
      <c r="AQ2047">
        <v>-1</v>
      </c>
      <c r="AR2047">
        <v>-1</v>
      </c>
      <c r="AS2047">
        <v>-1</v>
      </c>
      <c r="AT2047">
        <v>-1</v>
      </c>
      <c r="AU2047">
        <v>0</v>
      </c>
      <c r="AV2047">
        <v>0</v>
      </c>
      <c r="AW2047">
        <v>2.8</v>
      </c>
      <c r="AX2047">
        <v>40</v>
      </c>
      <c r="AY2047">
        <v>80</v>
      </c>
      <c r="AZ2047">
        <v>50</v>
      </c>
      <c r="BA2047">
        <v>40</v>
      </c>
      <c r="BB2047">
        <v>20</v>
      </c>
      <c r="BC2047">
        <v>50</v>
      </c>
      <c r="BD2047">
        <v>80</v>
      </c>
      <c r="BE2047">
        <v>30</v>
      </c>
      <c r="BF2047">
        <v>80</v>
      </c>
      <c r="BG2047">
        <v>8.25</v>
      </c>
      <c r="BH2047">
        <v>5</v>
      </c>
      <c r="BI2047">
        <v>1.86</v>
      </c>
      <c r="BJ2047">
        <v>3.79</v>
      </c>
      <c r="BK2047">
        <v>4.45</v>
      </c>
      <c r="BL2047">
        <f>1/Table1[[#This Row],[odds_ft_home_team_win]]+1/Table1[[#This Row],[odds_ft_draw]]+1/Table1[[#This Row],[odds_ft_away_team_win]]-1</f>
        <v>2.6205752469809163E-2</v>
      </c>
      <c r="BM2047">
        <f>Table1[[#This Row],[Margin]]/3</f>
        <v>8.7352508232697215E-3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 t="s">
        <v>75</v>
      </c>
      <c r="BU2047">
        <f>VLOOKUP(Table1[[#This Row],[Reference]],metron,11,FALSE)</f>
        <v>1.625948039373891</v>
      </c>
      <c r="BV2047">
        <f>VLOOKUP(Table1[[#This Row],[Reference]],metron,12,FALSE)</f>
        <v>0.97079231886396644</v>
      </c>
    </row>
    <row r="2048" spans="1:74" hidden="1" x14ac:dyDescent="0.45">
      <c r="A2048" t="s">
        <v>5410</v>
      </c>
      <c r="B2048">
        <v>1475359200</v>
      </c>
      <c r="C2048" s="3" t="s">
        <v>2369</v>
      </c>
      <c r="D2048" t="s">
        <v>65</v>
      </c>
      <c r="E2048" t="s">
        <v>66</v>
      </c>
      <c r="F2048" t="s">
        <v>80</v>
      </c>
      <c r="G2048" t="s">
        <v>88</v>
      </c>
      <c r="H2048" t="s">
        <v>66</v>
      </c>
      <c r="I2048">
        <f>MROUND(Table1[[#This Row],[Prob_H]]*100,2)/100</f>
        <v>0.4</v>
      </c>
      <c r="J2048">
        <f>1/Table1[[#This Row],[odds_ft_home_team_win]]-Table1[[#This Row],[Margin/3]]</f>
        <v>0.40833564109664916</v>
      </c>
      <c r="K2048">
        <f>1/Table1[[#This Row],[odds_ft_draw]]-Table1[[#This Row],[Margin/3]]</f>
        <v>0.2815240468937506</v>
      </c>
      <c r="L2048">
        <f>1/Table1[[#This Row],[odds_ft_away_team_win]]-Table1[[#This Row],[Margin/3]]</f>
        <v>0.31014031200960029</v>
      </c>
      <c r="M2048">
        <v>12</v>
      </c>
      <c r="N2048">
        <v>2</v>
      </c>
      <c r="O2048">
        <v>0.2</v>
      </c>
      <c r="P2048">
        <v>1.35</v>
      </c>
      <c r="Q2048">
        <v>0.83</v>
      </c>
      <c r="R2048" t="str" cm="1">
        <f t="array" ref="R20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48">
        <v>1</v>
      </c>
      <c r="T2048">
        <v>1</v>
      </c>
      <c r="U2048">
        <v>2</v>
      </c>
      <c r="V2048">
        <v>1</v>
      </c>
      <c r="W2048">
        <v>0</v>
      </c>
      <c r="X2048">
        <v>1</v>
      </c>
      <c r="Y2048">
        <v>89</v>
      </c>
      <c r="Z2048">
        <v>30</v>
      </c>
      <c r="AA2048">
        <v>10</v>
      </c>
      <c r="AB2048">
        <v>5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1</v>
      </c>
      <c r="AK2048">
        <v>11</v>
      </c>
      <c r="AL2048">
        <v>8</v>
      </c>
      <c r="AM2048">
        <v>5</v>
      </c>
      <c r="AN2048">
        <v>3</v>
      </c>
      <c r="AO2048">
        <v>6</v>
      </c>
      <c r="AP2048">
        <v>5</v>
      </c>
      <c r="AQ2048">
        <v>18</v>
      </c>
      <c r="AR2048">
        <v>7</v>
      </c>
      <c r="AS2048">
        <v>56</v>
      </c>
      <c r="AT2048">
        <v>44</v>
      </c>
      <c r="AU2048">
        <v>0</v>
      </c>
      <c r="AV2048">
        <v>0</v>
      </c>
      <c r="AW2048">
        <v>2.5</v>
      </c>
      <c r="AX2048">
        <v>50</v>
      </c>
      <c r="AY2048">
        <v>70</v>
      </c>
      <c r="AZ2048">
        <v>50</v>
      </c>
      <c r="BA2048">
        <v>20</v>
      </c>
      <c r="BB2048">
        <v>10</v>
      </c>
      <c r="BC2048">
        <v>30</v>
      </c>
      <c r="BD2048">
        <v>50</v>
      </c>
      <c r="BE2048">
        <v>40</v>
      </c>
      <c r="BF2048">
        <v>70</v>
      </c>
      <c r="BG2048">
        <v>10.5</v>
      </c>
      <c r="BH2048">
        <v>5.6</v>
      </c>
      <c r="BI2048">
        <v>2.4</v>
      </c>
      <c r="BJ2048">
        <v>3.45</v>
      </c>
      <c r="BK2048">
        <v>3.14</v>
      </c>
      <c r="BL2048">
        <f>1/Table1[[#This Row],[odds_ft_home_team_win]]+1/Table1[[#This Row],[odds_ft_draw]]+1/Table1[[#This Row],[odds_ft_away_team_win]]-1</f>
        <v>2.4993076710052575E-2</v>
      </c>
      <c r="BM2048">
        <f>Table1[[#This Row],[Margin]]/3</f>
        <v>8.3310255700175251E-3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 t="s">
        <v>83</v>
      </c>
      <c r="BU2048">
        <f>VLOOKUP(Table1[[#This Row],[Reference]],metron,11,FALSE)</f>
        <v>1.344038264434575</v>
      </c>
      <c r="BV2048">
        <f>VLOOKUP(Table1[[#This Row],[Reference]],metron,12,FALSE)</f>
        <v>1.1515772691037469</v>
      </c>
    </row>
    <row r="2049" spans="1:74" hidden="1" x14ac:dyDescent="0.45">
      <c r="A2049" t="s">
        <v>5410</v>
      </c>
      <c r="B2049">
        <v>1475359200</v>
      </c>
      <c r="C2049" s="3" t="s">
        <v>2369</v>
      </c>
      <c r="D2049" t="s">
        <v>65</v>
      </c>
      <c r="E2049" t="s">
        <v>66</v>
      </c>
      <c r="F2049" t="s">
        <v>77</v>
      </c>
      <c r="G2049" t="s">
        <v>611</v>
      </c>
      <c r="H2049" t="s">
        <v>66</v>
      </c>
      <c r="I2049">
        <f>MROUND(Table1[[#This Row],[Prob_H]]*100,2)/100</f>
        <v>0.6</v>
      </c>
      <c r="J2049">
        <f>1/Table1[[#This Row],[odds_ft_home_team_win]]-Table1[[#This Row],[Margin/3]]</f>
        <v>0.59078626309736937</v>
      </c>
      <c r="K2049">
        <f>1/Table1[[#This Row],[odds_ft_draw]]-Table1[[#This Row],[Margin/3]]</f>
        <v>0.24773834359111332</v>
      </c>
      <c r="L2049">
        <f>1/Table1[[#This Row],[odds_ft_away_team_win]]-Table1[[#This Row],[Margin/3]]</f>
        <v>0.16147539331151731</v>
      </c>
      <c r="M2049">
        <v>12</v>
      </c>
      <c r="N2049">
        <v>0.8</v>
      </c>
      <c r="O2049">
        <v>0.4</v>
      </c>
      <c r="P2049">
        <v>1.35</v>
      </c>
      <c r="Q2049">
        <v>0.28999999999999998</v>
      </c>
      <c r="R2049" t="str" cm="1">
        <f t="array" ref="R20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49">
        <v>5</v>
      </c>
      <c r="T2049">
        <v>3</v>
      </c>
      <c r="U2049">
        <v>8</v>
      </c>
      <c r="V2049">
        <v>4</v>
      </c>
      <c r="W2049">
        <v>2</v>
      </c>
      <c r="X2049">
        <v>2</v>
      </c>
      <c r="Y2049" t="s">
        <v>2370</v>
      </c>
      <c r="Z2049" t="s">
        <v>2371</v>
      </c>
      <c r="AA2049">
        <v>6</v>
      </c>
      <c r="AB2049">
        <v>8</v>
      </c>
      <c r="AC2049">
        <v>2</v>
      </c>
      <c r="AD2049">
        <v>1</v>
      </c>
      <c r="AE2049">
        <v>3</v>
      </c>
      <c r="AF2049">
        <v>2</v>
      </c>
      <c r="AG2049">
        <v>0</v>
      </c>
      <c r="AH2049">
        <v>3</v>
      </c>
      <c r="AI2049">
        <v>1</v>
      </c>
      <c r="AJ2049">
        <v>4</v>
      </c>
      <c r="AK2049">
        <v>16</v>
      </c>
      <c r="AL2049">
        <v>9</v>
      </c>
      <c r="AM2049">
        <v>10</v>
      </c>
      <c r="AN2049">
        <v>6</v>
      </c>
      <c r="AO2049">
        <v>6</v>
      </c>
      <c r="AP2049">
        <v>3</v>
      </c>
      <c r="AQ2049">
        <v>16</v>
      </c>
      <c r="AR2049">
        <v>15</v>
      </c>
      <c r="AS2049">
        <v>61</v>
      </c>
      <c r="AT2049">
        <v>39</v>
      </c>
      <c r="AU2049">
        <v>0</v>
      </c>
      <c r="AV2049">
        <v>0</v>
      </c>
      <c r="AW2049">
        <v>2.7</v>
      </c>
      <c r="AX2049">
        <v>60</v>
      </c>
      <c r="AY2049">
        <v>70</v>
      </c>
      <c r="AZ2049">
        <v>40</v>
      </c>
      <c r="BA2049">
        <v>30</v>
      </c>
      <c r="BB2049">
        <v>20</v>
      </c>
      <c r="BC2049">
        <v>20</v>
      </c>
      <c r="BD2049">
        <v>50</v>
      </c>
      <c r="BE2049">
        <v>50</v>
      </c>
      <c r="BF2049">
        <v>80</v>
      </c>
      <c r="BG2049">
        <v>9.8000000000000007</v>
      </c>
      <c r="BH2049">
        <v>4.8</v>
      </c>
      <c r="BI2049">
        <v>1.67</v>
      </c>
      <c r="BJ2049">
        <v>3.91</v>
      </c>
      <c r="BK2049">
        <v>5.9</v>
      </c>
      <c r="BL2049">
        <f>1/Table1[[#This Row],[odds_ft_home_team_win]]+1/Table1[[#This Row],[odds_ft_draw]]+1/Table1[[#This Row],[odds_ft_away_team_win]]-1</f>
        <v>2.404839633663447E-2</v>
      </c>
      <c r="BM2049">
        <f>Table1[[#This Row],[Margin]]/3</f>
        <v>8.0161321122114906E-3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 t="s">
        <v>79</v>
      </c>
      <c r="BU2049">
        <f>VLOOKUP(Table1[[#This Row],[Reference]],metron,11,FALSE)</f>
        <v>1.841836734693878</v>
      </c>
      <c r="BV2049">
        <f>VLOOKUP(Table1[[#This Row],[Reference]],metron,12,FALSE)</f>
        <v>0.88917233560090703</v>
      </c>
    </row>
    <row r="2050" spans="1:74" hidden="1" x14ac:dyDescent="0.45">
      <c r="A2050" t="s">
        <v>5410</v>
      </c>
      <c r="B2050">
        <v>1475366400</v>
      </c>
      <c r="C2050" s="3" t="s">
        <v>2372</v>
      </c>
      <c r="D2050" t="s">
        <v>65</v>
      </c>
      <c r="E2050" t="s">
        <v>66</v>
      </c>
      <c r="F2050" t="s">
        <v>85</v>
      </c>
      <c r="G2050" t="s">
        <v>86</v>
      </c>
      <c r="H2050" t="s">
        <v>66</v>
      </c>
      <c r="I2050">
        <f>MROUND(Table1[[#This Row],[Prob_H]]*100,2)/100</f>
        <v>0.46</v>
      </c>
      <c r="J2050">
        <f>1/Table1[[#This Row],[odds_ft_home_team_win]]-Table1[[#This Row],[Margin/3]]</f>
        <v>0.46307550717910873</v>
      </c>
      <c r="K2050">
        <f>1/Table1[[#This Row],[odds_ft_draw]]-Table1[[#This Row],[Margin/3]]</f>
        <v>0.26385695800425918</v>
      </c>
      <c r="L2050">
        <f>1/Table1[[#This Row],[odds_ft_away_team_win]]-Table1[[#This Row],[Margin/3]]</f>
        <v>0.27306753481663204</v>
      </c>
      <c r="M2050">
        <v>12</v>
      </c>
      <c r="N2050">
        <v>1.8</v>
      </c>
      <c r="O2050">
        <v>2</v>
      </c>
      <c r="P2050">
        <v>1.89</v>
      </c>
      <c r="Q2050">
        <v>1.25</v>
      </c>
      <c r="R2050" t="str" cm="1">
        <f t="array" ref="R20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50">
        <v>1</v>
      </c>
      <c r="T2050">
        <v>1</v>
      </c>
      <c r="U2050">
        <v>2</v>
      </c>
      <c r="V2050">
        <v>2</v>
      </c>
      <c r="W2050">
        <v>1</v>
      </c>
      <c r="X2050">
        <v>1</v>
      </c>
      <c r="Y2050">
        <v>27</v>
      </c>
      <c r="Z2050">
        <v>15</v>
      </c>
      <c r="AA2050">
        <v>10</v>
      </c>
      <c r="AB2050">
        <v>5</v>
      </c>
      <c r="AC2050">
        <v>4</v>
      </c>
      <c r="AD2050">
        <v>0</v>
      </c>
      <c r="AE2050">
        <v>2</v>
      </c>
      <c r="AF2050">
        <v>0</v>
      </c>
      <c r="AG2050">
        <v>2</v>
      </c>
      <c r="AH2050">
        <v>2</v>
      </c>
      <c r="AI2050">
        <v>2</v>
      </c>
      <c r="AJ2050">
        <v>0</v>
      </c>
      <c r="AK2050">
        <v>14</v>
      </c>
      <c r="AL2050">
        <v>9</v>
      </c>
      <c r="AM2050">
        <v>5</v>
      </c>
      <c r="AN2050">
        <v>4</v>
      </c>
      <c r="AO2050">
        <v>9</v>
      </c>
      <c r="AP2050">
        <v>5</v>
      </c>
      <c r="AQ2050">
        <v>13</v>
      </c>
      <c r="AR2050">
        <v>11</v>
      </c>
      <c r="AS2050">
        <v>58</v>
      </c>
      <c r="AT2050">
        <v>42</v>
      </c>
      <c r="AU2050">
        <v>0</v>
      </c>
      <c r="AV2050">
        <v>0</v>
      </c>
      <c r="AW2050">
        <v>3.78</v>
      </c>
      <c r="AX2050">
        <v>90</v>
      </c>
      <c r="AY2050">
        <v>90</v>
      </c>
      <c r="AZ2050">
        <v>58</v>
      </c>
      <c r="BA2050">
        <v>48</v>
      </c>
      <c r="BB2050">
        <v>35</v>
      </c>
      <c r="BC2050">
        <v>70</v>
      </c>
      <c r="BD2050">
        <v>90</v>
      </c>
      <c r="BE2050">
        <v>58</v>
      </c>
      <c r="BF2050">
        <v>68</v>
      </c>
      <c r="BG2050">
        <v>13.25</v>
      </c>
      <c r="BH2050">
        <v>6.55</v>
      </c>
      <c r="BI2050">
        <v>2.12</v>
      </c>
      <c r="BJ2050">
        <v>3.67</v>
      </c>
      <c r="BK2050">
        <v>3.55</v>
      </c>
      <c r="BL2050">
        <f>1/Table1[[#This Row],[odds_ft_home_team_win]]+1/Table1[[#This Row],[odds_ft_draw]]+1/Table1[[#This Row],[odds_ft_away_team_win]]-1</f>
        <v>2.5867818085315131E-2</v>
      </c>
      <c r="BM2050">
        <f>Table1[[#This Row],[Margin]]/3</f>
        <v>8.6226060284383763E-3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 t="s">
        <v>1684</v>
      </c>
      <c r="BU2050">
        <f>VLOOKUP(Table1[[#This Row],[Reference]],metron,11,FALSE)</f>
        <v>1.4888836329233679</v>
      </c>
      <c r="BV2050">
        <f>VLOOKUP(Table1[[#This Row],[Reference]],metron,12,FALSE)</f>
        <v>1.0516792809839171</v>
      </c>
    </row>
    <row r="2051" spans="1:74" hidden="1" x14ac:dyDescent="0.45">
      <c r="A2051" t="s">
        <v>5410</v>
      </c>
      <c r="B2051">
        <v>1475366760</v>
      </c>
      <c r="C2051" s="3" t="s">
        <v>2373</v>
      </c>
      <c r="D2051" t="s">
        <v>65</v>
      </c>
      <c r="E2051" t="s">
        <v>66</v>
      </c>
      <c r="F2051" t="s">
        <v>81</v>
      </c>
      <c r="G2051" t="s">
        <v>68</v>
      </c>
      <c r="H2051" t="s">
        <v>66</v>
      </c>
      <c r="I2051">
        <f>MROUND(Table1[[#This Row],[Prob_H]]*100,2)/100</f>
        <v>0.34</v>
      </c>
      <c r="J2051">
        <f>1/Table1[[#This Row],[odds_ft_home_team_win]]-Table1[[#This Row],[Margin/3]]</f>
        <v>0.33996668985720602</v>
      </c>
      <c r="K2051">
        <f>1/Table1[[#This Row],[odds_ft_draw]]-Table1[[#This Row],[Margin/3]]</f>
        <v>0.28827053915258749</v>
      </c>
      <c r="L2051">
        <f>1/Table1[[#This Row],[odds_ft_away_team_win]]-Table1[[#This Row],[Margin/3]]</f>
        <v>0.37176277099020644</v>
      </c>
      <c r="M2051">
        <v>12</v>
      </c>
      <c r="N2051">
        <v>1.6</v>
      </c>
      <c r="O2051">
        <v>2.2000000000000002</v>
      </c>
      <c r="P2051">
        <v>1.37</v>
      </c>
      <c r="Q2051">
        <v>1.7</v>
      </c>
      <c r="R2051" t="str" cm="1">
        <f t="array" ref="R20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1">
        <v>3</v>
      </c>
      <c r="T2051">
        <v>2</v>
      </c>
      <c r="U2051">
        <v>5</v>
      </c>
      <c r="V2051">
        <v>4</v>
      </c>
      <c r="W2051">
        <v>3</v>
      </c>
      <c r="X2051">
        <v>1</v>
      </c>
      <c r="Y2051" t="s">
        <v>2374</v>
      </c>
      <c r="Z2051" t="s">
        <v>2375</v>
      </c>
      <c r="AA2051">
        <v>1</v>
      </c>
      <c r="AB2051">
        <v>9</v>
      </c>
      <c r="AC2051">
        <v>1</v>
      </c>
      <c r="AD2051">
        <v>0</v>
      </c>
      <c r="AE2051">
        <v>2</v>
      </c>
      <c r="AF2051">
        <v>0</v>
      </c>
      <c r="AG2051">
        <v>0</v>
      </c>
      <c r="AH2051">
        <v>1</v>
      </c>
      <c r="AI2051">
        <v>2</v>
      </c>
      <c r="AJ2051">
        <v>0</v>
      </c>
      <c r="AK2051">
        <v>12</v>
      </c>
      <c r="AL2051">
        <v>13</v>
      </c>
      <c r="AM2051">
        <v>5</v>
      </c>
      <c r="AN2051">
        <v>6</v>
      </c>
      <c r="AO2051">
        <v>7</v>
      </c>
      <c r="AP2051">
        <v>7</v>
      </c>
      <c r="AQ2051">
        <v>17</v>
      </c>
      <c r="AR2051">
        <v>15</v>
      </c>
      <c r="AS2051">
        <v>45</v>
      </c>
      <c r="AT2051">
        <v>55</v>
      </c>
      <c r="AU2051">
        <v>0</v>
      </c>
      <c r="AV2051">
        <v>0</v>
      </c>
      <c r="AW2051">
        <v>1.7</v>
      </c>
      <c r="AX2051">
        <v>20</v>
      </c>
      <c r="AY2051">
        <v>50</v>
      </c>
      <c r="AZ2051">
        <v>40</v>
      </c>
      <c r="BA2051">
        <v>10</v>
      </c>
      <c r="BB2051">
        <v>10</v>
      </c>
      <c r="BC2051">
        <v>30</v>
      </c>
      <c r="BD2051">
        <v>50</v>
      </c>
      <c r="BE2051">
        <v>20</v>
      </c>
      <c r="BF2051">
        <v>50</v>
      </c>
      <c r="BG2051">
        <v>13.8</v>
      </c>
      <c r="BH2051">
        <v>2.8</v>
      </c>
      <c r="BI2051">
        <v>2.87</v>
      </c>
      <c r="BJ2051">
        <v>3.37</v>
      </c>
      <c r="BK2051">
        <v>2.63</v>
      </c>
      <c r="BL2051">
        <f>1/Table1[[#This Row],[odds_ft_home_team_win]]+1/Table1[[#This Row],[odds_ft_draw]]+1/Table1[[#This Row],[odds_ft_away_team_win]]-1</f>
        <v>2.5396097675768559E-2</v>
      </c>
      <c r="BM2051">
        <f>Table1[[#This Row],[Margin]]/3</f>
        <v>8.4653658919228523E-3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 t="s">
        <v>109</v>
      </c>
      <c r="BU2051">
        <f>VLOOKUP(Table1[[#This Row],[Reference]],metron,11,FALSE)</f>
        <v>1.228921489601805</v>
      </c>
      <c r="BV2051">
        <f>VLOOKUP(Table1[[#This Row],[Reference]],metron,12,FALSE)</f>
        <v>1.2940512655166849</v>
      </c>
    </row>
    <row r="2052" spans="1:74" hidden="1" x14ac:dyDescent="0.45">
      <c r="A2052" t="s">
        <v>5410</v>
      </c>
      <c r="B2052">
        <v>1475373600</v>
      </c>
      <c r="C2052" s="3" t="s">
        <v>2376</v>
      </c>
      <c r="D2052" t="s">
        <v>65</v>
      </c>
      <c r="E2052" t="s">
        <v>66</v>
      </c>
      <c r="F2052" t="s">
        <v>2218</v>
      </c>
      <c r="G2052" t="s">
        <v>97</v>
      </c>
      <c r="H2052" t="s">
        <v>66</v>
      </c>
      <c r="I2052">
        <f>MROUND(Table1[[#This Row],[Prob_H]]*100,2)/100</f>
        <v>0.4</v>
      </c>
      <c r="J2052">
        <f>1/Table1[[#This Row],[odds_ft_home_team_win]]-Table1[[#This Row],[Margin/3]]</f>
        <v>0.39799594896063772</v>
      </c>
      <c r="K2052">
        <f>1/Table1[[#This Row],[odds_ft_draw]]-Table1[[#This Row],[Margin/3]]</f>
        <v>0.28999934660655446</v>
      </c>
      <c r="L2052">
        <f>1/Table1[[#This Row],[odds_ft_away_team_win]]-Table1[[#This Row],[Margin/3]]</f>
        <v>0.31200470443280781</v>
      </c>
      <c r="M2052">
        <v>12</v>
      </c>
      <c r="N2052">
        <v>1.4</v>
      </c>
      <c r="O2052">
        <v>1.33</v>
      </c>
      <c r="P2052">
        <v>1.63</v>
      </c>
      <c r="Q2052">
        <v>1.58</v>
      </c>
      <c r="R2052" t="str" cm="1">
        <f t="array" ref="R20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2">
        <v>3</v>
      </c>
      <c r="T2052">
        <v>1</v>
      </c>
      <c r="U2052">
        <v>4</v>
      </c>
      <c r="V2052">
        <v>4</v>
      </c>
      <c r="W2052">
        <v>3</v>
      </c>
      <c r="X2052">
        <v>1</v>
      </c>
      <c r="Y2052" t="s">
        <v>2377</v>
      </c>
      <c r="Z2052">
        <v>34</v>
      </c>
      <c r="AA2052">
        <v>4</v>
      </c>
      <c r="AB2052">
        <v>5</v>
      </c>
      <c r="AC2052">
        <v>0</v>
      </c>
      <c r="AD2052">
        <v>0</v>
      </c>
      <c r="AE2052">
        <v>2</v>
      </c>
      <c r="AF2052">
        <v>1</v>
      </c>
      <c r="AG2052">
        <v>0</v>
      </c>
      <c r="AH2052">
        <v>0</v>
      </c>
      <c r="AI2052">
        <v>0</v>
      </c>
      <c r="AJ2052">
        <v>3</v>
      </c>
      <c r="AK2052">
        <v>10</v>
      </c>
      <c r="AL2052">
        <v>10</v>
      </c>
      <c r="AM2052">
        <v>7</v>
      </c>
      <c r="AN2052">
        <v>4</v>
      </c>
      <c r="AO2052">
        <v>3</v>
      </c>
      <c r="AP2052">
        <v>6</v>
      </c>
      <c r="AQ2052">
        <v>14</v>
      </c>
      <c r="AR2052">
        <v>9</v>
      </c>
      <c r="AS2052">
        <v>49</v>
      </c>
      <c r="AT2052">
        <v>51</v>
      </c>
      <c r="AU2052">
        <v>0</v>
      </c>
      <c r="AV2052">
        <v>0</v>
      </c>
      <c r="AW2052">
        <v>2.27</v>
      </c>
      <c r="AX2052">
        <v>65</v>
      </c>
      <c r="AY2052">
        <v>74</v>
      </c>
      <c r="AZ2052">
        <v>37</v>
      </c>
      <c r="BA2052">
        <v>27</v>
      </c>
      <c r="BB2052">
        <v>0</v>
      </c>
      <c r="BC2052">
        <v>39</v>
      </c>
      <c r="BD2052">
        <v>82</v>
      </c>
      <c r="BE2052">
        <v>35</v>
      </c>
      <c r="BF2052">
        <v>54</v>
      </c>
      <c r="BG2052">
        <v>8.8000000000000007</v>
      </c>
      <c r="BH2052">
        <v>4.13</v>
      </c>
      <c r="BI2052">
        <v>2.46</v>
      </c>
      <c r="BJ2052">
        <v>3.35</v>
      </c>
      <c r="BK2052">
        <v>3.12</v>
      </c>
      <c r="BL2052">
        <f>1/Table1[[#This Row],[odds_ft_home_team_win]]+1/Table1[[#This Row],[odds_ft_draw]]+1/Table1[[#This Row],[odds_ft_away_team_win]]-1</f>
        <v>2.5524348240038019E-2</v>
      </c>
      <c r="BM2052">
        <f>Table1[[#This Row],[Margin]]/3</f>
        <v>8.5081160800126732E-3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 t="s">
        <v>2219</v>
      </c>
      <c r="BU2052">
        <f>VLOOKUP(Table1[[#This Row],[Reference]],metron,11,FALSE)</f>
        <v>1.344038264434575</v>
      </c>
      <c r="BV2052">
        <f>VLOOKUP(Table1[[#This Row],[Reference]],metron,12,FALSE)</f>
        <v>1.1515772691037469</v>
      </c>
    </row>
    <row r="2053" spans="1:74" hidden="1" x14ac:dyDescent="0.45">
      <c r="A2053" t="s">
        <v>5410</v>
      </c>
      <c r="B2053">
        <v>1475373960</v>
      </c>
      <c r="C2053" s="3" t="s">
        <v>2378</v>
      </c>
      <c r="D2053" t="s">
        <v>65</v>
      </c>
      <c r="E2053" t="s">
        <v>66</v>
      </c>
      <c r="F2053" t="s">
        <v>98</v>
      </c>
      <c r="G2053" t="s">
        <v>78</v>
      </c>
      <c r="H2053" t="s">
        <v>66</v>
      </c>
      <c r="I2053">
        <f>MROUND(Table1[[#This Row],[Prob_H]]*100,2)/100</f>
        <v>0.52</v>
      </c>
      <c r="J2053">
        <f>1/Table1[[#This Row],[odds_ft_home_team_win]]-Table1[[#This Row],[Margin/3]]</f>
        <v>0.51521259150279342</v>
      </c>
      <c r="K2053">
        <f>1/Table1[[#This Row],[odds_ft_draw]]-Table1[[#This Row],[Margin/3]]</f>
        <v>0.2663776568039844</v>
      </c>
      <c r="L2053">
        <f>1/Table1[[#This Row],[odds_ft_away_team_win]]-Table1[[#This Row],[Margin/3]]</f>
        <v>0.21840975169322213</v>
      </c>
      <c r="M2053">
        <v>12</v>
      </c>
      <c r="N2053">
        <v>1.6</v>
      </c>
      <c r="O2053">
        <v>1.6</v>
      </c>
      <c r="P2053">
        <v>1.86</v>
      </c>
      <c r="Q2053">
        <v>1.22</v>
      </c>
      <c r="R2053" t="str" cm="1">
        <f t="array" ref="R20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3">
        <v>2</v>
      </c>
      <c r="T2053">
        <v>1</v>
      </c>
      <c r="U2053">
        <v>3</v>
      </c>
      <c r="V2053">
        <v>1</v>
      </c>
      <c r="W2053">
        <v>1</v>
      </c>
      <c r="X2053">
        <v>0</v>
      </c>
      <c r="Y2053" t="s">
        <v>1675</v>
      </c>
      <c r="Z2053" t="s">
        <v>184</v>
      </c>
      <c r="AA2053">
        <v>6</v>
      </c>
      <c r="AB2053">
        <v>2</v>
      </c>
      <c r="AC2053">
        <v>1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1</v>
      </c>
      <c r="AK2053">
        <v>12</v>
      </c>
      <c r="AL2053">
        <v>9</v>
      </c>
      <c r="AM2053">
        <v>10</v>
      </c>
      <c r="AN2053">
        <v>3</v>
      </c>
      <c r="AO2053">
        <v>2</v>
      </c>
      <c r="AP2053">
        <v>6</v>
      </c>
      <c r="AQ2053">
        <v>11</v>
      </c>
      <c r="AR2053">
        <v>5</v>
      </c>
      <c r="AS2053">
        <v>57</v>
      </c>
      <c r="AT2053">
        <v>43</v>
      </c>
      <c r="AU2053">
        <v>0</v>
      </c>
      <c r="AV2053">
        <v>0</v>
      </c>
      <c r="AW2053">
        <v>2.6</v>
      </c>
      <c r="AX2053">
        <v>50</v>
      </c>
      <c r="AY2053">
        <v>70</v>
      </c>
      <c r="AZ2053">
        <v>40</v>
      </c>
      <c r="BA2053">
        <v>40</v>
      </c>
      <c r="BB2053">
        <v>10</v>
      </c>
      <c r="BC2053">
        <v>50</v>
      </c>
      <c r="BD2053">
        <v>60</v>
      </c>
      <c r="BE2053">
        <v>50</v>
      </c>
      <c r="BF2053">
        <v>80</v>
      </c>
      <c r="BG2053">
        <v>7.95</v>
      </c>
      <c r="BH2053">
        <v>3.6</v>
      </c>
      <c r="BI2053">
        <v>1.91</v>
      </c>
      <c r="BJ2053">
        <v>3.64</v>
      </c>
      <c r="BK2053">
        <v>4.41</v>
      </c>
      <c r="BL2053">
        <f>1/Table1[[#This Row],[odds_ft_home_team_win]]+1/Table1[[#This Row],[odds_ft_draw]]+1/Table1[[#This Row],[odds_ft_away_team_win]]-1</f>
        <v>2.5042853763870943E-2</v>
      </c>
      <c r="BM2053">
        <f>Table1[[#This Row],[Margin]]/3</f>
        <v>8.3476179212903148E-3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 t="s">
        <v>128</v>
      </c>
      <c r="BU2053">
        <f>VLOOKUP(Table1[[#This Row],[Reference]],metron,11,FALSE)</f>
        <v>1.625948039373891</v>
      </c>
      <c r="BV2053">
        <f>VLOOKUP(Table1[[#This Row],[Reference]],metron,12,FALSE)</f>
        <v>0.97079231886396644</v>
      </c>
    </row>
    <row r="2054" spans="1:74" hidden="1" x14ac:dyDescent="0.45">
      <c r="A2054" t="s">
        <v>5410</v>
      </c>
      <c r="B2054">
        <v>1475427600</v>
      </c>
      <c r="C2054" s="3" t="s">
        <v>2379</v>
      </c>
      <c r="D2054" t="s">
        <v>65</v>
      </c>
      <c r="E2054" t="s">
        <v>66</v>
      </c>
      <c r="F2054" t="s">
        <v>94</v>
      </c>
      <c r="G2054" t="s">
        <v>67</v>
      </c>
      <c r="H2054" t="s">
        <v>66</v>
      </c>
      <c r="I2054">
        <f>MROUND(Table1[[#This Row],[Prob_H]]*100,2)/100</f>
        <v>0.6</v>
      </c>
      <c r="J2054">
        <f>1/Table1[[#This Row],[odds_ft_home_team_win]]-Table1[[#This Row],[Margin/3]]</f>
        <v>0.60173817875302493</v>
      </c>
      <c r="K2054">
        <f>1/Table1[[#This Row],[odds_ft_draw]]-Table1[[#This Row],[Margin/3]]</f>
        <v>0.23236669657666473</v>
      </c>
      <c r="L2054">
        <f>1/Table1[[#This Row],[odds_ft_away_team_win]]-Table1[[#This Row],[Margin/3]]</f>
        <v>0.16589512467031023</v>
      </c>
      <c r="M2054">
        <v>12</v>
      </c>
      <c r="N2054">
        <v>3</v>
      </c>
      <c r="O2054">
        <v>0.2</v>
      </c>
      <c r="P2054">
        <v>1.72</v>
      </c>
      <c r="Q2054">
        <v>0.53</v>
      </c>
      <c r="R2054" t="str" cm="1">
        <f t="array" ref="R20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46</v>
      </c>
      <c r="AA2054">
        <v>4</v>
      </c>
      <c r="AB2054">
        <v>1</v>
      </c>
      <c r="AC2054">
        <v>2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12</v>
      </c>
      <c r="AR2054">
        <v>11</v>
      </c>
      <c r="AS2054">
        <v>-1</v>
      </c>
      <c r="AT2054">
        <v>-1</v>
      </c>
      <c r="AU2054">
        <v>0</v>
      </c>
      <c r="AV2054">
        <v>0</v>
      </c>
      <c r="AW2054">
        <v>2.7</v>
      </c>
      <c r="AX2054">
        <v>30</v>
      </c>
      <c r="AY2054">
        <v>60</v>
      </c>
      <c r="AZ2054">
        <v>30</v>
      </c>
      <c r="BA2054">
        <v>30</v>
      </c>
      <c r="BB2054">
        <v>30</v>
      </c>
      <c r="BC2054">
        <v>40</v>
      </c>
      <c r="BD2054">
        <v>40</v>
      </c>
      <c r="BE2054">
        <v>50</v>
      </c>
      <c r="BF2054">
        <v>80</v>
      </c>
      <c r="BG2054">
        <v>8</v>
      </c>
      <c r="BH2054">
        <v>2.6</v>
      </c>
      <c r="BI2054">
        <v>1.64</v>
      </c>
      <c r="BJ2054">
        <v>4.16</v>
      </c>
      <c r="BK2054">
        <v>5.75</v>
      </c>
      <c r="BL2054">
        <f>1/Table1[[#This Row],[odds_ft_home_team_win]]+1/Table1[[#This Row],[odds_ft_draw]]+1/Table1[[#This Row],[odds_ft_away_team_win]]-1</f>
        <v>2.405375642385188E-2</v>
      </c>
      <c r="BM2054">
        <f>Table1[[#This Row],[Margin]]/3</f>
        <v>8.0179188079506272E-3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 t="s">
        <v>124</v>
      </c>
      <c r="BU2054">
        <f>VLOOKUP(Table1[[#This Row],[Reference]],metron,11,FALSE)</f>
        <v>1.841836734693878</v>
      </c>
      <c r="BV2054">
        <f>VLOOKUP(Table1[[#This Row],[Reference]],metron,12,FALSE)</f>
        <v>0.88917233560090703</v>
      </c>
    </row>
    <row r="2055" spans="1:74" hidden="1" x14ac:dyDescent="0.45">
      <c r="A2055" t="s">
        <v>5410</v>
      </c>
      <c r="B2055">
        <v>1475449200</v>
      </c>
      <c r="C2055" s="3" t="s">
        <v>2380</v>
      </c>
      <c r="D2055" t="s">
        <v>65</v>
      </c>
      <c r="E2055" t="s">
        <v>66</v>
      </c>
      <c r="F2055" t="s">
        <v>73</v>
      </c>
      <c r="G2055" t="s">
        <v>103</v>
      </c>
      <c r="H2055" t="s">
        <v>66</v>
      </c>
      <c r="I2055">
        <f>MROUND(Table1[[#This Row],[Prob_H]]*100,2)/100</f>
        <v>0.3</v>
      </c>
      <c r="J2055">
        <f>1/Table1[[#This Row],[odds_ft_home_team_win]]-Table1[[#This Row],[Margin/3]]</f>
        <v>0.29650014789233436</v>
      </c>
      <c r="K2055">
        <f>1/Table1[[#This Row],[odds_ft_draw]]-Table1[[#This Row],[Margin/3]]</f>
        <v>0.26939987688962436</v>
      </c>
      <c r="L2055">
        <f>1/Table1[[#This Row],[odds_ft_away_team_win]]-Table1[[#This Row],[Margin/3]]</f>
        <v>0.43409997521804128</v>
      </c>
      <c r="M2055">
        <v>12</v>
      </c>
      <c r="N2055">
        <v>1.6</v>
      </c>
      <c r="O2055">
        <v>1.2</v>
      </c>
      <c r="P2055">
        <v>1.06</v>
      </c>
      <c r="Q2055">
        <v>1.1100000000000001</v>
      </c>
      <c r="R2055" t="str" cm="1">
        <f t="array" ref="R20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55">
        <v>1</v>
      </c>
      <c r="T2055">
        <v>1</v>
      </c>
      <c r="U2055">
        <v>2</v>
      </c>
      <c r="V2055">
        <v>0</v>
      </c>
      <c r="W2055">
        <v>0</v>
      </c>
      <c r="X2055">
        <v>0</v>
      </c>
      <c r="Y2055">
        <v>66</v>
      </c>
      <c r="Z2055" t="s">
        <v>343</v>
      </c>
      <c r="AA2055">
        <v>6</v>
      </c>
      <c r="AB2055">
        <v>6</v>
      </c>
      <c r="AC2055">
        <v>4</v>
      </c>
      <c r="AD2055">
        <v>0</v>
      </c>
      <c r="AE2055">
        <v>3</v>
      </c>
      <c r="AF2055">
        <v>0</v>
      </c>
      <c r="AG2055">
        <v>0</v>
      </c>
      <c r="AH2055">
        <v>4</v>
      </c>
      <c r="AI2055">
        <v>0</v>
      </c>
      <c r="AJ2055">
        <v>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17</v>
      </c>
      <c r="AR2055">
        <v>14</v>
      </c>
      <c r="AS2055">
        <v>-1</v>
      </c>
      <c r="AT2055">
        <v>-1</v>
      </c>
      <c r="AU2055">
        <v>0</v>
      </c>
      <c r="AV2055">
        <v>0</v>
      </c>
      <c r="AW2055">
        <v>3.3</v>
      </c>
      <c r="AX2055">
        <v>50</v>
      </c>
      <c r="AY2055">
        <v>80</v>
      </c>
      <c r="AZ2055">
        <v>50</v>
      </c>
      <c r="BA2055">
        <v>50</v>
      </c>
      <c r="BB2055">
        <v>40</v>
      </c>
      <c r="BC2055">
        <v>50</v>
      </c>
      <c r="BD2055">
        <v>70</v>
      </c>
      <c r="BE2055">
        <v>40</v>
      </c>
      <c r="BF2055">
        <v>90</v>
      </c>
      <c r="BG2055">
        <v>13.8</v>
      </c>
      <c r="BH2055">
        <v>4.8</v>
      </c>
      <c r="BI2055">
        <v>3.28</v>
      </c>
      <c r="BJ2055">
        <v>3.6</v>
      </c>
      <c r="BK2055">
        <v>2.2599999999999998</v>
      </c>
      <c r="BL2055">
        <f>1/Table1[[#This Row],[odds_ft_home_team_win]]+1/Table1[[#This Row],[odds_ft_draw]]+1/Table1[[#This Row],[odds_ft_away_team_win]]-1</f>
        <v>2.5133702664460245E-2</v>
      </c>
      <c r="BM2055">
        <f>Table1[[#This Row],[Margin]]/3</f>
        <v>8.3779008881534143E-3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 t="s">
        <v>126</v>
      </c>
      <c r="BU2055">
        <f>VLOOKUP(Table1[[#This Row],[Reference]],metron,11,FALSE)</f>
        <v>1.1805091283106199</v>
      </c>
      <c r="BV2055">
        <f>VLOOKUP(Table1[[#This Row],[Reference]],metron,12,FALSE)</f>
        <v>1.3921316533813319</v>
      </c>
    </row>
    <row r="2056" spans="1:74" hidden="1" x14ac:dyDescent="0.45">
      <c r="A2056" t="s">
        <v>5409</v>
      </c>
      <c r="B2056">
        <v>1491015600</v>
      </c>
      <c r="C2056" s="3" t="s">
        <v>2624</v>
      </c>
      <c r="D2056" t="s">
        <v>65</v>
      </c>
      <c r="E2056" t="s">
        <v>66</v>
      </c>
      <c r="F2056" t="s">
        <v>611</v>
      </c>
      <c r="G2056" t="s">
        <v>77</v>
      </c>
      <c r="H2056" t="s">
        <v>66</v>
      </c>
      <c r="I2056">
        <f>MROUND(Table1[[#This Row],[Prob_H]]*100,2)/100</f>
        <v>0.2</v>
      </c>
      <c r="J2056">
        <f>1/Table1[[#This Row],[odds_ft_home_team_win]]-Table1[[#This Row],[Margin/3]]</f>
        <v>0.20662202497634621</v>
      </c>
      <c r="K2056">
        <f>1/Table1[[#This Row],[odds_ft_draw]]-Table1[[#This Row],[Margin/3]]</f>
        <v>0.26705035519939785</v>
      </c>
      <c r="L2056">
        <f>1/Table1[[#This Row],[odds_ft_away_team_win]]-Table1[[#This Row],[Margin/3]]</f>
        <v>0.52632761982425602</v>
      </c>
      <c r="M2056">
        <v>12</v>
      </c>
      <c r="N2056">
        <v>1.46</v>
      </c>
      <c r="O2056">
        <v>0.83</v>
      </c>
      <c r="P2056">
        <v>1.65</v>
      </c>
      <c r="Q2056">
        <v>1</v>
      </c>
      <c r="R2056" t="str" cm="1">
        <f t="array" ref="R20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56">
        <v>3</v>
      </c>
      <c r="T2056">
        <v>1</v>
      </c>
      <c r="U2056">
        <v>4</v>
      </c>
      <c r="V2056">
        <v>1</v>
      </c>
      <c r="W2056">
        <v>0</v>
      </c>
      <c r="X2056">
        <v>1</v>
      </c>
      <c r="Y2056" t="s">
        <v>2625</v>
      </c>
      <c r="Z2056">
        <v>36</v>
      </c>
      <c r="AA2056">
        <v>3</v>
      </c>
      <c r="AB2056">
        <v>7</v>
      </c>
      <c r="AC2056">
        <v>0</v>
      </c>
      <c r="AD2056">
        <v>0</v>
      </c>
      <c r="AE2056">
        <v>2</v>
      </c>
      <c r="AF2056">
        <v>0</v>
      </c>
      <c r="AG2056">
        <v>0</v>
      </c>
      <c r="AH2056">
        <v>0</v>
      </c>
      <c r="AI2056">
        <v>1</v>
      </c>
      <c r="AJ2056">
        <v>1</v>
      </c>
      <c r="AK2056">
        <v>8</v>
      </c>
      <c r="AL2056">
        <v>10</v>
      </c>
      <c r="AM2056">
        <v>5</v>
      </c>
      <c r="AN2056">
        <v>5</v>
      </c>
      <c r="AO2056">
        <v>3</v>
      </c>
      <c r="AP2056">
        <v>5</v>
      </c>
      <c r="AQ2056">
        <v>11</v>
      </c>
      <c r="AR2056">
        <v>14</v>
      </c>
      <c r="AS2056">
        <v>43</v>
      </c>
      <c r="AT2056">
        <v>57</v>
      </c>
      <c r="AU2056">
        <v>0</v>
      </c>
      <c r="AV2056">
        <v>0</v>
      </c>
      <c r="AW2056">
        <v>2.38</v>
      </c>
      <c r="AX2056">
        <v>44</v>
      </c>
      <c r="AY2056">
        <v>64</v>
      </c>
      <c r="AZ2056">
        <v>40</v>
      </c>
      <c r="BA2056">
        <v>28</v>
      </c>
      <c r="BB2056">
        <v>16</v>
      </c>
      <c r="BC2056">
        <v>28</v>
      </c>
      <c r="BD2056">
        <v>60</v>
      </c>
      <c r="BE2056">
        <v>40</v>
      </c>
      <c r="BF2056">
        <v>80</v>
      </c>
      <c r="BG2056">
        <v>9.43</v>
      </c>
      <c r="BH2056">
        <v>5.31</v>
      </c>
      <c r="BI2056">
        <v>4.6500000000000004</v>
      </c>
      <c r="BJ2056">
        <v>3.63</v>
      </c>
      <c r="BK2056">
        <v>1.87</v>
      </c>
      <c r="BL2056">
        <f>1/Table1[[#This Row],[odds_ft_home_team_win]]+1/Table1[[#This Row],[odds_ft_draw]]+1/Table1[[#This Row],[odds_ft_away_team_win]]-1</f>
        <v>2.5295215393541959E-2</v>
      </c>
      <c r="BM2056">
        <f>Table1[[#This Row],[Margin]]/3</f>
        <v>8.4317384645139857E-3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 t="s">
        <v>614</v>
      </c>
      <c r="BU2056">
        <f>VLOOKUP(Table1[[#This Row],[Reference]],metron,11,FALSE)</f>
        <v>1.0101010101010099</v>
      </c>
      <c r="BV2056">
        <f>VLOOKUP(Table1[[#This Row],[Reference]],metron,12,FALSE)</f>
        <v>1.696408529741863</v>
      </c>
    </row>
    <row r="2057" spans="1:74" hidden="1" x14ac:dyDescent="0.45">
      <c r="A2057" t="s">
        <v>5409</v>
      </c>
      <c r="B2057">
        <v>1491087600</v>
      </c>
      <c r="C2057" s="3" t="s">
        <v>2626</v>
      </c>
      <c r="D2057" t="s">
        <v>65</v>
      </c>
      <c r="E2057" t="s">
        <v>66</v>
      </c>
      <c r="F2057" t="s">
        <v>67</v>
      </c>
      <c r="G2057" t="s">
        <v>94</v>
      </c>
      <c r="H2057" t="s">
        <v>66</v>
      </c>
      <c r="I2057">
        <f>MROUND(Table1[[#This Row],[Prob_H]]*100,2)/100</f>
        <v>0.32</v>
      </c>
      <c r="J2057">
        <f>1/Table1[[#This Row],[odds_ft_home_team_win]]-Table1[[#This Row],[Margin/3]]</f>
        <v>0.32167206748221111</v>
      </c>
      <c r="K2057">
        <f>1/Table1[[#This Row],[odds_ft_draw]]-Table1[[#This Row],[Margin/3]]</f>
        <v>0.27175110899980826</v>
      </c>
      <c r="L2057">
        <f>1/Table1[[#This Row],[odds_ft_away_team_win]]-Table1[[#This Row],[Margin/3]]</f>
        <v>0.40657682351798063</v>
      </c>
      <c r="M2057">
        <v>12</v>
      </c>
      <c r="N2057">
        <v>1.31</v>
      </c>
      <c r="O2057">
        <v>0.79</v>
      </c>
      <c r="P2057">
        <v>1.1200000000000001</v>
      </c>
      <c r="Q2057">
        <v>0.83</v>
      </c>
      <c r="R2057" t="str" cm="1">
        <f t="array" ref="R20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57">
        <v>0</v>
      </c>
      <c r="T2057">
        <v>3</v>
      </c>
      <c r="U2057">
        <v>3</v>
      </c>
      <c r="V2057">
        <v>1</v>
      </c>
      <c r="W2057">
        <v>0</v>
      </c>
      <c r="X2057">
        <v>1</v>
      </c>
      <c r="Z2057" t="s">
        <v>2627</v>
      </c>
      <c r="AA2057">
        <v>6</v>
      </c>
      <c r="AB2057">
        <v>2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6</v>
      </c>
      <c r="AL2057">
        <v>11</v>
      </c>
      <c r="AM2057">
        <v>2</v>
      </c>
      <c r="AN2057">
        <v>7</v>
      </c>
      <c r="AO2057">
        <v>4</v>
      </c>
      <c r="AP2057">
        <v>4</v>
      </c>
      <c r="AQ2057">
        <v>13</v>
      </c>
      <c r="AR2057">
        <v>14</v>
      </c>
      <c r="AS2057">
        <v>39</v>
      </c>
      <c r="AT2057">
        <v>61</v>
      </c>
      <c r="AU2057">
        <v>0</v>
      </c>
      <c r="AV2057">
        <v>0</v>
      </c>
      <c r="AW2057">
        <v>3</v>
      </c>
      <c r="AX2057">
        <v>48</v>
      </c>
      <c r="AY2057">
        <v>78</v>
      </c>
      <c r="AZ2057">
        <v>63</v>
      </c>
      <c r="BA2057">
        <v>30</v>
      </c>
      <c r="BB2057">
        <v>18</v>
      </c>
      <c r="BC2057">
        <v>37</v>
      </c>
      <c r="BD2057">
        <v>78</v>
      </c>
      <c r="BE2057">
        <v>55</v>
      </c>
      <c r="BF2057">
        <v>74</v>
      </c>
      <c r="BG2057">
        <v>11.13</v>
      </c>
      <c r="BH2057">
        <v>4.2699999999999996</v>
      </c>
      <c r="BI2057">
        <v>3.03</v>
      </c>
      <c r="BJ2057">
        <v>3.57</v>
      </c>
      <c r="BK2057">
        <v>2.41</v>
      </c>
      <c r="BL2057">
        <f>1/Table1[[#This Row],[odds_ft_home_team_win]]+1/Table1[[#This Row],[odds_ft_draw]]+1/Table1[[#This Row],[odds_ft_away_team_win]]-1</f>
        <v>2.5082807454356759E-2</v>
      </c>
      <c r="BM2057">
        <f>Table1[[#This Row],[Margin]]/3</f>
        <v>8.3609358181189197E-3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 t="s">
        <v>70</v>
      </c>
      <c r="BU2057">
        <f>VLOOKUP(Table1[[#This Row],[Reference]],metron,11,FALSE)</f>
        <v>1.210167055864918</v>
      </c>
      <c r="BV2057">
        <f>VLOOKUP(Table1[[#This Row],[Reference]],metron,12,FALSE)</f>
        <v>1.3211783725525419</v>
      </c>
    </row>
    <row r="2058" spans="1:74" hidden="1" x14ac:dyDescent="0.45">
      <c r="A2058" t="s">
        <v>5409</v>
      </c>
      <c r="B2058">
        <v>1491094800</v>
      </c>
      <c r="C2058" s="3" t="s">
        <v>2628</v>
      </c>
      <c r="D2058" t="s">
        <v>65</v>
      </c>
      <c r="E2058" t="s">
        <v>66</v>
      </c>
      <c r="F2058" t="s">
        <v>93</v>
      </c>
      <c r="G2058" t="s">
        <v>72</v>
      </c>
      <c r="H2058" t="s">
        <v>66</v>
      </c>
      <c r="I2058">
        <f>MROUND(Table1[[#This Row],[Prob_H]]*100,2)/100</f>
        <v>0.36</v>
      </c>
      <c r="J2058">
        <f>1/Table1[[#This Row],[odds_ft_home_team_win]]-Table1[[#This Row],[Margin/3]]</f>
        <v>0.36608102350839045</v>
      </c>
      <c r="K2058">
        <f>1/Table1[[#This Row],[odds_ft_draw]]-Table1[[#This Row],[Margin/3]]</f>
        <v>0.28394684912111134</v>
      </c>
      <c r="L2058">
        <f>1/Table1[[#This Row],[odds_ft_away_team_win]]-Table1[[#This Row],[Margin/3]]</f>
        <v>0.34997212737049826</v>
      </c>
      <c r="M2058">
        <v>12</v>
      </c>
      <c r="N2058">
        <v>2.08</v>
      </c>
      <c r="O2058">
        <v>1.36</v>
      </c>
      <c r="P2058">
        <v>1.89</v>
      </c>
      <c r="Q2058">
        <v>1.3</v>
      </c>
      <c r="R2058" t="str" cm="1">
        <f t="array" ref="R20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58">
        <v>3</v>
      </c>
      <c r="T2058">
        <v>3</v>
      </c>
      <c r="U2058">
        <v>6</v>
      </c>
      <c r="V2058">
        <v>4</v>
      </c>
      <c r="W2058">
        <v>2</v>
      </c>
      <c r="X2058">
        <v>2</v>
      </c>
      <c r="Y2058" t="s">
        <v>2629</v>
      </c>
      <c r="Z2058" t="s">
        <v>2630</v>
      </c>
      <c r="AA2058">
        <v>10</v>
      </c>
      <c r="AB2058">
        <v>3</v>
      </c>
      <c r="AC2058">
        <v>2</v>
      </c>
      <c r="AD2058">
        <v>0</v>
      </c>
      <c r="AE2058">
        <v>2</v>
      </c>
      <c r="AF2058">
        <v>1</v>
      </c>
      <c r="AG2058">
        <v>0</v>
      </c>
      <c r="AH2058">
        <v>2</v>
      </c>
      <c r="AI2058">
        <v>0</v>
      </c>
      <c r="AJ2058">
        <v>3</v>
      </c>
      <c r="AK2058">
        <v>13</v>
      </c>
      <c r="AL2058">
        <v>6</v>
      </c>
      <c r="AM2058">
        <v>8</v>
      </c>
      <c r="AN2058">
        <v>5</v>
      </c>
      <c r="AO2058">
        <v>5</v>
      </c>
      <c r="AP2058">
        <v>1</v>
      </c>
      <c r="AQ2058">
        <v>8</v>
      </c>
      <c r="AR2058">
        <v>14</v>
      </c>
      <c r="AS2058">
        <v>60</v>
      </c>
      <c r="AT2058">
        <v>40</v>
      </c>
      <c r="AU2058">
        <v>0</v>
      </c>
      <c r="AV2058">
        <v>0</v>
      </c>
      <c r="AW2058">
        <v>2.68</v>
      </c>
      <c r="AX2058">
        <v>62</v>
      </c>
      <c r="AY2058">
        <v>77</v>
      </c>
      <c r="AZ2058">
        <v>50</v>
      </c>
      <c r="BA2058">
        <v>27</v>
      </c>
      <c r="BB2058">
        <v>15</v>
      </c>
      <c r="BC2058">
        <v>38</v>
      </c>
      <c r="BD2058">
        <v>65</v>
      </c>
      <c r="BE2058">
        <v>40</v>
      </c>
      <c r="BF2058">
        <v>93</v>
      </c>
      <c r="BG2058">
        <v>8.44</v>
      </c>
      <c r="BH2058">
        <v>5.57</v>
      </c>
      <c r="BI2058">
        <v>2.67</v>
      </c>
      <c r="BJ2058">
        <v>3.42</v>
      </c>
      <c r="BK2058">
        <v>2.79</v>
      </c>
      <c r="BL2058">
        <f>1/Table1[[#This Row],[odds_ft_home_team_win]]+1/Table1[[#This Row],[odds_ft_draw]]+1/Table1[[#This Row],[odds_ft_away_team_win]]-1</f>
        <v>2.5352435092806269E-2</v>
      </c>
      <c r="BM2058">
        <f>Table1[[#This Row],[Margin]]/3</f>
        <v>8.4508116976020897E-3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 t="s">
        <v>95</v>
      </c>
      <c r="BU2058">
        <f>VLOOKUP(Table1[[#This Row],[Reference]],metron,11,FALSE)</f>
        <v>1.269326094653606</v>
      </c>
      <c r="BV2058">
        <f>VLOOKUP(Table1[[#This Row],[Reference]],metron,12,FALSE)</f>
        <v>1.2417089578661631</v>
      </c>
    </row>
    <row r="2059" spans="1:74" hidden="1" x14ac:dyDescent="0.45">
      <c r="A2059" t="s">
        <v>5409</v>
      </c>
      <c r="B2059">
        <v>1491094800</v>
      </c>
      <c r="C2059" s="3" t="s">
        <v>2628</v>
      </c>
      <c r="D2059" t="s">
        <v>65</v>
      </c>
      <c r="E2059" t="s">
        <v>66</v>
      </c>
      <c r="F2059" t="s">
        <v>68</v>
      </c>
      <c r="G2059" t="s">
        <v>81</v>
      </c>
      <c r="H2059" t="s">
        <v>66</v>
      </c>
      <c r="I2059">
        <f>MROUND(Table1[[#This Row],[Prob_H]]*100,2)/100</f>
        <v>0.54</v>
      </c>
      <c r="J2059">
        <f>1/Table1[[#This Row],[odds_ft_home_team_win]]-Table1[[#This Row],[Margin/3]]</f>
        <v>0.53835926726526095</v>
      </c>
      <c r="K2059">
        <f>1/Table1[[#This Row],[odds_ft_draw]]-Table1[[#This Row],[Margin/3]]</f>
        <v>0.26439074386626454</v>
      </c>
      <c r="L2059">
        <f>1/Table1[[#This Row],[odds_ft_away_team_win]]-Table1[[#This Row],[Margin/3]]</f>
        <v>0.19724998886847459</v>
      </c>
      <c r="M2059">
        <v>12</v>
      </c>
      <c r="N2059">
        <v>1.56</v>
      </c>
      <c r="O2059">
        <v>1</v>
      </c>
      <c r="P2059">
        <v>1.78</v>
      </c>
      <c r="Q2059">
        <v>1.21</v>
      </c>
      <c r="R2059" t="str" cm="1">
        <f t="array" ref="R20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Z2059">
        <v>67</v>
      </c>
      <c r="AA2059">
        <v>2</v>
      </c>
      <c r="AB2059">
        <v>3</v>
      </c>
      <c r="AC2059">
        <v>2</v>
      </c>
      <c r="AD2059">
        <v>0</v>
      </c>
      <c r="AE2059">
        <v>3</v>
      </c>
      <c r="AF2059">
        <v>0</v>
      </c>
      <c r="AG2059">
        <v>0</v>
      </c>
      <c r="AH2059">
        <v>2</v>
      </c>
      <c r="AI2059">
        <v>1</v>
      </c>
      <c r="AJ2059">
        <v>2</v>
      </c>
      <c r="AK2059">
        <v>15</v>
      </c>
      <c r="AL2059">
        <v>4</v>
      </c>
      <c r="AM2059">
        <v>5</v>
      </c>
      <c r="AN2059">
        <v>3</v>
      </c>
      <c r="AO2059">
        <v>10</v>
      </c>
      <c r="AP2059">
        <v>1</v>
      </c>
      <c r="AQ2059">
        <v>13</v>
      </c>
      <c r="AR2059">
        <v>14</v>
      </c>
      <c r="AS2059">
        <v>71</v>
      </c>
      <c r="AT2059">
        <v>29</v>
      </c>
      <c r="AU2059">
        <v>0</v>
      </c>
      <c r="AV2059">
        <v>0</v>
      </c>
      <c r="AW2059">
        <v>2.59</v>
      </c>
      <c r="AX2059">
        <v>55</v>
      </c>
      <c r="AY2059">
        <v>71</v>
      </c>
      <c r="AZ2059">
        <v>43</v>
      </c>
      <c r="BA2059">
        <v>26</v>
      </c>
      <c r="BB2059">
        <v>23</v>
      </c>
      <c r="BC2059">
        <v>39</v>
      </c>
      <c r="BD2059">
        <v>59</v>
      </c>
      <c r="BE2059">
        <v>45</v>
      </c>
      <c r="BF2059">
        <v>84</v>
      </c>
      <c r="BG2059">
        <v>10.02</v>
      </c>
      <c r="BH2059">
        <v>5.23</v>
      </c>
      <c r="BI2059">
        <v>1.83</v>
      </c>
      <c r="BJ2059">
        <v>3.67</v>
      </c>
      <c r="BK2059">
        <v>4.87</v>
      </c>
      <c r="BL2059">
        <f>1/Table1[[#This Row],[odds_ft_home_team_win]]+1/Table1[[#This Row],[odds_ft_draw]]+1/Table1[[#This Row],[odds_ft_away_team_win]]-1</f>
        <v>2.4266460499299036E-2</v>
      </c>
      <c r="BM2059">
        <f>Table1[[#This Row],[Margin]]/3</f>
        <v>8.0888201664330115E-3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 t="s">
        <v>116</v>
      </c>
      <c r="BU2059">
        <f>VLOOKUP(Table1[[#This Row],[Reference]],metron,11,FALSE)</f>
        <v>1.684957590444867</v>
      </c>
      <c r="BV2059">
        <f>VLOOKUP(Table1[[#This Row],[Reference]],metron,12,FALSE)</f>
        <v>0.95101263631642718</v>
      </c>
    </row>
    <row r="2060" spans="1:74" hidden="1" x14ac:dyDescent="0.45">
      <c r="A2060" t="s">
        <v>5409</v>
      </c>
      <c r="B2060">
        <v>1491094800</v>
      </c>
      <c r="C2060" s="3" t="s">
        <v>2628</v>
      </c>
      <c r="D2060" t="s">
        <v>65</v>
      </c>
      <c r="E2060" t="s">
        <v>66</v>
      </c>
      <c r="F2060" t="s">
        <v>78</v>
      </c>
      <c r="G2060" t="s">
        <v>98</v>
      </c>
      <c r="H2060" t="s">
        <v>66</v>
      </c>
      <c r="I2060">
        <f>MROUND(Table1[[#This Row],[Prob_H]]*100,2)/100</f>
        <v>0.28000000000000003</v>
      </c>
      <c r="J2060">
        <f>1/Table1[[#This Row],[odds_ft_home_team_win]]-Table1[[#This Row],[Margin/3]]</f>
        <v>0.27841971009642191</v>
      </c>
      <c r="K2060">
        <f>1/Table1[[#This Row],[odds_ft_draw]]-Table1[[#This Row],[Margin/3]]</f>
        <v>0.27924308064610409</v>
      </c>
      <c r="L2060">
        <f>1/Table1[[#This Row],[odds_ft_away_team_win]]-Table1[[#This Row],[Margin/3]]</f>
        <v>0.44233720925747405</v>
      </c>
      <c r="M2060">
        <v>12</v>
      </c>
      <c r="N2060">
        <v>1.29</v>
      </c>
      <c r="O2060">
        <v>1.62</v>
      </c>
      <c r="P2060">
        <v>1.39</v>
      </c>
      <c r="Q2060">
        <v>1.24</v>
      </c>
      <c r="R2060" t="str" cm="1">
        <f t="array" ref="R20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AA2060">
        <v>3</v>
      </c>
      <c r="AB2060">
        <v>4</v>
      </c>
      <c r="AC2060">
        <v>4</v>
      </c>
      <c r="AD2060">
        <v>0</v>
      </c>
      <c r="AE2060">
        <v>1</v>
      </c>
      <c r="AF2060">
        <v>0</v>
      </c>
      <c r="AG2060">
        <v>2</v>
      </c>
      <c r="AH2060">
        <v>2</v>
      </c>
      <c r="AI2060">
        <v>0</v>
      </c>
      <c r="AJ2060">
        <v>1</v>
      </c>
      <c r="AK2060">
        <v>9</v>
      </c>
      <c r="AL2060">
        <v>8</v>
      </c>
      <c r="AM2060">
        <v>3</v>
      </c>
      <c r="AN2060">
        <v>3</v>
      </c>
      <c r="AO2060">
        <v>6</v>
      </c>
      <c r="AP2060">
        <v>5</v>
      </c>
      <c r="AQ2060">
        <v>15</v>
      </c>
      <c r="AR2060">
        <v>11</v>
      </c>
      <c r="AS2060">
        <v>42</v>
      </c>
      <c r="AT2060">
        <v>58</v>
      </c>
      <c r="AU2060">
        <v>0</v>
      </c>
      <c r="AV2060">
        <v>0</v>
      </c>
      <c r="AW2060">
        <v>2.92</v>
      </c>
      <c r="AX2060">
        <v>59</v>
      </c>
      <c r="AY2060">
        <v>81</v>
      </c>
      <c r="AZ2060">
        <v>52</v>
      </c>
      <c r="BA2060">
        <v>30</v>
      </c>
      <c r="BB2060">
        <v>19</v>
      </c>
      <c r="BC2060">
        <v>42</v>
      </c>
      <c r="BD2060">
        <v>78</v>
      </c>
      <c r="BE2060">
        <v>43</v>
      </c>
      <c r="BF2060">
        <v>85</v>
      </c>
      <c r="BG2060">
        <v>10.45</v>
      </c>
      <c r="BH2060">
        <v>5.6</v>
      </c>
      <c r="BI2060">
        <v>3.49</v>
      </c>
      <c r="BJ2060">
        <v>3.48</v>
      </c>
      <c r="BK2060">
        <v>2.2200000000000002</v>
      </c>
      <c r="BL2060">
        <f>1/Table1[[#This Row],[odds_ft_home_team_win]]+1/Table1[[#This Row],[odds_ft_draw]]+1/Table1[[#This Row],[odds_ft_away_team_win]]-1</f>
        <v>2.4339723578929107E-2</v>
      </c>
      <c r="BM2060">
        <f>Table1[[#This Row],[Margin]]/3</f>
        <v>8.1132411929763695E-3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 t="s">
        <v>106</v>
      </c>
      <c r="BU2060">
        <f>VLOOKUP(Table1[[#This Row],[Reference]],metron,11,FALSE)</f>
        <v>1.128766254360926</v>
      </c>
      <c r="BV2060">
        <f>VLOOKUP(Table1[[#This Row],[Reference]],metron,12,FALSE)</f>
        <v>1.415794481446242</v>
      </c>
    </row>
    <row r="2061" spans="1:74" hidden="1" x14ac:dyDescent="0.45">
      <c r="A2061" t="s">
        <v>5409</v>
      </c>
      <c r="B2061">
        <v>1491095160</v>
      </c>
      <c r="C2061" s="3" t="s">
        <v>2631</v>
      </c>
      <c r="D2061" t="s">
        <v>65</v>
      </c>
      <c r="E2061" t="s">
        <v>66</v>
      </c>
      <c r="F2061" t="s">
        <v>103</v>
      </c>
      <c r="G2061" t="s">
        <v>73</v>
      </c>
      <c r="H2061" t="s">
        <v>66</v>
      </c>
      <c r="I2061">
        <f>MROUND(Table1[[#This Row],[Prob_H]]*100,2)/100</f>
        <v>0.62</v>
      </c>
      <c r="J2061">
        <f>1/Table1[[#This Row],[odds_ft_home_team_win]]-Table1[[#This Row],[Margin/3]]</f>
        <v>0.62827756269729396</v>
      </c>
      <c r="K2061">
        <f>1/Table1[[#This Row],[odds_ft_draw]]-Table1[[#This Row],[Margin/3]]</f>
        <v>0.22389302707294204</v>
      </c>
      <c r="L2061">
        <f>1/Table1[[#This Row],[odds_ft_away_team_win]]-Table1[[#This Row],[Margin/3]]</f>
        <v>0.14782941022976412</v>
      </c>
      <c r="M2061">
        <v>12</v>
      </c>
      <c r="N2061">
        <v>2.29</v>
      </c>
      <c r="O2061">
        <v>1.17</v>
      </c>
      <c r="P2061">
        <v>2</v>
      </c>
      <c r="Q2061">
        <v>1.06</v>
      </c>
      <c r="R2061" t="str" cm="1">
        <f t="array" ref="R20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AA2061">
        <v>4</v>
      </c>
      <c r="AB2061">
        <v>3</v>
      </c>
      <c r="AC2061">
        <v>2</v>
      </c>
      <c r="AD2061">
        <v>0</v>
      </c>
      <c r="AE2061">
        <v>3</v>
      </c>
      <c r="AF2061">
        <v>0</v>
      </c>
      <c r="AG2061">
        <v>1</v>
      </c>
      <c r="AH2061">
        <v>1</v>
      </c>
      <c r="AI2061">
        <v>1</v>
      </c>
      <c r="AJ2061">
        <v>2</v>
      </c>
      <c r="AK2061">
        <v>11</v>
      </c>
      <c r="AL2061">
        <v>3</v>
      </c>
      <c r="AM2061">
        <v>7</v>
      </c>
      <c r="AN2061">
        <v>3</v>
      </c>
      <c r="AO2061">
        <v>4</v>
      </c>
      <c r="AP2061">
        <v>0</v>
      </c>
      <c r="AQ2061">
        <v>12</v>
      </c>
      <c r="AR2061">
        <v>22</v>
      </c>
      <c r="AS2061">
        <v>57</v>
      </c>
      <c r="AT2061">
        <v>43</v>
      </c>
      <c r="AU2061">
        <v>0</v>
      </c>
      <c r="AV2061">
        <v>0</v>
      </c>
      <c r="AW2061">
        <v>3</v>
      </c>
      <c r="AX2061">
        <v>56</v>
      </c>
      <c r="AY2061">
        <v>75</v>
      </c>
      <c r="AZ2061">
        <v>59</v>
      </c>
      <c r="BA2061">
        <v>36</v>
      </c>
      <c r="BB2061">
        <v>23</v>
      </c>
      <c r="BC2061">
        <v>36</v>
      </c>
      <c r="BD2061">
        <v>86</v>
      </c>
      <c r="BE2061">
        <v>51</v>
      </c>
      <c r="BF2061">
        <v>78</v>
      </c>
      <c r="BG2061">
        <v>10.08</v>
      </c>
      <c r="BH2061">
        <v>4.57</v>
      </c>
      <c r="BI2061">
        <v>1.57</v>
      </c>
      <c r="BJ2061">
        <v>4.3</v>
      </c>
      <c r="BK2061">
        <v>6.39</v>
      </c>
      <c r="BL2061">
        <f>1/Table1[[#This Row],[odds_ft_home_team_win]]+1/Table1[[#This Row],[odds_ft_draw]]+1/Table1[[#This Row],[odds_ft_away_team_win]]-1</f>
        <v>2.5995337385825046E-2</v>
      </c>
      <c r="BM2061">
        <f>Table1[[#This Row],[Margin]]/3</f>
        <v>8.6651124619416819E-3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 t="s">
        <v>118</v>
      </c>
      <c r="BU2061">
        <f>VLOOKUP(Table1[[#This Row],[Reference]],metron,11,FALSE)</f>
        <v>1.8681481481481479</v>
      </c>
      <c r="BV2061">
        <f>VLOOKUP(Table1[[#This Row],[Reference]],metron,12,FALSE)</f>
        <v>0.86851851851851847</v>
      </c>
    </row>
    <row r="2062" spans="1:74" hidden="1" x14ac:dyDescent="0.45">
      <c r="A2062" t="s">
        <v>5409</v>
      </c>
      <c r="B2062">
        <v>1491102000</v>
      </c>
      <c r="C2062" s="3" t="s">
        <v>2632</v>
      </c>
      <c r="D2062" t="s">
        <v>65</v>
      </c>
      <c r="E2062" t="s">
        <v>66</v>
      </c>
      <c r="F2062" t="s">
        <v>86</v>
      </c>
      <c r="G2062" t="s">
        <v>85</v>
      </c>
      <c r="H2062" t="s">
        <v>66</v>
      </c>
      <c r="I2062">
        <f>MROUND(Table1[[#This Row],[Prob_H]]*100,2)/100</f>
        <v>0.36</v>
      </c>
      <c r="J2062">
        <f>1/Table1[[#This Row],[odds_ft_home_team_win]]-Table1[[#This Row],[Margin/3]]</f>
        <v>0.36465961589978252</v>
      </c>
      <c r="K2062">
        <f>1/Table1[[#This Row],[odds_ft_draw]]-Table1[[#This Row],[Margin/3]]</f>
        <v>0.27481140652174357</v>
      </c>
      <c r="L2062">
        <f>1/Table1[[#This Row],[odds_ft_away_team_win]]-Table1[[#This Row],[Margin/3]]</f>
        <v>0.36052897757847396</v>
      </c>
      <c r="M2062">
        <v>12</v>
      </c>
      <c r="N2062">
        <v>1.87</v>
      </c>
      <c r="O2062">
        <v>1.23</v>
      </c>
      <c r="P2062">
        <v>1.85</v>
      </c>
      <c r="Q2062">
        <v>1</v>
      </c>
      <c r="R2062" t="str" cm="1">
        <f t="array" ref="R20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64</v>
      </c>
      <c r="AA2062">
        <v>6</v>
      </c>
      <c r="AB2062">
        <v>6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9</v>
      </c>
      <c r="AL2062">
        <v>10</v>
      </c>
      <c r="AM2062">
        <v>4</v>
      </c>
      <c r="AN2062">
        <v>4</v>
      </c>
      <c r="AO2062">
        <v>5</v>
      </c>
      <c r="AP2062">
        <v>6</v>
      </c>
      <c r="AQ2062">
        <v>14</v>
      </c>
      <c r="AR2062">
        <v>9</v>
      </c>
      <c r="AS2062">
        <v>46</v>
      </c>
      <c r="AT2062">
        <v>54</v>
      </c>
      <c r="AU2062">
        <v>0</v>
      </c>
      <c r="AV2062">
        <v>0</v>
      </c>
      <c r="AW2062">
        <v>2.72</v>
      </c>
      <c r="AX2062">
        <v>55</v>
      </c>
      <c r="AY2062">
        <v>83</v>
      </c>
      <c r="AZ2062">
        <v>44</v>
      </c>
      <c r="BA2062">
        <v>26</v>
      </c>
      <c r="BB2062">
        <v>12</v>
      </c>
      <c r="BC2062">
        <v>36</v>
      </c>
      <c r="BD2062">
        <v>73</v>
      </c>
      <c r="BE2062">
        <v>44</v>
      </c>
      <c r="BF2062">
        <v>90</v>
      </c>
      <c r="BG2062">
        <v>10.220000000000001</v>
      </c>
      <c r="BH2062">
        <v>5.09</v>
      </c>
      <c r="BI2062">
        <v>2.68</v>
      </c>
      <c r="BJ2062">
        <v>3.53</v>
      </c>
      <c r="BK2062">
        <v>2.71</v>
      </c>
      <c r="BL2062">
        <f>1/Table1[[#This Row],[odds_ft_home_team_win]]+1/Table1[[#This Row],[odds_ft_draw]]+1/Table1[[#This Row],[odds_ft_away_team_win]]-1</f>
        <v>2.5424137375279265E-2</v>
      </c>
      <c r="BM2062">
        <f>Table1[[#This Row],[Margin]]/3</f>
        <v>8.4747124584264224E-3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 t="s">
        <v>113</v>
      </c>
      <c r="BU2062">
        <f>VLOOKUP(Table1[[#This Row],[Reference]],metron,11,FALSE)</f>
        <v>1.269326094653606</v>
      </c>
      <c r="BV2062">
        <f>VLOOKUP(Table1[[#This Row],[Reference]],metron,12,FALSE)</f>
        <v>1.2417089578661631</v>
      </c>
    </row>
    <row r="2063" spans="1:74" hidden="1" x14ac:dyDescent="0.45">
      <c r="A2063" t="s">
        <v>5409</v>
      </c>
      <c r="B2063">
        <v>1491152400</v>
      </c>
      <c r="C2063" s="3" t="s">
        <v>2633</v>
      </c>
      <c r="D2063" t="s">
        <v>65</v>
      </c>
      <c r="E2063" t="s">
        <v>66</v>
      </c>
      <c r="F2063" t="s">
        <v>97</v>
      </c>
      <c r="G2063" t="s">
        <v>2218</v>
      </c>
      <c r="H2063" t="s">
        <v>66</v>
      </c>
      <c r="I2063">
        <f>MROUND(Table1[[#This Row],[Prob_H]]*100,2)/100</f>
        <v>0.52</v>
      </c>
      <c r="J2063">
        <f>1/Table1[[#This Row],[odds_ft_home_team_win]]-Table1[[#This Row],[Margin/3]]</f>
        <v>0.52902971605785609</v>
      </c>
      <c r="K2063">
        <f>1/Table1[[#This Row],[odds_ft_draw]]-Table1[[#This Row],[Margin/3]]</f>
        <v>0.25735275426421622</v>
      </c>
      <c r="L2063">
        <f>1/Table1[[#This Row],[odds_ft_away_team_win]]-Table1[[#This Row],[Margin/3]]</f>
        <v>0.2136175296779278</v>
      </c>
      <c r="M2063">
        <v>12</v>
      </c>
      <c r="N2063">
        <v>1.62</v>
      </c>
      <c r="O2063">
        <v>1</v>
      </c>
      <c r="P2063">
        <v>1.37</v>
      </c>
      <c r="Q2063">
        <v>1.1100000000000001</v>
      </c>
      <c r="R2063" t="str" cm="1">
        <f t="array" ref="R20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3">
        <v>2</v>
      </c>
      <c r="T2063">
        <v>0</v>
      </c>
      <c r="U2063">
        <v>2</v>
      </c>
      <c r="V2063">
        <v>0</v>
      </c>
      <c r="W2063">
        <v>0</v>
      </c>
      <c r="X2063">
        <v>0</v>
      </c>
      <c r="Y2063" t="s">
        <v>2634</v>
      </c>
      <c r="AA2063">
        <v>6</v>
      </c>
      <c r="AB2063">
        <v>6</v>
      </c>
      <c r="AC2063">
        <v>2</v>
      </c>
      <c r="AD2063">
        <v>0</v>
      </c>
      <c r="AE2063">
        <v>1</v>
      </c>
      <c r="AF2063">
        <v>0</v>
      </c>
      <c r="AG2063">
        <v>1</v>
      </c>
      <c r="AH2063">
        <v>1</v>
      </c>
      <c r="AI2063">
        <v>1</v>
      </c>
      <c r="AJ2063">
        <v>0</v>
      </c>
      <c r="AK2063">
        <v>10</v>
      </c>
      <c r="AL2063">
        <v>9</v>
      </c>
      <c r="AM2063">
        <v>4</v>
      </c>
      <c r="AN2063">
        <v>4</v>
      </c>
      <c r="AO2063">
        <v>6</v>
      </c>
      <c r="AP2063">
        <v>5</v>
      </c>
      <c r="AQ2063">
        <v>14</v>
      </c>
      <c r="AR2063">
        <v>20</v>
      </c>
      <c r="AS2063">
        <v>56</v>
      </c>
      <c r="AT2063">
        <v>44</v>
      </c>
      <c r="AU2063">
        <v>0</v>
      </c>
      <c r="AV2063">
        <v>0</v>
      </c>
      <c r="AW2063">
        <v>2.2999999999999998</v>
      </c>
      <c r="AX2063">
        <v>58</v>
      </c>
      <c r="AY2063">
        <v>68</v>
      </c>
      <c r="AZ2063">
        <v>51</v>
      </c>
      <c r="BA2063">
        <v>22</v>
      </c>
      <c r="BB2063">
        <v>4</v>
      </c>
      <c r="BC2063">
        <v>33</v>
      </c>
      <c r="BD2063">
        <v>65</v>
      </c>
      <c r="BE2063">
        <v>46</v>
      </c>
      <c r="BF2063">
        <v>65</v>
      </c>
      <c r="BG2063">
        <v>9.5500000000000007</v>
      </c>
      <c r="BH2063">
        <v>5.55</v>
      </c>
      <c r="BI2063">
        <v>1.86</v>
      </c>
      <c r="BJ2063">
        <v>3.76</v>
      </c>
      <c r="BK2063">
        <v>4.5</v>
      </c>
      <c r="BL2063">
        <f>1/Table1[[#This Row],[odds_ft_home_team_win]]+1/Table1[[#This Row],[odds_ft_draw]]+1/Table1[[#This Row],[odds_ft_away_team_win]]-1</f>
        <v>2.5814077632883237E-2</v>
      </c>
      <c r="BM2063">
        <f>Table1[[#This Row],[Margin]]/3</f>
        <v>8.6046925442944122E-3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100</v>
      </c>
      <c r="BU2063">
        <f>VLOOKUP(Table1[[#This Row],[Reference]],metron,11,FALSE)</f>
        <v>1.625948039373891</v>
      </c>
      <c r="BV2063">
        <f>VLOOKUP(Table1[[#This Row],[Reference]],metron,12,FALSE)</f>
        <v>0.97079231886396644</v>
      </c>
    </row>
    <row r="2064" spans="1:74" hidden="1" x14ac:dyDescent="0.45">
      <c r="A2064" t="s">
        <v>5409</v>
      </c>
      <c r="B2064">
        <v>1491174000</v>
      </c>
      <c r="C2064" s="3" t="s">
        <v>2635</v>
      </c>
      <c r="D2064" t="s">
        <v>65</v>
      </c>
      <c r="E2064" t="s">
        <v>66</v>
      </c>
      <c r="F2064" t="s">
        <v>88</v>
      </c>
      <c r="G2064" t="s">
        <v>80</v>
      </c>
      <c r="H2064" t="s">
        <v>66</v>
      </c>
      <c r="I2064">
        <f>MROUND(Table1[[#This Row],[Prob_H]]*100,2)/100</f>
        <v>0.5</v>
      </c>
      <c r="J2064">
        <f>1/Table1[[#This Row],[odds_ft_home_team_win]]-Table1[[#This Row],[Margin/3]]</f>
        <v>0.49910404537397501</v>
      </c>
      <c r="K2064">
        <f>1/Table1[[#This Row],[odds_ft_draw]]-Table1[[#This Row],[Margin/3]]</f>
        <v>0.26249254220310581</v>
      </c>
      <c r="L2064">
        <f>1/Table1[[#This Row],[odds_ft_away_team_win]]-Table1[[#This Row],[Margin/3]]</f>
        <v>0.2384034124229191</v>
      </c>
      <c r="M2064">
        <v>12</v>
      </c>
      <c r="N2064">
        <v>1.58</v>
      </c>
      <c r="O2064">
        <v>0.93</v>
      </c>
      <c r="P2064">
        <v>1.67</v>
      </c>
      <c r="Q2064">
        <v>0.94</v>
      </c>
      <c r="R2064" t="str" cm="1">
        <f t="array" ref="R20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60</v>
      </c>
      <c r="AA2064">
        <v>12</v>
      </c>
      <c r="AB2064">
        <v>2</v>
      </c>
      <c r="AC2064">
        <v>1</v>
      </c>
      <c r="AD2064">
        <v>0</v>
      </c>
      <c r="AE2064">
        <v>2</v>
      </c>
      <c r="AF2064">
        <v>0</v>
      </c>
      <c r="AG2064">
        <v>0</v>
      </c>
      <c r="AH2064">
        <v>1</v>
      </c>
      <c r="AI2064">
        <v>0</v>
      </c>
      <c r="AJ2064">
        <v>2</v>
      </c>
      <c r="AK2064">
        <v>16</v>
      </c>
      <c r="AL2064">
        <v>4</v>
      </c>
      <c r="AM2064">
        <v>6</v>
      </c>
      <c r="AN2064">
        <v>2</v>
      </c>
      <c r="AO2064">
        <v>10</v>
      </c>
      <c r="AP2064">
        <v>2</v>
      </c>
      <c r="AQ2064">
        <v>12</v>
      </c>
      <c r="AR2064">
        <v>9</v>
      </c>
      <c r="AS2064">
        <v>50</v>
      </c>
      <c r="AT2064">
        <v>50</v>
      </c>
      <c r="AU2064">
        <v>0</v>
      </c>
      <c r="AV2064">
        <v>0</v>
      </c>
      <c r="AW2064">
        <v>2.81</v>
      </c>
      <c r="AX2064">
        <v>65</v>
      </c>
      <c r="AY2064">
        <v>77</v>
      </c>
      <c r="AZ2064">
        <v>61</v>
      </c>
      <c r="BA2064">
        <v>36</v>
      </c>
      <c r="BB2064">
        <v>15</v>
      </c>
      <c r="BC2064">
        <v>47</v>
      </c>
      <c r="BD2064">
        <v>70</v>
      </c>
      <c r="BE2064">
        <v>50</v>
      </c>
      <c r="BF2064">
        <v>85</v>
      </c>
      <c r="BG2064">
        <v>10.63</v>
      </c>
      <c r="BH2064">
        <v>4.88</v>
      </c>
      <c r="BI2064">
        <v>1.97</v>
      </c>
      <c r="BJ2064">
        <v>3.69</v>
      </c>
      <c r="BK2064">
        <v>4.05</v>
      </c>
      <c r="BL2064">
        <f>1/Table1[[#This Row],[odds_ft_home_team_win]]+1/Table1[[#This Row],[odds_ft_draw]]+1/Table1[[#This Row],[odds_ft_away_team_win]]-1</f>
        <v>2.553050347198349E-2</v>
      </c>
      <c r="BM2064">
        <f>Table1[[#This Row],[Margin]]/3</f>
        <v>8.5101678239944967E-3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 t="s">
        <v>91</v>
      </c>
      <c r="BU2064">
        <f>VLOOKUP(Table1[[#This Row],[Reference]],metron,11,FALSE)</f>
        <v>1.5342708579532029</v>
      </c>
      <c r="BV2064">
        <f>VLOOKUP(Table1[[#This Row],[Reference]],metron,12,FALSE)</f>
        <v>0.98593713070196176</v>
      </c>
    </row>
    <row r="2065" spans="1:74" hidden="1" x14ac:dyDescent="0.45">
      <c r="A2065" t="s">
        <v>5408</v>
      </c>
      <c r="B2065">
        <v>1506729600</v>
      </c>
      <c r="C2065" s="3" t="s">
        <v>2874</v>
      </c>
      <c r="D2065" t="s">
        <v>65</v>
      </c>
      <c r="E2065" t="s">
        <v>66</v>
      </c>
      <c r="F2065" t="s">
        <v>78</v>
      </c>
      <c r="G2065" t="s">
        <v>72</v>
      </c>
      <c r="H2065" t="s">
        <v>66</v>
      </c>
      <c r="I2065">
        <f>MROUND(Table1[[#This Row],[Prob_H]]*100,2)/100</f>
        <v>0.42</v>
      </c>
      <c r="J2065">
        <f>1/Table1[[#This Row],[odds_ft_home_team_win]]-Table1[[#This Row],[Margin/3]]</f>
        <v>0.41877029086331413</v>
      </c>
      <c r="K2065">
        <f>1/Table1[[#This Row],[odds_ft_draw]]-Table1[[#This Row],[Margin/3]]</f>
        <v>0.28211753793149141</v>
      </c>
      <c r="L2065">
        <f>1/Table1[[#This Row],[odds_ft_away_team_win]]-Table1[[#This Row],[Margin/3]]</f>
        <v>0.29911217120519445</v>
      </c>
      <c r="M2065">
        <v>12</v>
      </c>
      <c r="N2065">
        <v>1.2</v>
      </c>
      <c r="O2065">
        <v>1.75</v>
      </c>
      <c r="P2065">
        <v>1.5</v>
      </c>
      <c r="Q2065">
        <v>0.95</v>
      </c>
      <c r="R2065" t="str" cm="1">
        <f t="array" ref="R20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5">
        <v>3</v>
      </c>
      <c r="T2065">
        <v>0</v>
      </c>
      <c r="U2065">
        <v>3</v>
      </c>
      <c r="V2065">
        <v>1</v>
      </c>
      <c r="W2065">
        <v>1</v>
      </c>
      <c r="X2065">
        <v>0</v>
      </c>
      <c r="Y2065" t="s">
        <v>2875</v>
      </c>
      <c r="AA2065">
        <v>5</v>
      </c>
      <c r="AB2065">
        <v>4</v>
      </c>
      <c r="AC2065">
        <v>2</v>
      </c>
      <c r="AD2065">
        <v>0</v>
      </c>
      <c r="AE2065">
        <v>2</v>
      </c>
      <c r="AF2065">
        <v>1</v>
      </c>
      <c r="AG2065">
        <v>2</v>
      </c>
      <c r="AH2065">
        <v>0</v>
      </c>
      <c r="AI2065">
        <v>3</v>
      </c>
      <c r="AJ2065">
        <v>0</v>
      </c>
      <c r="AK2065">
        <v>18</v>
      </c>
      <c r="AL2065">
        <v>9</v>
      </c>
      <c r="AM2065">
        <v>11</v>
      </c>
      <c r="AN2065">
        <v>3</v>
      </c>
      <c r="AO2065">
        <v>7</v>
      </c>
      <c r="AP2065">
        <v>6</v>
      </c>
      <c r="AQ2065">
        <v>9</v>
      </c>
      <c r="AR2065">
        <v>15</v>
      </c>
      <c r="AS2065">
        <v>50</v>
      </c>
      <c r="AT2065">
        <v>50</v>
      </c>
      <c r="AU2065">
        <v>0</v>
      </c>
      <c r="AV2065">
        <v>0</v>
      </c>
      <c r="AW2065">
        <v>2.4300000000000002</v>
      </c>
      <c r="AX2065">
        <v>55</v>
      </c>
      <c r="AY2065">
        <v>78</v>
      </c>
      <c r="AZ2065">
        <v>33</v>
      </c>
      <c r="BA2065">
        <v>23</v>
      </c>
      <c r="BB2065">
        <v>10</v>
      </c>
      <c r="BC2065">
        <v>33</v>
      </c>
      <c r="BD2065">
        <v>65</v>
      </c>
      <c r="BE2065">
        <v>48</v>
      </c>
      <c r="BF2065">
        <v>68</v>
      </c>
      <c r="BG2065">
        <v>8.1</v>
      </c>
      <c r="BH2065">
        <v>4.3499999999999996</v>
      </c>
      <c r="BI2065">
        <v>2.34</v>
      </c>
      <c r="BJ2065">
        <v>3.44</v>
      </c>
      <c r="BK2065">
        <v>3.25</v>
      </c>
      <c r="BL2065">
        <f>1/Table1[[#This Row],[odds_ft_home_team_win]]+1/Table1[[#This Row],[odds_ft_draw]]+1/Table1[[#This Row],[odds_ft_away_team_win]]-1</f>
        <v>2.5740409461339819E-2</v>
      </c>
      <c r="BM2065">
        <f>Table1[[#This Row],[Margin]]/3</f>
        <v>8.5801364871132737E-3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 t="s">
        <v>106</v>
      </c>
      <c r="BU2065">
        <f>VLOOKUP(Table1[[#This Row],[Reference]],metron,11,FALSE)</f>
        <v>1.396960958296362</v>
      </c>
      <c r="BV2065">
        <f>VLOOKUP(Table1[[#This Row],[Reference]],metron,12,FALSE)</f>
        <v>1.091503992901508</v>
      </c>
    </row>
    <row r="2066" spans="1:74" hidden="1" x14ac:dyDescent="0.45">
      <c r="A2066" t="s">
        <v>5408</v>
      </c>
      <c r="B2066">
        <v>1506736800</v>
      </c>
      <c r="C2066" s="3" t="s">
        <v>2876</v>
      </c>
      <c r="D2066" t="s">
        <v>65</v>
      </c>
      <c r="E2066" t="s">
        <v>66</v>
      </c>
      <c r="F2066" t="s">
        <v>93</v>
      </c>
      <c r="G2066" t="s">
        <v>611</v>
      </c>
      <c r="H2066" t="s">
        <v>66</v>
      </c>
      <c r="I2066">
        <f>MROUND(Table1[[#This Row],[Prob_H]]*100,2)/100</f>
        <v>0.5</v>
      </c>
      <c r="J2066">
        <f>1/Table1[[#This Row],[odds_ft_home_team_win]]-Table1[[#This Row],[Margin/3]]</f>
        <v>0.50196750254353939</v>
      </c>
      <c r="K2066">
        <f>1/Table1[[#This Row],[odds_ft_draw]]-Table1[[#This Row],[Margin/3]]</f>
        <v>0.27585433000179543</v>
      </c>
      <c r="L2066">
        <f>1/Table1[[#This Row],[odds_ft_away_team_win]]-Table1[[#This Row],[Margin/3]]</f>
        <v>0.22217816745466512</v>
      </c>
      <c r="M2066">
        <v>12</v>
      </c>
      <c r="N2066">
        <v>1.33</v>
      </c>
      <c r="O2066">
        <v>0.75</v>
      </c>
      <c r="P2066">
        <v>1.56</v>
      </c>
      <c r="Q2066">
        <v>0.82</v>
      </c>
      <c r="R2066" t="str" cm="1">
        <f t="array" ref="R20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6">
        <v>2</v>
      </c>
      <c r="T2066">
        <v>0</v>
      </c>
      <c r="U2066">
        <v>2</v>
      </c>
      <c r="V2066">
        <v>0</v>
      </c>
      <c r="W2066">
        <v>0</v>
      </c>
      <c r="X2066">
        <v>0</v>
      </c>
      <c r="Y2066" t="s">
        <v>2662</v>
      </c>
      <c r="AA2066">
        <v>9</v>
      </c>
      <c r="AB2066">
        <v>5</v>
      </c>
      <c r="AC2066">
        <v>2</v>
      </c>
      <c r="AD2066">
        <v>0</v>
      </c>
      <c r="AE2066">
        <v>2</v>
      </c>
      <c r="AF2066">
        <v>0</v>
      </c>
      <c r="AG2066">
        <v>1</v>
      </c>
      <c r="AH2066">
        <v>1</v>
      </c>
      <c r="AI2066">
        <v>0</v>
      </c>
      <c r="AJ2066">
        <v>2</v>
      </c>
      <c r="AK2066">
        <v>15</v>
      </c>
      <c r="AL2066">
        <v>3</v>
      </c>
      <c r="AM2066">
        <v>8</v>
      </c>
      <c r="AN2066">
        <v>0</v>
      </c>
      <c r="AO2066">
        <v>7</v>
      </c>
      <c r="AP2066">
        <v>3</v>
      </c>
      <c r="AQ2066">
        <v>8</v>
      </c>
      <c r="AR2066">
        <v>11</v>
      </c>
      <c r="AS2066">
        <v>55</v>
      </c>
      <c r="AT2066">
        <v>45</v>
      </c>
      <c r="AU2066">
        <v>0</v>
      </c>
      <c r="AV2066">
        <v>0</v>
      </c>
      <c r="AW2066">
        <v>2.63</v>
      </c>
      <c r="AX2066">
        <v>59</v>
      </c>
      <c r="AY2066">
        <v>71</v>
      </c>
      <c r="AZ2066">
        <v>42</v>
      </c>
      <c r="BA2066">
        <v>25</v>
      </c>
      <c r="BB2066">
        <v>25</v>
      </c>
      <c r="BC2066">
        <v>29</v>
      </c>
      <c r="BD2066">
        <v>67</v>
      </c>
      <c r="BE2066">
        <v>42</v>
      </c>
      <c r="BF2066">
        <v>88</v>
      </c>
      <c r="BG2066">
        <v>6.83</v>
      </c>
      <c r="BH2066">
        <v>4.83</v>
      </c>
      <c r="BI2066">
        <v>1.96</v>
      </c>
      <c r="BJ2066">
        <v>3.52</v>
      </c>
      <c r="BK2066">
        <v>4.34</v>
      </c>
      <c r="BL2066">
        <f>1/Table1[[#This Row],[odds_ft_home_team_win]]+1/Table1[[#This Row],[odds_ft_draw]]+1/Table1[[#This Row],[odds_ft_away_team_win]]-1</f>
        <v>2.4709737267341048E-2</v>
      </c>
      <c r="BM2066">
        <f>Table1[[#This Row],[Margin]]/3</f>
        <v>8.2365790891136825E-3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 t="s">
        <v>95</v>
      </c>
      <c r="BU2066">
        <f>VLOOKUP(Table1[[#This Row],[Reference]],metron,11,FALSE)</f>
        <v>1.5342708579532029</v>
      </c>
      <c r="BV2066">
        <f>VLOOKUP(Table1[[#This Row],[Reference]],metron,12,FALSE)</f>
        <v>0.98593713070196176</v>
      </c>
    </row>
    <row r="2067" spans="1:74" hidden="1" x14ac:dyDescent="0.45">
      <c r="A2067" t="s">
        <v>5408</v>
      </c>
      <c r="B2067">
        <v>1506808800</v>
      </c>
      <c r="C2067" s="3" t="s">
        <v>2877</v>
      </c>
      <c r="D2067" t="s">
        <v>65</v>
      </c>
      <c r="E2067" t="s">
        <v>66</v>
      </c>
      <c r="F2067" t="s">
        <v>2738</v>
      </c>
      <c r="G2067" t="s">
        <v>81</v>
      </c>
      <c r="H2067" t="s">
        <v>66</v>
      </c>
      <c r="I2067">
        <f>MROUND(Table1[[#This Row],[Prob_H]]*100,2)/100</f>
        <v>0.34</v>
      </c>
      <c r="J2067">
        <f>1/Table1[[#This Row],[odds_ft_home_team_win]]-Table1[[#This Row],[Margin/3]]</f>
        <v>0.34587630802801828</v>
      </c>
      <c r="K2067">
        <f>1/Table1[[#This Row],[odds_ft_draw]]-Table1[[#This Row],[Margin/3]]</f>
        <v>0.27375225465621877</v>
      </c>
      <c r="L2067">
        <f>1/Table1[[#This Row],[odds_ft_away_team_win]]-Table1[[#This Row],[Margin/3]]</f>
        <v>0.38037143731576284</v>
      </c>
      <c r="M2067">
        <v>12</v>
      </c>
      <c r="N2067">
        <v>1</v>
      </c>
      <c r="O2067">
        <v>2.25</v>
      </c>
      <c r="P2067">
        <v>1.06</v>
      </c>
      <c r="Q2067">
        <v>1.33</v>
      </c>
      <c r="R2067" t="str" cm="1">
        <f t="array" ref="R20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67">
        <v>0</v>
      </c>
      <c r="T2067">
        <v>3</v>
      </c>
      <c r="U2067">
        <v>3</v>
      </c>
      <c r="V2067">
        <v>3</v>
      </c>
      <c r="W2067">
        <v>0</v>
      </c>
      <c r="X2067">
        <v>3</v>
      </c>
      <c r="Z2067" t="s">
        <v>2878</v>
      </c>
      <c r="AA2067">
        <v>13</v>
      </c>
      <c r="AB2067">
        <v>2</v>
      </c>
      <c r="AC2067">
        <v>4</v>
      </c>
      <c r="AD2067">
        <v>0</v>
      </c>
      <c r="AE2067">
        <v>3</v>
      </c>
      <c r="AF2067">
        <v>0</v>
      </c>
      <c r="AG2067">
        <v>2</v>
      </c>
      <c r="AH2067">
        <v>2</v>
      </c>
      <c r="AI2067">
        <v>0</v>
      </c>
      <c r="AJ2067">
        <v>3</v>
      </c>
      <c r="AK2067">
        <v>22</v>
      </c>
      <c r="AL2067">
        <v>18</v>
      </c>
      <c r="AM2067">
        <v>6</v>
      </c>
      <c r="AN2067">
        <v>10</v>
      </c>
      <c r="AO2067">
        <v>16</v>
      </c>
      <c r="AP2067">
        <v>8</v>
      </c>
      <c r="AQ2067">
        <v>12</v>
      </c>
      <c r="AR2067">
        <v>13</v>
      </c>
      <c r="AS2067">
        <v>63</v>
      </c>
      <c r="AT2067">
        <v>37</v>
      </c>
      <c r="AU2067">
        <v>0</v>
      </c>
      <c r="AV2067">
        <v>0</v>
      </c>
      <c r="AW2067">
        <v>3.63</v>
      </c>
      <c r="AX2067">
        <v>75</v>
      </c>
      <c r="AY2067">
        <v>88</v>
      </c>
      <c r="AZ2067">
        <v>88</v>
      </c>
      <c r="BA2067">
        <v>63</v>
      </c>
      <c r="BB2067">
        <v>25</v>
      </c>
      <c r="BC2067">
        <v>50</v>
      </c>
      <c r="BD2067">
        <v>75</v>
      </c>
      <c r="BE2067">
        <v>50</v>
      </c>
      <c r="BF2067">
        <v>75</v>
      </c>
      <c r="BG2067">
        <v>11.25</v>
      </c>
      <c r="BH2067">
        <v>4.5</v>
      </c>
      <c r="BI2067">
        <v>2.82</v>
      </c>
      <c r="BJ2067">
        <v>3.54</v>
      </c>
      <c r="BK2067">
        <v>2.57</v>
      </c>
      <c r="BL2067">
        <f>1/Table1[[#This Row],[odds_ft_home_team_win]]+1/Table1[[#This Row],[odds_ft_draw]]+1/Table1[[#This Row],[odds_ft_away_team_win]]-1</f>
        <v>2.6200863149987708E-2</v>
      </c>
      <c r="BM2067">
        <f>Table1[[#This Row],[Margin]]/3</f>
        <v>8.733621049995902E-3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 t="s">
        <v>1292</v>
      </c>
      <c r="BU2067">
        <f>VLOOKUP(Table1[[#This Row],[Reference]],metron,11,FALSE)</f>
        <v>1.228921489601805</v>
      </c>
      <c r="BV2067">
        <f>VLOOKUP(Table1[[#This Row],[Reference]],metron,12,FALSE)</f>
        <v>1.2940512655166849</v>
      </c>
    </row>
    <row r="2068" spans="1:74" hidden="1" x14ac:dyDescent="0.45">
      <c r="A2068" t="s">
        <v>5408</v>
      </c>
      <c r="B2068">
        <v>1506808800</v>
      </c>
      <c r="C2068" s="3" t="s">
        <v>2877</v>
      </c>
      <c r="D2068" t="s">
        <v>65</v>
      </c>
      <c r="E2068" t="s">
        <v>66</v>
      </c>
      <c r="F2068" t="s">
        <v>80</v>
      </c>
      <c r="G2068" t="s">
        <v>85</v>
      </c>
      <c r="H2068" t="s">
        <v>66</v>
      </c>
      <c r="I2068">
        <f>MROUND(Table1[[#This Row],[Prob_H]]*100,2)/100</f>
        <v>0.26</v>
      </c>
      <c r="J2068">
        <f>1/Table1[[#This Row],[odds_ft_home_team_win]]-Table1[[#This Row],[Margin/3]]</f>
        <v>0.25138691475325137</v>
      </c>
      <c r="K2068">
        <f>1/Table1[[#This Row],[odds_ft_draw]]-Table1[[#This Row],[Margin/3]]</f>
        <v>0.26191692528326188</v>
      </c>
      <c r="L2068">
        <f>1/Table1[[#This Row],[odds_ft_away_team_win]]-Table1[[#This Row],[Margin/3]]</f>
        <v>0.4866961599634867</v>
      </c>
      <c r="M2068">
        <v>12</v>
      </c>
      <c r="N2068">
        <v>0.75</v>
      </c>
      <c r="O2068">
        <v>2</v>
      </c>
      <c r="P2068">
        <v>0.76</v>
      </c>
      <c r="Q2068">
        <v>1.62</v>
      </c>
      <c r="R2068" t="str" cm="1">
        <f t="array" ref="R20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68">
        <v>2</v>
      </c>
      <c r="T2068">
        <v>2</v>
      </c>
      <c r="U2068">
        <v>4</v>
      </c>
      <c r="V2068">
        <v>1</v>
      </c>
      <c r="W2068">
        <v>1</v>
      </c>
      <c r="X2068">
        <v>0</v>
      </c>
      <c r="Y2068" t="s">
        <v>2879</v>
      </c>
      <c r="Z2068" t="s">
        <v>570</v>
      </c>
      <c r="AA2068">
        <v>4</v>
      </c>
      <c r="AB2068">
        <v>3</v>
      </c>
      <c r="AC2068">
        <v>4</v>
      </c>
      <c r="AD2068">
        <v>0</v>
      </c>
      <c r="AE2068">
        <v>4</v>
      </c>
      <c r="AF2068">
        <v>0</v>
      </c>
      <c r="AG2068">
        <v>2</v>
      </c>
      <c r="AH2068">
        <v>2</v>
      </c>
      <c r="AI2068">
        <v>1</v>
      </c>
      <c r="AJ2068">
        <v>3</v>
      </c>
      <c r="AK2068">
        <v>15</v>
      </c>
      <c r="AL2068">
        <v>15</v>
      </c>
      <c r="AM2068">
        <v>7</v>
      </c>
      <c r="AN2068">
        <v>4</v>
      </c>
      <c r="AO2068">
        <v>8</v>
      </c>
      <c r="AP2068">
        <v>11</v>
      </c>
      <c r="AQ2068">
        <v>14</v>
      </c>
      <c r="AR2068">
        <v>16</v>
      </c>
      <c r="AS2068">
        <v>53</v>
      </c>
      <c r="AT2068">
        <v>47</v>
      </c>
      <c r="AU2068">
        <v>0</v>
      </c>
      <c r="AV2068">
        <v>0</v>
      </c>
      <c r="AW2068">
        <v>2.75</v>
      </c>
      <c r="AX2068">
        <v>63</v>
      </c>
      <c r="AY2068">
        <v>88</v>
      </c>
      <c r="AZ2068">
        <v>75</v>
      </c>
      <c r="BA2068">
        <v>25</v>
      </c>
      <c r="BB2068">
        <v>0</v>
      </c>
      <c r="BC2068">
        <v>25</v>
      </c>
      <c r="BD2068">
        <v>63</v>
      </c>
      <c r="BE2068">
        <v>75</v>
      </c>
      <c r="BF2068">
        <v>88</v>
      </c>
      <c r="BG2068">
        <v>12</v>
      </c>
      <c r="BH2068">
        <v>4</v>
      </c>
      <c r="BI2068">
        <v>3.85</v>
      </c>
      <c r="BJ2068">
        <v>3.7</v>
      </c>
      <c r="BK2068">
        <v>2.02</v>
      </c>
      <c r="BL2068">
        <f>1/Table1[[#This Row],[odds_ft_home_team_win]]+1/Table1[[#This Row],[odds_ft_draw]]+1/Table1[[#This Row],[odds_ft_away_team_win]]-1</f>
        <v>2.5060034961025046E-2</v>
      </c>
      <c r="BM2068">
        <f>Table1[[#This Row],[Margin]]/3</f>
        <v>8.3533449870083487E-3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 t="s">
        <v>83</v>
      </c>
      <c r="BU2068">
        <f>VLOOKUP(Table1[[#This Row],[Reference]],metron,11,FALSE)</f>
        <v>1.0936930368209989</v>
      </c>
      <c r="BV2068">
        <f>VLOOKUP(Table1[[#This Row],[Reference]],metron,12,FALSE)</f>
        <v>1.475756471017134</v>
      </c>
    </row>
    <row r="2069" spans="1:74" hidden="1" x14ac:dyDescent="0.45">
      <c r="A2069" t="s">
        <v>5408</v>
      </c>
      <c r="B2069">
        <v>1506816000</v>
      </c>
      <c r="C2069" s="3" t="s">
        <v>2880</v>
      </c>
      <c r="D2069" t="s">
        <v>65</v>
      </c>
      <c r="E2069" t="s">
        <v>66</v>
      </c>
      <c r="F2069" t="s">
        <v>68</v>
      </c>
      <c r="G2069" t="s">
        <v>98</v>
      </c>
      <c r="H2069" t="s">
        <v>66</v>
      </c>
      <c r="I2069">
        <f>MROUND(Table1[[#This Row],[Prob_H]]*100,2)/100</f>
        <v>0.56000000000000005</v>
      </c>
      <c r="J2069">
        <f>1/Table1[[#This Row],[odds_ft_home_team_win]]-Table1[[#This Row],[Margin/3]]</f>
        <v>0.55330893547699522</v>
      </c>
      <c r="K2069">
        <f>1/Table1[[#This Row],[odds_ft_draw]]-Table1[[#This Row],[Margin/3]]</f>
        <v>0.25192784933467305</v>
      </c>
      <c r="L2069">
        <f>1/Table1[[#This Row],[odds_ft_away_team_win]]-Table1[[#This Row],[Margin/3]]</f>
        <v>0.19476321518833159</v>
      </c>
      <c r="M2069">
        <v>12</v>
      </c>
      <c r="N2069">
        <v>2.5</v>
      </c>
      <c r="O2069">
        <v>1.25</v>
      </c>
      <c r="P2069">
        <v>2.4300000000000002</v>
      </c>
      <c r="Q2069">
        <v>1.35</v>
      </c>
      <c r="R2069" t="str" cm="1">
        <f t="array" ref="R20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0</v>
      </c>
      <c r="Y2069" t="s">
        <v>1265</v>
      </c>
      <c r="AA2069">
        <v>6</v>
      </c>
      <c r="AB2069">
        <v>8</v>
      </c>
      <c r="AC2069">
        <v>2</v>
      </c>
      <c r="AD2069">
        <v>0</v>
      </c>
      <c r="AE2069">
        <v>2</v>
      </c>
      <c r="AF2069">
        <v>0</v>
      </c>
      <c r="AG2069">
        <v>0</v>
      </c>
      <c r="AH2069">
        <v>2</v>
      </c>
      <c r="AI2069">
        <v>0</v>
      </c>
      <c r="AJ2069">
        <v>2</v>
      </c>
      <c r="AK2069">
        <v>13</v>
      </c>
      <c r="AL2069">
        <v>9</v>
      </c>
      <c r="AM2069">
        <v>7</v>
      </c>
      <c r="AN2069">
        <v>5</v>
      </c>
      <c r="AO2069">
        <v>6</v>
      </c>
      <c r="AP2069">
        <v>4</v>
      </c>
      <c r="AQ2069">
        <v>19</v>
      </c>
      <c r="AR2069">
        <v>17</v>
      </c>
      <c r="AS2069">
        <v>49</v>
      </c>
      <c r="AT2069">
        <v>51</v>
      </c>
      <c r="AU2069">
        <v>0</v>
      </c>
      <c r="AV2069">
        <v>0</v>
      </c>
      <c r="AW2069">
        <v>3.38</v>
      </c>
      <c r="AX2069">
        <v>75</v>
      </c>
      <c r="AY2069">
        <v>100</v>
      </c>
      <c r="AZ2069">
        <v>50</v>
      </c>
      <c r="BA2069">
        <v>50</v>
      </c>
      <c r="BB2069">
        <v>38</v>
      </c>
      <c r="BC2069">
        <v>50</v>
      </c>
      <c r="BD2069">
        <v>100</v>
      </c>
      <c r="BE2069">
        <v>38</v>
      </c>
      <c r="BF2069">
        <v>100</v>
      </c>
      <c r="BG2069">
        <v>10.25</v>
      </c>
      <c r="BH2069">
        <v>3</v>
      </c>
      <c r="BI2069">
        <v>1.78</v>
      </c>
      <c r="BJ2069">
        <v>3.84</v>
      </c>
      <c r="BK2069">
        <v>4.92</v>
      </c>
      <c r="BL2069">
        <f>1/Table1[[#This Row],[odds_ft_home_team_win]]+1/Table1[[#This Row],[odds_ft_draw]]+1/Table1[[#This Row],[odds_ft_away_team_win]]-1</f>
        <v>2.5466451995980854E-2</v>
      </c>
      <c r="BM2069">
        <f>Table1[[#This Row],[Margin]]/3</f>
        <v>8.4888173319936176E-3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116</v>
      </c>
      <c r="BU2069">
        <f>VLOOKUP(Table1[[#This Row],[Reference]],metron,11,FALSE)</f>
        <v>1.7546812539448771</v>
      </c>
      <c r="BV2069">
        <f>VLOOKUP(Table1[[#This Row],[Reference]],metron,12,FALSE)</f>
        <v>0.93456764148958549</v>
      </c>
    </row>
    <row r="2070" spans="1:74" hidden="1" x14ac:dyDescent="0.45">
      <c r="A2070" t="s">
        <v>5408</v>
      </c>
      <c r="B2070">
        <v>1506816360</v>
      </c>
      <c r="C2070" s="3" t="s">
        <v>2881</v>
      </c>
      <c r="D2070" t="s">
        <v>65</v>
      </c>
      <c r="E2070" t="s">
        <v>66</v>
      </c>
      <c r="F2070" t="s">
        <v>103</v>
      </c>
      <c r="G2070" t="s">
        <v>2218</v>
      </c>
      <c r="H2070" t="s">
        <v>66</v>
      </c>
      <c r="I2070">
        <f>MROUND(Table1[[#This Row],[Prob_H]]*100,2)/100</f>
        <v>0.52</v>
      </c>
      <c r="J2070">
        <f>1/Table1[[#This Row],[odds_ft_home_team_win]]-Table1[[#This Row],[Margin/3]]</f>
        <v>0.5204178537511871</v>
      </c>
      <c r="K2070">
        <f>1/Table1[[#This Row],[odds_ft_draw]]-Table1[[#This Row],[Margin/3]]</f>
        <v>0.26604259937593261</v>
      </c>
      <c r="L2070">
        <f>1/Table1[[#This Row],[odds_ft_away_team_win]]-Table1[[#This Row],[Margin/3]]</f>
        <v>0.21353954687288013</v>
      </c>
      <c r="M2070">
        <v>12</v>
      </c>
      <c r="N2070">
        <v>1.8</v>
      </c>
      <c r="O2070">
        <v>1.25</v>
      </c>
      <c r="P2070">
        <v>1.59</v>
      </c>
      <c r="Q2070">
        <v>1.35</v>
      </c>
      <c r="R2070" t="str" cm="1">
        <f t="array" ref="R20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AA2070">
        <v>2</v>
      </c>
      <c r="AB2070">
        <v>5</v>
      </c>
      <c r="AC2070">
        <v>0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0</v>
      </c>
      <c r="AJ2070">
        <v>2</v>
      </c>
      <c r="AK2070">
        <v>9</v>
      </c>
      <c r="AL2070">
        <v>10</v>
      </c>
      <c r="AM2070">
        <v>3</v>
      </c>
      <c r="AN2070">
        <v>6</v>
      </c>
      <c r="AO2070">
        <v>6</v>
      </c>
      <c r="AP2070">
        <v>4</v>
      </c>
      <c r="AQ2070">
        <v>17</v>
      </c>
      <c r="AR2070">
        <v>14</v>
      </c>
      <c r="AS2070">
        <v>54</v>
      </c>
      <c r="AT2070">
        <v>46</v>
      </c>
      <c r="AU2070">
        <v>0</v>
      </c>
      <c r="AV2070">
        <v>0</v>
      </c>
      <c r="AW2070">
        <v>2.68</v>
      </c>
      <c r="AX2070">
        <v>43</v>
      </c>
      <c r="AY2070">
        <v>75</v>
      </c>
      <c r="AZ2070">
        <v>53</v>
      </c>
      <c r="BA2070">
        <v>43</v>
      </c>
      <c r="BB2070">
        <v>10</v>
      </c>
      <c r="BC2070">
        <v>65</v>
      </c>
      <c r="BD2070">
        <v>75</v>
      </c>
      <c r="BE2070">
        <v>20</v>
      </c>
      <c r="BF2070">
        <v>63</v>
      </c>
      <c r="BG2070">
        <v>5.85</v>
      </c>
      <c r="BH2070">
        <v>4.6500000000000004</v>
      </c>
      <c r="BI2070">
        <v>1.89</v>
      </c>
      <c r="BJ2070">
        <v>3.64</v>
      </c>
      <c r="BK2070">
        <v>4.5</v>
      </c>
      <c r="BL2070">
        <f>1/Table1[[#This Row],[odds_ft_home_team_win]]+1/Table1[[#This Row],[odds_ft_draw]]+1/Table1[[#This Row],[odds_ft_away_team_win]]-1</f>
        <v>2.6048026048026252E-2</v>
      </c>
      <c r="BM2070">
        <f>Table1[[#This Row],[Margin]]/3</f>
        <v>8.6826753493420838E-3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 t="s">
        <v>118</v>
      </c>
      <c r="BU2070">
        <f>VLOOKUP(Table1[[#This Row],[Reference]],metron,11,FALSE)</f>
        <v>1.625948039373891</v>
      </c>
      <c r="BV2070">
        <f>VLOOKUP(Table1[[#This Row],[Reference]],metron,12,FALSE)</f>
        <v>0.97079231886396644</v>
      </c>
    </row>
    <row r="2071" spans="1:74" hidden="1" x14ac:dyDescent="0.45">
      <c r="A2071" t="s">
        <v>5408</v>
      </c>
      <c r="B2071">
        <v>1506823200</v>
      </c>
      <c r="C2071" s="3" t="s">
        <v>2882</v>
      </c>
      <c r="D2071" t="s">
        <v>65</v>
      </c>
      <c r="E2071" t="s">
        <v>66</v>
      </c>
      <c r="F2071" t="s">
        <v>97</v>
      </c>
      <c r="G2071" t="s">
        <v>86</v>
      </c>
      <c r="H2071" t="s">
        <v>66</v>
      </c>
      <c r="I2071">
        <f>MROUND(Table1[[#This Row],[Prob_H]]*100,2)/100</f>
        <v>0.56000000000000005</v>
      </c>
      <c r="J2071">
        <f>1/Table1[[#This Row],[odds_ft_home_team_win]]-Table1[[#This Row],[Margin/3]]</f>
        <v>0.5565089453860641</v>
      </c>
      <c r="K2071">
        <f>1/Table1[[#This Row],[odds_ft_draw]]-Table1[[#This Row],[Margin/3]]</f>
        <v>0.25195386064030134</v>
      </c>
      <c r="L2071">
        <f>1/Table1[[#This Row],[odds_ft_away_team_win]]-Table1[[#This Row],[Margin/3]]</f>
        <v>0.1915371939736347</v>
      </c>
      <c r="M2071">
        <v>12</v>
      </c>
      <c r="N2071">
        <v>2.67</v>
      </c>
      <c r="O2071">
        <v>1.67</v>
      </c>
      <c r="P2071">
        <v>2.2400000000000002</v>
      </c>
      <c r="Q2071">
        <v>1.48</v>
      </c>
      <c r="R2071" t="str" cm="1">
        <f t="array" ref="R20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71">
        <v>1</v>
      </c>
      <c r="T2071">
        <v>2</v>
      </c>
      <c r="U2071">
        <v>3</v>
      </c>
      <c r="V2071">
        <v>2</v>
      </c>
      <c r="W2071">
        <v>0</v>
      </c>
      <c r="X2071">
        <v>2</v>
      </c>
      <c r="Y2071" t="s">
        <v>343</v>
      </c>
      <c r="Z2071" t="s">
        <v>2883</v>
      </c>
      <c r="AA2071">
        <v>10</v>
      </c>
      <c r="AB2071">
        <v>1</v>
      </c>
      <c r="AC2071">
        <v>6</v>
      </c>
      <c r="AD2071">
        <v>0</v>
      </c>
      <c r="AE2071">
        <v>5</v>
      </c>
      <c r="AF2071">
        <v>1</v>
      </c>
      <c r="AG2071">
        <v>2</v>
      </c>
      <c r="AH2071">
        <v>4</v>
      </c>
      <c r="AI2071">
        <v>4</v>
      </c>
      <c r="AJ2071">
        <v>2</v>
      </c>
      <c r="AK2071">
        <v>15</v>
      </c>
      <c r="AL2071">
        <v>6</v>
      </c>
      <c r="AM2071">
        <v>4</v>
      </c>
      <c r="AN2071">
        <v>4</v>
      </c>
      <c r="AO2071">
        <v>11</v>
      </c>
      <c r="AP2071">
        <v>2</v>
      </c>
      <c r="AQ2071">
        <v>14</v>
      </c>
      <c r="AR2071">
        <v>16</v>
      </c>
      <c r="AS2071">
        <v>63</v>
      </c>
      <c r="AT2071">
        <v>37</v>
      </c>
      <c r="AU2071">
        <v>0</v>
      </c>
      <c r="AV2071">
        <v>0</v>
      </c>
      <c r="AW2071">
        <v>2.92</v>
      </c>
      <c r="AX2071">
        <v>67</v>
      </c>
      <c r="AY2071">
        <v>83</v>
      </c>
      <c r="AZ2071">
        <v>58</v>
      </c>
      <c r="BA2071">
        <v>34</v>
      </c>
      <c r="BB2071">
        <v>25</v>
      </c>
      <c r="BC2071">
        <v>34</v>
      </c>
      <c r="BD2071">
        <v>75</v>
      </c>
      <c r="BE2071">
        <v>42</v>
      </c>
      <c r="BF2071">
        <v>84</v>
      </c>
      <c r="BG2071">
        <v>10.83</v>
      </c>
      <c r="BH2071">
        <v>6</v>
      </c>
      <c r="BI2071">
        <v>1.77</v>
      </c>
      <c r="BJ2071">
        <v>3.84</v>
      </c>
      <c r="BK2071">
        <v>5</v>
      </c>
      <c r="BL2071">
        <f>1/Table1[[#This Row],[odds_ft_home_team_win]]+1/Table1[[#This Row],[odds_ft_draw]]+1/Table1[[#This Row],[odds_ft_away_team_win]]-1</f>
        <v>2.5388418079095976E-2</v>
      </c>
      <c r="BM2071">
        <f>Table1[[#This Row],[Margin]]/3</f>
        <v>8.4628060263653247E-3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 t="s">
        <v>100</v>
      </c>
      <c r="BU2071">
        <f>VLOOKUP(Table1[[#This Row],[Reference]],metron,11,FALSE)</f>
        <v>1.7546812539448771</v>
      </c>
      <c r="BV2071">
        <f>VLOOKUP(Table1[[#This Row],[Reference]],metron,12,FALSE)</f>
        <v>0.93456764148958549</v>
      </c>
    </row>
    <row r="2072" spans="1:74" hidden="1" x14ac:dyDescent="0.45">
      <c r="A2072" t="s">
        <v>5408</v>
      </c>
      <c r="B2072">
        <v>1506891900</v>
      </c>
      <c r="C2072" s="3" t="s">
        <v>2884</v>
      </c>
      <c r="D2072" t="s">
        <v>65</v>
      </c>
      <c r="E2072" t="s">
        <v>66</v>
      </c>
      <c r="F2072" t="s">
        <v>94</v>
      </c>
      <c r="G2072" t="s">
        <v>77</v>
      </c>
      <c r="H2072" t="s">
        <v>66</v>
      </c>
      <c r="I2072">
        <f>MROUND(Table1[[#This Row],[Prob_H]]*100,2)/100</f>
        <v>0.22</v>
      </c>
      <c r="J2072">
        <f>1/Table1[[#This Row],[odds_ft_home_team_win]]-Table1[[#This Row],[Margin/3]]</f>
        <v>0.21462322934407843</v>
      </c>
      <c r="K2072">
        <f>1/Table1[[#This Row],[odds_ft_draw]]-Table1[[#This Row],[Margin/3]]</f>
        <v>0.26765203755244471</v>
      </c>
      <c r="L2072">
        <f>1/Table1[[#This Row],[odds_ft_away_team_win]]-Table1[[#This Row],[Margin/3]]</f>
        <v>0.51772473310347689</v>
      </c>
      <c r="M2072">
        <v>12</v>
      </c>
      <c r="N2072">
        <v>1.5</v>
      </c>
      <c r="O2072">
        <v>1.2</v>
      </c>
      <c r="P2072">
        <v>1.28</v>
      </c>
      <c r="Q2072">
        <v>1.39</v>
      </c>
      <c r="R2072" t="str" cm="1">
        <f t="array" ref="R20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72">
        <v>1</v>
      </c>
      <c r="T2072">
        <v>4</v>
      </c>
      <c r="U2072">
        <v>5</v>
      </c>
      <c r="V2072">
        <v>2</v>
      </c>
      <c r="W2072">
        <v>1</v>
      </c>
      <c r="X2072">
        <v>1</v>
      </c>
      <c r="Y2072">
        <v>21</v>
      </c>
      <c r="Z2072" t="s">
        <v>2885</v>
      </c>
      <c r="AA2072">
        <v>3</v>
      </c>
      <c r="AB2072">
        <v>3</v>
      </c>
      <c r="AC2072">
        <v>1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9</v>
      </c>
      <c r="AL2072">
        <v>13</v>
      </c>
      <c r="AM2072">
        <v>5</v>
      </c>
      <c r="AN2072">
        <v>7</v>
      </c>
      <c r="AO2072">
        <v>4</v>
      </c>
      <c r="AP2072">
        <v>6</v>
      </c>
      <c r="AQ2072">
        <v>10</v>
      </c>
      <c r="AR2072">
        <v>10</v>
      </c>
      <c r="AS2072">
        <v>43</v>
      </c>
      <c r="AT2072">
        <v>57</v>
      </c>
      <c r="AU2072">
        <v>0</v>
      </c>
      <c r="AV2072">
        <v>0</v>
      </c>
      <c r="AW2072">
        <v>2.2000000000000002</v>
      </c>
      <c r="AX2072">
        <v>33</v>
      </c>
      <c r="AY2072">
        <v>78</v>
      </c>
      <c r="AZ2072">
        <v>33</v>
      </c>
      <c r="BA2072">
        <v>20</v>
      </c>
      <c r="BB2072">
        <v>0</v>
      </c>
      <c r="BC2072">
        <v>20</v>
      </c>
      <c r="BD2072">
        <v>43</v>
      </c>
      <c r="BE2072">
        <v>68</v>
      </c>
      <c r="BF2072">
        <v>78</v>
      </c>
      <c r="BG2072">
        <v>12.45</v>
      </c>
      <c r="BH2072">
        <v>3.5</v>
      </c>
      <c r="BI2072">
        <v>4.4800000000000004</v>
      </c>
      <c r="BJ2072">
        <v>3.62</v>
      </c>
      <c r="BK2072">
        <v>1.9</v>
      </c>
      <c r="BL2072">
        <f>1/Table1[[#This Row],[odds_ft_home_team_win]]+1/Table1[[#This Row],[odds_ft_draw]]+1/Table1[[#This Row],[odds_ft_away_team_win]]-1</f>
        <v>2.5773169110621774E-2</v>
      </c>
      <c r="BM2072">
        <f>Table1[[#This Row],[Margin]]/3</f>
        <v>8.5910563702072586E-3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 t="s">
        <v>124</v>
      </c>
      <c r="BU2072">
        <f>VLOOKUP(Table1[[#This Row],[Reference]],metron,11,FALSE)</f>
        <v>1.0633893919793009</v>
      </c>
      <c r="BV2072">
        <f>VLOOKUP(Table1[[#This Row],[Reference]],metron,12,FALSE)</f>
        <v>1.648124191461837</v>
      </c>
    </row>
    <row r="2073" spans="1:74" hidden="1" x14ac:dyDescent="0.45">
      <c r="A2073" t="s">
        <v>5408</v>
      </c>
      <c r="B2073">
        <v>1506900600</v>
      </c>
      <c r="C2073" s="3" t="s">
        <v>2886</v>
      </c>
      <c r="D2073" t="s">
        <v>65</v>
      </c>
      <c r="E2073" t="s">
        <v>66</v>
      </c>
      <c r="F2073" t="s">
        <v>88</v>
      </c>
      <c r="G2073" t="s">
        <v>73</v>
      </c>
      <c r="H2073" t="s">
        <v>66</v>
      </c>
      <c r="I2073">
        <f>MROUND(Table1[[#This Row],[Prob_H]]*100,2)/100</f>
        <v>0.52</v>
      </c>
      <c r="J2073">
        <f>1/Table1[[#This Row],[odds_ft_home_team_win]]-Table1[[#This Row],[Margin/3]]</f>
        <v>0.51773491416678763</v>
      </c>
      <c r="K2073">
        <f>1/Table1[[#This Row],[odds_ft_draw]]-Table1[[#This Row],[Margin/3]]</f>
        <v>0.26096090366884467</v>
      </c>
      <c r="L2073">
        <f>1/Table1[[#This Row],[odds_ft_away_team_win]]-Table1[[#This Row],[Margin/3]]</f>
        <v>0.22130418216436784</v>
      </c>
      <c r="M2073">
        <v>12</v>
      </c>
      <c r="N2073">
        <v>0.75</v>
      </c>
      <c r="O2073">
        <v>0.8</v>
      </c>
      <c r="P2073">
        <v>1.8</v>
      </c>
      <c r="Q2073">
        <v>0.76</v>
      </c>
      <c r="R2073" t="str" cm="1">
        <f t="array" ref="R20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AA2073">
        <v>10</v>
      </c>
      <c r="AB2073">
        <v>2</v>
      </c>
      <c r="AC2073">
        <v>1</v>
      </c>
      <c r="AD2073">
        <v>0</v>
      </c>
      <c r="AE2073">
        <v>1</v>
      </c>
      <c r="AF2073">
        <v>0</v>
      </c>
      <c r="AG2073">
        <v>0</v>
      </c>
      <c r="AH2073">
        <v>1</v>
      </c>
      <c r="AI2073">
        <v>0</v>
      </c>
      <c r="AJ2073">
        <v>1</v>
      </c>
      <c r="AK2073">
        <v>19</v>
      </c>
      <c r="AL2073">
        <v>12</v>
      </c>
      <c r="AM2073">
        <v>5</v>
      </c>
      <c r="AN2073">
        <v>4</v>
      </c>
      <c r="AO2073">
        <v>14</v>
      </c>
      <c r="AP2073">
        <v>8</v>
      </c>
      <c r="AQ2073">
        <v>16</v>
      </c>
      <c r="AR2073">
        <v>10</v>
      </c>
      <c r="AS2073">
        <v>54</v>
      </c>
      <c r="AT2073">
        <v>46</v>
      </c>
      <c r="AU2073">
        <v>0</v>
      </c>
      <c r="AV2073">
        <v>0</v>
      </c>
      <c r="AW2073">
        <v>2.4300000000000002</v>
      </c>
      <c r="AX2073">
        <v>58</v>
      </c>
      <c r="AY2073">
        <v>78</v>
      </c>
      <c r="AZ2073">
        <v>33</v>
      </c>
      <c r="BA2073">
        <v>23</v>
      </c>
      <c r="BB2073">
        <v>23</v>
      </c>
      <c r="BC2073">
        <v>20</v>
      </c>
      <c r="BD2073">
        <v>88</v>
      </c>
      <c r="BE2073">
        <v>33</v>
      </c>
      <c r="BF2073">
        <v>68</v>
      </c>
      <c r="BG2073">
        <v>10.65</v>
      </c>
      <c r="BH2073">
        <v>5.25</v>
      </c>
      <c r="BI2073">
        <v>1.9</v>
      </c>
      <c r="BJ2073">
        <v>3.71</v>
      </c>
      <c r="BK2073">
        <v>4.3499999999999996</v>
      </c>
      <c r="BL2073">
        <f>1/Table1[[#This Row],[odds_ft_home_team_win]]+1/Table1[[#This Row],[odds_ft_draw]]+1/Table1[[#This Row],[odds_ft_away_team_win]]-1</f>
        <v>2.5742625920689655E-2</v>
      </c>
      <c r="BM2073">
        <f>Table1[[#This Row],[Margin]]/3</f>
        <v>8.5808753068965515E-3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 t="s">
        <v>91</v>
      </c>
      <c r="BU2073">
        <f>VLOOKUP(Table1[[#This Row],[Reference]],metron,11,FALSE)</f>
        <v>1.625948039373891</v>
      </c>
      <c r="BV2073">
        <f>VLOOKUP(Table1[[#This Row],[Reference]],metron,12,FALSE)</f>
        <v>0.97079231886396644</v>
      </c>
    </row>
    <row r="2074" spans="1:74" x14ac:dyDescent="0.45">
      <c r="A2074" t="s">
        <v>5407</v>
      </c>
      <c r="B2074">
        <v>1521248400</v>
      </c>
      <c r="C2074" s="3" t="s">
        <v>3140</v>
      </c>
      <c r="D2074" t="s">
        <v>65</v>
      </c>
      <c r="E2074" t="s">
        <v>66</v>
      </c>
      <c r="F2074" t="s">
        <v>73</v>
      </c>
      <c r="G2074" t="s">
        <v>88</v>
      </c>
      <c r="H2074" t="s">
        <v>66</v>
      </c>
      <c r="I2074">
        <f>MROUND(Table1[[#This Row],[Prob_H]]*100,2)/100</f>
        <v>0.4</v>
      </c>
      <c r="J2074">
        <f>1/Table1[[#This Row],[odds_ft_home_team_win]]-Table1[[#This Row],[Margin/3]]</f>
        <v>0.39822185165200419</v>
      </c>
      <c r="K2074">
        <f>1/Table1[[#This Row],[odds_ft_draw]]-Table1[[#This Row],[Margin/3]]</f>
        <v>0.28326297611572693</v>
      </c>
      <c r="L2074">
        <f>1/Table1[[#This Row],[odds_ft_away_team_win]]-Table1[[#This Row],[Margin/3]]</f>
        <v>0.31851517223226883</v>
      </c>
      <c r="M2074">
        <v>12</v>
      </c>
      <c r="N2074">
        <v>1.64</v>
      </c>
      <c r="O2074">
        <v>1.31</v>
      </c>
      <c r="P2074">
        <v>1.53</v>
      </c>
      <c r="Q2074">
        <v>1.1000000000000001</v>
      </c>
      <c r="R2074" t="str" cm="1">
        <f t="array" ref="R20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Z2074">
        <v>79</v>
      </c>
      <c r="AA2074">
        <v>6</v>
      </c>
      <c r="AB2074">
        <v>3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14</v>
      </c>
      <c r="AL2074">
        <v>15</v>
      </c>
      <c r="AM2074">
        <v>6</v>
      </c>
      <c r="AN2074">
        <v>8</v>
      </c>
      <c r="AO2074">
        <v>8</v>
      </c>
      <c r="AP2074">
        <v>7</v>
      </c>
      <c r="AQ2074">
        <v>11</v>
      </c>
      <c r="AR2074">
        <v>10</v>
      </c>
      <c r="AS2074">
        <v>57</v>
      </c>
      <c r="AT2074">
        <v>43</v>
      </c>
      <c r="AU2074">
        <v>0</v>
      </c>
      <c r="AV2074">
        <v>0</v>
      </c>
      <c r="AW2074">
        <v>2.38</v>
      </c>
      <c r="AX2074">
        <v>60</v>
      </c>
      <c r="AY2074">
        <v>90</v>
      </c>
      <c r="AZ2074">
        <v>42</v>
      </c>
      <c r="BA2074">
        <v>11</v>
      </c>
      <c r="BB2074">
        <v>0</v>
      </c>
      <c r="BC2074">
        <v>41</v>
      </c>
      <c r="BD2074">
        <v>78</v>
      </c>
      <c r="BE2074">
        <v>30</v>
      </c>
      <c r="BF2074">
        <v>63</v>
      </c>
      <c r="BG2074">
        <v>9.24</v>
      </c>
      <c r="BH2074">
        <v>4.4000000000000004</v>
      </c>
      <c r="BI2074">
        <v>2.46</v>
      </c>
      <c r="BJ2074">
        <v>3.43</v>
      </c>
      <c r="BK2074">
        <v>3.06</v>
      </c>
      <c r="BL2074">
        <f>1/Table1[[#This Row],[odds_ft_home_team_win]]+1/Table1[[#This Row],[odds_ft_draw]]+1/Table1[[#This Row],[odds_ft_away_team_win]]-1</f>
        <v>2.4846640165938627E-2</v>
      </c>
      <c r="BM2074">
        <f>Table1[[#This Row],[Margin]]/3</f>
        <v>8.282213388646209E-3</v>
      </c>
      <c r="BN2074">
        <v>1.32</v>
      </c>
      <c r="BO2074">
        <v>2</v>
      </c>
      <c r="BP2074">
        <v>3.6</v>
      </c>
      <c r="BQ2074">
        <v>0</v>
      </c>
      <c r="BR2074">
        <v>1.87</v>
      </c>
      <c r="BS2074">
        <v>1.95</v>
      </c>
      <c r="BT2074" t="s">
        <v>126</v>
      </c>
      <c r="BU2074">
        <f>VLOOKUP(Table1[[#This Row],[Reference]],metron,11,FALSE)</f>
        <v>1.344038264434575</v>
      </c>
      <c r="BV2074">
        <f>VLOOKUP(Table1[[#This Row],[Reference]],metron,12,FALSE)</f>
        <v>1.1515772691037469</v>
      </c>
    </row>
    <row r="2075" spans="1:74" x14ac:dyDescent="0.45">
      <c r="A2075" t="s">
        <v>5407</v>
      </c>
      <c r="B2075">
        <v>1521252000</v>
      </c>
      <c r="C2075" s="3" t="s">
        <v>3141</v>
      </c>
      <c r="D2075" t="s">
        <v>65</v>
      </c>
      <c r="E2075" t="s">
        <v>66</v>
      </c>
      <c r="F2075" t="s">
        <v>72</v>
      </c>
      <c r="G2075" t="s">
        <v>78</v>
      </c>
      <c r="H2075" t="s">
        <v>66</v>
      </c>
      <c r="I2075">
        <f>MROUND(Table1[[#This Row],[Prob_H]]*100,2)/100</f>
        <v>0.48</v>
      </c>
      <c r="J2075">
        <f>1/Table1[[#This Row],[odds_ft_home_team_win]]-Table1[[#This Row],[Margin/3]]</f>
        <v>0.47700946720451104</v>
      </c>
      <c r="K2075">
        <f>1/Table1[[#This Row],[odds_ft_draw]]-Table1[[#This Row],[Margin/3]]</f>
        <v>0.27566348309153665</v>
      </c>
      <c r="L2075">
        <f>1/Table1[[#This Row],[odds_ft_away_team_win]]-Table1[[#This Row],[Margin/3]]</f>
        <v>0.24732704970395233</v>
      </c>
      <c r="M2075">
        <v>12</v>
      </c>
      <c r="N2075">
        <v>1.77</v>
      </c>
      <c r="O2075">
        <v>1.44</v>
      </c>
      <c r="P2075">
        <v>1.84</v>
      </c>
      <c r="Q2075">
        <v>1.4</v>
      </c>
      <c r="R2075" t="str" cm="1">
        <f t="array" ref="R20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5">
        <v>1</v>
      </c>
      <c r="T2075">
        <v>1</v>
      </c>
      <c r="U2075">
        <v>2</v>
      </c>
      <c r="V2075">
        <v>2</v>
      </c>
      <c r="W2075">
        <v>1</v>
      </c>
      <c r="X2075">
        <v>1</v>
      </c>
      <c r="Y2075">
        <v>5</v>
      </c>
      <c r="Z2075">
        <v>37</v>
      </c>
      <c r="AA2075">
        <v>6</v>
      </c>
      <c r="AB2075">
        <v>5</v>
      </c>
      <c r="AC2075">
        <v>5</v>
      </c>
      <c r="AD2075">
        <v>1</v>
      </c>
      <c r="AE2075">
        <v>3</v>
      </c>
      <c r="AF2075">
        <v>0</v>
      </c>
      <c r="AG2075">
        <v>2</v>
      </c>
      <c r="AH2075">
        <v>4</v>
      </c>
      <c r="AI2075">
        <v>2</v>
      </c>
      <c r="AJ2075">
        <v>1</v>
      </c>
      <c r="AK2075">
        <v>16</v>
      </c>
      <c r="AL2075">
        <v>11</v>
      </c>
      <c r="AM2075">
        <v>8</v>
      </c>
      <c r="AN2075">
        <v>5</v>
      </c>
      <c r="AO2075">
        <v>8</v>
      </c>
      <c r="AP2075">
        <v>6</v>
      </c>
      <c r="AQ2075">
        <v>16</v>
      </c>
      <c r="AR2075">
        <v>16</v>
      </c>
      <c r="AS2075">
        <v>43</v>
      </c>
      <c r="AT2075">
        <v>57</v>
      </c>
      <c r="AU2075">
        <v>0</v>
      </c>
      <c r="AV2075">
        <v>0</v>
      </c>
      <c r="AW2075">
        <v>2.6</v>
      </c>
      <c r="AX2075">
        <v>57</v>
      </c>
      <c r="AY2075">
        <v>79</v>
      </c>
      <c r="AZ2075">
        <v>54</v>
      </c>
      <c r="BA2075">
        <v>20</v>
      </c>
      <c r="BB2075">
        <v>11</v>
      </c>
      <c r="BC2075">
        <v>30</v>
      </c>
      <c r="BD2075">
        <v>70</v>
      </c>
      <c r="BE2075">
        <v>42</v>
      </c>
      <c r="BF2075">
        <v>83</v>
      </c>
      <c r="BG2075">
        <v>8.5</v>
      </c>
      <c r="BH2075">
        <v>6.38</v>
      </c>
      <c r="BI2075">
        <v>2.06</v>
      </c>
      <c r="BJ2075">
        <v>3.52</v>
      </c>
      <c r="BK2075">
        <v>3.91</v>
      </c>
      <c r="BL2075">
        <f>1/Table1[[#This Row],[odds_ft_home_team_win]]+1/Table1[[#This Row],[odds_ft_draw]]+1/Table1[[#This Row],[odds_ft_away_team_win]]-1</f>
        <v>2.5282277998117442E-2</v>
      </c>
      <c r="BM2075">
        <f>Table1[[#This Row],[Margin]]/3</f>
        <v>8.4274259993724811E-3</v>
      </c>
      <c r="BN2075">
        <v>1.34</v>
      </c>
      <c r="BO2075">
        <v>2.0499999999999998</v>
      </c>
      <c r="BP2075">
        <v>3.7</v>
      </c>
      <c r="BQ2075">
        <v>0</v>
      </c>
      <c r="BR2075">
        <v>1.95</v>
      </c>
      <c r="BS2075">
        <v>1.87</v>
      </c>
      <c r="BT2075" t="s">
        <v>75</v>
      </c>
      <c r="BU2075">
        <f>VLOOKUP(Table1[[#This Row],[Reference]],metron,11,FALSE)</f>
        <v>1.510877192982456</v>
      </c>
      <c r="BV2075">
        <f>VLOOKUP(Table1[[#This Row],[Reference]],metron,12,FALSE)</f>
        <v>1.0163157894736841</v>
      </c>
    </row>
    <row r="2076" spans="1:74" x14ac:dyDescent="0.45">
      <c r="A2076" t="s">
        <v>5407</v>
      </c>
      <c r="B2076">
        <v>1521327600</v>
      </c>
      <c r="C2076" s="3" t="s">
        <v>3142</v>
      </c>
      <c r="D2076" t="s">
        <v>65</v>
      </c>
      <c r="E2076" t="s">
        <v>66</v>
      </c>
      <c r="F2076" t="s">
        <v>77</v>
      </c>
      <c r="G2076" t="s">
        <v>94</v>
      </c>
      <c r="H2076" t="s">
        <v>66</v>
      </c>
      <c r="I2076">
        <f>MROUND(Table1[[#This Row],[Prob_H]]*100,2)/100</f>
        <v>0.52</v>
      </c>
      <c r="J2076">
        <f>1/Table1[[#This Row],[odds_ft_home_team_win]]-Table1[[#This Row],[Margin/3]]</f>
        <v>0.52911545582696273</v>
      </c>
      <c r="K2076">
        <f>1/Table1[[#This Row],[odds_ft_draw]]-Table1[[#This Row],[Margin/3]]</f>
        <v>0.26248375725191259</v>
      </c>
      <c r="L2076">
        <f>1/Table1[[#This Row],[odds_ft_away_team_win]]-Table1[[#This Row],[Margin/3]]</f>
        <v>0.2084007869211246</v>
      </c>
      <c r="M2076">
        <v>12</v>
      </c>
      <c r="N2076">
        <v>1.27</v>
      </c>
      <c r="O2076">
        <v>0.71</v>
      </c>
      <c r="P2076">
        <v>1.44</v>
      </c>
      <c r="Q2076">
        <v>0.78</v>
      </c>
      <c r="R2076" t="str" cm="1">
        <f t="array" ref="R20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6">
        <v>1</v>
      </c>
      <c r="T2076">
        <v>1</v>
      </c>
      <c r="U2076">
        <v>2</v>
      </c>
      <c r="V2076">
        <v>0</v>
      </c>
      <c r="W2076">
        <v>0</v>
      </c>
      <c r="X2076">
        <v>0</v>
      </c>
      <c r="Y2076" t="s">
        <v>624</v>
      </c>
      <c r="Z2076">
        <v>53</v>
      </c>
      <c r="AA2076">
        <v>9</v>
      </c>
      <c r="AB2076">
        <v>6</v>
      </c>
      <c r="AC2076">
        <v>1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20</v>
      </c>
      <c r="AL2076">
        <v>18</v>
      </c>
      <c r="AM2076">
        <v>9</v>
      </c>
      <c r="AN2076">
        <v>6</v>
      </c>
      <c r="AO2076">
        <v>11</v>
      </c>
      <c r="AP2076">
        <v>12</v>
      </c>
      <c r="AQ2076">
        <v>17</v>
      </c>
      <c r="AR2076">
        <v>19</v>
      </c>
      <c r="AS2076">
        <v>55</v>
      </c>
      <c r="AT2076">
        <v>45</v>
      </c>
      <c r="AU2076">
        <v>0</v>
      </c>
      <c r="AV2076">
        <v>0</v>
      </c>
      <c r="AW2076">
        <v>2.2599999999999998</v>
      </c>
      <c r="AX2076">
        <v>56</v>
      </c>
      <c r="AY2076">
        <v>73</v>
      </c>
      <c r="AZ2076">
        <v>45</v>
      </c>
      <c r="BA2076">
        <v>14</v>
      </c>
      <c r="BB2076">
        <v>11</v>
      </c>
      <c r="BC2076">
        <v>35</v>
      </c>
      <c r="BD2076">
        <v>70</v>
      </c>
      <c r="BE2076">
        <v>32</v>
      </c>
      <c r="BF2076">
        <v>80</v>
      </c>
      <c r="BG2076">
        <v>9.06</v>
      </c>
      <c r="BH2076">
        <v>6.56</v>
      </c>
      <c r="BI2076">
        <v>1.86</v>
      </c>
      <c r="BJ2076">
        <v>3.69</v>
      </c>
      <c r="BK2076">
        <v>4.6100000000000003</v>
      </c>
      <c r="BL2076">
        <f>1/Table1[[#This Row],[odds_ft_home_team_win]]+1/Table1[[#This Row],[odds_ft_draw]]+1/Table1[[#This Row],[odds_ft_away_team_win]]-1</f>
        <v>2.5556858325563203E-2</v>
      </c>
      <c r="BM2076">
        <f>Table1[[#This Row],[Margin]]/3</f>
        <v>8.518952775187735E-3</v>
      </c>
      <c r="BN2076">
        <v>1.29</v>
      </c>
      <c r="BO2076">
        <v>1.91</v>
      </c>
      <c r="BP2076">
        <v>3.3</v>
      </c>
      <c r="BQ2076">
        <v>0</v>
      </c>
      <c r="BR2076">
        <v>1.95</v>
      </c>
      <c r="BS2076">
        <v>1.87</v>
      </c>
      <c r="BT2076" t="s">
        <v>79</v>
      </c>
      <c r="BU2076">
        <f>VLOOKUP(Table1[[#This Row],[Reference]],metron,11,FALSE)</f>
        <v>1.625948039373891</v>
      </c>
      <c r="BV2076">
        <f>VLOOKUP(Table1[[#This Row],[Reference]],metron,12,FALSE)</f>
        <v>0.97079231886396644</v>
      </c>
    </row>
    <row r="2077" spans="1:74" x14ac:dyDescent="0.45">
      <c r="A2077" t="s">
        <v>5407</v>
      </c>
      <c r="B2077">
        <v>1521334800</v>
      </c>
      <c r="C2077" s="3" t="s">
        <v>3143</v>
      </c>
      <c r="D2077" t="s">
        <v>65</v>
      </c>
      <c r="E2077" t="s">
        <v>66</v>
      </c>
      <c r="F2077" t="s">
        <v>85</v>
      </c>
      <c r="G2077" t="s">
        <v>80</v>
      </c>
      <c r="H2077" t="s">
        <v>66</v>
      </c>
      <c r="I2077">
        <f>MROUND(Table1[[#This Row],[Prob_H]]*100,2)/100</f>
        <v>0.64</v>
      </c>
      <c r="J2077">
        <f>1/Table1[[#This Row],[odds_ft_home_team_win]]-Table1[[#This Row],[Margin/3]]</f>
        <v>0.64577095566142606</v>
      </c>
      <c r="K2077">
        <f>1/Table1[[#This Row],[odds_ft_draw]]-Table1[[#This Row],[Margin/3]]</f>
        <v>0.22100913636467606</v>
      </c>
      <c r="L2077">
        <f>1/Table1[[#This Row],[odds_ft_away_team_win]]-Table1[[#This Row],[Margin/3]]</f>
        <v>0.13321990797389782</v>
      </c>
      <c r="M2077">
        <v>12</v>
      </c>
      <c r="N2077">
        <v>2.1800000000000002</v>
      </c>
      <c r="O2077">
        <v>1.54</v>
      </c>
      <c r="P2077">
        <v>2.19</v>
      </c>
      <c r="Q2077">
        <v>1.24</v>
      </c>
      <c r="R2077" t="str" cm="1">
        <f t="array" ref="R20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77">
        <v>3</v>
      </c>
      <c r="T2077">
        <v>1</v>
      </c>
      <c r="U2077">
        <v>4</v>
      </c>
      <c r="V2077">
        <v>1</v>
      </c>
      <c r="W2077">
        <v>0</v>
      </c>
      <c r="X2077">
        <v>1</v>
      </c>
      <c r="Y2077" t="s">
        <v>3144</v>
      </c>
      <c r="Z2077">
        <v>37</v>
      </c>
      <c r="AA2077">
        <v>2</v>
      </c>
      <c r="AB2077">
        <v>5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23</v>
      </c>
      <c r="AL2077">
        <v>5</v>
      </c>
      <c r="AM2077">
        <v>10</v>
      </c>
      <c r="AN2077">
        <v>2</v>
      </c>
      <c r="AO2077">
        <v>13</v>
      </c>
      <c r="AP2077">
        <v>3</v>
      </c>
      <c r="AQ2077">
        <v>11</v>
      </c>
      <c r="AR2077">
        <v>15</v>
      </c>
      <c r="AS2077">
        <v>55</v>
      </c>
      <c r="AT2077">
        <v>45</v>
      </c>
      <c r="AU2077">
        <v>0</v>
      </c>
      <c r="AV2077">
        <v>0</v>
      </c>
      <c r="AW2077">
        <v>2.4300000000000002</v>
      </c>
      <c r="AX2077">
        <v>49</v>
      </c>
      <c r="AY2077">
        <v>68</v>
      </c>
      <c r="AZ2077">
        <v>34</v>
      </c>
      <c r="BA2077">
        <v>28</v>
      </c>
      <c r="BB2077">
        <v>16</v>
      </c>
      <c r="BC2077">
        <v>37</v>
      </c>
      <c r="BD2077">
        <v>64</v>
      </c>
      <c r="BE2077">
        <v>22</v>
      </c>
      <c r="BF2077">
        <v>75</v>
      </c>
      <c r="BG2077">
        <v>9.2100000000000009</v>
      </c>
      <c r="BH2077">
        <v>4.71</v>
      </c>
      <c r="BI2077">
        <v>1.53</v>
      </c>
      <c r="BJ2077">
        <v>4.37</v>
      </c>
      <c r="BK2077">
        <v>7.09</v>
      </c>
      <c r="BL2077">
        <f>1/Table1[[#This Row],[odds_ft_home_team_win]]+1/Table1[[#This Row],[odds_ft_draw]]+1/Table1[[#This Row],[odds_ft_away_team_win]]-1</f>
        <v>2.3471446741212043E-2</v>
      </c>
      <c r="BM2077">
        <f>Table1[[#This Row],[Margin]]/3</f>
        <v>7.8238155804040144E-3</v>
      </c>
      <c r="BN2077">
        <v>1.24</v>
      </c>
      <c r="BO2077">
        <v>1.77</v>
      </c>
      <c r="BP2077">
        <v>2.95</v>
      </c>
      <c r="BQ2077">
        <v>0</v>
      </c>
      <c r="BR2077">
        <v>1.95</v>
      </c>
      <c r="BS2077">
        <v>1.87</v>
      </c>
      <c r="BT2077" t="s">
        <v>1684</v>
      </c>
      <c r="BU2077">
        <f>VLOOKUP(Table1[[#This Row],[Reference]],metron,11,FALSE)</f>
        <v>1.980803571428571</v>
      </c>
      <c r="BV2077">
        <f>VLOOKUP(Table1[[#This Row],[Reference]],metron,12,FALSE)</f>
        <v>0.85357142857142854</v>
      </c>
    </row>
    <row r="2078" spans="1:74" hidden="1" x14ac:dyDescent="0.45">
      <c r="A2078" t="s">
        <v>5407</v>
      </c>
      <c r="B2078">
        <v>1521335160</v>
      </c>
      <c r="C2078" s="3" t="s">
        <v>3145</v>
      </c>
      <c r="D2078" t="s">
        <v>65</v>
      </c>
      <c r="E2078" t="s">
        <v>66</v>
      </c>
      <c r="F2078" t="s">
        <v>81</v>
      </c>
      <c r="G2078" t="s">
        <v>2738</v>
      </c>
      <c r="H2078" t="s">
        <v>66</v>
      </c>
      <c r="I2078">
        <f>MROUND(Table1[[#This Row],[Prob_H]]*100,2)/100</f>
        <v>0.48</v>
      </c>
      <c r="J2078">
        <f>1/Table1[[#This Row],[odds_ft_home_team_win]]-Table1[[#This Row],[Margin/3]]</f>
        <v>0.47469225578916335</v>
      </c>
      <c r="K2078">
        <f>1/Table1[[#This Row],[odds_ft_draw]]-Table1[[#This Row],[Margin/3]]</f>
        <v>0.25201713501621648</v>
      </c>
      <c r="L2078">
        <f>1/Table1[[#This Row],[odds_ft_away_team_win]]-Table1[[#This Row],[Margin/3]]</f>
        <v>0.27329060919462023</v>
      </c>
      <c r="M2078">
        <v>12</v>
      </c>
      <c r="N2078">
        <v>1.6</v>
      </c>
      <c r="O2078">
        <v>0.93</v>
      </c>
      <c r="P2078">
        <v>1.44</v>
      </c>
      <c r="Q2078">
        <v>0.82</v>
      </c>
      <c r="R2078" t="str" cm="1">
        <f t="array" ref="R20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8">
        <v>2</v>
      </c>
      <c r="T2078">
        <v>2</v>
      </c>
      <c r="U2078">
        <v>4</v>
      </c>
      <c r="V2078">
        <v>1</v>
      </c>
      <c r="W2078">
        <v>0</v>
      </c>
      <c r="X2078">
        <v>1</v>
      </c>
      <c r="Y2078" t="s">
        <v>3146</v>
      </c>
      <c r="Z2078" t="s">
        <v>3147</v>
      </c>
      <c r="AA2078">
        <v>4</v>
      </c>
      <c r="AB2078">
        <v>4</v>
      </c>
      <c r="AC2078">
        <v>2</v>
      </c>
      <c r="AD2078">
        <v>0</v>
      </c>
      <c r="AE2078">
        <v>4</v>
      </c>
      <c r="AF2078">
        <v>0</v>
      </c>
      <c r="AG2078">
        <v>0</v>
      </c>
      <c r="AH2078">
        <v>2</v>
      </c>
      <c r="AI2078">
        <v>1</v>
      </c>
      <c r="AJ2078">
        <v>3</v>
      </c>
      <c r="AK2078">
        <v>11</v>
      </c>
      <c r="AL2078">
        <v>11</v>
      </c>
      <c r="AM2078">
        <v>6</v>
      </c>
      <c r="AN2078">
        <v>6</v>
      </c>
      <c r="AO2078">
        <v>5</v>
      </c>
      <c r="AP2078">
        <v>5</v>
      </c>
      <c r="AQ2078">
        <v>18</v>
      </c>
      <c r="AR2078">
        <v>24</v>
      </c>
      <c r="AS2078">
        <v>53</v>
      </c>
      <c r="AT2078">
        <v>47</v>
      </c>
      <c r="AU2078">
        <v>0</v>
      </c>
      <c r="AV2078">
        <v>0</v>
      </c>
      <c r="AW2078">
        <v>3.42</v>
      </c>
      <c r="AX2078">
        <v>66</v>
      </c>
      <c r="AY2078">
        <v>90</v>
      </c>
      <c r="AZ2078">
        <v>72</v>
      </c>
      <c r="BA2078">
        <v>45</v>
      </c>
      <c r="BB2078">
        <v>18</v>
      </c>
      <c r="BC2078">
        <v>42</v>
      </c>
      <c r="BD2078">
        <v>72</v>
      </c>
      <c r="BE2078">
        <v>66</v>
      </c>
      <c r="BF2078">
        <v>100</v>
      </c>
      <c r="BG2078">
        <v>9.36</v>
      </c>
      <c r="BH2078">
        <v>5.96</v>
      </c>
      <c r="BI2078">
        <v>2.0699999999999998</v>
      </c>
      <c r="BJ2078">
        <v>3.84</v>
      </c>
      <c r="BK2078">
        <v>3.55</v>
      </c>
      <c r="BL2078">
        <f>1/Table1[[#This Row],[odds_ft_home_team_win]]+1/Table1[[#This Row],[odds_ft_draw]]+1/Table1[[#This Row],[odds_ft_away_team_win]]-1</f>
        <v>2.5198594951350684E-2</v>
      </c>
      <c r="BM2078">
        <f>Table1[[#This Row],[Margin]]/3</f>
        <v>8.3995316504502284E-3</v>
      </c>
      <c r="BN2078">
        <v>1.1499999999999999</v>
      </c>
      <c r="BO2078">
        <v>1.5</v>
      </c>
      <c r="BP2078">
        <v>2.25</v>
      </c>
      <c r="BQ2078">
        <v>0</v>
      </c>
      <c r="BR2078">
        <v>1.51</v>
      </c>
      <c r="BS2078">
        <v>2.6</v>
      </c>
      <c r="BT2078" t="s">
        <v>109</v>
      </c>
      <c r="BU2078">
        <f>VLOOKUP(Table1[[#This Row],[Reference]],metron,11,FALSE)</f>
        <v>1.510877192982456</v>
      </c>
      <c r="BV2078">
        <f>VLOOKUP(Table1[[#This Row],[Reference]],metron,12,FALSE)</f>
        <v>1.0163157894736841</v>
      </c>
    </row>
    <row r="2079" spans="1:74" x14ac:dyDescent="0.45">
      <c r="A2079" t="s">
        <v>5407</v>
      </c>
      <c r="B2079">
        <v>1521342000</v>
      </c>
      <c r="C2079" s="3" t="s">
        <v>3148</v>
      </c>
      <c r="D2079" t="s">
        <v>65</v>
      </c>
      <c r="E2079" t="s">
        <v>66</v>
      </c>
      <c r="F2079" t="s">
        <v>2218</v>
      </c>
      <c r="G2079" t="s">
        <v>103</v>
      </c>
      <c r="H2079" t="s">
        <v>66</v>
      </c>
      <c r="I2079">
        <f>MROUND(Table1[[#This Row],[Prob_H]]*100,2)/100</f>
        <v>0.42</v>
      </c>
      <c r="J2079">
        <f>1/Table1[[#This Row],[odds_ft_home_team_win]]-Table1[[#This Row],[Margin/3]]</f>
        <v>0.41550339582050905</v>
      </c>
      <c r="K2079">
        <f>1/Table1[[#This Row],[odds_ft_draw]]-Table1[[#This Row],[Margin/3]]</f>
        <v>0.28502971422599632</v>
      </c>
      <c r="L2079">
        <f>1/Table1[[#This Row],[odds_ft_away_team_win]]-Table1[[#This Row],[Margin/3]]</f>
        <v>0.29946688995349469</v>
      </c>
      <c r="M2079">
        <v>12</v>
      </c>
      <c r="N2079">
        <v>1.43</v>
      </c>
      <c r="O2079">
        <v>0.71</v>
      </c>
      <c r="P2079">
        <v>1.35</v>
      </c>
      <c r="Q2079">
        <v>0.88</v>
      </c>
      <c r="R2079" t="str" cm="1">
        <f t="array" ref="R20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79">
        <v>1</v>
      </c>
      <c r="T2079">
        <v>1</v>
      </c>
      <c r="U2079">
        <v>2</v>
      </c>
      <c r="V2079">
        <v>1</v>
      </c>
      <c r="W2079">
        <v>0</v>
      </c>
      <c r="X2079">
        <v>1</v>
      </c>
      <c r="Y2079">
        <v>70</v>
      </c>
      <c r="Z2079">
        <v>36</v>
      </c>
      <c r="AA2079">
        <v>4</v>
      </c>
      <c r="AB2079">
        <v>3</v>
      </c>
      <c r="AC2079">
        <v>2</v>
      </c>
      <c r="AD2079">
        <v>1</v>
      </c>
      <c r="AE2079">
        <v>5</v>
      </c>
      <c r="AF2079">
        <v>1</v>
      </c>
      <c r="AG2079">
        <v>3</v>
      </c>
      <c r="AH2079">
        <v>0</v>
      </c>
      <c r="AI2079">
        <v>2</v>
      </c>
      <c r="AJ2079">
        <v>4</v>
      </c>
      <c r="AK2079">
        <v>16</v>
      </c>
      <c r="AL2079">
        <v>8</v>
      </c>
      <c r="AM2079">
        <v>7</v>
      </c>
      <c r="AN2079">
        <v>6</v>
      </c>
      <c r="AO2079">
        <v>9</v>
      </c>
      <c r="AP2079">
        <v>2</v>
      </c>
      <c r="AQ2079">
        <v>9</v>
      </c>
      <c r="AR2079">
        <v>20</v>
      </c>
      <c r="AS2079">
        <v>50</v>
      </c>
      <c r="AT2079">
        <v>50</v>
      </c>
      <c r="AU2079">
        <v>0</v>
      </c>
      <c r="AV2079">
        <v>0</v>
      </c>
      <c r="AW2079">
        <v>2.64</v>
      </c>
      <c r="AX2079">
        <v>57</v>
      </c>
      <c r="AY2079">
        <v>75</v>
      </c>
      <c r="AZ2079">
        <v>57</v>
      </c>
      <c r="BA2079">
        <v>29</v>
      </c>
      <c r="BB2079">
        <v>14</v>
      </c>
      <c r="BC2079">
        <v>36</v>
      </c>
      <c r="BD2079">
        <v>72</v>
      </c>
      <c r="BE2079">
        <v>43</v>
      </c>
      <c r="BF2079">
        <v>72</v>
      </c>
      <c r="BG2079">
        <v>9</v>
      </c>
      <c r="BH2079">
        <v>4.28</v>
      </c>
      <c r="BI2079">
        <v>2.36</v>
      </c>
      <c r="BJ2079">
        <v>3.41</v>
      </c>
      <c r="BK2079">
        <v>3.25</v>
      </c>
      <c r="BL2079">
        <f>1/Table1[[#This Row],[odds_ft_home_team_win]]+1/Table1[[#This Row],[odds_ft_draw]]+1/Table1[[#This Row],[odds_ft_away_team_win]]-1</f>
        <v>2.467625321643907E-2</v>
      </c>
      <c r="BM2079">
        <f>Table1[[#This Row],[Margin]]/3</f>
        <v>8.2254177388130234E-3</v>
      </c>
      <c r="BN2079">
        <v>1.32</v>
      </c>
      <c r="BO2079">
        <v>2</v>
      </c>
      <c r="BP2079">
        <v>3.55</v>
      </c>
      <c r="BQ2079">
        <v>0</v>
      </c>
      <c r="BR2079">
        <v>1.87</v>
      </c>
      <c r="BS2079">
        <v>1.95</v>
      </c>
      <c r="BT2079" t="s">
        <v>2219</v>
      </c>
      <c r="BU2079">
        <f>VLOOKUP(Table1[[#This Row],[Reference]],metron,11,FALSE)</f>
        <v>1.396960958296362</v>
      </c>
      <c r="BV2079">
        <f>VLOOKUP(Table1[[#This Row],[Reference]],metron,12,FALSE)</f>
        <v>1.091503992901508</v>
      </c>
    </row>
    <row r="2080" spans="1:74" hidden="1" x14ac:dyDescent="0.45">
      <c r="A2080" t="s">
        <v>5407</v>
      </c>
      <c r="B2080">
        <v>1521342000</v>
      </c>
      <c r="C2080" s="3" t="s">
        <v>3148</v>
      </c>
      <c r="D2080" t="s">
        <v>65</v>
      </c>
      <c r="E2080" t="s">
        <v>66</v>
      </c>
      <c r="F2080" t="s">
        <v>86</v>
      </c>
      <c r="G2080" t="s">
        <v>97</v>
      </c>
      <c r="H2080" t="s">
        <v>66</v>
      </c>
      <c r="I2080">
        <f>MROUND(Table1[[#This Row],[Prob_H]]*100,2)/100</f>
        <v>0.46</v>
      </c>
      <c r="J2080">
        <f>1/Table1[[#This Row],[odds_ft_home_team_win]]-Table1[[#This Row],[Margin/3]]</f>
        <v>0.46105153895931866</v>
      </c>
      <c r="K2080">
        <f>1/Table1[[#This Row],[odds_ft_draw]]-Table1[[#This Row],[Margin/3]]</f>
        <v>0.28142304334796941</v>
      </c>
      <c r="L2080">
        <f>1/Table1[[#This Row],[odds_ft_away_team_win]]-Table1[[#This Row],[Margin/3]]</f>
        <v>0.25752541769271192</v>
      </c>
      <c r="M2080">
        <v>12</v>
      </c>
      <c r="N2080">
        <v>1.73</v>
      </c>
      <c r="O2080">
        <v>1.21</v>
      </c>
      <c r="P2080">
        <v>1.76</v>
      </c>
      <c r="Q2080">
        <v>1.29</v>
      </c>
      <c r="R2080" t="str" cm="1">
        <f t="array" ref="R20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0">
        <v>1</v>
      </c>
      <c r="T2080">
        <v>2</v>
      </c>
      <c r="U2080">
        <v>3</v>
      </c>
      <c r="V2080">
        <v>2</v>
      </c>
      <c r="W2080">
        <v>1</v>
      </c>
      <c r="X2080">
        <v>1</v>
      </c>
      <c r="Y2080">
        <v>2</v>
      </c>
      <c r="Z2080" t="s">
        <v>3149</v>
      </c>
      <c r="AA2080">
        <v>4</v>
      </c>
      <c r="AB2080">
        <v>6</v>
      </c>
      <c r="AC2080">
        <v>4</v>
      </c>
      <c r="AD2080">
        <v>1</v>
      </c>
      <c r="AE2080">
        <v>5</v>
      </c>
      <c r="AF2080">
        <v>0</v>
      </c>
      <c r="AG2080">
        <v>5</v>
      </c>
      <c r="AH2080">
        <v>0</v>
      </c>
      <c r="AI2080">
        <v>2</v>
      </c>
      <c r="AJ2080">
        <v>3</v>
      </c>
      <c r="AK2080">
        <v>8</v>
      </c>
      <c r="AL2080">
        <v>7</v>
      </c>
      <c r="AM2080">
        <v>4</v>
      </c>
      <c r="AN2080">
        <v>6</v>
      </c>
      <c r="AO2080">
        <v>4</v>
      </c>
      <c r="AP2080">
        <v>1</v>
      </c>
      <c r="AQ2080">
        <v>16</v>
      </c>
      <c r="AR2080">
        <v>19</v>
      </c>
      <c r="AS2080">
        <v>48</v>
      </c>
      <c r="AT2080">
        <v>52</v>
      </c>
      <c r="AU2080">
        <v>0</v>
      </c>
      <c r="AV2080">
        <v>0</v>
      </c>
      <c r="AW2080">
        <v>2.2000000000000002</v>
      </c>
      <c r="AX2080">
        <v>42</v>
      </c>
      <c r="AY2080">
        <v>59</v>
      </c>
      <c r="AZ2080">
        <v>42</v>
      </c>
      <c r="BA2080">
        <v>28</v>
      </c>
      <c r="BB2080">
        <v>10</v>
      </c>
      <c r="BC2080">
        <v>28</v>
      </c>
      <c r="BD2080">
        <v>59</v>
      </c>
      <c r="BE2080">
        <v>32</v>
      </c>
      <c r="BF2080">
        <v>69</v>
      </c>
      <c r="BG2080">
        <v>11.17</v>
      </c>
      <c r="BH2080">
        <v>5</v>
      </c>
      <c r="BI2080">
        <v>2.13</v>
      </c>
      <c r="BJ2080">
        <v>3.45</v>
      </c>
      <c r="BK2080">
        <v>3.76</v>
      </c>
      <c r="BL2080">
        <f>1/Table1[[#This Row],[odds_ft_home_team_win]]+1/Table1[[#This Row],[odds_ft_draw]]+1/Table1[[#This Row],[odds_ft_away_team_win]]-1</f>
        <v>2.529608734739619E-2</v>
      </c>
      <c r="BM2080">
        <f>Table1[[#This Row],[Margin]]/3</f>
        <v>8.4320291157987306E-3</v>
      </c>
      <c r="BN2080">
        <v>1.33</v>
      </c>
      <c r="BO2080">
        <v>2</v>
      </c>
      <c r="BP2080">
        <v>3.65</v>
      </c>
      <c r="BQ2080">
        <v>0</v>
      </c>
      <c r="BR2080">
        <v>1.91</v>
      </c>
      <c r="BS2080">
        <v>1.91</v>
      </c>
      <c r="BT2080" t="s">
        <v>113</v>
      </c>
      <c r="BU2080">
        <f>VLOOKUP(Table1[[#This Row],[Reference]],metron,11,FALSE)</f>
        <v>1.4888836329233679</v>
      </c>
      <c r="BV2080">
        <f>VLOOKUP(Table1[[#This Row],[Reference]],metron,12,FALSE)</f>
        <v>1.0516792809839171</v>
      </c>
    </row>
    <row r="2081" spans="1:74" hidden="1" x14ac:dyDescent="0.45">
      <c r="A2081" t="s">
        <v>5407</v>
      </c>
      <c r="B2081">
        <v>1521342360</v>
      </c>
      <c r="C2081" s="3" t="s">
        <v>3150</v>
      </c>
      <c r="D2081" t="s">
        <v>65</v>
      </c>
      <c r="E2081" t="s">
        <v>66</v>
      </c>
      <c r="F2081" t="s">
        <v>98</v>
      </c>
      <c r="G2081" t="s">
        <v>68</v>
      </c>
      <c r="H2081" t="s">
        <v>66</v>
      </c>
      <c r="I2081">
        <f>MROUND(Table1[[#This Row],[Prob_H]]*100,2)/100</f>
        <v>0.34</v>
      </c>
      <c r="J2081">
        <f>1/Table1[[#This Row],[odds_ft_home_team_win]]-Table1[[#This Row],[Margin/3]]</f>
        <v>0.33406655175709726</v>
      </c>
      <c r="K2081">
        <f>1/Table1[[#This Row],[odds_ft_draw]]-Table1[[#This Row],[Margin/3]]</f>
        <v>0.30119832155225401</v>
      </c>
      <c r="L2081">
        <f>1/Table1[[#This Row],[odds_ft_away_team_win]]-Table1[[#This Row],[Margin/3]]</f>
        <v>0.36473512669064867</v>
      </c>
      <c r="M2081">
        <v>12</v>
      </c>
      <c r="N2081">
        <v>0.64</v>
      </c>
      <c r="O2081">
        <v>1.29</v>
      </c>
      <c r="P2081">
        <v>0.59</v>
      </c>
      <c r="Q2081">
        <v>1.1399999999999999</v>
      </c>
      <c r="R2081" t="str" cm="1">
        <f t="array" ref="R20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AA2081">
        <v>6</v>
      </c>
      <c r="AB2081">
        <v>4</v>
      </c>
      <c r="AC2081">
        <v>0</v>
      </c>
      <c r="AD2081">
        <v>0</v>
      </c>
      <c r="AE2081">
        <v>2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6</v>
      </c>
      <c r="AL2081">
        <v>8</v>
      </c>
      <c r="AM2081">
        <v>0</v>
      </c>
      <c r="AN2081">
        <v>3</v>
      </c>
      <c r="AO2081">
        <v>6</v>
      </c>
      <c r="AP2081">
        <v>5</v>
      </c>
      <c r="AQ2081">
        <v>18</v>
      </c>
      <c r="AR2081">
        <v>14</v>
      </c>
      <c r="AS2081">
        <v>51</v>
      </c>
      <c r="AT2081">
        <v>49</v>
      </c>
      <c r="AU2081">
        <v>0</v>
      </c>
      <c r="AV2081">
        <v>0</v>
      </c>
      <c r="AW2081">
        <v>2.27</v>
      </c>
      <c r="AX2081">
        <v>62</v>
      </c>
      <c r="AY2081">
        <v>75</v>
      </c>
      <c r="AZ2081">
        <v>43</v>
      </c>
      <c r="BA2081">
        <v>17</v>
      </c>
      <c r="BB2081">
        <v>3</v>
      </c>
      <c r="BC2081">
        <v>37</v>
      </c>
      <c r="BD2081">
        <v>65</v>
      </c>
      <c r="BE2081">
        <v>34</v>
      </c>
      <c r="BF2081">
        <v>65</v>
      </c>
      <c r="BG2081">
        <v>13.48</v>
      </c>
      <c r="BH2081">
        <v>4.68</v>
      </c>
      <c r="BI2081">
        <v>2.92</v>
      </c>
      <c r="BJ2081">
        <v>3.23</v>
      </c>
      <c r="BK2081">
        <v>2.68</v>
      </c>
      <c r="BL2081">
        <f>1/Table1[[#This Row],[odds_ft_home_team_win]]+1/Table1[[#This Row],[odds_ft_draw]]+1/Table1[[#This Row],[odds_ft_away_team_win]]-1</f>
        <v>2.5197605002680756E-2</v>
      </c>
      <c r="BM2081">
        <f>Table1[[#This Row],[Margin]]/3</f>
        <v>8.3992016675602521E-3</v>
      </c>
      <c r="BN2081">
        <v>1.41</v>
      </c>
      <c r="BO2081">
        <v>2.25</v>
      </c>
      <c r="BP2081">
        <v>4.25</v>
      </c>
      <c r="BQ2081">
        <v>0</v>
      </c>
      <c r="BR2081">
        <v>2.0499999999999998</v>
      </c>
      <c r="BS2081">
        <v>1.8</v>
      </c>
      <c r="BT2081" t="s">
        <v>2745</v>
      </c>
      <c r="BU2081">
        <f>VLOOKUP(Table1[[#This Row],[Reference]],metron,11,FALSE)</f>
        <v>1.228921489601805</v>
      </c>
      <c r="BV2081">
        <f>VLOOKUP(Table1[[#This Row],[Reference]],metron,12,FALSE)</f>
        <v>1.2940512655166849</v>
      </c>
    </row>
    <row r="2082" spans="1:74" x14ac:dyDescent="0.45">
      <c r="A2082" t="s">
        <v>5407</v>
      </c>
      <c r="B2082">
        <v>1521417600</v>
      </c>
      <c r="C2082" s="3" t="s">
        <v>3151</v>
      </c>
      <c r="D2082" t="s">
        <v>65</v>
      </c>
      <c r="E2082" t="s">
        <v>66</v>
      </c>
      <c r="F2082" t="s">
        <v>611</v>
      </c>
      <c r="G2082" t="s">
        <v>93</v>
      </c>
      <c r="H2082" t="s">
        <v>66</v>
      </c>
      <c r="I2082">
        <f>MROUND(Table1[[#This Row],[Prob_H]]*100,2)/100</f>
        <v>0.38</v>
      </c>
      <c r="J2082">
        <f>1/Table1[[#This Row],[odds_ft_home_team_win]]-Table1[[#This Row],[Margin/3]]</f>
        <v>0.38532514889609321</v>
      </c>
      <c r="K2082">
        <f>1/Table1[[#This Row],[odds_ft_draw]]-Table1[[#This Row],[Margin/3]]</f>
        <v>0.29192466179481874</v>
      </c>
      <c r="L2082">
        <f>1/Table1[[#This Row],[odds_ft_away_team_win]]-Table1[[#This Row],[Margin/3]]</f>
        <v>0.322750189309088</v>
      </c>
      <c r="M2082">
        <v>12</v>
      </c>
      <c r="N2082">
        <v>0.92</v>
      </c>
      <c r="O2082">
        <v>0.87</v>
      </c>
      <c r="P2082">
        <v>1.06</v>
      </c>
      <c r="Q2082">
        <v>0.83</v>
      </c>
      <c r="R2082" t="str" cm="1">
        <f t="array" ref="R20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82">
        <v>3</v>
      </c>
      <c r="T2082">
        <v>1</v>
      </c>
      <c r="U2082">
        <v>4</v>
      </c>
      <c r="V2082">
        <v>3</v>
      </c>
      <c r="W2082">
        <v>2</v>
      </c>
      <c r="X2082">
        <v>1</v>
      </c>
      <c r="Y2082" t="s">
        <v>3152</v>
      </c>
      <c r="Z2082">
        <v>7</v>
      </c>
      <c r="AA2082">
        <v>2</v>
      </c>
      <c r="AB2082">
        <v>4</v>
      </c>
      <c r="AC2082">
        <v>1</v>
      </c>
      <c r="AD2082">
        <v>0</v>
      </c>
      <c r="AE2082">
        <v>1</v>
      </c>
      <c r="AF2082">
        <v>0</v>
      </c>
      <c r="AG2082">
        <v>1</v>
      </c>
      <c r="AH2082">
        <v>0</v>
      </c>
      <c r="AI2082">
        <v>0</v>
      </c>
      <c r="AJ2082">
        <v>1</v>
      </c>
      <c r="AK2082">
        <v>12</v>
      </c>
      <c r="AL2082">
        <v>18</v>
      </c>
      <c r="AM2082">
        <v>6</v>
      </c>
      <c r="AN2082">
        <v>6</v>
      </c>
      <c r="AO2082">
        <v>6</v>
      </c>
      <c r="AP2082">
        <v>12</v>
      </c>
      <c r="AQ2082">
        <v>13</v>
      </c>
      <c r="AR2082">
        <v>11</v>
      </c>
      <c r="AS2082">
        <v>42</v>
      </c>
      <c r="AT2082">
        <v>58</v>
      </c>
      <c r="AU2082">
        <v>0</v>
      </c>
      <c r="AV2082">
        <v>0</v>
      </c>
      <c r="AW2082">
        <v>2.57</v>
      </c>
      <c r="AX2082">
        <v>56</v>
      </c>
      <c r="AY2082">
        <v>78</v>
      </c>
      <c r="AZ2082">
        <v>48</v>
      </c>
      <c r="BA2082">
        <v>21</v>
      </c>
      <c r="BB2082">
        <v>11</v>
      </c>
      <c r="BC2082">
        <v>46</v>
      </c>
      <c r="BD2082">
        <v>81</v>
      </c>
      <c r="BE2082">
        <v>28</v>
      </c>
      <c r="BF2082">
        <v>75</v>
      </c>
      <c r="BG2082">
        <v>7.76</v>
      </c>
      <c r="BH2082">
        <v>4.8600000000000003</v>
      </c>
      <c r="BI2082">
        <v>2.54</v>
      </c>
      <c r="BJ2082">
        <v>3.33</v>
      </c>
      <c r="BK2082">
        <v>3.02</v>
      </c>
      <c r="BL2082">
        <f>1/Table1[[#This Row],[odds_ft_home_team_win]]+1/Table1[[#This Row],[odds_ft_draw]]+1/Table1[[#This Row],[odds_ft_away_team_win]]-1</f>
        <v>2.5126915516444637E-2</v>
      </c>
      <c r="BM2082">
        <f>Table1[[#This Row],[Margin]]/3</f>
        <v>8.375638505481545E-3</v>
      </c>
      <c r="BN2082">
        <v>1.43</v>
      </c>
      <c r="BO2082">
        <v>2.35</v>
      </c>
      <c r="BP2082">
        <v>4.4000000000000004</v>
      </c>
      <c r="BQ2082">
        <v>0</v>
      </c>
      <c r="BR2082">
        <v>2.0499999999999998</v>
      </c>
      <c r="BS2082">
        <v>1.77</v>
      </c>
      <c r="BT2082" t="s">
        <v>614</v>
      </c>
      <c r="BU2082">
        <f>VLOOKUP(Table1[[#This Row],[Reference]],metron,11,FALSE)</f>
        <v>1.330562659846547</v>
      </c>
      <c r="BV2082">
        <f>VLOOKUP(Table1[[#This Row],[Reference]],metron,12,FALSE)</f>
        <v>1.1595268542199491</v>
      </c>
    </row>
    <row r="2083" spans="1:74" x14ac:dyDescent="0.45">
      <c r="A2083" t="s">
        <v>5406</v>
      </c>
      <c r="B2083">
        <v>1538784000</v>
      </c>
      <c r="C2083" s="3" t="s">
        <v>3410</v>
      </c>
      <c r="D2083" t="s">
        <v>65</v>
      </c>
      <c r="E2083" t="s">
        <v>66</v>
      </c>
      <c r="F2083" t="s">
        <v>88</v>
      </c>
      <c r="G2083" t="s">
        <v>93</v>
      </c>
      <c r="H2083" t="s">
        <v>66</v>
      </c>
      <c r="I2083">
        <f>MROUND(Table1[[#This Row],[Prob_H]]*100,2)/100</f>
        <v>0.62</v>
      </c>
      <c r="J2083">
        <f>1/Table1[[#This Row],[odds_ft_home_team_win]]-Table1[[#This Row],[Margin/3]]</f>
        <v>0.61188563736334434</v>
      </c>
      <c r="K2083">
        <f>1/Table1[[#This Row],[odds_ft_draw]]-Table1[[#This Row],[Margin/3]]</f>
        <v>0.23135321861436511</v>
      </c>
      <c r="L2083">
        <f>1/Table1[[#This Row],[odds_ft_away_team_win]]-Table1[[#This Row],[Margin/3]]</f>
        <v>0.15676114402229049</v>
      </c>
      <c r="M2083">
        <v>12</v>
      </c>
      <c r="N2083">
        <v>2.33</v>
      </c>
      <c r="O2083">
        <v>0.2</v>
      </c>
      <c r="P2083">
        <v>2.11</v>
      </c>
      <c r="Q2083">
        <v>0.71</v>
      </c>
      <c r="R2083" t="str" cm="1">
        <f t="array" ref="R20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83">
        <v>3</v>
      </c>
      <c r="T2083">
        <v>1</v>
      </c>
      <c r="U2083">
        <v>4</v>
      </c>
      <c r="V2083">
        <v>1</v>
      </c>
      <c r="W2083">
        <v>1</v>
      </c>
      <c r="X2083">
        <v>0</v>
      </c>
      <c r="Y2083" t="s">
        <v>3411</v>
      </c>
      <c r="Z2083">
        <v>50</v>
      </c>
      <c r="AA2083">
        <v>7</v>
      </c>
      <c r="AB2083">
        <v>5</v>
      </c>
      <c r="AC2083">
        <v>1</v>
      </c>
      <c r="AD2083">
        <v>0</v>
      </c>
      <c r="AE2083">
        <v>2</v>
      </c>
      <c r="AF2083">
        <v>0</v>
      </c>
      <c r="AG2083">
        <v>1</v>
      </c>
      <c r="AH2083">
        <v>0</v>
      </c>
      <c r="AI2083">
        <v>0</v>
      </c>
      <c r="AJ2083">
        <v>2</v>
      </c>
      <c r="AK2083">
        <v>16</v>
      </c>
      <c r="AL2083">
        <v>10</v>
      </c>
      <c r="AM2083">
        <v>6</v>
      </c>
      <c r="AN2083">
        <v>3</v>
      </c>
      <c r="AO2083">
        <v>10</v>
      </c>
      <c r="AP2083">
        <v>7</v>
      </c>
      <c r="AQ2083">
        <v>12</v>
      </c>
      <c r="AR2083">
        <v>15</v>
      </c>
      <c r="AS2083">
        <v>54</v>
      </c>
      <c r="AT2083">
        <v>46</v>
      </c>
      <c r="AU2083">
        <v>1.66</v>
      </c>
      <c r="AV2083">
        <v>1.2</v>
      </c>
      <c r="AW2083">
        <v>2.44</v>
      </c>
      <c r="AX2083">
        <v>44</v>
      </c>
      <c r="AY2083">
        <v>90</v>
      </c>
      <c r="AZ2083">
        <v>45</v>
      </c>
      <c r="BA2083">
        <v>19</v>
      </c>
      <c r="BB2083">
        <v>0</v>
      </c>
      <c r="BC2083">
        <v>10</v>
      </c>
      <c r="BD2083">
        <v>74</v>
      </c>
      <c r="BE2083">
        <v>52</v>
      </c>
      <c r="BF2083">
        <v>90</v>
      </c>
      <c r="BG2083">
        <v>11.07</v>
      </c>
      <c r="BH2083">
        <v>4.2699999999999996</v>
      </c>
      <c r="BI2083">
        <v>1.57</v>
      </c>
      <c r="BJ2083">
        <v>3.9</v>
      </c>
      <c r="BK2083">
        <v>5.5</v>
      </c>
      <c r="BL2083">
        <f>1/Table1[[#This Row],[odds_ft_home_team_win]]+1/Table1[[#This Row],[odds_ft_draw]]+1/Table1[[#This Row],[odds_ft_away_team_win]]-1</f>
        <v>7.5171113387674016E-2</v>
      </c>
      <c r="BM2083">
        <f>Table1[[#This Row],[Margin]]/3</f>
        <v>2.505703779589134E-2</v>
      </c>
      <c r="BN2083">
        <v>1.25</v>
      </c>
      <c r="BO2083">
        <v>1.8</v>
      </c>
      <c r="BP2083">
        <v>3.05</v>
      </c>
      <c r="BQ2083">
        <v>0</v>
      </c>
      <c r="BR2083">
        <v>1.91</v>
      </c>
      <c r="BS2083">
        <v>1.87</v>
      </c>
      <c r="BT2083" t="s">
        <v>91</v>
      </c>
      <c r="BU2083">
        <f>VLOOKUP(Table1[[#This Row],[Reference]],metron,11,FALSE)</f>
        <v>1.8681481481481479</v>
      </c>
      <c r="BV2083">
        <f>VLOOKUP(Table1[[#This Row],[Reference]],metron,12,FALSE)</f>
        <v>0.86851851851851847</v>
      </c>
    </row>
    <row r="2084" spans="1:74" x14ac:dyDescent="0.45">
      <c r="A2084" t="s">
        <v>5406</v>
      </c>
      <c r="B2084">
        <v>1538791800</v>
      </c>
      <c r="C2084" s="3" t="s">
        <v>3412</v>
      </c>
      <c r="D2084" t="s">
        <v>65</v>
      </c>
      <c r="E2084" t="s">
        <v>66</v>
      </c>
      <c r="F2084" t="s">
        <v>611</v>
      </c>
      <c r="G2084" t="s">
        <v>2218</v>
      </c>
      <c r="H2084" t="s">
        <v>66</v>
      </c>
      <c r="I2084">
        <f>MROUND(Table1[[#This Row],[Prob_H]]*100,2)/100</f>
        <v>0.36</v>
      </c>
      <c r="J2084">
        <f>1/Table1[[#This Row],[odds_ft_home_team_win]]-Table1[[#This Row],[Margin/3]]</f>
        <v>0.35690776884806735</v>
      </c>
      <c r="K2084">
        <f>1/Table1[[#This Row],[odds_ft_draw]]-Table1[[#This Row],[Margin/3]]</f>
        <v>0.27079984691924991</v>
      </c>
      <c r="L2084">
        <f>1/Table1[[#This Row],[odds_ft_away_team_win]]-Table1[[#This Row],[Margin/3]]</f>
        <v>0.37229238423268279</v>
      </c>
      <c r="M2084">
        <v>12</v>
      </c>
      <c r="N2084">
        <v>0.67</v>
      </c>
      <c r="O2084">
        <v>0</v>
      </c>
      <c r="P2084">
        <v>0.47</v>
      </c>
      <c r="Q2084">
        <v>0.94</v>
      </c>
      <c r="R2084" t="str" cm="1">
        <f t="array" ref="R20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AA2084">
        <v>2</v>
      </c>
      <c r="AB2084">
        <v>1</v>
      </c>
      <c r="AC2084">
        <v>1</v>
      </c>
      <c r="AD2084">
        <v>0</v>
      </c>
      <c r="AE2084">
        <v>2</v>
      </c>
      <c r="AF2084">
        <v>0</v>
      </c>
      <c r="AG2084">
        <v>0</v>
      </c>
      <c r="AH2084">
        <v>1</v>
      </c>
      <c r="AI2084">
        <v>0</v>
      </c>
      <c r="AJ2084">
        <v>2</v>
      </c>
      <c r="AK2084">
        <v>10</v>
      </c>
      <c r="AL2084">
        <v>9</v>
      </c>
      <c r="AM2084">
        <v>3</v>
      </c>
      <c r="AN2084">
        <v>6</v>
      </c>
      <c r="AO2084">
        <v>7</v>
      </c>
      <c r="AP2084">
        <v>3</v>
      </c>
      <c r="AQ2084">
        <v>20</v>
      </c>
      <c r="AR2084">
        <v>14</v>
      </c>
      <c r="AS2084">
        <v>42</v>
      </c>
      <c r="AT2084">
        <v>58</v>
      </c>
      <c r="AU2084">
        <v>1.04</v>
      </c>
      <c r="AV2084">
        <v>1.21</v>
      </c>
      <c r="AW2084">
        <v>3.3</v>
      </c>
      <c r="AX2084">
        <v>47</v>
      </c>
      <c r="AY2084">
        <v>72</v>
      </c>
      <c r="AZ2084">
        <v>55</v>
      </c>
      <c r="BA2084">
        <v>45</v>
      </c>
      <c r="BB2084">
        <v>29</v>
      </c>
      <c r="BC2084">
        <v>44</v>
      </c>
      <c r="BD2084">
        <v>90</v>
      </c>
      <c r="BE2084">
        <v>55</v>
      </c>
      <c r="BF2084">
        <v>65</v>
      </c>
      <c r="BG2084">
        <v>6.53</v>
      </c>
      <c r="BH2084">
        <v>4.57</v>
      </c>
      <c r="BI2084">
        <v>2.6</v>
      </c>
      <c r="BJ2084">
        <v>3.35</v>
      </c>
      <c r="BK2084">
        <v>2.5</v>
      </c>
      <c r="BL2084">
        <f>1/Table1[[#This Row],[odds_ft_home_team_win]]+1/Table1[[#This Row],[odds_ft_draw]]+1/Table1[[#This Row],[odds_ft_away_team_win]]-1</f>
        <v>8.312284730195163E-2</v>
      </c>
      <c r="BM2084">
        <f>Table1[[#This Row],[Margin]]/3</f>
        <v>2.7707615767317211E-2</v>
      </c>
      <c r="BN2084">
        <v>1.32</v>
      </c>
      <c r="BO2084">
        <v>2</v>
      </c>
      <c r="BP2084">
        <v>3.55</v>
      </c>
      <c r="BQ2084">
        <v>0</v>
      </c>
      <c r="BR2084">
        <v>1.87</v>
      </c>
      <c r="BS2084">
        <v>1.95</v>
      </c>
      <c r="BT2084" t="s">
        <v>614</v>
      </c>
      <c r="BU2084">
        <f>VLOOKUP(Table1[[#This Row],[Reference]],metron,11,FALSE)</f>
        <v>1.269326094653606</v>
      </c>
      <c r="BV2084">
        <f>VLOOKUP(Table1[[#This Row],[Reference]],metron,12,FALSE)</f>
        <v>1.2417089578661631</v>
      </c>
    </row>
    <row r="2085" spans="1:74" x14ac:dyDescent="0.45">
      <c r="A2085" t="s">
        <v>5406</v>
      </c>
      <c r="B2085">
        <v>1538863200</v>
      </c>
      <c r="C2085" s="3" t="s">
        <v>3413</v>
      </c>
      <c r="D2085" t="s">
        <v>65</v>
      </c>
      <c r="E2085" t="s">
        <v>66</v>
      </c>
      <c r="F2085" t="s">
        <v>77</v>
      </c>
      <c r="G2085" t="s">
        <v>85</v>
      </c>
      <c r="H2085" t="s">
        <v>66</v>
      </c>
      <c r="I2085">
        <f>MROUND(Table1[[#This Row],[Prob_H]]*100,2)/100</f>
        <v>0.44</v>
      </c>
      <c r="J2085">
        <f>1/Table1[[#This Row],[odds_ft_home_team_win]]-Table1[[#This Row],[Margin/3]]</f>
        <v>0.43983664913897474</v>
      </c>
      <c r="K2085">
        <f>1/Table1[[#This Row],[odds_ft_draw]]-Table1[[#This Row],[Margin/3]]</f>
        <v>0.28241267776151502</v>
      </c>
      <c r="L2085">
        <f>1/Table1[[#This Row],[odds_ft_away_team_win]]-Table1[[#This Row],[Margin/3]]</f>
        <v>0.27775067309951035</v>
      </c>
      <c r="M2085">
        <v>12</v>
      </c>
      <c r="N2085">
        <v>3</v>
      </c>
      <c r="O2085">
        <v>1.67</v>
      </c>
      <c r="P2085">
        <v>2.29</v>
      </c>
      <c r="Q2085">
        <v>1.29</v>
      </c>
      <c r="R2085" t="str" cm="1">
        <f t="array" ref="R20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85">
        <v>2</v>
      </c>
      <c r="T2085">
        <v>1</v>
      </c>
      <c r="U2085">
        <v>3</v>
      </c>
      <c r="V2085">
        <v>2</v>
      </c>
      <c r="W2085">
        <v>1</v>
      </c>
      <c r="X2085">
        <v>1</v>
      </c>
      <c r="Y2085" t="s">
        <v>3414</v>
      </c>
      <c r="Z2085">
        <v>16</v>
      </c>
      <c r="AA2085">
        <v>6</v>
      </c>
      <c r="AB2085">
        <v>2</v>
      </c>
      <c r="AC2085">
        <v>1</v>
      </c>
      <c r="AD2085">
        <v>0</v>
      </c>
      <c r="AE2085">
        <v>2</v>
      </c>
      <c r="AF2085">
        <v>1</v>
      </c>
      <c r="AG2085">
        <v>0</v>
      </c>
      <c r="AH2085">
        <v>1</v>
      </c>
      <c r="AI2085">
        <v>1</v>
      </c>
      <c r="AJ2085">
        <v>2</v>
      </c>
      <c r="AK2085">
        <v>15</v>
      </c>
      <c r="AL2085">
        <v>7</v>
      </c>
      <c r="AM2085">
        <v>4</v>
      </c>
      <c r="AN2085">
        <v>4</v>
      </c>
      <c r="AO2085">
        <v>11</v>
      </c>
      <c r="AP2085">
        <v>3</v>
      </c>
      <c r="AQ2085">
        <v>11</v>
      </c>
      <c r="AR2085">
        <v>7</v>
      </c>
      <c r="AS2085">
        <v>63</v>
      </c>
      <c r="AT2085">
        <v>37</v>
      </c>
      <c r="AU2085">
        <v>1.6</v>
      </c>
      <c r="AV2085">
        <v>0.91</v>
      </c>
      <c r="AW2085">
        <v>2.25</v>
      </c>
      <c r="AX2085">
        <v>25</v>
      </c>
      <c r="AY2085">
        <v>67</v>
      </c>
      <c r="AZ2085">
        <v>50</v>
      </c>
      <c r="BA2085">
        <v>9</v>
      </c>
      <c r="BB2085">
        <v>9</v>
      </c>
      <c r="BC2085">
        <v>9</v>
      </c>
      <c r="BD2085">
        <v>59</v>
      </c>
      <c r="BE2085">
        <v>50</v>
      </c>
      <c r="BF2085">
        <v>83</v>
      </c>
      <c r="BG2085">
        <v>8</v>
      </c>
      <c r="BH2085">
        <v>4.83</v>
      </c>
      <c r="BI2085">
        <v>2.15</v>
      </c>
      <c r="BJ2085">
        <v>3.25</v>
      </c>
      <c r="BK2085">
        <v>3.3</v>
      </c>
      <c r="BL2085">
        <f>1/Table1[[#This Row],[odds_ft_home_team_win]]+1/Table1[[#This Row],[odds_ft_draw]]+1/Table1[[#This Row],[odds_ft_away_team_win]]-1</f>
        <v>7.5838889792378072E-2</v>
      </c>
      <c r="BM2085">
        <f>Table1[[#This Row],[Margin]]/3</f>
        <v>2.5279629930792691E-2</v>
      </c>
      <c r="BN2085">
        <v>1.36</v>
      </c>
      <c r="BO2085">
        <v>2.1</v>
      </c>
      <c r="BP2085">
        <v>3.9</v>
      </c>
      <c r="BQ2085">
        <v>0</v>
      </c>
      <c r="BR2085">
        <v>1.95</v>
      </c>
      <c r="BS2085">
        <v>1.87</v>
      </c>
      <c r="BT2085" t="s">
        <v>113</v>
      </c>
      <c r="BU2085">
        <f>VLOOKUP(Table1[[#This Row],[Reference]],metron,11,FALSE)</f>
        <v>1.4140979689366791</v>
      </c>
      <c r="BV2085">
        <f>VLOOKUP(Table1[[#This Row],[Reference]],metron,12,FALSE)</f>
        <v>1.0666666666666671</v>
      </c>
    </row>
    <row r="2086" spans="1:74" x14ac:dyDescent="0.45">
      <c r="A2086" t="s">
        <v>5406</v>
      </c>
      <c r="B2086">
        <v>1538870400</v>
      </c>
      <c r="C2086" s="3" t="s">
        <v>3415</v>
      </c>
      <c r="D2086" t="s">
        <v>65</v>
      </c>
      <c r="E2086" t="s">
        <v>66</v>
      </c>
      <c r="F2086" t="s">
        <v>81</v>
      </c>
      <c r="G2086" t="s">
        <v>78</v>
      </c>
      <c r="H2086" t="s">
        <v>66</v>
      </c>
      <c r="I2086">
        <f>MROUND(Table1[[#This Row],[Prob_H]]*100,2)/100</f>
        <v>0.52</v>
      </c>
      <c r="J2086">
        <f>1/Table1[[#This Row],[odds_ft_home_team_win]]-Table1[[#This Row],[Margin/3]]</f>
        <v>0.52040201133943909</v>
      </c>
      <c r="K2086">
        <f>1/Table1[[#This Row],[odds_ft_draw]]-Table1[[#This Row],[Margin/3]]</f>
        <v>0.25564406475281565</v>
      </c>
      <c r="L2086">
        <f>1/Table1[[#This Row],[odds_ft_away_team_win]]-Table1[[#This Row],[Margin/3]]</f>
        <v>0.22395392390774518</v>
      </c>
      <c r="M2086">
        <v>12</v>
      </c>
      <c r="N2086">
        <v>1.2</v>
      </c>
      <c r="O2086">
        <v>0.83</v>
      </c>
      <c r="P2086">
        <v>1.6</v>
      </c>
      <c r="Q2086">
        <v>1.1200000000000001</v>
      </c>
      <c r="R2086" t="str" cm="1">
        <f t="array" ref="R20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6">
        <v>1</v>
      </c>
      <c r="T2086">
        <v>2</v>
      </c>
      <c r="U2086">
        <v>3</v>
      </c>
      <c r="V2086">
        <v>0</v>
      </c>
      <c r="W2086">
        <v>0</v>
      </c>
      <c r="X2086">
        <v>0</v>
      </c>
      <c r="Y2086">
        <v>86</v>
      </c>
      <c r="Z2086" t="s">
        <v>3416</v>
      </c>
      <c r="AA2086">
        <v>2</v>
      </c>
      <c r="AB2086">
        <v>7</v>
      </c>
      <c r="AC2086">
        <v>1</v>
      </c>
      <c r="AD2086">
        <v>0</v>
      </c>
      <c r="AE2086">
        <v>2</v>
      </c>
      <c r="AF2086">
        <v>0</v>
      </c>
      <c r="AG2086">
        <v>0</v>
      </c>
      <c r="AH2086">
        <v>1</v>
      </c>
      <c r="AI2086">
        <v>2</v>
      </c>
      <c r="AJ2086">
        <v>0</v>
      </c>
      <c r="AK2086">
        <v>16</v>
      </c>
      <c r="AL2086">
        <v>16</v>
      </c>
      <c r="AM2086">
        <v>4</v>
      </c>
      <c r="AN2086">
        <v>3</v>
      </c>
      <c r="AO2086">
        <v>12</v>
      </c>
      <c r="AP2086">
        <v>13</v>
      </c>
      <c r="AQ2086">
        <v>13</v>
      </c>
      <c r="AR2086">
        <v>12</v>
      </c>
      <c r="AS2086">
        <v>58</v>
      </c>
      <c r="AT2086">
        <v>42</v>
      </c>
      <c r="AU2086">
        <v>1.67</v>
      </c>
      <c r="AV2086">
        <v>1.48</v>
      </c>
      <c r="AW2086">
        <v>2.7</v>
      </c>
      <c r="AX2086">
        <v>44</v>
      </c>
      <c r="AY2086">
        <v>82</v>
      </c>
      <c r="AZ2086">
        <v>54</v>
      </c>
      <c r="BA2086">
        <v>35</v>
      </c>
      <c r="BB2086">
        <v>0</v>
      </c>
      <c r="BC2086">
        <v>37</v>
      </c>
      <c r="BD2086">
        <v>72</v>
      </c>
      <c r="BE2086">
        <v>54</v>
      </c>
      <c r="BF2086">
        <v>92</v>
      </c>
      <c r="BG2086">
        <v>11.53</v>
      </c>
      <c r="BH2086">
        <v>6.93</v>
      </c>
      <c r="BI2086">
        <v>1.83</v>
      </c>
      <c r="BJ2086">
        <v>3.55</v>
      </c>
      <c r="BK2086">
        <v>4</v>
      </c>
      <c r="BL2086">
        <f>1/Table1[[#This Row],[odds_ft_home_team_win]]+1/Table1[[#This Row],[odds_ft_draw]]+1/Table1[[#This Row],[odds_ft_away_team_win]]-1</f>
        <v>7.8138228276764421E-2</v>
      </c>
      <c r="BM2086">
        <f>Table1[[#This Row],[Margin]]/3</f>
        <v>2.6046076092254806E-2</v>
      </c>
      <c r="BN2086">
        <v>1.25</v>
      </c>
      <c r="BO2086">
        <v>1.8</v>
      </c>
      <c r="BP2086">
        <v>3.05</v>
      </c>
      <c r="BQ2086">
        <v>0</v>
      </c>
      <c r="BR2086">
        <v>1.77</v>
      </c>
      <c r="BS2086">
        <v>2.0499999999999998</v>
      </c>
      <c r="BT2086" t="s">
        <v>109</v>
      </c>
      <c r="BU2086">
        <f>VLOOKUP(Table1[[#This Row],[Reference]],metron,11,FALSE)</f>
        <v>1.625948039373891</v>
      </c>
      <c r="BV2086">
        <f>VLOOKUP(Table1[[#This Row],[Reference]],metron,12,FALSE)</f>
        <v>0.97079231886396644</v>
      </c>
    </row>
    <row r="2087" spans="1:74" hidden="1" x14ac:dyDescent="0.45">
      <c r="A2087" t="s">
        <v>5406</v>
      </c>
      <c r="B2087">
        <v>1538870400</v>
      </c>
      <c r="C2087" s="3" t="s">
        <v>3415</v>
      </c>
      <c r="D2087" t="s">
        <v>65</v>
      </c>
      <c r="E2087" t="s">
        <v>66</v>
      </c>
      <c r="F2087" t="s">
        <v>68</v>
      </c>
      <c r="G2087" t="s">
        <v>86</v>
      </c>
      <c r="H2087" t="s">
        <v>66</v>
      </c>
      <c r="I2087">
        <f>MROUND(Table1[[#This Row],[Prob_H]]*100,2)/100</f>
        <v>0.44</v>
      </c>
      <c r="J2087">
        <f>1/Table1[[#This Row],[odds_ft_home_team_win]]-Table1[[#This Row],[Margin/3]]</f>
        <v>0.44139065069297623</v>
      </c>
      <c r="K2087">
        <f>1/Table1[[#This Row],[odds_ft_draw]]-Table1[[#This Row],[Margin/3]]</f>
        <v>0.27930467465351183</v>
      </c>
      <c r="L2087">
        <f>1/Table1[[#This Row],[odds_ft_away_team_win]]-Table1[[#This Row],[Margin/3]]</f>
        <v>0.27930467465351183</v>
      </c>
      <c r="M2087">
        <v>12</v>
      </c>
      <c r="N2087">
        <v>2.17</v>
      </c>
      <c r="O2087">
        <v>1.67</v>
      </c>
      <c r="P2087">
        <v>2.19</v>
      </c>
      <c r="Q2087">
        <v>1.5</v>
      </c>
      <c r="R2087" t="str" cm="1">
        <f t="array" ref="R20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7">
        <v>2</v>
      </c>
      <c r="T2087">
        <v>3</v>
      </c>
      <c r="U2087">
        <v>5</v>
      </c>
      <c r="V2087">
        <v>2</v>
      </c>
      <c r="W2087">
        <v>1</v>
      </c>
      <c r="X2087">
        <v>1</v>
      </c>
      <c r="Y2087" t="s">
        <v>3417</v>
      </c>
      <c r="Z2087" t="s">
        <v>3418</v>
      </c>
      <c r="AA2087">
        <v>3</v>
      </c>
      <c r="AB2087">
        <v>5</v>
      </c>
      <c r="AC2087">
        <v>2</v>
      </c>
      <c r="AD2087">
        <v>0</v>
      </c>
      <c r="AE2087">
        <v>5</v>
      </c>
      <c r="AF2087">
        <v>0</v>
      </c>
      <c r="AG2087">
        <v>1</v>
      </c>
      <c r="AH2087">
        <v>1</v>
      </c>
      <c r="AI2087">
        <v>2</v>
      </c>
      <c r="AJ2087">
        <v>3</v>
      </c>
      <c r="AK2087">
        <v>25</v>
      </c>
      <c r="AL2087">
        <v>18</v>
      </c>
      <c r="AM2087">
        <v>12</v>
      </c>
      <c r="AN2087">
        <v>6</v>
      </c>
      <c r="AO2087">
        <v>13</v>
      </c>
      <c r="AP2087">
        <v>12</v>
      </c>
      <c r="AQ2087">
        <v>10</v>
      </c>
      <c r="AR2087">
        <v>17</v>
      </c>
      <c r="AS2087">
        <v>61</v>
      </c>
      <c r="AT2087">
        <v>39</v>
      </c>
      <c r="AU2087">
        <v>2.79</v>
      </c>
      <c r="AV2087">
        <v>1.71</v>
      </c>
      <c r="AW2087">
        <v>2.67</v>
      </c>
      <c r="AX2087">
        <v>50</v>
      </c>
      <c r="AY2087">
        <v>84</v>
      </c>
      <c r="AZ2087">
        <v>50</v>
      </c>
      <c r="BA2087">
        <v>33</v>
      </c>
      <c r="BB2087">
        <v>9</v>
      </c>
      <c r="BC2087">
        <v>9</v>
      </c>
      <c r="BD2087">
        <v>84</v>
      </c>
      <c r="BE2087">
        <v>50</v>
      </c>
      <c r="BF2087">
        <v>92</v>
      </c>
      <c r="BG2087">
        <v>11.5</v>
      </c>
      <c r="BH2087">
        <v>5.67</v>
      </c>
      <c r="BI2087">
        <v>2.15</v>
      </c>
      <c r="BJ2087">
        <v>3.3</v>
      </c>
      <c r="BK2087">
        <v>3.3</v>
      </c>
      <c r="BL2087">
        <f>1/Table1[[#This Row],[odds_ft_home_team_win]]+1/Table1[[#This Row],[odds_ft_draw]]+1/Table1[[#This Row],[odds_ft_away_team_win]]-1</f>
        <v>7.1176885130373568E-2</v>
      </c>
      <c r="BM2087">
        <f>Table1[[#This Row],[Margin]]/3</f>
        <v>2.3725628376791191E-2</v>
      </c>
      <c r="BN2087">
        <v>1.33</v>
      </c>
      <c r="BO2087">
        <v>2</v>
      </c>
      <c r="BP2087">
        <v>3.65</v>
      </c>
      <c r="BQ2087">
        <v>0</v>
      </c>
      <c r="BR2087">
        <v>1.91</v>
      </c>
      <c r="BS2087">
        <v>1.91</v>
      </c>
      <c r="BT2087" t="s">
        <v>116</v>
      </c>
      <c r="BU2087">
        <f>VLOOKUP(Table1[[#This Row],[Reference]],metron,11,FALSE)</f>
        <v>1.4140979689366791</v>
      </c>
      <c r="BV2087">
        <f>VLOOKUP(Table1[[#This Row],[Reference]],metron,12,FALSE)</f>
        <v>1.0666666666666671</v>
      </c>
    </row>
    <row r="2088" spans="1:74" x14ac:dyDescent="0.45">
      <c r="A2088" t="s">
        <v>5406</v>
      </c>
      <c r="B2088">
        <v>1538877960</v>
      </c>
      <c r="C2088" s="3" t="s">
        <v>3419</v>
      </c>
      <c r="D2088" t="s">
        <v>65</v>
      </c>
      <c r="E2088" t="s">
        <v>66</v>
      </c>
      <c r="F2088" t="s">
        <v>98</v>
      </c>
      <c r="G2088" t="s">
        <v>94</v>
      </c>
      <c r="H2088" t="s">
        <v>66</v>
      </c>
      <c r="I2088">
        <f>MROUND(Table1[[#This Row],[Prob_H]]*100,2)/100</f>
        <v>0.42</v>
      </c>
      <c r="J2088">
        <f>1/Table1[[#This Row],[odds_ft_home_team_win]]-Table1[[#This Row],[Margin/3]]</f>
        <v>0.41932991113318985</v>
      </c>
      <c r="K2088">
        <f>1/Table1[[#This Row],[odds_ft_draw]]-Table1[[#This Row],[Margin/3]]</f>
        <v>0.27791576971904847</v>
      </c>
      <c r="L2088">
        <f>1/Table1[[#This Row],[odds_ft_away_team_win]]-Table1[[#This Row],[Margin/3]]</f>
        <v>0.30275431914776185</v>
      </c>
      <c r="M2088">
        <v>12</v>
      </c>
      <c r="N2088">
        <v>0.8</v>
      </c>
      <c r="O2088">
        <v>1.83</v>
      </c>
      <c r="P2088">
        <v>1</v>
      </c>
      <c r="Q2088">
        <v>1.21</v>
      </c>
      <c r="R2088" t="str" cm="1">
        <f t="array" ref="R20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88">
        <v>1</v>
      </c>
      <c r="T2088">
        <v>2</v>
      </c>
      <c r="U2088">
        <v>3</v>
      </c>
      <c r="V2088">
        <v>2</v>
      </c>
      <c r="W2088">
        <v>1</v>
      </c>
      <c r="X2088">
        <v>1</v>
      </c>
      <c r="Y2088">
        <v>6</v>
      </c>
      <c r="Z2088" t="s">
        <v>3420</v>
      </c>
      <c r="AA2088">
        <v>5</v>
      </c>
      <c r="AB2088">
        <v>3</v>
      </c>
      <c r="AC2088">
        <v>2</v>
      </c>
      <c r="AD2088">
        <v>0</v>
      </c>
      <c r="AE2088">
        <v>2</v>
      </c>
      <c r="AF2088">
        <v>0</v>
      </c>
      <c r="AG2088">
        <v>0</v>
      </c>
      <c r="AH2088">
        <v>2</v>
      </c>
      <c r="AI2088">
        <v>0</v>
      </c>
      <c r="AJ2088">
        <v>2</v>
      </c>
      <c r="AK2088">
        <v>19</v>
      </c>
      <c r="AL2088">
        <v>10</v>
      </c>
      <c r="AM2088">
        <v>5</v>
      </c>
      <c r="AN2088">
        <v>5</v>
      </c>
      <c r="AO2088">
        <v>14</v>
      </c>
      <c r="AP2088">
        <v>5</v>
      </c>
      <c r="AQ2088">
        <v>19</v>
      </c>
      <c r="AR2088">
        <v>12</v>
      </c>
      <c r="AS2088">
        <v>62</v>
      </c>
      <c r="AT2088">
        <v>38</v>
      </c>
      <c r="AU2088">
        <v>0</v>
      </c>
      <c r="AV2088">
        <v>0</v>
      </c>
      <c r="AW2088">
        <v>2.19</v>
      </c>
      <c r="AX2088">
        <v>47</v>
      </c>
      <c r="AY2088">
        <v>64</v>
      </c>
      <c r="AZ2088">
        <v>45</v>
      </c>
      <c r="BA2088">
        <v>19</v>
      </c>
      <c r="BB2088">
        <v>0</v>
      </c>
      <c r="BC2088">
        <v>54</v>
      </c>
      <c r="BD2088">
        <v>72</v>
      </c>
      <c r="BE2088">
        <v>19</v>
      </c>
      <c r="BF2088">
        <v>65</v>
      </c>
      <c r="BG2088">
        <v>12.53</v>
      </c>
      <c r="BH2088">
        <v>4</v>
      </c>
      <c r="BI2088">
        <v>2.25</v>
      </c>
      <c r="BJ2088">
        <v>3.3</v>
      </c>
      <c r="BK2088">
        <v>3.05</v>
      </c>
      <c r="BL2088">
        <f>1/Table1[[#This Row],[odds_ft_home_team_win]]+1/Table1[[#This Row],[odds_ft_draw]]+1/Table1[[#This Row],[odds_ft_away_team_win]]-1</f>
        <v>7.5343599933763716E-2</v>
      </c>
      <c r="BM2088">
        <f>Table1[[#This Row],[Margin]]/3</f>
        <v>2.5114533311254572E-2</v>
      </c>
      <c r="BN2088">
        <v>1.28</v>
      </c>
      <c r="BO2088">
        <v>1.87</v>
      </c>
      <c r="BP2088">
        <v>3.2</v>
      </c>
      <c r="BQ2088">
        <v>0</v>
      </c>
      <c r="BR2088">
        <v>1.77</v>
      </c>
      <c r="BS2088">
        <v>2.0499999999999998</v>
      </c>
      <c r="BT2088" t="s">
        <v>2745</v>
      </c>
      <c r="BU2088">
        <f>VLOOKUP(Table1[[#This Row],[Reference]],metron,11,FALSE)</f>
        <v>1.396960958296362</v>
      </c>
      <c r="BV2088">
        <f>VLOOKUP(Table1[[#This Row],[Reference]],metron,12,FALSE)</f>
        <v>1.091503992901508</v>
      </c>
    </row>
    <row r="2089" spans="1:74" x14ac:dyDescent="0.45">
      <c r="A2089" t="s">
        <v>5406</v>
      </c>
      <c r="B2089">
        <v>1538879760</v>
      </c>
      <c r="C2089" s="3" t="s">
        <v>3421</v>
      </c>
      <c r="D2089" t="s">
        <v>65</v>
      </c>
      <c r="E2089" t="s">
        <v>66</v>
      </c>
      <c r="F2089" t="s">
        <v>72</v>
      </c>
      <c r="G2089" t="s">
        <v>80</v>
      </c>
      <c r="H2089" t="s">
        <v>66</v>
      </c>
      <c r="I2089">
        <f>MROUND(Table1[[#This Row],[Prob_H]]*100,2)/100</f>
        <v>0.48</v>
      </c>
      <c r="J2089">
        <f>1/Table1[[#This Row],[odds_ft_home_team_win]]-Table1[[#This Row],[Margin/3]]</f>
        <v>0.48762348762348762</v>
      </c>
      <c r="K2089">
        <f>1/Table1[[#This Row],[odds_ft_draw]]-Table1[[#This Row],[Margin/3]]</f>
        <v>0.27783327783327777</v>
      </c>
      <c r="L2089">
        <f>1/Table1[[#This Row],[odds_ft_away_team_win]]-Table1[[#This Row],[Margin/3]]</f>
        <v>0.23454323454323445</v>
      </c>
      <c r="M2089">
        <v>12</v>
      </c>
      <c r="N2089">
        <v>2</v>
      </c>
      <c r="O2089">
        <v>1.33</v>
      </c>
      <c r="P2089">
        <v>1.72</v>
      </c>
      <c r="Q2089">
        <v>0.61</v>
      </c>
      <c r="R2089" t="str" cm="1">
        <f t="array" ref="R20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89">
        <v>1</v>
      </c>
      <c r="T2089">
        <v>1</v>
      </c>
      <c r="U2089">
        <v>2</v>
      </c>
      <c r="V2089">
        <v>1</v>
      </c>
      <c r="W2089">
        <v>1</v>
      </c>
      <c r="X2089">
        <v>0</v>
      </c>
      <c r="Y2089">
        <v>13</v>
      </c>
      <c r="Z2089">
        <v>62</v>
      </c>
      <c r="AA2089">
        <v>7</v>
      </c>
      <c r="AB2089">
        <v>2</v>
      </c>
      <c r="AC2089">
        <v>1</v>
      </c>
      <c r="AD2089">
        <v>0</v>
      </c>
      <c r="AE2089">
        <v>3</v>
      </c>
      <c r="AF2089">
        <v>0</v>
      </c>
      <c r="AG2089">
        <v>0</v>
      </c>
      <c r="AH2089">
        <v>1</v>
      </c>
      <c r="AI2089">
        <v>1</v>
      </c>
      <c r="AJ2089">
        <v>2</v>
      </c>
      <c r="AK2089">
        <v>24</v>
      </c>
      <c r="AL2089">
        <v>20</v>
      </c>
      <c r="AM2089">
        <v>7</v>
      </c>
      <c r="AN2089">
        <v>6</v>
      </c>
      <c r="AO2089">
        <v>17</v>
      </c>
      <c r="AP2089">
        <v>14</v>
      </c>
      <c r="AQ2089">
        <v>18</v>
      </c>
      <c r="AR2089">
        <v>14</v>
      </c>
      <c r="AS2089">
        <v>45</v>
      </c>
      <c r="AT2089">
        <v>55</v>
      </c>
      <c r="AU2089">
        <v>2.35</v>
      </c>
      <c r="AV2089">
        <v>1.99</v>
      </c>
      <c r="AW2089">
        <v>2.34</v>
      </c>
      <c r="AX2089">
        <v>59</v>
      </c>
      <c r="AY2089">
        <v>67</v>
      </c>
      <c r="AZ2089">
        <v>42</v>
      </c>
      <c r="BA2089">
        <v>25</v>
      </c>
      <c r="BB2089">
        <v>9</v>
      </c>
      <c r="BC2089">
        <v>17</v>
      </c>
      <c r="BD2089">
        <v>34</v>
      </c>
      <c r="BE2089">
        <v>59</v>
      </c>
      <c r="BF2089">
        <v>84</v>
      </c>
      <c r="BG2089">
        <v>10.67</v>
      </c>
      <c r="BH2089">
        <v>5.66</v>
      </c>
      <c r="BI2089">
        <v>1.95</v>
      </c>
      <c r="BJ2089">
        <v>3.3</v>
      </c>
      <c r="BK2089">
        <v>3.85</v>
      </c>
      <c r="BL2089">
        <f>1/Table1[[#This Row],[odds_ft_home_team_win]]+1/Table1[[#This Row],[odds_ft_draw]]+1/Table1[[#This Row],[odds_ft_away_team_win]]-1</f>
        <v>7.5591075591075807E-2</v>
      </c>
      <c r="BM2089">
        <f>Table1[[#This Row],[Margin]]/3</f>
        <v>2.5197025197025269E-2</v>
      </c>
      <c r="BN2089">
        <v>1.3</v>
      </c>
      <c r="BO2089">
        <v>1.95</v>
      </c>
      <c r="BP2089">
        <v>3.4</v>
      </c>
      <c r="BQ2089">
        <v>0</v>
      </c>
      <c r="BR2089">
        <v>1.87</v>
      </c>
      <c r="BS2089">
        <v>1.95</v>
      </c>
      <c r="BT2089" t="s">
        <v>75</v>
      </c>
      <c r="BU2089">
        <f>VLOOKUP(Table1[[#This Row],[Reference]],metron,11,FALSE)</f>
        <v>1.510877192982456</v>
      </c>
      <c r="BV2089">
        <f>VLOOKUP(Table1[[#This Row],[Reference]],metron,12,FALSE)</f>
        <v>1.0163157894736841</v>
      </c>
    </row>
    <row r="2090" spans="1:74" x14ac:dyDescent="0.45">
      <c r="A2090" t="s">
        <v>5406</v>
      </c>
      <c r="B2090">
        <v>1538931600</v>
      </c>
      <c r="C2090" s="3" t="s">
        <v>3422</v>
      </c>
      <c r="D2090" t="s">
        <v>65</v>
      </c>
      <c r="E2090" t="s">
        <v>66</v>
      </c>
      <c r="F2090" t="s">
        <v>97</v>
      </c>
      <c r="G2090" t="s">
        <v>103</v>
      </c>
      <c r="H2090" t="s">
        <v>66</v>
      </c>
      <c r="I2090">
        <f>MROUND(Table1[[#This Row],[Prob_H]]*100,2)/100</f>
        <v>0.44</v>
      </c>
      <c r="J2090">
        <f>1/Table1[[#This Row],[odds_ft_home_team_win]]-Table1[[#This Row],[Margin/3]]</f>
        <v>0.44566544566544558</v>
      </c>
      <c r="K2090">
        <f>1/Table1[[#This Row],[odds_ft_draw]]-Table1[[#This Row],[Margin/3]]</f>
        <v>0.27716727716727713</v>
      </c>
      <c r="L2090">
        <f>1/Table1[[#This Row],[odds_ft_away_team_win]]-Table1[[#This Row],[Margin/3]]</f>
        <v>0.27716727716727713</v>
      </c>
      <c r="M2090">
        <v>12</v>
      </c>
      <c r="N2090">
        <v>2.17</v>
      </c>
      <c r="O2090">
        <v>1</v>
      </c>
      <c r="P2090">
        <v>2.17</v>
      </c>
      <c r="Q2090">
        <v>0.78</v>
      </c>
      <c r="R2090" t="str" cm="1">
        <f t="array" ref="R20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0">
        <v>2</v>
      </c>
      <c r="T2090">
        <v>1</v>
      </c>
      <c r="U2090">
        <v>3</v>
      </c>
      <c r="V2090">
        <v>2</v>
      </c>
      <c r="W2090">
        <v>1</v>
      </c>
      <c r="X2090">
        <v>1</v>
      </c>
      <c r="Y2090" t="s">
        <v>2095</v>
      </c>
      <c r="Z2090">
        <v>10</v>
      </c>
      <c r="AA2090">
        <v>3</v>
      </c>
      <c r="AB2090">
        <v>3</v>
      </c>
      <c r="AC2090">
        <v>3</v>
      </c>
      <c r="AD2090">
        <v>1</v>
      </c>
      <c r="AE2090">
        <v>2</v>
      </c>
      <c r="AF2090">
        <v>0</v>
      </c>
      <c r="AG2090">
        <v>3</v>
      </c>
      <c r="AH2090">
        <v>1</v>
      </c>
      <c r="AI2090">
        <v>0</v>
      </c>
      <c r="AJ2090">
        <v>2</v>
      </c>
      <c r="AK2090">
        <v>11</v>
      </c>
      <c r="AL2090">
        <v>6</v>
      </c>
      <c r="AM2090">
        <v>4</v>
      </c>
      <c r="AN2090">
        <v>2</v>
      </c>
      <c r="AO2090">
        <v>7</v>
      </c>
      <c r="AP2090">
        <v>4</v>
      </c>
      <c r="AQ2090">
        <v>11</v>
      </c>
      <c r="AR2090">
        <v>16</v>
      </c>
      <c r="AS2090">
        <v>41</v>
      </c>
      <c r="AT2090">
        <v>59</v>
      </c>
      <c r="AU2090">
        <v>1.25</v>
      </c>
      <c r="AV2090">
        <v>0.88</v>
      </c>
      <c r="AW2090">
        <v>2.4700000000000002</v>
      </c>
      <c r="AX2090">
        <v>54</v>
      </c>
      <c r="AY2090">
        <v>70</v>
      </c>
      <c r="AZ2090">
        <v>52</v>
      </c>
      <c r="BA2090">
        <v>27</v>
      </c>
      <c r="BB2090">
        <v>9</v>
      </c>
      <c r="BC2090">
        <v>44</v>
      </c>
      <c r="BD2090">
        <v>62</v>
      </c>
      <c r="BE2090">
        <v>25</v>
      </c>
      <c r="BF2090">
        <v>82</v>
      </c>
      <c r="BG2090">
        <v>13.07</v>
      </c>
      <c r="BH2090">
        <v>6.3</v>
      </c>
      <c r="BI2090">
        <v>2.1</v>
      </c>
      <c r="BJ2090">
        <v>3.25</v>
      </c>
      <c r="BK2090">
        <v>3.25</v>
      </c>
      <c r="BL2090">
        <f>1/Table1[[#This Row],[odds_ft_home_team_win]]+1/Table1[[#This Row],[odds_ft_draw]]+1/Table1[[#This Row],[odds_ft_away_team_win]]-1</f>
        <v>9.1575091575091694E-2</v>
      </c>
      <c r="BM2090">
        <f>Table1[[#This Row],[Margin]]/3</f>
        <v>3.0525030525030566E-2</v>
      </c>
      <c r="BN2090">
        <v>1.3</v>
      </c>
      <c r="BO2090">
        <v>1.95</v>
      </c>
      <c r="BP2090">
        <v>3.45</v>
      </c>
      <c r="BQ2090">
        <v>0</v>
      </c>
      <c r="BR2090">
        <v>1.87</v>
      </c>
      <c r="BS2090">
        <v>1.91</v>
      </c>
      <c r="BT2090" t="s">
        <v>100</v>
      </c>
      <c r="BU2090">
        <f>VLOOKUP(Table1[[#This Row],[Reference]],metron,11,FALSE)</f>
        <v>1.4140979689366791</v>
      </c>
      <c r="BV2090">
        <f>VLOOKUP(Table1[[#This Row],[Reference]],metron,12,FALSE)</f>
        <v>1.0666666666666671</v>
      </c>
    </row>
    <row r="2091" spans="1:74" hidden="1" x14ac:dyDescent="0.45">
      <c r="A2091" t="s">
        <v>5406</v>
      </c>
      <c r="B2091">
        <v>1538953200</v>
      </c>
      <c r="C2091" s="3" t="s">
        <v>3423</v>
      </c>
      <c r="D2091" t="s">
        <v>65</v>
      </c>
      <c r="E2091" t="s">
        <v>66</v>
      </c>
      <c r="F2091" t="s">
        <v>73</v>
      </c>
      <c r="G2091" t="s">
        <v>2738</v>
      </c>
      <c r="H2091" t="s">
        <v>66</v>
      </c>
      <c r="I2091">
        <f>MROUND(Table1[[#This Row],[Prob_H]]*100,2)/100</f>
        <v>0.44</v>
      </c>
      <c r="J2091">
        <f>1/Table1[[#This Row],[odds_ft_home_team_win]]-Table1[[#This Row],[Margin/3]]</f>
        <v>0.4440628815628816</v>
      </c>
      <c r="K2091">
        <f>1/Table1[[#This Row],[odds_ft_draw]]-Table1[[#This Row],[Margin/3]]</f>
        <v>0.28037240537240543</v>
      </c>
      <c r="L2091">
        <f>1/Table1[[#This Row],[odds_ft_away_team_win]]-Table1[[#This Row],[Margin/3]]</f>
        <v>0.27556471306471314</v>
      </c>
      <c r="M2091">
        <v>12</v>
      </c>
      <c r="N2091">
        <v>1.8</v>
      </c>
      <c r="O2091">
        <v>0.5</v>
      </c>
      <c r="P2091">
        <v>1.35</v>
      </c>
      <c r="Q2091">
        <v>0.88</v>
      </c>
      <c r="R2091" t="str" cm="1">
        <f t="array" ref="R20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91">
        <v>2</v>
      </c>
      <c r="T2091">
        <v>2</v>
      </c>
      <c r="U2091">
        <v>4</v>
      </c>
      <c r="V2091">
        <v>1</v>
      </c>
      <c r="W2091">
        <v>0</v>
      </c>
      <c r="X2091">
        <v>1</v>
      </c>
      <c r="Y2091" t="s">
        <v>832</v>
      </c>
      <c r="Z2091" t="s">
        <v>3424</v>
      </c>
      <c r="AA2091">
        <v>6</v>
      </c>
      <c r="AB2091">
        <v>3</v>
      </c>
      <c r="AC2091">
        <v>3</v>
      </c>
      <c r="AD2091">
        <v>0</v>
      </c>
      <c r="AE2091">
        <v>2</v>
      </c>
      <c r="AF2091">
        <v>0</v>
      </c>
      <c r="AG2091">
        <v>1</v>
      </c>
      <c r="AH2091">
        <v>2</v>
      </c>
      <c r="AI2091">
        <v>0</v>
      </c>
      <c r="AJ2091">
        <v>2</v>
      </c>
      <c r="AK2091">
        <v>15</v>
      </c>
      <c r="AL2091">
        <v>11</v>
      </c>
      <c r="AM2091">
        <v>5</v>
      </c>
      <c r="AN2091">
        <v>5</v>
      </c>
      <c r="AO2091">
        <v>10</v>
      </c>
      <c r="AP2091">
        <v>6</v>
      </c>
      <c r="AQ2091">
        <v>15</v>
      </c>
      <c r="AR2091">
        <v>11</v>
      </c>
      <c r="AS2091">
        <v>55</v>
      </c>
      <c r="AT2091">
        <v>45</v>
      </c>
      <c r="AU2091">
        <v>1.64</v>
      </c>
      <c r="AV2091">
        <v>1.24</v>
      </c>
      <c r="AW2091">
        <v>2.94</v>
      </c>
      <c r="AX2091">
        <v>57</v>
      </c>
      <c r="AY2091">
        <v>84</v>
      </c>
      <c r="AZ2091">
        <v>65</v>
      </c>
      <c r="BA2091">
        <v>19</v>
      </c>
      <c r="BB2091">
        <v>19</v>
      </c>
      <c r="BC2091">
        <v>20</v>
      </c>
      <c r="BD2091">
        <v>65</v>
      </c>
      <c r="BE2091">
        <v>55</v>
      </c>
      <c r="BF2091">
        <v>90</v>
      </c>
      <c r="BG2091">
        <v>8.67</v>
      </c>
      <c r="BH2091">
        <v>4.47</v>
      </c>
      <c r="BI2091">
        <v>2.1</v>
      </c>
      <c r="BJ2091">
        <v>3.2</v>
      </c>
      <c r="BK2091">
        <v>3.25</v>
      </c>
      <c r="BL2091">
        <f>1/Table1[[#This Row],[odds_ft_home_team_win]]+1/Table1[[#This Row],[odds_ft_draw]]+1/Table1[[#This Row],[odds_ft_away_team_win]]-1</f>
        <v>9.6382783882783762E-2</v>
      </c>
      <c r="BM2091">
        <f>Table1[[#This Row],[Margin]]/3</f>
        <v>3.212759462759459E-2</v>
      </c>
      <c r="BN2091">
        <v>1.33</v>
      </c>
      <c r="BO2091">
        <v>2.0499999999999998</v>
      </c>
      <c r="BP2091">
        <v>3.65</v>
      </c>
      <c r="BQ2091">
        <v>0</v>
      </c>
      <c r="BR2091">
        <v>1.91</v>
      </c>
      <c r="BS2091">
        <v>1.87</v>
      </c>
      <c r="BT2091" t="s">
        <v>126</v>
      </c>
      <c r="BU2091">
        <f>VLOOKUP(Table1[[#This Row],[Reference]],metron,11,FALSE)</f>
        <v>1.4140979689366791</v>
      </c>
      <c r="BV2091">
        <f>VLOOKUP(Table1[[#This Row],[Reference]],metron,12,FALSE)</f>
        <v>1.0666666666666671</v>
      </c>
    </row>
    <row r="2092" spans="1:74" hidden="1" x14ac:dyDescent="0.45">
      <c r="A2092" t="s">
        <v>5405</v>
      </c>
      <c r="B2092">
        <v>1553907600</v>
      </c>
      <c r="C2092" s="3" t="s">
        <v>3675</v>
      </c>
      <c r="D2092" t="s">
        <v>65</v>
      </c>
      <c r="E2092" t="s">
        <v>66</v>
      </c>
      <c r="F2092" t="s">
        <v>78</v>
      </c>
      <c r="G2092" t="s">
        <v>81</v>
      </c>
      <c r="H2092" t="s">
        <v>66</v>
      </c>
      <c r="I2092">
        <f>MROUND(Table1[[#This Row],[Prob_H]]*100,2)/100</f>
        <v>0.24</v>
      </c>
      <c r="J2092">
        <f>1/Table1[[#This Row],[odds_ft_home_team_win]]-Table1[[#This Row],[Margin/3]]</f>
        <v>0.24980346898155115</v>
      </c>
      <c r="K2092">
        <f>1/Table1[[#This Row],[odds_ft_draw]]-Table1[[#This Row],[Margin/3]]</f>
        <v>0.26154515195611083</v>
      </c>
      <c r="L2092">
        <f>1/Table1[[#This Row],[odds_ft_away_team_win]]-Table1[[#This Row],[Margin/3]]</f>
        <v>0.48865137906233802</v>
      </c>
      <c r="M2092">
        <v>12</v>
      </c>
      <c r="N2092">
        <v>1.1399999999999999</v>
      </c>
      <c r="O2092">
        <v>1.79</v>
      </c>
      <c r="P2092">
        <v>1.1200000000000001</v>
      </c>
      <c r="Q2092">
        <v>1.85</v>
      </c>
      <c r="R2092" t="str" cm="1">
        <f t="array" ref="R20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092">
        <v>2</v>
      </c>
      <c r="T2092">
        <v>3</v>
      </c>
      <c r="U2092">
        <v>5</v>
      </c>
      <c r="V2092">
        <v>2</v>
      </c>
      <c r="W2092">
        <v>2</v>
      </c>
      <c r="X2092">
        <v>0</v>
      </c>
      <c r="Y2092" t="s">
        <v>3676</v>
      </c>
      <c r="Z2092" t="s">
        <v>3677</v>
      </c>
      <c r="AA2092">
        <v>3</v>
      </c>
      <c r="AB2092">
        <v>3</v>
      </c>
      <c r="AC2092">
        <v>4</v>
      </c>
      <c r="AD2092">
        <v>0</v>
      </c>
      <c r="AE2092">
        <v>1</v>
      </c>
      <c r="AF2092">
        <v>1</v>
      </c>
      <c r="AG2092">
        <v>2</v>
      </c>
      <c r="AH2092">
        <v>2</v>
      </c>
      <c r="AI2092">
        <v>1</v>
      </c>
      <c r="AJ2092">
        <v>1</v>
      </c>
      <c r="AK2092">
        <v>10</v>
      </c>
      <c r="AL2092">
        <v>15</v>
      </c>
      <c r="AM2092">
        <v>2</v>
      </c>
      <c r="AN2092">
        <v>6</v>
      </c>
      <c r="AO2092">
        <v>8</v>
      </c>
      <c r="AP2092">
        <v>9</v>
      </c>
      <c r="AQ2092">
        <v>26</v>
      </c>
      <c r="AR2092">
        <v>11</v>
      </c>
      <c r="AS2092">
        <v>36</v>
      </c>
      <c r="AT2092">
        <v>64</v>
      </c>
      <c r="AU2092">
        <v>0.96</v>
      </c>
      <c r="AV2092">
        <v>1.75</v>
      </c>
      <c r="AW2092">
        <v>2.75</v>
      </c>
      <c r="AX2092">
        <v>50</v>
      </c>
      <c r="AY2092">
        <v>90</v>
      </c>
      <c r="AZ2092">
        <v>54</v>
      </c>
      <c r="BA2092">
        <v>33</v>
      </c>
      <c r="BB2092">
        <v>7</v>
      </c>
      <c r="BC2092">
        <v>29</v>
      </c>
      <c r="BD2092">
        <v>65</v>
      </c>
      <c r="BE2092">
        <v>57</v>
      </c>
      <c r="BF2092">
        <v>79</v>
      </c>
      <c r="BG2092">
        <v>10.5</v>
      </c>
      <c r="BH2092">
        <v>4.07</v>
      </c>
      <c r="BI2092">
        <v>3.65</v>
      </c>
      <c r="BJ2092">
        <v>3.5</v>
      </c>
      <c r="BK2092">
        <v>1.95</v>
      </c>
      <c r="BL2092">
        <f>1/Table1[[#This Row],[odds_ft_home_team_win]]+1/Table1[[#This Row],[odds_ft_draw]]+1/Table1[[#This Row],[odds_ft_away_team_win]]-1</f>
        <v>7.2507401274524597E-2</v>
      </c>
      <c r="BM2092">
        <f>Table1[[#This Row],[Margin]]/3</f>
        <v>2.4169133758174866E-2</v>
      </c>
      <c r="BN2092">
        <v>1.22</v>
      </c>
      <c r="BO2092">
        <v>1.71</v>
      </c>
      <c r="BP2092">
        <v>2.8</v>
      </c>
      <c r="BQ2092">
        <v>0</v>
      </c>
      <c r="BR2092">
        <v>1.62</v>
      </c>
      <c r="BS2092">
        <v>2.15</v>
      </c>
      <c r="BT2092" t="s">
        <v>106</v>
      </c>
      <c r="BU2092">
        <f>VLOOKUP(Table1[[#This Row],[Reference]],metron,11,FALSE)</f>
        <v>1.067249240121581</v>
      </c>
      <c r="BV2092">
        <f>VLOOKUP(Table1[[#This Row],[Reference]],metron,12,FALSE)</f>
        <v>1.53419452887538</v>
      </c>
    </row>
    <row r="2093" spans="1:74" x14ac:dyDescent="0.45">
      <c r="A2093" t="s">
        <v>5405</v>
      </c>
      <c r="B2093">
        <v>1553914800</v>
      </c>
      <c r="C2093" s="3" t="s">
        <v>3678</v>
      </c>
      <c r="D2093" t="s">
        <v>65</v>
      </c>
      <c r="E2093" t="s">
        <v>66</v>
      </c>
      <c r="F2093" t="s">
        <v>93</v>
      </c>
      <c r="G2093" t="s">
        <v>88</v>
      </c>
      <c r="H2093" t="s">
        <v>66</v>
      </c>
      <c r="I2093">
        <f>MROUND(Table1[[#This Row],[Prob_H]]*100,2)/100</f>
        <v>0.34</v>
      </c>
      <c r="J2093">
        <f>1/Table1[[#This Row],[odds_ft_home_team_win]]-Table1[[#This Row],[Margin/3]]</f>
        <v>0.33713905142476575</v>
      </c>
      <c r="K2093">
        <f>1/Table1[[#This Row],[odds_ft_draw]]-Table1[[#This Row],[Margin/3]]</f>
        <v>0.28119499548070981</v>
      </c>
      <c r="L2093">
        <f>1/Table1[[#This Row],[odds_ft_away_team_win]]-Table1[[#This Row],[Margin/3]]</f>
        <v>0.3816659530945245</v>
      </c>
      <c r="M2093">
        <v>12</v>
      </c>
      <c r="N2093">
        <v>0.86</v>
      </c>
      <c r="O2093">
        <v>0.93</v>
      </c>
      <c r="P2093">
        <v>1.06</v>
      </c>
      <c r="Q2093">
        <v>0.78</v>
      </c>
      <c r="R2093" t="str" cm="1">
        <f t="array" ref="R20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84</v>
      </c>
      <c r="AA2093">
        <v>2</v>
      </c>
      <c r="AB2093">
        <v>7</v>
      </c>
      <c r="AC2093">
        <v>5</v>
      </c>
      <c r="AD2093">
        <v>0</v>
      </c>
      <c r="AE2093">
        <v>2</v>
      </c>
      <c r="AF2093">
        <v>0</v>
      </c>
      <c r="AG2093">
        <v>3</v>
      </c>
      <c r="AH2093">
        <v>2</v>
      </c>
      <c r="AI2093">
        <v>1</v>
      </c>
      <c r="AJ2093">
        <v>1</v>
      </c>
      <c r="AK2093">
        <v>13</v>
      </c>
      <c r="AL2093">
        <v>15</v>
      </c>
      <c r="AM2093">
        <v>5</v>
      </c>
      <c r="AN2093">
        <v>5</v>
      </c>
      <c r="AO2093">
        <v>8</v>
      </c>
      <c r="AP2093">
        <v>10</v>
      </c>
      <c r="AQ2093">
        <v>10</v>
      </c>
      <c r="AR2093">
        <v>16</v>
      </c>
      <c r="AS2093">
        <v>44</v>
      </c>
      <c r="AT2093">
        <v>56</v>
      </c>
      <c r="AU2093">
        <v>1.48</v>
      </c>
      <c r="AV2093">
        <v>1.7</v>
      </c>
      <c r="AW2093">
        <v>2.34</v>
      </c>
      <c r="AX2093">
        <v>51</v>
      </c>
      <c r="AY2093">
        <v>69</v>
      </c>
      <c r="AZ2093">
        <v>48</v>
      </c>
      <c r="BA2093">
        <v>17</v>
      </c>
      <c r="BB2093">
        <v>4</v>
      </c>
      <c r="BC2093">
        <v>31</v>
      </c>
      <c r="BD2093">
        <v>59</v>
      </c>
      <c r="BE2093">
        <v>31</v>
      </c>
      <c r="BF2093">
        <v>79</v>
      </c>
      <c r="BG2093">
        <v>10</v>
      </c>
      <c r="BH2093">
        <v>3.6</v>
      </c>
      <c r="BI2093">
        <v>2.75</v>
      </c>
      <c r="BJ2093">
        <v>3.25</v>
      </c>
      <c r="BK2093">
        <v>2.4500000000000002</v>
      </c>
      <c r="BL2093">
        <f>1/Table1[[#This Row],[odds_ft_home_team_win]]+1/Table1[[#This Row],[odds_ft_draw]]+1/Table1[[#This Row],[odds_ft_away_team_win]]-1</f>
        <v>7.9491936634793703E-2</v>
      </c>
      <c r="BM2093">
        <f>Table1[[#This Row],[Margin]]/3</f>
        <v>2.6497312211597901E-2</v>
      </c>
      <c r="BN2093">
        <v>1.25</v>
      </c>
      <c r="BO2093">
        <v>1.8</v>
      </c>
      <c r="BP2093">
        <v>3.05</v>
      </c>
      <c r="BQ2093">
        <v>0</v>
      </c>
      <c r="BR2093">
        <v>1.65</v>
      </c>
      <c r="BS2093">
        <v>2.15</v>
      </c>
      <c r="BT2093" t="s">
        <v>95</v>
      </c>
      <c r="BU2093">
        <f>VLOOKUP(Table1[[#This Row],[Reference]],metron,11,FALSE)</f>
        <v>1.228921489601805</v>
      </c>
      <c r="BV2093">
        <f>VLOOKUP(Table1[[#This Row],[Reference]],metron,12,FALSE)</f>
        <v>1.2940512655166849</v>
      </c>
    </row>
    <row r="2094" spans="1:74" hidden="1" x14ac:dyDescent="0.45">
      <c r="A2094" t="s">
        <v>5405</v>
      </c>
      <c r="B2094">
        <v>1553986800</v>
      </c>
      <c r="C2094" s="3" t="s">
        <v>3679</v>
      </c>
      <c r="D2094" t="s">
        <v>65</v>
      </c>
      <c r="E2094" t="s">
        <v>66</v>
      </c>
      <c r="F2094" t="s">
        <v>80</v>
      </c>
      <c r="G2094" t="s">
        <v>72</v>
      </c>
      <c r="H2094" t="s">
        <v>66</v>
      </c>
      <c r="I2094">
        <f>MROUND(Table1[[#This Row],[Prob_H]]*100,2)/100</f>
        <v>0.32</v>
      </c>
      <c r="J2094">
        <f>1/Table1[[#This Row],[odds_ft_home_team_win]]-Table1[[#This Row],[Margin/3]]</f>
        <v>0.31114352752307739</v>
      </c>
      <c r="K2094">
        <f>1/Table1[[#This Row],[odds_ft_draw]]-Table1[[#This Row],[Margin/3]]</f>
        <v>0.3000293291346362</v>
      </c>
      <c r="L2094">
        <f>1/Table1[[#This Row],[odds_ft_away_team_win]]-Table1[[#This Row],[Margin/3]]</f>
        <v>0.38882714334228646</v>
      </c>
      <c r="M2094">
        <v>12</v>
      </c>
      <c r="N2094">
        <v>1.33</v>
      </c>
      <c r="O2094">
        <v>0.79</v>
      </c>
      <c r="P2094">
        <v>1.5</v>
      </c>
      <c r="Q2094">
        <v>0.78</v>
      </c>
      <c r="R2094" t="str" cm="1">
        <f t="array" ref="R20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4">
        <v>1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75</v>
      </c>
      <c r="AA2094">
        <v>6</v>
      </c>
      <c r="AB2094">
        <v>2</v>
      </c>
      <c r="AC2094">
        <v>1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1</v>
      </c>
      <c r="AK2094">
        <v>15</v>
      </c>
      <c r="AL2094">
        <v>10</v>
      </c>
      <c r="AM2094">
        <v>7</v>
      </c>
      <c r="AN2094">
        <v>2</v>
      </c>
      <c r="AO2094">
        <v>8</v>
      </c>
      <c r="AP2094">
        <v>8</v>
      </c>
      <c r="AQ2094">
        <v>16</v>
      </c>
      <c r="AR2094">
        <v>16</v>
      </c>
      <c r="AS2094">
        <v>53</v>
      </c>
      <c r="AT2094">
        <v>47</v>
      </c>
      <c r="AU2094">
        <v>1.81</v>
      </c>
      <c r="AV2094">
        <v>1.03</v>
      </c>
      <c r="AW2094">
        <v>2.0699999999999998</v>
      </c>
      <c r="AX2094">
        <v>24</v>
      </c>
      <c r="AY2094">
        <v>65</v>
      </c>
      <c r="AZ2094">
        <v>38</v>
      </c>
      <c r="BA2094">
        <v>11</v>
      </c>
      <c r="BB2094">
        <v>0</v>
      </c>
      <c r="BC2094">
        <v>17</v>
      </c>
      <c r="BD2094">
        <v>62</v>
      </c>
      <c r="BE2094">
        <v>35</v>
      </c>
      <c r="BF2094">
        <v>79</v>
      </c>
      <c r="BG2094">
        <v>7.86</v>
      </c>
      <c r="BH2094">
        <v>3.53</v>
      </c>
      <c r="BI2094">
        <v>2.95</v>
      </c>
      <c r="BJ2094">
        <v>3.05</v>
      </c>
      <c r="BK2094">
        <v>2.4</v>
      </c>
      <c r="BL2094">
        <f>1/Table1[[#This Row],[odds_ft_home_team_win]]+1/Table1[[#This Row],[odds_ft_draw]]+1/Table1[[#This Row],[odds_ft_away_team_win]]-1</f>
        <v>8.3518569973140666E-2</v>
      </c>
      <c r="BM2094">
        <f>Table1[[#This Row],[Margin]]/3</f>
        <v>2.7839523324380222E-2</v>
      </c>
      <c r="BN2094">
        <v>1.38</v>
      </c>
      <c r="BO2094">
        <v>2.2000000000000002</v>
      </c>
      <c r="BP2094">
        <v>4.0999999999999996</v>
      </c>
      <c r="BQ2094">
        <v>0</v>
      </c>
      <c r="BR2094">
        <v>1.87</v>
      </c>
      <c r="BS2094">
        <v>1.83</v>
      </c>
      <c r="BT2094" t="s">
        <v>83</v>
      </c>
      <c r="BU2094">
        <f>VLOOKUP(Table1[[#This Row],[Reference]],metron,11,FALSE)</f>
        <v>1.210167055864918</v>
      </c>
      <c r="BV2094">
        <f>VLOOKUP(Table1[[#This Row],[Reference]],metron,12,FALSE)</f>
        <v>1.3211783725525419</v>
      </c>
    </row>
    <row r="2095" spans="1:74" x14ac:dyDescent="0.45">
      <c r="A2095" t="s">
        <v>5405</v>
      </c>
      <c r="B2095">
        <v>1553994000</v>
      </c>
      <c r="C2095" s="3" t="s">
        <v>3680</v>
      </c>
      <c r="D2095" t="s">
        <v>65</v>
      </c>
      <c r="E2095" t="s">
        <v>66</v>
      </c>
      <c r="F2095" t="s">
        <v>103</v>
      </c>
      <c r="G2095" t="s">
        <v>97</v>
      </c>
      <c r="H2095" t="s">
        <v>66</v>
      </c>
      <c r="I2095">
        <f>MROUND(Table1[[#This Row],[Prob_H]]*100,2)/100</f>
        <v>0.44</v>
      </c>
      <c r="J2095">
        <f>1/Table1[[#This Row],[odds_ft_home_team_win]]-Table1[[#This Row],[Margin/3]]</f>
        <v>0.44877344877344877</v>
      </c>
      <c r="K2095">
        <f>1/Table1[[#This Row],[odds_ft_draw]]-Table1[[#This Row],[Margin/3]]</f>
        <v>0.27561327561327564</v>
      </c>
      <c r="L2095">
        <f>1/Table1[[#This Row],[odds_ft_away_team_win]]-Table1[[#This Row],[Margin/3]]</f>
        <v>0.27561327561327564</v>
      </c>
      <c r="M2095">
        <v>12</v>
      </c>
      <c r="N2095">
        <v>2.14</v>
      </c>
      <c r="O2095">
        <v>0.73</v>
      </c>
      <c r="P2095">
        <v>2.2200000000000002</v>
      </c>
      <c r="Q2095">
        <v>0.72</v>
      </c>
      <c r="R2095" t="str" cm="1">
        <f t="array" ref="R20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5">
        <v>3</v>
      </c>
      <c r="T2095">
        <v>2</v>
      </c>
      <c r="U2095">
        <v>5</v>
      </c>
      <c r="V2095">
        <v>3</v>
      </c>
      <c r="W2095">
        <v>2</v>
      </c>
      <c r="X2095">
        <v>1</v>
      </c>
      <c r="Y2095" t="s">
        <v>3681</v>
      </c>
      <c r="Z2095" t="s">
        <v>3682</v>
      </c>
      <c r="AA2095">
        <v>4</v>
      </c>
      <c r="AB2095">
        <v>8</v>
      </c>
      <c r="AC2095">
        <v>0</v>
      </c>
      <c r="AD2095">
        <v>1</v>
      </c>
      <c r="AE2095">
        <v>3</v>
      </c>
      <c r="AF2095">
        <v>0</v>
      </c>
      <c r="AG2095">
        <v>0</v>
      </c>
      <c r="AH2095">
        <v>1</v>
      </c>
      <c r="AI2095">
        <v>0</v>
      </c>
      <c r="AJ2095">
        <v>3</v>
      </c>
      <c r="AK2095">
        <v>12</v>
      </c>
      <c r="AL2095">
        <v>19</v>
      </c>
      <c r="AM2095">
        <v>5</v>
      </c>
      <c r="AN2095">
        <v>6</v>
      </c>
      <c r="AO2095">
        <v>7</v>
      </c>
      <c r="AP2095">
        <v>13</v>
      </c>
      <c r="AQ2095">
        <v>16</v>
      </c>
      <c r="AR2095">
        <v>7</v>
      </c>
      <c r="AS2095">
        <v>45</v>
      </c>
      <c r="AT2095">
        <v>55</v>
      </c>
      <c r="AU2095">
        <v>1.31</v>
      </c>
      <c r="AV2095">
        <v>1.9</v>
      </c>
      <c r="AW2095">
        <v>2.9</v>
      </c>
      <c r="AX2095">
        <v>52</v>
      </c>
      <c r="AY2095">
        <v>87</v>
      </c>
      <c r="AZ2095">
        <v>52</v>
      </c>
      <c r="BA2095">
        <v>32</v>
      </c>
      <c r="BB2095">
        <v>10</v>
      </c>
      <c r="BC2095">
        <v>38</v>
      </c>
      <c r="BD2095">
        <v>65</v>
      </c>
      <c r="BE2095">
        <v>49</v>
      </c>
      <c r="BF2095">
        <v>83</v>
      </c>
      <c r="BG2095">
        <v>11.2</v>
      </c>
      <c r="BH2095">
        <v>5.31</v>
      </c>
      <c r="BI2095">
        <v>2.1</v>
      </c>
      <c r="BJ2095">
        <v>3.3</v>
      </c>
      <c r="BK2095">
        <v>3.3</v>
      </c>
      <c r="BL2095">
        <f>1/Table1[[#This Row],[odds_ft_home_team_win]]+1/Table1[[#This Row],[odds_ft_draw]]+1/Table1[[#This Row],[odds_ft_away_team_win]]-1</f>
        <v>8.2251082251082241E-2</v>
      </c>
      <c r="BM2095">
        <f>Table1[[#This Row],[Margin]]/3</f>
        <v>2.7417027417027413E-2</v>
      </c>
      <c r="BN2095">
        <v>1.24</v>
      </c>
      <c r="BO2095">
        <v>1.77</v>
      </c>
      <c r="BP2095">
        <v>2.9</v>
      </c>
      <c r="BQ2095">
        <v>0</v>
      </c>
      <c r="BR2095">
        <v>1.62</v>
      </c>
      <c r="BS2095">
        <v>2.15</v>
      </c>
      <c r="BT2095" t="s">
        <v>118</v>
      </c>
      <c r="BU2095">
        <f>VLOOKUP(Table1[[#This Row],[Reference]],metron,11,FALSE)</f>
        <v>1.4140979689366791</v>
      </c>
      <c r="BV2095">
        <f>VLOOKUP(Table1[[#This Row],[Reference]],metron,12,FALSE)</f>
        <v>1.0666666666666671</v>
      </c>
    </row>
    <row r="2096" spans="1:74" x14ac:dyDescent="0.45">
      <c r="A2096" t="s">
        <v>5405</v>
      </c>
      <c r="B2096">
        <v>1553994000</v>
      </c>
      <c r="C2096" s="3" t="s">
        <v>3680</v>
      </c>
      <c r="D2096" t="s">
        <v>65</v>
      </c>
      <c r="E2096" t="s">
        <v>66</v>
      </c>
      <c r="F2096" t="s">
        <v>86</v>
      </c>
      <c r="G2096" t="s">
        <v>68</v>
      </c>
      <c r="H2096" t="s">
        <v>66</v>
      </c>
      <c r="I2096">
        <f>MROUND(Table1[[#This Row],[Prob_H]]*100,2)/100</f>
        <v>0.4</v>
      </c>
      <c r="J2096">
        <f>1/Table1[[#This Row],[odds_ft_home_team_win]]-Table1[[#This Row],[Margin/3]]</f>
        <v>0.40984141825656556</v>
      </c>
      <c r="K2096">
        <f>1/Table1[[#This Row],[odds_ft_draw]]-Table1[[#This Row],[Margin/3]]</f>
        <v>0.29251912702123078</v>
      </c>
      <c r="L2096">
        <f>1/Table1[[#This Row],[odds_ft_away_team_win]]-Table1[[#This Row],[Margin/3]]</f>
        <v>0.29763945472220366</v>
      </c>
      <c r="M2096">
        <v>12</v>
      </c>
      <c r="N2096">
        <v>2.1800000000000002</v>
      </c>
      <c r="O2096">
        <v>1.73</v>
      </c>
      <c r="P2096">
        <v>2.14</v>
      </c>
      <c r="Q2096">
        <v>1.52</v>
      </c>
      <c r="R2096" t="str" cm="1">
        <f t="array" ref="R20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6">
        <v>3</v>
      </c>
      <c r="T2096">
        <v>0</v>
      </c>
      <c r="U2096">
        <v>3</v>
      </c>
      <c r="V2096">
        <v>1</v>
      </c>
      <c r="W2096">
        <v>1</v>
      </c>
      <c r="X2096">
        <v>0</v>
      </c>
      <c r="Y2096" t="s">
        <v>3683</v>
      </c>
      <c r="AA2096">
        <v>2</v>
      </c>
      <c r="AB2096">
        <v>4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10</v>
      </c>
      <c r="AL2096">
        <v>10</v>
      </c>
      <c r="AM2096">
        <v>4</v>
      </c>
      <c r="AN2096">
        <v>2</v>
      </c>
      <c r="AO2096">
        <v>6</v>
      </c>
      <c r="AP2096">
        <v>8</v>
      </c>
      <c r="AQ2096">
        <v>5</v>
      </c>
      <c r="AR2096">
        <v>8</v>
      </c>
      <c r="AS2096">
        <v>37</v>
      </c>
      <c r="AT2096">
        <v>63</v>
      </c>
      <c r="AU2096">
        <v>1.08</v>
      </c>
      <c r="AV2096">
        <v>1.08</v>
      </c>
      <c r="AW2096">
        <v>2.8</v>
      </c>
      <c r="AX2096">
        <v>47</v>
      </c>
      <c r="AY2096">
        <v>81</v>
      </c>
      <c r="AZ2096">
        <v>52</v>
      </c>
      <c r="BA2096">
        <v>28</v>
      </c>
      <c r="BB2096">
        <v>13</v>
      </c>
      <c r="BC2096">
        <v>27</v>
      </c>
      <c r="BD2096">
        <v>61</v>
      </c>
      <c r="BE2096">
        <v>60</v>
      </c>
      <c r="BF2096">
        <v>91</v>
      </c>
      <c r="BG2096">
        <v>10.86</v>
      </c>
      <c r="BH2096">
        <v>4.5999999999999996</v>
      </c>
      <c r="BI2096">
        <v>2.2999999999999998</v>
      </c>
      <c r="BJ2096">
        <v>3.15</v>
      </c>
      <c r="BK2096">
        <v>3.1</v>
      </c>
      <c r="BL2096">
        <f>1/Table1[[#This Row],[odds_ft_home_team_win]]+1/Table1[[#This Row],[odds_ft_draw]]+1/Table1[[#This Row],[odds_ft_away_team_win]]-1</f>
        <v>7.4823571317260029E-2</v>
      </c>
      <c r="BM2096">
        <f>Table1[[#This Row],[Margin]]/3</f>
        <v>2.4941190439086675E-2</v>
      </c>
      <c r="BN2096">
        <v>1.34</v>
      </c>
      <c r="BO2096">
        <v>2.0499999999999998</v>
      </c>
      <c r="BP2096">
        <v>3.75</v>
      </c>
      <c r="BQ2096">
        <v>0</v>
      </c>
      <c r="BR2096">
        <v>1.83</v>
      </c>
      <c r="BS2096">
        <v>1.91</v>
      </c>
      <c r="BT2096" t="s">
        <v>113</v>
      </c>
      <c r="BU2096">
        <f>VLOOKUP(Table1[[#This Row],[Reference]],metron,11,FALSE)</f>
        <v>1.344038264434575</v>
      </c>
      <c r="BV2096">
        <f>VLOOKUP(Table1[[#This Row],[Reference]],metron,12,FALSE)</f>
        <v>1.1515772691037469</v>
      </c>
    </row>
    <row r="2097" spans="1:74" x14ac:dyDescent="0.45">
      <c r="A2097" t="s">
        <v>5405</v>
      </c>
      <c r="B2097">
        <v>1554001200</v>
      </c>
      <c r="C2097" s="3" t="s">
        <v>3684</v>
      </c>
      <c r="D2097" t="s">
        <v>65</v>
      </c>
      <c r="E2097" t="s">
        <v>66</v>
      </c>
      <c r="F2097" t="s">
        <v>85</v>
      </c>
      <c r="G2097" t="s">
        <v>77</v>
      </c>
      <c r="H2097" t="s">
        <v>66</v>
      </c>
      <c r="I2097">
        <f>MROUND(Table1[[#This Row],[Prob_H]]*100,2)/100</f>
        <v>0.52</v>
      </c>
      <c r="J2097">
        <f>1/Table1[[#This Row],[odds_ft_home_team_win]]-Table1[[#This Row],[Margin/3]]</f>
        <v>0.51049954349810867</v>
      </c>
      <c r="K2097">
        <f>1/Table1[[#This Row],[odds_ft_draw]]-Table1[[#This Row],[Margin/3]]</f>
        <v>0.26985783226816229</v>
      </c>
      <c r="L2097">
        <f>1/Table1[[#This Row],[odds_ft_away_team_win]]-Table1[[#This Row],[Margin/3]]</f>
        <v>0.21964262423372899</v>
      </c>
      <c r="M2097">
        <v>12</v>
      </c>
      <c r="N2097">
        <v>2.31</v>
      </c>
      <c r="O2097">
        <v>1.41</v>
      </c>
      <c r="P2097">
        <v>2.29</v>
      </c>
      <c r="Q2097">
        <v>1.38</v>
      </c>
      <c r="R2097" t="str" cm="1">
        <f t="array" ref="R20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097">
        <v>2</v>
      </c>
      <c r="T2097">
        <v>2</v>
      </c>
      <c r="U2097">
        <v>4</v>
      </c>
      <c r="V2097">
        <v>1</v>
      </c>
      <c r="W2097">
        <v>1</v>
      </c>
      <c r="X2097">
        <v>0</v>
      </c>
      <c r="Y2097" t="s">
        <v>1835</v>
      </c>
      <c r="Z2097" t="s">
        <v>3634</v>
      </c>
      <c r="AA2097">
        <v>8</v>
      </c>
      <c r="AB2097">
        <v>6</v>
      </c>
      <c r="AC2097">
        <v>2</v>
      </c>
      <c r="AD2097">
        <v>0</v>
      </c>
      <c r="AE2097">
        <v>3</v>
      </c>
      <c r="AF2097">
        <v>0</v>
      </c>
      <c r="AG2097">
        <v>2</v>
      </c>
      <c r="AH2097">
        <v>0</v>
      </c>
      <c r="AI2097">
        <v>3</v>
      </c>
      <c r="AJ2097">
        <v>0</v>
      </c>
      <c r="AK2097">
        <v>19</v>
      </c>
      <c r="AL2097">
        <v>11</v>
      </c>
      <c r="AM2097">
        <v>7</v>
      </c>
      <c r="AN2097">
        <v>6</v>
      </c>
      <c r="AO2097">
        <v>12</v>
      </c>
      <c r="AP2097">
        <v>5</v>
      </c>
      <c r="AQ2097">
        <v>10</v>
      </c>
      <c r="AR2097">
        <v>15</v>
      </c>
      <c r="AS2097">
        <v>48</v>
      </c>
      <c r="AT2097">
        <v>52</v>
      </c>
      <c r="AU2097">
        <v>1.97</v>
      </c>
      <c r="AV2097">
        <v>1.42</v>
      </c>
      <c r="AW2097">
        <v>2.44</v>
      </c>
      <c r="AX2097">
        <v>46</v>
      </c>
      <c r="AY2097">
        <v>76</v>
      </c>
      <c r="AZ2097">
        <v>38</v>
      </c>
      <c r="BA2097">
        <v>25</v>
      </c>
      <c r="BB2097">
        <v>10</v>
      </c>
      <c r="BC2097">
        <v>22</v>
      </c>
      <c r="BD2097">
        <v>70</v>
      </c>
      <c r="BE2097">
        <v>40</v>
      </c>
      <c r="BF2097">
        <v>73</v>
      </c>
      <c r="BG2097">
        <v>9.2899999999999991</v>
      </c>
      <c r="BH2097">
        <v>4.24</v>
      </c>
      <c r="BI2097">
        <v>1.87</v>
      </c>
      <c r="BJ2097">
        <v>3.4</v>
      </c>
      <c r="BK2097">
        <v>4.0999999999999996</v>
      </c>
      <c r="BL2097">
        <f>1/Table1[[#This Row],[odds_ft_home_team_win]]+1/Table1[[#This Row],[odds_ft_draw]]+1/Table1[[#This Row],[odds_ft_away_team_win]]-1</f>
        <v>7.2779444371983804E-2</v>
      </c>
      <c r="BM2097">
        <f>Table1[[#This Row],[Margin]]/3</f>
        <v>2.4259814790661267E-2</v>
      </c>
      <c r="BN2097">
        <v>1.37</v>
      </c>
      <c r="BO2097">
        <v>2.15</v>
      </c>
      <c r="BP2097">
        <v>3.95</v>
      </c>
      <c r="BQ2097">
        <v>0</v>
      </c>
      <c r="BR2097">
        <v>1.95</v>
      </c>
      <c r="BS2097">
        <v>1.77</v>
      </c>
      <c r="BT2097" t="s">
        <v>1684</v>
      </c>
      <c r="BU2097">
        <f>VLOOKUP(Table1[[#This Row],[Reference]],metron,11,FALSE)</f>
        <v>1.625948039373891</v>
      </c>
      <c r="BV2097">
        <f>VLOOKUP(Table1[[#This Row],[Reference]],metron,12,FALSE)</f>
        <v>0.97079231886396644</v>
      </c>
    </row>
    <row r="2098" spans="1:74" hidden="1" x14ac:dyDescent="0.45">
      <c r="A2098" t="s">
        <v>5405</v>
      </c>
      <c r="B2098">
        <v>1554001200</v>
      </c>
      <c r="C2098" s="3" t="s">
        <v>3684</v>
      </c>
      <c r="D2098" t="s">
        <v>65</v>
      </c>
      <c r="E2098" t="s">
        <v>66</v>
      </c>
      <c r="F2098" t="s">
        <v>2218</v>
      </c>
      <c r="G2098" t="s">
        <v>611</v>
      </c>
      <c r="H2098" t="s">
        <v>66</v>
      </c>
      <c r="I2098">
        <f>MROUND(Table1[[#This Row],[Prob_H]]*100,2)/100</f>
        <v>0.68</v>
      </c>
      <c r="J2098">
        <f>1/Table1[[#This Row],[odds_ft_home_team_win]]-Table1[[#This Row],[Margin/3]]</f>
        <v>0.678397525164257</v>
      </c>
      <c r="K2098">
        <f>1/Table1[[#This Row],[odds_ft_draw]]-Table1[[#This Row],[Margin/3]]</f>
        <v>0.20144490032430815</v>
      </c>
      <c r="L2098">
        <f>1/Table1[[#This Row],[odds_ft_away_team_win]]-Table1[[#This Row],[Margin/3]]</f>
        <v>0.12015757451143491</v>
      </c>
      <c r="M2098">
        <v>12</v>
      </c>
      <c r="N2098">
        <v>1.36</v>
      </c>
      <c r="O2098">
        <v>0.43</v>
      </c>
      <c r="P2098">
        <v>1.61</v>
      </c>
      <c r="Q2098">
        <v>0.35</v>
      </c>
      <c r="R2098" t="str" cm="1">
        <f t="array" ref="R20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8">
        <v>2</v>
      </c>
      <c r="T2098">
        <v>0</v>
      </c>
      <c r="U2098">
        <v>2</v>
      </c>
      <c r="V2098">
        <v>1</v>
      </c>
      <c r="W2098">
        <v>1</v>
      </c>
      <c r="X2098">
        <v>0</v>
      </c>
      <c r="Y2098" t="s">
        <v>3685</v>
      </c>
      <c r="AA2098">
        <v>6</v>
      </c>
      <c r="AB2098">
        <v>1</v>
      </c>
      <c r="AC2098">
        <v>2</v>
      </c>
      <c r="AD2098">
        <v>0</v>
      </c>
      <c r="AE2098">
        <v>3</v>
      </c>
      <c r="AF2098">
        <v>0</v>
      </c>
      <c r="AG2098">
        <v>1</v>
      </c>
      <c r="AH2098">
        <v>1</v>
      </c>
      <c r="AI2098">
        <v>1</v>
      </c>
      <c r="AJ2098">
        <v>2</v>
      </c>
      <c r="AK2098">
        <v>21</v>
      </c>
      <c r="AL2098">
        <v>9</v>
      </c>
      <c r="AM2098">
        <v>4</v>
      </c>
      <c r="AN2098">
        <v>2</v>
      </c>
      <c r="AO2098">
        <v>17</v>
      </c>
      <c r="AP2098">
        <v>7</v>
      </c>
      <c r="AQ2098">
        <v>13</v>
      </c>
      <c r="AR2098">
        <v>14</v>
      </c>
      <c r="AS2098">
        <v>51</v>
      </c>
      <c r="AT2098">
        <v>49</v>
      </c>
      <c r="AU2098">
        <v>1.94</v>
      </c>
      <c r="AV2098">
        <v>0.98</v>
      </c>
      <c r="AW2098">
        <v>2.72</v>
      </c>
      <c r="AX2098">
        <v>54</v>
      </c>
      <c r="AY2098">
        <v>83</v>
      </c>
      <c r="AZ2098">
        <v>47</v>
      </c>
      <c r="BA2098">
        <v>29</v>
      </c>
      <c r="BB2098">
        <v>14</v>
      </c>
      <c r="BC2098">
        <v>18</v>
      </c>
      <c r="BD2098">
        <v>64</v>
      </c>
      <c r="BE2098">
        <v>54</v>
      </c>
      <c r="BF2098">
        <v>83</v>
      </c>
      <c r="BG2098">
        <v>9.93</v>
      </c>
      <c r="BH2098">
        <v>5</v>
      </c>
      <c r="BI2098">
        <v>1.42</v>
      </c>
      <c r="BJ2098">
        <v>4.4000000000000004</v>
      </c>
      <c r="BK2098">
        <v>6.85</v>
      </c>
      <c r="BL2098">
        <f>1/Table1[[#This Row],[odds_ft_home_team_win]]+1/Table1[[#This Row],[odds_ft_draw]]+1/Table1[[#This Row],[odds_ft_away_team_win]]-1</f>
        <v>7.7483480845257358E-2</v>
      </c>
      <c r="BM2098">
        <f>Table1[[#This Row],[Margin]]/3</f>
        <v>2.5827826948419119E-2</v>
      </c>
      <c r="BN2098">
        <v>1.22</v>
      </c>
      <c r="BO2098">
        <v>1.71</v>
      </c>
      <c r="BP2098">
        <v>2.8</v>
      </c>
      <c r="BQ2098">
        <v>0</v>
      </c>
      <c r="BR2098">
        <v>1.87</v>
      </c>
      <c r="BS2098">
        <v>1.87</v>
      </c>
      <c r="BT2098" t="s">
        <v>2219</v>
      </c>
      <c r="BU2098">
        <f>VLOOKUP(Table1[[#This Row],[Reference]],metron,11,FALSE)</f>
        <v>2.1359338061465718</v>
      </c>
      <c r="BV2098">
        <f>VLOOKUP(Table1[[#This Row],[Reference]],metron,12,FALSE)</f>
        <v>0.77482269503546097</v>
      </c>
    </row>
    <row r="2099" spans="1:74" hidden="1" x14ac:dyDescent="0.45">
      <c r="A2099" t="s">
        <v>5405</v>
      </c>
      <c r="B2099">
        <v>1554055200</v>
      </c>
      <c r="C2099" s="3" t="s">
        <v>3686</v>
      </c>
      <c r="D2099" t="s">
        <v>65</v>
      </c>
      <c r="E2099" t="s">
        <v>66</v>
      </c>
      <c r="F2099" t="s">
        <v>94</v>
      </c>
      <c r="G2099" t="s">
        <v>98</v>
      </c>
      <c r="H2099" t="s">
        <v>66</v>
      </c>
      <c r="I2099">
        <f>MROUND(Table1[[#This Row],[Prob_H]]*100,2)/100</f>
        <v>0.4</v>
      </c>
      <c r="J2099">
        <f>1/Table1[[#This Row],[odds_ft_home_team_win]]-Table1[[#This Row],[Margin/3]]</f>
        <v>0.39034847655537308</v>
      </c>
      <c r="K2099">
        <f>1/Table1[[#This Row],[odds_ft_draw]]-Table1[[#This Row],[Margin/3]]</f>
        <v>0.29114212734902384</v>
      </c>
      <c r="L2099">
        <f>1/Table1[[#This Row],[odds_ft_away_team_win]]-Table1[[#This Row],[Margin/3]]</f>
        <v>0.31850939609560297</v>
      </c>
      <c r="M2099">
        <v>12</v>
      </c>
      <c r="N2099">
        <v>1.31</v>
      </c>
      <c r="O2099">
        <v>1.5</v>
      </c>
      <c r="P2099">
        <v>1.47</v>
      </c>
      <c r="Q2099">
        <v>1.24</v>
      </c>
      <c r="R2099" t="str" cm="1">
        <f t="array" ref="R20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099">
        <v>2</v>
      </c>
      <c r="T2099">
        <v>1</v>
      </c>
      <c r="U2099">
        <v>3</v>
      </c>
      <c r="V2099">
        <v>3</v>
      </c>
      <c r="W2099">
        <v>2</v>
      </c>
      <c r="X2099">
        <v>1</v>
      </c>
      <c r="Y2099" t="s">
        <v>3687</v>
      </c>
      <c r="Z2099">
        <v>31</v>
      </c>
      <c r="AA2099">
        <v>8</v>
      </c>
      <c r="AB2099">
        <v>7</v>
      </c>
      <c r="AC2099">
        <v>0</v>
      </c>
      <c r="AD2099">
        <v>0</v>
      </c>
      <c r="AE2099">
        <v>2</v>
      </c>
      <c r="AF2099">
        <v>0</v>
      </c>
      <c r="AG2099">
        <v>0</v>
      </c>
      <c r="AH2099">
        <v>0</v>
      </c>
      <c r="AI2099">
        <v>0</v>
      </c>
      <c r="AJ2099">
        <v>2</v>
      </c>
      <c r="AK2099">
        <v>15</v>
      </c>
      <c r="AL2099">
        <v>12</v>
      </c>
      <c r="AM2099">
        <v>7</v>
      </c>
      <c r="AN2099">
        <v>4</v>
      </c>
      <c r="AO2099">
        <v>8</v>
      </c>
      <c r="AP2099">
        <v>8</v>
      </c>
      <c r="AQ2099">
        <v>9</v>
      </c>
      <c r="AR2099">
        <v>8</v>
      </c>
      <c r="AS2099">
        <v>51</v>
      </c>
      <c r="AT2099">
        <v>49</v>
      </c>
      <c r="AU2099">
        <v>0</v>
      </c>
      <c r="AV2099">
        <v>0</v>
      </c>
      <c r="AW2099">
        <v>2.92</v>
      </c>
      <c r="AX2099">
        <v>66</v>
      </c>
      <c r="AY2099">
        <v>70</v>
      </c>
      <c r="AZ2099">
        <v>50</v>
      </c>
      <c r="BA2099">
        <v>43</v>
      </c>
      <c r="BB2099">
        <v>17</v>
      </c>
      <c r="BC2099">
        <v>30</v>
      </c>
      <c r="BD2099">
        <v>66</v>
      </c>
      <c r="BE2099">
        <v>53</v>
      </c>
      <c r="BF2099">
        <v>80</v>
      </c>
      <c r="BG2099">
        <v>10.45</v>
      </c>
      <c r="BH2099">
        <v>4.09</v>
      </c>
      <c r="BI2099">
        <v>2.4</v>
      </c>
      <c r="BJ2099">
        <v>3.15</v>
      </c>
      <c r="BK2099">
        <v>2.9</v>
      </c>
      <c r="BL2099">
        <f>1/Table1[[#This Row],[odds_ft_home_team_win]]+1/Table1[[#This Row],[odds_ft_draw]]+1/Table1[[#This Row],[odds_ft_away_team_win]]-1</f>
        <v>7.8954570333880758E-2</v>
      </c>
      <c r="BM2099">
        <f>Table1[[#This Row],[Margin]]/3</f>
        <v>2.6318190111293587E-2</v>
      </c>
      <c r="BN2099">
        <v>1.35</v>
      </c>
      <c r="BO2099">
        <v>2.1</v>
      </c>
      <c r="BP2099">
        <v>3.8</v>
      </c>
      <c r="BQ2099">
        <v>0</v>
      </c>
      <c r="BR2099">
        <v>1.83</v>
      </c>
      <c r="BS2099">
        <v>1.91</v>
      </c>
      <c r="BT2099" t="s">
        <v>124</v>
      </c>
      <c r="BU2099">
        <f>VLOOKUP(Table1[[#This Row],[Reference]],metron,11,FALSE)</f>
        <v>1.344038264434575</v>
      </c>
      <c r="BV2099">
        <f>VLOOKUP(Table1[[#This Row],[Reference]],metron,12,FALSE)</f>
        <v>1.1515772691037469</v>
      </c>
    </row>
    <row r="2100" spans="1:74" x14ac:dyDescent="0.45">
      <c r="A2100" t="s">
        <v>5405</v>
      </c>
      <c r="B2100">
        <v>1554069600</v>
      </c>
      <c r="C2100" s="3" t="s">
        <v>3688</v>
      </c>
      <c r="D2100" t="s">
        <v>65</v>
      </c>
      <c r="E2100" t="s">
        <v>66</v>
      </c>
      <c r="F2100" t="s">
        <v>2738</v>
      </c>
      <c r="G2100" t="s">
        <v>73</v>
      </c>
      <c r="H2100" t="s">
        <v>66</v>
      </c>
      <c r="I2100">
        <f>MROUND(Table1[[#This Row],[Prob_H]]*100,2)/100</f>
        <v>0.36</v>
      </c>
      <c r="J2100">
        <f>1/Table1[[#This Row],[odds_ft_home_team_win]]-Table1[[#This Row],[Margin/3]]</f>
        <v>0.36819674106201622</v>
      </c>
      <c r="K2100">
        <f>1/Table1[[#This Row],[odds_ft_draw]]-Table1[[#This Row],[Margin/3]]</f>
        <v>0.29862052347820844</v>
      </c>
      <c r="L2100">
        <f>1/Table1[[#This Row],[odds_ft_away_team_win]]-Table1[[#This Row],[Margin/3]]</f>
        <v>0.33318273545977528</v>
      </c>
      <c r="M2100">
        <v>12</v>
      </c>
      <c r="N2100">
        <v>1.71</v>
      </c>
      <c r="O2100">
        <v>1.07</v>
      </c>
      <c r="P2100">
        <v>1.41</v>
      </c>
      <c r="Q2100">
        <v>1.24</v>
      </c>
      <c r="R2100" t="str" cm="1">
        <f t="array" ref="R2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00">
        <v>0</v>
      </c>
      <c r="T2100">
        <v>4</v>
      </c>
      <c r="U2100">
        <v>4</v>
      </c>
      <c r="V2100">
        <v>3</v>
      </c>
      <c r="W2100">
        <v>0</v>
      </c>
      <c r="X2100">
        <v>3</v>
      </c>
      <c r="Z2100" t="s">
        <v>3689</v>
      </c>
      <c r="AA2100">
        <v>7</v>
      </c>
      <c r="AB2100">
        <v>2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12</v>
      </c>
      <c r="AL2100">
        <v>10</v>
      </c>
      <c r="AM2100">
        <v>3</v>
      </c>
      <c r="AN2100">
        <v>6</v>
      </c>
      <c r="AO2100">
        <v>9</v>
      </c>
      <c r="AP2100">
        <v>4</v>
      </c>
      <c r="AQ2100">
        <v>7</v>
      </c>
      <c r="AR2100">
        <v>13</v>
      </c>
      <c r="AS2100">
        <v>59</v>
      </c>
      <c r="AT2100">
        <v>41</v>
      </c>
      <c r="AU2100">
        <v>1.26</v>
      </c>
      <c r="AV2100">
        <v>1.23</v>
      </c>
      <c r="AW2100">
        <v>2.57</v>
      </c>
      <c r="AX2100">
        <v>43</v>
      </c>
      <c r="AY2100">
        <v>79</v>
      </c>
      <c r="AZ2100">
        <v>43</v>
      </c>
      <c r="BA2100">
        <v>29</v>
      </c>
      <c r="BB2100">
        <v>7</v>
      </c>
      <c r="BC2100">
        <v>22</v>
      </c>
      <c r="BD2100">
        <v>68</v>
      </c>
      <c r="BE2100">
        <v>54</v>
      </c>
      <c r="BF2100">
        <v>86</v>
      </c>
      <c r="BG2100">
        <v>8.7100000000000009</v>
      </c>
      <c r="BH2100">
        <v>5.5</v>
      </c>
      <c r="BI2100">
        <v>2.5499999999999998</v>
      </c>
      <c r="BJ2100">
        <v>3.1</v>
      </c>
      <c r="BK2100">
        <v>2.8</v>
      </c>
      <c r="BL2100">
        <f>1/Table1[[#This Row],[odds_ft_home_team_win]]+1/Table1[[#This Row],[odds_ft_draw]]+1/Table1[[#This Row],[odds_ft_away_team_win]]-1</f>
        <v>7.1880365049245665E-2</v>
      </c>
      <c r="BM2100">
        <f>Table1[[#This Row],[Margin]]/3</f>
        <v>2.3960121683081887E-2</v>
      </c>
      <c r="BN2100">
        <v>1.36</v>
      </c>
      <c r="BO2100">
        <v>2.1</v>
      </c>
      <c r="BP2100">
        <v>3.85</v>
      </c>
      <c r="BQ2100">
        <v>0</v>
      </c>
      <c r="BR2100">
        <v>1.83</v>
      </c>
      <c r="BS2100">
        <v>1.91</v>
      </c>
      <c r="BT2100" t="s">
        <v>1292</v>
      </c>
      <c r="BU2100">
        <f>VLOOKUP(Table1[[#This Row],[Reference]],metron,11,FALSE)</f>
        <v>1.269326094653606</v>
      </c>
      <c r="BV2100">
        <f>VLOOKUP(Table1[[#This Row],[Reference]],metron,12,FALSE)</f>
        <v>1.2417089578661631</v>
      </c>
    </row>
    <row r="2101" spans="1:74" x14ac:dyDescent="0.45">
      <c r="A2101" t="s">
        <v>5404</v>
      </c>
      <c r="B2101">
        <v>1569628800</v>
      </c>
      <c r="C2101" s="3" t="s">
        <v>3972</v>
      </c>
      <c r="D2101" t="s">
        <v>65</v>
      </c>
      <c r="E2101" t="s">
        <v>66</v>
      </c>
      <c r="F2101" t="s">
        <v>73</v>
      </c>
      <c r="G2101" t="s">
        <v>81</v>
      </c>
      <c r="H2101" t="s">
        <v>3808</v>
      </c>
      <c r="I2101">
        <f>MROUND(Table1[[#This Row],[Prob_H]]*100,2)/100</f>
        <v>0.24</v>
      </c>
      <c r="J2101">
        <f>1/Table1[[#This Row],[odds_ft_home_team_win]]-Table1[[#This Row],[Margin/3]]</f>
        <v>0.23079994088303099</v>
      </c>
      <c r="K2101">
        <f>1/Table1[[#This Row],[odds_ft_draw]]-Table1[[#This Row],[Margin/3]]</f>
        <v>0.24836228721250056</v>
      </c>
      <c r="L2101">
        <f>1/Table1[[#This Row],[odds_ft_away_team_win]]-Table1[[#This Row],[Margin/3]]</f>
        <v>0.52083777190446845</v>
      </c>
      <c r="M2101">
        <v>12</v>
      </c>
      <c r="N2101">
        <v>0.8</v>
      </c>
      <c r="O2101">
        <v>2</v>
      </c>
      <c r="P2101">
        <v>1.1399999999999999</v>
      </c>
      <c r="Q2101">
        <v>1.53</v>
      </c>
      <c r="R2101" t="str" cm="1">
        <f t="array" ref="R2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1">
        <v>2</v>
      </c>
      <c r="T2101">
        <v>1</v>
      </c>
      <c r="U2101">
        <v>3</v>
      </c>
      <c r="V2101">
        <v>1</v>
      </c>
      <c r="W2101">
        <v>1</v>
      </c>
      <c r="X2101">
        <v>0</v>
      </c>
      <c r="Y2101" t="s">
        <v>3973</v>
      </c>
      <c r="Z2101">
        <v>71</v>
      </c>
      <c r="AA2101">
        <v>4</v>
      </c>
      <c r="AB2101">
        <v>4</v>
      </c>
      <c r="AC2101">
        <v>2</v>
      </c>
      <c r="AD2101">
        <v>0</v>
      </c>
      <c r="AE2101">
        <v>3</v>
      </c>
      <c r="AF2101">
        <v>0</v>
      </c>
      <c r="AG2101">
        <v>1</v>
      </c>
      <c r="AH2101">
        <v>1</v>
      </c>
      <c r="AI2101">
        <v>0</v>
      </c>
      <c r="AJ2101">
        <v>3</v>
      </c>
      <c r="AK2101">
        <v>10</v>
      </c>
      <c r="AL2101">
        <v>11</v>
      </c>
      <c r="AM2101">
        <v>4</v>
      </c>
      <c r="AN2101">
        <v>4</v>
      </c>
      <c r="AO2101">
        <v>6</v>
      </c>
      <c r="AP2101">
        <v>7</v>
      </c>
      <c r="AQ2101">
        <v>11</v>
      </c>
      <c r="AR2101">
        <v>15</v>
      </c>
      <c r="AS2101">
        <v>27</v>
      </c>
      <c r="AT2101">
        <v>73</v>
      </c>
      <c r="AU2101">
        <v>1.1599999999999999</v>
      </c>
      <c r="AV2101">
        <v>1.29</v>
      </c>
      <c r="AW2101">
        <v>3.8</v>
      </c>
      <c r="AX2101">
        <v>80</v>
      </c>
      <c r="AY2101">
        <v>100</v>
      </c>
      <c r="AZ2101">
        <v>80</v>
      </c>
      <c r="BA2101">
        <v>70</v>
      </c>
      <c r="BB2101">
        <v>20</v>
      </c>
      <c r="BC2101">
        <v>60</v>
      </c>
      <c r="BD2101">
        <v>100</v>
      </c>
      <c r="BE2101">
        <v>70</v>
      </c>
      <c r="BF2101">
        <v>90</v>
      </c>
      <c r="BG2101">
        <v>7.8</v>
      </c>
      <c r="BH2101">
        <v>5.4</v>
      </c>
      <c r="BI2101">
        <v>3.9</v>
      </c>
      <c r="BJ2101">
        <v>3.65</v>
      </c>
      <c r="BK2101">
        <v>1.83</v>
      </c>
      <c r="BL2101">
        <f>1/Table1[[#This Row],[odds_ft_home_team_win]]+1/Table1[[#This Row],[odds_ft_draw]]+1/Table1[[#This Row],[odds_ft_away_team_win]]-1</f>
        <v>7.6830946581676329E-2</v>
      </c>
      <c r="BM2101">
        <f>Table1[[#This Row],[Margin]]/3</f>
        <v>2.5610315527225442E-2</v>
      </c>
      <c r="BN2101">
        <v>1.2</v>
      </c>
      <c r="BO2101">
        <v>1.67</v>
      </c>
      <c r="BP2101">
        <v>2.65</v>
      </c>
      <c r="BQ2101">
        <v>4.8499999999999996</v>
      </c>
      <c r="BR2101">
        <v>1.61</v>
      </c>
      <c r="BS2101">
        <v>2.2000000000000002</v>
      </c>
      <c r="BT2101" t="s">
        <v>3786</v>
      </c>
      <c r="BU2101">
        <f>VLOOKUP(Table1[[#This Row],[Reference]],metron,11,FALSE)</f>
        <v>1.067249240121581</v>
      </c>
      <c r="BV2101">
        <f>VLOOKUP(Table1[[#This Row],[Reference]],metron,12,FALSE)</f>
        <v>1.53419452887538</v>
      </c>
    </row>
    <row r="2102" spans="1:74" x14ac:dyDescent="0.45">
      <c r="A2102" t="s">
        <v>5404</v>
      </c>
      <c r="B2102">
        <v>1569636000</v>
      </c>
      <c r="C2102" s="3" t="s">
        <v>3974</v>
      </c>
      <c r="D2102" t="s">
        <v>65</v>
      </c>
      <c r="E2102" t="s">
        <v>66</v>
      </c>
      <c r="F2102" t="s">
        <v>93</v>
      </c>
      <c r="G2102" t="s">
        <v>80</v>
      </c>
      <c r="H2102" t="s">
        <v>3789</v>
      </c>
      <c r="I2102">
        <f>MROUND(Table1[[#This Row],[Prob_H]]*100,2)/100</f>
        <v>0.34</v>
      </c>
      <c r="J2102">
        <f>1/Table1[[#This Row],[odds_ft_home_team_win]]-Table1[[#This Row],[Margin/3]]</f>
        <v>0.33120748299319724</v>
      </c>
      <c r="K2102">
        <f>1/Table1[[#This Row],[odds_ft_draw]]-Table1[[#This Row],[Margin/3]]</f>
        <v>0.28656462585034009</v>
      </c>
      <c r="L2102">
        <f>1/Table1[[#This Row],[odds_ft_away_team_win]]-Table1[[#This Row],[Margin/3]]</f>
        <v>0.3822278911564625</v>
      </c>
      <c r="M2102">
        <v>12</v>
      </c>
      <c r="N2102">
        <v>1.17</v>
      </c>
      <c r="O2102">
        <v>2.2000000000000002</v>
      </c>
      <c r="P2102">
        <v>0.93</v>
      </c>
      <c r="Q2102">
        <v>1.5</v>
      </c>
      <c r="R2102" t="str" cm="1">
        <f t="array" ref="R2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2">
        <v>2</v>
      </c>
      <c r="T2102">
        <v>0</v>
      </c>
      <c r="U2102">
        <v>2</v>
      </c>
      <c r="V2102">
        <v>1</v>
      </c>
      <c r="W2102">
        <v>1</v>
      </c>
      <c r="X2102">
        <v>0</v>
      </c>
      <c r="Y2102" t="s">
        <v>3975</v>
      </c>
      <c r="AA2102">
        <v>2</v>
      </c>
      <c r="AB2102">
        <v>4</v>
      </c>
      <c r="AC2102">
        <v>5</v>
      </c>
      <c r="AD2102">
        <v>0</v>
      </c>
      <c r="AE2102">
        <v>2</v>
      </c>
      <c r="AF2102">
        <v>0</v>
      </c>
      <c r="AG2102">
        <v>1</v>
      </c>
      <c r="AH2102">
        <v>4</v>
      </c>
      <c r="AI2102">
        <v>0</v>
      </c>
      <c r="AJ2102">
        <v>2</v>
      </c>
      <c r="AK2102">
        <v>13</v>
      </c>
      <c r="AL2102">
        <v>15</v>
      </c>
      <c r="AM2102">
        <v>7</v>
      </c>
      <c r="AN2102">
        <v>4</v>
      </c>
      <c r="AO2102">
        <v>6</v>
      </c>
      <c r="AP2102">
        <v>11</v>
      </c>
      <c r="AQ2102">
        <v>13</v>
      </c>
      <c r="AR2102">
        <v>16</v>
      </c>
      <c r="AS2102">
        <v>49</v>
      </c>
      <c r="AT2102">
        <v>51</v>
      </c>
      <c r="AU2102">
        <v>1.61</v>
      </c>
      <c r="AV2102">
        <v>1.49</v>
      </c>
      <c r="AW2102">
        <v>2.67</v>
      </c>
      <c r="AX2102">
        <v>45</v>
      </c>
      <c r="AY2102">
        <v>84</v>
      </c>
      <c r="AZ2102">
        <v>45</v>
      </c>
      <c r="BA2102">
        <v>29</v>
      </c>
      <c r="BB2102">
        <v>10</v>
      </c>
      <c r="BC2102">
        <v>29</v>
      </c>
      <c r="BD2102">
        <v>64</v>
      </c>
      <c r="BE2102">
        <v>74</v>
      </c>
      <c r="BF2102">
        <v>92</v>
      </c>
      <c r="BG2102">
        <v>7.47</v>
      </c>
      <c r="BH2102">
        <v>6</v>
      </c>
      <c r="BI2102">
        <v>2.8</v>
      </c>
      <c r="BJ2102">
        <v>3.2</v>
      </c>
      <c r="BK2102">
        <v>2.4500000000000002</v>
      </c>
      <c r="BL2102">
        <f>1/Table1[[#This Row],[odds_ft_home_team_win]]+1/Table1[[#This Row],[odds_ft_draw]]+1/Table1[[#This Row],[odds_ft_away_team_win]]-1</f>
        <v>7.7806122448979664E-2</v>
      </c>
      <c r="BM2102">
        <f>Table1[[#This Row],[Margin]]/3</f>
        <v>2.5935374149659889E-2</v>
      </c>
      <c r="BN2102">
        <v>1.31</v>
      </c>
      <c r="BO2102">
        <v>1.95</v>
      </c>
      <c r="BP2102">
        <v>3.45</v>
      </c>
      <c r="BQ2102">
        <v>6.7</v>
      </c>
      <c r="BR2102">
        <v>1.74</v>
      </c>
      <c r="BS2102">
        <v>2</v>
      </c>
      <c r="BT2102" t="s">
        <v>3790</v>
      </c>
      <c r="BU2102">
        <f>VLOOKUP(Table1[[#This Row],[Reference]],metron,11,FALSE)</f>
        <v>1.228921489601805</v>
      </c>
      <c r="BV2102">
        <f>VLOOKUP(Table1[[#This Row],[Reference]],metron,12,FALSE)</f>
        <v>1.2940512655166849</v>
      </c>
    </row>
    <row r="2103" spans="1:74" x14ac:dyDescent="0.45">
      <c r="A2103" t="s">
        <v>5404</v>
      </c>
      <c r="B2103">
        <v>1569708000</v>
      </c>
      <c r="C2103" s="3" t="s">
        <v>3976</v>
      </c>
      <c r="D2103" t="s">
        <v>65</v>
      </c>
      <c r="E2103" t="s">
        <v>66</v>
      </c>
      <c r="F2103" t="s">
        <v>103</v>
      </c>
      <c r="G2103" t="s">
        <v>77</v>
      </c>
      <c r="H2103" t="s">
        <v>3796</v>
      </c>
      <c r="I2103">
        <f>MROUND(Table1[[#This Row],[Prob_H]]*100,2)/100</f>
        <v>0.42</v>
      </c>
      <c r="J2103">
        <f>1/Table1[[#This Row],[odds_ft_home_team_win]]-Table1[[#This Row],[Margin/3]]</f>
        <v>0.41859606366086921</v>
      </c>
      <c r="K2103">
        <f>1/Table1[[#This Row],[odds_ft_draw]]-Table1[[#This Row],[Margin/3]]</f>
        <v>0.26826926627524833</v>
      </c>
      <c r="L2103">
        <f>1/Table1[[#This Row],[odds_ft_away_team_win]]-Table1[[#This Row],[Margin/3]]</f>
        <v>0.3131346700638824</v>
      </c>
      <c r="M2103">
        <v>12</v>
      </c>
      <c r="N2103">
        <v>1.2</v>
      </c>
      <c r="O2103">
        <v>1</v>
      </c>
      <c r="P2103">
        <v>1.64</v>
      </c>
      <c r="Q2103">
        <v>1.21</v>
      </c>
      <c r="R2103" t="str" cm="1">
        <f t="array" ref="R2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3">
        <v>2</v>
      </c>
      <c r="T2103">
        <v>0</v>
      </c>
      <c r="U2103">
        <v>2</v>
      </c>
      <c r="V2103">
        <v>1</v>
      </c>
      <c r="W2103">
        <v>1</v>
      </c>
      <c r="X2103">
        <v>0</v>
      </c>
      <c r="Y2103" t="s">
        <v>3977</v>
      </c>
      <c r="AA2103">
        <v>7</v>
      </c>
      <c r="AB2103">
        <v>8</v>
      </c>
      <c r="AC2103">
        <v>1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1</v>
      </c>
      <c r="AK2103">
        <v>13</v>
      </c>
      <c r="AL2103">
        <v>22</v>
      </c>
      <c r="AM2103">
        <v>4</v>
      </c>
      <c r="AN2103">
        <v>5</v>
      </c>
      <c r="AO2103">
        <v>9</v>
      </c>
      <c r="AP2103">
        <v>17</v>
      </c>
      <c r="AQ2103">
        <v>16</v>
      </c>
      <c r="AR2103">
        <v>8</v>
      </c>
      <c r="AS2103">
        <v>41</v>
      </c>
      <c r="AT2103">
        <v>59</v>
      </c>
      <c r="AU2103">
        <v>1.37</v>
      </c>
      <c r="AV2103">
        <v>2.12</v>
      </c>
      <c r="AW2103">
        <v>2.97</v>
      </c>
      <c r="AX2103">
        <v>65</v>
      </c>
      <c r="AY2103">
        <v>84</v>
      </c>
      <c r="AZ2103">
        <v>65</v>
      </c>
      <c r="BA2103">
        <v>47</v>
      </c>
      <c r="BB2103">
        <v>19</v>
      </c>
      <c r="BC2103">
        <v>47</v>
      </c>
      <c r="BD2103">
        <v>65</v>
      </c>
      <c r="BE2103">
        <v>84</v>
      </c>
      <c r="BF2103">
        <v>84</v>
      </c>
      <c r="BG2103">
        <v>10.6</v>
      </c>
      <c r="BH2103">
        <v>3.97</v>
      </c>
      <c r="BI2103">
        <v>2.25</v>
      </c>
      <c r="BJ2103">
        <v>3.4</v>
      </c>
      <c r="BK2103">
        <v>2.95</v>
      </c>
      <c r="BL2103">
        <f>1/Table1[[#This Row],[odds_ft_home_team_win]]+1/Table1[[#This Row],[odds_ft_draw]]+1/Table1[[#This Row],[odds_ft_away_team_win]]-1</f>
        <v>7.7545142350725627E-2</v>
      </c>
      <c r="BM2103">
        <f>Table1[[#This Row],[Margin]]/3</f>
        <v>2.5848380783575209E-2</v>
      </c>
      <c r="BN2103">
        <v>1.27</v>
      </c>
      <c r="BO2103">
        <v>1.87</v>
      </c>
      <c r="BP2103">
        <v>3.2</v>
      </c>
      <c r="BQ2103">
        <v>6</v>
      </c>
      <c r="BR2103">
        <v>1.69</v>
      </c>
      <c r="BS2103">
        <v>2.0499999999999998</v>
      </c>
      <c r="BT2103" t="s">
        <v>3798</v>
      </c>
      <c r="BU2103">
        <f>VLOOKUP(Table1[[#This Row],[Reference]],metron,11,FALSE)</f>
        <v>1.396960958296362</v>
      </c>
      <c r="BV2103">
        <f>VLOOKUP(Table1[[#This Row],[Reference]],metron,12,FALSE)</f>
        <v>1.091503992901508</v>
      </c>
    </row>
    <row r="2104" spans="1:74" x14ac:dyDescent="0.45">
      <c r="A2104" t="s">
        <v>5404</v>
      </c>
      <c r="B2104">
        <v>1569715200</v>
      </c>
      <c r="C2104" s="3" t="s">
        <v>3978</v>
      </c>
      <c r="D2104" t="s">
        <v>65</v>
      </c>
      <c r="E2104" t="s">
        <v>66</v>
      </c>
      <c r="F2104" t="s">
        <v>2218</v>
      </c>
      <c r="G2104" t="s">
        <v>3788</v>
      </c>
      <c r="H2104" t="s">
        <v>3815</v>
      </c>
      <c r="I2104">
        <f>MROUND(Table1[[#This Row],[Prob_H]]*100,2)/100</f>
        <v>0.62</v>
      </c>
      <c r="J2104">
        <f>1/Table1[[#This Row],[odds_ft_home_team_win]]-Table1[[#This Row],[Margin/3]]</f>
        <v>0.61504513140027151</v>
      </c>
      <c r="K2104">
        <f>1/Table1[[#This Row],[odds_ft_draw]]-Table1[[#This Row],[Margin/3]]</f>
        <v>0.22401949037463056</v>
      </c>
      <c r="L2104">
        <f>1/Table1[[#This Row],[odds_ft_away_team_win]]-Table1[[#This Row],[Margin/3]]</f>
        <v>0.16093537822509787</v>
      </c>
      <c r="M2104">
        <v>12</v>
      </c>
      <c r="N2104">
        <v>1.83</v>
      </c>
      <c r="O2104">
        <v>0</v>
      </c>
      <c r="P2104">
        <v>1.31</v>
      </c>
      <c r="Q2104">
        <v>0.86</v>
      </c>
      <c r="R2104" t="str" cm="1">
        <f t="array" ref="R2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AA2104">
        <v>5</v>
      </c>
      <c r="AB2104">
        <v>4</v>
      </c>
      <c r="AC2104">
        <v>2</v>
      </c>
      <c r="AD2104">
        <v>0</v>
      </c>
      <c r="AE2104">
        <v>4</v>
      </c>
      <c r="AF2104">
        <v>0</v>
      </c>
      <c r="AG2104">
        <v>0</v>
      </c>
      <c r="AH2104">
        <v>2</v>
      </c>
      <c r="AI2104">
        <v>0</v>
      </c>
      <c r="AJ2104">
        <v>4</v>
      </c>
      <c r="AK2104">
        <v>12</v>
      </c>
      <c r="AL2104">
        <v>10</v>
      </c>
      <c r="AM2104">
        <v>4</v>
      </c>
      <c r="AN2104">
        <v>3</v>
      </c>
      <c r="AO2104">
        <v>8</v>
      </c>
      <c r="AP2104">
        <v>7</v>
      </c>
      <c r="AQ2104">
        <v>19</v>
      </c>
      <c r="AR2104">
        <v>13</v>
      </c>
      <c r="AS2104">
        <v>56</v>
      </c>
      <c r="AT2104">
        <v>44</v>
      </c>
      <c r="AU2104">
        <v>1.4</v>
      </c>
      <c r="AV2104">
        <v>1.1299999999999999</v>
      </c>
      <c r="AW2104">
        <v>3.22</v>
      </c>
      <c r="AX2104">
        <v>45</v>
      </c>
      <c r="AY2104">
        <v>82</v>
      </c>
      <c r="AZ2104">
        <v>64</v>
      </c>
      <c r="BA2104">
        <v>35</v>
      </c>
      <c r="BB2104">
        <v>25</v>
      </c>
      <c r="BC2104">
        <v>17</v>
      </c>
      <c r="BD2104">
        <v>54</v>
      </c>
      <c r="BE2104">
        <v>74</v>
      </c>
      <c r="BF2104">
        <v>84</v>
      </c>
      <c r="BG2104">
        <v>8.1</v>
      </c>
      <c r="BH2104">
        <v>5.47</v>
      </c>
      <c r="BI2104">
        <v>1.56</v>
      </c>
      <c r="BJ2104">
        <v>4</v>
      </c>
      <c r="BK2104">
        <v>5.35</v>
      </c>
      <c r="BL2104">
        <f>1/Table1[[#This Row],[odds_ft_home_team_win]]+1/Table1[[#This Row],[odds_ft_draw]]+1/Table1[[#This Row],[odds_ft_away_team_win]]-1</f>
        <v>7.7941528876108279E-2</v>
      </c>
      <c r="BM2104">
        <f>Table1[[#This Row],[Margin]]/3</f>
        <v>2.5980509625369425E-2</v>
      </c>
      <c r="BN2104">
        <v>1.28</v>
      </c>
      <c r="BO2104">
        <v>1.91</v>
      </c>
      <c r="BP2104">
        <v>3.25</v>
      </c>
      <c r="BQ2104">
        <v>6.25</v>
      </c>
      <c r="BR2104">
        <v>1.87</v>
      </c>
      <c r="BS2104">
        <v>1.83</v>
      </c>
      <c r="BT2104" t="s">
        <v>3809</v>
      </c>
      <c r="BU2104">
        <f>VLOOKUP(Table1[[#This Row],[Reference]],metron,11,FALSE)</f>
        <v>1.8681481481481479</v>
      </c>
      <c r="BV2104">
        <f>VLOOKUP(Table1[[#This Row],[Reference]],metron,12,FALSE)</f>
        <v>0.86851851851851847</v>
      </c>
    </row>
    <row r="2105" spans="1:74" x14ac:dyDescent="0.45">
      <c r="A2105" t="s">
        <v>5404</v>
      </c>
      <c r="B2105">
        <v>1569715560</v>
      </c>
      <c r="C2105" s="3" t="s">
        <v>3979</v>
      </c>
      <c r="D2105" t="s">
        <v>65</v>
      </c>
      <c r="E2105" t="s">
        <v>66</v>
      </c>
      <c r="F2105" t="s">
        <v>85</v>
      </c>
      <c r="G2105" t="s">
        <v>68</v>
      </c>
      <c r="H2105" t="s">
        <v>3800</v>
      </c>
      <c r="I2105">
        <f>MROUND(Table1[[#This Row],[Prob_H]]*100,2)/100</f>
        <v>0.46</v>
      </c>
      <c r="J2105">
        <f>1/Table1[[#This Row],[odds_ft_home_team_win]]-Table1[[#This Row],[Margin/3]]</f>
        <v>0.45028106222136072</v>
      </c>
      <c r="K2105">
        <f>1/Table1[[#This Row],[odds_ft_draw]]-Table1[[#This Row],[Margin/3]]</f>
        <v>0.27712088906118759</v>
      </c>
      <c r="L2105">
        <f>1/Table1[[#This Row],[odds_ft_away_team_win]]-Table1[[#This Row],[Margin/3]]</f>
        <v>0.27259804871745169</v>
      </c>
      <c r="M2105">
        <v>12</v>
      </c>
      <c r="N2105">
        <v>2.4</v>
      </c>
      <c r="O2105">
        <v>1.2</v>
      </c>
      <c r="P2105">
        <v>1.71</v>
      </c>
      <c r="Q2105">
        <v>1.33</v>
      </c>
      <c r="R2105" t="str" cm="1">
        <f t="array" ref="R2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05">
        <v>0</v>
      </c>
      <c r="T2105">
        <v>2</v>
      </c>
      <c r="U2105">
        <v>2</v>
      </c>
      <c r="V2105">
        <v>0</v>
      </c>
      <c r="W2105">
        <v>0</v>
      </c>
      <c r="X2105">
        <v>0</v>
      </c>
      <c r="Z2105" t="s">
        <v>1928</v>
      </c>
      <c r="AA2105">
        <v>5</v>
      </c>
      <c r="AB2105">
        <v>3</v>
      </c>
      <c r="AC2105">
        <v>3</v>
      </c>
      <c r="AD2105">
        <v>0</v>
      </c>
      <c r="AE2105">
        <v>0</v>
      </c>
      <c r="AF2105">
        <v>0</v>
      </c>
      <c r="AG2105">
        <v>0</v>
      </c>
      <c r="AH2105">
        <v>3</v>
      </c>
      <c r="AI2105">
        <v>0</v>
      </c>
      <c r="AJ2105">
        <v>0</v>
      </c>
      <c r="AK2105">
        <v>11</v>
      </c>
      <c r="AL2105">
        <v>9</v>
      </c>
      <c r="AM2105">
        <v>0</v>
      </c>
      <c r="AN2105">
        <v>4</v>
      </c>
      <c r="AO2105">
        <v>11</v>
      </c>
      <c r="AP2105">
        <v>5</v>
      </c>
      <c r="AQ2105">
        <v>13</v>
      </c>
      <c r="AR2105">
        <v>11</v>
      </c>
      <c r="AS2105">
        <v>49</v>
      </c>
      <c r="AT2105">
        <v>51</v>
      </c>
      <c r="AU2105">
        <v>0.98</v>
      </c>
      <c r="AV2105">
        <v>1.04</v>
      </c>
      <c r="AW2105">
        <v>2.5</v>
      </c>
      <c r="AX2105">
        <v>50</v>
      </c>
      <c r="AY2105">
        <v>90</v>
      </c>
      <c r="AZ2105">
        <v>20</v>
      </c>
      <c r="BA2105">
        <v>20</v>
      </c>
      <c r="BB2105">
        <v>20</v>
      </c>
      <c r="BC2105">
        <v>20</v>
      </c>
      <c r="BD2105">
        <v>70</v>
      </c>
      <c r="BE2105">
        <v>40</v>
      </c>
      <c r="BF2105">
        <v>100</v>
      </c>
      <c r="BG2105">
        <v>12.6</v>
      </c>
      <c r="BH2105">
        <v>4.8</v>
      </c>
      <c r="BI2105">
        <v>2.1</v>
      </c>
      <c r="BJ2105">
        <v>3.3</v>
      </c>
      <c r="BK2105">
        <v>3.35</v>
      </c>
      <c r="BL2105">
        <f>1/Table1[[#This Row],[odds_ft_home_team_win]]+1/Table1[[#This Row],[odds_ft_draw]]+1/Table1[[#This Row],[odds_ft_away_team_win]]-1</f>
        <v>7.7728241907346396E-2</v>
      </c>
      <c r="BM2105">
        <f>Table1[[#This Row],[Margin]]/3</f>
        <v>2.5909413969115464E-2</v>
      </c>
      <c r="BN2105">
        <v>1.32</v>
      </c>
      <c r="BO2105">
        <v>2</v>
      </c>
      <c r="BP2105">
        <v>3.55</v>
      </c>
      <c r="BQ2105">
        <v>6.9</v>
      </c>
      <c r="BR2105">
        <v>1.8</v>
      </c>
      <c r="BS2105">
        <v>1.95</v>
      </c>
      <c r="BT2105" t="s">
        <v>3856</v>
      </c>
      <c r="BU2105">
        <f>VLOOKUP(Table1[[#This Row],[Reference]],metron,11,FALSE)</f>
        <v>1.4888836329233679</v>
      </c>
      <c r="BV2105">
        <f>VLOOKUP(Table1[[#This Row],[Reference]],metron,12,FALSE)</f>
        <v>1.0516792809839171</v>
      </c>
    </row>
    <row r="2106" spans="1:74" x14ac:dyDescent="0.45">
      <c r="A2106" t="s">
        <v>5404</v>
      </c>
      <c r="B2106">
        <v>1569722700</v>
      </c>
      <c r="C2106" s="3" t="s">
        <v>3980</v>
      </c>
      <c r="D2106" t="s">
        <v>65</v>
      </c>
      <c r="E2106" t="s">
        <v>66</v>
      </c>
      <c r="F2106" t="s">
        <v>86</v>
      </c>
      <c r="G2106" t="s">
        <v>98</v>
      </c>
      <c r="H2106" t="s">
        <v>3903</v>
      </c>
      <c r="I2106">
        <f>MROUND(Table1[[#This Row],[Prob_H]]*100,2)/100</f>
        <v>0.48</v>
      </c>
      <c r="J2106">
        <f>1/Table1[[#This Row],[odds_ft_home_team_win]]-Table1[[#This Row],[Margin/3]]</f>
        <v>0.4893162393162393</v>
      </c>
      <c r="K2106">
        <f>1/Table1[[#This Row],[odds_ft_draw]]-Table1[[#This Row],[Margin/3]]</f>
        <v>0.28418803418803412</v>
      </c>
      <c r="L2106">
        <f>1/Table1[[#This Row],[odds_ft_away_team_win]]-Table1[[#This Row],[Margin/3]]</f>
        <v>0.22649572649572644</v>
      </c>
      <c r="M2106">
        <v>12</v>
      </c>
      <c r="N2106">
        <v>2</v>
      </c>
      <c r="O2106">
        <v>0.4</v>
      </c>
      <c r="P2106">
        <v>1.76</v>
      </c>
      <c r="Q2106">
        <v>1.21</v>
      </c>
      <c r="R2106" t="str" cm="1">
        <f t="array" ref="R2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6">
        <v>4</v>
      </c>
      <c r="T2106">
        <v>1</v>
      </c>
      <c r="U2106">
        <v>5</v>
      </c>
      <c r="V2106">
        <v>2</v>
      </c>
      <c r="W2106">
        <v>2</v>
      </c>
      <c r="X2106">
        <v>0</v>
      </c>
      <c r="Y2106" t="s">
        <v>3981</v>
      </c>
      <c r="Z2106">
        <v>50</v>
      </c>
      <c r="AA2106">
        <v>9</v>
      </c>
      <c r="AB2106">
        <v>3</v>
      </c>
      <c r="AC2106">
        <v>2</v>
      </c>
      <c r="AD2106">
        <v>0</v>
      </c>
      <c r="AE2106">
        <v>1</v>
      </c>
      <c r="AF2106">
        <v>2</v>
      </c>
      <c r="AG2106">
        <v>0</v>
      </c>
      <c r="AH2106">
        <v>2</v>
      </c>
      <c r="AI2106">
        <v>1</v>
      </c>
      <c r="AJ2106">
        <v>2</v>
      </c>
      <c r="AK2106">
        <v>27</v>
      </c>
      <c r="AL2106">
        <v>5</v>
      </c>
      <c r="AM2106">
        <v>11</v>
      </c>
      <c r="AN2106">
        <v>3</v>
      </c>
      <c r="AO2106">
        <v>16</v>
      </c>
      <c r="AP2106">
        <v>2</v>
      </c>
      <c r="AQ2106">
        <v>8</v>
      </c>
      <c r="AR2106">
        <v>16</v>
      </c>
      <c r="AS2106">
        <v>56</v>
      </c>
      <c r="AT2106">
        <v>44</v>
      </c>
      <c r="AU2106">
        <v>2.86</v>
      </c>
      <c r="AV2106">
        <v>0.68</v>
      </c>
      <c r="AW2106">
        <v>3.09</v>
      </c>
      <c r="AX2106">
        <v>72</v>
      </c>
      <c r="AY2106">
        <v>82</v>
      </c>
      <c r="AZ2106">
        <v>45</v>
      </c>
      <c r="BA2106">
        <v>35</v>
      </c>
      <c r="BB2106">
        <v>19</v>
      </c>
      <c r="BC2106">
        <v>47</v>
      </c>
      <c r="BD2106">
        <v>67</v>
      </c>
      <c r="BE2106">
        <v>62</v>
      </c>
      <c r="BF2106">
        <v>70</v>
      </c>
      <c r="BG2106">
        <v>12.9</v>
      </c>
      <c r="BH2106">
        <v>5.13</v>
      </c>
      <c r="BI2106">
        <v>1.95</v>
      </c>
      <c r="BJ2106">
        <v>3.25</v>
      </c>
      <c r="BK2106">
        <v>4</v>
      </c>
      <c r="BL2106">
        <f>1/Table1[[#This Row],[odds_ft_home_team_win]]+1/Table1[[#This Row],[odds_ft_draw]]+1/Table1[[#This Row],[odds_ft_away_team_win]]-1</f>
        <v>7.0512820512820706E-2</v>
      </c>
      <c r="BM2106">
        <f>Table1[[#This Row],[Margin]]/3</f>
        <v>2.350427350427357E-2</v>
      </c>
      <c r="BN2106">
        <v>1.34</v>
      </c>
      <c r="BO2106">
        <v>2.0499999999999998</v>
      </c>
      <c r="BP2106">
        <v>3.7</v>
      </c>
      <c r="BQ2106">
        <v>7</v>
      </c>
      <c r="BR2106">
        <v>1.87</v>
      </c>
      <c r="BS2106">
        <v>1.87</v>
      </c>
      <c r="BT2106" t="s">
        <v>3802</v>
      </c>
      <c r="BU2106">
        <f>VLOOKUP(Table1[[#This Row],[Reference]],metron,11,FALSE)</f>
        <v>1.510877192982456</v>
      </c>
      <c r="BV2106">
        <f>VLOOKUP(Table1[[#This Row],[Reference]],metron,12,FALSE)</f>
        <v>1.0163157894736841</v>
      </c>
    </row>
    <row r="2107" spans="1:74" x14ac:dyDescent="0.45">
      <c r="A2107" t="s">
        <v>5404</v>
      </c>
      <c r="B2107">
        <v>1569776400</v>
      </c>
      <c r="C2107" s="3" t="s">
        <v>3982</v>
      </c>
      <c r="D2107" t="s">
        <v>65</v>
      </c>
      <c r="E2107" t="s">
        <v>66</v>
      </c>
      <c r="F2107" t="s">
        <v>94</v>
      </c>
      <c r="G2107" t="s">
        <v>88</v>
      </c>
      <c r="H2107" t="s">
        <v>3822</v>
      </c>
      <c r="I2107">
        <f>MROUND(Table1[[#This Row],[Prob_H]]*100,2)/100</f>
        <v>0.42</v>
      </c>
      <c r="J2107">
        <f>1/Table1[[#This Row],[odds_ft_home_team_win]]-Table1[[#This Row],[Margin/3]]</f>
        <v>0.42863416776460256</v>
      </c>
      <c r="K2107">
        <f>1/Table1[[#This Row],[odds_ft_draw]]-Table1[[#This Row],[Margin/3]]</f>
        <v>0.26394378568291615</v>
      </c>
      <c r="L2107">
        <f>1/Table1[[#This Row],[odds_ft_away_team_win]]-Table1[[#This Row],[Margin/3]]</f>
        <v>0.30742204655248134</v>
      </c>
      <c r="M2107">
        <v>12</v>
      </c>
      <c r="N2107">
        <v>2</v>
      </c>
      <c r="O2107">
        <v>1.75</v>
      </c>
      <c r="P2107">
        <v>1.93</v>
      </c>
      <c r="Q2107">
        <v>1.07</v>
      </c>
      <c r="R2107" t="str" cm="1">
        <f t="array" ref="R2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07">
        <v>2</v>
      </c>
      <c r="T2107">
        <v>0</v>
      </c>
      <c r="U2107">
        <v>2</v>
      </c>
      <c r="V2107">
        <v>0</v>
      </c>
      <c r="W2107">
        <v>0</v>
      </c>
      <c r="X2107">
        <v>0</v>
      </c>
      <c r="Y2107" t="s">
        <v>3983</v>
      </c>
      <c r="AA2107">
        <v>4</v>
      </c>
      <c r="AB2107">
        <v>4</v>
      </c>
      <c r="AC2107">
        <v>2</v>
      </c>
      <c r="AD2107">
        <v>0</v>
      </c>
      <c r="AE2107">
        <v>4</v>
      </c>
      <c r="AF2107">
        <v>0</v>
      </c>
      <c r="AG2107">
        <v>2</v>
      </c>
      <c r="AH2107">
        <v>0</v>
      </c>
      <c r="AI2107">
        <v>2</v>
      </c>
      <c r="AJ2107">
        <v>2</v>
      </c>
      <c r="AK2107">
        <v>15</v>
      </c>
      <c r="AL2107">
        <v>7</v>
      </c>
      <c r="AM2107">
        <v>8</v>
      </c>
      <c r="AN2107">
        <v>3</v>
      </c>
      <c r="AO2107">
        <v>7</v>
      </c>
      <c r="AP2107">
        <v>4</v>
      </c>
      <c r="AQ2107">
        <v>15</v>
      </c>
      <c r="AR2107">
        <v>13</v>
      </c>
      <c r="AS2107">
        <v>47</v>
      </c>
      <c r="AT2107">
        <v>53</v>
      </c>
      <c r="AU2107">
        <v>1.85</v>
      </c>
      <c r="AV2107">
        <v>0.96</v>
      </c>
      <c r="AW2107">
        <v>2.88</v>
      </c>
      <c r="AX2107">
        <v>58</v>
      </c>
      <c r="AY2107">
        <v>90</v>
      </c>
      <c r="AZ2107">
        <v>60</v>
      </c>
      <c r="BA2107">
        <v>25</v>
      </c>
      <c r="BB2107">
        <v>13</v>
      </c>
      <c r="BC2107">
        <v>25</v>
      </c>
      <c r="BD2107">
        <v>48</v>
      </c>
      <c r="BE2107">
        <v>68</v>
      </c>
      <c r="BF2107">
        <v>100</v>
      </c>
      <c r="BG2107">
        <v>10.15</v>
      </c>
      <c r="BH2107">
        <v>4.7</v>
      </c>
      <c r="BI2107">
        <v>2.2000000000000002</v>
      </c>
      <c r="BJ2107">
        <v>3.45</v>
      </c>
      <c r="BK2107">
        <v>3</v>
      </c>
      <c r="BL2107">
        <f>1/Table1[[#This Row],[odds_ft_home_team_win]]+1/Table1[[#This Row],[odds_ft_draw]]+1/Table1[[#This Row],[odds_ft_away_team_win]]-1</f>
        <v>7.7733860342555916E-2</v>
      </c>
      <c r="BM2107">
        <f>Table1[[#This Row],[Margin]]/3</f>
        <v>2.5911286780851972E-2</v>
      </c>
      <c r="BN2107">
        <v>1.24</v>
      </c>
      <c r="BO2107">
        <v>1.77</v>
      </c>
      <c r="BP2107">
        <v>2.95</v>
      </c>
      <c r="BQ2107">
        <v>5.55</v>
      </c>
      <c r="BR2107">
        <v>1.62</v>
      </c>
      <c r="BS2107">
        <v>2.15</v>
      </c>
      <c r="BT2107" t="s">
        <v>3833</v>
      </c>
      <c r="BU2107">
        <f>VLOOKUP(Table1[[#This Row],[Reference]],metron,11,FALSE)</f>
        <v>1.396960958296362</v>
      </c>
      <c r="BV2107">
        <f>VLOOKUP(Table1[[#This Row],[Reference]],metron,12,FALSE)</f>
        <v>1.091503992901508</v>
      </c>
    </row>
    <row r="2108" spans="1:74" x14ac:dyDescent="0.45">
      <c r="A2108" t="s">
        <v>5404</v>
      </c>
      <c r="B2108">
        <v>1569794400</v>
      </c>
      <c r="C2108" s="3" t="s">
        <v>3984</v>
      </c>
      <c r="D2108" t="s">
        <v>65</v>
      </c>
      <c r="E2108" t="s">
        <v>66</v>
      </c>
      <c r="F2108" t="s">
        <v>3792</v>
      </c>
      <c r="G2108" t="s">
        <v>72</v>
      </c>
      <c r="H2108" t="s">
        <v>3831</v>
      </c>
      <c r="I2108">
        <f>MROUND(Table1[[#This Row],[Prob_H]]*100,2)/100</f>
        <v>0.44</v>
      </c>
      <c r="J2108">
        <f>1/Table1[[#This Row],[odds_ft_home_team_win]]-Table1[[#This Row],[Margin/3]]</f>
        <v>0.43104104298134149</v>
      </c>
      <c r="K2108">
        <f>1/Table1[[#This Row],[odds_ft_draw]]-Table1[[#This Row],[Margin/3]]</f>
        <v>0.2750030511224541</v>
      </c>
      <c r="L2108">
        <f>1/Table1[[#This Row],[odds_ft_away_team_win]]-Table1[[#This Row],[Margin/3]]</f>
        <v>0.29395590589620441</v>
      </c>
      <c r="M2108">
        <v>12</v>
      </c>
      <c r="N2108">
        <v>1</v>
      </c>
      <c r="O2108">
        <v>0.6</v>
      </c>
      <c r="P2108">
        <v>0.86</v>
      </c>
      <c r="Q2108">
        <v>0.77</v>
      </c>
      <c r="R2108" t="str" cm="1">
        <f t="array" ref="R2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08">
        <v>2</v>
      </c>
      <c r="T2108">
        <v>3</v>
      </c>
      <c r="U2108">
        <v>5</v>
      </c>
      <c r="V2108">
        <v>0</v>
      </c>
      <c r="W2108">
        <v>0</v>
      </c>
      <c r="X2108">
        <v>0</v>
      </c>
      <c r="Y2108" t="s">
        <v>1126</v>
      </c>
      <c r="Z2108" t="s">
        <v>3985</v>
      </c>
      <c r="AA2108">
        <v>11</v>
      </c>
      <c r="AB2108">
        <v>4</v>
      </c>
      <c r="AC2108">
        <v>2</v>
      </c>
      <c r="AD2108">
        <v>0</v>
      </c>
      <c r="AE2108">
        <v>3</v>
      </c>
      <c r="AF2108">
        <v>0</v>
      </c>
      <c r="AG2108">
        <v>1</v>
      </c>
      <c r="AH2108">
        <v>1</v>
      </c>
      <c r="AI2108">
        <v>1</v>
      </c>
      <c r="AJ2108">
        <v>2</v>
      </c>
      <c r="AK2108">
        <v>16</v>
      </c>
      <c r="AL2108">
        <v>11</v>
      </c>
      <c r="AM2108">
        <v>9</v>
      </c>
      <c r="AN2108">
        <v>5</v>
      </c>
      <c r="AO2108">
        <v>7</v>
      </c>
      <c r="AP2108">
        <v>6</v>
      </c>
      <c r="AQ2108">
        <v>17</v>
      </c>
      <c r="AR2108">
        <v>14</v>
      </c>
      <c r="AS2108">
        <v>65</v>
      </c>
      <c r="AT2108">
        <v>35</v>
      </c>
      <c r="AU2108">
        <v>2.12</v>
      </c>
      <c r="AV2108">
        <v>1.21</v>
      </c>
      <c r="AW2108">
        <v>3.2</v>
      </c>
      <c r="AX2108">
        <v>70</v>
      </c>
      <c r="AY2108">
        <v>90</v>
      </c>
      <c r="AZ2108">
        <v>50</v>
      </c>
      <c r="BA2108">
        <v>50</v>
      </c>
      <c r="BB2108">
        <v>30</v>
      </c>
      <c r="BC2108">
        <v>40</v>
      </c>
      <c r="BD2108">
        <v>70</v>
      </c>
      <c r="BE2108">
        <v>60</v>
      </c>
      <c r="BF2108">
        <v>90</v>
      </c>
      <c r="BG2108">
        <v>7.8</v>
      </c>
      <c r="BH2108">
        <v>5.6</v>
      </c>
      <c r="BI2108">
        <v>2.2000000000000002</v>
      </c>
      <c r="BJ2108">
        <v>3.35</v>
      </c>
      <c r="BK2108">
        <v>3.15</v>
      </c>
      <c r="BL2108">
        <f>1/Table1[[#This Row],[odds_ft_home_team_win]]+1/Table1[[#This Row],[odds_ft_draw]]+1/Table1[[#This Row],[odds_ft_away_team_win]]-1</f>
        <v>7.0513234692339166E-2</v>
      </c>
      <c r="BM2108">
        <f>Table1[[#This Row],[Margin]]/3</f>
        <v>2.3504411564113054E-2</v>
      </c>
      <c r="BN2108">
        <v>1.28</v>
      </c>
      <c r="BO2108">
        <v>1.91</v>
      </c>
      <c r="BP2108">
        <v>3.25</v>
      </c>
      <c r="BQ2108">
        <v>6.25</v>
      </c>
      <c r="BR2108">
        <v>1.71</v>
      </c>
      <c r="BS2108">
        <v>2</v>
      </c>
      <c r="BT2108" t="s">
        <v>3795</v>
      </c>
      <c r="BU2108">
        <f>VLOOKUP(Table1[[#This Row],[Reference]],metron,11,FALSE)</f>
        <v>1.4140979689366791</v>
      </c>
      <c r="BV2108">
        <f>VLOOKUP(Table1[[#This Row],[Reference]],metron,12,FALSE)</f>
        <v>1.0666666666666671</v>
      </c>
    </row>
    <row r="2109" spans="1:74" x14ac:dyDescent="0.45">
      <c r="A2109" t="s">
        <v>5404</v>
      </c>
      <c r="B2109">
        <v>1569801600</v>
      </c>
      <c r="C2109" s="3" t="s">
        <v>3986</v>
      </c>
      <c r="D2109" t="s">
        <v>65</v>
      </c>
      <c r="E2109" t="s">
        <v>66</v>
      </c>
      <c r="F2109" t="s">
        <v>611</v>
      </c>
      <c r="G2109" t="s">
        <v>97</v>
      </c>
      <c r="H2109" t="s">
        <v>3784</v>
      </c>
      <c r="I2109">
        <f>MROUND(Table1[[#This Row],[Prob_H]]*100,2)/100</f>
        <v>0.24</v>
      </c>
      <c r="J2109">
        <f>1/Table1[[#This Row],[odds_ft_home_team_win]]-Table1[[#This Row],[Margin/3]]</f>
        <v>0.23997268381516049</v>
      </c>
      <c r="K2109">
        <f>1/Table1[[#This Row],[odds_ft_draw]]-Table1[[#This Row],[Margin/3]]</f>
        <v>0.26316108961226192</v>
      </c>
      <c r="L2109">
        <f>1/Table1[[#This Row],[odds_ft_away_team_win]]-Table1[[#This Row],[Margin/3]]</f>
        <v>0.49686622657257756</v>
      </c>
      <c r="M2109">
        <v>12</v>
      </c>
      <c r="N2109">
        <v>0.4</v>
      </c>
      <c r="O2109">
        <v>0.83</v>
      </c>
      <c r="P2109">
        <v>0.67</v>
      </c>
      <c r="Q2109">
        <v>0.86</v>
      </c>
      <c r="R2109" t="str" cm="1">
        <f t="array" ref="R2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09">
        <v>1</v>
      </c>
      <c r="T2109">
        <v>1</v>
      </c>
      <c r="U2109">
        <v>2</v>
      </c>
      <c r="V2109">
        <v>0</v>
      </c>
      <c r="W2109">
        <v>0</v>
      </c>
      <c r="X2109">
        <v>0</v>
      </c>
      <c r="Y2109">
        <v>73</v>
      </c>
      <c r="Z2109" t="s">
        <v>624</v>
      </c>
      <c r="AA2109">
        <v>0</v>
      </c>
      <c r="AB2109">
        <v>6</v>
      </c>
      <c r="AC2109">
        <v>5</v>
      </c>
      <c r="AD2109">
        <v>0</v>
      </c>
      <c r="AE2109">
        <v>1</v>
      </c>
      <c r="AF2109">
        <v>0</v>
      </c>
      <c r="AG2109">
        <v>1</v>
      </c>
      <c r="AH2109">
        <v>4</v>
      </c>
      <c r="AI2109">
        <v>0</v>
      </c>
      <c r="AJ2109">
        <v>1</v>
      </c>
      <c r="AK2109">
        <v>15</v>
      </c>
      <c r="AL2109">
        <v>12</v>
      </c>
      <c r="AM2109">
        <v>3</v>
      </c>
      <c r="AN2109">
        <v>3</v>
      </c>
      <c r="AO2109">
        <v>12</v>
      </c>
      <c r="AP2109">
        <v>9</v>
      </c>
      <c r="AQ2109">
        <v>11</v>
      </c>
      <c r="AR2109">
        <v>10</v>
      </c>
      <c r="AS2109">
        <v>43</v>
      </c>
      <c r="AT2109">
        <v>57</v>
      </c>
      <c r="AU2109">
        <v>1.46</v>
      </c>
      <c r="AV2109">
        <v>1.3</v>
      </c>
      <c r="AW2109">
        <v>2.7</v>
      </c>
      <c r="AX2109">
        <v>55</v>
      </c>
      <c r="AY2109">
        <v>82</v>
      </c>
      <c r="AZ2109">
        <v>49</v>
      </c>
      <c r="BA2109">
        <v>20</v>
      </c>
      <c r="BB2109">
        <v>20</v>
      </c>
      <c r="BC2109">
        <v>39</v>
      </c>
      <c r="BD2109">
        <v>74</v>
      </c>
      <c r="BE2109">
        <v>47</v>
      </c>
      <c r="BF2109">
        <v>74</v>
      </c>
      <c r="BG2109">
        <v>7.9</v>
      </c>
      <c r="BH2109">
        <v>2.87</v>
      </c>
      <c r="BI2109">
        <v>3.75</v>
      </c>
      <c r="BJ2109">
        <v>3.45</v>
      </c>
      <c r="BK2109">
        <v>1.91</v>
      </c>
      <c r="BL2109">
        <f>1/Table1[[#This Row],[odds_ft_home_team_win]]+1/Table1[[#This Row],[odds_ft_draw]]+1/Table1[[#This Row],[odds_ft_away_team_win]]-1</f>
        <v>8.0081948554518556E-2</v>
      </c>
      <c r="BM2109">
        <f>Table1[[#This Row],[Margin]]/3</f>
        <v>2.6693982851506187E-2</v>
      </c>
      <c r="BN2109">
        <v>1.31</v>
      </c>
      <c r="BO2109">
        <v>1.95</v>
      </c>
      <c r="BP2109">
        <v>3.45</v>
      </c>
      <c r="BQ2109">
        <v>6.7</v>
      </c>
      <c r="BR2109">
        <v>1.83</v>
      </c>
      <c r="BS2109">
        <v>1.91</v>
      </c>
      <c r="BT2109" t="s">
        <v>3825</v>
      </c>
      <c r="BU2109">
        <f>VLOOKUP(Table1[[#This Row],[Reference]],metron,11,FALSE)</f>
        <v>1.067249240121581</v>
      </c>
      <c r="BV2109">
        <f>VLOOKUP(Table1[[#This Row],[Reference]],metron,12,FALSE)</f>
        <v>1.53419452887538</v>
      </c>
    </row>
    <row r="2110" spans="1:74" x14ac:dyDescent="0.45">
      <c r="A2110" t="s">
        <v>5402</v>
      </c>
      <c r="B2110">
        <v>1600999200</v>
      </c>
      <c r="C2110" s="3" t="s">
        <v>4486</v>
      </c>
      <c r="D2110" t="s">
        <v>65</v>
      </c>
      <c r="E2110" t="s">
        <v>66</v>
      </c>
      <c r="F2110" t="s">
        <v>103</v>
      </c>
      <c r="G2110" t="s">
        <v>97</v>
      </c>
      <c r="H2110" t="s">
        <v>3822</v>
      </c>
      <c r="I2110">
        <f>MROUND(Table1[[#This Row],[Prob_H]]*100,2)/100</f>
        <v>0.6</v>
      </c>
      <c r="J2110">
        <f>1/Table1[[#This Row],[odds_ft_home_team_win]]-Table1[[#This Row],[Margin/3]]</f>
        <v>0.60495654120022102</v>
      </c>
      <c r="K2110">
        <f>1/Table1[[#This Row],[odds_ft_draw]]-Table1[[#This Row],[Margin/3]]</f>
        <v>0.22293930383707175</v>
      </c>
      <c r="L2110">
        <f>1/Table1[[#This Row],[odds_ft_away_team_win]]-Table1[[#This Row],[Margin/3]]</f>
        <v>0.1721041549627072</v>
      </c>
      <c r="M2110">
        <v>12</v>
      </c>
      <c r="N2110">
        <v>1.67</v>
      </c>
      <c r="O2110">
        <v>0.67</v>
      </c>
      <c r="P2110">
        <v>1.43</v>
      </c>
      <c r="Q2110">
        <v>0.55000000000000004</v>
      </c>
      <c r="R2110" t="str" cm="1">
        <f t="array" ref="R2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AA2110">
        <v>8</v>
      </c>
      <c r="AB2110">
        <v>3</v>
      </c>
      <c r="AC2110">
        <v>1</v>
      </c>
      <c r="AD2110">
        <v>0</v>
      </c>
      <c r="AE2110">
        <v>2</v>
      </c>
      <c r="AF2110">
        <v>0</v>
      </c>
      <c r="AG2110">
        <v>0</v>
      </c>
      <c r="AH2110">
        <v>1</v>
      </c>
      <c r="AI2110">
        <v>1</v>
      </c>
      <c r="AJ2110">
        <v>1</v>
      </c>
      <c r="AK2110">
        <v>19</v>
      </c>
      <c r="AL2110">
        <v>9</v>
      </c>
      <c r="AM2110">
        <v>3</v>
      </c>
      <c r="AN2110">
        <v>4</v>
      </c>
      <c r="AO2110">
        <v>16</v>
      </c>
      <c r="AP2110">
        <v>5</v>
      </c>
      <c r="AQ2110">
        <v>11</v>
      </c>
      <c r="AR2110">
        <v>11</v>
      </c>
      <c r="AS2110">
        <v>62</v>
      </c>
      <c r="AT2110">
        <v>38</v>
      </c>
      <c r="AU2110">
        <v>2.0499999999999998</v>
      </c>
      <c r="AV2110">
        <v>1.1399999999999999</v>
      </c>
      <c r="AW2110">
        <v>3.34</v>
      </c>
      <c r="AX2110">
        <v>84</v>
      </c>
      <c r="AY2110">
        <v>84</v>
      </c>
      <c r="AZ2110">
        <v>67</v>
      </c>
      <c r="BA2110">
        <v>42</v>
      </c>
      <c r="BB2110">
        <v>25</v>
      </c>
      <c r="BC2110">
        <v>67</v>
      </c>
      <c r="BD2110">
        <v>84</v>
      </c>
      <c r="BE2110">
        <v>50</v>
      </c>
      <c r="BF2110">
        <v>75</v>
      </c>
      <c r="BG2110">
        <v>10.66</v>
      </c>
      <c r="BH2110">
        <v>6.33</v>
      </c>
      <c r="BI2110">
        <v>1.59</v>
      </c>
      <c r="BJ2110">
        <v>4.05</v>
      </c>
      <c r="BK2110">
        <v>5.0999999999999996</v>
      </c>
      <c r="BL2110">
        <f>1/Table1[[#This Row],[odds_ft_home_team_win]]+1/Table1[[#This Row],[odds_ft_draw]]+1/Table1[[#This Row],[odds_ft_away_team_win]]-1</f>
        <v>7.1922829229525531E-2</v>
      </c>
      <c r="BM2110">
        <f>Table1[[#This Row],[Margin]]/3</f>
        <v>2.3974276409841844E-2</v>
      </c>
      <c r="BN2110">
        <v>1.21</v>
      </c>
      <c r="BO2110">
        <v>1.69</v>
      </c>
      <c r="BP2110">
        <v>2.75</v>
      </c>
      <c r="BQ2110">
        <v>5</v>
      </c>
      <c r="BR2110">
        <v>1.71</v>
      </c>
      <c r="BS2110">
        <v>2.0499999999999998</v>
      </c>
      <c r="BT2110" t="s">
        <v>3798</v>
      </c>
      <c r="BU2110">
        <f>VLOOKUP(Table1[[#This Row],[Reference]],metron,11,FALSE)</f>
        <v>1.841836734693878</v>
      </c>
      <c r="BV2110">
        <f>VLOOKUP(Table1[[#This Row],[Reference]],metron,12,FALSE)</f>
        <v>0.88917233560090703</v>
      </c>
    </row>
    <row r="2111" spans="1:74" hidden="1" x14ac:dyDescent="0.45">
      <c r="A2111" t="s">
        <v>5402</v>
      </c>
      <c r="B2111">
        <v>1601080200</v>
      </c>
      <c r="C2111" s="3" t="s">
        <v>4487</v>
      </c>
      <c r="D2111" t="s">
        <v>65</v>
      </c>
      <c r="E2111" t="s">
        <v>66</v>
      </c>
      <c r="F2111" t="s">
        <v>73</v>
      </c>
      <c r="G2111" t="s">
        <v>80</v>
      </c>
      <c r="H2111" t="s">
        <v>3815</v>
      </c>
      <c r="I2111">
        <f>MROUND(Table1[[#This Row],[Prob_H]]*100,2)/100</f>
        <v>0.36</v>
      </c>
      <c r="J2111">
        <f>1/Table1[[#This Row],[odds_ft_home_team_win]]-Table1[[#This Row],[Margin/3]]</f>
        <v>0.35159261513491585</v>
      </c>
      <c r="K2111">
        <f>1/Table1[[#This Row],[odds_ft_draw]]-Table1[[#This Row],[Margin/3]]</f>
        <v>0.2968147697301684</v>
      </c>
      <c r="L2111">
        <f>1/Table1[[#This Row],[odds_ft_away_team_win]]-Table1[[#This Row],[Margin/3]]</f>
        <v>0.35159261513491585</v>
      </c>
      <c r="M2111">
        <v>12</v>
      </c>
      <c r="N2111">
        <v>1</v>
      </c>
      <c r="O2111">
        <v>0.17</v>
      </c>
      <c r="P2111">
        <v>1.5</v>
      </c>
      <c r="Q2111">
        <v>0.17</v>
      </c>
      <c r="R2111" t="str" cm="1">
        <f t="array" ref="R2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1">
        <v>3</v>
      </c>
      <c r="T2111">
        <v>3</v>
      </c>
      <c r="U2111">
        <v>6</v>
      </c>
      <c r="V2111">
        <v>3</v>
      </c>
      <c r="W2111">
        <v>1</v>
      </c>
      <c r="X2111">
        <v>2</v>
      </c>
      <c r="Y2111" t="s">
        <v>4488</v>
      </c>
      <c r="Z2111" t="s">
        <v>4489</v>
      </c>
      <c r="AA2111">
        <v>12</v>
      </c>
      <c r="AB2111">
        <v>5</v>
      </c>
      <c r="AC2111">
        <v>0</v>
      </c>
      <c r="AD2111">
        <v>0</v>
      </c>
      <c r="AE2111">
        <v>2</v>
      </c>
      <c r="AF2111">
        <v>0</v>
      </c>
      <c r="AG2111">
        <v>0</v>
      </c>
      <c r="AH2111">
        <v>0</v>
      </c>
      <c r="AI2111">
        <v>0</v>
      </c>
      <c r="AJ2111">
        <v>2</v>
      </c>
      <c r="AK2111">
        <v>16</v>
      </c>
      <c r="AL2111">
        <v>15</v>
      </c>
      <c r="AM2111">
        <v>7</v>
      </c>
      <c r="AN2111">
        <v>6</v>
      </c>
      <c r="AO2111">
        <v>9</v>
      </c>
      <c r="AP2111">
        <v>9</v>
      </c>
      <c r="AQ2111">
        <v>7</v>
      </c>
      <c r="AR2111">
        <v>18</v>
      </c>
      <c r="AS2111">
        <v>65</v>
      </c>
      <c r="AT2111">
        <v>35</v>
      </c>
      <c r="AU2111">
        <v>2.06</v>
      </c>
      <c r="AV2111">
        <v>1.67</v>
      </c>
      <c r="AW2111">
        <v>2.88</v>
      </c>
      <c r="AX2111">
        <v>63</v>
      </c>
      <c r="AY2111">
        <v>71</v>
      </c>
      <c r="AZ2111">
        <v>50</v>
      </c>
      <c r="BA2111">
        <v>34</v>
      </c>
      <c r="BB2111">
        <v>34</v>
      </c>
      <c r="BC2111">
        <v>34</v>
      </c>
      <c r="BD2111">
        <v>67</v>
      </c>
      <c r="BE2111">
        <v>54</v>
      </c>
      <c r="BF2111">
        <v>84</v>
      </c>
      <c r="BG2111">
        <v>7</v>
      </c>
      <c r="BH2111">
        <v>4.83</v>
      </c>
      <c r="BI2111">
        <v>2.65</v>
      </c>
      <c r="BJ2111">
        <v>3.1</v>
      </c>
      <c r="BK2111">
        <v>2.65</v>
      </c>
      <c r="BL2111">
        <f>1/Table1[[#This Row],[odds_ft_home_team_win]]+1/Table1[[#This Row],[odds_ft_draw]]+1/Table1[[#This Row],[odds_ft_away_team_win]]-1</f>
        <v>7.7297626293365784E-2</v>
      </c>
      <c r="BM2111">
        <f>Table1[[#This Row],[Margin]]/3</f>
        <v>2.5765875431121927E-2</v>
      </c>
      <c r="BN2111">
        <v>1.35</v>
      </c>
      <c r="BO2111">
        <v>2.1</v>
      </c>
      <c r="BP2111">
        <v>3.8</v>
      </c>
      <c r="BQ2111">
        <v>7.25</v>
      </c>
      <c r="BR2111">
        <v>1.83</v>
      </c>
      <c r="BS2111">
        <v>1.91</v>
      </c>
      <c r="BT2111" t="s">
        <v>3786</v>
      </c>
      <c r="BU2111">
        <f>VLOOKUP(Table1[[#This Row],[Reference]],metron,11,FALSE)</f>
        <v>1.269326094653606</v>
      </c>
      <c r="BV2111">
        <f>VLOOKUP(Table1[[#This Row],[Reference]],metron,12,FALSE)</f>
        <v>1.2417089578661631</v>
      </c>
    </row>
    <row r="2112" spans="1:74" x14ac:dyDescent="0.45">
      <c r="A2112" t="s">
        <v>5402</v>
      </c>
      <c r="B2112">
        <v>1601087400</v>
      </c>
      <c r="C2112" s="3" t="s">
        <v>4490</v>
      </c>
      <c r="D2112" t="s">
        <v>65</v>
      </c>
      <c r="E2112" t="s">
        <v>66</v>
      </c>
      <c r="F2112" t="s">
        <v>3788</v>
      </c>
      <c r="G2112" t="s">
        <v>93</v>
      </c>
      <c r="H2112" t="s">
        <v>3800</v>
      </c>
      <c r="I2112">
        <f>MROUND(Table1[[#This Row],[Prob_H]]*100,2)/100</f>
        <v>0.4</v>
      </c>
      <c r="J2112">
        <f>1/Table1[[#This Row],[odds_ft_home_team_win]]-Table1[[#This Row],[Margin/3]]</f>
        <v>0.39247311827956993</v>
      </c>
      <c r="K2112">
        <f>1/Table1[[#This Row],[odds_ft_draw]]-Table1[[#This Row],[Margin/3]]</f>
        <v>0.29838709677419356</v>
      </c>
      <c r="L2112">
        <f>1/Table1[[#This Row],[odds_ft_away_team_win]]-Table1[[#This Row],[Margin/3]]</f>
        <v>0.30913978494623656</v>
      </c>
      <c r="M2112">
        <v>12</v>
      </c>
      <c r="N2112">
        <v>1.6</v>
      </c>
      <c r="O2112">
        <v>0.6</v>
      </c>
      <c r="P2112">
        <v>1.41</v>
      </c>
      <c r="Q2112">
        <v>1.06</v>
      </c>
      <c r="R2112" t="str" cm="1">
        <f t="array" ref="R2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2">
        <v>0</v>
      </c>
      <c r="T2112">
        <v>1</v>
      </c>
      <c r="U2112">
        <v>1</v>
      </c>
      <c r="V2112">
        <v>1</v>
      </c>
      <c r="W2112">
        <v>0</v>
      </c>
      <c r="X2112">
        <v>1</v>
      </c>
      <c r="Z2112">
        <v>10</v>
      </c>
      <c r="AA2112">
        <v>9</v>
      </c>
      <c r="AB2112">
        <v>2</v>
      </c>
      <c r="AC2112">
        <v>1</v>
      </c>
      <c r="AD2112">
        <v>0</v>
      </c>
      <c r="AE2112">
        <v>2</v>
      </c>
      <c r="AF2112">
        <v>0</v>
      </c>
      <c r="AG2112">
        <v>0</v>
      </c>
      <c r="AH2112">
        <v>1</v>
      </c>
      <c r="AI2112">
        <v>1</v>
      </c>
      <c r="AJ2112">
        <v>1</v>
      </c>
      <c r="AK2112">
        <v>12</v>
      </c>
      <c r="AL2112">
        <v>4</v>
      </c>
      <c r="AM2112">
        <v>2</v>
      </c>
      <c r="AN2112">
        <v>3</v>
      </c>
      <c r="AO2112">
        <v>10</v>
      </c>
      <c r="AP2112">
        <v>1</v>
      </c>
      <c r="AQ2112">
        <v>9</v>
      </c>
      <c r="AR2112">
        <v>16</v>
      </c>
      <c r="AS2112">
        <v>60</v>
      </c>
      <c r="AT2112">
        <v>40</v>
      </c>
      <c r="AU2112">
        <v>1.27</v>
      </c>
      <c r="AV2112">
        <v>0.67</v>
      </c>
      <c r="AW2112">
        <v>1.7</v>
      </c>
      <c r="AX2112">
        <v>50</v>
      </c>
      <c r="AY2112">
        <v>60</v>
      </c>
      <c r="AZ2112">
        <v>20</v>
      </c>
      <c r="BA2112">
        <v>10</v>
      </c>
      <c r="BB2112">
        <v>0</v>
      </c>
      <c r="BC2112">
        <v>30</v>
      </c>
      <c r="BD2112">
        <v>40</v>
      </c>
      <c r="BE2112">
        <v>40</v>
      </c>
      <c r="BF2112">
        <v>50</v>
      </c>
      <c r="BG2112">
        <v>9</v>
      </c>
      <c r="BH2112">
        <v>5.6</v>
      </c>
      <c r="BI2112">
        <v>2.4</v>
      </c>
      <c r="BJ2112">
        <v>3.1</v>
      </c>
      <c r="BK2112">
        <v>3</v>
      </c>
      <c r="BL2112">
        <f>1/Table1[[#This Row],[odds_ft_home_team_win]]+1/Table1[[#This Row],[odds_ft_draw]]+1/Table1[[#This Row],[odds_ft_away_team_win]]-1</f>
        <v>7.2580645161290258E-2</v>
      </c>
      <c r="BM2112">
        <f>Table1[[#This Row],[Margin]]/3</f>
        <v>2.4193548387096753E-2</v>
      </c>
      <c r="BN2112">
        <v>1.36</v>
      </c>
      <c r="BO2112">
        <v>2.1</v>
      </c>
      <c r="BP2112">
        <v>3.9</v>
      </c>
      <c r="BQ2112">
        <v>7.5</v>
      </c>
      <c r="BR2112">
        <v>1.83</v>
      </c>
      <c r="BS2112">
        <v>1.91</v>
      </c>
      <c r="BT2112" t="s">
        <v>3860</v>
      </c>
      <c r="BU2112">
        <f>VLOOKUP(Table1[[#This Row],[Reference]],metron,11,FALSE)</f>
        <v>1.344038264434575</v>
      </c>
      <c r="BV2112">
        <f>VLOOKUP(Table1[[#This Row],[Reference]],metron,12,FALSE)</f>
        <v>1.1515772691037469</v>
      </c>
    </row>
    <row r="2113" spans="1:74" hidden="1" x14ac:dyDescent="0.45">
      <c r="A2113" t="s">
        <v>5402</v>
      </c>
      <c r="B2113">
        <v>1601157600</v>
      </c>
      <c r="C2113" s="3" t="s">
        <v>4491</v>
      </c>
      <c r="D2113" t="s">
        <v>65</v>
      </c>
      <c r="E2113" t="s">
        <v>66</v>
      </c>
      <c r="F2113" t="s">
        <v>98</v>
      </c>
      <c r="G2113" t="s">
        <v>4346</v>
      </c>
      <c r="H2113" t="s">
        <v>3796</v>
      </c>
      <c r="I2113">
        <f>MROUND(Table1[[#This Row],[Prob_H]]*100,2)/100</f>
        <v>0.54</v>
      </c>
      <c r="J2113">
        <f>1/Table1[[#This Row],[odds_ft_home_team_win]]-Table1[[#This Row],[Margin/3]]</f>
        <v>0.54205935327134125</v>
      </c>
      <c r="K2113">
        <f>1/Table1[[#This Row],[odds_ft_draw]]-Table1[[#This Row],[Margin/3]]</f>
        <v>0.27652467119041635</v>
      </c>
      <c r="L2113">
        <f>1/Table1[[#This Row],[odds_ft_away_team_win]]-Table1[[#This Row],[Margin/3]]</f>
        <v>0.18141597553824246</v>
      </c>
      <c r="M2113">
        <v>12</v>
      </c>
      <c r="N2113">
        <v>1.2</v>
      </c>
      <c r="O2113">
        <v>0.4</v>
      </c>
      <c r="P2113">
        <v>1.6</v>
      </c>
      <c r="Q2113">
        <v>0.65</v>
      </c>
      <c r="R2113" t="str" cm="1">
        <f t="array" ref="R2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13">
        <v>2</v>
      </c>
      <c r="T2113">
        <v>1</v>
      </c>
      <c r="U2113">
        <v>3</v>
      </c>
      <c r="V2113">
        <v>3</v>
      </c>
      <c r="W2113">
        <v>2</v>
      </c>
      <c r="X2113">
        <v>1</v>
      </c>
      <c r="Y2113" t="s">
        <v>4492</v>
      </c>
      <c r="Z2113">
        <v>4</v>
      </c>
      <c r="AA2113">
        <v>6</v>
      </c>
      <c r="AB2113">
        <v>0</v>
      </c>
      <c r="AC2113">
        <v>1</v>
      </c>
      <c r="AD2113">
        <v>0</v>
      </c>
      <c r="AE2113">
        <v>1</v>
      </c>
      <c r="AF2113">
        <v>1</v>
      </c>
      <c r="AG2113">
        <v>1</v>
      </c>
      <c r="AH2113">
        <v>0</v>
      </c>
      <c r="AI2113">
        <v>2</v>
      </c>
      <c r="AJ2113">
        <v>0</v>
      </c>
      <c r="AK2113">
        <v>16</v>
      </c>
      <c r="AL2113">
        <v>5</v>
      </c>
      <c r="AM2113">
        <v>6</v>
      </c>
      <c r="AN2113">
        <v>2</v>
      </c>
      <c r="AO2113">
        <v>10</v>
      </c>
      <c r="AP2113">
        <v>3</v>
      </c>
      <c r="AQ2113">
        <v>16</v>
      </c>
      <c r="AR2113">
        <v>11</v>
      </c>
      <c r="AS2113">
        <v>63</v>
      </c>
      <c r="AT2113">
        <v>37</v>
      </c>
      <c r="AU2113">
        <v>1.77</v>
      </c>
      <c r="AV2113">
        <v>0.65</v>
      </c>
      <c r="AW2113">
        <v>2.2000000000000002</v>
      </c>
      <c r="AX2113">
        <v>60</v>
      </c>
      <c r="AY2113">
        <v>60</v>
      </c>
      <c r="AZ2113">
        <v>30</v>
      </c>
      <c r="BA2113">
        <v>20</v>
      </c>
      <c r="BB2113">
        <v>10</v>
      </c>
      <c r="BC2113">
        <v>10</v>
      </c>
      <c r="BD2113">
        <v>30</v>
      </c>
      <c r="BE2113">
        <v>50</v>
      </c>
      <c r="BF2113">
        <v>70</v>
      </c>
      <c r="BG2113">
        <v>7</v>
      </c>
      <c r="BH2113">
        <v>4</v>
      </c>
      <c r="BI2113">
        <v>1.73</v>
      </c>
      <c r="BJ2113">
        <v>3.2</v>
      </c>
      <c r="BK2113">
        <v>4.5999999999999996</v>
      </c>
      <c r="BL2113">
        <f>1/Table1[[#This Row],[odds_ft_home_team_win]]+1/Table1[[#This Row],[odds_ft_draw]]+1/Table1[[#This Row],[odds_ft_away_team_win]]-1</f>
        <v>0.10792598642875095</v>
      </c>
      <c r="BM2113">
        <f>Table1[[#This Row],[Margin]]/3</f>
        <v>3.5975328809583651E-2</v>
      </c>
      <c r="BN2113">
        <v>0</v>
      </c>
      <c r="BO2113">
        <v>2.15</v>
      </c>
      <c r="BP2113">
        <v>0</v>
      </c>
      <c r="BQ2113">
        <v>0</v>
      </c>
      <c r="BR2113">
        <v>0</v>
      </c>
      <c r="BS2113">
        <v>0</v>
      </c>
      <c r="BT2113" t="s">
        <v>3841</v>
      </c>
      <c r="BU2113">
        <f>VLOOKUP(Table1[[#This Row],[Reference]],metron,11,FALSE)</f>
        <v>1.684957590444867</v>
      </c>
      <c r="BV2113">
        <f>VLOOKUP(Table1[[#This Row],[Reference]],metron,12,FALSE)</f>
        <v>0.95101263631642718</v>
      </c>
    </row>
    <row r="2114" spans="1:74" hidden="1" x14ac:dyDescent="0.45">
      <c r="A2114" t="s">
        <v>5402</v>
      </c>
      <c r="B2114">
        <v>1601164800</v>
      </c>
      <c r="C2114" s="3" t="s">
        <v>4493</v>
      </c>
      <c r="D2114" t="s">
        <v>65</v>
      </c>
      <c r="E2114" t="s">
        <v>66</v>
      </c>
      <c r="F2114" t="s">
        <v>94</v>
      </c>
      <c r="G2114" t="s">
        <v>2218</v>
      </c>
      <c r="H2114" t="s">
        <v>3903</v>
      </c>
      <c r="I2114">
        <f>MROUND(Table1[[#This Row],[Prob_H]]*100,2)/100</f>
        <v>0.46</v>
      </c>
      <c r="J2114">
        <f>1/Table1[[#This Row],[odds_ft_home_team_win]]-Table1[[#This Row],[Margin/3]]</f>
        <v>0.4510768313585215</v>
      </c>
      <c r="K2114">
        <f>1/Table1[[#This Row],[odds_ft_draw]]-Table1[[#This Row],[Margin/3]]</f>
        <v>0.25657649601311577</v>
      </c>
      <c r="L2114">
        <f>1/Table1[[#This Row],[odds_ft_away_team_win]]-Table1[[#This Row],[Margin/3]]</f>
        <v>0.29234667262836278</v>
      </c>
      <c r="M2114">
        <v>12</v>
      </c>
      <c r="N2114">
        <v>2.33</v>
      </c>
      <c r="O2114">
        <v>0.25</v>
      </c>
      <c r="P2114">
        <v>1.65</v>
      </c>
      <c r="Q2114">
        <v>0.72</v>
      </c>
      <c r="R2114" t="str" cm="1">
        <f t="array" ref="R2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4">
        <v>1</v>
      </c>
      <c r="T2114">
        <v>1</v>
      </c>
      <c r="U2114">
        <v>2</v>
      </c>
      <c r="V2114">
        <v>1</v>
      </c>
      <c r="W2114">
        <v>0</v>
      </c>
      <c r="X2114">
        <v>1</v>
      </c>
      <c r="Y2114">
        <v>74</v>
      </c>
      <c r="Z2114">
        <v>16</v>
      </c>
      <c r="AA2114">
        <v>9</v>
      </c>
      <c r="AB2114">
        <v>3</v>
      </c>
      <c r="AC2114">
        <v>2</v>
      </c>
      <c r="AD2114">
        <v>1</v>
      </c>
      <c r="AE2114">
        <v>4</v>
      </c>
      <c r="AF2114">
        <v>0</v>
      </c>
      <c r="AG2114">
        <v>1</v>
      </c>
      <c r="AH2114">
        <v>2</v>
      </c>
      <c r="AI2114">
        <v>1</v>
      </c>
      <c r="AJ2114">
        <v>3</v>
      </c>
      <c r="AK2114">
        <v>15</v>
      </c>
      <c r="AL2114">
        <v>12</v>
      </c>
      <c r="AM2114">
        <v>5</v>
      </c>
      <c r="AN2114">
        <v>4</v>
      </c>
      <c r="AO2114">
        <v>10</v>
      </c>
      <c r="AP2114">
        <v>8</v>
      </c>
      <c r="AQ2114">
        <v>13</v>
      </c>
      <c r="AR2114">
        <v>16</v>
      </c>
      <c r="AS2114">
        <v>43</v>
      </c>
      <c r="AT2114">
        <v>57</v>
      </c>
      <c r="AU2114">
        <v>1.61</v>
      </c>
      <c r="AV2114">
        <v>1.17</v>
      </c>
      <c r="AW2114">
        <v>2.79</v>
      </c>
      <c r="AX2114">
        <v>59</v>
      </c>
      <c r="AY2114">
        <v>88</v>
      </c>
      <c r="AZ2114">
        <v>59</v>
      </c>
      <c r="BA2114">
        <v>17</v>
      </c>
      <c r="BB2114">
        <v>17</v>
      </c>
      <c r="BC2114">
        <v>9</v>
      </c>
      <c r="BD2114">
        <v>67</v>
      </c>
      <c r="BE2114">
        <v>79</v>
      </c>
      <c r="BF2114">
        <v>100</v>
      </c>
      <c r="BG2114">
        <v>9.92</v>
      </c>
      <c r="BH2114">
        <v>4.92</v>
      </c>
      <c r="BI2114">
        <v>2.1</v>
      </c>
      <c r="BJ2114">
        <v>3.55</v>
      </c>
      <c r="BK2114">
        <v>3.15</v>
      </c>
      <c r="BL2114">
        <f>1/Table1[[#This Row],[odds_ft_home_team_win]]+1/Table1[[#This Row],[odds_ft_draw]]+1/Table1[[#This Row],[odds_ft_away_team_win]]-1</f>
        <v>7.5340934495863987E-2</v>
      </c>
      <c r="BM2114">
        <f>Table1[[#This Row],[Margin]]/3</f>
        <v>2.5113644831954662E-2</v>
      </c>
      <c r="BN2114">
        <v>1.22</v>
      </c>
      <c r="BO2114">
        <v>1.71</v>
      </c>
      <c r="BP2114">
        <v>2.8</v>
      </c>
      <c r="BQ2114">
        <v>5.0999999999999996</v>
      </c>
      <c r="BR2114">
        <v>1.61</v>
      </c>
      <c r="BS2114">
        <v>2.2000000000000002</v>
      </c>
      <c r="BT2114" t="s">
        <v>3833</v>
      </c>
      <c r="BU2114">
        <f>VLOOKUP(Table1[[#This Row],[Reference]],metron,11,FALSE)</f>
        <v>1.4888836329233679</v>
      </c>
      <c r="BV2114">
        <f>VLOOKUP(Table1[[#This Row],[Reference]],metron,12,FALSE)</f>
        <v>1.0516792809839171</v>
      </c>
    </row>
    <row r="2115" spans="1:74" x14ac:dyDescent="0.45">
      <c r="A2115" t="s">
        <v>5402</v>
      </c>
      <c r="B2115">
        <v>1601172360</v>
      </c>
      <c r="C2115" s="3" t="s">
        <v>4494</v>
      </c>
      <c r="D2115" t="s">
        <v>65</v>
      </c>
      <c r="E2115" t="s">
        <v>66</v>
      </c>
      <c r="F2115" t="s">
        <v>85</v>
      </c>
      <c r="G2115" t="s">
        <v>68</v>
      </c>
      <c r="H2115" t="s">
        <v>3819</v>
      </c>
      <c r="I2115">
        <f>MROUND(Table1[[#This Row],[Prob_H]]*100,2)/100</f>
        <v>0.4</v>
      </c>
      <c r="J2115">
        <f>1/Table1[[#This Row],[odds_ft_home_team_win]]-Table1[[#This Row],[Margin/3]]</f>
        <v>0.4087433894992803</v>
      </c>
      <c r="K2115">
        <f>1/Table1[[#This Row],[odds_ft_draw]]-Table1[[#This Row],[Margin/3]]</f>
        <v>0.27246824349019522</v>
      </c>
      <c r="L2115">
        <f>1/Table1[[#This Row],[odds_ft_away_team_win]]-Table1[[#This Row],[Margin/3]]</f>
        <v>0.31878836701052465</v>
      </c>
      <c r="M2115">
        <v>12</v>
      </c>
      <c r="N2115">
        <v>1.8</v>
      </c>
      <c r="O2115">
        <v>1.2</v>
      </c>
      <c r="P2115">
        <v>1.79</v>
      </c>
      <c r="Q2115">
        <v>1.47</v>
      </c>
      <c r="R2115" t="str" cm="1">
        <f t="array" ref="R2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5">
        <v>0</v>
      </c>
      <c r="T2115">
        <v>2</v>
      </c>
      <c r="U2115">
        <v>2</v>
      </c>
      <c r="V2115">
        <v>1</v>
      </c>
      <c r="W2115">
        <v>0</v>
      </c>
      <c r="X2115">
        <v>1</v>
      </c>
      <c r="Z2115" t="s">
        <v>4495</v>
      </c>
      <c r="AA2115">
        <v>5</v>
      </c>
      <c r="AB2115">
        <v>2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19</v>
      </c>
      <c r="AL2115">
        <v>6</v>
      </c>
      <c r="AM2115">
        <v>3</v>
      </c>
      <c r="AN2115">
        <v>4</v>
      </c>
      <c r="AO2115">
        <v>16</v>
      </c>
      <c r="AP2115">
        <v>2</v>
      </c>
      <c r="AQ2115">
        <v>15</v>
      </c>
      <c r="AR2115">
        <v>8</v>
      </c>
      <c r="AS2115">
        <v>52</v>
      </c>
      <c r="AT2115">
        <v>48</v>
      </c>
      <c r="AU2115">
        <v>1.68</v>
      </c>
      <c r="AV2115">
        <v>0.77</v>
      </c>
      <c r="AW2115">
        <v>2.7</v>
      </c>
      <c r="AX2115">
        <v>80</v>
      </c>
      <c r="AY2115">
        <v>90</v>
      </c>
      <c r="AZ2115">
        <v>50</v>
      </c>
      <c r="BA2115">
        <v>30</v>
      </c>
      <c r="BB2115">
        <v>10</v>
      </c>
      <c r="BC2115">
        <v>40</v>
      </c>
      <c r="BD2115">
        <v>60</v>
      </c>
      <c r="BE2115">
        <v>70</v>
      </c>
      <c r="BF2115">
        <v>90</v>
      </c>
      <c r="BG2115">
        <v>13.4</v>
      </c>
      <c r="BH2115">
        <v>5</v>
      </c>
      <c r="BI2115">
        <v>2.2999999999999998</v>
      </c>
      <c r="BJ2115">
        <v>3.35</v>
      </c>
      <c r="BK2115">
        <v>2.9</v>
      </c>
      <c r="BL2115">
        <f>1/Table1[[#This Row],[odds_ft_home_team_win]]+1/Table1[[#This Row],[odds_ft_draw]]+1/Table1[[#This Row],[odds_ft_away_team_win]]-1</f>
        <v>7.8117657589115819E-2</v>
      </c>
      <c r="BM2115">
        <f>Table1[[#This Row],[Margin]]/3</f>
        <v>2.6039219196371938E-2</v>
      </c>
      <c r="BN2115">
        <v>1.25</v>
      </c>
      <c r="BO2115">
        <v>1.71</v>
      </c>
      <c r="BP2115">
        <v>3</v>
      </c>
      <c r="BQ2115">
        <v>5.6</v>
      </c>
      <c r="BR2115">
        <v>1.62</v>
      </c>
      <c r="BS2115">
        <v>2.15</v>
      </c>
      <c r="BT2115" t="s">
        <v>3856</v>
      </c>
      <c r="BU2115">
        <f>VLOOKUP(Table1[[#This Row],[Reference]],metron,11,FALSE)</f>
        <v>1.344038264434575</v>
      </c>
      <c r="BV2115">
        <f>VLOOKUP(Table1[[#This Row],[Reference]],metron,12,FALSE)</f>
        <v>1.1515772691037469</v>
      </c>
    </row>
    <row r="2116" spans="1:74" hidden="1" x14ac:dyDescent="0.45">
      <c r="A2116" t="s">
        <v>5402</v>
      </c>
      <c r="B2116">
        <v>1601244000</v>
      </c>
      <c r="C2116" s="3" t="s">
        <v>4496</v>
      </c>
      <c r="D2116" t="s">
        <v>65</v>
      </c>
      <c r="E2116" t="s">
        <v>66</v>
      </c>
      <c r="F2116" t="s">
        <v>3792</v>
      </c>
      <c r="G2116" t="s">
        <v>81</v>
      </c>
      <c r="H2116" t="s">
        <v>3839</v>
      </c>
      <c r="I2116">
        <f>MROUND(Table1[[#This Row],[Prob_H]]*100,2)/100</f>
        <v>0.22</v>
      </c>
      <c r="J2116">
        <f>1/Table1[[#This Row],[odds_ft_home_team_win]]-Table1[[#This Row],[Margin/3]]</f>
        <v>0.21872215332322814</v>
      </c>
      <c r="K2116">
        <f>1/Table1[[#This Row],[odds_ft_draw]]-Table1[[#This Row],[Margin/3]]</f>
        <v>0.24148638096550454</v>
      </c>
      <c r="L2116">
        <f>1/Table1[[#This Row],[odds_ft_away_team_win]]-Table1[[#This Row],[Margin/3]]</f>
        <v>0.53979146571126724</v>
      </c>
      <c r="M2116">
        <v>12</v>
      </c>
      <c r="N2116">
        <v>0.83</v>
      </c>
      <c r="O2116">
        <v>1.83</v>
      </c>
      <c r="P2116">
        <v>1</v>
      </c>
      <c r="Q2116">
        <v>1.5</v>
      </c>
      <c r="R2116" t="str" cm="1">
        <f t="array" ref="R2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16">
        <v>0</v>
      </c>
      <c r="T2116">
        <v>2</v>
      </c>
      <c r="U2116">
        <v>2</v>
      </c>
      <c r="V2116">
        <v>1</v>
      </c>
      <c r="W2116">
        <v>0</v>
      </c>
      <c r="X2116">
        <v>1</v>
      </c>
      <c r="Z2116" t="s">
        <v>4497</v>
      </c>
      <c r="AA2116">
        <v>3</v>
      </c>
      <c r="AB2116">
        <v>1</v>
      </c>
      <c r="AC2116">
        <v>2</v>
      </c>
      <c r="AD2116">
        <v>1</v>
      </c>
      <c r="AE2116">
        <v>0</v>
      </c>
      <c r="AF2116">
        <v>0</v>
      </c>
      <c r="AG2116">
        <v>1</v>
      </c>
      <c r="AH2116">
        <v>2</v>
      </c>
      <c r="AI2116">
        <v>0</v>
      </c>
      <c r="AJ2116">
        <v>0</v>
      </c>
      <c r="AK2116">
        <v>7</v>
      </c>
      <c r="AL2116">
        <v>12</v>
      </c>
      <c r="AM2116">
        <v>0</v>
      </c>
      <c r="AN2116">
        <v>4</v>
      </c>
      <c r="AO2116">
        <v>7</v>
      </c>
      <c r="AP2116">
        <v>8</v>
      </c>
      <c r="AQ2116">
        <v>21</v>
      </c>
      <c r="AR2116">
        <v>10</v>
      </c>
      <c r="AS2116">
        <v>36</v>
      </c>
      <c r="AT2116">
        <v>64</v>
      </c>
      <c r="AU2116">
        <v>0.7</v>
      </c>
      <c r="AV2116">
        <v>1.26</v>
      </c>
      <c r="AW2116">
        <v>2.25</v>
      </c>
      <c r="AX2116">
        <v>59</v>
      </c>
      <c r="AY2116">
        <v>75</v>
      </c>
      <c r="AZ2116">
        <v>42</v>
      </c>
      <c r="BA2116">
        <v>17</v>
      </c>
      <c r="BB2116">
        <v>9</v>
      </c>
      <c r="BC2116">
        <v>34</v>
      </c>
      <c r="BD2116">
        <v>75</v>
      </c>
      <c r="BE2116">
        <v>17</v>
      </c>
      <c r="BF2116">
        <v>67</v>
      </c>
      <c r="BG2116">
        <v>10.17</v>
      </c>
      <c r="BH2116">
        <v>4.67</v>
      </c>
      <c r="BI2116">
        <v>4.0999999999999996</v>
      </c>
      <c r="BJ2116">
        <v>3.75</v>
      </c>
      <c r="BK2116">
        <v>1.77</v>
      </c>
      <c r="BL2116">
        <f>1/Table1[[#This Row],[odds_ft_home_team_win]]+1/Table1[[#This Row],[odds_ft_draw]]+1/Table1[[#This Row],[odds_ft_away_team_win]]-1</f>
        <v>7.5540857103486347E-2</v>
      </c>
      <c r="BM2116">
        <f>Table1[[#This Row],[Margin]]/3</f>
        <v>2.5180285701162115E-2</v>
      </c>
      <c r="BN2116">
        <v>1.23</v>
      </c>
      <c r="BO2116">
        <v>1.74</v>
      </c>
      <c r="BP2116">
        <v>2.9</v>
      </c>
      <c r="BQ2116">
        <v>5.35</v>
      </c>
      <c r="BR2116">
        <v>1.69</v>
      </c>
      <c r="BS2116">
        <v>2.0499999999999998</v>
      </c>
      <c r="BT2116" t="s">
        <v>3795</v>
      </c>
      <c r="BU2116">
        <f>VLOOKUP(Table1[[#This Row],[Reference]],metron,11,FALSE)</f>
        <v>1.0633893919793009</v>
      </c>
      <c r="BV2116">
        <f>VLOOKUP(Table1[[#This Row],[Reference]],metron,12,FALSE)</f>
        <v>1.648124191461837</v>
      </c>
    </row>
    <row r="2117" spans="1:74" x14ac:dyDescent="0.45">
      <c r="A2117" t="s">
        <v>5402</v>
      </c>
      <c r="B2117">
        <v>1601257500</v>
      </c>
      <c r="C2117" s="3" t="s">
        <v>4498</v>
      </c>
      <c r="D2117" t="s">
        <v>65</v>
      </c>
      <c r="E2117" t="s">
        <v>66</v>
      </c>
      <c r="F2117" t="s">
        <v>77</v>
      </c>
      <c r="G2117" t="s">
        <v>86</v>
      </c>
      <c r="H2117" t="s">
        <v>3808</v>
      </c>
      <c r="I2117">
        <f>MROUND(Table1[[#This Row],[Prob_H]]*100,2)/100</f>
        <v>0.52</v>
      </c>
      <c r="J2117">
        <f>1/Table1[[#This Row],[odds_ft_home_team_win]]-Table1[[#This Row],[Margin/3]]</f>
        <v>0.51971288779174318</v>
      </c>
      <c r="K2117">
        <f>1/Table1[[#This Row],[odds_ft_draw]]-Table1[[#This Row],[Margin/3]]</f>
        <v>0.26311987282381738</v>
      </c>
      <c r="L2117">
        <f>1/Table1[[#This Row],[odds_ft_away_team_win]]-Table1[[#This Row],[Margin/3]]</f>
        <v>0.21716723938443952</v>
      </c>
      <c r="M2117">
        <v>12</v>
      </c>
      <c r="N2117">
        <v>3</v>
      </c>
      <c r="O2117">
        <v>2</v>
      </c>
      <c r="P2117">
        <v>2.1800000000000002</v>
      </c>
      <c r="Q2117">
        <v>1.63</v>
      </c>
      <c r="R2117" t="str" cm="1">
        <f t="array" ref="R2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AA2117">
        <v>12</v>
      </c>
      <c r="AB2117">
        <v>4</v>
      </c>
      <c r="AC2117">
        <v>1</v>
      </c>
      <c r="AD2117">
        <v>0</v>
      </c>
      <c r="AE2117">
        <v>2</v>
      </c>
      <c r="AF2117">
        <v>0</v>
      </c>
      <c r="AG2117">
        <v>1</v>
      </c>
      <c r="AH2117">
        <v>0</v>
      </c>
      <c r="AI2117">
        <v>1</v>
      </c>
      <c r="AJ2117">
        <v>1</v>
      </c>
      <c r="AK2117">
        <v>17</v>
      </c>
      <c r="AL2117">
        <v>5</v>
      </c>
      <c r="AM2117">
        <v>6</v>
      </c>
      <c r="AN2117">
        <v>3</v>
      </c>
      <c r="AO2117">
        <v>11</v>
      </c>
      <c r="AP2117">
        <v>2</v>
      </c>
      <c r="AQ2117">
        <v>11</v>
      </c>
      <c r="AR2117">
        <v>11</v>
      </c>
      <c r="AS2117">
        <v>51</v>
      </c>
      <c r="AT2117">
        <v>49</v>
      </c>
      <c r="AU2117">
        <v>1.84</v>
      </c>
      <c r="AV2117">
        <v>0.84</v>
      </c>
      <c r="AW2117">
        <v>3.1</v>
      </c>
      <c r="AX2117">
        <v>60</v>
      </c>
      <c r="AY2117">
        <v>90</v>
      </c>
      <c r="AZ2117">
        <v>60</v>
      </c>
      <c r="BA2117">
        <v>30</v>
      </c>
      <c r="BB2117">
        <v>30</v>
      </c>
      <c r="BC2117">
        <v>30</v>
      </c>
      <c r="BD2117">
        <v>80</v>
      </c>
      <c r="BE2117">
        <v>50</v>
      </c>
      <c r="BF2117">
        <v>100</v>
      </c>
      <c r="BG2117">
        <v>13</v>
      </c>
      <c r="BH2117">
        <v>3.4</v>
      </c>
      <c r="BI2117">
        <v>1.83</v>
      </c>
      <c r="BJ2117">
        <v>3.45</v>
      </c>
      <c r="BK2117">
        <v>4.0999999999999996</v>
      </c>
      <c r="BL2117">
        <f>1/Table1[[#This Row],[odds_ft_home_team_win]]+1/Table1[[#This Row],[odds_ft_draw]]+1/Table1[[#This Row],[odds_ft_away_team_win]]-1</f>
        <v>8.0205598919852239E-2</v>
      </c>
      <c r="BM2117">
        <f>Table1[[#This Row],[Margin]]/3</f>
        <v>2.6735199639950746E-2</v>
      </c>
      <c r="BN2117">
        <v>1.26</v>
      </c>
      <c r="BO2117">
        <v>1.83</v>
      </c>
      <c r="BP2117">
        <v>3.15</v>
      </c>
      <c r="BQ2117">
        <v>5.9</v>
      </c>
      <c r="BR2117">
        <v>1.74</v>
      </c>
      <c r="BS2117">
        <v>2</v>
      </c>
      <c r="BT2117" t="s">
        <v>3802</v>
      </c>
      <c r="BU2117">
        <f>VLOOKUP(Table1[[#This Row],[Reference]],metron,11,FALSE)</f>
        <v>1.625948039373891</v>
      </c>
      <c r="BV2117">
        <f>VLOOKUP(Table1[[#This Row],[Reference]],metron,12,FALSE)</f>
        <v>0.97079231886396644</v>
      </c>
    </row>
    <row r="2118" spans="1:74" x14ac:dyDescent="0.45">
      <c r="A2118" t="s">
        <v>5402</v>
      </c>
      <c r="B2118">
        <v>1602461160</v>
      </c>
      <c r="C2118" s="3" t="s">
        <v>4515</v>
      </c>
      <c r="D2118" t="s">
        <v>65</v>
      </c>
      <c r="E2118" t="s">
        <v>66</v>
      </c>
      <c r="F2118" t="s">
        <v>88</v>
      </c>
      <c r="G2118" t="s">
        <v>72</v>
      </c>
      <c r="H2118" t="s">
        <v>3793</v>
      </c>
      <c r="I2118">
        <f>MROUND(Table1[[#This Row],[Prob_H]]*100,2)/100</f>
        <v>0.57999999999999996</v>
      </c>
      <c r="J2118">
        <f>1/Table1[[#This Row],[odds_ft_home_team_win]]-Table1[[#This Row],[Margin/3]]</f>
        <v>0.58134920634920639</v>
      </c>
      <c r="K2118">
        <f>1/Table1[[#This Row],[odds_ft_draw]]-Table1[[#This Row],[Margin/3]]</f>
        <v>0.23502886002886003</v>
      </c>
      <c r="L2118">
        <f>1/Table1[[#This Row],[odds_ft_away_team_win]]-Table1[[#This Row],[Margin/3]]</f>
        <v>0.18362193362193366</v>
      </c>
      <c r="M2118">
        <v>12</v>
      </c>
      <c r="N2118">
        <v>1.75</v>
      </c>
      <c r="O2118">
        <v>0</v>
      </c>
      <c r="P2118">
        <v>2.09</v>
      </c>
      <c r="Q2118">
        <v>0.47</v>
      </c>
      <c r="R2118" t="str" cm="1">
        <f t="array" ref="R2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18">
        <v>2</v>
      </c>
      <c r="T2118">
        <v>0</v>
      </c>
      <c r="U2118">
        <v>2</v>
      </c>
      <c r="V2118">
        <v>2</v>
      </c>
      <c r="W2118">
        <v>2</v>
      </c>
      <c r="X2118">
        <v>0</v>
      </c>
      <c r="Y2118" t="s">
        <v>2798</v>
      </c>
      <c r="AA2118">
        <v>7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16</v>
      </c>
      <c r="AL2118">
        <v>4</v>
      </c>
      <c r="AM2118">
        <v>8</v>
      </c>
      <c r="AN2118">
        <v>2</v>
      </c>
      <c r="AO2118">
        <v>8</v>
      </c>
      <c r="AP2118">
        <v>2</v>
      </c>
      <c r="AQ2118">
        <v>8</v>
      </c>
      <c r="AR2118">
        <v>14</v>
      </c>
      <c r="AS2118">
        <v>51</v>
      </c>
      <c r="AT2118">
        <v>49</v>
      </c>
      <c r="AU2118">
        <v>2.36</v>
      </c>
      <c r="AV2118">
        <v>0.93</v>
      </c>
      <c r="AW2118">
        <v>2.38</v>
      </c>
      <c r="AX2118">
        <v>38</v>
      </c>
      <c r="AY2118">
        <v>75</v>
      </c>
      <c r="AZ2118">
        <v>63</v>
      </c>
      <c r="BA2118">
        <v>13</v>
      </c>
      <c r="BB2118">
        <v>0</v>
      </c>
      <c r="BC2118">
        <v>13</v>
      </c>
      <c r="BD2118">
        <v>88</v>
      </c>
      <c r="BE2118">
        <v>50</v>
      </c>
      <c r="BF2118">
        <v>75</v>
      </c>
      <c r="BG2118">
        <v>11</v>
      </c>
      <c r="BH2118">
        <v>6.25</v>
      </c>
      <c r="BI2118">
        <v>1.65</v>
      </c>
      <c r="BJ2118">
        <v>3.85</v>
      </c>
      <c r="BK2118">
        <v>4.8</v>
      </c>
      <c r="BL2118">
        <f>1/Table1[[#This Row],[odds_ft_home_team_win]]+1/Table1[[#This Row],[odds_ft_draw]]+1/Table1[[#This Row],[odds_ft_away_team_win]]-1</f>
        <v>7.4134199134199052E-2</v>
      </c>
      <c r="BM2118">
        <f>Table1[[#This Row],[Margin]]/3</f>
        <v>2.4711399711399684E-2</v>
      </c>
      <c r="BN2118">
        <v>1.26</v>
      </c>
      <c r="BO2118">
        <v>1.83</v>
      </c>
      <c r="BP2118">
        <v>3.1</v>
      </c>
      <c r="BQ2118">
        <v>5.8</v>
      </c>
      <c r="BR2118">
        <v>1.8</v>
      </c>
      <c r="BS2118">
        <v>1.91</v>
      </c>
      <c r="BT2118" t="s">
        <v>3817</v>
      </c>
      <c r="BU2118">
        <f>VLOOKUP(Table1[[#This Row],[Reference]],metron,11,FALSE)</f>
        <v>1.7619715019855171</v>
      </c>
      <c r="BV2118">
        <f>VLOOKUP(Table1[[#This Row],[Reference]],metron,12,FALSE)</f>
        <v>0.87432842793739785</v>
      </c>
    </row>
    <row r="2119" spans="1:74" hidden="1" x14ac:dyDescent="0.45">
      <c r="A2119" t="s">
        <v>5401</v>
      </c>
      <c r="B2119">
        <v>1616119200</v>
      </c>
      <c r="C2119" s="3" t="s">
        <v>4752</v>
      </c>
      <c r="D2119" t="s">
        <v>65</v>
      </c>
      <c r="E2119" t="s">
        <v>66</v>
      </c>
      <c r="F2119" t="s">
        <v>103</v>
      </c>
      <c r="G2119" t="s">
        <v>68</v>
      </c>
      <c r="H2119" t="s">
        <v>3808</v>
      </c>
      <c r="I2119">
        <f>MROUND(Table1[[#This Row],[Prob_H]]*100,2)/100</f>
        <v>0.44</v>
      </c>
      <c r="J2119">
        <f>1/Table1[[#This Row],[odds_ft_home_team_win]]-Table1[[#This Row],[Margin/3]]</f>
        <v>0.43104104298134149</v>
      </c>
      <c r="K2119">
        <f>1/Table1[[#This Row],[odds_ft_draw]]-Table1[[#This Row],[Margin/3]]</f>
        <v>0.29395590589620441</v>
      </c>
      <c r="L2119">
        <f>1/Table1[[#This Row],[odds_ft_away_team_win]]-Table1[[#This Row],[Margin/3]]</f>
        <v>0.2750030511224541</v>
      </c>
      <c r="M2119">
        <v>12</v>
      </c>
      <c r="N2119">
        <v>1.1299999999999999</v>
      </c>
      <c r="O2119">
        <v>1.54</v>
      </c>
      <c r="P2119">
        <v>1.43</v>
      </c>
      <c r="Q2119">
        <v>1.47</v>
      </c>
      <c r="R2119" t="str" cm="1">
        <f t="array" ref="R2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82</v>
      </c>
      <c r="AA2119">
        <v>2</v>
      </c>
      <c r="AB2119">
        <v>8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11</v>
      </c>
      <c r="AL2119">
        <v>11</v>
      </c>
      <c r="AM2119">
        <v>5</v>
      </c>
      <c r="AN2119">
        <v>2</v>
      </c>
      <c r="AO2119">
        <v>6</v>
      </c>
      <c r="AP2119">
        <v>9</v>
      </c>
      <c r="AQ2119">
        <v>12</v>
      </c>
      <c r="AR2119">
        <v>10</v>
      </c>
      <c r="AS2119">
        <v>36</v>
      </c>
      <c r="AT2119">
        <v>64</v>
      </c>
      <c r="AU2119">
        <v>1.22</v>
      </c>
      <c r="AV2119">
        <v>1.28</v>
      </c>
      <c r="AW2119">
        <v>2.23</v>
      </c>
      <c r="AX2119">
        <v>50</v>
      </c>
      <c r="AY2119">
        <v>69</v>
      </c>
      <c r="AZ2119">
        <v>29</v>
      </c>
      <c r="BA2119">
        <v>18</v>
      </c>
      <c r="BB2119">
        <v>8</v>
      </c>
      <c r="BC2119">
        <v>29</v>
      </c>
      <c r="BD2119">
        <v>65</v>
      </c>
      <c r="BE2119">
        <v>33</v>
      </c>
      <c r="BF2119">
        <v>73</v>
      </c>
      <c r="BG2119">
        <v>10.61</v>
      </c>
      <c r="BH2119">
        <v>4.55</v>
      </c>
      <c r="BI2119">
        <v>2.2000000000000002</v>
      </c>
      <c r="BJ2119">
        <v>3.15</v>
      </c>
      <c r="BK2119">
        <v>3.35</v>
      </c>
      <c r="BL2119">
        <f>1/Table1[[#This Row],[odds_ft_home_team_win]]+1/Table1[[#This Row],[odds_ft_draw]]+1/Table1[[#This Row],[odds_ft_away_team_win]]-1</f>
        <v>7.0513234692339166E-2</v>
      </c>
      <c r="BM2119">
        <f>Table1[[#This Row],[Margin]]/3</f>
        <v>2.3504411564113054E-2</v>
      </c>
      <c r="BN2119">
        <v>1.45</v>
      </c>
      <c r="BO2119">
        <v>2.25</v>
      </c>
      <c r="BP2119">
        <v>3.95</v>
      </c>
      <c r="BQ2119">
        <v>8</v>
      </c>
      <c r="BR2119">
        <v>2</v>
      </c>
      <c r="BS2119">
        <v>1.74</v>
      </c>
      <c r="BT2119" t="s">
        <v>3798</v>
      </c>
      <c r="BU2119">
        <f>VLOOKUP(Table1[[#This Row],[Reference]],metron,11,FALSE)</f>
        <v>1.4140979689366791</v>
      </c>
      <c r="BV2119">
        <f>VLOOKUP(Table1[[#This Row],[Reference]],metron,12,FALSE)</f>
        <v>1.0666666666666671</v>
      </c>
    </row>
    <row r="2120" spans="1:74" hidden="1" x14ac:dyDescent="0.45">
      <c r="A2120" t="s">
        <v>5401</v>
      </c>
      <c r="B2120">
        <v>1616202000</v>
      </c>
      <c r="C2120" s="3" t="s">
        <v>4753</v>
      </c>
      <c r="D2120" t="s">
        <v>65</v>
      </c>
      <c r="E2120" t="s">
        <v>66</v>
      </c>
      <c r="F2120" t="s">
        <v>2218</v>
      </c>
      <c r="G2120" t="s">
        <v>3788</v>
      </c>
      <c r="H2120" t="s">
        <v>3839</v>
      </c>
      <c r="I2120">
        <f>MROUND(Table1[[#This Row],[Prob_H]]*100,2)/100</f>
        <v>0.44</v>
      </c>
      <c r="J2120">
        <f>1/Table1[[#This Row],[odds_ft_home_team_win]]-Table1[[#This Row],[Margin/3]]</f>
        <v>0.43122478572209683</v>
      </c>
      <c r="K2120">
        <f>1/Table1[[#This Row],[odds_ft_draw]]-Table1[[#This Row],[Margin/3]]</f>
        <v>0.2830938121795768</v>
      </c>
      <c r="L2120">
        <f>1/Table1[[#This Row],[odds_ft_away_team_win]]-Table1[[#This Row],[Margin/3]]</f>
        <v>0.28568140209832649</v>
      </c>
      <c r="M2120">
        <v>12</v>
      </c>
      <c r="N2120">
        <v>1.38</v>
      </c>
      <c r="O2120">
        <v>0.71</v>
      </c>
      <c r="P2120">
        <v>1.29</v>
      </c>
      <c r="Q2120">
        <v>0.59</v>
      </c>
      <c r="R2120" t="str" cm="1">
        <f t="array" ref="R2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 t="s">
        <v>343</v>
      </c>
      <c r="AA2120">
        <v>8</v>
      </c>
      <c r="AB2120">
        <v>0</v>
      </c>
      <c r="AC2120">
        <v>2</v>
      </c>
      <c r="AD2120">
        <v>0</v>
      </c>
      <c r="AE2120">
        <v>4</v>
      </c>
      <c r="AF2120">
        <v>0</v>
      </c>
      <c r="AG2120">
        <v>0</v>
      </c>
      <c r="AH2120">
        <v>2</v>
      </c>
      <c r="AI2120">
        <v>1</v>
      </c>
      <c r="AJ2120">
        <v>3</v>
      </c>
      <c r="AK2120">
        <v>21</v>
      </c>
      <c r="AL2120">
        <v>7</v>
      </c>
      <c r="AM2120">
        <v>5</v>
      </c>
      <c r="AN2120">
        <v>0</v>
      </c>
      <c r="AO2120">
        <v>16</v>
      </c>
      <c r="AP2120">
        <v>7</v>
      </c>
      <c r="AQ2120">
        <v>15</v>
      </c>
      <c r="AR2120">
        <v>15</v>
      </c>
      <c r="AS2120">
        <v>46</v>
      </c>
      <c r="AT2120">
        <v>54</v>
      </c>
      <c r="AU2120">
        <v>2.0299999999999998</v>
      </c>
      <c r="AV2120">
        <v>0.63</v>
      </c>
      <c r="AW2120">
        <v>2.66</v>
      </c>
      <c r="AX2120">
        <v>59</v>
      </c>
      <c r="AY2120">
        <v>85</v>
      </c>
      <c r="AZ2120">
        <v>44</v>
      </c>
      <c r="BA2120">
        <v>22</v>
      </c>
      <c r="BB2120">
        <v>15</v>
      </c>
      <c r="BC2120">
        <v>37</v>
      </c>
      <c r="BD2120">
        <v>82</v>
      </c>
      <c r="BE2120">
        <v>37</v>
      </c>
      <c r="BF2120">
        <v>89</v>
      </c>
      <c r="BG2120">
        <v>7.79</v>
      </c>
      <c r="BH2120">
        <v>5.19</v>
      </c>
      <c r="BI2120">
        <v>2.27</v>
      </c>
      <c r="BJ2120">
        <v>3.42</v>
      </c>
      <c r="BK2120">
        <v>3.39</v>
      </c>
      <c r="BL2120">
        <f>1/Table1[[#This Row],[odds_ft_home_team_win]]+1/Table1[[#This Row],[odds_ft_draw]]+1/Table1[[#This Row],[odds_ft_away_team_win]]-1</f>
        <v>2.7911545917409963E-2</v>
      </c>
      <c r="BM2120">
        <f>Table1[[#This Row],[Margin]]/3</f>
        <v>9.303848639136655E-3</v>
      </c>
      <c r="BN2120">
        <v>1.33</v>
      </c>
      <c r="BO2120">
        <v>2.0499999999999998</v>
      </c>
      <c r="BP2120">
        <v>3.6</v>
      </c>
      <c r="BQ2120">
        <v>7</v>
      </c>
      <c r="BR2120">
        <v>1.91</v>
      </c>
      <c r="BS2120">
        <v>1.83</v>
      </c>
      <c r="BT2120" t="s">
        <v>3809</v>
      </c>
      <c r="BU2120">
        <f>VLOOKUP(Table1[[#This Row],[Reference]],metron,11,FALSE)</f>
        <v>1.4140979689366791</v>
      </c>
      <c r="BV2120">
        <f>VLOOKUP(Table1[[#This Row],[Reference]],metron,12,FALSE)</f>
        <v>1.0666666666666671</v>
      </c>
    </row>
    <row r="2121" spans="1:74" x14ac:dyDescent="0.45">
      <c r="A2121" t="s">
        <v>5401</v>
      </c>
      <c r="B2121">
        <v>1616209200</v>
      </c>
      <c r="C2121" s="3" t="s">
        <v>4754</v>
      </c>
      <c r="D2121" t="s">
        <v>65</v>
      </c>
      <c r="E2121" t="s">
        <v>66</v>
      </c>
      <c r="F2121" t="s">
        <v>4346</v>
      </c>
      <c r="G2121" t="s">
        <v>86</v>
      </c>
      <c r="H2121" t="s">
        <v>3793</v>
      </c>
      <c r="I2121">
        <f>MROUND(Table1[[#This Row],[Prob_H]]*100,2)/100</f>
        <v>0.24</v>
      </c>
      <c r="J2121">
        <f>1/Table1[[#This Row],[odds_ft_home_team_win]]-Table1[[#This Row],[Margin/3]]</f>
        <v>0.24389375297417529</v>
      </c>
      <c r="K2121">
        <f>1/Table1[[#This Row],[odds_ft_draw]]-Table1[[#This Row],[Margin/3]]</f>
        <v>0.2848751823153608</v>
      </c>
      <c r="L2121">
        <f>1/Table1[[#This Row],[odds_ft_away_team_win]]-Table1[[#This Row],[Margin/3]]</f>
        <v>0.471231064710464</v>
      </c>
      <c r="M2121">
        <v>12</v>
      </c>
      <c r="N2121">
        <v>1.57</v>
      </c>
      <c r="O2121">
        <v>1.57</v>
      </c>
      <c r="P2121">
        <v>1.53</v>
      </c>
      <c r="Q2121">
        <v>1.63</v>
      </c>
      <c r="R2121" t="str" cm="1">
        <f t="array" ref="R2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0</v>
      </c>
      <c r="Z2121">
        <v>71</v>
      </c>
      <c r="AA2121">
        <v>3</v>
      </c>
      <c r="AB2121">
        <v>4</v>
      </c>
      <c r="AC2121">
        <v>2</v>
      </c>
      <c r="AD2121">
        <v>0</v>
      </c>
      <c r="AE2121">
        <v>0</v>
      </c>
      <c r="AF2121">
        <v>0</v>
      </c>
      <c r="AG2121">
        <v>1</v>
      </c>
      <c r="AH2121">
        <v>1</v>
      </c>
      <c r="AI2121">
        <v>0</v>
      </c>
      <c r="AJ2121">
        <v>0</v>
      </c>
      <c r="AK2121">
        <v>6</v>
      </c>
      <c r="AL2121">
        <v>10</v>
      </c>
      <c r="AM2121">
        <v>4</v>
      </c>
      <c r="AN2121">
        <v>3</v>
      </c>
      <c r="AO2121">
        <v>2</v>
      </c>
      <c r="AP2121">
        <v>7</v>
      </c>
      <c r="AQ2121">
        <v>15</v>
      </c>
      <c r="AR2121">
        <v>13</v>
      </c>
      <c r="AS2121">
        <v>49</v>
      </c>
      <c r="AT2121">
        <v>51</v>
      </c>
      <c r="AU2121">
        <v>1.1000000000000001</v>
      </c>
      <c r="AV2121">
        <v>1.1399999999999999</v>
      </c>
      <c r="AW2121">
        <v>2.64</v>
      </c>
      <c r="AX2121">
        <v>57</v>
      </c>
      <c r="AY2121">
        <v>75</v>
      </c>
      <c r="AZ2121">
        <v>50</v>
      </c>
      <c r="BA2121">
        <v>25</v>
      </c>
      <c r="BB2121">
        <v>25</v>
      </c>
      <c r="BC2121">
        <v>43</v>
      </c>
      <c r="BD2121">
        <v>75</v>
      </c>
      <c r="BE2121">
        <v>33</v>
      </c>
      <c r="BF2121">
        <v>72</v>
      </c>
      <c r="BG2121">
        <v>9.36</v>
      </c>
      <c r="BH2121">
        <v>4.29</v>
      </c>
      <c r="BI2121">
        <v>3.91</v>
      </c>
      <c r="BJ2121">
        <v>3.37</v>
      </c>
      <c r="BK2121">
        <v>2.0699999999999998</v>
      </c>
      <c r="BL2121">
        <f>1/Table1[[#This Row],[odds_ft_home_team_win]]+1/Table1[[#This Row],[odds_ft_draw]]+1/Table1[[#This Row],[odds_ft_away_team_win]]-1</f>
        <v>3.5582168187448637E-2</v>
      </c>
      <c r="BM2121">
        <f>Table1[[#This Row],[Margin]]/3</f>
        <v>1.1860722729149545E-2</v>
      </c>
      <c r="BN2121">
        <v>1.36</v>
      </c>
      <c r="BO2121">
        <v>2.04</v>
      </c>
      <c r="BP2121">
        <v>3.75</v>
      </c>
      <c r="BQ2121">
        <v>7.75</v>
      </c>
      <c r="BR2121">
        <v>1.95</v>
      </c>
      <c r="BS2121">
        <v>1.8</v>
      </c>
      <c r="BT2121" t="s">
        <v>4348</v>
      </c>
      <c r="BU2121">
        <f>VLOOKUP(Table1[[#This Row],[Reference]],metron,11,FALSE)</f>
        <v>1.067249240121581</v>
      </c>
      <c r="BV2121">
        <f>VLOOKUP(Table1[[#This Row],[Reference]],metron,12,FALSE)</f>
        <v>1.53419452887538</v>
      </c>
    </row>
    <row r="2122" spans="1:74" hidden="1" x14ac:dyDescent="0.45">
      <c r="A2122" t="s">
        <v>5401</v>
      </c>
      <c r="B2122">
        <v>1616281200</v>
      </c>
      <c r="C2122" s="3" t="s">
        <v>4755</v>
      </c>
      <c r="D2122" t="s">
        <v>65</v>
      </c>
      <c r="E2122" t="s">
        <v>66</v>
      </c>
      <c r="F2122" t="s">
        <v>3792</v>
      </c>
      <c r="G2122" t="s">
        <v>94</v>
      </c>
      <c r="H2122" t="s">
        <v>3811</v>
      </c>
      <c r="I2122">
        <f>MROUND(Table1[[#This Row],[Prob_H]]*100,2)/100</f>
        <v>0.46</v>
      </c>
      <c r="J2122">
        <f>1/Table1[[#This Row],[odds_ft_home_team_win]]-Table1[[#This Row],[Margin/3]]</f>
        <v>0.46711814038546712</v>
      </c>
      <c r="K2122">
        <f>1/Table1[[#This Row],[odds_ft_draw]]-Table1[[#This Row],[Margin/3]]</f>
        <v>0.27509893846527511</v>
      </c>
      <c r="L2122">
        <f>1/Table1[[#This Row],[odds_ft_away_team_win]]-Table1[[#This Row],[Margin/3]]</f>
        <v>0.25778292114925777</v>
      </c>
      <c r="M2122">
        <v>12</v>
      </c>
      <c r="N2122">
        <v>1.21</v>
      </c>
      <c r="O2122">
        <v>1.06</v>
      </c>
      <c r="P2122">
        <v>1</v>
      </c>
      <c r="Q2122">
        <v>1.25</v>
      </c>
      <c r="R2122" t="str" cm="1">
        <f t="array" ref="R2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Z2122">
        <v>82</v>
      </c>
      <c r="AA2122">
        <v>4</v>
      </c>
      <c r="AB2122">
        <v>2</v>
      </c>
      <c r="AC2122">
        <v>4</v>
      </c>
      <c r="AD2122">
        <v>1</v>
      </c>
      <c r="AE2122">
        <v>2</v>
      </c>
      <c r="AF2122">
        <v>0</v>
      </c>
      <c r="AG2122">
        <v>1</v>
      </c>
      <c r="AH2122">
        <v>4</v>
      </c>
      <c r="AI2122">
        <v>2</v>
      </c>
      <c r="AJ2122">
        <v>0</v>
      </c>
      <c r="AK2122">
        <v>17</v>
      </c>
      <c r="AL2122">
        <v>11</v>
      </c>
      <c r="AM2122">
        <v>4</v>
      </c>
      <c r="AN2122">
        <v>2</v>
      </c>
      <c r="AO2122">
        <v>13</v>
      </c>
      <c r="AP2122">
        <v>9</v>
      </c>
      <c r="AQ2122">
        <v>9</v>
      </c>
      <c r="AR2122">
        <v>14</v>
      </c>
      <c r="AS2122">
        <v>45</v>
      </c>
      <c r="AT2122">
        <v>55</v>
      </c>
      <c r="AU2122">
        <v>1.76</v>
      </c>
      <c r="AV2122">
        <v>1.01</v>
      </c>
      <c r="AW2122">
        <v>2.46</v>
      </c>
      <c r="AX2122">
        <v>59</v>
      </c>
      <c r="AY2122">
        <v>79</v>
      </c>
      <c r="AZ2122">
        <v>50</v>
      </c>
      <c r="BA2122">
        <v>24</v>
      </c>
      <c r="BB2122">
        <v>4</v>
      </c>
      <c r="BC2122">
        <v>43</v>
      </c>
      <c r="BD2122">
        <v>82</v>
      </c>
      <c r="BE2122">
        <v>29</v>
      </c>
      <c r="BF2122">
        <v>62</v>
      </c>
      <c r="BG2122">
        <v>9.81</v>
      </c>
      <c r="BH2122">
        <v>5.65</v>
      </c>
      <c r="BI2122">
        <v>2.02</v>
      </c>
      <c r="BJ2122">
        <v>3.3</v>
      </c>
      <c r="BK2122">
        <v>3.5</v>
      </c>
      <c r="BL2122">
        <f>1/Table1[[#This Row],[odds_ft_home_team_win]]+1/Table1[[#This Row],[odds_ft_draw]]+1/Table1[[#This Row],[odds_ft_away_team_win]]-1</f>
        <v>8.3794093695083838E-2</v>
      </c>
      <c r="BM2122">
        <f>Table1[[#This Row],[Margin]]/3</f>
        <v>2.7931364565027945E-2</v>
      </c>
      <c r="BN2122">
        <v>1.38</v>
      </c>
      <c r="BO2122">
        <v>2.1800000000000002</v>
      </c>
      <c r="BP2122">
        <v>3.45</v>
      </c>
      <c r="BQ2122">
        <v>6.75</v>
      </c>
      <c r="BR2122">
        <v>1.87</v>
      </c>
      <c r="BS2122">
        <v>1.87</v>
      </c>
      <c r="BT2122" t="s">
        <v>3795</v>
      </c>
      <c r="BU2122">
        <f>VLOOKUP(Table1[[#This Row],[Reference]],metron,11,FALSE)</f>
        <v>1.4888836329233679</v>
      </c>
      <c r="BV2122">
        <f>VLOOKUP(Table1[[#This Row],[Reference]],metron,12,FALSE)</f>
        <v>1.0516792809839171</v>
      </c>
    </row>
    <row r="2123" spans="1:74" x14ac:dyDescent="0.45">
      <c r="A2123" t="s">
        <v>5401</v>
      </c>
      <c r="B2123">
        <v>1616288400</v>
      </c>
      <c r="C2123" s="3" t="s">
        <v>4756</v>
      </c>
      <c r="D2123" t="s">
        <v>65</v>
      </c>
      <c r="E2123" t="s">
        <v>66</v>
      </c>
      <c r="F2123" t="s">
        <v>77</v>
      </c>
      <c r="G2123" t="s">
        <v>93</v>
      </c>
      <c r="H2123" t="s">
        <v>3815</v>
      </c>
      <c r="I2123">
        <f>MROUND(Table1[[#This Row],[Prob_H]]*100,2)/100</f>
        <v>0.54</v>
      </c>
      <c r="J2123">
        <f>1/Table1[[#This Row],[odds_ft_home_team_win]]-Table1[[#This Row],[Margin/3]]</f>
        <v>0.54901186189526963</v>
      </c>
      <c r="K2123">
        <f>1/Table1[[#This Row],[odds_ft_draw]]-Table1[[#This Row],[Margin/3]]</f>
        <v>0.26948464250091186</v>
      </c>
      <c r="L2123">
        <f>1/Table1[[#This Row],[odds_ft_away_team_win]]-Table1[[#This Row],[Margin/3]]</f>
        <v>0.1815034956038184</v>
      </c>
      <c r="M2123">
        <v>12</v>
      </c>
      <c r="N2123">
        <v>2.0699999999999998</v>
      </c>
      <c r="O2123">
        <v>1.07</v>
      </c>
      <c r="P2123">
        <v>2.1800000000000002</v>
      </c>
      <c r="Q2123">
        <v>1.06</v>
      </c>
      <c r="R2123" t="str" cm="1">
        <f t="array" ref="R2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3">
        <v>3</v>
      </c>
      <c r="T2123">
        <v>2</v>
      </c>
      <c r="U2123">
        <v>5</v>
      </c>
      <c r="V2123">
        <v>2</v>
      </c>
      <c r="W2123">
        <v>1</v>
      </c>
      <c r="X2123">
        <v>1</v>
      </c>
      <c r="Y2123" t="s">
        <v>4757</v>
      </c>
      <c r="Z2123" t="s">
        <v>4758</v>
      </c>
      <c r="AA2123">
        <v>2</v>
      </c>
      <c r="AB2123">
        <v>9</v>
      </c>
      <c r="AC2123">
        <v>1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11</v>
      </c>
      <c r="AL2123">
        <v>20</v>
      </c>
      <c r="AM2123">
        <v>7</v>
      </c>
      <c r="AN2123">
        <v>11</v>
      </c>
      <c r="AO2123">
        <v>4</v>
      </c>
      <c r="AP2123">
        <v>9</v>
      </c>
      <c r="AQ2123">
        <v>17</v>
      </c>
      <c r="AR2123">
        <v>8</v>
      </c>
      <c r="AS2123">
        <v>48</v>
      </c>
      <c r="AT2123">
        <v>52</v>
      </c>
      <c r="AU2123">
        <v>1.48</v>
      </c>
      <c r="AV2123">
        <v>2.36</v>
      </c>
      <c r="AW2123">
        <v>2.02</v>
      </c>
      <c r="AX2123">
        <v>35</v>
      </c>
      <c r="AY2123">
        <v>52</v>
      </c>
      <c r="AZ2123">
        <v>31</v>
      </c>
      <c r="BA2123">
        <v>21</v>
      </c>
      <c r="BB2123">
        <v>14</v>
      </c>
      <c r="BC2123">
        <v>28</v>
      </c>
      <c r="BD2123">
        <v>55</v>
      </c>
      <c r="BE2123">
        <v>24</v>
      </c>
      <c r="BF2123">
        <v>65</v>
      </c>
      <c r="BG2123">
        <v>11.2</v>
      </c>
      <c r="BH2123">
        <v>4.24</v>
      </c>
      <c r="BI2123">
        <v>1.73</v>
      </c>
      <c r="BJ2123">
        <v>3.35</v>
      </c>
      <c r="BK2123">
        <v>4.75</v>
      </c>
      <c r="BL2123">
        <f>1/Table1[[#This Row],[odds_ft_home_team_win]]+1/Table1[[#This Row],[odds_ft_draw]]+1/Table1[[#This Row],[odds_ft_away_team_win]]-1</f>
        <v>8.7068460556965821E-2</v>
      </c>
      <c r="BM2123">
        <f>Table1[[#This Row],[Margin]]/3</f>
        <v>2.9022820185655274E-2</v>
      </c>
      <c r="BN2123">
        <v>1.36</v>
      </c>
      <c r="BO2123">
        <v>2.1800000000000002</v>
      </c>
      <c r="BP2123">
        <v>3.8</v>
      </c>
      <c r="BQ2123">
        <v>7.75</v>
      </c>
      <c r="BR2123">
        <v>2.0499999999999998</v>
      </c>
      <c r="BS2123">
        <v>1.71</v>
      </c>
      <c r="BT2123" t="s">
        <v>3802</v>
      </c>
      <c r="BU2123">
        <f>VLOOKUP(Table1[[#This Row],[Reference]],metron,11,FALSE)</f>
        <v>1.684957590444867</v>
      </c>
      <c r="BV2123">
        <f>VLOOKUP(Table1[[#This Row],[Reference]],metron,12,FALSE)</f>
        <v>0.95101263631642718</v>
      </c>
    </row>
    <row r="2124" spans="1:74" hidden="1" x14ac:dyDescent="0.45">
      <c r="A2124" t="s">
        <v>5401</v>
      </c>
      <c r="B2124">
        <v>1616295960</v>
      </c>
      <c r="C2124" s="3" t="s">
        <v>4759</v>
      </c>
      <c r="D2124" t="s">
        <v>65</v>
      </c>
      <c r="E2124" t="s">
        <v>66</v>
      </c>
      <c r="F2124" t="s">
        <v>72</v>
      </c>
      <c r="G2124" t="s">
        <v>80</v>
      </c>
      <c r="H2124" t="s">
        <v>3822</v>
      </c>
      <c r="I2124">
        <f>MROUND(Table1[[#This Row],[Prob_H]]*100,2)/100</f>
        <v>0.5</v>
      </c>
      <c r="J2124">
        <f>1/Table1[[#This Row],[odds_ft_home_team_win]]-Table1[[#This Row],[Margin/3]]</f>
        <v>0.50332396014498648</v>
      </c>
      <c r="K2124">
        <f>1/Table1[[#This Row],[odds_ft_draw]]-Table1[[#This Row],[Margin/3]]</f>
        <v>0.2655267135867887</v>
      </c>
      <c r="L2124">
        <f>1/Table1[[#This Row],[odds_ft_away_team_win]]-Table1[[#This Row],[Margin/3]]</f>
        <v>0.2311493262682249</v>
      </c>
      <c r="M2124">
        <v>12</v>
      </c>
      <c r="N2124">
        <v>1.5</v>
      </c>
      <c r="O2124">
        <v>0.14000000000000001</v>
      </c>
      <c r="P2124">
        <v>1.59</v>
      </c>
      <c r="Q2124">
        <v>0.17</v>
      </c>
      <c r="R2124" t="str" cm="1">
        <f t="array" ref="R2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4">
        <v>3</v>
      </c>
      <c r="T2124">
        <v>1</v>
      </c>
      <c r="U2124">
        <v>4</v>
      </c>
      <c r="V2124">
        <v>4</v>
      </c>
      <c r="W2124">
        <v>3</v>
      </c>
      <c r="X2124">
        <v>1</v>
      </c>
      <c r="Y2124" t="s">
        <v>4760</v>
      </c>
      <c r="Z2124">
        <v>7</v>
      </c>
      <c r="AA2124">
        <v>6</v>
      </c>
      <c r="AB2124">
        <v>3</v>
      </c>
      <c r="AC2124">
        <v>1</v>
      </c>
      <c r="AD2124">
        <v>0</v>
      </c>
      <c r="AE2124">
        <v>3</v>
      </c>
      <c r="AF2124">
        <v>0</v>
      </c>
      <c r="AG2124">
        <v>1</v>
      </c>
      <c r="AH2124">
        <v>0</v>
      </c>
      <c r="AI2124">
        <v>0</v>
      </c>
      <c r="AJ2124">
        <v>3</v>
      </c>
      <c r="AK2124">
        <v>18</v>
      </c>
      <c r="AL2124">
        <v>12</v>
      </c>
      <c r="AM2124">
        <v>5</v>
      </c>
      <c r="AN2124">
        <v>4</v>
      </c>
      <c r="AO2124">
        <v>13</v>
      </c>
      <c r="AP2124">
        <v>8</v>
      </c>
      <c r="AQ2124">
        <v>12</v>
      </c>
      <c r="AR2124">
        <v>9</v>
      </c>
      <c r="AS2124">
        <v>60</v>
      </c>
      <c r="AT2124">
        <v>40</v>
      </c>
      <c r="AU2124">
        <v>1.84</v>
      </c>
      <c r="AV2124">
        <v>1.27</v>
      </c>
      <c r="AW2124">
        <v>2.54</v>
      </c>
      <c r="AX2124">
        <v>50</v>
      </c>
      <c r="AY2124">
        <v>72</v>
      </c>
      <c r="AZ2124">
        <v>54</v>
      </c>
      <c r="BA2124">
        <v>22</v>
      </c>
      <c r="BB2124">
        <v>14</v>
      </c>
      <c r="BC2124">
        <v>40</v>
      </c>
      <c r="BD2124">
        <v>79</v>
      </c>
      <c r="BE2124">
        <v>25</v>
      </c>
      <c r="BF2124">
        <v>72</v>
      </c>
      <c r="BG2124">
        <v>8.2899999999999991</v>
      </c>
      <c r="BH2124">
        <v>5.14</v>
      </c>
      <c r="BI2124">
        <v>1.88</v>
      </c>
      <c r="BJ2124">
        <v>3.4</v>
      </c>
      <c r="BK2124">
        <v>3.85</v>
      </c>
      <c r="BL2124">
        <f>1/Table1[[#This Row],[odds_ft_home_team_win]]+1/Table1[[#This Row],[odds_ft_draw]]+1/Table1[[#This Row],[odds_ft_away_team_win]]-1</f>
        <v>8.5772800416104467E-2</v>
      </c>
      <c r="BM2124">
        <f>Table1[[#This Row],[Margin]]/3</f>
        <v>2.8590933472034823E-2</v>
      </c>
      <c r="BN2124">
        <v>1.33</v>
      </c>
      <c r="BO2124">
        <v>2.02</v>
      </c>
      <c r="BP2124">
        <v>3.25</v>
      </c>
      <c r="BQ2124">
        <v>6.5</v>
      </c>
      <c r="BR2124">
        <v>1.83</v>
      </c>
      <c r="BS2124">
        <v>1.87</v>
      </c>
      <c r="BT2124" t="s">
        <v>3829</v>
      </c>
      <c r="BU2124">
        <f>VLOOKUP(Table1[[#This Row],[Reference]],metron,11,FALSE)</f>
        <v>1.5342708579532029</v>
      </c>
      <c r="BV2124">
        <f>VLOOKUP(Table1[[#This Row],[Reference]],metron,12,FALSE)</f>
        <v>0.98593713070196176</v>
      </c>
    </row>
    <row r="2125" spans="1:74" x14ac:dyDescent="0.45">
      <c r="A2125" t="s">
        <v>5401</v>
      </c>
      <c r="B2125">
        <v>1616349600</v>
      </c>
      <c r="C2125" s="3" t="s">
        <v>4761</v>
      </c>
      <c r="D2125" t="s">
        <v>65</v>
      </c>
      <c r="E2125" t="s">
        <v>66</v>
      </c>
      <c r="F2125" t="s">
        <v>97</v>
      </c>
      <c r="G2125" t="s">
        <v>73</v>
      </c>
      <c r="H2125" t="s">
        <v>3784</v>
      </c>
      <c r="I2125">
        <f>MROUND(Table1[[#This Row],[Prob_H]]*100,2)/100</f>
        <v>0.44</v>
      </c>
      <c r="J2125">
        <f>1/Table1[[#This Row],[odds_ft_home_team_win]]-Table1[[#This Row],[Margin/3]]</f>
        <v>0.43269448213478062</v>
      </c>
      <c r="K2125">
        <f>1/Table1[[#This Row],[odds_ft_draw]]-Table1[[#This Row],[Margin/3]]</f>
        <v>0.29064902758932609</v>
      </c>
      <c r="L2125">
        <f>1/Table1[[#This Row],[odds_ft_away_team_win]]-Table1[[#This Row],[Margin/3]]</f>
        <v>0.27665649027589323</v>
      </c>
      <c r="M2125">
        <v>12</v>
      </c>
      <c r="N2125">
        <v>2.0699999999999998</v>
      </c>
      <c r="O2125">
        <v>1.33</v>
      </c>
      <c r="P2125">
        <v>2</v>
      </c>
      <c r="Q2125">
        <v>1.33</v>
      </c>
      <c r="R2125" t="str" cm="1">
        <f t="array" ref="R2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25">
        <v>4</v>
      </c>
      <c r="T2125">
        <v>4</v>
      </c>
      <c r="U2125">
        <v>8</v>
      </c>
      <c r="V2125">
        <v>1</v>
      </c>
      <c r="W2125">
        <v>1</v>
      </c>
      <c r="X2125">
        <v>0</v>
      </c>
      <c r="Y2125" t="s">
        <v>4762</v>
      </c>
      <c r="Z2125" t="s">
        <v>4763</v>
      </c>
      <c r="AA2125">
        <v>7</v>
      </c>
      <c r="AB2125">
        <v>5</v>
      </c>
      <c r="AC2125">
        <v>3</v>
      </c>
      <c r="AD2125">
        <v>0</v>
      </c>
      <c r="AE2125">
        <v>1</v>
      </c>
      <c r="AF2125">
        <v>1</v>
      </c>
      <c r="AG2125">
        <v>1</v>
      </c>
      <c r="AH2125">
        <v>2</v>
      </c>
      <c r="AI2125">
        <v>1</v>
      </c>
      <c r="AJ2125">
        <v>1</v>
      </c>
      <c r="AK2125">
        <v>12</v>
      </c>
      <c r="AL2125">
        <v>16</v>
      </c>
      <c r="AM2125">
        <v>5</v>
      </c>
      <c r="AN2125">
        <v>8</v>
      </c>
      <c r="AO2125">
        <v>7</v>
      </c>
      <c r="AP2125">
        <v>8</v>
      </c>
      <c r="AQ2125">
        <v>13</v>
      </c>
      <c r="AR2125">
        <v>10</v>
      </c>
      <c r="AS2125">
        <v>57</v>
      </c>
      <c r="AT2125">
        <v>43</v>
      </c>
      <c r="AU2125">
        <v>1.41</v>
      </c>
      <c r="AV2125">
        <v>1.83</v>
      </c>
      <c r="AW2125">
        <v>2.4900000000000002</v>
      </c>
      <c r="AX2125">
        <v>45</v>
      </c>
      <c r="AY2125">
        <v>62</v>
      </c>
      <c r="AZ2125">
        <v>42</v>
      </c>
      <c r="BA2125">
        <v>32</v>
      </c>
      <c r="BB2125">
        <v>17</v>
      </c>
      <c r="BC2125">
        <v>38</v>
      </c>
      <c r="BD2125">
        <v>72</v>
      </c>
      <c r="BE2125">
        <v>42</v>
      </c>
      <c r="BF2125">
        <v>73</v>
      </c>
      <c r="BG2125">
        <v>9.08</v>
      </c>
      <c r="BH2125">
        <v>4.3899999999999997</v>
      </c>
      <c r="BI2125">
        <v>2.2000000000000002</v>
      </c>
      <c r="BJ2125">
        <v>3.2</v>
      </c>
      <c r="BK2125">
        <v>3.35</v>
      </c>
      <c r="BL2125">
        <f>1/Table1[[#This Row],[odds_ft_home_team_win]]+1/Table1[[#This Row],[odds_ft_draw]]+1/Table1[[#This Row],[odds_ft_away_team_win]]-1</f>
        <v>6.5552917232021723E-2</v>
      </c>
      <c r="BM2125">
        <f>Table1[[#This Row],[Margin]]/3</f>
        <v>2.1850972410673908E-2</v>
      </c>
      <c r="BN2125">
        <v>1.42</v>
      </c>
      <c r="BO2125">
        <v>2.15</v>
      </c>
      <c r="BP2125">
        <v>3.75</v>
      </c>
      <c r="BQ2125">
        <v>7.75</v>
      </c>
      <c r="BR2125">
        <v>1.95</v>
      </c>
      <c r="BS2125">
        <v>1.8</v>
      </c>
      <c r="BT2125" t="s">
        <v>3813</v>
      </c>
      <c r="BU2125">
        <f>VLOOKUP(Table1[[#This Row],[Reference]],metron,11,FALSE)</f>
        <v>1.4140979689366791</v>
      </c>
      <c r="BV2125">
        <f>VLOOKUP(Table1[[#This Row],[Reference]],metron,12,FALSE)</f>
        <v>1.0666666666666671</v>
      </c>
    </row>
    <row r="2126" spans="1:74" hidden="1" x14ac:dyDescent="0.45">
      <c r="A2126" t="s">
        <v>5401</v>
      </c>
      <c r="B2126">
        <v>1616375160</v>
      </c>
      <c r="C2126" s="3" t="s">
        <v>4764</v>
      </c>
      <c r="D2126" t="s">
        <v>65</v>
      </c>
      <c r="E2126" t="s">
        <v>66</v>
      </c>
      <c r="F2126" t="s">
        <v>88</v>
      </c>
      <c r="G2126" t="s">
        <v>81</v>
      </c>
      <c r="H2126" t="s">
        <v>3819</v>
      </c>
      <c r="I2126">
        <f>MROUND(Table1[[#This Row],[Prob_H]]*100,2)/100</f>
        <v>0.4</v>
      </c>
      <c r="J2126">
        <f>1/Table1[[#This Row],[odds_ft_home_team_win]]-Table1[[#This Row],[Margin/3]]</f>
        <v>0.39395009416195859</v>
      </c>
      <c r="K2126">
        <f>1/Table1[[#This Row],[odds_ft_draw]]-Table1[[#This Row],[Margin/3]]</f>
        <v>0.2897834274952919</v>
      </c>
      <c r="L2126">
        <f>1/Table1[[#This Row],[odds_ft_away_team_win]]-Table1[[#This Row],[Margin/3]]</f>
        <v>0.31626647834274951</v>
      </c>
      <c r="M2126">
        <v>12</v>
      </c>
      <c r="N2126">
        <v>2.2000000000000002</v>
      </c>
      <c r="O2126">
        <v>1.41</v>
      </c>
      <c r="P2126">
        <v>2.09</v>
      </c>
      <c r="Q2126">
        <v>1.5</v>
      </c>
      <c r="R2126" t="str" cm="1">
        <f t="array" ref="R2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6">
        <v>1</v>
      </c>
      <c r="T2126">
        <v>2</v>
      </c>
      <c r="U2126">
        <v>3</v>
      </c>
      <c r="V2126">
        <v>2</v>
      </c>
      <c r="W2126">
        <v>1</v>
      </c>
      <c r="X2126">
        <v>1</v>
      </c>
      <c r="Y2126">
        <v>32</v>
      </c>
      <c r="Z2126" t="s">
        <v>4765</v>
      </c>
      <c r="AA2126">
        <v>4</v>
      </c>
      <c r="AB2126">
        <v>3</v>
      </c>
      <c r="AC2126">
        <v>1</v>
      </c>
      <c r="AD2126">
        <v>0</v>
      </c>
      <c r="AE2126">
        <v>3</v>
      </c>
      <c r="AF2126">
        <v>0</v>
      </c>
      <c r="AG2126">
        <v>1</v>
      </c>
      <c r="AH2126">
        <v>0</v>
      </c>
      <c r="AI2126">
        <v>2</v>
      </c>
      <c r="AJ2126">
        <v>1</v>
      </c>
      <c r="AK2126">
        <v>10</v>
      </c>
      <c r="AL2126">
        <v>11</v>
      </c>
      <c r="AM2126">
        <v>2</v>
      </c>
      <c r="AN2126">
        <v>4</v>
      </c>
      <c r="AO2126">
        <v>8</v>
      </c>
      <c r="AP2126">
        <v>7</v>
      </c>
      <c r="AQ2126">
        <v>9</v>
      </c>
      <c r="AR2126">
        <v>6</v>
      </c>
      <c r="AS2126">
        <v>48</v>
      </c>
      <c r="AT2126">
        <v>52</v>
      </c>
      <c r="AU2126">
        <v>1.1499999999999999</v>
      </c>
      <c r="AV2126">
        <v>1.1499999999999999</v>
      </c>
      <c r="AW2126">
        <v>2.2999999999999998</v>
      </c>
      <c r="AX2126">
        <v>47</v>
      </c>
      <c r="AY2126">
        <v>78</v>
      </c>
      <c r="AZ2126">
        <v>38</v>
      </c>
      <c r="BA2126">
        <v>16</v>
      </c>
      <c r="BB2126">
        <v>7</v>
      </c>
      <c r="BC2126">
        <v>26</v>
      </c>
      <c r="BD2126">
        <v>66</v>
      </c>
      <c r="BE2126">
        <v>32</v>
      </c>
      <c r="BF2126">
        <v>81</v>
      </c>
      <c r="BG2126">
        <v>10.87</v>
      </c>
      <c r="BH2126">
        <v>3.44</v>
      </c>
      <c r="BI2126">
        <v>2.4</v>
      </c>
      <c r="BJ2126">
        <v>3.2</v>
      </c>
      <c r="BK2126">
        <v>2.95</v>
      </c>
      <c r="BL2126">
        <f>1/Table1[[#This Row],[odds_ft_home_team_win]]+1/Table1[[#This Row],[odds_ft_draw]]+1/Table1[[#This Row],[odds_ft_away_team_win]]-1</f>
        <v>6.8149717514124353E-2</v>
      </c>
      <c r="BM2126">
        <f>Table1[[#This Row],[Margin]]/3</f>
        <v>2.2716572504708116E-2</v>
      </c>
      <c r="BN2126">
        <v>1.35</v>
      </c>
      <c r="BO2126">
        <v>1.95</v>
      </c>
      <c r="BP2126">
        <v>3.3</v>
      </c>
      <c r="BQ2126">
        <v>6.5</v>
      </c>
      <c r="BR2126">
        <v>1.77</v>
      </c>
      <c r="BS2126">
        <v>2</v>
      </c>
      <c r="BT2126" t="s">
        <v>3817</v>
      </c>
      <c r="BU2126">
        <f>VLOOKUP(Table1[[#This Row],[Reference]],metron,11,FALSE)</f>
        <v>1.344038264434575</v>
      </c>
      <c r="BV2126">
        <f>VLOOKUP(Table1[[#This Row],[Reference]],metron,12,FALSE)</f>
        <v>1.1515772691037469</v>
      </c>
    </row>
    <row r="2127" spans="1:74" x14ac:dyDescent="0.45">
      <c r="A2127" t="s">
        <v>5401</v>
      </c>
      <c r="B2127">
        <v>1619056800</v>
      </c>
      <c r="C2127" s="3" t="s">
        <v>4810</v>
      </c>
      <c r="D2127" t="s">
        <v>65</v>
      </c>
      <c r="E2127" t="s">
        <v>66</v>
      </c>
      <c r="F2127" t="s">
        <v>85</v>
      </c>
      <c r="G2127" t="s">
        <v>98</v>
      </c>
      <c r="H2127" t="s">
        <v>3831</v>
      </c>
      <c r="I2127">
        <f>MROUND(Table1[[#This Row],[Prob_H]]*100,2)/100</f>
        <v>0.62</v>
      </c>
      <c r="J2127">
        <f>1/Table1[[#This Row],[odds_ft_home_team_win]]-Table1[[#This Row],[Margin/3]]</f>
        <v>0.62979135332700298</v>
      </c>
      <c r="K2127">
        <f>1/Table1[[#This Row],[odds_ft_draw]]-Table1[[#This Row],[Margin/3]]</f>
        <v>0.2200990211095632</v>
      </c>
      <c r="L2127">
        <f>1/Table1[[#This Row],[odds_ft_away_team_win]]-Table1[[#This Row],[Margin/3]]</f>
        <v>0.1501096255634338</v>
      </c>
      <c r="M2127">
        <v>12</v>
      </c>
      <c r="N2127">
        <v>1.88</v>
      </c>
      <c r="O2127">
        <v>1.24</v>
      </c>
      <c r="P2127">
        <v>1.79</v>
      </c>
      <c r="Q2127">
        <v>1.35</v>
      </c>
      <c r="R2127" t="str" cm="1">
        <f t="array" ref="R2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7">
        <v>1</v>
      </c>
      <c r="T2127">
        <v>2</v>
      </c>
      <c r="U2127">
        <v>3</v>
      </c>
      <c r="V2127">
        <v>1</v>
      </c>
      <c r="W2127">
        <v>0</v>
      </c>
      <c r="X2127">
        <v>1</v>
      </c>
      <c r="Y2127">
        <v>62</v>
      </c>
      <c r="Z2127" t="s">
        <v>4811</v>
      </c>
      <c r="AA2127">
        <v>3</v>
      </c>
      <c r="AB2127">
        <v>3</v>
      </c>
      <c r="AC2127">
        <v>4</v>
      </c>
      <c r="AD2127">
        <v>1</v>
      </c>
      <c r="AE2127">
        <v>1</v>
      </c>
      <c r="AF2127">
        <v>0</v>
      </c>
      <c r="AG2127">
        <v>0</v>
      </c>
      <c r="AH2127">
        <v>5</v>
      </c>
      <c r="AI2127">
        <v>0</v>
      </c>
      <c r="AJ2127">
        <v>1</v>
      </c>
      <c r="AK2127">
        <v>9</v>
      </c>
      <c r="AL2127">
        <v>10</v>
      </c>
      <c r="AM2127">
        <v>3</v>
      </c>
      <c r="AN2127">
        <v>6</v>
      </c>
      <c r="AO2127">
        <v>6</v>
      </c>
      <c r="AP2127">
        <v>4</v>
      </c>
      <c r="AQ2127">
        <v>20</v>
      </c>
      <c r="AR2127">
        <v>16</v>
      </c>
      <c r="AS2127">
        <v>46</v>
      </c>
      <c r="AT2127">
        <v>54</v>
      </c>
      <c r="AU2127">
        <v>1.05</v>
      </c>
      <c r="AV2127">
        <v>1.37</v>
      </c>
      <c r="AW2127">
        <v>2.37</v>
      </c>
      <c r="AX2127">
        <v>61</v>
      </c>
      <c r="AY2127">
        <v>73</v>
      </c>
      <c r="AZ2127">
        <v>40</v>
      </c>
      <c r="BA2127">
        <v>27</v>
      </c>
      <c r="BB2127">
        <v>0</v>
      </c>
      <c r="BC2127">
        <v>27</v>
      </c>
      <c r="BD2127">
        <v>70</v>
      </c>
      <c r="BE2127">
        <v>46</v>
      </c>
      <c r="BF2127">
        <v>79</v>
      </c>
      <c r="BG2127">
        <v>9.8000000000000007</v>
      </c>
      <c r="BH2127">
        <v>4.4800000000000004</v>
      </c>
      <c r="BI2127">
        <v>1.53</v>
      </c>
      <c r="BJ2127">
        <v>4.0999999999999996</v>
      </c>
      <c r="BK2127">
        <v>5.75</v>
      </c>
      <c r="BL2127">
        <f>1/Table1[[#This Row],[odds_ft_home_team_win]]+1/Table1[[#This Row],[odds_ft_draw]]+1/Table1[[#This Row],[odds_ft_away_team_win]]-1</f>
        <v>7.1410253744481178E-2</v>
      </c>
      <c r="BM2127">
        <f>Table1[[#This Row],[Margin]]/3</f>
        <v>2.3803417914827058E-2</v>
      </c>
      <c r="BN2127">
        <v>1.3</v>
      </c>
      <c r="BO2127">
        <v>1.83</v>
      </c>
      <c r="BP2127">
        <v>3.1</v>
      </c>
      <c r="BQ2127">
        <v>6</v>
      </c>
      <c r="BR2127">
        <v>1.95</v>
      </c>
      <c r="BS2127">
        <v>1.8</v>
      </c>
      <c r="BT2127" t="s">
        <v>3856</v>
      </c>
      <c r="BU2127">
        <f>VLOOKUP(Table1[[#This Row],[Reference]],metron,11,FALSE)</f>
        <v>1.8681481481481479</v>
      </c>
      <c r="BV2127">
        <f>VLOOKUP(Table1[[#This Row],[Reference]],metron,12,FALSE)</f>
        <v>0.86851851851851847</v>
      </c>
    </row>
    <row r="2128" spans="1:74" hidden="1" x14ac:dyDescent="0.45">
      <c r="A2128" t="s">
        <v>5400</v>
      </c>
      <c r="B2128">
        <v>1633132800</v>
      </c>
      <c r="C2128" s="3" t="s">
        <v>5015</v>
      </c>
      <c r="D2128" t="s">
        <v>65</v>
      </c>
      <c r="E2128" t="s">
        <v>66</v>
      </c>
      <c r="F2128" t="s">
        <v>73</v>
      </c>
      <c r="G2128" t="s">
        <v>103</v>
      </c>
      <c r="H2128" t="s">
        <v>66</v>
      </c>
      <c r="I2128">
        <f>MROUND(Table1[[#This Row],[Prob_H]]*100,2)/100</f>
        <v>0.3</v>
      </c>
      <c r="J2128">
        <f>1/Table1[[#This Row],[odds_ft_home_team_win]]-Table1[[#This Row],[Margin/3]]</f>
        <v>0.29977358355482769</v>
      </c>
      <c r="K2128">
        <f>1/Table1[[#This Row],[odds_ft_draw]]-Table1[[#This Row],[Margin/3]]</f>
        <v>0.29977358355482769</v>
      </c>
      <c r="L2128">
        <f>1/Table1[[#This Row],[odds_ft_away_team_win]]-Table1[[#This Row],[Margin/3]]</f>
        <v>0.40045283289034467</v>
      </c>
      <c r="M2128">
        <v>12</v>
      </c>
      <c r="N2128">
        <v>1.2</v>
      </c>
      <c r="O2128">
        <v>0.8</v>
      </c>
      <c r="P2128">
        <v>1.38</v>
      </c>
      <c r="Q2128">
        <v>1.42</v>
      </c>
      <c r="R2128" t="str" cm="1">
        <f t="array" ref="R2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28">
        <v>1</v>
      </c>
      <c r="T2128">
        <v>2</v>
      </c>
      <c r="U2128">
        <v>3</v>
      </c>
      <c r="V2128">
        <v>2</v>
      </c>
      <c r="W2128">
        <v>1</v>
      </c>
      <c r="X2128">
        <v>1</v>
      </c>
      <c r="Y2128">
        <v>23</v>
      </c>
      <c r="Z2128" t="s">
        <v>5016</v>
      </c>
      <c r="AA2128">
        <v>5</v>
      </c>
      <c r="AB2128">
        <v>0</v>
      </c>
      <c r="AC2128">
        <v>4</v>
      </c>
      <c r="AD2128">
        <v>0</v>
      </c>
      <c r="AE2128">
        <v>4</v>
      </c>
      <c r="AF2128">
        <v>1</v>
      </c>
      <c r="AG2128">
        <v>2</v>
      </c>
      <c r="AH2128">
        <v>2</v>
      </c>
      <c r="AI2128">
        <v>1</v>
      </c>
      <c r="AJ2128">
        <v>4</v>
      </c>
      <c r="AK2128">
        <v>21</v>
      </c>
      <c r="AL2128">
        <v>8</v>
      </c>
      <c r="AM2128">
        <v>7</v>
      </c>
      <c r="AN2128">
        <v>3</v>
      </c>
      <c r="AO2128">
        <v>14</v>
      </c>
      <c r="AP2128">
        <v>5</v>
      </c>
      <c r="AQ2128">
        <v>12</v>
      </c>
      <c r="AR2128">
        <v>7</v>
      </c>
      <c r="AS2128">
        <v>56</v>
      </c>
      <c r="AT2128">
        <v>44</v>
      </c>
      <c r="AU2128">
        <v>2.17</v>
      </c>
      <c r="AV2128">
        <v>0.91</v>
      </c>
      <c r="AW2128">
        <v>2.2999999999999998</v>
      </c>
      <c r="AX2128">
        <v>60</v>
      </c>
      <c r="AY2128">
        <v>80</v>
      </c>
      <c r="AZ2128">
        <v>30</v>
      </c>
      <c r="BA2128">
        <v>20</v>
      </c>
      <c r="BB2128">
        <v>0</v>
      </c>
      <c r="BC2128">
        <v>20</v>
      </c>
      <c r="BD2128">
        <v>70</v>
      </c>
      <c r="BE2128">
        <v>30</v>
      </c>
      <c r="BF2128">
        <v>90</v>
      </c>
      <c r="BG2128">
        <v>10.8</v>
      </c>
      <c r="BH2128">
        <v>2.4</v>
      </c>
      <c r="BI2128">
        <v>3.13</v>
      </c>
      <c r="BJ2128">
        <v>3.13</v>
      </c>
      <c r="BK2128">
        <v>2.38</v>
      </c>
      <c r="BL2128">
        <f>1/Table1[[#This Row],[odds_ft_home_team_win]]+1/Table1[[#This Row],[odds_ft_draw]]+1/Table1[[#This Row],[odds_ft_away_team_win]]-1</f>
        <v>5.9145703009638284E-2</v>
      </c>
      <c r="BM2128">
        <f>Table1[[#This Row],[Margin]]/3</f>
        <v>1.9715234336546095E-2</v>
      </c>
      <c r="BN2128">
        <v>1.4</v>
      </c>
      <c r="BO2128">
        <v>2.15</v>
      </c>
      <c r="BP2128">
        <v>4.13</v>
      </c>
      <c r="BQ2128">
        <v>8.15</v>
      </c>
      <c r="BR2128">
        <v>1.92</v>
      </c>
      <c r="BS2128">
        <v>1.79</v>
      </c>
      <c r="BT2128" t="s">
        <v>3786</v>
      </c>
      <c r="BU2128">
        <f>VLOOKUP(Table1[[#This Row],[Reference]],metron,11,FALSE)</f>
        <v>1.1805091283106199</v>
      </c>
      <c r="BV2128">
        <f>VLOOKUP(Table1[[#This Row],[Reference]],metron,12,FALSE)</f>
        <v>1.3921316533813319</v>
      </c>
    </row>
    <row r="2129" spans="1:74" hidden="1" x14ac:dyDescent="0.45">
      <c r="A2129" t="s">
        <v>5400</v>
      </c>
      <c r="B2129">
        <v>1633140000</v>
      </c>
      <c r="C2129" s="3" t="s">
        <v>5017</v>
      </c>
      <c r="D2129" t="s">
        <v>65</v>
      </c>
      <c r="E2129" t="s">
        <v>66</v>
      </c>
      <c r="F2129" t="s">
        <v>3788</v>
      </c>
      <c r="G2129" t="s">
        <v>85</v>
      </c>
      <c r="H2129" t="s">
        <v>3822</v>
      </c>
      <c r="I2129">
        <f>MROUND(Table1[[#This Row],[Prob_H]]*100,2)/100</f>
        <v>0.22</v>
      </c>
      <c r="J2129">
        <f>1/Table1[[#This Row],[odds_ft_home_team_win]]-Table1[[#This Row],[Margin/3]]</f>
        <v>0.21653332124536309</v>
      </c>
      <c r="K2129">
        <f>1/Table1[[#This Row],[odds_ft_draw]]-Table1[[#This Row],[Margin/3]]</f>
        <v>0.28146838618042802</v>
      </c>
      <c r="L2129">
        <f>1/Table1[[#This Row],[odds_ft_away_team_win]]-Table1[[#This Row],[Margin/3]]</f>
        <v>0.5019982925742088</v>
      </c>
      <c r="M2129">
        <v>12</v>
      </c>
      <c r="N2129">
        <v>1.4</v>
      </c>
      <c r="O2129">
        <v>1.2</v>
      </c>
      <c r="P2129">
        <v>0.88</v>
      </c>
      <c r="Q2129">
        <v>1.05</v>
      </c>
      <c r="R2129" t="str" cm="1">
        <f t="array" ref="R2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29">
        <v>3</v>
      </c>
      <c r="T2129">
        <v>1</v>
      </c>
      <c r="U2129">
        <v>4</v>
      </c>
      <c r="V2129">
        <v>3</v>
      </c>
      <c r="W2129">
        <v>2</v>
      </c>
      <c r="X2129">
        <v>1</v>
      </c>
      <c r="Y2129" t="s">
        <v>5018</v>
      </c>
      <c r="Z2129">
        <v>39</v>
      </c>
      <c r="AA2129">
        <v>2</v>
      </c>
      <c r="AB2129">
        <v>5</v>
      </c>
      <c r="AC2129">
        <v>2</v>
      </c>
      <c r="AD2129">
        <v>0</v>
      </c>
      <c r="AE2129">
        <v>4</v>
      </c>
      <c r="AF2129">
        <v>0</v>
      </c>
      <c r="AG2129">
        <v>0</v>
      </c>
      <c r="AH2129">
        <v>2</v>
      </c>
      <c r="AI2129">
        <v>3</v>
      </c>
      <c r="AJ2129">
        <v>1</v>
      </c>
      <c r="AK2129">
        <v>9</v>
      </c>
      <c r="AL2129">
        <v>19</v>
      </c>
      <c r="AM2129">
        <v>5</v>
      </c>
      <c r="AN2129">
        <v>6</v>
      </c>
      <c r="AO2129">
        <v>4</v>
      </c>
      <c r="AP2129">
        <v>13</v>
      </c>
      <c r="AQ2129">
        <v>3</v>
      </c>
      <c r="AR2129">
        <v>8</v>
      </c>
      <c r="AS2129">
        <v>39</v>
      </c>
      <c r="AT2129">
        <v>61</v>
      </c>
      <c r="AU2129">
        <v>1.17</v>
      </c>
      <c r="AV2129">
        <v>2.04</v>
      </c>
      <c r="AW2129">
        <v>2.7</v>
      </c>
      <c r="AX2129">
        <v>90</v>
      </c>
      <c r="AY2129">
        <v>90</v>
      </c>
      <c r="AZ2129">
        <v>60</v>
      </c>
      <c r="BA2129">
        <v>20</v>
      </c>
      <c r="BB2129">
        <v>0</v>
      </c>
      <c r="BC2129">
        <v>60</v>
      </c>
      <c r="BD2129">
        <v>80</v>
      </c>
      <c r="BE2129">
        <v>40</v>
      </c>
      <c r="BF2129">
        <v>60</v>
      </c>
      <c r="BG2129">
        <v>6.8</v>
      </c>
      <c r="BH2129">
        <v>6.2</v>
      </c>
      <c r="BI2129">
        <v>4.2</v>
      </c>
      <c r="BJ2129">
        <v>3.3</v>
      </c>
      <c r="BK2129">
        <v>1.91</v>
      </c>
      <c r="BL2129">
        <f>1/Table1[[#This Row],[odds_ft_home_team_win]]+1/Table1[[#This Row],[odds_ft_draw]]+1/Table1[[#This Row],[odds_ft_away_team_win]]-1</f>
        <v>6.4685750549624998E-2</v>
      </c>
      <c r="BM2129">
        <f>Table1[[#This Row],[Margin]]/3</f>
        <v>2.1561916849875001E-2</v>
      </c>
      <c r="BN2129">
        <v>1.33</v>
      </c>
      <c r="BO2129">
        <v>2.25</v>
      </c>
      <c r="BP2129">
        <v>3.6</v>
      </c>
      <c r="BQ2129">
        <v>6.95</v>
      </c>
      <c r="BR2129">
        <v>1.88</v>
      </c>
      <c r="BS2129">
        <v>1.83</v>
      </c>
      <c r="BT2129" t="s">
        <v>3860</v>
      </c>
      <c r="BU2129">
        <f>VLOOKUP(Table1[[#This Row],[Reference]],metron,11,FALSE)</f>
        <v>1.0633893919793009</v>
      </c>
      <c r="BV2129">
        <f>VLOOKUP(Table1[[#This Row],[Reference]],metron,12,FALSE)</f>
        <v>1.648124191461837</v>
      </c>
    </row>
    <row r="2130" spans="1:74" x14ac:dyDescent="0.45">
      <c r="A2130" t="s">
        <v>5400</v>
      </c>
      <c r="B2130">
        <v>1633212000</v>
      </c>
      <c r="C2130" s="3" t="s">
        <v>5019</v>
      </c>
      <c r="D2130" t="s">
        <v>65</v>
      </c>
      <c r="E2130" t="s">
        <v>66</v>
      </c>
      <c r="F2130" t="s">
        <v>81</v>
      </c>
      <c r="G2130" t="s">
        <v>3792</v>
      </c>
      <c r="H2130" t="s">
        <v>4132</v>
      </c>
      <c r="I2130">
        <f>MROUND(Table1[[#This Row],[Prob_H]]*100,2)/100</f>
        <v>0.56000000000000005</v>
      </c>
      <c r="J2130">
        <f>1/Table1[[#This Row],[odds_ft_home_team_win]]-Table1[[#This Row],[Margin/3]]</f>
        <v>0.5685378818426029</v>
      </c>
      <c r="K2130">
        <f>1/Table1[[#This Row],[odds_ft_draw]]-Table1[[#This Row],[Margin/3]]</f>
        <v>0.2435700568747779</v>
      </c>
      <c r="L2130">
        <f>1/Table1[[#This Row],[odds_ft_away_team_win]]-Table1[[#This Row],[Margin/3]]</f>
        <v>0.18789206128261926</v>
      </c>
      <c r="M2130">
        <v>12</v>
      </c>
      <c r="N2130">
        <v>1.6</v>
      </c>
      <c r="O2130">
        <v>1.83</v>
      </c>
      <c r="P2130">
        <v>1.55</v>
      </c>
      <c r="Q2130">
        <v>1.25</v>
      </c>
      <c r="R2130" t="str" cm="1">
        <f t="array" ref="R2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AA2130">
        <v>5</v>
      </c>
      <c r="AB2130">
        <v>4</v>
      </c>
      <c r="AC2130">
        <v>2</v>
      </c>
      <c r="AD2130">
        <v>1</v>
      </c>
      <c r="AE2130">
        <v>2</v>
      </c>
      <c r="AF2130">
        <v>1</v>
      </c>
      <c r="AG2130">
        <v>3</v>
      </c>
      <c r="AH2130">
        <v>0</v>
      </c>
      <c r="AI2130">
        <v>2</v>
      </c>
      <c r="AJ2130">
        <v>1</v>
      </c>
      <c r="AK2130">
        <v>13</v>
      </c>
      <c r="AL2130">
        <v>9</v>
      </c>
      <c r="AM2130">
        <v>4</v>
      </c>
      <c r="AN2130">
        <v>3</v>
      </c>
      <c r="AO2130">
        <v>9</v>
      </c>
      <c r="AP2130">
        <v>6</v>
      </c>
      <c r="AQ2130">
        <v>10</v>
      </c>
      <c r="AR2130">
        <v>10</v>
      </c>
      <c r="AS2130">
        <v>59</v>
      </c>
      <c r="AT2130">
        <v>41</v>
      </c>
      <c r="AU2130">
        <v>1.6</v>
      </c>
      <c r="AV2130">
        <v>0.96</v>
      </c>
      <c r="AW2130">
        <v>2.69</v>
      </c>
      <c r="AX2130">
        <v>72</v>
      </c>
      <c r="AY2130">
        <v>82</v>
      </c>
      <c r="AZ2130">
        <v>62</v>
      </c>
      <c r="BA2130">
        <v>25</v>
      </c>
      <c r="BB2130">
        <v>0</v>
      </c>
      <c r="BC2130">
        <v>35</v>
      </c>
      <c r="BD2130">
        <v>90</v>
      </c>
      <c r="BE2130">
        <v>45</v>
      </c>
      <c r="BF2130">
        <v>74</v>
      </c>
      <c r="BG2130">
        <v>9.6</v>
      </c>
      <c r="BH2130">
        <v>3.83</v>
      </c>
      <c r="BI2130">
        <v>1.68</v>
      </c>
      <c r="BJ2130">
        <v>3.7</v>
      </c>
      <c r="BK2130">
        <v>4.66</v>
      </c>
      <c r="BL2130">
        <f>1/Table1[[#This Row],[odds_ft_home_team_win]]+1/Table1[[#This Row],[odds_ft_draw]]+1/Table1[[#This Row],[odds_ft_away_team_win]]-1</f>
        <v>8.0100640186477001E-2</v>
      </c>
      <c r="BM2130">
        <f>Table1[[#This Row],[Margin]]/3</f>
        <v>2.6700213395492334E-2</v>
      </c>
      <c r="BN2130">
        <v>1.25</v>
      </c>
      <c r="BO2130">
        <v>1.77</v>
      </c>
      <c r="BP2130">
        <v>3.25</v>
      </c>
      <c r="BQ2130">
        <v>5.4</v>
      </c>
      <c r="BR2130">
        <v>1.77</v>
      </c>
      <c r="BS2130">
        <v>1.95</v>
      </c>
      <c r="BT2130" t="s">
        <v>109</v>
      </c>
      <c r="BU2130">
        <f>VLOOKUP(Table1[[#This Row],[Reference]],metron,11,FALSE)</f>
        <v>1.7546812539448771</v>
      </c>
      <c r="BV2130">
        <f>VLOOKUP(Table1[[#This Row],[Reference]],metron,12,FALSE)</f>
        <v>0.93456764148958549</v>
      </c>
    </row>
    <row r="2131" spans="1:74" hidden="1" x14ac:dyDescent="0.45">
      <c r="A2131" t="s">
        <v>5400</v>
      </c>
      <c r="B2131">
        <v>1633219560</v>
      </c>
      <c r="C2131" s="3" t="s">
        <v>5020</v>
      </c>
      <c r="D2131" t="s">
        <v>65</v>
      </c>
      <c r="E2131" t="s">
        <v>66</v>
      </c>
      <c r="F2131" t="s">
        <v>88</v>
      </c>
      <c r="G2131" t="s">
        <v>4346</v>
      </c>
      <c r="H2131" t="s">
        <v>3836</v>
      </c>
      <c r="I2131">
        <f>MROUND(Table1[[#This Row],[Prob_H]]*100,2)/100</f>
        <v>0.62</v>
      </c>
      <c r="J2131">
        <f>1/Table1[[#This Row],[odds_ft_home_team_win]]-Table1[[#This Row],[Margin/3]]</f>
        <v>0.61550742121152102</v>
      </c>
      <c r="K2131">
        <f>1/Table1[[#This Row],[odds_ft_draw]]-Table1[[#This Row],[Margin/3]]</f>
        <v>0.23739474363360283</v>
      </c>
      <c r="L2131">
        <f>1/Table1[[#This Row],[odds_ft_away_team_win]]-Table1[[#This Row],[Margin/3]]</f>
        <v>0.14709783515487615</v>
      </c>
      <c r="M2131">
        <v>12</v>
      </c>
      <c r="N2131">
        <v>1.17</v>
      </c>
      <c r="O2131">
        <v>1</v>
      </c>
      <c r="P2131">
        <v>1.58</v>
      </c>
      <c r="Q2131">
        <v>0.72</v>
      </c>
      <c r="R2131" t="str" cm="1">
        <f t="array" ref="R2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0</v>
      </c>
      <c r="Y2131" t="s">
        <v>699</v>
      </c>
      <c r="AA2131">
        <v>6</v>
      </c>
      <c r="AB2131">
        <v>2</v>
      </c>
      <c r="AC2131">
        <v>2</v>
      </c>
      <c r="AD2131">
        <v>0</v>
      </c>
      <c r="AE2131">
        <v>5</v>
      </c>
      <c r="AF2131">
        <v>0</v>
      </c>
      <c r="AG2131">
        <v>1</v>
      </c>
      <c r="AH2131">
        <v>1</v>
      </c>
      <c r="AI2131">
        <v>1</v>
      </c>
      <c r="AJ2131">
        <v>4</v>
      </c>
      <c r="AK2131">
        <v>10</v>
      </c>
      <c r="AL2131">
        <v>8</v>
      </c>
      <c r="AM2131">
        <v>3</v>
      </c>
      <c r="AN2131">
        <v>0</v>
      </c>
      <c r="AO2131">
        <v>7</v>
      </c>
      <c r="AP2131">
        <v>8</v>
      </c>
      <c r="AQ2131">
        <v>12</v>
      </c>
      <c r="AR2131">
        <v>21</v>
      </c>
      <c r="AS2131">
        <v>62</v>
      </c>
      <c r="AT2131">
        <v>38</v>
      </c>
      <c r="AU2131">
        <v>1.26</v>
      </c>
      <c r="AV2131">
        <v>0.69</v>
      </c>
      <c r="AW2131">
        <v>2.02</v>
      </c>
      <c r="AX2131">
        <v>44</v>
      </c>
      <c r="AY2131">
        <v>82</v>
      </c>
      <c r="AZ2131">
        <v>29</v>
      </c>
      <c r="BA2131">
        <v>10</v>
      </c>
      <c r="BB2131">
        <v>0</v>
      </c>
      <c r="BC2131">
        <v>10</v>
      </c>
      <c r="BD2131">
        <v>49</v>
      </c>
      <c r="BE2131">
        <v>44</v>
      </c>
      <c r="BF2131">
        <v>72</v>
      </c>
      <c r="BG2131">
        <v>8.57</v>
      </c>
      <c r="BH2131">
        <v>3.17</v>
      </c>
      <c r="BI2131">
        <v>1.53</v>
      </c>
      <c r="BJ2131">
        <v>3.63</v>
      </c>
      <c r="BK2131">
        <v>5.4</v>
      </c>
      <c r="BL2131">
        <f>1/Table1[[#This Row],[odds_ft_home_team_win]]+1/Table1[[#This Row],[odds_ft_draw]]+1/Table1[[#This Row],[odds_ft_away_team_win]]-1</f>
        <v>0.11426205009092705</v>
      </c>
      <c r="BM2131">
        <f>Table1[[#This Row],[Margin]]/3</f>
        <v>3.8087350030309018E-2</v>
      </c>
      <c r="BN2131">
        <v>0</v>
      </c>
      <c r="BO2131">
        <v>1.95</v>
      </c>
      <c r="BP2131">
        <v>3.25</v>
      </c>
      <c r="BQ2131">
        <v>0</v>
      </c>
      <c r="BR2131">
        <v>0</v>
      </c>
      <c r="BS2131">
        <v>0</v>
      </c>
      <c r="BT2131" t="s">
        <v>3817</v>
      </c>
      <c r="BU2131">
        <f>VLOOKUP(Table1[[#This Row],[Reference]],metron,11,FALSE)</f>
        <v>1.8681481481481479</v>
      </c>
      <c r="BV2131">
        <f>VLOOKUP(Table1[[#This Row],[Reference]],metron,12,FALSE)</f>
        <v>0.86851851851851847</v>
      </c>
    </row>
    <row r="2132" spans="1:74" hidden="1" x14ac:dyDescent="0.45">
      <c r="A2132" t="s">
        <v>5400</v>
      </c>
      <c r="B2132">
        <v>1633226400</v>
      </c>
      <c r="C2132" s="3" t="s">
        <v>5021</v>
      </c>
      <c r="D2132" t="s">
        <v>65</v>
      </c>
      <c r="E2132" t="s">
        <v>66</v>
      </c>
      <c r="F2132" t="s">
        <v>98</v>
      </c>
      <c r="G2132" t="s">
        <v>93</v>
      </c>
      <c r="H2132" t="s">
        <v>3903</v>
      </c>
      <c r="I2132">
        <f>MROUND(Table1[[#This Row],[Prob_H]]*100,2)/100</f>
        <v>0.34</v>
      </c>
      <c r="J2132">
        <f>1/Table1[[#This Row],[odds_ft_home_team_win]]-Table1[[#This Row],[Margin/3]]</f>
        <v>0.34769474068367057</v>
      </c>
      <c r="K2132">
        <f>1/Table1[[#This Row],[odds_ft_draw]]-Table1[[#This Row],[Margin/3]]</f>
        <v>0.32022221321114314</v>
      </c>
      <c r="L2132">
        <f>1/Table1[[#This Row],[odds_ft_away_team_win]]-Table1[[#This Row],[Margin/3]]</f>
        <v>0.33208304610518635</v>
      </c>
      <c r="M2132">
        <v>12</v>
      </c>
      <c r="N2132">
        <v>1.4</v>
      </c>
      <c r="O2132">
        <v>1.8</v>
      </c>
      <c r="P2132">
        <v>1.47</v>
      </c>
      <c r="Q2132">
        <v>1.68</v>
      </c>
      <c r="R2132" t="str" cm="1">
        <f t="array" ref="R2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32">
        <v>0</v>
      </c>
      <c r="T2132">
        <v>1</v>
      </c>
      <c r="U2132">
        <v>1</v>
      </c>
      <c r="V2132">
        <v>1</v>
      </c>
      <c r="W2132">
        <v>0</v>
      </c>
      <c r="X2132">
        <v>1</v>
      </c>
      <c r="Z2132">
        <v>27</v>
      </c>
      <c r="AA2132">
        <v>4</v>
      </c>
      <c r="AB2132">
        <v>10</v>
      </c>
      <c r="AC2132">
        <v>1</v>
      </c>
      <c r="AD2132">
        <v>2</v>
      </c>
      <c r="AE2132">
        <v>4</v>
      </c>
      <c r="AF2132">
        <v>0</v>
      </c>
      <c r="AG2132">
        <v>3</v>
      </c>
      <c r="AH2132">
        <v>0</v>
      </c>
      <c r="AI2132">
        <v>3</v>
      </c>
      <c r="AJ2132">
        <v>1</v>
      </c>
      <c r="AK2132">
        <v>8</v>
      </c>
      <c r="AL2132">
        <v>17</v>
      </c>
      <c r="AM2132">
        <v>2</v>
      </c>
      <c r="AN2132">
        <v>4</v>
      </c>
      <c r="AO2132">
        <v>6</v>
      </c>
      <c r="AP2132">
        <v>13</v>
      </c>
      <c r="AQ2132">
        <v>4</v>
      </c>
      <c r="AR2132">
        <v>13</v>
      </c>
      <c r="AS2132">
        <v>31</v>
      </c>
      <c r="AT2132">
        <v>69</v>
      </c>
      <c r="AU2132">
        <v>0.77</v>
      </c>
      <c r="AV2132">
        <v>1.78</v>
      </c>
      <c r="AW2132">
        <v>2.2000000000000002</v>
      </c>
      <c r="AX2132">
        <v>50</v>
      </c>
      <c r="AY2132">
        <v>70</v>
      </c>
      <c r="AZ2132">
        <v>50</v>
      </c>
      <c r="BA2132">
        <v>10</v>
      </c>
      <c r="BB2132">
        <v>0</v>
      </c>
      <c r="BC2132">
        <v>20</v>
      </c>
      <c r="BD2132">
        <v>80</v>
      </c>
      <c r="BE2132">
        <v>40</v>
      </c>
      <c r="BF2132">
        <v>80</v>
      </c>
      <c r="BG2132">
        <v>12.2</v>
      </c>
      <c r="BH2132">
        <v>2.6</v>
      </c>
      <c r="BI2132">
        <v>2.6</v>
      </c>
      <c r="BJ2132">
        <v>2.8</v>
      </c>
      <c r="BK2132">
        <v>2.71</v>
      </c>
      <c r="BL2132">
        <f>1/Table1[[#This Row],[odds_ft_home_team_win]]+1/Table1[[#This Row],[odds_ft_draw]]+1/Table1[[#This Row],[odds_ft_away_team_win]]-1</f>
        <v>0.11076193179514204</v>
      </c>
      <c r="BM2132">
        <f>Table1[[#This Row],[Margin]]/3</f>
        <v>3.6920643931714014E-2</v>
      </c>
      <c r="BN2132">
        <v>1.5</v>
      </c>
      <c r="BO2132">
        <v>2.25</v>
      </c>
      <c r="BP2132">
        <v>4.6500000000000004</v>
      </c>
      <c r="BQ2132">
        <v>9.35</v>
      </c>
      <c r="BR2132">
        <v>2.0099999999999998</v>
      </c>
      <c r="BS2132">
        <v>1.72</v>
      </c>
      <c r="BT2132" t="s">
        <v>3841</v>
      </c>
      <c r="BU2132">
        <f>VLOOKUP(Table1[[#This Row],[Reference]],metron,11,FALSE)</f>
        <v>1.228921489601805</v>
      </c>
      <c r="BV2132">
        <f>VLOOKUP(Table1[[#This Row],[Reference]],metron,12,FALSE)</f>
        <v>1.2940512655166849</v>
      </c>
    </row>
    <row r="2133" spans="1:74" x14ac:dyDescent="0.45">
      <c r="A2133" t="s">
        <v>5400</v>
      </c>
      <c r="B2133">
        <v>1633280400</v>
      </c>
      <c r="C2133" s="3" t="s">
        <v>5022</v>
      </c>
      <c r="D2133" t="s">
        <v>65</v>
      </c>
      <c r="E2133" t="s">
        <v>66</v>
      </c>
      <c r="F2133" t="s">
        <v>97</v>
      </c>
      <c r="G2133" t="s">
        <v>80</v>
      </c>
      <c r="H2133" t="s">
        <v>3819</v>
      </c>
      <c r="I2133">
        <f>MROUND(Table1[[#This Row],[Prob_H]]*100,2)/100</f>
        <v>0.48</v>
      </c>
      <c r="J2133">
        <f>1/Table1[[#This Row],[odds_ft_home_team_win]]-Table1[[#This Row],[Margin/3]]</f>
        <v>0.48185257932779718</v>
      </c>
      <c r="K2133">
        <f>1/Table1[[#This Row],[odds_ft_draw]]-Table1[[#This Row],[Margin/3]]</f>
        <v>0.26058323543950379</v>
      </c>
      <c r="L2133">
        <f>1/Table1[[#This Row],[odds_ft_away_team_win]]-Table1[[#This Row],[Margin/3]]</f>
        <v>0.25756418523269881</v>
      </c>
      <c r="M2133">
        <v>12</v>
      </c>
      <c r="N2133">
        <v>2</v>
      </c>
      <c r="O2133">
        <v>0.4</v>
      </c>
      <c r="P2133">
        <v>1.17</v>
      </c>
      <c r="Q2133">
        <v>0.65</v>
      </c>
      <c r="R2133" t="str" cm="1">
        <f t="array" ref="R2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33">
        <v>1</v>
      </c>
      <c r="T2133">
        <v>1</v>
      </c>
      <c r="U2133">
        <v>2</v>
      </c>
      <c r="V2133">
        <v>0</v>
      </c>
      <c r="W2133">
        <v>0</v>
      </c>
      <c r="X2133">
        <v>0</v>
      </c>
      <c r="Y2133">
        <v>63</v>
      </c>
      <c r="Z2133">
        <v>88</v>
      </c>
      <c r="AA2133">
        <v>4</v>
      </c>
      <c r="AB2133">
        <v>6</v>
      </c>
      <c r="AC2133">
        <v>3</v>
      </c>
      <c r="AD2133">
        <v>0</v>
      </c>
      <c r="AE2133">
        <v>2</v>
      </c>
      <c r="AF2133">
        <v>0</v>
      </c>
      <c r="AG2133">
        <v>1</v>
      </c>
      <c r="AH2133">
        <v>2</v>
      </c>
      <c r="AI2133">
        <v>2</v>
      </c>
      <c r="AJ2133">
        <v>0</v>
      </c>
      <c r="AK2133">
        <v>19</v>
      </c>
      <c r="AL2133">
        <v>16</v>
      </c>
      <c r="AM2133">
        <v>3</v>
      </c>
      <c r="AN2133">
        <v>6</v>
      </c>
      <c r="AO2133">
        <v>16</v>
      </c>
      <c r="AP2133">
        <v>10</v>
      </c>
      <c r="AQ2133">
        <v>13</v>
      </c>
      <c r="AR2133">
        <v>14</v>
      </c>
      <c r="AS2133">
        <v>58</v>
      </c>
      <c r="AT2133">
        <v>42</v>
      </c>
      <c r="AU2133">
        <v>1.89</v>
      </c>
      <c r="AV2133">
        <v>1.93</v>
      </c>
      <c r="AW2133">
        <v>2.6</v>
      </c>
      <c r="AX2133">
        <v>60</v>
      </c>
      <c r="AY2133">
        <v>80</v>
      </c>
      <c r="AZ2133">
        <v>60</v>
      </c>
      <c r="BA2133">
        <v>30</v>
      </c>
      <c r="BB2133">
        <v>0</v>
      </c>
      <c r="BC2133">
        <v>50</v>
      </c>
      <c r="BD2133">
        <v>80</v>
      </c>
      <c r="BE2133">
        <v>20</v>
      </c>
      <c r="BF2133">
        <v>70</v>
      </c>
      <c r="BG2133">
        <v>11.2</v>
      </c>
      <c r="BH2133">
        <v>6</v>
      </c>
      <c r="BI2133">
        <v>2.0099999999999998</v>
      </c>
      <c r="BJ2133">
        <v>3.62</v>
      </c>
      <c r="BK2133">
        <v>3.66</v>
      </c>
      <c r="BL2133">
        <f>1/Table1[[#This Row],[odds_ft_home_team_win]]+1/Table1[[#This Row],[odds_ft_draw]]+1/Table1[[#This Row],[odds_ft_away_team_win]]-1</f>
        <v>4.6979575449444422E-2</v>
      </c>
      <c r="BM2133">
        <f>Table1[[#This Row],[Margin]]/3</f>
        <v>1.5659858483148142E-2</v>
      </c>
      <c r="BN2133">
        <v>1.28</v>
      </c>
      <c r="BO2133">
        <v>1.86</v>
      </c>
      <c r="BP2133">
        <v>3.2</v>
      </c>
      <c r="BQ2133">
        <v>6</v>
      </c>
      <c r="BR2133">
        <v>1.75</v>
      </c>
      <c r="BS2133">
        <v>2</v>
      </c>
      <c r="BT2133" t="s">
        <v>3813</v>
      </c>
      <c r="BU2133">
        <f>VLOOKUP(Table1[[#This Row],[Reference]],metron,11,FALSE)</f>
        <v>1.510877192982456</v>
      </c>
      <c r="BV2133">
        <f>VLOOKUP(Table1[[#This Row],[Reference]],metron,12,FALSE)</f>
        <v>1.0163157894736841</v>
      </c>
    </row>
    <row r="2134" spans="1:74" x14ac:dyDescent="0.45">
      <c r="A2134" t="s">
        <v>5400</v>
      </c>
      <c r="B2134">
        <v>1633298400</v>
      </c>
      <c r="C2134" s="3" t="s">
        <v>5023</v>
      </c>
      <c r="D2134" t="s">
        <v>65</v>
      </c>
      <c r="E2134" t="s">
        <v>66</v>
      </c>
      <c r="F2134" t="s">
        <v>86</v>
      </c>
      <c r="G2134" t="s">
        <v>94</v>
      </c>
      <c r="H2134" t="s">
        <v>3808</v>
      </c>
      <c r="I2134">
        <f>MROUND(Table1[[#This Row],[Prob_H]]*100,2)/100</f>
        <v>0.72</v>
      </c>
      <c r="J2134">
        <f>1/Table1[[#This Row],[odds_ft_home_team_win]]-Table1[[#This Row],[Margin/3]]</f>
        <v>0.71353135084973474</v>
      </c>
      <c r="K2134">
        <f>1/Table1[[#This Row],[odds_ft_draw]]-Table1[[#This Row],[Margin/3]]</f>
        <v>0.18521724677627113</v>
      </c>
      <c r="L2134">
        <f>1/Table1[[#This Row],[odds_ft_away_team_win]]-Table1[[#This Row],[Margin/3]]</f>
        <v>0.10125140237399408</v>
      </c>
      <c r="M2134">
        <v>12</v>
      </c>
      <c r="N2134">
        <v>2.6</v>
      </c>
      <c r="O2134">
        <v>0.4</v>
      </c>
      <c r="P2134">
        <v>1.9</v>
      </c>
      <c r="Q2134">
        <v>1.1000000000000001</v>
      </c>
      <c r="R2134" t="str" cm="1">
        <f t="array" ref="R2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4">
        <v>2</v>
      </c>
      <c r="T2134">
        <v>0</v>
      </c>
      <c r="U2134">
        <v>2</v>
      </c>
      <c r="V2134">
        <v>1</v>
      </c>
      <c r="W2134">
        <v>1</v>
      </c>
      <c r="X2134">
        <v>0</v>
      </c>
      <c r="Y2134" t="s">
        <v>5024</v>
      </c>
      <c r="AA2134">
        <v>2</v>
      </c>
      <c r="AB2134">
        <v>4</v>
      </c>
      <c r="AC2134">
        <v>2</v>
      </c>
      <c r="AD2134">
        <v>0</v>
      </c>
      <c r="AE2134">
        <v>3</v>
      </c>
      <c r="AF2134">
        <v>0</v>
      </c>
      <c r="AG2134">
        <v>1</v>
      </c>
      <c r="AH2134">
        <v>1</v>
      </c>
      <c r="AI2134">
        <v>1</v>
      </c>
      <c r="AJ2134">
        <v>2</v>
      </c>
      <c r="AK2134">
        <v>18</v>
      </c>
      <c r="AL2134">
        <v>16</v>
      </c>
      <c r="AM2134">
        <v>10</v>
      </c>
      <c r="AN2134">
        <v>5</v>
      </c>
      <c r="AO2134">
        <v>8</v>
      </c>
      <c r="AP2134">
        <v>11</v>
      </c>
      <c r="AQ2134">
        <v>8</v>
      </c>
      <c r="AR2134">
        <v>14</v>
      </c>
      <c r="AS2134">
        <v>55</v>
      </c>
      <c r="AT2134">
        <v>45</v>
      </c>
      <c r="AU2134">
        <v>2.11</v>
      </c>
      <c r="AV2134">
        <v>1.51</v>
      </c>
      <c r="AW2134">
        <v>2.1</v>
      </c>
      <c r="AX2134">
        <v>30</v>
      </c>
      <c r="AY2134">
        <v>80</v>
      </c>
      <c r="AZ2134">
        <v>40</v>
      </c>
      <c r="BA2134">
        <v>10</v>
      </c>
      <c r="BB2134">
        <v>0</v>
      </c>
      <c r="BC2134">
        <v>10</v>
      </c>
      <c r="BD2134">
        <v>70</v>
      </c>
      <c r="BE2134">
        <v>40</v>
      </c>
      <c r="BF2134">
        <v>80</v>
      </c>
      <c r="BG2134">
        <v>9.8000000000000007</v>
      </c>
      <c r="BH2134">
        <v>3.8</v>
      </c>
      <c r="BI2134">
        <v>1.37</v>
      </c>
      <c r="BJ2134">
        <v>4.96</v>
      </c>
      <c r="BK2134">
        <v>8.5</v>
      </c>
      <c r="BL2134">
        <f>1/Table1[[#This Row],[odds_ft_home_team_win]]+1/Table1[[#This Row],[odds_ft_draw]]+1/Table1[[#This Row],[odds_ft_away_team_win]]-1</f>
        <v>4.9186969348606002E-2</v>
      </c>
      <c r="BM2134">
        <f>Table1[[#This Row],[Margin]]/3</f>
        <v>1.6395656449535334E-2</v>
      </c>
      <c r="BN2134">
        <v>1.25</v>
      </c>
      <c r="BO2134">
        <v>1.72</v>
      </c>
      <c r="BP2134">
        <v>2.9</v>
      </c>
      <c r="BQ2134">
        <v>5.4</v>
      </c>
      <c r="BR2134">
        <v>2.02</v>
      </c>
      <c r="BS2134">
        <v>1.73</v>
      </c>
      <c r="BT2134" t="s">
        <v>3802</v>
      </c>
      <c r="BU2134">
        <f>VLOOKUP(Table1[[#This Row],[Reference]],metron,11,FALSE)</f>
        <v>2.2436090225563912</v>
      </c>
      <c r="BV2134">
        <f>VLOOKUP(Table1[[#This Row],[Reference]],metron,12,FALSE)</f>
        <v>0.75338345864661649</v>
      </c>
    </row>
    <row r="2135" spans="1:74" x14ac:dyDescent="0.45">
      <c r="A2135" t="s">
        <v>5400</v>
      </c>
      <c r="B2135">
        <v>1633305600</v>
      </c>
      <c r="C2135" s="3" t="s">
        <v>5025</v>
      </c>
      <c r="D2135" t="s">
        <v>65</v>
      </c>
      <c r="E2135" t="s">
        <v>66</v>
      </c>
      <c r="F2135" t="s">
        <v>68</v>
      </c>
      <c r="G2135" t="s">
        <v>2218</v>
      </c>
      <c r="H2135" t="s">
        <v>3811</v>
      </c>
      <c r="I2135">
        <f>MROUND(Table1[[#This Row],[Prob_H]]*100,2)/100</f>
        <v>0.56000000000000005</v>
      </c>
      <c r="J2135">
        <f>1/Table1[[#This Row],[odds_ft_home_team_win]]-Table1[[#This Row],[Margin/3]]</f>
        <v>0.56345280453585589</v>
      </c>
      <c r="K2135">
        <f>1/Table1[[#This Row],[odds_ft_draw]]-Table1[[#This Row],[Margin/3]]</f>
        <v>0.25450548179004306</v>
      </c>
      <c r="L2135">
        <f>1/Table1[[#This Row],[odds_ft_away_team_win]]-Table1[[#This Row],[Margin/3]]</f>
        <v>0.18204171367410107</v>
      </c>
      <c r="M2135">
        <v>12</v>
      </c>
      <c r="N2135">
        <v>1.4</v>
      </c>
      <c r="O2135">
        <v>0.6</v>
      </c>
      <c r="P2135">
        <v>2</v>
      </c>
      <c r="Q2135">
        <v>1.28</v>
      </c>
      <c r="R2135" t="str" cm="1">
        <f t="array" ref="R2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AA2135">
        <v>10</v>
      </c>
      <c r="AB2135">
        <v>3</v>
      </c>
      <c r="AC2135">
        <v>3</v>
      </c>
      <c r="AD2135">
        <v>0</v>
      </c>
      <c r="AE2135">
        <v>3</v>
      </c>
      <c r="AF2135">
        <v>0</v>
      </c>
      <c r="AG2135">
        <v>0</v>
      </c>
      <c r="AH2135">
        <v>3</v>
      </c>
      <c r="AI2135">
        <v>0</v>
      </c>
      <c r="AJ2135">
        <v>3</v>
      </c>
      <c r="AK2135">
        <v>20</v>
      </c>
      <c r="AL2135">
        <v>13</v>
      </c>
      <c r="AM2135">
        <v>9</v>
      </c>
      <c r="AN2135">
        <v>5</v>
      </c>
      <c r="AO2135">
        <v>11</v>
      </c>
      <c r="AP2135">
        <v>8</v>
      </c>
      <c r="AQ2135">
        <v>9</v>
      </c>
      <c r="AR2135">
        <v>10</v>
      </c>
      <c r="AS2135">
        <v>53</v>
      </c>
      <c r="AT2135">
        <v>47</v>
      </c>
      <c r="AU2135">
        <v>2.2599999999999998</v>
      </c>
      <c r="AV2135">
        <v>1.48</v>
      </c>
      <c r="AW2135">
        <v>2.2999999999999998</v>
      </c>
      <c r="AX2135">
        <v>50</v>
      </c>
      <c r="AY2135">
        <v>80</v>
      </c>
      <c r="AZ2135">
        <v>50</v>
      </c>
      <c r="BA2135">
        <v>10</v>
      </c>
      <c r="BB2135">
        <v>0</v>
      </c>
      <c r="BC2135">
        <v>20</v>
      </c>
      <c r="BD2135">
        <v>90</v>
      </c>
      <c r="BE2135">
        <v>30</v>
      </c>
      <c r="BF2135">
        <v>80</v>
      </c>
      <c r="BG2135">
        <v>9</v>
      </c>
      <c r="BH2135">
        <v>5</v>
      </c>
      <c r="BI2135">
        <v>1.67</v>
      </c>
      <c r="BJ2135">
        <v>3.45</v>
      </c>
      <c r="BK2135">
        <v>4.5999999999999996</v>
      </c>
      <c r="BL2135">
        <f>1/Table1[[#This Row],[odds_ft_home_team_win]]+1/Table1[[#This Row],[odds_ft_draw]]+1/Table1[[#This Row],[odds_ft_away_team_win]]-1</f>
        <v>0.10604877202117513</v>
      </c>
      <c r="BM2135">
        <f>Table1[[#This Row],[Margin]]/3</f>
        <v>3.5349590673725041E-2</v>
      </c>
      <c r="BN2135">
        <v>1.3</v>
      </c>
      <c r="BO2135">
        <v>1.95</v>
      </c>
      <c r="BP2135">
        <v>3.75</v>
      </c>
      <c r="BQ2135">
        <v>6.85</v>
      </c>
      <c r="BR2135">
        <v>1.83</v>
      </c>
      <c r="BS2135">
        <v>1.83</v>
      </c>
      <c r="BT2135" t="s">
        <v>3807</v>
      </c>
      <c r="BU2135">
        <f>VLOOKUP(Table1[[#This Row],[Reference]],metron,11,FALSE)</f>
        <v>1.7546812539448771</v>
      </c>
      <c r="BV2135">
        <f>VLOOKUP(Table1[[#This Row],[Reference]],metron,12,FALSE)</f>
        <v>0.93456764148958549</v>
      </c>
    </row>
    <row r="2136" spans="1:74" hidden="1" x14ac:dyDescent="0.45">
      <c r="A2136" t="s">
        <v>5400</v>
      </c>
      <c r="B2136">
        <v>1633313160</v>
      </c>
      <c r="C2136" s="3" t="s">
        <v>5026</v>
      </c>
      <c r="D2136" t="s">
        <v>65</v>
      </c>
      <c r="E2136" t="s">
        <v>66</v>
      </c>
      <c r="F2136" t="s">
        <v>72</v>
      </c>
      <c r="G2136" t="s">
        <v>77</v>
      </c>
      <c r="H2136" t="s">
        <v>3784</v>
      </c>
      <c r="I2136">
        <f>MROUND(Table1[[#This Row],[Prob_H]]*100,2)/100</f>
        <v>0.32</v>
      </c>
      <c r="J2136">
        <f>1/Table1[[#This Row],[odds_ft_home_team_win]]-Table1[[#This Row],[Margin/3]]</f>
        <v>0.32549093418658637</v>
      </c>
      <c r="K2136">
        <f>1/Table1[[#This Row],[odds_ft_draw]]-Table1[[#This Row],[Margin/3]]</f>
        <v>0.27137838007403225</v>
      </c>
      <c r="L2136">
        <f>1/Table1[[#This Row],[odds_ft_away_team_win]]-Table1[[#This Row],[Margin/3]]</f>
        <v>0.40313068573938143</v>
      </c>
      <c r="M2136">
        <v>12</v>
      </c>
      <c r="N2136">
        <v>1</v>
      </c>
      <c r="O2136">
        <v>1.2</v>
      </c>
      <c r="P2136">
        <v>1.35</v>
      </c>
      <c r="Q2136">
        <v>1.5</v>
      </c>
      <c r="R2136" t="str" cm="1">
        <f t="array" ref="R2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36">
        <v>0</v>
      </c>
      <c r="T2136">
        <v>1</v>
      </c>
      <c r="U2136">
        <v>1</v>
      </c>
      <c r="V2136">
        <v>1</v>
      </c>
      <c r="W2136">
        <v>0</v>
      </c>
      <c r="X2136">
        <v>1</v>
      </c>
      <c r="Z2136">
        <v>17</v>
      </c>
      <c r="AA2136">
        <v>6</v>
      </c>
      <c r="AB2136">
        <v>2</v>
      </c>
      <c r="AC2136">
        <v>3</v>
      </c>
      <c r="AD2136">
        <v>0</v>
      </c>
      <c r="AE2136">
        <v>4</v>
      </c>
      <c r="AF2136">
        <v>0</v>
      </c>
      <c r="AG2136">
        <v>1</v>
      </c>
      <c r="AH2136">
        <v>2</v>
      </c>
      <c r="AI2136">
        <v>1</v>
      </c>
      <c r="AJ2136">
        <v>3</v>
      </c>
      <c r="AK2136">
        <v>12</v>
      </c>
      <c r="AL2136">
        <v>13</v>
      </c>
      <c r="AM2136">
        <v>2</v>
      </c>
      <c r="AN2136">
        <v>5</v>
      </c>
      <c r="AO2136">
        <v>10</v>
      </c>
      <c r="AP2136">
        <v>8</v>
      </c>
      <c r="AQ2136">
        <v>9</v>
      </c>
      <c r="AR2136">
        <v>7</v>
      </c>
      <c r="AS2136">
        <v>52</v>
      </c>
      <c r="AT2136">
        <v>48</v>
      </c>
      <c r="AU2136">
        <v>1.46</v>
      </c>
      <c r="AV2136">
        <v>1.48</v>
      </c>
      <c r="AW2136">
        <v>2.17</v>
      </c>
      <c r="AX2136">
        <v>74</v>
      </c>
      <c r="AY2136">
        <v>82</v>
      </c>
      <c r="AZ2136">
        <v>45</v>
      </c>
      <c r="BA2136">
        <v>9</v>
      </c>
      <c r="BB2136">
        <v>0</v>
      </c>
      <c r="BC2136">
        <v>39</v>
      </c>
      <c r="BD2136">
        <v>72</v>
      </c>
      <c r="BE2136">
        <v>27</v>
      </c>
      <c r="BF2136">
        <v>62</v>
      </c>
      <c r="BG2136">
        <v>9.57</v>
      </c>
      <c r="BH2136">
        <v>5.57</v>
      </c>
      <c r="BI2136">
        <v>2.8</v>
      </c>
      <c r="BJ2136">
        <v>3.3</v>
      </c>
      <c r="BK2136">
        <v>2.2999999999999998</v>
      </c>
      <c r="BL2136">
        <f>1/Table1[[#This Row],[odds_ft_home_team_win]]+1/Table1[[#This Row],[odds_ft_draw]]+1/Table1[[#This Row],[odds_ft_away_team_win]]-1</f>
        <v>9.4955768868812296E-2</v>
      </c>
      <c r="BM2136">
        <f>Table1[[#This Row],[Margin]]/3</f>
        <v>3.1651922956270763E-2</v>
      </c>
      <c r="BN2136">
        <v>1.33</v>
      </c>
      <c r="BO2136">
        <v>2</v>
      </c>
      <c r="BP2136">
        <v>3.75</v>
      </c>
      <c r="BQ2136">
        <v>7</v>
      </c>
      <c r="BR2136">
        <v>1.8</v>
      </c>
      <c r="BS2136">
        <v>1.95</v>
      </c>
      <c r="BT2136" t="s">
        <v>3829</v>
      </c>
      <c r="BU2136">
        <f>VLOOKUP(Table1[[#This Row],[Reference]],metron,11,FALSE)</f>
        <v>1.210167055864918</v>
      </c>
      <c r="BV2136">
        <f>VLOOKUP(Table1[[#This Row],[Reference]],metron,12,FALSE)</f>
        <v>1.3211783725525419</v>
      </c>
    </row>
    <row r="2137" spans="1:74" hidden="1" x14ac:dyDescent="0.45">
      <c r="A2137" t="s">
        <v>5399</v>
      </c>
      <c r="B2137">
        <v>1648864800</v>
      </c>
      <c r="C2137" s="3" t="s">
        <v>5281</v>
      </c>
      <c r="D2137" t="s">
        <v>65</v>
      </c>
      <c r="E2137" t="s">
        <v>66</v>
      </c>
      <c r="F2137" t="s">
        <v>3792</v>
      </c>
      <c r="G2137" t="s">
        <v>4346</v>
      </c>
      <c r="H2137" t="s">
        <v>3800</v>
      </c>
      <c r="I2137">
        <f>MROUND(Table1[[#This Row],[Prob_H]]*100,2)/100</f>
        <v>0.5</v>
      </c>
      <c r="J2137">
        <f>1/Table1[[#This Row],[odds_ft_home_team_win]]-Table1[[#This Row],[Margin/3]]</f>
        <v>0.49986709197235507</v>
      </c>
      <c r="K2137">
        <f>1/Table1[[#This Row],[odds_ft_draw]]-Table1[[#This Row],[Margin/3]]</f>
        <v>0.27658160552897393</v>
      </c>
      <c r="L2137">
        <f>1/Table1[[#This Row],[odds_ft_away_team_win]]-Table1[[#This Row],[Margin/3]]</f>
        <v>0.22355130249867092</v>
      </c>
      <c r="M2137">
        <v>12</v>
      </c>
      <c r="N2137">
        <v>0.77</v>
      </c>
      <c r="O2137">
        <v>0.43</v>
      </c>
      <c r="P2137">
        <v>1.1100000000000001</v>
      </c>
      <c r="Q2137">
        <v>0.72</v>
      </c>
      <c r="R2137" t="str" cm="1">
        <f t="array" ref="R2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70</v>
      </c>
      <c r="AA2137">
        <v>7</v>
      </c>
      <c r="AB2137">
        <v>4</v>
      </c>
      <c r="AC2137">
        <v>1</v>
      </c>
      <c r="AD2137">
        <v>0</v>
      </c>
      <c r="AE2137">
        <v>1</v>
      </c>
      <c r="AF2137">
        <v>0</v>
      </c>
      <c r="AG2137">
        <v>1</v>
      </c>
      <c r="AH2137">
        <v>0</v>
      </c>
      <c r="AI2137">
        <v>0</v>
      </c>
      <c r="AJ2137">
        <v>1</v>
      </c>
      <c r="AK2137">
        <v>17</v>
      </c>
      <c r="AL2137">
        <v>7</v>
      </c>
      <c r="AM2137">
        <v>8</v>
      </c>
      <c r="AN2137">
        <v>4</v>
      </c>
      <c r="AO2137">
        <v>9</v>
      </c>
      <c r="AP2137">
        <v>3</v>
      </c>
      <c r="AQ2137">
        <v>13</v>
      </c>
      <c r="AR2137">
        <v>11</v>
      </c>
      <c r="AS2137">
        <v>50</v>
      </c>
      <c r="AT2137">
        <v>50</v>
      </c>
      <c r="AU2137">
        <v>2.17</v>
      </c>
      <c r="AV2137">
        <v>1.1499999999999999</v>
      </c>
      <c r="AW2137">
        <v>2.67</v>
      </c>
      <c r="AX2137">
        <v>45</v>
      </c>
      <c r="AY2137">
        <v>78</v>
      </c>
      <c r="AZ2137">
        <v>44</v>
      </c>
      <c r="BA2137">
        <v>22</v>
      </c>
      <c r="BB2137">
        <v>11</v>
      </c>
      <c r="BC2137">
        <v>30</v>
      </c>
      <c r="BD2137">
        <v>70</v>
      </c>
      <c r="BE2137">
        <v>41</v>
      </c>
      <c r="BF2137">
        <v>78</v>
      </c>
      <c r="BG2137">
        <v>6.91</v>
      </c>
      <c r="BH2137">
        <v>5.54</v>
      </c>
      <c r="BI2137">
        <v>1.9</v>
      </c>
      <c r="BJ2137">
        <v>3.3</v>
      </c>
      <c r="BK2137">
        <v>4</v>
      </c>
      <c r="BL2137">
        <f>1/Table1[[#This Row],[odds_ft_home_team_win]]+1/Table1[[#This Row],[odds_ft_draw]]+1/Table1[[#This Row],[odds_ft_away_team_win]]-1</f>
        <v>7.9346092503987276E-2</v>
      </c>
      <c r="BM2137">
        <f>Table1[[#This Row],[Margin]]/3</f>
        <v>2.6448697501329093E-2</v>
      </c>
      <c r="BN2137">
        <v>0</v>
      </c>
      <c r="BO2137">
        <v>2.2999999999999998</v>
      </c>
      <c r="BP2137">
        <v>0</v>
      </c>
      <c r="BQ2137">
        <v>0</v>
      </c>
      <c r="BR2137">
        <v>0</v>
      </c>
      <c r="BS2137">
        <v>0</v>
      </c>
      <c r="BT2137" t="s">
        <v>3795</v>
      </c>
      <c r="BU2137">
        <f>VLOOKUP(Table1[[#This Row],[Reference]],metron,11,FALSE)</f>
        <v>1.5342708579532029</v>
      </c>
      <c r="BV2137">
        <f>VLOOKUP(Table1[[#This Row],[Reference]],metron,12,FALSE)</f>
        <v>0.98593713070196176</v>
      </c>
    </row>
    <row r="2138" spans="1:74" hidden="1" x14ac:dyDescent="0.45">
      <c r="A2138" t="s">
        <v>5399</v>
      </c>
      <c r="B2138">
        <v>1648940400</v>
      </c>
      <c r="C2138" s="3" t="s">
        <v>5282</v>
      </c>
      <c r="D2138" t="s">
        <v>65</v>
      </c>
      <c r="E2138" t="s">
        <v>66</v>
      </c>
      <c r="F2138" t="s">
        <v>77</v>
      </c>
      <c r="G2138" t="s">
        <v>93</v>
      </c>
      <c r="H2138" t="s">
        <v>3784</v>
      </c>
      <c r="I2138">
        <f>MROUND(Table1[[#This Row],[Prob_H]]*100,2)/100</f>
        <v>0.4</v>
      </c>
      <c r="J2138">
        <f>1/Table1[[#This Row],[odds_ft_home_team_win]]-Table1[[#This Row],[Margin/3]]</f>
        <v>0.4039958561426461</v>
      </c>
      <c r="K2138">
        <f>1/Table1[[#This Row],[odds_ft_draw]]-Table1[[#This Row],[Margin/3]]</f>
        <v>0.312775157336808</v>
      </c>
      <c r="L2138">
        <f>1/Table1[[#This Row],[odds_ft_away_team_win]]-Table1[[#This Row],[Margin/3]]</f>
        <v>0.28322898652054579</v>
      </c>
      <c r="M2138">
        <v>12</v>
      </c>
      <c r="N2138">
        <v>1.4</v>
      </c>
      <c r="O2138">
        <v>1.76</v>
      </c>
      <c r="P2138">
        <v>1.25</v>
      </c>
      <c r="Q2138">
        <v>1.68</v>
      </c>
      <c r="R2138" t="str" cm="1">
        <f t="array" ref="R2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0</v>
      </c>
      <c r="Y2138">
        <v>37</v>
      </c>
      <c r="AA2138">
        <v>5</v>
      </c>
      <c r="AB2138">
        <v>9</v>
      </c>
      <c r="AC2138">
        <v>2</v>
      </c>
      <c r="AD2138">
        <v>0</v>
      </c>
      <c r="AE2138">
        <v>3</v>
      </c>
      <c r="AF2138">
        <v>0</v>
      </c>
      <c r="AG2138">
        <v>0</v>
      </c>
      <c r="AH2138">
        <v>2</v>
      </c>
      <c r="AI2138">
        <v>2</v>
      </c>
      <c r="AJ2138">
        <v>1</v>
      </c>
      <c r="AK2138">
        <v>7</v>
      </c>
      <c r="AL2138">
        <v>15</v>
      </c>
      <c r="AM2138">
        <v>3</v>
      </c>
      <c r="AN2138">
        <v>5</v>
      </c>
      <c r="AO2138">
        <v>4</v>
      </c>
      <c r="AP2138">
        <v>10</v>
      </c>
      <c r="AQ2138">
        <v>21</v>
      </c>
      <c r="AR2138">
        <v>12</v>
      </c>
      <c r="AS2138">
        <v>35</v>
      </c>
      <c r="AT2138">
        <v>65</v>
      </c>
      <c r="AU2138">
        <v>0.86</v>
      </c>
      <c r="AV2138">
        <v>1.74</v>
      </c>
      <c r="AW2138">
        <v>2.36</v>
      </c>
      <c r="AX2138">
        <v>51</v>
      </c>
      <c r="AY2138">
        <v>73</v>
      </c>
      <c r="AZ2138">
        <v>36</v>
      </c>
      <c r="BA2138">
        <v>16</v>
      </c>
      <c r="BB2138">
        <v>10</v>
      </c>
      <c r="BC2138">
        <v>29</v>
      </c>
      <c r="BD2138">
        <v>85</v>
      </c>
      <c r="BE2138">
        <v>31</v>
      </c>
      <c r="BF2138">
        <v>67</v>
      </c>
      <c r="BG2138">
        <v>10.210000000000001</v>
      </c>
      <c r="BH2138">
        <v>4.1900000000000004</v>
      </c>
      <c r="BI2138">
        <v>2.38</v>
      </c>
      <c r="BJ2138">
        <v>3.04</v>
      </c>
      <c r="BK2138">
        <v>3.34</v>
      </c>
      <c r="BL2138">
        <f>1/Table1[[#This Row],[odds_ft_home_team_win]]+1/Table1[[#This Row],[odds_ft_draw]]+1/Table1[[#This Row],[odds_ft_away_team_win]]-1</f>
        <v>4.8516633252734032E-2</v>
      </c>
      <c r="BM2138">
        <f>Table1[[#This Row],[Margin]]/3</f>
        <v>1.6172211084244676E-2</v>
      </c>
      <c r="BN2138">
        <v>1.5</v>
      </c>
      <c r="BO2138">
        <v>2.41</v>
      </c>
      <c r="BP2138">
        <v>5</v>
      </c>
      <c r="BQ2138">
        <v>9</v>
      </c>
      <c r="BR2138">
        <v>2.1</v>
      </c>
      <c r="BS2138">
        <v>1.67</v>
      </c>
      <c r="BT2138" t="s">
        <v>3802</v>
      </c>
      <c r="BU2138">
        <f>VLOOKUP(Table1[[#This Row],[Reference]],metron,11,FALSE)</f>
        <v>1.344038264434575</v>
      </c>
      <c r="BV2138">
        <f>VLOOKUP(Table1[[#This Row],[Reference]],metron,12,FALSE)</f>
        <v>1.1515772691037469</v>
      </c>
    </row>
    <row r="2139" spans="1:74" hidden="1" x14ac:dyDescent="0.45">
      <c r="A2139" t="s">
        <v>5399</v>
      </c>
      <c r="B2139">
        <v>1648947600</v>
      </c>
      <c r="C2139" s="3" t="s">
        <v>5283</v>
      </c>
      <c r="D2139" t="s">
        <v>65</v>
      </c>
      <c r="E2139" t="s">
        <v>66</v>
      </c>
      <c r="F2139" t="s">
        <v>2218</v>
      </c>
      <c r="G2139" t="s">
        <v>86</v>
      </c>
      <c r="H2139" t="s">
        <v>66</v>
      </c>
      <c r="I2139">
        <f>MROUND(Table1[[#This Row],[Prob_H]]*100,2)/100</f>
        <v>0.32</v>
      </c>
      <c r="J2139">
        <f>1/Table1[[#This Row],[odds_ft_home_team_win]]-Table1[[#This Row],[Margin/3]]</f>
        <v>0.32901650765252655</v>
      </c>
      <c r="K2139">
        <f>1/Table1[[#This Row],[odds_ft_draw]]-Table1[[#This Row],[Margin/3]]</f>
        <v>0.30101347399054651</v>
      </c>
      <c r="L2139">
        <f>1/Table1[[#This Row],[odds_ft_away_team_win]]-Table1[[#This Row],[Margin/3]]</f>
        <v>0.36997001835692689</v>
      </c>
      <c r="M2139">
        <v>12</v>
      </c>
      <c r="N2139">
        <v>1.1499999999999999</v>
      </c>
      <c r="O2139">
        <v>1.27</v>
      </c>
      <c r="P2139">
        <v>1.24</v>
      </c>
      <c r="Q2139">
        <v>1.53</v>
      </c>
      <c r="R2139" t="str" cm="1">
        <f t="array" ref="R2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0</v>
      </c>
      <c r="Z2139" t="s">
        <v>169</v>
      </c>
      <c r="AA2139">
        <v>1</v>
      </c>
      <c r="AB2139">
        <v>5</v>
      </c>
      <c r="AC2139">
        <v>4</v>
      </c>
      <c r="AD2139">
        <v>0</v>
      </c>
      <c r="AE2139">
        <v>2</v>
      </c>
      <c r="AF2139">
        <v>0</v>
      </c>
      <c r="AG2139">
        <v>0</v>
      </c>
      <c r="AH2139">
        <v>4</v>
      </c>
      <c r="AI2139">
        <v>1</v>
      </c>
      <c r="AJ2139">
        <v>1</v>
      </c>
      <c r="AK2139">
        <v>7</v>
      </c>
      <c r="AL2139">
        <v>15</v>
      </c>
      <c r="AM2139">
        <v>3</v>
      </c>
      <c r="AN2139">
        <v>4</v>
      </c>
      <c r="AO2139">
        <v>4</v>
      </c>
      <c r="AP2139">
        <v>11</v>
      </c>
      <c r="AQ2139">
        <v>19</v>
      </c>
      <c r="AR2139">
        <v>10</v>
      </c>
      <c r="AS2139">
        <v>55</v>
      </c>
      <c r="AT2139">
        <v>45</v>
      </c>
      <c r="AU2139">
        <v>0.9</v>
      </c>
      <c r="AV2139">
        <v>1.58</v>
      </c>
      <c r="AW2139">
        <v>2.16</v>
      </c>
      <c r="AX2139">
        <v>42</v>
      </c>
      <c r="AY2139">
        <v>61</v>
      </c>
      <c r="AZ2139">
        <v>51</v>
      </c>
      <c r="BA2139">
        <v>14</v>
      </c>
      <c r="BB2139">
        <v>4</v>
      </c>
      <c r="BC2139">
        <v>46</v>
      </c>
      <c r="BD2139">
        <v>69</v>
      </c>
      <c r="BE2139">
        <v>19</v>
      </c>
      <c r="BF2139">
        <v>65</v>
      </c>
      <c r="BG2139">
        <v>9.4600000000000009</v>
      </c>
      <c r="BH2139">
        <v>3.85</v>
      </c>
      <c r="BI2139">
        <v>2.81</v>
      </c>
      <c r="BJ2139">
        <v>3.05</v>
      </c>
      <c r="BK2139">
        <v>2.52</v>
      </c>
      <c r="BL2139">
        <f>1/Table1[[#This Row],[odds_ft_home_team_win]]+1/Table1[[#This Row],[odds_ft_draw]]+1/Table1[[#This Row],[odds_ft_away_team_win]]-1</f>
        <v>8.0566135405409689E-2</v>
      </c>
      <c r="BM2139">
        <f>Table1[[#This Row],[Margin]]/3</f>
        <v>2.6855378468469897E-2</v>
      </c>
      <c r="BN2139">
        <v>1.45</v>
      </c>
      <c r="BO2139">
        <v>2.36</v>
      </c>
      <c r="BP2139">
        <v>4.75</v>
      </c>
      <c r="BQ2139">
        <v>8</v>
      </c>
      <c r="BR2139">
        <v>2.0499999999999998</v>
      </c>
      <c r="BS2139">
        <v>1.7</v>
      </c>
      <c r="BT2139" t="s">
        <v>3809</v>
      </c>
      <c r="BU2139">
        <f>VLOOKUP(Table1[[#This Row],[Reference]],metron,11,FALSE)</f>
        <v>1.210167055864918</v>
      </c>
      <c r="BV2139">
        <f>VLOOKUP(Table1[[#This Row],[Reference]],metron,12,FALSE)</f>
        <v>1.3211783725525419</v>
      </c>
    </row>
    <row r="2140" spans="1:74" x14ac:dyDescent="0.45">
      <c r="A2140" t="s">
        <v>5399</v>
      </c>
      <c r="B2140">
        <v>1648954800</v>
      </c>
      <c r="C2140" s="3" t="s">
        <v>5284</v>
      </c>
      <c r="D2140" t="s">
        <v>65</v>
      </c>
      <c r="E2140" t="s">
        <v>66</v>
      </c>
      <c r="F2140" t="s">
        <v>3788</v>
      </c>
      <c r="G2140" t="s">
        <v>94</v>
      </c>
      <c r="H2140" t="s">
        <v>3903</v>
      </c>
      <c r="I2140">
        <f>MROUND(Table1[[#This Row],[Prob_H]]*100,2)/100</f>
        <v>0.34</v>
      </c>
      <c r="J2140">
        <f>1/Table1[[#This Row],[odds_ft_home_team_win]]-Table1[[#This Row],[Margin/3]]</f>
        <v>0.34002556583201743</v>
      </c>
      <c r="K2140">
        <f>1/Table1[[#This Row],[odds_ft_draw]]-Table1[[#This Row],[Margin/3]]</f>
        <v>0.2989698473569441</v>
      </c>
      <c r="L2140">
        <f>1/Table1[[#This Row],[odds_ft_away_team_win]]-Table1[[#This Row],[Margin/3]]</f>
        <v>0.36100458681103836</v>
      </c>
      <c r="M2140">
        <v>12</v>
      </c>
      <c r="N2140">
        <v>1.07</v>
      </c>
      <c r="O2140">
        <v>1.19</v>
      </c>
      <c r="P2140">
        <v>0.88</v>
      </c>
      <c r="Q2140">
        <v>1.1000000000000001</v>
      </c>
      <c r="R2140" t="str" cm="1">
        <f t="array" ref="R2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40">
        <v>0</v>
      </c>
      <c r="T2140">
        <v>1</v>
      </c>
      <c r="U2140">
        <v>1</v>
      </c>
      <c r="V2140">
        <v>0</v>
      </c>
      <c r="W2140">
        <v>0</v>
      </c>
      <c r="X2140">
        <v>0</v>
      </c>
      <c r="Z2140">
        <v>75</v>
      </c>
      <c r="AA2140">
        <v>2</v>
      </c>
      <c r="AB2140">
        <v>2</v>
      </c>
      <c r="AC2140">
        <v>1</v>
      </c>
      <c r="AD2140">
        <v>0</v>
      </c>
      <c r="AE2140">
        <v>2</v>
      </c>
      <c r="AF2140">
        <v>0</v>
      </c>
      <c r="AG2140">
        <v>0</v>
      </c>
      <c r="AH2140">
        <v>1</v>
      </c>
      <c r="AI2140">
        <v>1</v>
      </c>
      <c r="AJ2140">
        <v>1</v>
      </c>
      <c r="AK2140">
        <v>10</v>
      </c>
      <c r="AL2140">
        <v>18</v>
      </c>
      <c r="AM2140">
        <v>4</v>
      </c>
      <c r="AN2140">
        <v>8</v>
      </c>
      <c r="AO2140">
        <v>6</v>
      </c>
      <c r="AP2140">
        <v>10</v>
      </c>
      <c r="AQ2140">
        <v>7</v>
      </c>
      <c r="AR2140">
        <v>18</v>
      </c>
      <c r="AS2140">
        <v>53</v>
      </c>
      <c r="AT2140">
        <v>47</v>
      </c>
      <c r="AU2140">
        <v>1.1200000000000001</v>
      </c>
      <c r="AV2140">
        <v>1.94</v>
      </c>
      <c r="AW2140">
        <v>2.5</v>
      </c>
      <c r="AX2140">
        <v>60</v>
      </c>
      <c r="AY2140">
        <v>73</v>
      </c>
      <c r="AZ2140">
        <v>57</v>
      </c>
      <c r="BA2140">
        <v>27</v>
      </c>
      <c r="BB2140">
        <v>7</v>
      </c>
      <c r="BC2140">
        <v>41</v>
      </c>
      <c r="BD2140">
        <v>73</v>
      </c>
      <c r="BE2140">
        <v>37</v>
      </c>
      <c r="BF2140">
        <v>76</v>
      </c>
      <c r="BG2140">
        <v>7.09</v>
      </c>
      <c r="BH2140">
        <v>5.49</v>
      </c>
      <c r="BI2140">
        <v>2.75</v>
      </c>
      <c r="BJ2140">
        <v>3.1</v>
      </c>
      <c r="BK2140">
        <v>2.6</v>
      </c>
      <c r="BL2140">
        <f>1/Table1[[#This Row],[odds_ft_home_team_win]]+1/Table1[[#This Row],[odds_ft_draw]]+1/Table1[[#This Row],[odds_ft_away_team_win]]-1</f>
        <v>7.0832393413038597E-2</v>
      </c>
      <c r="BM2140">
        <f>Table1[[#This Row],[Margin]]/3</f>
        <v>2.36107978043462E-2</v>
      </c>
      <c r="BN2140">
        <v>1.42</v>
      </c>
      <c r="BO2140">
        <v>2.35</v>
      </c>
      <c r="BP2140">
        <v>4.5</v>
      </c>
      <c r="BQ2140">
        <v>8</v>
      </c>
      <c r="BR2140">
        <v>1.95</v>
      </c>
      <c r="BS2140">
        <v>1.8</v>
      </c>
      <c r="BT2140" t="s">
        <v>3860</v>
      </c>
      <c r="BU2140">
        <f>VLOOKUP(Table1[[#This Row],[Reference]],metron,11,FALSE)</f>
        <v>1.228921489601805</v>
      </c>
      <c r="BV2140">
        <f>VLOOKUP(Table1[[#This Row],[Reference]],metron,12,FALSE)</f>
        <v>1.2940512655166849</v>
      </c>
    </row>
    <row r="2141" spans="1:74" x14ac:dyDescent="0.45">
      <c r="A2141" t="s">
        <v>5399</v>
      </c>
      <c r="B2141">
        <v>1649005200</v>
      </c>
      <c r="C2141" s="3" t="s">
        <v>5285</v>
      </c>
      <c r="D2141" t="s">
        <v>65</v>
      </c>
      <c r="E2141" t="s">
        <v>66</v>
      </c>
      <c r="F2141" t="s">
        <v>97</v>
      </c>
      <c r="G2141" t="s">
        <v>73</v>
      </c>
      <c r="H2141" t="s">
        <v>3822</v>
      </c>
      <c r="I2141">
        <f>MROUND(Table1[[#This Row],[Prob_H]]*100,2)/100</f>
        <v>0.36</v>
      </c>
      <c r="J2141">
        <f>1/Table1[[#This Row],[odds_ft_home_team_win]]-Table1[[#This Row],[Margin/3]]</f>
        <v>0.3656114775659367</v>
      </c>
      <c r="K2141">
        <f>1/Table1[[#This Row],[odds_ft_draw]]-Table1[[#This Row],[Margin/3]]</f>
        <v>0.27984598857464121</v>
      </c>
      <c r="L2141">
        <f>1/Table1[[#This Row],[odds_ft_away_team_win]]-Table1[[#This Row],[Margin/3]]</f>
        <v>0.35454253385942186</v>
      </c>
      <c r="M2141">
        <v>12</v>
      </c>
      <c r="N2141">
        <v>1.23</v>
      </c>
      <c r="O2141">
        <v>1.71</v>
      </c>
      <c r="P2141">
        <v>1.17</v>
      </c>
      <c r="Q2141">
        <v>1.42</v>
      </c>
      <c r="R2141" t="str" cm="1">
        <f t="array" ref="R2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1">
        <v>2</v>
      </c>
      <c r="T2141">
        <v>1</v>
      </c>
      <c r="U2141">
        <v>3</v>
      </c>
      <c r="V2141">
        <v>3</v>
      </c>
      <c r="W2141">
        <v>2</v>
      </c>
      <c r="X2141">
        <v>1</v>
      </c>
      <c r="Y2141" t="s">
        <v>5286</v>
      </c>
      <c r="Z2141" t="s">
        <v>2004</v>
      </c>
      <c r="AA2141">
        <v>4</v>
      </c>
      <c r="AB2141">
        <v>7</v>
      </c>
      <c r="AC2141">
        <v>5</v>
      </c>
      <c r="AD2141">
        <v>0</v>
      </c>
      <c r="AE2141">
        <v>2</v>
      </c>
      <c r="AF2141">
        <v>0</v>
      </c>
      <c r="AG2141">
        <v>0</v>
      </c>
      <c r="AH2141">
        <v>5</v>
      </c>
      <c r="AI2141">
        <v>1</v>
      </c>
      <c r="AJ2141">
        <v>1</v>
      </c>
      <c r="AK2141">
        <v>10</v>
      </c>
      <c r="AL2141">
        <v>22</v>
      </c>
      <c r="AM2141">
        <v>6</v>
      </c>
      <c r="AN2141">
        <v>7</v>
      </c>
      <c r="AO2141">
        <v>4</v>
      </c>
      <c r="AP2141">
        <v>15</v>
      </c>
      <c r="AQ2141">
        <v>16</v>
      </c>
      <c r="AR2141">
        <v>17</v>
      </c>
      <c r="AS2141">
        <v>43</v>
      </c>
      <c r="AT2141">
        <v>57</v>
      </c>
      <c r="AU2141">
        <v>1.2</v>
      </c>
      <c r="AV2141">
        <v>2.29</v>
      </c>
      <c r="AW2141">
        <v>2.69</v>
      </c>
      <c r="AX2141">
        <v>64</v>
      </c>
      <c r="AY2141">
        <v>89</v>
      </c>
      <c r="AZ2141">
        <v>49</v>
      </c>
      <c r="BA2141">
        <v>26</v>
      </c>
      <c r="BB2141">
        <v>8</v>
      </c>
      <c r="BC2141">
        <v>46</v>
      </c>
      <c r="BD2141">
        <v>71</v>
      </c>
      <c r="BE2141">
        <v>49</v>
      </c>
      <c r="BF2141">
        <v>78</v>
      </c>
      <c r="BG2141">
        <v>8.69</v>
      </c>
      <c r="BH2141">
        <v>5.92</v>
      </c>
      <c r="BI2141">
        <v>2.48</v>
      </c>
      <c r="BJ2141">
        <v>3.15</v>
      </c>
      <c r="BK2141">
        <v>2.5499999999999998</v>
      </c>
      <c r="BL2141">
        <f>1/Table1[[#This Row],[odds_ft_home_team_win]]+1/Table1[[#This Row],[odds_ft_draw]]+1/Table1[[#This Row],[odds_ft_away_team_win]]-1</f>
        <v>0.11284298665702863</v>
      </c>
      <c r="BM2141">
        <f>Table1[[#This Row],[Margin]]/3</f>
        <v>3.7614328885676208E-2</v>
      </c>
      <c r="BN2141">
        <v>1.36</v>
      </c>
      <c r="BO2141">
        <v>2.15</v>
      </c>
      <c r="BP2141">
        <v>3.75</v>
      </c>
      <c r="BQ2141">
        <v>7</v>
      </c>
      <c r="BR2141">
        <v>1.91</v>
      </c>
      <c r="BS2141">
        <v>1.91</v>
      </c>
      <c r="BT2141" t="s">
        <v>3813</v>
      </c>
      <c r="BU2141">
        <f>VLOOKUP(Table1[[#This Row],[Reference]],metron,11,FALSE)</f>
        <v>1.269326094653606</v>
      </c>
      <c r="BV2141">
        <f>VLOOKUP(Table1[[#This Row],[Reference]],metron,12,FALSE)</f>
        <v>1.2417089578661631</v>
      </c>
    </row>
    <row r="2142" spans="1:74" x14ac:dyDescent="0.45">
      <c r="A2142" t="s">
        <v>5399</v>
      </c>
      <c r="B2142">
        <v>1649023200</v>
      </c>
      <c r="C2142" s="3" t="s">
        <v>5287</v>
      </c>
      <c r="D2142" t="s">
        <v>65</v>
      </c>
      <c r="E2142" t="s">
        <v>66</v>
      </c>
      <c r="F2142" t="s">
        <v>81</v>
      </c>
      <c r="G2142" t="s">
        <v>80</v>
      </c>
      <c r="H2142" t="s">
        <v>4910</v>
      </c>
      <c r="I2142">
        <f>MROUND(Table1[[#This Row],[Prob_H]]*100,2)/100</f>
        <v>0.56000000000000005</v>
      </c>
      <c r="J2142">
        <f>1/Table1[[#This Row],[odds_ft_home_team_win]]-Table1[[#This Row],[Margin/3]]</f>
        <v>0.56771944800113816</v>
      </c>
      <c r="K2142">
        <f>1/Table1[[#This Row],[odds_ft_draw]]-Table1[[#This Row],[Margin/3]]</f>
        <v>0.24334898278560252</v>
      </c>
      <c r="L2142">
        <f>1/Table1[[#This Row],[odds_ft_away_team_win]]-Table1[[#This Row],[Margin/3]]</f>
        <v>0.18893156921325935</v>
      </c>
      <c r="M2142">
        <v>12</v>
      </c>
      <c r="N2142">
        <v>1.71</v>
      </c>
      <c r="O2142">
        <v>0.56999999999999995</v>
      </c>
      <c r="P2142">
        <v>1.55</v>
      </c>
      <c r="Q2142">
        <v>0.65</v>
      </c>
      <c r="R2142" t="str" cm="1">
        <f t="array" ref="R2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42">
        <v>1</v>
      </c>
      <c r="T2142">
        <v>1</v>
      </c>
      <c r="U2142">
        <v>2</v>
      </c>
      <c r="V2142">
        <v>1</v>
      </c>
      <c r="W2142">
        <v>0</v>
      </c>
      <c r="X2142">
        <v>1</v>
      </c>
      <c r="Y2142">
        <v>69</v>
      </c>
      <c r="Z2142">
        <v>44</v>
      </c>
      <c r="AA2142">
        <v>8</v>
      </c>
      <c r="AB2142">
        <v>3</v>
      </c>
      <c r="AC2142">
        <v>3</v>
      </c>
      <c r="AD2142">
        <v>1</v>
      </c>
      <c r="AE2142">
        <v>3</v>
      </c>
      <c r="AF2142">
        <v>0</v>
      </c>
      <c r="AG2142">
        <v>0</v>
      </c>
      <c r="AH2142">
        <v>4</v>
      </c>
      <c r="AI2142">
        <v>1</v>
      </c>
      <c r="AJ2142">
        <v>2</v>
      </c>
      <c r="AK2142">
        <v>9</v>
      </c>
      <c r="AL2142">
        <v>11</v>
      </c>
      <c r="AM2142">
        <v>5</v>
      </c>
      <c r="AN2142">
        <v>6</v>
      </c>
      <c r="AO2142">
        <v>4</v>
      </c>
      <c r="AP2142">
        <v>5</v>
      </c>
      <c r="AQ2142">
        <v>13</v>
      </c>
      <c r="AR2142">
        <v>15</v>
      </c>
      <c r="AS2142">
        <v>64</v>
      </c>
      <c r="AT2142">
        <v>36</v>
      </c>
      <c r="AU2142">
        <v>1.28</v>
      </c>
      <c r="AV2142">
        <v>1.44</v>
      </c>
      <c r="AW2142">
        <v>2</v>
      </c>
      <c r="AX2142">
        <v>48</v>
      </c>
      <c r="AY2142">
        <v>70</v>
      </c>
      <c r="AZ2142">
        <v>37</v>
      </c>
      <c r="BA2142">
        <v>7</v>
      </c>
      <c r="BB2142">
        <v>3</v>
      </c>
      <c r="BC2142">
        <v>22</v>
      </c>
      <c r="BD2142">
        <v>70</v>
      </c>
      <c r="BE2142">
        <v>32</v>
      </c>
      <c r="BF2142">
        <v>70</v>
      </c>
      <c r="BG2142">
        <v>10</v>
      </c>
      <c r="BH2142">
        <v>5.43</v>
      </c>
      <c r="BI2142">
        <v>1.65</v>
      </c>
      <c r="BJ2142">
        <v>3.55</v>
      </c>
      <c r="BK2142">
        <v>4.4000000000000004</v>
      </c>
      <c r="BL2142">
        <f>1/Table1[[#This Row],[odds_ft_home_team_win]]+1/Table1[[#This Row],[odds_ft_draw]]+1/Table1[[#This Row],[odds_ft_away_team_win]]-1</f>
        <v>0.11502347417840375</v>
      </c>
      <c r="BM2142">
        <f>Table1[[#This Row],[Margin]]/3</f>
        <v>3.8341158059467917E-2</v>
      </c>
      <c r="BN2142">
        <v>1.32</v>
      </c>
      <c r="BO2142">
        <v>1.95</v>
      </c>
      <c r="BP2142">
        <v>3.3</v>
      </c>
      <c r="BQ2142">
        <v>6.25</v>
      </c>
      <c r="BR2142">
        <v>1.95</v>
      </c>
      <c r="BS2142">
        <v>1.8</v>
      </c>
      <c r="BT2142" t="s">
        <v>109</v>
      </c>
      <c r="BU2142">
        <f>VLOOKUP(Table1[[#This Row],[Reference]],metron,11,FALSE)</f>
        <v>1.7546812539448771</v>
      </c>
      <c r="BV2142">
        <f>VLOOKUP(Table1[[#This Row],[Reference]],metron,12,FALSE)</f>
        <v>0.93456764148958549</v>
      </c>
    </row>
    <row r="2143" spans="1:74" x14ac:dyDescent="0.45">
      <c r="A2143" t="s">
        <v>5399</v>
      </c>
      <c r="B2143">
        <v>1649030400</v>
      </c>
      <c r="C2143" s="3" t="s">
        <v>5288</v>
      </c>
      <c r="D2143" t="s">
        <v>65</v>
      </c>
      <c r="E2143" t="s">
        <v>66</v>
      </c>
      <c r="F2143" t="s">
        <v>68</v>
      </c>
      <c r="G2143" t="s">
        <v>72</v>
      </c>
      <c r="H2143" t="s">
        <v>3839</v>
      </c>
      <c r="I2143">
        <f>MROUND(Table1[[#This Row],[Prob_H]]*100,2)/100</f>
        <v>0.57999999999999996</v>
      </c>
      <c r="J2143">
        <f>1/Table1[[#This Row],[odds_ft_home_team_win]]-Table1[[#This Row],[Margin/3]]</f>
        <v>0.57540860529184301</v>
      </c>
      <c r="K2143">
        <f>1/Table1[[#This Row],[odds_ft_draw]]-Table1[[#This Row],[Margin/3]]</f>
        <v>0.24762595849079128</v>
      </c>
      <c r="L2143">
        <f>1/Table1[[#This Row],[odds_ft_away_team_win]]-Table1[[#This Row],[Margin/3]]</f>
        <v>0.17696543621736577</v>
      </c>
      <c r="M2143">
        <v>12</v>
      </c>
      <c r="N2143">
        <v>2.06</v>
      </c>
      <c r="O2143">
        <v>0.62</v>
      </c>
      <c r="P2143">
        <v>2</v>
      </c>
      <c r="Q2143">
        <v>0.53</v>
      </c>
      <c r="R2143" t="str" cm="1">
        <f t="array" ref="R2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3">
        <v>2</v>
      </c>
      <c r="T2143">
        <v>0</v>
      </c>
      <c r="U2143">
        <v>2</v>
      </c>
      <c r="V2143">
        <v>0</v>
      </c>
      <c r="W2143">
        <v>0</v>
      </c>
      <c r="X2143">
        <v>0</v>
      </c>
      <c r="Y2143" t="s">
        <v>5289</v>
      </c>
      <c r="AA2143">
        <v>7</v>
      </c>
      <c r="AB2143">
        <v>6</v>
      </c>
      <c r="AC2143">
        <v>0</v>
      </c>
      <c r="AD2143">
        <v>0</v>
      </c>
      <c r="AE2143">
        <v>2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13</v>
      </c>
      <c r="AL2143">
        <v>10</v>
      </c>
      <c r="AM2143">
        <v>7</v>
      </c>
      <c r="AN2143">
        <v>9</v>
      </c>
      <c r="AO2143">
        <v>6</v>
      </c>
      <c r="AP2143">
        <v>1</v>
      </c>
      <c r="AQ2143">
        <v>6</v>
      </c>
      <c r="AR2143">
        <v>8</v>
      </c>
      <c r="AS2143">
        <v>58</v>
      </c>
      <c r="AT2143">
        <v>42</v>
      </c>
      <c r="AU2143">
        <v>1.8</v>
      </c>
      <c r="AV2143">
        <v>1.65</v>
      </c>
      <c r="AW2143">
        <v>2.78</v>
      </c>
      <c r="AX2143">
        <v>52</v>
      </c>
      <c r="AY2143">
        <v>91</v>
      </c>
      <c r="AZ2143">
        <v>55</v>
      </c>
      <c r="BA2143">
        <v>25</v>
      </c>
      <c r="BB2143">
        <v>7</v>
      </c>
      <c r="BC2143">
        <v>27</v>
      </c>
      <c r="BD2143">
        <v>74</v>
      </c>
      <c r="BE2143">
        <v>45</v>
      </c>
      <c r="BF2143">
        <v>87</v>
      </c>
      <c r="BG2143">
        <v>10.06</v>
      </c>
      <c r="BH2143">
        <v>4.9800000000000004</v>
      </c>
      <c r="BI2143">
        <v>1.63</v>
      </c>
      <c r="BJ2143">
        <v>3.5</v>
      </c>
      <c r="BK2143">
        <v>4.6500000000000004</v>
      </c>
      <c r="BL2143">
        <f>1/Table1[[#This Row],[odds_ft_home_team_win]]+1/Table1[[#This Row],[odds_ft_draw]]+1/Table1[[#This Row],[odds_ft_away_team_win]]-1</f>
        <v>0.11426498167048327</v>
      </c>
      <c r="BM2143">
        <f>Table1[[#This Row],[Margin]]/3</f>
        <v>3.8088327223494423E-2</v>
      </c>
      <c r="BN2143">
        <v>1.34</v>
      </c>
      <c r="BO2143">
        <v>1.87</v>
      </c>
      <c r="BP2143">
        <v>3.5</v>
      </c>
      <c r="BQ2143">
        <v>6.75</v>
      </c>
      <c r="BR2143">
        <v>2.0499999999999998</v>
      </c>
      <c r="BS2143">
        <v>1.7</v>
      </c>
      <c r="BT2143" t="s">
        <v>3807</v>
      </c>
      <c r="BU2143">
        <f>VLOOKUP(Table1[[#This Row],[Reference]],metron,11,FALSE)</f>
        <v>1.7619715019855171</v>
      </c>
      <c r="BV2143">
        <f>VLOOKUP(Table1[[#This Row],[Reference]],metron,12,FALSE)</f>
        <v>0.87432842793739785</v>
      </c>
    </row>
    <row r="2144" spans="1:74" hidden="1" x14ac:dyDescent="0.45">
      <c r="A2144" t="s">
        <v>5399</v>
      </c>
      <c r="B2144">
        <v>1649030400</v>
      </c>
      <c r="C2144" s="3" t="s">
        <v>5288</v>
      </c>
      <c r="D2144" t="s">
        <v>65</v>
      </c>
      <c r="E2144" t="s">
        <v>66</v>
      </c>
      <c r="F2144" t="s">
        <v>88</v>
      </c>
      <c r="G2144" t="s">
        <v>103</v>
      </c>
      <c r="H2144" t="s">
        <v>3796</v>
      </c>
      <c r="I2144">
        <f>MROUND(Table1[[#This Row],[Prob_H]]*100,2)/100</f>
        <v>0.32</v>
      </c>
      <c r="J2144">
        <f>1/Table1[[#This Row],[odds_ft_home_team_win]]-Table1[[#This Row],[Margin/3]]</f>
        <v>0.31156793364168917</v>
      </c>
      <c r="K2144">
        <f>1/Table1[[#This Row],[odds_ft_draw]]-Table1[[#This Row],[Margin/3]]</f>
        <v>0.29426170570712984</v>
      </c>
      <c r="L2144">
        <f>1/Table1[[#This Row],[odds_ft_away_team_win]]-Table1[[#This Row],[Margin/3]]</f>
        <v>0.394170360651181</v>
      </c>
      <c r="M2144">
        <v>12</v>
      </c>
      <c r="N2144">
        <v>1.56</v>
      </c>
      <c r="O2144">
        <v>1.57</v>
      </c>
      <c r="P2144">
        <v>1.58</v>
      </c>
      <c r="Q2144">
        <v>1.42</v>
      </c>
      <c r="R2144" t="str" cm="1">
        <f t="array" ref="R2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4">
        <v>3</v>
      </c>
      <c r="T2144">
        <v>1</v>
      </c>
      <c r="U2144">
        <v>4</v>
      </c>
      <c r="V2144">
        <v>1</v>
      </c>
      <c r="W2144">
        <v>1</v>
      </c>
      <c r="X2144">
        <v>0</v>
      </c>
      <c r="Y2144" t="s">
        <v>5290</v>
      </c>
      <c r="Z2144">
        <v>82</v>
      </c>
      <c r="AA2144">
        <v>9</v>
      </c>
      <c r="AB2144">
        <v>3</v>
      </c>
      <c r="AC2144">
        <v>4</v>
      </c>
      <c r="AD2144">
        <v>0</v>
      </c>
      <c r="AE2144">
        <v>1</v>
      </c>
      <c r="AF2144">
        <v>0</v>
      </c>
      <c r="AG2144">
        <v>2</v>
      </c>
      <c r="AH2144">
        <v>2</v>
      </c>
      <c r="AI2144">
        <v>1</v>
      </c>
      <c r="AJ2144">
        <v>0</v>
      </c>
      <c r="AK2144">
        <v>11</v>
      </c>
      <c r="AL2144">
        <v>13</v>
      </c>
      <c r="AM2144">
        <v>7</v>
      </c>
      <c r="AN2144">
        <v>3</v>
      </c>
      <c r="AO2144">
        <v>4</v>
      </c>
      <c r="AP2144">
        <v>10</v>
      </c>
      <c r="AQ2144">
        <v>13</v>
      </c>
      <c r="AR2144">
        <v>8</v>
      </c>
      <c r="AS2144">
        <v>35</v>
      </c>
      <c r="AT2144">
        <v>65</v>
      </c>
      <c r="AU2144">
        <v>1.51</v>
      </c>
      <c r="AV2144">
        <v>1.38</v>
      </c>
      <c r="AW2144">
        <v>2.75</v>
      </c>
      <c r="AX2144">
        <v>60</v>
      </c>
      <c r="AY2144">
        <v>84</v>
      </c>
      <c r="AZ2144">
        <v>54</v>
      </c>
      <c r="BA2144">
        <v>30</v>
      </c>
      <c r="BB2144">
        <v>13</v>
      </c>
      <c r="BC2144">
        <v>38</v>
      </c>
      <c r="BD2144">
        <v>65</v>
      </c>
      <c r="BE2144">
        <v>53</v>
      </c>
      <c r="BF2144">
        <v>91</v>
      </c>
      <c r="BG2144">
        <v>11.83</v>
      </c>
      <c r="BH2144">
        <v>3.99</v>
      </c>
      <c r="BI2144">
        <v>2.87</v>
      </c>
      <c r="BJ2144">
        <v>3.02</v>
      </c>
      <c r="BK2144">
        <v>2.3199999999999998</v>
      </c>
      <c r="BL2144">
        <f>1/Table1[[#This Row],[odds_ft_home_team_win]]+1/Table1[[#This Row],[odds_ft_draw]]+1/Table1[[#This Row],[odds_ft_away_team_win]]-1</f>
        <v>0.11059236632231917</v>
      </c>
      <c r="BM2144">
        <f>Table1[[#This Row],[Margin]]/3</f>
        <v>3.6864122107439723E-2</v>
      </c>
      <c r="BN2144">
        <v>1.44</v>
      </c>
      <c r="BO2144">
        <v>2.15</v>
      </c>
      <c r="BP2144">
        <v>4.33</v>
      </c>
      <c r="BQ2144">
        <v>9</v>
      </c>
      <c r="BR2144">
        <v>1.95</v>
      </c>
      <c r="BS2144">
        <v>1.8</v>
      </c>
      <c r="BT2144" t="s">
        <v>3817</v>
      </c>
      <c r="BU2144">
        <f>VLOOKUP(Table1[[#This Row],[Reference]],metron,11,FALSE)</f>
        <v>1.210167055864918</v>
      </c>
      <c r="BV2144">
        <f>VLOOKUP(Table1[[#This Row],[Reference]],metron,12,FALSE)</f>
        <v>1.3211783725525419</v>
      </c>
    </row>
    <row r="2145" spans="1:74" hidden="1" x14ac:dyDescent="0.45">
      <c r="A2145" t="s">
        <v>5399</v>
      </c>
      <c r="B2145">
        <v>1649898300</v>
      </c>
      <c r="C2145" s="3" t="s">
        <v>5311</v>
      </c>
      <c r="D2145" t="s">
        <v>65</v>
      </c>
      <c r="E2145" t="s">
        <v>66</v>
      </c>
      <c r="F2145" t="s">
        <v>98</v>
      </c>
      <c r="G2145" t="s">
        <v>85</v>
      </c>
      <c r="H2145" t="s">
        <v>3793</v>
      </c>
      <c r="I2145">
        <f>MROUND(Table1[[#This Row],[Prob_H]]*100,2)/100</f>
        <v>0.3</v>
      </c>
      <c r="J2145">
        <f>1/Table1[[#This Row],[odds_ft_home_team_win]]-Table1[[#This Row],[Margin/3]]</f>
        <v>0.3080639167595689</v>
      </c>
      <c r="K2145">
        <f>1/Table1[[#This Row],[odds_ft_draw]]-Table1[[#This Row],[Margin/3]]</f>
        <v>0.2824228911185433</v>
      </c>
      <c r="L2145">
        <f>1/Table1[[#This Row],[odds_ft_away_team_win]]-Table1[[#This Row],[Margin/3]]</f>
        <v>0.4095131921218878</v>
      </c>
      <c r="M2145">
        <v>12</v>
      </c>
      <c r="N2145">
        <v>1.36</v>
      </c>
      <c r="O2145">
        <v>1.06</v>
      </c>
      <c r="P2145">
        <v>1.47</v>
      </c>
      <c r="Q2145">
        <v>1.05</v>
      </c>
      <c r="R2145" t="str" cm="1">
        <f t="array" ref="R2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45">
        <v>1</v>
      </c>
      <c r="T2145">
        <v>3</v>
      </c>
      <c r="U2145">
        <v>4</v>
      </c>
      <c r="V2145">
        <v>2</v>
      </c>
      <c r="W2145">
        <v>1</v>
      </c>
      <c r="X2145">
        <v>1</v>
      </c>
      <c r="Y2145">
        <v>39</v>
      </c>
      <c r="Z2145" t="s">
        <v>5312</v>
      </c>
      <c r="AA2145">
        <v>3</v>
      </c>
      <c r="AB2145">
        <v>6</v>
      </c>
      <c r="AC2145">
        <v>1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1</v>
      </c>
      <c r="AJ2145">
        <v>0</v>
      </c>
      <c r="AK2145">
        <v>9</v>
      </c>
      <c r="AL2145">
        <v>11</v>
      </c>
      <c r="AM2145">
        <v>3</v>
      </c>
      <c r="AN2145">
        <v>5</v>
      </c>
      <c r="AO2145">
        <v>6</v>
      </c>
      <c r="AP2145">
        <v>6</v>
      </c>
      <c r="AQ2145">
        <v>8</v>
      </c>
      <c r="AR2145">
        <v>16</v>
      </c>
      <c r="AS2145">
        <v>60</v>
      </c>
      <c r="AT2145">
        <v>40</v>
      </c>
      <c r="AU2145">
        <v>1.27</v>
      </c>
      <c r="AV2145">
        <v>1.53</v>
      </c>
      <c r="AW2145">
        <v>2.44</v>
      </c>
      <c r="AX2145">
        <v>57</v>
      </c>
      <c r="AY2145">
        <v>73</v>
      </c>
      <c r="AZ2145">
        <v>47</v>
      </c>
      <c r="BA2145">
        <v>26</v>
      </c>
      <c r="BB2145">
        <v>7</v>
      </c>
      <c r="BC2145">
        <v>37</v>
      </c>
      <c r="BD2145">
        <v>74</v>
      </c>
      <c r="BE2145">
        <v>37</v>
      </c>
      <c r="BF2145">
        <v>70</v>
      </c>
      <c r="BG2145">
        <v>10.130000000000001</v>
      </c>
      <c r="BH2145">
        <v>5.52</v>
      </c>
      <c r="BI2145">
        <v>3</v>
      </c>
      <c r="BJ2145">
        <v>3.25</v>
      </c>
      <c r="BK2145">
        <v>2.2999999999999998</v>
      </c>
      <c r="BL2145">
        <f>1/Table1[[#This Row],[odds_ft_home_team_win]]+1/Table1[[#This Row],[odds_ft_draw]]+1/Table1[[#This Row],[odds_ft_away_team_win]]-1</f>
        <v>7.5808249721293297E-2</v>
      </c>
      <c r="BM2145">
        <f>Table1[[#This Row],[Margin]]/3</f>
        <v>2.5269416573764431E-2</v>
      </c>
      <c r="BN2145">
        <v>1.41</v>
      </c>
      <c r="BO2145">
        <v>2.25</v>
      </c>
      <c r="BP2145">
        <v>4</v>
      </c>
      <c r="BQ2145">
        <v>8.25</v>
      </c>
      <c r="BR2145">
        <v>1.95</v>
      </c>
      <c r="BS2145">
        <v>1.77</v>
      </c>
      <c r="BT2145" t="s">
        <v>3841</v>
      </c>
      <c r="BU2145">
        <f>VLOOKUP(Table1[[#This Row],[Reference]],metron,11,FALSE)</f>
        <v>1.1805091283106199</v>
      </c>
      <c r="BV2145">
        <f>VLOOKUP(Table1[[#This Row],[Reference]],metron,12,FALSE)</f>
        <v>1.3921316533813319</v>
      </c>
    </row>
    <row r="2146" spans="1:74" hidden="1" x14ac:dyDescent="0.45">
      <c r="A2146" t="s">
        <v>5418</v>
      </c>
      <c r="B2146">
        <v>1350165600</v>
      </c>
      <c r="C2146" s="3" t="s">
        <v>255</v>
      </c>
      <c r="D2146" t="s">
        <v>65</v>
      </c>
      <c r="E2146" t="s">
        <v>66</v>
      </c>
      <c r="F2146" t="s">
        <v>77</v>
      </c>
      <c r="G2146" t="s">
        <v>80</v>
      </c>
      <c r="H2146" t="s">
        <v>66</v>
      </c>
      <c r="I2146">
        <f>MROUND(Table1[[#This Row],[Prob_H]]*100,2)/100</f>
        <v>0.72</v>
      </c>
      <c r="J2146">
        <f>1/Table1[[#This Row],[odds_ft_home_team_win]]-Table1[[#This Row],[Margin/3]]</f>
        <v>0.7137780292605872</v>
      </c>
      <c r="K2146">
        <f>1/Table1[[#This Row],[odds_ft_draw]]-Table1[[#This Row],[Margin/3]]</f>
        <v>0.19280633588120749</v>
      </c>
      <c r="L2146">
        <f>1/Table1[[#This Row],[odds_ft_away_team_win]]-Table1[[#This Row],[Margin/3]]</f>
        <v>9.3415634858205338E-2</v>
      </c>
      <c r="M2146">
        <v>13</v>
      </c>
      <c r="N2146">
        <v>1.33</v>
      </c>
      <c r="O2146">
        <v>0.33</v>
      </c>
      <c r="P2146">
        <v>1.95</v>
      </c>
      <c r="Q2146">
        <v>0.94</v>
      </c>
      <c r="R2146" t="str" cm="1">
        <f t="array" ref="R2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6">
        <v>3</v>
      </c>
      <c r="T2146">
        <v>2</v>
      </c>
      <c r="U2146">
        <v>5</v>
      </c>
      <c r="V2146">
        <v>3</v>
      </c>
      <c r="W2146">
        <v>2</v>
      </c>
      <c r="X2146">
        <v>1</v>
      </c>
      <c r="Y2146" t="s">
        <v>256</v>
      </c>
      <c r="Z2146" t="s">
        <v>257</v>
      </c>
      <c r="AA2146">
        <v>-1</v>
      </c>
      <c r="AB2146">
        <v>-1</v>
      </c>
      <c r="AC2146">
        <v>1</v>
      </c>
      <c r="AD2146">
        <v>0</v>
      </c>
      <c r="AE2146">
        <v>2</v>
      </c>
      <c r="AF2146">
        <v>0</v>
      </c>
      <c r="AG2146">
        <v>1</v>
      </c>
      <c r="AH2146">
        <v>0</v>
      </c>
      <c r="AI2146">
        <v>1</v>
      </c>
      <c r="AJ2146">
        <v>1</v>
      </c>
      <c r="AK2146">
        <v>-1</v>
      </c>
      <c r="AL2146">
        <v>-1</v>
      </c>
      <c r="AM2146">
        <v>-1</v>
      </c>
      <c r="AN2146">
        <v>-1</v>
      </c>
      <c r="AO2146">
        <v>-1</v>
      </c>
      <c r="AP2146">
        <v>-1</v>
      </c>
      <c r="AQ2146">
        <v>-1</v>
      </c>
      <c r="AR2146">
        <v>-1</v>
      </c>
      <c r="AS2146">
        <v>-1</v>
      </c>
      <c r="AT2146">
        <v>-1</v>
      </c>
      <c r="AU2146">
        <v>0</v>
      </c>
      <c r="AV2146">
        <v>0</v>
      </c>
      <c r="AW2146">
        <v>2.5</v>
      </c>
      <c r="AX2146">
        <v>59</v>
      </c>
      <c r="AY2146">
        <v>75</v>
      </c>
      <c r="AZ2146">
        <v>50</v>
      </c>
      <c r="BA2146">
        <v>34</v>
      </c>
      <c r="BB2146">
        <v>17</v>
      </c>
      <c r="BC2146">
        <v>17</v>
      </c>
      <c r="BD2146">
        <v>50</v>
      </c>
      <c r="BE2146">
        <v>42</v>
      </c>
      <c r="BF2146">
        <v>75</v>
      </c>
      <c r="BG2146">
        <v>0</v>
      </c>
      <c r="BH2146">
        <v>5.17</v>
      </c>
      <c r="BI2146">
        <v>1.38</v>
      </c>
      <c r="BJ2146">
        <v>4.91</v>
      </c>
      <c r="BK2146">
        <v>9.59</v>
      </c>
      <c r="BL2146">
        <f>1/Table1[[#This Row],[odds_ft_home_team_win]]+1/Table1[[#This Row],[odds_ft_draw]]+1/Table1[[#This Row],[odds_ft_away_team_win]]-1</f>
        <v>3.2578955696499712E-2</v>
      </c>
      <c r="BM2146">
        <f>Table1[[#This Row],[Margin]]/3</f>
        <v>1.0859651898833237E-2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 t="s">
        <v>79</v>
      </c>
      <c r="BU2146">
        <f>VLOOKUP(Table1[[#This Row],[Reference]],metron,11,FALSE)</f>
        <v>2.2436090225563912</v>
      </c>
      <c r="BV2146">
        <f>VLOOKUP(Table1[[#This Row],[Reference]],metron,12,FALSE)</f>
        <v>0.75338345864661649</v>
      </c>
    </row>
    <row r="2147" spans="1:74" hidden="1" x14ac:dyDescent="0.45">
      <c r="A2147" t="s">
        <v>5418</v>
      </c>
      <c r="B2147">
        <v>1350172800</v>
      </c>
      <c r="C2147" s="3" t="s">
        <v>258</v>
      </c>
      <c r="D2147" t="s">
        <v>65</v>
      </c>
      <c r="E2147" t="s">
        <v>66</v>
      </c>
      <c r="F2147" t="s">
        <v>88</v>
      </c>
      <c r="G2147" t="s">
        <v>72</v>
      </c>
      <c r="H2147" t="s">
        <v>66</v>
      </c>
      <c r="I2147">
        <f>MROUND(Table1[[#This Row],[Prob_H]]*100,2)/100</f>
        <v>0.44</v>
      </c>
      <c r="J2147">
        <f>1/Table1[[#This Row],[odds_ft_home_team_win]]-Table1[[#This Row],[Margin/3]]</f>
        <v>0.43811388467591761</v>
      </c>
      <c r="K2147">
        <f>1/Table1[[#This Row],[odds_ft_draw]]-Table1[[#This Row],[Margin/3]]</f>
        <v>0.2745836763026599</v>
      </c>
      <c r="L2147">
        <f>1/Table1[[#This Row],[odds_ft_away_team_win]]-Table1[[#This Row],[Margin/3]]</f>
        <v>0.28730243902142261</v>
      </c>
      <c r="M2147">
        <v>13</v>
      </c>
      <c r="N2147">
        <v>1.83</v>
      </c>
      <c r="O2147">
        <v>1.83</v>
      </c>
      <c r="P2147">
        <v>1.84</v>
      </c>
      <c r="Q2147">
        <v>1.45</v>
      </c>
      <c r="R2147" t="str" cm="1">
        <f t="array" ref="R2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47">
        <v>2</v>
      </c>
      <c r="T2147">
        <v>2</v>
      </c>
      <c r="U2147">
        <v>4</v>
      </c>
      <c r="V2147">
        <v>2</v>
      </c>
      <c r="W2147">
        <v>1</v>
      </c>
      <c r="X2147">
        <v>1</v>
      </c>
      <c r="Y2147" t="s">
        <v>259</v>
      </c>
      <c r="Z2147" t="s">
        <v>260</v>
      </c>
      <c r="AA2147">
        <v>-1</v>
      </c>
      <c r="AB2147">
        <v>-1</v>
      </c>
      <c r="AC2147">
        <v>1</v>
      </c>
      <c r="AD2147">
        <v>0</v>
      </c>
      <c r="AE2147">
        <v>3</v>
      </c>
      <c r="AF2147">
        <v>0</v>
      </c>
      <c r="AG2147">
        <v>1</v>
      </c>
      <c r="AH2147">
        <v>0</v>
      </c>
      <c r="AI2147">
        <v>1</v>
      </c>
      <c r="AJ2147">
        <v>2</v>
      </c>
      <c r="AK2147">
        <v>-1</v>
      </c>
      <c r="AL2147">
        <v>-1</v>
      </c>
      <c r="AM2147">
        <v>-1</v>
      </c>
      <c r="AN2147">
        <v>-1</v>
      </c>
      <c r="AO2147">
        <v>-1</v>
      </c>
      <c r="AP2147">
        <v>-1</v>
      </c>
      <c r="AQ2147">
        <v>-1</v>
      </c>
      <c r="AR2147">
        <v>-1</v>
      </c>
      <c r="AS2147">
        <v>-1</v>
      </c>
      <c r="AT2147">
        <v>-1</v>
      </c>
      <c r="AU2147">
        <v>0</v>
      </c>
      <c r="AV2147">
        <v>0</v>
      </c>
      <c r="AW2147">
        <v>2.67</v>
      </c>
      <c r="AX2147">
        <v>67</v>
      </c>
      <c r="AY2147">
        <v>75</v>
      </c>
      <c r="AZ2147">
        <v>67</v>
      </c>
      <c r="BA2147">
        <v>33</v>
      </c>
      <c r="BB2147">
        <v>0</v>
      </c>
      <c r="BC2147">
        <v>34</v>
      </c>
      <c r="BD2147">
        <v>83</v>
      </c>
      <c r="BE2147">
        <v>42</v>
      </c>
      <c r="BF2147">
        <v>67</v>
      </c>
      <c r="BG2147">
        <v>0</v>
      </c>
      <c r="BH2147">
        <v>6.34</v>
      </c>
      <c r="BI2147">
        <v>2.23</v>
      </c>
      <c r="BJ2147">
        <v>3.51</v>
      </c>
      <c r="BK2147">
        <v>3.36</v>
      </c>
      <c r="BL2147">
        <f>1/Table1[[#This Row],[odds_ft_home_team_win]]+1/Table1[[#This Row],[odds_ft_draw]]+1/Table1[[#This Row],[odds_ft_away_team_win]]-1</f>
        <v>3.0949825792875085E-2</v>
      </c>
      <c r="BM2147">
        <f>Table1[[#This Row],[Margin]]/3</f>
        <v>1.0316608597625029E-2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 t="s">
        <v>91</v>
      </c>
      <c r="BU2147">
        <f>VLOOKUP(Table1[[#This Row],[Reference]],metron,11,FALSE)</f>
        <v>1.4140979689366791</v>
      </c>
      <c r="BV2147">
        <f>VLOOKUP(Table1[[#This Row],[Reference]],metron,12,FALSE)</f>
        <v>1.0666666666666671</v>
      </c>
    </row>
    <row r="2148" spans="1:74" hidden="1" x14ac:dyDescent="0.45">
      <c r="A2148" t="s">
        <v>5418</v>
      </c>
      <c r="B2148">
        <v>1350172800</v>
      </c>
      <c r="C2148" s="3" t="s">
        <v>258</v>
      </c>
      <c r="D2148" t="s">
        <v>65</v>
      </c>
      <c r="E2148" t="s">
        <v>66</v>
      </c>
      <c r="F2148" t="s">
        <v>89</v>
      </c>
      <c r="G2148" t="s">
        <v>102</v>
      </c>
      <c r="H2148" t="s">
        <v>66</v>
      </c>
      <c r="I2148">
        <f>MROUND(Table1[[#This Row],[Prob_H]]*100,2)/100</f>
        <v>0.36</v>
      </c>
      <c r="J2148">
        <f>1/Table1[[#This Row],[odds_ft_home_team_win]]-Table1[[#This Row],[Margin/3]]</f>
        <v>0.36595619085510517</v>
      </c>
      <c r="K2148">
        <f>1/Table1[[#This Row],[odds_ft_draw]]-Table1[[#This Row],[Margin/3]]</f>
        <v>0.28941753883583549</v>
      </c>
      <c r="L2148">
        <f>1/Table1[[#This Row],[odds_ft_away_team_win]]-Table1[[#This Row],[Margin/3]]</f>
        <v>0.34462627030905923</v>
      </c>
      <c r="M2148">
        <v>13</v>
      </c>
      <c r="N2148">
        <v>0.67</v>
      </c>
      <c r="O2148">
        <v>1.17</v>
      </c>
      <c r="P2148">
        <v>0.82</v>
      </c>
      <c r="Q2148">
        <v>0.82</v>
      </c>
      <c r="R2148" t="str" cm="1">
        <f t="array" ref="R2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48">
        <v>2</v>
      </c>
      <c r="T2148">
        <v>2</v>
      </c>
      <c r="U2148">
        <v>4</v>
      </c>
      <c r="V2148">
        <v>1</v>
      </c>
      <c r="W2148">
        <v>1</v>
      </c>
      <c r="X2148">
        <v>0</v>
      </c>
      <c r="Y2148" t="s">
        <v>261</v>
      </c>
      <c r="Z2148" t="s">
        <v>262</v>
      </c>
      <c r="AA2148">
        <v>-1</v>
      </c>
      <c r="AB2148">
        <v>-1</v>
      </c>
      <c r="AC2148">
        <v>2</v>
      </c>
      <c r="AD2148">
        <v>0</v>
      </c>
      <c r="AE2148">
        <v>4</v>
      </c>
      <c r="AF2148">
        <v>0</v>
      </c>
      <c r="AG2148">
        <v>0</v>
      </c>
      <c r="AH2148">
        <v>2</v>
      </c>
      <c r="AI2148">
        <v>0</v>
      </c>
      <c r="AJ2148">
        <v>4</v>
      </c>
      <c r="AK2148">
        <v>-1</v>
      </c>
      <c r="AL2148">
        <v>-1</v>
      </c>
      <c r="AM2148">
        <v>-1</v>
      </c>
      <c r="AN2148">
        <v>-1</v>
      </c>
      <c r="AO2148">
        <v>-1</v>
      </c>
      <c r="AP2148">
        <v>-1</v>
      </c>
      <c r="AQ2148">
        <v>-1</v>
      </c>
      <c r="AR2148">
        <v>-1</v>
      </c>
      <c r="AS2148">
        <v>-1</v>
      </c>
      <c r="AT2148">
        <v>-1</v>
      </c>
      <c r="AU2148">
        <v>0</v>
      </c>
      <c r="AV2148">
        <v>0</v>
      </c>
      <c r="AW2148">
        <v>2.17</v>
      </c>
      <c r="AX2148">
        <v>50</v>
      </c>
      <c r="AY2148">
        <v>67</v>
      </c>
      <c r="AZ2148">
        <v>42</v>
      </c>
      <c r="BA2148">
        <v>9</v>
      </c>
      <c r="BB2148">
        <v>0</v>
      </c>
      <c r="BC2148">
        <v>0</v>
      </c>
      <c r="BD2148">
        <v>59</v>
      </c>
      <c r="BE2148">
        <v>42</v>
      </c>
      <c r="BF2148">
        <v>83</v>
      </c>
      <c r="BG2148">
        <v>0</v>
      </c>
      <c r="BH2148">
        <v>5.17</v>
      </c>
      <c r="BI2148">
        <v>2.66</v>
      </c>
      <c r="BJ2148">
        <v>3.34</v>
      </c>
      <c r="BK2148">
        <v>2.82</v>
      </c>
      <c r="BL2148">
        <f>1/Table1[[#This Row],[odds_ft_home_team_win]]+1/Table1[[#This Row],[odds_ft_draw]]+1/Table1[[#This Row],[odds_ft_away_team_win]]-1</f>
        <v>2.9950976306864829E-2</v>
      </c>
      <c r="BM2148">
        <f>Table1[[#This Row],[Margin]]/3</f>
        <v>9.9836587689549425E-3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 t="s">
        <v>121</v>
      </c>
      <c r="BU2148">
        <f>VLOOKUP(Table1[[#This Row],[Reference]],metron,11,FALSE)</f>
        <v>1.269326094653606</v>
      </c>
      <c r="BV2148">
        <f>VLOOKUP(Table1[[#This Row],[Reference]],metron,12,FALSE)</f>
        <v>1.2417089578661631</v>
      </c>
    </row>
    <row r="2149" spans="1:74" hidden="1" x14ac:dyDescent="0.45">
      <c r="A2149" t="s">
        <v>5418</v>
      </c>
      <c r="B2149">
        <v>1350173100</v>
      </c>
      <c r="C2149" s="3" t="s">
        <v>263</v>
      </c>
      <c r="D2149" t="s">
        <v>65</v>
      </c>
      <c r="E2149" t="s">
        <v>66</v>
      </c>
      <c r="F2149" t="s">
        <v>81</v>
      </c>
      <c r="G2149" t="s">
        <v>68</v>
      </c>
      <c r="H2149" t="s">
        <v>66</v>
      </c>
      <c r="I2149">
        <f>MROUND(Table1[[#This Row],[Prob_H]]*100,2)/100</f>
        <v>0.56000000000000005</v>
      </c>
      <c r="J2149">
        <f>1/Table1[[#This Row],[odds_ft_home_team_win]]-Table1[[#This Row],[Margin/3]]</f>
        <v>0.55464602320838297</v>
      </c>
      <c r="K2149">
        <f>1/Table1[[#This Row],[odds_ft_draw]]-Table1[[#This Row],[Margin/3]]</f>
        <v>0.25921605077169485</v>
      </c>
      <c r="L2149">
        <f>1/Table1[[#This Row],[odds_ft_away_team_win]]-Table1[[#This Row],[Margin/3]]</f>
        <v>0.18613792601992218</v>
      </c>
      <c r="M2149">
        <v>13</v>
      </c>
      <c r="N2149">
        <v>2</v>
      </c>
      <c r="O2149">
        <v>0.83</v>
      </c>
      <c r="P2149">
        <v>1.95</v>
      </c>
      <c r="Q2149">
        <v>1.61</v>
      </c>
      <c r="R2149" t="str" cm="1">
        <f t="array" ref="R2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49">
        <v>2</v>
      </c>
      <c r="T2149">
        <v>0</v>
      </c>
      <c r="U2149">
        <v>2</v>
      </c>
      <c r="V2149">
        <v>2</v>
      </c>
      <c r="W2149">
        <v>2</v>
      </c>
      <c r="X2149">
        <v>0</v>
      </c>
      <c r="Y2149" t="s">
        <v>264</v>
      </c>
      <c r="AA2149">
        <v>-1</v>
      </c>
      <c r="AB2149">
        <v>-1</v>
      </c>
      <c r="AC2149">
        <v>2</v>
      </c>
      <c r="AD2149">
        <v>0</v>
      </c>
      <c r="AE2149">
        <v>3</v>
      </c>
      <c r="AF2149">
        <v>0</v>
      </c>
      <c r="AG2149">
        <v>2</v>
      </c>
      <c r="AH2149">
        <v>0</v>
      </c>
      <c r="AI2149">
        <v>2</v>
      </c>
      <c r="AJ2149">
        <v>1</v>
      </c>
      <c r="AK2149">
        <v>-1</v>
      </c>
      <c r="AL2149">
        <v>-1</v>
      </c>
      <c r="AM2149">
        <v>-1</v>
      </c>
      <c r="AN2149">
        <v>-1</v>
      </c>
      <c r="AO2149">
        <v>-1</v>
      </c>
      <c r="AP2149">
        <v>-1</v>
      </c>
      <c r="AQ2149">
        <v>-1</v>
      </c>
      <c r="AR2149">
        <v>-1</v>
      </c>
      <c r="AS2149">
        <v>-1</v>
      </c>
      <c r="AT2149">
        <v>-1</v>
      </c>
      <c r="AU2149">
        <v>0</v>
      </c>
      <c r="AV2149">
        <v>0</v>
      </c>
      <c r="AW2149">
        <v>2.92</v>
      </c>
      <c r="AX2149">
        <v>59</v>
      </c>
      <c r="AY2149">
        <v>92</v>
      </c>
      <c r="AZ2149">
        <v>75</v>
      </c>
      <c r="BA2149">
        <v>33</v>
      </c>
      <c r="BB2149">
        <v>0</v>
      </c>
      <c r="BC2149">
        <v>42</v>
      </c>
      <c r="BD2149">
        <v>67</v>
      </c>
      <c r="BE2149">
        <v>58</v>
      </c>
      <c r="BF2149">
        <v>84</v>
      </c>
      <c r="BG2149">
        <v>0</v>
      </c>
      <c r="BH2149">
        <v>3.13</v>
      </c>
      <c r="BI2149">
        <v>1.77</v>
      </c>
      <c r="BJ2149">
        <v>3.71</v>
      </c>
      <c r="BK2149">
        <v>5.09</v>
      </c>
      <c r="BL2149">
        <f>1/Table1[[#This Row],[odds_ft_home_team_win]]+1/Table1[[#This Row],[odds_ft_draw]]+1/Table1[[#This Row],[odds_ft_away_team_win]]-1</f>
        <v>3.0977184612139164E-2</v>
      </c>
      <c r="BM2149">
        <f>Table1[[#This Row],[Margin]]/3</f>
        <v>1.0325728204046388E-2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 t="s">
        <v>109</v>
      </c>
      <c r="BU2149">
        <f>VLOOKUP(Table1[[#This Row],[Reference]],metron,11,FALSE)</f>
        <v>1.7546812539448771</v>
      </c>
      <c r="BV2149">
        <f>VLOOKUP(Table1[[#This Row],[Reference]],metron,12,FALSE)</f>
        <v>0.93456764148958549</v>
      </c>
    </row>
    <row r="2150" spans="1:74" hidden="1" x14ac:dyDescent="0.45">
      <c r="A2150" t="s">
        <v>5418</v>
      </c>
      <c r="B2150">
        <v>1350234000</v>
      </c>
      <c r="C2150" s="3" t="s">
        <v>265</v>
      </c>
      <c r="D2150" t="s">
        <v>65</v>
      </c>
      <c r="E2150" t="s">
        <v>66</v>
      </c>
      <c r="F2150" t="s">
        <v>94</v>
      </c>
      <c r="G2150" t="s">
        <v>103</v>
      </c>
      <c r="H2150" t="s">
        <v>66</v>
      </c>
      <c r="I2150">
        <f>MROUND(Table1[[#This Row],[Prob_H]]*100,2)/100</f>
        <v>0.48</v>
      </c>
      <c r="J2150">
        <f>1/Table1[[#This Row],[odds_ft_home_team_win]]-Table1[[#This Row],[Margin/3]]</f>
        <v>0.48882796048447502</v>
      </c>
      <c r="K2150">
        <f>1/Table1[[#This Row],[odds_ft_draw]]-Table1[[#This Row],[Margin/3]]</f>
        <v>0.27784530152493747</v>
      </c>
      <c r="L2150">
        <f>1/Table1[[#This Row],[odds_ft_away_team_win]]-Table1[[#This Row],[Margin/3]]</f>
        <v>0.23332673799058753</v>
      </c>
      <c r="M2150">
        <v>13</v>
      </c>
      <c r="N2150">
        <v>1.5</v>
      </c>
      <c r="O2150">
        <v>0.83</v>
      </c>
      <c r="P2150">
        <v>1.56</v>
      </c>
      <c r="Q2150">
        <v>0.53</v>
      </c>
      <c r="R2150" t="str" cm="1">
        <f t="array" ref="R2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84</v>
      </c>
      <c r="AA2150">
        <v>-1</v>
      </c>
      <c r="AB2150">
        <v>-1</v>
      </c>
      <c r="AC2150">
        <v>1</v>
      </c>
      <c r="AD2150">
        <v>0</v>
      </c>
      <c r="AE2150">
        <v>3</v>
      </c>
      <c r="AF2150">
        <v>0</v>
      </c>
      <c r="AG2150">
        <v>1</v>
      </c>
      <c r="AH2150">
        <v>0</v>
      </c>
      <c r="AI2150">
        <v>1</v>
      </c>
      <c r="AJ2150">
        <v>2</v>
      </c>
      <c r="AK2150">
        <v>-1</v>
      </c>
      <c r="AL2150">
        <v>-1</v>
      </c>
      <c r="AM2150">
        <v>-1</v>
      </c>
      <c r="AN2150">
        <v>-1</v>
      </c>
      <c r="AO2150">
        <v>-1</v>
      </c>
      <c r="AP2150">
        <v>-1</v>
      </c>
      <c r="AQ2150">
        <v>-1</v>
      </c>
      <c r="AR2150">
        <v>-1</v>
      </c>
      <c r="AS2150">
        <v>-1</v>
      </c>
      <c r="AT2150">
        <v>-1</v>
      </c>
      <c r="AU2150">
        <v>0</v>
      </c>
      <c r="AV2150">
        <v>0</v>
      </c>
      <c r="AW2150">
        <v>1.92</v>
      </c>
      <c r="AX2150">
        <v>34</v>
      </c>
      <c r="AY2150">
        <v>50</v>
      </c>
      <c r="AZ2150">
        <v>34</v>
      </c>
      <c r="BA2150">
        <v>9</v>
      </c>
      <c r="BB2150">
        <v>9</v>
      </c>
      <c r="BC2150">
        <v>25</v>
      </c>
      <c r="BD2150">
        <v>50</v>
      </c>
      <c r="BE2150">
        <v>17</v>
      </c>
      <c r="BF2150">
        <v>84</v>
      </c>
      <c r="BG2150">
        <v>0</v>
      </c>
      <c r="BH2150">
        <v>4.7300000000000004</v>
      </c>
      <c r="BI2150">
        <v>2</v>
      </c>
      <c r="BJ2150">
        <v>3.46</v>
      </c>
      <c r="BK2150">
        <v>4.09</v>
      </c>
      <c r="BL2150">
        <f>1/Table1[[#This Row],[odds_ft_home_team_win]]+1/Table1[[#This Row],[odds_ft_draw]]+1/Table1[[#This Row],[odds_ft_away_team_win]]-1</f>
        <v>3.351611854657488E-2</v>
      </c>
      <c r="BM2150">
        <f>Table1[[#This Row],[Margin]]/3</f>
        <v>1.1172039515524959E-2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 t="s">
        <v>124</v>
      </c>
      <c r="BU2150">
        <f>VLOOKUP(Table1[[#This Row],[Reference]],metron,11,FALSE)</f>
        <v>1.510877192982456</v>
      </c>
      <c r="BV2150">
        <f>VLOOKUP(Table1[[#This Row],[Reference]],metron,12,FALSE)</f>
        <v>1.0163157894736841</v>
      </c>
    </row>
    <row r="2151" spans="1:74" hidden="1" x14ac:dyDescent="0.45">
      <c r="A2151" t="s">
        <v>5418</v>
      </c>
      <c r="B2151">
        <v>1350252000</v>
      </c>
      <c r="C2151" s="3" t="s">
        <v>266</v>
      </c>
      <c r="D2151" t="s">
        <v>65</v>
      </c>
      <c r="E2151" t="s">
        <v>66</v>
      </c>
      <c r="F2151" t="s">
        <v>98</v>
      </c>
      <c r="G2151" t="s">
        <v>67</v>
      </c>
      <c r="H2151" t="s">
        <v>66</v>
      </c>
      <c r="I2151">
        <f>MROUND(Table1[[#This Row],[Prob_H]]*100,2)/100</f>
        <v>0.48</v>
      </c>
      <c r="J2151">
        <f>1/Table1[[#This Row],[odds_ft_home_team_win]]-Table1[[#This Row],[Margin/3]]</f>
        <v>0.4850058358068266</v>
      </c>
      <c r="K2151">
        <f>1/Table1[[#This Row],[odds_ft_draw]]-Table1[[#This Row],[Margin/3]]</f>
        <v>0.2840739779151551</v>
      </c>
      <c r="L2151">
        <f>1/Table1[[#This Row],[odds_ft_away_team_win]]-Table1[[#This Row],[Margin/3]]</f>
        <v>0.2309201862780183</v>
      </c>
      <c r="M2151">
        <v>13</v>
      </c>
      <c r="N2151">
        <v>1</v>
      </c>
      <c r="O2151">
        <v>0.5</v>
      </c>
      <c r="P2151">
        <v>1.06</v>
      </c>
      <c r="Q2151">
        <v>0.53</v>
      </c>
      <c r="R2151" t="str" cm="1">
        <f t="array" ref="R2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1">
        <v>1</v>
      </c>
      <c r="T2151">
        <v>1</v>
      </c>
      <c r="U2151">
        <v>2</v>
      </c>
      <c r="V2151">
        <v>1</v>
      </c>
      <c r="W2151">
        <v>1</v>
      </c>
      <c r="X2151">
        <v>0</v>
      </c>
      <c r="Y2151">
        <v>41</v>
      </c>
      <c r="Z2151">
        <v>66</v>
      </c>
      <c r="AA2151">
        <v>-1</v>
      </c>
      <c r="AB2151">
        <v>-1</v>
      </c>
      <c r="AC2151">
        <v>3</v>
      </c>
      <c r="AD2151">
        <v>1</v>
      </c>
      <c r="AE2151">
        <v>4</v>
      </c>
      <c r="AF2151">
        <v>0</v>
      </c>
      <c r="AG2151">
        <v>3</v>
      </c>
      <c r="AH2151">
        <v>1</v>
      </c>
      <c r="AI2151">
        <v>1</v>
      </c>
      <c r="AJ2151">
        <v>3</v>
      </c>
      <c r="AK2151">
        <v>-1</v>
      </c>
      <c r="AL2151">
        <v>-1</v>
      </c>
      <c r="AM2151">
        <v>-1</v>
      </c>
      <c r="AN2151">
        <v>-1</v>
      </c>
      <c r="AO2151">
        <v>-1</v>
      </c>
      <c r="AP2151">
        <v>-1</v>
      </c>
      <c r="AQ2151">
        <v>-1</v>
      </c>
      <c r="AR2151">
        <v>-1</v>
      </c>
      <c r="AS2151">
        <v>-1</v>
      </c>
      <c r="AT2151">
        <v>-1</v>
      </c>
      <c r="AU2151">
        <v>0</v>
      </c>
      <c r="AV2151">
        <v>0</v>
      </c>
      <c r="AW2151">
        <v>2.17</v>
      </c>
      <c r="AX2151">
        <v>67</v>
      </c>
      <c r="AY2151">
        <v>75</v>
      </c>
      <c r="AZ2151">
        <v>33</v>
      </c>
      <c r="BA2151">
        <v>9</v>
      </c>
      <c r="BB2151">
        <v>9</v>
      </c>
      <c r="BC2151">
        <v>25</v>
      </c>
      <c r="BD2151">
        <v>75</v>
      </c>
      <c r="BE2151">
        <v>25</v>
      </c>
      <c r="BF2151">
        <v>67</v>
      </c>
      <c r="BG2151">
        <v>0</v>
      </c>
      <c r="BH2151">
        <v>3.63</v>
      </c>
      <c r="BI2151">
        <v>2.02</v>
      </c>
      <c r="BJ2151">
        <v>3.4</v>
      </c>
      <c r="BK2151">
        <v>4.1500000000000004</v>
      </c>
      <c r="BL2151">
        <f>1/Table1[[#This Row],[odds_ft_home_team_win]]+1/Table1[[#This Row],[odds_ft_draw]]+1/Table1[[#This Row],[odds_ft_away_team_win]]-1</f>
        <v>3.0131007431005274E-2</v>
      </c>
      <c r="BM2151">
        <f>Table1[[#This Row],[Margin]]/3</f>
        <v>1.0043669143668424E-2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 t="s">
        <v>128</v>
      </c>
      <c r="BU2151">
        <f>VLOOKUP(Table1[[#This Row],[Reference]],metron,11,FALSE)</f>
        <v>1.510877192982456</v>
      </c>
      <c r="BV2151">
        <f>VLOOKUP(Table1[[#This Row],[Reference]],metron,12,FALSE)</f>
        <v>1.0163157894736841</v>
      </c>
    </row>
    <row r="2152" spans="1:74" hidden="1" x14ac:dyDescent="0.45">
      <c r="A2152" t="s">
        <v>5418</v>
      </c>
      <c r="B2152">
        <v>1351042200</v>
      </c>
      <c r="C2152" s="3" t="s">
        <v>284</v>
      </c>
      <c r="D2152" t="s">
        <v>65</v>
      </c>
      <c r="E2152" t="s">
        <v>66</v>
      </c>
      <c r="F2152" t="s">
        <v>78</v>
      </c>
      <c r="G2152" t="s">
        <v>93</v>
      </c>
      <c r="H2152" t="s">
        <v>66</v>
      </c>
      <c r="I2152">
        <f>MROUND(Table1[[#This Row],[Prob_H]]*100,2)/100</f>
        <v>0.57999999999999996</v>
      </c>
      <c r="J2152">
        <f>1/Table1[[#This Row],[odds_ft_home_team_win]]-Table1[[#This Row],[Margin/3]]</f>
        <v>0.58097388160465502</v>
      </c>
      <c r="K2152">
        <f>1/Table1[[#This Row],[odds_ft_draw]]-Table1[[#This Row],[Margin/3]]</f>
        <v>0.25735442001860243</v>
      </c>
      <c r="L2152">
        <f>1/Table1[[#This Row],[odds_ft_away_team_win]]-Table1[[#This Row],[Margin/3]]</f>
        <v>0.16167169837674236</v>
      </c>
      <c r="M2152">
        <v>13</v>
      </c>
      <c r="N2152">
        <v>1.5</v>
      </c>
      <c r="O2152">
        <v>1</v>
      </c>
      <c r="P2152">
        <v>1.95</v>
      </c>
      <c r="Q2152">
        <v>1.1100000000000001</v>
      </c>
      <c r="R2152" t="str" cm="1">
        <f t="array" ref="R2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2">
        <v>2</v>
      </c>
      <c r="T2152">
        <v>0</v>
      </c>
      <c r="U2152">
        <v>2</v>
      </c>
      <c r="V2152">
        <v>1</v>
      </c>
      <c r="W2152">
        <v>1</v>
      </c>
      <c r="X2152">
        <v>0</v>
      </c>
      <c r="Y2152" t="s">
        <v>285</v>
      </c>
      <c r="AA2152">
        <v>-1</v>
      </c>
      <c r="AB2152">
        <v>-1</v>
      </c>
      <c r="AC2152">
        <v>1</v>
      </c>
      <c r="AD2152">
        <v>0</v>
      </c>
      <c r="AE2152">
        <v>3</v>
      </c>
      <c r="AF2152">
        <v>1</v>
      </c>
      <c r="AG2152">
        <v>0</v>
      </c>
      <c r="AH2152">
        <v>1</v>
      </c>
      <c r="AI2152">
        <v>1</v>
      </c>
      <c r="AJ2152">
        <v>3</v>
      </c>
      <c r="AK2152">
        <v>-1</v>
      </c>
      <c r="AL2152">
        <v>-1</v>
      </c>
      <c r="AM2152">
        <v>-1</v>
      </c>
      <c r="AN2152">
        <v>-1</v>
      </c>
      <c r="AO2152">
        <v>-1</v>
      </c>
      <c r="AP2152">
        <v>-1</v>
      </c>
      <c r="AQ2152">
        <v>-1</v>
      </c>
      <c r="AR2152">
        <v>-1</v>
      </c>
      <c r="AS2152">
        <v>-1</v>
      </c>
      <c r="AT2152">
        <v>-1</v>
      </c>
      <c r="AU2152">
        <v>0</v>
      </c>
      <c r="AV2152">
        <v>0</v>
      </c>
      <c r="AW2152">
        <v>2.34</v>
      </c>
      <c r="AX2152">
        <v>59</v>
      </c>
      <c r="AY2152">
        <v>75</v>
      </c>
      <c r="AZ2152">
        <v>33</v>
      </c>
      <c r="BA2152">
        <v>9</v>
      </c>
      <c r="BB2152">
        <v>9</v>
      </c>
      <c r="BC2152">
        <v>34</v>
      </c>
      <c r="BD2152">
        <v>75</v>
      </c>
      <c r="BE2152">
        <v>25</v>
      </c>
      <c r="BF2152">
        <v>67</v>
      </c>
      <c r="BG2152">
        <v>0</v>
      </c>
      <c r="BH2152">
        <v>5.67</v>
      </c>
      <c r="BI2152">
        <v>1.69</v>
      </c>
      <c r="BJ2152">
        <v>3.73</v>
      </c>
      <c r="BK2152">
        <v>5.8</v>
      </c>
      <c r="BL2152">
        <f>1/Table1[[#This Row],[odds_ft_home_team_win]]+1/Table1[[#This Row],[odds_ft_draw]]+1/Table1[[#This Row],[odds_ft_away_team_win]]-1</f>
        <v>3.2226284180117748E-2</v>
      </c>
      <c r="BM2152">
        <f>Table1[[#This Row],[Margin]]/3</f>
        <v>1.0742094726705917E-2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 t="s">
        <v>106</v>
      </c>
      <c r="BU2152">
        <f>VLOOKUP(Table1[[#This Row],[Reference]],metron,11,FALSE)</f>
        <v>1.7619715019855171</v>
      </c>
      <c r="BV2152">
        <f>VLOOKUP(Table1[[#This Row],[Reference]],metron,12,FALSE)</f>
        <v>0.87432842793739785</v>
      </c>
    </row>
    <row r="2153" spans="1:74" hidden="1" x14ac:dyDescent="0.45">
      <c r="A2153" t="s">
        <v>5418</v>
      </c>
      <c r="B2153">
        <v>1351216800</v>
      </c>
      <c r="C2153" s="3" t="s">
        <v>286</v>
      </c>
      <c r="D2153" t="s">
        <v>65</v>
      </c>
      <c r="E2153" t="s">
        <v>66</v>
      </c>
      <c r="F2153" t="s">
        <v>73</v>
      </c>
      <c r="G2153" t="s">
        <v>86</v>
      </c>
      <c r="H2153" t="s">
        <v>66</v>
      </c>
      <c r="I2153">
        <f>MROUND(Table1[[#This Row],[Prob_H]]*100,2)/100</f>
        <v>0.26</v>
      </c>
      <c r="J2153">
        <f>1/Table1[[#This Row],[odds_ft_home_team_win]]-Table1[[#This Row],[Margin/3]]</f>
        <v>0.25850544042423507</v>
      </c>
      <c r="K2153">
        <f>1/Table1[[#This Row],[odds_ft_draw]]-Table1[[#This Row],[Margin/3]]</f>
        <v>0.27787267416350564</v>
      </c>
      <c r="L2153">
        <f>1/Table1[[#This Row],[odds_ft_away_team_win]]-Table1[[#This Row],[Margin/3]]</f>
        <v>0.46362188541225935</v>
      </c>
      <c r="M2153">
        <v>13</v>
      </c>
      <c r="N2153">
        <v>1.17</v>
      </c>
      <c r="O2153">
        <v>1.67</v>
      </c>
      <c r="P2153">
        <v>0.88</v>
      </c>
      <c r="Q2153">
        <v>1.86</v>
      </c>
      <c r="R2153" t="str" cm="1">
        <f t="array" ref="R2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53">
        <v>0</v>
      </c>
      <c r="T2153">
        <v>1</v>
      </c>
      <c r="U2153">
        <v>1</v>
      </c>
      <c r="V2153">
        <v>1</v>
      </c>
      <c r="W2153">
        <v>0</v>
      </c>
      <c r="X2153">
        <v>1</v>
      </c>
      <c r="Z2153">
        <v>35</v>
      </c>
      <c r="AA2153">
        <v>-1</v>
      </c>
      <c r="AB2153">
        <v>-1</v>
      </c>
      <c r="AC2153">
        <v>3</v>
      </c>
      <c r="AD2153">
        <v>0</v>
      </c>
      <c r="AE2153">
        <v>3</v>
      </c>
      <c r="AF2153">
        <v>0</v>
      </c>
      <c r="AG2153">
        <v>0</v>
      </c>
      <c r="AH2153">
        <v>3</v>
      </c>
      <c r="AI2153">
        <v>0</v>
      </c>
      <c r="AJ2153">
        <v>3</v>
      </c>
      <c r="AK2153">
        <v>-1</v>
      </c>
      <c r="AL2153">
        <v>-1</v>
      </c>
      <c r="AM2153">
        <v>-1</v>
      </c>
      <c r="AN2153">
        <v>-1</v>
      </c>
      <c r="AO2153">
        <v>-1</v>
      </c>
      <c r="AP2153">
        <v>-1</v>
      </c>
      <c r="AQ2153">
        <v>-1</v>
      </c>
      <c r="AR2153">
        <v>-1</v>
      </c>
      <c r="AS2153">
        <v>-1</v>
      </c>
      <c r="AT2153">
        <v>-1</v>
      </c>
      <c r="AU2153">
        <v>0</v>
      </c>
      <c r="AV2153">
        <v>0</v>
      </c>
      <c r="AW2153">
        <v>2.5</v>
      </c>
      <c r="AX2153">
        <v>59</v>
      </c>
      <c r="AY2153">
        <v>75</v>
      </c>
      <c r="AZ2153">
        <v>42</v>
      </c>
      <c r="BA2153">
        <v>33</v>
      </c>
      <c r="BB2153">
        <v>9</v>
      </c>
      <c r="BC2153">
        <v>33</v>
      </c>
      <c r="BD2153">
        <v>67</v>
      </c>
      <c r="BE2153">
        <v>34</v>
      </c>
      <c r="BF2153">
        <v>83</v>
      </c>
      <c r="BG2153">
        <v>0</v>
      </c>
      <c r="BH2153">
        <v>6.67</v>
      </c>
      <c r="BI2153">
        <v>3.72</v>
      </c>
      <c r="BJ2153">
        <v>3.47</v>
      </c>
      <c r="BK2153">
        <v>2.11</v>
      </c>
      <c r="BL2153">
        <f>1/Table1[[#This Row],[odds_ft_home_team_win]]+1/Table1[[#This Row],[odds_ft_draw]]+1/Table1[[#This Row],[odds_ft_away_team_win]]-1</f>
        <v>3.0935291630520556E-2</v>
      </c>
      <c r="BM2153">
        <f>Table1[[#This Row],[Margin]]/3</f>
        <v>1.0311763876840185E-2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 t="s">
        <v>126</v>
      </c>
      <c r="BU2153">
        <f>VLOOKUP(Table1[[#This Row],[Reference]],metron,11,FALSE)</f>
        <v>1.0936930368209989</v>
      </c>
      <c r="BV2153">
        <f>VLOOKUP(Table1[[#This Row],[Reference]],metron,12,FALSE)</f>
        <v>1.475756471017134</v>
      </c>
    </row>
    <row r="2154" spans="1:74" hidden="1" x14ac:dyDescent="0.45">
      <c r="A2154" t="s">
        <v>5418</v>
      </c>
      <c r="B2154">
        <v>1352341800</v>
      </c>
      <c r="C2154" s="3" t="s">
        <v>312</v>
      </c>
      <c r="D2154" t="s">
        <v>65</v>
      </c>
      <c r="E2154" t="s">
        <v>66</v>
      </c>
      <c r="F2154" t="s">
        <v>85</v>
      </c>
      <c r="G2154" t="s">
        <v>97</v>
      </c>
      <c r="H2154" t="s">
        <v>66</v>
      </c>
      <c r="I2154">
        <f>MROUND(Table1[[#This Row],[Prob_H]]*100,2)/100</f>
        <v>0.5</v>
      </c>
      <c r="J2154">
        <f>1/Table1[[#This Row],[odds_ft_home_team_win]]-Table1[[#This Row],[Margin/3]]</f>
        <v>0.50253558282755373</v>
      </c>
      <c r="K2154">
        <f>1/Table1[[#This Row],[odds_ft_draw]]-Table1[[#This Row],[Margin/3]]</f>
        <v>0.26444034473231548</v>
      </c>
      <c r="L2154">
        <f>1/Table1[[#This Row],[odds_ft_away_team_win]]-Table1[[#This Row],[Margin/3]]</f>
        <v>0.23302407244013082</v>
      </c>
      <c r="M2154">
        <v>13</v>
      </c>
      <c r="N2154">
        <v>1.63</v>
      </c>
      <c r="O2154">
        <v>1.43</v>
      </c>
      <c r="P2154">
        <v>1.8</v>
      </c>
      <c r="Q2154">
        <v>1.4</v>
      </c>
      <c r="R2154" t="str" cm="1">
        <f t="array" ref="R2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4">
        <v>2</v>
      </c>
      <c r="T2154">
        <v>2</v>
      </c>
      <c r="U2154">
        <v>4</v>
      </c>
      <c r="V2154">
        <v>3</v>
      </c>
      <c r="W2154">
        <v>1</v>
      </c>
      <c r="X2154">
        <v>2</v>
      </c>
      <c r="Y2154" t="s">
        <v>313</v>
      </c>
      <c r="Z2154" t="s">
        <v>314</v>
      </c>
      <c r="AA2154">
        <v>-1</v>
      </c>
      <c r="AB2154">
        <v>-1</v>
      </c>
      <c r="AC2154">
        <v>1</v>
      </c>
      <c r="AD2154">
        <v>1</v>
      </c>
      <c r="AE2154">
        <v>2</v>
      </c>
      <c r="AF2154">
        <v>0</v>
      </c>
      <c r="AG2154">
        <v>1</v>
      </c>
      <c r="AH2154">
        <v>1</v>
      </c>
      <c r="AI2154">
        <v>1</v>
      </c>
      <c r="AJ2154">
        <v>1</v>
      </c>
      <c r="AK2154">
        <v>-1</v>
      </c>
      <c r="AL2154">
        <v>-1</v>
      </c>
      <c r="AM2154">
        <v>-1</v>
      </c>
      <c r="AN2154">
        <v>-1</v>
      </c>
      <c r="AO2154">
        <v>-1</v>
      </c>
      <c r="AP2154">
        <v>-1</v>
      </c>
      <c r="AQ2154">
        <v>-1</v>
      </c>
      <c r="AR2154">
        <v>-1</v>
      </c>
      <c r="AS2154">
        <v>-1</v>
      </c>
      <c r="AT2154">
        <v>-1</v>
      </c>
      <c r="AU2154">
        <v>0</v>
      </c>
      <c r="AV2154">
        <v>0</v>
      </c>
      <c r="AW2154">
        <v>2.61</v>
      </c>
      <c r="AX2154">
        <v>66</v>
      </c>
      <c r="AY2154">
        <v>81</v>
      </c>
      <c r="AZ2154">
        <v>48</v>
      </c>
      <c r="BA2154">
        <v>27</v>
      </c>
      <c r="BB2154">
        <v>13</v>
      </c>
      <c r="BC2154">
        <v>48</v>
      </c>
      <c r="BD2154">
        <v>73</v>
      </c>
      <c r="BE2154">
        <v>27</v>
      </c>
      <c r="BF2154">
        <v>81</v>
      </c>
      <c r="BG2154">
        <v>0</v>
      </c>
      <c r="BH2154">
        <v>4.05</v>
      </c>
      <c r="BI2154">
        <v>1.95</v>
      </c>
      <c r="BJ2154">
        <v>3.64</v>
      </c>
      <c r="BK2154">
        <v>4.1100000000000003</v>
      </c>
      <c r="BL2154">
        <f>1/Table1[[#This Row],[odds_ft_home_team_win]]+1/Table1[[#This Row],[odds_ft_draw]]+1/Table1[[#This Row],[odds_ft_away_team_win]]-1</f>
        <v>3.0854789978877584E-2</v>
      </c>
      <c r="BM2154">
        <f>Table1[[#This Row],[Margin]]/3</f>
        <v>1.0284929992959194E-2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 t="s">
        <v>87</v>
      </c>
      <c r="BU2154">
        <f>VLOOKUP(Table1[[#This Row],[Reference]],metron,11,FALSE)</f>
        <v>1.5342708579532029</v>
      </c>
      <c r="BV2154">
        <f>VLOOKUP(Table1[[#This Row],[Reference]],metron,12,FALSE)</f>
        <v>0.98593713070196176</v>
      </c>
    </row>
    <row r="2155" spans="1:74" hidden="1" x14ac:dyDescent="0.45">
      <c r="A2155" t="s">
        <v>5417</v>
      </c>
      <c r="B2155">
        <v>1365211800</v>
      </c>
      <c r="C2155" s="3" t="s">
        <v>511</v>
      </c>
      <c r="D2155" t="s">
        <v>65</v>
      </c>
      <c r="E2155" t="s">
        <v>66</v>
      </c>
      <c r="F2155" t="s">
        <v>67</v>
      </c>
      <c r="G2155" t="s">
        <v>98</v>
      </c>
      <c r="H2155" t="s">
        <v>66</v>
      </c>
      <c r="I2155">
        <f>MROUND(Table1[[#This Row],[Prob_H]]*100,2)/100</f>
        <v>0.38</v>
      </c>
      <c r="J2155">
        <f>1/Table1[[#This Row],[odds_ft_home_team_win]]-Table1[[#This Row],[Margin/3]]</f>
        <v>0.37917066359969398</v>
      </c>
      <c r="K2155">
        <f>1/Table1[[#This Row],[odds_ft_draw]]-Table1[[#This Row],[Margin/3]]</f>
        <v>0.28946680283872567</v>
      </c>
      <c r="L2155">
        <f>1/Table1[[#This Row],[odds_ft_away_team_win]]-Table1[[#This Row],[Margin/3]]</f>
        <v>0.33136253356158024</v>
      </c>
      <c r="M2155">
        <v>13</v>
      </c>
      <c r="N2155">
        <v>1.64</v>
      </c>
      <c r="O2155">
        <v>1.33</v>
      </c>
      <c r="P2155">
        <v>1.76</v>
      </c>
      <c r="Q2155">
        <v>1.1100000000000001</v>
      </c>
      <c r="R2155" t="str" cm="1">
        <f t="array" ref="R2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55">
        <v>3</v>
      </c>
      <c r="T2155">
        <v>2</v>
      </c>
      <c r="U2155">
        <v>5</v>
      </c>
      <c r="V2155">
        <v>3</v>
      </c>
      <c r="W2155">
        <v>2</v>
      </c>
      <c r="X2155">
        <v>1</v>
      </c>
      <c r="Y2155" t="s">
        <v>512</v>
      </c>
      <c r="Z2155" t="s">
        <v>513</v>
      </c>
      <c r="AA2155">
        <v>-1</v>
      </c>
      <c r="AB2155">
        <v>-1</v>
      </c>
      <c r="AC2155">
        <v>2</v>
      </c>
      <c r="AD2155">
        <v>0</v>
      </c>
      <c r="AE2155">
        <v>3</v>
      </c>
      <c r="AF2155">
        <v>0</v>
      </c>
      <c r="AG2155">
        <v>1</v>
      </c>
      <c r="AH2155">
        <v>1</v>
      </c>
      <c r="AI2155">
        <v>0</v>
      </c>
      <c r="AJ2155">
        <v>3</v>
      </c>
      <c r="AK2155">
        <v>-1</v>
      </c>
      <c r="AL2155">
        <v>-1</v>
      </c>
      <c r="AM2155">
        <v>-1</v>
      </c>
      <c r="AN2155">
        <v>-1</v>
      </c>
      <c r="AO2155">
        <v>-1</v>
      </c>
      <c r="AP2155">
        <v>-1</v>
      </c>
      <c r="AQ2155">
        <v>-1</v>
      </c>
      <c r="AR2155">
        <v>-1</v>
      </c>
      <c r="AS2155">
        <v>-1</v>
      </c>
      <c r="AT2155">
        <v>-1</v>
      </c>
      <c r="AU2155">
        <v>0</v>
      </c>
      <c r="AV2155">
        <v>0</v>
      </c>
      <c r="AW2155">
        <v>2.39</v>
      </c>
      <c r="AX2155">
        <v>52</v>
      </c>
      <c r="AY2155">
        <v>80</v>
      </c>
      <c r="AZ2155">
        <v>42</v>
      </c>
      <c r="BA2155">
        <v>21</v>
      </c>
      <c r="BB2155">
        <v>0</v>
      </c>
      <c r="BC2155">
        <v>32</v>
      </c>
      <c r="BD2155">
        <v>45</v>
      </c>
      <c r="BE2155">
        <v>45</v>
      </c>
      <c r="BF2155">
        <v>79</v>
      </c>
      <c r="BG2155">
        <v>0</v>
      </c>
      <c r="BH2155">
        <v>4.3499999999999996</v>
      </c>
      <c r="BI2155">
        <v>2.57</v>
      </c>
      <c r="BJ2155">
        <v>3.34</v>
      </c>
      <c r="BK2155">
        <v>2.93</v>
      </c>
      <c r="BL2155">
        <f>1/Table1[[#This Row],[odds_ft_home_team_win]]+1/Table1[[#This Row],[odds_ft_draw]]+1/Table1[[#This Row],[odds_ft_away_team_win]]-1</f>
        <v>2.9803184298194285E-2</v>
      </c>
      <c r="BM2155">
        <f>Table1[[#This Row],[Margin]]/3</f>
        <v>9.9343947660647611E-3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 t="s">
        <v>70</v>
      </c>
      <c r="BU2155">
        <f>VLOOKUP(Table1[[#This Row],[Reference]],metron,11,FALSE)</f>
        <v>1.330562659846547</v>
      </c>
      <c r="BV2155">
        <f>VLOOKUP(Table1[[#This Row],[Reference]],metron,12,FALSE)</f>
        <v>1.1595268542199491</v>
      </c>
    </row>
    <row r="2156" spans="1:74" hidden="1" x14ac:dyDescent="0.45">
      <c r="A2156" t="s">
        <v>5417</v>
      </c>
      <c r="B2156">
        <v>1365289200</v>
      </c>
      <c r="C2156" s="3" t="s">
        <v>514</v>
      </c>
      <c r="D2156" t="s">
        <v>65</v>
      </c>
      <c r="E2156" t="s">
        <v>66</v>
      </c>
      <c r="F2156" t="s">
        <v>86</v>
      </c>
      <c r="G2156" t="s">
        <v>73</v>
      </c>
      <c r="H2156" t="s">
        <v>66</v>
      </c>
      <c r="I2156">
        <f>MROUND(Table1[[#This Row],[Prob_H]]*100,2)/100</f>
        <v>0.72</v>
      </c>
      <c r="J2156">
        <f>1/Table1[[#This Row],[odds_ft_home_team_win]]-Table1[[#This Row],[Margin/3]]</f>
        <v>0.71979222596419046</v>
      </c>
      <c r="K2156">
        <f>1/Table1[[#This Row],[odds_ft_draw]]-Table1[[#This Row],[Margin/3]]</f>
        <v>0.18671561236570777</v>
      </c>
      <c r="L2156">
        <f>1/Table1[[#This Row],[odds_ft_away_team_win]]-Table1[[#This Row],[Margin/3]]</f>
        <v>9.3492161670101728E-2</v>
      </c>
      <c r="M2156">
        <v>13</v>
      </c>
      <c r="N2156">
        <v>1.75</v>
      </c>
      <c r="O2156">
        <v>0.93</v>
      </c>
      <c r="P2156">
        <v>1.86</v>
      </c>
      <c r="Q2156">
        <v>1</v>
      </c>
      <c r="R2156" t="str" cm="1">
        <f t="array" ref="R2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6">
        <v>1</v>
      </c>
      <c r="T2156">
        <v>1</v>
      </c>
      <c r="U2156">
        <v>2</v>
      </c>
      <c r="V2156">
        <v>0</v>
      </c>
      <c r="W2156">
        <v>0</v>
      </c>
      <c r="X2156">
        <v>0</v>
      </c>
      <c r="Y2156">
        <v>72</v>
      </c>
      <c r="Z2156">
        <v>62</v>
      </c>
      <c r="AA2156">
        <v>-1</v>
      </c>
      <c r="AB2156">
        <v>-1</v>
      </c>
      <c r="AC2156">
        <v>2</v>
      </c>
      <c r="AD2156">
        <v>0</v>
      </c>
      <c r="AE2156">
        <v>4</v>
      </c>
      <c r="AF2156">
        <v>0</v>
      </c>
      <c r="AG2156">
        <v>2</v>
      </c>
      <c r="AH2156">
        <v>0</v>
      </c>
      <c r="AI2156">
        <v>2</v>
      </c>
      <c r="AJ2156">
        <v>2</v>
      </c>
      <c r="AK2156">
        <v>-1</v>
      </c>
      <c r="AL2156">
        <v>-1</v>
      </c>
      <c r="AM2156">
        <v>-1</v>
      </c>
      <c r="AN2156">
        <v>-1</v>
      </c>
      <c r="AO2156">
        <v>-1</v>
      </c>
      <c r="AP2156">
        <v>-1</v>
      </c>
      <c r="AQ2156">
        <v>-1</v>
      </c>
      <c r="AR2156">
        <v>-1</v>
      </c>
      <c r="AS2156">
        <v>-1</v>
      </c>
      <c r="AT2156">
        <v>-1</v>
      </c>
      <c r="AU2156">
        <v>0</v>
      </c>
      <c r="AV2156">
        <v>0</v>
      </c>
      <c r="AW2156">
        <v>2.93</v>
      </c>
      <c r="AX2156">
        <v>57</v>
      </c>
      <c r="AY2156">
        <v>94</v>
      </c>
      <c r="AZ2156">
        <v>64</v>
      </c>
      <c r="BA2156">
        <v>30</v>
      </c>
      <c r="BB2156">
        <v>3</v>
      </c>
      <c r="BC2156">
        <v>37</v>
      </c>
      <c r="BD2156">
        <v>73</v>
      </c>
      <c r="BE2156">
        <v>60</v>
      </c>
      <c r="BF2156">
        <v>94</v>
      </c>
      <c r="BG2156">
        <v>0</v>
      </c>
      <c r="BH2156">
        <v>4.96</v>
      </c>
      <c r="BI2156">
        <v>1.37</v>
      </c>
      <c r="BJ2156">
        <v>5.08</v>
      </c>
      <c r="BK2156">
        <v>9.65</v>
      </c>
      <c r="BL2156">
        <f>1/Table1[[#This Row],[odds_ft_home_team_win]]+1/Table1[[#This Row],[odds_ft_draw]]+1/Table1[[#This Row],[odds_ft_away_team_win]]-1</f>
        <v>3.0404344005238837E-2</v>
      </c>
      <c r="BM2156">
        <f>Table1[[#This Row],[Margin]]/3</f>
        <v>1.0134781335079612E-2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 t="s">
        <v>113</v>
      </c>
      <c r="BU2156">
        <f>VLOOKUP(Table1[[#This Row],[Reference]],metron,11,FALSE)</f>
        <v>2.2436090225563912</v>
      </c>
      <c r="BV2156">
        <f>VLOOKUP(Table1[[#This Row],[Reference]],metron,12,FALSE)</f>
        <v>0.75338345864661649</v>
      </c>
    </row>
    <row r="2157" spans="1:74" hidden="1" x14ac:dyDescent="0.45">
      <c r="A2157" t="s">
        <v>5417</v>
      </c>
      <c r="B2157">
        <v>1365289200</v>
      </c>
      <c r="C2157" s="3" t="s">
        <v>514</v>
      </c>
      <c r="D2157" t="s">
        <v>65</v>
      </c>
      <c r="E2157" t="s">
        <v>66</v>
      </c>
      <c r="F2157" t="s">
        <v>80</v>
      </c>
      <c r="G2157" t="s">
        <v>77</v>
      </c>
      <c r="H2157" t="s">
        <v>66</v>
      </c>
      <c r="I2157">
        <f>MROUND(Table1[[#This Row],[Prob_H]]*100,2)/100</f>
        <v>0.34</v>
      </c>
      <c r="J2157">
        <f>1/Table1[[#This Row],[odds_ft_home_team_win]]-Table1[[#This Row],[Margin/3]]</f>
        <v>0.33688341716869658</v>
      </c>
      <c r="K2157">
        <f>1/Table1[[#This Row],[odds_ft_draw]]-Table1[[#This Row],[Margin/3]]</f>
        <v>0.29177599857185199</v>
      </c>
      <c r="L2157">
        <f>1/Table1[[#This Row],[odds_ft_away_team_win]]-Table1[[#This Row],[Margin/3]]</f>
        <v>0.37134058425945143</v>
      </c>
      <c r="M2157">
        <v>13</v>
      </c>
      <c r="N2157">
        <v>0.86</v>
      </c>
      <c r="O2157">
        <v>1.1299999999999999</v>
      </c>
      <c r="P2157">
        <v>0.88</v>
      </c>
      <c r="Q2157">
        <v>1.38</v>
      </c>
      <c r="R2157" t="str" cm="1">
        <f t="array" ref="R2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57">
        <v>1</v>
      </c>
      <c r="T2157">
        <v>2</v>
      </c>
      <c r="U2157">
        <v>3</v>
      </c>
      <c r="V2157">
        <v>1</v>
      </c>
      <c r="W2157">
        <v>1</v>
      </c>
      <c r="X2157">
        <v>0</v>
      </c>
      <c r="Y2157">
        <v>11</v>
      </c>
      <c r="Z2157" t="s">
        <v>515</v>
      </c>
      <c r="AA2157">
        <v>-1</v>
      </c>
      <c r="AB2157">
        <v>-1</v>
      </c>
      <c r="AC2157">
        <v>3</v>
      </c>
      <c r="AD2157">
        <v>0</v>
      </c>
      <c r="AE2157">
        <v>3</v>
      </c>
      <c r="AF2157">
        <v>0</v>
      </c>
      <c r="AG2157">
        <v>1</v>
      </c>
      <c r="AH2157">
        <v>2</v>
      </c>
      <c r="AI2157">
        <v>2</v>
      </c>
      <c r="AJ2157">
        <v>1</v>
      </c>
      <c r="AK2157">
        <v>-1</v>
      </c>
      <c r="AL2157">
        <v>-1</v>
      </c>
      <c r="AM2157">
        <v>-1</v>
      </c>
      <c r="AN2157">
        <v>-1</v>
      </c>
      <c r="AO2157">
        <v>-1</v>
      </c>
      <c r="AP2157">
        <v>-1</v>
      </c>
      <c r="AQ2157">
        <v>-1</v>
      </c>
      <c r="AR2157">
        <v>-1</v>
      </c>
      <c r="AS2157">
        <v>-1</v>
      </c>
      <c r="AT2157">
        <v>-1</v>
      </c>
      <c r="AU2157">
        <v>0</v>
      </c>
      <c r="AV2157">
        <v>0</v>
      </c>
      <c r="AW2157">
        <v>2.2200000000000002</v>
      </c>
      <c r="AX2157">
        <v>41</v>
      </c>
      <c r="AY2157">
        <v>65</v>
      </c>
      <c r="AZ2157">
        <v>41</v>
      </c>
      <c r="BA2157">
        <v>14</v>
      </c>
      <c r="BB2157">
        <v>4</v>
      </c>
      <c r="BC2157">
        <v>27</v>
      </c>
      <c r="BD2157">
        <v>72</v>
      </c>
      <c r="BE2157">
        <v>27</v>
      </c>
      <c r="BF2157">
        <v>79</v>
      </c>
      <c r="BG2157">
        <v>0</v>
      </c>
      <c r="BH2157">
        <v>6.5</v>
      </c>
      <c r="BI2157">
        <v>2.88</v>
      </c>
      <c r="BJ2157">
        <v>3.31</v>
      </c>
      <c r="BK2157">
        <v>2.62</v>
      </c>
      <c r="BL2157">
        <f>1/Table1[[#This Row],[odds_ft_home_team_win]]+1/Table1[[#This Row],[odds_ft_draw]]+1/Table1[[#This Row],[odds_ft_away_team_win]]-1</f>
        <v>3.101641516057696E-2</v>
      </c>
      <c r="BM2157">
        <f>Table1[[#This Row],[Margin]]/3</f>
        <v>1.0338805053525654E-2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 t="s">
        <v>83</v>
      </c>
      <c r="BU2157">
        <f>VLOOKUP(Table1[[#This Row],[Reference]],metron,11,FALSE)</f>
        <v>1.228921489601805</v>
      </c>
      <c r="BV2157">
        <f>VLOOKUP(Table1[[#This Row],[Reference]],metron,12,FALSE)</f>
        <v>1.2940512655166849</v>
      </c>
    </row>
    <row r="2158" spans="1:74" hidden="1" x14ac:dyDescent="0.45">
      <c r="A2158" t="s">
        <v>5417</v>
      </c>
      <c r="B2158">
        <v>1365296400</v>
      </c>
      <c r="C2158" s="3" t="s">
        <v>516</v>
      </c>
      <c r="D2158" t="s">
        <v>65</v>
      </c>
      <c r="E2158" t="s">
        <v>66</v>
      </c>
      <c r="F2158" t="s">
        <v>103</v>
      </c>
      <c r="G2158" t="s">
        <v>94</v>
      </c>
      <c r="H2158" t="s">
        <v>66</v>
      </c>
      <c r="I2158">
        <f>MROUND(Table1[[#This Row],[Prob_H]]*100,2)/100</f>
        <v>0.44</v>
      </c>
      <c r="J2158">
        <f>1/Table1[[#This Row],[odds_ft_home_team_win]]-Table1[[#This Row],[Margin/3]]</f>
        <v>0.43033487217717553</v>
      </c>
      <c r="K2158">
        <f>1/Table1[[#This Row],[odds_ft_draw]]-Table1[[#This Row],[Margin/3]]</f>
        <v>0.28831370050250921</v>
      </c>
      <c r="L2158">
        <f>1/Table1[[#This Row],[odds_ft_away_team_win]]-Table1[[#This Row],[Margin/3]]</f>
        <v>0.28135142732031521</v>
      </c>
      <c r="M2158">
        <v>13</v>
      </c>
      <c r="N2158">
        <v>2.13</v>
      </c>
      <c r="O2158">
        <v>1.29</v>
      </c>
      <c r="P2158">
        <v>1.88</v>
      </c>
      <c r="Q2158">
        <v>1.33</v>
      </c>
      <c r="R2158" t="str" cm="1">
        <f t="array" ref="R2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58">
        <v>1</v>
      </c>
      <c r="T2158">
        <v>2</v>
      </c>
      <c r="U2158">
        <v>3</v>
      </c>
      <c r="V2158">
        <v>0</v>
      </c>
      <c r="W2158">
        <v>0</v>
      </c>
      <c r="X2158">
        <v>0</v>
      </c>
      <c r="Y2158">
        <v>57</v>
      </c>
      <c r="Z2158" t="s">
        <v>517</v>
      </c>
      <c r="AA2158">
        <v>-1</v>
      </c>
      <c r="AB2158">
        <v>-1</v>
      </c>
      <c r="AC2158">
        <v>2</v>
      </c>
      <c r="AD2158">
        <v>0</v>
      </c>
      <c r="AE2158">
        <v>3</v>
      </c>
      <c r="AF2158">
        <v>0</v>
      </c>
      <c r="AG2158">
        <v>0</v>
      </c>
      <c r="AH2158">
        <v>2</v>
      </c>
      <c r="AI2158">
        <v>1</v>
      </c>
      <c r="AJ2158">
        <v>2</v>
      </c>
      <c r="AK2158">
        <v>-1</v>
      </c>
      <c r="AL2158">
        <v>-1</v>
      </c>
      <c r="AM2158">
        <v>-1</v>
      </c>
      <c r="AN2158">
        <v>-1</v>
      </c>
      <c r="AO2158">
        <v>-1</v>
      </c>
      <c r="AP2158">
        <v>-1</v>
      </c>
      <c r="AQ2158">
        <v>-1</v>
      </c>
      <c r="AR2158">
        <v>-1</v>
      </c>
      <c r="AS2158">
        <v>-1</v>
      </c>
      <c r="AT2158">
        <v>-1</v>
      </c>
      <c r="AU2158">
        <v>0</v>
      </c>
      <c r="AV2158">
        <v>0</v>
      </c>
      <c r="AW2158">
        <v>2.2400000000000002</v>
      </c>
      <c r="AX2158">
        <v>48</v>
      </c>
      <c r="AY2158">
        <v>69</v>
      </c>
      <c r="AZ2158">
        <v>45</v>
      </c>
      <c r="BA2158">
        <v>10</v>
      </c>
      <c r="BB2158">
        <v>7</v>
      </c>
      <c r="BC2158">
        <v>25</v>
      </c>
      <c r="BD2158">
        <v>62</v>
      </c>
      <c r="BE2158">
        <v>42</v>
      </c>
      <c r="BF2158">
        <v>72</v>
      </c>
      <c r="BG2158">
        <v>0</v>
      </c>
      <c r="BH2158">
        <v>4.7</v>
      </c>
      <c r="BI2158">
        <v>2.27</v>
      </c>
      <c r="BJ2158">
        <v>3.35</v>
      </c>
      <c r="BK2158">
        <v>3.43</v>
      </c>
      <c r="BL2158">
        <f>1/Table1[[#This Row],[odds_ft_home_team_win]]+1/Table1[[#This Row],[odds_ft_draw]]+1/Table1[[#This Row],[odds_ft_away_team_win]]-1</f>
        <v>3.0581286552173736E-2</v>
      </c>
      <c r="BM2158">
        <f>Table1[[#This Row],[Margin]]/3</f>
        <v>1.0193762184057912E-2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 t="s">
        <v>118</v>
      </c>
      <c r="BU2158">
        <f>VLOOKUP(Table1[[#This Row],[Reference]],metron,11,FALSE)</f>
        <v>1.4140979689366791</v>
      </c>
      <c r="BV2158">
        <f>VLOOKUP(Table1[[#This Row],[Reference]],metron,12,FALSE)</f>
        <v>1.0666666666666671</v>
      </c>
    </row>
    <row r="2159" spans="1:74" hidden="1" x14ac:dyDescent="0.45">
      <c r="A2159" t="s">
        <v>5417</v>
      </c>
      <c r="B2159">
        <v>1365296400</v>
      </c>
      <c r="C2159" s="3" t="s">
        <v>516</v>
      </c>
      <c r="D2159" t="s">
        <v>65</v>
      </c>
      <c r="E2159" t="s">
        <v>66</v>
      </c>
      <c r="F2159" t="s">
        <v>68</v>
      </c>
      <c r="G2159" t="s">
        <v>81</v>
      </c>
      <c r="H2159" t="s">
        <v>66</v>
      </c>
      <c r="I2159">
        <f>MROUND(Table1[[#This Row],[Prob_H]]*100,2)/100</f>
        <v>0.62</v>
      </c>
      <c r="J2159">
        <f>1/Table1[[#This Row],[odds_ft_home_team_win]]-Table1[[#This Row],[Margin/3]]</f>
        <v>0.62241354350739675</v>
      </c>
      <c r="K2159">
        <f>1/Table1[[#This Row],[odds_ft_draw]]-Table1[[#This Row],[Margin/3]]</f>
        <v>0.23702690357758102</v>
      </c>
      <c r="L2159">
        <f>1/Table1[[#This Row],[odds_ft_away_team_win]]-Table1[[#This Row],[Margin/3]]</f>
        <v>0.14055955291502231</v>
      </c>
      <c r="M2159">
        <v>13</v>
      </c>
      <c r="N2159">
        <v>1.64</v>
      </c>
      <c r="O2159">
        <v>0.81</v>
      </c>
      <c r="P2159">
        <v>1.56</v>
      </c>
      <c r="Q2159">
        <v>0.95</v>
      </c>
      <c r="R2159" t="str" cm="1">
        <f t="array" ref="R2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AA2159">
        <v>-1</v>
      </c>
      <c r="AB2159">
        <v>-1</v>
      </c>
      <c r="AC2159">
        <v>2</v>
      </c>
      <c r="AD2159">
        <v>0</v>
      </c>
      <c r="AE2159">
        <v>1</v>
      </c>
      <c r="AF2159">
        <v>0</v>
      </c>
      <c r="AG2159">
        <v>0</v>
      </c>
      <c r="AH2159">
        <v>2</v>
      </c>
      <c r="AI2159">
        <v>0</v>
      </c>
      <c r="AJ2159">
        <v>1</v>
      </c>
      <c r="AK2159">
        <v>-1</v>
      </c>
      <c r="AL2159">
        <v>-1</v>
      </c>
      <c r="AM2159">
        <v>-1</v>
      </c>
      <c r="AN2159">
        <v>-1</v>
      </c>
      <c r="AO2159">
        <v>-1</v>
      </c>
      <c r="AP2159">
        <v>-1</v>
      </c>
      <c r="AQ2159">
        <v>-1</v>
      </c>
      <c r="AR2159">
        <v>-1</v>
      </c>
      <c r="AS2159">
        <v>-1</v>
      </c>
      <c r="AT2159">
        <v>-1</v>
      </c>
      <c r="AU2159">
        <v>0</v>
      </c>
      <c r="AV2159">
        <v>0</v>
      </c>
      <c r="AW2159">
        <v>2.41</v>
      </c>
      <c r="AX2159">
        <v>60</v>
      </c>
      <c r="AY2159">
        <v>84</v>
      </c>
      <c r="AZ2159">
        <v>44</v>
      </c>
      <c r="BA2159">
        <v>14</v>
      </c>
      <c r="BB2159">
        <v>7</v>
      </c>
      <c r="BC2159">
        <v>20</v>
      </c>
      <c r="BD2159">
        <v>73</v>
      </c>
      <c r="BE2159">
        <v>41</v>
      </c>
      <c r="BF2159">
        <v>76</v>
      </c>
      <c r="BG2159">
        <v>0</v>
      </c>
      <c r="BH2159">
        <v>4.5199999999999996</v>
      </c>
      <c r="BI2159">
        <v>1.58</v>
      </c>
      <c r="BJ2159">
        <v>4.04</v>
      </c>
      <c r="BK2159">
        <v>6.62</v>
      </c>
      <c r="BL2159">
        <f>1/Table1[[#This Row],[odds_ft_home_team_win]]+1/Table1[[#This Row],[odds_ft_draw]]+1/Table1[[#This Row],[odds_ft_away_team_win]]-1</f>
        <v>3.149354669299953E-2</v>
      </c>
      <c r="BM2159">
        <f>Table1[[#This Row],[Margin]]/3</f>
        <v>1.0497848897666509E-2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 t="s">
        <v>116</v>
      </c>
      <c r="BU2159">
        <f>VLOOKUP(Table1[[#This Row],[Reference]],metron,11,FALSE)</f>
        <v>1.8681481481481479</v>
      </c>
      <c r="BV2159">
        <f>VLOOKUP(Table1[[#This Row],[Reference]],metron,12,FALSE)</f>
        <v>0.86851851851851847</v>
      </c>
    </row>
    <row r="2160" spans="1:74" hidden="1" x14ac:dyDescent="0.45">
      <c r="A2160" t="s">
        <v>5417</v>
      </c>
      <c r="B2160">
        <v>1365303600</v>
      </c>
      <c r="C2160" s="3" t="s">
        <v>518</v>
      </c>
      <c r="D2160" t="s">
        <v>65</v>
      </c>
      <c r="E2160" t="s">
        <v>66</v>
      </c>
      <c r="F2160" t="s">
        <v>93</v>
      </c>
      <c r="G2160" t="s">
        <v>78</v>
      </c>
      <c r="H2160" t="s">
        <v>66</v>
      </c>
      <c r="I2160">
        <f>MROUND(Table1[[#This Row],[Prob_H]]*100,2)/100</f>
        <v>0.44</v>
      </c>
      <c r="J2160">
        <f>1/Table1[[#This Row],[odds_ft_home_team_win]]-Table1[[#This Row],[Margin/3]]</f>
        <v>0.43406566272065866</v>
      </c>
      <c r="K2160">
        <f>1/Table1[[#This Row],[odds_ft_draw]]-Table1[[#This Row],[Margin/3]]</f>
        <v>0.28812868096278138</v>
      </c>
      <c r="L2160">
        <f>1/Table1[[#This Row],[odds_ft_away_team_win]]-Table1[[#This Row],[Margin/3]]</f>
        <v>0.27780565631656007</v>
      </c>
      <c r="M2160">
        <v>13</v>
      </c>
      <c r="N2160">
        <v>1.5</v>
      </c>
      <c r="O2160">
        <v>1.27</v>
      </c>
      <c r="P2160">
        <v>1.39</v>
      </c>
      <c r="Q2160">
        <v>1.37</v>
      </c>
      <c r="R2160" t="str" cm="1">
        <f t="array" ref="R2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AA2160">
        <v>-1</v>
      </c>
      <c r="AB2160">
        <v>-1</v>
      </c>
      <c r="AC2160">
        <v>1</v>
      </c>
      <c r="AD2160">
        <v>0</v>
      </c>
      <c r="AE2160">
        <v>2</v>
      </c>
      <c r="AF2160">
        <v>0</v>
      </c>
      <c r="AG2160">
        <v>0</v>
      </c>
      <c r="AH2160">
        <v>1</v>
      </c>
      <c r="AI2160">
        <v>2</v>
      </c>
      <c r="AJ2160">
        <v>0</v>
      </c>
      <c r="AK2160">
        <v>-1</v>
      </c>
      <c r="AL2160">
        <v>-1</v>
      </c>
      <c r="AM2160">
        <v>-1</v>
      </c>
      <c r="AN2160">
        <v>-1</v>
      </c>
      <c r="AO2160">
        <v>-1</v>
      </c>
      <c r="AP2160">
        <v>-1</v>
      </c>
      <c r="AQ2160">
        <v>-1</v>
      </c>
      <c r="AR2160">
        <v>-1</v>
      </c>
      <c r="AS2160">
        <v>-1</v>
      </c>
      <c r="AT2160">
        <v>-1</v>
      </c>
      <c r="AU2160">
        <v>0</v>
      </c>
      <c r="AV2160">
        <v>0</v>
      </c>
      <c r="AW2160">
        <v>2.42</v>
      </c>
      <c r="AX2160">
        <v>72</v>
      </c>
      <c r="AY2160">
        <v>76</v>
      </c>
      <c r="AZ2160">
        <v>49</v>
      </c>
      <c r="BA2160">
        <v>24</v>
      </c>
      <c r="BB2160">
        <v>7</v>
      </c>
      <c r="BC2160">
        <v>34</v>
      </c>
      <c r="BD2160">
        <v>73</v>
      </c>
      <c r="BE2160">
        <v>35</v>
      </c>
      <c r="BF2160">
        <v>73</v>
      </c>
      <c r="BG2160">
        <v>0</v>
      </c>
      <c r="BH2160">
        <v>5.99</v>
      </c>
      <c r="BI2160">
        <v>2.25</v>
      </c>
      <c r="BJ2160">
        <v>3.35</v>
      </c>
      <c r="BK2160">
        <v>3.47</v>
      </c>
      <c r="BL2160">
        <f>1/Table1[[#This Row],[odds_ft_home_team_win]]+1/Table1[[#This Row],[odds_ft_draw]]+1/Table1[[#This Row],[odds_ft_away_team_win]]-1</f>
        <v>3.1136345171357327E-2</v>
      </c>
      <c r="BM2160">
        <f>Table1[[#This Row],[Margin]]/3</f>
        <v>1.0378781723785776E-2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 t="s">
        <v>95</v>
      </c>
      <c r="BU2160">
        <f>VLOOKUP(Table1[[#This Row],[Reference]],metron,11,FALSE)</f>
        <v>1.4140979689366791</v>
      </c>
      <c r="BV2160">
        <f>VLOOKUP(Table1[[#This Row],[Reference]],metron,12,FALSE)</f>
        <v>1.0666666666666671</v>
      </c>
    </row>
    <row r="2161" spans="1:74" hidden="1" x14ac:dyDescent="0.45">
      <c r="A2161" t="s">
        <v>5417</v>
      </c>
      <c r="B2161">
        <v>1365307200</v>
      </c>
      <c r="C2161" s="3" t="s">
        <v>519</v>
      </c>
      <c r="D2161" t="s">
        <v>65</v>
      </c>
      <c r="E2161" t="s">
        <v>66</v>
      </c>
      <c r="F2161" t="s">
        <v>72</v>
      </c>
      <c r="G2161" t="s">
        <v>88</v>
      </c>
      <c r="H2161" t="s">
        <v>66</v>
      </c>
      <c r="I2161">
        <f>MROUND(Table1[[#This Row],[Prob_H]]*100,2)/100</f>
        <v>0.44</v>
      </c>
      <c r="J2161">
        <f>1/Table1[[#This Row],[odds_ft_home_team_win]]-Table1[[#This Row],[Margin/3]]</f>
        <v>0.44630904981880321</v>
      </c>
      <c r="K2161">
        <f>1/Table1[[#This Row],[odds_ft_draw]]-Table1[[#This Row],[Margin/3]]</f>
        <v>0.28467329599005625</v>
      </c>
      <c r="L2161">
        <f>1/Table1[[#This Row],[odds_ft_away_team_win]]-Table1[[#This Row],[Margin/3]]</f>
        <v>0.2690176541911406</v>
      </c>
      <c r="M2161">
        <v>13</v>
      </c>
      <c r="N2161">
        <v>2.06</v>
      </c>
      <c r="O2161">
        <v>1.1299999999999999</v>
      </c>
      <c r="P2161">
        <v>1.95</v>
      </c>
      <c r="Q2161">
        <v>1.1100000000000001</v>
      </c>
      <c r="R2161" t="str" cm="1">
        <f t="array" ref="R2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AA2161">
        <v>-1</v>
      </c>
      <c r="AB2161">
        <v>-1</v>
      </c>
      <c r="AC2161">
        <v>-1</v>
      </c>
      <c r="AD2161">
        <v>-1</v>
      </c>
      <c r="AE2161">
        <v>-1</v>
      </c>
      <c r="AF2161">
        <v>-1</v>
      </c>
      <c r="AG2161">
        <v>-1</v>
      </c>
      <c r="AH2161">
        <v>-1</v>
      </c>
      <c r="AI2161">
        <v>-1</v>
      </c>
      <c r="AJ2161">
        <v>-1</v>
      </c>
      <c r="AK2161">
        <v>-1</v>
      </c>
      <c r="AL2161">
        <v>-1</v>
      </c>
      <c r="AM2161">
        <v>-1</v>
      </c>
      <c r="AN2161">
        <v>-1</v>
      </c>
      <c r="AO2161">
        <v>-1</v>
      </c>
      <c r="AP2161">
        <v>-1</v>
      </c>
      <c r="AQ2161">
        <v>-1</v>
      </c>
      <c r="AR2161">
        <v>-1</v>
      </c>
      <c r="AS2161">
        <v>-1</v>
      </c>
      <c r="AT2161">
        <v>-1</v>
      </c>
      <c r="AU2161">
        <v>0</v>
      </c>
      <c r="AV2161">
        <v>0</v>
      </c>
      <c r="AW2161">
        <v>2.33</v>
      </c>
      <c r="AX2161">
        <v>51</v>
      </c>
      <c r="AY2161">
        <v>76</v>
      </c>
      <c r="AZ2161">
        <v>41</v>
      </c>
      <c r="BA2161">
        <v>20</v>
      </c>
      <c r="BB2161">
        <v>7</v>
      </c>
      <c r="BC2161">
        <v>26</v>
      </c>
      <c r="BD2161">
        <v>72</v>
      </c>
      <c r="BE2161">
        <v>38</v>
      </c>
      <c r="BF2161">
        <v>72</v>
      </c>
      <c r="BG2161">
        <v>0</v>
      </c>
      <c r="BH2161">
        <v>5.49</v>
      </c>
      <c r="BI2161">
        <v>2.19</v>
      </c>
      <c r="BJ2161">
        <v>3.39</v>
      </c>
      <c r="BK2161">
        <v>3.58</v>
      </c>
      <c r="BL2161">
        <f>1/Table1[[#This Row],[odds_ft_home_team_win]]+1/Table1[[#This Row],[odds_ft_draw]]+1/Table1[[#This Row],[odds_ft_away_team_win]]-1</f>
        <v>3.0935864242220612E-2</v>
      </c>
      <c r="BM2161">
        <f>Table1[[#This Row],[Margin]]/3</f>
        <v>1.0311954747406871E-2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 t="s">
        <v>75</v>
      </c>
      <c r="BU2161">
        <f>VLOOKUP(Table1[[#This Row],[Reference]],metron,11,FALSE)</f>
        <v>1.4140979689366791</v>
      </c>
      <c r="BV2161">
        <f>VLOOKUP(Table1[[#This Row],[Reference]],metron,12,FALSE)</f>
        <v>1.0666666666666671</v>
      </c>
    </row>
    <row r="2162" spans="1:74" hidden="1" x14ac:dyDescent="0.45">
      <c r="A2162" t="s">
        <v>5417</v>
      </c>
      <c r="B2162">
        <v>1365372000</v>
      </c>
      <c r="C2162" s="3" t="s">
        <v>520</v>
      </c>
      <c r="D2162" t="s">
        <v>65</v>
      </c>
      <c r="E2162" t="s">
        <v>66</v>
      </c>
      <c r="F2162" t="s">
        <v>97</v>
      </c>
      <c r="G2162" t="s">
        <v>85</v>
      </c>
      <c r="H2162" t="s">
        <v>66</v>
      </c>
      <c r="I2162">
        <f>MROUND(Table1[[#This Row],[Prob_H]]*100,2)/100</f>
        <v>0.42</v>
      </c>
      <c r="J2162">
        <f>1/Table1[[#This Row],[odds_ft_home_team_win]]-Table1[[#This Row],[Margin/3]]</f>
        <v>0.42574178092184878</v>
      </c>
      <c r="K2162">
        <f>1/Table1[[#This Row],[odds_ft_draw]]-Table1[[#This Row],[Margin/3]]</f>
        <v>0.28579646325893554</v>
      </c>
      <c r="L2162">
        <f>1/Table1[[#This Row],[odds_ft_away_team_win]]-Table1[[#This Row],[Margin/3]]</f>
        <v>0.28846175581921563</v>
      </c>
      <c r="M2162">
        <v>13</v>
      </c>
      <c r="N2162">
        <v>1.76</v>
      </c>
      <c r="O2162">
        <v>0.8</v>
      </c>
      <c r="P2162">
        <v>1.65</v>
      </c>
      <c r="Q2162">
        <v>0.8</v>
      </c>
      <c r="R2162" t="str" cm="1">
        <f t="array" ref="R2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71</v>
      </c>
      <c r="AA2162">
        <v>-1</v>
      </c>
      <c r="AB2162">
        <v>-1</v>
      </c>
      <c r="AC2162">
        <v>1</v>
      </c>
      <c r="AD2162">
        <v>0</v>
      </c>
      <c r="AE2162">
        <v>2</v>
      </c>
      <c r="AF2162">
        <v>0</v>
      </c>
      <c r="AG2162">
        <v>1</v>
      </c>
      <c r="AH2162">
        <v>0</v>
      </c>
      <c r="AI2162">
        <v>1</v>
      </c>
      <c r="AJ2162">
        <v>1</v>
      </c>
      <c r="AK2162">
        <v>-1</v>
      </c>
      <c r="AL2162">
        <v>-1</v>
      </c>
      <c r="AM2162">
        <v>-1</v>
      </c>
      <c r="AN2162">
        <v>-1</v>
      </c>
      <c r="AO2162">
        <v>-1</v>
      </c>
      <c r="AP2162">
        <v>-1</v>
      </c>
      <c r="AQ2162">
        <v>-1</v>
      </c>
      <c r="AR2162">
        <v>-1</v>
      </c>
      <c r="AS2162">
        <v>-1</v>
      </c>
      <c r="AT2162">
        <v>-1</v>
      </c>
      <c r="AU2162">
        <v>0</v>
      </c>
      <c r="AV2162">
        <v>0</v>
      </c>
      <c r="AW2162">
        <v>2.6</v>
      </c>
      <c r="AX2162">
        <v>70</v>
      </c>
      <c r="AY2162">
        <v>76</v>
      </c>
      <c r="AZ2162">
        <v>47</v>
      </c>
      <c r="BA2162">
        <v>26</v>
      </c>
      <c r="BB2162">
        <v>16</v>
      </c>
      <c r="BC2162">
        <v>35</v>
      </c>
      <c r="BD2162">
        <v>67</v>
      </c>
      <c r="BE2162">
        <v>41</v>
      </c>
      <c r="BF2162">
        <v>78</v>
      </c>
      <c r="BG2162">
        <v>0</v>
      </c>
      <c r="BH2162">
        <v>4.6399999999999997</v>
      </c>
      <c r="BI2162">
        <v>2.29</v>
      </c>
      <c r="BJ2162">
        <v>3.37</v>
      </c>
      <c r="BK2162">
        <v>3.34</v>
      </c>
      <c r="BL2162">
        <f>1/Table1[[#This Row],[odds_ft_home_team_win]]+1/Table1[[#This Row],[odds_ft_draw]]+1/Table1[[#This Row],[odds_ft_away_team_win]]-1</f>
        <v>3.2818325356724465E-2</v>
      </c>
      <c r="BM2162">
        <f>Table1[[#This Row],[Margin]]/3</f>
        <v>1.0939441785574822E-2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 t="s">
        <v>100</v>
      </c>
      <c r="BU2162">
        <f>VLOOKUP(Table1[[#This Row],[Reference]],metron,11,FALSE)</f>
        <v>1.396960958296362</v>
      </c>
      <c r="BV2162">
        <f>VLOOKUP(Table1[[#This Row],[Reference]],metron,12,FALSE)</f>
        <v>1.091503992901508</v>
      </c>
    </row>
    <row r="2163" spans="1:74" hidden="1" x14ac:dyDescent="0.45">
      <c r="A2163" t="s">
        <v>5417</v>
      </c>
      <c r="B2163">
        <v>1365375600</v>
      </c>
      <c r="C2163" s="3" t="s">
        <v>521</v>
      </c>
      <c r="D2163" t="s">
        <v>65</v>
      </c>
      <c r="E2163" t="s">
        <v>66</v>
      </c>
      <c r="F2163" t="s">
        <v>102</v>
      </c>
      <c r="G2163" t="s">
        <v>89</v>
      </c>
      <c r="H2163" t="s">
        <v>66</v>
      </c>
      <c r="I2163">
        <f>MROUND(Table1[[#This Row],[Prob_H]]*100,2)/100</f>
        <v>0.42</v>
      </c>
      <c r="J2163">
        <f>1/Table1[[#This Row],[odds_ft_home_team_win]]-Table1[[#This Row],[Margin/3]]</f>
        <v>0.42966987488390046</v>
      </c>
      <c r="K2163">
        <f>1/Table1[[#This Row],[odds_ft_draw]]-Table1[[#This Row],[Margin/3]]</f>
        <v>0.27815858156312945</v>
      </c>
      <c r="L2163">
        <f>1/Table1[[#This Row],[odds_ft_away_team_win]]-Table1[[#This Row],[Margin/3]]</f>
        <v>0.29217154355297004</v>
      </c>
      <c r="M2163">
        <v>13</v>
      </c>
      <c r="N2163">
        <v>1.1399999999999999</v>
      </c>
      <c r="O2163">
        <v>0.79</v>
      </c>
      <c r="P2163">
        <v>1.1200000000000001</v>
      </c>
      <c r="Q2163">
        <v>1</v>
      </c>
      <c r="R2163" t="str" cm="1">
        <f t="array" ref="R2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63">
        <v>0</v>
      </c>
      <c r="T2163">
        <v>1</v>
      </c>
      <c r="U2163">
        <v>1</v>
      </c>
      <c r="V2163">
        <v>0</v>
      </c>
      <c r="W2163">
        <v>0</v>
      </c>
      <c r="X2163">
        <v>0</v>
      </c>
      <c r="Z2163">
        <v>75</v>
      </c>
      <c r="AA2163">
        <v>-1</v>
      </c>
      <c r="AB2163">
        <v>-1</v>
      </c>
      <c r="AC2163">
        <v>1</v>
      </c>
      <c r="AD2163">
        <v>0</v>
      </c>
      <c r="AE2163">
        <v>2</v>
      </c>
      <c r="AF2163">
        <v>2</v>
      </c>
      <c r="AG2163">
        <v>0</v>
      </c>
      <c r="AH2163">
        <v>1</v>
      </c>
      <c r="AI2163">
        <v>3</v>
      </c>
      <c r="AJ2163">
        <v>1</v>
      </c>
      <c r="AK2163">
        <v>-1</v>
      </c>
      <c r="AL2163">
        <v>-1</v>
      </c>
      <c r="AM2163">
        <v>-1</v>
      </c>
      <c r="AN2163">
        <v>-1</v>
      </c>
      <c r="AO2163">
        <v>-1</v>
      </c>
      <c r="AP2163">
        <v>-1</v>
      </c>
      <c r="AQ2163">
        <v>-1</v>
      </c>
      <c r="AR2163">
        <v>-1</v>
      </c>
      <c r="AS2163">
        <v>-1</v>
      </c>
      <c r="AT2163">
        <v>-1</v>
      </c>
      <c r="AU2163">
        <v>0</v>
      </c>
      <c r="AV2163">
        <v>0</v>
      </c>
      <c r="AW2163">
        <v>2.97</v>
      </c>
      <c r="AX2163">
        <v>64</v>
      </c>
      <c r="AY2163">
        <v>75</v>
      </c>
      <c r="AZ2163">
        <v>61</v>
      </c>
      <c r="BA2163">
        <v>43</v>
      </c>
      <c r="BB2163">
        <v>18</v>
      </c>
      <c r="BC2163">
        <v>36</v>
      </c>
      <c r="BD2163">
        <v>71</v>
      </c>
      <c r="BE2163">
        <v>57</v>
      </c>
      <c r="BF2163">
        <v>79</v>
      </c>
      <c r="BG2163">
        <v>0</v>
      </c>
      <c r="BH2163">
        <v>6.67</v>
      </c>
      <c r="BI2163">
        <v>2.27</v>
      </c>
      <c r="BJ2163">
        <v>3.46</v>
      </c>
      <c r="BK2163">
        <v>3.3</v>
      </c>
      <c r="BL2163">
        <f>1/Table1[[#This Row],[odds_ft_home_team_win]]+1/Table1[[#This Row],[odds_ft_draw]]+1/Table1[[#This Row],[odds_ft_away_team_win]]-1</f>
        <v>3.2576278431998951E-2</v>
      </c>
      <c r="BM2163">
        <f>Table1[[#This Row],[Margin]]/3</f>
        <v>1.0858759477332983E-2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 t="s">
        <v>104</v>
      </c>
      <c r="BU2163">
        <f>VLOOKUP(Table1[[#This Row],[Reference]],metron,11,FALSE)</f>
        <v>1.396960958296362</v>
      </c>
      <c r="BV2163">
        <f>VLOOKUP(Table1[[#This Row],[Reference]],metron,12,FALSE)</f>
        <v>1.091503992901508</v>
      </c>
    </row>
    <row r="2164" spans="1:74" hidden="1" x14ac:dyDescent="0.45">
      <c r="A2164" t="s">
        <v>5416</v>
      </c>
      <c r="B2164">
        <v>1380933000</v>
      </c>
      <c r="C2164" s="3" t="s">
        <v>766</v>
      </c>
      <c r="D2164" t="s">
        <v>65</v>
      </c>
      <c r="E2164" t="s">
        <v>66</v>
      </c>
      <c r="F2164" t="s">
        <v>78</v>
      </c>
      <c r="G2164" t="s">
        <v>67</v>
      </c>
      <c r="H2164" t="s">
        <v>66</v>
      </c>
      <c r="I2164">
        <f>MROUND(Table1[[#This Row],[Prob_H]]*100,2)/100</f>
        <v>0.54</v>
      </c>
      <c r="J2164">
        <f>1/Table1[[#This Row],[odds_ft_home_team_win]]-Table1[[#This Row],[Margin/3]]</f>
        <v>0.53079312373749277</v>
      </c>
      <c r="K2164">
        <f>1/Table1[[#This Row],[odds_ft_draw]]-Table1[[#This Row],[Margin/3]]</f>
        <v>0.26573467686086411</v>
      </c>
      <c r="L2164">
        <f>1/Table1[[#This Row],[odds_ft_away_team_win]]-Table1[[#This Row],[Margin/3]]</f>
        <v>0.2034721994016431</v>
      </c>
      <c r="M2164">
        <v>13</v>
      </c>
      <c r="N2164">
        <v>1.8</v>
      </c>
      <c r="O2164">
        <v>1.17</v>
      </c>
      <c r="P2164">
        <v>1.78</v>
      </c>
      <c r="Q2164">
        <v>1.06</v>
      </c>
      <c r="R2164" t="str" cm="1">
        <f t="array" ref="R2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4">
        <v>2</v>
      </c>
      <c r="T2164">
        <v>1</v>
      </c>
      <c r="U2164">
        <v>3</v>
      </c>
      <c r="V2164">
        <v>2</v>
      </c>
      <c r="W2164">
        <v>1</v>
      </c>
      <c r="X2164">
        <v>1</v>
      </c>
      <c r="Y2164" t="s">
        <v>767</v>
      </c>
      <c r="Z2164">
        <v>14</v>
      </c>
      <c r="AA2164">
        <v>4</v>
      </c>
      <c r="AB2164">
        <v>6</v>
      </c>
      <c r="AC2164">
        <v>1</v>
      </c>
      <c r="AD2164">
        <v>0</v>
      </c>
      <c r="AE2164">
        <v>3</v>
      </c>
      <c r="AF2164">
        <v>1</v>
      </c>
      <c r="AG2164">
        <v>0</v>
      </c>
      <c r="AH2164">
        <v>1</v>
      </c>
      <c r="AI2164">
        <v>1</v>
      </c>
      <c r="AJ2164">
        <v>3</v>
      </c>
      <c r="AK2164">
        <v>11</v>
      </c>
      <c r="AL2164">
        <v>12</v>
      </c>
      <c r="AM2164">
        <v>4</v>
      </c>
      <c r="AN2164">
        <v>5</v>
      </c>
      <c r="AO2164">
        <v>7</v>
      </c>
      <c r="AP2164">
        <v>7</v>
      </c>
      <c r="AQ2164">
        <v>11</v>
      </c>
      <c r="AR2164">
        <v>16</v>
      </c>
      <c r="AS2164">
        <v>51</v>
      </c>
      <c r="AT2164">
        <v>49</v>
      </c>
      <c r="AU2164">
        <v>0</v>
      </c>
      <c r="AV2164">
        <v>0</v>
      </c>
      <c r="AW2164">
        <v>3.52</v>
      </c>
      <c r="AX2164">
        <v>82</v>
      </c>
      <c r="AY2164">
        <v>92</v>
      </c>
      <c r="AZ2164">
        <v>65</v>
      </c>
      <c r="BA2164">
        <v>55</v>
      </c>
      <c r="BB2164">
        <v>20</v>
      </c>
      <c r="BC2164">
        <v>29</v>
      </c>
      <c r="BD2164">
        <v>72</v>
      </c>
      <c r="BE2164">
        <v>74</v>
      </c>
      <c r="BF2164">
        <v>92</v>
      </c>
      <c r="BG2164">
        <v>7.67</v>
      </c>
      <c r="BH2164">
        <v>6.17</v>
      </c>
      <c r="BI2164">
        <v>1.85</v>
      </c>
      <c r="BJ2164">
        <v>3.63</v>
      </c>
      <c r="BK2164">
        <v>4.6900000000000004</v>
      </c>
      <c r="BL2164">
        <f>1/Table1[[#This Row],[odds_ft_home_team_win]]+1/Table1[[#This Row],[odds_ft_draw]]+1/Table1[[#This Row],[odds_ft_away_team_win]]-1</f>
        <v>2.9242250409143189E-2</v>
      </c>
      <c r="BM2164">
        <f>Table1[[#This Row],[Margin]]/3</f>
        <v>9.7474168030477291E-3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 t="s">
        <v>106</v>
      </c>
      <c r="BU2164">
        <f>VLOOKUP(Table1[[#This Row],[Reference]],metron,11,FALSE)</f>
        <v>1.684957590444867</v>
      </c>
      <c r="BV2164">
        <f>VLOOKUP(Table1[[#This Row],[Reference]],metron,12,FALSE)</f>
        <v>0.95101263631642718</v>
      </c>
    </row>
    <row r="2165" spans="1:74" hidden="1" x14ac:dyDescent="0.45">
      <c r="A2165" t="s">
        <v>5416</v>
      </c>
      <c r="B2165">
        <v>1380940200</v>
      </c>
      <c r="C2165" s="3" t="s">
        <v>768</v>
      </c>
      <c r="D2165" t="s">
        <v>65</v>
      </c>
      <c r="E2165" t="s">
        <v>66</v>
      </c>
      <c r="F2165" t="s">
        <v>72</v>
      </c>
      <c r="G2165" t="s">
        <v>80</v>
      </c>
      <c r="H2165" t="s">
        <v>66</v>
      </c>
      <c r="I2165">
        <f>MROUND(Table1[[#This Row],[Prob_H]]*100,2)/100</f>
        <v>0.52</v>
      </c>
      <c r="J2165">
        <f>1/Table1[[#This Row],[odds_ft_home_team_win]]-Table1[[#This Row],[Margin/3]]</f>
        <v>0.52225125461407662</v>
      </c>
      <c r="K2165">
        <f>1/Table1[[#This Row],[odds_ft_draw]]-Table1[[#This Row],[Margin/3]]</f>
        <v>0.26811413877483309</v>
      </c>
      <c r="L2165">
        <f>1/Table1[[#This Row],[odds_ft_away_team_win]]-Table1[[#This Row],[Margin/3]]</f>
        <v>0.20963460661109043</v>
      </c>
      <c r="M2165">
        <v>13</v>
      </c>
      <c r="N2165">
        <v>2</v>
      </c>
      <c r="O2165">
        <v>1.4</v>
      </c>
      <c r="P2165">
        <v>2.11</v>
      </c>
      <c r="Q2165">
        <v>1</v>
      </c>
      <c r="R2165" t="str" cm="1">
        <f t="array" ref="R2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76</v>
      </c>
      <c r="AA2165">
        <v>5</v>
      </c>
      <c r="AB2165">
        <v>2</v>
      </c>
      <c r="AC2165">
        <v>2</v>
      </c>
      <c r="AD2165">
        <v>0</v>
      </c>
      <c r="AE2165">
        <v>4</v>
      </c>
      <c r="AF2165">
        <v>0</v>
      </c>
      <c r="AG2165">
        <v>0</v>
      </c>
      <c r="AH2165">
        <v>2</v>
      </c>
      <c r="AI2165">
        <v>1</v>
      </c>
      <c r="AJ2165">
        <v>3</v>
      </c>
      <c r="AK2165">
        <v>5</v>
      </c>
      <c r="AL2165">
        <v>9</v>
      </c>
      <c r="AM2165">
        <v>4</v>
      </c>
      <c r="AN2165">
        <v>4</v>
      </c>
      <c r="AO2165">
        <v>1</v>
      </c>
      <c r="AP2165">
        <v>5</v>
      </c>
      <c r="AQ2165">
        <v>17</v>
      </c>
      <c r="AR2165">
        <v>19</v>
      </c>
      <c r="AS2165">
        <v>47</v>
      </c>
      <c r="AT2165">
        <v>53</v>
      </c>
      <c r="AU2165">
        <v>0</v>
      </c>
      <c r="AV2165">
        <v>0</v>
      </c>
      <c r="AW2165">
        <v>2.27</v>
      </c>
      <c r="AX2165">
        <v>17</v>
      </c>
      <c r="AY2165">
        <v>74</v>
      </c>
      <c r="AZ2165">
        <v>37</v>
      </c>
      <c r="BA2165">
        <v>19</v>
      </c>
      <c r="BB2165">
        <v>9</v>
      </c>
      <c r="BC2165">
        <v>37</v>
      </c>
      <c r="BD2165">
        <v>65</v>
      </c>
      <c r="BE2165">
        <v>27</v>
      </c>
      <c r="BF2165">
        <v>72</v>
      </c>
      <c r="BG2165">
        <v>6.4</v>
      </c>
      <c r="BH2165">
        <v>4.03</v>
      </c>
      <c r="BI2165">
        <v>1.88</v>
      </c>
      <c r="BJ2165">
        <v>3.6</v>
      </c>
      <c r="BK2165">
        <v>4.5599999999999996</v>
      </c>
      <c r="BL2165">
        <f>1/Table1[[#This Row],[odds_ft_home_team_win]]+1/Table1[[#This Row],[odds_ft_draw]]+1/Table1[[#This Row],[odds_ft_away_team_win]]-1</f>
        <v>2.899091700883405E-2</v>
      </c>
      <c r="BM2165">
        <f>Table1[[#This Row],[Margin]]/3</f>
        <v>9.6636390029446826E-3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 t="s">
        <v>75</v>
      </c>
      <c r="BU2165">
        <f>VLOOKUP(Table1[[#This Row],[Reference]],metron,11,FALSE)</f>
        <v>1.625948039373891</v>
      </c>
      <c r="BV2165">
        <f>VLOOKUP(Table1[[#This Row],[Reference]],metron,12,FALSE)</f>
        <v>0.97079231886396644</v>
      </c>
    </row>
    <row r="2166" spans="1:74" hidden="1" x14ac:dyDescent="0.45">
      <c r="A2166" t="s">
        <v>5416</v>
      </c>
      <c r="B2166">
        <v>1381010400</v>
      </c>
      <c r="C2166" s="3" t="s">
        <v>769</v>
      </c>
      <c r="D2166" t="s">
        <v>65</v>
      </c>
      <c r="E2166" t="s">
        <v>66</v>
      </c>
      <c r="F2166" t="s">
        <v>86</v>
      </c>
      <c r="G2166" t="s">
        <v>98</v>
      </c>
      <c r="H2166" t="s">
        <v>66</v>
      </c>
      <c r="I2166">
        <f>MROUND(Table1[[#This Row],[Prob_H]]*100,2)/100</f>
        <v>0.64</v>
      </c>
      <c r="J2166">
        <f>1/Table1[[#This Row],[odds_ft_home_team_win]]-Table1[[#This Row],[Margin/3]]</f>
        <v>0.63033406638057798</v>
      </c>
      <c r="K2166">
        <f>1/Table1[[#This Row],[odds_ft_draw]]-Table1[[#This Row],[Margin/3]]</f>
        <v>0.23500867105518267</v>
      </c>
      <c r="L2166">
        <f>1/Table1[[#This Row],[odds_ft_away_team_win]]-Table1[[#This Row],[Margin/3]]</f>
        <v>0.13465726256423932</v>
      </c>
      <c r="M2166">
        <v>13</v>
      </c>
      <c r="N2166">
        <v>3</v>
      </c>
      <c r="O2166">
        <v>0.4</v>
      </c>
      <c r="P2166">
        <v>1.9</v>
      </c>
      <c r="Q2166">
        <v>0.76</v>
      </c>
      <c r="R2166" t="str" cm="1">
        <f t="array" ref="R2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6">
        <v>2</v>
      </c>
      <c r="T2166">
        <v>0</v>
      </c>
      <c r="U2166">
        <v>2</v>
      </c>
      <c r="V2166">
        <v>0</v>
      </c>
      <c r="W2166">
        <v>0</v>
      </c>
      <c r="X2166">
        <v>0</v>
      </c>
      <c r="Y2166" t="s">
        <v>770</v>
      </c>
      <c r="AA2166">
        <v>2</v>
      </c>
      <c r="AB2166">
        <v>11</v>
      </c>
      <c r="AC2166">
        <v>1</v>
      </c>
      <c r="AD2166">
        <v>0</v>
      </c>
      <c r="AE2166">
        <v>2</v>
      </c>
      <c r="AF2166">
        <v>0</v>
      </c>
      <c r="AG2166">
        <v>1</v>
      </c>
      <c r="AH2166">
        <v>0</v>
      </c>
      <c r="AI2166">
        <v>2</v>
      </c>
      <c r="AJ2166">
        <v>0</v>
      </c>
      <c r="AK2166">
        <v>12</v>
      </c>
      <c r="AL2166">
        <v>9</v>
      </c>
      <c r="AM2166">
        <v>7</v>
      </c>
      <c r="AN2166">
        <v>2</v>
      </c>
      <c r="AO2166">
        <v>5</v>
      </c>
      <c r="AP2166">
        <v>7</v>
      </c>
      <c r="AQ2166">
        <v>10</v>
      </c>
      <c r="AR2166">
        <v>13</v>
      </c>
      <c r="AS2166">
        <v>51</v>
      </c>
      <c r="AT2166">
        <v>49</v>
      </c>
      <c r="AU2166">
        <v>0</v>
      </c>
      <c r="AV2166">
        <v>0</v>
      </c>
      <c r="AW2166">
        <v>3.1</v>
      </c>
      <c r="AX2166">
        <v>60</v>
      </c>
      <c r="AY2166">
        <v>90</v>
      </c>
      <c r="AZ2166">
        <v>60</v>
      </c>
      <c r="BA2166">
        <v>40</v>
      </c>
      <c r="BB2166">
        <v>10</v>
      </c>
      <c r="BC2166">
        <v>30</v>
      </c>
      <c r="BD2166">
        <v>80</v>
      </c>
      <c r="BE2166">
        <v>50</v>
      </c>
      <c r="BF2166">
        <v>80</v>
      </c>
      <c r="BG2166">
        <v>12.2</v>
      </c>
      <c r="BH2166">
        <v>3.4</v>
      </c>
      <c r="BI2166">
        <v>1.56</v>
      </c>
      <c r="BJ2166">
        <v>4.07</v>
      </c>
      <c r="BK2166">
        <v>6.88</v>
      </c>
      <c r="BL2166">
        <f>1/Table1[[#This Row],[odds_ft_home_team_win]]+1/Table1[[#This Row],[odds_ft_draw]]+1/Table1[[#This Row],[odds_ft_away_team_win]]-1</f>
        <v>3.2074723935189065E-2</v>
      </c>
      <c r="BM2166">
        <f>Table1[[#This Row],[Margin]]/3</f>
        <v>1.0691574645063021E-2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 t="s">
        <v>113</v>
      </c>
      <c r="BU2166">
        <f>VLOOKUP(Table1[[#This Row],[Reference]],metron,11,FALSE)</f>
        <v>1.980803571428571</v>
      </c>
      <c r="BV2166">
        <f>VLOOKUP(Table1[[#This Row],[Reference]],metron,12,FALSE)</f>
        <v>0.85357142857142854</v>
      </c>
    </row>
    <row r="2167" spans="1:74" hidden="1" x14ac:dyDescent="0.45">
      <c r="A2167" t="s">
        <v>5416</v>
      </c>
      <c r="B2167">
        <v>1381017600</v>
      </c>
      <c r="C2167" s="3" t="s">
        <v>771</v>
      </c>
      <c r="D2167" t="s">
        <v>65</v>
      </c>
      <c r="E2167" t="s">
        <v>66</v>
      </c>
      <c r="F2167" t="s">
        <v>68</v>
      </c>
      <c r="G2167" t="s">
        <v>97</v>
      </c>
      <c r="H2167" t="s">
        <v>66</v>
      </c>
      <c r="I2167">
        <f>MROUND(Table1[[#This Row],[Prob_H]]*100,2)/100</f>
        <v>0.48</v>
      </c>
      <c r="J2167">
        <f>1/Table1[[#This Row],[odds_ft_home_team_win]]-Table1[[#This Row],[Margin/3]]</f>
        <v>0.47312422780693869</v>
      </c>
      <c r="K2167">
        <f>1/Table1[[#This Row],[odds_ft_draw]]-Table1[[#This Row],[Margin/3]]</f>
        <v>0.27574672608161083</v>
      </c>
      <c r="L2167">
        <f>1/Table1[[#This Row],[odds_ft_away_team_win]]-Table1[[#This Row],[Margin/3]]</f>
        <v>0.25112904611145043</v>
      </c>
      <c r="M2167">
        <v>13</v>
      </c>
      <c r="N2167">
        <v>1.2</v>
      </c>
      <c r="O2167">
        <v>1.8</v>
      </c>
      <c r="P2167">
        <v>1.44</v>
      </c>
      <c r="Q2167">
        <v>1.33</v>
      </c>
      <c r="R2167" t="str" cm="1">
        <f t="array" ref="R2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67">
        <v>1</v>
      </c>
      <c r="T2167">
        <v>2</v>
      </c>
      <c r="U2167">
        <v>3</v>
      </c>
      <c r="V2167">
        <v>1</v>
      </c>
      <c r="W2167">
        <v>0</v>
      </c>
      <c r="X2167">
        <v>1</v>
      </c>
      <c r="Y2167">
        <v>50</v>
      </c>
      <c r="Z2167" t="s">
        <v>772</v>
      </c>
      <c r="AA2167">
        <v>2</v>
      </c>
      <c r="AB2167">
        <v>4</v>
      </c>
      <c r="AC2167">
        <v>2</v>
      </c>
      <c r="AD2167">
        <v>1</v>
      </c>
      <c r="AE2167">
        <v>0</v>
      </c>
      <c r="AF2167">
        <v>0</v>
      </c>
      <c r="AG2167">
        <v>1</v>
      </c>
      <c r="AH2167">
        <v>2</v>
      </c>
      <c r="AI2167">
        <v>0</v>
      </c>
      <c r="AJ2167">
        <v>0</v>
      </c>
      <c r="AK2167">
        <v>13</v>
      </c>
      <c r="AL2167">
        <v>6</v>
      </c>
      <c r="AM2167">
        <v>6</v>
      </c>
      <c r="AN2167">
        <v>3</v>
      </c>
      <c r="AO2167">
        <v>7</v>
      </c>
      <c r="AP2167">
        <v>3</v>
      </c>
      <c r="AQ2167">
        <v>13</v>
      </c>
      <c r="AR2167">
        <v>11</v>
      </c>
      <c r="AS2167">
        <v>47</v>
      </c>
      <c r="AT2167">
        <v>53</v>
      </c>
      <c r="AU2167">
        <v>0</v>
      </c>
      <c r="AV2167">
        <v>0</v>
      </c>
      <c r="AW2167">
        <v>3.2</v>
      </c>
      <c r="AX2167">
        <v>70</v>
      </c>
      <c r="AY2167">
        <v>80</v>
      </c>
      <c r="AZ2167">
        <v>60</v>
      </c>
      <c r="BA2167">
        <v>50</v>
      </c>
      <c r="BB2167">
        <v>20</v>
      </c>
      <c r="BC2167">
        <v>40</v>
      </c>
      <c r="BD2167">
        <v>70</v>
      </c>
      <c r="BE2167">
        <v>40</v>
      </c>
      <c r="BF2167">
        <v>80</v>
      </c>
      <c r="BG2167">
        <v>8.4</v>
      </c>
      <c r="BH2167">
        <v>3</v>
      </c>
      <c r="BI2167">
        <v>2.0699999999999998</v>
      </c>
      <c r="BJ2167">
        <v>3.5</v>
      </c>
      <c r="BK2167">
        <v>3.83</v>
      </c>
      <c r="BL2167">
        <f>1/Table1[[#This Row],[odds_ft_home_team_win]]+1/Table1[[#This Row],[odds_ft_draw]]+1/Table1[[#This Row],[odds_ft_away_team_win]]-1</f>
        <v>2.9902678898024559E-2</v>
      </c>
      <c r="BM2167">
        <f>Table1[[#This Row],[Margin]]/3</f>
        <v>9.9675596326748526E-3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 t="s">
        <v>116</v>
      </c>
      <c r="BU2167">
        <f>VLOOKUP(Table1[[#This Row],[Reference]],metron,11,FALSE)</f>
        <v>1.510877192982456</v>
      </c>
      <c r="BV2167">
        <f>VLOOKUP(Table1[[#This Row],[Reference]],metron,12,FALSE)</f>
        <v>1.0163157894736841</v>
      </c>
    </row>
    <row r="2168" spans="1:74" hidden="1" x14ac:dyDescent="0.45">
      <c r="A2168" t="s">
        <v>5416</v>
      </c>
      <c r="B2168">
        <v>1381017600</v>
      </c>
      <c r="C2168" s="3" t="s">
        <v>771</v>
      </c>
      <c r="D2168" t="s">
        <v>65</v>
      </c>
      <c r="E2168" t="s">
        <v>66</v>
      </c>
      <c r="F2168" t="s">
        <v>103</v>
      </c>
      <c r="G2168" t="s">
        <v>611</v>
      </c>
      <c r="H2168" t="s">
        <v>66</v>
      </c>
      <c r="I2168">
        <f>MROUND(Table1[[#This Row],[Prob_H]]*100,2)/100</f>
        <v>0.48</v>
      </c>
      <c r="J2168">
        <f>1/Table1[[#This Row],[odds_ft_home_team_win]]-Table1[[#This Row],[Margin/3]]</f>
        <v>0.47542636398572163</v>
      </c>
      <c r="K2168">
        <f>1/Table1[[#This Row],[odds_ft_draw]]-Table1[[#This Row],[Margin/3]]</f>
        <v>0.27817390882218396</v>
      </c>
      <c r="L2168">
        <f>1/Table1[[#This Row],[odds_ft_away_team_win]]-Table1[[#This Row],[Margin/3]]</f>
        <v>0.24639972719209455</v>
      </c>
      <c r="M2168">
        <v>13</v>
      </c>
      <c r="N2168">
        <v>1.2</v>
      </c>
      <c r="O2168">
        <v>1.33</v>
      </c>
      <c r="P2168">
        <v>1.2</v>
      </c>
      <c r="Q2168">
        <v>1</v>
      </c>
      <c r="R2168" t="str" cm="1">
        <f t="array" ref="R2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68">
        <v>1</v>
      </c>
      <c r="T2168">
        <v>1</v>
      </c>
      <c r="U2168">
        <v>2</v>
      </c>
      <c r="V2168">
        <v>0</v>
      </c>
      <c r="W2168">
        <v>0</v>
      </c>
      <c r="X2168">
        <v>0</v>
      </c>
      <c r="Y2168">
        <v>72</v>
      </c>
      <c r="Z2168">
        <v>89</v>
      </c>
      <c r="AA2168">
        <v>6</v>
      </c>
      <c r="AB2168">
        <v>1</v>
      </c>
      <c r="AC2168">
        <v>1</v>
      </c>
      <c r="AD2168">
        <v>0</v>
      </c>
      <c r="AE2168">
        <v>3</v>
      </c>
      <c r="AF2168">
        <v>2</v>
      </c>
      <c r="AG2168">
        <v>1</v>
      </c>
      <c r="AH2168">
        <v>0</v>
      </c>
      <c r="AI2168">
        <v>1</v>
      </c>
      <c r="AJ2168">
        <v>4</v>
      </c>
      <c r="AK2168">
        <v>19</v>
      </c>
      <c r="AL2168">
        <v>11</v>
      </c>
      <c r="AM2168">
        <v>9</v>
      </c>
      <c r="AN2168">
        <v>2</v>
      </c>
      <c r="AO2168">
        <v>10</v>
      </c>
      <c r="AP2168">
        <v>9</v>
      </c>
      <c r="AQ2168">
        <v>7</v>
      </c>
      <c r="AR2168">
        <v>17</v>
      </c>
      <c r="AS2168">
        <v>47</v>
      </c>
      <c r="AT2168">
        <v>53</v>
      </c>
      <c r="AU2168">
        <v>0</v>
      </c>
      <c r="AV2168">
        <v>0</v>
      </c>
      <c r="AW2168">
        <v>2.5499999999999998</v>
      </c>
      <c r="AX2168">
        <v>55</v>
      </c>
      <c r="AY2168">
        <v>72</v>
      </c>
      <c r="AZ2168">
        <v>44</v>
      </c>
      <c r="BA2168">
        <v>25</v>
      </c>
      <c r="BB2168">
        <v>17</v>
      </c>
      <c r="BC2168">
        <v>44</v>
      </c>
      <c r="BD2168">
        <v>62</v>
      </c>
      <c r="BE2168">
        <v>35</v>
      </c>
      <c r="BF2168">
        <v>82</v>
      </c>
      <c r="BG2168">
        <v>7.75</v>
      </c>
      <c r="BH2168">
        <v>3.6</v>
      </c>
      <c r="BI2168">
        <v>2.06</v>
      </c>
      <c r="BJ2168">
        <v>3.47</v>
      </c>
      <c r="BK2168">
        <v>3.9</v>
      </c>
      <c r="BL2168">
        <f>1/Table1[[#This Row],[odds_ft_home_team_win]]+1/Table1[[#This Row],[odds_ft_draw]]+1/Table1[[#This Row],[odds_ft_away_team_win]]-1</f>
        <v>3.0031587654485659E-2</v>
      </c>
      <c r="BM2168">
        <f>Table1[[#This Row],[Margin]]/3</f>
        <v>1.0010529218161887E-2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 t="s">
        <v>118</v>
      </c>
      <c r="BU2168">
        <f>VLOOKUP(Table1[[#This Row],[Reference]],metron,11,FALSE)</f>
        <v>1.510877192982456</v>
      </c>
      <c r="BV2168">
        <f>VLOOKUP(Table1[[#This Row],[Reference]],metron,12,FALSE)</f>
        <v>1.0163157894736841</v>
      </c>
    </row>
    <row r="2169" spans="1:74" hidden="1" x14ac:dyDescent="0.45">
      <c r="A2169" t="s">
        <v>5416</v>
      </c>
      <c r="B2169">
        <v>1381017600</v>
      </c>
      <c r="C2169" s="3" t="s">
        <v>771</v>
      </c>
      <c r="D2169" t="s">
        <v>65</v>
      </c>
      <c r="E2169" t="s">
        <v>66</v>
      </c>
      <c r="F2169" t="s">
        <v>102</v>
      </c>
      <c r="G2169" t="s">
        <v>85</v>
      </c>
      <c r="H2169" t="s">
        <v>66</v>
      </c>
      <c r="I2169">
        <f>MROUND(Table1[[#This Row],[Prob_H]]*100,2)/100</f>
        <v>0.34</v>
      </c>
      <c r="J2169">
        <f>1/Table1[[#This Row],[odds_ft_home_team_win]]-Table1[[#This Row],[Margin/3]]</f>
        <v>0.33720271776651606</v>
      </c>
      <c r="K2169">
        <f>1/Table1[[#This Row],[odds_ft_draw]]-Table1[[#This Row],[Margin/3]]</f>
        <v>0.28671640058880421</v>
      </c>
      <c r="L2169">
        <f>1/Table1[[#This Row],[odds_ft_away_team_win]]-Table1[[#This Row],[Margin/3]]</f>
        <v>0.37608088164467995</v>
      </c>
      <c r="M2169">
        <v>13</v>
      </c>
      <c r="N2169">
        <v>1</v>
      </c>
      <c r="O2169">
        <v>0.67</v>
      </c>
      <c r="P2169">
        <v>1.24</v>
      </c>
      <c r="Q2169">
        <v>1.06</v>
      </c>
      <c r="R2169" t="str" cm="1">
        <f t="array" ref="R2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69">
        <v>2</v>
      </c>
      <c r="T2169">
        <v>1</v>
      </c>
      <c r="U2169">
        <v>3</v>
      </c>
      <c r="V2169">
        <v>1</v>
      </c>
      <c r="W2169">
        <v>0</v>
      </c>
      <c r="X2169">
        <v>1</v>
      </c>
      <c r="Y2169" t="s">
        <v>773</v>
      </c>
      <c r="Z2169">
        <v>10</v>
      </c>
      <c r="AA2169">
        <v>9</v>
      </c>
      <c r="AB2169">
        <v>7</v>
      </c>
      <c r="AC2169">
        <v>1</v>
      </c>
      <c r="AD2169">
        <v>0</v>
      </c>
      <c r="AE2169">
        <v>2</v>
      </c>
      <c r="AF2169">
        <v>0</v>
      </c>
      <c r="AG2169">
        <v>1</v>
      </c>
      <c r="AH2169">
        <v>0</v>
      </c>
      <c r="AI2169">
        <v>1</v>
      </c>
      <c r="AJ2169">
        <v>1</v>
      </c>
      <c r="AK2169">
        <v>10</v>
      </c>
      <c r="AL2169">
        <v>14</v>
      </c>
      <c r="AM2169">
        <v>2</v>
      </c>
      <c r="AN2169">
        <v>5</v>
      </c>
      <c r="AO2169">
        <v>8</v>
      </c>
      <c r="AP2169">
        <v>9</v>
      </c>
      <c r="AQ2169">
        <v>6</v>
      </c>
      <c r="AR2169">
        <v>18</v>
      </c>
      <c r="AS2169">
        <v>53</v>
      </c>
      <c r="AT2169">
        <v>47</v>
      </c>
      <c r="AU2169">
        <v>0</v>
      </c>
      <c r="AV2169">
        <v>0</v>
      </c>
      <c r="AW2169">
        <v>3.42</v>
      </c>
      <c r="AX2169">
        <v>75</v>
      </c>
      <c r="AY2169">
        <v>75</v>
      </c>
      <c r="AZ2169">
        <v>59</v>
      </c>
      <c r="BA2169">
        <v>59</v>
      </c>
      <c r="BB2169">
        <v>25</v>
      </c>
      <c r="BC2169">
        <v>33</v>
      </c>
      <c r="BD2169">
        <v>59</v>
      </c>
      <c r="BE2169">
        <v>50</v>
      </c>
      <c r="BF2169">
        <v>100</v>
      </c>
      <c r="BG2169">
        <v>10.66</v>
      </c>
      <c r="BH2169">
        <v>5.84</v>
      </c>
      <c r="BI2169">
        <v>2.88</v>
      </c>
      <c r="BJ2169">
        <v>3.37</v>
      </c>
      <c r="BK2169">
        <v>2.59</v>
      </c>
      <c r="BL2169">
        <f>1/Table1[[#This Row],[odds_ft_home_team_win]]+1/Table1[[#This Row],[odds_ft_draw]]+1/Table1[[#This Row],[odds_ft_away_team_win]]-1</f>
        <v>3.0058513367118511E-2</v>
      </c>
      <c r="BM2169">
        <f>Table1[[#This Row],[Margin]]/3</f>
        <v>1.0019504455706171E-2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 t="s">
        <v>104</v>
      </c>
      <c r="BU2169">
        <f>VLOOKUP(Table1[[#This Row],[Reference]],metron,11,FALSE)</f>
        <v>1.228921489601805</v>
      </c>
      <c r="BV2169">
        <f>VLOOKUP(Table1[[#This Row],[Reference]],metron,12,FALSE)</f>
        <v>1.2940512655166849</v>
      </c>
    </row>
    <row r="2170" spans="1:74" hidden="1" x14ac:dyDescent="0.45">
      <c r="A2170" t="s">
        <v>5416</v>
      </c>
      <c r="B2170">
        <v>1381021500</v>
      </c>
      <c r="C2170" s="3" t="s">
        <v>774</v>
      </c>
      <c r="D2170" t="s">
        <v>65</v>
      </c>
      <c r="E2170" t="s">
        <v>66</v>
      </c>
      <c r="F2170" t="s">
        <v>81</v>
      </c>
      <c r="G2170" t="s">
        <v>73</v>
      </c>
      <c r="H2170" t="s">
        <v>66</v>
      </c>
      <c r="I2170">
        <f>MROUND(Table1[[#This Row],[Prob_H]]*100,2)/100</f>
        <v>0.64</v>
      </c>
      <c r="J2170">
        <f>1/Table1[[#This Row],[odds_ft_home_team_win]]-Table1[[#This Row],[Margin/3]]</f>
        <v>0.64280555803767037</v>
      </c>
      <c r="K2170">
        <f>1/Table1[[#This Row],[odds_ft_draw]]-Table1[[#This Row],[Margin/3]]</f>
        <v>0.23192923339778201</v>
      </c>
      <c r="L2170">
        <f>1/Table1[[#This Row],[odds_ft_away_team_win]]-Table1[[#This Row],[Margin/3]]</f>
        <v>0.12526520856454776</v>
      </c>
      <c r="M2170">
        <v>13</v>
      </c>
      <c r="N2170">
        <v>1.83</v>
      </c>
      <c r="O2170">
        <v>1</v>
      </c>
      <c r="P2170">
        <v>1.83</v>
      </c>
      <c r="Q2170">
        <v>0.88</v>
      </c>
      <c r="R2170" t="str" cm="1">
        <f t="array" ref="R2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0">
        <v>3</v>
      </c>
      <c r="T2170">
        <v>1</v>
      </c>
      <c r="U2170">
        <v>4</v>
      </c>
      <c r="V2170">
        <v>2</v>
      </c>
      <c r="W2170">
        <v>1</v>
      </c>
      <c r="X2170">
        <v>1</v>
      </c>
      <c r="Y2170" t="s">
        <v>775</v>
      </c>
      <c r="Z2170">
        <v>30</v>
      </c>
      <c r="AA2170">
        <v>6</v>
      </c>
      <c r="AB2170">
        <v>2</v>
      </c>
      <c r="AC2170">
        <v>3</v>
      </c>
      <c r="AD2170">
        <v>1</v>
      </c>
      <c r="AE2170">
        <v>3</v>
      </c>
      <c r="AF2170">
        <v>0</v>
      </c>
      <c r="AG2170">
        <v>3</v>
      </c>
      <c r="AH2170">
        <v>1</v>
      </c>
      <c r="AI2170">
        <v>2</v>
      </c>
      <c r="AJ2170">
        <v>1</v>
      </c>
      <c r="AK2170">
        <v>9</v>
      </c>
      <c r="AL2170">
        <v>12</v>
      </c>
      <c r="AM2170">
        <v>3</v>
      </c>
      <c r="AN2170">
        <v>4</v>
      </c>
      <c r="AO2170">
        <v>6</v>
      </c>
      <c r="AP2170">
        <v>8</v>
      </c>
      <c r="AQ2170">
        <v>10</v>
      </c>
      <c r="AR2170">
        <v>11</v>
      </c>
      <c r="AS2170">
        <v>52</v>
      </c>
      <c r="AT2170">
        <v>48</v>
      </c>
      <c r="AU2170">
        <v>0</v>
      </c>
      <c r="AV2170">
        <v>0</v>
      </c>
      <c r="AW2170">
        <v>2.42</v>
      </c>
      <c r="AX2170">
        <v>55</v>
      </c>
      <c r="AY2170">
        <v>55</v>
      </c>
      <c r="AZ2170">
        <v>37</v>
      </c>
      <c r="BA2170">
        <v>29</v>
      </c>
      <c r="BB2170">
        <v>20</v>
      </c>
      <c r="BC2170">
        <v>27</v>
      </c>
      <c r="BD2170">
        <v>44</v>
      </c>
      <c r="BE2170">
        <v>39</v>
      </c>
      <c r="BF2170">
        <v>65</v>
      </c>
      <c r="BG2170">
        <v>10.029999999999999</v>
      </c>
      <c r="BH2170">
        <v>4.53</v>
      </c>
      <c r="BI2170">
        <v>1.53</v>
      </c>
      <c r="BJ2170">
        <v>4.12</v>
      </c>
      <c r="BK2170">
        <v>7.35</v>
      </c>
      <c r="BL2170">
        <f>1/Table1[[#This Row],[odds_ft_home_team_win]]+1/Table1[[#This Row],[odds_ft_draw]]+1/Table1[[#This Row],[odds_ft_away_team_win]]-1</f>
        <v>3.2367639612479238E-2</v>
      </c>
      <c r="BM2170">
        <f>Table1[[#This Row],[Margin]]/3</f>
        <v>1.0789213204159745E-2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 t="s">
        <v>109</v>
      </c>
      <c r="BU2170">
        <f>VLOOKUP(Table1[[#This Row],[Reference]],metron,11,FALSE)</f>
        <v>1.980803571428571</v>
      </c>
      <c r="BV2170">
        <f>VLOOKUP(Table1[[#This Row],[Reference]],metron,12,FALSE)</f>
        <v>0.85357142857142854</v>
      </c>
    </row>
    <row r="2171" spans="1:74" hidden="1" x14ac:dyDescent="0.45">
      <c r="A2171" t="s">
        <v>5416</v>
      </c>
      <c r="B2171">
        <v>1381024800</v>
      </c>
      <c r="C2171" s="3" t="s">
        <v>776</v>
      </c>
      <c r="D2171" t="s">
        <v>65</v>
      </c>
      <c r="E2171" t="s">
        <v>66</v>
      </c>
      <c r="F2171" t="s">
        <v>93</v>
      </c>
      <c r="G2171" t="s">
        <v>77</v>
      </c>
      <c r="H2171" t="s">
        <v>66</v>
      </c>
      <c r="I2171">
        <f>MROUND(Table1[[#This Row],[Prob_H]]*100,2)/100</f>
        <v>0.32</v>
      </c>
      <c r="J2171">
        <f>1/Table1[[#This Row],[odds_ft_home_team_win]]-Table1[[#This Row],[Margin/3]]</f>
        <v>0.32684156959519273</v>
      </c>
      <c r="K2171">
        <f>1/Table1[[#This Row],[odds_ft_draw]]-Table1[[#This Row],[Margin/3]]</f>
        <v>0.28776028051390368</v>
      </c>
      <c r="L2171">
        <f>1/Table1[[#This Row],[odds_ft_away_team_win]]-Table1[[#This Row],[Margin/3]]</f>
        <v>0.38539814989090354</v>
      </c>
      <c r="M2171">
        <v>13</v>
      </c>
      <c r="N2171">
        <v>0.8</v>
      </c>
      <c r="O2171">
        <v>1.4</v>
      </c>
      <c r="P2171">
        <v>0.88</v>
      </c>
      <c r="Q2171">
        <v>1.58</v>
      </c>
      <c r="R2171" t="str" cm="1">
        <f t="array" ref="R2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71">
        <v>1</v>
      </c>
      <c r="T2171">
        <v>2</v>
      </c>
      <c r="U2171">
        <v>3</v>
      </c>
      <c r="V2171">
        <v>2</v>
      </c>
      <c r="W2171">
        <v>1</v>
      </c>
      <c r="X2171">
        <v>1</v>
      </c>
      <c r="Y2171">
        <v>11</v>
      </c>
      <c r="Z2171" t="s">
        <v>777</v>
      </c>
      <c r="AA2171">
        <v>7</v>
      </c>
      <c r="AB2171">
        <v>2</v>
      </c>
      <c r="AC2171">
        <v>2</v>
      </c>
      <c r="AD2171">
        <v>0</v>
      </c>
      <c r="AE2171">
        <v>2</v>
      </c>
      <c r="AF2171">
        <v>0</v>
      </c>
      <c r="AG2171">
        <v>0</v>
      </c>
      <c r="AH2171">
        <v>2</v>
      </c>
      <c r="AI2171">
        <v>0</v>
      </c>
      <c r="AJ2171">
        <v>2</v>
      </c>
      <c r="AK2171">
        <v>9</v>
      </c>
      <c r="AL2171">
        <v>6</v>
      </c>
      <c r="AM2171">
        <v>3</v>
      </c>
      <c r="AN2171">
        <v>2</v>
      </c>
      <c r="AO2171">
        <v>6</v>
      </c>
      <c r="AP2171">
        <v>4</v>
      </c>
      <c r="AQ2171">
        <v>12</v>
      </c>
      <c r="AR2171">
        <v>13</v>
      </c>
      <c r="AS2171">
        <v>47</v>
      </c>
      <c r="AT2171">
        <v>53</v>
      </c>
      <c r="AU2171">
        <v>0</v>
      </c>
      <c r="AV2171">
        <v>0</v>
      </c>
      <c r="AW2171">
        <v>3.3</v>
      </c>
      <c r="AX2171">
        <v>90</v>
      </c>
      <c r="AY2171">
        <v>90</v>
      </c>
      <c r="AZ2171">
        <v>70</v>
      </c>
      <c r="BA2171">
        <v>40</v>
      </c>
      <c r="BB2171">
        <v>30</v>
      </c>
      <c r="BC2171">
        <v>30</v>
      </c>
      <c r="BD2171">
        <v>80</v>
      </c>
      <c r="BE2171">
        <v>70</v>
      </c>
      <c r="BF2171">
        <v>90</v>
      </c>
      <c r="BG2171">
        <v>9.8000000000000007</v>
      </c>
      <c r="BH2171">
        <v>7.6</v>
      </c>
      <c r="BI2171">
        <v>2.97</v>
      </c>
      <c r="BJ2171">
        <v>3.36</v>
      </c>
      <c r="BK2171">
        <v>2.5299999999999998</v>
      </c>
      <c r="BL2171">
        <f>1/Table1[[#This Row],[odds_ft_home_team_win]]+1/Table1[[#This Row],[odds_ft_draw]]+1/Table1[[#This Row],[odds_ft_away_team_win]]-1</f>
        <v>2.9576301315431763E-2</v>
      </c>
      <c r="BM2171">
        <f>Table1[[#This Row],[Margin]]/3</f>
        <v>9.8587671051439205E-3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 t="s">
        <v>95</v>
      </c>
      <c r="BU2171">
        <f>VLOOKUP(Table1[[#This Row],[Reference]],metron,11,FALSE)</f>
        <v>1.210167055864918</v>
      </c>
      <c r="BV2171">
        <f>VLOOKUP(Table1[[#This Row],[Reference]],metron,12,FALSE)</f>
        <v>1.3211783725525419</v>
      </c>
    </row>
    <row r="2172" spans="1:74" hidden="1" x14ac:dyDescent="0.45">
      <c r="A2172" t="s">
        <v>5416</v>
      </c>
      <c r="B2172">
        <v>1381078800</v>
      </c>
      <c r="C2172" s="3" t="s">
        <v>778</v>
      </c>
      <c r="D2172" t="s">
        <v>65</v>
      </c>
      <c r="E2172" t="s">
        <v>66</v>
      </c>
      <c r="F2172" t="s">
        <v>94</v>
      </c>
      <c r="G2172" t="s">
        <v>88</v>
      </c>
      <c r="H2172" t="s">
        <v>66</v>
      </c>
      <c r="I2172">
        <f>MROUND(Table1[[#This Row],[Prob_H]]*100,2)/100</f>
        <v>0.34</v>
      </c>
      <c r="J2172">
        <f>1/Table1[[#This Row],[odds_ft_home_team_win]]-Table1[[#This Row],[Margin/3]]</f>
        <v>0.33115379798957428</v>
      </c>
      <c r="K2172">
        <f>1/Table1[[#This Row],[odds_ft_draw]]-Table1[[#This Row],[Margin/3]]</f>
        <v>0.2883643323484964</v>
      </c>
      <c r="L2172">
        <f>1/Table1[[#This Row],[odds_ft_away_team_win]]-Table1[[#This Row],[Margin/3]]</f>
        <v>0.38048186966192926</v>
      </c>
      <c r="M2172">
        <v>13</v>
      </c>
      <c r="N2172">
        <v>0.2</v>
      </c>
      <c r="O2172">
        <v>1</v>
      </c>
      <c r="P2172">
        <v>1</v>
      </c>
      <c r="Q2172">
        <v>1.19</v>
      </c>
      <c r="R2172" t="str" cm="1">
        <f t="array" ref="R2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72">
        <v>0</v>
      </c>
      <c r="T2172">
        <v>1</v>
      </c>
      <c r="U2172">
        <v>1</v>
      </c>
      <c r="V2172">
        <v>0</v>
      </c>
      <c r="W2172">
        <v>0</v>
      </c>
      <c r="X2172">
        <v>0</v>
      </c>
      <c r="Z2172">
        <v>63</v>
      </c>
      <c r="AA2172">
        <v>6</v>
      </c>
      <c r="AB2172">
        <v>3</v>
      </c>
      <c r="AC2172">
        <v>3</v>
      </c>
      <c r="AD2172">
        <v>0</v>
      </c>
      <c r="AE2172">
        <v>1</v>
      </c>
      <c r="AF2172">
        <v>0</v>
      </c>
      <c r="AG2172">
        <v>2</v>
      </c>
      <c r="AH2172">
        <v>1</v>
      </c>
      <c r="AI2172">
        <v>0</v>
      </c>
      <c r="AJ2172">
        <v>1</v>
      </c>
      <c r="AK2172">
        <v>8</v>
      </c>
      <c r="AL2172">
        <v>6</v>
      </c>
      <c r="AM2172">
        <v>2</v>
      </c>
      <c r="AN2172">
        <v>2</v>
      </c>
      <c r="AO2172">
        <v>6</v>
      </c>
      <c r="AP2172">
        <v>4</v>
      </c>
      <c r="AQ2172">
        <v>13</v>
      </c>
      <c r="AR2172">
        <v>19</v>
      </c>
      <c r="AS2172">
        <v>52</v>
      </c>
      <c r="AT2172">
        <v>48</v>
      </c>
      <c r="AU2172">
        <v>0</v>
      </c>
      <c r="AV2172">
        <v>0</v>
      </c>
      <c r="AW2172">
        <v>2.7</v>
      </c>
      <c r="AX2172">
        <v>70</v>
      </c>
      <c r="AY2172">
        <v>90</v>
      </c>
      <c r="AZ2172">
        <v>40</v>
      </c>
      <c r="BA2172">
        <v>30</v>
      </c>
      <c r="BB2172">
        <v>10</v>
      </c>
      <c r="BC2172">
        <v>20</v>
      </c>
      <c r="BD2172">
        <v>80</v>
      </c>
      <c r="BE2172">
        <v>50</v>
      </c>
      <c r="BF2172">
        <v>90</v>
      </c>
      <c r="BG2172">
        <v>8.07</v>
      </c>
      <c r="BH2172">
        <v>3.4</v>
      </c>
      <c r="BI2172">
        <v>2.93</v>
      </c>
      <c r="BJ2172">
        <v>3.35</v>
      </c>
      <c r="BK2172">
        <v>2.56</v>
      </c>
      <c r="BL2172">
        <f>1/Table1[[#This Row],[odds_ft_home_team_win]]+1/Table1[[#This Row],[odds_ft_draw]]+1/Table1[[#This Row],[odds_ft_away_team_win]]-1</f>
        <v>3.0429391014212159E-2</v>
      </c>
      <c r="BM2172">
        <f>Table1[[#This Row],[Margin]]/3</f>
        <v>1.0143130338070719E-2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 t="s">
        <v>124</v>
      </c>
      <c r="BU2172">
        <f>VLOOKUP(Table1[[#This Row],[Reference]],metron,11,FALSE)</f>
        <v>1.228921489601805</v>
      </c>
      <c r="BV2172">
        <f>VLOOKUP(Table1[[#This Row],[Reference]],metron,12,FALSE)</f>
        <v>1.2940512655166849</v>
      </c>
    </row>
    <row r="2173" spans="1:74" hidden="1" x14ac:dyDescent="0.45">
      <c r="A2173" t="s">
        <v>5415</v>
      </c>
      <c r="B2173">
        <v>1396056600</v>
      </c>
      <c r="C2173" s="3" t="s">
        <v>1012</v>
      </c>
      <c r="D2173" t="s">
        <v>65</v>
      </c>
      <c r="E2173" t="s">
        <v>66</v>
      </c>
      <c r="F2173" t="s">
        <v>80</v>
      </c>
      <c r="G2173" t="s">
        <v>72</v>
      </c>
      <c r="H2173" t="s">
        <v>66</v>
      </c>
      <c r="I2173">
        <f>MROUND(Table1[[#This Row],[Prob_H]]*100,2)/100</f>
        <v>0.34</v>
      </c>
      <c r="J2173">
        <f>1/Table1[[#This Row],[odds_ft_home_team_win]]-Table1[[#This Row],[Margin/3]]</f>
        <v>0.34971774133488243</v>
      </c>
      <c r="K2173">
        <f>1/Table1[[#This Row],[odds_ft_draw]]-Table1[[#This Row],[Margin/3]]</f>
        <v>0.30056451733023515</v>
      </c>
      <c r="L2173">
        <f>1/Table1[[#This Row],[odds_ft_away_team_win]]-Table1[[#This Row],[Margin/3]]</f>
        <v>0.34971774133488243</v>
      </c>
      <c r="M2173">
        <v>13</v>
      </c>
      <c r="N2173">
        <v>1.53</v>
      </c>
      <c r="O2173">
        <v>0.28999999999999998</v>
      </c>
      <c r="P2173">
        <v>1.61</v>
      </c>
      <c r="Q2173">
        <v>0.44</v>
      </c>
      <c r="R2173" t="str" cm="1">
        <f t="array" ref="R2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3">
        <v>2</v>
      </c>
      <c r="T2173">
        <v>1</v>
      </c>
      <c r="U2173">
        <v>3</v>
      </c>
      <c r="V2173">
        <v>3</v>
      </c>
      <c r="W2173">
        <v>2</v>
      </c>
      <c r="X2173">
        <v>1</v>
      </c>
      <c r="Y2173" t="s">
        <v>1013</v>
      </c>
      <c r="Z2173">
        <v>28</v>
      </c>
      <c r="AA2173">
        <v>2</v>
      </c>
      <c r="AB2173">
        <v>4</v>
      </c>
      <c r="AC2173">
        <v>3</v>
      </c>
      <c r="AD2173">
        <v>0</v>
      </c>
      <c r="AE2173">
        <v>5</v>
      </c>
      <c r="AF2173">
        <v>0</v>
      </c>
      <c r="AG2173">
        <v>0</v>
      </c>
      <c r="AH2173">
        <v>3</v>
      </c>
      <c r="AI2173">
        <v>0</v>
      </c>
      <c r="AJ2173">
        <v>5</v>
      </c>
      <c r="AK2173">
        <v>9</v>
      </c>
      <c r="AL2173">
        <v>17</v>
      </c>
      <c r="AM2173">
        <v>3</v>
      </c>
      <c r="AN2173">
        <v>8</v>
      </c>
      <c r="AO2173">
        <v>6</v>
      </c>
      <c r="AP2173">
        <v>9</v>
      </c>
      <c r="AQ2173">
        <v>9</v>
      </c>
      <c r="AR2173">
        <v>11</v>
      </c>
      <c r="AS2173">
        <v>39</v>
      </c>
      <c r="AT2173">
        <v>61</v>
      </c>
      <c r="AU2173">
        <v>0</v>
      </c>
      <c r="AV2173">
        <v>0</v>
      </c>
      <c r="AW2173">
        <v>2.6</v>
      </c>
      <c r="AX2173">
        <v>49</v>
      </c>
      <c r="AY2173">
        <v>77</v>
      </c>
      <c r="AZ2173">
        <v>49</v>
      </c>
      <c r="BA2173">
        <v>31</v>
      </c>
      <c r="BB2173">
        <v>14</v>
      </c>
      <c r="BC2173">
        <v>28</v>
      </c>
      <c r="BD2173">
        <v>70</v>
      </c>
      <c r="BE2173">
        <v>45</v>
      </c>
      <c r="BF2173">
        <v>80</v>
      </c>
      <c r="BG2173">
        <v>9.8800000000000008</v>
      </c>
      <c r="BH2173">
        <v>5.63</v>
      </c>
      <c r="BI2173">
        <v>2.78</v>
      </c>
      <c r="BJ2173">
        <v>3.22</v>
      </c>
      <c r="BK2173">
        <v>2.78</v>
      </c>
      <c r="BL2173">
        <f>1/Table1[[#This Row],[odds_ft_home_team_win]]+1/Table1[[#This Row],[odds_ft_draw]]+1/Table1[[#This Row],[odds_ft_away_team_win]]-1</f>
        <v>2.9983466642834911E-2</v>
      </c>
      <c r="BM2173">
        <f>Table1[[#This Row],[Margin]]/3</f>
        <v>9.9944888809449708E-3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 t="s">
        <v>83</v>
      </c>
      <c r="BU2173">
        <f>VLOOKUP(Table1[[#This Row],[Reference]],metron,11,FALSE)</f>
        <v>1.228921489601805</v>
      </c>
      <c r="BV2173">
        <f>VLOOKUP(Table1[[#This Row],[Reference]],metron,12,FALSE)</f>
        <v>1.2940512655166849</v>
      </c>
    </row>
    <row r="2174" spans="1:74" hidden="1" x14ac:dyDescent="0.45">
      <c r="A2174" t="s">
        <v>5415</v>
      </c>
      <c r="B2174">
        <v>1396063800</v>
      </c>
      <c r="C2174" s="3" t="s">
        <v>1014</v>
      </c>
      <c r="D2174" t="s">
        <v>65</v>
      </c>
      <c r="E2174" t="s">
        <v>66</v>
      </c>
      <c r="F2174" t="s">
        <v>88</v>
      </c>
      <c r="G2174" t="s">
        <v>94</v>
      </c>
      <c r="H2174" t="s">
        <v>66</v>
      </c>
      <c r="I2174">
        <f>MROUND(Table1[[#This Row],[Prob_H]]*100,2)/100</f>
        <v>0.52</v>
      </c>
      <c r="J2174">
        <f>1/Table1[[#This Row],[odds_ft_home_team_win]]-Table1[[#This Row],[Margin/3]]</f>
        <v>0.51354000471790395</v>
      </c>
      <c r="K2174">
        <f>1/Table1[[#This Row],[odds_ft_draw]]-Table1[[#This Row],[Margin/3]]</f>
        <v>0.27326591427399022</v>
      </c>
      <c r="L2174">
        <f>1/Table1[[#This Row],[odds_ft_away_team_win]]-Table1[[#This Row],[Margin/3]]</f>
        <v>0.21319408100810591</v>
      </c>
      <c r="M2174">
        <v>13</v>
      </c>
      <c r="N2174">
        <v>2.13</v>
      </c>
      <c r="O2174">
        <v>1.21</v>
      </c>
      <c r="P2174">
        <v>2.19</v>
      </c>
      <c r="Q2174">
        <v>1.06</v>
      </c>
      <c r="R2174" t="str" cm="1">
        <f t="array" ref="R2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4">
        <v>2</v>
      </c>
      <c r="T2174">
        <v>1</v>
      </c>
      <c r="U2174">
        <v>3</v>
      </c>
      <c r="V2174">
        <v>2</v>
      </c>
      <c r="W2174">
        <v>1</v>
      </c>
      <c r="X2174">
        <v>1</v>
      </c>
      <c r="Y2174" t="s">
        <v>1015</v>
      </c>
      <c r="Z2174">
        <v>2</v>
      </c>
      <c r="AA2174">
        <v>8</v>
      </c>
      <c r="AB2174">
        <v>1</v>
      </c>
      <c r="AC2174">
        <v>2</v>
      </c>
      <c r="AD2174">
        <v>0</v>
      </c>
      <c r="AE2174">
        <v>2</v>
      </c>
      <c r="AF2174">
        <v>1</v>
      </c>
      <c r="AG2174">
        <v>1</v>
      </c>
      <c r="AH2174">
        <v>1</v>
      </c>
      <c r="AI2174">
        <v>0</v>
      </c>
      <c r="AJ2174">
        <v>3</v>
      </c>
      <c r="AK2174">
        <v>18</v>
      </c>
      <c r="AL2174">
        <v>5</v>
      </c>
      <c r="AM2174">
        <v>9</v>
      </c>
      <c r="AN2174">
        <v>3</v>
      </c>
      <c r="AO2174">
        <v>9</v>
      </c>
      <c r="AP2174">
        <v>2</v>
      </c>
      <c r="AQ2174">
        <v>15</v>
      </c>
      <c r="AR2174">
        <v>9</v>
      </c>
      <c r="AS2174">
        <v>58</v>
      </c>
      <c r="AT2174">
        <v>42</v>
      </c>
      <c r="AU2174">
        <v>0</v>
      </c>
      <c r="AV2174">
        <v>0</v>
      </c>
      <c r="AW2174">
        <v>2.62</v>
      </c>
      <c r="AX2174">
        <v>60</v>
      </c>
      <c r="AY2174">
        <v>76</v>
      </c>
      <c r="AZ2174">
        <v>49</v>
      </c>
      <c r="BA2174">
        <v>35</v>
      </c>
      <c r="BB2174">
        <v>13</v>
      </c>
      <c r="BC2174">
        <v>23</v>
      </c>
      <c r="BD2174">
        <v>66</v>
      </c>
      <c r="BE2174">
        <v>46</v>
      </c>
      <c r="BF2174">
        <v>80</v>
      </c>
      <c r="BG2174">
        <v>8.4</v>
      </c>
      <c r="BH2174">
        <v>5.17</v>
      </c>
      <c r="BI2174">
        <v>1.91</v>
      </c>
      <c r="BJ2174">
        <v>3.53</v>
      </c>
      <c r="BK2174">
        <v>4.4800000000000004</v>
      </c>
      <c r="BL2174">
        <f>1/Table1[[#This Row],[odds_ft_home_team_win]]+1/Table1[[#This Row],[odds_ft_draw]]+1/Table1[[#This Row],[odds_ft_away_team_win]]-1</f>
        <v>3.0060614118539331E-2</v>
      </c>
      <c r="BM2174">
        <f>Table1[[#This Row],[Margin]]/3</f>
        <v>1.0020204706179777E-2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 t="s">
        <v>91</v>
      </c>
      <c r="BU2174">
        <f>VLOOKUP(Table1[[#This Row],[Reference]],metron,11,FALSE)</f>
        <v>1.625948039373891</v>
      </c>
      <c r="BV2174">
        <f>VLOOKUP(Table1[[#This Row],[Reference]],metron,12,FALSE)</f>
        <v>0.97079231886396644</v>
      </c>
    </row>
    <row r="2175" spans="1:74" hidden="1" x14ac:dyDescent="0.45">
      <c r="A2175" t="s">
        <v>5415</v>
      </c>
      <c r="B2175">
        <v>1396134000</v>
      </c>
      <c r="C2175" s="3" t="s">
        <v>1016</v>
      </c>
      <c r="D2175" t="s">
        <v>65</v>
      </c>
      <c r="E2175" t="s">
        <v>66</v>
      </c>
      <c r="F2175" t="s">
        <v>611</v>
      </c>
      <c r="G2175" t="s">
        <v>103</v>
      </c>
      <c r="H2175" t="s">
        <v>66</v>
      </c>
      <c r="I2175">
        <f>MROUND(Table1[[#This Row],[Prob_H]]*100,2)/100</f>
        <v>0.34</v>
      </c>
      <c r="J2175">
        <f>1/Table1[[#This Row],[odds_ft_home_team_win]]-Table1[[#This Row],[Margin/3]]</f>
        <v>0.33566357474433461</v>
      </c>
      <c r="K2175">
        <f>1/Table1[[#This Row],[odds_ft_draw]]-Table1[[#This Row],[Margin/3]]</f>
        <v>0.29733512119096761</v>
      </c>
      <c r="L2175">
        <f>1/Table1[[#This Row],[odds_ft_away_team_win]]-Table1[[#This Row],[Margin/3]]</f>
        <v>0.36700130406469766</v>
      </c>
      <c r="M2175">
        <v>13</v>
      </c>
      <c r="N2175">
        <v>1</v>
      </c>
      <c r="O2175">
        <v>1.21</v>
      </c>
      <c r="P2175">
        <v>1.1200000000000001</v>
      </c>
      <c r="Q2175">
        <v>1.35</v>
      </c>
      <c r="R2175" t="str" cm="1">
        <f t="array" ref="R2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5">
        <v>3</v>
      </c>
      <c r="T2175">
        <v>1</v>
      </c>
      <c r="U2175">
        <v>4</v>
      </c>
      <c r="V2175">
        <v>2</v>
      </c>
      <c r="W2175">
        <v>1</v>
      </c>
      <c r="X2175">
        <v>1</v>
      </c>
      <c r="Y2175" t="s">
        <v>1017</v>
      </c>
      <c r="Z2175">
        <v>45</v>
      </c>
      <c r="AA2175">
        <v>4</v>
      </c>
      <c r="AB2175">
        <v>2</v>
      </c>
      <c r="AC2175">
        <v>3</v>
      </c>
      <c r="AD2175">
        <v>0</v>
      </c>
      <c r="AE2175">
        <v>3</v>
      </c>
      <c r="AF2175">
        <v>1</v>
      </c>
      <c r="AG2175">
        <v>1</v>
      </c>
      <c r="AH2175">
        <v>2</v>
      </c>
      <c r="AI2175">
        <v>1</v>
      </c>
      <c r="AJ2175">
        <v>3</v>
      </c>
      <c r="AK2175">
        <v>7</v>
      </c>
      <c r="AL2175">
        <v>4</v>
      </c>
      <c r="AM2175">
        <v>3</v>
      </c>
      <c r="AN2175">
        <v>2</v>
      </c>
      <c r="AO2175">
        <v>4</v>
      </c>
      <c r="AP2175">
        <v>2</v>
      </c>
      <c r="AQ2175">
        <v>24</v>
      </c>
      <c r="AR2175">
        <v>11</v>
      </c>
      <c r="AS2175">
        <v>45</v>
      </c>
      <c r="AT2175">
        <v>55</v>
      </c>
      <c r="AU2175">
        <v>0</v>
      </c>
      <c r="AV2175">
        <v>0</v>
      </c>
      <c r="AW2175">
        <v>2.11</v>
      </c>
      <c r="AX2175">
        <v>50</v>
      </c>
      <c r="AY2175">
        <v>57</v>
      </c>
      <c r="AZ2175">
        <v>36</v>
      </c>
      <c r="BA2175">
        <v>22</v>
      </c>
      <c r="BB2175">
        <v>7</v>
      </c>
      <c r="BC2175">
        <v>14</v>
      </c>
      <c r="BD2175">
        <v>61</v>
      </c>
      <c r="BE2175">
        <v>29</v>
      </c>
      <c r="BF2175">
        <v>79</v>
      </c>
      <c r="BG2175">
        <v>9.25</v>
      </c>
      <c r="BH2175">
        <v>5.78</v>
      </c>
      <c r="BI2175">
        <v>2.89</v>
      </c>
      <c r="BJ2175">
        <v>3.25</v>
      </c>
      <c r="BK2175">
        <v>2.65</v>
      </c>
      <c r="BL2175">
        <f>1/Table1[[#This Row],[odds_ft_home_team_win]]+1/Table1[[#This Row],[odds_ft_draw]]+1/Table1[[#This Row],[odds_ft_away_team_win]]-1</f>
        <v>3.1071559504020296E-2</v>
      </c>
      <c r="BM2175">
        <f>Table1[[#This Row],[Margin]]/3</f>
        <v>1.0357186501340099E-2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 t="s">
        <v>614</v>
      </c>
      <c r="BU2175">
        <f>VLOOKUP(Table1[[#This Row],[Reference]],metron,11,FALSE)</f>
        <v>1.228921489601805</v>
      </c>
      <c r="BV2175">
        <f>VLOOKUP(Table1[[#This Row],[Reference]],metron,12,FALSE)</f>
        <v>1.2940512655166849</v>
      </c>
    </row>
    <row r="2176" spans="1:74" hidden="1" x14ac:dyDescent="0.45">
      <c r="A2176" t="s">
        <v>5415</v>
      </c>
      <c r="B2176">
        <v>1396134000</v>
      </c>
      <c r="C2176" s="3" t="s">
        <v>1016</v>
      </c>
      <c r="D2176" t="s">
        <v>65</v>
      </c>
      <c r="E2176" t="s">
        <v>66</v>
      </c>
      <c r="F2176" t="s">
        <v>77</v>
      </c>
      <c r="G2176" t="s">
        <v>93</v>
      </c>
      <c r="H2176" t="s">
        <v>66</v>
      </c>
      <c r="I2176">
        <f>MROUND(Table1[[#This Row],[Prob_H]]*100,2)/100</f>
        <v>0.64</v>
      </c>
      <c r="J2176">
        <f>1/Table1[[#This Row],[odds_ft_home_team_win]]-Table1[[#This Row],[Margin/3]]</f>
        <v>0.6482037116145406</v>
      </c>
      <c r="K2176">
        <f>1/Table1[[#This Row],[odds_ft_draw]]-Table1[[#This Row],[Margin/3]]</f>
        <v>0.22450101224316127</v>
      </c>
      <c r="L2176">
        <f>1/Table1[[#This Row],[odds_ft_away_team_win]]-Table1[[#This Row],[Margin/3]]</f>
        <v>0.12729527614229827</v>
      </c>
      <c r="M2176">
        <v>13</v>
      </c>
      <c r="N2176">
        <v>2.2000000000000002</v>
      </c>
      <c r="O2176">
        <v>1.07</v>
      </c>
      <c r="P2176">
        <v>2</v>
      </c>
      <c r="Q2176">
        <v>1.06</v>
      </c>
      <c r="R2176" t="str" cm="1">
        <f t="array" ref="R2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76">
        <v>1</v>
      </c>
      <c r="T2176">
        <v>3</v>
      </c>
      <c r="U2176">
        <v>4</v>
      </c>
      <c r="V2176">
        <v>4</v>
      </c>
      <c r="W2176">
        <v>1</v>
      </c>
      <c r="X2176">
        <v>3</v>
      </c>
      <c r="Y2176">
        <v>13</v>
      </c>
      <c r="Z2176" t="s">
        <v>1018</v>
      </c>
      <c r="AA2176">
        <v>9</v>
      </c>
      <c r="AB2176">
        <v>3</v>
      </c>
      <c r="AC2176">
        <v>3</v>
      </c>
      <c r="AD2176">
        <v>0</v>
      </c>
      <c r="AE2176">
        <v>3</v>
      </c>
      <c r="AF2176">
        <v>0</v>
      </c>
      <c r="AG2176">
        <v>1</v>
      </c>
      <c r="AH2176">
        <v>2</v>
      </c>
      <c r="AI2176">
        <v>1</v>
      </c>
      <c r="AJ2176">
        <v>2</v>
      </c>
      <c r="AK2176">
        <v>16</v>
      </c>
      <c r="AL2176">
        <v>8</v>
      </c>
      <c r="AM2176">
        <v>7</v>
      </c>
      <c r="AN2176">
        <v>2</v>
      </c>
      <c r="AO2176">
        <v>9</v>
      </c>
      <c r="AP2176">
        <v>6</v>
      </c>
      <c r="AQ2176">
        <v>8</v>
      </c>
      <c r="AR2176">
        <v>17</v>
      </c>
      <c r="AS2176">
        <v>63</v>
      </c>
      <c r="AT2176">
        <v>37</v>
      </c>
      <c r="AU2176">
        <v>0</v>
      </c>
      <c r="AV2176">
        <v>0</v>
      </c>
      <c r="AW2176">
        <v>2.2200000000000002</v>
      </c>
      <c r="AX2176">
        <v>45</v>
      </c>
      <c r="AY2176">
        <v>66</v>
      </c>
      <c r="AZ2176">
        <v>32</v>
      </c>
      <c r="BA2176">
        <v>17</v>
      </c>
      <c r="BB2176">
        <v>7</v>
      </c>
      <c r="BC2176">
        <v>21</v>
      </c>
      <c r="BD2176">
        <v>66</v>
      </c>
      <c r="BE2176">
        <v>35</v>
      </c>
      <c r="BF2176">
        <v>80</v>
      </c>
      <c r="BG2176">
        <v>11.96</v>
      </c>
      <c r="BH2176">
        <v>5.88</v>
      </c>
      <c r="BI2176">
        <v>1.52</v>
      </c>
      <c r="BJ2176">
        <v>4.2699999999999996</v>
      </c>
      <c r="BK2176">
        <v>7.3</v>
      </c>
      <c r="BL2176">
        <f>1/Table1[[#This Row],[odds_ft_home_team_win]]+1/Table1[[#This Row],[odds_ft_draw]]+1/Table1[[#This Row],[odds_ft_away_team_win]]-1</f>
        <v>2.9073075682694238E-2</v>
      </c>
      <c r="BM2176">
        <f>Table1[[#This Row],[Margin]]/3</f>
        <v>9.6910252275647455E-3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 t="s">
        <v>79</v>
      </c>
      <c r="BU2176">
        <f>VLOOKUP(Table1[[#This Row],[Reference]],metron,11,FALSE)</f>
        <v>1.980803571428571</v>
      </c>
      <c r="BV2176">
        <f>VLOOKUP(Table1[[#This Row],[Reference]],metron,12,FALSE)</f>
        <v>0.85357142857142854</v>
      </c>
    </row>
    <row r="2177" spans="1:74" hidden="1" x14ac:dyDescent="0.45">
      <c r="A2177" t="s">
        <v>5415</v>
      </c>
      <c r="B2177">
        <v>1396141200</v>
      </c>
      <c r="C2177" s="3" t="s">
        <v>1019</v>
      </c>
      <c r="D2177" t="s">
        <v>65</v>
      </c>
      <c r="E2177" t="s">
        <v>66</v>
      </c>
      <c r="F2177" t="s">
        <v>85</v>
      </c>
      <c r="G2177" t="s">
        <v>102</v>
      </c>
      <c r="H2177" t="s">
        <v>66</v>
      </c>
      <c r="I2177">
        <f>MROUND(Table1[[#This Row],[Prob_H]]*100,2)/100</f>
        <v>0.46</v>
      </c>
      <c r="J2177">
        <f>1/Table1[[#This Row],[odds_ft_home_team_win]]-Table1[[#This Row],[Margin/3]]</f>
        <v>0.45076693604042828</v>
      </c>
      <c r="K2177">
        <f>1/Table1[[#This Row],[odds_ft_draw]]-Table1[[#This Row],[Margin/3]]</f>
        <v>0.28755649057191829</v>
      </c>
      <c r="L2177">
        <f>1/Table1[[#This Row],[odds_ft_away_team_win]]-Table1[[#This Row],[Margin/3]]</f>
        <v>0.26167657338765327</v>
      </c>
      <c r="M2177">
        <v>13</v>
      </c>
      <c r="N2177">
        <v>1.29</v>
      </c>
      <c r="O2177">
        <v>0.64</v>
      </c>
      <c r="P2177">
        <v>1.47</v>
      </c>
      <c r="Q2177">
        <v>0.53</v>
      </c>
      <c r="R2177" t="str" cm="1">
        <f t="array" ref="R2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7">
        <v>3</v>
      </c>
      <c r="T2177">
        <v>2</v>
      </c>
      <c r="U2177">
        <v>5</v>
      </c>
      <c r="V2177">
        <v>2</v>
      </c>
      <c r="W2177">
        <v>1</v>
      </c>
      <c r="X2177">
        <v>1</v>
      </c>
      <c r="Y2177" t="s">
        <v>1020</v>
      </c>
      <c r="Z2177" t="s">
        <v>1021</v>
      </c>
      <c r="AA2177">
        <v>7</v>
      </c>
      <c r="AB2177">
        <v>5</v>
      </c>
      <c r="AC2177">
        <v>3</v>
      </c>
      <c r="AD2177">
        <v>0</v>
      </c>
      <c r="AE2177">
        <v>2</v>
      </c>
      <c r="AF2177">
        <v>0</v>
      </c>
      <c r="AG2177">
        <v>2</v>
      </c>
      <c r="AH2177">
        <v>1</v>
      </c>
      <c r="AI2177">
        <v>0</v>
      </c>
      <c r="AJ2177">
        <v>2</v>
      </c>
      <c r="AK2177">
        <v>16</v>
      </c>
      <c r="AL2177">
        <v>17</v>
      </c>
      <c r="AM2177">
        <v>7</v>
      </c>
      <c r="AN2177">
        <v>7</v>
      </c>
      <c r="AO2177">
        <v>9</v>
      </c>
      <c r="AP2177">
        <v>10</v>
      </c>
      <c r="AQ2177">
        <v>21</v>
      </c>
      <c r="AR2177">
        <v>14</v>
      </c>
      <c r="AS2177">
        <v>52</v>
      </c>
      <c r="AT2177">
        <v>48</v>
      </c>
      <c r="AU2177">
        <v>0</v>
      </c>
      <c r="AV2177">
        <v>0</v>
      </c>
      <c r="AW2177">
        <v>2.14</v>
      </c>
      <c r="AX2177">
        <v>43</v>
      </c>
      <c r="AY2177">
        <v>50</v>
      </c>
      <c r="AZ2177">
        <v>36</v>
      </c>
      <c r="BA2177">
        <v>18</v>
      </c>
      <c r="BB2177">
        <v>11</v>
      </c>
      <c r="BC2177">
        <v>15</v>
      </c>
      <c r="BD2177">
        <v>57</v>
      </c>
      <c r="BE2177">
        <v>40</v>
      </c>
      <c r="BF2177">
        <v>75</v>
      </c>
      <c r="BG2177">
        <v>11.83</v>
      </c>
      <c r="BH2177">
        <v>4.8600000000000003</v>
      </c>
      <c r="BI2177">
        <v>2.17</v>
      </c>
      <c r="BJ2177">
        <v>3.36</v>
      </c>
      <c r="BK2177">
        <v>3.68</v>
      </c>
      <c r="BL2177">
        <f>1/Table1[[#This Row],[odds_ft_home_team_win]]+1/Table1[[#This Row],[odds_ft_draw]]+1/Table1[[#This Row],[odds_ft_away_team_win]]-1</f>
        <v>3.0187671141387984E-2</v>
      </c>
      <c r="BM2177">
        <f>Table1[[#This Row],[Margin]]/3</f>
        <v>1.0062557047129328E-2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 t="s">
        <v>87</v>
      </c>
      <c r="BU2177">
        <f>VLOOKUP(Table1[[#This Row],[Reference]],metron,11,FALSE)</f>
        <v>1.4888836329233679</v>
      </c>
      <c r="BV2177">
        <f>VLOOKUP(Table1[[#This Row],[Reference]],metron,12,FALSE)</f>
        <v>1.0516792809839171</v>
      </c>
    </row>
    <row r="2178" spans="1:74" hidden="1" x14ac:dyDescent="0.45">
      <c r="A2178" t="s">
        <v>5415</v>
      </c>
      <c r="B2178">
        <v>1396141200</v>
      </c>
      <c r="C2178" s="3" t="s">
        <v>1019</v>
      </c>
      <c r="D2178" t="s">
        <v>65</v>
      </c>
      <c r="E2178" t="s">
        <v>66</v>
      </c>
      <c r="F2178" t="s">
        <v>97</v>
      </c>
      <c r="G2178" t="s">
        <v>68</v>
      </c>
      <c r="H2178" t="s">
        <v>66</v>
      </c>
      <c r="I2178">
        <f>MROUND(Table1[[#This Row],[Prob_H]]*100,2)/100</f>
        <v>0.42</v>
      </c>
      <c r="J2178">
        <f>1/Table1[[#This Row],[odds_ft_home_team_win]]-Table1[[#This Row],[Margin/3]]</f>
        <v>0.41712707726612291</v>
      </c>
      <c r="K2178">
        <f>1/Table1[[#This Row],[odds_ft_draw]]-Table1[[#This Row],[Margin/3]]</f>
        <v>0.29189145354107315</v>
      </c>
      <c r="L2178">
        <f>1/Table1[[#This Row],[odds_ft_away_team_win]]-Table1[[#This Row],[Margin/3]]</f>
        <v>0.29098146919280399</v>
      </c>
      <c r="M2178">
        <v>13</v>
      </c>
      <c r="N2178">
        <v>2</v>
      </c>
      <c r="O2178">
        <v>1.27</v>
      </c>
      <c r="P2178">
        <v>2</v>
      </c>
      <c r="Q2178">
        <v>1.22</v>
      </c>
      <c r="R2178" t="str" cm="1">
        <f t="array" ref="R2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8">
        <v>2</v>
      </c>
      <c r="T2178">
        <v>1</v>
      </c>
      <c r="U2178">
        <v>3</v>
      </c>
      <c r="V2178">
        <v>1</v>
      </c>
      <c r="W2178">
        <v>1</v>
      </c>
      <c r="X2178">
        <v>0</v>
      </c>
      <c r="Y2178" t="s">
        <v>1022</v>
      </c>
      <c r="Z2178">
        <v>50</v>
      </c>
      <c r="AA2178">
        <v>2</v>
      </c>
      <c r="AB2178">
        <v>11</v>
      </c>
      <c r="AC2178">
        <v>3</v>
      </c>
      <c r="AD2178">
        <v>0</v>
      </c>
      <c r="AE2178">
        <v>2</v>
      </c>
      <c r="AF2178">
        <v>0</v>
      </c>
      <c r="AG2178">
        <v>0</v>
      </c>
      <c r="AH2178">
        <v>3</v>
      </c>
      <c r="AI2178">
        <v>1</v>
      </c>
      <c r="AJ2178">
        <v>1</v>
      </c>
      <c r="AK2178">
        <v>14</v>
      </c>
      <c r="AL2178">
        <v>21</v>
      </c>
      <c r="AM2178">
        <v>9</v>
      </c>
      <c r="AN2178">
        <v>9</v>
      </c>
      <c r="AO2178">
        <v>5</v>
      </c>
      <c r="AP2178">
        <v>12</v>
      </c>
      <c r="AQ2178">
        <v>15</v>
      </c>
      <c r="AR2178">
        <v>11</v>
      </c>
      <c r="AS2178">
        <v>48</v>
      </c>
      <c r="AT2178">
        <v>52</v>
      </c>
      <c r="AU2178">
        <v>0</v>
      </c>
      <c r="AV2178">
        <v>0</v>
      </c>
      <c r="AW2178">
        <v>2.1800000000000002</v>
      </c>
      <c r="AX2178">
        <v>36</v>
      </c>
      <c r="AY2178">
        <v>64</v>
      </c>
      <c r="AZ2178">
        <v>42</v>
      </c>
      <c r="BA2178">
        <v>19</v>
      </c>
      <c r="BB2178">
        <v>3</v>
      </c>
      <c r="BC2178">
        <v>22</v>
      </c>
      <c r="BD2178">
        <v>58</v>
      </c>
      <c r="BE2178">
        <v>35</v>
      </c>
      <c r="BF2178">
        <v>78</v>
      </c>
      <c r="BG2178">
        <v>10.06</v>
      </c>
      <c r="BH2178">
        <v>5.19</v>
      </c>
      <c r="BI2178">
        <v>2.34</v>
      </c>
      <c r="BJ2178">
        <v>3.31</v>
      </c>
      <c r="BK2178">
        <v>3.32</v>
      </c>
      <c r="BL2178">
        <f>1/Table1[[#This Row],[odds_ft_home_team_win]]+1/Table1[[#This Row],[odds_ft_draw]]+1/Table1[[#This Row],[odds_ft_away_team_win]]-1</f>
        <v>3.0670050252913361E-2</v>
      </c>
      <c r="BM2178">
        <f>Table1[[#This Row],[Margin]]/3</f>
        <v>1.0223350084304453E-2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 t="s">
        <v>100</v>
      </c>
      <c r="BU2178">
        <f>VLOOKUP(Table1[[#This Row],[Reference]],metron,11,FALSE)</f>
        <v>1.396960958296362</v>
      </c>
      <c r="BV2178">
        <f>VLOOKUP(Table1[[#This Row],[Reference]],metron,12,FALSE)</f>
        <v>1.091503992901508</v>
      </c>
    </row>
    <row r="2179" spans="1:74" hidden="1" x14ac:dyDescent="0.45">
      <c r="A2179" t="s">
        <v>5415</v>
      </c>
      <c r="B2179">
        <v>1396148400</v>
      </c>
      <c r="C2179" s="3" t="s">
        <v>1023</v>
      </c>
      <c r="D2179" t="s">
        <v>65</v>
      </c>
      <c r="E2179" t="s">
        <v>66</v>
      </c>
      <c r="F2179" t="s">
        <v>67</v>
      </c>
      <c r="G2179" t="s">
        <v>78</v>
      </c>
      <c r="H2179" t="s">
        <v>66</v>
      </c>
      <c r="I2179">
        <f>MROUND(Table1[[#This Row],[Prob_H]]*100,2)/100</f>
        <v>0.36</v>
      </c>
      <c r="J2179">
        <f>1/Table1[[#This Row],[odds_ft_home_team_win]]-Table1[[#This Row],[Margin/3]]</f>
        <v>0.35467937606462413</v>
      </c>
      <c r="K2179">
        <f>1/Table1[[#This Row],[odds_ft_draw]]-Table1[[#This Row],[Margin/3]]</f>
        <v>0.29459392119547689</v>
      </c>
      <c r="L2179">
        <f>1/Table1[[#This Row],[odds_ft_away_team_win]]-Table1[[#This Row],[Margin/3]]</f>
        <v>0.35072670273989887</v>
      </c>
      <c r="M2179">
        <v>13</v>
      </c>
      <c r="N2179">
        <v>1.64</v>
      </c>
      <c r="O2179">
        <v>1.07</v>
      </c>
      <c r="P2179">
        <v>1.76</v>
      </c>
      <c r="Q2179">
        <v>0.94</v>
      </c>
      <c r="R2179" t="str" cm="1">
        <f t="array" ref="R2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79">
        <v>1</v>
      </c>
      <c r="T2179">
        <v>0</v>
      </c>
      <c r="U2179">
        <v>1</v>
      </c>
      <c r="V2179">
        <v>0</v>
      </c>
      <c r="W2179">
        <v>0</v>
      </c>
      <c r="X2179">
        <v>0</v>
      </c>
      <c r="Y2179" t="s">
        <v>169</v>
      </c>
      <c r="AA2179">
        <v>7</v>
      </c>
      <c r="AB2179">
        <v>5</v>
      </c>
      <c r="AC2179">
        <v>1</v>
      </c>
      <c r="AD2179">
        <v>0</v>
      </c>
      <c r="AE2179">
        <v>2</v>
      </c>
      <c r="AF2179">
        <v>0</v>
      </c>
      <c r="AG2179">
        <v>1</v>
      </c>
      <c r="AH2179">
        <v>0</v>
      </c>
      <c r="AI2179">
        <v>1</v>
      </c>
      <c r="AJ2179">
        <v>1</v>
      </c>
      <c r="AK2179">
        <v>14</v>
      </c>
      <c r="AL2179">
        <v>7</v>
      </c>
      <c r="AM2179">
        <v>6</v>
      </c>
      <c r="AN2179">
        <v>2</v>
      </c>
      <c r="AO2179">
        <v>8</v>
      </c>
      <c r="AP2179">
        <v>5</v>
      </c>
      <c r="AQ2179">
        <v>16</v>
      </c>
      <c r="AR2179">
        <v>15</v>
      </c>
      <c r="AS2179">
        <v>49</v>
      </c>
      <c r="AT2179">
        <v>51</v>
      </c>
      <c r="AU2179">
        <v>0</v>
      </c>
      <c r="AV2179">
        <v>0</v>
      </c>
      <c r="AW2179">
        <v>2.59</v>
      </c>
      <c r="AX2179">
        <v>52</v>
      </c>
      <c r="AY2179">
        <v>70</v>
      </c>
      <c r="AZ2179">
        <v>55</v>
      </c>
      <c r="BA2179">
        <v>35</v>
      </c>
      <c r="BB2179">
        <v>4</v>
      </c>
      <c r="BC2179">
        <v>35</v>
      </c>
      <c r="BD2179">
        <v>63</v>
      </c>
      <c r="BE2179">
        <v>38</v>
      </c>
      <c r="BF2179">
        <v>72</v>
      </c>
      <c r="BG2179">
        <v>9.93</v>
      </c>
      <c r="BH2179">
        <v>4.5599999999999996</v>
      </c>
      <c r="BI2179">
        <v>2.74</v>
      </c>
      <c r="BJ2179">
        <v>3.28</v>
      </c>
      <c r="BK2179">
        <v>2.77</v>
      </c>
      <c r="BL2179">
        <f>1/Table1[[#This Row],[odds_ft_home_team_win]]+1/Table1[[#This Row],[odds_ft_draw]]+1/Table1[[#This Row],[odds_ft_away_team_win]]-1</f>
        <v>3.0852382755032659E-2</v>
      </c>
      <c r="BM2179">
        <f>Table1[[#This Row],[Margin]]/3</f>
        <v>1.0284127585010886E-2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 t="s">
        <v>70</v>
      </c>
      <c r="BU2179">
        <f>VLOOKUP(Table1[[#This Row],[Reference]],metron,11,FALSE)</f>
        <v>1.269326094653606</v>
      </c>
      <c r="BV2179">
        <f>VLOOKUP(Table1[[#This Row],[Reference]],metron,12,FALSE)</f>
        <v>1.2417089578661631</v>
      </c>
    </row>
    <row r="2180" spans="1:74" hidden="1" x14ac:dyDescent="0.45">
      <c r="A2180" t="s">
        <v>5415</v>
      </c>
      <c r="B2180">
        <v>1396202400</v>
      </c>
      <c r="C2180" s="3" t="s">
        <v>1024</v>
      </c>
      <c r="D2180" t="s">
        <v>65</v>
      </c>
      <c r="E2180" t="s">
        <v>66</v>
      </c>
      <c r="F2180" t="s">
        <v>73</v>
      </c>
      <c r="G2180" t="s">
        <v>81</v>
      </c>
      <c r="H2180" t="s">
        <v>66</v>
      </c>
      <c r="I2180">
        <f>MROUND(Table1[[#This Row],[Prob_H]]*100,2)/100</f>
        <v>0.32</v>
      </c>
      <c r="J2180">
        <f>1/Table1[[#This Row],[odds_ft_home_team_win]]-Table1[[#This Row],[Margin/3]]</f>
        <v>0.31770356695387647</v>
      </c>
      <c r="K2180">
        <f>1/Table1[[#This Row],[odds_ft_draw]]-Table1[[#This Row],[Margin/3]]</f>
        <v>0.28923591209965049</v>
      </c>
      <c r="L2180">
        <f>1/Table1[[#This Row],[odds_ft_away_team_win]]-Table1[[#This Row],[Margin/3]]</f>
        <v>0.39306052094647298</v>
      </c>
      <c r="M2180">
        <v>13</v>
      </c>
      <c r="N2180">
        <v>1.29</v>
      </c>
      <c r="O2180">
        <v>1.47</v>
      </c>
      <c r="P2180">
        <v>1.29</v>
      </c>
      <c r="Q2180">
        <v>1.57</v>
      </c>
      <c r="R2180" t="str" cm="1">
        <f t="array" ref="R2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80">
        <v>1</v>
      </c>
      <c r="T2180">
        <v>1</v>
      </c>
      <c r="U2180">
        <v>2</v>
      </c>
      <c r="V2180">
        <v>0</v>
      </c>
      <c r="W2180">
        <v>0</v>
      </c>
      <c r="X2180">
        <v>0</v>
      </c>
      <c r="Y2180">
        <v>74</v>
      </c>
      <c r="Z2180">
        <v>48</v>
      </c>
      <c r="AA2180">
        <v>5</v>
      </c>
      <c r="AB2180">
        <v>4</v>
      </c>
      <c r="AC2180">
        <v>4</v>
      </c>
      <c r="AD2180">
        <v>0</v>
      </c>
      <c r="AE2180">
        <v>3</v>
      </c>
      <c r="AF2180">
        <v>0</v>
      </c>
      <c r="AG2180">
        <v>1</v>
      </c>
      <c r="AH2180">
        <v>3</v>
      </c>
      <c r="AI2180">
        <v>2</v>
      </c>
      <c r="AJ2180">
        <v>1</v>
      </c>
      <c r="AK2180">
        <v>13</v>
      </c>
      <c r="AL2180">
        <v>8</v>
      </c>
      <c r="AM2180">
        <v>5</v>
      </c>
      <c r="AN2180">
        <v>4</v>
      </c>
      <c r="AO2180">
        <v>8</v>
      </c>
      <c r="AP2180">
        <v>4</v>
      </c>
      <c r="AQ2180">
        <v>16</v>
      </c>
      <c r="AR2180">
        <v>15</v>
      </c>
      <c r="AS2180">
        <v>49</v>
      </c>
      <c r="AT2180">
        <v>51</v>
      </c>
      <c r="AU2180">
        <v>0</v>
      </c>
      <c r="AV2180">
        <v>0</v>
      </c>
      <c r="AW2180">
        <v>2.0499999999999998</v>
      </c>
      <c r="AX2180">
        <v>49</v>
      </c>
      <c r="AY2180">
        <v>68</v>
      </c>
      <c r="AZ2180">
        <v>22</v>
      </c>
      <c r="BA2180">
        <v>13</v>
      </c>
      <c r="BB2180">
        <v>7</v>
      </c>
      <c r="BC2180">
        <v>22</v>
      </c>
      <c r="BD2180">
        <v>68</v>
      </c>
      <c r="BE2180">
        <v>23</v>
      </c>
      <c r="BF2180">
        <v>75</v>
      </c>
      <c r="BG2180">
        <v>9.7100000000000009</v>
      </c>
      <c r="BH2180">
        <v>4.29</v>
      </c>
      <c r="BI2180">
        <v>3.05</v>
      </c>
      <c r="BJ2180">
        <v>3.34</v>
      </c>
      <c r="BK2180">
        <v>2.48</v>
      </c>
      <c r="BL2180">
        <f>1/Table1[[#This Row],[odds_ft_home_team_win]]+1/Table1[[#This Row],[odds_ft_draw]]+1/Table1[[#This Row],[odds_ft_away_team_win]]-1</f>
        <v>3.0495856515419861E-2</v>
      </c>
      <c r="BM2180">
        <f>Table1[[#This Row],[Margin]]/3</f>
        <v>1.0165285505139954E-2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 t="s">
        <v>126</v>
      </c>
      <c r="BU2180">
        <f>VLOOKUP(Table1[[#This Row],[Reference]],metron,11,FALSE)</f>
        <v>1.210167055864918</v>
      </c>
      <c r="BV2180">
        <f>VLOOKUP(Table1[[#This Row],[Reference]],metron,12,FALSE)</f>
        <v>1.3211783725525419</v>
      </c>
    </row>
    <row r="2181" spans="1:74" hidden="1" x14ac:dyDescent="0.45">
      <c r="A2181" t="s">
        <v>5415</v>
      </c>
      <c r="B2181">
        <v>1396227600</v>
      </c>
      <c r="C2181" s="3" t="s">
        <v>1025</v>
      </c>
      <c r="D2181" t="s">
        <v>65</v>
      </c>
      <c r="E2181" t="s">
        <v>66</v>
      </c>
      <c r="F2181" t="s">
        <v>98</v>
      </c>
      <c r="G2181" t="s">
        <v>86</v>
      </c>
      <c r="H2181" t="s">
        <v>66</v>
      </c>
      <c r="I2181">
        <f>MROUND(Table1[[#This Row],[Prob_H]]*100,2)/100</f>
        <v>0.3</v>
      </c>
      <c r="J2181">
        <f>1/Table1[[#This Row],[odds_ft_home_team_win]]-Table1[[#This Row],[Margin/3]]</f>
        <v>0.30827601402398608</v>
      </c>
      <c r="K2181">
        <f>1/Table1[[#This Row],[odds_ft_draw]]-Table1[[#This Row],[Margin/3]]</f>
        <v>0.29375604422552326</v>
      </c>
      <c r="L2181">
        <f>1/Table1[[#This Row],[odds_ft_away_team_win]]-Table1[[#This Row],[Margin/3]]</f>
        <v>0.39796794175049066</v>
      </c>
      <c r="M2181">
        <v>13</v>
      </c>
      <c r="N2181">
        <v>1.36</v>
      </c>
      <c r="O2181">
        <v>1.35</v>
      </c>
      <c r="P2181">
        <v>1.18</v>
      </c>
      <c r="Q2181">
        <v>1.43</v>
      </c>
      <c r="R2181" t="str" cm="1">
        <f t="array" ref="R2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81">
        <v>0</v>
      </c>
      <c r="T2181">
        <v>4</v>
      </c>
      <c r="U2181">
        <v>4</v>
      </c>
      <c r="V2181">
        <v>2</v>
      </c>
      <c r="W2181">
        <v>0</v>
      </c>
      <c r="X2181">
        <v>2</v>
      </c>
      <c r="Z2181" t="s">
        <v>1026</v>
      </c>
      <c r="AA2181">
        <v>11</v>
      </c>
      <c r="AB2181">
        <v>3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16</v>
      </c>
      <c r="AL2181">
        <v>11</v>
      </c>
      <c r="AM2181">
        <v>7</v>
      </c>
      <c r="AN2181">
        <v>3</v>
      </c>
      <c r="AO2181">
        <v>9</v>
      </c>
      <c r="AP2181">
        <v>8</v>
      </c>
      <c r="AQ2181">
        <v>14</v>
      </c>
      <c r="AR2181">
        <v>14</v>
      </c>
      <c r="AS2181">
        <v>56</v>
      </c>
      <c r="AT2181">
        <v>44</v>
      </c>
      <c r="AU2181">
        <v>0</v>
      </c>
      <c r="AV2181">
        <v>0</v>
      </c>
      <c r="AW2181">
        <v>2.27</v>
      </c>
      <c r="AX2181">
        <v>48</v>
      </c>
      <c r="AY2181">
        <v>61</v>
      </c>
      <c r="AZ2181">
        <v>38</v>
      </c>
      <c r="BA2181">
        <v>23</v>
      </c>
      <c r="BB2181">
        <v>10</v>
      </c>
      <c r="BC2181">
        <v>23</v>
      </c>
      <c r="BD2181">
        <v>55</v>
      </c>
      <c r="BE2181">
        <v>39</v>
      </c>
      <c r="BF2181">
        <v>80</v>
      </c>
      <c r="BG2181">
        <v>10.89</v>
      </c>
      <c r="BH2181">
        <v>4.2699999999999996</v>
      </c>
      <c r="BI2181">
        <v>3.14</v>
      </c>
      <c r="BJ2181">
        <v>3.29</v>
      </c>
      <c r="BK2181">
        <v>2.4500000000000002</v>
      </c>
      <c r="BL2181">
        <f>1/Table1[[#This Row],[odds_ft_home_team_win]]+1/Table1[[#This Row],[odds_ft_draw]]+1/Table1[[#This Row],[odds_ft_away_team_win]]-1</f>
        <v>3.0585970666895168E-2</v>
      </c>
      <c r="BM2181">
        <f>Table1[[#This Row],[Margin]]/3</f>
        <v>1.0195323555631722E-2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 t="s">
        <v>128</v>
      </c>
      <c r="BU2181">
        <f>VLOOKUP(Table1[[#This Row],[Reference]],metron,11,FALSE)</f>
        <v>1.1805091283106199</v>
      </c>
      <c r="BV2181">
        <f>VLOOKUP(Table1[[#This Row],[Reference]],metron,12,FALSE)</f>
        <v>1.3921316533813319</v>
      </c>
    </row>
    <row r="2182" spans="1:74" hidden="1" x14ac:dyDescent="0.45">
      <c r="A2182" t="s">
        <v>5414</v>
      </c>
      <c r="B2182">
        <v>1413592200</v>
      </c>
      <c r="C2182" s="3" t="s">
        <v>1274</v>
      </c>
      <c r="D2182" t="s">
        <v>65</v>
      </c>
      <c r="E2182" t="s">
        <v>66</v>
      </c>
      <c r="F2182" t="s">
        <v>78</v>
      </c>
      <c r="G2182" t="s">
        <v>611</v>
      </c>
      <c r="H2182" t="s">
        <v>66</v>
      </c>
      <c r="I2182">
        <f>MROUND(Table1[[#This Row],[Prob_H]]*100,2)/100</f>
        <v>0.46</v>
      </c>
      <c r="J2182">
        <f>1/Table1[[#This Row],[odds_ft_home_team_win]]-Table1[[#This Row],[Margin/3]]</f>
        <v>0.46820517832608144</v>
      </c>
      <c r="K2182">
        <f>1/Table1[[#This Row],[odds_ft_draw]]-Table1[[#This Row],[Margin/3]]</f>
        <v>0.27959135126831841</v>
      </c>
      <c r="L2182">
        <f>1/Table1[[#This Row],[odds_ft_away_team_win]]-Table1[[#This Row],[Margin/3]]</f>
        <v>0.25220347040560015</v>
      </c>
      <c r="M2182">
        <v>13</v>
      </c>
      <c r="N2182">
        <v>0.2</v>
      </c>
      <c r="O2182">
        <v>0.5</v>
      </c>
      <c r="P2182">
        <v>0.76</v>
      </c>
      <c r="Q2182">
        <v>1.06</v>
      </c>
      <c r="R2182" t="str" cm="1">
        <f t="array" ref="R2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82">
        <v>0</v>
      </c>
      <c r="T2182">
        <v>1</v>
      </c>
      <c r="U2182">
        <v>1</v>
      </c>
      <c r="V2182">
        <v>1</v>
      </c>
      <c r="W2182">
        <v>0</v>
      </c>
      <c r="X2182">
        <v>1</v>
      </c>
      <c r="Z2182">
        <v>29</v>
      </c>
      <c r="AA2182">
        <v>10</v>
      </c>
      <c r="AB2182">
        <v>1</v>
      </c>
      <c r="AC2182">
        <v>3</v>
      </c>
      <c r="AD2182">
        <v>0</v>
      </c>
      <c r="AE2182">
        <v>3</v>
      </c>
      <c r="AF2182">
        <v>0</v>
      </c>
      <c r="AG2182">
        <v>0</v>
      </c>
      <c r="AH2182">
        <v>3</v>
      </c>
      <c r="AI2182">
        <v>2</v>
      </c>
      <c r="AJ2182">
        <v>1</v>
      </c>
      <c r="AK2182">
        <v>11</v>
      </c>
      <c r="AL2182">
        <v>11</v>
      </c>
      <c r="AM2182">
        <v>5</v>
      </c>
      <c r="AN2182">
        <v>6</v>
      </c>
      <c r="AO2182">
        <v>6</v>
      </c>
      <c r="AP2182">
        <v>5</v>
      </c>
      <c r="AQ2182">
        <v>11</v>
      </c>
      <c r="AR2182">
        <v>13</v>
      </c>
      <c r="AS2182">
        <v>57</v>
      </c>
      <c r="AT2182">
        <v>43</v>
      </c>
      <c r="AU2182">
        <v>0</v>
      </c>
      <c r="AV2182">
        <v>0</v>
      </c>
      <c r="AW2182">
        <v>2.15</v>
      </c>
      <c r="AX2182">
        <v>37</v>
      </c>
      <c r="AY2182">
        <v>55</v>
      </c>
      <c r="AZ2182">
        <v>37</v>
      </c>
      <c r="BA2182">
        <v>29</v>
      </c>
      <c r="BB2182">
        <v>20</v>
      </c>
      <c r="BC2182">
        <v>35</v>
      </c>
      <c r="BD2182">
        <v>55</v>
      </c>
      <c r="BE2182">
        <v>30</v>
      </c>
      <c r="BF2182">
        <v>47</v>
      </c>
      <c r="BG2182">
        <v>9.67</v>
      </c>
      <c r="BH2182">
        <v>4.7300000000000004</v>
      </c>
      <c r="BI2182">
        <v>2.09</v>
      </c>
      <c r="BJ2182">
        <v>3.45</v>
      </c>
      <c r="BK2182">
        <v>3.81</v>
      </c>
      <c r="BL2182">
        <f>1/Table1[[#This Row],[odds_ft_home_team_win]]+1/Table1[[#This Row],[odds_ft_draw]]+1/Table1[[#This Row],[odds_ft_away_team_win]]-1</f>
        <v>3.0791163586349146E-2</v>
      </c>
      <c r="BM2182">
        <f>Table1[[#This Row],[Margin]]/3</f>
        <v>1.0263721195449715E-2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 t="s">
        <v>106</v>
      </c>
      <c r="BU2182">
        <f>VLOOKUP(Table1[[#This Row],[Reference]],metron,11,FALSE)</f>
        <v>1.4888836329233679</v>
      </c>
      <c r="BV2182">
        <f>VLOOKUP(Table1[[#This Row],[Reference]],metron,12,FALSE)</f>
        <v>1.0516792809839171</v>
      </c>
    </row>
    <row r="2183" spans="1:74" hidden="1" x14ac:dyDescent="0.45">
      <c r="A2183" t="s">
        <v>5414</v>
      </c>
      <c r="B2183">
        <v>1413599400</v>
      </c>
      <c r="C2183" s="3" t="s">
        <v>1275</v>
      </c>
      <c r="D2183" t="s">
        <v>65</v>
      </c>
      <c r="E2183" t="s">
        <v>66</v>
      </c>
      <c r="F2183" t="s">
        <v>72</v>
      </c>
      <c r="G2183" t="s">
        <v>80</v>
      </c>
      <c r="H2183" t="s">
        <v>66</v>
      </c>
      <c r="I2183">
        <f>MROUND(Table1[[#This Row],[Prob_H]]*100,2)/100</f>
        <v>0.52</v>
      </c>
      <c r="J2183">
        <f>1/Table1[[#This Row],[odds_ft_home_team_win]]-Table1[[#This Row],[Margin/3]]</f>
        <v>0.52482902595347058</v>
      </c>
      <c r="K2183">
        <f>1/Table1[[#This Row],[odds_ft_draw]]-Table1[[#This Row],[Margin/3]]</f>
        <v>0.27096854406919496</v>
      </c>
      <c r="L2183">
        <f>1/Table1[[#This Row],[odds_ft_away_team_win]]-Table1[[#This Row],[Margin/3]]</f>
        <v>0.20420242997733443</v>
      </c>
      <c r="M2183">
        <v>13</v>
      </c>
      <c r="N2183">
        <v>1.5</v>
      </c>
      <c r="O2183">
        <v>1.8</v>
      </c>
      <c r="P2183">
        <v>1.82</v>
      </c>
      <c r="Q2183">
        <v>1.05</v>
      </c>
      <c r="R2183" t="str" cm="1">
        <f t="array" ref="R2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3">
        <v>2</v>
      </c>
      <c r="T2183">
        <v>1</v>
      </c>
      <c r="U2183">
        <v>3</v>
      </c>
      <c r="V2183">
        <v>0</v>
      </c>
      <c r="W2183">
        <v>0</v>
      </c>
      <c r="X2183">
        <v>0</v>
      </c>
      <c r="Y2183" t="s">
        <v>1276</v>
      </c>
      <c r="Z2183">
        <v>46</v>
      </c>
      <c r="AA2183">
        <v>2</v>
      </c>
      <c r="AB2183">
        <v>3</v>
      </c>
      <c r="AC2183">
        <v>3</v>
      </c>
      <c r="AD2183">
        <v>0</v>
      </c>
      <c r="AE2183">
        <v>3</v>
      </c>
      <c r="AF2183">
        <v>0</v>
      </c>
      <c r="AG2183">
        <v>0</v>
      </c>
      <c r="AH2183">
        <v>3</v>
      </c>
      <c r="AI2183">
        <v>0</v>
      </c>
      <c r="AJ2183">
        <v>3</v>
      </c>
      <c r="AK2183">
        <v>17</v>
      </c>
      <c r="AL2183">
        <v>7</v>
      </c>
      <c r="AM2183">
        <v>6</v>
      </c>
      <c r="AN2183">
        <v>4</v>
      </c>
      <c r="AO2183">
        <v>11</v>
      </c>
      <c r="AP2183">
        <v>3</v>
      </c>
      <c r="AQ2183">
        <v>15</v>
      </c>
      <c r="AR2183">
        <v>17</v>
      </c>
      <c r="AS2183">
        <v>50</v>
      </c>
      <c r="AT2183">
        <v>50</v>
      </c>
      <c r="AU2183">
        <v>0</v>
      </c>
      <c r="AV2183">
        <v>0</v>
      </c>
      <c r="AW2183">
        <v>2.79</v>
      </c>
      <c r="AX2183">
        <v>74</v>
      </c>
      <c r="AY2183">
        <v>74</v>
      </c>
      <c r="AZ2183">
        <v>57</v>
      </c>
      <c r="BA2183">
        <v>29</v>
      </c>
      <c r="BB2183">
        <v>29</v>
      </c>
      <c r="BC2183">
        <v>37</v>
      </c>
      <c r="BD2183">
        <v>82</v>
      </c>
      <c r="BE2183">
        <v>47</v>
      </c>
      <c r="BF2183">
        <v>75</v>
      </c>
      <c r="BG2183">
        <v>9.17</v>
      </c>
      <c r="BH2183">
        <v>4.7300000000000004</v>
      </c>
      <c r="BI2183">
        <v>1.87</v>
      </c>
      <c r="BJ2183">
        <v>3.56</v>
      </c>
      <c r="BK2183">
        <v>4.67</v>
      </c>
      <c r="BL2183">
        <f>1/Table1[[#This Row],[odds_ft_home_team_win]]+1/Table1[[#This Row],[odds_ft_draw]]+1/Table1[[#This Row],[odds_ft_away_team_win]]-1</f>
        <v>2.9790997005898268E-2</v>
      </c>
      <c r="BM2183">
        <f>Table1[[#This Row],[Margin]]/3</f>
        <v>9.930332335299422E-3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 t="s">
        <v>75</v>
      </c>
      <c r="BU2183">
        <f>VLOOKUP(Table1[[#This Row],[Reference]],metron,11,FALSE)</f>
        <v>1.625948039373891</v>
      </c>
      <c r="BV2183">
        <f>VLOOKUP(Table1[[#This Row],[Reference]],metron,12,FALSE)</f>
        <v>0.97079231886396644</v>
      </c>
    </row>
    <row r="2184" spans="1:74" hidden="1" x14ac:dyDescent="0.45">
      <c r="A2184" t="s">
        <v>5414</v>
      </c>
      <c r="B2184">
        <v>1413669600</v>
      </c>
      <c r="C2184" s="3" t="s">
        <v>1277</v>
      </c>
      <c r="D2184" t="s">
        <v>65</v>
      </c>
      <c r="E2184" t="s">
        <v>66</v>
      </c>
      <c r="F2184" t="s">
        <v>73</v>
      </c>
      <c r="G2184" t="s">
        <v>1115</v>
      </c>
      <c r="H2184" t="s">
        <v>66</v>
      </c>
      <c r="I2184">
        <f>MROUND(Table1[[#This Row],[Prob_H]]*100,2)/100</f>
        <v>0.46</v>
      </c>
      <c r="J2184">
        <f>1/Table1[[#This Row],[odds_ft_home_team_win]]-Table1[[#This Row],[Margin/3]]</f>
        <v>0.46376652291472337</v>
      </c>
      <c r="K2184">
        <f>1/Table1[[#This Row],[odds_ft_draw]]-Table1[[#This Row],[Margin/3]]</f>
        <v>0.29194767725100146</v>
      </c>
      <c r="L2184">
        <f>1/Table1[[#This Row],[odds_ft_away_team_win]]-Table1[[#This Row],[Margin/3]]</f>
        <v>0.2442857998342752</v>
      </c>
      <c r="M2184">
        <v>13</v>
      </c>
      <c r="N2184">
        <v>1</v>
      </c>
      <c r="O2184">
        <v>0.33</v>
      </c>
      <c r="P2184">
        <v>1.29</v>
      </c>
      <c r="Q2184">
        <v>0.94</v>
      </c>
      <c r="R2184" t="str" cm="1">
        <f t="array" ref="R2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84">
        <v>1</v>
      </c>
      <c r="T2184">
        <v>1</v>
      </c>
      <c r="U2184">
        <v>2</v>
      </c>
      <c r="V2184">
        <v>1</v>
      </c>
      <c r="W2184">
        <v>1</v>
      </c>
      <c r="X2184">
        <v>0</v>
      </c>
      <c r="Y2184">
        <v>34</v>
      </c>
      <c r="Z2184">
        <v>49</v>
      </c>
      <c r="AA2184">
        <v>8</v>
      </c>
      <c r="AB2184">
        <v>3</v>
      </c>
      <c r="AC2184">
        <v>1</v>
      </c>
      <c r="AD2184">
        <v>0</v>
      </c>
      <c r="AE2184">
        <v>2</v>
      </c>
      <c r="AF2184">
        <v>0</v>
      </c>
      <c r="AG2184">
        <v>1</v>
      </c>
      <c r="AH2184">
        <v>0</v>
      </c>
      <c r="AI2184">
        <v>0</v>
      </c>
      <c r="AJ2184">
        <v>2</v>
      </c>
      <c r="AK2184">
        <v>10</v>
      </c>
      <c r="AL2184">
        <v>2</v>
      </c>
      <c r="AM2184">
        <v>2</v>
      </c>
      <c r="AN2184">
        <v>2</v>
      </c>
      <c r="AO2184">
        <v>8</v>
      </c>
      <c r="AP2184">
        <v>0</v>
      </c>
      <c r="AQ2184">
        <v>15</v>
      </c>
      <c r="AR2184">
        <v>18</v>
      </c>
      <c r="AS2184">
        <v>56</v>
      </c>
      <c r="AT2184">
        <v>44</v>
      </c>
      <c r="AU2184">
        <v>0</v>
      </c>
      <c r="AV2184">
        <v>0</v>
      </c>
      <c r="AW2184">
        <v>2.42</v>
      </c>
      <c r="AX2184">
        <v>59</v>
      </c>
      <c r="AY2184">
        <v>75</v>
      </c>
      <c r="AZ2184">
        <v>42</v>
      </c>
      <c r="BA2184">
        <v>25</v>
      </c>
      <c r="BB2184">
        <v>9</v>
      </c>
      <c r="BC2184">
        <v>25</v>
      </c>
      <c r="BD2184">
        <v>75</v>
      </c>
      <c r="BE2184">
        <v>50</v>
      </c>
      <c r="BF2184">
        <v>75</v>
      </c>
      <c r="BG2184">
        <v>8</v>
      </c>
      <c r="BH2184">
        <v>4.67</v>
      </c>
      <c r="BI2184">
        <v>2.11</v>
      </c>
      <c r="BJ2184">
        <v>3.31</v>
      </c>
      <c r="BK2184">
        <v>3.93</v>
      </c>
      <c r="BL2184">
        <f>1/Table1[[#This Row],[odds_ft_home_team_win]]+1/Table1[[#This Row],[odds_ft_draw]]+1/Table1[[#This Row],[odds_ft_away_team_win]]-1</f>
        <v>3.0501379123128558E-2</v>
      </c>
      <c r="BM2184">
        <f>Table1[[#This Row],[Margin]]/3</f>
        <v>1.0167126374376187E-2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 t="s">
        <v>126</v>
      </c>
      <c r="BU2184">
        <f>VLOOKUP(Table1[[#This Row],[Reference]],metron,11,FALSE)</f>
        <v>1.4888836329233679</v>
      </c>
      <c r="BV2184">
        <f>VLOOKUP(Table1[[#This Row],[Reference]],metron,12,FALSE)</f>
        <v>1.0516792809839171</v>
      </c>
    </row>
    <row r="2185" spans="1:74" hidden="1" x14ac:dyDescent="0.45">
      <c r="A2185" t="s">
        <v>5414</v>
      </c>
      <c r="B2185">
        <v>1413669600</v>
      </c>
      <c r="C2185" s="3" t="s">
        <v>1277</v>
      </c>
      <c r="D2185" t="s">
        <v>65</v>
      </c>
      <c r="E2185" t="s">
        <v>66</v>
      </c>
      <c r="F2185" t="s">
        <v>86</v>
      </c>
      <c r="G2185" t="s">
        <v>85</v>
      </c>
      <c r="H2185" t="s">
        <v>66</v>
      </c>
      <c r="I2185">
        <f>MROUND(Table1[[#This Row],[Prob_H]]*100,2)/100</f>
        <v>0.6</v>
      </c>
      <c r="J2185">
        <f>1/Table1[[#This Row],[odds_ft_home_team_win]]-Table1[[#This Row],[Margin/3]]</f>
        <v>0.60761317875994858</v>
      </c>
      <c r="K2185">
        <f>1/Table1[[#This Row],[odds_ft_draw]]-Table1[[#This Row],[Margin/3]]</f>
        <v>0.23785398061791221</v>
      </c>
      <c r="L2185">
        <f>1/Table1[[#This Row],[odds_ft_away_team_win]]-Table1[[#This Row],[Margin/3]]</f>
        <v>0.15453284062213923</v>
      </c>
      <c r="M2185">
        <v>13</v>
      </c>
      <c r="N2185">
        <v>2.4</v>
      </c>
      <c r="O2185">
        <v>1.8</v>
      </c>
      <c r="P2185">
        <v>2</v>
      </c>
      <c r="Q2185">
        <v>1</v>
      </c>
      <c r="R2185" t="str" cm="1">
        <f t="array" ref="R2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5">
        <v>2</v>
      </c>
      <c r="T2185">
        <v>0</v>
      </c>
      <c r="U2185">
        <v>2</v>
      </c>
      <c r="V2185">
        <v>0</v>
      </c>
      <c r="W2185">
        <v>0</v>
      </c>
      <c r="X2185">
        <v>0</v>
      </c>
      <c r="Y2185" t="s">
        <v>1278</v>
      </c>
      <c r="AA2185">
        <v>8</v>
      </c>
      <c r="AB2185">
        <v>6</v>
      </c>
      <c r="AC2185">
        <v>1</v>
      </c>
      <c r="AD2185">
        <v>0</v>
      </c>
      <c r="AE2185">
        <v>3</v>
      </c>
      <c r="AF2185">
        <v>0</v>
      </c>
      <c r="AG2185">
        <v>1</v>
      </c>
      <c r="AH2185">
        <v>0</v>
      </c>
      <c r="AI2185">
        <v>2</v>
      </c>
      <c r="AJ2185">
        <v>1</v>
      </c>
      <c r="AK2185">
        <v>7</v>
      </c>
      <c r="AL2185">
        <v>9</v>
      </c>
      <c r="AM2185">
        <v>5</v>
      </c>
      <c r="AN2185">
        <v>3</v>
      </c>
      <c r="AO2185">
        <v>2</v>
      </c>
      <c r="AP2185">
        <v>6</v>
      </c>
      <c r="AQ2185">
        <v>8</v>
      </c>
      <c r="AR2185">
        <v>10</v>
      </c>
      <c r="AS2185">
        <v>44</v>
      </c>
      <c r="AT2185">
        <v>56</v>
      </c>
      <c r="AU2185">
        <v>0</v>
      </c>
      <c r="AV2185">
        <v>0</v>
      </c>
      <c r="AW2185">
        <v>2.4</v>
      </c>
      <c r="AX2185">
        <v>50</v>
      </c>
      <c r="AY2185">
        <v>60</v>
      </c>
      <c r="AZ2185">
        <v>50</v>
      </c>
      <c r="BA2185">
        <v>20</v>
      </c>
      <c r="BB2185">
        <v>10</v>
      </c>
      <c r="BC2185">
        <v>10</v>
      </c>
      <c r="BD2185">
        <v>70</v>
      </c>
      <c r="BE2185">
        <v>50</v>
      </c>
      <c r="BF2185">
        <v>80</v>
      </c>
      <c r="BG2185">
        <v>11.65</v>
      </c>
      <c r="BH2185">
        <v>5</v>
      </c>
      <c r="BI2185">
        <v>1.62</v>
      </c>
      <c r="BJ2185">
        <v>4.04</v>
      </c>
      <c r="BK2185">
        <v>6.09</v>
      </c>
      <c r="BL2185">
        <f>1/Table1[[#This Row],[odds_ft_home_team_win]]+1/Table1[[#This Row],[odds_ft_draw]]+1/Table1[[#This Row],[odds_ft_away_team_win]]-1</f>
        <v>2.9012315572005898E-2</v>
      </c>
      <c r="BM2185">
        <f>Table1[[#This Row],[Margin]]/3</f>
        <v>9.6707718573352999E-3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 t="s">
        <v>113</v>
      </c>
      <c r="BU2185">
        <f>VLOOKUP(Table1[[#This Row],[Reference]],metron,11,FALSE)</f>
        <v>1.841836734693878</v>
      </c>
      <c r="BV2185">
        <f>VLOOKUP(Table1[[#This Row],[Reference]],metron,12,FALSE)</f>
        <v>0.88917233560090703</v>
      </c>
    </row>
    <row r="2186" spans="1:74" hidden="1" x14ac:dyDescent="0.45">
      <c r="A2186" t="s">
        <v>5414</v>
      </c>
      <c r="B2186">
        <v>1413676800</v>
      </c>
      <c r="C2186" s="3" t="s">
        <v>1279</v>
      </c>
      <c r="D2186" t="s">
        <v>65</v>
      </c>
      <c r="E2186" t="s">
        <v>66</v>
      </c>
      <c r="F2186" t="s">
        <v>68</v>
      </c>
      <c r="G2186" t="s">
        <v>77</v>
      </c>
      <c r="H2186" t="s">
        <v>66</v>
      </c>
      <c r="I2186">
        <f>MROUND(Table1[[#This Row],[Prob_H]]*100,2)/100</f>
        <v>0.46</v>
      </c>
      <c r="J2186">
        <f>1/Table1[[#This Row],[odds_ft_home_team_win]]-Table1[[#This Row],[Margin/3]]</f>
        <v>0.4637818531492548</v>
      </c>
      <c r="K2186">
        <f>1/Table1[[#This Row],[odds_ft_draw]]-Table1[[#This Row],[Margin/3]]</f>
        <v>0.27970327632392339</v>
      </c>
      <c r="L2186">
        <f>1/Table1[[#This Row],[odds_ft_away_team_win]]-Table1[[#This Row],[Margin/3]]</f>
        <v>0.25651487052682193</v>
      </c>
      <c r="M2186">
        <v>13</v>
      </c>
      <c r="N2186">
        <v>1.4</v>
      </c>
      <c r="O2186">
        <v>0.6</v>
      </c>
      <c r="P2186">
        <v>2</v>
      </c>
      <c r="Q2186">
        <v>1</v>
      </c>
      <c r="R2186" t="str" cm="1">
        <f t="array" ref="R2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6">
        <v>1</v>
      </c>
      <c r="T2186">
        <v>0</v>
      </c>
      <c r="U2186">
        <v>1</v>
      </c>
      <c r="V2186">
        <v>1</v>
      </c>
      <c r="W2186">
        <v>1</v>
      </c>
      <c r="X2186">
        <v>0</v>
      </c>
      <c r="Y2186">
        <v>13</v>
      </c>
      <c r="AA2186">
        <v>2</v>
      </c>
      <c r="AB2186">
        <v>7</v>
      </c>
      <c r="AC2186">
        <v>3</v>
      </c>
      <c r="AD2186">
        <v>0</v>
      </c>
      <c r="AE2186">
        <v>4</v>
      </c>
      <c r="AF2186">
        <v>2</v>
      </c>
      <c r="AG2186">
        <v>1</v>
      </c>
      <c r="AH2186">
        <v>2</v>
      </c>
      <c r="AI2186">
        <v>2</v>
      </c>
      <c r="AJ2186">
        <v>4</v>
      </c>
      <c r="AK2186">
        <v>13</v>
      </c>
      <c r="AL2186">
        <v>8</v>
      </c>
      <c r="AM2186">
        <v>7</v>
      </c>
      <c r="AN2186">
        <v>2</v>
      </c>
      <c r="AO2186">
        <v>6</v>
      </c>
      <c r="AP2186">
        <v>6</v>
      </c>
      <c r="AQ2186">
        <v>13</v>
      </c>
      <c r="AR2186">
        <v>15</v>
      </c>
      <c r="AS2186">
        <v>53</v>
      </c>
      <c r="AT2186">
        <v>47</v>
      </c>
      <c r="AU2186">
        <v>0</v>
      </c>
      <c r="AV2186">
        <v>0</v>
      </c>
      <c r="AW2186">
        <v>2.2000000000000002</v>
      </c>
      <c r="AX2186">
        <v>50</v>
      </c>
      <c r="AY2186">
        <v>70</v>
      </c>
      <c r="AZ2186">
        <v>30</v>
      </c>
      <c r="BA2186">
        <v>20</v>
      </c>
      <c r="BB2186">
        <v>10</v>
      </c>
      <c r="BC2186">
        <v>20</v>
      </c>
      <c r="BD2186">
        <v>70</v>
      </c>
      <c r="BE2186">
        <v>40</v>
      </c>
      <c r="BF2186">
        <v>60</v>
      </c>
      <c r="BG2186">
        <v>12</v>
      </c>
      <c r="BH2186">
        <v>4</v>
      </c>
      <c r="BI2186">
        <v>2.11</v>
      </c>
      <c r="BJ2186">
        <v>3.45</v>
      </c>
      <c r="BK2186">
        <v>3.75</v>
      </c>
      <c r="BL2186">
        <f>1/Table1[[#This Row],[odds_ft_home_team_win]]+1/Table1[[#This Row],[odds_ft_draw]]+1/Table1[[#This Row],[odds_ft_away_team_win]]-1</f>
        <v>3.0455388419534213E-2</v>
      </c>
      <c r="BM2186">
        <f>Table1[[#This Row],[Margin]]/3</f>
        <v>1.0151796139844738E-2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 t="s">
        <v>116</v>
      </c>
      <c r="BU2186">
        <f>VLOOKUP(Table1[[#This Row],[Reference]],metron,11,FALSE)</f>
        <v>1.4888836329233679</v>
      </c>
      <c r="BV2186">
        <f>VLOOKUP(Table1[[#This Row],[Reference]],metron,12,FALSE)</f>
        <v>1.0516792809839171</v>
      </c>
    </row>
    <row r="2187" spans="1:74" hidden="1" x14ac:dyDescent="0.45">
      <c r="A2187" t="s">
        <v>5414</v>
      </c>
      <c r="B2187">
        <v>1413680760</v>
      </c>
      <c r="C2187" s="3" t="s">
        <v>1280</v>
      </c>
      <c r="D2187" t="s">
        <v>65</v>
      </c>
      <c r="E2187" t="s">
        <v>66</v>
      </c>
      <c r="F2187" t="s">
        <v>81</v>
      </c>
      <c r="G2187" t="s">
        <v>98</v>
      </c>
      <c r="H2187" t="s">
        <v>66</v>
      </c>
      <c r="I2187">
        <f>MROUND(Table1[[#This Row],[Prob_H]]*100,2)/100</f>
        <v>0.56000000000000005</v>
      </c>
      <c r="J2187">
        <f>1/Table1[[#This Row],[odds_ft_home_team_win]]-Table1[[#This Row],[Margin/3]]</f>
        <v>0.55180420454072898</v>
      </c>
      <c r="K2187">
        <f>1/Table1[[#This Row],[odds_ft_draw]]-Table1[[#This Row],[Margin/3]]</f>
        <v>0.25738613087612516</v>
      </c>
      <c r="L2187">
        <f>1/Table1[[#This Row],[odds_ft_away_team_win]]-Table1[[#This Row],[Margin/3]]</f>
        <v>0.19080966458314577</v>
      </c>
      <c r="M2187">
        <v>13</v>
      </c>
      <c r="N2187">
        <v>1.5</v>
      </c>
      <c r="O2187">
        <v>1</v>
      </c>
      <c r="P2187">
        <v>1.65</v>
      </c>
      <c r="Q2187">
        <v>1.1100000000000001</v>
      </c>
      <c r="R2187" t="str" cm="1">
        <f t="array" ref="R2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7">
        <v>2</v>
      </c>
      <c r="T2187">
        <v>1</v>
      </c>
      <c r="U2187">
        <v>3</v>
      </c>
      <c r="V2187">
        <v>2</v>
      </c>
      <c r="W2187">
        <v>1</v>
      </c>
      <c r="X2187">
        <v>1</v>
      </c>
      <c r="Y2187" t="s">
        <v>1281</v>
      </c>
      <c r="Z2187">
        <v>40</v>
      </c>
      <c r="AA2187">
        <v>8</v>
      </c>
      <c r="AB2187">
        <v>2</v>
      </c>
      <c r="AC2187">
        <v>1</v>
      </c>
      <c r="AD2187">
        <v>0</v>
      </c>
      <c r="AE2187">
        <v>3</v>
      </c>
      <c r="AF2187">
        <v>0</v>
      </c>
      <c r="AG2187">
        <v>0</v>
      </c>
      <c r="AH2187">
        <v>1</v>
      </c>
      <c r="AI2187">
        <v>1</v>
      </c>
      <c r="AJ2187">
        <v>2</v>
      </c>
      <c r="AK2187">
        <v>9</v>
      </c>
      <c r="AL2187">
        <v>8</v>
      </c>
      <c r="AM2187">
        <v>4</v>
      </c>
      <c r="AN2187">
        <v>6</v>
      </c>
      <c r="AO2187">
        <v>5</v>
      </c>
      <c r="AP2187">
        <v>2</v>
      </c>
      <c r="AQ2187">
        <v>11</v>
      </c>
      <c r="AR2187">
        <v>19</v>
      </c>
      <c r="AS2187">
        <v>55</v>
      </c>
      <c r="AT2187">
        <v>45</v>
      </c>
      <c r="AU2187">
        <v>0</v>
      </c>
      <c r="AV2187">
        <v>0</v>
      </c>
      <c r="AW2187">
        <v>2.75</v>
      </c>
      <c r="AX2187">
        <v>54</v>
      </c>
      <c r="AY2187">
        <v>75</v>
      </c>
      <c r="AZ2187">
        <v>75</v>
      </c>
      <c r="BA2187">
        <v>38</v>
      </c>
      <c r="BB2187">
        <v>0</v>
      </c>
      <c r="BC2187">
        <v>25</v>
      </c>
      <c r="BD2187">
        <v>67</v>
      </c>
      <c r="BE2187">
        <v>50</v>
      </c>
      <c r="BF2187">
        <v>88</v>
      </c>
      <c r="BG2187">
        <v>13.33</v>
      </c>
      <c r="BH2187">
        <v>6.08</v>
      </c>
      <c r="BI2187">
        <v>1.78</v>
      </c>
      <c r="BJ2187">
        <v>3.74</v>
      </c>
      <c r="BK2187">
        <v>4.9800000000000004</v>
      </c>
      <c r="BL2187">
        <f>1/Table1[[#This Row],[odds_ft_home_team_win]]+1/Table1[[#This Row],[odds_ft_draw]]+1/Table1[[#This Row],[odds_ft_away_team_win]]-1</f>
        <v>2.9980644804779466E-2</v>
      </c>
      <c r="BM2187">
        <f>Table1[[#This Row],[Margin]]/3</f>
        <v>9.993548268259822E-3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 t="s">
        <v>109</v>
      </c>
      <c r="BU2187">
        <f>VLOOKUP(Table1[[#This Row],[Reference]],metron,11,FALSE)</f>
        <v>1.7546812539448771</v>
      </c>
      <c r="BV2187">
        <f>VLOOKUP(Table1[[#This Row],[Reference]],metron,12,FALSE)</f>
        <v>0.93456764148958549</v>
      </c>
    </row>
    <row r="2188" spans="1:74" hidden="1" x14ac:dyDescent="0.45">
      <c r="A2188" t="s">
        <v>5414</v>
      </c>
      <c r="B2188">
        <v>1413684000</v>
      </c>
      <c r="C2188" s="3" t="s">
        <v>1282</v>
      </c>
      <c r="D2188" t="s">
        <v>65</v>
      </c>
      <c r="E2188" t="s">
        <v>66</v>
      </c>
      <c r="F2188" t="s">
        <v>93</v>
      </c>
      <c r="G2188" t="s">
        <v>97</v>
      </c>
      <c r="H2188" t="s">
        <v>66</v>
      </c>
      <c r="I2188">
        <f>MROUND(Table1[[#This Row],[Prob_H]]*100,2)/100</f>
        <v>0.4</v>
      </c>
      <c r="J2188">
        <f>1/Table1[[#This Row],[odds_ft_home_team_win]]-Table1[[#This Row],[Margin/3]]</f>
        <v>0.39299892726520202</v>
      </c>
      <c r="K2188">
        <f>1/Table1[[#This Row],[odds_ft_draw]]-Table1[[#This Row],[Margin/3]]</f>
        <v>0.28828058350015623</v>
      </c>
      <c r="L2188">
        <f>1/Table1[[#This Row],[odds_ft_away_team_win]]-Table1[[#This Row],[Margin/3]]</f>
        <v>0.31872048923464175</v>
      </c>
      <c r="M2188">
        <v>13</v>
      </c>
      <c r="N2188">
        <v>2.33</v>
      </c>
      <c r="O2188">
        <v>1</v>
      </c>
      <c r="P2188">
        <v>1.53</v>
      </c>
      <c r="Q2188">
        <v>1</v>
      </c>
      <c r="R2188" t="str" cm="1">
        <f t="array" ref="R2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188">
        <v>0</v>
      </c>
      <c r="T2188">
        <v>2</v>
      </c>
      <c r="U2188">
        <v>2</v>
      </c>
      <c r="V2188">
        <v>0</v>
      </c>
      <c r="W2188">
        <v>0</v>
      </c>
      <c r="X2188">
        <v>0</v>
      </c>
      <c r="Z2188" t="s">
        <v>1283</v>
      </c>
      <c r="AA2188">
        <v>7</v>
      </c>
      <c r="AB2188">
        <v>4</v>
      </c>
      <c r="AC2188">
        <v>1</v>
      </c>
      <c r="AD2188">
        <v>0</v>
      </c>
      <c r="AE2188">
        <v>3</v>
      </c>
      <c r="AF2188">
        <v>0</v>
      </c>
      <c r="AG2188">
        <v>0</v>
      </c>
      <c r="AH2188">
        <v>1</v>
      </c>
      <c r="AI2188">
        <v>1</v>
      </c>
      <c r="AJ2188">
        <v>2</v>
      </c>
      <c r="AK2188">
        <v>13</v>
      </c>
      <c r="AL2188">
        <v>9</v>
      </c>
      <c r="AM2188">
        <v>6</v>
      </c>
      <c r="AN2188">
        <v>6</v>
      </c>
      <c r="AO2188">
        <v>7</v>
      </c>
      <c r="AP2188">
        <v>3</v>
      </c>
      <c r="AQ2188">
        <v>9</v>
      </c>
      <c r="AR2188">
        <v>12</v>
      </c>
      <c r="AS2188">
        <v>64</v>
      </c>
      <c r="AT2188">
        <v>36</v>
      </c>
      <c r="AU2188">
        <v>0</v>
      </c>
      <c r="AV2188">
        <v>0</v>
      </c>
      <c r="AW2188">
        <v>2.35</v>
      </c>
      <c r="AX2188">
        <v>64</v>
      </c>
      <c r="AY2188">
        <v>74</v>
      </c>
      <c r="AZ2188">
        <v>55</v>
      </c>
      <c r="BA2188">
        <v>9</v>
      </c>
      <c r="BB2188">
        <v>9</v>
      </c>
      <c r="BC2188">
        <v>29</v>
      </c>
      <c r="BD2188">
        <v>74</v>
      </c>
      <c r="BE2188">
        <v>45</v>
      </c>
      <c r="BF2188">
        <v>72</v>
      </c>
      <c r="BG2188">
        <v>14.43</v>
      </c>
      <c r="BH2188">
        <v>5.17</v>
      </c>
      <c r="BI2188">
        <v>2.48</v>
      </c>
      <c r="BJ2188">
        <v>3.35</v>
      </c>
      <c r="BK2188">
        <v>3.04</v>
      </c>
      <c r="BL2188">
        <f>1/Table1[[#This Row],[odds_ft_home_team_win]]+1/Table1[[#This Row],[odds_ft_draw]]+1/Table1[[#This Row],[odds_ft_away_team_win]]-1</f>
        <v>3.0680637559232782E-2</v>
      </c>
      <c r="BM2188">
        <f>Table1[[#This Row],[Margin]]/3</f>
        <v>1.0226879186410928E-2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 t="s">
        <v>95</v>
      </c>
      <c r="BU2188">
        <f>VLOOKUP(Table1[[#This Row],[Reference]],metron,11,FALSE)</f>
        <v>1.344038264434575</v>
      </c>
      <c r="BV2188">
        <f>VLOOKUP(Table1[[#This Row],[Reference]],metron,12,FALSE)</f>
        <v>1.1515772691037469</v>
      </c>
    </row>
    <row r="2189" spans="1:74" hidden="1" x14ac:dyDescent="0.45">
      <c r="A2189" t="s">
        <v>5414</v>
      </c>
      <c r="B2189">
        <v>1413684000</v>
      </c>
      <c r="C2189" s="3" t="s">
        <v>1282</v>
      </c>
      <c r="D2189" t="s">
        <v>65</v>
      </c>
      <c r="E2189" t="s">
        <v>66</v>
      </c>
      <c r="F2189" t="s">
        <v>67</v>
      </c>
      <c r="G2189" t="s">
        <v>88</v>
      </c>
      <c r="H2189" t="s">
        <v>66</v>
      </c>
      <c r="I2189">
        <f>MROUND(Table1[[#This Row],[Prob_H]]*100,2)/100</f>
        <v>0.4</v>
      </c>
      <c r="J2189">
        <f>1/Table1[[#This Row],[odds_ft_home_team_win]]-Table1[[#This Row],[Margin/3]]</f>
        <v>0.40150206595456189</v>
      </c>
      <c r="K2189">
        <f>1/Table1[[#This Row],[odds_ft_draw]]-Table1[[#This Row],[Margin/3]]</f>
        <v>0.27407034130061508</v>
      </c>
      <c r="L2189">
        <f>1/Table1[[#This Row],[odds_ft_away_team_win]]-Table1[[#This Row],[Margin/3]]</f>
        <v>0.32442759274482302</v>
      </c>
      <c r="M2189">
        <v>13</v>
      </c>
      <c r="N2189">
        <v>1.8</v>
      </c>
      <c r="O2189">
        <v>1.5</v>
      </c>
      <c r="P2189">
        <v>1.67</v>
      </c>
      <c r="Q2189">
        <v>1.35</v>
      </c>
      <c r="R2189" t="str" cm="1">
        <f t="array" ref="R2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89">
        <v>2</v>
      </c>
      <c r="T2189">
        <v>0</v>
      </c>
      <c r="U2189">
        <v>2</v>
      </c>
      <c r="V2189">
        <v>0</v>
      </c>
      <c r="W2189">
        <v>0</v>
      </c>
      <c r="X2189">
        <v>0</v>
      </c>
      <c r="Y2189" t="s">
        <v>1284</v>
      </c>
      <c r="AA2189">
        <v>6</v>
      </c>
      <c r="AB2189">
        <v>7</v>
      </c>
      <c r="AC2189">
        <v>3</v>
      </c>
      <c r="AD2189">
        <v>0</v>
      </c>
      <c r="AE2189">
        <v>3</v>
      </c>
      <c r="AF2189">
        <v>1</v>
      </c>
      <c r="AG2189">
        <v>1</v>
      </c>
      <c r="AH2189">
        <v>2</v>
      </c>
      <c r="AI2189">
        <v>1</v>
      </c>
      <c r="AJ2189">
        <v>3</v>
      </c>
      <c r="AK2189">
        <v>15</v>
      </c>
      <c r="AL2189">
        <v>13</v>
      </c>
      <c r="AM2189">
        <v>8</v>
      </c>
      <c r="AN2189">
        <v>4</v>
      </c>
      <c r="AO2189">
        <v>7</v>
      </c>
      <c r="AP2189">
        <v>9</v>
      </c>
      <c r="AQ2189">
        <v>14</v>
      </c>
      <c r="AR2189">
        <v>11</v>
      </c>
      <c r="AS2189">
        <v>58</v>
      </c>
      <c r="AT2189">
        <v>42</v>
      </c>
      <c r="AU2189">
        <v>0</v>
      </c>
      <c r="AV2189">
        <v>0</v>
      </c>
      <c r="AW2189">
        <v>2.12</v>
      </c>
      <c r="AX2189">
        <v>65</v>
      </c>
      <c r="AY2189">
        <v>65</v>
      </c>
      <c r="AZ2189">
        <v>29</v>
      </c>
      <c r="BA2189">
        <v>19</v>
      </c>
      <c r="BB2189">
        <v>19</v>
      </c>
      <c r="BC2189">
        <v>37</v>
      </c>
      <c r="BD2189">
        <v>74</v>
      </c>
      <c r="BE2189">
        <v>29</v>
      </c>
      <c r="BF2189">
        <v>55</v>
      </c>
      <c r="BG2189">
        <v>9.4499999999999993</v>
      </c>
      <c r="BH2189">
        <v>4.7300000000000004</v>
      </c>
      <c r="BI2189">
        <v>2.4300000000000002</v>
      </c>
      <c r="BJ2189">
        <v>3.52</v>
      </c>
      <c r="BK2189">
        <v>2.99</v>
      </c>
      <c r="BL2189">
        <f>1/Table1[[#This Row],[odds_ft_home_team_win]]+1/Table1[[#This Row],[odds_ft_draw]]+1/Table1[[#This Row],[odds_ft_away_team_win]]-1</f>
        <v>3.0061703370882098E-2</v>
      </c>
      <c r="BM2189">
        <f>Table1[[#This Row],[Margin]]/3</f>
        <v>1.0020567790294033E-2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 t="s">
        <v>70</v>
      </c>
      <c r="BU2189">
        <f>VLOOKUP(Table1[[#This Row],[Reference]],metron,11,FALSE)</f>
        <v>1.344038264434575</v>
      </c>
      <c r="BV2189">
        <f>VLOOKUP(Table1[[#This Row],[Reference]],metron,12,FALSE)</f>
        <v>1.1515772691037469</v>
      </c>
    </row>
    <row r="2190" spans="1:74" hidden="1" x14ac:dyDescent="0.45">
      <c r="A2190" t="s">
        <v>5414</v>
      </c>
      <c r="B2190">
        <v>1413738000</v>
      </c>
      <c r="C2190" s="3" t="s">
        <v>1285</v>
      </c>
      <c r="D2190" t="s">
        <v>65</v>
      </c>
      <c r="E2190" t="s">
        <v>66</v>
      </c>
      <c r="F2190" t="s">
        <v>94</v>
      </c>
      <c r="G2190" t="s">
        <v>103</v>
      </c>
      <c r="H2190" t="s">
        <v>66</v>
      </c>
      <c r="I2190">
        <f>MROUND(Table1[[#This Row],[Prob_H]]*100,2)/100</f>
        <v>0.4</v>
      </c>
      <c r="J2190">
        <f>1/Table1[[#This Row],[odds_ft_home_team_win]]-Table1[[#This Row],[Margin/3]]</f>
        <v>0.39972652440737177</v>
      </c>
      <c r="K2190">
        <f>1/Table1[[#This Row],[odds_ft_draw]]-Table1[[#This Row],[Margin/3]]</f>
        <v>0.28143564833797441</v>
      </c>
      <c r="L2190">
        <f>1/Table1[[#This Row],[odds_ft_away_team_win]]-Table1[[#This Row],[Margin/3]]</f>
        <v>0.31883782725465393</v>
      </c>
      <c r="M2190">
        <v>13</v>
      </c>
      <c r="N2190">
        <v>0.6</v>
      </c>
      <c r="O2190">
        <v>1.5</v>
      </c>
      <c r="P2190">
        <v>1.5</v>
      </c>
      <c r="Q2190">
        <v>1.1499999999999999</v>
      </c>
      <c r="R2190" t="str" cm="1">
        <f t="array" ref="R2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0">
        <v>1</v>
      </c>
      <c r="T2190">
        <v>1</v>
      </c>
      <c r="U2190">
        <v>2</v>
      </c>
      <c r="V2190">
        <v>0</v>
      </c>
      <c r="W2190">
        <v>0</v>
      </c>
      <c r="X2190">
        <v>0</v>
      </c>
      <c r="Y2190">
        <v>63</v>
      </c>
      <c r="Z2190">
        <v>53</v>
      </c>
      <c r="AA2190">
        <v>3</v>
      </c>
      <c r="AB2190">
        <v>7</v>
      </c>
      <c r="AC2190">
        <v>4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</v>
      </c>
      <c r="AJ2190">
        <v>0</v>
      </c>
      <c r="AK2190">
        <v>7</v>
      </c>
      <c r="AL2190">
        <v>10</v>
      </c>
      <c r="AM2190">
        <v>3</v>
      </c>
      <c r="AN2190">
        <v>3</v>
      </c>
      <c r="AO2190">
        <v>4</v>
      </c>
      <c r="AP2190">
        <v>7</v>
      </c>
      <c r="AQ2190">
        <v>19</v>
      </c>
      <c r="AR2190">
        <v>9</v>
      </c>
      <c r="AS2190">
        <v>41</v>
      </c>
      <c r="AT2190">
        <v>59</v>
      </c>
      <c r="AU2190">
        <v>0</v>
      </c>
      <c r="AV2190">
        <v>0</v>
      </c>
      <c r="AW2190">
        <v>2.29</v>
      </c>
      <c r="AX2190">
        <v>47</v>
      </c>
      <c r="AY2190">
        <v>64</v>
      </c>
      <c r="AZ2190">
        <v>45</v>
      </c>
      <c r="BA2190">
        <v>20</v>
      </c>
      <c r="BB2190">
        <v>0</v>
      </c>
      <c r="BC2190">
        <v>29</v>
      </c>
      <c r="BD2190">
        <v>62</v>
      </c>
      <c r="BE2190">
        <v>45</v>
      </c>
      <c r="BF2190">
        <v>74</v>
      </c>
      <c r="BG2190">
        <v>7.8</v>
      </c>
      <c r="BH2190">
        <v>5.27</v>
      </c>
      <c r="BI2190">
        <v>2.44</v>
      </c>
      <c r="BJ2190">
        <v>3.43</v>
      </c>
      <c r="BK2190">
        <v>3.04</v>
      </c>
      <c r="BL2190">
        <f>1/Table1[[#This Row],[odds_ft_home_team_win]]+1/Table1[[#This Row],[odds_ft_draw]]+1/Table1[[#This Row],[odds_ft_away_team_win]]-1</f>
        <v>3.0328623499196183E-2</v>
      </c>
      <c r="BM2190">
        <f>Table1[[#This Row],[Margin]]/3</f>
        <v>1.0109541166398728E-2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 t="s">
        <v>1163</v>
      </c>
      <c r="BU2190">
        <f>VLOOKUP(Table1[[#This Row],[Reference]],metron,11,FALSE)</f>
        <v>1.344038264434575</v>
      </c>
      <c r="BV2190">
        <f>VLOOKUP(Table1[[#This Row],[Reference]],metron,12,FALSE)</f>
        <v>1.1515772691037469</v>
      </c>
    </row>
    <row r="2191" spans="1:74" hidden="1" x14ac:dyDescent="0.45">
      <c r="A2191" t="s">
        <v>5413</v>
      </c>
      <c r="B2191">
        <v>1428712200</v>
      </c>
      <c r="C2191" s="3" t="s">
        <v>1529</v>
      </c>
      <c r="D2191" t="s">
        <v>65</v>
      </c>
      <c r="E2191" t="s">
        <v>66</v>
      </c>
      <c r="F2191" t="s">
        <v>80</v>
      </c>
      <c r="G2191" t="s">
        <v>72</v>
      </c>
      <c r="H2191" t="s">
        <v>66</v>
      </c>
      <c r="I2191">
        <f>MROUND(Table1[[#This Row],[Prob_H]]*100,2)/100</f>
        <v>0.42</v>
      </c>
      <c r="J2191">
        <f>1/Table1[[#This Row],[odds_ft_home_team_win]]-Table1[[#This Row],[Margin/3]]</f>
        <v>0.41357429044312777</v>
      </c>
      <c r="K2191">
        <f>1/Table1[[#This Row],[odds_ft_draw]]-Table1[[#This Row],[Margin/3]]</f>
        <v>0.28310060884861504</v>
      </c>
      <c r="L2191">
        <f>1/Table1[[#This Row],[odds_ft_away_team_win]]-Table1[[#This Row],[Margin/3]]</f>
        <v>0.30332510070825713</v>
      </c>
      <c r="M2191">
        <v>13</v>
      </c>
      <c r="N2191">
        <v>1.5</v>
      </c>
      <c r="O2191">
        <v>1</v>
      </c>
      <c r="P2191">
        <v>1.8</v>
      </c>
      <c r="Q2191">
        <v>0.82</v>
      </c>
      <c r="R2191" t="str" cm="1">
        <f t="array" ref="R2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1">
        <v>2</v>
      </c>
      <c r="T2191">
        <v>1</v>
      </c>
      <c r="U2191">
        <v>3</v>
      </c>
      <c r="V2191">
        <v>3</v>
      </c>
      <c r="W2191">
        <v>2</v>
      </c>
      <c r="X2191">
        <v>1</v>
      </c>
      <c r="Y2191" t="s">
        <v>1530</v>
      </c>
      <c r="Z2191">
        <v>28</v>
      </c>
      <c r="AA2191">
        <v>6</v>
      </c>
      <c r="AB2191">
        <v>7</v>
      </c>
      <c r="AC2191">
        <v>2</v>
      </c>
      <c r="AD2191">
        <v>0</v>
      </c>
      <c r="AE2191">
        <v>4</v>
      </c>
      <c r="AF2191">
        <v>1</v>
      </c>
      <c r="AG2191">
        <v>1</v>
      </c>
      <c r="AH2191">
        <v>1</v>
      </c>
      <c r="AI2191">
        <v>0</v>
      </c>
      <c r="AJ2191">
        <v>5</v>
      </c>
      <c r="AK2191">
        <v>8</v>
      </c>
      <c r="AL2191">
        <v>15</v>
      </c>
      <c r="AM2191">
        <v>4</v>
      </c>
      <c r="AN2191">
        <v>7</v>
      </c>
      <c r="AO2191">
        <v>4</v>
      </c>
      <c r="AP2191">
        <v>8</v>
      </c>
      <c r="AQ2191">
        <v>13</v>
      </c>
      <c r="AR2191">
        <v>12</v>
      </c>
      <c r="AS2191">
        <v>43</v>
      </c>
      <c r="AT2191">
        <v>57</v>
      </c>
      <c r="AU2191">
        <v>0</v>
      </c>
      <c r="AV2191">
        <v>0</v>
      </c>
      <c r="AW2191">
        <v>2.25</v>
      </c>
      <c r="AX2191">
        <v>61</v>
      </c>
      <c r="AY2191">
        <v>72</v>
      </c>
      <c r="AZ2191">
        <v>36</v>
      </c>
      <c r="BA2191">
        <v>14</v>
      </c>
      <c r="BB2191">
        <v>7</v>
      </c>
      <c r="BC2191">
        <v>36</v>
      </c>
      <c r="BD2191">
        <v>75</v>
      </c>
      <c r="BE2191">
        <v>36</v>
      </c>
      <c r="BF2191">
        <v>68</v>
      </c>
      <c r="BG2191">
        <v>9.19</v>
      </c>
      <c r="BH2191">
        <v>5.64</v>
      </c>
      <c r="BI2191">
        <v>2.36</v>
      </c>
      <c r="BJ2191">
        <v>3.41</v>
      </c>
      <c r="BK2191">
        <v>3.19</v>
      </c>
      <c r="BL2191">
        <f>1/Table1[[#This Row],[odds_ft_home_team_win]]+1/Table1[[#This Row],[odds_ft_draw]]+1/Table1[[#This Row],[odds_ft_away_team_win]]-1</f>
        <v>3.0463569348582853E-2</v>
      </c>
      <c r="BM2191">
        <f>Table1[[#This Row],[Margin]]/3</f>
        <v>1.0154523116194284E-2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 t="s">
        <v>83</v>
      </c>
      <c r="BU2191">
        <f>VLOOKUP(Table1[[#This Row],[Reference]],metron,11,FALSE)</f>
        <v>1.396960958296362</v>
      </c>
      <c r="BV2191">
        <f>VLOOKUP(Table1[[#This Row],[Reference]],metron,12,FALSE)</f>
        <v>1.091503992901508</v>
      </c>
    </row>
    <row r="2192" spans="1:74" hidden="1" x14ac:dyDescent="0.45">
      <c r="A2192" t="s">
        <v>5413</v>
      </c>
      <c r="B2192">
        <v>1428715800</v>
      </c>
      <c r="C2192" s="3" t="s">
        <v>1531</v>
      </c>
      <c r="D2192" t="s">
        <v>65</v>
      </c>
      <c r="E2192" t="s">
        <v>66</v>
      </c>
      <c r="F2192" t="s">
        <v>611</v>
      </c>
      <c r="G2192" t="s">
        <v>78</v>
      </c>
      <c r="H2192" t="s">
        <v>66</v>
      </c>
      <c r="I2192">
        <f>MROUND(Table1[[#This Row],[Prob_H]]*100,2)/100</f>
        <v>0.52</v>
      </c>
      <c r="J2192">
        <f>1/Table1[[#This Row],[odds_ft_home_team_win]]-Table1[[#This Row],[Margin/3]]</f>
        <v>0.52481908063696847</v>
      </c>
      <c r="K2192">
        <f>1/Table1[[#This Row],[odds_ft_draw]]-Table1[[#This Row],[Margin/3]]</f>
        <v>0.26630281627085051</v>
      </c>
      <c r="L2192">
        <f>1/Table1[[#This Row],[odds_ft_away_team_win]]-Table1[[#This Row],[Margin/3]]</f>
        <v>0.20887810309218102</v>
      </c>
      <c r="M2192">
        <v>13</v>
      </c>
      <c r="N2192">
        <v>1.57</v>
      </c>
      <c r="O2192">
        <v>0.43</v>
      </c>
      <c r="P2192">
        <v>1.39</v>
      </c>
      <c r="Q2192">
        <v>0.59</v>
      </c>
      <c r="R2192" t="str" cm="1">
        <f t="array" ref="R2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2">
        <v>1</v>
      </c>
      <c r="T2192">
        <v>1</v>
      </c>
      <c r="U2192">
        <v>2</v>
      </c>
      <c r="V2192">
        <v>0</v>
      </c>
      <c r="W2192">
        <v>0</v>
      </c>
      <c r="X2192">
        <v>0</v>
      </c>
      <c r="Y2192">
        <v>63</v>
      </c>
      <c r="Z2192">
        <v>57</v>
      </c>
      <c r="AA2192">
        <v>-1</v>
      </c>
      <c r="AB2192">
        <v>-1</v>
      </c>
      <c r="AC2192">
        <v>3</v>
      </c>
      <c r="AD2192">
        <v>0</v>
      </c>
      <c r="AE2192">
        <v>2</v>
      </c>
      <c r="AF2192">
        <v>1</v>
      </c>
      <c r="AG2192">
        <v>1</v>
      </c>
      <c r="AH2192">
        <v>2</v>
      </c>
      <c r="AI2192">
        <v>2</v>
      </c>
      <c r="AJ2192">
        <v>1</v>
      </c>
      <c r="AK2192">
        <v>-1</v>
      </c>
      <c r="AL2192">
        <v>-1</v>
      </c>
      <c r="AM2192">
        <v>-1</v>
      </c>
      <c r="AN2192">
        <v>-1</v>
      </c>
      <c r="AO2192">
        <v>-1</v>
      </c>
      <c r="AP2192">
        <v>-1</v>
      </c>
      <c r="AQ2192">
        <v>-1</v>
      </c>
      <c r="AR2192">
        <v>-1</v>
      </c>
      <c r="AS2192">
        <v>-1</v>
      </c>
      <c r="AT2192">
        <v>-1</v>
      </c>
      <c r="AU2192">
        <v>0</v>
      </c>
      <c r="AV2192">
        <v>0</v>
      </c>
      <c r="AW2192">
        <v>2.5</v>
      </c>
      <c r="AX2192">
        <v>50</v>
      </c>
      <c r="AY2192">
        <v>68</v>
      </c>
      <c r="AZ2192">
        <v>50</v>
      </c>
      <c r="BA2192">
        <v>29</v>
      </c>
      <c r="BB2192">
        <v>11</v>
      </c>
      <c r="BC2192">
        <v>14</v>
      </c>
      <c r="BD2192">
        <v>72</v>
      </c>
      <c r="BE2192">
        <v>50</v>
      </c>
      <c r="BF2192">
        <v>75</v>
      </c>
      <c r="BG2192">
        <v>7.11</v>
      </c>
      <c r="BH2192">
        <v>5.07</v>
      </c>
      <c r="BI2192">
        <v>1.87</v>
      </c>
      <c r="BJ2192">
        <v>3.62</v>
      </c>
      <c r="BK2192">
        <v>4.57</v>
      </c>
      <c r="BL2192">
        <f>1/Table1[[#This Row],[odds_ft_home_team_win]]+1/Table1[[#This Row],[odds_ft_draw]]+1/Table1[[#This Row],[odds_ft_away_team_win]]-1</f>
        <v>2.9820832955404386E-2</v>
      </c>
      <c r="BM2192">
        <f>Table1[[#This Row],[Margin]]/3</f>
        <v>9.9402776518014626E-3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 t="s">
        <v>614</v>
      </c>
      <c r="BU2192">
        <f>VLOOKUP(Table1[[#This Row],[Reference]],metron,11,FALSE)</f>
        <v>1.625948039373891</v>
      </c>
      <c r="BV2192">
        <f>VLOOKUP(Table1[[#This Row],[Reference]],metron,12,FALSE)</f>
        <v>0.97079231886396644</v>
      </c>
    </row>
    <row r="2193" spans="1:74" hidden="1" x14ac:dyDescent="0.45">
      <c r="A2193" t="s">
        <v>5413</v>
      </c>
      <c r="B2193">
        <v>1428719400</v>
      </c>
      <c r="C2193" s="3" t="s">
        <v>1532</v>
      </c>
      <c r="D2193" t="s">
        <v>65</v>
      </c>
      <c r="E2193" t="s">
        <v>66</v>
      </c>
      <c r="F2193" t="s">
        <v>88</v>
      </c>
      <c r="G2193" t="s">
        <v>67</v>
      </c>
      <c r="H2193" t="s">
        <v>66</v>
      </c>
      <c r="I2193">
        <f>MROUND(Table1[[#This Row],[Prob_H]]*100,2)/100</f>
        <v>0.48</v>
      </c>
      <c r="J2193">
        <f>1/Table1[[#This Row],[odds_ft_home_team_win]]-Table1[[#This Row],[Margin/3]]</f>
        <v>0.48275740334229461</v>
      </c>
      <c r="K2193">
        <f>1/Table1[[#This Row],[odds_ft_draw]]-Table1[[#This Row],[Margin/3]]</f>
        <v>0.2686980979372971</v>
      </c>
      <c r="L2193">
        <f>1/Table1[[#This Row],[odds_ft_away_team_win]]-Table1[[#This Row],[Margin/3]]</f>
        <v>0.24854449872040837</v>
      </c>
      <c r="M2193">
        <v>13</v>
      </c>
      <c r="N2193">
        <v>1.43</v>
      </c>
      <c r="O2193">
        <v>1.1299999999999999</v>
      </c>
      <c r="P2193">
        <v>1.6</v>
      </c>
      <c r="Q2193">
        <v>1.1100000000000001</v>
      </c>
      <c r="R2193" t="str" cm="1">
        <f t="array" ref="R2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3">
        <v>4</v>
      </c>
      <c r="T2193">
        <v>3</v>
      </c>
      <c r="U2193">
        <v>7</v>
      </c>
      <c r="V2193">
        <v>4</v>
      </c>
      <c r="W2193">
        <v>2</v>
      </c>
      <c r="X2193">
        <v>2</v>
      </c>
      <c r="Y2193" t="s">
        <v>1533</v>
      </c>
      <c r="Z2193" t="s">
        <v>1534</v>
      </c>
      <c r="AA2193">
        <v>5</v>
      </c>
      <c r="AB2193">
        <v>2</v>
      </c>
      <c r="AC2193">
        <v>2</v>
      </c>
      <c r="AD2193">
        <v>0</v>
      </c>
      <c r="AE2193">
        <v>3</v>
      </c>
      <c r="AF2193">
        <v>1</v>
      </c>
      <c r="AG2193">
        <v>0</v>
      </c>
      <c r="AH2193">
        <v>2</v>
      </c>
      <c r="AI2193">
        <v>2</v>
      </c>
      <c r="AJ2193">
        <v>2</v>
      </c>
      <c r="AK2193">
        <v>11</v>
      </c>
      <c r="AL2193">
        <v>7</v>
      </c>
      <c r="AM2193">
        <v>3</v>
      </c>
      <c r="AN2193">
        <v>4</v>
      </c>
      <c r="AO2193">
        <v>8</v>
      </c>
      <c r="AP2193">
        <v>3</v>
      </c>
      <c r="AQ2193">
        <v>17</v>
      </c>
      <c r="AR2193">
        <v>14</v>
      </c>
      <c r="AS2193">
        <v>55</v>
      </c>
      <c r="AT2193">
        <v>45</v>
      </c>
      <c r="AU2193">
        <v>0</v>
      </c>
      <c r="AV2193">
        <v>0</v>
      </c>
      <c r="AW2193">
        <v>3</v>
      </c>
      <c r="AX2193">
        <v>69</v>
      </c>
      <c r="AY2193">
        <v>90</v>
      </c>
      <c r="AZ2193">
        <v>55</v>
      </c>
      <c r="BA2193">
        <v>32</v>
      </c>
      <c r="BB2193">
        <v>21</v>
      </c>
      <c r="BC2193">
        <v>28</v>
      </c>
      <c r="BD2193">
        <v>83</v>
      </c>
      <c r="BE2193">
        <v>55</v>
      </c>
      <c r="BF2193">
        <v>90</v>
      </c>
      <c r="BG2193">
        <v>9.77</v>
      </c>
      <c r="BH2193">
        <v>4.49</v>
      </c>
      <c r="BI2193">
        <v>2.0299999999999998</v>
      </c>
      <c r="BJ2193">
        <v>3.59</v>
      </c>
      <c r="BK2193">
        <v>3.87</v>
      </c>
      <c r="BL2193">
        <f>1/Table1[[#This Row],[odds_ft_home_team_win]]+1/Table1[[#This Row],[odds_ft_draw]]+1/Table1[[#This Row],[odds_ft_away_team_win]]-1</f>
        <v>2.9560302288387241E-2</v>
      </c>
      <c r="BM2193">
        <f>Table1[[#This Row],[Margin]]/3</f>
        <v>9.8534340961290798E-3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 t="s">
        <v>91</v>
      </c>
      <c r="BU2193">
        <f>VLOOKUP(Table1[[#This Row],[Reference]],metron,11,FALSE)</f>
        <v>1.510877192982456</v>
      </c>
      <c r="BV2193">
        <f>VLOOKUP(Table1[[#This Row],[Reference]],metron,12,FALSE)</f>
        <v>1.0163157894736841</v>
      </c>
    </row>
    <row r="2194" spans="1:74" hidden="1" x14ac:dyDescent="0.45">
      <c r="A2194" t="s">
        <v>5413</v>
      </c>
      <c r="B2194">
        <v>1428789600</v>
      </c>
      <c r="C2194" s="3" t="s">
        <v>1535</v>
      </c>
      <c r="D2194" t="s">
        <v>65</v>
      </c>
      <c r="E2194" t="s">
        <v>66</v>
      </c>
      <c r="F2194" t="s">
        <v>77</v>
      </c>
      <c r="G2194" t="s">
        <v>68</v>
      </c>
      <c r="H2194" t="s">
        <v>66</v>
      </c>
      <c r="I2194">
        <f>MROUND(Table1[[#This Row],[Prob_H]]*100,2)/100</f>
        <v>0.42</v>
      </c>
      <c r="J2194">
        <f>1/Table1[[#This Row],[odds_ft_home_team_win]]-Table1[[#This Row],[Margin/3]]</f>
        <v>0.42312470038326738</v>
      </c>
      <c r="K2194">
        <f>1/Table1[[#This Row],[odds_ft_draw]]-Table1[[#This Row],[Margin/3]]</f>
        <v>0.30175074723361328</v>
      </c>
      <c r="L2194">
        <f>1/Table1[[#This Row],[odds_ft_away_team_win]]-Table1[[#This Row],[Margin/3]]</f>
        <v>0.27512455238311939</v>
      </c>
      <c r="M2194">
        <v>13</v>
      </c>
      <c r="N2194">
        <v>1.86</v>
      </c>
      <c r="O2194">
        <v>1.24</v>
      </c>
      <c r="P2194">
        <v>1.71</v>
      </c>
      <c r="Q2194">
        <v>1.24</v>
      </c>
      <c r="R2194" t="str" cm="1">
        <f t="array" ref="R2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4">
        <v>2</v>
      </c>
      <c r="T2194">
        <v>0</v>
      </c>
      <c r="U2194">
        <v>2</v>
      </c>
      <c r="V2194">
        <v>2</v>
      </c>
      <c r="W2194">
        <v>2</v>
      </c>
      <c r="X2194">
        <v>0</v>
      </c>
      <c r="Y2194" t="s">
        <v>1536</v>
      </c>
      <c r="AA2194">
        <v>8</v>
      </c>
      <c r="AB2194">
        <v>3</v>
      </c>
      <c r="AC2194">
        <v>3</v>
      </c>
      <c r="AD2194">
        <v>0</v>
      </c>
      <c r="AE2194">
        <v>2</v>
      </c>
      <c r="AF2194">
        <v>0</v>
      </c>
      <c r="AG2194">
        <v>0</v>
      </c>
      <c r="AH2194">
        <v>3</v>
      </c>
      <c r="AI2194">
        <v>0</v>
      </c>
      <c r="AJ2194">
        <v>2</v>
      </c>
      <c r="AK2194">
        <v>10</v>
      </c>
      <c r="AL2194">
        <v>10</v>
      </c>
      <c r="AM2194">
        <v>7</v>
      </c>
      <c r="AN2194">
        <v>5</v>
      </c>
      <c r="AO2194">
        <v>3</v>
      </c>
      <c r="AP2194">
        <v>5</v>
      </c>
      <c r="AQ2194">
        <v>14</v>
      </c>
      <c r="AR2194">
        <v>9</v>
      </c>
      <c r="AS2194">
        <v>42</v>
      </c>
      <c r="AT2194">
        <v>58</v>
      </c>
      <c r="AU2194">
        <v>0</v>
      </c>
      <c r="AV2194">
        <v>0</v>
      </c>
      <c r="AW2194">
        <v>2.1800000000000002</v>
      </c>
      <c r="AX2194">
        <v>48</v>
      </c>
      <c r="AY2194">
        <v>58</v>
      </c>
      <c r="AZ2194">
        <v>42</v>
      </c>
      <c r="BA2194">
        <v>22</v>
      </c>
      <c r="BB2194">
        <v>6</v>
      </c>
      <c r="BC2194">
        <v>25</v>
      </c>
      <c r="BD2194">
        <v>76</v>
      </c>
      <c r="BE2194">
        <v>41</v>
      </c>
      <c r="BF2194">
        <v>62</v>
      </c>
      <c r="BG2194">
        <v>11.01</v>
      </c>
      <c r="BH2194">
        <v>5.36</v>
      </c>
      <c r="BI2194">
        <v>2.31</v>
      </c>
      <c r="BJ2194">
        <v>3.21</v>
      </c>
      <c r="BK2194">
        <v>3.51</v>
      </c>
      <c r="BL2194">
        <f>1/Table1[[#This Row],[odds_ft_home_team_win]]+1/Table1[[#This Row],[odds_ft_draw]]+1/Table1[[#This Row],[odds_ft_away_team_win]]-1</f>
        <v>2.9327197551496598E-2</v>
      </c>
      <c r="BM2194">
        <f>Table1[[#This Row],[Margin]]/3</f>
        <v>9.7757325171655331E-3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 t="s">
        <v>79</v>
      </c>
      <c r="BU2194">
        <f>VLOOKUP(Table1[[#This Row],[Reference]],metron,11,FALSE)</f>
        <v>1.396960958296362</v>
      </c>
      <c r="BV2194">
        <f>VLOOKUP(Table1[[#This Row],[Reference]],metron,12,FALSE)</f>
        <v>1.091503992901508</v>
      </c>
    </row>
    <row r="2195" spans="1:74" hidden="1" x14ac:dyDescent="0.45">
      <c r="A2195" t="s">
        <v>5413</v>
      </c>
      <c r="B2195">
        <v>1428796800</v>
      </c>
      <c r="C2195" s="3" t="s">
        <v>1537</v>
      </c>
      <c r="D2195" t="s">
        <v>65</v>
      </c>
      <c r="E2195" t="s">
        <v>66</v>
      </c>
      <c r="F2195" t="s">
        <v>85</v>
      </c>
      <c r="G2195" t="s">
        <v>86</v>
      </c>
      <c r="H2195" t="s">
        <v>66</v>
      </c>
      <c r="I2195">
        <f>MROUND(Table1[[#This Row],[Prob_H]]*100,2)/100</f>
        <v>0.38</v>
      </c>
      <c r="J2195">
        <f>1/Table1[[#This Row],[odds_ft_home_team_win]]-Table1[[#This Row],[Margin/3]]</f>
        <v>0.3764221178573865</v>
      </c>
      <c r="K2195">
        <f>1/Table1[[#This Row],[odds_ft_draw]]-Table1[[#This Row],[Margin/3]]</f>
        <v>0.29427309953815539</v>
      </c>
      <c r="L2195">
        <f>1/Table1[[#This Row],[odds_ft_away_team_win]]-Table1[[#This Row],[Margin/3]]</f>
        <v>0.329304782604458</v>
      </c>
      <c r="M2195">
        <v>13</v>
      </c>
      <c r="N2195">
        <v>1.94</v>
      </c>
      <c r="O2195">
        <v>1.35</v>
      </c>
      <c r="P2195">
        <v>1.89</v>
      </c>
      <c r="Q2195">
        <v>1.33</v>
      </c>
      <c r="R2195" t="str" cm="1">
        <f t="array" ref="R2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5">
        <v>1</v>
      </c>
      <c r="T2195">
        <v>1</v>
      </c>
      <c r="U2195">
        <v>2</v>
      </c>
      <c r="V2195">
        <v>2</v>
      </c>
      <c r="W2195">
        <v>1</v>
      </c>
      <c r="X2195">
        <v>1</v>
      </c>
      <c r="Y2195">
        <v>16</v>
      </c>
      <c r="Z2195">
        <v>20</v>
      </c>
      <c r="AA2195">
        <v>5</v>
      </c>
      <c r="AB2195">
        <v>3</v>
      </c>
      <c r="AC2195">
        <v>5</v>
      </c>
      <c r="AD2195">
        <v>0</v>
      </c>
      <c r="AE2195">
        <v>3</v>
      </c>
      <c r="AF2195">
        <v>0</v>
      </c>
      <c r="AG2195">
        <v>1</v>
      </c>
      <c r="AH2195">
        <v>4</v>
      </c>
      <c r="AI2195">
        <v>1</v>
      </c>
      <c r="AJ2195">
        <v>2</v>
      </c>
      <c r="AK2195">
        <v>11</v>
      </c>
      <c r="AL2195">
        <v>9</v>
      </c>
      <c r="AM2195">
        <v>4</v>
      </c>
      <c r="AN2195">
        <v>6</v>
      </c>
      <c r="AO2195">
        <v>7</v>
      </c>
      <c r="AP2195">
        <v>3</v>
      </c>
      <c r="AQ2195">
        <v>19</v>
      </c>
      <c r="AR2195">
        <v>11</v>
      </c>
      <c r="AS2195">
        <v>44</v>
      </c>
      <c r="AT2195">
        <v>56</v>
      </c>
      <c r="AU2195">
        <v>0</v>
      </c>
      <c r="AV2195">
        <v>0</v>
      </c>
      <c r="AW2195">
        <v>2.58</v>
      </c>
      <c r="AX2195">
        <v>46</v>
      </c>
      <c r="AY2195">
        <v>64</v>
      </c>
      <c r="AZ2195">
        <v>55</v>
      </c>
      <c r="BA2195">
        <v>36</v>
      </c>
      <c r="BB2195">
        <v>13</v>
      </c>
      <c r="BC2195">
        <v>37</v>
      </c>
      <c r="BD2195">
        <v>67</v>
      </c>
      <c r="BE2195">
        <v>40</v>
      </c>
      <c r="BF2195">
        <v>82</v>
      </c>
      <c r="BG2195">
        <v>10.75</v>
      </c>
      <c r="BH2195">
        <v>6.31</v>
      </c>
      <c r="BI2195">
        <v>2.59</v>
      </c>
      <c r="BJ2195">
        <v>3.29</v>
      </c>
      <c r="BK2195">
        <v>2.95</v>
      </c>
      <c r="BL2195">
        <f>1/Table1[[#This Row],[odds_ft_home_team_win]]+1/Table1[[#This Row],[odds_ft_draw]]+1/Table1[[#This Row],[odds_ft_away_team_win]]-1</f>
        <v>2.9034804728998775E-2</v>
      </c>
      <c r="BM2195">
        <f>Table1[[#This Row],[Margin]]/3</f>
        <v>9.6782682429995912E-3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 t="s">
        <v>87</v>
      </c>
      <c r="BU2195">
        <f>VLOOKUP(Table1[[#This Row],[Reference]],metron,11,FALSE)</f>
        <v>1.330562659846547</v>
      </c>
      <c r="BV2195">
        <f>VLOOKUP(Table1[[#This Row],[Reference]],metron,12,FALSE)</f>
        <v>1.1595268542199491</v>
      </c>
    </row>
    <row r="2196" spans="1:74" hidden="1" x14ac:dyDescent="0.45">
      <c r="A2196" t="s">
        <v>5413</v>
      </c>
      <c r="B2196">
        <v>1428800760</v>
      </c>
      <c r="C2196" s="3" t="s">
        <v>1538</v>
      </c>
      <c r="D2196" t="s">
        <v>65</v>
      </c>
      <c r="E2196" t="s">
        <v>66</v>
      </c>
      <c r="F2196" t="s">
        <v>103</v>
      </c>
      <c r="G2196" t="s">
        <v>94</v>
      </c>
      <c r="H2196" t="s">
        <v>66</v>
      </c>
      <c r="I2196">
        <f>MROUND(Table1[[#This Row],[Prob_H]]*100,2)/100</f>
        <v>0.48</v>
      </c>
      <c r="J2196">
        <f>1/Table1[[#This Row],[odds_ft_home_team_win]]-Table1[[#This Row],[Margin/3]]</f>
        <v>0.47091018143649721</v>
      </c>
      <c r="K2196">
        <f>1/Table1[[#This Row],[odds_ft_draw]]-Table1[[#This Row],[Margin/3]]</f>
        <v>0.28253861148597992</v>
      </c>
      <c r="L2196">
        <f>1/Table1[[#This Row],[odds_ft_away_team_win]]-Table1[[#This Row],[Margin/3]]</f>
        <v>0.24655120707752293</v>
      </c>
      <c r="M2196">
        <v>13</v>
      </c>
      <c r="N2196">
        <v>1.73</v>
      </c>
      <c r="O2196">
        <v>1.33</v>
      </c>
      <c r="P2196">
        <v>1.9</v>
      </c>
      <c r="Q2196">
        <v>1.22</v>
      </c>
      <c r="R2196" t="str" cm="1">
        <f t="array" ref="R2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6">
        <v>3</v>
      </c>
      <c r="T2196">
        <v>1</v>
      </c>
      <c r="U2196">
        <v>4</v>
      </c>
      <c r="V2196">
        <v>1</v>
      </c>
      <c r="W2196">
        <v>1</v>
      </c>
      <c r="X2196">
        <v>0</v>
      </c>
      <c r="Y2196" t="s">
        <v>1539</v>
      </c>
      <c r="Z2196">
        <v>46</v>
      </c>
      <c r="AA2196">
        <v>7</v>
      </c>
      <c r="AB2196">
        <v>5</v>
      </c>
      <c r="AC2196">
        <v>2</v>
      </c>
      <c r="AD2196">
        <v>0</v>
      </c>
      <c r="AE2196">
        <v>3</v>
      </c>
      <c r="AF2196">
        <v>1</v>
      </c>
      <c r="AG2196">
        <v>2</v>
      </c>
      <c r="AH2196">
        <v>0</v>
      </c>
      <c r="AI2196">
        <v>2</v>
      </c>
      <c r="AJ2196">
        <v>2</v>
      </c>
      <c r="AK2196">
        <v>14</v>
      </c>
      <c r="AL2196">
        <v>12</v>
      </c>
      <c r="AM2196">
        <v>7</v>
      </c>
      <c r="AN2196">
        <v>4</v>
      </c>
      <c r="AO2196">
        <v>7</v>
      </c>
      <c r="AP2196">
        <v>8</v>
      </c>
      <c r="AQ2196">
        <v>16</v>
      </c>
      <c r="AR2196">
        <v>18</v>
      </c>
      <c r="AS2196">
        <v>62</v>
      </c>
      <c r="AT2196">
        <v>38</v>
      </c>
      <c r="AU2196">
        <v>0</v>
      </c>
      <c r="AV2196">
        <v>0</v>
      </c>
      <c r="AW2196">
        <v>2.2999999999999998</v>
      </c>
      <c r="AX2196">
        <v>50</v>
      </c>
      <c r="AY2196">
        <v>74</v>
      </c>
      <c r="AZ2196">
        <v>43</v>
      </c>
      <c r="BA2196">
        <v>13</v>
      </c>
      <c r="BB2196">
        <v>7</v>
      </c>
      <c r="BC2196">
        <v>27</v>
      </c>
      <c r="BD2196">
        <v>67</v>
      </c>
      <c r="BE2196">
        <v>33</v>
      </c>
      <c r="BF2196">
        <v>87</v>
      </c>
      <c r="BG2196">
        <v>11.43</v>
      </c>
      <c r="BH2196">
        <v>4.74</v>
      </c>
      <c r="BI2196">
        <v>2.08</v>
      </c>
      <c r="BJ2196">
        <v>3.42</v>
      </c>
      <c r="BK2196">
        <v>3.9</v>
      </c>
      <c r="BL2196">
        <f>1/Table1[[#This Row],[odds_ft_home_team_win]]+1/Table1[[#This Row],[odds_ft_draw]]+1/Table1[[#This Row],[odds_ft_away_team_win]]-1</f>
        <v>2.9577147998200548E-2</v>
      </c>
      <c r="BM2196">
        <f>Table1[[#This Row],[Margin]]/3</f>
        <v>9.859049332733516E-3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 t="s">
        <v>118</v>
      </c>
      <c r="BU2196">
        <f>VLOOKUP(Table1[[#This Row],[Reference]],metron,11,FALSE)</f>
        <v>1.510877192982456</v>
      </c>
      <c r="BV2196">
        <f>VLOOKUP(Table1[[#This Row],[Reference]],metron,12,FALSE)</f>
        <v>1.0163157894736841</v>
      </c>
    </row>
    <row r="2197" spans="1:74" hidden="1" x14ac:dyDescent="0.45">
      <c r="A2197" t="s">
        <v>5413</v>
      </c>
      <c r="B2197">
        <v>1428804000</v>
      </c>
      <c r="C2197" s="3" t="s">
        <v>1540</v>
      </c>
      <c r="D2197" t="s">
        <v>65</v>
      </c>
      <c r="E2197" t="s">
        <v>66</v>
      </c>
      <c r="F2197" t="s">
        <v>1115</v>
      </c>
      <c r="G2197" t="s">
        <v>73</v>
      </c>
      <c r="H2197" t="s">
        <v>66</v>
      </c>
      <c r="I2197">
        <f>MROUND(Table1[[#This Row],[Prob_H]]*100,2)/100</f>
        <v>0.4</v>
      </c>
      <c r="J2197">
        <f>1/Table1[[#This Row],[odds_ft_home_team_win]]-Table1[[#This Row],[Margin/3]]</f>
        <v>0.40265285490407376</v>
      </c>
      <c r="K2197">
        <f>1/Table1[[#This Row],[odds_ft_draw]]-Table1[[#This Row],[Margin/3]]</f>
        <v>0.30488712765741732</v>
      </c>
      <c r="L2197">
        <f>1/Table1[[#This Row],[odds_ft_away_team_win]]-Table1[[#This Row],[Margin/3]]</f>
        <v>0.29246001743850902</v>
      </c>
      <c r="M2197">
        <v>13</v>
      </c>
      <c r="N2197">
        <v>1.21</v>
      </c>
      <c r="O2197">
        <v>0.86</v>
      </c>
      <c r="P2197">
        <v>1.1200000000000001</v>
      </c>
      <c r="Q2197">
        <v>0.82</v>
      </c>
      <c r="R2197" t="str" cm="1">
        <f t="array" ref="R2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7">
        <v>1</v>
      </c>
      <c r="T2197">
        <v>1</v>
      </c>
      <c r="U2197">
        <v>2</v>
      </c>
      <c r="V2197">
        <v>0</v>
      </c>
      <c r="W2197">
        <v>0</v>
      </c>
      <c r="X2197">
        <v>0</v>
      </c>
      <c r="Y2197">
        <v>87</v>
      </c>
      <c r="Z2197">
        <v>49</v>
      </c>
      <c r="AA2197">
        <v>9</v>
      </c>
      <c r="AB2197">
        <v>3</v>
      </c>
      <c r="AC2197">
        <v>4</v>
      </c>
      <c r="AD2197">
        <v>0</v>
      </c>
      <c r="AE2197">
        <v>5</v>
      </c>
      <c r="AF2197">
        <v>0</v>
      </c>
      <c r="AG2197">
        <v>2</v>
      </c>
      <c r="AH2197">
        <v>2</v>
      </c>
      <c r="AI2197">
        <v>3</v>
      </c>
      <c r="AJ2197">
        <v>2</v>
      </c>
      <c r="AK2197">
        <v>6</v>
      </c>
      <c r="AL2197">
        <v>9</v>
      </c>
      <c r="AM2197">
        <v>4</v>
      </c>
      <c r="AN2197">
        <v>3</v>
      </c>
      <c r="AO2197">
        <v>2</v>
      </c>
      <c r="AP2197">
        <v>6</v>
      </c>
      <c r="AQ2197">
        <v>16</v>
      </c>
      <c r="AR2197">
        <v>22</v>
      </c>
      <c r="AS2197">
        <v>53</v>
      </c>
      <c r="AT2197">
        <v>47</v>
      </c>
      <c r="AU2197">
        <v>0</v>
      </c>
      <c r="AV2197">
        <v>0</v>
      </c>
      <c r="AW2197">
        <v>1.61</v>
      </c>
      <c r="AX2197">
        <v>43</v>
      </c>
      <c r="AY2197">
        <v>47</v>
      </c>
      <c r="AZ2197">
        <v>25</v>
      </c>
      <c r="BA2197">
        <v>7</v>
      </c>
      <c r="BB2197">
        <v>0</v>
      </c>
      <c r="BC2197">
        <v>15</v>
      </c>
      <c r="BD2197">
        <v>47</v>
      </c>
      <c r="BE2197">
        <v>25</v>
      </c>
      <c r="BF2197">
        <v>64</v>
      </c>
      <c r="BG2197">
        <v>9.6199999999999992</v>
      </c>
      <c r="BH2197">
        <v>5.36</v>
      </c>
      <c r="BI2197">
        <v>2.42</v>
      </c>
      <c r="BJ2197">
        <v>3.17</v>
      </c>
      <c r="BK2197">
        <v>3.3</v>
      </c>
      <c r="BL2197">
        <f>1/Table1[[#This Row],[odds_ft_home_team_win]]+1/Table1[[#This Row],[odds_ft_draw]]+1/Table1[[#This Row],[odds_ft_away_team_win]]-1</f>
        <v>3.1710856775382101E-2</v>
      </c>
      <c r="BM2197">
        <f>Table1[[#This Row],[Margin]]/3</f>
        <v>1.0570285591794034E-2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 t="s">
        <v>95</v>
      </c>
      <c r="BU2197">
        <f>VLOOKUP(Table1[[#This Row],[Reference]],metron,11,FALSE)</f>
        <v>1.344038264434575</v>
      </c>
      <c r="BV2197">
        <f>VLOOKUP(Table1[[#This Row],[Reference]],metron,12,FALSE)</f>
        <v>1.1515772691037469</v>
      </c>
    </row>
    <row r="2198" spans="1:74" hidden="1" x14ac:dyDescent="0.45">
      <c r="A2198" t="s">
        <v>5413</v>
      </c>
      <c r="B2198">
        <v>1428858000</v>
      </c>
      <c r="C2198" s="3" t="s">
        <v>1541</v>
      </c>
      <c r="D2198" t="s">
        <v>65</v>
      </c>
      <c r="E2198" t="s">
        <v>66</v>
      </c>
      <c r="F2198" t="s">
        <v>97</v>
      </c>
      <c r="G2198" t="s">
        <v>93</v>
      </c>
      <c r="H2198" t="s">
        <v>66</v>
      </c>
      <c r="I2198">
        <f>MROUND(Table1[[#This Row],[Prob_H]]*100,2)/100</f>
        <v>0.48</v>
      </c>
      <c r="J2198">
        <f>1/Table1[[#This Row],[odds_ft_home_team_win]]-Table1[[#This Row],[Margin/3]]</f>
        <v>0.47285484242005987</v>
      </c>
      <c r="K2198">
        <f>1/Table1[[#This Row],[odds_ft_draw]]-Table1[[#This Row],[Margin/3]]</f>
        <v>0.28738210259949393</v>
      </c>
      <c r="L2198">
        <f>1/Table1[[#This Row],[odds_ft_away_team_win]]-Table1[[#This Row],[Margin/3]]</f>
        <v>0.23976305498044628</v>
      </c>
      <c r="M2198">
        <v>13</v>
      </c>
      <c r="N2198">
        <v>2.06</v>
      </c>
      <c r="O2198">
        <v>1.73</v>
      </c>
      <c r="P2198">
        <v>2</v>
      </c>
      <c r="Q2198">
        <v>1.79</v>
      </c>
      <c r="R2198" t="str" cm="1">
        <f t="array" ref="R2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AA2198">
        <v>6</v>
      </c>
      <c r="AB2198">
        <v>6</v>
      </c>
      <c r="AC2198">
        <v>0</v>
      </c>
      <c r="AD2198">
        <v>0</v>
      </c>
      <c r="AE2198">
        <v>2</v>
      </c>
      <c r="AF2198">
        <v>0</v>
      </c>
      <c r="AG2198">
        <v>0</v>
      </c>
      <c r="AH2198">
        <v>0</v>
      </c>
      <c r="AI2198">
        <v>0</v>
      </c>
      <c r="AJ2198">
        <v>2</v>
      </c>
      <c r="AK2198">
        <v>15</v>
      </c>
      <c r="AL2198">
        <v>15</v>
      </c>
      <c r="AM2198">
        <v>5</v>
      </c>
      <c r="AN2198">
        <v>8</v>
      </c>
      <c r="AO2198">
        <v>10</v>
      </c>
      <c r="AP2198">
        <v>7</v>
      </c>
      <c r="AQ2198">
        <v>15</v>
      </c>
      <c r="AR2198">
        <v>18</v>
      </c>
      <c r="AS2198">
        <v>46</v>
      </c>
      <c r="AT2198">
        <v>54</v>
      </c>
      <c r="AU2198">
        <v>0</v>
      </c>
      <c r="AV2198">
        <v>0</v>
      </c>
      <c r="AW2198">
        <v>2.35</v>
      </c>
      <c r="AX2198">
        <v>48</v>
      </c>
      <c r="AY2198">
        <v>68</v>
      </c>
      <c r="AZ2198">
        <v>45</v>
      </c>
      <c r="BA2198">
        <v>26</v>
      </c>
      <c r="BB2198">
        <v>3</v>
      </c>
      <c r="BC2198">
        <v>32</v>
      </c>
      <c r="BD2198">
        <v>65</v>
      </c>
      <c r="BE2198">
        <v>36</v>
      </c>
      <c r="BF2198">
        <v>81</v>
      </c>
      <c r="BG2198">
        <v>10.050000000000001</v>
      </c>
      <c r="BH2198">
        <v>5</v>
      </c>
      <c r="BI2198">
        <v>2.0699999999999998</v>
      </c>
      <c r="BJ2198">
        <v>3.36</v>
      </c>
      <c r="BK2198">
        <v>4</v>
      </c>
      <c r="BL2198">
        <f>1/Table1[[#This Row],[odds_ft_home_team_win]]+1/Table1[[#This Row],[odds_ft_draw]]+1/Table1[[#This Row],[odds_ft_away_team_win]]-1</f>
        <v>3.0710835058661123E-2</v>
      </c>
      <c r="BM2198">
        <f>Table1[[#This Row],[Margin]]/3</f>
        <v>1.0236945019553708E-2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 t="s">
        <v>100</v>
      </c>
      <c r="BU2198">
        <f>VLOOKUP(Table1[[#This Row],[Reference]],metron,11,FALSE)</f>
        <v>1.510877192982456</v>
      </c>
      <c r="BV2198">
        <f>VLOOKUP(Table1[[#This Row],[Reference]],metron,12,FALSE)</f>
        <v>1.0163157894736841</v>
      </c>
    </row>
    <row r="2199" spans="1:74" hidden="1" x14ac:dyDescent="0.45">
      <c r="A2199" t="s">
        <v>5413</v>
      </c>
      <c r="B2199">
        <v>1428876000</v>
      </c>
      <c r="C2199" s="3" t="s">
        <v>1542</v>
      </c>
      <c r="D2199" t="s">
        <v>65</v>
      </c>
      <c r="E2199" t="s">
        <v>66</v>
      </c>
      <c r="F2199" t="s">
        <v>98</v>
      </c>
      <c r="G2199" t="s">
        <v>81</v>
      </c>
      <c r="H2199" t="s">
        <v>66</v>
      </c>
      <c r="I2199">
        <f>MROUND(Table1[[#This Row],[Prob_H]]*100,2)/100</f>
        <v>0.44</v>
      </c>
      <c r="J2199">
        <f>1/Table1[[#This Row],[odds_ft_home_team_win]]-Table1[[#This Row],[Margin/3]]</f>
        <v>0.44887382447467289</v>
      </c>
      <c r="K2199">
        <f>1/Table1[[#This Row],[odds_ft_draw]]-Table1[[#This Row],[Margin/3]]</f>
        <v>0.28085590256300236</v>
      </c>
      <c r="L2199">
        <f>1/Table1[[#This Row],[odds_ft_away_team_win]]-Table1[[#This Row],[Margin/3]]</f>
        <v>0.27027027296232486</v>
      </c>
      <c r="M2199">
        <v>13</v>
      </c>
      <c r="N2199">
        <v>1.5</v>
      </c>
      <c r="O2199">
        <v>0.71</v>
      </c>
      <c r="P2199">
        <v>1.37</v>
      </c>
      <c r="Q2199">
        <v>0.59</v>
      </c>
      <c r="R2199" t="str" cm="1">
        <f t="array" ref="R2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199">
        <v>1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89</v>
      </c>
      <c r="AA2199">
        <v>3</v>
      </c>
      <c r="AB2199">
        <v>3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10</v>
      </c>
      <c r="AL2199">
        <v>7</v>
      </c>
      <c r="AM2199">
        <v>2</v>
      </c>
      <c r="AN2199">
        <v>4</v>
      </c>
      <c r="AO2199">
        <v>8</v>
      </c>
      <c r="AP2199">
        <v>3</v>
      </c>
      <c r="AQ2199">
        <v>8</v>
      </c>
      <c r="AR2199">
        <v>6</v>
      </c>
      <c r="AS2199">
        <v>65</v>
      </c>
      <c r="AT2199">
        <v>35</v>
      </c>
      <c r="AU2199">
        <v>0</v>
      </c>
      <c r="AV2199">
        <v>0</v>
      </c>
      <c r="AW2199">
        <v>2.61</v>
      </c>
      <c r="AX2199">
        <v>47</v>
      </c>
      <c r="AY2199">
        <v>57</v>
      </c>
      <c r="AZ2199">
        <v>50</v>
      </c>
      <c r="BA2199">
        <v>32</v>
      </c>
      <c r="BB2199">
        <v>29</v>
      </c>
      <c r="BC2199">
        <v>29</v>
      </c>
      <c r="BD2199">
        <v>65</v>
      </c>
      <c r="BE2199">
        <v>43</v>
      </c>
      <c r="BF2199">
        <v>72</v>
      </c>
      <c r="BG2199">
        <v>9.7899999999999991</v>
      </c>
      <c r="BH2199">
        <v>5.85</v>
      </c>
      <c r="BI2199">
        <v>2.1800000000000002</v>
      </c>
      <c r="BJ2199">
        <v>3.44</v>
      </c>
      <c r="BK2199">
        <v>3.57</v>
      </c>
      <c r="BL2199">
        <f>1/Table1[[#This Row],[odds_ft_home_team_win]]+1/Table1[[#This Row],[odds_ft_draw]]+1/Table1[[#This Row],[odds_ft_away_team_win]]-1</f>
        <v>2.9525315566806931E-2</v>
      </c>
      <c r="BM2199">
        <f>Table1[[#This Row],[Margin]]/3</f>
        <v>9.8417718556023104E-3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 t="s">
        <v>128</v>
      </c>
      <c r="BU2199">
        <f>VLOOKUP(Table1[[#This Row],[Reference]],metron,11,FALSE)</f>
        <v>1.4140979689366791</v>
      </c>
      <c r="BV2199">
        <f>VLOOKUP(Table1[[#This Row],[Reference]],metron,12,FALSE)</f>
        <v>1.0666666666666671</v>
      </c>
    </row>
    <row r="2200" spans="1:74" hidden="1" x14ac:dyDescent="0.45">
      <c r="A2200" t="s">
        <v>5412</v>
      </c>
      <c r="B2200">
        <v>1445041800</v>
      </c>
      <c r="C2200" s="3" t="s">
        <v>1820</v>
      </c>
      <c r="D2200" t="s">
        <v>65</v>
      </c>
      <c r="E2200" t="s">
        <v>66</v>
      </c>
      <c r="F2200" t="s">
        <v>611</v>
      </c>
      <c r="G2200" t="s">
        <v>88</v>
      </c>
      <c r="H2200" t="s">
        <v>66</v>
      </c>
      <c r="I2200">
        <f>MROUND(Table1[[#This Row],[Prob_H]]*100,2)/100</f>
        <v>0.4</v>
      </c>
      <c r="J2200">
        <f>1/Table1[[#This Row],[odds_ft_home_team_win]]-Table1[[#This Row],[Margin/3]]</f>
        <v>0.40989021522893304</v>
      </c>
      <c r="K2200">
        <f>1/Table1[[#This Row],[odds_ft_draw]]-Table1[[#This Row],[Margin/3]]</f>
        <v>0.28998763607449601</v>
      </c>
      <c r="L2200">
        <f>1/Table1[[#This Row],[odds_ft_away_team_win]]-Table1[[#This Row],[Margin/3]]</f>
        <v>0.30012214869657083</v>
      </c>
      <c r="M2200">
        <v>13</v>
      </c>
      <c r="N2200">
        <v>2.17</v>
      </c>
      <c r="O2200">
        <v>1.6</v>
      </c>
      <c r="P2200">
        <v>1.61</v>
      </c>
      <c r="Q2200">
        <v>1.44</v>
      </c>
      <c r="R2200" t="str" cm="1">
        <f t="array" ref="R2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0">
        <v>0</v>
      </c>
      <c r="T2200">
        <v>3</v>
      </c>
      <c r="U2200">
        <v>3</v>
      </c>
      <c r="V2200">
        <v>2</v>
      </c>
      <c r="W2200">
        <v>0</v>
      </c>
      <c r="X2200">
        <v>2</v>
      </c>
      <c r="Z2200" t="s">
        <v>1821</v>
      </c>
      <c r="AA2200">
        <v>7</v>
      </c>
      <c r="AB2200">
        <v>10</v>
      </c>
      <c r="AC2200">
        <v>3</v>
      </c>
      <c r="AD2200">
        <v>0</v>
      </c>
      <c r="AE2200">
        <v>2</v>
      </c>
      <c r="AF2200">
        <v>0</v>
      </c>
      <c r="AG2200">
        <v>2</v>
      </c>
      <c r="AH2200">
        <v>1</v>
      </c>
      <c r="AI2200">
        <v>2</v>
      </c>
      <c r="AJ2200">
        <v>0</v>
      </c>
      <c r="AK2200">
        <v>7</v>
      </c>
      <c r="AL2200">
        <v>14</v>
      </c>
      <c r="AM2200">
        <v>5</v>
      </c>
      <c r="AN2200">
        <v>6</v>
      </c>
      <c r="AO2200">
        <v>2</v>
      </c>
      <c r="AP2200">
        <v>8</v>
      </c>
      <c r="AQ2200">
        <v>7</v>
      </c>
      <c r="AR2200">
        <v>12</v>
      </c>
      <c r="AS2200">
        <v>49</v>
      </c>
      <c r="AT2200">
        <v>51</v>
      </c>
      <c r="AU2200">
        <v>0</v>
      </c>
      <c r="AV2200">
        <v>0</v>
      </c>
      <c r="AW2200">
        <v>2.2400000000000002</v>
      </c>
      <c r="AX2200">
        <v>64</v>
      </c>
      <c r="AY2200">
        <v>72</v>
      </c>
      <c r="AZ2200">
        <v>54</v>
      </c>
      <c r="BA2200">
        <v>9</v>
      </c>
      <c r="BB2200">
        <v>0</v>
      </c>
      <c r="BC2200">
        <v>27</v>
      </c>
      <c r="BD2200">
        <v>54</v>
      </c>
      <c r="BE2200">
        <v>45</v>
      </c>
      <c r="BF2200">
        <v>82</v>
      </c>
      <c r="BG2200">
        <v>8.43</v>
      </c>
      <c r="BH2200">
        <v>4.57</v>
      </c>
      <c r="BI2200">
        <v>2.39</v>
      </c>
      <c r="BJ2200">
        <v>3.35</v>
      </c>
      <c r="BK2200">
        <v>3.24</v>
      </c>
      <c r="BL2200">
        <f>1/Table1[[#This Row],[odds_ft_home_team_win]]+1/Table1[[#This Row],[odds_ft_draw]]+1/Table1[[#This Row],[odds_ft_away_team_win]]-1</f>
        <v>2.5559479836213317E-2</v>
      </c>
      <c r="BM2200">
        <f>Table1[[#This Row],[Margin]]/3</f>
        <v>8.519826612071105E-3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 t="s">
        <v>614</v>
      </c>
      <c r="BU2200">
        <f>VLOOKUP(Table1[[#This Row],[Reference]],metron,11,FALSE)</f>
        <v>1.344038264434575</v>
      </c>
      <c r="BV2200">
        <f>VLOOKUP(Table1[[#This Row],[Reference]],metron,12,FALSE)</f>
        <v>1.1515772691037469</v>
      </c>
    </row>
    <row r="2201" spans="1:74" hidden="1" x14ac:dyDescent="0.45">
      <c r="A2201" t="s">
        <v>5412</v>
      </c>
      <c r="B2201">
        <v>1445049000</v>
      </c>
      <c r="C2201" s="3" t="s">
        <v>1822</v>
      </c>
      <c r="D2201" t="s">
        <v>65</v>
      </c>
      <c r="E2201" t="s">
        <v>66</v>
      </c>
      <c r="F2201" t="s">
        <v>72</v>
      </c>
      <c r="G2201" t="s">
        <v>86</v>
      </c>
      <c r="H2201" t="s">
        <v>66</v>
      </c>
      <c r="I2201">
        <f>MROUND(Table1[[#This Row],[Prob_H]]*100,2)/100</f>
        <v>0.34</v>
      </c>
      <c r="J2201">
        <f>1/Table1[[#This Row],[odds_ft_home_team_win]]-Table1[[#This Row],[Margin/3]]</f>
        <v>0.33147645699255934</v>
      </c>
      <c r="K2201">
        <f>1/Table1[[#This Row],[odds_ft_draw]]-Table1[[#This Row],[Margin/3]]</f>
        <v>0.2803577436112531</v>
      </c>
      <c r="L2201">
        <f>1/Table1[[#This Row],[odds_ft_away_team_win]]-Table1[[#This Row],[Margin/3]]</f>
        <v>0.38816579939618745</v>
      </c>
      <c r="M2201">
        <v>13</v>
      </c>
      <c r="N2201">
        <v>0.8</v>
      </c>
      <c r="O2201">
        <v>2</v>
      </c>
      <c r="P2201">
        <v>0.76</v>
      </c>
      <c r="Q2201">
        <v>1.71</v>
      </c>
      <c r="R2201" t="str" cm="1">
        <f t="array" ref="R2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1">
        <v>0</v>
      </c>
      <c r="T2201">
        <v>2</v>
      </c>
      <c r="U2201">
        <v>2</v>
      </c>
      <c r="V2201">
        <v>2</v>
      </c>
      <c r="W2201">
        <v>0</v>
      </c>
      <c r="X2201">
        <v>2</v>
      </c>
      <c r="Z2201" t="s">
        <v>1823</v>
      </c>
      <c r="AA2201">
        <v>5</v>
      </c>
      <c r="AB2201">
        <v>1</v>
      </c>
      <c r="AC2201">
        <v>1</v>
      </c>
      <c r="AD2201">
        <v>0</v>
      </c>
      <c r="AE2201">
        <v>4</v>
      </c>
      <c r="AF2201">
        <v>0</v>
      </c>
      <c r="AG2201">
        <v>0</v>
      </c>
      <c r="AH2201">
        <v>1</v>
      </c>
      <c r="AI2201">
        <v>1</v>
      </c>
      <c r="AJ2201">
        <v>3</v>
      </c>
      <c r="AK2201">
        <v>13</v>
      </c>
      <c r="AL2201">
        <v>5</v>
      </c>
      <c r="AM2201">
        <v>4</v>
      </c>
      <c r="AN2201">
        <v>4</v>
      </c>
      <c r="AO2201">
        <v>9</v>
      </c>
      <c r="AP2201">
        <v>1</v>
      </c>
      <c r="AQ2201">
        <v>11</v>
      </c>
      <c r="AR2201">
        <v>17</v>
      </c>
      <c r="AS2201">
        <v>53</v>
      </c>
      <c r="AT2201">
        <v>47</v>
      </c>
      <c r="AU2201">
        <v>0</v>
      </c>
      <c r="AV2201">
        <v>0</v>
      </c>
      <c r="AW2201">
        <v>3.09</v>
      </c>
      <c r="AX2201">
        <v>59</v>
      </c>
      <c r="AY2201">
        <v>100</v>
      </c>
      <c r="AZ2201">
        <v>74</v>
      </c>
      <c r="BA2201">
        <v>19</v>
      </c>
      <c r="BB2201">
        <v>9</v>
      </c>
      <c r="BC2201">
        <v>27</v>
      </c>
      <c r="BD2201">
        <v>54</v>
      </c>
      <c r="BE2201">
        <v>74</v>
      </c>
      <c r="BF2201">
        <v>100</v>
      </c>
      <c r="BG2201">
        <v>11.4</v>
      </c>
      <c r="BH2201">
        <v>6.1</v>
      </c>
      <c r="BI2201">
        <v>2.94</v>
      </c>
      <c r="BJ2201">
        <v>3.46</v>
      </c>
      <c r="BK2201">
        <v>2.52</v>
      </c>
      <c r="BL2201">
        <f>1/Table1[[#This Row],[odds_ft_home_team_win]]+1/Table1[[#This Row],[odds_ft_draw]]+1/Table1[[#This Row],[odds_ft_away_team_win]]-1</f>
        <v>2.5978792287628005E-2</v>
      </c>
      <c r="BM2201">
        <f>Table1[[#This Row],[Margin]]/3</f>
        <v>8.6595974292093345E-3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 t="s">
        <v>75</v>
      </c>
      <c r="BU2201">
        <f>VLOOKUP(Table1[[#This Row],[Reference]],metron,11,FALSE)</f>
        <v>1.228921489601805</v>
      </c>
      <c r="BV2201">
        <f>VLOOKUP(Table1[[#This Row],[Reference]],metron,12,FALSE)</f>
        <v>1.2940512655166849</v>
      </c>
    </row>
    <row r="2202" spans="1:74" hidden="1" x14ac:dyDescent="0.45">
      <c r="A2202" t="s">
        <v>5412</v>
      </c>
      <c r="B2202">
        <v>1445119200</v>
      </c>
      <c r="C2202" s="3" t="s">
        <v>1824</v>
      </c>
      <c r="D2202" t="s">
        <v>65</v>
      </c>
      <c r="E2202" t="s">
        <v>66</v>
      </c>
      <c r="F2202" t="s">
        <v>77</v>
      </c>
      <c r="G2202" t="s">
        <v>1643</v>
      </c>
      <c r="H2202" t="s">
        <v>66</v>
      </c>
      <c r="I2202">
        <f>MROUND(Table1[[#This Row],[Prob_H]]*100,2)/100</f>
        <v>0.56000000000000005</v>
      </c>
      <c r="J2202">
        <f>1/Table1[[#This Row],[odds_ft_home_team_win]]-Table1[[#This Row],[Margin/3]]</f>
        <v>0.56335556335556336</v>
      </c>
      <c r="K2202">
        <f>1/Table1[[#This Row],[odds_ft_draw]]-Table1[[#This Row],[Margin/3]]</f>
        <v>0.25166725166725168</v>
      </c>
      <c r="L2202">
        <f>1/Table1[[#This Row],[odds_ft_away_team_win]]-Table1[[#This Row],[Margin/3]]</f>
        <v>0.18497718497718502</v>
      </c>
      <c r="M2202">
        <v>13</v>
      </c>
      <c r="N2202">
        <v>1.17</v>
      </c>
      <c r="O2202">
        <v>0.8</v>
      </c>
      <c r="P2202">
        <v>1.24</v>
      </c>
      <c r="Q2202">
        <v>0.41</v>
      </c>
      <c r="R2202" t="str" cm="1">
        <f t="array" ref="R2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2">
        <v>1</v>
      </c>
      <c r="T2202">
        <v>1</v>
      </c>
      <c r="U2202">
        <v>2</v>
      </c>
      <c r="V2202">
        <v>1</v>
      </c>
      <c r="W2202">
        <v>1</v>
      </c>
      <c r="X2202">
        <v>0</v>
      </c>
      <c r="Y2202">
        <v>34</v>
      </c>
      <c r="Z2202">
        <v>86</v>
      </c>
      <c r="AA2202">
        <v>4</v>
      </c>
      <c r="AB2202">
        <v>7</v>
      </c>
      <c r="AC2202">
        <v>2</v>
      </c>
      <c r="AD2202">
        <v>0</v>
      </c>
      <c r="AE2202">
        <v>2</v>
      </c>
      <c r="AF2202">
        <v>0</v>
      </c>
      <c r="AG2202">
        <v>0</v>
      </c>
      <c r="AH2202">
        <v>2</v>
      </c>
      <c r="AI2202">
        <v>0</v>
      </c>
      <c r="AJ2202">
        <v>2</v>
      </c>
      <c r="AK2202">
        <v>6</v>
      </c>
      <c r="AL2202">
        <v>12</v>
      </c>
      <c r="AM2202">
        <v>0</v>
      </c>
      <c r="AN2202">
        <v>4</v>
      </c>
      <c r="AO2202">
        <v>6</v>
      </c>
      <c r="AP2202">
        <v>8</v>
      </c>
      <c r="AQ2202">
        <v>16</v>
      </c>
      <c r="AR2202">
        <v>13</v>
      </c>
      <c r="AS2202">
        <v>49</v>
      </c>
      <c r="AT2202">
        <v>51</v>
      </c>
      <c r="AU2202">
        <v>0</v>
      </c>
      <c r="AV2202">
        <v>0</v>
      </c>
      <c r="AW2202">
        <v>2.94</v>
      </c>
      <c r="AX2202">
        <v>55</v>
      </c>
      <c r="AY2202">
        <v>100</v>
      </c>
      <c r="AZ2202">
        <v>55</v>
      </c>
      <c r="BA2202">
        <v>29</v>
      </c>
      <c r="BB2202">
        <v>10</v>
      </c>
      <c r="BC2202">
        <v>35</v>
      </c>
      <c r="BD2202">
        <v>92</v>
      </c>
      <c r="BE2202">
        <v>39</v>
      </c>
      <c r="BF2202">
        <v>100</v>
      </c>
      <c r="BG2202">
        <v>8.8000000000000007</v>
      </c>
      <c r="BH2202">
        <v>5.63</v>
      </c>
      <c r="BI2202">
        <v>1.75</v>
      </c>
      <c r="BJ2202">
        <v>3.85</v>
      </c>
      <c r="BK2202">
        <v>5.18</v>
      </c>
      <c r="BL2202">
        <f>1/Table1[[#This Row],[odds_ft_home_team_win]]+1/Table1[[#This Row],[odds_ft_draw]]+1/Table1[[#This Row],[odds_ft_away_team_win]]-1</f>
        <v>2.421902421902411E-2</v>
      </c>
      <c r="BM2202">
        <f>Table1[[#This Row],[Margin]]/3</f>
        <v>8.0730080730080367E-3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 t="s">
        <v>79</v>
      </c>
      <c r="BU2202">
        <f>VLOOKUP(Table1[[#This Row],[Reference]],metron,11,FALSE)</f>
        <v>1.7546812539448771</v>
      </c>
      <c r="BV2202">
        <f>VLOOKUP(Table1[[#This Row],[Reference]],metron,12,FALSE)</f>
        <v>0.93456764148958549</v>
      </c>
    </row>
    <row r="2203" spans="1:74" hidden="1" x14ac:dyDescent="0.45">
      <c r="A2203" t="s">
        <v>5412</v>
      </c>
      <c r="B2203">
        <v>1445126400</v>
      </c>
      <c r="C2203" s="3" t="s">
        <v>1825</v>
      </c>
      <c r="D2203" t="s">
        <v>65</v>
      </c>
      <c r="E2203" t="s">
        <v>66</v>
      </c>
      <c r="F2203" t="s">
        <v>68</v>
      </c>
      <c r="G2203" t="s">
        <v>103</v>
      </c>
      <c r="H2203" t="s">
        <v>66</v>
      </c>
      <c r="I2203">
        <f>MROUND(Table1[[#This Row],[Prob_H]]*100,2)/100</f>
        <v>0.57999999999999996</v>
      </c>
      <c r="J2203">
        <f>1/Table1[[#This Row],[odds_ft_home_team_win]]-Table1[[#This Row],[Margin/3]]</f>
        <v>0.5862300679234318</v>
      </c>
      <c r="K2203">
        <f>1/Table1[[#This Row],[odds_ft_draw]]-Table1[[#This Row],[Margin/3]]</f>
        <v>0.24161853910137662</v>
      </c>
      <c r="L2203">
        <f>1/Table1[[#This Row],[odds_ft_away_team_win]]-Table1[[#This Row],[Margin/3]]</f>
        <v>0.17215139297519164</v>
      </c>
      <c r="M2203">
        <v>13</v>
      </c>
      <c r="N2203">
        <v>1.67</v>
      </c>
      <c r="O2203">
        <v>1.8</v>
      </c>
      <c r="P2203">
        <v>1.76</v>
      </c>
      <c r="Q2203">
        <v>1.1499999999999999</v>
      </c>
      <c r="R2203" t="str" cm="1">
        <f t="array" ref="R2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03">
        <v>2</v>
      </c>
      <c r="T2203">
        <v>1</v>
      </c>
      <c r="U2203">
        <v>3</v>
      </c>
      <c r="V2203">
        <v>1</v>
      </c>
      <c r="W2203">
        <v>1</v>
      </c>
      <c r="X2203">
        <v>0</v>
      </c>
      <c r="Y2203" t="s">
        <v>1826</v>
      </c>
      <c r="Z2203">
        <v>75</v>
      </c>
      <c r="AA2203">
        <v>1</v>
      </c>
      <c r="AB2203">
        <v>8</v>
      </c>
      <c r="AC2203">
        <v>4</v>
      </c>
      <c r="AD2203">
        <v>0</v>
      </c>
      <c r="AE2203">
        <v>5</v>
      </c>
      <c r="AF2203">
        <v>0</v>
      </c>
      <c r="AG2203">
        <v>1</v>
      </c>
      <c r="AH2203">
        <v>3</v>
      </c>
      <c r="AI2203">
        <v>3</v>
      </c>
      <c r="AJ2203">
        <v>2</v>
      </c>
      <c r="AK2203">
        <v>11</v>
      </c>
      <c r="AL2203">
        <v>8</v>
      </c>
      <c r="AM2203">
        <v>5</v>
      </c>
      <c r="AN2203">
        <v>7</v>
      </c>
      <c r="AO2203">
        <v>6</v>
      </c>
      <c r="AP2203">
        <v>1</v>
      </c>
      <c r="AQ2203">
        <v>22</v>
      </c>
      <c r="AR2203">
        <v>19</v>
      </c>
      <c r="AS2203">
        <v>44</v>
      </c>
      <c r="AT2203">
        <v>56</v>
      </c>
      <c r="AU2203">
        <v>0</v>
      </c>
      <c r="AV2203">
        <v>0</v>
      </c>
      <c r="AW2203">
        <v>3.65</v>
      </c>
      <c r="AX2203">
        <v>74</v>
      </c>
      <c r="AY2203">
        <v>74</v>
      </c>
      <c r="AZ2203">
        <v>74</v>
      </c>
      <c r="BA2203">
        <v>54</v>
      </c>
      <c r="BB2203">
        <v>37</v>
      </c>
      <c r="BC2203">
        <v>65</v>
      </c>
      <c r="BD2203">
        <v>90</v>
      </c>
      <c r="BE2203">
        <v>45</v>
      </c>
      <c r="BF2203">
        <v>84</v>
      </c>
      <c r="BG2203">
        <v>10.67</v>
      </c>
      <c r="BH2203">
        <v>5.53</v>
      </c>
      <c r="BI2203">
        <v>1.68</v>
      </c>
      <c r="BJ2203">
        <v>3.99</v>
      </c>
      <c r="BK2203">
        <v>5.52</v>
      </c>
      <c r="BL2203">
        <f>1/Table1[[#This Row],[odds_ft_home_team_win]]+1/Table1[[#This Row],[odds_ft_draw]]+1/Table1[[#This Row],[odds_ft_away_team_win]]-1</f>
        <v>2.7024081943990419E-2</v>
      </c>
      <c r="BM2203">
        <f>Table1[[#This Row],[Margin]]/3</f>
        <v>9.0080273146634724E-3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 t="s">
        <v>116</v>
      </c>
      <c r="BU2203">
        <f>VLOOKUP(Table1[[#This Row],[Reference]],metron,11,FALSE)</f>
        <v>1.7619715019855171</v>
      </c>
      <c r="BV2203">
        <f>VLOOKUP(Table1[[#This Row],[Reference]],metron,12,FALSE)</f>
        <v>0.87432842793739785</v>
      </c>
    </row>
    <row r="2204" spans="1:74" hidden="1" x14ac:dyDescent="0.45">
      <c r="A2204" t="s">
        <v>5412</v>
      </c>
      <c r="B2204">
        <v>1445130360</v>
      </c>
      <c r="C2204" s="3" t="s">
        <v>1827</v>
      </c>
      <c r="D2204" t="s">
        <v>65</v>
      </c>
      <c r="E2204" t="s">
        <v>66</v>
      </c>
      <c r="F2204" t="s">
        <v>81</v>
      </c>
      <c r="G2204" t="s">
        <v>94</v>
      </c>
      <c r="H2204" t="s">
        <v>66</v>
      </c>
      <c r="I2204">
        <f>MROUND(Table1[[#This Row],[Prob_H]]*100,2)/100</f>
        <v>0.44</v>
      </c>
      <c r="J2204">
        <f>1/Table1[[#This Row],[odds_ft_home_team_win]]-Table1[[#This Row],[Margin/3]]</f>
        <v>0.43415095079926941</v>
      </c>
      <c r="K2204">
        <f>1/Table1[[#This Row],[odds_ft_draw]]-Table1[[#This Row],[Margin/3]]</f>
        <v>0.27022460672650089</v>
      </c>
      <c r="L2204">
        <f>1/Table1[[#This Row],[odds_ft_away_team_win]]-Table1[[#This Row],[Margin/3]]</f>
        <v>0.2956244424742297</v>
      </c>
      <c r="M2204">
        <v>13</v>
      </c>
      <c r="N2204">
        <v>3</v>
      </c>
      <c r="O2204">
        <v>1.17</v>
      </c>
      <c r="P2204">
        <v>2.2000000000000002</v>
      </c>
      <c r="Q2204">
        <v>1.3</v>
      </c>
      <c r="R2204" t="str" cm="1">
        <f t="array" ref="R2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4">
        <v>1</v>
      </c>
      <c r="T2204">
        <v>3</v>
      </c>
      <c r="U2204">
        <v>4</v>
      </c>
      <c r="V2204">
        <v>1</v>
      </c>
      <c r="W2204">
        <v>0</v>
      </c>
      <c r="X2204">
        <v>1</v>
      </c>
      <c r="Y2204">
        <v>90</v>
      </c>
      <c r="Z2204" t="s">
        <v>1828</v>
      </c>
      <c r="AA2204">
        <v>-1</v>
      </c>
      <c r="AB2204">
        <v>-1</v>
      </c>
      <c r="AC2204">
        <v>5</v>
      </c>
      <c r="AD2204">
        <v>0</v>
      </c>
      <c r="AE2204">
        <v>4</v>
      </c>
      <c r="AF2204">
        <v>1</v>
      </c>
      <c r="AG2204">
        <v>4</v>
      </c>
      <c r="AH2204">
        <v>1</v>
      </c>
      <c r="AI2204">
        <v>2</v>
      </c>
      <c r="AJ2204">
        <v>3</v>
      </c>
      <c r="AK2204">
        <v>-1</v>
      </c>
      <c r="AL2204">
        <v>-1</v>
      </c>
      <c r="AM2204">
        <v>-1</v>
      </c>
      <c r="AN2204">
        <v>-1</v>
      </c>
      <c r="AO2204">
        <v>-1</v>
      </c>
      <c r="AP2204">
        <v>-1</v>
      </c>
      <c r="AQ2204">
        <v>-1</v>
      </c>
      <c r="AR2204">
        <v>-1</v>
      </c>
      <c r="AS2204">
        <v>-1</v>
      </c>
      <c r="AT2204">
        <v>-1</v>
      </c>
      <c r="AU2204">
        <v>0</v>
      </c>
      <c r="AV2204">
        <v>0</v>
      </c>
      <c r="AW2204">
        <v>3.59</v>
      </c>
      <c r="AX2204">
        <v>80</v>
      </c>
      <c r="AY2204">
        <v>90</v>
      </c>
      <c r="AZ2204">
        <v>90</v>
      </c>
      <c r="BA2204">
        <v>35</v>
      </c>
      <c r="BB2204">
        <v>27</v>
      </c>
      <c r="BC2204">
        <v>54</v>
      </c>
      <c r="BD2204">
        <v>100</v>
      </c>
      <c r="BE2204">
        <v>54</v>
      </c>
      <c r="BF2204">
        <v>82</v>
      </c>
      <c r="BG2204">
        <v>9.33</v>
      </c>
      <c r="BH2204">
        <v>4.47</v>
      </c>
      <c r="BI2204">
        <v>2.2599999999999998</v>
      </c>
      <c r="BJ2204">
        <v>3.59</v>
      </c>
      <c r="BK2204">
        <v>3.29</v>
      </c>
      <c r="BL2204">
        <f>1/Table1[[#This Row],[odds_ft_home_team_win]]+1/Table1[[#This Row],[odds_ft_draw]]+1/Table1[[#This Row],[odds_ft_away_team_win]]-1</f>
        <v>2.4980775920775855E-2</v>
      </c>
      <c r="BM2204">
        <f>Table1[[#This Row],[Margin]]/3</f>
        <v>8.3269253069252844E-3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 t="s">
        <v>109</v>
      </c>
      <c r="BU2204">
        <f>VLOOKUP(Table1[[#This Row],[Reference]],metron,11,FALSE)</f>
        <v>1.4140979689366791</v>
      </c>
      <c r="BV2204">
        <f>VLOOKUP(Table1[[#This Row],[Reference]],metron,12,FALSE)</f>
        <v>1.0666666666666671</v>
      </c>
    </row>
    <row r="2205" spans="1:74" hidden="1" x14ac:dyDescent="0.45">
      <c r="A2205" t="s">
        <v>5412</v>
      </c>
      <c r="B2205">
        <v>1445131800</v>
      </c>
      <c r="C2205" s="3" t="s">
        <v>1829</v>
      </c>
      <c r="D2205" t="s">
        <v>65</v>
      </c>
      <c r="E2205" t="s">
        <v>66</v>
      </c>
      <c r="F2205" t="s">
        <v>78</v>
      </c>
      <c r="G2205" t="s">
        <v>93</v>
      </c>
      <c r="H2205" t="s">
        <v>66</v>
      </c>
      <c r="I2205">
        <f>MROUND(Table1[[#This Row],[Prob_H]]*100,2)/100</f>
        <v>0.46</v>
      </c>
      <c r="J2205">
        <f>1/Table1[[#This Row],[odds_ft_home_team_win]]-Table1[[#This Row],[Margin/3]]</f>
        <v>0.45682518771142983</v>
      </c>
      <c r="K2205">
        <f>1/Table1[[#This Row],[odds_ft_draw]]-Table1[[#This Row],[Margin/3]]</f>
        <v>0.27824185993106065</v>
      </c>
      <c r="L2205">
        <f>1/Table1[[#This Row],[odds_ft_away_team_win]]-Table1[[#This Row],[Margin/3]]</f>
        <v>0.26493295235750935</v>
      </c>
      <c r="M2205">
        <v>13</v>
      </c>
      <c r="N2205">
        <v>0.8</v>
      </c>
      <c r="O2205">
        <v>1.6</v>
      </c>
      <c r="P2205">
        <v>1.44</v>
      </c>
      <c r="Q2205">
        <v>1.1200000000000001</v>
      </c>
      <c r="R2205" t="str" cm="1">
        <f t="array" ref="R2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05">
        <v>0</v>
      </c>
      <c r="T2205">
        <v>1</v>
      </c>
      <c r="U2205">
        <v>1</v>
      </c>
      <c r="V2205">
        <v>1</v>
      </c>
      <c r="W2205">
        <v>0</v>
      </c>
      <c r="X2205">
        <v>1</v>
      </c>
      <c r="Z2205">
        <v>7</v>
      </c>
      <c r="AA2205">
        <v>10</v>
      </c>
      <c r="AB2205">
        <v>3</v>
      </c>
      <c r="AC2205">
        <v>2</v>
      </c>
      <c r="AD2205">
        <v>0</v>
      </c>
      <c r="AE2205">
        <v>3</v>
      </c>
      <c r="AF2205">
        <v>0</v>
      </c>
      <c r="AG2205">
        <v>0</v>
      </c>
      <c r="AH2205">
        <v>2</v>
      </c>
      <c r="AI2205">
        <v>2</v>
      </c>
      <c r="AJ2205">
        <v>1</v>
      </c>
      <c r="AK2205">
        <v>12</v>
      </c>
      <c r="AL2205">
        <v>8</v>
      </c>
      <c r="AM2205">
        <v>3</v>
      </c>
      <c r="AN2205">
        <v>3</v>
      </c>
      <c r="AO2205">
        <v>9</v>
      </c>
      <c r="AP2205">
        <v>5</v>
      </c>
      <c r="AQ2205">
        <v>14</v>
      </c>
      <c r="AR2205">
        <v>11</v>
      </c>
      <c r="AS2205">
        <v>63</v>
      </c>
      <c r="AT2205">
        <v>37</v>
      </c>
      <c r="AU2205">
        <v>0</v>
      </c>
      <c r="AV2205">
        <v>0</v>
      </c>
      <c r="AW2205">
        <v>3.3</v>
      </c>
      <c r="AX2205">
        <v>60</v>
      </c>
      <c r="AY2205">
        <v>90</v>
      </c>
      <c r="AZ2205">
        <v>60</v>
      </c>
      <c r="BA2205">
        <v>40</v>
      </c>
      <c r="BB2205">
        <v>20</v>
      </c>
      <c r="BC2205">
        <v>40</v>
      </c>
      <c r="BD2205">
        <v>60</v>
      </c>
      <c r="BE2205">
        <v>60</v>
      </c>
      <c r="BF2205">
        <v>90</v>
      </c>
      <c r="BG2205">
        <v>8.4</v>
      </c>
      <c r="BH2205">
        <v>5.2</v>
      </c>
      <c r="BI2205">
        <v>2.15</v>
      </c>
      <c r="BJ2205">
        <v>3.49</v>
      </c>
      <c r="BK2205">
        <v>3.66</v>
      </c>
      <c r="BL2205">
        <f>1/Table1[[#This Row],[odds_ft_home_team_win]]+1/Table1[[#This Row],[odds_ft_draw]]+1/Table1[[#This Row],[odds_ft_away_team_win]]-1</f>
        <v>2.487327407501283E-2</v>
      </c>
      <c r="BM2205">
        <f>Table1[[#This Row],[Margin]]/3</f>
        <v>8.29109135833761E-3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 t="s">
        <v>106</v>
      </c>
      <c r="BU2205">
        <f>VLOOKUP(Table1[[#This Row],[Reference]],metron,11,FALSE)</f>
        <v>1.4888836329233679</v>
      </c>
      <c r="BV2205">
        <f>VLOOKUP(Table1[[#This Row],[Reference]],metron,12,FALSE)</f>
        <v>1.0516792809839171</v>
      </c>
    </row>
    <row r="2206" spans="1:74" hidden="1" x14ac:dyDescent="0.45">
      <c r="A2206" t="s">
        <v>5412</v>
      </c>
      <c r="B2206">
        <v>1445133600</v>
      </c>
      <c r="C2206" s="3" t="s">
        <v>1830</v>
      </c>
      <c r="D2206" t="s">
        <v>65</v>
      </c>
      <c r="E2206" t="s">
        <v>66</v>
      </c>
      <c r="F2206" t="s">
        <v>67</v>
      </c>
      <c r="G2206" t="s">
        <v>85</v>
      </c>
      <c r="H2206" t="s">
        <v>66</v>
      </c>
      <c r="I2206">
        <f>MROUND(Table1[[#This Row],[Prob_H]]*100,2)/100</f>
        <v>0.34</v>
      </c>
      <c r="J2206">
        <f>1/Table1[[#This Row],[odds_ft_home_team_win]]-Table1[[#This Row],[Margin/3]]</f>
        <v>0.33774402815033455</v>
      </c>
      <c r="K2206">
        <f>1/Table1[[#This Row],[odds_ft_draw]]-Table1[[#This Row],[Margin/3]]</f>
        <v>0.27990770494500566</v>
      </c>
      <c r="L2206">
        <f>1/Table1[[#This Row],[odds_ft_away_team_win]]-Table1[[#This Row],[Margin/3]]</f>
        <v>0.38234826690465984</v>
      </c>
      <c r="M2206">
        <v>13</v>
      </c>
      <c r="N2206">
        <v>2.6</v>
      </c>
      <c r="O2206">
        <v>1</v>
      </c>
      <c r="P2206">
        <v>1.56</v>
      </c>
      <c r="Q2206">
        <v>1.3</v>
      </c>
      <c r="R2206" t="str" cm="1">
        <f t="array" ref="R2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6">
        <v>2</v>
      </c>
      <c r="T2206">
        <v>2</v>
      </c>
      <c r="U2206">
        <v>4</v>
      </c>
      <c r="V2206">
        <v>2</v>
      </c>
      <c r="W2206">
        <v>1</v>
      </c>
      <c r="X2206">
        <v>1</v>
      </c>
      <c r="Y2206" t="s">
        <v>1831</v>
      </c>
      <c r="Z2206" t="s">
        <v>1832</v>
      </c>
      <c r="AA2206">
        <v>6</v>
      </c>
      <c r="AB2206">
        <v>6</v>
      </c>
      <c r="AC2206">
        <v>5</v>
      </c>
      <c r="AD2206">
        <v>0</v>
      </c>
      <c r="AE2206">
        <v>3</v>
      </c>
      <c r="AF2206">
        <v>0</v>
      </c>
      <c r="AG2206">
        <v>3</v>
      </c>
      <c r="AH2206">
        <v>2</v>
      </c>
      <c r="AI2206">
        <v>2</v>
      </c>
      <c r="AJ2206">
        <v>1</v>
      </c>
      <c r="AK2206">
        <v>9</v>
      </c>
      <c r="AL2206">
        <v>16</v>
      </c>
      <c r="AM2206">
        <v>7</v>
      </c>
      <c r="AN2206">
        <v>3</v>
      </c>
      <c r="AO2206">
        <v>2</v>
      </c>
      <c r="AP2206">
        <v>13</v>
      </c>
      <c r="AQ2206">
        <v>13</v>
      </c>
      <c r="AR2206">
        <v>13</v>
      </c>
      <c r="AS2206">
        <v>43</v>
      </c>
      <c r="AT2206">
        <v>57</v>
      </c>
      <c r="AU2206">
        <v>0</v>
      </c>
      <c r="AV2206">
        <v>0</v>
      </c>
      <c r="AW2206">
        <v>3.55</v>
      </c>
      <c r="AX2206">
        <v>74</v>
      </c>
      <c r="AY2206">
        <v>90</v>
      </c>
      <c r="AZ2206">
        <v>90</v>
      </c>
      <c r="BA2206">
        <v>37</v>
      </c>
      <c r="BB2206">
        <v>19</v>
      </c>
      <c r="BC2206">
        <v>72</v>
      </c>
      <c r="BD2206">
        <v>90</v>
      </c>
      <c r="BE2206">
        <v>47</v>
      </c>
      <c r="BF2206">
        <v>82</v>
      </c>
      <c r="BG2206">
        <v>12.67</v>
      </c>
      <c r="BH2206">
        <v>4.53</v>
      </c>
      <c r="BI2206">
        <v>2.89</v>
      </c>
      <c r="BJ2206">
        <v>3.47</v>
      </c>
      <c r="BK2206">
        <v>2.56</v>
      </c>
      <c r="BL2206">
        <f>1/Table1[[#This Row],[odds_ft_home_team_win]]+1/Table1[[#This Row],[odds_ft_draw]]+1/Table1[[#This Row],[odds_ft_away_team_win]]-1</f>
        <v>2.4830199286020482E-2</v>
      </c>
      <c r="BM2206">
        <f>Table1[[#This Row],[Margin]]/3</f>
        <v>8.2767330953401608E-3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 t="s">
        <v>70</v>
      </c>
      <c r="BU2206">
        <f>VLOOKUP(Table1[[#This Row],[Reference]],metron,11,FALSE)</f>
        <v>1.228921489601805</v>
      </c>
      <c r="BV2206">
        <f>VLOOKUP(Table1[[#This Row],[Reference]],metron,12,FALSE)</f>
        <v>1.2940512655166849</v>
      </c>
    </row>
    <row r="2207" spans="1:74" hidden="1" x14ac:dyDescent="0.45">
      <c r="A2207" t="s">
        <v>5412</v>
      </c>
      <c r="B2207">
        <v>1445187600</v>
      </c>
      <c r="C2207" s="3" t="s">
        <v>1833</v>
      </c>
      <c r="D2207" t="s">
        <v>65</v>
      </c>
      <c r="E2207" t="s">
        <v>66</v>
      </c>
      <c r="F2207" t="s">
        <v>97</v>
      </c>
      <c r="G2207" t="s">
        <v>80</v>
      </c>
      <c r="H2207" t="s">
        <v>66</v>
      </c>
      <c r="I2207">
        <f>MROUND(Table1[[#This Row],[Prob_H]]*100,2)/100</f>
        <v>0.5</v>
      </c>
      <c r="J2207">
        <f>1/Table1[[#This Row],[odds_ft_home_team_win]]-Table1[[#This Row],[Margin/3]]</f>
        <v>0.50173671754355564</v>
      </c>
      <c r="K2207">
        <f>1/Table1[[#This Row],[odds_ft_draw]]-Table1[[#This Row],[Margin/3]]</f>
        <v>0.26401219994360009</v>
      </c>
      <c r="L2207">
        <f>1/Table1[[#This Row],[odds_ft_away_team_win]]-Table1[[#This Row],[Margin/3]]</f>
        <v>0.23425108251284429</v>
      </c>
      <c r="M2207">
        <v>13</v>
      </c>
      <c r="N2207">
        <v>1.67</v>
      </c>
      <c r="O2207">
        <v>1</v>
      </c>
      <c r="P2207">
        <v>1.63</v>
      </c>
      <c r="Q2207">
        <v>0.76</v>
      </c>
      <c r="R2207" t="str" cm="1">
        <f t="array" ref="R2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07">
        <v>4</v>
      </c>
      <c r="T2207">
        <v>2</v>
      </c>
      <c r="U2207">
        <v>6</v>
      </c>
      <c r="V2207">
        <v>4</v>
      </c>
      <c r="W2207">
        <v>3</v>
      </c>
      <c r="X2207">
        <v>1</v>
      </c>
      <c r="Y2207" t="s">
        <v>1834</v>
      </c>
      <c r="Z2207" t="s">
        <v>1835</v>
      </c>
      <c r="AA2207">
        <v>3</v>
      </c>
      <c r="AB2207">
        <v>10</v>
      </c>
      <c r="AC2207">
        <v>3</v>
      </c>
      <c r="AD2207">
        <v>0</v>
      </c>
      <c r="AE2207">
        <v>4</v>
      </c>
      <c r="AF2207">
        <v>0</v>
      </c>
      <c r="AG2207">
        <v>1</v>
      </c>
      <c r="AH2207">
        <v>2</v>
      </c>
      <c r="AI2207">
        <v>1</v>
      </c>
      <c r="AJ2207">
        <v>3</v>
      </c>
      <c r="AK2207">
        <v>8</v>
      </c>
      <c r="AL2207">
        <v>10</v>
      </c>
      <c r="AM2207">
        <v>0</v>
      </c>
      <c r="AN2207">
        <v>4</v>
      </c>
      <c r="AO2207">
        <v>8</v>
      </c>
      <c r="AP2207">
        <v>6</v>
      </c>
      <c r="AQ2207">
        <v>8</v>
      </c>
      <c r="AR2207">
        <v>16</v>
      </c>
      <c r="AS2207">
        <v>52</v>
      </c>
      <c r="AT2207">
        <v>48</v>
      </c>
      <c r="AU2207">
        <v>0</v>
      </c>
      <c r="AV2207">
        <v>0</v>
      </c>
      <c r="AW2207">
        <v>3</v>
      </c>
      <c r="AX2207">
        <v>75</v>
      </c>
      <c r="AY2207">
        <v>83</v>
      </c>
      <c r="AZ2207">
        <v>59</v>
      </c>
      <c r="BA2207">
        <v>42</v>
      </c>
      <c r="BB2207">
        <v>17</v>
      </c>
      <c r="BC2207">
        <v>25</v>
      </c>
      <c r="BD2207">
        <v>75</v>
      </c>
      <c r="BE2207">
        <v>50</v>
      </c>
      <c r="BF2207">
        <v>84</v>
      </c>
      <c r="BG2207">
        <v>11.5</v>
      </c>
      <c r="BH2207">
        <v>5.5</v>
      </c>
      <c r="BI2207">
        <v>1.96</v>
      </c>
      <c r="BJ2207">
        <v>3.67</v>
      </c>
      <c r="BK2207">
        <v>4.12</v>
      </c>
      <c r="BL2207">
        <f>1/Table1[[#This Row],[odds_ft_home_team_win]]+1/Table1[[#This Row],[odds_ft_draw]]+1/Table1[[#This Row],[odds_ft_away_team_win]]-1</f>
        <v>2.5402092267292398E-2</v>
      </c>
      <c r="BM2207">
        <f>Table1[[#This Row],[Margin]]/3</f>
        <v>8.4673640890974653E-3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 t="s">
        <v>100</v>
      </c>
      <c r="BU2207">
        <f>VLOOKUP(Table1[[#This Row],[Reference]],metron,11,FALSE)</f>
        <v>1.5342708579532029</v>
      </c>
      <c r="BV2207">
        <f>VLOOKUP(Table1[[#This Row],[Reference]],metron,12,FALSE)</f>
        <v>0.98593713070196176</v>
      </c>
    </row>
    <row r="2208" spans="1:74" hidden="1" x14ac:dyDescent="0.45">
      <c r="A2208" t="s">
        <v>5412</v>
      </c>
      <c r="B2208">
        <v>1445205600</v>
      </c>
      <c r="C2208" s="3" t="s">
        <v>1836</v>
      </c>
      <c r="D2208" t="s">
        <v>65</v>
      </c>
      <c r="E2208" t="s">
        <v>66</v>
      </c>
      <c r="F2208" t="s">
        <v>98</v>
      </c>
      <c r="G2208" t="s">
        <v>73</v>
      </c>
      <c r="H2208" t="s">
        <v>66</v>
      </c>
      <c r="I2208">
        <f>MROUND(Table1[[#This Row],[Prob_H]]*100,2)/100</f>
        <v>0.46</v>
      </c>
      <c r="J2208">
        <f>1/Table1[[#This Row],[odds_ft_home_team_win]]-Table1[[#This Row],[Margin/3]]</f>
        <v>0.4655843191643092</v>
      </c>
      <c r="K2208">
        <f>1/Table1[[#This Row],[odds_ft_draw]]-Table1[[#This Row],[Margin/3]]</f>
        <v>0.28234834429381434</v>
      </c>
      <c r="L2208">
        <f>1/Table1[[#This Row],[odds_ft_away_team_win]]-Table1[[#This Row],[Margin/3]]</f>
        <v>0.25206733654187635</v>
      </c>
      <c r="M2208">
        <v>13</v>
      </c>
      <c r="N2208">
        <v>2.4</v>
      </c>
      <c r="O2208">
        <v>0.8</v>
      </c>
      <c r="P2208">
        <v>1.56</v>
      </c>
      <c r="Q2208">
        <v>0.78</v>
      </c>
      <c r="R2208" t="str" cm="1">
        <f t="array" ref="R2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8">
        <v>1</v>
      </c>
      <c r="T2208">
        <v>1</v>
      </c>
      <c r="U2208">
        <v>2</v>
      </c>
      <c r="V2208">
        <v>2</v>
      </c>
      <c r="W2208">
        <v>1</v>
      </c>
      <c r="X2208">
        <v>1</v>
      </c>
      <c r="Y2208">
        <v>31</v>
      </c>
      <c r="Z2208">
        <v>45</v>
      </c>
      <c r="AA2208">
        <v>3</v>
      </c>
      <c r="AB2208">
        <v>6</v>
      </c>
      <c r="AC2208">
        <v>2</v>
      </c>
      <c r="AD2208">
        <v>0</v>
      </c>
      <c r="AE2208">
        <v>2</v>
      </c>
      <c r="AF2208">
        <v>0</v>
      </c>
      <c r="AG2208">
        <v>0</v>
      </c>
      <c r="AH2208">
        <v>2</v>
      </c>
      <c r="AI2208">
        <v>1</v>
      </c>
      <c r="AJ2208">
        <v>1</v>
      </c>
      <c r="AK2208">
        <v>14</v>
      </c>
      <c r="AL2208">
        <v>10</v>
      </c>
      <c r="AM2208">
        <v>5</v>
      </c>
      <c r="AN2208">
        <v>4</v>
      </c>
      <c r="AO2208">
        <v>9</v>
      </c>
      <c r="AP2208">
        <v>6</v>
      </c>
      <c r="AQ2208">
        <v>13</v>
      </c>
      <c r="AR2208">
        <v>10</v>
      </c>
      <c r="AS2208">
        <v>51</v>
      </c>
      <c r="AT2208">
        <v>49</v>
      </c>
      <c r="AU2208">
        <v>0</v>
      </c>
      <c r="AV2208">
        <v>0</v>
      </c>
      <c r="AW2208">
        <v>2.4</v>
      </c>
      <c r="AX2208">
        <v>60</v>
      </c>
      <c r="AY2208">
        <v>70</v>
      </c>
      <c r="AZ2208">
        <v>50</v>
      </c>
      <c r="BA2208">
        <v>10</v>
      </c>
      <c r="BB2208">
        <v>10</v>
      </c>
      <c r="BC2208">
        <v>40</v>
      </c>
      <c r="BD2208">
        <v>80</v>
      </c>
      <c r="BE2208">
        <v>30</v>
      </c>
      <c r="BF2208">
        <v>80</v>
      </c>
      <c r="BG2208">
        <v>10.4</v>
      </c>
      <c r="BH2208">
        <v>5</v>
      </c>
      <c r="BI2208">
        <v>2.11</v>
      </c>
      <c r="BJ2208">
        <v>3.44</v>
      </c>
      <c r="BK2208">
        <v>3.84</v>
      </c>
      <c r="BL2208">
        <f>1/Table1[[#This Row],[odds_ft_home_team_win]]+1/Table1[[#This Row],[odds_ft_draw]]+1/Table1[[#This Row],[odds_ft_away_team_win]]-1</f>
        <v>2.5047990374370999E-2</v>
      </c>
      <c r="BM2208">
        <f>Table1[[#This Row],[Margin]]/3</f>
        <v>8.3493301247903329E-3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 t="s">
        <v>128</v>
      </c>
      <c r="BU2208">
        <f>VLOOKUP(Table1[[#This Row],[Reference]],metron,11,FALSE)</f>
        <v>1.4888836329233679</v>
      </c>
      <c r="BV2208">
        <f>VLOOKUP(Table1[[#This Row],[Reference]],metron,12,FALSE)</f>
        <v>1.0516792809839171</v>
      </c>
    </row>
    <row r="2209" spans="1:74" hidden="1" x14ac:dyDescent="0.45">
      <c r="A2209" t="s">
        <v>5411</v>
      </c>
      <c r="B2209">
        <v>1460161800</v>
      </c>
      <c r="C2209" s="3" t="s">
        <v>2113</v>
      </c>
      <c r="D2209" t="s">
        <v>65</v>
      </c>
      <c r="E2209" t="s">
        <v>66</v>
      </c>
      <c r="F2209" t="s">
        <v>80</v>
      </c>
      <c r="G2209" t="s">
        <v>97</v>
      </c>
      <c r="H2209" t="s">
        <v>66</v>
      </c>
      <c r="I2209">
        <f>MROUND(Table1[[#This Row],[Prob_H]]*100,2)/100</f>
        <v>0.4</v>
      </c>
      <c r="J2209">
        <f>1/Table1[[#This Row],[odds_ft_home_team_win]]-Table1[[#This Row],[Margin/3]]</f>
        <v>0.39015779210581536</v>
      </c>
      <c r="K2209">
        <f>1/Table1[[#This Row],[odds_ft_draw]]-Table1[[#This Row],[Margin/3]]</f>
        <v>0.27910773944290374</v>
      </c>
      <c r="L2209">
        <f>1/Table1[[#This Row],[odds_ft_away_team_win]]-Table1[[#This Row],[Margin/3]]</f>
        <v>0.33073446845128091</v>
      </c>
      <c r="M2209">
        <v>13</v>
      </c>
      <c r="N2209">
        <v>1.5</v>
      </c>
      <c r="O2209">
        <v>1.31</v>
      </c>
      <c r="P2209">
        <v>1.65</v>
      </c>
      <c r="Q2209">
        <v>1.47</v>
      </c>
      <c r="R2209" t="str" cm="1">
        <f t="array" ref="R2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AA2209">
        <v>3</v>
      </c>
      <c r="AB2209">
        <v>6</v>
      </c>
      <c r="AC2209">
        <v>2</v>
      </c>
      <c r="AD2209">
        <v>0</v>
      </c>
      <c r="AE2209">
        <v>3</v>
      </c>
      <c r="AF2209">
        <v>0</v>
      </c>
      <c r="AG2209">
        <v>1</v>
      </c>
      <c r="AH2209">
        <v>1</v>
      </c>
      <c r="AI2209">
        <v>1</v>
      </c>
      <c r="AJ2209">
        <v>2</v>
      </c>
      <c r="AK2209">
        <v>14</v>
      </c>
      <c r="AL2209">
        <v>11</v>
      </c>
      <c r="AM2209">
        <v>6</v>
      </c>
      <c r="AN2209">
        <v>7</v>
      </c>
      <c r="AO2209">
        <v>8</v>
      </c>
      <c r="AP2209">
        <v>4</v>
      </c>
      <c r="AQ2209">
        <v>17</v>
      </c>
      <c r="AR2209">
        <v>16</v>
      </c>
      <c r="AS2209">
        <v>56</v>
      </c>
      <c r="AT2209">
        <v>44</v>
      </c>
      <c r="AU2209">
        <v>0</v>
      </c>
      <c r="AV2209">
        <v>0</v>
      </c>
      <c r="AW2209">
        <v>2.94</v>
      </c>
      <c r="AX2209">
        <v>67</v>
      </c>
      <c r="AY2209">
        <v>78</v>
      </c>
      <c r="AZ2209">
        <v>64</v>
      </c>
      <c r="BA2209">
        <v>34</v>
      </c>
      <c r="BB2209">
        <v>19</v>
      </c>
      <c r="BC2209">
        <v>51</v>
      </c>
      <c r="BD2209">
        <v>80</v>
      </c>
      <c r="BE2209">
        <v>41</v>
      </c>
      <c r="BF2209">
        <v>78</v>
      </c>
      <c r="BG2209">
        <v>8.1</v>
      </c>
      <c r="BH2209">
        <v>4.63</v>
      </c>
      <c r="BI2209">
        <v>2.5099999999999998</v>
      </c>
      <c r="BJ2209">
        <v>3.48</v>
      </c>
      <c r="BK2209">
        <v>2.95</v>
      </c>
      <c r="BL2209">
        <f>1/Table1[[#This Row],[odds_ft_home_team_win]]+1/Table1[[#This Row],[odds_ft_draw]]+1/Table1[[#This Row],[odds_ft_away_team_win]]-1</f>
        <v>2.4745747188530176E-2</v>
      </c>
      <c r="BM2209">
        <f>Table1[[#This Row],[Margin]]/3</f>
        <v>8.2485823961767259E-3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 t="s">
        <v>83</v>
      </c>
      <c r="BU2209">
        <f>VLOOKUP(Table1[[#This Row],[Reference]],metron,11,FALSE)</f>
        <v>1.344038264434575</v>
      </c>
      <c r="BV2209">
        <f>VLOOKUP(Table1[[#This Row],[Reference]],metron,12,FALSE)</f>
        <v>1.1515772691037469</v>
      </c>
    </row>
    <row r="2210" spans="1:74" hidden="1" x14ac:dyDescent="0.45">
      <c r="A2210" t="s">
        <v>5411</v>
      </c>
      <c r="B2210">
        <v>1460169000</v>
      </c>
      <c r="C2210" s="3" t="s">
        <v>2114</v>
      </c>
      <c r="D2210" t="s">
        <v>65</v>
      </c>
      <c r="E2210" t="s">
        <v>66</v>
      </c>
      <c r="F2210" t="s">
        <v>88</v>
      </c>
      <c r="G2210" t="s">
        <v>611</v>
      </c>
      <c r="H2210" t="s">
        <v>66</v>
      </c>
      <c r="I2210">
        <f>MROUND(Table1[[#This Row],[Prob_H]]*100,2)/100</f>
        <v>0.57999999999999996</v>
      </c>
      <c r="J2210">
        <f>1/Table1[[#This Row],[odds_ft_home_team_win]]-Table1[[#This Row],[Margin/3]]</f>
        <v>0.57341200971884765</v>
      </c>
      <c r="K2210">
        <f>1/Table1[[#This Row],[odds_ft_draw]]-Table1[[#This Row],[Margin/3]]</f>
        <v>0.24077287978711098</v>
      </c>
      <c r="L2210">
        <f>1/Table1[[#This Row],[odds_ft_away_team_win]]-Table1[[#This Row],[Margin/3]]</f>
        <v>0.1858151104940414</v>
      </c>
      <c r="M2210">
        <v>13</v>
      </c>
      <c r="N2210">
        <v>0.86</v>
      </c>
      <c r="O2210">
        <v>0.93</v>
      </c>
      <c r="P2210">
        <v>1.06</v>
      </c>
      <c r="Q2210">
        <v>0.83</v>
      </c>
      <c r="R2210" t="str" cm="1">
        <f t="array" ref="R2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0">
        <v>2</v>
      </c>
      <c r="T2210">
        <v>0</v>
      </c>
      <c r="U2210">
        <v>2</v>
      </c>
      <c r="V2210">
        <v>1</v>
      </c>
      <c r="W2210">
        <v>1</v>
      </c>
      <c r="X2210">
        <v>0</v>
      </c>
      <c r="Y2210" t="s">
        <v>2115</v>
      </c>
      <c r="AA2210">
        <v>4</v>
      </c>
      <c r="AB2210">
        <v>3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9</v>
      </c>
      <c r="AL2210">
        <v>8</v>
      </c>
      <c r="AM2210">
        <v>3</v>
      </c>
      <c r="AN2210">
        <v>7</v>
      </c>
      <c r="AO2210">
        <v>6</v>
      </c>
      <c r="AP2210">
        <v>1</v>
      </c>
      <c r="AQ2210">
        <v>15</v>
      </c>
      <c r="AR2210">
        <v>12</v>
      </c>
      <c r="AS2210">
        <v>57</v>
      </c>
      <c r="AT2210">
        <v>43</v>
      </c>
      <c r="AU2210">
        <v>0</v>
      </c>
      <c r="AV2210">
        <v>0</v>
      </c>
      <c r="AW2210">
        <v>2.93</v>
      </c>
      <c r="AX2210">
        <v>62</v>
      </c>
      <c r="AY2210">
        <v>80</v>
      </c>
      <c r="AZ2210">
        <v>52</v>
      </c>
      <c r="BA2210">
        <v>35</v>
      </c>
      <c r="BB2210">
        <v>21</v>
      </c>
      <c r="BC2210">
        <v>45</v>
      </c>
      <c r="BD2210">
        <v>76</v>
      </c>
      <c r="BE2210">
        <v>38</v>
      </c>
      <c r="BF2210">
        <v>80</v>
      </c>
      <c r="BG2210">
        <v>10.62</v>
      </c>
      <c r="BH2210">
        <v>5.79</v>
      </c>
      <c r="BI2210">
        <v>1.72</v>
      </c>
      <c r="BJ2210">
        <v>4.0199999999999996</v>
      </c>
      <c r="BK2210">
        <v>5.16</v>
      </c>
      <c r="BL2210">
        <f>1/Table1[[#This Row],[odds_ft_home_team_win]]+1/Table1[[#This Row],[odds_ft_draw]]+1/Table1[[#This Row],[odds_ft_away_team_win]]-1</f>
        <v>2.3950017355085063E-2</v>
      </c>
      <c r="BM2210">
        <f>Table1[[#This Row],[Margin]]/3</f>
        <v>7.9833391183616875E-3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 t="s">
        <v>91</v>
      </c>
      <c r="BU2210">
        <f>VLOOKUP(Table1[[#This Row],[Reference]],metron,11,FALSE)</f>
        <v>1.7619715019855171</v>
      </c>
      <c r="BV2210">
        <f>VLOOKUP(Table1[[#This Row],[Reference]],metron,12,FALSE)</f>
        <v>0.87432842793739785</v>
      </c>
    </row>
    <row r="2211" spans="1:74" hidden="1" x14ac:dyDescent="0.45">
      <c r="A2211" t="s">
        <v>5411</v>
      </c>
      <c r="B2211">
        <v>1460239200</v>
      </c>
      <c r="C2211" s="3" t="s">
        <v>2116</v>
      </c>
      <c r="D2211" t="s">
        <v>65</v>
      </c>
      <c r="E2211" t="s">
        <v>66</v>
      </c>
      <c r="F2211" t="s">
        <v>86</v>
      </c>
      <c r="G2211" t="s">
        <v>72</v>
      </c>
      <c r="H2211" t="s">
        <v>66</v>
      </c>
      <c r="I2211">
        <f>MROUND(Table1[[#This Row],[Prob_H]]*100,2)/100</f>
        <v>0.64</v>
      </c>
      <c r="J2211">
        <f>1/Table1[[#This Row],[odds_ft_home_team_win]]-Table1[[#This Row],[Margin/3]]</f>
        <v>0.63341815316530015</v>
      </c>
      <c r="K2211">
        <f>1/Table1[[#This Row],[odds_ft_draw]]-Table1[[#This Row],[Margin/3]]</f>
        <v>0.2217503103047968</v>
      </c>
      <c r="L2211">
        <f>1/Table1[[#This Row],[odds_ft_away_team_win]]-Table1[[#This Row],[Margin/3]]</f>
        <v>0.1448315365299031</v>
      </c>
      <c r="M2211">
        <v>13</v>
      </c>
      <c r="N2211">
        <v>1.5</v>
      </c>
      <c r="O2211">
        <v>1.43</v>
      </c>
      <c r="P2211">
        <v>1.62</v>
      </c>
      <c r="Q2211">
        <v>1.24</v>
      </c>
      <c r="R2211" t="str" cm="1">
        <f t="array" ref="R2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1">
        <v>6</v>
      </c>
      <c r="T2211">
        <v>1</v>
      </c>
      <c r="U2211">
        <v>7</v>
      </c>
      <c r="V2211">
        <v>3</v>
      </c>
      <c r="W2211">
        <v>2</v>
      </c>
      <c r="X2211">
        <v>1</v>
      </c>
      <c r="Y2211" t="s">
        <v>2117</v>
      </c>
      <c r="Z2211">
        <v>13</v>
      </c>
      <c r="AA2211">
        <v>5</v>
      </c>
      <c r="AB2211">
        <v>3</v>
      </c>
      <c r="AC2211">
        <v>2</v>
      </c>
      <c r="AD2211">
        <v>0</v>
      </c>
      <c r="AE2211">
        <v>3</v>
      </c>
      <c r="AF2211">
        <v>0</v>
      </c>
      <c r="AG2211">
        <v>0</v>
      </c>
      <c r="AH2211">
        <v>2</v>
      </c>
      <c r="AI2211">
        <v>1</v>
      </c>
      <c r="AJ2211">
        <v>2</v>
      </c>
      <c r="AK2211">
        <v>7</v>
      </c>
      <c r="AL2211">
        <v>7</v>
      </c>
      <c r="AM2211">
        <v>5</v>
      </c>
      <c r="AN2211">
        <v>7</v>
      </c>
      <c r="AO2211">
        <v>2</v>
      </c>
      <c r="AP2211">
        <v>0</v>
      </c>
      <c r="AQ2211">
        <v>10</v>
      </c>
      <c r="AR2211">
        <v>9</v>
      </c>
      <c r="AS2211">
        <v>65</v>
      </c>
      <c r="AT2211">
        <v>35</v>
      </c>
      <c r="AU2211">
        <v>0</v>
      </c>
      <c r="AV2211">
        <v>0</v>
      </c>
      <c r="AW2211">
        <v>3.1</v>
      </c>
      <c r="AX2211">
        <v>75</v>
      </c>
      <c r="AY2211">
        <v>84</v>
      </c>
      <c r="AZ2211">
        <v>74</v>
      </c>
      <c r="BA2211">
        <v>37</v>
      </c>
      <c r="BB2211">
        <v>16</v>
      </c>
      <c r="BC2211">
        <v>40</v>
      </c>
      <c r="BD2211">
        <v>76</v>
      </c>
      <c r="BE2211">
        <v>54</v>
      </c>
      <c r="BF2211">
        <v>80</v>
      </c>
      <c r="BG2211">
        <v>8.93</v>
      </c>
      <c r="BH2211">
        <v>5.3</v>
      </c>
      <c r="BI2211">
        <v>1.56</v>
      </c>
      <c r="BJ2211">
        <v>4.3600000000000003</v>
      </c>
      <c r="BK2211">
        <v>6.56</v>
      </c>
      <c r="BL2211">
        <f>1/Table1[[#This Row],[odds_ft_home_team_win]]+1/Table1[[#This Row],[odds_ft_draw]]+1/Table1[[#This Row],[odds_ft_away_team_win]]-1</f>
        <v>2.2822463581022356E-2</v>
      </c>
      <c r="BM2211">
        <f>Table1[[#This Row],[Margin]]/3</f>
        <v>7.6074878603407852E-3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 t="s">
        <v>113</v>
      </c>
      <c r="BU2211">
        <f>VLOOKUP(Table1[[#This Row],[Reference]],metron,11,FALSE)</f>
        <v>1.980803571428571</v>
      </c>
      <c r="BV2211">
        <f>VLOOKUP(Table1[[#This Row],[Reference]],metron,12,FALSE)</f>
        <v>0.85357142857142854</v>
      </c>
    </row>
    <row r="2212" spans="1:74" hidden="1" x14ac:dyDescent="0.45">
      <c r="A2212" t="s">
        <v>5411</v>
      </c>
      <c r="B2212">
        <v>1460246400</v>
      </c>
      <c r="C2212" s="3" t="s">
        <v>2118</v>
      </c>
      <c r="D2212" t="s">
        <v>65</v>
      </c>
      <c r="E2212" t="s">
        <v>66</v>
      </c>
      <c r="F2212" t="s">
        <v>85</v>
      </c>
      <c r="G2212" t="s">
        <v>67</v>
      </c>
      <c r="H2212" t="s">
        <v>66</v>
      </c>
      <c r="I2212">
        <f>MROUND(Table1[[#This Row],[Prob_H]]*100,2)/100</f>
        <v>0.6</v>
      </c>
      <c r="J2212">
        <f>1/Table1[[#This Row],[odds_ft_home_team_win]]-Table1[[#This Row],[Margin/3]]</f>
        <v>0.60915082591519487</v>
      </c>
      <c r="K2212">
        <f>1/Table1[[#This Row],[odds_ft_draw]]-Table1[[#This Row],[Margin/3]]</f>
        <v>0.22716099294496978</v>
      </c>
      <c r="L2212">
        <f>1/Table1[[#This Row],[odds_ft_away_team_win]]-Table1[[#This Row],[Margin/3]]</f>
        <v>0.16368818113983535</v>
      </c>
      <c r="M2212">
        <v>13</v>
      </c>
      <c r="N2212">
        <v>2.21</v>
      </c>
      <c r="O2212">
        <v>0.87</v>
      </c>
      <c r="P2212">
        <v>2.0499999999999998</v>
      </c>
      <c r="Q2212">
        <v>0.72</v>
      </c>
      <c r="R2212" t="str" cm="1">
        <f t="array" ref="R2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2">
        <v>6</v>
      </c>
      <c r="T2212">
        <v>0</v>
      </c>
      <c r="U2212">
        <v>6</v>
      </c>
      <c r="V2212">
        <v>2</v>
      </c>
      <c r="W2212">
        <v>2</v>
      </c>
      <c r="X2212">
        <v>0</v>
      </c>
      <c r="Y2212" t="s">
        <v>2119</v>
      </c>
      <c r="AA2212">
        <v>3</v>
      </c>
      <c r="AB2212">
        <v>3</v>
      </c>
      <c r="AC2212">
        <v>2</v>
      </c>
      <c r="AD2212">
        <v>0</v>
      </c>
      <c r="AE2212">
        <v>2</v>
      </c>
      <c r="AF2212">
        <v>0</v>
      </c>
      <c r="AG2212">
        <v>1</v>
      </c>
      <c r="AH2212">
        <v>1</v>
      </c>
      <c r="AI2212">
        <v>0</v>
      </c>
      <c r="AJ2212">
        <v>2</v>
      </c>
      <c r="AK2212">
        <v>8</v>
      </c>
      <c r="AL2212">
        <v>12</v>
      </c>
      <c r="AM2212">
        <v>6</v>
      </c>
      <c r="AN2212">
        <v>7</v>
      </c>
      <c r="AO2212">
        <v>2</v>
      </c>
      <c r="AP2212">
        <v>5</v>
      </c>
      <c r="AQ2212">
        <v>9</v>
      </c>
      <c r="AR2212">
        <v>9</v>
      </c>
      <c r="AS2212">
        <v>56</v>
      </c>
      <c r="AT2212">
        <v>44</v>
      </c>
      <c r="AU2212">
        <v>0</v>
      </c>
      <c r="AV2212">
        <v>0</v>
      </c>
      <c r="AW2212">
        <v>3.07</v>
      </c>
      <c r="AX2212">
        <v>72</v>
      </c>
      <c r="AY2212">
        <v>83</v>
      </c>
      <c r="AZ2212">
        <v>59</v>
      </c>
      <c r="BA2212">
        <v>38</v>
      </c>
      <c r="BB2212">
        <v>21</v>
      </c>
      <c r="BC2212">
        <v>42</v>
      </c>
      <c r="BD2212">
        <v>76</v>
      </c>
      <c r="BE2212">
        <v>52</v>
      </c>
      <c r="BF2212">
        <v>93</v>
      </c>
      <c r="BG2212">
        <v>9.5</v>
      </c>
      <c r="BH2212">
        <v>6.12</v>
      </c>
      <c r="BI2212">
        <v>1.62</v>
      </c>
      <c r="BJ2212">
        <v>4.25</v>
      </c>
      <c r="BK2212">
        <v>5.82</v>
      </c>
      <c r="BL2212">
        <f>1/Table1[[#This Row],[odds_ft_home_team_win]]+1/Table1[[#This Row],[odds_ft_draw]]+1/Table1[[#This Row],[odds_ft_away_team_win]]-1</f>
        <v>2.4399374106267135E-2</v>
      </c>
      <c r="BM2212">
        <f>Table1[[#This Row],[Margin]]/3</f>
        <v>8.1331247020890451E-3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 t="s">
        <v>1684</v>
      </c>
      <c r="BU2212">
        <f>VLOOKUP(Table1[[#This Row],[Reference]],metron,11,FALSE)</f>
        <v>1.841836734693878</v>
      </c>
      <c r="BV2212">
        <f>VLOOKUP(Table1[[#This Row],[Reference]],metron,12,FALSE)</f>
        <v>0.88917233560090703</v>
      </c>
    </row>
    <row r="2213" spans="1:74" hidden="1" x14ac:dyDescent="0.45">
      <c r="A2213" t="s">
        <v>5411</v>
      </c>
      <c r="B2213">
        <v>1460250360</v>
      </c>
      <c r="C2213" s="3" t="s">
        <v>2120</v>
      </c>
      <c r="D2213" t="s">
        <v>65</v>
      </c>
      <c r="E2213" t="s">
        <v>66</v>
      </c>
      <c r="F2213" t="s">
        <v>103</v>
      </c>
      <c r="G2213" t="s">
        <v>68</v>
      </c>
      <c r="H2213" t="s">
        <v>66</v>
      </c>
      <c r="I2213">
        <f>MROUND(Table1[[#This Row],[Prob_H]]*100,2)/100</f>
        <v>0.38</v>
      </c>
      <c r="J2213">
        <f>1/Table1[[#This Row],[odds_ft_home_team_win]]-Table1[[#This Row],[Margin/3]]</f>
        <v>0.38864916705028907</v>
      </c>
      <c r="K2213">
        <f>1/Table1[[#This Row],[odds_ft_draw]]-Table1[[#This Row],[Margin/3]]</f>
        <v>0.28507890218970161</v>
      </c>
      <c r="L2213">
        <f>1/Table1[[#This Row],[odds_ft_away_team_win]]-Table1[[#This Row],[Margin/3]]</f>
        <v>0.32627193076000932</v>
      </c>
      <c r="M2213">
        <v>13</v>
      </c>
      <c r="N2213">
        <v>1.71</v>
      </c>
      <c r="O2213">
        <v>1.47</v>
      </c>
      <c r="P2213">
        <v>2</v>
      </c>
      <c r="Q2213">
        <v>1.48</v>
      </c>
      <c r="R2213" t="str" cm="1">
        <f t="array" ref="R2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3">
        <v>2</v>
      </c>
      <c r="T2213">
        <v>1</v>
      </c>
      <c r="U2213">
        <v>3</v>
      </c>
      <c r="V2213">
        <v>1</v>
      </c>
      <c r="W2213">
        <v>0</v>
      </c>
      <c r="X2213">
        <v>1</v>
      </c>
      <c r="Y2213" t="s">
        <v>2121</v>
      </c>
      <c r="Z2213">
        <v>7</v>
      </c>
      <c r="AA2213">
        <v>5</v>
      </c>
      <c r="AB2213">
        <v>3</v>
      </c>
      <c r="AC2213">
        <v>5</v>
      </c>
      <c r="AD2213">
        <v>0</v>
      </c>
      <c r="AE2213">
        <v>5</v>
      </c>
      <c r="AF2213">
        <v>0</v>
      </c>
      <c r="AG2213">
        <v>2</v>
      </c>
      <c r="AH2213">
        <v>3</v>
      </c>
      <c r="AI2213">
        <v>3</v>
      </c>
      <c r="AJ2213">
        <v>2</v>
      </c>
      <c r="AK2213">
        <v>6</v>
      </c>
      <c r="AL2213">
        <v>4</v>
      </c>
      <c r="AM2213">
        <v>3</v>
      </c>
      <c r="AN2213">
        <v>2</v>
      </c>
      <c r="AO2213">
        <v>3</v>
      </c>
      <c r="AP2213">
        <v>2</v>
      </c>
      <c r="AQ2213">
        <v>21</v>
      </c>
      <c r="AR2213">
        <v>19</v>
      </c>
      <c r="AS2213">
        <v>60</v>
      </c>
      <c r="AT2213">
        <v>40</v>
      </c>
      <c r="AU2213">
        <v>0</v>
      </c>
      <c r="AV2213">
        <v>0</v>
      </c>
      <c r="AW2213">
        <v>2.85</v>
      </c>
      <c r="AX2213">
        <v>53</v>
      </c>
      <c r="AY2213">
        <v>67</v>
      </c>
      <c r="AZ2213">
        <v>56</v>
      </c>
      <c r="BA2213">
        <v>36</v>
      </c>
      <c r="BB2213">
        <v>18</v>
      </c>
      <c r="BC2213">
        <v>30</v>
      </c>
      <c r="BD2213">
        <v>63</v>
      </c>
      <c r="BE2213">
        <v>56</v>
      </c>
      <c r="BF2213">
        <v>81</v>
      </c>
      <c r="BG2213">
        <v>11.05</v>
      </c>
      <c r="BH2213">
        <v>5.19</v>
      </c>
      <c r="BI2213">
        <v>2.52</v>
      </c>
      <c r="BJ2213">
        <v>3.41</v>
      </c>
      <c r="BK2213">
        <v>2.99</v>
      </c>
      <c r="BL2213">
        <f>1/Table1[[#This Row],[odds_ft_home_team_win]]+1/Table1[[#This Row],[odds_ft_draw]]+1/Table1[[#This Row],[odds_ft_away_team_win]]-1</f>
        <v>2.452868932532315E-2</v>
      </c>
      <c r="BM2213">
        <f>Table1[[#This Row],[Margin]]/3</f>
        <v>8.176229775107716E-3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 t="s">
        <v>118</v>
      </c>
      <c r="BU2213">
        <f>VLOOKUP(Table1[[#This Row],[Reference]],metron,11,FALSE)</f>
        <v>1.330562659846547</v>
      </c>
      <c r="BV2213">
        <f>VLOOKUP(Table1[[#This Row],[Reference]],metron,12,FALSE)</f>
        <v>1.1595268542199491</v>
      </c>
    </row>
    <row r="2214" spans="1:74" hidden="1" x14ac:dyDescent="0.45">
      <c r="A2214" t="s">
        <v>5411</v>
      </c>
      <c r="B2214">
        <v>1460251800</v>
      </c>
      <c r="C2214" s="3" t="s">
        <v>2122</v>
      </c>
      <c r="D2214" t="s">
        <v>65</v>
      </c>
      <c r="E2214" t="s">
        <v>66</v>
      </c>
      <c r="F2214" t="s">
        <v>93</v>
      </c>
      <c r="G2214" t="s">
        <v>78</v>
      </c>
      <c r="H2214" t="s">
        <v>66</v>
      </c>
      <c r="I2214">
        <f>MROUND(Table1[[#This Row],[Prob_H]]*100,2)/100</f>
        <v>0.4</v>
      </c>
      <c r="J2214">
        <f>1/Table1[[#This Row],[odds_ft_home_team_win]]-Table1[[#This Row],[Margin/3]]</f>
        <v>0.40699192949099666</v>
      </c>
      <c r="K2214">
        <f>1/Table1[[#This Row],[odds_ft_draw]]-Table1[[#This Row],[Margin/3]]</f>
        <v>0.27941049199397755</v>
      </c>
      <c r="L2214">
        <f>1/Table1[[#This Row],[odds_ft_away_team_win]]-Table1[[#This Row],[Margin/3]]</f>
        <v>0.31359757851502573</v>
      </c>
      <c r="M2214">
        <v>13</v>
      </c>
      <c r="N2214">
        <v>0.71</v>
      </c>
      <c r="O2214">
        <v>1.43</v>
      </c>
      <c r="P2214">
        <v>0.71</v>
      </c>
      <c r="Q2214">
        <v>1.44</v>
      </c>
      <c r="R2214" t="str" cm="1">
        <f t="array" ref="R2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4">
        <v>1</v>
      </c>
      <c r="T2214">
        <v>2</v>
      </c>
      <c r="U2214">
        <v>3</v>
      </c>
      <c r="V2214">
        <v>1</v>
      </c>
      <c r="W2214">
        <v>0</v>
      </c>
      <c r="X2214">
        <v>1</v>
      </c>
      <c r="Y2214">
        <v>57</v>
      </c>
      <c r="Z2214" t="s">
        <v>2123</v>
      </c>
      <c r="AA2214">
        <v>9</v>
      </c>
      <c r="AB2214">
        <v>2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9</v>
      </c>
      <c r="AL2214">
        <v>4</v>
      </c>
      <c r="AM2214">
        <v>4</v>
      </c>
      <c r="AN2214">
        <v>4</v>
      </c>
      <c r="AO2214">
        <v>5</v>
      </c>
      <c r="AP2214">
        <v>0</v>
      </c>
      <c r="AQ2214">
        <v>8</v>
      </c>
      <c r="AR2214">
        <v>5</v>
      </c>
      <c r="AS2214">
        <v>56</v>
      </c>
      <c r="AT2214">
        <v>44</v>
      </c>
      <c r="AU2214">
        <v>0</v>
      </c>
      <c r="AV2214">
        <v>0</v>
      </c>
      <c r="AW2214">
        <v>2.82</v>
      </c>
      <c r="AX2214">
        <v>50</v>
      </c>
      <c r="AY2214">
        <v>79</v>
      </c>
      <c r="AZ2214">
        <v>54</v>
      </c>
      <c r="BA2214">
        <v>29</v>
      </c>
      <c r="BB2214">
        <v>18</v>
      </c>
      <c r="BC2214">
        <v>50</v>
      </c>
      <c r="BD2214">
        <v>68</v>
      </c>
      <c r="BE2214">
        <v>43</v>
      </c>
      <c r="BF2214">
        <v>90</v>
      </c>
      <c r="BG2214">
        <v>8.83</v>
      </c>
      <c r="BH2214">
        <v>4.93</v>
      </c>
      <c r="BI2214">
        <v>2.41</v>
      </c>
      <c r="BJ2214">
        <v>3.48</v>
      </c>
      <c r="BK2214">
        <v>3.11</v>
      </c>
      <c r="BL2214">
        <f>1/Table1[[#This Row],[odds_ft_home_team_win]]+1/Table1[[#This Row],[odds_ft_draw]]+1/Table1[[#This Row],[odds_ft_away_team_win]]-1</f>
        <v>2.383748953530862E-2</v>
      </c>
      <c r="BM2214">
        <f>Table1[[#This Row],[Margin]]/3</f>
        <v>7.9458298451028728E-3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 t="s">
        <v>95</v>
      </c>
      <c r="BU2214">
        <f>VLOOKUP(Table1[[#This Row],[Reference]],metron,11,FALSE)</f>
        <v>1.344038264434575</v>
      </c>
      <c r="BV2214">
        <f>VLOOKUP(Table1[[#This Row],[Reference]],metron,12,FALSE)</f>
        <v>1.1515772691037469</v>
      </c>
    </row>
    <row r="2215" spans="1:74" hidden="1" x14ac:dyDescent="0.45">
      <c r="A2215" t="s">
        <v>5411</v>
      </c>
      <c r="B2215">
        <v>1460253600</v>
      </c>
      <c r="C2215" s="3" t="s">
        <v>2124</v>
      </c>
      <c r="D2215" t="s">
        <v>65</v>
      </c>
      <c r="E2215" t="s">
        <v>66</v>
      </c>
      <c r="F2215" t="s">
        <v>1643</v>
      </c>
      <c r="G2215" t="s">
        <v>77</v>
      </c>
      <c r="H2215" t="s">
        <v>66</v>
      </c>
      <c r="I2215">
        <f>MROUND(Table1[[#This Row],[Prob_H]]*100,2)/100</f>
        <v>0.26</v>
      </c>
      <c r="J2215">
        <f>1/Table1[[#This Row],[odds_ft_home_team_win]]-Table1[[#This Row],[Margin/3]]</f>
        <v>0.25180838991037297</v>
      </c>
      <c r="K2215">
        <f>1/Table1[[#This Row],[odds_ft_draw]]-Table1[[#This Row],[Margin/3]]</f>
        <v>0.27535424915028323</v>
      </c>
      <c r="L2215">
        <f>1/Table1[[#This Row],[odds_ft_away_team_win]]-Table1[[#This Row],[Margin/3]]</f>
        <v>0.47283736093934398</v>
      </c>
      <c r="M2215">
        <v>13</v>
      </c>
      <c r="N2215">
        <v>1.1399999999999999</v>
      </c>
      <c r="O2215">
        <v>1.29</v>
      </c>
      <c r="P2215">
        <v>1.29</v>
      </c>
      <c r="Q2215">
        <v>1.24</v>
      </c>
      <c r="R2215" t="str" cm="1">
        <f t="array" ref="R2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15">
        <v>3</v>
      </c>
      <c r="T2215">
        <v>0</v>
      </c>
      <c r="U2215">
        <v>3</v>
      </c>
      <c r="V2215">
        <v>1</v>
      </c>
      <c r="W2215">
        <v>1</v>
      </c>
      <c r="X2215">
        <v>0</v>
      </c>
      <c r="Y2215" t="s">
        <v>2125</v>
      </c>
      <c r="AA2215">
        <v>5</v>
      </c>
      <c r="AB2215">
        <v>5</v>
      </c>
      <c r="AC2215">
        <v>1</v>
      </c>
      <c r="AD2215">
        <v>0</v>
      </c>
      <c r="AE2215">
        <v>1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6</v>
      </c>
      <c r="AL2215">
        <v>10</v>
      </c>
      <c r="AM2215">
        <v>4</v>
      </c>
      <c r="AN2215">
        <v>2</v>
      </c>
      <c r="AO2215">
        <v>2</v>
      </c>
      <c r="AP2215">
        <v>8</v>
      </c>
      <c r="AQ2215">
        <v>18</v>
      </c>
      <c r="AR2215">
        <v>19</v>
      </c>
      <c r="AS2215">
        <v>44</v>
      </c>
      <c r="AT2215">
        <v>56</v>
      </c>
      <c r="AU2215">
        <v>0</v>
      </c>
      <c r="AV2215">
        <v>0</v>
      </c>
      <c r="AW2215">
        <v>2.75</v>
      </c>
      <c r="AX2215">
        <v>68</v>
      </c>
      <c r="AY2215">
        <v>75</v>
      </c>
      <c r="AZ2215">
        <v>61</v>
      </c>
      <c r="BA2215">
        <v>29</v>
      </c>
      <c r="BB2215">
        <v>18</v>
      </c>
      <c r="BC2215">
        <v>47</v>
      </c>
      <c r="BD2215">
        <v>72</v>
      </c>
      <c r="BE2215">
        <v>43</v>
      </c>
      <c r="BF2215">
        <v>71</v>
      </c>
      <c r="BG2215">
        <v>9.69</v>
      </c>
      <c r="BH2215">
        <v>4.57</v>
      </c>
      <c r="BI2215">
        <v>3.85</v>
      </c>
      <c r="BJ2215">
        <v>3.53</v>
      </c>
      <c r="BK2215">
        <v>2.08</v>
      </c>
      <c r="BL2215">
        <f>1/Table1[[#This Row],[odds_ft_home_team_win]]+1/Table1[[#This Row],[odds_ft_draw]]+1/Table1[[#This Row],[odds_ft_away_team_win]]-1</f>
        <v>2.3795609489660308E-2</v>
      </c>
      <c r="BM2215">
        <f>Table1[[#This Row],[Margin]]/3</f>
        <v>7.9318698298867698E-3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 t="s">
        <v>1644</v>
      </c>
      <c r="BU2215">
        <f>VLOOKUP(Table1[[#This Row],[Reference]],metron,11,FALSE)</f>
        <v>1.0936930368209989</v>
      </c>
      <c r="BV2215">
        <f>VLOOKUP(Table1[[#This Row],[Reference]],metron,12,FALSE)</f>
        <v>1.475756471017134</v>
      </c>
    </row>
    <row r="2216" spans="1:74" hidden="1" x14ac:dyDescent="0.45">
      <c r="A2216" t="s">
        <v>5411</v>
      </c>
      <c r="B2216">
        <v>1460325600</v>
      </c>
      <c r="C2216" s="3" t="s">
        <v>2126</v>
      </c>
      <c r="D2216" t="s">
        <v>65</v>
      </c>
      <c r="E2216" t="s">
        <v>66</v>
      </c>
      <c r="F2216" t="s">
        <v>73</v>
      </c>
      <c r="G2216" t="s">
        <v>98</v>
      </c>
      <c r="H2216" t="s">
        <v>66</v>
      </c>
      <c r="I2216">
        <f>MROUND(Table1[[#This Row],[Prob_H]]*100,2)/100</f>
        <v>0.38</v>
      </c>
      <c r="J2216">
        <f>1/Table1[[#This Row],[odds_ft_home_team_win]]-Table1[[#This Row],[Margin/3]]</f>
        <v>0.37167810497126447</v>
      </c>
      <c r="K2216">
        <f>1/Table1[[#This Row],[odds_ft_draw]]-Table1[[#This Row],[Margin/3]]</f>
        <v>0.29085116569392561</v>
      </c>
      <c r="L2216">
        <f>1/Table1[[#This Row],[odds_ft_away_team_win]]-Table1[[#This Row],[Margin/3]]</f>
        <v>0.33747072933480987</v>
      </c>
      <c r="M2216">
        <v>13</v>
      </c>
      <c r="N2216">
        <v>2</v>
      </c>
      <c r="O2216">
        <v>1.07</v>
      </c>
      <c r="P2216">
        <v>2</v>
      </c>
      <c r="Q2216">
        <v>1.22</v>
      </c>
      <c r="R2216" t="str" cm="1">
        <f t="array" ref="R2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6">
        <v>0</v>
      </c>
      <c r="T2216">
        <v>3</v>
      </c>
      <c r="U2216">
        <v>3</v>
      </c>
      <c r="V2216">
        <v>1</v>
      </c>
      <c r="W2216">
        <v>0</v>
      </c>
      <c r="X2216">
        <v>1</v>
      </c>
      <c r="Z2216" t="s">
        <v>2127</v>
      </c>
      <c r="AA2216">
        <v>0</v>
      </c>
      <c r="AB2216">
        <v>6</v>
      </c>
      <c r="AC2216">
        <v>3</v>
      </c>
      <c r="AD2216">
        <v>2</v>
      </c>
      <c r="AE2216">
        <v>2</v>
      </c>
      <c r="AF2216">
        <v>0</v>
      </c>
      <c r="AG2216">
        <v>0</v>
      </c>
      <c r="AH2216">
        <v>5</v>
      </c>
      <c r="AI2216">
        <v>1</v>
      </c>
      <c r="AJ2216">
        <v>1</v>
      </c>
      <c r="AK2216">
        <v>9</v>
      </c>
      <c r="AL2216">
        <v>13</v>
      </c>
      <c r="AM2216">
        <v>5</v>
      </c>
      <c r="AN2216">
        <v>3</v>
      </c>
      <c r="AO2216">
        <v>4</v>
      </c>
      <c r="AP2216">
        <v>10</v>
      </c>
      <c r="AQ2216">
        <v>12</v>
      </c>
      <c r="AR2216">
        <v>14</v>
      </c>
      <c r="AS2216">
        <v>36</v>
      </c>
      <c r="AT2216">
        <v>64</v>
      </c>
      <c r="AU2216">
        <v>0</v>
      </c>
      <c r="AV2216">
        <v>0</v>
      </c>
      <c r="AW2216">
        <v>2.85</v>
      </c>
      <c r="AX2216">
        <v>65</v>
      </c>
      <c r="AY2216">
        <v>76</v>
      </c>
      <c r="AZ2216">
        <v>55</v>
      </c>
      <c r="BA2216">
        <v>37</v>
      </c>
      <c r="BB2216">
        <v>17</v>
      </c>
      <c r="BC2216">
        <v>48</v>
      </c>
      <c r="BD2216">
        <v>83</v>
      </c>
      <c r="BE2216">
        <v>42</v>
      </c>
      <c r="BF2216">
        <v>72</v>
      </c>
      <c r="BG2216">
        <v>8.59</v>
      </c>
      <c r="BH2216">
        <v>5.57</v>
      </c>
      <c r="BI2216">
        <v>2.63</v>
      </c>
      <c r="BJ2216">
        <v>3.34</v>
      </c>
      <c r="BK2216">
        <v>2.89</v>
      </c>
      <c r="BL2216">
        <f>1/Table1[[#This Row],[odds_ft_home_team_win]]+1/Table1[[#This Row],[odds_ft_draw]]+1/Table1[[#This Row],[odds_ft_away_team_win]]-1</f>
        <v>2.5650095732594469E-2</v>
      </c>
      <c r="BM2216">
        <f>Table1[[#This Row],[Margin]]/3</f>
        <v>8.5500319108648224E-3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 t="s">
        <v>126</v>
      </c>
      <c r="BU2216">
        <f>VLOOKUP(Table1[[#This Row],[Reference]],metron,11,FALSE)</f>
        <v>1.330562659846547</v>
      </c>
      <c r="BV2216">
        <f>VLOOKUP(Table1[[#This Row],[Reference]],metron,12,FALSE)</f>
        <v>1.1595268542199491</v>
      </c>
    </row>
    <row r="2217" spans="1:74" hidden="1" x14ac:dyDescent="0.45">
      <c r="A2217" t="s">
        <v>5411</v>
      </c>
      <c r="B2217">
        <v>1460331000</v>
      </c>
      <c r="C2217" s="3" t="s">
        <v>2128</v>
      </c>
      <c r="D2217" t="s">
        <v>65</v>
      </c>
      <c r="E2217" t="s">
        <v>66</v>
      </c>
      <c r="F2217" t="s">
        <v>94</v>
      </c>
      <c r="G2217" t="s">
        <v>81</v>
      </c>
      <c r="H2217" t="s">
        <v>66</v>
      </c>
      <c r="I2217">
        <f>MROUND(Table1[[#This Row],[Prob_H]]*100,2)/100</f>
        <v>0.4</v>
      </c>
      <c r="J2217">
        <f>1/Table1[[#This Row],[odds_ft_home_team_win]]-Table1[[#This Row],[Margin/3]]</f>
        <v>0.39508559598042592</v>
      </c>
      <c r="K2217">
        <f>1/Table1[[#This Row],[odds_ft_draw]]-Table1[[#This Row],[Margin/3]]</f>
        <v>0.265832392268539</v>
      </c>
      <c r="L2217">
        <f>1/Table1[[#This Row],[odds_ft_away_team_win]]-Table1[[#This Row],[Margin/3]]</f>
        <v>0.33908201175103519</v>
      </c>
      <c r="M2217">
        <v>13</v>
      </c>
      <c r="N2217">
        <v>2.12</v>
      </c>
      <c r="O2217">
        <v>1.07</v>
      </c>
      <c r="P2217">
        <v>2</v>
      </c>
      <c r="Q2217">
        <v>1.2</v>
      </c>
      <c r="R2217" t="str" cm="1">
        <f t="array" ref="R2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7">
        <v>1</v>
      </c>
      <c r="T2217">
        <v>2</v>
      </c>
      <c r="U2217">
        <v>3</v>
      </c>
      <c r="V2217">
        <v>3</v>
      </c>
      <c r="W2217">
        <v>1</v>
      </c>
      <c r="X2217">
        <v>2</v>
      </c>
      <c r="Y2217">
        <v>44</v>
      </c>
      <c r="Z2217" t="s">
        <v>2129</v>
      </c>
      <c r="AA2217">
        <v>4</v>
      </c>
      <c r="AB2217">
        <v>5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8</v>
      </c>
      <c r="AL2217">
        <v>14</v>
      </c>
      <c r="AM2217">
        <v>5</v>
      </c>
      <c r="AN2217">
        <v>7</v>
      </c>
      <c r="AO2217">
        <v>3</v>
      </c>
      <c r="AP2217">
        <v>7</v>
      </c>
      <c r="AQ2217">
        <v>14</v>
      </c>
      <c r="AR2217">
        <v>8</v>
      </c>
      <c r="AS2217">
        <v>52</v>
      </c>
      <c r="AT2217">
        <v>48</v>
      </c>
      <c r="AU2217">
        <v>0</v>
      </c>
      <c r="AV2217">
        <v>0</v>
      </c>
      <c r="AW2217">
        <v>3.4</v>
      </c>
      <c r="AX2217">
        <v>57</v>
      </c>
      <c r="AY2217">
        <v>78</v>
      </c>
      <c r="AZ2217">
        <v>66</v>
      </c>
      <c r="BA2217">
        <v>51</v>
      </c>
      <c r="BB2217">
        <v>28</v>
      </c>
      <c r="BC2217">
        <v>44</v>
      </c>
      <c r="BD2217">
        <v>91</v>
      </c>
      <c r="BE2217">
        <v>47</v>
      </c>
      <c r="BF2217">
        <v>73</v>
      </c>
      <c r="BG2217">
        <v>9.85</v>
      </c>
      <c r="BH2217">
        <v>4.3499999999999996</v>
      </c>
      <c r="BI2217">
        <v>2.48</v>
      </c>
      <c r="BJ2217">
        <v>3.65</v>
      </c>
      <c r="BK2217">
        <v>2.88</v>
      </c>
      <c r="BL2217">
        <f>1/Table1[[#This Row],[odds_ft_home_team_win]]+1/Table1[[#This Row],[odds_ft_draw]]+1/Table1[[#This Row],[odds_ft_away_team_win]]-1</f>
        <v>2.44206314135611E-2</v>
      </c>
      <c r="BM2217">
        <f>Table1[[#This Row],[Margin]]/3</f>
        <v>8.140210471187034E-3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 t="s">
        <v>124</v>
      </c>
      <c r="BU2217">
        <f>VLOOKUP(Table1[[#This Row],[Reference]],metron,11,FALSE)</f>
        <v>1.344038264434575</v>
      </c>
      <c r="BV2217">
        <f>VLOOKUP(Table1[[#This Row],[Reference]],metron,12,FALSE)</f>
        <v>1.1515772691037469</v>
      </c>
    </row>
    <row r="2218" spans="1:74" hidden="1" x14ac:dyDescent="0.45">
      <c r="A2218" t="s">
        <v>5410</v>
      </c>
      <c r="B2218">
        <v>1476496800</v>
      </c>
      <c r="C2218" s="3" t="s">
        <v>2381</v>
      </c>
      <c r="D2218" t="s">
        <v>65</v>
      </c>
      <c r="E2218" t="s">
        <v>66</v>
      </c>
      <c r="F2218" t="s">
        <v>611</v>
      </c>
      <c r="G2218" t="s">
        <v>81</v>
      </c>
      <c r="H2218" t="s">
        <v>66</v>
      </c>
      <c r="I2218">
        <f>MROUND(Table1[[#This Row],[Prob_H]]*100,2)/100</f>
        <v>0.28000000000000003</v>
      </c>
      <c r="J2218">
        <f>1/Table1[[#This Row],[odds_ft_home_team_win]]-Table1[[#This Row],[Margin/3]]</f>
        <v>0.28224594982460921</v>
      </c>
      <c r="K2218">
        <f>1/Table1[[#This Row],[odds_ft_draw]]-Table1[[#This Row],[Margin/3]]</f>
        <v>0.27166032022393172</v>
      </c>
      <c r="L2218">
        <f>1/Table1[[#This Row],[odds_ft_away_team_win]]-Table1[[#This Row],[Margin/3]]</f>
        <v>0.44609372995145907</v>
      </c>
      <c r="M2218">
        <v>13</v>
      </c>
      <c r="N2218">
        <v>1.17</v>
      </c>
      <c r="O2218">
        <v>0.67</v>
      </c>
      <c r="P2218">
        <v>1.65</v>
      </c>
      <c r="Q2218">
        <v>1.21</v>
      </c>
      <c r="R2218" t="str" cm="1">
        <f t="array" ref="R2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8">
        <v>2</v>
      </c>
      <c r="T2218">
        <v>3</v>
      </c>
      <c r="U2218">
        <v>5</v>
      </c>
      <c r="V2218">
        <v>2</v>
      </c>
      <c r="W2218">
        <v>1</v>
      </c>
      <c r="X2218">
        <v>1</v>
      </c>
      <c r="Y2218" t="s">
        <v>2382</v>
      </c>
      <c r="Z2218" t="s">
        <v>2383</v>
      </c>
      <c r="AA2218">
        <v>3</v>
      </c>
      <c r="AB2218">
        <v>8</v>
      </c>
      <c r="AC2218">
        <v>3</v>
      </c>
      <c r="AD2218">
        <v>0</v>
      </c>
      <c r="AE2218">
        <v>1</v>
      </c>
      <c r="AF2218">
        <v>0</v>
      </c>
      <c r="AG2218">
        <v>0</v>
      </c>
      <c r="AH2218">
        <v>3</v>
      </c>
      <c r="AI2218">
        <v>1</v>
      </c>
      <c r="AJ2218">
        <v>0</v>
      </c>
      <c r="AK2218">
        <v>7</v>
      </c>
      <c r="AL2218">
        <v>12</v>
      </c>
      <c r="AM2218">
        <v>3</v>
      </c>
      <c r="AN2218">
        <v>8</v>
      </c>
      <c r="AO2218">
        <v>4</v>
      </c>
      <c r="AP2218">
        <v>4</v>
      </c>
      <c r="AQ2218">
        <v>19</v>
      </c>
      <c r="AR2218">
        <v>7</v>
      </c>
      <c r="AS2218">
        <v>50</v>
      </c>
      <c r="AT2218">
        <v>50</v>
      </c>
      <c r="AU2218">
        <v>0</v>
      </c>
      <c r="AV2218">
        <v>0</v>
      </c>
      <c r="AW2218">
        <v>2.67</v>
      </c>
      <c r="AX2218">
        <v>42</v>
      </c>
      <c r="AY2218">
        <v>67</v>
      </c>
      <c r="AZ2218">
        <v>34</v>
      </c>
      <c r="BA2218">
        <v>34</v>
      </c>
      <c r="BB2218">
        <v>17</v>
      </c>
      <c r="BC2218">
        <v>33</v>
      </c>
      <c r="BD2218">
        <v>67</v>
      </c>
      <c r="BE2218">
        <v>34</v>
      </c>
      <c r="BF2218">
        <v>92</v>
      </c>
      <c r="BG2218">
        <v>8.67</v>
      </c>
      <c r="BH2218">
        <v>6.67</v>
      </c>
      <c r="BI2218">
        <v>3.44</v>
      </c>
      <c r="BJ2218">
        <v>3.57</v>
      </c>
      <c r="BK2218">
        <v>2.2000000000000002</v>
      </c>
      <c r="BL2218">
        <f>1/Table1[[#This Row],[odds_ft_home_team_win]]+1/Table1[[#This Row],[odds_ft_draw]]+1/Table1[[#This Row],[odds_ft_away_team_win]]-1</f>
        <v>2.5355173781986373E-2</v>
      </c>
      <c r="BM2218">
        <f>Table1[[#This Row],[Margin]]/3</f>
        <v>8.4517245939954577E-3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 t="s">
        <v>614</v>
      </c>
      <c r="BU2218">
        <f>VLOOKUP(Table1[[#This Row],[Reference]],metron,11,FALSE)</f>
        <v>1.128766254360926</v>
      </c>
      <c r="BV2218">
        <f>VLOOKUP(Table1[[#This Row],[Reference]],metron,12,FALSE)</f>
        <v>1.415794481446242</v>
      </c>
    </row>
    <row r="2219" spans="1:74" hidden="1" x14ac:dyDescent="0.45">
      <c r="A2219" t="s">
        <v>5410</v>
      </c>
      <c r="B2219">
        <v>1476568800</v>
      </c>
      <c r="C2219" s="3" t="s">
        <v>2384</v>
      </c>
      <c r="D2219" t="s">
        <v>65</v>
      </c>
      <c r="E2219" t="s">
        <v>66</v>
      </c>
      <c r="F2219" t="s">
        <v>67</v>
      </c>
      <c r="G2219" t="s">
        <v>85</v>
      </c>
      <c r="H2219" t="s">
        <v>66</v>
      </c>
      <c r="I2219">
        <f>MROUND(Table1[[#This Row],[Prob_H]]*100,2)/100</f>
        <v>0.26</v>
      </c>
      <c r="J2219">
        <f>1/Table1[[#This Row],[odds_ft_home_team_win]]-Table1[[#This Row],[Margin/3]]</f>
        <v>0.25426058892931164</v>
      </c>
      <c r="K2219">
        <f>1/Table1[[#This Row],[odds_ft_draw]]-Table1[[#This Row],[Margin/3]]</f>
        <v>0.26133517630400299</v>
      </c>
      <c r="L2219">
        <f>1/Table1[[#This Row],[odds_ft_away_team_win]]-Table1[[#This Row],[Margin/3]]</f>
        <v>0.48440423476668548</v>
      </c>
      <c r="M2219">
        <v>13</v>
      </c>
      <c r="N2219">
        <v>0.83</v>
      </c>
      <c r="O2219">
        <v>0.67</v>
      </c>
      <c r="P2219">
        <v>1.1200000000000001</v>
      </c>
      <c r="Q2219">
        <v>1</v>
      </c>
      <c r="R2219" t="str" cm="1">
        <f t="array" ref="R2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19">
        <v>1</v>
      </c>
      <c r="T2219">
        <v>4</v>
      </c>
      <c r="U2219">
        <v>5</v>
      </c>
      <c r="V2219">
        <v>3</v>
      </c>
      <c r="W2219">
        <v>1</v>
      </c>
      <c r="X2219">
        <v>2</v>
      </c>
      <c r="Y2219">
        <v>13</v>
      </c>
      <c r="Z2219" t="s">
        <v>2385</v>
      </c>
      <c r="AA2219">
        <v>6</v>
      </c>
      <c r="AB2219">
        <v>3</v>
      </c>
      <c r="AC2219">
        <v>2</v>
      </c>
      <c r="AD2219">
        <v>0</v>
      </c>
      <c r="AE2219">
        <v>1</v>
      </c>
      <c r="AF2219">
        <v>0</v>
      </c>
      <c r="AG2219">
        <v>1</v>
      </c>
      <c r="AH2219">
        <v>1</v>
      </c>
      <c r="AI2219">
        <v>1</v>
      </c>
      <c r="AJ2219">
        <v>0</v>
      </c>
      <c r="AK2219">
        <v>11</v>
      </c>
      <c r="AL2219">
        <v>13</v>
      </c>
      <c r="AM2219">
        <v>6</v>
      </c>
      <c r="AN2219">
        <v>8</v>
      </c>
      <c r="AO2219">
        <v>5</v>
      </c>
      <c r="AP2219">
        <v>5</v>
      </c>
      <c r="AQ2219">
        <v>16</v>
      </c>
      <c r="AR2219">
        <v>23</v>
      </c>
      <c r="AS2219">
        <v>57</v>
      </c>
      <c r="AT2219">
        <v>43</v>
      </c>
      <c r="AU2219">
        <v>0</v>
      </c>
      <c r="AV2219">
        <v>0</v>
      </c>
      <c r="AW2219">
        <v>2.84</v>
      </c>
      <c r="AX2219">
        <v>42</v>
      </c>
      <c r="AY2219">
        <v>75</v>
      </c>
      <c r="AZ2219">
        <v>50</v>
      </c>
      <c r="BA2219">
        <v>25</v>
      </c>
      <c r="BB2219">
        <v>9</v>
      </c>
      <c r="BC2219">
        <v>25</v>
      </c>
      <c r="BD2219">
        <v>75</v>
      </c>
      <c r="BE2219">
        <v>50</v>
      </c>
      <c r="BF2219">
        <v>92</v>
      </c>
      <c r="BG2219">
        <v>15.33</v>
      </c>
      <c r="BH2219">
        <v>4.83</v>
      </c>
      <c r="BI2219">
        <v>3.81</v>
      </c>
      <c r="BJ2219">
        <v>3.71</v>
      </c>
      <c r="BK2219">
        <v>2.0299999999999998</v>
      </c>
      <c r="BL2219">
        <f>1/Table1[[#This Row],[odds_ft_home_team_win]]+1/Table1[[#This Row],[odds_ft_draw]]+1/Table1[[#This Row],[odds_ft_away_team_win]]-1</f>
        <v>2.4619808015214684E-2</v>
      </c>
      <c r="BM2219">
        <f>Table1[[#This Row],[Margin]]/3</f>
        <v>8.2066026717382279E-3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 t="s">
        <v>70</v>
      </c>
      <c r="BU2219">
        <f>VLOOKUP(Table1[[#This Row],[Reference]],metron,11,FALSE)</f>
        <v>1.0936930368209989</v>
      </c>
      <c r="BV2219">
        <f>VLOOKUP(Table1[[#This Row],[Reference]],metron,12,FALSE)</f>
        <v>1.475756471017134</v>
      </c>
    </row>
    <row r="2220" spans="1:74" hidden="1" x14ac:dyDescent="0.45">
      <c r="A2220" t="s">
        <v>5410</v>
      </c>
      <c r="B2220">
        <v>1476576000</v>
      </c>
      <c r="C2220" s="3" t="s">
        <v>2386</v>
      </c>
      <c r="D2220" t="s">
        <v>65</v>
      </c>
      <c r="E2220" t="s">
        <v>66</v>
      </c>
      <c r="F2220" t="s">
        <v>68</v>
      </c>
      <c r="G2220" t="s">
        <v>2218</v>
      </c>
      <c r="H2220" t="s">
        <v>66</v>
      </c>
      <c r="I2220">
        <f>MROUND(Table1[[#This Row],[Prob_H]]*100,2)/100</f>
        <v>0.62</v>
      </c>
      <c r="J2220">
        <f>1/Table1[[#This Row],[odds_ft_home_team_win]]-Table1[[#This Row],[Margin/3]]</f>
        <v>0.61701960042856241</v>
      </c>
      <c r="K2220">
        <f>1/Table1[[#This Row],[odds_ft_draw]]-Table1[[#This Row],[Margin/3]]</f>
        <v>0.23592203945295268</v>
      </c>
      <c r="L2220">
        <f>1/Table1[[#This Row],[odds_ft_away_team_win]]-Table1[[#This Row],[Margin/3]]</f>
        <v>0.14705836011848489</v>
      </c>
      <c r="M2220">
        <v>13</v>
      </c>
      <c r="N2220">
        <v>2</v>
      </c>
      <c r="O2220">
        <v>1</v>
      </c>
      <c r="P2220">
        <v>1.78</v>
      </c>
      <c r="Q2220">
        <v>1.1100000000000001</v>
      </c>
      <c r="R2220" t="str" cm="1">
        <f t="array" ref="R2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20">
        <v>0</v>
      </c>
      <c r="T2220">
        <v>2</v>
      </c>
      <c r="U2220">
        <v>2</v>
      </c>
      <c r="V2220">
        <v>0</v>
      </c>
      <c r="W2220">
        <v>0</v>
      </c>
      <c r="X2220">
        <v>0</v>
      </c>
      <c r="Z2220" t="s">
        <v>2387</v>
      </c>
      <c r="AA2220">
        <v>8</v>
      </c>
      <c r="AB2220">
        <v>3</v>
      </c>
      <c r="AC2220">
        <v>2</v>
      </c>
      <c r="AD2220">
        <v>0</v>
      </c>
      <c r="AE2220">
        <v>3</v>
      </c>
      <c r="AF2220">
        <v>0</v>
      </c>
      <c r="AG2220">
        <v>0</v>
      </c>
      <c r="AH2220">
        <v>2</v>
      </c>
      <c r="AI2220">
        <v>1</v>
      </c>
      <c r="AJ2220">
        <v>2</v>
      </c>
      <c r="AK2220">
        <v>10</v>
      </c>
      <c r="AL2220">
        <v>5</v>
      </c>
      <c r="AM2220">
        <v>4</v>
      </c>
      <c r="AN2220">
        <v>4</v>
      </c>
      <c r="AO2220">
        <v>6</v>
      </c>
      <c r="AP2220">
        <v>1</v>
      </c>
      <c r="AQ2220">
        <v>-1</v>
      </c>
      <c r="AR2220">
        <v>-1</v>
      </c>
      <c r="AS2220">
        <v>50</v>
      </c>
      <c r="AT2220">
        <v>50</v>
      </c>
      <c r="AU2220">
        <v>0</v>
      </c>
      <c r="AV2220">
        <v>0</v>
      </c>
      <c r="AW2220">
        <v>1.92</v>
      </c>
      <c r="AX2220">
        <v>50</v>
      </c>
      <c r="AY2220">
        <v>50</v>
      </c>
      <c r="AZ2220">
        <v>42</v>
      </c>
      <c r="BA2220">
        <v>17</v>
      </c>
      <c r="BB2220">
        <v>9</v>
      </c>
      <c r="BC2220">
        <v>17</v>
      </c>
      <c r="BD2220">
        <v>50</v>
      </c>
      <c r="BE2220">
        <v>42</v>
      </c>
      <c r="BF2220">
        <v>59</v>
      </c>
      <c r="BG2220">
        <v>8.5</v>
      </c>
      <c r="BH2220">
        <v>6.17</v>
      </c>
      <c r="BI2220">
        <v>1.6</v>
      </c>
      <c r="BJ2220">
        <v>4.0999999999999996</v>
      </c>
      <c r="BK2220">
        <v>6.45</v>
      </c>
      <c r="BL2220">
        <f>1/Table1[[#This Row],[odds_ft_home_team_win]]+1/Table1[[#This Row],[odds_ft_draw]]+1/Table1[[#This Row],[odds_ft_away_team_win]]-1</f>
        <v>2.3941198714312772E-2</v>
      </c>
      <c r="BM2220">
        <f>Table1[[#This Row],[Margin]]/3</f>
        <v>7.9803995714375908E-3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 t="s">
        <v>116</v>
      </c>
      <c r="BU2220">
        <f>VLOOKUP(Table1[[#This Row],[Reference]],metron,11,FALSE)</f>
        <v>1.8681481481481479</v>
      </c>
      <c r="BV2220">
        <f>VLOOKUP(Table1[[#This Row],[Reference]],metron,12,FALSE)</f>
        <v>0.86851851851851847</v>
      </c>
    </row>
    <row r="2221" spans="1:74" hidden="1" x14ac:dyDescent="0.45">
      <c r="A2221" t="s">
        <v>5410</v>
      </c>
      <c r="B2221">
        <v>1476576000</v>
      </c>
      <c r="C2221" s="3" t="s">
        <v>2386</v>
      </c>
      <c r="D2221" t="s">
        <v>65</v>
      </c>
      <c r="E2221" t="s">
        <v>66</v>
      </c>
      <c r="F2221" t="s">
        <v>93</v>
      </c>
      <c r="G2221" t="s">
        <v>80</v>
      </c>
      <c r="H2221" t="s">
        <v>66</v>
      </c>
      <c r="I2221">
        <f>MROUND(Table1[[#This Row],[Prob_H]]*100,2)/100</f>
        <v>0.48</v>
      </c>
      <c r="J2221">
        <f>1/Table1[[#This Row],[odds_ft_home_team_win]]-Table1[[#This Row],[Margin/3]]</f>
        <v>0.48173895637227732</v>
      </c>
      <c r="K2221">
        <f>1/Table1[[#This Row],[odds_ft_draw]]-Table1[[#This Row],[Margin/3]]</f>
        <v>0.27482899692107476</v>
      </c>
      <c r="L2221">
        <f>1/Table1[[#This Row],[odds_ft_away_team_win]]-Table1[[#This Row],[Margin/3]]</f>
        <v>0.24343204670664786</v>
      </c>
      <c r="M2221">
        <v>13</v>
      </c>
      <c r="N2221">
        <v>2</v>
      </c>
      <c r="O2221">
        <v>0.33</v>
      </c>
      <c r="P2221">
        <v>1.89</v>
      </c>
      <c r="Q2221">
        <v>0.94</v>
      </c>
      <c r="R2221" t="str" cm="1">
        <f t="array" ref="R2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1">
        <v>2</v>
      </c>
      <c r="T2221">
        <v>1</v>
      </c>
      <c r="U2221">
        <v>3</v>
      </c>
      <c r="V2221">
        <v>0</v>
      </c>
      <c r="W2221">
        <v>0</v>
      </c>
      <c r="X2221">
        <v>0</v>
      </c>
      <c r="Y2221" t="s">
        <v>2388</v>
      </c>
      <c r="Z2221">
        <v>52</v>
      </c>
      <c r="AA2221">
        <v>5</v>
      </c>
      <c r="AB2221">
        <v>7</v>
      </c>
      <c r="AC2221">
        <v>2</v>
      </c>
      <c r="AD2221">
        <v>0</v>
      </c>
      <c r="AE2221">
        <v>4</v>
      </c>
      <c r="AF2221">
        <v>1</v>
      </c>
      <c r="AG2221">
        <v>0</v>
      </c>
      <c r="AH2221">
        <v>2</v>
      </c>
      <c r="AI2221">
        <v>1</v>
      </c>
      <c r="AJ2221">
        <v>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9</v>
      </c>
      <c r="AR2221">
        <v>14</v>
      </c>
      <c r="AS2221">
        <v>-1</v>
      </c>
      <c r="AT2221">
        <v>-1</v>
      </c>
      <c r="AU2221">
        <v>0</v>
      </c>
      <c r="AV2221">
        <v>0</v>
      </c>
      <c r="AW2221">
        <v>2.58</v>
      </c>
      <c r="AX2221">
        <v>67</v>
      </c>
      <c r="AY2221">
        <v>75</v>
      </c>
      <c r="AZ2221">
        <v>50</v>
      </c>
      <c r="BA2221">
        <v>33</v>
      </c>
      <c r="BB2221">
        <v>17</v>
      </c>
      <c r="BC2221">
        <v>42</v>
      </c>
      <c r="BD2221">
        <v>67</v>
      </c>
      <c r="BE2221">
        <v>42</v>
      </c>
      <c r="BF2221">
        <v>83</v>
      </c>
      <c r="BG2221">
        <v>8.5</v>
      </c>
      <c r="BH2221">
        <v>5.33</v>
      </c>
      <c r="BI2221">
        <v>2.04</v>
      </c>
      <c r="BJ2221">
        <v>3.53</v>
      </c>
      <c r="BK2221">
        <v>3.97</v>
      </c>
      <c r="BL2221">
        <f>1/Table1[[#This Row],[odds_ft_home_team_win]]+1/Table1[[#This Row],[odds_ft_draw]]+1/Table1[[#This Row],[odds_ft_away_team_win]]-1</f>
        <v>2.5371366177285637E-2</v>
      </c>
      <c r="BM2221">
        <f>Table1[[#This Row],[Margin]]/3</f>
        <v>8.4571220590952123E-3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 t="s">
        <v>95</v>
      </c>
      <c r="BU2221">
        <f>VLOOKUP(Table1[[#This Row],[Reference]],metron,11,FALSE)</f>
        <v>1.510877192982456</v>
      </c>
      <c r="BV2221">
        <f>VLOOKUP(Table1[[#This Row],[Reference]],metron,12,FALSE)</f>
        <v>1.0163157894736841</v>
      </c>
    </row>
    <row r="2222" spans="1:74" hidden="1" x14ac:dyDescent="0.45">
      <c r="A2222" t="s">
        <v>5410</v>
      </c>
      <c r="B2222">
        <v>1476576000</v>
      </c>
      <c r="C2222" s="3" t="s">
        <v>2386</v>
      </c>
      <c r="D2222" t="s">
        <v>65</v>
      </c>
      <c r="E2222" t="s">
        <v>66</v>
      </c>
      <c r="F2222" t="s">
        <v>78</v>
      </c>
      <c r="G2222" t="s">
        <v>77</v>
      </c>
      <c r="H2222" t="s">
        <v>66</v>
      </c>
      <c r="I2222">
        <f>MROUND(Table1[[#This Row],[Prob_H]]*100,2)/100</f>
        <v>0.34</v>
      </c>
      <c r="J2222">
        <f>1/Table1[[#This Row],[odds_ft_home_team_win]]-Table1[[#This Row],[Margin/3]]</f>
        <v>0.34363805572452805</v>
      </c>
      <c r="K2222">
        <f>1/Table1[[#This Row],[odds_ft_draw]]-Table1[[#This Row],[Margin/3]]</f>
        <v>0.27723966538247569</v>
      </c>
      <c r="L2222">
        <f>1/Table1[[#This Row],[odds_ft_away_team_win]]-Table1[[#This Row],[Margin/3]]</f>
        <v>0.37912227889299616</v>
      </c>
      <c r="M2222">
        <v>13</v>
      </c>
      <c r="N2222">
        <v>1.17</v>
      </c>
      <c r="O2222">
        <v>1.33</v>
      </c>
      <c r="P2222">
        <v>1.39</v>
      </c>
      <c r="Q2222">
        <v>1</v>
      </c>
      <c r="R2222" t="str" cm="1">
        <f t="array" ref="R2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22">
        <v>1</v>
      </c>
      <c r="T2222">
        <v>1</v>
      </c>
      <c r="U2222">
        <v>2</v>
      </c>
      <c r="V2222">
        <v>0</v>
      </c>
      <c r="W2222">
        <v>0</v>
      </c>
      <c r="X2222">
        <v>0</v>
      </c>
      <c r="Y2222">
        <v>81</v>
      </c>
      <c r="Z2222" t="s">
        <v>1265</v>
      </c>
      <c r="AA2222">
        <v>4</v>
      </c>
      <c r="AB2222">
        <v>14</v>
      </c>
      <c r="AC2222">
        <v>1</v>
      </c>
      <c r="AD2222">
        <v>0</v>
      </c>
      <c r="AE2222">
        <v>3</v>
      </c>
      <c r="AF2222">
        <v>1</v>
      </c>
      <c r="AG2222">
        <v>1</v>
      </c>
      <c r="AH2222">
        <v>0</v>
      </c>
      <c r="AI2222">
        <v>1</v>
      </c>
      <c r="AJ2222">
        <v>3</v>
      </c>
      <c r="AK2222">
        <v>7</v>
      </c>
      <c r="AL2222">
        <v>19</v>
      </c>
      <c r="AM2222">
        <v>3</v>
      </c>
      <c r="AN2222">
        <v>10</v>
      </c>
      <c r="AO2222">
        <v>4</v>
      </c>
      <c r="AP2222">
        <v>9</v>
      </c>
      <c r="AQ2222">
        <v>13</v>
      </c>
      <c r="AR2222">
        <v>18</v>
      </c>
      <c r="AS2222">
        <v>48</v>
      </c>
      <c r="AT2222">
        <v>52</v>
      </c>
      <c r="AU2222">
        <v>0</v>
      </c>
      <c r="AV2222">
        <v>0</v>
      </c>
      <c r="AW2222">
        <v>2.84</v>
      </c>
      <c r="AX2222">
        <v>58</v>
      </c>
      <c r="AY2222">
        <v>75</v>
      </c>
      <c r="AZ2222">
        <v>50</v>
      </c>
      <c r="BA2222">
        <v>42</v>
      </c>
      <c r="BB2222">
        <v>34</v>
      </c>
      <c r="BC2222">
        <v>42</v>
      </c>
      <c r="BD2222">
        <v>75</v>
      </c>
      <c r="BE2222">
        <v>50</v>
      </c>
      <c r="BF2222">
        <v>58</v>
      </c>
      <c r="BG2222">
        <v>8.1</v>
      </c>
      <c r="BH2222">
        <v>4</v>
      </c>
      <c r="BI2222">
        <v>2.84</v>
      </c>
      <c r="BJ2222">
        <v>3.5</v>
      </c>
      <c r="BK2222">
        <v>2.58</v>
      </c>
      <c r="BL2222">
        <f>1/Table1[[#This Row],[odds_ft_home_team_win]]+1/Table1[[#This Row],[odds_ft_draw]]+1/Table1[[#This Row],[odds_ft_away_team_win]]-1</f>
        <v>2.5423860995430037E-2</v>
      </c>
      <c r="BM2222">
        <f>Table1[[#This Row],[Margin]]/3</f>
        <v>8.4746203318100122E-3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 t="s">
        <v>106</v>
      </c>
      <c r="BU2222">
        <f>VLOOKUP(Table1[[#This Row],[Reference]],metron,11,FALSE)</f>
        <v>1.228921489601805</v>
      </c>
      <c r="BV2222">
        <f>VLOOKUP(Table1[[#This Row],[Reference]],metron,12,FALSE)</f>
        <v>1.2940512655166849</v>
      </c>
    </row>
    <row r="2223" spans="1:74" hidden="1" x14ac:dyDescent="0.45">
      <c r="A2223" t="s">
        <v>5410</v>
      </c>
      <c r="B2223">
        <v>1476576360</v>
      </c>
      <c r="C2223" s="3" t="s">
        <v>2389</v>
      </c>
      <c r="D2223" t="s">
        <v>65</v>
      </c>
      <c r="E2223" t="s">
        <v>66</v>
      </c>
      <c r="F2223" t="s">
        <v>103</v>
      </c>
      <c r="G2223" t="s">
        <v>88</v>
      </c>
      <c r="H2223" t="s">
        <v>66</v>
      </c>
      <c r="I2223">
        <f>MROUND(Table1[[#This Row],[Prob_H]]*100,2)/100</f>
        <v>0.62</v>
      </c>
      <c r="J2223">
        <f>1/Table1[[#This Row],[odds_ft_home_team_win]]-Table1[[#This Row],[Margin/3]]</f>
        <v>0.61609597109871983</v>
      </c>
      <c r="K2223">
        <f>1/Table1[[#This Row],[odds_ft_draw]]-Table1[[#This Row],[Margin/3]]</f>
        <v>0.22474083091180397</v>
      </c>
      <c r="L2223">
        <f>1/Table1[[#This Row],[odds_ft_away_team_win]]-Table1[[#This Row],[Margin/3]]</f>
        <v>0.15916319798947615</v>
      </c>
      <c r="M2223">
        <v>13</v>
      </c>
      <c r="N2223">
        <v>2.33</v>
      </c>
      <c r="O2223">
        <v>0.33</v>
      </c>
      <c r="P2223">
        <v>2</v>
      </c>
      <c r="Q2223">
        <v>0.83</v>
      </c>
      <c r="R2223" t="str" cm="1">
        <f t="array" ref="R2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3">
        <v>3</v>
      </c>
      <c r="T2223">
        <v>0</v>
      </c>
      <c r="U2223">
        <v>3</v>
      </c>
      <c r="V2223">
        <v>1</v>
      </c>
      <c r="W2223">
        <v>1</v>
      </c>
      <c r="X2223">
        <v>0</v>
      </c>
      <c r="Y2223" t="s">
        <v>2390</v>
      </c>
      <c r="AA2223">
        <v>6</v>
      </c>
      <c r="AB2223">
        <v>4</v>
      </c>
      <c r="AC2223">
        <v>1</v>
      </c>
      <c r="AD2223">
        <v>0</v>
      </c>
      <c r="AE2223">
        <v>0</v>
      </c>
      <c r="AF2223">
        <v>1</v>
      </c>
      <c r="AG2223">
        <v>0</v>
      </c>
      <c r="AH2223">
        <v>1</v>
      </c>
      <c r="AI2223">
        <v>0</v>
      </c>
      <c r="AJ2223">
        <v>1</v>
      </c>
      <c r="AK2223">
        <v>14</v>
      </c>
      <c r="AL2223">
        <v>4</v>
      </c>
      <c r="AM2223">
        <v>6</v>
      </c>
      <c r="AN2223">
        <v>2</v>
      </c>
      <c r="AO2223">
        <v>8</v>
      </c>
      <c r="AP2223">
        <v>2</v>
      </c>
      <c r="AQ2223">
        <v>14</v>
      </c>
      <c r="AR2223">
        <v>9</v>
      </c>
      <c r="AS2223">
        <v>63</v>
      </c>
      <c r="AT2223">
        <v>37</v>
      </c>
      <c r="AU2223">
        <v>0</v>
      </c>
      <c r="AV2223">
        <v>0</v>
      </c>
      <c r="AW2223">
        <v>3</v>
      </c>
      <c r="AX2223">
        <v>59</v>
      </c>
      <c r="AY2223">
        <v>83</v>
      </c>
      <c r="AZ2223">
        <v>50</v>
      </c>
      <c r="BA2223">
        <v>33</v>
      </c>
      <c r="BB2223">
        <v>17</v>
      </c>
      <c r="BC2223">
        <v>33</v>
      </c>
      <c r="BD2223">
        <v>84</v>
      </c>
      <c r="BE2223">
        <v>42</v>
      </c>
      <c r="BF2223">
        <v>75</v>
      </c>
      <c r="BG2223">
        <v>10.47</v>
      </c>
      <c r="BH2223">
        <v>5.17</v>
      </c>
      <c r="BI2223">
        <v>1.6</v>
      </c>
      <c r="BJ2223">
        <v>4.28</v>
      </c>
      <c r="BK2223">
        <v>5.95</v>
      </c>
      <c r="BL2223">
        <f>1/Table1[[#This Row],[odds_ft_home_team_win]]+1/Table1[[#This Row],[odds_ft_draw]]+1/Table1[[#This Row],[odds_ft_away_team_win]]-1</f>
        <v>2.6712086703840399E-2</v>
      </c>
      <c r="BM2223">
        <f>Table1[[#This Row],[Margin]]/3</f>
        <v>8.9040289012801335E-3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 t="s">
        <v>118</v>
      </c>
      <c r="BU2223">
        <f>VLOOKUP(Table1[[#This Row],[Reference]],metron,11,FALSE)</f>
        <v>1.8681481481481479</v>
      </c>
      <c r="BV2223">
        <f>VLOOKUP(Table1[[#This Row],[Reference]],metron,12,FALSE)</f>
        <v>0.86851851851851847</v>
      </c>
    </row>
    <row r="2224" spans="1:74" hidden="1" x14ac:dyDescent="0.45">
      <c r="A2224" t="s">
        <v>5410</v>
      </c>
      <c r="B2224">
        <v>1476583200</v>
      </c>
      <c r="C2224" s="3" t="s">
        <v>2391</v>
      </c>
      <c r="D2224" t="s">
        <v>65</v>
      </c>
      <c r="E2224" t="s">
        <v>66</v>
      </c>
      <c r="F2224" t="s">
        <v>86</v>
      </c>
      <c r="G2224" t="s">
        <v>72</v>
      </c>
      <c r="H2224" t="s">
        <v>66</v>
      </c>
      <c r="I2224">
        <f>MROUND(Table1[[#This Row],[Prob_H]]*100,2)/100</f>
        <v>0.5</v>
      </c>
      <c r="J2224">
        <f>1/Table1[[#This Row],[odds_ft_home_team_win]]-Table1[[#This Row],[Margin/3]]</f>
        <v>0.50689689175456021</v>
      </c>
      <c r="K2224">
        <f>1/Table1[[#This Row],[odds_ft_draw]]-Table1[[#This Row],[Margin/3]]</f>
        <v>0.2624356842558872</v>
      </c>
      <c r="L2224">
        <f>1/Table1[[#This Row],[odds_ft_away_team_win]]-Table1[[#This Row],[Margin/3]]</f>
        <v>0.23066742398955251</v>
      </c>
      <c r="M2224">
        <v>13</v>
      </c>
      <c r="N2224">
        <v>1.43</v>
      </c>
      <c r="O2224">
        <v>1.5</v>
      </c>
      <c r="P2224">
        <v>1.85</v>
      </c>
      <c r="Q2224">
        <v>1.3</v>
      </c>
      <c r="R2224" t="str" cm="1">
        <f t="array" ref="R2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4">
        <v>1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79</v>
      </c>
      <c r="AA2224">
        <v>1</v>
      </c>
      <c r="AB2224">
        <v>2</v>
      </c>
      <c r="AC2224">
        <v>3</v>
      </c>
      <c r="AD2224">
        <v>0</v>
      </c>
      <c r="AE2224">
        <v>5</v>
      </c>
      <c r="AF2224">
        <v>0</v>
      </c>
      <c r="AG2224">
        <v>0</v>
      </c>
      <c r="AH2224">
        <v>3</v>
      </c>
      <c r="AI2224">
        <v>0</v>
      </c>
      <c r="AJ2224">
        <v>5</v>
      </c>
      <c r="AK2224">
        <v>10</v>
      </c>
      <c r="AL2224">
        <v>7</v>
      </c>
      <c r="AM2224">
        <v>3</v>
      </c>
      <c r="AN2224">
        <v>3</v>
      </c>
      <c r="AO2224">
        <v>7</v>
      </c>
      <c r="AP2224">
        <v>4</v>
      </c>
      <c r="AQ2224">
        <v>12</v>
      </c>
      <c r="AR2224">
        <v>14</v>
      </c>
      <c r="AS2224">
        <v>42</v>
      </c>
      <c r="AT2224">
        <v>58</v>
      </c>
      <c r="AU2224">
        <v>0</v>
      </c>
      <c r="AV2224">
        <v>0</v>
      </c>
      <c r="AW2224">
        <v>2.77</v>
      </c>
      <c r="AX2224">
        <v>63</v>
      </c>
      <c r="AY2224">
        <v>92</v>
      </c>
      <c r="AZ2224">
        <v>62</v>
      </c>
      <c r="BA2224">
        <v>24</v>
      </c>
      <c r="BB2224">
        <v>9</v>
      </c>
      <c r="BC2224">
        <v>47</v>
      </c>
      <c r="BD2224">
        <v>77</v>
      </c>
      <c r="BE2224">
        <v>45</v>
      </c>
      <c r="BF2224">
        <v>85</v>
      </c>
      <c r="BG2224">
        <v>7.5</v>
      </c>
      <c r="BH2224">
        <v>5.54</v>
      </c>
      <c r="BI2224">
        <v>1.94</v>
      </c>
      <c r="BJ2224">
        <v>3.69</v>
      </c>
      <c r="BK2224">
        <v>4.18</v>
      </c>
      <c r="BL2224">
        <f>1/Table1[[#This Row],[odds_ft_home_team_win]]+1/Table1[[#This Row],[odds_ft_draw]]+1/Table1[[#This Row],[odds_ft_away_team_win]]-1</f>
        <v>2.5701077313639242E-2</v>
      </c>
      <c r="BM2224">
        <f>Table1[[#This Row],[Margin]]/3</f>
        <v>8.5670257712130802E-3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 t="s">
        <v>113</v>
      </c>
      <c r="BU2224">
        <f>VLOOKUP(Table1[[#This Row],[Reference]],metron,11,FALSE)</f>
        <v>1.5342708579532029</v>
      </c>
      <c r="BV2224">
        <f>VLOOKUP(Table1[[#This Row],[Reference]],metron,12,FALSE)</f>
        <v>0.98593713070196176</v>
      </c>
    </row>
    <row r="2225" spans="1:74" hidden="1" x14ac:dyDescent="0.45">
      <c r="A2225" t="s">
        <v>5410</v>
      </c>
      <c r="B2225">
        <v>1476637200</v>
      </c>
      <c r="C2225" s="3" t="s">
        <v>2392</v>
      </c>
      <c r="D2225" t="s">
        <v>65</v>
      </c>
      <c r="E2225" t="s">
        <v>66</v>
      </c>
      <c r="F2225" t="s">
        <v>97</v>
      </c>
      <c r="G2225" t="s">
        <v>94</v>
      </c>
      <c r="H2225" t="s">
        <v>66</v>
      </c>
      <c r="I2225">
        <f>MROUND(Table1[[#This Row],[Prob_H]]*100,2)/100</f>
        <v>0.46</v>
      </c>
      <c r="J2225">
        <f>1/Table1[[#This Row],[odds_ft_home_team_win]]-Table1[[#This Row],[Margin/3]]</f>
        <v>0.45249133026348365</v>
      </c>
      <c r="K2225">
        <f>1/Table1[[#This Row],[odds_ft_draw]]-Table1[[#This Row],[Margin/3]]</f>
        <v>0.27494795615609602</v>
      </c>
      <c r="L2225">
        <f>1/Table1[[#This Row],[odds_ft_away_team_win]]-Table1[[#This Row],[Margin/3]]</f>
        <v>0.27256071358042044</v>
      </c>
      <c r="M2225">
        <v>13</v>
      </c>
      <c r="N2225">
        <v>1.8</v>
      </c>
      <c r="O2225">
        <v>0.33</v>
      </c>
      <c r="P2225">
        <v>1.37</v>
      </c>
      <c r="Q2225">
        <v>0.83</v>
      </c>
      <c r="R2225" t="str" cm="1">
        <f t="array" ref="R2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25">
        <v>2</v>
      </c>
      <c r="T2225">
        <v>1</v>
      </c>
      <c r="U2225">
        <v>3</v>
      </c>
      <c r="V2225">
        <v>1</v>
      </c>
      <c r="W2225">
        <v>0</v>
      </c>
      <c r="X2225">
        <v>1</v>
      </c>
      <c r="Y2225" t="s">
        <v>2393</v>
      </c>
      <c r="Z2225">
        <v>20</v>
      </c>
      <c r="AA2225">
        <v>9</v>
      </c>
      <c r="AB2225">
        <v>4</v>
      </c>
      <c r="AC2225">
        <v>3</v>
      </c>
      <c r="AD2225">
        <v>0</v>
      </c>
      <c r="AE2225">
        <v>1</v>
      </c>
      <c r="AF2225">
        <v>0</v>
      </c>
      <c r="AG2225">
        <v>1</v>
      </c>
      <c r="AH2225">
        <v>2</v>
      </c>
      <c r="AI2225">
        <v>0</v>
      </c>
      <c r="AJ2225">
        <v>1</v>
      </c>
      <c r="AK2225">
        <v>14</v>
      </c>
      <c r="AL2225">
        <v>11</v>
      </c>
      <c r="AM2225">
        <v>5</v>
      </c>
      <c r="AN2225">
        <v>6</v>
      </c>
      <c r="AO2225">
        <v>9</v>
      </c>
      <c r="AP2225">
        <v>5</v>
      </c>
      <c r="AQ2225">
        <v>17</v>
      </c>
      <c r="AR2225">
        <v>9</v>
      </c>
      <c r="AS2225">
        <v>52</v>
      </c>
      <c r="AT2225">
        <v>48</v>
      </c>
      <c r="AU2225">
        <v>0</v>
      </c>
      <c r="AV2225">
        <v>0</v>
      </c>
      <c r="AW2225">
        <v>2.35</v>
      </c>
      <c r="AX2225">
        <v>55</v>
      </c>
      <c r="AY2225">
        <v>74</v>
      </c>
      <c r="AZ2225">
        <v>54</v>
      </c>
      <c r="BA2225">
        <v>27</v>
      </c>
      <c r="BB2225">
        <v>0</v>
      </c>
      <c r="BC2225">
        <v>47</v>
      </c>
      <c r="BD2225">
        <v>82</v>
      </c>
      <c r="BE2225">
        <v>35</v>
      </c>
      <c r="BF2225">
        <v>55</v>
      </c>
      <c r="BG2225">
        <v>9.8699999999999992</v>
      </c>
      <c r="BH2225">
        <v>5.07</v>
      </c>
      <c r="BI2225">
        <v>2.17</v>
      </c>
      <c r="BJ2225">
        <v>3.53</v>
      </c>
      <c r="BK2225">
        <v>3.56</v>
      </c>
      <c r="BL2225">
        <f>1/Table1[[#This Row],[odds_ft_home_team_win]]+1/Table1[[#This Row],[odds_ft_draw]]+1/Table1[[#This Row],[odds_ft_away_team_win]]-1</f>
        <v>2.5014488472221874E-2</v>
      </c>
      <c r="BM2225">
        <f>Table1[[#This Row],[Margin]]/3</f>
        <v>8.338162824073958E-3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 t="s">
        <v>2262</v>
      </c>
      <c r="BU2225">
        <f>VLOOKUP(Table1[[#This Row],[Reference]],metron,11,FALSE)</f>
        <v>1.4888836329233679</v>
      </c>
      <c r="BV2225">
        <f>VLOOKUP(Table1[[#This Row],[Reference]],metron,12,FALSE)</f>
        <v>1.0516792809839171</v>
      </c>
    </row>
    <row r="2226" spans="1:74" hidden="1" x14ac:dyDescent="0.45">
      <c r="A2226" t="s">
        <v>5410</v>
      </c>
      <c r="B2226">
        <v>1476658800</v>
      </c>
      <c r="C2226" s="3" t="s">
        <v>2394</v>
      </c>
      <c r="D2226" t="s">
        <v>65</v>
      </c>
      <c r="E2226" t="s">
        <v>66</v>
      </c>
      <c r="F2226" t="s">
        <v>73</v>
      </c>
      <c r="G2226" t="s">
        <v>98</v>
      </c>
      <c r="H2226" t="s">
        <v>66</v>
      </c>
      <c r="I2226">
        <f>MROUND(Table1[[#This Row],[Prob_H]]*100,2)/100</f>
        <v>0.3</v>
      </c>
      <c r="J2226">
        <f>1/Table1[[#This Row],[odds_ft_home_team_win]]-Table1[[#This Row],[Margin/3]]</f>
        <v>0.3072834996710142</v>
      </c>
      <c r="K2226">
        <f>1/Table1[[#This Row],[odds_ft_draw]]-Table1[[#This Row],[Margin/3]]</f>
        <v>0.2842237472405163</v>
      </c>
      <c r="L2226">
        <f>1/Table1[[#This Row],[odds_ft_away_team_win]]-Table1[[#This Row],[Margin/3]]</f>
        <v>0.40849275308846955</v>
      </c>
      <c r="M2226">
        <v>13</v>
      </c>
      <c r="N2226">
        <v>1.5</v>
      </c>
      <c r="O2226">
        <v>1.5</v>
      </c>
      <c r="P2226">
        <v>1.06</v>
      </c>
      <c r="Q2226">
        <v>1.24</v>
      </c>
      <c r="R2226" t="str" cm="1">
        <f t="array" ref="R2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26">
        <v>0</v>
      </c>
      <c r="T2226">
        <v>2</v>
      </c>
      <c r="U2226">
        <v>2</v>
      </c>
      <c r="V2226">
        <v>1</v>
      </c>
      <c r="W2226">
        <v>0</v>
      </c>
      <c r="X2226">
        <v>1</v>
      </c>
      <c r="Z2226" t="s">
        <v>2395</v>
      </c>
      <c r="AA2226">
        <v>8</v>
      </c>
      <c r="AB2226">
        <v>9</v>
      </c>
      <c r="AC2226">
        <v>3</v>
      </c>
      <c r="AD2226">
        <v>1</v>
      </c>
      <c r="AE2226">
        <v>0</v>
      </c>
      <c r="AF2226">
        <v>0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8</v>
      </c>
      <c r="AR2226">
        <v>14</v>
      </c>
      <c r="AS2226">
        <v>-1</v>
      </c>
      <c r="AT2226">
        <v>-1</v>
      </c>
      <c r="AU2226">
        <v>0</v>
      </c>
      <c r="AV2226">
        <v>0</v>
      </c>
      <c r="AW2226">
        <v>2.59</v>
      </c>
      <c r="AX2226">
        <v>42</v>
      </c>
      <c r="AY2226">
        <v>67</v>
      </c>
      <c r="AZ2226">
        <v>50</v>
      </c>
      <c r="BA2226">
        <v>34</v>
      </c>
      <c r="BB2226">
        <v>17</v>
      </c>
      <c r="BC2226">
        <v>50</v>
      </c>
      <c r="BD2226">
        <v>67</v>
      </c>
      <c r="BE2226">
        <v>17</v>
      </c>
      <c r="BF2226">
        <v>83</v>
      </c>
      <c r="BG2226">
        <v>12.8</v>
      </c>
      <c r="BH2226">
        <v>6.16</v>
      </c>
      <c r="BI2226">
        <v>3.17</v>
      </c>
      <c r="BJ2226">
        <v>3.42</v>
      </c>
      <c r="BK2226">
        <v>2.4</v>
      </c>
      <c r="BL2226">
        <f>1/Table1[[#This Row],[odds_ft_home_team_win]]+1/Table1[[#This Row],[odds_ft_draw]]+1/Table1[[#This Row],[odds_ft_away_team_win]]-1</f>
        <v>2.4521740734591457E-2</v>
      </c>
      <c r="BM2226">
        <f>Table1[[#This Row],[Margin]]/3</f>
        <v>8.173913578197153E-3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 t="s">
        <v>126</v>
      </c>
      <c r="BU2226">
        <f>VLOOKUP(Table1[[#This Row],[Reference]],metron,11,FALSE)</f>
        <v>1.1805091283106199</v>
      </c>
      <c r="BV2226">
        <f>VLOOKUP(Table1[[#This Row],[Reference]],metron,12,FALSE)</f>
        <v>1.3921316533813319</v>
      </c>
    </row>
    <row r="2227" spans="1:74" hidden="1" x14ac:dyDescent="0.45">
      <c r="A2227" t="s">
        <v>5409</v>
      </c>
      <c r="B2227">
        <v>1491616800</v>
      </c>
      <c r="C2227" s="3" t="s">
        <v>2636</v>
      </c>
      <c r="D2227" t="s">
        <v>65</v>
      </c>
      <c r="E2227" t="s">
        <v>66</v>
      </c>
      <c r="F2227" t="s">
        <v>72</v>
      </c>
      <c r="G2227" t="s">
        <v>86</v>
      </c>
      <c r="H2227" t="s">
        <v>66</v>
      </c>
      <c r="I2227">
        <f>MROUND(Table1[[#This Row],[Prob_H]]*100,2)/100</f>
        <v>0.42</v>
      </c>
      <c r="J2227">
        <f>1/Table1[[#This Row],[odds_ft_home_team_win]]-Table1[[#This Row],[Margin/3]]</f>
        <v>0.4170170848911281</v>
      </c>
      <c r="K2227">
        <f>1/Table1[[#This Row],[odds_ft_draw]]-Table1[[#This Row],[Margin/3]]</f>
        <v>0.27801812128690934</v>
      </c>
      <c r="L2227">
        <f>1/Table1[[#This Row],[odds_ft_away_team_win]]-Table1[[#This Row],[Margin/3]]</f>
        <v>0.30496479382196251</v>
      </c>
      <c r="M2227">
        <v>13</v>
      </c>
      <c r="N2227">
        <v>2.27</v>
      </c>
      <c r="O2227">
        <v>1.33</v>
      </c>
      <c r="P2227">
        <v>2.2000000000000002</v>
      </c>
      <c r="Q2227">
        <v>1.25</v>
      </c>
      <c r="R2227" t="str" cm="1">
        <f t="array" ref="R2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AA2227">
        <v>6</v>
      </c>
      <c r="AB2227">
        <v>3</v>
      </c>
      <c r="AC2227">
        <v>2</v>
      </c>
      <c r="AD2227">
        <v>0</v>
      </c>
      <c r="AE2227">
        <v>4</v>
      </c>
      <c r="AF2227">
        <v>0</v>
      </c>
      <c r="AG2227">
        <v>0</v>
      </c>
      <c r="AH2227">
        <v>2</v>
      </c>
      <c r="AI2227">
        <v>2</v>
      </c>
      <c r="AJ2227">
        <v>2</v>
      </c>
      <c r="AK2227">
        <v>12</v>
      </c>
      <c r="AL2227">
        <v>7</v>
      </c>
      <c r="AM2227">
        <v>5</v>
      </c>
      <c r="AN2227">
        <v>0</v>
      </c>
      <c r="AO2227">
        <v>7</v>
      </c>
      <c r="AP2227">
        <v>7</v>
      </c>
      <c r="AQ2227">
        <v>-1</v>
      </c>
      <c r="AR2227">
        <v>-1</v>
      </c>
      <c r="AS2227">
        <v>-1</v>
      </c>
      <c r="AT2227">
        <v>-1</v>
      </c>
      <c r="AU2227">
        <v>0</v>
      </c>
      <c r="AV2227">
        <v>0</v>
      </c>
      <c r="AW2227">
        <v>2.99</v>
      </c>
      <c r="AX2227">
        <v>59</v>
      </c>
      <c r="AY2227">
        <v>81</v>
      </c>
      <c r="AZ2227">
        <v>40</v>
      </c>
      <c r="BA2227">
        <v>30</v>
      </c>
      <c r="BB2227">
        <v>24</v>
      </c>
      <c r="BC2227">
        <v>39</v>
      </c>
      <c r="BD2227">
        <v>77</v>
      </c>
      <c r="BE2227">
        <v>44</v>
      </c>
      <c r="BF2227">
        <v>79</v>
      </c>
      <c r="BG2227">
        <v>11.23</v>
      </c>
      <c r="BH2227">
        <v>6.1</v>
      </c>
      <c r="BI2227">
        <v>2.35</v>
      </c>
      <c r="BJ2227">
        <v>3.49</v>
      </c>
      <c r="BK2227">
        <v>3.19</v>
      </c>
      <c r="BL2227">
        <f>1/Table1[[#This Row],[odds_ft_home_team_win]]+1/Table1[[#This Row],[odds_ft_draw]]+1/Table1[[#This Row],[odds_ft_away_team_win]]-1</f>
        <v>2.5544490007466836E-2</v>
      </c>
      <c r="BM2227">
        <f>Table1[[#This Row],[Margin]]/3</f>
        <v>8.5148300024889458E-3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 t="s">
        <v>75</v>
      </c>
      <c r="BU2227">
        <f>VLOOKUP(Table1[[#This Row],[Reference]],metron,11,FALSE)</f>
        <v>1.396960958296362</v>
      </c>
      <c r="BV2227">
        <f>VLOOKUP(Table1[[#This Row],[Reference]],metron,12,FALSE)</f>
        <v>1.091503992901508</v>
      </c>
    </row>
    <row r="2228" spans="1:74" hidden="1" x14ac:dyDescent="0.45">
      <c r="A2228" t="s">
        <v>5409</v>
      </c>
      <c r="B2228">
        <v>1491688800</v>
      </c>
      <c r="C2228" s="3" t="s">
        <v>2637</v>
      </c>
      <c r="D2228" t="s">
        <v>65</v>
      </c>
      <c r="E2228" t="s">
        <v>66</v>
      </c>
      <c r="F2228" t="s">
        <v>77</v>
      </c>
      <c r="G2228" t="s">
        <v>78</v>
      </c>
      <c r="H2228" t="s">
        <v>66</v>
      </c>
      <c r="I2228">
        <f>MROUND(Table1[[#This Row],[Prob_H]]*100,2)/100</f>
        <v>0.6</v>
      </c>
      <c r="J2228">
        <f>1/Table1[[#This Row],[odds_ft_home_team_win]]-Table1[[#This Row],[Margin/3]]</f>
        <v>0.60579358147337059</v>
      </c>
      <c r="K2228">
        <f>1/Table1[[#This Row],[odds_ft_draw]]-Table1[[#This Row],[Margin/3]]</f>
        <v>0.23384254267783994</v>
      </c>
      <c r="L2228">
        <f>1/Table1[[#This Row],[odds_ft_away_team_win]]-Table1[[#This Row],[Margin/3]]</f>
        <v>0.16036387584878944</v>
      </c>
      <c r="M2228">
        <v>13</v>
      </c>
      <c r="N2228">
        <v>1.27</v>
      </c>
      <c r="O2228">
        <v>1.31</v>
      </c>
      <c r="P2228">
        <v>1.35</v>
      </c>
      <c r="Q2228">
        <v>1.22</v>
      </c>
      <c r="R2228" t="str" cm="1">
        <f t="array" ref="R2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28">
        <v>1</v>
      </c>
      <c r="T2228">
        <v>1</v>
      </c>
      <c r="U2228">
        <v>2</v>
      </c>
      <c r="V2228">
        <v>1</v>
      </c>
      <c r="W2228">
        <v>1</v>
      </c>
      <c r="X2228">
        <v>0</v>
      </c>
      <c r="Y2228">
        <v>30</v>
      </c>
      <c r="Z2228">
        <v>87</v>
      </c>
      <c r="AA2228">
        <v>4</v>
      </c>
      <c r="AB2228">
        <v>0</v>
      </c>
      <c r="AC2228">
        <v>2</v>
      </c>
      <c r="AD2228">
        <v>0</v>
      </c>
      <c r="AE2228">
        <v>2</v>
      </c>
      <c r="AF2228">
        <v>1</v>
      </c>
      <c r="AG2228">
        <v>1</v>
      </c>
      <c r="AH2228">
        <v>1</v>
      </c>
      <c r="AI2228">
        <v>1</v>
      </c>
      <c r="AJ2228">
        <v>2</v>
      </c>
      <c r="AK2228">
        <v>14</v>
      </c>
      <c r="AL2228">
        <v>6</v>
      </c>
      <c r="AM2228">
        <v>5</v>
      </c>
      <c r="AN2228">
        <v>2</v>
      </c>
      <c r="AO2228">
        <v>9</v>
      </c>
      <c r="AP2228">
        <v>4</v>
      </c>
      <c r="AQ2228">
        <v>17</v>
      </c>
      <c r="AR2228">
        <v>21</v>
      </c>
      <c r="AS2228">
        <v>55</v>
      </c>
      <c r="AT2228">
        <v>45</v>
      </c>
      <c r="AU2228">
        <v>0</v>
      </c>
      <c r="AV2228">
        <v>0</v>
      </c>
      <c r="AW2228">
        <v>2.89</v>
      </c>
      <c r="AX2228">
        <v>69</v>
      </c>
      <c r="AY2228">
        <v>76</v>
      </c>
      <c r="AZ2228">
        <v>54</v>
      </c>
      <c r="BA2228">
        <v>36</v>
      </c>
      <c r="BB2228">
        <v>14</v>
      </c>
      <c r="BC2228">
        <v>39</v>
      </c>
      <c r="BD2228">
        <v>72</v>
      </c>
      <c r="BE2228">
        <v>54</v>
      </c>
      <c r="BF2228">
        <v>76</v>
      </c>
      <c r="BG2228">
        <v>10.199999999999999</v>
      </c>
      <c r="BH2228">
        <v>5.36</v>
      </c>
      <c r="BI2228">
        <v>1.63</v>
      </c>
      <c r="BJ2228">
        <v>4.1399999999999997</v>
      </c>
      <c r="BK2228">
        <v>5.95</v>
      </c>
      <c r="BL2228">
        <f>1/Table1[[#This Row],[odds_ft_home_team_win]]+1/Table1[[#This Row],[odds_ft_draw]]+1/Table1[[#This Row],[odds_ft_away_team_win]]-1</f>
        <v>2.3110053125900532E-2</v>
      </c>
      <c r="BM2228">
        <f>Table1[[#This Row],[Margin]]/3</f>
        <v>7.7033510419668438E-3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 t="s">
        <v>79</v>
      </c>
      <c r="BU2228">
        <f>VLOOKUP(Table1[[#This Row],[Reference]],metron,11,FALSE)</f>
        <v>1.841836734693878</v>
      </c>
      <c r="BV2228">
        <f>VLOOKUP(Table1[[#This Row],[Reference]],metron,12,FALSE)</f>
        <v>0.88917233560090703</v>
      </c>
    </row>
    <row r="2229" spans="1:74" hidden="1" x14ac:dyDescent="0.45">
      <c r="A2229" t="s">
        <v>5409</v>
      </c>
      <c r="B2229">
        <v>1491688800</v>
      </c>
      <c r="C2229" s="3" t="s">
        <v>2637</v>
      </c>
      <c r="D2229" t="s">
        <v>65</v>
      </c>
      <c r="E2229" t="s">
        <v>66</v>
      </c>
      <c r="F2229" t="s">
        <v>80</v>
      </c>
      <c r="G2229" t="s">
        <v>93</v>
      </c>
      <c r="H2229" t="s">
        <v>66</v>
      </c>
      <c r="I2229">
        <f>MROUND(Table1[[#This Row],[Prob_H]]*100,2)/100</f>
        <v>0.46</v>
      </c>
      <c r="J2229">
        <f>1/Table1[[#This Row],[odds_ft_home_team_win]]-Table1[[#This Row],[Margin/3]]</f>
        <v>0.46327994572155135</v>
      </c>
      <c r="K2229">
        <f>1/Table1[[#This Row],[odds_ft_draw]]-Table1[[#This Row],[Margin/3]]</f>
        <v>0.2748679514941742</v>
      </c>
      <c r="L2229">
        <f>1/Table1[[#This Row],[odds_ft_away_team_win]]-Table1[[#This Row],[Margin/3]]</f>
        <v>0.26185210278427445</v>
      </c>
      <c r="M2229">
        <v>13</v>
      </c>
      <c r="N2229">
        <v>1.69</v>
      </c>
      <c r="O2229">
        <v>0.53</v>
      </c>
      <c r="P2229">
        <v>1.35</v>
      </c>
      <c r="Q2229">
        <v>0.78</v>
      </c>
      <c r="R2229" t="str" cm="1">
        <f t="array" ref="R2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29">
        <v>1</v>
      </c>
      <c r="T2229">
        <v>4</v>
      </c>
      <c r="U2229">
        <v>5</v>
      </c>
      <c r="V2229">
        <v>2</v>
      </c>
      <c r="W2229">
        <v>0</v>
      </c>
      <c r="X2229">
        <v>2</v>
      </c>
      <c r="Y2229">
        <v>90</v>
      </c>
      <c r="Z2229" t="s">
        <v>2638</v>
      </c>
      <c r="AA2229">
        <v>5</v>
      </c>
      <c r="AB2229">
        <v>4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11</v>
      </c>
      <c r="AL2229">
        <v>7</v>
      </c>
      <c r="AM2229">
        <v>5</v>
      </c>
      <c r="AN2229">
        <v>6</v>
      </c>
      <c r="AO2229">
        <v>6</v>
      </c>
      <c r="AP2229">
        <v>1</v>
      </c>
      <c r="AQ2229">
        <v>10</v>
      </c>
      <c r="AR2229">
        <v>11</v>
      </c>
      <c r="AS2229">
        <v>59</v>
      </c>
      <c r="AT2229">
        <v>41</v>
      </c>
      <c r="AU2229">
        <v>0</v>
      </c>
      <c r="AV2229">
        <v>0</v>
      </c>
      <c r="AW2229">
        <v>2.57</v>
      </c>
      <c r="AX2229">
        <v>54</v>
      </c>
      <c r="AY2229">
        <v>68</v>
      </c>
      <c r="AZ2229">
        <v>43</v>
      </c>
      <c r="BA2229">
        <v>28</v>
      </c>
      <c r="BB2229">
        <v>21</v>
      </c>
      <c r="BC2229">
        <v>39</v>
      </c>
      <c r="BD2229">
        <v>68</v>
      </c>
      <c r="BE2229">
        <v>46</v>
      </c>
      <c r="BF2229">
        <v>72</v>
      </c>
      <c r="BG2229">
        <v>7.81</v>
      </c>
      <c r="BH2229">
        <v>4.4400000000000004</v>
      </c>
      <c r="BI2229">
        <v>2.12</v>
      </c>
      <c r="BJ2229">
        <v>3.53</v>
      </c>
      <c r="BK2229">
        <v>3.7</v>
      </c>
      <c r="BL2229">
        <f>1/Table1[[#This Row],[odds_ft_home_team_win]]+1/Table1[[#This Row],[odds_ft_draw]]+1/Table1[[#This Row],[odds_ft_away_team_win]]-1</f>
        <v>2.5254502457987327E-2</v>
      </c>
      <c r="BM2229">
        <f>Table1[[#This Row],[Margin]]/3</f>
        <v>8.4181674859957756E-3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 t="s">
        <v>83</v>
      </c>
      <c r="BU2229">
        <f>VLOOKUP(Table1[[#This Row],[Reference]],metron,11,FALSE)</f>
        <v>1.4888836329233679</v>
      </c>
      <c r="BV2229">
        <f>VLOOKUP(Table1[[#This Row],[Reference]],metron,12,FALSE)</f>
        <v>1.0516792809839171</v>
      </c>
    </row>
    <row r="2230" spans="1:74" hidden="1" x14ac:dyDescent="0.45">
      <c r="A2230" t="s">
        <v>5409</v>
      </c>
      <c r="B2230">
        <v>1491696000</v>
      </c>
      <c r="C2230" s="3" t="s">
        <v>2639</v>
      </c>
      <c r="D2230" t="s">
        <v>65</v>
      </c>
      <c r="E2230" t="s">
        <v>66</v>
      </c>
      <c r="F2230" t="s">
        <v>85</v>
      </c>
      <c r="G2230" t="s">
        <v>67</v>
      </c>
      <c r="H2230" t="s">
        <v>66</v>
      </c>
      <c r="I2230">
        <f>MROUND(Table1[[#This Row],[Prob_H]]*100,2)/100</f>
        <v>0.72</v>
      </c>
      <c r="J2230">
        <f>1/Table1[[#This Row],[odds_ft_home_team_win]]-Table1[[#This Row],[Margin/3]]</f>
        <v>0.72738350892735315</v>
      </c>
      <c r="K2230">
        <f>1/Table1[[#This Row],[odds_ft_draw]]-Table1[[#This Row],[Margin/3]]</f>
        <v>0.17796299722824979</v>
      </c>
      <c r="L2230">
        <f>1/Table1[[#This Row],[odds_ft_away_team_win]]-Table1[[#This Row],[Margin/3]]</f>
        <v>9.4653493844396946E-2</v>
      </c>
      <c r="M2230">
        <v>13</v>
      </c>
      <c r="N2230">
        <v>2</v>
      </c>
      <c r="O2230">
        <v>0.36</v>
      </c>
      <c r="P2230">
        <v>1.89</v>
      </c>
      <c r="Q2230">
        <v>0.53</v>
      </c>
      <c r="R2230" t="str" cm="1">
        <f t="array" ref="R2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0">
        <v>4</v>
      </c>
      <c r="T2230">
        <v>1</v>
      </c>
      <c r="U2230">
        <v>5</v>
      </c>
      <c r="V2230">
        <v>2</v>
      </c>
      <c r="W2230">
        <v>2</v>
      </c>
      <c r="X2230">
        <v>0</v>
      </c>
      <c r="Y2230" t="s">
        <v>2640</v>
      </c>
      <c r="Z2230">
        <v>76</v>
      </c>
      <c r="AA2230">
        <v>4</v>
      </c>
      <c r="AB2230">
        <v>1</v>
      </c>
      <c r="AC2230">
        <v>3</v>
      </c>
      <c r="AD2230">
        <v>0</v>
      </c>
      <c r="AE2230">
        <v>2</v>
      </c>
      <c r="AF2230">
        <v>0</v>
      </c>
      <c r="AG2230">
        <v>2</v>
      </c>
      <c r="AH2230">
        <v>1</v>
      </c>
      <c r="AI2230">
        <v>1</v>
      </c>
      <c r="AJ2230">
        <v>1</v>
      </c>
      <c r="AK2230">
        <v>20</v>
      </c>
      <c r="AL2230">
        <v>14</v>
      </c>
      <c r="AM2230">
        <v>11</v>
      </c>
      <c r="AN2230">
        <v>7</v>
      </c>
      <c r="AO2230">
        <v>9</v>
      </c>
      <c r="AP2230">
        <v>7</v>
      </c>
      <c r="AQ2230">
        <v>9</v>
      </c>
      <c r="AR2230">
        <v>8</v>
      </c>
      <c r="AS2230">
        <v>54</v>
      </c>
      <c r="AT2230">
        <v>46</v>
      </c>
      <c r="AU2230">
        <v>0</v>
      </c>
      <c r="AV2230">
        <v>0</v>
      </c>
      <c r="AW2230">
        <v>2.29</v>
      </c>
      <c r="AX2230">
        <v>36</v>
      </c>
      <c r="AY2230">
        <v>72</v>
      </c>
      <c r="AZ2230">
        <v>29</v>
      </c>
      <c r="BA2230">
        <v>22</v>
      </c>
      <c r="BB2230">
        <v>11</v>
      </c>
      <c r="BC2230">
        <v>29</v>
      </c>
      <c r="BD2230">
        <v>65</v>
      </c>
      <c r="BE2230">
        <v>43</v>
      </c>
      <c r="BF2230">
        <v>68</v>
      </c>
      <c r="BG2230">
        <v>10.220000000000001</v>
      </c>
      <c r="BH2230">
        <v>4.1399999999999997</v>
      </c>
      <c r="BI2230">
        <v>1.36</v>
      </c>
      <c r="BJ2230">
        <v>5.38</v>
      </c>
      <c r="BK2230">
        <v>9.75</v>
      </c>
      <c r="BL2230">
        <f>1/Table1[[#This Row],[odds_ft_home_team_win]]+1/Table1[[#This Row],[odds_ft_draw]]+1/Table1[[#This Row],[odds_ft_away_team_win]]-1</f>
        <v>2.3731826159116842E-2</v>
      </c>
      <c r="BM2230">
        <f>Table1[[#This Row],[Margin]]/3</f>
        <v>7.9106087197056141E-3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 t="s">
        <v>1684</v>
      </c>
      <c r="BU2230">
        <f>VLOOKUP(Table1[[#This Row],[Reference]],metron,11,FALSE)</f>
        <v>2.2436090225563912</v>
      </c>
      <c r="BV2230">
        <f>VLOOKUP(Table1[[#This Row],[Reference]],metron,12,FALSE)</f>
        <v>0.75338345864661649</v>
      </c>
    </row>
    <row r="2231" spans="1:74" hidden="1" x14ac:dyDescent="0.45">
      <c r="A2231" t="s">
        <v>5409</v>
      </c>
      <c r="B2231">
        <v>1491696360</v>
      </c>
      <c r="C2231" s="3" t="s">
        <v>2641</v>
      </c>
      <c r="D2231" t="s">
        <v>65</v>
      </c>
      <c r="E2231" t="s">
        <v>66</v>
      </c>
      <c r="F2231" t="s">
        <v>81</v>
      </c>
      <c r="G2231" t="s">
        <v>611</v>
      </c>
      <c r="H2231" t="s">
        <v>66</v>
      </c>
      <c r="I2231">
        <f>MROUND(Table1[[#This Row],[Prob_H]]*100,2)/100</f>
        <v>0.64</v>
      </c>
      <c r="J2231">
        <f>1/Table1[[#This Row],[odds_ft_home_team_win]]-Table1[[#This Row],[Margin/3]]</f>
        <v>0.64087764087764088</v>
      </c>
      <c r="K2231">
        <f>1/Table1[[#This Row],[odds_ft_draw]]-Table1[[#This Row],[Margin/3]]</f>
        <v>0.21374921374921374</v>
      </c>
      <c r="L2231">
        <f>1/Table1[[#This Row],[odds_ft_away_team_win]]-Table1[[#This Row],[Margin/3]]</f>
        <v>0.14537314537314538</v>
      </c>
      <c r="M2231">
        <v>13</v>
      </c>
      <c r="N2231">
        <v>1.25</v>
      </c>
      <c r="O2231">
        <v>0.14000000000000001</v>
      </c>
      <c r="P2231">
        <v>1.37</v>
      </c>
      <c r="Q2231">
        <v>0.28999999999999998</v>
      </c>
      <c r="R2231" t="str" cm="1">
        <f t="array" ref="R2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1">
        <v>4</v>
      </c>
      <c r="T2231">
        <v>0</v>
      </c>
      <c r="U2231">
        <v>4</v>
      </c>
      <c r="V2231">
        <v>0</v>
      </c>
      <c r="W2231">
        <v>0</v>
      </c>
      <c r="X2231">
        <v>0</v>
      </c>
      <c r="Y2231" t="s">
        <v>2642</v>
      </c>
      <c r="AA2231">
        <v>13</v>
      </c>
      <c r="AB2231">
        <v>1</v>
      </c>
      <c r="AC2231">
        <v>2</v>
      </c>
      <c r="AD2231">
        <v>0</v>
      </c>
      <c r="AE2231">
        <v>3</v>
      </c>
      <c r="AF2231">
        <v>0</v>
      </c>
      <c r="AG2231">
        <v>0</v>
      </c>
      <c r="AH2231">
        <v>2</v>
      </c>
      <c r="AI2231">
        <v>2</v>
      </c>
      <c r="AJ2231">
        <v>1</v>
      </c>
      <c r="AK2231">
        <v>18</v>
      </c>
      <c r="AL2231">
        <v>6</v>
      </c>
      <c r="AM2231">
        <v>9</v>
      </c>
      <c r="AN2231">
        <v>2</v>
      </c>
      <c r="AO2231">
        <v>9</v>
      </c>
      <c r="AP2231">
        <v>4</v>
      </c>
      <c r="AQ2231">
        <v>17</v>
      </c>
      <c r="AR2231">
        <v>7</v>
      </c>
      <c r="AS2231">
        <v>57</v>
      </c>
      <c r="AT2231">
        <v>43</v>
      </c>
      <c r="AU2231">
        <v>0</v>
      </c>
      <c r="AV2231">
        <v>0</v>
      </c>
      <c r="AW2231">
        <v>2.92</v>
      </c>
      <c r="AX2231">
        <v>53</v>
      </c>
      <c r="AY2231">
        <v>70</v>
      </c>
      <c r="AZ2231">
        <v>50</v>
      </c>
      <c r="BA2231">
        <v>37</v>
      </c>
      <c r="BB2231">
        <v>26</v>
      </c>
      <c r="BC2231">
        <v>40</v>
      </c>
      <c r="BD2231">
        <v>63</v>
      </c>
      <c r="BE2231">
        <v>37</v>
      </c>
      <c r="BF2231">
        <v>91</v>
      </c>
      <c r="BG2231">
        <v>9.98</v>
      </c>
      <c r="BH2231">
        <v>5.19</v>
      </c>
      <c r="BI2231">
        <v>1.54</v>
      </c>
      <c r="BJ2231">
        <v>4.5</v>
      </c>
      <c r="BK2231">
        <v>6.5</v>
      </c>
      <c r="BL2231">
        <f>1/Table1[[#This Row],[odds_ft_home_team_win]]+1/Table1[[#This Row],[odds_ft_draw]]+1/Table1[[#This Row],[odds_ft_away_team_win]]-1</f>
        <v>2.5419025419025409E-2</v>
      </c>
      <c r="BM2231">
        <f>Table1[[#This Row],[Margin]]/3</f>
        <v>8.4730084730084698E-3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 t="s">
        <v>109</v>
      </c>
      <c r="BU2231">
        <f>VLOOKUP(Table1[[#This Row],[Reference]],metron,11,FALSE)</f>
        <v>1.980803571428571</v>
      </c>
      <c r="BV2231">
        <f>VLOOKUP(Table1[[#This Row],[Reference]],metron,12,FALSE)</f>
        <v>0.85357142857142854</v>
      </c>
    </row>
    <row r="2232" spans="1:74" hidden="1" x14ac:dyDescent="0.45">
      <c r="A2232" t="s">
        <v>5409</v>
      </c>
      <c r="B2232">
        <v>1491703200</v>
      </c>
      <c r="C2232" s="3" t="s">
        <v>2643</v>
      </c>
      <c r="D2232" t="s">
        <v>65</v>
      </c>
      <c r="E2232" t="s">
        <v>66</v>
      </c>
      <c r="F2232" t="s">
        <v>2218</v>
      </c>
      <c r="G2232" t="s">
        <v>68</v>
      </c>
      <c r="H2232" t="s">
        <v>66</v>
      </c>
      <c r="I2232">
        <f>MROUND(Table1[[#This Row],[Prob_H]]*100,2)/100</f>
        <v>0.28000000000000003</v>
      </c>
      <c r="J2232">
        <f>1/Table1[[#This Row],[odds_ft_home_team_win]]-Table1[[#This Row],[Margin/3]]</f>
        <v>0.27086989232816822</v>
      </c>
      <c r="K2232">
        <f>1/Table1[[#This Row],[odds_ft_draw]]-Table1[[#This Row],[Margin/3]]</f>
        <v>0.28915933100866836</v>
      </c>
      <c r="L2232">
        <f>1/Table1[[#This Row],[odds_ft_away_team_win]]-Table1[[#This Row],[Margin/3]]</f>
        <v>0.43997077666316337</v>
      </c>
      <c r="M2232">
        <v>13</v>
      </c>
      <c r="N2232">
        <v>1.63</v>
      </c>
      <c r="O2232">
        <v>1.71</v>
      </c>
      <c r="P2232">
        <v>1.63</v>
      </c>
      <c r="Q2232">
        <v>1.7</v>
      </c>
      <c r="R2232" t="str" cm="1">
        <f t="array" ref="R2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32">
        <v>1</v>
      </c>
      <c r="T2232">
        <v>1</v>
      </c>
      <c r="U2232">
        <v>2</v>
      </c>
      <c r="V2232">
        <v>2</v>
      </c>
      <c r="W2232">
        <v>1</v>
      </c>
      <c r="X2232">
        <v>1</v>
      </c>
      <c r="Y2232">
        <v>42</v>
      </c>
      <c r="Z2232">
        <v>16</v>
      </c>
      <c r="AA2232">
        <v>4</v>
      </c>
      <c r="AB2232">
        <v>10</v>
      </c>
      <c r="AC2232">
        <v>2</v>
      </c>
      <c r="AD2232">
        <v>0</v>
      </c>
      <c r="AE2232">
        <v>3</v>
      </c>
      <c r="AF2232">
        <v>0</v>
      </c>
      <c r="AG2232">
        <v>1</v>
      </c>
      <c r="AH2232">
        <v>1</v>
      </c>
      <c r="AI2232">
        <v>1</v>
      </c>
      <c r="AJ2232">
        <v>2</v>
      </c>
      <c r="AK2232">
        <v>10</v>
      </c>
      <c r="AL2232">
        <v>20</v>
      </c>
      <c r="AM2232">
        <v>5</v>
      </c>
      <c r="AN2232">
        <v>7</v>
      </c>
      <c r="AO2232">
        <v>5</v>
      </c>
      <c r="AP2232">
        <v>13</v>
      </c>
      <c r="AQ2232">
        <v>10</v>
      </c>
      <c r="AR2232">
        <v>10</v>
      </c>
      <c r="AS2232">
        <v>48</v>
      </c>
      <c r="AT2232">
        <v>52</v>
      </c>
      <c r="AU2232">
        <v>0</v>
      </c>
      <c r="AV2232">
        <v>0</v>
      </c>
      <c r="AW2232">
        <v>2.3199999999999998</v>
      </c>
      <c r="AX2232">
        <v>53</v>
      </c>
      <c r="AY2232">
        <v>67</v>
      </c>
      <c r="AZ2232">
        <v>40</v>
      </c>
      <c r="BA2232">
        <v>28</v>
      </c>
      <c r="BB2232">
        <v>10</v>
      </c>
      <c r="BC2232">
        <v>31</v>
      </c>
      <c r="BD2232">
        <v>67</v>
      </c>
      <c r="BE2232">
        <v>37</v>
      </c>
      <c r="BF2232">
        <v>67</v>
      </c>
      <c r="BG2232">
        <v>9.8800000000000008</v>
      </c>
      <c r="BH2232">
        <v>4.43</v>
      </c>
      <c r="BI2232">
        <v>3.58</v>
      </c>
      <c r="BJ2232">
        <v>3.36</v>
      </c>
      <c r="BK2232">
        <v>2.23</v>
      </c>
      <c r="BL2232">
        <f>1/Table1[[#This Row],[odds_ft_home_team_win]]+1/Table1[[#This Row],[odds_ft_draw]]+1/Table1[[#This Row],[odds_ft_away_team_win]]-1</f>
        <v>2.5379149831137759E-2</v>
      </c>
      <c r="BM2232">
        <f>Table1[[#This Row],[Margin]]/3</f>
        <v>8.4597166103792532E-3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 t="s">
        <v>2219</v>
      </c>
      <c r="BU2232">
        <f>VLOOKUP(Table1[[#This Row],[Reference]],metron,11,FALSE)</f>
        <v>1.128766254360926</v>
      </c>
      <c r="BV2232">
        <f>VLOOKUP(Table1[[#This Row],[Reference]],metron,12,FALSE)</f>
        <v>1.415794481446242</v>
      </c>
    </row>
    <row r="2233" spans="1:74" hidden="1" x14ac:dyDescent="0.45">
      <c r="A2233" t="s">
        <v>5409</v>
      </c>
      <c r="B2233">
        <v>1491703560</v>
      </c>
      <c r="C2233" s="3" t="s">
        <v>2644</v>
      </c>
      <c r="D2233" t="s">
        <v>65</v>
      </c>
      <c r="E2233" t="s">
        <v>66</v>
      </c>
      <c r="F2233" t="s">
        <v>98</v>
      </c>
      <c r="G2233" t="s">
        <v>73</v>
      </c>
      <c r="H2233" t="s">
        <v>66</v>
      </c>
      <c r="I2233">
        <f>MROUND(Table1[[#This Row],[Prob_H]]*100,2)/100</f>
        <v>0.62</v>
      </c>
      <c r="J2233">
        <f>1/Table1[[#This Row],[odds_ft_home_team_win]]-Table1[[#This Row],[Margin/3]]</f>
        <v>0.61326566681815886</v>
      </c>
      <c r="K2233">
        <f>1/Table1[[#This Row],[odds_ft_draw]]-Table1[[#This Row],[Margin/3]]</f>
        <v>0.24214765439579863</v>
      </c>
      <c r="L2233">
        <f>1/Table1[[#This Row],[odds_ft_away_team_win]]-Table1[[#This Row],[Margin/3]]</f>
        <v>0.14458667878604253</v>
      </c>
      <c r="M2233">
        <v>13</v>
      </c>
      <c r="N2233">
        <v>1.75</v>
      </c>
      <c r="O2233">
        <v>1.1499999999999999</v>
      </c>
      <c r="P2233">
        <v>1.86</v>
      </c>
      <c r="Q2233">
        <v>1.06</v>
      </c>
      <c r="R2233" t="str" cm="1">
        <f t="array" ref="R2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3">
        <v>3</v>
      </c>
      <c r="T2233">
        <v>2</v>
      </c>
      <c r="U2233">
        <v>5</v>
      </c>
      <c r="V2233">
        <v>2</v>
      </c>
      <c r="W2233">
        <v>0</v>
      </c>
      <c r="X2233">
        <v>2</v>
      </c>
      <c r="Y2233" t="s">
        <v>2645</v>
      </c>
      <c r="Z2233" t="s">
        <v>2646</v>
      </c>
      <c r="AA2233">
        <v>9</v>
      </c>
      <c r="AB2233">
        <v>4</v>
      </c>
      <c r="AC2233">
        <v>1</v>
      </c>
      <c r="AD2233">
        <v>1</v>
      </c>
      <c r="AE2233">
        <v>2</v>
      </c>
      <c r="AF2233">
        <v>1</v>
      </c>
      <c r="AG2233">
        <v>1</v>
      </c>
      <c r="AH2233">
        <v>1</v>
      </c>
      <c r="AI2233">
        <v>1</v>
      </c>
      <c r="AJ2233">
        <v>2</v>
      </c>
      <c r="AK2233">
        <v>16</v>
      </c>
      <c r="AL2233">
        <v>4</v>
      </c>
      <c r="AM2233">
        <v>10</v>
      </c>
      <c r="AN2233">
        <v>3</v>
      </c>
      <c r="AO2233">
        <v>6</v>
      </c>
      <c r="AP2233">
        <v>1</v>
      </c>
      <c r="AQ2233">
        <v>10</v>
      </c>
      <c r="AR2233">
        <v>14</v>
      </c>
      <c r="AS2233">
        <v>66</v>
      </c>
      <c r="AT2233">
        <v>34</v>
      </c>
      <c r="AU2233">
        <v>0</v>
      </c>
      <c r="AV2233">
        <v>0</v>
      </c>
      <c r="AW2233">
        <v>2.65</v>
      </c>
      <c r="AX2233">
        <v>57</v>
      </c>
      <c r="AY2233">
        <v>74</v>
      </c>
      <c r="AZ2233">
        <v>50</v>
      </c>
      <c r="BA2233">
        <v>26</v>
      </c>
      <c r="BB2233">
        <v>15</v>
      </c>
      <c r="BC2233">
        <v>38</v>
      </c>
      <c r="BD2233">
        <v>71</v>
      </c>
      <c r="BE2233">
        <v>43</v>
      </c>
      <c r="BF2233">
        <v>80</v>
      </c>
      <c r="BG2233">
        <v>9.11</v>
      </c>
      <c r="BH2233">
        <v>3.98</v>
      </c>
      <c r="BI2233">
        <v>1.61</v>
      </c>
      <c r="BJ2233">
        <v>4</v>
      </c>
      <c r="BK2233">
        <v>6.56</v>
      </c>
      <c r="BL2233">
        <f>1/Table1[[#This Row],[odds_ft_home_team_win]]+1/Table1[[#This Row],[odds_ft_draw]]+1/Table1[[#This Row],[odds_ft_away_team_win]]-1</f>
        <v>2.3557036812604126E-2</v>
      </c>
      <c r="BM2233">
        <f>Table1[[#This Row],[Margin]]/3</f>
        <v>7.8523456042013749E-3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 t="s">
        <v>128</v>
      </c>
      <c r="BU2233">
        <f>VLOOKUP(Table1[[#This Row],[Reference]],metron,11,FALSE)</f>
        <v>1.8681481481481479</v>
      </c>
      <c r="BV2233">
        <f>VLOOKUP(Table1[[#This Row],[Reference]],metron,12,FALSE)</f>
        <v>0.86851851851851847</v>
      </c>
    </row>
    <row r="2234" spans="1:74" hidden="1" x14ac:dyDescent="0.45">
      <c r="A2234" t="s">
        <v>5409</v>
      </c>
      <c r="B2234">
        <v>1491757200</v>
      </c>
      <c r="C2234" s="3" t="s">
        <v>2647</v>
      </c>
      <c r="D2234" t="s">
        <v>65</v>
      </c>
      <c r="E2234" t="s">
        <v>66</v>
      </c>
      <c r="F2234" t="s">
        <v>94</v>
      </c>
      <c r="G2234" t="s">
        <v>97</v>
      </c>
      <c r="H2234" t="s">
        <v>66</v>
      </c>
      <c r="I2234">
        <f>MROUND(Table1[[#This Row],[Prob_H]]*100,2)/100</f>
        <v>0.44</v>
      </c>
      <c r="J2234">
        <f>1/Table1[[#This Row],[odds_ft_home_team_win]]-Table1[[#This Row],[Margin/3]]</f>
        <v>0.44598831726092597</v>
      </c>
      <c r="K2234">
        <f>1/Table1[[#This Row],[odds_ft_draw]]-Table1[[#This Row],[Margin/3]]</f>
        <v>0.26845117296477894</v>
      </c>
      <c r="L2234">
        <f>1/Table1[[#This Row],[odds_ft_away_team_win]]-Table1[[#This Row],[Margin/3]]</f>
        <v>0.28556050977429498</v>
      </c>
      <c r="M2234">
        <v>13</v>
      </c>
      <c r="N2234">
        <v>2.0699999999999998</v>
      </c>
      <c r="O2234">
        <v>1.57</v>
      </c>
      <c r="P2234">
        <v>1.72</v>
      </c>
      <c r="Q2234">
        <v>1.58</v>
      </c>
      <c r="R2234" t="str" cm="1">
        <f t="array" ref="R2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34">
        <v>0</v>
      </c>
      <c r="T2234">
        <v>1</v>
      </c>
      <c r="U2234">
        <v>1</v>
      </c>
      <c r="V2234">
        <v>1</v>
      </c>
      <c r="W2234">
        <v>0</v>
      </c>
      <c r="X2234">
        <v>1</v>
      </c>
      <c r="Z2234">
        <v>27</v>
      </c>
      <c r="AA2234">
        <v>15</v>
      </c>
      <c r="AB2234">
        <v>3</v>
      </c>
      <c r="AC2234">
        <v>0</v>
      </c>
      <c r="AD2234">
        <v>0</v>
      </c>
      <c r="AE2234">
        <v>2</v>
      </c>
      <c r="AF2234">
        <v>0</v>
      </c>
      <c r="AG2234">
        <v>0</v>
      </c>
      <c r="AH2234">
        <v>0</v>
      </c>
      <c r="AI2234">
        <v>1</v>
      </c>
      <c r="AJ2234">
        <v>1</v>
      </c>
      <c r="AK2234">
        <v>14</v>
      </c>
      <c r="AL2234">
        <v>3</v>
      </c>
      <c r="AM2234">
        <v>8</v>
      </c>
      <c r="AN2234">
        <v>2</v>
      </c>
      <c r="AO2234">
        <v>6</v>
      </c>
      <c r="AP2234">
        <v>1</v>
      </c>
      <c r="AQ2234">
        <v>7</v>
      </c>
      <c r="AR2234">
        <v>14</v>
      </c>
      <c r="AS2234">
        <v>67</v>
      </c>
      <c r="AT2234">
        <v>33</v>
      </c>
      <c r="AU2234">
        <v>0</v>
      </c>
      <c r="AV2234">
        <v>0</v>
      </c>
      <c r="AW2234">
        <v>2.92</v>
      </c>
      <c r="AX2234">
        <v>62</v>
      </c>
      <c r="AY2234">
        <v>72</v>
      </c>
      <c r="AZ2234">
        <v>48</v>
      </c>
      <c r="BA2234">
        <v>42</v>
      </c>
      <c r="BB2234">
        <v>21</v>
      </c>
      <c r="BC2234">
        <v>35</v>
      </c>
      <c r="BD2234">
        <v>70</v>
      </c>
      <c r="BE2234">
        <v>52</v>
      </c>
      <c r="BF2234">
        <v>82</v>
      </c>
      <c r="BG2234">
        <v>10.27</v>
      </c>
      <c r="BH2234">
        <v>5.89</v>
      </c>
      <c r="BI2234">
        <v>2.2000000000000002</v>
      </c>
      <c r="BJ2234">
        <v>3.61</v>
      </c>
      <c r="BK2234">
        <v>3.4</v>
      </c>
      <c r="BL2234">
        <f>1/Table1[[#This Row],[odds_ft_home_team_win]]+1/Table1[[#This Row],[odds_ft_draw]]+1/Table1[[#This Row],[odds_ft_away_team_win]]-1</f>
        <v>2.5671411853585679E-2</v>
      </c>
      <c r="BM2234">
        <f>Table1[[#This Row],[Margin]]/3</f>
        <v>8.5571372845285598E-3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 t="s">
        <v>124</v>
      </c>
      <c r="BU2234">
        <f>VLOOKUP(Table1[[#This Row],[Reference]],metron,11,FALSE)</f>
        <v>1.4140979689366791</v>
      </c>
      <c r="BV2234">
        <f>VLOOKUP(Table1[[#This Row],[Reference]],metron,12,FALSE)</f>
        <v>1.0666666666666671</v>
      </c>
    </row>
    <row r="2235" spans="1:74" hidden="1" x14ac:dyDescent="0.45">
      <c r="A2235" t="s">
        <v>5409</v>
      </c>
      <c r="B2235">
        <v>1491778800</v>
      </c>
      <c r="C2235" s="3" t="s">
        <v>2648</v>
      </c>
      <c r="D2235" t="s">
        <v>65</v>
      </c>
      <c r="E2235" t="s">
        <v>66</v>
      </c>
      <c r="F2235" t="s">
        <v>88</v>
      </c>
      <c r="G2235" t="s">
        <v>103</v>
      </c>
      <c r="H2235" t="s">
        <v>66</v>
      </c>
      <c r="I2235">
        <f>MROUND(Table1[[#This Row],[Prob_H]]*100,2)/100</f>
        <v>0.4</v>
      </c>
      <c r="J2235">
        <f>1/Table1[[#This Row],[odds_ft_home_team_win]]-Table1[[#This Row],[Margin/3]]</f>
        <v>0.39457116338836767</v>
      </c>
      <c r="K2235">
        <f>1/Table1[[#This Row],[odds_ft_draw]]-Table1[[#This Row],[Margin/3]]</f>
        <v>0.27624564183703965</v>
      </c>
      <c r="L2235">
        <f>1/Table1[[#This Row],[odds_ft_away_team_win]]-Table1[[#This Row],[Margin/3]]</f>
        <v>0.32918319477459257</v>
      </c>
      <c r="M2235">
        <v>13</v>
      </c>
      <c r="N2235">
        <v>1.69</v>
      </c>
      <c r="O2235">
        <v>1.1299999999999999</v>
      </c>
      <c r="P2235">
        <v>1.67</v>
      </c>
      <c r="Q2235">
        <v>1.1100000000000001</v>
      </c>
      <c r="R2235" t="str" cm="1">
        <f t="array" ref="R2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5">
        <v>1</v>
      </c>
      <c r="T2235">
        <v>0</v>
      </c>
      <c r="U2235">
        <v>1</v>
      </c>
      <c r="V2235">
        <v>1</v>
      </c>
      <c r="W2235">
        <v>1</v>
      </c>
      <c r="X2235">
        <v>0</v>
      </c>
      <c r="Y2235">
        <v>40</v>
      </c>
      <c r="AA2235">
        <v>6</v>
      </c>
      <c r="AB2235">
        <v>4</v>
      </c>
      <c r="AC2235">
        <v>1</v>
      </c>
      <c r="AD2235">
        <v>0</v>
      </c>
      <c r="AE2235">
        <v>2</v>
      </c>
      <c r="AF2235">
        <v>1</v>
      </c>
      <c r="AG2235">
        <v>0</v>
      </c>
      <c r="AH2235">
        <v>1</v>
      </c>
      <c r="AI2235">
        <v>0</v>
      </c>
      <c r="AJ2235">
        <v>3</v>
      </c>
      <c r="AK2235">
        <v>19</v>
      </c>
      <c r="AL2235">
        <v>6</v>
      </c>
      <c r="AM2235">
        <v>4</v>
      </c>
      <c r="AN2235">
        <v>3</v>
      </c>
      <c r="AO2235">
        <v>15</v>
      </c>
      <c r="AP2235">
        <v>3</v>
      </c>
      <c r="AQ2235">
        <v>19</v>
      </c>
      <c r="AR2235">
        <v>12</v>
      </c>
      <c r="AS2235">
        <v>50</v>
      </c>
      <c r="AT2235">
        <v>50</v>
      </c>
      <c r="AU2235">
        <v>0</v>
      </c>
      <c r="AV2235">
        <v>0</v>
      </c>
      <c r="AW2235">
        <v>2.88</v>
      </c>
      <c r="AX2235">
        <v>57</v>
      </c>
      <c r="AY2235">
        <v>75</v>
      </c>
      <c r="AZ2235">
        <v>54</v>
      </c>
      <c r="BA2235">
        <v>33</v>
      </c>
      <c r="BB2235">
        <v>18</v>
      </c>
      <c r="BC2235">
        <v>43</v>
      </c>
      <c r="BD2235">
        <v>71</v>
      </c>
      <c r="BE2235">
        <v>47</v>
      </c>
      <c r="BF2235">
        <v>89</v>
      </c>
      <c r="BG2235">
        <v>12.71</v>
      </c>
      <c r="BH2235">
        <v>4.6100000000000003</v>
      </c>
      <c r="BI2235">
        <v>2.48</v>
      </c>
      <c r="BJ2235">
        <v>3.51</v>
      </c>
      <c r="BK2235">
        <v>2.96</v>
      </c>
      <c r="BL2235">
        <f>1/Table1[[#This Row],[odds_ft_home_team_win]]+1/Table1[[#This Row],[odds_ft_draw]]+1/Table1[[#This Row],[odds_ft_away_team_win]]-1</f>
        <v>2.5963929189735779E-2</v>
      </c>
      <c r="BM2235">
        <f>Table1[[#This Row],[Margin]]/3</f>
        <v>8.6546430632452598E-3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 t="s">
        <v>91</v>
      </c>
      <c r="BU2235">
        <f>VLOOKUP(Table1[[#This Row],[Reference]],metron,11,FALSE)</f>
        <v>1.344038264434575</v>
      </c>
      <c r="BV2235">
        <f>VLOOKUP(Table1[[#This Row],[Reference]],metron,12,FALSE)</f>
        <v>1.1515772691037469</v>
      </c>
    </row>
    <row r="2236" spans="1:74" hidden="1" x14ac:dyDescent="0.45">
      <c r="A2236" t="s">
        <v>5408</v>
      </c>
      <c r="B2236">
        <v>1507773600</v>
      </c>
      <c r="C2236" s="3" t="s">
        <v>2887</v>
      </c>
      <c r="D2236" t="s">
        <v>65</v>
      </c>
      <c r="E2236" t="s">
        <v>66</v>
      </c>
      <c r="F2236" t="s">
        <v>97</v>
      </c>
      <c r="G2236" t="s">
        <v>2738</v>
      </c>
      <c r="H2236" t="s">
        <v>66</v>
      </c>
      <c r="I2236">
        <f>MROUND(Table1[[#This Row],[Prob_H]]*100,2)/100</f>
        <v>0.52</v>
      </c>
      <c r="J2236">
        <f>1/Table1[[#This Row],[odds_ft_home_team_win]]-Table1[[#This Row],[Margin/3]]</f>
        <v>0.52601677318586426</v>
      </c>
      <c r="K2236">
        <f>1/Table1[[#This Row],[odds_ft_draw]]-Table1[[#This Row],[Margin/3]]</f>
        <v>0.25441530963393638</v>
      </c>
      <c r="L2236">
        <f>1/Table1[[#This Row],[odds_ft_away_team_win]]-Table1[[#This Row],[Margin/3]]</f>
        <v>0.21956791718019933</v>
      </c>
      <c r="M2236">
        <v>13</v>
      </c>
      <c r="N2236">
        <v>2.29</v>
      </c>
      <c r="O2236">
        <v>1.67</v>
      </c>
      <c r="P2236">
        <v>2.2400000000000002</v>
      </c>
      <c r="Q2236">
        <v>0.82</v>
      </c>
      <c r="R2236" t="str" cm="1">
        <f t="array" ref="R2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36">
        <v>3</v>
      </c>
      <c r="T2236">
        <v>1</v>
      </c>
      <c r="U2236">
        <v>4</v>
      </c>
      <c r="V2236">
        <v>1</v>
      </c>
      <c r="W2236">
        <v>1</v>
      </c>
      <c r="X2236">
        <v>0</v>
      </c>
      <c r="Y2236" t="s">
        <v>2888</v>
      </c>
      <c r="Z2236">
        <v>90</v>
      </c>
      <c r="AA2236">
        <v>11</v>
      </c>
      <c r="AB2236">
        <v>5</v>
      </c>
      <c r="AC2236">
        <v>1</v>
      </c>
      <c r="AD2236">
        <v>0</v>
      </c>
      <c r="AE2236">
        <v>2</v>
      </c>
      <c r="AF2236">
        <v>1</v>
      </c>
      <c r="AG2236">
        <v>0</v>
      </c>
      <c r="AH2236">
        <v>1</v>
      </c>
      <c r="AI2236">
        <v>2</v>
      </c>
      <c r="AJ2236">
        <v>1</v>
      </c>
      <c r="AK2236">
        <v>14</v>
      </c>
      <c r="AL2236">
        <v>13</v>
      </c>
      <c r="AM2236">
        <v>7</v>
      </c>
      <c r="AN2236">
        <v>5</v>
      </c>
      <c r="AO2236">
        <v>7</v>
      </c>
      <c r="AP2236">
        <v>8</v>
      </c>
      <c r="AQ2236">
        <v>13</v>
      </c>
      <c r="AR2236">
        <v>11</v>
      </c>
      <c r="AS2236">
        <v>53</v>
      </c>
      <c r="AT2236">
        <v>47</v>
      </c>
      <c r="AU2236">
        <v>0</v>
      </c>
      <c r="AV2236">
        <v>0</v>
      </c>
      <c r="AW2236">
        <v>3.06</v>
      </c>
      <c r="AX2236">
        <v>68</v>
      </c>
      <c r="AY2236">
        <v>85</v>
      </c>
      <c r="AZ2236">
        <v>68</v>
      </c>
      <c r="BA2236">
        <v>38</v>
      </c>
      <c r="BB2236">
        <v>23</v>
      </c>
      <c r="BC2236">
        <v>37</v>
      </c>
      <c r="BD2236">
        <v>68</v>
      </c>
      <c r="BE2236">
        <v>70</v>
      </c>
      <c r="BF2236">
        <v>86</v>
      </c>
      <c r="BG2236">
        <v>12.31</v>
      </c>
      <c r="BH2236">
        <v>5.62</v>
      </c>
      <c r="BI2236">
        <v>1.87</v>
      </c>
      <c r="BJ2236">
        <v>3.8</v>
      </c>
      <c r="BK2236">
        <v>4.38</v>
      </c>
      <c r="BL2236">
        <f>1/Table1[[#This Row],[odds_ft_home_team_win]]+1/Table1[[#This Row],[odds_ft_draw]]+1/Table1[[#This Row],[odds_ft_away_team_win]]-1</f>
        <v>2.6227755308717127E-2</v>
      </c>
      <c r="BM2236">
        <f>Table1[[#This Row],[Margin]]/3</f>
        <v>8.7425851029057089E-3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 t="s">
        <v>100</v>
      </c>
      <c r="BU2236">
        <f>VLOOKUP(Table1[[#This Row],[Reference]],metron,11,FALSE)</f>
        <v>1.625948039373891</v>
      </c>
      <c r="BV2236">
        <f>VLOOKUP(Table1[[#This Row],[Reference]],metron,12,FALSE)</f>
        <v>0.97079231886396644</v>
      </c>
    </row>
    <row r="2237" spans="1:74" hidden="1" x14ac:dyDescent="0.45">
      <c r="A2237" t="s">
        <v>5408</v>
      </c>
      <c r="B2237">
        <v>1507939200</v>
      </c>
      <c r="C2237" s="3" t="s">
        <v>2889</v>
      </c>
      <c r="D2237" t="s">
        <v>65</v>
      </c>
      <c r="E2237" t="s">
        <v>66</v>
      </c>
      <c r="F2237" t="s">
        <v>73</v>
      </c>
      <c r="G2237" t="s">
        <v>80</v>
      </c>
      <c r="H2237" t="s">
        <v>66</v>
      </c>
      <c r="I2237">
        <f>MROUND(Table1[[#This Row],[Prob_H]]*100,2)/100</f>
        <v>0.44</v>
      </c>
      <c r="J2237">
        <f>1/Table1[[#This Row],[odds_ft_home_team_win]]-Table1[[#This Row],[Margin/3]]</f>
        <v>0.43020066831595399</v>
      </c>
      <c r="K2237">
        <f>1/Table1[[#This Row],[odds_ft_draw]]-Table1[[#This Row],[Margin/3]]</f>
        <v>0.28834008213239415</v>
      </c>
      <c r="L2237">
        <f>1/Table1[[#This Row],[odds_ft_away_team_win]]-Table1[[#This Row],[Margin/3]]</f>
        <v>0.28145924955165191</v>
      </c>
      <c r="M2237">
        <v>13</v>
      </c>
      <c r="N2237">
        <v>0.6</v>
      </c>
      <c r="O2237">
        <v>1</v>
      </c>
      <c r="P2237">
        <v>1.53</v>
      </c>
      <c r="Q2237">
        <v>1.24</v>
      </c>
      <c r="R2237" t="str" cm="1">
        <f t="array" ref="R2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37">
        <v>2</v>
      </c>
      <c r="T2237">
        <v>2</v>
      </c>
      <c r="U2237">
        <v>4</v>
      </c>
      <c r="V2237">
        <v>1</v>
      </c>
      <c r="W2237">
        <v>1</v>
      </c>
      <c r="X2237">
        <v>0</v>
      </c>
      <c r="Y2237" t="s">
        <v>2890</v>
      </c>
      <c r="Z2237" t="s">
        <v>2891</v>
      </c>
      <c r="AA2237">
        <v>4</v>
      </c>
      <c r="AB2237">
        <v>9</v>
      </c>
      <c r="AC2237">
        <v>3</v>
      </c>
      <c r="AD2237">
        <v>0</v>
      </c>
      <c r="AE2237">
        <v>2</v>
      </c>
      <c r="AF2237">
        <v>0</v>
      </c>
      <c r="AG2237">
        <v>1</v>
      </c>
      <c r="AH2237">
        <v>2</v>
      </c>
      <c r="AI2237">
        <v>0</v>
      </c>
      <c r="AJ2237">
        <v>2</v>
      </c>
      <c r="AK2237">
        <v>15</v>
      </c>
      <c r="AL2237">
        <v>17</v>
      </c>
      <c r="AM2237">
        <v>7</v>
      </c>
      <c r="AN2237">
        <v>6</v>
      </c>
      <c r="AO2237">
        <v>8</v>
      </c>
      <c r="AP2237">
        <v>11</v>
      </c>
      <c r="AQ2237">
        <v>14</v>
      </c>
      <c r="AR2237">
        <v>12</v>
      </c>
      <c r="AS2237">
        <v>56</v>
      </c>
      <c r="AT2237">
        <v>44</v>
      </c>
      <c r="AU2237">
        <v>0</v>
      </c>
      <c r="AV2237">
        <v>0</v>
      </c>
      <c r="AW2237">
        <v>1.72</v>
      </c>
      <c r="AX2237">
        <v>55</v>
      </c>
      <c r="AY2237">
        <v>55</v>
      </c>
      <c r="AZ2237">
        <v>19</v>
      </c>
      <c r="BA2237">
        <v>9</v>
      </c>
      <c r="BB2237">
        <v>9</v>
      </c>
      <c r="BC2237">
        <v>29</v>
      </c>
      <c r="BD2237">
        <v>55</v>
      </c>
      <c r="BE2237">
        <v>10</v>
      </c>
      <c r="BF2237">
        <v>54</v>
      </c>
      <c r="BG2237">
        <v>11.77</v>
      </c>
      <c r="BH2237">
        <v>4.0999999999999996</v>
      </c>
      <c r="BI2237">
        <v>2.2799999999999998</v>
      </c>
      <c r="BJ2237">
        <v>3.37</v>
      </c>
      <c r="BK2237">
        <v>3.45</v>
      </c>
      <c r="BL2237">
        <f>1/Table1[[#This Row],[odds_ft_home_team_win]]+1/Table1[[#This Row],[odds_ft_draw]]+1/Table1[[#This Row],[odds_ft_away_team_win]]-1</f>
        <v>2.5187468736348695E-2</v>
      </c>
      <c r="BM2237">
        <f>Table1[[#This Row],[Margin]]/3</f>
        <v>8.3958229121162322E-3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 t="s">
        <v>126</v>
      </c>
      <c r="BU2237">
        <f>VLOOKUP(Table1[[#This Row],[Reference]],metron,11,FALSE)</f>
        <v>1.4140979689366791</v>
      </c>
      <c r="BV2237">
        <f>VLOOKUP(Table1[[#This Row],[Reference]],metron,12,FALSE)</f>
        <v>1.0666666666666671</v>
      </c>
    </row>
    <row r="2238" spans="1:74" hidden="1" x14ac:dyDescent="0.45">
      <c r="A2238" t="s">
        <v>5408</v>
      </c>
      <c r="B2238">
        <v>1507946400</v>
      </c>
      <c r="C2238" s="3" t="s">
        <v>2892</v>
      </c>
      <c r="D2238" t="s">
        <v>65</v>
      </c>
      <c r="E2238" t="s">
        <v>66</v>
      </c>
      <c r="F2238" t="s">
        <v>72</v>
      </c>
      <c r="G2238" t="s">
        <v>611</v>
      </c>
      <c r="H2238" t="s">
        <v>66</v>
      </c>
      <c r="I2238">
        <f>MROUND(Table1[[#This Row],[Prob_H]]*100,2)/100</f>
        <v>0.64</v>
      </c>
      <c r="J2238">
        <f>1/Table1[[#This Row],[odds_ft_home_team_win]]-Table1[[#This Row],[Margin/3]]</f>
        <v>0.64147840884927221</v>
      </c>
      <c r="K2238">
        <f>1/Table1[[#This Row],[odds_ft_draw]]-Table1[[#This Row],[Margin/3]]</f>
        <v>0.22414632098354167</v>
      </c>
      <c r="L2238">
        <f>1/Table1[[#This Row],[odds_ft_away_team_win]]-Table1[[#This Row],[Margin/3]]</f>
        <v>0.13437527016718614</v>
      </c>
      <c r="M2238">
        <v>13</v>
      </c>
      <c r="N2238">
        <v>1.17</v>
      </c>
      <c r="O2238">
        <v>0.6</v>
      </c>
      <c r="P2238">
        <v>1.84</v>
      </c>
      <c r="Q2238">
        <v>0.82</v>
      </c>
      <c r="R2238" t="str" cm="1">
        <f t="array" ref="R2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AA2238">
        <v>6</v>
      </c>
      <c r="AB2238">
        <v>2</v>
      </c>
      <c r="AC2238">
        <v>6</v>
      </c>
      <c r="AD2238">
        <v>0</v>
      </c>
      <c r="AE2238">
        <v>4</v>
      </c>
      <c r="AF2238">
        <v>1</v>
      </c>
      <c r="AG2238">
        <v>1</v>
      </c>
      <c r="AH2238">
        <v>5</v>
      </c>
      <c r="AI2238">
        <v>0</v>
      </c>
      <c r="AJ2238">
        <v>5</v>
      </c>
      <c r="AK2238">
        <v>14</v>
      </c>
      <c r="AL2238">
        <v>6</v>
      </c>
      <c r="AM2238">
        <v>5</v>
      </c>
      <c r="AN2238">
        <v>4</v>
      </c>
      <c r="AO2238">
        <v>9</v>
      </c>
      <c r="AP2238">
        <v>2</v>
      </c>
      <c r="AQ2238">
        <v>-1</v>
      </c>
      <c r="AR2238">
        <v>-1</v>
      </c>
      <c r="AS2238">
        <v>49</v>
      </c>
      <c r="AT2238">
        <v>51</v>
      </c>
      <c r="AU2238">
        <v>0</v>
      </c>
      <c r="AV2238">
        <v>0</v>
      </c>
      <c r="AW2238">
        <v>2.59</v>
      </c>
      <c r="AX2238">
        <v>37</v>
      </c>
      <c r="AY2238">
        <v>82</v>
      </c>
      <c r="AZ2238">
        <v>37</v>
      </c>
      <c r="BA2238">
        <v>20</v>
      </c>
      <c r="BB2238">
        <v>20</v>
      </c>
      <c r="BC2238">
        <v>19</v>
      </c>
      <c r="BD2238">
        <v>82</v>
      </c>
      <c r="BE2238">
        <v>47</v>
      </c>
      <c r="BF2238">
        <v>82</v>
      </c>
      <c r="BG2238">
        <v>7.8</v>
      </c>
      <c r="BH2238">
        <v>5.9</v>
      </c>
      <c r="BI2238">
        <v>1.54</v>
      </c>
      <c r="BJ2238">
        <v>4.3099999999999996</v>
      </c>
      <c r="BK2238">
        <v>7.03</v>
      </c>
      <c r="BL2238">
        <f>1/Table1[[#This Row],[odds_ft_home_team_win]]+1/Table1[[#This Row],[odds_ft_draw]]+1/Table1[[#This Row],[odds_ft_away_team_win]]-1</f>
        <v>2.361672150413141E-2</v>
      </c>
      <c r="BM2238">
        <f>Table1[[#This Row],[Margin]]/3</f>
        <v>7.8722405013771368E-3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 t="s">
        <v>75</v>
      </c>
      <c r="BU2238">
        <f>VLOOKUP(Table1[[#This Row],[Reference]],metron,11,FALSE)</f>
        <v>1.980803571428571</v>
      </c>
      <c r="BV2238">
        <f>VLOOKUP(Table1[[#This Row],[Reference]],metron,12,FALSE)</f>
        <v>0.85357142857142854</v>
      </c>
    </row>
    <row r="2239" spans="1:74" hidden="1" x14ac:dyDescent="0.45">
      <c r="A2239" t="s">
        <v>5408</v>
      </c>
      <c r="B2239">
        <v>1508018400</v>
      </c>
      <c r="C2239" s="3" t="s">
        <v>2893</v>
      </c>
      <c r="D2239" t="s">
        <v>65</v>
      </c>
      <c r="E2239" t="s">
        <v>66</v>
      </c>
      <c r="F2239" t="s">
        <v>77</v>
      </c>
      <c r="G2239" t="s">
        <v>86</v>
      </c>
      <c r="H2239" t="s">
        <v>66</v>
      </c>
      <c r="I2239">
        <f>MROUND(Table1[[#This Row],[Prob_H]]*100,2)/100</f>
        <v>0.4</v>
      </c>
      <c r="J2239">
        <f>1/Table1[[#This Row],[odds_ft_home_team_win]]-Table1[[#This Row],[Margin/3]]</f>
        <v>0.40799857378106713</v>
      </c>
      <c r="K2239">
        <f>1/Table1[[#This Row],[odds_ft_draw]]-Table1[[#This Row],[Margin/3]]</f>
        <v>0.28718989528008093</v>
      </c>
      <c r="L2239">
        <f>1/Table1[[#This Row],[odds_ft_away_team_win]]-Table1[[#This Row],[Margin/3]]</f>
        <v>0.30481153093885188</v>
      </c>
      <c r="M2239">
        <v>13</v>
      </c>
      <c r="N2239">
        <v>1.8</v>
      </c>
      <c r="O2239">
        <v>1.86</v>
      </c>
      <c r="P2239">
        <v>1.44</v>
      </c>
      <c r="Q2239">
        <v>1.48</v>
      </c>
      <c r="R2239" t="str" cm="1">
        <f t="array" ref="R2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39">
        <v>1</v>
      </c>
      <c r="T2239">
        <v>3</v>
      </c>
      <c r="U2239">
        <v>4</v>
      </c>
      <c r="V2239">
        <v>2</v>
      </c>
      <c r="W2239">
        <v>0</v>
      </c>
      <c r="X2239">
        <v>2</v>
      </c>
      <c r="Y2239">
        <v>79</v>
      </c>
      <c r="Z2239" t="s">
        <v>2894</v>
      </c>
      <c r="AA2239">
        <v>8</v>
      </c>
      <c r="AB2239">
        <v>6</v>
      </c>
      <c r="AC2239">
        <v>3</v>
      </c>
      <c r="AD2239">
        <v>1</v>
      </c>
      <c r="AE2239">
        <v>1</v>
      </c>
      <c r="AF2239">
        <v>0</v>
      </c>
      <c r="AG2239">
        <v>2</v>
      </c>
      <c r="AH2239">
        <v>2</v>
      </c>
      <c r="AI2239">
        <v>0</v>
      </c>
      <c r="AJ2239">
        <v>1</v>
      </c>
      <c r="AK2239">
        <v>13</v>
      </c>
      <c r="AL2239">
        <v>9</v>
      </c>
      <c r="AM2239">
        <v>6</v>
      </c>
      <c r="AN2239">
        <v>8</v>
      </c>
      <c r="AO2239">
        <v>7</v>
      </c>
      <c r="AP2239">
        <v>1</v>
      </c>
      <c r="AQ2239">
        <v>14</v>
      </c>
      <c r="AR2239">
        <v>11</v>
      </c>
      <c r="AS2239">
        <v>62</v>
      </c>
      <c r="AT2239">
        <v>38</v>
      </c>
      <c r="AU2239">
        <v>0</v>
      </c>
      <c r="AV2239">
        <v>0</v>
      </c>
      <c r="AW2239">
        <v>2.29</v>
      </c>
      <c r="AX2239">
        <v>69</v>
      </c>
      <c r="AY2239">
        <v>83</v>
      </c>
      <c r="AZ2239">
        <v>42</v>
      </c>
      <c r="BA2239">
        <v>7</v>
      </c>
      <c r="BB2239">
        <v>7</v>
      </c>
      <c r="BC2239">
        <v>25</v>
      </c>
      <c r="BD2239">
        <v>66</v>
      </c>
      <c r="BE2239">
        <v>27</v>
      </c>
      <c r="BF2239">
        <v>90</v>
      </c>
      <c r="BG2239">
        <v>5.1100000000000003</v>
      </c>
      <c r="BH2239">
        <v>8.7100000000000009</v>
      </c>
      <c r="BI2239">
        <v>2.4</v>
      </c>
      <c r="BJ2239">
        <v>3.38</v>
      </c>
      <c r="BK2239">
        <v>3.19</v>
      </c>
      <c r="BL2239">
        <f>1/Table1[[#This Row],[odds_ft_home_team_win]]+1/Table1[[#This Row],[odds_ft_draw]]+1/Table1[[#This Row],[odds_ft_away_team_win]]-1</f>
        <v>2.6004278656798663E-2</v>
      </c>
      <c r="BM2239">
        <f>Table1[[#This Row],[Margin]]/3</f>
        <v>8.6680928855995543E-3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 t="s">
        <v>79</v>
      </c>
      <c r="BU2239">
        <f>VLOOKUP(Table1[[#This Row],[Reference]],metron,11,FALSE)</f>
        <v>1.344038264434575</v>
      </c>
      <c r="BV2239">
        <f>VLOOKUP(Table1[[#This Row],[Reference]],metron,12,FALSE)</f>
        <v>1.1515772691037469</v>
      </c>
    </row>
    <row r="2240" spans="1:74" hidden="1" x14ac:dyDescent="0.45">
      <c r="A2240" t="s">
        <v>5408</v>
      </c>
      <c r="B2240">
        <v>1508025600</v>
      </c>
      <c r="C2240" s="3" t="s">
        <v>2895</v>
      </c>
      <c r="D2240" t="s">
        <v>65</v>
      </c>
      <c r="E2240" t="s">
        <v>66</v>
      </c>
      <c r="F2240" t="s">
        <v>85</v>
      </c>
      <c r="G2240" t="s">
        <v>103</v>
      </c>
      <c r="H2240" t="s">
        <v>66</v>
      </c>
      <c r="I2240">
        <f>MROUND(Table1[[#This Row],[Prob_H]]*100,2)/100</f>
        <v>0.62</v>
      </c>
      <c r="J2240">
        <f>1/Table1[[#This Row],[odds_ft_home_team_win]]-Table1[[#This Row],[Margin/3]]</f>
        <v>0.61644858073766517</v>
      </c>
      <c r="K2240">
        <f>1/Table1[[#This Row],[odds_ft_draw]]-Table1[[#This Row],[Margin/3]]</f>
        <v>0.22028153268274525</v>
      </c>
      <c r="L2240">
        <f>1/Table1[[#This Row],[odds_ft_away_team_win]]-Table1[[#This Row],[Margin/3]]</f>
        <v>0.16326988657958957</v>
      </c>
      <c r="M2240">
        <v>13</v>
      </c>
      <c r="N2240">
        <v>3</v>
      </c>
      <c r="O2240">
        <v>0.6</v>
      </c>
      <c r="P2240">
        <v>2.19</v>
      </c>
      <c r="Q2240">
        <v>0.88</v>
      </c>
      <c r="R2240" t="str" cm="1">
        <f t="array" ref="R2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0">
        <v>2</v>
      </c>
      <c r="T2240">
        <v>0</v>
      </c>
      <c r="U2240">
        <v>2</v>
      </c>
      <c r="V2240">
        <v>1</v>
      </c>
      <c r="W2240">
        <v>1</v>
      </c>
      <c r="X2240">
        <v>0</v>
      </c>
      <c r="Y2240" t="s">
        <v>2896</v>
      </c>
      <c r="AA2240">
        <v>5</v>
      </c>
      <c r="AB2240">
        <v>6</v>
      </c>
      <c r="AC2240">
        <v>1</v>
      </c>
      <c r="AD2240">
        <v>0</v>
      </c>
      <c r="AE2240">
        <v>2</v>
      </c>
      <c r="AF2240">
        <v>1</v>
      </c>
      <c r="AG2240">
        <v>0</v>
      </c>
      <c r="AH2240">
        <v>1</v>
      </c>
      <c r="AI2240">
        <v>1</v>
      </c>
      <c r="AJ2240">
        <v>2</v>
      </c>
      <c r="AK2240">
        <v>12</v>
      </c>
      <c r="AL2240">
        <v>9</v>
      </c>
      <c r="AM2240">
        <v>5</v>
      </c>
      <c r="AN2240">
        <v>5</v>
      </c>
      <c r="AO2240">
        <v>7</v>
      </c>
      <c r="AP2240">
        <v>4</v>
      </c>
      <c r="AQ2240">
        <v>28</v>
      </c>
      <c r="AR2240">
        <v>16</v>
      </c>
      <c r="AS2240">
        <v>41</v>
      </c>
      <c r="AT2240">
        <v>59</v>
      </c>
      <c r="AU2240">
        <v>0</v>
      </c>
      <c r="AV2240">
        <v>0</v>
      </c>
      <c r="AW2240">
        <v>3.1</v>
      </c>
      <c r="AX2240">
        <v>70</v>
      </c>
      <c r="AY2240">
        <v>70</v>
      </c>
      <c r="AZ2240">
        <v>70</v>
      </c>
      <c r="BA2240">
        <v>40</v>
      </c>
      <c r="BB2240">
        <v>30</v>
      </c>
      <c r="BC2240">
        <v>50</v>
      </c>
      <c r="BD2240">
        <v>80</v>
      </c>
      <c r="BE2240">
        <v>40</v>
      </c>
      <c r="BF2240">
        <v>70</v>
      </c>
      <c r="BG2240">
        <v>11.6</v>
      </c>
      <c r="BH2240">
        <v>3.8</v>
      </c>
      <c r="BI2240">
        <v>1.6</v>
      </c>
      <c r="BJ2240">
        <v>4.37</v>
      </c>
      <c r="BK2240">
        <v>5.82</v>
      </c>
      <c r="BL2240">
        <f>1/Table1[[#This Row],[odds_ft_home_team_win]]+1/Table1[[#This Row],[odds_ft_draw]]+1/Table1[[#This Row],[odds_ft_away_team_win]]-1</f>
        <v>2.5654257787004475E-2</v>
      </c>
      <c r="BM2240">
        <f>Table1[[#This Row],[Margin]]/3</f>
        <v>8.5514192623348251E-3</v>
      </c>
      <c r="BN2240">
        <v>0</v>
      </c>
      <c r="BO2240">
        <v>1.65</v>
      </c>
      <c r="BP2240">
        <v>0</v>
      </c>
      <c r="BQ2240">
        <v>0</v>
      </c>
      <c r="BR2240">
        <v>0</v>
      </c>
      <c r="BS2240">
        <v>0</v>
      </c>
      <c r="BT2240" t="s">
        <v>1684</v>
      </c>
      <c r="BU2240">
        <f>VLOOKUP(Table1[[#This Row],[Reference]],metron,11,FALSE)</f>
        <v>1.8681481481481479</v>
      </c>
      <c r="BV2240">
        <f>VLOOKUP(Table1[[#This Row],[Reference]],metron,12,FALSE)</f>
        <v>0.86851851851851847</v>
      </c>
    </row>
    <row r="2241" spans="1:74" hidden="1" x14ac:dyDescent="0.45">
      <c r="A2241" t="s">
        <v>5408</v>
      </c>
      <c r="B2241">
        <v>1508025960</v>
      </c>
      <c r="C2241" s="3" t="s">
        <v>2897</v>
      </c>
      <c r="D2241" t="s">
        <v>65</v>
      </c>
      <c r="E2241" t="s">
        <v>66</v>
      </c>
      <c r="F2241" t="s">
        <v>81</v>
      </c>
      <c r="G2241" t="s">
        <v>68</v>
      </c>
      <c r="H2241" t="s">
        <v>66</v>
      </c>
      <c r="I2241">
        <f>MROUND(Table1[[#This Row],[Prob_H]]*100,2)/100</f>
        <v>0.34</v>
      </c>
      <c r="J2241">
        <f>1/Table1[[#This Row],[odds_ft_home_team_win]]-Table1[[#This Row],[Margin/3]]</f>
        <v>0.3461122799836841</v>
      </c>
      <c r="K2241">
        <f>1/Table1[[#This Row],[odds_ft_draw]]-Table1[[#This Row],[Margin/3]]</f>
        <v>0.27478846988583988</v>
      </c>
      <c r="L2241">
        <f>1/Table1[[#This Row],[odds_ft_away_team_win]]-Table1[[#This Row],[Margin/3]]</f>
        <v>0.37909925013047607</v>
      </c>
      <c r="M2241">
        <v>13</v>
      </c>
      <c r="N2241">
        <v>1.17</v>
      </c>
      <c r="O2241">
        <v>1.2</v>
      </c>
      <c r="P2241">
        <v>1.44</v>
      </c>
      <c r="Q2241">
        <v>1.1399999999999999</v>
      </c>
      <c r="R2241" t="str" cm="1">
        <f t="array" ref="R2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83</v>
      </c>
      <c r="AA2241">
        <v>2</v>
      </c>
      <c r="AB2241">
        <v>11</v>
      </c>
      <c r="AC2241">
        <v>1</v>
      </c>
      <c r="AD2241">
        <v>0</v>
      </c>
      <c r="AE2241">
        <v>1</v>
      </c>
      <c r="AF2241">
        <v>1</v>
      </c>
      <c r="AG2241">
        <v>0</v>
      </c>
      <c r="AH2241">
        <v>1</v>
      </c>
      <c r="AI2241">
        <v>0</v>
      </c>
      <c r="AJ2241">
        <v>2</v>
      </c>
      <c r="AK2241">
        <v>9</v>
      </c>
      <c r="AL2241">
        <v>14</v>
      </c>
      <c r="AM2241">
        <v>6</v>
      </c>
      <c r="AN2241">
        <v>3</v>
      </c>
      <c r="AO2241">
        <v>3</v>
      </c>
      <c r="AP2241">
        <v>11</v>
      </c>
      <c r="AQ2241">
        <v>12</v>
      </c>
      <c r="AR2241">
        <v>9</v>
      </c>
      <c r="AS2241">
        <v>39</v>
      </c>
      <c r="AT2241">
        <v>61</v>
      </c>
      <c r="AU2241">
        <v>0</v>
      </c>
      <c r="AV2241">
        <v>0</v>
      </c>
      <c r="AW2241">
        <v>3.27</v>
      </c>
      <c r="AX2241">
        <v>82</v>
      </c>
      <c r="AY2241">
        <v>90</v>
      </c>
      <c r="AZ2241">
        <v>80</v>
      </c>
      <c r="BA2241">
        <v>37</v>
      </c>
      <c r="BB2241">
        <v>10</v>
      </c>
      <c r="BC2241">
        <v>64</v>
      </c>
      <c r="BD2241">
        <v>82</v>
      </c>
      <c r="BE2241">
        <v>45</v>
      </c>
      <c r="BF2241">
        <v>100</v>
      </c>
      <c r="BG2241">
        <v>11.08</v>
      </c>
      <c r="BH2241">
        <v>6.6</v>
      </c>
      <c r="BI2241">
        <v>2.82</v>
      </c>
      <c r="BJ2241">
        <v>3.53</v>
      </c>
      <c r="BK2241">
        <v>2.58</v>
      </c>
      <c r="BL2241">
        <f>1/Table1[[#This Row],[odds_ft_home_team_win]]+1/Table1[[#This Row],[odds_ft_draw]]+1/Table1[[#This Row],[odds_ft_away_team_win]]-1</f>
        <v>2.5492947282990341E-2</v>
      </c>
      <c r="BM2241">
        <f>Table1[[#This Row],[Margin]]/3</f>
        <v>8.4976490943301144E-3</v>
      </c>
      <c r="BN2241">
        <v>0</v>
      </c>
      <c r="BO2241">
        <v>1.7</v>
      </c>
      <c r="BP2241">
        <v>0</v>
      </c>
      <c r="BQ2241">
        <v>0</v>
      </c>
      <c r="BR2241">
        <v>0</v>
      </c>
      <c r="BS2241">
        <v>0</v>
      </c>
      <c r="BT2241" t="s">
        <v>109</v>
      </c>
      <c r="BU2241">
        <f>VLOOKUP(Table1[[#This Row],[Reference]],metron,11,FALSE)</f>
        <v>1.228921489601805</v>
      </c>
      <c r="BV2241">
        <f>VLOOKUP(Table1[[#This Row],[Reference]],metron,12,FALSE)</f>
        <v>1.2940512655166849</v>
      </c>
    </row>
    <row r="2242" spans="1:74" hidden="1" x14ac:dyDescent="0.45">
      <c r="A2242" t="s">
        <v>5408</v>
      </c>
      <c r="B2242">
        <v>1508032800</v>
      </c>
      <c r="C2242" s="3" t="s">
        <v>2898</v>
      </c>
      <c r="D2242" t="s">
        <v>65</v>
      </c>
      <c r="E2242" t="s">
        <v>66</v>
      </c>
      <c r="F2242" t="s">
        <v>2218</v>
      </c>
      <c r="G2242" t="s">
        <v>94</v>
      </c>
      <c r="H2242" t="s">
        <v>66</v>
      </c>
      <c r="I2242">
        <f>MROUND(Table1[[#This Row],[Prob_H]]*100,2)/100</f>
        <v>0.52</v>
      </c>
      <c r="J2242">
        <f>1/Table1[[#This Row],[odds_ft_home_team_win]]-Table1[[#This Row],[Margin/3]]</f>
        <v>0.52935175304887594</v>
      </c>
      <c r="K2242">
        <f>1/Table1[[#This Row],[odds_ft_draw]]-Table1[[#This Row],[Margin/3]]</f>
        <v>0.26796043836937744</v>
      </c>
      <c r="L2242">
        <f>1/Table1[[#This Row],[odds_ft_away_team_win]]-Table1[[#This Row],[Margin/3]]</f>
        <v>0.20268780858174654</v>
      </c>
      <c r="M2242">
        <v>13</v>
      </c>
      <c r="N2242">
        <v>1.83</v>
      </c>
      <c r="O2242">
        <v>0.17</v>
      </c>
      <c r="P2242">
        <v>1.35</v>
      </c>
      <c r="Q2242">
        <v>0.78</v>
      </c>
      <c r="R2242" t="str" cm="1">
        <f t="array" ref="R2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AA2242">
        <v>3</v>
      </c>
      <c r="AB2242">
        <v>3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1</v>
      </c>
      <c r="AK2242">
        <v>5</v>
      </c>
      <c r="AL2242">
        <v>9</v>
      </c>
      <c r="AM2242">
        <v>2</v>
      </c>
      <c r="AN2242">
        <v>3</v>
      </c>
      <c r="AO2242">
        <v>3</v>
      </c>
      <c r="AP2242">
        <v>6</v>
      </c>
      <c r="AQ2242">
        <v>14</v>
      </c>
      <c r="AR2242">
        <v>10</v>
      </c>
      <c r="AS2242">
        <v>49</v>
      </c>
      <c r="AT2242">
        <v>51</v>
      </c>
      <c r="AU2242">
        <v>0</v>
      </c>
      <c r="AV2242">
        <v>0</v>
      </c>
      <c r="AW2242">
        <v>2.17</v>
      </c>
      <c r="AX2242">
        <v>59</v>
      </c>
      <c r="AY2242">
        <v>75</v>
      </c>
      <c r="AZ2242">
        <v>42</v>
      </c>
      <c r="BA2242">
        <v>0</v>
      </c>
      <c r="BB2242">
        <v>0</v>
      </c>
      <c r="BC2242">
        <v>25</v>
      </c>
      <c r="BD2242">
        <v>67</v>
      </c>
      <c r="BE2242">
        <v>25</v>
      </c>
      <c r="BF2242">
        <v>92</v>
      </c>
      <c r="BG2242">
        <v>8</v>
      </c>
      <c r="BH2242">
        <v>5.84</v>
      </c>
      <c r="BI2242">
        <v>1.86</v>
      </c>
      <c r="BJ2242">
        <v>3.62</v>
      </c>
      <c r="BK2242">
        <v>4.74</v>
      </c>
      <c r="BL2242">
        <f>1/Table1[[#This Row],[odds_ft_home_team_win]]+1/Table1[[#This Row],[odds_ft_draw]]+1/Table1[[#This Row],[odds_ft_away_team_win]]-1</f>
        <v>2.4847966659823584E-2</v>
      </c>
      <c r="BM2242">
        <f>Table1[[#This Row],[Margin]]/3</f>
        <v>8.2826555532745285E-3</v>
      </c>
      <c r="BN2242">
        <v>0</v>
      </c>
      <c r="BO2242">
        <v>2</v>
      </c>
      <c r="BP2242">
        <v>0</v>
      </c>
      <c r="BQ2242">
        <v>0</v>
      </c>
      <c r="BR2242">
        <v>0</v>
      </c>
      <c r="BS2242">
        <v>0</v>
      </c>
      <c r="BT2242" t="s">
        <v>2219</v>
      </c>
      <c r="BU2242">
        <f>VLOOKUP(Table1[[#This Row],[Reference]],metron,11,FALSE)</f>
        <v>1.625948039373891</v>
      </c>
      <c r="BV2242">
        <f>VLOOKUP(Table1[[#This Row],[Reference]],metron,12,FALSE)</f>
        <v>0.97079231886396644</v>
      </c>
    </row>
    <row r="2243" spans="1:74" hidden="1" x14ac:dyDescent="0.45">
      <c r="A2243" t="s">
        <v>5408</v>
      </c>
      <c r="B2243">
        <v>1508033160</v>
      </c>
      <c r="C2243" s="3" t="s">
        <v>2899</v>
      </c>
      <c r="D2243" t="s">
        <v>65</v>
      </c>
      <c r="E2243" t="s">
        <v>66</v>
      </c>
      <c r="F2243" t="s">
        <v>98</v>
      </c>
      <c r="G2243" t="s">
        <v>78</v>
      </c>
      <c r="H2243" t="s">
        <v>66</v>
      </c>
      <c r="I2243">
        <f>MROUND(Table1[[#This Row],[Prob_H]]*100,2)/100</f>
        <v>0.52</v>
      </c>
      <c r="J2243">
        <f>1/Table1[[#This Row],[odds_ft_home_team_win]]-Table1[[#This Row],[Margin/3]]</f>
        <v>0.51065146148094054</v>
      </c>
      <c r="K2243">
        <f>1/Table1[[#This Row],[odds_ft_draw]]-Table1[[#This Row],[Margin/3]]</f>
        <v>0.26799884011894559</v>
      </c>
      <c r="L2243">
        <f>1/Table1[[#This Row],[odds_ft_away_team_win]]-Table1[[#This Row],[Margin/3]]</f>
        <v>0.22134969840011381</v>
      </c>
      <c r="M2243">
        <v>13</v>
      </c>
      <c r="N2243">
        <v>0.67</v>
      </c>
      <c r="O2243">
        <v>1.4</v>
      </c>
      <c r="P2243">
        <v>0.59</v>
      </c>
      <c r="Q2243">
        <v>1.4</v>
      </c>
      <c r="R2243" t="str" cm="1">
        <f t="array" ref="R2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3">
        <v>1</v>
      </c>
      <c r="T2243">
        <v>2</v>
      </c>
      <c r="U2243">
        <v>3</v>
      </c>
      <c r="V2243">
        <v>0</v>
      </c>
      <c r="W2243">
        <v>0</v>
      </c>
      <c r="X2243">
        <v>0</v>
      </c>
      <c r="Y2243">
        <v>62</v>
      </c>
      <c r="Z2243" t="s">
        <v>857</v>
      </c>
      <c r="AA2243">
        <v>10</v>
      </c>
      <c r="AB2243">
        <v>5</v>
      </c>
      <c r="AC2243">
        <v>2</v>
      </c>
      <c r="AD2243">
        <v>1</v>
      </c>
      <c r="AE2243">
        <v>2</v>
      </c>
      <c r="AF2243">
        <v>0</v>
      </c>
      <c r="AG2243">
        <v>0</v>
      </c>
      <c r="AH2243">
        <v>3</v>
      </c>
      <c r="AI2243">
        <v>0</v>
      </c>
      <c r="AJ2243">
        <v>2</v>
      </c>
      <c r="AK2243">
        <v>20</v>
      </c>
      <c r="AL2243">
        <v>11</v>
      </c>
      <c r="AM2243">
        <v>9</v>
      </c>
      <c r="AN2243">
        <v>6</v>
      </c>
      <c r="AO2243">
        <v>11</v>
      </c>
      <c r="AP2243">
        <v>5</v>
      </c>
      <c r="AQ2243">
        <v>10</v>
      </c>
      <c r="AR2243">
        <v>6</v>
      </c>
      <c r="AS2243">
        <v>47</v>
      </c>
      <c r="AT2243">
        <v>53</v>
      </c>
      <c r="AU2243">
        <v>0</v>
      </c>
      <c r="AV2243">
        <v>0</v>
      </c>
      <c r="AW2243">
        <v>2.34</v>
      </c>
      <c r="AX2243">
        <v>75</v>
      </c>
      <c r="AY2243">
        <v>75</v>
      </c>
      <c r="AZ2243">
        <v>57</v>
      </c>
      <c r="BA2243">
        <v>19</v>
      </c>
      <c r="BB2243">
        <v>0</v>
      </c>
      <c r="BC2243">
        <v>29</v>
      </c>
      <c r="BD2243">
        <v>64</v>
      </c>
      <c r="BE2243">
        <v>39</v>
      </c>
      <c r="BF2243">
        <v>57</v>
      </c>
      <c r="BG2243">
        <v>10.33</v>
      </c>
      <c r="BH2243">
        <v>4.63</v>
      </c>
      <c r="BI2243">
        <v>1.93</v>
      </c>
      <c r="BJ2243">
        <v>3.63</v>
      </c>
      <c r="BK2243">
        <v>4.37</v>
      </c>
      <c r="BL2243">
        <f>1/Table1[[#This Row],[odds_ft_home_team_win]]+1/Table1[[#This Row],[odds_ft_draw]]+1/Table1[[#This Row],[odds_ft_away_team_win]]-1</f>
        <v>2.2449760634898785E-2</v>
      </c>
      <c r="BM2243">
        <f>Table1[[#This Row],[Margin]]/3</f>
        <v>7.4832535449662618E-3</v>
      </c>
      <c r="BN2243">
        <v>0</v>
      </c>
      <c r="BO2243">
        <v>2.0499999999999998</v>
      </c>
      <c r="BP2243">
        <v>0</v>
      </c>
      <c r="BQ2243">
        <v>0</v>
      </c>
      <c r="BR2243">
        <v>0</v>
      </c>
      <c r="BS2243">
        <v>0</v>
      </c>
      <c r="BT2243" t="s">
        <v>2745</v>
      </c>
      <c r="BU2243">
        <f>VLOOKUP(Table1[[#This Row],[Reference]],metron,11,FALSE)</f>
        <v>1.625948039373891</v>
      </c>
      <c r="BV2243">
        <f>VLOOKUP(Table1[[#This Row],[Reference]],metron,12,FALSE)</f>
        <v>0.97079231886396644</v>
      </c>
    </row>
    <row r="2244" spans="1:74" hidden="1" x14ac:dyDescent="0.45">
      <c r="A2244" t="s">
        <v>5408</v>
      </c>
      <c r="B2244">
        <v>1508110200</v>
      </c>
      <c r="C2244" s="3" t="s">
        <v>2900</v>
      </c>
      <c r="D2244" t="s">
        <v>65</v>
      </c>
      <c r="E2244" t="s">
        <v>66</v>
      </c>
      <c r="F2244" t="s">
        <v>88</v>
      </c>
      <c r="G2244" t="s">
        <v>93</v>
      </c>
      <c r="H2244" t="s">
        <v>66</v>
      </c>
      <c r="I2244">
        <f>MROUND(Table1[[#This Row],[Prob_H]]*100,2)/100</f>
        <v>0.54</v>
      </c>
      <c r="J2244">
        <f>1/Table1[[#This Row],[odds_ft_home_team_win]]-Table1[[#This Row],[Margin/3]]</f>
        <v>0.53776404895742103</v>
      </c>
      <c r="K2244">
        <f>1/Table1[[#This Row],[odds_ft_draw]]-Table1[[#This Row],[Margin/3]]</f>
        <v>0.25586622607599163</v>
      </c>
      <c r="L2244">
        <f>1/Table1[[#This Row],[odds_ft_away_team_win]]-Table1[[#This Row],[Margin/3]]</f>
        <v>0.20636972496658726</v>
      </c>
      <c r="M2244">
        <v>13</v>
      </c>
      <c r="N2244">
        <v>0.8</v>
      </c>
      <c r="O2244">
        <v>1</v>
      </c>
      <c r="P2244">
        <v>1.8</v>
      </c>
      <c r="Q2244">
        <v>0.83</v>
      </c>
      <c r="R2244" t="str" cm="1">
        <f t="array" ref="R2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4">
        <v>0</v>
      </c>
      <c r="T2244">
        <v>1</v>
      </c>
      <c r="U2244">
        <v>1</v>
      </c>
      <c r="V2244">
        <v>0</v>
      </c>
      <c r="W2244">
        <v>0</v>
      </c>
      <c r="X2244">
        <v>0</v>
      </c>
      <c r="Z2244">
        <v>52</v>
      </c>
      <c r="AA2244">
        <v>12</v>
      </c>
      <c r="AB2244">
        <v>2</v>
      </c>
      <c r="AC2244">
        <v>1</v>
      </c>
      <c r="AD2244">
        <v>0</v>
      </c>
      <c r="AE2244">
        <v>4</v>
      </c>
      <c r="AF2244">
        <v>0</v>
      </c>
      <c r="AG2244">
        <v>0</v>
      </c>
      <c r="AH2244">
        <v>1</v>
      </c>
      <c r="AI2244">
        <v>1</v>
      </c>
      <c r="AJ2244">
        <v>3</v>
      </c>
      <c r="AK2244">
        <v>4</v>
      </c>
      <c r="AL2244">
        <v>3</v>
      </c>
      <c r="AM2244">
        <v>4</v>
      </c>
      <c r="AN2244">
        <v>3</v>
      </c>
      <c r="AO2244">
        <v>0</v>
      </c>
      <c r="AP2244">
        <v>0</v>
      </c>
      <c r="AQ2244">
        <v>18</v>
      </c>
      <c r="AR2244">
        <v>8</v>
      </c>
      <c r="AS2244">
        <v>52</v>
      </c>
      <c r="AT2244">
        <v>48</v>
      </c>
      <c r="AU2244">
        <v>0</v>
      </c>
      <c r="AV2244">
        <v>0</v>
      </c>
      <c r="AW2244">
        <v>2.57</v>
      </c>
      <c r="AX2244">
        <v>72</v>
      </c>
      <c r="AY2244">
        <v>80</v>
      </c>
      <c r="AZ2244">
        <v>60</v>
      </c>
      <c r="BA2244">
        <v>19</v>
      </c>
      <c r="BB2244">
        <v>19</v>
      </c>
      <c r="BC2244">
        <v>42</v>
      </c>
      <c r="BD2244">
        <v>80</v>
      </c>
      <c r="BE2244">
        <v>27</v>
      </c>
      <c r="BF2244">
        <v>80</v>
      </c>
      <c r="BG2244">
        <v>10.6</v>
      </c>
      <c r="BH2244">
        <v>4.17</v>
      </c>
      <c r="BI2244">
        <v>1.83</v>
      </c>
      <c r="BJ2244">
        <v>3.78</v>
      </c>
      <c r="BK2244">
        <v>4.6500000000000004</v>
      </c>
      <c r="BL2244">
        <f>1/Table1[[#This Row],[odds_ft_home_team_win]]+1/Table1[[#This Row],[odds_ft_draw]]+1/Table1[[#This Row],[odds_ft_away_team_win]]-1</f>
        <v>2.6052115422818822E-2</v>
      </c>
      <c r="BM2244">
        <f>Table1[[#This Row],[Margin]]/3</f>
        <v>8.6840384742729402E-3</v>
      </c>
      <c r="BN2244">
        <v>0</v>
      </c>
      <c r="BO2244">
        <v>1.8</v>
      </c>
      <c r="BP2244">
        <v>0</v>
      </c>
      <c r="BQ2244">
        <v>0</v>
      </c>
      <c r="BR2244">
        <v>0</v>
      </c>
      <c r="BS2244">
        <v>0</v>
      </c>
      <c r="BT2244" t="s">
        <v>91</v>
      </c>
      <c r="BU2244">
        <f>VLOOKUP(Table1[[#This Row],[Reference]],metron,11,FALSE)</f>
        <v>1.684957590444867</v>
      </c>
      <c r="BV2244">
        <f>VLOOKUP(Table1[[#This Row],[Reference]],metron,12,FALSE)</f>
        <v>0.95101263631642718</v>
      </c>
    </row>
    <row r="2245" spans="1:74" x14ac:dyDescent="0.45">
      <c r="A2245" t="s">
        <v>5407</v>
      </c>
      <c r="B2245">
        <v>1522458000</v>
      </c>
      <c r="C2245" s="3" t="s">
        <v>3153</v>
      </c>
      <c r="D2245" t="s">
        <v>65</v>
      </c>
      <c r="E2245" t="s">
        <v>66</v>
      </c>
      <c r="F2245" t="s">
        <v>78</v>
      </c>
      <c r="G2245" t="s">
        <v>98</v>
      </c>
      <c r="H2245" t="s">
        <v>66</v>
      </c>
      <c r="I2245">
        <f>MROUND(Table1[[#This Row],[Prob_H]]*100,2)/100</f>
        <v>0.38</v>
      </c>
      <c r="J2245">
        <f>1/Table1[[#This Row],[odds_ft_home_team_win]]-Table1[[#This Row],[Margin/3]]</f>
        <v>0.38834136706477129</v>
      </c>
      <c r="K2245">
        <f>1/Table1[[#This Row],[odds_ft_draw]]-Table1[[#This Row],[Margin/3]]</f>
        <v>0.29546733802052949</v>
      </c>
      <c r="L2245">
        <f>1/Table1[[#This Row],[odds_ft_away_team_win]]-Table1[[#This Row],[Margin/3]]</f>
        <v>0.31619129491469916</v>
      </c>
      <c r="M2245">
        <v>13</v>
      </c>
      <c r="N2245">
        <v>1.75</v>
      </c>
      <c r="O2245">
        <v>1.43</v>
      </c>
      <c r="P2245">
        <v>1.5</v>
      </c>
      <c r="Q2245">
        <v>1.35</v>
      </c>
      <c r="R2245" t="str" cm="1">
        <f t="array" ref="R2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5">
        <v>1</v>
      </c>
      <c r="T2245">
        <v>2</v>
      </c>
      <c r="U2245">
        <v>3</v>
      </c>
      <c r="V2245">
        <v>1</v>
      </c>
      <c r="W2245">
        <v>0</v>
      </c>
      <c r="X2245">
        <v>1</v>
      </c>
      <c r="Y2245">
        <v>76</v>
      </c>
      <c r="Z2245" t="s">
        <v>3154</v>
      </c>
      <c r="AA2245">
        <v>6</v>
      </c>
      <c r="AB2245">
        <v>4</v>
      </c>
      <c r="AC2245">
        <v>3</v>
      </c>
      <c r="AD2245">
        <v>0</v>
      </c>
      <c r="AE2245">
        <v>3</v>
      </c>
      <c r="AF2245">
        <v>0</v>
      </c>
      <c r="AG2245">
        <v>1</v>
      </c>
      <c r="AH2245">
        <v>2</v>
      </c>
      <c r="AI2245">
        <v>1</v>
      </c>
      <c r="AJ2245">
        <v>2</v>
      </c>
      <c r="AK2245">
        <v>7</v>
      </c>
      <c r="AL2245">
        <v>12</v>
      </c>
      <c r="AM2245">
        <v>5</v>
      </c>
      <c r="AN2245">
        <v>7</v>
      </c>
      <c r="AO2245">
        <v>2</v>
      </c>
      <c r="AP2245">
        <v>5</v>
      </c>
      <c r="AQ2245">
        <v>18</v>
      </c>
      <c r="AR2245">
        <v>18</v>
      </c>
      <c r="AS2245">
        <v>47</v>
      </c>
      <c r="AT2245">
        <v>53</v>
      </c>
      <c r="AU2245">
        <v>0</v>
      </c>
      <c r="AV2245">
        <v>0</v>
      </c>
      <c r="AW2245">
        <v>2.52</v>
      </c>
      <c r="AX2245">
        <v>61</v>
      </c>
      <c r="AY2245">
        <v>78</v>
      </c>
      <c r="AZ2245">
        <v>47</v>
      </c>
      <c r="BA2245">
        <v>21</v>
      </c>
      <c r="BB2245">
        <v>10</v>
      </c>
      <c r="BC2245">
        <v>37</v>
      </c>
      <c r="BD2245">
        <v>80</v>
      </c>
      <c r="BE2245">
        <v>34</v>
      </c>
      <c r="BF2245">
        <v>68</v>
      </c>
      <c r="BG2245">
        <v>11.02</v>
      </c>
      <c r="BH2245">
        <v>4.05</v>
      </c>
      <c r="BI2245">
        <v>2.52</v>
      </c>
      <c r="BJ2245">
        <v>3.29</v>
      </c>
      <c r="BK2245">
        <v>3.08</v>
      </c>
      <c r="BL2245">
        <f>1/Table1[[#This Row],[odds_ft_home_team_win]]+1/Table1[[#This Row],[odds_ft_draw]]+1/Table1[[#This Row],[odds_ft_away_team_win]]-1</f>
        <v>2.5452089281876589E-2</v>
      </c>
      <c r="BM2245">
        <f>Table1[[#This Row],[Margin]]/3</f>
        <v>8.4840297606255301E-3</v>
      </c>
      <c r="BN2245">
        <v>1.29</v>
      </c>
      <c r="BO2245">
        <v>1.95</v>
      </c>
      <c r="BP2245">
        <v>3.35</v>
      </c>
      <c r="BQ2245">
        <v>0</v>
      </c>
      <c r="BR2245">
        <v>1.8</v>
      </c>
      <c r="BS2245">
        <v>2</v>
      </c>
      <c r="BT2245" t="s">
        <v>106</v>
      </c>
      <c r="BU2245">
        <f>VLOOKUP(Table1[[#This Row],[Reference]],metron,11,FALSE)</f>
        <v>1.330562659846547</v>
      </c>
      <c r="BV2245">
        <f>VLOOKUP(Table1[[#This Row],[Reference]],metron,12,FALSE)</f>
        <v>1.1595268542199491</v>
      </c>
    </row>
    <row r="2246" spans="1:74" x14ac:dyDescent="0.45">
      <c r="A2246" t="s">
        <v>5407</v>
      </c>
      <c r="B2246">
        <v>1522465200</v>
      </c>
      <c r="C2246" s="3" t="s">
        <v>3155</v>
      </c>
      <c r="D2246" t="s">
        <v>65</v>
      </c>
      <c r="E2246" t="s">
        <v>66</v>
      </c>
      <c r="F2246" t="s">
        <v>93</v>
      </c>
      <c r="G2246" t="s">
        <v>88</v>
      </c>
      <c r="H2246" t="s">
        <v>66</v>
      </c>
      <c r="I2246">
        <f>MROUND(Table1[[#This Row],[Prob_H]]*100,2)/100</f>
        <v>0.3</v>
      </c>
      <c r="J2246">
        <f>1/Table1[[#This Row],[odds_ft_home_team_win]]-Table1[[#This Row],[Margin/3]]</f>
        <v>0.29935052802874756</v>
      </c>
      <c r="K2246">
        <f>1/Table1[[#This Row],[odds_ft_draw]]-Table1[[#This Row],[Margin/3]]</f>
        <v>0.29746861788995665</v>
      </c>
      <c r="L2246">
        <f>1/Table1[[#This Row],[odds_ft_away_team_win]]-Table1[[#This Row],[Margin/3]]</f>
        <v>0.40318085408129578</v>
      </c>
      <c r="M2246">
        <v>13</v>
      </c>
      <c r="N2246">
        <v>1.27</v>
      </c>
      <c r="O2246">
        <v>1.43</v>
      </c>
      <c r="P2246">
        <v>1.56</v>
      </c>
      <c r="Q2246">
        <v>1.1000000000000001</v>
      </c>
      <c r="R2246" t="str" cm="1">
        <f t="array" ref="R2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6">
        <v>3</v>
      </c>
      <c r="T2246">
        <v>2</v>
      </c>
      <c r="U2246">
        <v>5</v>
      </c>
      <c r="V2246">
        <v>2</v>
      </c>
      <c r="W2246">
        <v>2</v>
      </c>
      <c r="X2246">
        <v>0</v>
      </c>
      <c r="Y2246" t="s">
        <v>3156</v>
      </c>
      <c r="Z2246" t="s">
        <v>2704</v>
      </c>
      <c r="AA2246">
        <v>5</v>
      </c>
      <c r="AB2246">
        <v>4</v>
      </c>
      <c r="AC2246">
        <v>2</v>
      </c>
      <c r="AD2246">
        <v>0</v>
      </c>
      <c r="AE2246">
        <v>4</v>
      </c>
      <c r="AF2246">
        <v>1</v>
      </c>
      <c r="AG2246">
        <v>0</v>
      </c>
      <c r="AH2246">
        <v>2</v>
      </c>
      <c r="AI2246">
        <v>0</v>
      </c>
      <c r="AJ2246">
        <v>5</v>
      </c>
      <c r="AK2246">
        <v>9</v>
      </c>
      <c r="AL2246">
        <v>10</v>
      </c>
      <c r="AM2246">
        <v>8</v>
      </c>
      <c r="AN2246">
        <v>5</v>
      </c>
      <c r="AO2246">
        <v>1</v>
      </c>
      <c r="AP2246">
        <v>5</v>
      </c>
      <c r="AQ2246">
        <v>15</v>
      </c>
      <c r="AR2246">
        <v>15</v>
      </c>
      <c r="AS2246">
        <v>58</v>
      </c>
      <c r="AT2246">
        <v>42</v>
      </c>
      <c r="AU2246">
        <v>0</v>
      </c>
      <c r="AV2246">
        <v>0</v>
      </c>
      <c r="AW2246">
        <v>2.3199999999999998</v>
      </c>
      <c r="AX2246">
        <v>66</v>
      </c>
      <c r="AY2246">
        <v>80</v>
      </c>
      <c r="AZ2246">
        <v>42</v>
      </c>
      <c r="BA2246">
        <v>11</v>
      </c>
      <c r="BB2246">
        <v>0</v>
      </c>
      <c r="BC2246">
        <v>42</v>
      </c>
      <c r="BD2246">
        <v>70</v>
      </c>
      <c r="BE2246">
        <v>24</v>
      </c>
      <c r="BF2246">
        <v>69</v>
      </c>
      <c r="BG2246">
        <v>9.6199999999999992</v>
      </c>
      <c r="BH2246">
        <v>4.83</v>
      </c>
      <c r="BI2246">
        <v>3.25</v>
      </c>
      <c r="BJ2246">
        <v>3.27</v>
      </c>
      <c r="BK2246">
        <v>2.4300000000000002</v>
      </c>
      <c r="BL2246">
        <f>1/Table1[[#This Row],[odds_ft_home_team_win]]+1/Table1[[#This Row],[odds_ft_draw]]+1/Table1[[#This Row],[odds_ft_away_team_win]]-1</f>
        <v>2.502533899068049E-2</v>
      </c>
      <c r="BM2246">
        <f>Table1[[#This Row],[Margin]]/3</f>
        <v>8.341779663560164E-3</v>
      </c>
      <c r="BN2246">
        <v>1.32</v>
      </c>
      <c r="BO2246">
        <v>2</v>
      </c>
      <c r="BP2246">
        <v>3.6</v>
      </c>
      <c r="BQ2246">
        <v>0</v>
      </c>
      <c r="BR2246">
        <v>1.91</v>
      </c>
      <c r="BS2246">
        <v>1.91</v>
      </c>
      <c r="BT2246" t="s">
        <v>95</v>
      </c>
      <c r="BU2246">
        <f>VLOOKUP(Table1[[#This Row],[Reference]],metron,11,FALSE)</f>
        <v>1.1805091283106199</v>
      </c>
      <c r="BV2246">
        <f>VLOOKUP(Table1[[#This Row],[Reference]],metron,12,FALSE)</f>
        <v>1.3921316533813319</v>
      </c>
    </row>
    <row r="2247" spans="1:74" x14ac:dyDescent="0.45">
      <c r="A2247" t="s">
        <v>5407</v>
      </c>
      <c r="B2247">
        <v>1522537200</v>
      </c>
      <c r="C2247" s="3" t="s">
        <v>3157</v>
      </c>
      <c r="D2247" t="s">
        <v>65</v>
      </c>
      <c r="E2247" t="s">
        <v>66</v>
      </c>
      <c r="F2247" t="s">
        <v>2738</v>
      </c>
      <c r="G2247" t="s">
        <v>97</v>
      </c>
      <c r="H2247" t="s">
        <v>66</v>
      </c>
      <c r="I2247">
        <f>MROUND(Table1[[#This Row],[Prob_H]]*100,2)/100</f>
        <v>0.3</v>
      </c>
      <c r="J2247">
        <f>1/Table1[[#This Row],[odds_ft_home_team_win]]-Table1[[#This Row],[Margin/3]]</f>
        <v>0.29737514249148961</v>
      </c>
      <c r="K2247">
        <f>1/Table1[[#This Row],[odds_ft_draw]]-Table1[[#This Row],[Margin/3]]</f>
        <v>0.27246362134246721</v>
      </c>
      <c r="L2247">
        <f>1/Table1[[#This Row],[odds_ft_away_team_win]]-Table1[[#This Row],[Margin/3]]</f>
        <v>0.43016123616604302</v>
      </c>
      <c r="M2247">
        <v>13</v>
      </c>
      <c r="N2247">
        <v>1.29</v>
      </c>
      <c r="O2247">
        <v>1.33</v>
      </c>
      <c r="P2247">
        <v>1.06</v>
      </c>
      <c r="Q2247">
        <v>1.29</v>
      </c>
      <c r="R2247" t="str" cm="1">
        <f t="array" ref="R2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47">
        <v>1</v>
      </c>
      <c r="T2247">
        <v>2</v>
      </c>
      <c r="U2247">
        <v>3</v>
      </c>
      <c r="V2247">
        <v>1</v>
      </c>
      <c r="W2247">
        <v>0</v>
      </c>
      <c r="X2247">
        <v>1</v>
      </c>
      <c r="Y2247">
        <v>82</v>
      </c>
      <c r="Z2247" t="s">
        <v>3158</v>
      </c>
      <c r="AA2247">
        <v>3</v>
      </c>
      <c r="AB2247">
        <v>4</v>
      </c>
      <c r="AC2247">
        <v>3</v>
      </c>
      <c r="AD2247">
        <v>0</v>
      </c>
      <c r="AE2247">
        <v>5</v>
      </c>
      <c r="AF2247">
        <v>0</v>
      </c>
      <c r="AG2247">
        <v>0</v>
      </c>
      <c r="AH2247">
        <v>3</v>
      </c>
      <c r="AI2247">
        <v>0</v>
      </c>
      <c r="AJ2247">
        <v>5</v>
      </c>
      <c r="AK2247">
        <v>11</v>
      </c>
      <c r="AL2247">
        <v>9</v>
      </c>
      <c r="AM2247">
        <v>7</v>
      </c>
      <c r="AN2247">
        <v>4</v>
      </c>
      <c r="AO2247">
        <v>4</v>
      </c>
      <c r="AP2247">
        <v>5</v>
      </c>
      <c r="AQ2247">
        <v>13</v>
      </c>
      <c r="AR2247">
        <v>22</v>
      </c>
      <c r="AS2247">
        <v>61</v>
      </c>
      <c r="AT2247">
        <v>39</v>
      </c>
      <c r="AU2247">
        <v>0</v>
      </c>
      <c r="AV2247">
        <v>0</v>
      </c>
      <c r="AW2247">
        <v>2.64</v>
      </c>
      <c r="AX2247">
        <v>49</v>
      </c>
      <c r="AY2247">
        <v>73</v>
      </c>
      <c r="AZ2247">
        <v>59</v>
      </c>
      <c r="BA2247">
        <v>35</v>
      </c>
      <c r="BB2247">
        <v>14</v>
      </c>
      <c r="BC2247">
        <v>42</v>
      </c>
      <c r="BD2247">
        <v>73</v>
      </c>
      <c r="BE2247">
        <v>27</v>
      </c>
      <c r="BF2247">
        <v>62</v>
      </c>
      <c r="BG2247">
        <v>13.46</v>
      </c>
      <c r="BH2247">
        <v>6.2</v>
      </c>
      <c r="BI2247">
        <v>3.27</v>
      </c>
      <c r="BJ2247">
        <v>3.56</v>
      </c>
      <c r="BK2247">
        <v>2.2799999999999998</v>
      </c>
      <c r="BL2247">
        <f>1/Table1[[#This Row],[odds_ft_home_team_win]]+1/Table1[[#This Row],[odds_ft_draw]]+1/Table1[[#This Row],[odds_ft_away_team_win]]-1</f>
        <v>2.5305765186081519E-2</v>
      </c>
      <c r="BM2247">
        <f>Table1[[#This Row],[Margin]]/3</f>
        <v>8.4352550620271725E-3</v>
      </c>
      <c r="BN2247">
        <v>1.2</v>
      </c>
      <c r="BO2247">
        <v>1.65</v>
      </c>
      <c r="BP2247">
        <v>2.65</v>
      </c>
      <c r="BQ2247">
        <v>0</v>
      </c>
      <c r="BR2247">
        <v>1.62</v>
      </c>
      <c r="BS2247">
        <v>2.2999999999999998</v>
      </c>
      <c r="BT2247" t="s">
        <v>1292</v>
      </c>
      <c r="BU2247">
        <f>VLOOKUP(Table1[[#This Row],[Reference]],metron,11,FALSE)</f>
        <v>1.1805091283106199</v>
      </c>
      <c r="BV2247">
        <f>VLOOKUP(Table1[[#This Row],[Reference]],metron,12,FALSE)</f>
        <v>1.3921316533813319</v>
      </c>
    </row>
    <row r="2248" spans="1:74" hidden="1" x14ac:dyDescent="0.45">
      <c r="A2248" t="s">
        <v>5407</v>
      </c>
      <c r="B2248">
        <v>1522537200</v>
      </c>
      <c r="C2248" s="3" t="s">
        <v>3157</v>
      </c>
      <c r="D2248" t="s">
        <v>65</v>
      </c>
      <c r="E2248" t="s">
        <v>66</v>
      </c>
      <c r="F2248" t="s">
        <v>80</v>
      </c>
      <c r="G2248" t="s">
        <v>73</v>
      </c>
      <c r="H2248" t="s">
        <v>66</v>
      </c>
      <c r="I2248">
        <f>MROUND(Table1[[#This Row],[Prob_H]]*100,2)/100</f>
        <v>0.36</v>
      </c>
      <c r="J2248">
        <f>1/Table1[[#This Row],[odds_ft_home_team_win]]-Table1[[#This Row],[Margin/3]]</f>
        <v>0.35958485958485958</v>
      </c>
      <c r="K2248">
        <f>1/Table1[[#This Row],[odds_ft_draw]]-Table1[[#This Row],[Margin/3]]</f>
        <v>0.30830280830280832</v>
      </c>
      <c r="L2248">
        <f>1/Table1[[#This Row],[odds_ft_away_team_win]]-Table1[[#This Row],[Margin/3]]</f>
        <v>0.33211233211233215</v>
      </c>
      <c r="M2248">
        <v>13</v>
      </c>
      <c r="N2248">
        <v>0.6</v>
      </c>
      <c r="O2248">
        <v>0.71</v>
      </c>
      <c r="P2248">
        <v>0.76</v>
      </c>
      <c r="Q2248">
        <v>0.76</v>
      </c>
      <c r="R2248" t="str" cm="1">
        <f t="array" ref="R2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8">
        <v>2</v>
      </c>
      <c r="T2248">
        <v>1</v>
      </c>
      <c r="U2248">
        <v>3</v>
      </c>
      <c r="V2248">
        <v>2</v>
      </c>
      <c r="W2248">
        <v>1</v>
      </c>
      <c r="X2248">
        <v>1</v>
      </c>
      <c r="Y2248" t="s">
        <v>3159</v>
      </c>
      <c r="Z2248">
        <v>22</v>
      </c>
      <c r="AA2248">
        <v>9</v>
      </c>
      <c r="AB2248">
        <v>1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18</v>
      </c>
      <c r="AL2248">
        <v>9</v>
      </c>
      <c r="AM2248">
        <v>9</v>
      </c>
      <c r="AN2248">
        <v>5</v>
      </c>
      <c r="AO2248">
        <v>9</v>
      </c>
      <c r="AP2248">
        <v>4</v>
      </c>
      <c r="AQ2248">
        <v>7</v>
      </c>
      <c r="AR2248">
        <v>11</v>
      </c>
      <c r="AS2248">
        <v>52</v>
      </c>
      <c r="AT2248">
        <v>48</v>
      </c>
      <c r="AU2248">
        <v>0</v>
      </c>
      <c r="AV2248">
        <v>0</v>
      </c>
      <c r="AW2248">
        <v>2.37</v>
      </c>
      <c r="AX2248">
        <v>55</v>
      </c>
      <c r="AY2248">
        <v>72</v>
      </c>
      <c r="AZ2248">
        <v>45</v>
      </c>
      <c r="BA2248">
        <v>24</v>
      </c>
      <c r="BB2248">
        <v>4</v>
      </c>
      <c r="BC2248">
        <v>31</v>
      </c>
      <c r="BD2248">
        <v>83</v>
      </c>
      <c r="BE2248">
        <v>31</v>
      </c>
      <c r="BF2248">
        <v>66</v>
      </c>
      <c r="BG2248">
        <v>7.36</v>
      </c>
      <c r="BH2248">
        <v>4.9400000000000004</v>
      </c>
      <c r="BI2248">
        <v>2.6</v>
      </c>
      <c r="BJ2248">
        <v>3</v>
      </c>
      <c r="BK2248">
        <v>2.8</v>
      </c>
      <c r="BL2248">
        <f>1/Table1[[#This Row],[odds_ft_home_team_win]]+1/Table1[[#This Row],[odds_ft_draw]]+1/Table1[[#This Row],[odds_ft_away_team_win]]-1</f>
        <v>7.5091575091575047E-2</v>
      </c>
      <c r="BM2248">
        <f>Table1[[#This Row],[Margin]]/3</f>
        <v>2.5030525030525014E-2</v>
      </c>
      <c r="BN2248">
        <v>1.47</v>
      </c>
      <c r="BO2248">
        <v>2.4</v>
      </c>
      <c r="BP2248">
        <v>4.7</v>
      </c>
      <c r="BQ2248">
        <v>0</v>
      </c>
      <c r="BR2248">
        <v>2.1</v>
      </c>
      <c r="BS2248">
        <v>1.71</v>
      </c>
      <c r="BT2248" t="s">
        <v>83</v>
      </c>
      <c r="BU2248">
        <f>VLOOKUP(Table1[[#This Row],[Reference]],metron,11,FALSE)</f>
        <v>1.269326094653606</v>
      </c>
      <c r="BV2248">
        <f>VLOOKUP(Table1[[#This Row],[Reference]],metron,12,FALSE)</f>
        <v>1.2417089578661631</v>
      </c>
    </row>
    <row r="2249" spans="1:74" x14ac:dyDescent="0.45">
      <c r="A2249" t="s">
        <v>5407</v>
      </c>
      <c r="B2249">
        <v>1522544400</v>
      </c>
      <c r="C2249" s="3" t="s">
        <v>3160</v>
      </c>
      <c r="D2249" t="s">
        <v>65</v>
      </c>
      <c r="E2249" t="s">
        <v>66</v>
      </c>
      <c r="F2249" t="s">
        <v>68</v>
      </c>
      <c r="G2249" t="s">
        <v>81</v>
      </c>
      <c r="H2249" t="s">
        <v>66</v>
      </c>
      <c r="I2249">
        <f>MROUND(Table1[[#This Row],[Prob_H]]*100,2)/100</f>
        <v>0.62</v>
      </c>
      <c r="J2249">
        <f>1/Table1[[#This Row],[odds_ft_home_team_win]]-Table1[[#This Row],[Margin/3]]</f>
        <v>0.61644912481137892</v>
      </c>
      <c r="K2249">
        <f>1/Table1[[#This Row],[odds_ft_draw]]-Table1[[#This Row],[Margin/3]]</f>
        <v>0.22346768629629776</v>
      </c>
      <c r="L2249">
        <f>1/Table1[[#This Row],[odds_ft_away_team_win]]-Table1[[#This Row],[Margin/3]]</f>
        <v>0.16008318889232331</v>
      </c>
      <c r="M2249">
        <v>13</v>
      </c>
      <c r="N2249">
        <v>2.5299999999999998</v>
      </c>
      <c r="O2249">
        <v>1.2</v>
      </c>
      <c r="P2249">
        <v>2.4300000000000002</v>
      </c>
      <c r="Q2249">
        <v>1.33</v>
      </c>
      <c r="R2249" t="str" cm="1">
        <f t="array" ref="R2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49">
        <v>4</v>
      </c>
      <c r="T2249">
        <v>1</v>
      </c>
      <c r="U2249">
        <v>5</v>
      </c>
      <c r="V2249">
        <v>4</v>
      </c>
      <c r="W2249">
        <v>4</v>
      </c>
      <c r="X2249">
        <v>0</v>
      </c>
      <c r="Y2249" t="s">
        <v>3161</v>
      </c>
      <c r="Z2249" t="s">
        <v>169</v>
      </c>
      <c r="AA2249">
        <v>9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12</v>
      </c>
      <c r="AL2249">
        <v>8</v>
      </c>
      <c r="AM2249">
        <v>9</v>
      </c>
      <c r="AN2249">
        <v>5</v>
      </c>
      <c r="AO2249">
        <v>3</v>
      </c>
      <c r="AP2249">
        <v>3</v>
      </c>
      <c r="AQ2249">
        <v>10</v>
      </c>
      <c r="AR2249">
        <v>12</v>
      </c>
      <c r="AS2249">
        <v>63</v>
      </c>
      <c r="AT2249">
        <v>37</v>
      </c>
      <c r="AU2249">
        <v>0</v>
      </c>
      <c r="AV2249">
        <v>0</v>
      </c>
      <c r="AW2249">
        <v>2.63</v>
      </c>
      <c r="AX2249">
        <v>50</v>
      </c>
      <c r="AY2249">
        <v>78</v>
      </c>
      <c r="AZ2249">
        <v>51</v>
      </c>
      <c r="BA2249">
        <v>19</v>
      </c>
      <c r="BB2249">
        <v>16</v>
      </c>
      <c r="BC2249">
        <v>38</v>
      </c>
      <c r="BD2249">
        <v>81</v>
      </c>
      <c r="BE2249">
        <v>38</v>
      </c>
      <c r="BF2249">
        <v>68</v>
      </c>
      <c r="BG2249">
        <v>8.48</v>
      </c>
      <c r="BH2249">
        <v>4.2699999999999996</v>
      </c>
      <c r="BI2249">
        <v>1.6</v>
      </c>
      <c r="BJ2249">
        <v>4.3099999999999996</v>
      </c>
      <c r="BK2249">
        <v>5.93</v>
      </c>
      <c r="BL2249">
        <f>1/Table1[[#This Row],[odds_ft_home_team_win]]+1/Table1[[#This Row],[odds_ft_draw]]+1/Table1[[#This Row],[odds_ft_away_team_win]]-1</f>
        <v>2.5652625565863119E-2</v>
      </c>
      <c r="BM2249">
        <f>Table1[[#This Row],[Margin]]/3</f>
        <v>8.5508751886210401E-3</v>
      </c>
      <c r="BN2249">
        <v>1.21</v>
      </c>
      <c r="BO2249">
        <v>1.69</v>
      </c>
      <c r="BP2249">
        <v>2.7</v>
      </c>
      <c r="BQ2249">
        <v>0</v>
      </c>
      <c r="BR2249">
        <v>1.77</v>
      </c>
      <c r="BS2249">
        <v>2.0499999999999998</v>
      </c>
      <c r="BT2249" t="s">
        <v>116</v>
      </c>
      <c r="BU2249">
        <f>VLOOKUP(Table1[[#This Row],[Reference]],metron,11,FALSE)</f>
        <v>1.8681481481481479</v>
      </c>
      <c r="BV2249">
        <f>VLOOKUP(Table1[[#This Row],[Reference]],metron,12,FALSE)</f>
        <v>0.86851851851851847</v>
      </c>
    </row>
    <row r="2250" spans="1:74" x14ac:dyDescent="0.45">
      <c r="A2250" t="s">
        <v>5407</v>
      </c>
      <c r="B2250">
        <v>1522544760</v>
      </c>
      <c r="C2250" s="3" t="s">
        <v>3162</v>
      </c>
      <c r="D2250" t="s">
        <v>65</v>
      </c>
      <c r="E2250" t="s">
        <v>66</v>
      </c>
      <c r="F2250" t="s">
        <v>103</v>
      </c>
      <c r="G2250" t="s">
        <v>85</v>
      </c>
      <c r="H2250" t="s">
        <v>66</v>
      </c>
      <c r="I2250">
        <f>MROUND(Table1[[#This Row],[Prob_H]]*100,2)/100</f>
        <v>0.34</v>
      </c>
      <c r="J2250">
        <f>1/Table1[[#This Row],[odds_ft_home_team_win]]-Table1[[#This Row],[Margin/3]]</f>
        <v>0.34752241340285561</v>
      </c>
      <c r="K2250">
        <f>1/Table1[[#This Row],[odds_ft_draw]]-Table1[[#This Row],[Margin/3]]</f>
        <v>0.27020205931528535</v>
      </c>
      <c r="L2250">
        <f>1/Table1[[#This Row],[odds_ft_away_team_win]]-Table1[[#This Row],[Margin/3]]</f>
        <v>0.38227552728185915</v>
      </c>
      <c r="M2250">
        <v>13</v>
      </c>
      <c r="N2250">
        <v>1.64</v>
      </c>
      <c r="O2250">
        <v>1.65</v>
      </c>
      <c r="P2250">
        <v>1.59</v>
      </c>
      <c r="Q2250">
        <v>1.62</v>
      </c>
      <c r="R2250" t="str" cm="1">
        <f t="array" ref="R2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50">
        <v>1</v>
      </c>
      <c r="T2250">
        <v>2</v>
      </c>
      <c r="U2250">
        <v>3</v>
      </c>
      <c r="V2250">
        <v>1</v>
      </c>
      <c r="W2250">
        <v>0</v>
      </c>
      <c r="X2250">
        <v>1</v>
      </c>
      <c r="Y2250">
        <v>53</v>
      </c>
      <c r="Z2250" t="s">
        <v>3163</v>
      </c>
      <c r="AA2250">
        <v>5</v>
      </c>
      <c r="AB2250">
        <v>6</v>
      </c>
      <c r="AC2250">
        <v>1</v>
      </c>
      <c r="AD2250">
        <v>0</v>
      </c>
      <c r="AE2250">
        <v>3</v>
      </c>
      <c r="AF2250">
        <v>0</v>
      </c>
      <c r="AG2250">
        <v>0</v>
      </c>
      <c r="AH2250">
        <v>1</v>
      </c>
      <c r="AI2250">
        <v>0</v>
      </c>
      <c r="AJ2250">
        <v>3</v>
      </c>
      <c r="AK2250">
        <v>3</v>
      </c>
      <c r="AL2250">
        <v>14</v>
      </c>
      <c r="AM2250">
        <v>2</v>
      </c>
      <c r="AN2250">
        <v>11</v>
      </c>
      <c r="AO2250">
        <v>1</v>
      </c>
      <c r="AP2250">
        <v>3</v>
      </c>
      <c r="AQ2250">
        <v>11</v>
      </c>
      <c r="AR2250">
        <v>8</v>
      </c>
      <c r="AS2250">
        <v>55</v>
      </c>
      <c r="AT2250">
        <v>45</v>
      </c>
      <c r="AU2250">
        <v>0</v>
      </c>
      <c r="AV2250">
        <v>0</v>
      </c>
      <c r="AW2250">
        <v>2.74</v>
      </c>
      <c r="AX2250">
        <v>55</v>
      </c>
      <c r="AY2250">
        <v>78</v>
      </c>
      <c r="AZ2250">
        <v>59</v>
      </c>
      <c r="BA2250">
        <v>31</v>
      </c>
      <c r="BB2250">
        <v>14</v>
      </c>
      <c r="BC2250">
        <v>40</v>
      </c>
      <c r="BD2250">
        <v>79</v>
      </c>
      <c r="BE2250">
        <v>42</v>
      </c>
      <c r="BF2250">
        <v>81</v>
      </c>
      <c r="BG2250">
        <v>10.07</v>
      </c>
      <c r="BH2250">
        <v>4.6399999999999997</v>
      </c>
      <c r="BI2250">
        <v>2.81</v>
      </c>
      <c r="BJ2250">
        <v>3.59</v>
      </c>
      <c r="BK2250">
        <v>2.56</v>
      </c>
      <c r="BL2250">
        <f>1/Table1[[#This Row],[odds_ft_home_team_win]]+1/Table1[[#This Row],[odds_ft_draw]]+1/Table1[[#This Row],[odds_ft_away_team_win]]-1</f>
        <v>2.5048418154422603E-2</v>
      </c>
      <c r="BM2250">
        <f>Table1[[#This Row],[Margin]]/3</f>
        <v>8.3494727181408681E-3</v>
      </c>
      <c r="BN2250">
        <v>1.24</v>
      </c>
      <c r="BO2250">
        <v>1.77</v>
      </c>
      <c r="BP2250">
        <v>2.95</v>
      </c>
      <c r="BQ2250">
        <v>0</v>
      </c>
      <c r="BR2250">
        <v>1.69</v>
      </c>
      <c r="BS2250">
        <v>2.15</v>
      </c>
      <c r="BT2250" t="s">
        <v>118</v>
      </c>
      <c r="BU2250">
        <f>VLOOKUP(Table1[[#This Row],[Reference]],metron,11,FALSE)</f>
        <v>1.228921489601805</v>
      </c>
      <c r="BV2250">
        <f>VLOOKUP(Table1[[#This Row],[Reference]],metron,12,FALSE)</f>
        <v>1.2940512655166849</v>
      </c>
    </row>
    <row r="2251" spans="1:74" x14ac:dyDescent="0.45">
      <c r="A2251" t="s">
        <v>5407</v>
      </c>
      <c r="B2251">
        <v>1522551600</v>
      </c>
      <c r="C2251" s="3" t="s">
        <v>3164</v>
      </c>
      <c r="D2251" t="s">
        <v>65</v>
      </c>
      <c r="E2251" t="s">
        <v>66</v>
      </c>
      <c r="F2251" t="s">
        <v>86</v>
      </c>
      <c r="G2251" t="s">
        <v>77</v>
      </c>
      <c r="H2251" t="s">
        <v>66</v>
      </c>
      <c r="I2251">
        <f>MROUND(Table1[[#This Row],[Prob_H]]*100,2)/100</f>
        <v>0.46</v>
      </c>
      <c r="J2251">
        <f>1/Table1[[#This Row],[odds_ft_home_team_win]]-Table1[[#This Row],[Margin/3]]</f>
        <v>0.45232793123611986</v>
      </c>
      <c r="K2251">
        <f>1/Table1[[#This Row],[odds_ft_draw]]-Table1[[#This Row],[Margin/3]]</f>
        <v>0.28735642631424274</v>
      </c>
      <c r="L2251">
        <f>1/Table1[[#This Row],[odds_ft_away_team_win]]-Table1[[#This Row],[Margin/3]]</f>
        <v>0.26031564244963751</v>
      </c>
      <c r="M2251">
        <v>13</v>
      </c>
      <c r="N2251">
        <v>1.63</v>
      </c>
      <c r="O2251">
        <v>1.4</v>
      </c>
      <c r="P2251">
        <v>1.76</v>
      </c>
      <c r="Q2251">
        <v>1.39</v>
      </c>
      <c r="R2251" t="str" cm="1">
        <f t="array" ref="R2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1">
        <v>2</v>
      </c>
      <c r="T2251">
        <v>1</v>
      </c>
      <c r="U2251">
        <v>3</v>
      </c>
      <c r="V2251">
        <v>3</v>
      </c>
      <c r="W2251">
        <v>2</v>
      </c>
      <c r="X2251">
        <v>1</v>
      </c>
      <c r="Y2251" t="s">
        <v>3165</v>
      </c>
      <c r="Z2251">
        <v>6</v>
      </c>
      <c r="AA2251">
        <v>5</v>
      </c>
      <c r="AB2251">
        <v>10</v>
      </c>
      <c r="AC2251">
        <v>1</v>
      </c>
      <c r="AD2251">
        <v>0</v>
      </c>
      <c r="AE2251">
        <v>2</v>
      </c>
      <c r="AF2251">
        <v>0</v>
      </c>
      <c r="AG2251">
        <v>0</v>
      </c>
      <c r="AH2251">
        <v>1</v>
      </c>
      <c r="AI2251">
        <v>1</v>
      </c>
      <c r="AJ2251">
        <v>1</v>
      </c>
      <c r="AK2251">
        <v>9</v>
      </c>
      <c r="AL2251">
        <v>13</v>
      </c>
      <c r="AM2251">
        <v>5</v>
      </c>
      <c r="AN2251">
        <v>3</v>
      </c>
      <c r="AO2251">
        <v>4</v>
      </c>
      <c r="AP2251">
        <v>10</v>
      </c>
      <c r="AQ2251">
        <v>10</v>
      </c>
      <c r="AR2251">
        <v>15</v>
      </c>
      <c r="AS2251">
        <v>49</v>
      </c>
      <c r="AT2251">
        <v>51</v>
      </c>
      <c r="AU2251">
        <v>0</v>
      </c>
      <c r="AV2251">
        <v>0</v>
      </c>
      <c r="AW2251">
        <v>2.56</v>
      </c>
      <c r="AX2251">
        <v>55</v>
      </c>
      <c r="AY2251">
        <v>75</v>
      </c>
      <c r="AZ2251">
        <v>52</v>
      </c>
      <c r="BA2251">
        <v>29</v>
      </c>
      <c r="BB2251">
        <v>10</v>
      </c>
      <c r="BC2251">
        <v>42</v>
      </c>
      <c r="BD2251">
        <v>68</v>
      </c>
      <c r="BE2251">
        <v>36</v>
      </c>
      <c r="BF2251">
        <v>84</v>
      </c>
      <c r="BG2251">
        <v>10.029999999999999</v>
      </c>
      <c r="BH2251">
        <v>4.66</v>
      </c>
      <c r="BI2251">
        <v>2.17</v>
      </c>
      <c r="BJ2251">
        <v>3.38</v>
      </c>
      <c r="BK2251">
        <v>3.72</v>
      </c>
      <c r="BL2251">
        <f>1/Table1[[#This Row],[odds_ft_home_team_win]]+1/Table1[[#This Row],[odds_ft_draw]]+1/Table1[[#This Row],[odds_ft_away_team_win]]-1</f>
        <v>2.5504685554313289E-2</v>
      </c>
      <c r="BM2251">
        <f>Table1[[#This Row],[Margin]]/3</f>
        <v>8.5015618514377635E-3</v>
      </c>
      <c r="BN2251">
        <v>1.34</v>
      </c>
      <c r="BO2251">
        <v>2.0499999999999998</v>
      </c>
      <c r="BP2251">
        <v>3.75</v>
      </c>
      <c r="BQ2251">
        <v>0</v>
      </c>
      <c r="BR2251">
        <v>1.91</v>
      </c>
      <c r="BS2251">
        <v>1.87</v>
      </c>
      <c r="BT2251" t="s">
        <v>113</v>
      </c>
      <c r="BU2251">
        <f>VLOOKUP(Table1[[#This Row],[Reference]],metron,11,FALSE)</f>
        <v>1.4888836329233679</v>
      </c>
      <c r="BV2251">
        <f>VLOOKUP(Table1[[#This Row],[Reference]],metron,12,FALSE)</f>
        <v>1.0516792809839171</v>
      </c>
    </row>
    <row r="2252" spans="1:74" x14ac:dyDescent="0.45">
      <c r="A2252" t="s">
        <v>5407</v>
      </c>
      <c r="B2252">
        <v>1522602000</v>
      </c>
      <c r="C2252" s="3" t="s">
        <v>3166</v>
      </c>
      <c r="D2252" t="s">
        <v>65</v>
      </c>
      <c r="E2252" t="s">
        <v>66</v>
      </c>
      <c r="F2252" t="s">
        <v>94</v>
      </c>
      <c r="G2252" t="s">
        <v>2218</v>
      </c>
      <c r="H2252" t="s">
        <v>66</v>
      </c>
      <c r="I2252">
        <f>MROUND(Table1[[#This Row],[Prob_H]]*100,2)/100</f>
        <v>0.38</v>
      </c>
      <c r="J2252">
        <f>1/Table1[[#This Row],[odds_ft_home_team_win]]-Table1[[#This Row],[Margin/3]]</f>
        <v>0.38810722741061154</v>
      </c>
      <c r="K2252">
        <f>1/Table1[[#This Row],[odds_ft_draw]]-Table1[[#This Row],[Margin/3]]</f>
        <v>0.29803029684288346</v>
      </c>
      <c r="L2252">
        <f>1/Table1[[#This Row],[odds_ft_away_team_win]]-Table1[[#This Row],[Margin/3]]</f>
        <v>0.31386247574650505</v>
      </c>
      <c r="M2252">
        <v>13</v>
      </c>
      <c r="N2252">
        <v>1.29</v>
      </c>
      <c r="O2252">
        <v>1.29</v>
      </c>
      <c r="P2252">
        <v>1.28</v>
      </c>
      <c r="Q2252">
        <v>1.35</v>
      </c>
      <c r="R2252" t="str" cm="1">
        <f t="array" ref="R2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52">
        <v>1</v>
      </c>
      <c r="T2252">
        <v>1</v>
      </c>
      <c r="U2252">
        <v>2</v>
      </c>
      <c r="V2252">
        <v>1</v>
      </c>
      <c r="W2252">
        <v>1</v>
      </c>
      <c r="X2252">
        <v>0</v>
      </c>
      <c r="Y2252">
        <v>7</v>
      </c>
      <c r="Z2252">
        <v>59</v>
      </c>
      <c r="AA2252">
        <v>5</v>
      </c>
      <c r="AB2252">
        <v>3</v>
      </c>
      <c r="AC2252">
        <v>4</v>
      </c>
      <c r="AD2252">
        <v>1</v>
      </c>
      <c r="AE2252">
        <v>4</v>
      </c>
      <c r="AF2252">
        <v>0</v>
      </c>
      <c r="AG2252">
        <v>2</v>
      </c>
      <c r="AH2252">
        <v>3</v>
      </c>
      <c r="AI2252">
        <v>0</v>
      </c>
      <c r="AJ2252">
        <v>4</v>
      </c>
      <c r="AK2252">
        <v>16</v>
      </c>
      <c r="AL2252">
        <v>12</v>
      </c>
      <c r="AM2252">
        <v>6</v>
      </c>
      <c r="AN2252">
        <v>5</v>
      </c>
      <c r="AO2252">
        <v>10</v>
      </c>
      <c r="AP2252">
        <v>7</v>
      </c>
      <c r="AQ2252">
        <v>14</v>
      </c>
      <c r="AR2252">
        <v>13</v>
      </c>
      <c r="AS2252">
        <v>41</v>
      </c>
      <c r="AT2252">
        <v>59</v>
      </c>
      <c r="AU2252">
        <v>0</v>
      </c>
      <c r="AV2252">
        <v>0</v>
      </c>
      <c r="AW2252">
        <v>2.11</v>
      </c>
      <c r="AX2252">
        <v>40</v>
      </c>
      <c r="AY2252">
        <v>64</v>
      </c>
      <c r="AZ2252">
        <v>29</v>
      </c>
      <c r="BA2252">
        <v>21</v>
      </c>
      <c r="BB2252">
        <v>7</v>
      </c>
      <c r="BC2252">
        <v>25</v>
      </c>
      <c r="BD2252">
        <v>47</v>
      </c>
      <c r="BE2252">
        <v>40</v>
      </c>
      <c r="BF2252">
        <v>68</v>
      </c>
      <c r="BG2252">
        <v>8.7200000000000006</v>
      </c>
      <c r="BH2252">
        <v>3.64</v>
      </c>
      <c r="BI2252">
        <v>2.52</v>
      </c>
      <c r="BJ2252">
        <v>3.26</v>
      </c>
      <c r="BK2252">
        <v>3.1</v>
      </c>
      <c r="BL2252">
        <f>1/Table1[[#This Row],[odds_ft_home_team_win]]+1/Table1[[#This Row],[odds_ft_draw]]+1/Table1[[#This Row],[odds_ft_away_team_win]]-1</f>
        <v>2.6154508244355723E-2</v>
      </c>
      <c r="BM2252">
        <f>Table1[[#This Row],[Margin]]/3</f>
        <v>8.7181694147852404E-3</v>
      </c>
      <c r="BN2252">
        <v>1.32</v>
      </c>
      <c r="BO2252">
        <v>2</v>
      </c>
      <c r="BP2252">
        <v>3.6</v>
      </c>
      <c r="BQ2252">
        <v>0</v>
      </c>
      <c r="BR2252">
        <v>1.87</v>
      </c>
      <c r="BS2252">
        <v>1.95</v>
      </c>
      <c r="BT2252" t="s">
        <v>124</v>
      </c>
      <c r="BU2252">
        <f>VLOOKUP(Table1[[#This Row],[Reference]],metron,11,FALSE)</f>
        <v>1.330562659846547</v>
      </c>
      <c r="BV2252">
        <f>VLOOKUP(Table1[[#This Row],[Reference]],metron,12,FALSE)</f>
        <v>1.1595268542199491</v>
      </c>
    </row>
    <row r="2253" spans="1:74" hidden="1" x14ac:dyDescent="0.45">
      <c r="A2253" t="s">
        <v>5407</v>
      </c>
      <c r="B2253">
        <v>1522625400</v>
      </c>
      <c r="C2253" s="3" t="s">
        <v>3167</v>
      </c>
      <c r="D2253" t="s">
        <v>65</v>
      </c>
      <c r="E2253" t="s">
        <v>66</v>
      </c>
      <c r="F2253" t="s">
        <v>611</v>
      </c>
      <c r="G2253" t="s">
        <v>72</v>
      </c>
      <c r="H2253" t="s">
        <v>66</v>
      </c>
      <c r="I2253">
        <f>MROUND(Table1[[#This Row],[Prob_H]]*100,2)/100</f>
        <v>0.36</v>
      </c>
      <c r="J2253">
        <f>1/Table1[[#This Row],[odds_ft_home_team_win]]-Table1[[#This Row],[Margin/3]]</f>
        <v>0.36612286992634546</v>
      </c>
      <c r="K2253">
        <f>1/Table1[[#This Row],[odds_ft_draw]]-Table1[[#This Row],[Margin/3]]</f>
        <v>0.30215004093153303</v>
      </c>
      <c r="L2253">
        <f>1/Table1[[#This Row],[odds_ft_away_team_win]]-Table1[[#This Row],[Margin/3]]</f>
        <v>0.33172708914212162</v>
      </c>
      <c r="M2253">
        <v>13</v>
      </c>
      <c r="N2253">
        <v>1.07</v>
      </c>
      <c r="O2253">
        <v>0.93</v>
      </c>
      <c r="P2253">
        <v>1.06</v>
      </c>
      <c r="Q2253">
        <v>0.95</v>
      </c>
      <c r="R2253" t="str" cm="1">
        <f t="array" ref="R2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0</v>
      </c>
      <c r="Y2253">
        <v>16</v>
      </c>
      <c r="AA2253">
        <v>5</v>
      </c>
      <c r="AB2253">
        <v>7</v>
      </c>
      <c r="AC2253">
        <v>3</v>
      </c>
      <c r="AD2253">
        <v>0</v>
      </c>
      <c r="AE2253">
        <v>1</v>
      </c>
      <c r="AF2253">
        <v>0</v>
      </c>
      <c r="AG2253">
        <v>0</v>
      </c>
      <c r="AH2253">
        <v>3</v>
      </c>
      <c r="AI2253">
        <v>0</v>
      </c>
      <c r="AJ2253">
        <v>1</v>
      </c>
      <c r="AK2253">
        <v>6</v>
      </c>
      <c r="AL2253">
        <v>16</v>
      </c>
      <c r="AM2253">
        <v>4</v>
      </c>
      <c r="AN2253">
        <v>8</v>
      </c>
      <c r="AO2253">
        <v>2</v>
      </c>
      <c r="AP2253">
        <v>8</v>
      </c>
      <c r="AQ2253">
        <v>18</v>
      </c>
      <c r="AR2253">
        <v>23</v>
      </c>
      <c r="AS2253">
        <v>44</v>
      </c>
      <c r="AT2253">
        <v>56</v>
      </c>
      <c r="AU2253">
        <v>0</v>
      </c>
      <c r="AV2253">
        <v>0</v>
      </c>
      <c r="AW2253">
        <v>1.97</v>
      </c>
      <c r="AX2253">
        <v>38</v>
      </c>
      <c r="AY2253">
        <v>62</v>
      </c>
      <c r="AZ2253">
        <v>27</v>
      </c>
      <c r="BA2253">
        <v>17</v>
      </c>
      <c r="BB2253">
        <v>4</v>
      </c>
      <c r="BC2253">
        <v>32</v>
      </c>
      <c r="BD2253">
        <v>62</v>
      </c>
      <c r="BE2253">
        <v>27</v>
      </c>
      <c r="BF2253">
        <v>62</v>
      </c>
      <c r="BG2253">
        <v>8.0299999999999994</v>
      </c>
      <c r="BH2253">
        <v>5.36</v>
      </c>
      <c r="BI2253">
        <v>2.67</v>
      </c>
      <c r="BJ2253">
        <v>3.22</v>
      </c>
      <c r="BK2253">
        <v>2.94</v>
      </c>
      <c r="BL2253">
        <f>1/Table1[[#This Row],[odds_ft_home_team_win]]+1/Table1[[#This Row],[odds_ft_draw]]+1/Table1[[#This Row],[odds_ft_away_team_win]]-1</f>
        <v>2.5226895838941221E-2</v>
      </c>
      <c r="BM2253">
        <f>Table1[[#This Row],[Margin]]/3</f>
        <v>8.4089652796470737E-3</v>
      </c>
      <c r="BN2253">
        <v>1.39</v>
      </c>
      <c r="BO2253">
        <v>2.2000000000000002</v>
      </c>
      <c r="BP2253">
        <v>4.1500000000000004</v>
      </c>
      <c r="BQ2253">
        <v>0</v>
      </c>
      <c r="BR2253">
        <v>2</v>
      </c>
      <c r="BS2253">
        <v>1.8</v>
      </c>
      <c r="BT2253" t="s">
        <v>614</v>
      </c>
      <c r="BU2253">
        <f>VLOOKUP(Table1[[#This Row],[Reference]],metron,11,FALSE)</f>
        <v>1.269326094653606</v>
      </c>
      <c r="BV2253">
        <f>VLOOKUP(Table1[[#This Row],[Reference]],metron,12,FALSE)</f>
        <v>1.2417089578661631</v>
      </c>
    </row>
    <row r="2254" spans="1:74" x14ac:dyDescent="0.45">
      <c r="A2254" t="s">
        <v>5406</v>
      </c>
      <c r="B2254">
        <v>1540000800</v>
      </c>
      <c r="C2254" s="3" t="s">
        <v>3425</v>
      </c>
      <c r="D2254" t="s">
        <v>65</v>
      </c>
      <c r="E2254" t="s">
        <v>66</v>
      </c>
      <c r="F2254" t="s">
        <v>93</v>
      </c>
      <c r="G2254" t="s">
        <v>611</v>
      </c>
      <c r="H2254" t="s">
        <v>66</v>
      </c>
      <c r="I2254">
        <f>MROUND(Table1[[#This Row],[Prob_H]]*100,2)/100</f>
        <v>0.56000000000000005</v>
      </c>
      <c r="J2254">
        <f>1/Table1[[#This Row],[odds_ft_home_team_win]]-Table1[[#This Row],[Margin/3]]</f>
        <v>0.55031501473174249</v>
      </c>
      <c r="K2254">
        <f>1/Table1[[#This Row],[odds_ft_draw]]-Table1[[#This Row],[Margin/3]]</f>
        <v>0.26131665676786736</v>
      </c>
      <c r="L2254">
        <f>1/Table1[[#This Row],[odds_ft_away_team_win]]-Table1[[#This Row],[Margin/3]]</f>
        <v>0.18836832850039015</v>
      </c>
      <c r="M2254">
        <v>13</v>
      </c>
      <c r="N2254">
        <v>0.67</v>
      </c>
      <c r="O2254">
        <v>0.8</v>
      </c>
      <c r="P2254">
        <v>1.06</v>
      </c>
      <c r="Q2254">
        <v>0.35</v>
      </c>
      <c r="R2254" t="str" cm="1">
        <f t="array" ref="R2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4">
        <v>4</v>
      </c>
      <c r="T2254">
        <v>3</v>
      </c>
      <c r="U2254">
        <v>7</v>
      </c>
      <c r="V2254">
        <v>4</v>
      </c>
      <c r="W2254">
        <v>2</v>
      </c>
      <c r="X2254">
        <v>2</v>
      </c>
      <c r="Y2254" t="s">
        <v>3426</v>
      </c>
      <c r="Z2254" t="s">
        <v>3427</v>
      </c>
      <c r="AA2254">
        <v>6</v>
      </c>
      <c r="AB2254">
        <v>4</v>
      </c>
      <c r="AC2254">
        <v>2</v>
      </c>
      <c r="AD2254">
        <v>0</v>
      </c>
      <c r="AE2254">
        <v>3</v>
      </c>
      <c r="AF2254">
        <v>1</v>
      </c>
      <c r="AG2254">
        <v>1</v>
      </c>
      <c r="AH2254">
        <v>1</v>
      </c>
      <c r="AI2254">
        <v>2</v>
      </c>
      <c r="AJ2254">
        <v>2</v>
      </c>
      <c r="AK2254">
        <v>15</v>
      </c>
      <c r="AL2254">
        <v>9</v>
      </c>
      <c r="AM2254">
        <v>9</v>
      </c>
      <c r="AN2254">
        <v>6</v>
      </c>
      <c r="AO2254">
        <v>6</v>
      </c>
      <c r="AP2254">
        <v>3</v>
      </c>
      <c r="AQ2254">
        <v>16</v>
      </c>
      <c r="AR2254">
        <v>7</v>
      </c>
      <c r="AS2254">
        <v>62</v>
      </c>
      <c r="AT2254">
        <v>38</v>
      </c>
      <c r="AU2254">
        <v>1.88</v>
      </c>
      <c r="AV2254">
        <v>1.26</v>
      </c>
      <c r="AW2254">
        <v>2.27</v>
      </c>
      <c r="AX2254">
        <v>30</v>
      </c>
      <c r="AY2254">
        <v>67</v>
      </c>
      <c r="AZ2254">
        <v>39</v>
      </c>
      <c r="BA2254">
        <v>20</v>
      </c>
      <c r="BB2254">
        <v>10</v>
      </c>
      <c r="BC2254">
        <v>9</v>
      </c>
      <c r="BD2254">
        <v>55</v>
      </c>
      <c r="BE2254">
        <v>40</v>
      </c>
      <c r="BF2254">
        <v>84</v>
      </c>
      <c r="BG2254">
        <v>10.27</v>
      </c>
      <c r="BH2254">
        <v>3.97</v>
      </c>
      <c r="BI2254">
        <v>1.74</v>
      </c>
      <c r="BJ2254">
        <v>3.5</v>
      </c>
      <c r="BK2254">
        <v>4.7</v>
      </c>
      <c r="BL2254">
        <f>1/Table1[[#This Row],[odds_ft_home_team_win]]+1/Table1[[#This Row],[odds_ft_draw]]+1/Table1[[#This Row],[odds_ft_away_team_win]]-1</f>
        <v>7.3192886839255067E-2</v>
      </c>
      <c r="BM2254">
        <f>Table1[[#This Row],[Margin]]/3</f>
        <v>2.4397628946418354E-2</v>
      </c>
      <c r="BN2254">
        <v>1.34</v>
      </c>
      <c r="BO2254">
        <v>2.0499999999999998</v>
      </c>
      <c r="BP2254">
        <v>3.75</v>
      </c>
      <c r="BQ2254">
        <v>0</v>
      </c>
      <c r="BR2254">
        <v>2.0499999999999998</v>
      </c>
      <c r="BS2254">
        <v>1.77</v>
      </c>
      <c r="BT2254" t="s">
        <v>95</v>
      </c>
      <c r="BU2254">
        <f>VLOOKUP(Table1[[#This Row],[Reference]],metron,11,FALSE)</f>
        <v>1.7546812539448771</v>
      </c>
      <c r="BV2254">
        <f>VLOOKUP(Table1[[#This Row],[Reference]],metron,12,FALSE)</f>
        <v>0.93456764148958549</v>
      </c>
    </row>
    <row r="2255" spans="1:74" hidden="1" x14ac:dyDescent="0.45">
      <c r="A2255" t="s">
        <v>5406</v>
      </c>
      <c r="B2255">
        <v>1540072800</v>
      </c>
      <c r="C2255" s="3" t="s">
        <v>3428</v>
      </c>
      <c r="D2255" t="s">
        <v>65</v>
      </c>
      <c r="E2255" t="s">
        <v>66</v>
      </c>
      <c r="F2255" t="s">
        <v>80</v>
      </c>
      <c r="G2255" t="s">
        <v>77</v>
      </c>
      <c r="H2255" t="s">
        <v>66</v>
      </c>
      <c r="I2255">
        <f>MROUND(Table1[[#This Row],[Prob_H]]*100,2)/100</f>
        <v>0.28000000000000003</v>
      </c>
      <c r="J2255">
        <f>1/Table1[[#This Row],[odds_ft_home_team_win]]-Table1[[#This Row],[Margin/3]]</f>
        <v>0.28112628112628113</v>
      </c>
      <c r="K2255">
        <f>1/Table1[[#This Row],[odds_ft_draw]]-Table1[[#This Row],[Margin/3]]</f>
        <v>0.29089429089429086</v>
      </c>
      <c r="L2255">
        <f>1/Table1[[#This Row],[odds_ft_away_team_win]]-Table1[[#This Row],[Margin/3]]</f>
        <v>0.42797942797942795</v>
      </c>
      <c r="M2255">
        <v>13</v>
      </c>
      <c r="N2255">
        <v>1.4</v>
      </c>
      <c r="O2255">
        <v>1</v>
      </c>
      <c r="P2255">
        <v>1.5</v>
      </c>
      <c r="Q2255">
        <v>1.38</v>
      </c>
      <c r="R2255" t="str" cm="1">
        <f t="array" ref="R2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5">
        <v>2</v>
      </c>
      <c r="T2255">
        <v>0</v>
      </c>
      <c r="U2255">
        <v>2</v>
      </c>
      <c r="V2255">
        <v>0</v>
      </c>
      <c r="W2255">
        <v>0</v>
      </c>
      <c r="X2255">
        <v>0</v>
      </c>
      <c r="Y2255" t="s">
        <v>3429</v>
      </c>
      <c r="AA2255">
        <v>1</v>
      </c>
      <c r="AB2255">
        <v>9</v>
      </c>
      <c r="AC2255">
        <v>2</v>
      </c>
      <c r="AD2255">
        <v>0</v>
      </c>
      <c r="AE2255">
        <v>0</v>
      </c>
      <c r="AF2255">
        <v>0</v>
      </c>
      <c r="AG2255">
        <v>2</v>
      </c>
      <c r="AH2255">
        <v>0</v>
      </c>
      <c r="AI2255">
        <v>0</v>
      </c>
      <c r="AJ2255">
        <v>0</v>
      </c>
      <c r="AK2255">
        <v>16</v>
      </c>
      <c r="AL2255">
        <v>18</v>
      </c>
      <c r="AM2255">
        <v>11</v>
      </c>
      <c r="AN2255">
        <v>7</v>
      </c>
      <c r="AO2255">
        <v>5</v>
      </c>
      <c r="AP2255">
        <v>11</v>
      </c>
      <c r="AQ2255">
        <v>8</v>
      </c>
      <c r="AR2255">
        <v>11</v>
      </c>
      <c r="AS2255">
        <v>48</v>
      </c>
      <c r="AT2255">
        <v>52</v>
      </c>
      <c r="AU2255">
        <v>2.0099999999999998</v>
      </c>
      <c r="AV2255">
        <v>2.0499999999999998</v>
      </c>
      <c r="AW2255">
        <v>1.9</v>
      </c>
      <c r="AX2255">
        <v>40</v>
      </c>
      <c r="AY2255">
        <v>70</v>
      </c>
      <c r="AZ2255">
        <v>10</v>
      </c>
      <c r="BA2255">
        <v>10</v>
      </c>
      <c r="BB2255">
        <v>0</v>
      </c>
      <c r="BC2255">
        <v>10</v>
      </c>
      <c r="BD2255">
        <v>40</v>
      </c>
      <c r="BE2255">
        <v>30</v>
      </c>
      <c r="BF2255">
        <v>90</v>
      </c>
      <c r="BG2255">
        <v>8.8000000000000007</v>
      </c>
      <c r="BH2255">
        <v>4.4000000000000004</v>
      </c>
      <c r="BI2255">
        <v>3.25</v>
      </c>
      <c r="BJ2255">
        <v>3.15</v>
      </c>
      <c r="BK2255">
        <v>2.2000000000000002</v>
      </c>
      <c r="BL2255">
        <f>1/Table1[[#This Row],[odds_ft_home_team_win]]+1/Table1[[#This Row],[odds_ft_draw]]+1/Table1[[#This Row],[odds_ft_away_team_win]]-1</f>
        <v>7.9698079698079738E-2</v>
      </c>
      <c r="BM2255">
        <f>Table1[[#This Row],[Margin]]/3</f>
        <v>2.6566026566026579E-2</v>
      </c>
      <c r="BN2255">
        <v>1.38</v>
      </c>
      <c r="BO2255">
        <v>2.15</v>
      </c>
      <c r="BP2255">
        <v>4</v>
      </c>
      <c r="BQ2255">
        <v>0</v>
      </c>
      <c r="BR2255">
        <v>2</v>
      </c>
      <c r="BS2255">
        <v>1.83</v>
      </c>
      <c r="BT2255" t="s">
        <v>83</v>
      </c>
      <c r="BU2255">
        <f>VLOOKUP(Table1[[#This Row],[Reference]],metron,11,FALSE)</f>
        <v>1.128766254360926</v>
      </c>
      <c r="BV2255">
        <f>VLOOKUP(Table1[[#This Row],[Reference]],metron,12,FALSE)</f>
        <v>1.415794481446242</v>
      </c>
    </row>
    <row r="2256" spans="1:74" x14ac:dyDescent="0.45">
      <c r="A2256" t="s">
        <v>5406</v>
      </c>
      <c r="B2256">
        <v>1540080000</v>
      </c>
      <c r="C2256" s="3" t="s">
        <v>3430</v>
      </c>
      <c r="D2256" t="s">
        <v>65</v>
      </c>
      <c r="E2256" t="s">
        <v>66</v>
      </c>
      <c r="F2256" t="s">
        <v>103</v>
      </c>
      <c r="G2256" t="s">
        <v>88</v>
      </c>
      <c r="H2256" t="s">
        <v>66</v>
      </c>
      <c r="I2256">
        <f>MROUND(Table1[[#This Row],[Prob_H]]*100,2)/100</f>
        <v>0.46</v>
      </c>
      <c r="J2256">
        <f>1/Table1[[#This Row],[odds_ft_home_team_win]]-Table1[[#This Row],[Margin/3]]</f>
        <v>0.46228838911765746</v>
      </c>
      <c r="K2256">
        <f>1/Table1[[#This Row],[odds_ft_draw]]-Table1[[#This Row],[Margin/3]]</f>
        <v>0.26019779678316263</v>
      </c>
      <c r="L2256">
        <f>1/Table1[[#This Row],[odds_ft_away_team_win]]-Table1[[#This Row],[Margin/3]]</f>
        <v>0.27751381409917997</v>
      </c>
      <c r="M2256">
        <v>13</v>
      </c>
      <c r="N2256">
        <v>1.67</v>
      </c>
      <c r="O2256">
        <v>1.4</v>
      </c>
      <c r="P2256">
        <v>2.2200000000000002</v>
      </c>
      <c r="Q2256">
        <v>0.78</v>
      </c>
      <c r="R2256" t="str" cm="1">
        <f t="array" ref="R2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56">
        <v>1</v>
      </c>
      <c r="T2256">
        <v>1</v>
      </c>
      <c r="U2256">
        <v>2</v>
      </c>
      <c r="V2256">
        <v>1</v>
      </c>
      <c r="W2256">
        <v>1</v>
      </c>
      <c r="X2256">
        <v>0</v>
      </c>
      <c r="Y2256">
        <v>3</v>
      </c>
      <c r="Z2256">
        <v>85</v>
      </c>
      <c r="AA2256">
        <v>5</v>
      </c>
      <c r="AB2256">
        <v>7</v>
      </c>
      <c r="AC2256">
        <v>1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1</v>
      </c>
      <c r="AK2256">
        <v>21</v>
      </c>
      <c r="AL2256">
        <v>15</v>
      </c>
      <c r="AM2256">
        <v>5</v>
      </c>
      <c r="AN2256">
        <v>6</v>
      </c>
      <c r="AO2256">
        <v>16</v>
      </c>
      <c r="AP2256">
        <v>9</v>
      </c>
      <c r="AQ2256">
        <v>14</v>
      </c>
      <c r="AR2256">
        <v>13</v>
      </c>
      <c r="AS2256">
        <v>51</v>
      </c>
      <c r="AT2256">
        <v>49</v>
      </c>
      <c r="AU2256">
        <v>1.97</v>
      </c>
      <c r="AV2256">
        <v>1.72</v>
      </c>
      <c r="AW2256">
        <v>2.84</v>
      </c>
      <c r="AX2256">
        <v>65</v>
      </c>
      <c r="AY2256">
        <v>82</v>
      </c>
      <c r="AZ2256">
        <v>65</v>
      </c>
      <c r="BA2256">
        <v>37</v>
      </c>
      <c r="BB2256">
        <v>0</v>
      </c>
      <c r="BC2256">
        <v>29</v>
      </c>
      <c r="BD2256">
        <v>55</v>
      </c>
      <c r="BE2256">
        <v>45</v>
      </c>
      <c r="BF2256">
        <v>82</v>
      </c>
      <c r="BG2256">
        <v>10.73</v>
      </c>
      <c r="BH2256">
        <v>3.13</v>
      </c>
      <c r="BI2256">
        <v>2.0499999999999998</v>
      </c>
      <c r="BJ2256">
        <v>3.5</v>
      </c>
      <c r="BK2256">
        <v>3.3</v>
      </c>
      <c r="BL2256">
        <f>1/Table1[[#This Row],[odds_ft_home_team_win]]+1/Table1[[#This Row],[odds_ft_draw]]+1/Table1[[#This Row],[odds_ft_away_team_win]]-1</f>
        <v>7.654946679336927E-2</v>
      </c>
      <c r="BM2256">
        <f>Table1[[#This Row],[Margin]]/3</f>
        <v>2.5516488931123089E-2</v>
      </c>
      <c r="BN2256">
        <v>1.21</v>
      </c>
      <c r="BO2256">
        <v>1.69</v>
      </c>
      <c r="BP2256">
        <v>2.75</v>
      </c>
      <c r="BQ2256">
        <v>0</v>
      </c>
      <c r="BR2256">
        <v>1.67</v>
      </c>
      <c r="BS2256">
        <v>2.25</v>
      </c>
      <c r="BT2256" t="s">
        <v>118</v>
      </c>
      <c r="BU2256">
        <f>VLOOKUP(Table1[[#This Row],[Reference]],metron,11,FALSE)</f>
        <v>1.4888836329233679</v>
      </c>
      <c r="BV2256">
        <f>VLOOKUP(Table1[[#This Row],[Reference]],metron,12,FALSE)</f>
        <v>1.0516792809839171</v>
      </c>
    </row>
    <row r="2257" spans="1:74" x14ac:dyDescent="0.45">
      <c r="A2257" t="s">
        <v>5406</v>
      </c>
      <c r="B2257">
        <v>1540080000</v>
      </c>
      <c r="C2257" s="3" t="s">
        <v>3430</v>
      </c>
      <c r="D2257" t="s">
        <v>65</v>
      </c>
      <c r="E2257" t="s">
        <v>66</v>
      </c>
      <c r="F2257" t="s">
        <v>86</v>
      </c>
      <c r="G2257" t="s">
        <v>72</v>
      </c>
      <c r="H2257" t="s">
        <v>66</v>
      </c>
      <c r="I2257">
        <f>MROUND(Table1[[#This Row],[Prob_H]]*100,2)/100</f>
        <v>0.6</v>
      </c>
      <c r="J2257">
        <f>1/Table1[[#This Row],[odds_ft_home_team_win]]-Table1[[#This Row],[Margin/3]]</f>
        <v>0.59621782344252883</v>
      </c>
      <c r="K2257">
        <f>1/Table1[[#This Row],[odds_ft_draw]]-Table1[[#This Row],[Margin/3]]</f>
        <v>0.24176647768683526</v>
      </c>
      <c r="L2257">
        <f>1/Table1[[#This Row],[odds_ft_away_team_win]]-Table1[[#This Row],[Margin/3]]</f>
        <v>0.16201569887063591</v>
      </c>
      <c r="M2257">
        <v>13</v>
      </c>
      <c r="N2257">
        <v>2.2000000000000002</v>
      </c>
      <c r="O2257">
        <v>0.6</v>
      </c>
      <c r="P2257">
        <v>2.14</v>
      </c>
      <c r="Q2257">
        <v>0.78</v>
      </c>
      <c r="R2257" t="str" cm="1">
        <f t="array" ref="R2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7">
        <v>3</v>
      </c>
      <c r="T2257">
        <v>0</v>
      </c>
      <c r="U2257">
        <v>3</v>
      </c>
      <c r="V2257">
        <v>2</v>
      </c>
      <c r="W2257">
        <v>2</v>
      </c>
      <c r="X2257">
        <v>0</v>
      </c>
      <c r="Y2257" t="s">
        <v>3431</v>
      </c>
      <c r="AA2257">
        <v>2</v>
      </c>
      <c r="AB2257">
        <v>7</v>
      </c>
      <c r="AC2257">
        <v>0</v>
      </c>
      <c r="AD2257">
        <v>0</v>
      </c>
      <c r="AE2257">
        <v>2</v>
      </c>
      <c r="AF2257">
        <v>0</v>
      </c>
      <c r="AG2257">
        <v>0</v>
      </c>
      <c r="AH2257">
        <v>0</v>
      </c>
      <c r="AI2257">
        <v>1</v>
      </c>
      <c r="AJ2257">
        <v>1</v>
      </c>
      <c r="AK2257">
        <v>18</v>
      </c>
      <c r="AL2257">
        <v>14</v>
      </c>
      <c r="AM2257">
        <v>7</v>
      </c>
      <c r="AN2257">
        <v>6</v>
      </c>
      <c r="AO2257">
        <v>11</v>
      </c>
      <c r="AP2257">
        <v>8</v>
      </c>
      <c r="AQ2257">
        <v>10</v>
      </c>
      <c r="AR2257">
        <v>12</v>
      </c>
      <c r="AS2257">
        <v>43</v>
      </c>
      <c r="AT2257">
        <v>57</v>
      </c>
      <c r="AU2257">
        <v>1.85</v>
      </c>
      <c r="AV2257">
        <v>1.61</v>
      </c>
      <c r="AW2257">
        <v>2.4</v>
      </c>
      <c r="AX2257">
        <v>30</v>
      </c>
      <c r="AY2257">
        <v>70</v>
      </c>
      <c r="AZ2257">
        <v>60</v>
      </c>
      <c r="BA2257">
        <v>10</v>
      </c>
      <c r="BB2257">
        <v>0</v>
      </c>
      <c r="BC2257">
        <v>30</v>
      </c>
      <c r="BD2257">
        <v>70</v>
      </c>
      <c r="BE2257">
        <v>50</v>
      </c>
      <c r="BF2257">
        <v>90</v>
      </c>
      <c r="BG2257">
        <v>9.8000000000000007</v>
      </c>
      <c r="BH2257">
        <v>5</v>
      </c>
      <c r="BI2257">
        <v>1.61</v>
      </c>
      <c r="BJ2257">
        <v>3.75</v>
      </c>
      <c r="BK2257">
        <v>5.35</v>
      </c>
      <c r="BL2257">
        <f>1/Table1[[#This Row],[odds_ft_home_team_win]]+1/Table1[[#This Row],[odds_ft_draw]]+1/Table1[[#This Row],[odds_ft_away_team_win]]-1</f>
        <v>7.4700566939494228E-2</v>
      </c>
      <c r="BM2257">
        <f>Table1[[#This Row],[Margin]]/3</f>
        <v>2.4900188979831411E-2</v>
      </c>
      <c r="BN2257">
        <v>1.27</v>
      </c>
      <c r="BO2257">
        <v>1.87</v>
      </c>
      <c r="BP2257">
        <v>3.2</v>
      </c>
      <c r="BQ2257">
        <v>0</v>
      </c>
      <c r="BR2257">
        <v>1.95</v>
      </c>
      <c r="BS2257">
        <v>1.87</v>
      </c>
      <c r="BT2257" t="s">
        <v>113</v>
      </c>
      <c r="BU2257">
        <f>VLOOKUP(Table1[[#This Row],[Reference]],metron,11,FALSE)</f>
        <v>1.841836734693878</v>
      </c>
      <c r="BV2257">
        <f>VLOOKUP(Table1[[#This Row],[Reference]],metron,12,FALSE)</f>
        <v>0.88917233560090703</v>
      </c>
    </row>
    <row r="2258" spans="1:74" x14ac:dyDescent="0.45">
      <c r="A2258" t="s">
        <v>5406</v>
      </c>
      <c r="B2258">
        <v>1540087200</v>
      </c>
      <c r="C2258" s="3" t="s">
        <v>3432</v>
      </c>
      <c r="D2258" t="s">
        <v>65</v>
      </c>
      <c r="E2258" t="s">
        <v>66</v>
      </c>
      <c r="F2258" t="s">
        <v>2218</v>
      </c>
      <c r="G2258" t="s">
        <v>81</v>
      </c>
      <c r="H2258" t="s">
        <v>66</v>
      </c>
      <c r="I2258">
        <f>MROUND(Table1[[#This Row],[Prob_H]]*100,2)/100</f>
        <v>0.36</v>
      </c>
      <c r="J2258">
        <f>1/Table1[[#This Row],[odds_ft_home_team_win]]-Table1[[#This Row],[Margin/3]]</f>
        <v>0.35162260356488989</v>
      </c>
      <c r="K2258">
        <f>1/Table1[[#This Row],[odds_ft_draw]]-Table1[[#This Row],[Margin/3]]</f>
        <v>0.28195642069115984</v>
      </c>
      <c r="L2258">
        <f>1/Table1[[#This Row],[odds_ft_away_team_win]]-Table1[[#This Row],[Margin/3]]</f>
        <v>0.36642097574395022</v>
      </c>
      <c r="M2258">
        <v>13</v>
      </c>
      <c r="N2258">
        <v>1.83</v>
      </c>
      <c r="O2258">
        <v>1.17</v>
      </c>
      <c r="P2258">
        <v>1.61</v>
      </c>
      <c r="Q2258">
        <v>1.85</v>
      </c>
      <c r="R2258" t="str" cm="1">
        <f t="array" ref="R2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58">
        <v>0</v>
      </c>
      <c r="T2258">
        <v>2</v>
      </c>
      <c r="U2258">
        <v>2</v>
      </c>
      <c r="V2258">
        <v>1</v>
      </c>
      <c r="W2258">
        <v>0</v>
      </c>
      <c r="X2258">
        <v>1</v>
      </c>
      <c r="Z2258" t="s">
        <v>3433</v>
      </c>
      <c r="AA2258">
        <v>7</v>
      </c>
      <c r="AB2258">
        <v>6</v>
      </c>
      <c r="AC2258">
        <v>4</v>
      </c>
      <c r="AD2258">
        <v>0</v>
      </c>
      <c r="AE2258">
        <v>1</v>
      </c>
      <c r="AF2258">
        <v>0</v>
      </c>
      <c r="AG2258">
        <v>2</v>
      </c>
      <c r="AH2258">
        <v>2</v>
      </c>
      <c r="AI2258">
        <v>1</v>
      </c>
      <c r="AJ2258">
        <v>0</v>
      </c>
      <c r="AK2258">
        <v>18</v>
      </c>
      <c r="AL2258">
        <v>16</v>
      </c>
      <c r="AM2258">
        <v>8</v>
      </c>
      <c r="AN2258">
        <v>5</v>
      </c>
      <c r="AO2258">
        <v>10</v>
      </c>
      <c r="AP2258">
        <v>11</v>
      </c>
      <c r="AQ2258">
        <v>14</v>
      </c>
      <c r="AR2258">
        <v>14</v>
      </c>
      <c r="AS2258">
        <v>50</v>
      </c>
      <c r="AT2258">
        <v>50</v>
      </c>
      <c r="AU2258">
        <v>2.1</v>
      </c>
      <c r="AV2258">
        <v>1.6</v>
      </c>
      <c r="AW2258">
        <v>2.5</v>
      </c>
      <c r="AX2258">
        <v>42</v>
      </c>
      <c r="AY2258">
        <v>84</v>
      </c>
      <c r="AZ2258">
        <v>50</v>
      </c>
      <c r="BA2258">
        <v>17</v>
      </c>
      <c r="BB2258">
        <v>0</v>
      </c>
      <c r="BC2258">
        <v>17</v>
      </c>
      <c r="BD2258">
        <v>75</v>
      </c>
      <c r="BE2258">
        <v>50</v>
      </c>
      <c r="BF2258">
        <v>83</v>
      </c>
      <c r="BG2258">
        <v>10.5</v>
      </c>
      <c r="BH2258">
        <v>4.66</v>
      </c>
      <c r="BI2258">
        <v>2.65</v>
      </c>
      <c r="BJ2258">
        <v>3.25</v>
      </c>
      <c r="BK2258">
        <v>2.5499999999999998</v>
      </c>
      <c r="BL2258">
        <f>1/Table1[[#This Row],[odds_ft_home_team_win]]+1/Table1[[#This Row],[odds_ft_draw]]+1/Table1[[#This Row],[odds_ft_away_team_win]]-1</f>
        <v>7.7207661003443562E-2</v>
      </c>
      <c r="BM2258">
        <f>Table1[[#This Row],[Margin]]/3</f>
        <v>2.5735887001147855E-2</v>
      </c>
      <c r="BN2258">
        <v>1.27</v>
      </c>
      <c r="BO2258">
        <v>1.87</v>
      </c>
      <c r="BP2258">
        <v>3.2</v>
      </c>
      <c r="BQ2258">
        <v>0</v>
      </c>
      <c r="BR2258">
        <v>1.74</v>
      </c>
      <c r="BS2258">
        <v>2.1</v>
      </c>
      <c r="BT2258" t="s">
        <v>2219</v>
      </c>
      <c r="BU2258">
        <f>VLOOKUP(Table1[[#This Row],[Reference]],metron,11,FALSE)</f>
        <v>1.269326094653606</v>
      </c>
      <c r="BV2258">
        <f>VLOOKUP(Table1[[#This Row],[Reference]],metron,12,FALSE)</f>
        <v>1.2417089578661631</v>
      </c>
    </row>
    <row r="2259" spans="1:74" hidden="1" x14ac:dyDescent="0.45">
      <c r="A2259" t="s">
        <v>5406</v>
      </c>
      <c r="B2259">
        <v>1540087560</v>
      </c>
      <c r="C2259" s="3" t="s">
        <v>3434</v>
      </c>
      <c r="D2259" t="s">
        <v>65</v>
      </c>
      <c r="E2259" t="s">
        <v>66</v>
      </c>
      <c r="F2259" t="s">
        <v>85</v>
      </c>
      <c r="G2259" t="s">
        <v>97</v>
      </c>
      <c r="H2259" t="s">
        <v>66</v>
      </c>
      <c r="I2259">
        <f>MROUND(Table1[[#This Row],[Prob_H]]*100,2)/100</f>
        <v>0.48</v>
      </c>
      <c r="J2259">
        <f>1/Table1[[#This Row],[odds_ft_home_team_win]]-Table1[[#This Row],[Margin/3]]</f>
        <v>0.47603485838779952</v>
      </c>
      <c r="K2259">
        <f>1/Table1[[#This Row],[odds_ft_draw]]-Table1[[#This Row],[Margin/3]]</f>
        <v>0.27015250544662306</v>
      </c>
      <c r="L2259">
        <f>1/Table1[[#This Row],[odds_ft_away_team_win]]-Table1[[#This Row],[Margin/3]]</f>
        <v>0.25381263616557731</v>
      </c>
      <c r="M2259">
        <v>13</v>
      </c>
      <c r="N2259">
        <v>2</v>
      </c>
      <c r="O2259">
        <v>1.2</v>
      </c>
      <c r="P2259">
        <v>2.29</v>
      </c>
      <c r="Q2259">
        <v>0.72</v>
      </c>
      <c r="R2259" t="str" cm="1">
        <f t="array" ref="R2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59">
        <v>2</v>
      </c>
      <c r="T2259">
        <v>1</v>
      </c>
      <c r="U2259">
        <v>3</v>
      </c>
      <c r="V2259">
        <v>0</v>
      </c>
      <c r="W2259">
        <v>0</v>
      </c>
      <c r="X2259">
        <v>0</v>
      </c>
      <c r="Y2259" t="s">
        <v>3435</v>
      </c>
      <c r="Z2259">
        <v>50</v>
      </c>
      <c r="AA2259">
        <v>5</v>
      </c>
      <c r="AB2259">
        <v>14</v>
      </c>
      <c r="AC2259">
        <v>3</v>
      </c>
      <c r="AD2259">
        <v>0</v>
      </c>
      <c r="AE2259">
        <v>2</v>
      </c>
      <c r="AF2259">
        <v>1</v>
      </c>
      <c r="AG2259">
        <v>0</v>
      </c>
      <c r="AH2259">
        <v>3</v>
      </c>
      <c r="AI2259">
        <v>1</v>
      </c>
      <c r="AJ2259">
        <v>2</v>
      </c>
      <c r="AK2259">
        <v>14</v>
      </c>
      <c r="AL2259">
        <v>13</v>
      </c>
      <c r="AM2259">
        <v>7</v>
      </c>
      <c r="AN2259">
        <v>3</v>
      </c>
      <c r="AO2259">
        <v>7</v>
      </c>
      <c r="AP2259">
        <v>10</v>
      </c>
      <c r="AQ2259">
        <v>11</v>
      </c>
      <c r="AR2259">
        <v>12</v>
      </c>
      <c r="AS2259">
        <v>46</v>
      </c>
      <c r="AT2259">
        <v>54</v>
      </c>
      <c r="AU2259">
        <v>1.61</v>
      </c>
      <c r="AV2259">
        <v>1.47</v>
      </c>
      <c r="AW2259">
        <v>3.1</v>
      </c>
      <c r="AX2259">
        <v>60</v>
      </c>
      <c r="AY2259">
        <v>80</v>
      </c>
      <c r="AZ2259">
        <v>70</v>
      </c>
      <c r="BA2259">
        <v>30</v>
      </c>
      <c r="BB2259">
        <v>20</v>
      </c>
      <c r="BC2259">
        <v>40</v>
      </c>
      <c r="BD2259">
        <v>100</v>
      </c>
      <c r="BE2259">
        <v>40</v>
      </c>
      <c r="BF2259">
        <v>70</v>
      </c>
      <c r="BG2259">
        <v>11.2</v>
      </c>
      <c r="BH2259">
        <v>5.6</v>
      </c>
      <c r="BI2259">
        <v>2</v>
      </c>
      <c r="BJ2259">
        <v>3.4</v>
      </c>
      <c r="BK2259">
        <v>3.6</v>
      </c>
      <c r="BL2259">
        <f>1/Table1[[#This Row],[odds_ft_home_team_win]]+1/Table1[[#This Row],[odds_ft_draw]]+1/Table1[[#This Row],[odds_ft_away_team_win]]-1</f>
        <v>7.1895424836601496E-2</v>
      </c>
      <c r="BM2259">
        <f>Table1[[#This Row],[Margin]]/3</f>
        <v>2.3965141612200497E-2</v>
      </c>
      <c r="BN2259">
        <v>1.22</v>
      </c>
      <c r="BO2259">
        <v>1.71</v>
      </c>
      <c r="BP2259">
        <v>2.8</v>
      </c>
      <c r="BQ2259">
        <v>0</v>
      </c>
      <c r="BR2259">
        <v>1.69</v>
      </c>
      <c r="BS2259">
        <v>2.2000000000000002</v>
      </c>
      <c r="BT2259" t="s">
        <v>1684</v>
      </c>
      <c r="BU2259">
        <f>VLOOKUP(Table1[[#This Row],[Reference]],metron,11,FALSE)</f>
        <v>1.510877192982456</v>
      </c>
      <c r="BV2259">
        <f>VLOOKUP(Table1[[#This Row],[Reference]],metron,12,FALSE)</f>
        <v>1.0163157894736841</v>
      </c>
    </row>
    <row r="2260" spans="1:74" x14ac:dyDescent="0.45">
      <c r="A2260" t="s">
        <v>5406</v>
      </c>
      <c r="B2260">
        <v>1540141200</v>
      </c>
      <c r="C2260" s="3" t="s">
        <v>3436</v>
      </c>
      <c r="D2260" t="s">
        <v>65</v>
      </c>
      <c r="E2260" t="s">
        <v>66</v>
      </c>
      <c r="F2260" t="s">
        <v>2738</v>
      </c>
      <c r="G2260" t="s">
        <v>98</v>
      </c>
      <c r="H2260" t="s">
        <v>66</v>
      </c>
      <c r="I2260">
        <f>MROUND(Table1[[#This Row],[Prob_H]]*100,2)/100</f>
        <v>0.34</v>
      </c>
      <c r="J2260">
        <f>1/Table1[[#This Row],[odds_ft_home_team_win]]-Table1[[#This Row],[Margin/3]]</f>
        <v>0.33751173978877957</v>
      </c>
      <c r="K2260">
        <f>1/Table1[[#This Row],[odds_ft_draw]]-Table1[[#This Row],[Margin/3]]</f>
        <v>0.29645602131370624</v>
      </c>
      <c r="L2260">
        <f>1/Table1[[#This Row],[odds_ft_away_team_win]]-Table1[[#This Row],[Margin/3]]</f>
        <v>0.36603223889751402</v>
      </c>
      <c r="M2260">
        <v>13</v>
      </c>
      <c r="N2260">
        <v>1.4</v>
      </c>
      <c r="O2260">
        <v>1.83</v>
      </c>
      <c r="P2260">
        <v>1.41</v>
      </c>
      <c r="Q2260">
        <v>1.24</v>
      </c>
      <c r="R2260" t="str" cm="1">
        <f t="array" ref="R2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60">
        <v>1</v>
      </c>
      <c r="T2260">
        <v>1</v>
      </c>
      <c r="U2260">
        <v>2</v>
      </c>
      <c r="V2260">
        <v>1</v>
      </c>
      <c r="W2260">
        <v>1</v>
      </c>
      <c r="X2260">
        <v>0</v>
      </c>
      <c r="Y2260">
        <v>12</v>
      </c>
      <c r="Z2260">
        <v>52</v>
      </c>
      <c r="AA2260">
        <v>4</v>
      </c>
      <c r="AB2260">
        <v>9</v>
      </c>
      <c r="AC2260">
        <v>2</v>
      </c>
      <c r="AD2260">
        <v>0</v>
      </c>
      <c r="AE2260">
        <v>0</v>
      </c>
      <c r="AF2260">
        <v>0</v>
      </c>
      <c r="AG2260">
        <v>0</v>
      </c>
      <c r="AH2260">
        <v>2</v>
      </c>
      <c r="AI2260">
        <v>0</v>
      </c>
      <c r="AJ2260">
        <v>0</v>
      </c>
      <c r="AK2260">
        <v>10</v>
      </c>
      <c r="AL2260">
        <v>20</v>
      </c>
      <c r="AM2260">
        <v>5</v>
      </c>
      <c r="AN2260">
        <v>5</v>
      </c>
      <c r="AO2260">
        <v>5</v>
      </c>
      <c r="AP2260">
        <v>15</v>
      </c>
      <c r="AQ2260">
        <v>11</v>
      </c>
      <c r="AR2260">
        <v>9</v>
      </c>
      <c r="AS2260">
        <v>30</v>
      </c>
      <c r="AT2260">
        <v>70</v>
      </c>
      <c r="AU2260">
        <v>1.17</v>
      </c>
      <c r="AV2260">
        <v>2.13</v>
      </c>
      <c r="AW2260">
        <v>2.6</v>
      </c>
      <c r="AX2260">
        <v>54</v>
      </c>
      <c r="AY2260">
        <v>82</v>
      </c>
      <c r="AZ2260">
        <v>45</v>
      </c>
      <c r="BA2260">
        <v>27</v>
      </c>
      <c r="BB2260">
        <v>9</v>
      </c>
      <c r="BC2260">
        <v>17</v>
      </c>
      <c r="BD2260">
        <v>65</v>
      </c>
      <c r="BE2260">
        <v>54</v>
      </c>
      <c r="BF2260">
        <v>82</v>
      </c>
      <c r="BG2260">
        <v>10.7</v>
      </c>
      <c r="BH2260">
        <v>4.13</v>
      </c>
      <c r="BI2260">
        <v>2.75</v>
      </c>
      <c r="BJ2260">
        <v>3.1</v>
      </c>
      <c r="BK2260">
        <v>2.5499999999999998</v>
      </c>
      <c r="BL2260">
        <f>1/Table1[[#This Row],[odds_ft_home_team_win]]+1/Table1[[#This Row],[odds_ft_draw]]+1/Table1[[#This Row],[odds_ft_away_team_win]]-1</f>
        <v>7.8373871542752216E-2</v>
      </c>
      <c r="BM2260">
        <f>Table1[[#This Row],[Margin]]/3</f>
        <v>2.6124623847584072E-2</v>
      </c>
      <c r="BN2260">
        <v>1.34</v>
      </c>
      <c r="BO2260">
        <v>2.0499999999999998</v>
      </c>
      <c r="BP2260">
        <v>3.75</v>
      </c>
      <c r="BQ2260">
        <v>0</v>
      </c>
      <c r="BR2260">
        <v>1.91</v>
      </c>
      <c r="BS2260">
        <v>1.91</v>
      </c>
      <c r="BT2260" t="s">
        <v>1292</v>
      </c>
      <c r="BU2260">
        <f>VLOOKUP(Table1[[#This Row],[Reference]],metron,11,FALSE)</f>
        <v>1.228921489601805</v>
      </c>
      <c r="BV2260">
        <f>VLOOKUP(Table1[[#This Row],[Reference]],metron,12,FALSE)</f>
        <v>1.2940512655166849</v>
      </c>
    </row>
    <row r="2261" spans="1:74" x14ac:dyDescent="0.45">
      <c r="A2261" t="s">
        <v>5406</v>
      </c>
      <c r="B2261">
        <v>1540157400</v>
      </c>
      <c r="C2261" s="3" t="s">
        <v>3437</v>
      </c>
      <c r="D2261" t="s">
        <v>65</v>
      </c>
      <c r="E2261" t="s">
        <v>66</v>
      </c>
      <c r="F2261" t="s">
        <v>94</v>
      </c>
      <c r="G2261" t="s">
        <v>68</v>
      </c>
      <c r="H2261" t="s">
        <v>66</v>
      </c>
      <c r="I2261">
        <f>MROUND(Table1[[#This Row],[Prob_H]]*100,2)/100</f>
        <v>0.3</v>
      </c>
      <c r="J2261">
        <f>1/Table1[[#This Row],[odds_ft_home_team_win]]-Table1[[#This Row],[Margin/3]]</f>
        <v>0.29607228195937874</v>
      </c>
      <c r="K2261">
        <f>1/Table1[[#This Row],[odds_ft_draw]]-Table1[[#This Row],[Margin/3]]</f>
        <v>0.28599163679808842</v>
      </c>
      <c r="L2261">
        <f>1/Table1[[#This Row],[odds_ft_away_team_win]]-Table1[[#This Row],[Margin/3]]</f>
        <v>0.41793608124253284</v>
      </c>
      <c r="M2261">
        <v>13</v>
      </c>
      <c r="N2261">
        <v>1.6</v>
      </c>
      <c r="O2261">
        <v>1</v>
      </c>
      <c r="P2261">
        <v>1.47</v>
      </c>
      <c r="Q2261">
        <v>1.52</v>
      </c>
      <c r="R2261" t="str" cm="1">
        <f t="array" ref="R2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61">
        <v>3</v>
      </c>
      <c r="T2261">
        <v>3</v>
      </c>
      <c r="U2261">
        <v>6</v>
      </c>
      <c r="V2261">
        <v>4</v>
      </c>
      <c r="W2261">
        <v>2</v>
      </c>
      <c r="X2261">
        <v>2</v>
      </c>
      <c r="Y2261" t="s">
        <v>3438</v>
      </c>
      <c r="Z2261" t="s">
        <v>3439</v>
      </c>
      <c r="AA2261">
        <v>4</v>
      </c>
      <c r="AB2261">
        <v>4</v>
      </c>
      <c r="AC2261">
        <v>3</v>
      </c>
      <c r="AD2261">
        <v>0</v>
      </c>
      <c r="AE2261">
        <v>0</v>
      </c>
      <c r="AF2261">
        <v>0</v>
      </c>
      <c r="AG2261">
        <v>0</v>
      </c>
      <c r="AH2261">
        <v>3</v>
      </c>
      <c r="AI2261">
        <v>0</v>
      </c>
      <c r="AJ2261">
        <v>0</v>
      </c>
      <c r="AK2261">
        <v>12</v>
      </c>
      <c r="AL2261">
        <v>14</v>
      </c>
      <c r="AM2261">
        <v>6</v>
      </c>
      <c r="AN2261">
        <v>8</v>
      </c>
      <c r="AO2261">
        <v>6</v>
      </c>
      <c r="AP2261">
        <v>6</v>
      </c>
      <c r="AQ2261">
        <v>12</v>
      </c>
      <c r="AR2261">
        <v>10</v>
      </c>
      <c r="AS2261">
        <v>48</v>
      </c>
      <c r="AT2261">
        <v>52</v>
      </c>
      <c r="AU2261">
        <v>0</v>
      </c>
      <c r="AV2261">
        <v>0</v>
      </c>
      <c r="AW2261">
        <v>3</v>
      </c>
      <c r="AX2261">
        <v>60</v>
      </c>
      <c r="AY2261">
        <v>70</v>
      </c>
      <c r="AZ2261">
        <v>40</v>
      </c>
      <c r="BA2261">
        <v>40</v>
      </c>
      <c r="BB2261">
        <v>20</v>
      </c>
      <c r="BC2261">
        <v>20</v>
      </c>
      <c r="BD2261">
        <v>60</v>
      </c>
      <c r="BE2261">
        <v>60</v>
      </c>
      <c r="BF2261">
        <v>80</v>
      </c>
      <c r="BG2261">
        <v>10.8</v>
      </c>
      <c r="BH2261">
        <v>5.8</v>
      </c>
      <c r="BI2261">
        <v>3.1</v>
      </c>
      <c r="BJ2261">
        <v>3.2</v>
      </c>
      <c r="BK2261">
        <v>2.25</v>
      </c>
      <c r="BL2261">
        <f>1/Table1[[#This Row],[odds_ft_home_team_win]]+1/Table1[[#This Row],[odds_ft_draw]]+1/Table1[[#This Row],[odds_ft_away_team_win]]-1</f>
        <v>7.9525089605734678E-2</v>
      </c>
      <c r="BM2261">
        <f>Table1[[#This Row],[Margin]]/3</f>
        <v>2.650836320191156E-2</v>
      </c>
      <c r="BN2261">
        <v>1.31</v>
      </c>
      <c r="BO2261">
        <v>1.95</v>
      </c>
      <c r="BP2261">
        <v>3.45</v>
      </c>
      <c r="BQ2261">
        <v>0</v>
      </c>
      <c r="BR2261">
        <v>1.83</v>
      </c>
      <c r="BS2261">
        <v>1.95</v>
      </c>
      <c r="BT2261" t="s">
        <v>124</v>
      </c>
      <c r="BU2261">
        <f>VLOOKUP(Table1[[#This Row],[Reference]],metron,11,FALSE)</f>
        <v>1.1805091283106199</v>
      </c>
      <c r="BV2261">
        <f>VLOOKUP(Table1[[#This Row],[Reference]],metron,12,FALSE)</f>
        <v>1.3921316533813319</v>
      </c>
    </row>
    <row r="2262" spans="1:74" x14ac:dyDescent="0.45">
      <c r="A2262" t="s">
        <v>5406</v>
      </c>
      <c r="B2262">
        <v>1540162800</v>
      </c>
      <c r="C2262" s="3" t="s">
        <v>3440</v>
      </c>
      <c r="D2262" t="s">
        <v>65</v>
      </c>
      <c r="E2262" t="s">
        <v>66</v>
      </c>
      <c r="F2262" t="s">
        <v>78</v>
      </c>
      <c r="G2262" t="s">
        <v>73</v>
      </c>
      <c r="H2262" t="s">
        <v>66</v>
      </c>
      <c r="I2262">
        <f>MROUND(Table1[[#This Row],[Prob_H]]*100,2)/100</f>
        <v>0.44</v>
      </c>
      <c r="J2262">
        <f>1/Table1[[#This Row],[odds_ft_home_team_win]]-Table1[[#This Row],[Margin/3]]</f>
        <v>0.44134426258688669</v>
      </c>
      <c r="K2262">
        <f>1/Table1[[#This Row],[odds_ft_draw]]-Table1[[#This Row],[Margin/3]]</f>
        <v>0.28392029120942697</v>
      </c>
      <c r="L2262">
        <f>1/Table1[[#This Row],[odds_ft_away_team_win]]-Table1[[#This Row],[Margin/3]]</f>
        <v>0.2747354462036864</v>
      </c>
      <c r="M2262">
        <v>13</v>
      </c>
      <c r="N2262">
        <v>1.6</v>
      </c>
      <c r="O2262">
        <v>0.83</v>
      </c>
      <c r="P2262">
        <v>1.1200000000000001</v>
      </c>
      <c r="Q2262">
        <v>1.24</v>
      </c>
      <c r="R2262" t="str" cm="1">
        <f t="array" ref="R2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2">
        <v>2</v>
      </c>
      <c r="T2262">
        <v>0</v>
      </c>
      <c r="U2262">
        <v>2</v>
      </c>
      <c r="V2262">
        <v>0</v>
      </c>
      <c r="W2262">
        <v>0</v>
      </c>
      <c r="X2262">
        <v>0</v>
      </c>
      <c r="Y2262" t="s">
        <v>3441</v>
      </c>
      <c r="AA2262">
        <v>3</v>
      </c>
      <c r="AB2262">
        <v>3</v>
      </c>
      <c r="AC2262">
        <v>2</v>
      </c>
      <c r="AD2262">
        <v>0</v>
      </c>
      <c r="AE2262">
        <v>3</v>
      </c>
      <c r="AF2262">
        <v>0</v>
      </c>
      <c r="AG2262">
        <v>1</v>
      </c>
      <c r="AH2262">
        <v>1</v>
      </c>
      <c r="AI2262">
        <v>0</v>
      </c>
      <c r="AJ2262">
        <v>3</v>
      </c>
      <c r="AK2262">
        <v>17</v>
      </c>
      <c r="AL2262">
        <v>17</v>
      </c>
      <c r="AM2262">
        <v>7</v>
      </c>
      <c r="AN2262">
        <v>8</v>
      </c>
      <c r="AO2262">
        <v>10</v>
      </c>
      <c r="AP2262">
        <v>9</v>
      </c>
      <c r="AQ2262">
        <v>18</v>
      </c>
      <c r="AR2262">
        <v>18</v>
      </c>
      <c r="AS2262">
        <v>42</v>
      </c>
      <c r="AT2262">
        <v>58</v>
      </c>
      <c r="AU2262">
        <v>1.79</v>
      </c>
      <c r="AV2262">
        <v>1.89</v>
      </c>
      <c r="AW2262">
        <v>2.74</v>
      </c>
      <c r="AX2262">
        <v>57</v>
      </c>
      <c r="AY2262">
        <v>82</v>
      </c>
      <c r="AZ2262">
        <v>55</v>
      </c>
      <c r="BA2262">
        <v>37</v>
      </c>
      <c r="BB2262">
        <v>10</v>
      </c>
      <c r="BC2262">
        <v>9</v>
      </c>
      <c r="BD2262">
        <v>55</v>
      </c>
      <c r="BE2262">
        <v>64</v>
      </c>
      <c r="BF2262">
        <v>90</v>
      </c>
      <c r="BG2262">
        <v>9.73</v>
      </c>
      <c r="BH2262">
        <v>5</v>
      </c>
      <c r="BI2262">
        <v>2.15</v>
      </c>
      <c r="BJ2262">
        <v>3.25</v>
      </c>
      <c r="BK2262">
        <v>3.35</v>
      </c>
      <c r="BL2262">
        <f>1/Table1[[#This Row],[odds_ft_home_team_win]]+1/Table1[[#This Row],[odds_ft_draw]]+1/Table1[[#This Row],[odds_ft_away_team_win]]-1</f>
        <v>7.1316049448642227E-2</v>
      </c>
      <c r="BM2262">
        <f>Table1[[#This Row],[Margin]]/3</f>
        <v>2.3772016482880742E-2</v>
      </c>
      <c r="BN2262">
        <v>1.28</v>
      </c>
      <c r="BO2262">
        <v>1.87</v>
      </c>
      <c r="BP2262">
        <v>3.2</v>
      </c>
      <c r="BQ2262">
        <v>0</v>
      </c>
      <c r="BR2262">
        <v>1.8</v>
      </c>
      <c r="BS2262">
        <v>2.0499999999999998</v>
      </c>
      <c r="BT2262" t="s">
        <v>106</v>
      </c>
      <c r="BU2262">
        <f>VLOOKUP(Table1[[#This Row],[Reference]],metron,11,FALSE)</f>
        <v>1.4140979689366791</v>
      </c>
      <c r="BV2262">
        <f>VLOOKUP(Table1[[#This Row],[Reference]],metron,12,FALSE)</f>
        <v>1.0666666666666671</v>
      </c>
    </row>
    <row r="2263" spans="1:74" x14ac:dyDescent="0.45">
      <c r="A2263" t="s">
        <v>5405</v>
      </c>
      <c r="B2263">
        <v>1554512400</v>
      </c>
      <c r="C2263" s="3" t="s">
        <v>3690</v>
      </c>
      <c r="D2263" t="s">
        <v>65</v>
      </c>
      <c r="E2263" t="s">
        <v>66</v>
      </c>
      <c r="F2263" t="s">
        <v>611</v>
      </c>
      <c r="G2263" t="s">
        <v>93</v>
      </c>
      <c r="H2263" t="s">
        <v>66</v>
      </c>
      <c r="I2263">
        <f>MROUND(Table1[[#This Row],[Prob_H]]*100,2)/100</f>
        <v>0.26</v>
      </c>
      <c r="J2263">
        <f>1/Table1[[#This Row],[odds_ft_home_team_win]]-Table1[[#This Row],[Margin/3]]</f>
        <v>0.26730765112743315</v>
      </c>
      <c r="K2263">
        <f>1/Table1[[#This Row],[odds_ft_draw]]-Table1[[#This Row],[Margin/3]]</f>
        <v>0.27169746675517675</v>
      </c>
      <c r="L2263">
        <f>1/Table1[[#This Row],[odds_ft_away_team_win]]-Table1[[#This Row],[Margin/3]]</f>
        <v>0.46099488211739015</v>
      </c>
      <c r="M2263">
        <v>13</v>
      </c>
      <c r="N2263">
        <v>0.56999999999999995</v>
      </c>
      <c r="O2263">
        <v>0.64</v>
      </c>
      <c r="P2263">
        <v>0.47</v>
      </c>
      <c r="Q2263">
        <v>0.71</v>
      </c>
      <c r="R2263" t="str" cm="1">
        <f t="array" ref="R2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63">
        <v>0</v>
      </c>
      <c r="T2263">
        <v>1</v>
      </c>
      <c r="U2263">
        <v>1</v>
      </c>
      <c r="V2263">
        <v>0</v>
      </c>
      <c r="W2263">
        <v>0</v>
      </c>
      <c r="X2263">
        <v>0</v>
      </c>
      <c r="Z2263">
        <v>89</v>
      </c>
      <c r="AA2263">
        <v>5</v>
      </c>
      <c r="AB2263">
        <v>2</v>
      </c>
      <c r="AC2263">
        <v>2</v>
      </c>
      <c r="AD2263">
        <v>0</v>
      </c>
      <c r="AE2263">
        <v>2</v>
      </c>
      <c r="AF2263">
        <v>0</v>
      </c>
      <c r="AG2263">
        <v>1</v>
      </c>
      <c r="AH2263">
        <v>1</v>
      </c>
      <c r="AI2263">
        <v>0</v>
      </c>
      <c r="AJ2263">
        <v>2</v>
      </c>
      <c r="AK2263">
        <v>12</v>
      </c>
      <c r="AL2263">
        <v>9</v>
      </c>
      <c r="AM2263">
        <v>2</v>
      </c>
      <c r="AN2263">
        <v>3</v>
      </c>
      <c r="AO2263">
        <v>10</v>
      </c>
      <c r="AP2263">
        <v>6</v>
      </c>
      <c r="AQ2263">
        <v>14</v>
      </c>
      <c r="AR2263">
        <v>14</v>
      </c>
      <c r="AS2263">
        <v>53</v>
      </c>
      <c r="AT2263">
        <v>47</v>
      </c>
      <c r="AU2263">
        <v>1.29</v>
      </c>
      <c r="AV2263">
        <v>0.97</v>
      </c>
      <c r="AW2263">
        <v>2.82</v>
      </c>
      <c r="AX2263">
        <v>50</v>
      </c>
      <c r="AY2263">
        <v>82</v>
      </c>
      <c r="AZ2263">
        <v>57</v>
      </c>
      <c r="BA2263">
        <v>43</v>
      </c>
      <c r="BB2263">
        <v>7</v>
      </c>
      <c r="BC2263">
        <v>40</v>
      </c>
      <c r="BD2263">
        <v>83</v>
      </c>
      <c r="BE2263">
        <v>50</v>
      </c>
      <c r="BF2263">
        <v>79</v>
      </c>
      <c r="BG2263">
        <v>9.58</v>
      </c>
      <c r="BH2263">
        <v>5</v>
      </c>
      <c r="BI2263">
        <v>3.4</v>
      </c>
      <c r="BJ2263">
        <v>3.35</v>
      </c>
      <c r="BK2263">
        <v>2.0499999999999998</v>
      </c>
      <c r="BL2263">
        <f>1/Table1[[#This Row],[odds_ft_home_team_win]]+1/Table1[[#This Row],[odds_ft_draw]]+1/Table1[[#This Row],[odds_ft_away_team_win]]-1</f>
        <v>8.0429987794171209E-2</v>
      </c>
      <c r="BM2263">
        <f>Table1[[#This Row],[Margin]]/3</f>
        <v>2.6809995931390402E-2</v>
      </c>
      <c r="BN2263">
        <v>1.3</v>
      </c>
      <c r="BO2263">
        <v>1.95</v>
      </c>
      <c r="BP2263">
        <v>3.4</v>
      </c>
      <c r="BQ2263">
        <v>0</v>
      </c>
      <c r="BR2263">
        <v>1.77</v>
      </c>
      <c r="BS2263">
        <v>1.95</v>
      </c>
      <c r="BT2263" t="s">
        <v>614</v>
      </c>
      <c r="BU2263">
        <f>VLOOKUP(Table1[[#This Row],[Reference]],metron,11,FALSE)</f>
        <v>1.0936930368209989</v>
      </c>
      <c r="BV2263">
        <f>VLOOKUP(Table1[[#This Row],[Reference]],metron,12,FALSE)</f>
        <v>1.475756471017134</v>
      </c>
    </row>
    <row r="2264" spans="1:74" x14ac:dyDescent="0.45">
      <c r="A2264" t="s">
        <v>5405</v>
      </c>
      <c r="B2264">
        <v>1554519600</v>
      </c>
      <c r="C2264" s="3" t="s">
        <v>3691</v>
      </c>
      <c r="D2264" t="s">
        <v>65</v>
      </c>
      <c r="E2264" t="s">
        <v>66</v>
      </c>
      <c r="F2264" t="s">
        <v>73</v>
      </c>
      <c r="G2264" t="s">
        <v>78</v>
      </c>
      <c r="H2264" t="s">
        <v>66</v>
      </c>
      <c r="I2264">
        <f>MROUND(Table1[[#This Row],[Prob_H]]*100,2)/100</f>
        <v>0.46</v>
      </c>
      <c r="J2264">
        <f>1/Table1[[#This Row],[odds_ft_home_team_win]]-Table1[[#This Row],[Margin/3]]</f>
        <v>0.46090812686782995</v>
      </c>
      <c r="K2264">
        <f>1/Table1[[#This Row],[odds_ft_draw]]-Table1[[#This Row],[Margin/3]]</f>
        <v>0.26295832128281754</v>
      </c>
      <c r="L2264">
        <f>1/Table1[[#This Row],[odds_ft_away_team_win]]-Table1[[#This Row],[Margin/3]]</f>
        <v>0.27613355184935245</v>
      </c>
      <c r="M2264">
        <v>13</v>
      </c>
      <c r="N2264">
        <v>1.5</v>
      </c>
      <c r="O2264">
        <v>1.1399999999999999</v>
      </c>
      <c r="P2264">
        <v>1.35</v>
      </c>
      <c r="Q2264">
        <v>1.1200000000000001</v>
      </c>
      <c r="R2264" t="str" cm="1">
        <f t="array" ref="R2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64">
        <v>1</v>
      </c>
      <c r="T2264">
        <v>1</v>
      </c>
      <c r="U2264">
        <v>2</v>
      </c>
      <c r="V2264">
        <v>1</v>
      </c>
      <c r="W2264">
        <v>0</v>
      </c>
      <c r="X2264">
        <v>1</v>
      </c>
      <c r="Y2264">
        <v>51</v>
      </c>
      <c r="Z2264" t="s">
        <v>2004</v>
      </c>
      <c r="AA2264">
        <v>5</v>
      </c>
      <c r="AB2264">
        <v>6</v>
      </c>
      <c r="AC2264">
        <v>2</v>
      </c>
      <c r="AD2264">
        <v>0</v>
      </c>
      <c r="AE2264">
        <v>1</v>
      </c>
      <c r="AF2264">
        <v>0</v>
      </c>
      <c r="AG2264">
        <v>2</v>
      </c>
      <c r="AH2264">
        <v>0</v>
      </c>
      <c r="AI2264">
        <v>0</v>
      </c>
      <c r="AJ2264">
        <v>1</v>
      </c>
      <c r="AK2264">
        <v>12</v>
      </c>
      <c r="AL2264">
        <v>17</v>
      </c>
      <c r="AM2264">
        <v>5</v>
      </c>
      <c r="AN2264">
        <v>8</v>
      </c>
      <c r="AO2264">
        <v>7</v>
      </c>
      <c r="AP2264">
        <v>9</v>
      </c>
      <c r="AQ2264">
        <v>11</v>
      </c>
      <c r="AR2264">
        <v>9</v>
      </c>
      <c r="AS2264">
        <v>49</v>
      </c>
      <c r="AT2264">
        <v>51</v>
      </c>
      <c r="AU2264">
        <v>1.35</v>
      </c>
      <c r="AV2264">
        <v>1.99</v>
      </c>
      <c r="AW2264">
        <v>2.72</v>
      </c>
      <c r="AX2264">
        <v>64</v>
      </c>
      <c r="AY2264">
        <v>79</v>
      </c>
      <c r="AZ2264">
        <v>57</v>
      </c>
      <c r="BA2264">
        <v>33</v>
      </c>
      <c r="BB2264">
        <v>11</v>
      </c>
      <c r="BC2264">
        <v>29</v>
      </c>
      <c r="BD2264">
        <v>68</v>
      </c>
      <c r="BE2264">
        <v>57</v>
      </c>
      <c r="BF2264">
        <v>75</v>
      </c>
      <c r="BG2264">
        <v>9.43</v>
      </c>
      <c r="BH2264">
        <v>5.57</v>
      </c>
      <c r="BI2264">
        <v>2.0499999999999998</v>
      </c>
      <c r="BJ2264">
        <v>3.45</v>
      </c>
      <c r="BK2264">
        <v>3.3</v>
      </c>
      <c r="BL2264">
        <f>1/Table1[[#This Row],[odds_ft_home_team_win]]+1/Table1[[#This Row],[odds_ft_draw]]+1/Table1[[#This Row],[odds_ft_away_team_win]]-1</f>
        <v>8.0690253542851753E-2</v>
      </c>
      <c r="BM2264">
        <f>Table1[[#This Row],[Margin]]/3</f>
        <v>2.6896751180950584E-2</v>
      </c>
      <c r="BN2264">
        <v>1.25</v>
      </c>
      <c r="BO2264">
        <v>1.8</v>
      </c>
      <c r="BP2264">
        <v>3.05</v>
      </c>
      <c r="BQ2264">
        <v>0</v>
      </c>
      <c r="BR2264">
        <v>1.69</v>
      </c>
      <c r="BS2264">
        <v>2.0499999999999998</v>
      </c>
      <c r="BT2264" t="s">
        <v>126</v>
      </c>
      <c r="BU2264">
        <f>VLOOKUP(Table1[[#This Row],[Reference]],metron,11,FALSE)</f>
        <v>1.4888836329233679</v>
      </c>
      <c r="BV2264">
        <f>VLOOKUP(Table1[[#This Row],[Reference]],metron,12,FALSE)</f>
        <v>1.0516792809839171</v>
      </c>
    </row>
    <row r="2265" spans="1:74" hidden="1" x14ac:dyDescent="0.45">
      <c r="A2265" t="s">
        <v>5405</v>
      </c>
      <c r="B2265">
        <v>1554591960</v>
      </c>
      <c r="C2265" s="3" t="s">
        <v>3692</v>
      </c>
      <c r="D2265" t="s">
        <v>65</v>
      </c>
      <c r="E2265" t="s">
        <v>66</v>
      </c>
      <c r="F2265" t="s">
        <v>77</v>
      </c>
      <c r="G2265" t="s">
        <v>80</v>
      </c>
      <c r="H2265" t="s">
        <v>66</v>
      </c>
      <c r="I2265">
        <f>MROUND(Table1[[#This Row],[Prob_H]]*100,2)/100</f>
        <v>0.66</v>
      </c>
      <c r="J2265">
        <f>1/Table1[[#This Row],[odds_ft_home_team_win]]-Table1[[#This Row],[Margin/3]]</f>
        <v>0.66109621500280602</v>
      </c>
      <c r="K2265">
        <f>1/Table1[[#This Row],[odds_ft_draw]]-Table1[[#This Row],[Margin/3]]</f>
        <v>0.22460559955103818</v>
      </c>
      <c r="L2265">
        <f>1/Table1[[#This Row],[odds_ft_away_team_win]]-Table1[[#This Row],[Margin/3]]</f>
        <v>0.11429818544615576</v>
      </c>
      <c r="M2265">
        <v>13</v>
      </c>
      <c r="N2265">
        <v>2.2400000000000002</v>
      </c>
      <c r="O2265">
        <v>0.73</v>
      </c>
      <c r="P2265">
        <v>2.29</v>
      </c>
      <c r="Q2265">
        <v>0.61</v>
      </c>
      <c r="R2265" t="str" cm="1">
        <f t="array" ref="R2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5">
        <v>3</v>
      </c>
      <c r="T2265">
        <v>0</v>
      </c>
      <c r="U2265">
        <v>3</v>
      </c>
      <c r="V2265">
        <v>1</v>
      </c>
      <c r="W2265">
        <v>1</v>
      </c>
      <c r="X2265">
        <v>0</v>
      </c>
      <c r="Y2265" t="s">
        <v>3693</v>
      </c>
      <c r="AA2265">
        <v>4</v>
      </c>
      <c r="AB2265">
        <v>4</v>
      </c>
      <c r="AC2265">
        <v>1</v>
      </c>
      <c r="AD2265">
        <v>1</v>
      </c>
      <c r="AE2265">
        <v>1</v>
      </c>
      <c r="AF2265">
        <v>1</v>
      </c>
      <c r="AG2265">
        <v>0</v>
      </c>
      <c r="AH2265">
        <v>2</v>
      </c>
      <c r="AI2265">
        <v>2</v>
      </c>
      <c r="AJ2265">
        <v>0</v>
      </c>
      <c r="AK2265">
        <v>14</v>
      </c>
      <c r="AL2265">
        <v>7</v>
      </c>
      <c r="AM2265">
        <v>5</v>
      </c>
      <c r="AN2265">
        <v>0</v>
      </c>
      <c r="AO2265">
        <v>9</v>
      </c>
      <c r="AP2265">
        <v>7</v>
      </c>
      <c r="AQ2265">
        <v>13</v>
      </c>
      <c r="AR2265">
        <v>11</v>
      </c>
      <c r="AS2265">
        <v>57</v>
      </c>
      <c r="AT2265">
        <v>43</v>
      </c>
      <c r="AU2265">
        <v>1.6</v>
      </c>
      <c r="AV2265">
        <v>0.72</v>
      </c>
      <c r="AW2265">
        <v>2.5499999999999998</v>
      </c>
      <c r="AX2265">
        <v>47</v>
      </c>
      <c r="AY2265">
        <v>73</v>
      </c>
      <c r="AZ2265">
        <v>50</v>
      </c>
      <c r="BA2265">
        <v>26</v>
      </c>
      <c r="BB2265">
        <v>13</v>
      </c>
      <c r="BC2265">
        <v>31</v>
      </c>
      <c r="BD2265">
        <v>73</v>
      </c>
      <c r="BE2265">
        <v>41</v>
      </c>
      <c r="BF2265">
        <v>78</v>
      </c>
      <c r="BG2265">
        <v>8.14</v>
      </c>
      <c r="BH2265">
        <v>4.82</v>
      </c>
      <c r="BI2265">
        <v>1.45</v>
      </c>
      <c r="BJ2265">
        <v>3.95</v>
      </c>
      <c r="BK2265">
        <v>7</v>
      </c>
      <c r="BL2265">
        <f>1/Table1[[#This Row],[odds_ft_home_team_win]]+1/Table1[[#This Row],[odds_ft_draw]]+1/Table1[[#This Row],[odds_ft_away_team_win]]-1</f>
        <v>8.5676872232961276E-2</v>
      </c>
      <c r="BM2265">
        <f>Table1[[#This Row],[Margin]]/3</f>
        <v>2.8558957410987091E-2</v>
      </c>
      <c r="BN2265">
        <v>1.33</v>
      </c>
      <c r="BO2265">
        <v>2.0499999999999998</v>
      </c>
      <c r="BP2265">
        <v>3.65</v>
      </c>
      <c r="BQ2265">
        <v>0</v>
      </c>
      <c r="BR2265">
        <v>2.15</v>
      </c>
      <c r="BS2265">
        <v>1.62</v>
      </c>
      <c r="BT2265" t="s">
        <v>113</v>
      </c>
      <c r="BU2265">
        <f>VLOOKUP(Table1[[#This Row],[Reference]],metron,11,FALSE)</f>
        <v>2.089675030851502</v>
      </c>
      <c r="BV2265">
        <f>VLOOKUP(Table1[[#This Row],[Reference]],metron,12,FALSE)</f>
        <v>0.8354586589880707</v>
      </c>
    </row>
    <row r="2266" spans="1:74" hidden="1" x14ac:dyDescent="0.45">
      <c r="A2266" t="s">
        <v>5405</v>
      </c>
      <c r="B2266">
        <v>1554598800</v>
      </c>
      <c r="C2266" s="3" t="s">
        <v>3694</v>
      </c>
      <c r="D2266" t="s">
        <v>65</v>
      </c>
      <c r="E2266" t="s">
        <v>66</v>
      </c>
      <c r="F2266" t="s">
        <v>68</v>
      </c>
      <c r="G2266" t="s">
        <v>94</v>
      </c>
      <c r="H2266" t="s">
        <v>66</v>
      </c>
      <c r="I2266">
        <f>MROUND(Table1[[#This Row],[Prob_H]]*100,2)/100</f>
        <v>0.66</v>
      </c>
      <c r="J2266">
        <f>1/Table1[[#This Row],[odds_ft_home_team_win]]-Table1[[#This Row],[Margin/3]]</f>
        <v>0.66278302742459483</v>
      </c>
      <c r="K2266">
        <f>1/Table1[[#This Row],[odds_ft_draw]]-Table1[[#This Row],[Margin/3]]</f>
        <v>0.21703029403519192</v>
      </c>
      <c r="L2266">
        <f>1/Table1[[#This Row],[odds_ft_away_team_win]]-Table1[[#This Row],[Margin/3]]</f>
        <v>0.12018667854021341</v>
      </c>
      <c r="M2266">
        <v>13</v>
      </c>
      <c r="N2266">
        <v>2.13</v>
      </c>
      <c r="O2266">
        <v>1.44</v>
      </c>
      <c r="P2266">
        <v>2.19</v>
      </c>
      <c r="Q2266">
        <v>1.21</v>
      </c>
      <c r="R2266" t="str" cm="1">
        <f t="array" ref="R2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6">
        <v>2</v>
      </c>
      <c r="T2266">
        <v>0</v>
      </c>
      <c r="U2266">
        <v>2</v>
      </c>
      <c r="V2266">
        <v>1</v>
      </c>
      <c r="W2266">
        <v>1</v>
      </c>
      <c r="X2266">
        <v>0</v>
      </c>
      <c r="Y2266" t="s">
        <v>979</v>
      </c>
      <c r="AA2266">
        <v>6</v>
      </c>
      <c r="AB2266">
        <v>8</v>
      </c>
      <c r="AC2266">
        <v>0</v>
      </c>
      <c r="AD2266">
        <v>0</v>
      </c>
      <c r="AE2266">
        <v>2</v>
      </c>
      <c r="AF2266">
        <v>0</v>
      </c>
      <c r="AG2266">
        <v>0</v>
      </c>
      <c r="AH2266">
        <v>0</v>
      </c>
      <c r="AI2266">
        <v>0</v>
      </c>
      <c r="AJ2266">
        <v>2</v>
      </c>
      <c r="AK2266">
        <v>21</v>
      </c>
      <c r="AL2266">
        <v>13</v>
      </c>
      <c r="AM2266">
        <v>9</v>
      </c>
      <c r="AN2266">
        <v>5</v>
      </c>
      <c r="AO2266">
        <v>12</v>
      </c>
      <c r="AP2266">
        <v>8</v>
      </c>
      <c r="AQ2266">
        <v>14</v>
      </c>
      <c r="AR2266">
        <v>8</v>
      </c>
      <c r="AS2266">
        <v>57</v>
      </c>
      <c r="AT2266">
        <v>43</v>
      </c>
      <c r="AU2266">
        <v>0</v>
      </c>
      <c r="AV2266">
        <v>0</v>
      </c>
      <c r="AW2266">
        <v>2.86</v>
      </c>
      <c r="AX2266">
        <v>52</v>
      </c>
      <c r="AY2266">
        <v>72</v>
      </c>
      <c r="AZ2266">
        <v>62</v>
      </c>
      <c r="BA2266">
        <v>30</v>
      </c>
      <c r="BB2266">
        <v>17</v>
      </c>
      <c r="BC2266">
        <v>36</v>
      </c>
      <c r="BD2266">
        <v>81</v>
      </c>
      <c r="BE2266">
        <v>46</v>
      </c>
      <c r="BF2266">
        <v>78</v>
      </c>
      <c r="BG2266">
        <v>10.52</v>
      </c>
      <c r="BH2266">
        <v>4.58</v>
      </c>
      <c r="BI2266">
        <v>1.45</v>
      </c>
      <c r="BJ2266">
        <v>4.0999999999999996</v>
      </c>
      <c r="BK2266">
        <v>6.8</v>
      </c>
      <c r="BL2266">
        <f>1/Table1[[#This Row],[odds_ft_home_team_win]]+1/Table1[[#This Row],[odds_ft_draw]]+1/Table1[[#This Row],[odds_ft_away_team_win]]-1</f>
        <v>8.0616434967595074E-2</v>
      </c>
      <c r="BM2266">
        <f>Table1[[#This Row],[Margin]]/3</f>
        <v>2.6872144989198359E-2</v>
      </c>
      <c r="BN2266">
        <v>1.22</v>
      </c>
      <c r="BO2266">
        <v>1.71</v>
      </c>
      <c r="BP2266">
        <v>2.8</v>
      </c>
      <c r="BQ2266">
        <v>0</v>
      </c>
      <c r="BR2266">
        <v>1.83</v>
      </c>
      <c r="BS2266">
        <v>1.91</v>
      </c>
      <c r="BT2266" t="s">
        <v>116</v>
      </c>
      <c r="BU2266">
        <f>VLOOKUP(Table1[[#This Row],[Reference]],metron,11,FALSE)</f>
        <v>2.089675030851502</v>
      </c>
      <c r="BV2266">
        <f>VLOOKUP(Table1[[#This Row],[Reference]],metron,12,FALSE)</f>
        <v>0.8354586589880707</v>
      </c>
    </row>
    <row r="2267" spans="1:74" hidden="1" x14ac:dyDescent="0.45">
      <c r="A2267" t="s">
        <v>5405</v>
      </c>
      <c r="B2267">
        <v>1554598800</v>
      </c>
      <c r="C2267" s="3" t="s">
        <v>3694</v>
      </c>
      <c r="D2267" t="s">
        <v>65</v>
      </c>
      <c r="E2267" t="s">
        <v>66</v>
      </c>
      <c r="F2267" t="s">
        <v>81</v>
      </c>
      <c r="G2267" t="s">
        <v>2218</v>
      </c>
      <c r="H2267" t="s">
        <v>66</v>
      </c>
      <c r="I2267">
        <f>MROUND(Table1[[#This Row],[Prob_H]]*100,2)/100</f>
        <v>0.6</v>
      </c>
      <c r="J2267">
        <f>1/Table1[[#This Row],[odds_ft_home_team_win]]-Table1[[#This Row],[Margin/3]]</f>
        <v>0.59593532215142198</v>
      </c>
      <c r="K2267">
        <f>1/Table1[[#This Row],[odds_ft_draw]]-Table1[[#This Row],[Margin/3]]</f>
        <v>0.23122756613931822</v>
      </c>
      <c r="L2267">
        <f>1/Table1[[#This Row],[odds_ft_away_team_win]]-Table1[[#This Row],[Margin/3]]</f>
        <v>0.17283711170925981</v>
      </c>
      <c r="M2267">
        <v>13</v>
      </c>
      <c r="N2267">
        <v>1.36</v>
      </c>
      <c r="O2267">
        <v>0.93</v>
      </c>
      <c r="P2267">
        <v>1.6</v>
      </c>
      <c r="Q2267">
        <v>0.94</v>
      </c>
      <c r="R2267" t="str" cm="1">
        <f t="array" ref="R2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7">
        <v>2</v>
      </c>
      <c r="T2267">
        <v>1</v>
      </c>
      <c r="U2267">
        <v>3</v>
      </c>
      <c r="V2267">
        <v>2</v>
      </c>
      <c r="W2267">
        <v>2</v>
      </c>
      <c r="X2267">
        <v>0</v>
      </c>
      <c r="Y2267" t="s">
        <v>3695</v>
      </c>
      <c r="Z2267">
        <v>71</v>
      </c>
      <c r="AA2267">
        <v>10</v>
      </c>
      <c r="AB2267">
        <v>3</v>
      </c>
      <c r="AC2267">
        <v>1</v>
      </c>
      <c r="AD2267">
        <v>0</v>
      </c>
      <c r="AE2267">
        <v>1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18</v>
      </c>
      <c r="AL2267">
        <v>10</v>
      </c>
      <c r="AM2267">
        <v>6</v>
      </c>
      <c r="AN2267">
        <v>3</v>
      </c>
      <c r="AO2267">
        <v>12</v>
      </c>
      <c r="AP2267">
        <v>7</v>
      </c>
      <c r="AQ2267">
        <v>13</v>
      </c>
      <c r="AR2267">
        <v>15</v>
      </c>
      <c r="AS2267">
        <v>61</v>
      </c>
      <c r="AT2267">
        <v>39</v>
      </c>
      <c r="AU2267">
        <v>2.02</v>
      </c>
      <c r="AV2267">
        <v>1.06</v>
      </c>
      <c r="AW2267">
        <v>3.11</v>
      </c>
      <c r="AX2267">
        <v>46</v>
      </c>
      <c r="AY2267">
        <v>75</v>
      </c>
      <c r="AZ2267">
        <v>61</v>
      </c>
      <c r="BA2267">
        <v>36</v>
      </c>
      <c r="BB2267">
        <v>22</v>
      </c>
      <c r="BC2267">
        <v>36</v>
      </c>
      <c r="BD2267">
        <v>72</v>
      </c>
      <c r="BE2267">
        <v>61</v>
      </c>
      <c r="BF2267">
        <v>79</v>
      </c>
      <c r="BG2267">
        <v>9.93</v>
      </c>
      <c r="BH2267">
        <v>3.78</v>
      </c>
      <c r="BI2267">
        <v>1.61</v>
      </c>
      <c r="BJ2267">
        <v>3.9</v>
      </c>
      <c r="BK2267">
        <v>5.05</v>
      </c>
      <c r="BL2267">
        <f>1/Table1[[#This Row],[odds_ft_home_team_win]]+1/Table1[[#This Row],[odds_ft_draw]]+1/Table1[[#This Row],[odds_ft_away_team_win]]-1</f>
        <v>7.5548070812814672E-2</v>
      </c>
      <c r="BM2267">
        <f>Table1[[#This Row],[Margin]]/3</f>
        <v>2.5182690270938224E-2</v>
      </c>
      <c r="BN2267">
        <v>1.18</v>
      </c>
      <c r="BO2267">
        <v>1.61</v>
      </c>
      <c r="BP2267">
        <v>2.5</v>
      </c>
      <c r="BQ2267">
        <v>0</v>
      </c>
      <c r="BR2267">
        <v>1.65</v>
      </c>
      <c r="BS2267">
        <v>2.1</v>
      </c>
      <c r="BT2267" t="s">
        <v>109</v>
      </c>
      <c r="BU2267">
        <f>VLOOKUP(Table1[[#This Row],[Reference]],metron,11,FALSE)</f>
        <v>1.841836734693878</v>
      </c>
      <c r="BV2267">
        <f>VLOOKUP(Table1[[#This Row],[Reference]],metron,12,FALSE)</f>
        <v>0.88917233560090703</v>
      </c>
    </row>
    <row r="2268" spans="1:74" x14ac:dyDescent="0.45">
      <c r="A2268" t="s">
        <v>5405</v>
      </c>
      <c r="B2268">
        <v>1554606000</v>
      </c>
      <c r="C2268" s="3" t="s">
        <v>3696</v>
      </c>
      <c r="D2268" t="s">
        <v>65</v>
      </c>
      <c r="E2268" t="s">
        <v>66</v>
      </c>
      <c r="F2268" t="s">
        <v>98</v>
      </c>
      <c r="G2268" t="s">
        <v>2738</v>
      </c>
      <c r="H2268" t="s">
        <v>66</v>
      </c>
      <c r="I2268">
        <f>MROUND(Table1[[#This Row],[Prob_H]]*100,2)/100</f>
        <v>0.6</v>
      </c>
      <c r="J2268">
        <f>1/Table1[[#This Row],[odds_ft_home_team_win]]-Table1[[#This Row],[Margin/3]]</f>
        <v>0.59658244568730501</v>
      </c>
      <c r="K2268">
        <f>1/Table1[[#This Row],[odds_ft_draw]]-Table1[[#This Row],[Margin/3]]</f>
        <v>0.23187468967520122</v>
      </c>
      <c r="L2268">
        <f>1/Table1[[#This Row],[odds_ft_away_team_win]]-Table1[[#This Row],[Margin/3]]</f>
        <v>0.17154286463749382</v>
      </c>
      <c r="M2268">
        <v>13</v>
      </c>
      <c r="N2268">
        <v>1</v>
      </c>
      <c r="O2268">
        <v>0.64</v>
      </c>
      <c r="P2268">
        <v>1</v>
      </c>
      <c r="Q2268">
        <v>0.88</v>
      </c>
      <c r="R2268" t="str" cm="1">
        <f t="array" ref="R2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68">
        <v>0</v>
      </c>
      <c r="T2268">
        <v>1</v>
      </c>
      <c r="U2268">
        <v>1</v>
      </c>
      <c r="V2268">
        <v>0</v>
      </c>
      <c r="W2268">
        <v>0</v>
      </c>
      <c r="X2268">
        <v>0</v>
      </c>
      <c r="Z2268">
        <v>81</v>
      </c>
      <c r="AA2268">
        <v>5</v>
      </c>
      <c r="AB2268">
        <v>6</v>
      </c>
      <c r="AC2268">
        <v>3</v>
      </c>
      <c r="AD2268">
        <v>1</v>
      </c>
      <c r="AE2268">
        <v>1</v>
      </c>
      <c r="AF2268">
        <v>0</v>
      </c>
      <c r="AG2268">
        <v>1</v>
      </c>
      <c r="AH2268">
        <v>3</v>
      </c>
      <c r="AI2268">
        <v>0</v>
      </c>
      <c r="AJ2268">
        <v>1</v>
      </c>
      <c r="AK2268">
        <v>14</v>
      </c>
      <c r="AL2268">
        <v>13</v>
      </c>
      <c r="AM2268">
        <v>6</v>
      </c>
      <c r="AN2268">
        <v>3</v>
      </c>
      <c r="AO2268">
        <v>8</v>
      </c>
      <c r="AP2268">
        <v>10</v>
      </c>
      <c r="AQ2268">
        <v>10</v>
      </c>
      <c r="AR2268">
        <v>14</v>
      </c>
      <c r="AS2268">
        <v>51</v>
      </c>
      <c r="AT2268">
        <v>49</v>
      </c>
      <c r="AU2268">
        <v>1.77</v>
      </c>
      <c r="AV2268">
        <v>1.32</v>
      </c>
      <c r="AW2268">
        <v>2.4700000000000002</v>
      </c>
      <c r="AX2268">
        <v>43</v>
      </c>
      <c r="AY2268">
        <v>72</v>
      </c>
      <c r="AZ2268">
        <v>50</v>
      </c>
      <c r="BA2268">
        <v>22</v>
      </c>
      <c r="BB2268">
        <v>4</v>
      </c>
      <c r="BC2268">
        <v>25</v>
      </c>
      <c r="BD2268">
        <v>64</v>
      </c>
      <c r="BE2268">
        <v>39</v>
      </c>
      <c r="BF2268">
        <v>86</v>
      </c>
      <c r="BG2268">
        <v>9.7100000000000009</v>
      </c>
      <c r="BH2268">
        <v>4.29</v>
      </c>
      <c r="BI2268">
        <v>1.61</v>
      </c>
      <c r="BJ2268">
        <v>3.9</v>
      </c>
      <c r="BK2268">
        <v>5.0999999999999996</v>
      </c>
      <c r="BL2268">
        <f>1/Table1[[#This Row],[odds_ft_home_team_win]]+1/Table1[[#This Row],[odds_ft_draw]]+1/Table1[[#This Row],[odds_ft_away_team_win]]-1</f>
        <v>7.3606700205165687E-2</v>
      </c>
      <c r="BM2268">
        <f>Table1[[#This Row],[Margin]]/3</f>
        <v>2.453556673505523E-2</v>
      </c>
      <c r="BN2268">
        <v>1.32</v>
      </c>
      <c r="BO2268">
        <v>2</v>
      </c>
      <c r="BP2268">
        <v>3.55</v>
      </c>
      <c r="BQ2268">
        <v>0</v>
      </c>
      <c r="BR2268">
        <v>2</v>
      </c>
      <c r="BS2268">
        <v>1.71</v>
      </c>
      <c r="BT2268" t="s">
        <v>2745</v>
      </c>
      <c r="BU2268">
        <f>VLOOKUP(Table1[[#This Row],[Reference]],metron,11,FALSE)</f>
        <v>1.841836734693878</v>
      </c>
      <c r="BV2268">
        <f>VLOOKUP(Table1[[#This Row],[Reference]],metron,12,FALSE)</f>
        <v>0.88917233560090703</v>
      </c>
    </row>
    <row r="2269" spans="1:74" x14ac:dyDescent="0.45">
      <c r="A2269" t="s">
        <v>5405</v>
      </c>
      <c r="B2269">
        <v>1554606360</v>
      </c>
      <c r="C2269" s="3" t="s">
        <v>3697</v>
      </c>
      <c r="D2269" t="s">
        <v>65</v>
      </c>
      <c r="E2269" t="s">
        <v>66</v>
      </c>
      <c r="F2269" t="s">
        <v>72</v>
      </c>
      <c r="G2269" t="s">
        <v>86</v>
      </c>
      <c r="H2269" t="s">
        <v>66</v>
      </c>
      <c r="I2269">
        <f>MROUND(Table1[[#This Row],[Prob_H]]*100,2)/100</f>
        <v>0.34</v>
      </c>
      <c r="J2269">
        <f>1/Table1[[#This Row],[odds_ft_home_team_win]]-Table1[[#This Row],[Margin/3]]</f>
        <v>0.33120748299319724</v>
      </c>
      <c r="K2269">
        <f>1/Table1[[#This Row],[odds_ft_draw]]-Table1[[#This Row],[Margin/3]]</f>
        <v>0.28656462585034009</v>
      </c>
      <c r="L2269">
        <f>1/Table1[[#This Row],[odds_ft_away_team_win]]-Table1[[#This Row],[Margin/3]]</f>
        <v>0.3822278911564625</v>
      </c>
      <c r="M2269">
        <v>13</v>
      </c>
      <c r="N2269">
        <v>1.79</v>
      </c>
      <c r="O2269">
        <v>1.59</v>
      </c>
      <c r="P2269">
        <v>1.72</v>
      </c>
      <c r="Q2269">
        <v>1.5</v>
      </c>
      <c r="R2269" t="str" cm="1">
        <f t="array" ref="R2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69">
        <v>3</v>
      </c>
      <c r="T2269">
        <v>2</v>
      </c>
      <c r="U2269">
        <v>5</v>
      </c>
      <c r="V2269">
        <v>3</v>
      </c>
      <c r="W2269">
        <v>1</v>
      </c>
      <c r="X2269">
        <v>2</v>
      </c>
      <c r="Y2269" t="s">
        <v>3698</v>
      </c>
      <c r="Z2269" t="s">
        <v>3699</v>
      </c>
      <c r="AA2269">
        <v>2</v>
      </c>
      <c r="AB2269">
        <v>10</v>
      </c>
      <c r="AC2269">
        <v>3</v>
      </c>
      <c r="AD2269">
        <v>0</v>
      </c>
      <c r="AE2269">
        <v>5</v>
      </c>
      <c r="AF2269">
        <v>0</v>
      </c>
      <c r="AG2269">
        <v>1</v>
      </c>
      <c r="AH2269">
        <v>2</v>
      </c>
      <c r="AI2269">
        <v>2</v>
      </c>
      <c r="AJ2269">
        <v>3</v>
      </c>
      <c r="AK2269">
        <v>9</v>
      </c>
      <c r="AL2269">
        <v>12</v>
      </c>
      <c r="AM2269">
        <v>6</v>
      </c>
      <c r="AN2269">
        <v>3</v>
      </c>
      <c r="AO2269">
        <v>3</v>
      </c>
      <c r="AP2269">
        <v>9</v>
      </c>
      <c r="AQ2269">
        <v>15</v>
      </c>
      <c r="AR2269">
        <v>16</v>
      </c>
      <c r="AS2269">
        <v>53</v>
      </c>
      <c r="AT2269">
        <v>47</v>
      </c>
      <c r="AU2269">
        <v>1.28</v>
      </c>
      <c r="AV2269">
        <v>1.4</v>
      </c>
      <c r="AW2269">
        <v>2.63</v>
      </c>
      <c r="AX2269">
        <v>58</v>
      </c>
      <c r="AY2269">
        <v>80</v>
      </c>
      <c r="AZ2269">
        <v>45</v>
      </c>
      <c r="BA2269">
        <v>28</v>
      </c>
      <c r="BB2269">
        <v>13</v>
      </c>
      <c r="BC2269">
        <v>19</v>
      </c>
      <c r="BD2269">
        <v>54</v>
      </c>
      <c r="BE2269">
        <v>52</v>
      </c>
      <c r="BF2269">
        <v>97</v>
      </c>
      <c r="BG2269">
        <v>9.09</v>
      </c>
      <c r="BH2269">
        <v>4.78</v>
      </c>
      <c r="BI2269">
        <v>2.8</v>
      </c>
      <c r="BJ2269">
        <v>3.2</v>
      </c>
      <c r="BK2269">
        <v>2.4500000000000002</v>
      </c>
      <c r="BL2269">
        <f>1/Table1[[#This Row],[odds_ft_home_team_win]]+1/Table1[[#This Row],[odds_ft_draw]]+1/Table1[[#This Row],[odds_ft_away_team_win]]-1</f>
        <v>7.7806122448979664E-2</v>
      </c>
      <c r="BM2269">
        <f>Table1[[#This Row],[Margin]]/3</f>
        <v>2.5935374149659889E-2</v>
      </c>
      <c r="BN2269">
        <v>1.32</v>
      </c>
      <c r="BO2269">
        <v>2</v>
      </c>
      <c r="BP2269">
        <v>3.5</v>
      </c>
      <c r="BQ2269">
        <v>0</v>
      </c>
      <c r="BR2269">
        <v>1.77</v>
      </c>
      <c r="BS2269">
        <v>1.95</v>
      </c>
      <c r="BT2269" t="s">
        <v>75</v>
      </c>
      <c r="BU2269">
        <f>VLOOKUP(Table1[[#This Row],[Reference]],metron,11,FALSE)</f>
        <v>1.228921489601805</v>
      </c>
      <c r="BV2269">
        <f>VLOOKUP(Table1[[#This Row],[Reference]],metron,12,FALSE)</f>
        <v>1.2940512655166849</v>
      </c>
    </row>
    <row r="2270" spans="1:74" x14ac:dyDescent="0.45">
      <c r="A2270" t="s">
        <v>5405</v>
      </c>
      <c r="B2270">
        <v>1554656400</v>
      </c>
      <c r="C2270" s="3" t="s">
        <v>3700</v>
      </c>
      <c r="D2270" t="s">
        <v>65</v>
      </c>
      <c r="E2270" t="s">
        <v>66</v>
      </c>
      <c r="F2270" t="s">
        <v>97</v>
      </c>
      <c r="G2270" t="s">
        <v>85</v>
      </c>
      <c r="H2270" t="s">
        <v>66</v>
      </c>
      <c r="I2270">
        <f>MROUND(Table1[[#This Row],[Prob_H]]*100,2)/100</f>
        <v>0.36</v>
      </c>
      <c r="J2270">
        <f>1/Table1[[#This Row],[odds_ft_home_team_win]]-Table1[[#This Row],[Margin/3]]</f>
        <v>0.35690776884806735</v>
      </c>
      <c r="K2270">
        <f>1/Table1[[#This Row],[odds_ft_draw]]-Table1[[#This Row],[Margin/3]]</f>
        <v>0.27079984691924991</v>
      </c>
      <c r="L2270">
        <f>1/Table1[[#This Row],[odds_ft_away_team_win]]-Table1[[#This Row],[Margin/3]]</f>
        <v>0.37229238423268279</v>
      </c>
      <c r="M2270">
        <v>13</v>
      </c>
      <c r="N2270">
        <v>2</v>
      </c>
      <c r="O2270">
        <v>1.5</v>
      </c>
      <c r="P2270">
        <v>2.17</v>
      </c>
      <c r="Q2270">
        <v>1.29</v>
      </c>
      <c r="R2270" t="str" cm="1">
        <f t="array" ref="R2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0">
        <v>5</v>
      </c>
      <c r="T2270">
        <v>1</v>
      </c>
      <c r="U2270">
        <v>6</v>
      </c>
      <c r="V2270">
        <v>1</v>
      </c>
      <c r="W2270">
        <v>1</v>
      </c>
      <c r="X2270">
        <v>0</v>
      </c>
      <c r="Y2270" t="s">
        <v>3701</v>
      </c>
      <c r="Z2270">
        <v>71</v>
      </c>
      <c r="AA2270">
        <v>8</v>
      </c>
      <c r="AB2270">
        <v>4</v>
      </c>
      <c r="AC2270">
        <v>3</v>
      </c>
      <c r="AD2270">
        <v>0</v>
      </c>
      <c r="AE2270">
        <v>3</v>
      </c>
      <c r="AF2270">
        <v>0</v>
      </c>
      <c r="AG2270">
        <v>2</v>
      </c>
      <c r="AH2270">
        <v>1</v>
      </c>
      <c r="AI2270">
        <v>1</v>
      </c>
      <c r="AJ2270">
        <v>2</v>
      </c>
      <c r="AK2270">
        <v>30</v>
      </c>
      <c r="AL2270">
        <v>6</v>
      </c>
      <c r="AM2270">
        <v>11</v>
      </c>
      <c r="AN2270">
        <v>4</v>
      </c>
      <c r="AO2270">
        <v>19</v>
      </c>
      <c r="AP2270">
        <v>2</v>
      </c>
      <c r="AQ2270">
        <v>15</v>
      </c>
      <c r="AR2270">
        <v>15</v>
      </c>
      <c r="AS2270">
        <v>51</v>
      </c>
      <c r="AT2270">
        <v>49</v>
      </c>
      <c r="AU2270">
        <v>3.02</v>
      </c>
      <c r="AV2270">
        <v>0.82</v>
      </c>
      <c r="AW2270">
        <v>2.5</v>
      </c>
      <c r="AX2270">
        <v>49</v>
      </c>
      <c r="AY2270">
        <v>78</v>
      </c>
      <c r="AZ2270">
        <v>49</v>
      </c>
      <c r="BA2270">
        <v>20</v>
      </c>
      <c r="BB2270">
        <v>7</v>
      </c>
      <c r="BC2270">
        <v>30</v>
      </c>
      <c r="BD2270">
        <v>78</v>
      </c>
      <c r="BE2270">
        <v>39</v>
      </c>
      <c r="BF2270">
        <v>84</v>
      </c>
      <c r="BG2270">
        <v>11.37</v>
      </c>
      <c r="BH2270">
        <v>5.74</v>
      </c>
      <c r="BI2270">
        <v>2.6</v>
      </c>
      <c r="BJ2270">
        <v>3.35</v>
      </c>
      <c r="BK2270">
        <v>2.5</v>
      </c>
      <c r="BL2270">
        <f>1/Table1[[#This Row],[odds_ft_home_team_win]]+1/Table1[[#This Row],[odds_ft_draw]]+1/Table1[[#This Row],[odds_ft_away_team_win]]-1</f>
        <v>8.312284730195163E-2</v>
      </c>
      <c r="BM2270">
        <f>Table1[[#This Row],[Margin]]/3</f>
        <v>2.7707615767317211E-2</v>
      </c>
      <c r="BN2270">
        <v>1.24</v>
      </c>
      <c r="BO2270">
        <v>1.77</v>
      </c>
      <c r="BP2270">
        <v>2.95</v>
      </c>
      <c r="BQ2270">
        <v>0</v>
      </c>
      <c r="BR2270">
        <v>1.62</v>
      </c>
      <c r="BS2270">
        <v>2.15</v>
      </c>
      <c r="BT2270" t="s">
        <v>100</v>
      </c>
      <c r="BU2270">
        <f>VLOOKUP(Table1[[#This Row],[Reference]],metron,11,FALSE)</f>
        <v>1.269326094653606</v>
      </c>
      <c r="BV2270">
        <f>VLOOKUP(Table1[[#This Row],[Reference]],metron,12,FALSE)</f>
        <v>1.2417089578661631</v>
      </c>
    </row>
    <row r="2271" spans="1:74" x14ac:dyDescent="0.45">
      <c r="A2271" t="s">
        <v>5405</v>
      </c>
      <c r="B2271">
        <v>1554678360</v>
      </c>
      <c r="C2271" s="3" t="s">
        <v>3702</v>
      </c>
      <c r="D2271" t="s">
        <v>65</v>
      </c>
      <c r="E2271" t="s">
        <v>66</v>
      </c>
      <c r="F2271" t="s">
        <v>88</v>
      </c>
      <c r="G2271" t="s">
        <v>103</v>
      </c>
      <c r="H2271" t="s">
        <v>66</v>
      </c>
      <c r="I2271">
        <f>MROUND(Table1[[#This Row],[Prob_H]]*100,2)/100</f>
        <v>0.44</v>
      </c>
      <c r="J2271">
        <f>1/Table1[[#This Row],[odds_ft_home_team_win]]-Table1[[#This Row],[Margin/3]]</f>
        <v>0.43750287773891677</v>
      </c>
      <c r="K2271">
        <f>1/Table1[[#This Row],[odds_ft_draw]]-Table1[[#This Row],[Margin/3]]</f>
        <v>0.26224167113291746</v>
      </c>
      <c r="L2271">
        <f>1/Table1[[#This Row],[odds_ft_away_team_win]]-Table1[[#This Row],[Margin/3]]</f>
        <v>0.30025545112816576</v>
      </c>
      <c r="M2271">
        <v>13</v>
      </c>
      <c r="N2271">
        <v>2.0699999999999998</v>
      </c>
      <c r="O2271">
        <v>0.79</v>
      </c>
      <c r="P2271">
        <v>2.11</v>
      </c>
      <c r="Q2271">
        <v>0.78</v>
      </c>
      <c r="R2271" t="str" cm="1">
        <f t="array" ref="R2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AA2271">
        <v>4</v>
      </c>
      <c r="AB2271">
        <v>4</v>
      </c>
      <c r="AC2271">
        <v>2</v>
      </c>
      <c r="AD2271">
        <v>1</v>
      </c>
      <c r="AE2271">
        <v>3</v>
      </c>
      <c r="AF2271">
        <v>0</v>
      </c>
      <c r="AG2271">
        <v>3</v>
      </c>
      <c r="AH2271">
        <v>0</v>
      </c>
      <c r="AI2271">
        <v>1</v>
      </c>
      <c r="AJ2271">
        <v>2</v>
      </c>
      <c r="AK2271">
        <v>16</v>
      </c>
      <c r="AL2271">
        <v>13</v>
      </c>
      <c r="AM2271">
        <v>2</v>
      </c>
      <c r="AN2271">
        <v>5</v>
      </c>
      <c r="AO2271">
        <v>14</v>
      </c>
      <c r="AP2271">
        <v>8</v>
      </c>
      <c r="AQ2271">
        <v>9</v>
      </c>
      <c r="AR2271">
        <v>15</v>
      </c>
      <c r="AS2271">
        <v>43</v>
      </c>
      <c r="AT2271">
        <v>57</v>
      </c>
      <c r="AU2271">
        <v>1.43</v>
      </c>
      <c r="AV2271">
        <v>1.51</v>
      </c>
      <c r="AW2271">
        <v>2.4900000000000002</v>
      </c>
      <c r="AX2271">
        <v>52</v>
      </c>
      <c r="AY2271">
        <v>76</v>
      </c>
      <c r="AZ2271">
        <v>45</v>
      </c>
      <c r="BA2271">
        <v>25</v>
      </c>
      <c r="BB2271">
        <v>11</v>
      </c>
      <c r="BC2271">
        <v>18</v>
      </c>
      <c r="BD2271">
        <v>66</v>
      </c>
      <c r="BE2271">
        <v>48</v>
      </c>
      <c r="BF2271">
        <v>83</v>
      </c>
      <c r="BG2271">
        <v>11.08</v>
      </c>
      <c r="BH2271">
        <v>4.09</v>
      </c>
      <c r="BI2271">
        <v>2.15</v>
      </c>
      <c r="BJ2271">
        <v>3.45</v>
      </c>
      <c r="BK2271">
        <v>3.05</v>
      </c>
      <c r="BL2271">
        <f>1/Table1[[#This Row],[odds_ft_home_team_win]]+1/Table1[[#This Row],[odds_ft_draw]]+1/Table1[[#This Row],[odds_ft_away_team_win]]-1</f>
        <v>8.2840203992551986E-2</v>
      </c>
      <c r="BM2271">
        <f>Table1[[#This Row],[Margin]]/3</f>
        <v>2.7613401330850662E-2</v>
      </c>
      <c r="BN2271">
        <v>1.2</v>
      </c>
      <c r="BO2271">
        <v>1.65</v>
      </c>
      <c r="BP2271">
        <v>2.65</v>
      </c>
      <c r="BQ2271">
        <v>0</v>
      </c>
      <c r="BR2271">
        <v>1.56</v>
      </c>
      <c r="BS2271">
        <v>2.2999999999999998</v>
      </c>
      <c r="BT2271" t="s">
        <v>91</v>
      </c>
      <c r="BU2271">
        <f>VLOOKUP(Table1[[#This Row],[Reference]],metron,11,FALSE)</f>
        <v>1.4140979689366791</v>
      </c>
      <c r="BV2271">
        <f>VLOOKUP(Table1[[#This Row],[Reference]],metron,12,FALSE)</f>
        <v>1.0666666666666671</v>
      </c>
    </row>
    <row r="2272" spans="1:74" x14ac:dyDescent="0.45">
      <c r="A2272" t="s">
        <v>5404</v>
      </c>
      <c r="B2272">
        <v>1570240800</v>
      </c>
      <c r="C2272" s="3" t="s">
        <v>3987</v>
      </c>
      <c r="D2272" t="s">
        <v>65</v>
      </c>
      <c r="E2272" t="s">
        <v>66</v>
      </c>
      <c r="F2272" t="s">
        <v>78</v>
      </c>
      <c r="G2272" t="s">
        <v>2218</v>
      </c>
      <c r="H2272" t="s">
        <v>3800</v>
      </c>
      <c r="I2272">
        <f>MROUND(Table1[[#This Row],[Prob_H]]*100,2)/100</f>
        <v>0.42</v>
      </c>
      <c r="J2272">
        <f>1/Table1[[#This Row],[odds_ft_home_team_win]]-Table1[[#This Row],[Margin/3]]</f>
        <v>0.42963286713286708</v>
      </c>
      <c r="K2272">
        <f>1/Table1[[#This Row],[odds_ft_draw]]-Table1[[#This Row],[Margin/3]]</f>
        <v>0.28277972027972026</v>
      </c>
      <c r="L2272">
        <f>1/Table1[[#This Row],[odds_ft_away_team_win]]-Table1[[#This Row],[Margin/3]]</f>
        <v>0.28758741258741255</v>
      </c>
      <c r="M2272">
        <v>13</v>
      </c>
      <c r="N2272">
        <v>1.8</v>
      </c>
      <c r="O2272">
        <v>1.8</v>
      </c>
      <c r="P2272">
        <v>1.5</v>
      </c>
      <c r="Q2272">
        <v>1.69</v>
      </c>
      <c r="R2272" t="str" cm="1">
        <f t="array" ref="R2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72">
        <v>2</v>
      </c>
      <c r="T2272">
        <v>3</v>
      </c>
      <c r="U2272">
        <v>5</v>
      </c>
      <c r="V2272">
        <v>2</v>
      </c>
      <c r="W2272">
        <v>2</v>
      </c>
      <c r="X2272">
        <v>0</v>
      </c>
      <c r="Y2272" t="s">
        <v>1254</v>
      </c>
      <c r="Z2272" t="s">
        <v>3988</v>
      </c>
      <c r="AA2272">
        <v>3</v>
      </c>
      <c r="AB2272">
        <v>5</v>
      </c>
      <c r="AC2272">
        <v>4</v>
      </c>
      <c r="AD2272">
        <v>0</v>
      </c>
      <c r="AE2272">
        <v>2</v>
      </c>
      <c r="AF2272">
        <v>0</v>
      </c>
      <c r="AG2272">
        <v>0</v>
      </c>
      <c r="AH2272">
        <v>4</v>
      </c>
      <c r="AI2272">
        <v>1</v>
      </c>
      <c r="AJ2272">
        <v>1</v>
      </c>
      <c r="AK2272">
        <v>14</v>
      </c>
      <c r="AL2272">
        <v>12</v>
      </c>
      <c r="AM2272">
        <v>7</v>
      </c>
      <c r="AN2272">
        <v>4</v>
      </c>
      <c r="AO2272">
        <v>7</v>
      </c>
      <c r="AP2272">
        <v>8</v>
      </c>
      <c r="AQ2272">
        <v>16</v>
      </c>
      <c r="AR2272">
        <v>13</v>
      </c>
      <c r="AS2272">
        <v>50</v>
      </c>
      <c r="AT2272">
        <v>50</v>
      </c>
      <c r="AU2272">
        <v>1.69</v>
      </c>
      <c r="AV2272">
        <v>1.33</v>
      </c>
      <c r="AW2272">
        <v>2</v>
      </c>
      <c r="AX2272">
        <v>30</v>
      </c>
      <c r="AY2272">
        <v>60</v>
      </c>
      <c r="AZ2272">
        <v>30</v>
      </c>
      <c r="BA2272">
        <v>10</v>
      </c>
      <c r="BB2272">
        <v>0</v>
      </c>
      <c r="BC2272">
        <v>20</v>
      </c>
      <c r="BD2272">
        <v>60</v>
      </c>
      <c r="BE2272">
        <v>10</v>
      </c>
      <c r="BF2272">
        <v>80</v>
      </c>
      <c r="BG2272">
        <v>7</v>
      </c>
      <c r="BH2272">
        <v>5.4</v>
      </c>
      <c r="BI2272">
        <v>2.2000000000000002</v>
      </c>
      <c r="BJ2272">
        <v>3.25</v>
      </c>
      <c r="BK2272">
        <v>3.2</v>
      </c>
      <c r="BL2272">
        <f>1/Table1[[#This Row],[odds_ft_home_team_win]]+1/Table1[[#This Row],[odds_ft_draw]]+1/Table1[[#This Row],[odds_ft_away_team_win]]-1</f>
        <v>7.4737762237762295E-2</v>
      </c>
      <c r="BM2272">
        <f>Table1[[#This Row],[Margin]]/3</f>
        <v>2.4912587412587433E-2</v>
      </c>
      <c r="BN2272">
        <v>1.27</v>
      </c>
      <c r="BO2272">
        <v>1.87</v>
      </c>
      <c r="BP2272">
        <v>3.2</v>
      </c>
      <c r="BQ2272">
        <v>6</v>
      </c>
      <c r="BR2272">
        <v>1.62</v>
      </c>
      <c r="BS2272">
        <v>2.15</v>
      </c>
      <c r="BT2272" t="s">
        <v>3820</v>
      </c>
      <c r="BU2272">
        <f>VLOOKUP(Table1[[#This Row],[Reference]],metron,11,FALSE)</f>
        <v>1.396960958296362</v>
      </c>
      <c r="BV2272">
        <f>VLOOKUP(Table1[[#This Row],[Reference]],metron,12,FALSE)</f>
        <v>1.091503992901508</v>
      </c>
    </row>
    <row r="2273" spans="1:74" hidden="1" x14ac:dyDescent="0.45">
      <c r="A2273" t="s">
        <v>5404</v>
      </c>
      <c r="B2273">
        <v>1570312800</v>
      </c>
      <c r="C2273" s="3" t="s">
        <v>3989</v>
      </c>
      <c r="D2273" t="s">
        <v>65</v>
      </c>
      <c r="E2273" t="s">
        <v>66</v>
      </c>
      <c r="F2273" t="s">
        <v>81</v>
      </c>
      <c r="G2273" t="s">
        <v>611</v>
      </c>
      <c r="H2273" t="s">
        <v>3819</v>
      </c>
      <c r="I2273">
        <f>MROUND(Table1[[#This Row],[Prob_H]]*100,2)/100</f>
        <v>0.82</v>
      </c>
      <c r="J2273">
        <f>1/Table1[[#This Row],[odds_ft_home_team_win]]-Table1[[#This Row],[Margin/3]]</f>
        <v>0.81563534504710977</v>
      </c>
      <c r="K2273">
        <f>1/Table1[[#This Row],[odds_ft_draw]]-Table1[[#This Row],[Margin/3]]</f>
        <v>0.1181563534504711</v>
      </c>
      <c r="L2273">
        <f>1/Table1[[#This Row],[odds_ft_away_team_win]]-Table1[[#This Row],[Margin/3]]</f>
        <v>6.6208301502419159E-2</v>
      </c>
      <c r="M2273">
        <v>13</v>
      </c>
      <c r="N2273">
        <v>1.8</v>
      </c>
      <c r="O2273">
        <v>0</v>
      </c>
      <c r="P2273">
        <v>2.13</v>
      </c>
      <c r="Q2273">
        <v>0.22</v>
      </c>
      <c r="R2273" t="str" cm="1">
        <f t="array" ref="R2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3">
        <v>1</v>
      </c>
      <c r="T2273">
        <v>1</v>
      </c>
      <c r="U2273">
        <v>2</v>
      </c>
      <c r="V2273">
        <v>0</v>
      </c>
      <c r="W2273">
        <v>0</v>
      </c>
      <c r="X2273">
        <v>0</v>
      </c>
      <c r="Y2273">
        <v>86</v>
      </c>
      <c r="Z2273">
        <v>83</v>
      </c>
      <c r="AA2273">
        <v>9</v>
      </c>
      <c r="AB2273">
        <v>2</v>
      </c>
      <c r="AC2273">
        <v>4</v>
      </c>
      <c r="AD2273">
        <v>0</v>
      </c>
      <c r="AE2273">
        <v>1</v>
      </c>
      <c r="AF2273">
        <v>1</v>
      </c>
      <c r="AG2273">
        <v>0</v>
      </c>
      <c r="AH2273">
        <v>4</v>
      </c>
      <c r="AI2273">
        <v>1</v>
      </c>
      <c r="AJ2273">
        <v>1</v>
      </c>
      <c r="AK2273">
        <v>23</v>
      </c>
      <c r="AL2273">
        <v>10</v>
      </c>
      <c r="AM2273">
        <v>8</v>
      </c>
      <c r="AN2273">
        <v>4</v>
      </c>
      <c r="AO2273">
        <v>15</v>
      </c>
      <c r="AP2273">
        <v>6</v>
      </c>
      <c r="AQ2273">
        <v>13</v>
      </c>
      <c r="AR2273">
        <v>10</v>
      </c>
      <c r="AS2273">
        <v>75</v>
      </c>
      <c r="AT2273">
        <v>25</v>
      </c>
      <c r="AU2273">
        <v>2.66</v>
      </c>
      <c r="AV2273">
        <v>1.06</v>
      </c>
      <c r="AW2273">
        <v>3.4</v>
      </c>
      <c r="AX2273">
        <v>40</v>
      </c>
      <c r="AY2273">
        <v>80</v>
      </c>
      <c r="AZ2273">
        <v>50</v>
      </c>
      <c r="BA2273">
        <v>50</v>
      </c>
      <c r="BB2273">
        <v>30</v>
      </c>
      <c r="BC2273">
        <v>30</v>
      </c>
      <c r="BD2273">
        <v>70</v>
      </c>
      <c r="BE2273">
        <v>60</v>
      </c>
      <c r="BF2273">
        <v>80</v>
      </c>
      <c r="BG2273">
        <v>10.8</v>
      </c>
      <c r="BH2273">
        <v>3.8</v>
      </c>
      <c r="BI2273">
        <v>1.19</v>
      </c>
      <c r="BJ2273">
        <v>7</v>
      </c>
      <c r="BK2273">
        <v>11</v>
      </c>
      <c r="BL2273">
        <f>1/Table1[[#This Row],[odds_ft_home_team_win]]+1/Table1[[#This Row],[odds_ft_draw]]+1/Table1[[#This Row],[odds_ft_away_team_win]]-1</f>
        <v>7.4102368220015258E-2</v>
      </c>
      <c r="BM2273">
        <f>Table1[[#This Row],[Margin]]/3</f>
        <v>2.4700789406671753E-2</v>
      </c>
      <c r="BN2273">
        <v>1.1399999999999999</v>
      </c>
      <c r="BO2273">
        <v>1.48</v>
      </c>
      <c r="BP2273">
        <v>2.2000000000000002</v>
      </c>
      <c r="BQ2273">
        <v>3.7</v>
      </c>
      <c r="BR2273">
        <v>2.0499999999999998</v>
      </c>
      <c r="BS2273">
        <v>1.69</v>
      </c>
      <c r="BT2273" t="s">
        <v>109</v>
      </c>
      <c r="BU2273">
        <f>VLOOKUP(Table1[[#This Row],[Reference]],metron,11,FALSE)</f>
        <v>2.7599067599067602</v>
      </c>
      <c r="BV2273">
        <f>VLOOKUP(Table1[[#This Row],[Reference]],metron,12,FALSE)</f>
        <v>0.60139860139860135</v>
      </c>
    </row>
    <row r="2274" spans="1:74" hidden="1" x14ac:dyDescent="0.45">
      <c r="A2274" t="s">
        <v>5404</v>
      </c>
      <c r="B2274">
        <v>1570320000</v>
      </c>
      <c r="C2274" s="3" t="s">
        <v>3990</v>
      </c>
      <c r="D2274" t="s">
        <v>65</v>
      </c>
      <c r="E2274" t="s">
        <v>66</v>
      </c>
      <c r="F2274" t="s">
        <v>77</v>
      </c>
      <c r="G2274" t="s">
        <v>86</v>
      </c>
      <c r="H2274" t="s">
        <v>3811</v>
      </c>
      <c r="I2274">
        <f>MROUND(Table1[[#This Row],[Prob_H]]*100,2)/100</f>
        <v>0.4</v>
      </c>
      <c r="J2274">
        <f>1/Table1[[#This Row],[odds_ft_home_team_win]]-Table1[[#This Row],[Margin/3]]</f>
        <v>0.39058987910819515</v>
      </c>
      <c r="K2274">
        <f>1/Table1[[#This Row],[odds_ft_draw]]-Table1[[#This Row],[Margin/3]]</f>
        <v>0.29650385760281878</v>
      </c>
      <c r="L2274">
        <f>1/Table1[[#This Row],[odds_ft_away_team_win]]-Table1[[#This Row],[Margin/3]]</f>
        <v>0.31290626328898608</v>
      </c>
      <c r="M2274">
        <v>13</v>
      </c>
      <c r="N2274">
        <v>1.4</v>
      </c>
      <c r="O2274">
        <v>1.2</v>
      </c>
      <c r="P2274">
        <v>2</v>
      </c>
      <c r="Q2274">
        <v>1.59</v>
      </c>
      <c r="R2274" t="str" cm="1">
        <f t="array" ref="R2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4">
        <v>5</v>
      </c>
      <c r="T2274">
        <v>2</v>
      </c>
      <c r="U2274">
        <v>7</v>
      </c>
      <c r="V2274">
        <v>3</v>
      </c>
      <c r="W2274">
        <v>1</v>
      </c>
      <c r="X2274">
        <v>2</v>
      </c>
      <c r="Y2274" t="s">
        <v>3991</v>
      </c>
      <c r="Z2274" t="s">
        <v>3992</v>
      </c>
      <c r="AA2274">
        <v>5</v>
      </c>
      <c r="AB2274">
        <v>6</v>
      </c>
      <c r="AC2274">
        <v>5</v>
      </c>
      <c r="AD2274">
        <v>0</v>
      </c>
      <c r="AE2274">
        <v>4</v>
      </c>
      <c r="AF2274">
        <v>1</v>
      </c>
      <c r="AG2274">
        <v>1</v>
      </c>
      <c r="AH2274">
        <v>4</v>
      </c>
      <c r="AI2274">
        <v>1</v>
      </c>
      <c r="AJ2274">
        <v>4</v>
      </c>
      <c r="AK2274">
        <v>13</v>
      </c>
      <c r="AL2274">
        <v>11</v>
      </c>
      <c r="AM2274">
        <v>7</v>
      </c>
      <c r="AN2274">
        <v>5</v>
      </c>
      <c r="AO2274">
        <v>6</v>
      </c>
      <c r="AP2274">
        <v>6</v>
      </c>
      <c r="AQ2274">
        <v>24</v>
      </c>
      <c r="AR2274">
        <v>19</v>
      </c>
      <c r="AS2274">
        <v>53</v>
      </c>
      <c r="AT2274">
        <v>47</v>
      </c>
      <c r="AU2274">
        <v>1.51</v>
      </c>
      <c r="AV2274">
        <v>1.33</v>
      </c>
      <c r="AW2274">
        <v>1.8</v>
      </c>
      <c r="AX2274">
        <v>60</v>
      </c>
      <c r="AY2274">
        <v>80</v>
      </c>
      <c r="AZ2274">
        <v>10</v>
      </c>
      <c r="BA2274">
        <v>0</v>
      </c>
      <c r="BB2274">
        <v>0</v>
      </c>
      <c r="BC2274">
        <v>10</v>
      </c>
      <c r="BD2274">
        <v>40</v>
      </c>
      <c r="BE2274">
        <v>50</v>
      </c>
      <c r="BF2274">
        <v>80</v>
      </c>
      <c r="BG2274">
        <v>10.6</v>
      </c>
      <c r="BH2274">
        <v>5.2</v>
      </c>
      <c r="BI2274">
        <v>2.4</v>
      </c>
      <c r="BJ2274">
        <v>3.1</v>
      </c>
      <c r="BK2274">
        <v>2.95</v>
      </c>
      <c r="BL2274">
        <f>1/Table1[[#This Row],[odds_ft_home_team_win]]+1/Table1[[#This Row],[odds_ft_draw]]+1/Table1[[#This Row],[odds_ft_away_team_win]]-1</f>
        <v>7.8230362675414611E-2</v>
      </c>
      <c r="BM2274">
        <f>Table1[[#This Row],[Margin]]/3</f>
        <v>2.6076787558471537E-2</v>
      </c>
      <c r="BN2274">
        <v>1.4</v>
      </c>
      <c r="BO2274">
        <v>2.25</v>
      </c>
      <c r="BP2274">
        <v>4.25</v>
      </c>
      <c r="BQ2274">
        <v>8.25</v>
      </c>
      <c r="BR2274">
        <v>1.91</v>
      </c>
      <c r="BS2274">
        <v>1.8</v>
      </c>
      <c r="BT2274" t="s">
        <v>3802</v>
      </c>
      <c r="BU2274">
        <f>VLOOKUP(Table1[[#This Row],[Reference]],metron,11,FALSE)</f>
        <v>1.344038264434575</v>
      </c>
      <c r="BV2274">
        <f>VLOOKUP(Table1[[#This Row],[Reference]],metron,12,FALSE)</f>
        <v>1.1515772691037469</v>
      </c>
    </row>
    <row r="2275" spans="1:74" x14ac:dyDescent="0.45">
      <c r="A2275" t="s">
        <v>5404</v>
      </c>
      <c r="B2275">
        <v>1570320000</v>
      </c>
      <c r="C2275" s="3" t="s">
        <v>3990</v>
      </c>
      <c r="D2275" t="s">
        <v>65</v>
      </c>
      <c r="E2275" t="s">
        <v>66</v>
      </c>
      <c r="F2275" t="s">
        <v>68</v>
      </c>
      <c r="G2275" t="s">
        <v>88</v>
      </c>
      <c r="H2275" t="s">
        <v>3808</v>
      </c>
      <c r="I2275">
        <f>MROUND(Table1[[#This Row],[Prob_H]]*100,2)/100</f>
        <v>0.54</v>
      </c>
      <c r="J2275">
        <f>1/Table1[[#This Row],[odds_ft_home_team_win]]-Table1[[#This Row],[Margin/3]]</f>
        <v>0.54795363314633094</v>
      </c>
      <c r="K2275">
        <f>1/Table1[[#This Row],[odds_ft_draw]]-Table1[[#This Row],[Margin/3]]</f>
        <v>0.24351125973844026</v>
      </c>
      <c r="L2275">
        <f>1/Table1[[#This Row],[odds_ft_away_team_win]]-Table1[[#This Row],[Margin/3]]</f>
        <v>0.20853510711522885</v>
      </c>
      <c r="M2275">
        <v>13</v>
      </c>
      <c r="N2275">
        <v>1.6</v>
      </c>
      <c r="O2275">
        <v>1.4</v>
      </c>
      <c r="P2275">
        <v>1.93</v>
      </c>
      <c r="Q2275">
        <v>1.07</v>
      </c>
      <c r="R2275" t="str" cm="1">
        <f t="array" ref="R2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75">
        <v>4</v>
      </c>
      <c r="T2275">
        <v>0</v>
      </c>
      <c r="U2275">
        <v>4</v>
      </c>
      <c r="V2275">
        <v>2</v>
      </c>
      <c r="W2275">
        <v>2</v>
      </c>
      <c r="X2275">
        <v>0</v>
      </c>
      <c r="Y2275" t="s">
        <v>3993</v>
      </c>
      <c r="AA2275">
        <v>0</v>
      </c>
      <c r="AB2275">
        <v>5</v>
      </c>
      <c r="AC2275">
        <v>1</v>
      </c>
      <c r="AD2275">
        <v>0</v>
      </c>
      <c r="AE2275">
        <v>1</v>
      </c>
      <c r="AF2275">
        <v>0</v>
      </c>
      <c r="AG2275">
        <v>1</v>
      </c>
      <c r="AH2275">
        <v>0</v>
      </c>
      <c r="AI2275">
        <v>0</v>
      </c>
      <c r="AJ2275">
        <v>1</v>
      </c>
      <c r="AK2275">
        <v>8</v>
      </c>
      <c r="AL2275">
        <v>10</v>
      </c>
      <c r="AM2275">
        <v>5</v>
      </c>
      <c r="AN2275">
        <v>2</v>
      </c>
      <c r="AO2275">
        <v>3</v>
      </c>
      <c r="AP2275">
        <v>8</v>
      </c>
      <c r="AQ2275">
        <v>11</v>
      </c>
      <c r="AR2275">
        <v>16</v>
      </c>
      <c r="AS2275">
        <v>51</v>
      </c>
      <c r="AT2275">
        <v>49</v>
      </c>
      <c r="AU2275">
        <v>1.02</v>
      </c>
      <c r="AV2275">
        <v>1.2</v>
      </c>
      <c r="AW2275">
        <v>3.2</v>
      </c>
      <c r="AX2275">
        <v>70</v>
      </c>
      <c r="AY2275">
        <v>90</v>
      </c>
      <c r="AZ2275">
        <v>60</v>
      </c>
      <c r="BA2275">
        <v>40</v>
      </c>
      <c r="BB2275">
        <v>20</v>
      </c>
      <c r="BC2275">
        <v>40</v>
      </c>
      <c r="BD2275">
        <v>70</v>
      </c>
      <c r="BE2275">
        <v>50</v>
      </c>
      <c r="BF2275">
        <v>90</v>
      </c>
      <c r="BG2275">
        <v>11.4</v>
      </c>
      <c r="BH2275">
        <v>3.6</v>
      </c>
      <c r="BI2275">
        <v>1.74</v>
      </c>
      <c r="BJ2275">
        <v>3.7</v>
      </c>
      <c r="BK2275">
        <v>4.25</v>
      </c>
      <c r="BL2275">
        <f>1/Table1[[#This Row],[odds_ft_home_team_win]]+1/Table1[[#This Row],[odds_ft_draw]]+1/Table1[[#This Row],[odds_ft_away_team_win]]-1</f>
        <v>8.0277031595489934E-2</v>
      </c>
      <c r="BM2275">
        <f>Table1[[#This Row],[Margin]]/3</f>
        <v>2.6759010531829979E-2</v>
      </c>
      <c r="BN2275">
        <v>1.24</v>
      </c>
      <c r="BO2275">
        <v>1.77</v>
      </c>
      <c r="BP2275">
        <v>2.95</v>
      </c>
      <c r="BQ2275">
        <v>5.55</v>
      </c>
      <c r="BR2275">
        <v>1.71</v>
      </c>
      <c r="BS2275">
        <v>2.0499999999999998</v>
      </c>
      <c r="BT2275" t="s">
        <v>3807</v>
      </c>
      <c r="BU2275">
        <f>VLOOKUP(Table1[[#This Row],[Reference]],metron,11,FALSE)</f>
        <v>1.684957590444867</v>
      </c>
      <c r="BV2275">
        <f>VLOOKUP(Table1[[#This Row],[Reference]],metron,12,FALSE)</f>
        <v>0.95101263631642718</v>
      </c>
    </row>
    <row r="2276" spans="1:74" x14ac:dyDescent="0.45">
      <c r="A2276" t="s">
        <v>5404</v>
      </c>
      <c r="B2276">
        <v>1570327500</v>
      </c>
      <c r="C2276" s="3" t="s">
        <v>3994</v>
      </c>
      <c r="D2276" t="s">
        <v>65</v>
      </c>
      <c r="E2276" t="s">
        <v>66</v>
      </c>
      <c r="F2276" t="s">
        <v>98</v>
      </c>
      <c r="G2276" t="s">
        <v>94</v>
      </c>
      <c r="H2276" t="s">
        <v>3815</v>
      </c>
      <c r="I2276">
        <f>MROUND(Table1[[#This Row],[Prob_H]]*100,2)/100</f>
        <v>0.4</v>
      </c>
      <c r="J2276">
        <f>1/Table1[[#This Row],[odds_ft_home_team_win]]-Table1[[#This Row],[Margin/3]]</f>
        <v>0.39951464529600994</v>
      </c>
      <c r="K2276">
        <f>1/Table1[[#This Row],[odds_ft_draw]]-Table1[[#This Row],[Margin/3]]</f>
        <v>0.28167503809470062</v>
      </c>
      <c r="L2276">
        <f>1/Table1[[#This Row],[odds_ft_away_team_win]]-Table1[[#This Row],[Margin/3]]</f>
        <v>0.31881031660928949</v>
      </c>
      <c r="M2276">
        <v>13</v>
      </c>
      <c r="N2276">
        <v>1.8</v>
      </c>
      <c r="O2276">
        <v>0.8</v>
      </c>
      <c r="P2276">
        <v>1.71</v>
      </c>
      <c r="Q2276">
        <v>0.79</v>
      </c>
      <c r="R2276" t="str" cm="1">
        <f t="array" ref="R2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6">
        <v>1</v>
      </c>
      <c r="T2276">
        <v>1</v>
      </c>
      <c r="U2276">
        <v>2</v>
      </c>
      <c r="V2276">
        <v>1</v>
      </c>
      <c r="W2276">
        <v>1</v>
      </c>
      <c r="X2276">
        <v>0</v>
      </c>
      <c r="Y2276">
        <v>37</v>
      </c>
      <c r="Z2276" t="s">
        <v>169</v>
      </c>
      <c r="AA2276">
        <v>2</v>
      </c>
      <c r="AB2276">
        <v>5</v>
      </c>
      <c r="AC2276">
        <v>4</v>
      </c>
      <c r="AD2276">
        <v>2</v>
      </c>
      <c r="AE2276">
        <v>4</v>
      </c>
      <c r="AF2276">
        <v>0</v>
      </c>
      <c r="AG2276">
        <v>1</v>
      </c>
      <c r="AH2276">
        <v>5</v>
      </c>
      <c r="AI2276">
        <v>1</v>
      </c>
      <c r="AJ2276">
        <v>3</v>
      </c>
      <c r="AK2276">
        <v>13</v>
      </c>
      <c r="AL2276">
        <v>11</v>
      </c>
      <c r="AM2276">
        <v>7</v>
      </c>
      <c r="AN2276">
        <v>3</v>
      </c>
      <c r="AO2276">
        <v>6</v>
      </c>
      <c r="AP2276">
        <v>8</v>
      </c>
      <c r="AQ2276">
        <v>17</v>
      </c>
      <c r="AR2276">
        <v>18</v>
      </c>
      <c r="AS2276">
        <v>48</v>
      </c>
      <c r="AT2276">
        <v>52</v>
      </c>
      <c r="AU2276">
        <v>1.51</v>
      </c>
      <c r="AV2276">
        <v>1.1599999999999999</v>
      </c>
      <c r="AW2276">
        <v>2.4</v>
      </c>
      <c r="AX2276">
        <v>30</v>
      </c>
      <c r="AY2276">
        <v>80</v>
      </c>
      <c r="AZ2276">
        <v>30</v>
      </c>
      <c r="BA2276">
        <v>10</v>
      </c>
      <c r="BB2276">
        <v>10</v>
      </c>
      <c r="BC2276">
        <v>20</v>
      </c>
      <c r="BD2276">
        <v>70</v>
      </c>
      <c r="BE2276">
        <v>40</v>
      </c>
      <c r="BF2276">
        <v>90</v>
      </c>
      <c r="BG2276">
        <v>11.2</v>
      </c>
      <c r="BH2276">
        <v>4.4000000000000004</v>
      </c>
      <c r="BI2276">
        <v>2.35</v>
      </c>
      <c r="BJ2276">
        <v>3.25</v>
      </c>
      <c r="BK2276">
        <v>2.9</v>
      </c>
      <c r="BL2276">
        <f>1/Table1[[#This Row],[odds_ft_home_team_win]]+1/Table1[[#This Row],[odds_ft_draw]]+1/Table1[[#This Row],[odds_ft_away_team_win]]-1</f>
        <v>7.8051808792821253E-2</v>
      </c>
      <c r="BM2276">
        <f>Table1[[#This Row],[Margin]]/3</f>
        <v>2.6017269597607084E-2</v>
      </c>
      <c r="BN2276">
        <v>1.32</v>
      </c>
      <c r="BO2276">
        <v>2</v>
      </c>
      <c r="BP2276">
        <v>3.5</v>
      </c>
      <c r="BQ2276">
        <v>6.8</v>
      </c>
      <c r="BR2276">
        <v>1.77</v>
      </c>
      <c r="BS2276">
        <v>2</v>
      </c>
      <c r="BT2276" t="s">
        <v>3841</v>
      </c>
      <c r="BU2276">
        <f>VLOOKUP(Table1[[#This Row],[Reference]],metron,11,FALSE)</f>
        <v>1.344038264434575</v>
      </c>
      <c r="BV2276">
        <f>VLOOKUP(Table1[[#This Row],[Reference]],metron,12,FALSE)</f>
        <v>1.1515772691037469</v>
      </c>
    </row>
    <row r="2277" spans="1:74" x14ac:dyDescent="0.45">
      <c r="A2277" t="s">
        <v>5404</v>
      </c>
      <c r="B2277">
        <v>1570327560</v>
      </c>
      <c r="C2277" s="3" t="s">
        <v>3995</v>
      </c>
      <c r="D2277" t="s">
        <v>65</v>
      </c>
      <c r="E2277" t="s">
        <v>66</v>
      </c>
      <c r="F2277" t="s">
        <v>72</v>
      </c>
      <c r="G2277" t="s">
        <v>93</v>
      </c>
      <c r="H2277" t="s">
        <v>3793</v>
      </c>
      <c r="I2277">
        <f>MROUND(Table1[[#This Row],[Prob_H]]*100,2)/100</f>
        <v>0.57999999999999996</v>
      </c>
      <c r="J2277">
        <f>1/Table1[[#This Row],[odds_ft_home_team_win]]-Table1[[#This Row],[Margin/3]]</f>
        <v>0.58127704662358126</v>
      </c>
      <c r="K2277">
        <f>1/Table1[[#This Row],[odds_ft_draw]]-Table1[[#This Row],[Margin/3]]</f>
        <v>0.24548671083324544</v>
      </c>
      <c r="L2277">
        <f>1/Table1[[#This Row],[odds_ft_away_team_win]]-Table1[[#This Row],[Margin/3]]</f>
        <v>0.17323624254317324</v>
      </c>
      <c r="M2277">
        <v>13</v>
      </c>
      <c r="N2277">
        <v>2.2000000000000002</v>
      </c>
      <c r="O2277">
        <v>1.4</v>
      </c>
      <c r="P2277">
        <v>1.53</v>
      </c>
      <c r="Q2277">
        <v>1.21</v>
      </c>
      <c r="R2277" t="str" cm="1">
        <f t="array" ref="R2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7">
        <v>2</v>
      </c>
      <c r="T2277">
        <v>2</v>
      </c>
      <c r="U2277">
        <v>4</v>
      </c>
      <c r="V2277">
        <v>2</v>
      </c>
      <c r="W2277">
        <v>1</v>
      </c>
      <c r="X2277">
        <v>1</v>
      </c>
      <c r="Y2277" t="s">
        <v>3996</v>
      </c>
      <c r="Z2277" t="s">
        <v>3997</v>
      </c>
      <c r="AA2277">
        <v>5</v>
      </c>
      <c r="AB2277">
        <v>5</v>
      </c>
      <c r="AC2277">
        <v>3</v>
      </c>
      <c r="AD2277">
        <v>3</v>
      </c>
      <c r="AE2277">
        <v>1</v>
      </c>
      <c r="AF2277">
        <v>0</v>
      </c>
      <c r="AG2277">
        <v>0</v>
      </c>
      <c r="AH2277">
        <v>6</v>
      </c>
      <c r="AI2277">
        <v>0</v>
      </c>
      <c r="AJ2277">
        <v>1</v>
      </c>
      <c r="AK2277">
        <v>14</v>
      </c>
      <c r="AL2277">
        <v>10</v>
      </c>
      <c r="AM2277">
        <v>4</v>
      </c>
      <c r="AN2277">
        <v>5</v>
      </c>
      <c r="AO2277">
        <v>10</v>
      </c>
      <c r="AP2277">
        <v>5</v>
      </c>
      <c r="AQ2277">
        <v>22</v>
      </c>
      <c r="AR2277">
        <v>17</v>
      </c>
      <c r="AS2277">
        <v>48</v>
      </c>
      <c r="AT2277">
        <v>52</v>
      </c>
      <c r="AU2277">
        <v>1.55</v>
      </c>
      <c r="AV2277">
        <v>1.21</v>
      </c>
      <c r="AW2277">
        <v>2.6</v>
      </c>
      <c r="AX2277">
        <v>70</v>
      </c>
      <c r="AY2277">
        <v>70</v>
      </c>
      <c r="AZ2277">
        <v>40</v>
      </c>
      <c r="BA2277">
        <v>30</v>
      </c>
      <c r="BB2277">
        <v>20</v>
      </c>
      <c r="BC2277">
        <v>30</v>
      </c>
      <c r="BD2277">
        <v>80</v>
      </c>
      <c r="BE2277">
        <v>40</v>
      </c>
      <c r="BF2277">
        <v>90</v>
      </c>
      <c r="BG2277">
        <v>6.2</v>
      </c>
      <c r="BH2277">
        <v>6.2</v>
      </c>
      <c r="BI2277">
        <v>1.65</v>
      </c>
      <c r="BJ2277">
        <v>3.7</v>
      </c>
      <c r="BK2277">
        <v>5.05</v>
      </c>
      <c r="BL2277">
        <f>1/Table1[[#This Row],[odds_ft_home_team_win]]+1/Table1[[#This Row],[odds_ft_draw]]+1/Table1[[#This Row],[odds_ft_away_team_win]]-1</f>
        <v>7.4350678311074336E-2</v>
      </c>
      <c r="BM2277">
        <f>Table1[[#This Row],[Margin]]/3</f>
        <v>2.4783559437024778E-2</v>
      </c>
      <c r="BN2277">
        <v>1.3</v>
      </c>
      <c r="BO2277">
        <v>1.95</v>
      </c>
      <c r="BP2277">
        <v>3.4</v>
      </c>
      <c r="BQ2277">
        <v>6.55</v>
      </c>
      <c r="BR2277">
        <v>1.91</v>
      </c>
      <c r="BS2277">
        <v>1.8</v>
      </c>
      <c r="BT2277" t="s">
        <v>3829</v>
      </c>
      <c r="BU2277">
        <f>VLOOKUP(Table1[[#This Row],[Reference]],metron,11,FALSE)</f>
        <v>1.7619715019855171</v>
      </c>
      <c r="BV2277">
        <f>VLOOKUP(Table1[[#This Row],[Reference]],metron,12,FALSE)</f>
        <v>0.87432842793739785</v>
      </c>
    </row>
    <row r="2278" spans="1:74" x14ac:dyDescent="0.45">
      <c r="A2278" t="s">
        <v>5404</v>
      </c>
      <c r="B2278">
        <v>1570381200</v>
      </c>
      <c r="C2278" s="3" t="s">
        <v>3998</v>
      </c>
      <c r="D2278" t="s">
        <v>65</v>
      </c>
      <c r="E2278" t="s">
        <v>66</v>
      </c>
      <c r="F2278" t="s">
        <v>97</v>
      </c>
      <c r="G2278" t="s">
        <v>73</v>
      </c>
      <c r="H2278" t="s">
        <v>3796</v>
      </c>
      <c r="I2278">
        <f>MROUND(Table1[[#This Row],[Prob_H]]*100,2)/100</f>
        <v>0.52</v>
      </c>
      <c r="J2278">
        <f>1/Table1[[#This Row],[odds_ft_home_team_win]]-Table1[[#This Row],[Margin/3]]</f>
        <v>0.52207267790913847</v>
      </c>
      <c r="K2278">
        <f>1/Table1[[#This Row],[odds_ft_draw]]-Table1[[#This Row],[Margin/3]]</f>
        <v>0.26133887619173024</v>
      </c>
      <c r="L2278">
        <f>1/Table1[[#This Row],[odds_ft_away_team_win]]-Table1[[#This Row],[Margin/3]]</f>
        <v>0.21658844589913126</v>
      </c>
      <c r="M2278">
        <v>13</v>
      </c>
      <c r="N2278">
        <v>1.2</v>
      </c>
      <c r="O2278">
        <v>1</v>
      </c>
      <c r="P2278">
        <v>1.07</v>
      </c>
      <c r="Q2278">
        <v>1.07</v>
      </c>
      <c r="R2278" t="str" cm="1">
        <f t="array" ref="R2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78">
        <v>1</v>
      </c>
      <c r="T2278">
        <v>1</v>
      </c>
      <c r="U2278">
        <v>2</v>
      </c>
      <c r="V2278">
        <v>0</v>
      </c>
      <c r="W2278">
        <v>0</v>
      </c>
      <c r="X2278">
        <v>0</v>
      </c>
      <c r="Y2278">
        <v>85</v>
      </c>
      <c r="Z2278">
        <v>49</v>
      </c>
      <c r="AA2278">
        <v>11</v>
      </c>
      <c r="AB2278">
        <v>5</v>
      </c>
      <c r="AC2278">
        <v>3</v>
      </c>
      <c r="AD2278">
        <v>0</v>
      </c>
      <c r="AE2278">
        <v>1</v>
      </c>
      <c r="AF2278">
        <v>0</v>
      </c>
      <c r="AG2278">
        <v>0</v>
      </c>
      <c r="AH2278">
        <v>3</v>
      </c>
      <c r="AI2278">
        <v>0</v>
      </c>
      <c r="AJ2278">
        <v>1</v>
      </c>
      <c r="AK2278">
        <v>9</v>
      </c>
      <c r="AL2278">
        <v>11</v>
      </c>
      <c r="AM2278">
        <v>6</v>
      </c>
      <c r="AN2278">
        <v>5</v>
      </c>
      <c r="AO2278">
        <v>3</v>
      </c>
      <c r="AP2278">
        <v>6</v>
      </c>
      <c r="AQ2278">
        <v>8</v>
      </c>
      <c r="AR2278">
        <v>10</v>
      </c>
      <c r="AS2278">
        <v>59</v>
      </c>
      <c r="AT2278">
        <v>41</v>
      </c>
      <c r="AU2278">
        <v>1.56</v>
      </c>
      <c r="AV2278">
        <v>1.43</v>
      </c>
      <c r="AW2278">
        <v>2.6</v>
      </c>
      <c r="AX2278">
        <v>50</v>
      </c>
      <c r="AY2278">
        <v>80</v>
      </c>
      <c r="AZ2278">
        <v>30</v>
      </c>
      <c r="BA2278">
        <v>30</v>
      </c>
      <c r="BB2278">
        <v>20</v>
      </c>
      <c r="BC2278">
        <v>20</v>
      </c>
      <c r="BD2278">
        <v>50</v>
      </c>
      <c r="BE2278">
        <v>60</v>
      </c>
      <c r="BF2278">
        <v>100</v>
      </c>
      <c r="BG2278">
        <v>7.8</v>
      </c>
      <c r="BH2278">
        <v>5</v>
      </c>
      <c r="BI2278">
        <v>1.83</v>
      </c>
      <c r="BJ2278">
        <v>3.5</v>
      </c>
      <c r="BK2278">
        <v>4.1500000000000004</v>
      </c>
      <c r="BL2278">
        <f>1/Table1[[#This Row],[odds_ft_home_team_win]]+1/Table1[[#This Row],[odds_ft_draw]]+1/Table1[[#This Row],[odds_ft_away_team_win]]-1</f>
        <v>7.3126228567666374E-2</v>
      </c>
      <c r="BM2278">
        <f>Table1[[#This Row],[Margin]]/3</f>
        <v>2.4375409522555458E-2</v>
      </c>
      <c r="BN2278">
        <v>1.3</v>
      </c>
      <c r="BO2278">
        <v>1.95</v>
      </c>
      <c r="BP2278">
        <v>3.4</v>
      </c>
      <c r="BQ2278">
        <v>6.55</v>
      </c>
      <c r="BR2278">
        <v>1.83</v>
      </c>
      <c r="BS2278">
        <v>1.91</v>
      </c>
      <c r="BT2278" t="s">
        <v>3813</v>
      </c>
      <c r="BU2278">
        <f>VLOOKUP(Table1[[#This Row],[Reference]],metron,11,FALSE)</f>
        <v>1.625948039373891</v>
      </c>
      <c r="BV2278">
        <f>VLOOKUP(Table1[[#This Row],[Reference]],metron,12,FALSE)</f>
        <v>0.97079231886396644</v>
      </c>
    </row>
    <row r="2279" spans="1:74" x14ac:dyDescent="0.45">
      <c r="A2279" t="s">
        <v>5404</v>
      </c>
      <c r="B2279">
        <v>1570402800</v>
      </c>
      <c r="C2279" s="3" t="s">
        <v>3999</v>
      </c>
      <c r="D2279" t="s">
        <v>65</v>
      </c>
      <c r="E2279" t="s">
        <v>66</v>
      </c>
      <c r="F2279" t="s">
        <v>3788</v>
      </c>
      <c r="G2279" t="s">
        <v>3792</v>
      </c>
      <c r="H2279" t="s">
        <v>3903</v>
      </c>
      <c r="I2279">
        <f>MROUND(Table1[[#This Row],[Prob_H]]*100,2)/100</f>
        <v>0.42</v>
      </c>
      <c r="J2279">
        <f>1/Table1[[#This Row],[odds_ft_home_team_win]]-Table1[[#This Row],[Margin/3]]</f>
        <v>0.41154819415688981</v>
      </c>
      <c r="K2279">
        <f>1/Table1[[#This Row],[odds_ft_draw]]-Table1[[#This Row],[Margin/3]]</f>
        <v>0.29422590292155504</v>
      </c>
      <c r="L2279">
        <f>1/Table1[[#This Row],[odds_ft_away_team_win]]-Table1[[#This Row],[Margin/3]]</f>
        <v>0.29422590292155504</v>
      </c>
      <c r="M2279">
        <v>13</v>
      </c>
      <c r="N2279">
        <v>2</v>
      </c>
      <c r="O2279">
        <v>1.8</v>
      </c>
      <c r="P2279">
        <v>1.43</v>
      </c>
      <c r="Q2279">
        <v>1.5</v>
      </c>
      <c r="R2279" t="str" cm="1">
        <f t="array" ref="R2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79">
        <v>1</v>
      </c>
      <c r="T2279">
        <v>2</v>
      </c>
      <c r="U2279">
        <v>3</v>
      </c>
      <c r="V2279">
        <v>2</v>
      </c>
      <c r="W2279">
        <v>1</v>
      </c>
      <c r="X2279">
        <v>1</v>
      </c>
      <c r="Y2279" t="s">
        <v>811</v>
      </c>
      <c r="Z2279" t="s">
        <v>4000</v>
      </c>
      <c r="AA2279">
        <v>11</v>
      </c>
      <c r="AB2279">
        <v>2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16</v>
      </c>
      <c r="AL2279">
        <v>8</v>
      </c>
      <c r="AM2279">
        <v>3</v>
      </c>
      <c r="AN2279">
        <v>4</v>
      </c>
      <c r="AO2279">
        <v>13</v>
      </c>
      <c r="AP2279">
        <v>4</v>
      </c>
      <c r="AQ2279">
        <v>13</v>
      </c>
      <c r="AR2279">
        <v>15</v>
      </c>
      <c r="AS2279">
        <v>53</v>
      </c>
      <c r="AT2279">
        <v>47</v>
      </c>
      <c r="AU2279">
        <v>1.66</v>
      </c>
      <c r="AV2279">
        <v>0.98</v>
      </c>
      <c r="AW2279">
        <v>2.5</v>
      </c>
      <c r="AX2279">
        <v>40</v>
      </c>
      <c r="AY2279">
        <v>90</v>
      </c>
      <c r="AZ2279">
        <v>40</v>
      </c>
      <c r="BA2279">
        <v>20</v>
      </c>
      <c r="BB2279">
        <v>0</v>
      </c>
      <c r="BC2279">
        <v>30</v>
      </c>
      <c r="BD2279">
        <v>80</v>
      </c>
      <c r="BE2279">
        <v>40</v>
      </c>
      <c r="BF2279">
        <v>80</v>
      </c>
      <c r="BG2279">
        <v>7.6</v>
      </c>
      <c r="BH2279">
        <v>3.8</v>
      </c>
      <c r="BI2279">
        <v>2.2999999999999998</v>
      </c>
      <c r="BJ2279">
        <v>3.15</v>
      </c>
      <c r="BK2279">
        <v>3.15</v>
      </c>
      <c r="BL2279">
        <f>1/Table1[[#This Row],[odds_ft_home_team_win]]+1/Table1[[#This Row],[odds_ft_draw]]+1/Table1[[#This Row],[odds_ft_away_team_win]]-1</f>
        <v>6.9703243616287214E-2</v>
      </c>
      <c r="BM2279">
        <f>Table1[[#This Row],[Margin]]/3</f>
        <v>2.3234414538762405E-2</v>
      </c>
      <c r="BN2279">
        <v>1.34</v>
      </c>
      <c r="BO2279">
        <v>2.0499999999999998</v>
      </c>
      <c r="BP2279">
        <v>3.75</v>
      </c>
      <c r="BQ2279">
        <v>7.25</v>
      </c>
      <c r="BR2279">
        <v>1.83</v>
      </c>
      <c r="BS2279">
        <v>1.91</v>
      </c>
      <c r="BT2279" t="s">
        <v>3860</v>
      </c>
      <c r="BU2279">
        <f>VLOOKUP(Table1[[#This Row],[Reference]],metron,11,FALSE)</f>
        <v>1.396960958296362</v>
      </c>
      <c r="BV2279">
        <f>VLOOKUP(Table1[[#This Row],[Reference]],metron,12,FALSE)</f>
        <v>1.091503992901508</v>
      </c>
    </row>
    <row r="2280" spans="1:74" x14ac:dyDescent="0.45">
      <c r="A2280" t="s">
        <v>5404</v>
      </c>
      <c r="B2280">
        <v>1570410000</v>
      </c>
      <c r="C2280" s="3" t="s">
        <v>4001</v>
      </c>
      <c r="D2280" t="s">
        <v>65</v>
      </c>
      <c r="E2280" t="s">
        <v>66</v>
      </c>
      <c r="F2280" t="s">
        <v>80</v>
      </c>
      <c r="G2280" t="s">
        <v>85</v>
      </c>
      <c r="H2280" t="s">
        <v>3804</v>
      </c>
      <c r="I2280">
        <f>MROUND(Table1[[#This Row],[Prob_H]]*100,2)/100</f>
        <v>0.32</v>
      </c>
      <c r="J2280">
        <f>1/Table1[[#This Row],[odds_ft_home_team_win]]-Table1[[#This Row],[Margin/3]]</f>
        <v>0.31338439665632006</v>
      </c>
      <c r="K2280">
        <f>1/Table1[[#This Row],[odds_ft_draw]]-Table1[[#This Row],[Margin/3]]</f>
        <v>0.27743164883916549</v>
      </c>
      <c r="L2280">
        <f>1/Table1[[#This Row],[odds_ft_away_team_win]]-Table1[[#This Row],[Margin/3]]</f>
        <v>0.40918395450451467</v>
      </c>
      <c r="M2280">
        <v>13</v>
      </c>
      <c r="N2280">
        <v>1.4</v>
      </c>
      <c r="O2280">
        <v>0.67</v>
      </c>
      <c r="P2280">
        <v>1.5</v>
      </c>
      <c r="Q2280">
        <v>0.94</v>
      </c>
      <c r="R2280" t="str" cm="1">
        <f t="array" ref="R2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0">
        <v>2</v>
      </c>
      <c r="T2280">
        <v>1</v>
      </c>
      <c r="U2280">
        <v>3</v>
      </c>
      <c r="V2280">
        <v>3</v>
      </c>
      <c r="W2280">
        <v>2</v>
      </c>
      <c r="X2280">
        <v>1</v>
      </c>
      <c r="Y2280" t="s">
        <v>4002</v>
      </c>
      <c r="Z2280">
        <v>11</v>
      </c>
      <c r="AA2280">
        <v>5</v>
      </c>
      <c r="AB2280">
        <v>7</v>
      </c>
      <c r="AC2280">
        <v>3</v>
      </c>
      <c r="AD2280">
        <v>0</v>
      </c>
      <c r="AE2280">
        <v>4</v>
      </c>
      <c r="AF2280">
        <v>1</v>
      </c>
      <c r="AG2280">
        <v>2</v>
      </c>
      <c r="AH2280">
        <v>1</v>
      </c>
      <c r="AI2280">
        <v>1</v>
      </c>
      <c r="AJ2280">
        <v>4</v>
      </c>
      <c r="AK2280">
        <v>14</v>
      </c>
      <c r="AL2280">
        <v>13</v>
      </c>
      <c r="AM2280">
        <v>6</v>
      </c>
      <c r="AN2280">
        <v>2</v>
      </c>
      <c r="AO2280">
        <v>8</v>
      </c>
      <c r="AP2280">
        <v>11</v>
      </c>
      <c r="AQ2280">
        <v>14</v>
      </c>
      <c r="AR2280">
        <v>13</v>
      </c>
      <c r="AS2280">
        <v>40</v>
      </c>
      <c r="AT2280">
        <v>60</v>
      </c>
      <c r="AU2280">
        <v>1.53</v>
      </c>
      <c r="AV2280">
        <v>1.19</v>
      </c>
      <c r="AW2280">
        <v>2.67</v>
      </c>
      <c r="AX2280">
        <v>55</v>
      </c>
      <c r="AY2280">
        <v>75</v>
      </c>
      <c r="AZ2280">
        <v>57</v>
      </c>
      <c r="BA2280">
        <v>19</v>
      </c>
      <c r="BB2280">
        <v>9</v>
      </c>
      <c r="BC2280">
        <v>17</v>
      </c>
      <c r="BD2280">
        <v>74</v>
      </c>
      <c r="BE2280">
        <v>57</v>
      </c>
      <c r="BF2280">
        <v>84</v>
      </c>
      <c r="BG2280">
        <v>10.53</v>
      </c>
      <c r="BH2280">
        <v>4.57</v>
      </c>
      <c r="BI2280">
        <v>2.95</v>
      </c>
      <c r="BJ2280">
        <v>3.3</v>
      </c>
      <c r="BK2280">
        <v>2.2999999999999998</v>
      </c>
      <c r="BL2280">
        <f>1/Table1[[#This Row],[odds_ft_home_team_win]]+1/Table1[[#This Row],[odds_ft_draw]]+1/Table1[[#This Row],[odds_ft_away_team_win]]-1</f>
        <v>7.6795962573412702E-2</v>
      </c>
      <c r="BM2280">
        <f>Table1[[#This Row],[Margin]]/3</f>
        <v>2.5598654191137566E-2</v>
      </c>
      <c r="BN2280">
        <v>1.28</v>
      </c>
      <c r="BO2280">
        <v>1.87</v>
      </c>
      <c r="BP2280">
        <v>3.2</v>
      </c>
      <c r="BQ2280">
        <v>6.15</v>
      </c>
      <c r="BR2280">
        <v>1.69</v>
      </c>
      <c r="BS2280">
        <v>2.0499999999999998</v>
      </c>
      <c r="BT2280" t="s">
        <v>3847</v>
      </c>
      <c r="BU2280">
        <f>VLOOKUP(Table1[[#This Row],[Reference]],metron,11,FALSE)</f>
        <v>1.210167055864918</v>
      </c>
      <c r="BV2280">
        <f>VLOOKUP(Table1[[#This Row],[Reference]],metron,12,FALSE)</f>
        <v>1.3211783725525419</v>
      </c>
    </row>
    <row r="2281" spans="1:74" hidden="1" x14ac:dyDescent="0.45">
      <c r="A2281" t="s">
        <v>5402</v>
      </c>
      <c r="B2281">
        <v>1601685000</v>
      </c>
      <c r="C2281" s="3" t="s">
        <v>4500</v>
      </c>
      <c r="D2281" t="s">
        <v>65</v>
      </c>
      <c r="E2281" t="s">
        <v>66</v>
      </c>
      <c r="F2281" t="s">
        <v>73</v>
      </c>
      <c r="G2281" t="s">
        <v>88</v>
      </c>
      <c r="H2281" t="s">
        <v>3811</v>
      </c>
      <c r="I2281">
        <f>MROUND(Table1[[#This Row],[Prob_H]]*100,2)/100</f>
        <v>0.28000000000000003</v>
      </c>
      <c r="J2281">
        <f>1/Table1[[#This Row],[odds_ft_home_team_win]]-Table1[[#This Row],[Margin/3]]</f>
        <v>0.28015931674468258</v>
      </c>
      <c r="K2281">
        <f>1/Table1[[#This Row],[odds_ft_draw]]-Table1[[#This Row],[Margin/3]]</f>
        <v>0.25490679149215734</v>
      </c>
      <c r="L2281">
        <f>1/Table1[[#This Row],[odds_ft_away_team_win]]-Table1[[#This Row],[Margin/3]]</f>
        <v>0.46493389176316008</v>
      </c>
      <c r="M2281">
        <v>13</v>
      </c>
      <c r="N2281">
        <v>1</v>
      </c>
      <c r="O2281">
        <v>0.71</v>
      </c>
      <c r="P2281">
        <v>1.5</v>
      </c>
      <c r="Q2281">
        <v>0.8</v>
      </c>
      <c r="R2281" t="str" cm="1">
        <f t="array" ref="R2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1">
        <v>0</v>
      </c>
      <c r="T2281">
        <v>2</v>
      </c>
      <c r="U2281">
        <v>2</v>
      </c>
      <c r="V2281">
        <v>2</v>
      </c>
      <c r="W2281">
        <v>0</v>
      </c>
      <c r="X2281">
        <v>2</v>
      </c>
      <c r="Z2281" t="s">
        <v>4501</v>
      </c>
      <c r="AA2281">
        <v>11</v>
      </c>
      <c r="AB2281">
        <v>2</v>
      </c>
      <c r="AC2281">
        <v>2</v>
      </c>
      <c r="AD2281">
        <v>0</v>
      </c>
      <c r="AE2281">
        <v>1</v>
      </c>
      <c r="AF2281">
        <v>0</v>
      </c>
      <c r="AG2281">
        <v>0</v>
      </c>
      <c r="AH2281">
        <v>2</v>
      </c>
      <c r="AI2281">
        <v>1</v>
      </c>
      <c r="AJ2281">
        <v>0</v>
      </c>
      <c r="AK2281">
        <v>11</v>
      </c>
      <c r="AL2281">
        <v>11</v>
      </c>
      <c r="AM2281">
        <v>4</v>
      </c>
      <c r="AN2281">
        <v>4</v>
      </c>
      <c r="AO2281">
        <v>7</v>
      </c>
      <c r="AP2281">
        <v>7</v>
      </c>
      <c r="AQ2281">
        <v>9</v>
      </c>
      <c r="AR2281">
        <v>12</v>
      </c>
      <c r="AS2281">
        <v>60</v>
      </c>
      <c r="AT2281">
        <v>40</v>
      </c>
      <c r="AU2281">
        <v>1.36</v>
      </c>
      <c r="AV2281">
        <v>1.2</v>
      </c>
      <c r="AW2281">
        <v>3.33</v>
      </c>
      <c r="AX2281">
        <v>76</v>
      </c>
      <c r="AY2281">
        <v>90</v>
      </c>
      <c r="AZ2281">
        <v>59</v>
      </c>
      <c r="BA2281">
        <v>45</v>
      </c>
      <c r="BB2281">
        <v>30</v>
      </c>
      <c r="BC2281">
        <v>45</v>
      </c>
      <c r="BD2281">
        <v>73</v>
      </c>
      <c r="BE2281">
        <v>69</v>
      </c>
      <c r="BF2281">
        <v>100</v>
      </c>
      <c r="BG2281">
        <v>9.51</v>
      </c>
      <c r="BH2281">
        <v>2.63</v>
      </c>
      <c r="BI2281">
        <v>3.3</v>
      </c>
      <c r="BJ2281">
        <v>3.6</v>
      </c>
      <c r="BK2281">
        <v>2.0499999999999998</v>
      </c>
      <c r="BL2281">
        <f>1/Table1[[#This Row],[odds_ft_home_team_win]]+1/Table1[[#This Row],[odds_ft_draw]]+1/Table1[[#This Row],[odds_ft_away_team_win]]-1</f>
        <v>6.8612958856861361E-2</v>
      </c>
      <c r="BM2281">
        <f>Table1[[#This Row],[Margin]]/3</f>
        <v>2.2870986285620454E-2</v>
      </c>
      <c r="BN2281">
        <v>1.22</v>
      </c>
      <c r="BO2281">
        <v>1.71</v>
      </c>
      <c r="BP2281">
        <v>2.8</v>
      </c>
      <c r="BQ2281">
        <v>5.15</v>
      </c>
      <c r="BR2281">
        <v>1.62</v>
      </c>
      <c r="BS2281">
        <v>2.15</v>
      </c>
      <c r="BT2281" t="s">
        <v>3786</v>
      </c>
      <c r="BU2281">
        <f>VLOOKUP(Table1[[#This Row],[Reference]],metron,11,FALSE)</f>
        <v>1.128766254360926</v>
      </c>
      <c r="BV2281">
        <f>VLOOKUP(Table1[[#This Row],[Reference]],metron,12,FALSE)</f>
        <v>1.415794481446242</v>
      </c>
    </row>
    <row r="2282" spans="1:74" hidden="1" x14ac:dyDescent="0.45">
      <c r="A2282" t="s">
        <v>5402</v>
      </c>
      <c r="B2282">
        <v>1601692200</v>
      </c>
      <c r="C2282" s="3" t="s">
        <v>4502</v>
      </c>
      <c r="D2282" t="s">
        <v>65</v>
      </c>
      <c r="E2282" t="s">
        <v>66</v>
      </c>
      <c r="F2282" t="s">
        <v>81</v>
      </c>
      <c r="G2282" t="s">
        <v>4346</v>
      </c>
      <c r="H2282" t="s">
        <v>3836</v>
      </c>
      <c r="I2282">
        <f>MROUND(Table1[[#This Row],[Prob_H]]*100,2)/100</f>
        <v>0.7</v>
      </c>
      <c r="J2282">
        <f>1/Table1[[#This Row],[odds_ft_home_team_win]]-Table1[[#This Row],[Margin/3]]</f>
        <v>0.6944385026737967</v>
      </c>
      <c r="K2282">
        <f>1/Table1[[#This Row],[odds_ft_draw]]-Table1[[#This Row],[Margin/3]]</f>
        <v>0.18641711229946523</v>
      </c>
      <c r="L2282">
        <f>1/Table1[[#This Row],[odds_ft_away_team_win]]-Table1[[#This Row],[Margin/3]]</f>
        <v>0.11914438502673796</v>
      </c>
      <c r="M2282">
        <v>13</v>
      </c>
      <c r="N2282">
        <v>2.6</v>
      </c>
      <c r="O2282">
        <v>0.33</v>
      </c>
      <c r="P2282">
        <v>2.29</v>
      </c>
      <c r="Q2282">
        <v>0.65</v>
      </c>
      <c r="R2282" t="str" cm="1">
        <f t="array" ref="R2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2">
        <v>2</v>
      </c>
      <c r="T2282">
        <v>1</v>
      </c>
      <c r="U2282">
        <v>3</v>
      </c>
      <c r="V2282">
        <v>0</v>
      </c>
      <c r="W2282">
        <v>0</v>
      </c>
      <c r="X2282">
        <v>0</v>
      </c>
      <c r="Y2282" t="s">
        <v>4503</v>
      </c>
      <c r="Z2282">
        <v>52</v>
      </c>
      <c r="AA2282">
        <v>5</v>
      </c>
      <c r="AB2282">
        <v>2</v>
      </c>
      <c r="AC2282">
        <v>2</v>
      </c>
      <c r="AD2282">
        <v>0</v>
      </c>
      <c r="AE2282">
        <v>5</v>
      </c>
      <c r="AF2282">
        <v>0</v>
      </c>
      <c r="AG2282">
        <v>1</v>
      </c>
      <c r="AH2282">
        <v>1</v>
      </c>
      <c r="AI2282">
        <v>1</v>
      </c>
      <c r="AJ2282">
        <v>4</v>
      </c>
      <c r="AK2282">
        <v>11</v>
      </c>
      <c r="AL2282">
        <v>6</v>
      </c>
      <c r="AM2282">
        <v>5</v>
      </c>
      <c r="AN2282">
        <v>3</v>
      </c>
      <c r="AO2282">
        <v>6</v>
      </c>
      <c r="AP2282">
        <v>3</v>
      </c>
      <c r="AQ2282">
        <v>14</v>
      </c>
      <c r="AR2282">
        <v>15</v>
      </c>
      <c r="AS2282">
        <v>75</v>
      </c>
      <c r="AT2282">
        <v>25</v>
      </c>
      <c r="AU2282">
        <v>1.48</v>
      </c>
      <c r="AV2282">
        <v>0.73</v>
      </c>
      <c r="AW2282">
        <v>2.69</v>
      </c>
      <c r="AX2282">
        <v>72</v>
      </c>
      <c r="AY2282">
        <v>82</v>
      </c>
      <c r="AZ2282">
        <v>45</v>
      </c>
      <c r="BA2282">
        <v>17</v>
      </c>
      <c r="BB2282">
        <v>9</v>
      </c>
      <c r="BC2282">
        <v>27</v>
      </c>
      <c r="BD2282">
        <v>65</v>
      </c>
      <c r="BE2282">
        <v>44</v>
      </c>
      <c r="BF2282">
        <v>74</v>
      </c>
      <c r="BG2282">
        <v>7.57</v>
      </c>
      <c r="BH2282">
        <v>3.17</v>
      </c>
      <c r="BI2282">
        <v>1.36</v>
      </c>
      <c r="BJ2282">
        <v>4.4000000000000004</v>
      </c>
      <c r="BK2282">
        <v>6.25</v>
      </c>
      <c r="BL2282">
        <f>1/Table1[[#This Row],[odds_ft_home_team_win]]+1/Table1[[#This Row],[odds_ft_draw]]+1/Table1[[#This Row],[odds_ft_away_team_win]]-1</f>
        <v>0.12256684491978609</v>
      </c>
      <c r="BM2282">
        <f>Table1[[#This Row],[Margin]]/3</f>
        <v>4.0855614973262032E-2</v>
      </c>
      <c r="BN2282">
        <v>0</v>
      </c>
      <c r="BO2282">
        <v>1.55</v>
      </c>
      <c r="BP2282">
        <v>0</v>
      </c>
      <c r="BQ2282">
        <v>0</v>
      </c>
      <c r="BR2282">
        <v>0</v>
      </c>
      <c r="BS2282">
        <v>0</v>
      </c>
      <c r="BT2282" t="s">
        <v>109</v>
      </c>
      <c r="BU2282">
        <f>VLOOKUP(Table1[[#This Row],[Reference]],metron,11,FALSE)</f>
        <v>2.224544841537424</v>
      </c>
      <c r="BV2282">
        <f>VLOOKUP(Table1[[#This Row],[Reference]],metron,12,FALSE)</f>
        <v>0.76803776129467294</v>
      </c>
    </row>
    <row r="2283" spans="1:74" hidden="1" x14ac:dyDescent="0.45">
      <c r="A2283" t="s">
        <v>5402</v>
      </c>
      <c r="B2283">
        <v>1601762400</v>
      </c>
      <c r="C2283" s="3" t="s">
        <v>4504</v>
      </c>
      <c r="D2283" t="s">
        <v>65</v>
      </c>
      <c r="E2283" t="s">
        <v>66</v>
      </c>
      <c r="F2283" t="s">
        <v>93</v>
      </c>
      <c r="G2283" t="s">
        <v>2218</v>
      </c>
      <c r="H2283" t="s">
        <v>3839</v>
      </c>
      <c r="I2283">
        <f>MROUND(Table1[[#This Row],[Prob_H]]*100,2)/100</f>
        <v>0.38</v>
      </c>
      <c r="J2283">
        <f>1/Table1[[#This Row],[odds_ft_home_team_win]]-Table1[[#This Row],[Margin/3]]</f>
        <v>0.38833194096351992</v>
      </c>
      <c r="K2283">
        <f>1/Table1[[#This Row],[odds_ft_draw]]-Table1[[#This Row],[Margin/3]]</f>
        <v>0.28912559175717067</v>
      </c>
      <c r="L2283">
        <f>1/Table1[[#This Row],[odds_ft_away_team_win]]-Table1[[#This Row],[Margin/3]]</f>
        <v>0.32254246727930935</v>
      </c>
      <c r="M2283">
        <v>13</v>
      </c>
      <c r="N2283">
        <v>1.17</v>
      </c>
      <c r="O2283">
        <v>0.4</v>
      </c>
      <c r="P2283">
        <v>1.21</v>
      </c>
      <c r="Q2283">
        <v>0.72</v>
      </c>
      <c r="R2283" t="str" cm="1">
        <f t="array" ref="R2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3">
        <v>0</v>
      </c>
      <c r="T2283">
        <v>1</v>
      </c>
      <c r="U2283">
        <v>1</v>
      </c>
      <c r="V2283">
        <v>0</v>
      </c>
      <c r="W2283">
        <v>0</v>
      </c>
      <c r="X2283">
        <v>0</v>
      </c>
      <c r="Z2283">
        <v>55</v>
      </c>
      <c r="AA2283">
        <v>10</v>
      </c>
      <c r="AB2283">
        <v>3</v>
      </c>
      <c r="AC2283">
        <v>2</v>
      </c>
      <c r="AD2283">
        <v>0</v>
      </c>
      <c r="AE2283">
        <v>3</v>
      </c>
      <c r="AF2283">
        <v>0</v>
      </c>
      <c r="AG2283">
        <v>0</v>
      </c>
      <c r="AH2283">
        <v>2</v>
      </c>
      <c r="AI2283">
        <v>1</v>
      </c>
      <c r="AJ2283">
        <v>2</v>
      </c>
      <c r="AK2283">
        <v>17</v>
      </c>
      <c r="AL2283">
        <v>12</v>
      </c>
      <c r="AM2283">
        <v>0</v>
      </c>
      <c r="AN2283">
        <v>5</v>
      </c>
      <c r="AO2283">
        <v>17</v>
      </c>
      <c r="AP2283">
        <v>7</v>
      </c>
      <c r="AQ2283">
        <v>-1</v>
      </c>
      <c r="AR2283">
        <v>-1</v>
      </c>
      <c r="AS2283">
        <v>63</v>
      </c>
      <c r="AT2283">
        <v>37</v>
      </c>
      <c r="AU2283">
        <v>1.42</v>
      </c>
      <c r="AV2283">
        <v>1.29</v>
      </c>
      <c r="AW2283">
        <v>2.02</v>
      </c>
      <c r="AX2283">
        <v>55</v>
      </c>
      <c r="AY2283">
        <v>65</v>
      </c>
      <c r="AZ2283">
        <v>37</v>
      </c>
      <c r="BA2283">
        <v>0</v>
      </c>
      <c r="BB2283">
        <v>0</v>
      </c>
      <c r="BC2283">
        <v>9</v>
      </c>
      <c r="BD2283">
        <v>55</v>
      </c>
      <c r="BE2283">
        <v>47</v>
      </c>
      <c r="BF2283">
        <v>92</v>
      </c>
      <c r="BG2283">
        <v>7.03</v>
      </c>
      <c r="BH2283">
        <v>5.6</v>
      </c>
      <c r="BI2283">
        <v>2.4</v>
      </c>
      <c r="BJ2283">
        <v>3.15</v>
      </c>
      <c r="BK2283">
        <v>2.85</v>
      </c>
      <c r="BL2283">
        <f>1/Table1[[#This Row],[odds_ft_home_team_win]]+1/Table1[[#This Row],[odds_ft_draw]]+1/Table1[[#This Row],[odds_ft_away_team_win]]-1</f>
        <v>8.5004177109440304E-2</v>
      </c>
      <c r="BM2283">
        <f>Table1[[#This Row],[Margin]]/3</f>
        <v>2.8334725703146768E-2</v>
      </c>
      <c r="BN2283">
        <v>1.38</v>
      </c>
      <c r="BO2283">
        <v>2.15</v>
      </c>
      <c r="BP2283">
        <v>4</v>
      </c>
      <c r="BQ2283">
        <v>7.75</v>
      </c>
      <c r="BR2283">
        <v>1.87</v>
      </c>
      <c r="BS2283">
        <v>1.83</v>
      </c>
      <c r="BT2283" t="s">
        <v>3790</v>
      </c>
      <c r="BU2283">
        <f>VLOOKUP(Table1[[#This Row],[Reference]],metron,11,FALSE)</f>
        <v>1.330562659846547</v>
      </c>
      <c r="BV2283">
        <f>VLOOKUP(Table1[[#This Row],[Reference]],metron,12,FALSE)</f>
        <v>1.1595268542199491</v>
      </c>
    </row>
    <row r="2284" spans="1:74" hidden="1" x14ac:dyDescent="0.45">
      <c r="A2284" t="s">
        <v>5402</v>
      </c>
      <c r="B2284">
        <v>1601769600</v>
      </c>
      <c r="C2284" s="3" t="s">
        <v>4505</v>
      </c>
      <c r="D2284" t="s">
        <v>65</v>
      </c>
      <c r="E2284" t="s">
        <v>66</v>
      </c>
      <c r="F2284" t="s">
        <v>68</v>
      </c>
      <c r="G2284" t="s">
        <v>3792</v>
      </c>
      <c r="H2284" t="s">
        <v>3822</v>
      </c>
      <c r="I2284">
        <f>MROUND(Table1[[#This Row],[Prob_H]]*100,2)/100</f>
        <v>0.68</v>
      </c>
      <c r="J2284">
        <f>1/Table1[[#This Row],[odds_ft_home_team_win]]-Table1[[#This Row],[Margin/3]]</f>
        <v>0.67856950129898164</v>
      </c>
      <c r="K2284">
        <f>1/Table1[[#This Row],[odds_ft_draw]]-Table1[[#This Row],[Margin/3]]</f>
        <v>0.20422920665756994</v>
      </c>
      <c r="L2284">
        <f>1/Table1[[#This Row],[odds_ft_away_team_win]]-Table1[[#This Row],[Margin/3]]</f>
        <v>0.11720129204344841</v>
      </c>
      <c r="M2284">
        <v>13</v>
      </c>
      <c r="N2284">
        <v>1.83</v>
      </c>
      <c r="O2284">
        <v>0.6</v>
      </c>
      <c r="P2284">
        <v>1.53</v>
      </c>
      <c r="Q2284">
        <v>0.35</v>
      </c>
      <c r="R2284" t="str" cm="1">
        <f t="array" ref="R2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4">
        <v>3</v>
      </c>
      <c r="T2284">
        <v>0</v>
      </c>
      <c r="U2284">
        <v>3</v>
      </c>
      <c r="V2284">
        <v>0</v>
      </c>
      <c r="W2284">
        <v>0</v>
      </c>
      <c r="X2284">
        <v>0</v>
      </c>
      <c r="Y2284" t="s">
        <v>4506</v>
      </c>
      <c r="AA2284">
        <v>4</v>
      </c>
      <c r="AB2284">
        <v>1</v>
      </c>
      <c r="AC2284">
        <v>2</v>
      </c>
      <c r="AD2284">
        <v>0</v>
      </c>
      <c r="AE2284">
        <v>3</v>
      </c>
      <c r="AF2284">
        <v>1</v>
      </c>
      <c r="AG2284">
        <v>0</v>
      </c>
      <c r="AH2284">
        <v>2</v>
      </c>
      <c r="AI2284">
        <v>0</v>
      </c>
      <c r="AJ2284">
        <v>4</v>
      </c>
      <c r="AK2284">
        <v>18</v>
      </c>
      <c r="AL2284">
        <v>8</v>
      </c>
      <c r="AM2284">
        <v>7</v>
      </c>
      <c r="AN2284">
        <v>3</v>
      </c>
      <c r="AO2284">
        <v>11</v>
      </c>
      <c r="AP2284">
        <v>5</v>
      </c>
      <c r="AQ2284">
        <v>8</v>
      </c>
      <c r="AR2284">
        <v>11</v>
      </c>
      <c r="AS2284">
        <v>69</v>
      </c>
      <c r="AT2284">
        <v>31</v>
      </c>
      <c r="AU2284">
        <v>1.99</v>
      </c>
      <c r="AV2284">
        <v>0.82</v>
      </c>
      <c r="AW2284">
        <v>3.04</v>
      </c>
      <c r="AX2284">
        <v>64</v>
      </c>
      <c r="AY2284">
        <v>100</v>
      </c>
      <c r="AZ2284">
        <v>65</v>
      </c>
      <c r="BA2284">
        <v>29</v>
      </c>
      <c r="BB2284">
        <v>10</v>
      </c>
      <c r="BC2284">
        <v>29</v>
      </c>
      <c r="BD2284">
        <v>65</v>
      </c>
      <c r="BE2284">
        <v>74</v>
      </c>
      <c r="BF2284">
        <v>100</v>
      </c>
      <c r="BG2284">
        <v>9.9</v>
      </c>
      <c r="BH2284">
        <v>5</v>
      </c>
      <c r="BI2284">
        <v>1.42</v>
      </c>
      <c r="BJ2284">
        <v>4.3499999999999996</v>
      </c>
      <c r="BK2284">
        <v>7</v>
      </c>
      <c r="BL2284">
        <f>1/Table1[[#This Row],[odds_ft_home_team_win]]+1/Table1[[#This Row],[odds_ft_draw]]+1/Table1[[#This Row],[odds_ft_away_team_win]]-1</f>
        <v>7.6967552441083331E-2</v>
      </c>
      <c r="BM2284">
        <f>Table1[[#This Row],[Margin]]/3</f>
        <v>2.5655850813694443E-2</v>
      </c>
      <c r="BN2284">
        <v>1.22</v>
      </c>
      <c r="BO2284">
        <v>1.71</v>
      </c>
      <c r="BP2284">
        <v>2.8</v>
      </c>
      <c r="BQ2284">
        <v>5.15</v>
      </c>
      <c r="BR2284">
        <v>1.87</v>
      </c>
      <c r="BS2284">
        <v>1.83</v>
      </c>
      <c r="BT2284" t="s">
        <v>3807</v>
      </c>
      <c r="BU2284">
        <f>VLOOKUP(Table1[[#This Row],[Reference]],metron,11,FALSE)</f>
        <v>2.1359338061465718</v>
      </c>
      <c r="BV2284">
        <f>VLOOKUP(Table1[[#This Row],[Reference]],metron,12,FALSE)</f>
        <v>0.77482269503546097</v>
      </c>
    </row>
    <row r="2285" spans="1:74" x14ac:dyDescent="0.45">
      <c r="A2285" t="s">
        <v>5402</v>
      </c>
      <c r="B2285">
        <v>1601776800</v>
      </c>
      <c r="C2285" s="3" t="s">
        <v>4507</v>
      </c>
      <c r="D2285" t="s">
        <v>65</v>
      </c>
      <c r="E2285" t="s">
        <v>66</v>
      </c>
      <c r="F2285" t="s">
        <v>86</v>
      </c>
      <c r="G2285" t="s">
        <v>94</v>
      </c>
      <c r="H2285" t="s">
        <v>3815</v>
      </c>
      <c r="I2285">
        <f>MROUND(Table1[[#This Row],[Prob_H]]*100,2)/100</f>
        <v>0.46</v>
      </c>
      <c r="J2285">
        <f>1/Table1[[#This Row],[odds_ft_home_team_win]]-Table1[[#This Row],[Margin/3]]</f>
        <v>0.46090812686782995</v>
      </c>
      <c r="K2285">
        <f>1/Table1[[#This Row],[odds_ft_draw]]-Table1[[#This Row],[Margin/3]]</f>
        <v>0.26295832128281754</v>
      </c>
      <c r="L2285">
        <f>1/Table1[[#This Row],[odds_ft_away_team_win]]-Table1[[#This Row],[Margin/3]]</f>
        <v>0.27613355184935245</v>
      </c>
      <c r="M2285">
        <v>13</v>
      </c>
      <c r="N2285">
        <v>2.17</v>
      </c>
      <c r="O2285">
        <v>1.6</v>
      </c>
      <c r="P2285">
        <v>2.37</v>
      </c>
      <c r="Q2285">
        <v>1.25</v>
      </c>
      <c r="R2285" t="str" cm="1">
        <f t="array" ref="R2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85">
        <v>2</v>
      </c>
      <c r="T2285">
        <v>2</v>
      </c>
      <c r="U2285">
        <v>4</v>
      </c>
      <c r="V2285">
        <v>2</v>
      </c>
      <c r="W2285">
        <v>1</v>
      </c>
      <c r="X2285">
        <v>1</v>
      </c>
      <c r="Y2285" t="s">
        <v>3424</v>
      </c>
      <c r="Z2285" t="s">
        <v>4508</v>
      </c>
      <c r="AA2285">
        <v>3</v>
      </c>
      <c r="AB2285">
        <v>5</v>
      </c>
      <c r="AC2285">
        <v>1</v>
      </c>
      <c r="AD2285">
        <v>0</v>
      </c>
      <c r="AE2285">
        <v>4</v>
      </c>
      <c r="AF2285">
        <v>1</v>
      </c>
      <c r="AG2285">
        <v>0</v>
      </c>
      <c r="AH2285">
        <v>1</v>
      </c>
      <c r="AI2285">
        <v>0</v>
      </c>
      <c r="AJ2285">
        <v>5</v>
      </c>
      <c r="AK2285">
        <v>26</v>
      </c>
      <c r="AL2285">
        <v>12</v>
      </c>
      <c r="AM2285">
        <v>9</v>
      </c>
      <c r="AN2285">
        <v>5</v>
      </c>
      <c r="AO2285">
        <v>17</v>
      </c>
      <c r="AP2285">
        <v>7</v>
      </c>
      <c r="AQ2285">
        <v>14</v>
      </c>
      <c r="AR2285">
        <v>19</v>
      </c>
      <c r="AS2285">
        <v>59</v>
      </c>
      <c r="AT2285">
        <v>41</v>
      </c>
      <c r="AU2285">
        <v>2.58</v>
      </c>
      <c r="AV2285">
        <v>1.3</v>
      </c>
      <c r="AW2285">
        <v>2.59</v>
      </c>
      <c r="AX2285">
        <v>64</v>
      </c>
      <c r="AY2285">
        <v>82</v>
      </c>
      <c r="AZ2285">
        <v>54</v>
      </c>
      <c r="BA2285">
        <v>34</v>
      </c>
      <c r="BB2285">
        <v>0</v>
      </c>
      <c r="BC2285">
        <v>25</v>
      </c>
      <c r="BD2285">
        <v>72</v>
      </c>
      <c r="BE2285">
        <v>55</v>
      </c>
      <c r="BF2285">
        <v>74</v>
      </c>
      <c r="BG2285">
        <v>7.83</v>
      </c>
      <c r="BH2285">
        <v>5.37</v>
      </c>
      <c r="BI2285">
        <v>2.0499999999999998</v>
      </c>
      <c r="BJ2285">
        <v>3.45</v>
      </c>
      <c r="BK2285">
        <v>3.3</v>
      </c>
      <c r="BL2285">
        <f>1/Table1[[#This Row],[odds_ft_home_team_win]]+1/Table1[[#This Row],[odds_ft_draw]]+1/Table1[[#This Row],[odds_ft_away_team_win]]-1</f>
        <v>8.0690253542851753E-2</v>
      </c>
      <c r="BM2285">
        <f>Table1[[#This Row],[Margin]]/3</f>
        <v>2.6896751180950584E-2</v>
      </c>
      <c r="BN2285">
        <v>1.2</v>
      </c>
      <c r="BO2285">
        <v>1.67</v>
      </c>
      <c r="BP2285">
        <v>2.7</v>
      </c>
      <c r="BQ2285">
        <v>4.8499999999999996</v>
      </c>
      <c r="BR2285">
        <v>1.56</v>
      </c>
      <c r="BS2285">
        <v>2.2999999999999998</v>
      </c>
      <c r="BT2285" t="s">
        <v>3802</v>
      </c>
      <c r="BU2285">
        <f>VLOOKUP(Table1[[#This Row],[Reference]],metron,11,FALSE)</f>
        <v>1.4888836329233679</v>
      </c>
      <c r="BV2285">
        <f>VLOOKUP(Table1[[#This Row],[Reference]],metron,12,FALSE)</f>
        <v>1.0516792809839171</v>
      </c>
    </row>
    <row r="2286" spans="1:74" hidden="1" x14ac:dyDescent="0.45">
      <c r="A2286" t="s">
        <v>5402</v>
      </c>
      <c r="B2286">
        <v>1601830800</v>
      </c>
      <c r="C2286" s="3" t="s">
        <v>4509</v>
      </c>
      <c r="D2286" t="s">
        <v>65</v>
      </c>
      <c r="E2286" t="s">
        <v>66</v>
      </c>
      <c r="F2286" t="s">
        <v>97</v>
      </c>
      <c r="G2286" t="s">
        <v>77</v>
      </c>
      <c r="H2286" t="s">
        <v>3800</v>
      </c>
      <c r="I2286">
        <f>MROUND(Table1[[#This Row],[Prob_H]]*100,2)/100</f>
        <v>0.22</v>
      </c>
      <c r="J2286">
        <f>1/Table1[[#This Row],[odds_ft_home_team_win]]-Table1[[#This Row],[Margin/3]]</f>
        <v>0.22395678461690949</v>
      </c>
      <c r="K2286">
        <f>1/Table1[[#This Row],[odds_ft_draw]]-Table1[[#This Row],[Margin/3]]</f>
        <v>0.23711467935375158</v>
      </c>
      <c r="L2286">
        <f>1/Table1[[#This Row],[odds_ft_away_team_win]]-Table1[[#This Row],[Margin/3]]</f>
        <v>0.53892853602933888</v>
      </c>
      <c r="M2286">
        <v>13</v>
      </c>
      <c r="N2286">
        <v>1.8</v>
      </c>
      <c r="O2286">
        <v>1.67</v>
      </c>
      <c r="P2286">
        <v>2</v>
      </c>
      <c r="Q2286">
        <v>1.77</v>
      </c>
      <c r="R2286" t="str" cm="1">
        <f t="array" ref="R2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86">
        <v>2</v>
      </c>
      <c r="T2286">
        <v>0</v>
      </c>
      <c r="U2286">
        <v>2</v>
      </c>
      <c r="V2286">
        <v>1</v>
      </c>
      <c r="W2286">
        <v>1</v>
      </c>
      <c r="X2286">
        <v>0</v>
      </c>
      <c r="Y2286" t="s">
        <v>4510</v>
      </c>
      <c r="AA2286">
        <v>5</v>
      </c>
      <c r="AB2286">
        <v>10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13</v>
      </c>
      <c r="AL2286">
        <v>31</v>
      </c>
      <c r="AM2286">
        <v>3</v>
      </c>
      <c r="AN2286">
        <v>7</v>
      </c>
      <c r="AO2286">
        <v>10</v>
      </c>
      <c r="AP2286">
        <v>24</v>
      </c>
      <c r="AQ2286">
        <v>12</v>
      </c>
      <c r="AR2286">
        <v>15</v>
      </c>
      <c r="AS2286">
        <v>33</v>
      </c>
      <c r="AT2286">
        <v>67</v>
      </c>
      <c r="AU2286">
        <v>1.24</v>
      </c>
      <c r="AV2286">
        <v>2.98</v>
      </c>
      <c r="AW2286">
        <v>2.84</v>
      </c>
      <c r="AX2286">
        <v>64</v>
      </c>
      <c r="AY2286">
        <v>64</v>
      </c>
      <c r="AZ2286">
        <v>55</v>
      </c>
      <c r="BA2286">
        <v>37</v>
      </c>
      <c r="BB2286">
        <v>29</v>
      </c>
      <c r="BC2286">
        <v>37</v>
      </c>
      <c r="BD2286">
        <v>64</v>
      </c>
      <c r="BE2286">
        <v>55</v>
      </c>
      <c r="BF2286">
        <v>92</v>
      </c>
      <c r="BG2286">
        <v>10.53</v>
      </c>
      <c r="BH2286">
        <v>4.8</v>
      </c>
      <c r="BI2286">
        <v>4</v>
      </c>
      <c r="BJ2286">
        <v>3.8</v>
      </c>
      <c r="BK2286">
        <v>1.77</v>
      </c>
      <c r="BL2286">
        <f>1/Table1[[#This Row],[odds_ft_home_team_win]]+1/Table1[[#This Row],[odds_ft_draw]]+1/Table1[[#This Row],[odds_ft_away_team_win]]-1</f>
        <v>7.8129646149271537E-2</v>
      </c>
      <c r="BM2286">
        <f>Table1[[#This Row],[Margin]]/3</f>
        <v>2.6043215383090512E-2</v>
      </c>
      <c r="BN2286">
        <v>1.19</v>
      </c>
      <c r="BO2286">
        <v>1.62</v>
      </c>
      <c r="BP2286">
        <v>2.6</v>
      </c>
      <c r="BQ2286">
        <v>4.5999999999999996</v>
      </c>
      <c r="BR2286">
        <v>1.61</v>
      </c>
      <c r="BS2286">
        <v>2.2000000000000002</v>
      </c>
      <c r="BT2286" t="s">
        <v>3813</v>
      </c>
      <c r="BU2286">
        <f>VLOOKUP(Table1[[#This Row],[Reference]],metron,11,FALSE)</f>
        <v>1.0633893919793009</v>
      </c>
      <c r="BV2286">
        <f>VLOOKUP(Table1[[#This Row],[Reference]],metron,12,FALSE)</f>
        <v>1.648124191461837</v>
      </c>
    </row>
    <row r="2287" spans="1:74" hidden="1" x14ac:dyDescent="0.45">
      <c r="A2287" t="s">
        <v>5402</v>
      </c>
      <c r="B2287">
        <v>1601848800</v>
      </c>
      <c r="C2287" s="3" t="s">
        <v>4511</v>
      </c>
      <c r="D2287" t="s">
        <v>65</v>
      </c>
      <c r="E2287" t="s">
        <v>66</v>
      </c>
      <c r="F2287" t="s">
        <v>3788</v>
      </c>
      <c r="G2287" t="s">
        <v>103</v>
      </c>
      <c r="H2287" t="s">
        <v>3819</v>
      </c>
      <c r="I2287">
        <f>MROUND(Table1[[#This Row],[Prob_H]]*100,2)/100</f>
        <v>0.26</v>
      </c>
      <c r="J2287">
        <f>1/Table1[[#This Row],[odds_ft_home_team_win]]-Table1[[#This Row],[Margin/3]]</f>
        <v>0.25486972011279152</v>
      </c>
      <c r="K2287">
        <f>1/Table1[[#This Row],[odds_ft_draw]]-Table1[[#This Row],[Margin/3]]</f>
        <v>0.2957602244290114</v>
      </c>
      <c r="L2287">
        <f>1/Table1[[#This Row],[odds_ft_away_team_win]]-Table1[[#This Row],[Margin/3]]</f>
        <v>0.44937005545819725</v>
      </c>
      <c r="M2287">
        <v>13</v>
      </c>
      <c r="N2287">
        <v>1.33</v>
      </c>
      <c r="O2287">
        <v>1.6</v>
      </c>
      <c r="P2287">
        <v>1.41</v>
      </c>
      <c r="Q2287">
        <v>1.38</v>
      </c>
      <c r="R2287" t="str" cm="1">
        <f t="array" ref="R2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87">
        <v>1</v>
      </c>
      <c r="T2287">
        <v>1</v>
      </c>
      <c r="U2287">
        <v>2</v>
      </c>
      <c r="V2287">
        <v>1</v>
      </c>
      <c r="W2287">
        <v>0</v>
      </c>
      <c r="X2287">
        <v>1</v>
      </c>
      <c r="Y2287">
        <v>62</v>
      </c>
      <c r="Z2287">
        <v>35</v>
      </c>
      <c r="AA2287">
        <v>6</v>
      </c>
      <c r="AB2287">
        <v>6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15</v>
      </c>
      <c r="AL2287">
        <v>18</v>
      </c>
      <c r="AM2287">
        <v>6</v>
      </c>
      <c r="AN2287">
        <v>5</v>
      </c>
      <c r="AO2287">
        <v>9</v>
      </c>
      <c r="AP2287">
        <v>13</v>
      </c>
      <c r="AQ2287">
        <v>14</v>
      </c>
      <c r="AR2287">
        <v>10</v>
      </c>
      <c r="AS2287">
        <v>42</v>
      </c>
      <c r="AT2287">
        <v>58</v>
      </c>
      <c r="AU2287">
        <v>1.6</v>
      </c>
      <c r="AV2287">
        <v>1.95</v>
      </c>
      <c r="AW2287">
        <v>1.0900000000000001</v>
      </c>
      <c r="AX2287">
        <v>19</v>
      </c>
      <c r="AY2287">
        <v>27</v>
      </c>
      <c r="AZ2287">
        <v>0</v>
      </c>
      <c r="BA2287">
        <v>0</v>
      </c>
      <c r="BB2287">
        <v>0</v>
      </c>
      <c r="BC2287">
        <v>0</v>
      </c>
      <c r="BD2287">
        <v>17</v>
      </c>
      <c r="BE2287">
        <v>27</v>
      </c>
      <c r="BF2287">
        <v>65</v>
      </c>
      <c r="BG2287">
        <v>9.83</v>
      </c>
      <c r="BH2287">
        <v>4.57</v>
      </c>
      <c r="BI2287">
        <v>3.55</v>
      </c>
      <c r="BJ2287">
        <v>3.1</v>
      </c>
      <c r="BK2287">
        <v>2.1</v>
      </c>
      <c r="BL2287">
        <f>1/Table1[[#This Row],[odds_ft_home_team_win]]+1/Table1[[#This Row],[odds_ft_draw]]+1/Table1[[#This Row],[odds_ft_away_team_win]]-1</f>
        <v>8.0461262196836802E-2</v>
      </c>
      <c r="BM2287">
        <f>Table1[[#This Row],[Margin]]/3</f>
        <v>2.6820420732278933E-2</v>
      </c>
      <c r="BN2287">
        <v>1.4</v>
      </c>
      <c r="BO2287">
        <v>2.25</v>
      </c>
      <c r="BP2287">
        <v>4.25</v>
      </c>
      <c r="BQ2287">
        <v>8.25</v>
      </c>
      <c r="BR2287">
        <v>1.95</v>
      </c>
      <c r="BS2287">
        <v>1.8</v>
      </c>
      <c r="BT2287" t="s">
        <v>3860</v>
      </c>
      <c r="BU2287">
        <f>VLOOKUP(Table1[[#This Row],[Reference]],metron,11,FALSE)</f>
        <v>1.0936930368209989</v>
      </c>
      <c r="BV2287">
        <f>VLOOKUP(Table1[[#This Row],[Reference]],metron,12,FALSE)</f>
        <v>1.475756471017134</v>
      </c>
    </row>
    <row r="2288" spans="1:74" hidden="1" x14ac:dyDescent="0.45">
      <c r="A2288" t="s">
        <v>5402</v>
      </c>
      <c r="B2288">
        <v>1601856000</v>
      </c>
      <c r="C2288" s="3" t="s">
        <v>4512</v>
      </c>
      <c r="D2288" t="s">
        <v>65</v>
      </c>
      <c r="E2288" t="s">
        <v>66</v>
      </c>
      <c r="F2288" t="s">
        <v>80</v>
      </c>
      <c r="G2288" t="s">
        <v>85</v>
      </c>
      <c r="H2288" t="s">
        <v>3903</v>
      </c>
      <c r="I2288">
        <f>MROUND(Table1[[#This Row],[Prob_H]]*100,2)/100</f>
        <v>0.38</v>
      </c>
      <c r="J2288">
        <f>1/Table1[[#This Row],[odds_ft_home_team_win]]-Table1[[#This Row],[Margin/3]]</f>
        <v>0.37517651430694909</v>
      </c>
      <c r="K2288">
        <f>1/Table1[[#This Row],[odds_ft_draw]]-Table1[[#This Row],[Margin/3]]</f>
        <v>0.2650315867707172</v>
      </c>
      <c r="L2288">
        <f>1/Table1[[#This Row],[odds_ft_away_team_win]]-Table1[[#This Row],[Margin/3]]</f>
        <v>0.35979189892233365</v>
      </c>
      <c r="M2288">
        <v>13</v>
      </c>
      <c r="N2288">
        <v>2</v>
      </c>
      <c r="O2288">
        <v>1.33</v>
      </c>
      <c r="P2288">
        <v>1.82</v>
      </c>
      <c r="Q2288">
        <v>1.39</v>
      </c>
      <c r="R2288" t="str" cm="1">
        <f t="array" ref="R2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88">
        <v>1</v>
      </c>
      <c r="T2288">
        <v>2</v>
      </c>
      <c r="U2288">
        <v>3</v>
      </c>
      <c r="V2288">
        <v>0</v>
      </c>
      <c r="W2288">
        <v>0</v>
      </c>
      <c r="X2288">
        <v>0</v>
      </c>
      <c r="Y2288">
        <v>85</v>
      </c>
      <c r="Z2288" t="s">
        <v>4513</v>
      </c>
      <c r="AA2288">
        <v>7</v>
      </c>
      <c r="AB2288">
        <v>7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10</v>
      </c>
      <c r="AL2288">
        <v>10</v>
      </c>
      <c r="AM2288">
        <v>3</v>
      </c>
      <c r="AN2288">
        <v>6</v>
      </c>
      <c r="AO2288">
        <v>7</v>
      </c>
      <c r="AP2288">
        <v>4</v>
      </c>
      <c r="AQ2288">
        <v>13</v>
      </c>
      <c r="AR2288">
        <v>17</v>
      </c>
      <c r="AS2288">
        <v>45</v>
      </c>
      <c r="AT2288">
        <v>55</v>
      </c>
      <c r="AU2288">
        <v>1.02</v>
      </c>
      <c r="AV2288">
        <v>1.26</v>
      </c>
      <c r="AW2288">
        <v>3.05</v>
      </c>
      <c r="AX2288">
        <v>82</v>
      </c>
      <c r="AY2288">
        <v>82</v>
      </c>
      <c r="AZ2288">
        <v>55</v>
      </c>
      <c r="BA2288">
        <v>39</v>
      </c>
      <c r="BB2288">
        <v>30</v>
      </c>
      <c r="BC2288">
        <v>35</v>
      </c>
      <c r="BD2288">
        <v>82</v>
      </c>
      <c r="BE2288">
        <v>49</v>
      </c>
      <c r="BF2288">
        <v>82</v>
      </c>
      <c r="BG2288">
        <v>8.17</v>
      </c>
      <c r="BH2288">
        <v>4.47</v>
      </c>
      <c r="BI2288">
        <v>2.5</v>
      </c>
      <c r="BJ2288">
        <v>3.45</v>
      </c>
      <c r="BK2288">
        <v>2.6</v>
      </c>
      <c r="BL2288">
        <f>1/Table1[[#This Row],[odds_ft_home_team_win]]+1/Table1[[#This Row],[odds_ft_draw]]+1/Table1[[#This Row],[odds_ft_away_team_win]]-1</f>
        <v>7.4470457079152785E-2</v>
      </c>
      <c r="BM2288">
        <f>Table1[[#This Row],[Margin]]/3</f>
        <v>2.4823485693050928E-2</v>
      </c>
      <c r="BN2288">
        <v>1.19</v>
      </c>
      <c r="BO2288">
        <v>1.62</v>
      </c>
      <c r="BP2288">
        <v>2.6</v>
      </c>
      <c r="BQ2288">
        <v>4.5999999999999996</v>
      </c>
      <c r="BR2288">
        <v>1.53</v>
      </c>
      <c r="BS2288">
        <v>2.4</v>
      </c>
      <c r="BT2288" t="s">
        <v>3847</v>
      </c>
      <c r="BU2288">
        <f>VLOOKUP(Table1[[#This Row],[Reference]],metron,11,FALSE)</f>
        <v>1.330562659846547</v>
      </c>
      <c r="BV2288">
        <f>VLOOKUP(Table1[[#This Row],[Reference]],metron,12,FALSE)</f>
        <v>1.1595268542199491</v>
      </c>
    </row>
    <row r="2289" spans="1:74" x14ac:dyDescent="0.45">
      <c r="A2289" t="s">
        <v>5402</v>
      </c>
      <c r="B2289">
        <v>1601863560</v>
      </c>
      <c r="C2289" s="3" t="s">
        <v>4514</v>
      </c>
      <c r="D2289" t="s">
        <v>65</v>
      </c>
      <c r="E2289" t="s">
        <v>66</v>
      </c>
      <c r="F2289" t="s">
        <v>72</v>
      </c>
      <c r="G2289" t="s">
        <v>98</v>
      </c>
      <c r="H2289" t="s">
        <v>3808</v>
      </c>
      <c r="I2289">
        <f>MROUND(Table1[[#This Row],[Prob_H]]*100,2)/100</f>
        <v>0.34</v>
      </c>
      <c r="J2289">
        <f>1/Table1[[#This Row],[odds_ft_home_team_win]]-Table1[[#This Row],[Margin/3]]</f>
        <v>0.34693386833780421</v>
      </c>
      <c r="K2289">
        <f>1/Table1[[#This Row],[odds_ft_draw]]-Table1[[#This Row],[Margin/3]]</f>
        <v>0.29914414312872417</v>
      </c>
      <c r="L2289">
        <f>1/Table1[[#This Row],[odds_ft_away_team_win]]-Table1[[#This Row],[Margin/3]]</f>
        <v>0.35392198853347162</v>
      </c>
      <c r="M2289">
        <v>13</v>
      </c>
      <c r="N2289">
        <v>1.86</v>
      </c>
      <c r="O2289">
        <v>1.5</v>
      </c>
      <c r="P2289">
        <v>1.59</v>
      </c>
      <c r="Q2289">
        <v>1.35</v>
      </c>
      <c r="R2289" t="str" cm="1">
        <f t="array" ref="R2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AA2289">
        <v>4</v>
      </c>
      <c r="AB2289">
        <v>3</v>
      </c>
      <c r="AC2289">
        <v>1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6</v>
      </c>
      <c r="AL2289">
        <v>8</v>
      </c>
      <c r="AM2289">
        <v>5</v>
      </c>
      <c r="AN2289">
        <v>4</v>
      </c>
      <c r="AO2289">
        <v>1</v>
      </c>
      <c r="AP2289">
        <v>4</v>
      </c>
      <c r="AQ2289">
        <v>16</v>
      </c>
      <c r="AR2289">
        <v>9</v>
      </c>
      <c r="AS2289">
        <v>49</v>
      </c>
      <c r="AT2289">
        <v>51</v>
      </c>
      <c r="AU2289">
        <v>1.23</v>
      </c>
      <c r="AV2289">
        <v>1.28</v>
      </c>
      <c r="AW2289">
        <v>2.23</v>
      </c>
      <c r="AX2289">
        <v>45</v>
      </c>
      <c r="AY2289">
        <v>69</v>
      </c>
      <c r="AZ2289">
        <v>45</v>
      </c>
      <c r="BA2289">
        <v>16</v>
      </c>
      <c r="BB2289">
        <v>0</v>
      </c>
      <c r="BC2289">
        <v>22</v>
      </c>
      <c r="BD2289">
        <v>68</v>
      </c>
      <c r="BE2289">
        <v>40</v>
      </c>
      <c r="BF2289">
        <v>77</v>
      </c>
      <c r="BG2289">
        <v>8.8800000000000008</v>
      </c>
      <c r="BH2289">
        <v>5.17</v>
      </c>
      <c r="BI2289">
        <v>2.7</v>
      </c>
      <c r="BJ2289">
        <v>3.1</v>
      </c>
      <c r="BK2289">
        <v>2.65</v>
      </c>
      <c r="BL2289">
        <f>1/Table1[[#This Row],[odds_ft_home_team_win]]+1/Table1[[#This Row],[odds_ft_draw]]+1/Table1[[#This Row],[odds_ft_away_team_win]]-1</f>
        <v>7.0309506097698371E-2</v>
      </c>
      <c r="BM2289">
        <f>Table1[[#This Row],[Margin]]/3</f>
        <v>2.3436502032566125E-2</v>
      </c>
      <c r="BN2289">
        <v>1.36</v>
      </c>
      <c r="BO2289">
        <v>2.15</v>
      </c>
      <c r="BP2289">
        <v>3.9</v>
      </c>
      <c r="BQ2289">
        <v>7.5</v>
      </c>
      <c r="BR2289">
        <v>1.83</v>
      </c>
      <c r="BS2289">
        <v>1.87</v>
      </c>
      <c r="BT2289" t="s">
        <v>3829</v>
      </c>
      <c r="BU2289">
        <f>VLOOKUP(Table1[[#This Row],[Reference]],metron,11,FALSE)</f>
        <v>1.228921489601805</v>
      </c>
      <c r="BV2289">
        <f>VLOOKUP(Table1[[#This Row],[Reference]],metron,12,FALSE)</f>
        <v>1.2940512655166849</v>
      </c>
    </row>
    <row r="2290" spans="1:74" hidden="1" x14ac:dyDescent="0.45">
      <c r="A2290" t="s">
        <v>5401</v>
      </c>
      <c r="B2290">
        <v>1617413400</v>
      </c>
      <c r="C2290" s="3" t="s">
        <v>4766</v>
      </c>
      <c r="D2290" t="s">
        <v>65</v>
      </c>
      <c r="E2290" t="s">
        <v>66</v>
      </c>
      <c r="F2290" t="s">
        <v>73</v>
      </c>
      <c r="G2290" t="s">
        <v>4346</v>
      </c>
      <c r="H2290" t="s">
        <v>3831</v>
      </c>
      <c r="I2290">
        <f>MROUND(Table1[[#This Row],[Prob_H]]*100,2)/100</f>
        <v>0.46</v>
      </c>
      <c r="J2290">
        <f>1/Table1[[#This Row],[odds_ft_home_team_win]]-Table1[[#This Row],[Margin/3]]</f>
        <v>0.45825301614894248</v>
      </c>
      <c r="K2290">
        <f>1/Table1[[#This Row],[odds_ft_draw]]-Table1[[#This Row],[Margin/3]]</f>
        <v>0.26841027595075206</v>
      </c>
      <c r="L2290">
        <f>1/Table1[[#This Row],[odds_ft_away_team_win]]-Table1[[#This Row],[Margin/3]]</f>
        <v>0.2733367079003054</v>
      </c>
      <c r="M2290">
        <v>13</v>
      </c>
      <c r="N2290">
        <v>1.25</v>
      </c>
      <c r="O2290">
        <v>0.56999999999999995</v>
      </c>
      <c r="P2290">
        <v>1.5</v>
      </c>
      <c r="Q2290">
        <v>0.65</v>
      </c>
      <c r="R2290" t="str" cm="1">
        <f t="array" ref="R2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0">
        <v>3</v>
      </c>
      <c r="T2290">
        <v>1</v>
      </c>
      <c r="U2290">
        <v>4</v>
      </c>
      <c r="V2290">
        <v>2</v>
      </c>
      <c r="W2290">
        <v>1</v>
      </c>
      <c r="X2290">
        <v>1</v>
      </c>
      <c r="Y2290" t="s">
        <v>4767</v>
      </c>
      <c r="Z2290">
        <v>16</v>
      </c>
      <c r="AA2290">
        <v>4</v>
      </c>
      <c r="AB2290">
        <v>3</v>
      </c>
      <c r="AC2290">
        <v>2</v>
      </c>
      <c r="AD2290">
        <v>0</v>
      </c>
      <c r="AE2290">
        <v>4</v>
      </c>
      <c r="AF2290">
        <v>1</v>
      </c>
      <c r="AG2290">
        <v>2</v>
      </c>
      <c r="AH2290">
        <v>0</v>
      </c>
      <c r="AI2290">
        <v>3</v>
      </c>
      <c r="AJ2290">
        <v>2</v>
      </c>
      <c r="AK2290">
        <v>15</v>
      </c>
      <c r="AL2290">
        <v>6</v>
      </c>
      <c r="AM2290">
        <v>7</v>
      </c>
      <c r="AN2290">
        <v>3</v>
      </c>
      <c r="AO2290">
        <v>8</v>
      </c>
      <c r="AP2290">
        <v>3</v>
      </c>
      <c r="AQ2290">
        <v>11</v>
      </c>
      <c r="AR2290">
        <v>10</v>
      </c>
      <c r="AS2290">
        <v>62</v>
      </c>
      <c r="AT2290">
        <v>38</v>
      </c>
      <c r="AU2290">
        <v>1.82</v>
      </c>
      <c r="AV2290">
        <v>0.81</v>
      </c>
      <c r="AW2290">
        <v>2.79</v>
      </c>
      <c r="AX2290">
        <v>54</v>
      </c>
      <c r="AY2290">
        <v>71</v>
      </c>
      <c r="AZ2290">
        <v>51</v>
      </c>
      <c r="BA2290">
        <v>31</v>
      </c>
      <c r="BB2290">
        <v>20</v>
      </c>
      <c r="BC2290">
        <v>37</v>
      </c>
      <c r="BD2290">
        <v>57</v>
      </c>
      <c r="BE2290">
        <v>51</v>
      </c>
      <c r="BF2290">
        <v>71</v>
      </c>
      <c r="BG2290">
        <v>8.14</v>
      </c>
      <c r="BH2290">
        <v>4.17</v>
      </c>
      <c r="BI2290">
        <v>2.11</v>
      </c>
      <c r="BJ2290">
        <v>3.52</v>
      </c>
      <c r="BK2290">
        <v>3.46</v>
      </c>
      <c r="BL2290">
        <f>1/Table1[[#This Row],[odds_ft_home_team_win]]+1/Table1[[#This Row],[odds_ft_draw]]+1/Table1[[#This Row],[odds_ft_away_team_win]]-1</f>
        <v>4.7041899420471101E-2</v>
      </c>
      <c r="BM2290">
        <f>Table1[[#This Row],[Margin]]/3</f>
        <v>1.5680633140157035E-2</v>
      </c>
      <c r="BN2290">
        <v>1.4</v>
      </c>
      <c r="BO2290">
        <v>1.96</v>
      </c>
      <c r="BP2290">
        <v>3.3</v>
      </c>
      <c r="BQ2290">
        <v>7.25</v>
      </c>
      <c r="BR2290">
        <v>1.83</v>
      </c>
      <c r="BS2290">
        <v>1.87</v>
      </c>
      <c r="BT2290" t="s">
        <v>3786</v>
      </c>
      <c r="BU2290">
        <f>VLOOKUP(Table1[[#This Row],[Reference]],metron,11,FALSE)</f>
        <v>1.4888836329233679</v>
      </c>
      <c r="BV2290">
        <f>VLOOKUP(Table1[[#This Row],[Reference]],metron,12,FALSE)</f>
        <v>1.0516792809839171</v>
      </c>
    </row>
    <row r="2291" spans="1:74" hidden="1" x14ac:dyDescent="0.45">
      <c r="A2291" t="s">
        <v>5401</v>
      </c>
      <c r="B2291">
        <v>1617420600</v>
      </c>
      <c r="C2291" s="3" t="s">
        <v>4768</v>
      </c>
      <c r="D2291" t="s">
        <v>65</v>
      </c>
      <c r="E2291" t="s">
        <v>66</v>
      </c>
      <c r="F2291" t="s">
        <v>3788</v>
      </c>
      <c r="G2291" t="s">
        <v>77</v>
      </c>
      <c r="H2291" t="s">
        <v>3800</v>
      </c>
      <c r="I2291">
        <f>MROUND(Table1[[#This Row],[Prob_H]]*100,2)/100</f>
        <v>0.24</v>
      </c>
      <c r="J2291">
        <f>1/Table1[[#This Row],[odds_ft_home_team_win]]-Table1[[#This Row],[Margin/3]]</f>
        <v>0.23361061596355714</v>
      </c>
      <c r="K2291">
        <f>1/Table1[[#This Row],[odds_ft_draw]]-Table1[[#This Row],[Margin/3]]</f>
        <v>0.27772826302238068</v>
      </c>
      <c r="L2291">
        <f>1/Table1[[#This Row],[odds_ft_away_team_win]]-Table1[[#This Row],[Margin/3]]</f>
        <v>0.48866112101406223</v>
      </c>
      <c r="M2291">
        <v>13</v>
      </c>
      <c r="N2291">
        <v>1.38</v>
      </c>
      <c r="O2291">
        <v>1.82</v>
      </c>
      <c r="P2291">
        <v>1.41</v>
      </c>
      <c r="Q2291">
        <v>1.77</v>
      </c>
      <c r="R2291" t="str" cm="1">
        <f t="array" ref="R2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91">
        <v>0</v>
      </c>
      <c r="T2291">
        <v>1</v>
      </c>
      <c r="U2291">
        <v>1</v>
      </c>
      <c r="V2291">
        <v>0</v>
      </c>
      <c r="W2291">
        <v>0</v>
      </c>
      <c r="X2291">
        <v>0</v>
      </c>
      <c r="Z2291">
        <v>89</v>
      </c>
      <c r="AA2291">
        <v>3</v>
      </c>
      <c r="AB2291">
        <v>7</v>
      </c>
      <c r="AC2291">
        <v>3</v>
      </c>
      <c r="AD2291">
        <v>0</v>
      </c>
      <c r="AE2291">
        <v>3</v>
      </c>
      <c r="AF2291">
        <v>0</v>
      </c>
      <c r="AG2291">
        <v>0</v>
      </c>
      <c r="AH2291">
        <v>3</v>
      </c>
      <c r="AI2291">
        <v>1</v>
      </c>
      <c r="AJ2291">
        <v>2</v>
      </c>
      <c r="AK2291">
        <v>7</v>
      </c>
      <c r="AL2291">
        <v>17</v>
      </c>
      <c r="AM2291">
        <v>2</v>
      </c>
      <c r="AN2291">
        <v>3</v>
      </c>
      <c r="AO2291">
        <v>5</v>
      </c>
      <c r="AP2291">
        <v>14</v>
      </c>
      <c r="AQ2291">
        <v>8</v>
      </c>
      <c r="AR2291">
        <v>16</v>
      </c>
      <c r="AS2291">
        <v>40</v>
      </c>
      <c r="AT2291">
        <v>60</v>
      </c>
      <c r="AU2291">
        <v>0.87</v>
      </c>
      <c r="AV2291">
        <v>1.68</v>
      </c>
      <c r="AW2291">
        <v>1.94</v>
      </c>
      <c r="AX2291">
        <v>34</v>
      </c>
      <c r="AY2291">
        <v>53</v>
      </c>
      <c r="AZ2291">
        <v>19</v>
      </c>
      <c r="BA2291">
        <v>16</v>
      </c>
      <c r="BB2291">
        <v>7</v>
      </c>
      <c r="BC2291">
        <v>16</v>
      </c>
      <c r="BD2291">
        <v>53</v>
      </c>
      <c r="BE2291">
        <v>24</v>
      </c>
      <c r="BF2291">
        <v>79</v>
      </c>
      <c r="BG2291">
        <v>10.3</v>
      </c>
      <c r="BH2291">
        <v>3.82</v>
      </c>
      <c r="BI2291">
        <v>4</v>
      </c>
      <c r="BJ2291">
        <v>3.4</v>
      </c>
      <c r="BK2291">
        <v>1.98</v>
      </c>
      <c r="BL2291">
        <f>1/Table1[[#This Row],[odds_ft_home_team_win]]+1/Table1[[#This Row],[odds_ft_draw]]+1/Table1[[#This Row],[odds_ft_away_team_win]]-1</f>
        <v>4.9168152109328567E-2</v>
      </c>
      <c r="BM2291">
        <f>Table1[[#This Row],[Margin]]/3</f>
        <v>1.6389384036442856E-2</v>
      </c>
      <c r="BN2291">
        <v>1.33</v>
      </c>
      <c r="BO2291">
        <v>2.12</v>
      </c>
      <c r="BP2291">
        <v>3.55</v>
      </c>
      <c r="BQ2291">
        <v>7.25</v>
      </c>
      <c r="BR2291">
        <v>1.95</v>
      </c>
      <c r="BS2291">
        <v>1.77</v>
      </c>
      <c r="BT2291" t="s">
        <v>3860</v>
      </c>
      <c r="BU2291">
        <f>VLOOKUP(Table1[[#This Row],[Reference]],metron,11,FALSE)</f>
        <v>1.067249240121581</v>
      </c>
      <c r="BV2291">
        <f>VLOOKUP(Table1[[#This Row],[Reference]],metron,12,FALSE)</f>
        <v>1.53419452887538</v>
      </c>
    </row>
    <row r="2292" spans="1:74" hidden="1" x14ac:dyDescent="0.45">
      <c r="A2292" t="s">
        <v>5401</v>
      </c>
      <c r="B2292">
        <v>1617490800</v>
      </c>
      <c r="C2292" s="3" t="s">
        <v>4769</v>
      </c>
      <c r="D2292" t="s">
        <v>65</v>
      </c>
      <c r="E2292" t="s">
        <v>66</v>
      </c>
      <c r="F2292" t="s">
        <v>93</v>
      </c>
      <c r="G2292" t="s">
        <v>72</v>
      </c>
      <c r="H2292" t="s">
        <v>3808</v>
      </c>
      <c r="I2292">
        <f>MROUND(Table1[[#This Row],[Prob_H]]*100,2)/100</f>
        <v>0.44</v>
      </c>
      <c r="J2292">
        <f>1/Table1[[#This Row],[odds_ft_home_team_win]]-Table1[[#This Row],[Margin/3]]</f>
        <v>0.43657976010917188</v>
      </c>
      <c r="K2292">
        <f>1/Table1[[#This Row],[odds_ft_draw]]-Table1[[#This Row],[Margin/3]]</f>
        <v>0.28171011994541406</v>
      </c>
      <c r="L2292">
        <f>1/Table1[[#This Row],[odds_ft_away_team_win]]-Table1[[#This Row],[Margin/3]]</f>
        <v>0.28171011994541406</v>
      </c>
      <c r="M2292">
        <v>13</v>
      </c>
      <c r="N2292">
        <v>1</v>
      </c>
      <c r="O2292">
        <v>0.5</v>
      </c>
      <c r="P2292">
        <v>1.21</v>
      </c>
      <c r="Q2292">
        <v>0.47</v>
      </c>
      <c r="R2292" t="str" cm="1">
        <f t="array" ref="R2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2">
        <v>1</v>
      </c>
      <c r="T2292">
        <v>0</v>
      </c>
      <c r="U2292">
        <v>1</v>
      </c>
      <c r="V2292">
        <v>1</v>
      </c>
      <c r="W2292">
        <v>1</v>
      </c>
      <c r="X2292">
        <v>0</v>
      </c>
      <c r="Y2292">
        <v>11</v>
      </c>
      <c r="AA2292">
        <v>6</v>
      </c>
      <c r="AB2292">
        <v>6</v>
      </c>
      <c r="AC2292">
        <v>2</v>
      </c>
      <c r="AD2292">
        <v>0</v>
      </c>
      <c r="AE2292">
        <v>3</v>
      </c>
      <c r="AF2292">
        <v>0</v>
      </c>
      <c r="AG2292">
        <v>1</v>
      </c>
      <c r="AH2292">
        <v>1</v>
      </c>
      <c r="AI2292">
        <v>1</v>
      </c>
      <c r="AJ2292">
        <v>2</v>
      </c>
      <c r="AK2292">
        <v>21</v>
      </c>
      <c r="AL2292">
        <v>10</v>
      </c>
      <c r="AM2292">
        <v>8</v>
      </c>
      <c r="AN2292">
        <v>3</v>
      </c>
      <c r="AO2292">
        <v>13</v>
      </c>
      <c r="AP2292">
        <v>7</v>
      </c>
      <c r="AQ2292">
        <v>11</v>
      </c>
      <c r="AR2292">
        <v>12</v>
      </c>
      <c r="AS2292">
        <v>36</v>
      </c>
      <c r="AT2292">
        <v>64</v>
      </c>
      <c r="AU2292">
        <v>2.14</v>
      </c>
      <c r="AV2292">
        <v>1.1599999999999999</v>
      </c>
      <c r="AW2292">
        <v>2.25</v>
      </c>
      <c r="AX2292">
        <v>40</v>
      </c>
      <c r="AY2292">
        <v>72</v>
      </c>
      <c r="AZ2292">
        <v>36</v>
      </c>
      <c r="BA2292">
        <v>18</v>
      </c>
      <c r="BB2292">
        <v>4</v>
      </c>
      <c r="BC2292">
        <v>29</v>
      </c>
      <c r="BD2292">
        <v>82</v>
      </c>
      <c r="BE2292">
        <v>29</v>
      </c>
      <c r="BF2292">
        <v>68</v>
      </c>
      <c r="BG2292">
        <v>8.43</v>
      </c>
      <c r="BH2292">
        <v>5.57</v>
      </c>
      <c r="BI2292">
        <v>2.21</v>
      </c>
      <c r="BJ2292">
        <v>3.36</v>
      </c>
      <c r="BK2292">
        <v>3.36</v>
      </c>
      <c r="BL2292">
        <f>1/Table1[[#This Row],[odds_ft_home_team_win]]+1/Table1[[#This Row],[odds_ft_draw]]+1/Table1[[#This Row],[odds_ft_away_team_win]]-1</f>
        <v>4.772678302090072E-2</v>
      </c>
      <c r="BM2292">
        <f>Table1[[#This Row],[Margin]]/3</f>
        <v>1.5908927673633572E-2</v>
      </c>
      <c r="BN2292">
        <v>1.38</v>
      </c>
      <c r="BO2292">
        <v>2.2200000000000002</v>
      </c>
      <c r="BP2292">
        <v>3.8</v>
      </c>
      <c r="BQ2292">
        <v>7.75</v>
      </c>
      <c r="BR2292">
        <v>2</v>
      </c>
      <c r="BS2292">
        <v>1.71</v>
      </c>
      <c r="BT2292" t="s">
        <v>3790</v>
      </c>
      <c r="BU2292">
        <f>VLOOKUP(Table1[[#This Row],[Reference]],metron,11,FALSE)</f>
        <v>1.4140979689366791</v>
      </c>
      <c r="BV2292">
        <f>VLOOKUP(Table1[[#This Row],[Reference]],metron,12,FALSE)</f>
        <v>1.0666666666666671</v>
      </c>
    </row>
    <row r="2293" spans="1:74" x14ac:dyDescent="0.45">
      <c r="A2293" t="s">
        <v>5401</v>
      </c>
      <c r="B2293">
        <v>1617498000</v>
      </c>
      <c r="C2293" s="3" t="s">
        <v>4770</v>
      </c>
      <c r="D2293" t="s">
        <v>65</v>
      </c>
      <c r="E2293" t="s">
        <v>66</v>
      </c>
      <c r="F2293" t="s">
        <v>86</v>
      </c>
      <c r="G2293" t="s">
        <v>2218</v>
      </c>
      <c r="H2293" t="s">
        <v>3836</v>
      </c>
      <c r="I2293">
        <f>MROUND(Table1[[#This Row],[Prob_H]]*100,2)/100</f>
        <v>0.62</v>
      </c>
      <c r="J2293">
        <f>1/Table1[[#This Row],[odds_ft_home_team_win]]-Table1[[#This Row],[Margin/3]]</f>
        <v>0.62591074681238612</v>
      </c>
      <c r="K2293">
        <f>1/Table1[[#This Row],[odds_ft_draw]]-Table1[[#This Row],[Margin/3]]</f>
        <v>0.22526972117136052</v>
      </c>
      <c r="L2293">
        <f>1/Table1[[#This Row],[odds_ft_away_team_win]]-Table1[[#This Row],[Margin/3]]</f>
        <v>0.14881953201625336</v>
      </c>
      <c r="M2293">
        <v>13</v>
      </c>
      <c r="N2293">
        <v>2.38</v>
      </c>
      <c r="O2293">
        <v>0.81</v>
      </c>
      <c r="P2293">
        <v>2.37</v>
      </c>
      <c r="Q2293">
        <v>0.72</v>
      </c>
      <c r="R2293" t="str" cm="1">
        <f t="array" ref="R2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3">
        <v>2</v>
      </c>
      <c r="T2293">
        <v>1</v>
      </c>
      <c r="U2293">
        <v>3</v>
      </c>
      <c r="V2293">
        <v>2</v>
      </c>
      <c r="W2293">
        <v>1</v>
      </c>
      <c r="X2293">
        <v>1</v>
      </c>
      <c r="Y2293" t="s">
        <v>4771</v>
      </c>
      <c r="Z2293">
        <v>40</v>
      </c>
      <c r="AA2293">
        <v>3</v>
      </c>
      <c r="AB2293">
        <v>4</v>
      </c>
      <c r="AC2293">
        <v>1</v>
      </c>
      <c r="AD2293">
        <v>0</v>
      </c>
      <c r="AE2293">
        <v>3</v>
      </c>
      <c r="AF2293">
        <v>0</v>
      </c>
      <c r="AG2293">
        <v>1</v>
      </c>
      <c r="AH2293">
        <v>0</v>
      </c>
      <c r="AI2293">
        <v>2</v>
      </c>
      <c r="AJ2293">
        <v>1</v>
      </c>
      <c r="AK2293">
        <v>10</v>
      </c>
      <c r="AL2293">
        <v>12</v>
      </c>
      <c r="AM2293">
        <v>6</v>
      </c>
      <c r="AN2293">
        <v>3</v>
      </c>
      <c r="AO2293">
        <v>4</v>
      </c>
      <c r="AP2293">
        <v>9</v>
      </c>
      <c r="AQ2293">
        <v>10</v>
      </c>
      <c r="AR2293">
        <v>13</v>
      </c>
      <c r="AS2293">
        <v>65</v>
      </c>
      <c r="AT2293">
        <v>35</v>
      </c>
      <c r="AU2293">
        <v>1.31</v>
      </c>
      <c r="AV2293">
        <v>1.21</v>
      </c>
      <c r="AW2293">
        <v>2.56</v>
      </c>
      <c r="AX2293">
        <v>57</v>
      </c>
      <c r="AY2293">
        <v>72</v>
      </c>
      <c r="AZ2293">
        <v>51</v>
      </c>
      <c r="BA2293">
        <v>32</v>
      </c>
      <c r="BB2293">
        <v>3</v>
      </c>
      <c r="BC2293">
        <v>35</v>
      </c>
      <c r="BD2293">
        <v>72</v>
      </c>
      <c r="BE2293">
        <v>44</v>
      </c>
      <c r="BF2293">
        <v>85</v>
      </c>
      <c r="BG2293">
        <v>8</v>
      </c>
      <c r="BH2293">
        <v>4.5599999999999996</v>
      </c>
      <c r="BI2293">
        <v>1.56</v>
      </c>
      <c r="BJ2293">
        <v>4.16</v>
      </c>
      <c r="BK2293">
        <v>6.1</v>
      </c>
      <c r="BL2293">
        <f>1/Table1[[#This Row],[odds_ft_home_team_win]]+1/Table1[[#This Row],[odds_ft_draw]]+1/Table1[[#This Row],[odds_ft_away_team_win]]-1</f>
        <v>4.5344682639764544E-2</v>
      </c>
      <c r="BM2293">
        <f>Table1[[#This Row],[Margin]]/3</f>
        <v>1.5114894213254848E-2</v>
      </c>
      <c r="BN2293">
        <v>1.34</v>
      </c>
      <c r="BO2293">
        <v>1.91</v>
      </c>
      <c r="BP2293">
        <v>3.3</v>
      </c>
      <c r="BQ2293">
        <v>6</v>
      </c>
      <c r="BR2293">
        <v>2</v>
      </c>
      <c r="BS2293">
        <v>1.74</v>
      </c>
      <c r="BT2293" t="s">
        <v>3802</v>
      </c>
      <c r="BU2293">
        <f>VLOOKUP(Table1[[#This Row],[Reference]],metron,11,FALSE)</f>
        <v>1.8681481481481479</v>
      </c>
      <c r="BV2293">
        <f>VLOOKUP(Table1[[#This Row],[Reference]],metron,12,FALSE)</f>
        <v>0.86851851851851847</v>
      </c>
    </row>
    <row r="2294" spans="1:74" x14ac:dyDescent="0.45">
      <c r="A2294" t="s">
        <v>5401</v>
      </c>
      <c r="B2294">
        <v>1617505560</v>
      </c>
      <c r="C2294" s="3" t="s">
        <v>4772</v>
      </c>
      <c r="D2294" t="s">
        <v>65</v>
      </c>
      <c r="E2294" t="s">
        <v>66</v>
      </c>
      <c r="F2294" t="s">
        <v>85</v>
      </c>
      <c r="G2294" t="s">
        <v>3792</v>
      </c>
      <c r="H2294" t="s">
        <v>3784</v>
      </c>
      <c r="I2294">
        <f>MROUND(Table1[[#This Row],[Prob_H]]*100,2)/100</f>
        <v>0.66</v>
      </c>
      <c r="J2294">
        <f>1/Table1[[#This Row],[odds_ft_home_team_win]]-Table1[[#This Row],[Margin/3]]</f>
        <v>0.65441083674921585</v>
      </c>
      <c r="K2294">
        <f>1/Table1[[#This Row],[odds_ft_draw]]-Table1[[#This Row],[Margin/3]]</f>
        <v>0.20046465109571315</v>
      </c>
      <c r="L2294">
        <f>1/Table1[[#This Row],[odds_ft_away_team_win]]-Table1[[#This Row],[Margin/3]]</f>
        <v>0.14512451215507099</v>
      </c>
      <c r="M2294">
        <v>13</v>
      </c>
      <c r="N2294">
        <v>1.93</v>
      </c>
      <c r="O2294">
        <v>0.43</v>
      </c>
      <c r="P2294">
        <v>1.79</v>
      </c>
      <c r="Q2294">
        <v>0.35</v>
      </c>
      <c r="R2294" t="str" cm="1">
        <f t="array" ref="R2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4">
        <v>2</v>
      </c>
      <c r="T2294">
        <v>0</v>
      </c>
      <c r="U2294">
        <v>2</v>
      </c>
      <c r="V2294">
        <v>0</v>
      </c>
      <c r="W2294">
        <v>0</v>
      </c>
      <c r="X2294">
        <v>0</v>
      </c>
      <c r="Y2294" t="s">
        <v>4773</v>
      </c>
      <c r="AA2294">
        <v>3</v>
      </c>
      <c r="AB2294">
        <v>3</v>
      </c>
      <c r="AC2294">
        <v>1</v>
      </c>
      <c r="AD2294">
        <v>0</v>
      </c>
      <c r="AE2294">
        <v>4</v>
      </c>
      <c r="AF2294">
        <v>0</v>
      </c>
      <c r="AG2294">
        <v>0</v>
      </c>
      <c r="AH2294">
        <v>1</v>
      </c>
      <c r="AI2294">
        <v>2</v>
      </c>
      <c r="AJ2294">
        <v>2</v>
      </c>
      <c r="AK2294">
        <v>12</v>
      </c>
      <c r="AL2294">
        <v>9</v>
      </c>
      <c r="AM2294">
        <v>5</v>
      </c>
      <c r="AN2294">
        <v>4</v>
      </c>
      <c r="AO2294">
        <v>7</v>
      </c>
      <c r="AP2294">
        <v>5</v>
      </c>
      <c r="AQ2294">
        <v>9</v>
      </c>
      <c r="AR2294">
        <v>14</v>
      </c>
      <c r="AS2294">
        <v>56</v>
      </c>
      <c r="AT2294">
        <v>44</v>
      </c>
      <c r="AU2294">
        <v>1.43</v>
      </c>
      <c r="AV2294">
        <v>1.23</v>
      </c>
      <c r="AW2294">
        <v>2.75</v>
      </c>
      <c r="AX2294">
        <v>64</v>
      </c>
      <c r="AY2294">
        <v>83</v>
      </c>
      <c r="AZ2294">
        <v>61</v>
      </c>
      <c r="BA2294">
        <v>29</v>
      </c>
      <c r="BB2294">
        <v>4</v>
      </c>
      <c r="BC2294">
        <v>36</v>
      </c>
      <c r="BD2294">
        <v>75</v>
      </c>
      <c r="BE2294">
        <v>54</v>
      </c>
      <c r="BF2294">
        <v>86</v>
      </c>
      <c r="BG2294">
        <v>9.35</v>
      </c>
      <c r="BH2294">
        <v>4.3600000000000003</v>
      </c>
      <c r="BI2294">
        <v>1.48</v>
      </c>
      <c r="BJ2294">
        <v>4.51</v>
      </c>
      <c r="BK2294">
        <v>6.01</v>
      </c>
      <c r="BL2294">
        <f>1/Table1[[#This Row],[odds_ft_home_team_win]]+1/Table1[[#This Row],[odds_ft_draw]]+1/Table1[[#This Row],[odds_ft_away_team_win]]-1</f>
        <v>6.3794516779379418E-2</v>
      </c>
      <c r="BM2294">
        <f>Table1[[#This Row],[Margin]]/3</f>
        <v>2.1264838926459806E-2</v>
      </c>
      <c r="BN2294">
        <v>1.29</v>
      </c>
      <c r="BO2294">
        <v>1.78</v>
      </c>
      <c r="BP2294">
        <v>3.2</v>
      </c>
      <c r="BQ2294">
        <v>6</v>
      </c>
      <c r="BR2294">
        <v>2</v>
      </c>
      <c r="BS2294">
        <v>1.74</v>
      </c>
      <c r="BT2294" t="s">
        <v>3856</v>
      </c>
      <c r="BU2294">
        <f>VLOOKUP(Table1[[#This Row],[Reference]],metron,11,FALSE)</f>
        <v>2.089675030851502</v>
      </c>
      <c r="BV2294">
        <f>VLOOKUP(Table1[[#This Row],[Reference]],metron,12,FALSE)</f>
        <v>0.8354586589880707</v>
      </c>
    </row>
    <row r="2295" spans="1:74" hidden="1" x14ac:dyDescent="0.45">
      <c r="A2295" t="s">
        <v>5401</v>
      </c>
      <c r="B2295">
        <v>1617555600</v>
      </c>
      <c r="C2295" s="3" t="s">
        <v>4774</v>
      </c>
      <c r="D2295" t="s">
        <v>65</v>
      </c>
      <c r="E2295" t="s">
        <v>66</v>
      </c>
      <c r="F2295" t="s">
        <v>94</v>
      </c>
      <c r="G2295" t="s">
        <v>103</v>
      </c>
      <c r="H2295" t="s">
        <v>3815</v>
      </c>
      <c r="I2295">
        <f>MROUND(Table1[[#This Row],[Prob_H]]*100,2)/100</f>
        <v>0.3</v>
      </c>
      <c r="J2295">
        <f>1/Table1[[#This Row],[odds_ft_home_team_win]]-Table1[[#This Row],[Margin/3]]</f>
        <v>0.29246487867177523</v>
      </c>
      <c r="K2295">
        <f>1/Table1[[#This Row],[odds_ft_draw]]-Table1[[#This Row],[Margin/3]]</f>
        <v>0.30395913154533849</v>
      </c>
      <c r="L2295">
        <f>1/Table1[[#This Row],[odds_ft_away_team_win]]-Table1[[#This Row],[Margin/3]]</f>
        <v>0.40357598978288634</v>
      </c>
      <c r="M2295">
        <v>13</v>
      </c>
      <c r="N2295">
        <v>1.82</v>
      </c>
      <c r="O2295">
        <v>1.38</v>
      </c>
      <c r="P2295">
        <v>1.65</v>
      </c>
      <c r="Q2295">
        <v>1.38</v>
      </c>
      <c r="R2295" t="str" cm="1">
        <f t="array" ref="R2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95">
        <v>2</v>
      </c>
      <c r="T2295">
        <v>2</v>
      </c>
      <c r="U2295">
        <v>4</v>
      </c>
      <c r="V2295">
        <v>1</v>
      </c>
      <c r="W2295">
        <v>0</v>
      </c>
      <c r="X2295">
        <v>1</v>
      </c>
      <c r="Y2295" t="s">
        <v>4775</v>
      </c>
      <c r="Z2295" t="s">
        <v>4776</v>
      </c>
      <c r="AA2295">
        <v>6</v>
      </c>
      <c r="AB2295">
        <v>2</v>
      </c>
      <c r="AC2295">
        <v>1</v>
      </c>
      <c r="AD2295">
        <v>0</v>
      </c>
      <c r="AE2295">
        <v>4</v>
      </c>
      <c r="AF2295">
        <v>0</v>
      </c>
      <c r="AG2295">
        <v>0</v>
      </c>
      <c r="AH2295">
        <v>1</v>
      </c>
      <c r="AI2295">
        <v>3</v>
      </c>
      <c r="AJ2295">
        <v>1</v>
      </c>
      <c r="AK2295">
        <v>14</v>
      </c>
      <c r="AL2295">
        <v>7</v>
      </c>
      <c r="AM2295">
        <v>4</v>
      </c>
      <c r="AN2295">
        <v>4</v>
      </c>
      <c r="AO2295">
        <v>10</v>
      </c>
      <c r="AP2295">
        <v>3</v>
      </c>
      <c r="AQ2295">
        <v>9</v>
      </c>
      <c r="AR2295">
        <v>8</v>
      </c>
      <c r="AS2295">
        <v>60</v>
      </c>
      <c r="AT2295">
        <v>40</v>
      </c>
      <c r="AU2295">
        <v>1.44</v>
      </c>
      <c r="AV2295">
        <v>0.91</v>
      </c>
      <c r="AW2295">
        <v>1.99</v>
      </c>
      <c r="AX2295">
        <v>36</v>
      </c>
      <c r="AY2295">
        <v>61</v>
      </c>
      <c r="AZ2295">
        <v>30</v>
      </c>
      <c r="BA2295">
        <v>19</v>
      </c>
      <c r="BB2295">
        <v>6</v>
      </c>
      <c r="BC2295">
        <v>22</v>
      </c>
      <c r="BD2295">
        <v>52</v>
      </c>
      <c r="BE2295">
        <v>36</v>
      </c>
      <c r="BF2295">
        <v>76</v>
      </c>
      <c r="BG2295">
        <v>12.18</v>
      </c>
      <c r="BH2295">
        <v>4.34</v>
      </c>
      <c r="BI2295">
        <v>3</v>
      </c>
      <c r="BJ2295">
        <v>2.9</v>
      </c>
      <c r="BK2295">
        <v>2.25</v>
      </c>
      <c r="BL2295">
        <f>1/Table1[[#This Row],[odds_ft_home_team_win]]+1/Table1[[#This Row],[odds_ft_draw]]+1/Table1[[#This Row],[odds_ft_away_team_win]]-1</f>
        <v>0.12260536398467425</v>
      </c>
      <c r="BM2295">
        <f>Table1[[#This Row],[Margin]]/3</f>
        <v>4.0868454661558085E-2</v>
      </c>
      <c r="BN2295">
        <v>1.49</v>
      </c>
      <c r="BO2295">
        <v>2.2999999999999998</v>
      </c>
      <c r="BP2295">
        <v>4.05</v>
      </c>
      <c r="BQ2295">
        <v>8.5</v>
      </c>
      <c r="BR2295">
        <v>1.91</v>
      </c>
      <c r="BS2295">
        <v>1.71</v>
      </c>
      <c r="BT2295" t="s">
        <v>3833</v>
      </c>
      <c r="BU2295">
        <f>VLOOKUP(Table1[[#This Row],[Reference]],metron,11,FALSE)</f>
        <v>1.1805091283106199</v>
      </c>
      <c r="BV2295">
        <f>VLOOKUP(Table1[[#This Row],[Reference]],metron,12,FALSE)</f>
        <v>1.3921316533813319</v>
      </c>
    </row>
    <row r="2296" spans="1:74" x14ac:dyDescent="0.45">
      <c r="A2296" t="s">
        <v>5401</v>
      </c>
      <c r="B2296">
        <v>1617573600</v>
      </c>
      <c r="C2296" s="3" t="s">
        <v>4777</v>
      </c>
      <c r="D2296" t="s">
        <v>65</v>
      </c>
      <c r="E2296" t="s">
        <v>66</v>
      </c>
      <c r="F2296" t="s">
        <v>98</v>
      </c>
      <c r="G2296" t="s">
        <v>88</v>
      </c>
      <c r="H2296" t="s">
        <v>3903</v>
      </c>
      <c r="I2296">
        <f>MROUND(Table1[[#This Row],[Prob_H]]*100,2)/100</f>
        <v>0.38</v>
      </c>
      <c r="J2296">
        <f>1/Table1[[#This Row],[odds_ft_home_team_win]]-Table1[[#This Row],[Margin/3]]</f>
        <v>0.38686254643701457</v>
      </c>
      <c r="K2296">
        <f>1/Table1[[#This Row],[odds_ft_draw]]-Table1[[#This Row],[Margin/3]]</f>
        <v>0.29466396487673086</v>
      </c>
      <c r="L2296">
        <f>1/Table1[[#This Row],[odds_ft_away_team_win]]-Table1[[#This Row],[Margin/3]]</f>
        <v>0.31847348868625469</v>
      </c>
      <c r="M2296">
        <v>13</v>
      </c>
      <c r="N2296">
        <v>1.59</v>
      </c>
      <c r="O2296">
        <v>0.93</v>
      </c>
      <c r="P2296">
        <v>1.6</v>
      </c>
      <c r="Q2296">
        <v>0.8</v>
      </c>
      <c r="R2296" t="str" cm="1">
        <f t="array" ref="R2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96">
        <v>1</v>
      </c>
      <c r="T2296">
        <v>1</v>
      </c>
      <c r="U2296">
        <v>2</v>
      </c>
      <c r="V2296">
        <v>1</v>
      </c>
      <c r="W2296">
        <v>0</v>
      </c>
      <c r="X2296">
        <v>1</v>
      </c>
      <c r="Y2296">
        <v>75</v>
      </c>
      <c r="Z2296">
        <v>31</v>
      </c>
      <c r="AA2296">
        <v>10</v>
      </c>
      <c r="AB2296">
        <v>4</v>
      </c>
      <c r="AC2296">
        <v>2</v>
      </c>
      <c r="AD2296">
        <v>0</v>
      </c>
      <c r="AE2296">
        <v>2</v>
      </c>
      <c r="AF2296">
        <v>0</v>
      </c>
      <c r="AG2296">
        <v>1</v>
      </c>
      <c r="AH2296">
        <v>1</v>
      </c>
      <c r="AI2296">
        <v>0</v>
      </c>
      <c r="AJ2296">
        <v>2</v>
      </c>
      <c r="AK2296">
        <v>25</v>
      </c>
      <c r="AL2296">
        <v>17</v>
      </c>
      <c r="AM2296">
        <v>9</v>
      </c>
      <c r="AN2296">
        <v>5</v>
      </c>
      <c r="AO2296">
        <v>16</v>
      </c>
      <c r="AP2296">
        <v>12</v>
      </c>
      <c r="AQ2296">
        <v>14</v>
      </c>
      <c r="AR2296">
        <v>13</v>
      </c>
      <c r="AS2296">
        <v>60</v>
      </c>
      <c r="AT2296">
        <v>40</v>
      </c>
      <c r="AU2296">
        <v>2.6</v>
      </c>
      <c r="AV2296">
        <v>1.84</v>
      </c>
      <c r="AW2296">
        <v>2.2200000000000002</v>
      </c>
      <c r="AX2296">
        <v>55</v>
      </c>
      <c r="AY2296">
        <v>71</v>
      </c>
      <c r="AZ2296">
        <v>42</v>
      </c>
      <c r="BA2296">
        <v>16</v>
      </c>
      <c r="BB2296">
        <v>3</v>
      </c>
      <c r="BC2296">
        <v>28</v>
      </c>
      <c r="BD2296">
        <v>72</v>
      </c>
      <c r="BE2296">
        <v>33</v>
      </c>
      <c r="BF2296">
        <v>71</v>
      </c>
      <c r="BG2296">
        <v>9.4700000000000006</v>
      </c>
      <c r="BH2296">
        <v>3.49</v>
      </c>
      <c r="BI2296">
        <v>2.35</v>
      </c>
      <c r="BJ2296">
        <v>3</v>
      </c>
      <c r="BK2296">
        <v>2.8</v>
      </c>
      <c r="BL2296">
        <f>1/Table1[[#This Row],[odds_ft_home_team_win]]+1/Table1[[#This Row],[odds_ft_draw]]+1/Table1[[#This Row],[odds_ft_away_team_win]]-1</f>
        <v>0.11600810536980743</v>
      </c>
      <c r="BM2296">
        <f>Table1[[#This Row],[Margin]]/3</f>
        <v>3.8669368456602481E-2</v>
      </c>
      <c r="BN2296">
        <v>1.36</v>
      </c>
      <c r="BO2296">
        <v>2.15</v>
      </c>
      <c r="BP2296">
        <v>3.8</v>
      </c>
      <c r="BQ2296">
        <v>7.5</v>
      </c>
      <c r="BR2296">
        <v>1.87</v>
      </c>
      <c r="BS2296">
        <v>1.77</v>
      </c>
      <c r="BT2296" t="s">
        <v>3841</v>
      </c>
      <c r="BU2296">
        <f>VLOOKUP(Table1[[#This Row],[Reference]],metron,11,FALSE)</f>
        <v>1.330562659846547</v>
      </c>
      <c r="BV2296">
        <f>VLOOKUP(Table1[[#This Row],[Reference]],metron,12,FALSE)</f>
        <v>1.1595268542199491</v>
      </c>
    </row>
    <row r="2297" spans="1:74" x14ac:dyDescent="0.45">
      <c r="A2297" t="s">
        <v>5401</v>
      </c>
      <c r="B2297">
        <v>1617580800</v>
      </c>
      <c r="C2297" s="3" t="s">
        <v>4778</v>
      </c>
      <c r="D2297" t="s">
        <v>65</v>
      </c>
      <c r="E2297" t="s">
        <v>66</v>
      </c>
      <c r="F2297" t="s">
        <v>80</v>
      </c>
      <c r="G2297" t="s">
        <v>68</v>
      </c>
      <c r="H2297" t="s">
        <v>4163</v>
      </c>
      <c r="I2297">
        <f>MROUND(Table1[[#This Row],[Prob_H]]*100,2)/100</f>
        <v>0.3</v>
      </c>
      <c r="J2297">
        <f>1/Table1[[#This Row],[odds_ft_home_team_win]]-Table1[[#This Row],[Margin/3]]</f>
        <v>0.30417635756901612</v>
      </c>
      <c r="K2297">
        <f>1/Table1[[#This Row],[odds_ft_draw]]-Table1[[#This Row],[Margin/3]]</f>
        <v>0.28192941652340986</v>
      </c>
      <c r="L2297">
        <f>1/Table1[[#This Row],[odds_ft_away_team_win]]-Table1[[#This Row],[Margin/3]]</f>
        <v>0.41389422590757408</v>
      </c>
      <c r="M2297">
        <v>13</v>
      </c>
      <c r="N2297">
        <v>1.79</v>
      </c>
      <c r="O2297">
        <v>1.43</v>
      </c>
      <c r="P2297">
        <v>1.82</v>
      </c>
      <c r="Q2297">
        <v>1.47</v>
      </c>
      <c r="R2297" t="str" cm="1">
        <f t="array" ref="R2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297">
        <v>0</v>
      </c>
      <c r="T2297">
        <v>1</v>
      </c>
      <c r="U2297">
        <v>1</v>
      </c>
      <c r="V2297">
        <v>0</v>
      </c>
      <c r="W2297">
        <v>0</v>
      </c>
      <c r="X2297">
        <v>0</v>
      </c>
      <c r="Z2297">
        <v>89</v>
      </c>
      <c r="AA2297">
        <v>4</v>
      </c>
      <c r="AB2297">
        <v>6</v>
      </c>
      <c r="AC2297">
        <v>0</v>
      </c>
      <c r="AD2297">
        <v>0</v>
      </c>
      <c r="AE2297">
        <v>1</v>
      </c>
      <c r="AF2297">
        <v>1</v>
      </c>
      <c r="AG2297">
        <v>0</v>
      </c>
      <c r="AH2297">
        <v>0</v>
      </c>
      <c r="AI2297">
        <v>0</v>
      </c>
      <c r="AJ2297">
        <v>2</v>
      </c>
      <c r="AK2297">
        <v>14</v>
      </c>
      <c r="AL2297">
        <v>21</v>
      </c>
      <c r="AM2297">
        <v>4</v>
      </c>
      <c r="AN2297">
        <v>4</v>
      </c>
      <c r="AO2297">
        <v>10</v>
      </c>
      <c r="AP2297">
        <v>17</v>
      </c>
      <c r="AQ2297">
        <v>11</v>
      </c>
      <c r="AR2297">
        <v>12</v>
      </c>
      <c r="AS2297">
        <v>38</v>
      </c>
      <c r="AT2297">
        <v>62</v>
      </c>
      <c r="AU2297">
        <v>1.39</v>
      </c>
      <c r="AV2297">
        <v>1.96</v>
      </c>
      <c r="AW2297">
        <v>2.65</v>
      </c>
      <c r="AX2297">
        <v>57</v>
      </c>
      <c r="AY2297">
        <v>79</v>
      </c>
      <c r="AZ2297">
        <v>43</v>
      </c>
      <c r="BA2297">
        <v>32</v>
      </c>
      <c r="BB2297">
        <v>14</v>
      </c>
      <c r="BC2297">
        <v>33</v>
      </c>
      <c r="BD2297">
        <v>64</v>
      </c>
      <c r="BE2297">
        <v>54</v>
      </c>
      <c r="BF2297">
        <v>83</v>
      </c>
      <c r="BG2297">
        <v>10</v>
      </c>
      <c r="BH2297">
        <v>3.93</v>
      </c>
      <c r="BI2297">
        <v>2.9</v>
      </c>
      <c r="BJ2297">
        <v>3.1</v>
      </c>
      <c r="BK2297">
        <v>2.2000000000000002</v>
      </c>
      <c r="BL2297">
        <f>1/Table1[[#This Row],[odds_ft_home_team_win]]+1/Table1[[#This Row],[odds_ft_draw]]+1/Table1[[#This Row],[odds_ft_away_team_win]]-1</f>
        <v>0.12195368591364142</v>
      </c>
      <c r="BM2297">
        <f>Table1[[#This Row],[Margin]]/3</f>
        <v>4.0651228637880475E-2</v>
      </c>
      <c r="BN2297">
        <v>1.34</v>
      </c>
      <c r="BO2297">
        <v>1.95</v>
      </c>
      <c r="BP2297">
        <v>3.3</v>
      </c>
      <c r="BQ2297">
        <v>6</v>
      </c>
      <c r="BR2297">
        <v>1.69</v>
      </c>
      <c r="BS2297">
        <v>1.95</v>
      </c>
      <c r="BT2297" t="s">
        <v>3847</v>
      </c>
      <c r="BU2297">
        <f>VLOOKUP(Table1[[#This Row],[Reference]],metron,11,FALSE)</f>
        <v>1.1805091283106199</v>
      </c>
      <c r="BV2297">
        <f>VLOOKUP(Table1[[#This Row],[Reference]],metron,12,FALSE)</f>
        <v>1.3921316533813319</v>
      </c>
    </row>
    <row r="2298" spans="1:74" x14ac:dyDescent="0.45">
      <c r="A2298" t="s">
        <v>5401</v>
      </c>
      <c r="B2298">
        <v>1617588300</v>
      </c>
      <c r="C2298" s="3" t="s">
        <v>4779</v>
      </c>
      <c r="D2298" t="s">
        <v>65</v>
      </c>
      <c r="E2298" t="s">
        <v>66</v>
      </c>
      <c r="F2298" t="s">
        <v>81</v>
      </c>
      <c r="G2298" t="s">
        <v>97</v>
      </c>
      <c r="H2298" t="s">
        <v>3793</v>
      </c>
      <c r="I2298">
        <f>MROUND(Table1[[#This Row],[Prob_H]]*100,2)/100</f>
        <v>0.56000000000000005</v>
      </c>
      <c r="J2298">
        <f>1/Table1[[#This Row],[odds_ft_home_team_win]]-Table1[[#This Row],[Margin/3]]</f>
        <v>0.56902356902356899</v>
      </c>
      <c r="K2298">
        <f>1/Table1[[#This Row],[odds_ft_draw]]-Table1[[#This Row],[Margin/3]]</f>
        <v>0.24074074074074073</v>
      </c>
      <c r="L2298">
        <f>1/Table1[[#This Row],[odds_ft_away_team_win]]-Table1[[#This Row],[Margin/3]]</f>
        <v>0.1902356902356902</v>
      </c>
      <c r="M2298">
        <v>13</v>
      </c>
      <c r="N2298">
        <v>2.2400000000000002</v>
      </c>
      <c r="O2298">
        <v>0.67</v>
      </c>
      <c r="P2298">
        <v>2.29</v>
      </c>
      <c r="Q2298">
        <v>0.55000000000000004</v>
      </c>
      <c r="R2298" t="str" cm="1">
        <f t="array" ref="R2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298">
        <v>2</v>
      </c>
      <c r="T2298">
        <v>1</v>
      </c>
      <c r="U2298">
        <v>3</v>
      </c>
      <c r="V2298">
        <v>1</v>
      </c>
      <c r="W2298">
        <v>0</v>
      </c>
      <c r="X2298">
        <v>1</v>
      </c>
      <c r="Y2298" t="s">
        <v>4780</v>
      </c>
      <c r="Z2298" t="s">
        <v>811</v>
      </c>
      <c r="AA2298">
        <v>6</v>
      </c>
      <c r="AB2298">
        <v>3</v>
      </c>
      <c r="AC2298">
        <v>2</v>
      </c>
      <c r="AD2298">
        <v>0</v>
      </c>
      <c r="AE2298">
        <v>3</v>
      </c>
      <c r="AF2298">
        <v>0</v>
      </c>
      <c r="AG2298">
        <v>1</v>
      </c>
      <c r="AH2298">
        <v>1</v>
      </c>
      <c r="AI2298">
        <v>1</v>
      </c>
      <c r="AJ2298">
        <v>2</v>
      </c>
      <c r="AK2298">
        <v>19</v>
      </c>
      <c r="AL2298">
        <v>5</v>
      </c>
      <c r="AM2298">
        <v>9</v>
      </c>
      <c r="AN2298">
        <v>2</v>
      </c>
      <c r="AO2298">
        <v>10</v>
      </c>
      <c r="AP2298">
        <v>3</v>
      </c>
      <c r="AQ2298">
        <v>12</v>
      </c>
      <c r="AR2298">
        <v>13</v>
      </c>
      <c r="AS2298">
        <v>62</v>
      </c>
      <c r="AT2298">
        <v>38</v>
      </c>
      <c r="AU2298">
        <v>2.2000000000000002</v>
      </c>
      <c r="AV2298">
        <v>0.69</v>
      </c>
      <c r="AW2298">
        <v>2.73</v>
      </c>
      <c r="AX2298">
        <v>66</v>
      </c>
      <c r="AY2298">
        <v>75</v>
      </c>
      <c r="AZ2298">
        <v>57</v>
      </c>
      <c r="BA2298">
        <v>32</v>
      </c>
      <c r="BB2298">
        <v>20</v>
      </c>
      <c r="BC2298">
        <v>51</v>
      </c>
      <c r="BD2298">
        <v>72</v>
      </c>
      <c r="BE2298">
        <v>34</v>
      </c>
      <c r="BF2298">
        <v>72</v>
      </c>
      <c r="BG2298">
        <v>8.26</v>
      </c>
      <c r="BH2298">
        <v>4.8</v>
      </c>
      <c r="BI2298">
        <v>1.65</v>
      </c>
      <c r="BJ2298">
        <v>3.6</v>
      </c>
      <c r="BK2298">
        <v>4.4000000000000004</v>
      </c>
      <c r="BL2298">
        <f>1/Table1[[#This Row],[odds_ft_home_team_win]]+1/Table1[[#This Row],[odds_ft_draw]]+1/Table1[[#This Row],[odds_ft_away_team_win]]-1</f>
        <v>0.11111111111111116</v>
      </c>
      <c r="BM2298">
        <f>Table1[[#This Row],[Margin]]/3</f>
        <v>3.7037037037037056E-2</v>
      </c>
      <c r="BN2298">
        <v>1.26</v>
      </c>
      <c r="BO2298">
        <v>1.57</v>
      </c>
      <c r="BP2298">
        <v>2.8</v>
      </c>
      <c r="BQ2298">
        <v>5.25</v>
      </c>
      <c r="BR2298">
        <v>1.67</v>
      </c>
      <c r="BS2298">
        <v>2</v>
      </c>
      <c r="BT2298" t="s">
        <v>109</v>
      </c>
      <c r="BU2298">
        <f>VLOOKUP(Table1[[#This Row],[Reference]],metron,11,FALSE)</f>
        <v>1.7546812539448771</v>
      </c>
      <c r="BV2298">
        <f>VLOOKUP(Table1[[#This Row],[Reference]],metron,12,FALSE)</f>
        <v>0.93456764148958549</v>
      </c>
    </row>
    <row r="2299" spans="1:74" hidden="1" x14ac:dyDescent="0.45">
      <c r="A2299" t="s">
        <v>5400</v>
      </c>
      <c r="B2299">
        <v>1634259600</v>
      </c>
      <c r="C2299" s="3" t="s">
        <v>5028</v>
      </c>
      <c r="D2299" t="s">
        <v>65</v>
      </c>
      <c r="E2299" t="s">
        <v>66</v>
      </c>
      <c r="F2299" t="s">
        <v>80</v>
      </c>
      <c r="G2299" t="s">
        <v>72</v>
      </c>
      <c r="H2299" t="s">
        <v>3831</v>
      </c>
      <c r="I2299">
        <f>MROUND(Table1[[#This Row],[Prob_H]]*100,2)/100</f>
        <v>0.44</v>
      </c>
      <c r="J2299">
        <f>1/Table1[[#This Row],[odds_ft_home_team_win]]-Table1[[#This Row],[Margin/3]]</f>
        <v>0.43983664913897474</v>
      </c>
      <c r="K2299">
        <f>1/Table1[[#This Row],[odds_ft_draw]]-Table1[[#This Row],[Margin/3]]</f>
        <v>0.27775067309951035</v>
      </c>
      <c r="L2299">
        <f>1/Table1[[#This Row],[odds_ft_away_team_win]]-Table1[[#This Row],[Margin/3]]</f>
        <v>0.28241267776151502</v>
      </c>
      <c r="M2299">
        <v>13</v>
      </c>
      <c r="N2299">
        <v>1.4</v>
      </c>
      <c r="O2299">
        <v>0.2</v>
      </c>
      <c r="P2299">
        <v>1.24</v>
      </c>
      <c r="Q2299">
        <v>0.53</v>
      </c>
      <c r="R2299" t="str" cm="1">
        <f t="array" ref="R2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299">
        <v>1</v>
      </c>
      <c r="T2299">
        <v>1</v>
      </c>
      <c r="U2299">
        <v>2</v>
      </c>
      <c r="V2299">
        <v>1</v>
      </c>
      <c r="W2299">
        <v>0</v>
      </c>
      <c r="X2299">
        <v>1</v>
      </c>
      <c r="Y2299">
        <v>75</v>
      </c>
      <c r="Z2299">
        <v>44</v>
      </c>
      <c r="AA2299">
        <v>6</v>
      </c>
      <c r="AB2299">
        <v>3</v>
      </c>
      <c r="AC2299">
        <v>1</v>
      </c>
      <c r="AD2299">
        <v>1</v>
      </c>
      <c r="AE2299">
        <v>4</v>
      </c>
      <c r="AF2299">
        <v>0</v>
      </c>
      <c r="AG2299">
        <v>0</v>
      </c>
      <c r="AH2299">
        <v>2</v>
      </c>
      <c r="AI2299">
        <v>1</v>
      </c>
      <c r="AJ2299">
        <v>3</v>
      </c>
      <c r="AK2299">
        <v>21</v>
      </c>
      <c r="AL2299">
        <v>6</v>
      </c>
      <c r="AM2299">
        <v>4</v>
      </c>
      <c r="AN2299">
        <v>2</v>
      </c>
      <c r="AO2299">
        <v>17</v>
      </c>
      <c r="AP2299">
        <v>4</v>
      </c>
      <c r="AQ2299">
        <v>5</v>
      </c>
      <c r="AR2299">
        <v>17</v>
      </c>
      <c r="AS2299">
        <v>62</v>
      </c>
      <c r="AT2299">
        <v>38</v>
      </c>
      <c r="AU2299">
        <v>2.0299999999999998</v>
      </c>
      <c r="AV2299">
        <v>0.65</v>
      </c>
      <c r="AW2299">
        <v>2.2000000000000002</v>
      </c>
      <c r="AX2299">
        <v>30</v>
      </c>
      <c r="AY2299">
        <v>70</v>
      </c>
      <c r="AZ2299">
        <v>40</v>
      </c>
      <c r="BA2299">
        <v>10</v>
      </c>
      <c r="BB2299">
        <v>10</v>
      </c>
      <c r="BC2299">
        <v>30</v>
      </c>
      <c r="BD2299">
        <v>60</v>
      </c>
      <c r="BE2299">
        <v>30</v>
      </c>
      <c r="BF2299">
        <v>70</v>
      </c>
      <c r="BG2299">
        <v>5</v>
      </c>
      <c r="BH2299">
        <v>5.6</v>
      </c>
      <c r="BI2299">
        <v>2.15</v>
      </c>
      <c r="BJ2299">
        <v>3.3</v>
      </c>
      <c r="BK2299">
        <v>3.25</v>
      </c>
      <c r="BL2299">
        <f>1/Table1[[#This Row],[odds_ft_home_team_win]]+1/Table1[[#This Row],[odds_ft_draw]]+1/Table1[[#This Row],[odds_ft_away_team_win]]-1</f>
        <v>7.5838889792378072E-2</v>
      </c>
      <c r="BM2299">
        <f>Table1[[#This Row],[Margin]]/3</f>
        <v>2.5279629930792691E-2</v>
      </c>
      <c r="BN2299">
        <v>1.38</v>
      </c>
      <c r="BO2299">
        <v>2.4</v>
      </c>
      <c r="BP2299">
        <v>4.34</v>
      </c>
      <c r="BQ2299">
        <v>10.5</v>
      </c>
      <c r="BR2299">
        <v>2</v>
      </c>
      <c r="BS2299">
        <v>1.73</v>
      </c>
      <c r="BT2299" t="s">
        <v>3847</v>
      </c>
      <c r="BU2299">
        <f>VLOOKUP(Table1[[#This Row],[Reference]],metron,11,FALSE)</f>
        <v>1.4140979689366791</v>
      </c>
      <c r="BV2299">
        <f>VLOOKUP(Table1[[#This Row],[Reference]],metron,12,FALSE)</f>
        <v>1.0666666666666671</v>
      </c>
    </row>
    <row r="2300" spans="1:74" x14ac:dyDescent="0.45">
      <c r="A2300" t="s">
        <v>5400</v>
      </c>
      <c r="B2300">
        <v>1634342400</v>
      </c>
      <c r="C2300" s="3" t="s">
        <v>5029</v>
      </c>
      <c r="D2300" t="s">
        <v>65</v>
      </c>
      <c r="E2300" t="s">
        <v>66</v>
      </c>
      <c r="F2300" t="s">
        <v>2218</v>
      </c>
      <c r="G2300" t="s">
        <v>73</v>
      </c>
      <c r="H2300" t="s">
        <v>3903</v>
      </c>
      <c r="I2300">
        <f>MROUND(Table1[[#This Row],[Prob_H]]*100,2)/100</f>
        <v>0.46</v>
      </c>
      <c r="J2300">
        <f>1/Table1[[#This Row],[odds_ft_home_team_win]]-Table1[[#This Row],[Margin/3]]</f>
        <v>0.45271344067160507</v>
      </c>
      <c r="K2300">
        <f>1/Table1[[#This Row],[odds_ft_draw]]-Table1[[#This Row],[Margin/3]]</f>
        <v>0.27996577764099806</v>
      </c>
      <c r="L2300">
        <f>1/Table1[[#This Row],[odds_ft_away_team_win]]-Table1[[#This Row],[Margin/3]]</f>
        <v>0.26732078168739681</v>
      </c>
      <c r="M2300">
        <v>13</v>
      </c>
      <c r="N2300">
        <v>1.5</v>
      </c>
      <c r="O2300">
        <v>1</v>
      </c>
      <c r="P2300">
        <v>1.24</v>
      </c>
      <c r="Q2300">
        <v>1.42</v>
      </c>
      <c r="R2300" t="str" cm="1">
        <f t="array" ref="R2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</v>
      </c>
      <c r="Z2300">
        <v>87</v>
      </c>
      <c r="AA2300">
        <v>4</v>
      </c>
      <c r="AB2300">
        <v>4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15</v>
      </c>
      <c r="AL2300">
        <v>17</v>
      </c>
      <c r="AM2300">
        <v>3</v>
      </c>
      <c r="AN2300">
        <v>7</v>
      </c>
      <c r="AO2300">
        <v>12</v>
      </c>
      <c r="AP2300">
        <v>10</v>
      </c>
      <c r="AQ2300">
        <v>17</v>
      </c>
      <c r="AR2300">
        <v>5</v>
      </c>
      <c r="AS2300">
        <v>61</v>
      </c>
      <c r="AT2300">
        <v>39</v>
      </c>
      <c r="AU2300">
        <v>1.43</v>
      </c>
      <c r="AV2300">
        <v>1.83</v>
      </c>
      <c r="AW2300">
        <v>2.25</v>
      </c>
      <c r="AX2300">
        <v>34</v>
      </c>
      <c r="AY2300">
        <v>83</v>
      </c>
      <c r="AZ2300">
        <v>42</v>
      </c>
      <c r="BA2300">
        <v>0</v>
      </c>
      <c r="BB2300">
        <v>0</v>
      </c>
      <c r="BC2300">
        <v>25</v>
      </c>
      <c r="BD2300">
        <v>59</v>
      </c>
      <c r="BE2300">
        <v>42</v>
      </c>
      <c r="BF2300">
        <v>92</v>
      </c>
      <c r="BG2300">
        <v>7.67</v>
      </c>
      <c r="BH2300">
        <v>4.34</v>
      </c>
      <c r="BI2300">
        <v>2.13</v>
      </c>
      <c r="BJ2300">
        <v>3.37</v>
      </c>
      <c r="BK2300">
        <v>3.52</v>
      </c>
      <c r="BL2300">
        <f>1/Table1[[#This Row],[odds_ft_home_team_win]]+1/Table1[[#This Row],[odds_ft_draw]]+1/Table1[[#This Row],[odds_ft_away_team_win]]-1</f>
        <v>5.0310382210536853E-2</v>
      </c>
      <c r="BM2300">
        <f>Table1[[#This Row],[Margin]]/3</f>
        <v>1.6770127403512285E-2</v>
      </c>
      <c r="BN2300">
        <v>1.42</v>
      </c>
      <c r="BO2300">
        <v>2.14</v>
      </c>
      <c r="BP2300">
        <v>4</v>
      </c>
      <c r="BQ2300">
        <v>7.5</v>
      </c>
      <c r="BR2300">
        <v>1.91</v>
      </c>
      <c r="BS2300">
        <v>1.8</v>
      </c>
      <c r="BT2300" t="s">
        <v>3809</v>
      </c>
      <c r="BU2300">
        <f>VLOOKUP(Table1[[#This Row],[Reference]],metron,11,FALSE)</f>
        <v>1.4888836329233679</v>
      </c>
      <c r="BV2300">
        <f>VLOOKUP(Table1[[#This Row],[Reference]],metron,12,FALSE)</f>
        <v>1.0516792809839171</v>
      </c>
    </row>
    <row r="2301" spans="1:74" x14ac:dyDescent="0.45">
      <c r="A2301" t="s">
        <v>5400</v>
      </c>
      <c r="B2301">
        <v>1634349600</v>
      </c>
      <c r="C2301" s="3" t="s">
        <v>5030</v>
      </c>
      <c r="D2301" t="s">
        <v>65</v>
      </c>
      <c r="E2301" t="s">
        <v>66</v>
      </c>
      <c r="F2301" t="s">
        <v>4346</v>
      </c>
      <c r="G2301" t="s">
        <v>93</v>
      </c>
      <c r="H2301" t="s">
        <v>4163</v>
      </c>
      <c r="I2301">
        <f>MROUND(Table1[[#This Row],[Prob_H]]*100,2)/100</f>
        <v>0.3</v>
      </c>
      <c r="J2301">
        <f>1/Table1[[#This Row],[odds_ft_home_team_win]]-Table1[[#This Row],[Margin/3]]</f>
        <v>0.30225993059367179</v>
      </c>
      <c r="K2301">
        <f>1/Table1[[#This Row],[odds_ft_draw]]-Table1[[#This Row],[Margin/3]]</f>
        <v>0.2728985408212225</v>
      </c>
      <c r="L2301">
        <f>1/Table1[[#This Row],[odds_ft_away_team_win]]-Table1[[#This Row],[Margin/3]]</f>
        <v>0.42484152858510577</v>
      </c>
      <c r="M2301">
        <v>13</v>
      </c>
      <c r="N2301">
        <v>1.5</v>
      </c>
      <c r="O2301">
        <v>2</v>
      </c>
      <c r="P2301">
        <v>1.71</v>
      </c>
      <c r="Q2301">
        <v>1.68</v>
      </c>
      <c r="R2301" t="str" cm="1">
        <f t="array" ref="R2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0</v>
      </c>
      <c r="Y2301">
        <v>7</v>
      </c>
      <c r="AA2301">
        <v>1</v>
      </c>
      <c r="AB2301">
        <v>8</v>
      </c>
      <c r="AC2301">
        <v>3</v>
      </c>
      <c r="AD2301">
        <v>0</v>
      </c>
      <c r="AE2301">
        <v>3</v>
      </c>
      <c r="AF2301">
        <v>1</v>
      </c>
      <c r="AG2301">
        <v>0</v>
      </c>
      <c r="AH2301">
        <v>3</v>
      </c>
      <c r="AI2301">
        <v>4</v>
      </c>
      <c r="AJ2301">
        <v>0</v>
      </c>
      <c r="AK2301">
        <v>7</v>
      </c>
      <c r="AL2301">
        <v>13</v>
      </c>
      <c r="AM2301">
        <v>5</v>
      </c>
      <c r="AN2301">
        <v>6</v>
      </c>
      <c r="AO2301">
        <v>2</v>
      </c>
      <c r="AP2301">
        <v>7</v>
      </c>
      <c r="AQ2301">
        <v>14</v>
      </c>
      <c r="AR2301">
        <v>6</v>
      </c>
      <c r="AS2301">
        <v>42</v>
      </c>
      <c r="AT2301">
        <v>58</v>
      </c>
      <c r="AU2301">
        <v>1.01</v>
      </c>
      <c r="AV2301">
        <v>1.78</v>
      </c>
      <c r="AW2301">
        <v>2.42</v>
      </c>
      <c r="AX2301">
        <v>58</v>
      </c>
      <c r="AY2301">
        <v>75</v>
      </c>
      <c r="AZ2301">
        <v>50</v>
      </c>
      <c r="BA2301">
        <v>25</v>
      </c>
      <c r="BB2301">
        <v>0</v>
      </c>
      <c r="BC2301">
        <v>42</v>
      </c>
      <c r="BD2301">
        <v>83</v>
      </c>
      <c r="BE2301">
        <v>34</v>
      </c>
      <c r="BF2301">
        <v>67</v>
      </c>
      <c r="BG2301">
        <v>8.17</v>
      </c>
      <c r="BH2301">
        <v>4.17</v>
      </c>
      <c r="BI2301">
        <v>3.05</v>
      </c>
      <c r="BJ2301">
        <v>3.35</v>
      </c>
      <c r="BK2301">
        <v>2.2200000000000002</v>
      </c>
      <c r="BL2301">
        <f>1/Table1[[#This Row],[odds_ft_home_team_win]]+1/Table1[[#This Row],[odds_ft_draw]]+1/Table1[[#This Row],[odds_ft_away_team_win]]-1</f>
        <v>7.6826765596033963E-2</v>
      </c>
      <c r="BM2301">
        <f>Table1[[#This Row],[Margin]]/3</f>
        <v>2.5608921865344653E-2</v>
      </c>
      <c r="BN2301">
        <v>1.42</v>
      </c>
      <c r="BO2301">
        <v>2.37</v>
      </c>
      <c r="BP2301">
        <v>0</v>
      </c>
      <c r="BQ2301">
        <v>0</v>
      </c>
      <c r="BR2301">
        <v>0</v>
      </c>
      <c r="BS2301">
        <v>0</v>
      </c>
      <c r="BT2301" t="s">
        <v>4348</v>
      </c>
      <c r="BU2301">
        <f>VLOOKUP(Table1[[#This Row],[Reference]],metron,11,FALSE)</f>
        <v>1.1805091283106199</v>
      </c>
      <c r="BV2301">
        <f>VLOOKUP(Table1[[#This Row],[Reference]],metron,12,FALSE)</f>
        <v>1.3921316533813319</v>
      </c>
    </row>
    <row r="2302" spans="1:74" hidden="1" x14ac:dyDescent="0.45">
      <c r="A2302" t="s">
        <v>5400</v>
      </c>
      <c r="B2302">
        <v>1634421600</v>
      </c>
      <c r="C2302" s="3" t="s">
        <v>5031</v>
      </c>
      <c r="D2302" t="s">
        <v>65</v>
      </c>
      <c r="E2302" t="s">
        <v>66</v>
      </c>
      <c r="F2302" t="s">
        <v>85</v>
      </c>
      <c r="G2302" t="s">
        <v>81</v>
      </c>
      <c r="H2302" t="s">
        <v>3800</v>
      </c>
      <c r="I2302">
        <f>MROUND(Table1[[#This Row],[Prob_H]]*100,2)/100</f>
        <v>0.42</v>
      </c>
      <c r="J2302">
        <f>1/Table1[[#This Row],[odds_ft_home_team_win]]-Table1[[#This Row],[Margin/3]]</f>
        <v>0.42354264934910091</v>
      </c>
      <c r="K2302">
        <f>1/Table1[[#This Row],[odds_ft_draw]]-Table1[[#This Row],[Margin/3]]</f>
        <v>0.28078450659095822</v>
      </c>
      <c r="L2302">
        <f>1/Table1[[#This Row],[odds_ft_away_team_win]]-Table1[[#This Row],[Margin/3]]</f>
        <v>0.29567284405994082</v>
      </c>
      <c r="M2302">
        <v>13</v>
      </c>
      <c r="N2302">
        <v>2.33</v>
      </c>
      <c r="O2302">
        <v>1.4</v>
      </c>
      <c r="P2302">
        <v>1.79</v>
      </c>
      <c r="Q2302">
        <v>1.4</v>
      </c>
      <c r="R2302" t="str" cm="1">
        <f t="array" ref="R2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02">
        <v>0</v>
      </c>
      <c r="T2302">
        <v>1</v>
      </c>
      <c r="U2302">
        <v>1</v>
      </c>
      <c r="V2302">
        <v>1</v>
      </c>
      <c r="W2302">
        <v>0</v>
      </c>
      <c r="X2302">
        <v>1</v>
      </c>
      <c r="Z2302">
        <v>15</v>
      </c>
      <c r="AA2302">
        <v>6</v>
      </c>
      <c r="AB2302">
        <v>0</v>
      </c>
      <c r="AC2302">
        <v>4</v>
      </c>
      <c r="AD2302">
        <v>0</v>
      </c>
      <c r="AE2302">
        <v>3</v>
      </c>
      <c r="AF2302">
        <v>0</v>
      </c>
      <c r="AG2302">
        <v>4</v>
      </c>
      <c r="AH2302">
        <v>0</v>
      </c>
      <c r="AI2302">
        <v>2</v>
      </c>
      <c r="AJ2302">
        <v>1</v>
      </c>
      <c r="AK2302">
        <v>22</v>
      </c>
      <c r="AL2302">
        <v>7</v>
      </c>
      <c r="AM2302">
        <v>7</v>
      </c>
      <c r="AN2302">
        <v>4</v>
      </c>
      <c r="AO2302">
        <v>15</v>
      </c>
      <c r="AP2302">
        <v>3</v>
      </c>
      <c r="AQ2302">
        <v>12</v>
      </c>
      <c r="AR2302">
        <v>8</v>
      </c>
      <c r="AS2302">
        <v>52</v>
      </c>
      <c r="AT2302">
        <v>48</v>
      </c>
      <c r="AU2302">
        <v>2.38</v>
      </c>
      <c r="AV2302">
        <v>1.01</v>
      </c>
      <c r="AW2302">
        <v>2.4</v>
      </c>
      <c r="AX2302">
        <v>27</v>
      </c>
      <c r="AY2302">
        <v>82</v>
      </c>
      <c r="AZ2302">
        <v>39</v>
      </c>
      <c r="BA2302">
        <v>29</v>
      </c>
      <c r="BB2302">
        <v>0</v>
      </c>
      <c r="BC2302">
        <v>10</v>
      </c>
      <c r="BD2302">
        <v>74</v>
      </c>
      <c r="BE2302">
        <v>37</v>
      </c>
      <c r="BF2302">
        <v>82</v>
      </c>
      <c r="BG2302">
        <v>8.4700000000000006</v>
      </c>
      <c r="BH2302">
        <v>4.43</v>
      </c>
      <c r="BI2302">
        <v>2.2200000000000002</v>
      </c>
      <c r="BJ2302">
        <v>3.25</v>
      </c>
      <c r="BK2302">
        <v>3.1</v>
      </c>
      <c r="BL2302">
        <f>1/Table1[[#This Row],[odds_ft_home_team_win]]+1/Table1[[#This Row],[odds_ft_draw]]+1/Table1[[#This Row],[odds_ft_away_team_win]]-1</f>
        <v>8.072340330404848E-2</v>
      </c>
      <c r="BM2302">
        <f>Table1[[#This Row],[Margin]]/3</f>
        <v>2.6907801101349493E-2</v>
      </c>
      <c r="BN2302">
        <v>1.38</v>
      </c>
      <c r="BO2302">
        <v>2.0499999999999998</v>
      </c>
      <c r="BP2302">
        <v>3.6</v>
      </c>
      <c r="BQ2302">
        <v>7</v>
      </c>
      <c r="BR2302">
        <v>1.83</v>
      </c>
      <c r="BS2302">
        <v>1.91</v>
      </c>
      <c r="BT2302" t="s">
        <v>4878</v>
      </c>
      <c r="BU2302">
        <f>VLOOKUP(Table1[[#This Row],[Reference]],metron,11,FALSE)</f>
        <v>1.396960958296362</v>
      </c>
      <c r="BV2302">
        <f>VLOOKUP(Table1[[#This Row],[Reference]],metron,12,FALSE)</f>
        <v>1.091503992901508</v>
      </c>
    </row>
    <row r="2303" spans="1:74" hidden="1" x14ac:dyDescent="0.45">
      <c r="A2303" t="s">
        <v>5400</v>
      </c>
      <c r="B2303">
        <v>1634428800</v>
      </c>
      <c r="C2303" s="3" t="s">
        <v>5032</v>
      </c>
      <c r="D2303" t="s">
        <v>65</v>
      </c>
      <c r="E2303" t="s">
        <v>66</v>
      </c>
      <c r="F2303" t="s">
        <v>3792</v>
      </c>
      <c r="G2303" t="s">
        <v>86</v>
      </c>
      <c r="H2303" t="s">
        <v>3793</v>
      </c>
      <c r="I2303">
        <f>MROUND(Table1[[#This Row],[Prob_H]]*100,2)/100</f>
        <v>0.32</v>
      </c>
      <c r="J2303">
        <f>1/Table1[[#This Row],[odds_ft_home_team_win]]-Table1[[#This Row],[Margin/3]]</f>
        <v>0.31734931734931732</v>
      </c>
      <c r="K2303">
        <f>1/Table1[[#This Row],[odds_ft_draw]]-Table1[[#This Row],[Margin/3]]</f>
        <v>0.26789876789876788</v>
      </c>
      <c r="L2303">
        <f>1/Table1[[#This Row],[odds_ft_away_team_win]]-Table1[[#This Row],[Margin/3]]</f>
        <v>0.4147519147519147</v>
      </c>
      <c r="M2303">
        <v>13</v>
      </c>
      <c r="N2303">
        <v>1</v>
      </c>
      <c r="O2303">
        <v>1.5</v>
      </c>
      <c r="P2303">
        <v>1.1100000000000001</v>
      </c>
      <c r="Q2303">
        <v>1.53</v>
      </c>
      <c r="R2303" t="str" cm="1">
        <f t="array" ref="R2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03">
        <v>0</v>
      </c>
      <c r="T2303">
        <v>1</v>
      </c>
      <c r="U2303">
        <v>1</v>
      </c>
      <c r="V2303">
        <v>0</v>
      </c>
      <c r="W2303">
        <v>0</v>
      </c>
      <c r="X2303">
        <v>0</v>
      </c>
      <c r="Z2303" t="s">
        <v>1586</v>
      </c>
      <c r="AA2303">
        <v>3</v>
      </c>
      <c r="AB2303">
        <v>3</v>
      </c>
      <c r="AC2303">
        <v>3</v>
      </c>
      <c r="AD2303">
        <v>0</v>
      </c>
      <c r="AE2303">
        <v>1</v>
      </c>
      <c r="AF2303">
        <v>0</v>
      </c>
      <c r="AG2303">
        <v>1</v>
      </c>
      <c r="AH2303">
        <v>2</v>
      </c>
      <c r="AI2303">
        <v>1</v>
      </c>
      <c r="AJ2303">
        <v>0</v>
      </c>
      <c r="AK2303">
        <v>6</v>
      </c>
      <c r="AL2303">
        <v>13</v>
      </c>
      <c r="AM2303">
        <v>3</v>
      </c>
      <c r="AN2303">
        <v>6</v>
      </c>
      <c r="AO2303">
        <v>3</v>
      </c>
      <c r="AP2303">
        <v>7</v>
      </c>
      <c r="AQ2303">
        <v>16</v>
      </c>
      <c r="AR2303">
        <v>16</v>
      </c>
      <c r="AS2303">
        <v>43</v>
      </c>
      <c r="AT2303">
        <v>57</v>
      </c>
      <c r="AU2303">
        <v>0.87</v>
      </c>
      <c r="AV2303">
        <v>1.46</v>
      </c>
      <c r="AW2303">
        <v>2.2000000000000002</v>
      </c>
      <c r="AX2303">
        <v>54</v>
      </c>
      <c r="AY2303">
        <v>74</v>
      </c>
      <c r="AZ2303">
        <v>37</v>
      </c>
      <c r="BA2303">
        <v>19</v>
      </c>
      <c r="BB2303">
        <v>10</v>
      </c>
      <c r="BC2303">
        <v>44</v>
      </c>
      <c r="BD2303">
        <v>74</v>
      </c>
      <c r="BE2303">
        <v>10</v>
      </c>
      <c r="BF2303">
        <v>65</v>
      </c>
      <c r="BG2303">
        <v>10.43</v>
      </c>
      <c r="BH2303">
        <v>5</v>
      </c>
      <c r="BI2303">
        <v>2.8</v>
      </c>
      <c r="BJ2303">
        <v>3.25</v>
      </c>
      <c r="BK2303">
        <v>2.2000000000000002</v>
      </c>
      <c r="BL2303">
        <f>1/Table1[[#This Row],[odds_ft_home_team_win]]+1/Table1[[#This Row],[odds_ft_draw]]+1/Table1[[#This Row],[odds_ft_away_team_win]]-1</f>
        <v>0.1193806193806195</v>
      </c>
      <c r="BM2303">
        <f>Table1[[#This Row],[Margin]]/3</f>
        <v>3.9793539793539834E-2</v>
      </c>
      <c r="BN2303">
        <v>1.4</v>
      </c>
      <c r="BO2303">
        <v>2.25</v>
      </c>
      <c r="BP2303">
        <v>3.75</v>
      </c>
      <c r="BQ2303">
        <v>7</v>
      </c>
      <c r="BR2303">
        <v>1.91</v>
      </c>
      <c r="BS2303">
        <v>1.83</v>
      </c>
      <c r="BT2303" t="s">
        <v>3795</v>
      </c>
      <c r="BU2303">
        <f>VLOOKUP(Table1[[#This Row],[Reference]],metron,11,FALSE)</f>
        <v>1.210167055864918</v>
      </c>
      <c r="BV2303">
        <f>VLOOKUP(Table1[[#This Row],[Reference]],metron,12,FALSE)</f>
        <v>1.3211783725525419</v>
      </c>
    </row>
    <row r="2304" spans="1:74" hidden="1" x14ac:dyDescent="0.45">
      <c r="A2304" t="s">
        <v>5400</v>
      </c>
      <c r="B2304">
        <v>1634429100</v>
      </c>
      <c r="C2304" s="3" t="s">
        <v>5033</v>
      </c>
      <c r="D2304" t="s">
        <v>65</v>
      </c>
      <c r="E2304" t="s">
        <v>66</v>
      </c>
      <c r="F2304" t="s">
        <v>103</v>
      </c>
      <c r="G2304" t="s">
        <v>88</v>
      </c>
      <c r="H2304" t="s">
        <v>3819</v>
      </c>
      <c r="I2304">
        <f>MROUND(Table1[[#This Row],[Prob_H]]*100,2)/100</f>
        <v>0.42</v>
      </c>
      <c r="J2304">
        <f>1/Table1[[#This Row],[odds_ft_home_team_win]]-Table1[[#This Row],[Margin/3]]</f>
        <v>0.4147519147519147</v>
      </c>
      <c r="K2304">
        <f>1/Table1[[#This Row],[odds_ft_draw]]-Table1[[#This Row],[Margin/3]]</f>
        <v>0.26789876789876788</v>
      </c>
      <c r="L2304">
        <f>1/Table1[[#This Row],[odds_ft_away_team_win]]-Table1[[#This Row],[Margin/3]]</f>
        <v>0.31734931734931732</v>
      </c>
      <c r="M2304">
        <v>13</v>
      </c>
      <c r="N2304">
        <v>1.4</v>
      </c>
      <c r="O2304">
        <v>1.25</v>
      </c>
      <c r="P2304">
        <v>1.89</v>
      </c>
      <c r="Q2304">
        <v>1.1100000000000001</v>
      </c>
      <c r="R2304" t="str" cm="1">
        <f t="array" ref="R2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04">
        <v>1</v>
      </c>
      <c r="T2304">
        <v>1</v>
      </c>
      <c r="U2304">
        <v>2</v>
      </c>
      <c r="V2304">
        <v>0</v>
      </c>
      <c r="W2304">
        <v>0</v>
      </c>
      <c r="X2304">
        <v>0</v>
      </c>
      <c r="Y2304">
        <v>68</v>
      </c>
      <c r="Z2304">
        <v>89</v>
      </c>
      <c r="AA2304">
        <v>2</v>
      </c>
      <c r="AB2304">
        <v>9</v>
      </c>
      <c r="AC2304">
        <v>2</v>
      </c>
      <c r="AD2304">
        <v>1</v>
      </c>
      <c r="AE2304">
        <v>3</v>
      </c>
      <c r="AF2304">
        <v>0</v>
      </c>
      <c r="AG2304">
        <v>1</v>
      </c>
      <c r="AH2304">
        <v>2</v>
      </c>
      <c r="AI2304">
        <v>2</v>
      </c>
      <c r="AJ2304">
        <v>1</v>
      </c>
      <c r="AK2304">
        <v>18</v>
      </c>
      <c r="AL2304">
        <v>24</v>
      </c>
      <c r="AM2304">
        <v>3</v>
      </c>
      <c r="AN2304">
        <v>4</v>
      </c>
      <c r="AO2304">
        <v>15</v>
      </c>
      <c r="AP2304">
        <v>20</v>
      </c>
      <c r="AQ2304">
        <v>8</v>
      </c>
      <c r="AR2304">
        <v>9</v>
      </c>
      <c r="AS2304">
        <v>51</v>
      </c>
      <c r="AT2304">
        <v>49</v>
      </c>
      <c r="AU2304">
        <v>1.64</v>
      </c>
      <c r="AV2304">
        <v>2.16</v>
      </c>
      <c r="AW2304">
        <v>2.35</v>
      </c>
      <c r="AX2304">
        <v>58</v>
      </c>
      <c r="AY2304">
        <v>80</v>
      </c>
      <c r="AZ2304">
        <v>45</v>
      </c>
      <c r="BA2304">
        <v>10</v>
      </c>
      <c r="BB2304">
        <v>0</v>
      </c>
      <c r="BC2304">
        <v>33</v>
      </c>
      <c r="BD2304">
        <v>90</v>
      </c>
      <c r="BE2304">
        <v>23</v>
      </c>
      <c r="BF2304">
        <v>70</v>
      </c>
      <c r="BG2304">
        <v>12.3</v>
      </c>
      <c r="BH2304">
        <v>4.7</v>
      </c>
      <c r="BI2304">
        <v>2.2000000000000002</v>
      </c>
      <c r="BJ2304">
        <v>3.25</v>
      </c>
      <c r="BK2304">
        <v>2.8</v>
      </c>
      <c r="BL2304">
        <f>1/Table1[[#This Row],[odds_ft_home_team_win]]+1/Table1[[#This Row],[odds_ft_draw]]+1/Table1[[#This Row],[odds_ft_away_team_win]]-1</f>
        <v>0.1193806193806195</v>
      </c>
      <c r="BM2304">
        <f>Table1[[#This Row],[Margin]]/3</f>
        <v>3.9793539793539834E-2</v>
      </c>
      <c r="BN2304">
        <v>1.4</v>
      </c>
      <c r="BO2304">
        <v>2.25</v>
      </c>
      <c r="BP2304">
        <v>3.75</v>
      </c>
      <c r="BQ2304">
        <v>7</v>
      </c>
      <c r="BR2304">
        <v>1.91</v>
      </c>
      <c r="BS2304">
        <v>1.8</v>
      </c>
      <c r="BT2304" t="s">
        <v>3798</v>
      </c>
      <c r="BU2304">
        <f>VLOOKUP(Table1[[#This Row],[Reference]],metron,11,FALSE)</f>
        <v>1.396960958296362</v>
      </c>
      <c r="BV2304">
        <f>VLOOKUP(Table1[[#This Row],[Reference]],metron,12,FALSE)</f>
        <v>1.091503992901508</v>
      </c>
    </row>
    <row r="2305" spans="1:74" hidden="1" x14ac:dyDescent="0.45">
      <c r="A2305" t="s">
        <v>5400</v>
      </c>
      <c r="B2305">
        <v>1634436000</v>
      </c>
      <c r="C2305" s="3" t="s">
        <v>5034</v>
      </c>
      <c r="D2305" t="s">
        <v>65</v>
      </c>
      <c r="E2305" t="s">
        <v>66</v>
      </c>
      <c r="F2305" t="s">
        <v>77</v>
      </c>
      <c r="G2305" t="s">
        <v>68</v>
      </c>
      <c r="H2305" t="s">
        <v>3808</v>
      </c>
      <c r="I2305">
        <f>MROUND(Table1[[#This Row],[Prob_H]]*100,2)/100</f>
        <v>0.42</v>
      </c>
      <c r="J2305">
        <f>1/Table1[[#This Row],[odds_ft_home_team_win]]-Table1[[#This Row],[Margin/3]]</f>
        <v>0.4147519147519147</v>
      </c>
      <c r="K2305">
        <f>1/Table1[[#This Row],[odds_ft_draw]]-Table1[[#This Row],[Margin/3]]</f>
        <v>0.26789876789876788</v>
      </c>
      <c r="L2305">
        <f>1/Table1[[#This Row],[odds_ft_away_team_win]]-Table1[[#This Row],[Margin/3]]</f>
        <v>0.31734931734931732</v>
      </c>
      <c r="M2305">
        <v>13</v>
      </c>
      <c r="N2305">
        <v>1.6</v>
      </c>
      <c r="O2305">
        <v>1.67</v>
      </c>
      <c r="P2305">
        <v>1.25</v>
      </c>
      <c r="Q2305">
        <v>1.48</v>
      </c>
      <c r="R2305" t="str" cm="1">
        <f t="array" ref="R2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05">
        <v>1</v>
      </c>
      <c r="T2305">
        <v>1</v>
      </c>
      <c r="U2305">
        <v>2</v>
      </c>
      <c r="V2305">
        <v>2</v>
      </c>
      <c r="W2305">
        <v>1</v>
      </c>
      <c r="X2305">
        <v>1</v>
      </c>
      <c r="Y2305">
        <v>14</v>
      </c>
      <c r="Z2305">
        <v>17</v>
      </c>
      <c r="AA2305">
        <v>2</v>
      </c>
      <c r="AB2305">
        <v>5</v>
      </c>
      <c r="AC2305">
        <v>2</v>
      </c>
      <c r="AD2305">
        <v>0</v>
      </c>
      <c r="AE2305">
        <v>1</v>
      </c>
      <c r="AF2305">
        <v>0</v>
      </c>
      <c r="AG2305">
        <v>2</v>
      </c>
      <c r="AH2305">
        <v>0</v>
      </c>
      <c r="AI2305">
        <v>1</v>
      </c>
      <c r="AJ2305">
        <v>0</v>
      </c>
      <c r="AK2305">
        <v>8</v>
      </c>
      <c r="AL2305">
        <v>11</v>
      </c>
      <c r="AM2305">
        <v>4</v>
      </c>
      <c r="AN2305">
        <v>6</v>
      </c>
      <c r="AO2305">
        <v>4</v>
      </c>
      <c r="AP2305">
        <v>5</v>
      </c>
      <c r="AQ2305">
        <v>15</v>
      </c>
      <c r="AR2305">
        <v>13</v>
      </c>
      <c r="AS2305">
        <v>59</v>
      </c>
      <c r="AT2305">
        <v>41</v>
      </c>
      <c r="AU2305">
        <v>0.98</v>
      </c>
      <c r="AV2305">
        <v>1.47</v>
      </c>
      <c r="AW2305">
        <v>2.62</v>
      </c>
      <c r="AX2305">
        <v>45</v>
      </c>
      <c r="AY2305">
        <v>100</v>
      </c>
      <c r="AZ2305">
        <v>44</v>
      </c>
      <c r="BA2305">
        <v>19</v>
      </c>
      <c r="BB2305">
        <v>0</v>
      </c>
      <c r="BC2305">
        <v>19</v>
      </c>
      <c r="BD2305">
        <v>82</v>
      </c>
      <c r="BE2305">
        <v>44</v>
      </c>
      <c r="BF2305">
        <v>100</v>
      </c>
      <c r="BG2305">
        <v>6.63</v>
      </c>
      <c r="BH2305">
        <v>3.8</v>
      </c>
      <c r="BI2305">
        <v>2.2000000000000002</v>
      </c>
      <c r="BJ2305">
        <v>3.25</v>
      </c>
      <c r="BK2305">
        <v>2.8</v>
      </c>
      <c r="BL2305">
        <f>1/Table1[[#This Row],[odds_ft_home_team_win]]+1/Table1[[#This Row],[odds_ft_draw]]+1/Table1[[#This Row],[odds_ft_away_team_win]]-1</f>
        <v>0.1193806193806195</v>
      </c>
      <c r="BM2305">
        <f>Table1[[#This Row],[Margin]]/3</f>
        <v>3.9793539793539834E-2</v>
      </c>
      <c r="BN2305">
        <v>1.38</v>
      </c>
      <c r="BO2305">
        <v>2.2000000000000002</v>
      </c>
      <c r="BP2305">
        <v>4</v>
      </c>
      <c r="BQ2305">
        <v>7.5</v>
      </c>
      <c r="BR2305">
        <v>1.91</v>
      </c>
      <c r="BS2305">
        <v>1.8</v>
      </c>
      <c r="BT2305" t="s">
        <v>3802</v>
      </c>
      <c r="BU2305">
        <f>VLOOKUP(Table1[[#This Row],[Reference]],metron,11,FALSE)</f>
        <v>1.396960958296362</v>
      </c>
      <c r="BV2305">
        <f>VLOOKUP(Table1[[#This Row],[Reference]],metron,12,FALSE)</f>
        <v>1.091503992901508</v>
      </c>
    </row>
    <row r="2306" spans="1:74" x14ac:dyDescent="0.45">
      <c r="A2306" t="s">
        <v>5400</v>
      </c>
      <c r="B2306">
        <v>1634490000</v>
      </c>
      <c r="C2306" s="3" t="s">
        <v>5035</v>
      </c>
      <c r="D2306" t="s">
        <v>65</v>
      </c>
      <c r="E2306" t="s">
        <v>66</v>
      </c>
      <c r="F2306" t="s">
        <v>94</v>
      </c>
      <c r="G2306" t="s">
        <v>3788</v>
      </c>
      <c r="H2306" t="s">
        <v>3796</v>
      </c>
      <c r="I2306">
        <f>MROUND(Table1[[#This Row],[Prob_H]]*100,2)/100</f>
        <v>0.42</v>
      </c>
      <c r="J2306">
        <f>1/Table1[[#This Row],[odds_ft_home_team_win]]-Table1[[#This Row],[Margin/3]]</f>
        <v>0.42430165731087943</v>
      </c>
      <c r="K2306">
        <f>1/Table1[[#This Row],[odds_ft_draw]]-Table1[[#This Row],[Margin/3]]</f>
        <v>0.271685378241112</v>
      </c>
      <c r="L2306">
        <f>1/Table1[[#This Row],[odds_ft_away_team_win]]-Table1[[#This Row],[Margin/3]]</f>
        <v>0.30401296444800857</v>
      </c>
      <c r="M2306">
        <v>13</v>
      </c>
      <c r="N2306">
        <v>1.2</v>
      </c>
      <c r="O2306">
        <v>0.67</v>
      </c>
      <c r="P2306">
        <v>1.58</v>
      </c>
      <c r="Q2306">
        <v>0.71</v>
      </c>
      <c r="R2306" t="str" cm="1">
        <f t="array" ref="R2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6">
        <v>1</v>
      </c>
      <c r="T2306">
        <v>0</v>
      </c>
      <c r="U2306">
        <v>1</v>
      </c>
      <c r="V2306">
        <v>0</v>
      </c>
      <c r="W2306">
        <v>0</v>
      </c>
      <c r="X2306">
        <v>0</v>
      </c>
      <c r="Y2306" t="s">
        <v>1265</v>
      </c>
      <c r="AA2306">
        <v>4</v>
      </c>
      <c r="AB2306">
        <v>3</v>
      </c>
      <c r="AC2306">
        <v>3</v>
      </c>
      <c r="AD2306">
        <v>0</v>
      </c>
      <c r="AE2306">
        <v>1</v>
      </c>
      <c r="AF2306">
        <v>0</v>
      </c>
      <c r="AG2306">
        <v>1</v>
      </c>
      <c r="AH2306">
        <v>2</v>
      </c>
      <c r="AI2306">
        <v>0</v>
      </c>
      <c r="AJ2306">
        <v>1</v>
      </c>
      <c r="AK2306">
        <v>19</v>
      </c>
      <c r="AL2306">
        <v>6</v>
      </c>
      <c r="AM2306">
        <v>8</v>
      </c>
      <c r="AN2306">
        <v>3</v>
      </c>
      <c r="AO2306">
        <v>11</v>
      </c>
      <c r="AP2306">
        <v>3</v>
      </c>
      <c r="AQ2306">
        <v>8</v>
      </c>
      <c r="AR2306">
        <v>10</v>
      </c>
      <c r="AS2306">
        <v>51</v>
      </c>
      <c r="AT2306">
        <v>49</v>
      </c>
      <c r="AU2306">
        <v>2.08</v>
      </c>
      <c r="AV2306">
        <v>0.81</v>
      </c>
      <c r="AW2306">
        <v>1.77</v>
      </c>
      <c r="AX2306">
        <v>27</v>
      </c>
      <c r="AY2306">
        <v>54</v>
      </c>
      <c r="AZ2306">
        <v>27</v>
      </c>
      <c r="BA2306">
        <v>27</v>
      </c>
      <c r="BB2306">
        <v>0</v>
      </c>
      <c r="BC2306">
        <v>27</v>
      </c>
      <c r="BD2306">
        <v>27</v>
      </c>
      <c r="BE2306">
        <v>44</v>
      </c>
      <c r="BF2306">
        <v>70</v>
      </c>
      <c r="BG2306">
        <v>7.03</v>
      </c>
      <c r="BH2306">
        <v>4.37</v>
      </c>
      <c r="BI2306">
        <v>2.15</v>
      </c>
      <c r="BJ2306">
        <v>3.2</v>
      </c>
      <c r="BK2306">
        <v>2.9</v>
      </c>
      <c r="BL2306">
        <f>1/Table1[[#This Row],[odds_ft_home_team_win]]+1/Table1[[#This Row],[odds_ft_draw]]+1/Table1[[#This Row],[odds_ft_away_team_win]]-1</f>
        <v>0.12244386527666395</v>
      </c>
      <c r="BM2306">
        <f>Table1[[#This Row],[Margin]]/3</f>
        <v>4.0814621758887983E-2</v>
      </c>
      <c r="BN2306">
        <v>1.42</v>
      </c>
      <c r="BO2306">
        <v>2.25</v>
      </c>
      <c r="BP2306">
        <v>4.33</v>
      </c>
      <c r="BQ2306">
        <v>7.5</v>
      </c>
      <c r="BR2306">
        <v>2</v>
      </c>
      <c r="BS2306">
        <v>1.73</v>
      </c>
      <c r="BT2306" t="s">
        <v>3833</v>
      </c>
      <c r="BU2306">
        <f>VLOOKUP(Table1[[#This Row],[Reference]],metron,11,FALSE)</f>
        <v>1.396960958296362</v>
      </c>
      <c r="BV2306">
        <f>VLOOKUP(Table1[[#This Row],[Reference]],metron,12,FALSE)</f>
        <v>1.091503992901508</v>
      </c>
    </row>
    <row r="2307" spans="1:74" x14ac:dyDescent="0.45">
      <c r="A2307" t="s">
        <v>5400</v>
      </c>
      <c r="B2307">
        <v>1634508000</v>
      </c>
      <c r="C2307" s="3" t="s">
        <v>5036</v>
      </c>
      <c r="D2307" t="s">
        <v>65</v>
      </c>
      <c r="E2307" t="s">
        <v>66</v>
      </c>
      <c r="F2307" t="s">
        <v>98</v>
      </c>
      <c r="G2307" t="s">
        <v>97</v>
      </c>
      <c r="H2307" t="s">
        <v>3822</v>
      </c>
      <c r="I2307">
        <f>MROUND(Table1[[#This Row],[Prob_H]]*100,2)/100</f>
        <v>0.42</v>
      </c>
      <c r="J2307">
        <f>1/Table1[[#This Row],[odds_ft_home_team_win]]-Table1[[#This Row],[Margin/3]]</f>
        <v>0.42795901937466541</v>
      </c>
      <c r="K2307">
        <f>1/Table1[[#This Row],[odds_ft_draw]]-Table1[[#This Row],[Margin/3]]</f>
        <v>0.26490288147576024</v>
      </c>
      <c r="L2307">
        <f>1/Table1[[#This Row],[odds_ft_away_team_win]]-Table1[[#This Row],[Margin/3]]</f>
        <v>0.30713809914957441</v>
      </c>
      <c r="M2307">
        <v>13</v>
      </c>
      <c r="N2307">
        <v>1.17</v>
      </c>
      <c r="O2307">
        <v>1.67</v>
      </c>
      <c r="P2307">
        <v>1.47</v>
      </c>
      <c r="Q2307">
        <v>1.29</v>
      </c>
      <c r="R2307" t="str" cm="1">
        <f t="array" ref="R2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7">
        <v>2</v>
      </c>
      <c r="T2307">
        <v>0</v>
      </c>
      <c r="U2307">
        <v>2</v>
      </c>
      <c r="V2307">
        <v>1</v>
      </c>
      <c r="W2307">
        <v>1</v>
      </c>
      <c r="X2307">
        <v>0</v>
      </c>
      <c r="Y2307" t="s">
        <v>5037</v>
      </c>
      <c r="AA2307">
        <v>2</v>
      </c>
      <c r="AB2307">
        <v>4</v>
      </c>
      <c r="AC2307">
        <v>4</v>
      </c>
      <c r="AD2307">
        <v>0</v>
      </c>
      <c r="AE2307">
        <v>3</v>
      </c>
      <c r="AF2307">
        <v>0</v>
      </c>
      <c r="AG2307">
        <v>0</v>
      </c>
      <c r="AH2307">
        <v>4</v>
      </c>
      <c r="AI2307">
        <v>3</v>
      </c>
      <c r="AJ2307">
        <v>0</v>
      </c>
      <c r="AK2307">
        <v>17</v>
      </c>
      <c r="AL2307">
        <v>11</v>
      </c>
      <c r="AM2307">
        <v>7</v>
      </c>
      <c r="AN2307">
        <v>4</v>
      </c>
      <c r="AO2307">
        <v>10</v>
      </c>
      <c r="AP2307">
        <v>7</v>
      </c>
      <c r="AQ2307">
        <v>18</v>
      </c>
      <c r="AR2307">
        <v>18</v>
      </c>
      <c r="AS2307">
        <v>52</v>
      </c>
      <c r="AT2307">
        <v>48</v>
      </c>
      <c r="AU2307">
        <v>1.89</v>
      </c>
      <c r="AV2307">
        <v>1.31</v>
      </c>
      <c r="AW2307">
        <v>2.5</v>
      </c>
      <c r="AX2307">
        <v>42</v>
      </c>
      <c r="AY2307">
        <v>75</v>
      </c>
      <c r="AZ2307">
        <v>59</v>
      </c>
      <c r="BA2307">
        <v>25</v>
      </c>
      <c r="BB2307">
        <v>0</v>
      </c>
      <c r="BC2307">
        <v>34</v>
      </c>
      <c r="BD2307">
        <v>83</v>
      </c>
      <c r="BE2307">
        <v>42</v>
      </c>
      <c r="BF2307">
        <v>83</v>
      </c>
      <c r="BG2307">
        <v>10.33</v>
      </c>
      <c r="BH2307">
        <v>4.83</v>
      </c>
      <c r="BI2307">
        <v>2.12</v>
      </c>
      <c r="BJ2307">
        <v>3.24</v>
      </c>
      <c r="BK2307">
        <v>2.85</v>
      </c>
      <c r="BL2307">
        <f>1/Table1[[#This Row],[odds_ft_home_team_win]]+1/Table1[[#This Row],[odds_ft_draw]]+1/Table1[[#This Row],[odds_ft_away_team_win]]-1</f>
        <v>0.1312172814986452</v>
      </c>
      <c r="BM2307">
        <f>Table1[[#This Row],[Margin]]/3</f>
        <v>4.3739093832881736E-2</v>
      </c>
      <c r="BN2307">
        <v>1.42</v>
      </c>
      <c r="BO2307">
        <v>2.25</v>
      </c>
      <c r="BP2307">
        <v>3.75</v>
      </c>
      <c r="BQ2307">
        <v>7.5</v>
      </c>
      <c r="BR2307">
        <v>1.91</v>
      </c>
      <c r="BS2307">
        <v>1.8</v>
      </c>
      <c r="BT2307" t="s">
        <v>3841</v>
      </c>
      <c r="BU2307">
        <f>VLOOKUP(Table1[[#This Row],[Reference]],metron,11,FALSE)</f>
        <v>1.396960958296362</v>
      </c>
      <c r="BV2307">
        <f>VLOOKUP(Table1[[#This Row],[Reference]],metron,12,FALSE)</f>
        <v>1.091503992901508</v>
      </c>
    </row>
    <row r="2308" spans="1:74" hidden="1" x14ac:dyDescent="0.45">
      <c r="A2308" t="s">
        <v>5399</v>
      </c>
      <c r="B2308">
        <v>1649383200</v>
      </c>
      <c r="C2308" s="3" t="s">
        <v>5297</v>
      </c>
      <c r="D2308" t="s">
        <v>65</v>
      </c>
      <c r="E2308" t="s">
        <v>66</v>
      </c>
      <c r="F2308" t="s">
        <v>93</v>
      </c>
      <c r="G2308" t="s">
        <v>2218</v>
      </c>
      <c r="H2308" t="s">
        <v>3808</v>
      </c>
      <c r="I2308">
        <f>MROUND(Table1[[#This Row],[Prob_H]]*100,2)/100</f>
        <v>0.48</v>
      </c>
      <c r="J2308">
        <f>1/Table1[[#This Row],[odds_ft_home_team_win]]-Table1[[#This Row],[Margin/3]]</f>
        <v>0.48299319727891155</v>
      </c>
      <c r="K2308">
        <f>1/Table1[[#This Row],[odds_ft_draw]]-Table1[[#This Row],[Margin/3]]</f>
        <v>0.30612244897959179</v>
      </c>
      <c r="L2308">
        <f>1/Table1[[#This Row],[odds_ft_away_team_win]]-Table1[[#This Row],[Margin/3]]</f>
        <v>0.21088435374149656</v>
      </c>
      <c r="M2308">
        <v>13</v>
      </c>
      <c r="N2308">
        <v>1.53</v>
      </c>
      <c r="O2308">
        <v>1.27</v>
      </c>
      <c r="P2308">
        <v>1.55</v>
      </c>
      <c r="Q2308">
        <v>1.28</v>
      </c>
      <c r="R2308" t="str" cm="1">
        <f t="array" ref="R2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08">
        <v>2</v>
      </c>
      <c r="T2308">
        <v>1</v>
      </c>
      <c r="U2308">
        <v>3</v>
      </c>
      <c r="V2308">
        <v>1</v>
      </c>
      <c r="W2308">
        <v>1</v>
      </c>
      <c r="X2308">
        <v>0</v>
      </c>
      <c r="Y2308" t="s">
        <v>5298</v>
      </c>
      <c r="Z2308">
        <v>49</v>
      </c>
      <c r="AA2308">
        <v>5</v>
      </c>
      <c r="AB2308">
        <v>5</v>
      </c>
      <c r="AC2308">
        <v>0</v>
      </c>
      <c r="AD2308">
        <v>0</v>
      </c>
      <c r="AE2308">
        <v>2</v>
      </c>
      <c r="AF2308">
        <v>0</v>
      </c>
      <c r="AG2308">
        <v>0</v>
      </c>
      <c r="AH2308">
        <v>0</v>
      </c>
      <c r="AI2308">
        <v>1</v>
      </c>
      <c r="AJ2308">
        <v>1</v>
      </c>
      <c r="AK2308">
        <v>20</v>
      </c>
      <c r="AL2308">
        <v>14</v>
      </c>
      <c r="AM2308">
        <v>9</v>
      </c>
      <c r="AN2308">
        <v>7</v>
      </c>
      <c r="AO2308">
        <v>11</v>
      </c>
      <c r="AP2308">
        <v>7</v>
      </c>
      <c r="AQ2308">
        <v>7</v>
      </c>
      <c r="AR2308">
        <v>17</v>
      </c>
      <c r="AS2308">
        <v>49</v>
      </c>
      <c r="AT2308">
        <v>51</v>
      </c>
      <c r="AU2308">
        <v>2.23</v>
      </c>
      <c r="AV2308">
        <v>1.56</v>
      </c>
      <c r="AW2308">
        <v>1.87</v>
      </c>
      <c r="AX2308">
        <v>39</v>
      </c>
      <c r="AY2308">
        <v>60</v>
      </c>
      <c r="AZ2308">
        <v>33</v>
      </c>
      <c r="BA2308">
        <v>7</v>
      </c>
      <c r="BB2308">
        <v>4</v>
      </c>
      <c r="BC2308">
        <v>13</v>
      </c>
      <c r="BD2308">
        <v>51</v>
      </c>
      <c r="BE2308">
        <v>42</v>
      </c>
      <c r="BF2308">
        <v>78</v>
      </c>
      <c r="BG2308">
        <v>8.98</v>
      </c>
      <c r="BH2308">
        <v>5.4</v>
      </c>
      <c r="BI2308">
        <v>1.96</v>
      </c>
      <c r="BJ2308">
        <v>3</v>
      </c>
      <c r="BK2308">
        <v>4.2</v>
      </c>
      <c r="BL2308">
        <f>1/Table1[[#This Row],[odds_ft_home_team_win]]+1/Table1[[#This Row],[odds_ft_draw]]+1/Table1[[#This Row],[odds_ft_away_team_win]]-1</f>
        <v>8.163265306122458E-2</v>
      </c>
      <c r="BM2308">
        <f>Table1[[#This Row],[Margin]]/3</f>
        <v>2.7210884353741527E-2</v>
      </c>
      <c r="BN2308">
        <v>1.52</v>
      </c>
      <c r="BO2308">
        <v>1.74</v>
      </c>
      <c r="BP2308">
        <v>3</v>
      </c>
      <c r="BQ2308">
        <v>5.5</v>
      </c>
      <c r="BR2308">
        <v>1.73</v>
      </c>
      <c r="BS2308">
        <v>2</v>
      </c>
      <c r="BT2308" t="s">
        <v>3790</v>
      </c>
      <c r="BU2308">
        <f>VLOOKUP(Table1[[#This Row],[Reference]],metron,11,FALSE)</f>
        <v>1.510877192982456</v>
      </c>
      <c r="BV2308">
        <f>VLOOKUP(Table1[[#This Row],[Reference]],metron,12,FALSE)</f>
        <v>1.0163157894736841</v>
      </c>
    </row>
    <row r="2309" spans="1:74" x14ac:dyDescent="0.45">
      <c r="A2309" t="s">
        <v>5399</v>
      </c>
      <c r="B2309">
        <v>1649462400</v>
      </c>
      <c r="C2309" s="3" t="s">
        <v>5299</v>
      </c>
      <c r="D2309" t="s">
        <v>65</v>
      </c>
      <c r="E2309" t="s">
        <v>66</v>
      </c>
      <c r="F2309" t="s">
        <v>73</v>
      </c>
      <c r="G2309" t="s">
        <v>94</v>
      </c>
      <c r="H2309" t="s">
        <v>4618</v>
      </c>
      <c r="I2309">
        <f>MROUND(Table1[[#This Row],[Prob_H]]*100,2)/100</f>
        <v>0.46</v>
      </c>
      <c r="J2309">
        <f>1/Table1[[#This Row],[odds_ft_home_team_win]]-Table1[[#This Row],[Margin/3]]</f>
        <v>0.45496238179165016</v>
      </c>
      <c r="K2309">
        <f>1/Table1[[#This Row],[odds_ft_draw]]-Table1[[#This Row],[Margin/3]]</f>
        <v>0.27018780677317267</v>
      </c>
      <c r="L2309">
        <f>1/Table1[[#This Row],[odds_ft_away_team_win]]-Table1[[#This Row],[Margin/3]]</f>
        <v>0.27484981143517734</v>
      </c>
      <c r="M2309">
        <v>13</v>
      </c>
      <c r="N2309">
        <v>1.53</v>
      </c>
      <c r="O2309">
        <v>1.29</v>
      </c>
      <c r="P2309">
        <v>1.38</v>
      </c>
      <c r="Q2309">
        <v>1.1000000000000001</v>
      </c>
      <c r="R2309" t="str" cm="1">
        <f t="array" ref="R2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09">
        <v>2</v>
      </c>
      <c r="T2309">
        <v>2</v>
      </c>
      <c r="U2309">
        <v>4</v>
      </c>
      <c r="V2309">
        <v>3</v>
      </c>
      <c r="W2309">
        <v>2</v>
      </c>
      <c r="X2309">
        <v>1</v>
      </c>
      <c r="Y2309" t="s">
        <v>5300</v>
      </c>
      <c r="Z2309" t="s">
        <v>5301</v>
      </c>
      <c r="AA2309">
        <v>2</v>
      </c>
      <c r="AB2309">
        <v>6</v>
      </c>
      <c r="AC2309">
        <v>4</v>
      </c>
      <c r="AD2309">
        <v>0</v>
      </c>
      <c r="AE2309">
        <v>2</v>
      </c>
      <c r="AF2309">
        <v>0</v>
      </c>
      <c r="AG2309">
        <v>1</v>
      </c>
      <c r="AH2309">
        <v>3</v>
      </c>
      <c r="AI2309">
        <v>0</v>
      </c>
      <c r="AJ2309">
        <v>2</v>
      </c>
      <c r="AK2309">
        <v>7</v>
      </c>
      <c r="AL2309">
        <v>11</v>
      </c>
      <c r="AM2309">
        <v>6</v>
      </c>
      <c r="AN2309">
        <v>5</v>
      </c>
      <c r="AO2309">
        <v>1</v>
      </c>
      <c r="AP2309">
        <v>6</v>
      </c>
      <c r="AQ2309">
        <v>15</v>
      </c>
      <c r="AR2309">
        <v>9</v>
      </c>
      <c r="AS2309">
        <v>45</v>
      </c>
      <c r="AT2309">
        <v>55</v>
      </c>
      <c r="AU2309">
        <v>1.1000000000000001</v>
      </c>
      <c r="AV2309">
        <v>1.21</v>
      </c>
      <c r="AW2309">
        <v>2.38</v>
      </c>
      <c r="AX2309">
        <v>59</v>
      </c>
      <c r="AY2309">
        <v>74</v>
      </c>
      <c r="AZ2309">
        <v>44</v>
      </c>
      <c r="BA2309">
        <v>24</v>
      </c>
      <c r="BB2309">
        <v>3</v>
      </c>
      <c r="BC2309">
        <v>29</v>
      </c>
      <c r="BD2309">
        <v>62</v>
      </c>
      <c r="BE2309">
        <v>38</v>
      </c>
      <c r="BF2309">
        <v>85</v>
      </c>
      <c r="BG2309">
        <v>9</v>
      </c>
      <c r="BH2309">
        <v>5.65</v>
      </c>
      <c r="BI2309">
        <v>2.0499999999999998</v>
      </c>
      <c r="BJ2309">
        <v>3.3</v>
      </c>
      <c r="BK2309">
        <v>3.25</v>
      </c>
      <c r="BL2309">
        <f>1/Table1[[#This Row],[odds_ft_home_team_win]]+1/Table1[[#This Row],[odds_ft_draw]]+1/Table1[[#This Row],[odds_ft_away_team_win]]-1</f>
        <v>9.852748877139117E-2</v>
      </c>
      <c r="BM2309">
        <f>Table1[[#This Row],[Margin]]/3</f>
        <v>3.2842496257130392E-2</v>
      </c>
      <c r="BN2309">
        <v>1.29</v>
      </c>
      <c r="BO2309">
        <v>1.91</v>
      </c>
      <c r="BP2309">
        <v>3</v>
      </c>
      <c r="BQ2309">
        <v>5.5</v>
      </c>
      <c r="BR2309">
        <v>1.7</v>
      </c>
      <c r="BS2309">
        <v>2.0499999999999998</v>
      </c>
      <c r="BT2309" t="s">
        <v>3786</v>
      </c>
      <c r="BU2309">
        <f>VLOOKUP(Table1[[#This Row],[Reference]],metron,11,FALSE)</f>
        <v>1.4888836329233679</v>
      </c>
      <c r="BV2309">
        <f>VLOOKUP(Table1[[#This Row],[Reference]],metron,12,FALSE)</f>
        <v>1.0516792809839171</v>
      </c>
    </row>
    <row r="2310" spans="1:74" hidden="1" x14ac:dyDescent="0.45">
      <c r="A2310" t="s">
        <v>5399</v>
      </c>
      <c r="B2310">
        <v>1649469600</v>
      </c>
      <c r="C2310" s="3" t="s">
        <v>5302</v>
      </c>
      <c r="D2310" t="s">
        <v>65</v>
      </c>
      <c r="E2310" t="s">
        <v>66</v>
      </c>
      <c r="F2310" t="s">
        <v>4346</v>
      </c>
      <c r="G2310" t="s">
        <v>77</v>
      </c>
      <c r="H2310" t="s">
        <v>3836</v>
      </c>
      <c r="I2310">
        <f>MROUND(Table1[[#This Row],[Prob_H]]*100,2)/100</f>
        <v>0.32</v>
      </c>
      <c r="J2310">
        <f>1/Table1[[#This Row],[odds_ft_home_team_win]]-Table1[[#This Row],[Margin/3]]</f>
        <v>0.31076397285228352</v>
      </c>
      <c r="K2310">
        <f>1/Table1[[#This Row],[odds_ft_draw]]-Table1[[#This Row],[Margin/3]]</f>
        <v>0.28851703180667726</v>
      </c>
      <c r="L2310">
        <f>1/Table1[[#This Row],[odds_ft_away_team_win]]-Table1[[#This Row],[Margin/3]]</f>
        <v>0.40071899534103916</v>
      </c>
      <c r="M2310">
        <v>13</v>
      </c>
      <c r="N2310">
        <v>1.57</v>
      </c>
      <c r="O2310">
        <v>1.36</v>
      </c>
      <c r="P2310">
        <v>1.71</v>
      </c>
      <c r="Q2310">
        <v>1.5</v>
      </c>
      <c r="R2310" t="str" cm="1">
        <f t="array" ref="R2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0">
        <v>1</v>
      </c>
      <c r="T2310">
        <v>1</v>
      </c>
      <c r="U2310">
        <v>2</v>
      </c>
      <c r="V2310">
        <v>1</v>
      </c>
      <c r="W2310">
        <v>1</v>
      </c>
      <c r="X2310">
        <v>0</v>
      </c>
      <c r="Y2310">
        <v>39</v>
      </c>
      <c r="Z2310">
        <v>46</v>
      </c>
      <c r="AA2310">
        <v>4</v>
      </c>
      <c r="AB2310">
        <v>5</v>
      </c>
      <c r="AC2310">
        <v>3</v>
      </c>
      <c r="AD2310">
        <v>0</v>
      </c>
      <c r="AE2310">
        <v>5</v>
      </c>
      <c r="AF2310">
        <v>0</v>
      </c>
      <c r="AG2310">
        <v>1</v>
      </c>
      <c r="AH2310">
        <v>2</v>
      </c>
      <c r="AI2310">
        <v>2</v>
      </c>
      <c r="AJ2310">
        <v>3</v>
      </c>
      <c r="AK2310">
        <v>14</v>
      </c>
      <c r="AL2310">
        <v>13</v>
      </c>
      <c r="AM2310">
        <v>5</v>
      </c>
      <c r="AN2310">
        <v>6</v>
      </c>
      <c r="AO2310">
        <v>9</v>
      </c>
      <c r="AP2310">
        <v>7</v>
      </c>
      <c r="AQ2310">
        <v>13</v>
      </c>
      <c r="AR2310">
        <v>15</v>
      </c>
      <c r="AS2310">
        <v>52</v>
      </c>
      <c r="AT2310">
        <v>48</v>
      </c>
      <c r="AU2310">
        <v>1.56</v>
      </c>
      <c r="AV2310">
        <v>1.48</v>
      </c>
      <c r="AW2310">
        <v>2.54</v>
      </c>
      <c r="AX2310">
        <v>64</v>
      </c>
      <c r="AY2310">
        <v>72</v>
      </c>
      <c r="AZ2310">
        <v>54</v>
      </c>
      <c r="BA2310">
        <v>25</v>
      </c>
      <c r="BB2310">
        <v>7</v>
      </c>
      <c r="BC2310">
        <v>43</v>
      </c>
      <c r="BD2310">
        <v>79</v>
      </c>
      <c r="BE2310">
        <v>36</v>
      </c>
      <c r="BF2310">
        <v>65</v>
      </c>
      <c r="BG2310">
        <v>5.64</v>
      </c>
      <c r="BH2310">
        <v>6.21</v>
      </c>
      <c r="BI2310">
        <v>2.9</v>
      </c>
      <c r="BJ2310">
        <v>3.1</v>
      </c>
      <c r="BK2310">
        <v>2.2999999999999998</v>
      </c>
      <c r="BL2310">
        <f>1/Table1[[#This Row],[odds_ft_home_team_win]]+1/Table1[[#This Row],[odds_ft_draw]]+1/Table1[[#This Row],[odds_ft_away_team_win]]-1</f>
        <v>0.10219084006383916</v>
      </c>
      <c r="BM2310">
        <f>Table1[[#This Row],[Margin]]/3</f>
        <v>3.4063613354613054E-2</v>
      </c>
      <c r="BN2310">
        <v>0</v>
      </c>
      <c r="BO2310">
        <v>2.38</v>
      </c>
      <c r="BP2310">
        <v>0</v>
      </c>
      <c r="BQ2310">
        <v>0</v>
      </c>
      <c r="BR2310">
        <v>0</v>
      </c>
      <c r="BS2310">
        <v>0</v>
      </c>
      <c r="BT2310" t="s">
        <v>4348</v>
      </c>
      <c r="BU2310">
        <f>VLOOKUP(Table1[[#This Row],[Reference]],metron,11,FALSE)</f>
        <v>1.210167055864918</v>
      </c>
      <c r="BV2310">
        <f>VLOOKUP(Table1[[#This Row],[Reference]],metron,12,FALSE)</f>
        <v>1.3211783725525419</v>
      </c>
    </row>
    <row r="2311" spans="1:74" hidden="1" x14ac:dyDescent="0.45">
      <c r="A2311" t="s">
        <v>5399</v>
      </c>
      <c r="B2311">
        <v>1649541600</v>
      </c>
      <c r="C2311" s="3" t="s">
        <v>5303</v>
      </c>
      <c r="D2311" t="s">
        <v>65</v>
      </c>
      <c r="E2311" t="s">
        <v>66</v>
      </c>
      <c r="F2311" t="s">
        <v>3792</v>
      </c>
      <c r="G2311" t="s">
        <v>81</v>
      </c>
      <c r="H2311" t="s">
        <v>3784</v>
      </c>
      <c r="I2311">
        <f>MROUND(Table1[[#This Row],[Prob_H]]*100,2)/100</f>
        <v>0.36</v>
      </c>
      <c r="J2311">
        <f>1/Table1[[#This Row],[odds_ft_home_team_win]]-Table1[[#This Row],[Margin/3]]</f>
        <v>0.35699718213379411</v>
      </c>
      <c r="K2311">
        <f>1/Table1[[#This Row],[odds_ft_draw]]-Table1[[#This Row],[Margin/3]]</f>
        <v>0.30025064997742595</v>
      </c>
      <c r="L2311">
        <f>1/Table1[[#This Row],[odds_ft_away_team_win]]-Table1[[#This Row],[Margin/3]]</f>
        <v>0.34275216788877988</v>
      </c>
      <c r="M2311">
        <v>13</v>
      </c>
      <c r="N2311">
        <v>0.93</v>
      </c>
      <c r="O2311">
        <v>1.59</v>
      </c>
      <c r="P2311">
        <v>1.1100000000000001</v>
      </c>
      <c r="Q2311">
        <v>1.4</v>
      </c>
      <c r="R2311" t="str" cm="1">
        <f t="array" ref="R2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1">
        <v>2</v>
      </c>
      <c r="T2311">
        <v>0</v>
      </c>
      <c r="U2311">
        <v>2</v>
      </c>
      <c r="V2311">
        <v>1</v>
      </c>
      <c r="W2311">
        <v>1</v>
      </c>
      <c r="X2311">
        <v>0</v>
      </c>
      <c r="Y2311" t="s">
        <v>5304</v>
      </c>
      <c r="AA2311">
        <v>3</v>
      </c>
      <c r="AB2311">
        <v>7</v>
      </c>
      <c r="AC2311">
        <v>2</v>
      </c>
      <c r="AD2311">
        <v>0</v>
      </c>
      <c r="AE2311">
        <v>3</v>
      </c>
      <c r="AF2311">
        <v>0</v>
      </c>
      <c r="AG2311">
        <v>1</v>
      </c>
      <c r="AH2311">
        <v>1</v>
      </c>
      <c r="AI2311">
        <v>1</v>
      </c>
      <c r="AJ2311">
        <v>2</v>
      </c>
      <c r="AK2311">
        <v>16</v>
      </c>
      <c r="AL2311">
        <v>15</v>
      </c>
      <c r="AM2311">
        <v>6</v>
      </c>
      <c r="AN2311">
        <v>4</v>
      </c>
      <c r="AO2311">
        <v>10</v>
      </c>
      <c r="AP2311">
        <v>11</v>
      </c>
      <c r="AQ2311">
        <v>14</v>
      </c>
      <c r="AR2311">
        <v>9</v>
      </c>
      <c r="AS2311">
        <v>33</v>
      </c>
      <c r="AT2311">
        <v>67</v>
      </c>
      <c r="AU2311">
        <v>1.57</v>
      </c>
      <c r="AV2311">
        <v>1.68</v>
      </c>
      <c r="AW2311">
        <v>2.25</v>
      </c>
      <c r="AX2311">
        <v>39</v>
      </c>
      <c r="AY2311">
        <v>59</v>
      </c>
      <c r="AZ2311">
        <v>39</v>
      </c>
      <c r="BA2311">
        <v>17</v>
      </c>
      <c r="BB2311">
        <v>7</v>
      </c>
      <c r="BC2311">
        <v>23</v>
      </c>
      <c r="BD2311">
        <v>65</v>
      </c>
      <c r="BE2311">
        <v>27</v>
      </c>
      <c r="BF2311">
        <v>76</v>
      </c>
      <c r="BG2311">
        <v>8.85</v>
      </c>
      <c r="BH2311">
        <v>5.14</v>
      </c>
      <c r="BI2311">
        <v>2.6</v>
      </c>
      <c r="BJ2311">
        <v>3.05</v>
      </c>
      <c r="BK2311">
        <v>2.7</v>
      </c>
      <c r="BL2311">
        <f>1/Table1[[#This Row],[odds_ft_home_team_win]]+1/Table1[[#This Row],[odds_ft_draw]]+1/Table1[[#This Row],[odds_ft_away_team_win]]-1</f>
        <v>8.2854607444771355E-2</v>
      </c>
      <c r="BM2311">
        <f>Table1[[#This Row],[Margin]]/3</f>
        <v>2.7618202481590453E-2</v>
      </c>
      <c r="BN2311">
        <v>1.33</v>
      </c>
      <c r="BO2311">
        <v>2.12</v>
      </c>
      <c r="BP2311">
        <v>3.5</v>
      </c>
      <c r="BQ2311">
        <v>6.8</v>
      </c>
      <c r="BR2311">
        <v>1.76</v>
      </c>
      <c r="BS2311">
        <v>1.96</v>
      </c>
      <c r="BT2311" t="s">
        <v>3795</v>
      </c>
      <c r="BU2311">
        <f>VLOOKUP(Table1[[#This Row],[Reference]],metron,11,FALSE)</f>
        <v>1.269326094653606</v>
      </c>
      <c r="BV2311">
        <f>VLOOKUP(Table1[[#This Row],[Reference]],metron,12,FALSE)</f>
        <v>1.2417089578661631</v>
      </c>
    </row>
    <row r="2312" spans="1:74" x14ac:dyDescent="0.45">
      <c r="A2312" t="s">
        <v>5399</v>
      </c>
      <c r="B2312">
        <v>1649548800</v>
      </c>
      <c r="C2312" s="3" t="s">
        <v>5305</v>
      </c>
      <c r="D2312" t="s">
        <v>65</v>
      </c>
      <c r="E2312" t="s">
        <v>66</v>
      </c>
      <c r="F2312" t="s">
        <v>97</v>
      </c>
      <c r="G2312" t="s">
        <v>98</v>
      </c>
      <c r="H2312" t="s">
        <v>3839</v>
      </c>
      <c r="I2312">
        <f>MROUND(Table1[[#This Row],[Prob_H]]*100,2)/100</f>
        <v>0.38</v>
      </c>
      <c r="J2312">
        <f>1/Table1[[#This Row],[odds_ft_home_team_win]]-Table1[[#This Row],[Margin/3]]</f>
        <v>0.37237654320987656</v>
      </c>
      <c r="K2312">
        <f>1/Table1[[#This Row],[odds_ft_draw]]-Table1[[#This Row],[Margin/3]]</f>
        <v>0.28487654320987654</v>
      </c>
      <c r="L2312">
        <f>1/Table1[[#This Row],[odds_ft_away_team_win]]-Table1[[#This Row],[Margin/3]]</f>
        <v>0.34274691358024689</v>
      </c>
      <c r="M2312">
        <v>13</v>
      </c>
      <c r="N2312">
        <v>1.33</v>
      </c>
      <c r="O2312">
        <v>1.1299999999999999</v>
      </c>
      <c r="P2312">
        <v>1.17</v>
      </c>
      <c r="Q2312">
        <v>1.32</v>
      </c>
      <c r="R2312" t="str" cm="1">
        <f t="array" ref="R2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2">
        <v>1</v>
      </c>
      <c r="T2312">
        <v>1</v>
      </c>
      <c r="U2312">
        <v>2</v>
      </c>
      <c r="V2312">
        <v>0</v>
      </c>
      <c r="W2312">
        <v>0</v>
      </c>
      <c r="X2312">
        <v>0</v>
      </c>
      <c r="Y2312" t="s">
        <v>1586</v>
      </c>
      <c r="Z2312">
        <v>68</v>
      </c>
      <c r="AA2312">
        <v>6</v>
      </c>
      <c r="AB2312">
        <v>4</v>
      </c>
      <c r="AC2312">
        <v>3</v>
      </c>
      <c r="AD2312">
        <v>0</v>
      </c>
      <c r="AE2312">
        <v>3</v>
      </c>
      <c r="AF2312">
        <v>1</v>
      </c>
      <c r="AG2312">
        <v>2</v>
      </c>
      <c r="AH2312">
        <v>1</v>
      </c>
      <c r="AI2312">
        <v>3</v>
      </c>
      <c r="AJ2312">
        <v>1</v>
      </c>
      <c r="AK2312">
        <v>16</v>
      </c>
      <c r="AL2312">
        <v>10</v>
      </c>
      <c r="AM2312">
        <v>7</v>
      </c>
      <c r="AN2312">
        <v>3</v>
      </c>
      <c r="AO2312">
        <v>9</v>
      </c>
      <c r="AP2312">
        <v>7</v>
      </c>
      <c r="AQ2312">
        <v>15</v>
      </c>
      <c r="AR2312">
        <v>12</v>
      </c>
      <c r="AS2312">
        <v>60</v>
      </c>
      <c r="AT2312">
        <v>40</v>
      </c>
      <c r="AU2312">
        <v>1.84</v>
      </c>
      <c r="AV2312">
        <v>0.98</v>
      </c>
      <c r="AW2312">
        <v>2.4700000000000002</v>
      </c>
      <c r="AX2312">
        <v>67</v>
      </c>
      <c r="AY2312">
        <v>73</v>
      </c>
      <c r="AZ2312">
        <v>60</v>
      </c>
      <c r="BA2312">
        <v>30</v>
      </c>
      <c r="BB2312">
        <v>4</v>
      </c>
      <c r="BC2312">
        <v>47</v>
      </c>
      <c r="BD2312">
        <v>60</v>
      </c>
      <c r="BE2312">
        <v>47</v>
      </c>
      <c r="BF2312">
        <v>70</v>
      </c>
      <c r="BG2312">
        <v>8.27</v>
      </c>
      <c r="BH2312">
        <v>5.67</v>
      </c>
      <c r="BI2312">
        <v>2.5</v>
      </c>
      <c r="BJ2312">
        <v>3.2</v>
      </c>
      <c r="BK2312">
        <v>2.7</v>
      </c>
      <c r="BL2312">
        <f>1/Table1[[#This Row],[odds_ft_home_team_win]]+1/Table1[[#This Row],[odds_ft_draw]]+1/Table1[[#This Row],[odds_ft_away_team_win]]-1</f>
        <v>8.2870370370370372E-2</v>
      </c>
      <c r="BM2312">
        <f>Table1[[#This Row],[Margin]]/3</f>
        <v>2.7623456790123457E-2</v>
      </c>
      <c r="BN2312">
        <v>1.36</v>
      </c>
      <c r="BO2312">
        <v>2.04</v>
      </c>
      <c r="BP2312">
        <v>3.5</v>
      </c>
      <c r="BQ2312">
        <v>6.5</v>
      </c>
      <c r="BR2312">
        <v>1.8</v>
      </c>
      <c r="BS2312">
        <v>1.91</v>
      </c>
      <c r="BT2312" t="s">
        <v>3813</v>
      </c>
      <c r="BU2312">
        <f>VLOOKUP(Table1[[#This Row],[Reference]],metron,11,FALSE)</f>
        <v>1.330562659846547</v>
      </c>
      <c r="BV2312">
        <f>VLOOKUP(Table1[[#This Row],[Reference]],metron,12,FALSE)</f>
        <v>1.1595268542199491</v>
      </c>
    </row>
    <row r="2313" spans="1:74" x14ac:dyDescent="0.45">
      <c r="A2313" t="s">
        <v>5399</v>
      </c>
      <c r="B2313">
        <v>1649549160</v>
      </c>
      <c r="C2313" s="3" t="s">
        <v>5306</v>
      </c>
      <c r="D2313" t="s">
        <v>65</v>
      </c>
      <c r="E2313" t="s">
        <v>66</v>
      </c>
      <c r="F2313" t="s">
        <v>85</v>
      </c>
      <c r="G2313" t="s">
        <v>88</v>
      </c>
      <c r="H2313" t="s">
        <v>3811</v>
      </c>
      <c r="I2313">
        <f>MROUND(Table1[[#This Row],[Prob_H]]*100,2)/100</f>
        <v>0.56000000000000005</v>
      </c>
      <c r="J2313">
        <f>1/Table1[[#This Row],[odds_ft_home_team_win]]-Table1[[#This Row],[Margin/3]]</f>
        <v>0.56747856943118602</v>
      </c>
      <c r="K2313">
        <f>1/Table1[[#This Row],[odds_ft_draw]]-Table1[[#This Row],[Margin/3]]</f>
        <v>0.24645395199938289</v>
      </c>
      <c r="L2313">
        <f>1/Table1[[#This Row],[odds_ft_away_team_win]]-Table1[[#This Row],[Margin/3]]</f>
        <v>0.18606747856943121</v>
      </c>
      <c r="M2313">
        <v>13</v>
      </c>
      <c r="N2313">
        <v>1.73</v>
      </c>
      <c r="O2313">
        <v>1.1299999999999999</v>
      </c>
      <c r="P2313">
        <v>1.79</v>
      </c>
      <c r="Q2313">
        <v>1.1100000000000001</v>
      </c>
      <c r="R2313" t="str" cm="1">
        <f t="array" ref="R2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83</v>
      </c>
      <c r="AA2313">
        <v>7</v>
      </c>
      <c r="AB2313">
        <v>7</v>
      </c>
      <c r="AC2313">
        <v>2</v>
      </c>
      <c r="AD2313">
        <v>1</v>
      </c>
      <c r="AE2313">
        <v>1</v>
      </c>
      <c r="AF2313">
        <v>0</v>
      </c>
      <c r="AG2313">
        <v>1</v>
      </c>
      <c r="AH2313">
        <v>2</v>
      </c>
      <c r="AI2313">
        <v>1</v>
      </c>
      <c r="AJ2313">
        <v>0</v>
      </c>
      <c r="AK2313">
        <v>22</v>
      </c>
      <c r="AL2313">
        <v>14</v>
      </c>
      <c r="AM2313">
        <v>8</v>
      </c>
      <c r="AN2313">
        <v>4</v>
      </c>
      <c r="AO2313">
        <v>14</v>
      </c>
      <c r="AP2313">
        <v>10</v>
      </c>
      <c r="AQ2313">
        <v>8</v>
      </c>
      <c r="AR2313">
        <v>11</v>
      </c>
      <c r="AS2313">
        <v>56</v>
      </c>
      <c r="AT2313">
        <v>44</v>
      </c>
      <c r="AU2313">
        <v>2.3199999999999998</v>
      </c>
      <c r="AV2313">
        <v>1.4</v>
      </c>
      <c r="AW2313">
        <v>2.27</v>
      </c>
      <c r="AX2313">
        <v>50</v>
      </c>
      <c r="AY2313">
        <v>74</v>
      </c>
      <c r="AZ2313">
        <v>47</v>
      </c>
      <c r="BA2313">
        <v>17</v>
      </c>
      <c r="BB2313">
        <v>4</v>
      </c>
      <c r="BC2313">
        <v>20</v>
      </c>
      <c r="BD2313">
        <v>60</v>
      </c>
      <c r="BE2313">
        <v>40</v>
      </c>
      <c r="BF2313">
        <v>83</v>
      </c>
      <c r="BG2313">
        <v>11.8</v>
      </c>
      <c r="BH2313">
        <v>5.6</v>
      </c>
      <c r="BI2313">
        <v>1.67</v>
      </c>
      <c r="BJ2313">
        <v>3.6</v>
      </c>
      <c r="BK2313">
        <v>4.5999999999999996</v>
      </c>
      <c r="BL2313">
        <f>1/Table1[[#This Row],[odds_ft_home_team_win]]+1/Table1[[#This Row],[odds_ft_draw]]+1/Table1[[#This Row],[odds_ft_away_team_win]]-1</f>
        <v>9.3971477335184739E-2</v>
      </c>
      <c r="BM2313">
        <f>Table1[[#This Row],[Margin]]/3</f>
        <v>3.1323825778394911E-2</v>
      </c>
      <c r="BN2313">
        <v>1.29</v>
      </c>
      <c r="BO2313">
        <v>1.83</v>
      </c>
      <c r="BP2313">
        <v>3</v>
      </c>
      <c r="BQ2313">
        <v>5.5</v>
      </c>
      <c r="BR2313">
        <v>1.73</v>
      </c>
      <c r="BS2313">
        <v>2</v>
      </c>
      <c r="BT2313" t="s">
        <v>4878</v>
      </c>
      <c r="BU2313">
        <f>VLOOKUP(Table1[[#This Row],[Reference]],metron,11,FALSE)</f>
        <v>1.7546812539448771</v>
      </c>
      <c r="BV2313">
        <f>VLOOKUP(Table1[[#This Row],[Reference]],metron,12,FALSE)</f>
        <v>0.93456764148958549</v>
      </c>
    </row>
    <row r="2314" spans="1:74" x14ac:dyDescent="0.45">
      <c r="A2314" t="s">
        <v>5399</v>
      </c>
      <c r="B2314">
        <v>1649556000</v>
      </c>
      <c r="C2314" s="3" t="s">
        <v>5307</v>
      </c>
      <c r="D2314" t="s">
        <v>65</v>
      </c>
      <c r="E2314" t="s">
        <v>66</v>
      </c>
      <c r="F2314" t="s">
        <v>86</v>
      </c>
      <c r="G2314" t="s">
        <v>3788</v>
      </c>
      <c r="H2314" t="s">
        <v>3800</v>
      </c>
      <c r="I2314">
        <f>MROUND(Table1[[#This Row],[Prob_H]]*100,2)/100</f>
        <v>0.6</v>
      </c>
      <c r="J2314">
        <f>1/Table1[[#This Row],[odds_ft_home_team_win]]-Table1[[#This Row],[Margin/3]]</f>
        <v>0.5930910206272525</v>
      </c>
      <c r="K2314">
        <f>1/Table1[[#This Row],[odds_ft_draw]]-Table1[[#This Row],[Margin/3]]</f>
        <v>0.24975078598267009</v>
      </c>
      <c r="L2314">
        <f>1/Table1[[#This Row],[odds_ft_away_team_win]]-Table1[[#This Row],[Margin/3]]</f>
        <v>0.15715819339007747</v>
      </c>
      <c r="M2314">
        <v>13</v>
      </c>
      <c r="N2314">
        <v>1.8</v>
      </c>
      <c r="O2314">
        <v>0.64</v>
      </c>
      <c r="P2314">
        <v>1.9</v>
      </c>
      <c r="Q2314">
        <v>0.71</v>
      </c>
      <c r="R2314" t="str" cm="1">
        <f t="array" ref="R2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4">
        <v>3</v>
      </c>
      <c r="T2314">
        <v>0</v>
      </c>
      <c r="U2314">
        <v>3</v>
      </c>
      <c r="V2314">
        <v>2</v>
      </c>
      <c r="W2314">
        <v>2</v>
      </c>
      <c r="X2314">
        <v>0</v>
      </c>
      <c r="Y2314" t="s">
        <v>5308</v>
      </c>
      <c r="AA2314">
        <v>6</v>
      </c>
      <c r="AB2314">
        <v>2</v>
      </c>
      <c r="AC2314">
        <v>1</v>
      </c>
      <c r="AD2314">
        <v>0</v>
      </c>
      <c r="AE2314">
        <v>3</v>
      </c>
      <c r="AF2314">
        <v>0</v>
      </c>
      <c r="AG2314">
        <v>0</v>
      </c>
      <c r="AH2314">
        <v>1</v>
      </c>
      <c r="AI2314">
        <v>1</v>
      </c>
      <c r="AJ2314">
        <v>2</v>
      </c>
      <c r="AK2314">
        <v>18</v>
      </c>
      <c r="AL2314">
        <v>5</v>
      </c>
      <c r="AM2314">
        <v>4</v>
      </c>
      <c r="AN2314">
        <v>2</v>
      </c>
      <c r="AO2314">
        <v>14</v>
      </c>
      <c r="AP2314">
        <v>3</v>
      </c>
      <c r="AQ2314">
        <v>6</v>
      </c>
      <c r="AR2314">
        <v>12</v>
      </c>
      <c r="AS2314">
        <v>58</v>
      </c>
      <c r="AT2314">
        <v>42</v>
      </c>
      <c r="AU2314">
        <v>1.83</v>
      </c>
      <c r="AV2314">
        <v>0.6</v>
      </c>
      <c r="AW2314">
        <v>2.17</v>
      </c>
      <c r="AX2314">
        <v>35</v>
      </c>
      <c r="AY2314">
        <v>69</v>
      </c>
      <c r="AZ2314">
        <v>35</v>
      </c>
      <c r="BA2314">
        <v>17</v>
      </c>
      <c r="BB2314">
        <v>4</v>
      </c>
      <c r="BC2314">
        <v>17</v>
      </c>
      <c r="BD2314">
        <v>48</v>
      </c>
      <c r="BE2314">
        <v>45</v>
      </c>
      <c r="BF2314">
        <v>87</v>
      </c>
      <c r="BG2314">
        <v>8.41</v>
      </c>
      <c r="BH2314">
        <v>4.2300000000000004</v>
      </c>
      <c r="BI2314">
        <v>1.61</v>
      </c>
      <c r="BJ2314">
        <v>3.6</v>
      </c>
      <c r="BK2314">
        <v>5.4</v>
      </c>
      <c r="BL2314">
        <f>1/Table1[[#This Row],[odds_ft_home_team_win]]+1/Table1[[#This Row],[odds_ft_draw]]+1/Table1[[#This Row],[odds_ft_away_team_win]]-1</f>
        <v>8.4080975385323109E-2</v>
      </c>
      <c r="BM2314">
        <f>Table1[[#This Row],[Margin]]/3</f>
        <v>2.8026991795107703E-2</v>
      </c>
      <c r="BN2314">
        <v>1.3</v>
      </c>
      <c r="BO2314">
        <v>1.83</v>
      </c>
      <c r="BP2314">
        <v>1.91</v>
      </c>
      <c r="BQ2314">
        <v>5</v>
      </c>
      <c r="BR2314">
        <v>1.91</v>
      </c>
      <c r="BS2314">
        <v>1.8</v>
      </c>
      <c r="BT2314" t="s">
        <v>3802</v>
      </c>
      <c r="BU2314">
        <f>VLOOKUP(Table1[[#This Row],[Reference]],metron,11,FALSE)</f>
        <v>1.841836734693878</v>
      </c>
      <c r="BV2314">
        <f>VLOOKUP(Table1[[#This Row],[Reference]],metron,12,FALSE)</f>
        <v>0.88917233560090703</v>
      </c>
    </row>
    <row r="2315" spans="1:74" hidden="1" x14ac:dyDescent="0.45">
      <c r="A2315" t="s">
        <v>5399</v>
      </c>
      <c r="B2315">
        <v>1649635200</v>
      </c>
      <c r="C2315" s="3" t="s">
        <v>5309</v>
      </c>
      <c r="D2315" t="s">
        <v>65</v>
      </c>
      <c r="E2315" t="s">
        <v>66</v>
      </c>
      <c r="F2315" t="s">
        <v>80</v>
      </c>
      <c r="G2315" t="s">
        <v>68</v>
      </c>
      <c r="H2315" t="s">
        <v>3793</v>
      </c>
      <c r="I2315">
        <f>MROUND(Table1[[#This Row],[Prob_H]]*100,2)/100</f>
        <v>0.24</v>
      </c>
      <c r="J2315">
        <f>1/Table1[[#This Row],[odds_ft_home_team_win]]-Table1[[#This Row],[Margin/3]]</f>
        <v>0.24365299198531451</v>
      </c>
      <c r="K2315">
        <f>1/Table1[[#This Row],[odds_ft_draw]]-Table1[[#This Row],[Margin/3]]</f>
        <v>0.26750036877386785</v>
      </c>
      <c r="L2315">
        <f>1/Table1[[#This Row],[odds_ft_away_team_win]]-Table1[[#This Row],[Margin/3]]</f>
        <v>0.48884663924081756</v>
      </c>
      <c r="M2315">
        <v>13</v>
      </c>
      <c r="N2315">
        <v>1.29</v>
      </c>
      <c r="O2315">
        <v>1.5</v>
      </c>
      <c r="P2315">
        <v>1.24</v>
      </c>
      <c r="Q2315">
        <v>1.48</v>
      </c>
      <c r="R2315" t="str" cm="1">
        <f t="array" ref="R2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15">
        <v>0</v>
      </c>
      <c r="T2315">
        <v>1</v>
      </c>
      <c r="U2315">
        <v>1</v>
      </c>
      <c r="V2315">
        <v>0</v>
      </c>
      <c r="W2315">
        <v>0</v>
      </c>
      <c r="X2315">
        <v>0</v>
      </c>
      <c r="Z2315">
        <v>75</v>
      </c>
      <c r="AA2315">
        <v>6</v>
      </c>
      <c r="AB2315">
        <v>3</v>
      </c>
      <c r="AC2315">
        <v>2</v>
      </c>
      <c r="AD2315">
        <v>0</v>
      </c>
      <c r="AE2315">
        <v>1</v>
      </c>
      <c r="AF2315">
        <v>2</v>
      </c>
      <c r="AG2315">
        <v>1</v>
      </c>
      <c r="AH2315">
        <v>1</v>
      </c>
      <c r="AI2315">
        <v>1</v>
      </c>
      <c r="AJ2315">
        <v>2</v>
      </c>
      <c r="AK2315">
        <v>10</v>
      </c>
      <c r="AL2315">
        <v>9</v>
      </c>
      <c r="AM2315">
        <v>3</v>
      </c>
      <c r="AN2315">
        <v>3</v>
      </c>
      <c r="AO2315">
        <v>7</v>
      </c>
      <c r="AP2315">
        <v>6</v>
      </c>
      <c r="AQ2315">
        <v>15</v>
      </c>
      <c r="AR2315">
        <v>8</v>
      </c>
      <c r="AS2315">
        <v>58</v>
      </c>
      <c r="AT2315">
        <v>42</v>
      </c>
      <c r="AU2315">
        <v>1.5</v>
      </c>
      <c r="AV2315">
        <v>1.1599999999999999</v>
      </c>
      <c r="AW2315">
        <v>2.48</v>
      </c>
      <c r="AX2315">
        <v>53</v>
      </c>
      <c r="AY2315">
        <v>79</v>
      </c>
      <c r="AZ2315">
        <v>49</v>
      </c>
      <c r="BA2315">
        <v>17</v>
      </c>
      <c r="BB2315">
        <v>7</v>
      </c>
      <c r="BC2315">
        <v>37</v>
      </c>
      <c r="BD2315">
        <v>73</v>
      </c>
      <c r="BE2315">
        <v>39</v>
      </c>
      <c r="BF2315">
        <v>79</v>
      </c>
      <c r="BG2315">
        <v>8.42</v>
      </c>
      <c r="BH2315">
        <v>4.96</v>
      </c>
      <c r="BI2315">
        <v>3.7</v>
      </c>
      <c r="BJ2315">
        <v>3.4</v>
      </c>
      <c r="BK2315">
        <v>1.94</v>
      </c>
      <c r="BL2315">
        <f>1/Table1[[#This Row],[odds_ft_home_team_win]]+1/Table1[[#This Row],[odds_ft_draw]]+1/Table1[[#This Row],[odds_ft_away_team_win]]-1</f>
        <v>7.9851834854867132E-2</v>
      </c>
      <c r="BM2315">
        <f>Table1[[#This Row],[Margin]]/3</f>
        <v>2.6617278284955709E-2</v>
      </c>
      <c r="BN2315">
        <v>1.33</v>
      </c>
      <c r="BO2315">
        <v>1.97</v>
      </c>
      <c r="BP2315">
        <v>3.75</v>
      </c>
      <c r="BQ2315">
        <v>6.5</v>
      </c>
      <c r="BR2315">
        <v>1.91</v>
      </c>
      <c r="BS2315">
        <v>1.91</v>
      </c>
      <c r="BT2315" t="s">
        <v>3847</v>
      </c>
      <c r="BU2315">
        <f>VLOOKUP(Table1[[#This Row],[Reference]],metron,11,FALSE)</f>
        <v>1.067249240121581</v>
      </c>
      <c r="BV2315">
        <f>VLOOKUP(Table1[[#This Row],[Reference]],metron,12,FALSE)</f>
        <v>1.53419452887538</v>
      </c>
    </row>
    <row r="2316" spans="1:74" x14ac:dyDescent="0.45">
      <c r="A2316" t="s">
        <v>5399</v>
      </c>
      <c r="B2316">
        <v>1649728800</v>
      </c>
      <c r="C2316" s="3" t="s">
        <v>5310</v>
      </c>
      <c r="D2316" t="s">
        <v>65</v>
      </c>
      <c r="E2316" t="s">
        <v>66</v>
      </c>
      <c r="F2316" t="s">
        <v>103</v>
      </c>
      <c r="G2316" t="s">
        <v>72</v>
      </c>
      <c r="H2316" t="s">
        <v>66</v>
      </c>
      <c r="I2316">
        <f>MROUND(Table1[[#This Row],[Prob_H]]*100,2)/100</f>
        <v>0.54</v>
      </c>
      <c r="J2316">
        <f>1/Table1[[#This Row],[odds_ft_home_team_win]]-Table1[[#This Row],[Margin/3]]</f>
        <v>0.53465691396725878</v>
      </c>
      <c r="K2316">
        <f>1/Table1[[#This Row],[odds_ft_draw]]-Table1[[#This Row],[Margin/3]]</f>
        <v>0.2456585560033836</v>
      </c>
      <c r="L2316">
        <f>1/Table1[[#This Row],[odds_ft_away_team_win]]-Table1[[#This Row],[Margin/3]]</f>
        <v>0.21968453002935762</v>
      </c>
      <c r="M2316">
        <v>13</v>
      </c>
      <c r="N2316">
        <v>1.71</v>
      </c>
      <c r="O2316">
        <v>0.56999999999999995</v>
      </c>
      <c r="P2316">
        <v>1.89</v>
      </c>
      <c r="Q2316">
        <v>0.53</v>
      </c>
      <c r="R2316" t="str" cm="1">
        <f t="array" ref="R2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AA2316">
        <v>12</v>
      </c>
      <c r="AB2316">
        <v>2</v>
      </c>
      <c r="AC2316">
        <v>3</v>
      </c>
      <c r="AD2316">
        <v>0</v>
      </c>
      <c r="AE2316">
        <v>4</v>
      </c>
      <c r="AF2316">
        <v>0</v>
      </c>
      <c r="AG2316">
        <v>1</v>
      </c>
      <c r="AH2316">
        <v>2</v>
      </c>
      <c r="AI2316">
        <v>1</v>
      </c>
      <c r="AJ2316">
        <v>3</v>
      </c>
      <c r="AK2316">
        <v>13</v>
      </c>
      <c r="AL2316">
        <v>0</v>
      </c>
      <c r="AM2316">
        <v>6</v>
      </c>
      <c r="AN2316">
        <v>0</v>
      </c>
      <c r="AO2316">
        <v>7</v>
      </c>
      <c r="AP2316">
        <v>0</v>
      </c>
      <c r="AQ2316">
        <v>9</v>
      </c>
      <c r="AR2316">
        <v>11</v>
      </c>
      <c r="AS2316">
        <v>66</v>
      </c>
      <c r="AT2316">
        <v>34</v>
      </c>
      <c r="AU2316">
        <v>1.79</v>
      </c>
      <c r="AV2316">
        <v>0.23</v>
      </c>
      <c r="AW2316">
        <v>2.58</v>
      </c>
      <c r="AX2316">
        <v>57</v>
      </c>
      <c r="AY2316">
        <v>86</v>
      </c>
      <c r="AZ2316">
        <v>47</v>
      </c>
      <c r="BA2316">
        <v>25</v>
      </c>
      <c r="BB2316">
        <v>4</v>
      </c>
      <c r="BC2316">
        <v>29</v>
      </c>
      <c r="BD2316">
        <v>75</v>
      </c>
      <c r="BE2316">
        <v>36</v>
      </c>
      <c r="BF2316">
        <v>79</v>
      </c>
      <c r="BG2316">
        <v>8.7100000000000009</v>
      </c>
      <c r="BH2316">
        <v>4.43</v>
      </c>
      <c r="BI2316">
        <v>1.74</v>
      </c>
      <c r="BJ2316">
        <v>3.5</v>
      </c>
      <c r="BK2316">
        <v>3.85</v>
      </c>
      <c r="BL2316">
        <f>1/Table1[[#This Row],[odds_ft_home_team_win]]+1/Table1[[#This Row],[odds_ft_draw]]+1/Table1[[#This Row],[odds_ft_away_team_win]]-1</f>
        <v>0.1201671891327063</v>
      </c>
      <c r="BM2316">
        <f>Table1[[#This Row],[Margin]]/3</f>
        <v>4.0055729710902099E-2</v>
      </c>
      <c r="BN2316">
        <v>1.29</v>
      </c>
      <c r="BO2316">
        <v>1.73</v>
      </c>
      <c r="BP2316">
        <v>3</v>
      </c>
      <c r="BQ2316">
        <v>5.5</v>
      </c>
      <c r="BR2316">
        <v>1.73</v>
      </c>
      <c r="BS2316">
        <v>2</v>
      </c>
      <c r="BT2316" t="s">
        <v>3798</v>
      </c>
      <c r="BU2316">
        <f>VLOOKUP(Table1[[#This Row],[Reference]],metron,11,FALSE)</f>
        <v>1.684957590444867</v>
      </c>
      <c r="BV2316">
        <f>VLOOKUP(Table1[[#This Row],[Reference]],metron,12,FALSE)</f>
        <v>0.95101263631642718</v>
      </c>
    </row>
    <row r="2317" spans="1:74" hidden="1" x14ac:dyDescent="0.45">
      <c r="A2317" t="s">
        <v>5418</v>
      </c>
      <c r="B2317">
        <v>1350693000</v>
      </c>
      <c r="C2317" s="3" t="s">
        <v>267</v>
      </c>
      <c r="D2317" t="s">
        <v>65</v>
      </c>
      <c r="E2317" t="s">
        <v>66</v>
      </c>
      <c r="F2317" t="s">
        <v>67</v>
      </c>
      <c r="G2317" t="s">
        <v>73</v>
      </c>
      <c r="H2317" t="s">
        <v>66</v>
      </c>
      <c r="I2317">
        <f>MROUND(Table1[[#This Row],[Prob_H]]*100,2)/100</f>
        <v>0.54</v>
      </c>
      <c r="J2317">
        <f>1/Table1[[#This Row],[odds_ft_home_team_win]]-Table1[[#This Row],[Margin/3]]</f>
        <v>0.54187628520001963</v>
      </c>
      <c r="K2317">
        <f>1/Table1[[#This Row],[odds_ft_draw]]-Table1[[#This Row],[Margin/3]]</f>
        <v>0.25820730165579103</v>
      </c>
      <c r="L2317">
        <f>1/Table1[[#This Row],[odds_ft_away_team_win]]-Table1[[#This Row],[Margin/3]]</f>
        <v>0.19991641314418943</v>
      </c>
      <c r="M2317">
        <v>14</v>
      </c>
      <c r="N2317">
        <v>2</v>
      </c>
      <c r="O2317">
        <v>0.83</v>
      </c>
      <c r="P2317">
        <v>1.76</v>
      </c>
      <c r="Q2317">
        <v>1</v>
      </c>
      <c r="R2317" t="str" cm="1">
        <f t="array" ref="R2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7">
        <v>2</v>
      </c>
      <c r="T2317">
        <v>0</v>
      </c>
      <c r="U2317">
        <v>2</v>
      </c>
      <c r="V2317">
        <v>0</v>
      </c>
      <c r="W2317">
        <v>0</v>
      </c>
      <c r="X2317">
        <v>0</v>
      </c>
      <c r="Y2317" t="s">
        <v>268</v>
      </c>
      <c r="AA2317">
        <v>-1</v>
      </c>
      <c r="AB2317">
        <v>-1</v>
      </c>
      <c r="AC2317">
        <v>2</v>
      </c>
      <c r="AD2317">
        <v>0</v>
      </c>
      <c r="AE2317">
        <v>1</v>
      </c>
      <c r="AF2317">
        <v>0</v>
      </c>
      <c r="AG2317">
        <v>1</v>
      </c>
      <c r="AH2317">
        <v>1</v>
      </c>
      <c r="AI2317">
        <v>0</v>
      </c>
      <c r="AJ2317">
        <v>1</v>
      </c>
      <c r="AK2317">
        <v>-1</v>
      </c>
      <c r="AL2317">
        <v>-1</v>
      </c>
      <c r="AM2317">
        <v>-1</v>
      </c>
      <c r="AN2317">
        <v>-1</v>
      </c>
      <c r="AO2317">
        <v>-1</v>
      </c>
      <c r="AP2317">
        <v>-1</v>
      </c>
      <c r="AQ2317">
        <v>-1</v>
      </c>
      <c r="AR2317">
        <v>-1</v>
      </c>
      <c r="AS2317">
        <v>-1</v>
      </c>
      <c r="AT2317">
        <v>-1</v>
      </c>
      <c r="AU2317">
        <v>0</v>
      </c>
      <c r="AV2317">
        <v>0</v>
      </c>
      <c r="AW2317">
        <v>2.83</v>
      </c>
      <c r="AX2317">
        <v>50</v>
      </c>
      <c r="AY2317">
        <v>92</v>
      </c>
      <c r="AZ2317">
        <v>67</v>
      </c>
      <c r="BA2317">
        <v>25</v>
      </c>
      <c r="BB2317">
        <v>0</v>
      </c>
      <c r="BC2317">
        <v>33</v>
      </c>
      <c r="BD2317">
        <v>58</v>
      </c>
      <c r="BE2317">
        <v>59</v>
      </c>
      <c r="BF2317">
        <v>92</v>
      </c>
      <c r="BG2317">
        <v>0</v>
      </c>
      <c r="BH2317">
        <v>5.07</v>
      </c>
      <c r="BI2317">
        <v>1.81</v>
      </c>
      <c r="BJ2317">
        <v>3.72</v>
      </c>
      <c r="BK2317">
        <v>4.75</v>
      </c>
      <c r="BL2317">
        <f>1/Table1[[#This Row],[odds_ft_home_team_win]]+1/Table1[[#This Row],[odds_ft_draw]]+1/Table1[[#This Row],[odds_ft_away_team_win]]-1</f>
        <v>3.1829707935852714E-2</v>
      </c>
      <c r="BM2317">
        <f>Table1[[#This Row],[Margin]]/3</f>
        <v>1.0609902645284238E-2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 t="s">
        <v>70</v>
      </c>
      <c r="BU2317">
        <f>VLOOKUP(Table1[[#This Row],[Reference]],metron,11,FALSE)</f>
        <v>1.684957590444867</v>
      </c>
      <c r="BV2317">
        <f>VLOOKUP(Table1[[#This Row],[Reference]],metron,12,FALSE)</f>
        <v>0.95101263631642718</v>
      </c>
    </row>
    <row r="2318" spans="1:74" hidden="1" x14ac:dyDescent="0.45">
      <c r="A2318" t="s">
        <v>5418</v>
      </c>
      <c r="B2318">
        <v>1350700560</v>
      </c>
      <c r="C2318" s="3" t="s">
        <v>269</v>
      </c>
      <c r="D2318" t="s">
        <v>65</v>
      </c>
      <c r="E2318" t="s">
        <v>66</v>
      </c>
      <c r="F2318" t="s">
        <v>72</v>
      </c>
      <c r="G2318" t="s">
        <v>77</v>
      </c>
      <c r="H2318" t="s">
        <v>66</v>
      </c>
      <c r="I2318">
        <f>MROUND(Table1[[#This Row],[Prob_H]]*100,2)/100</f>
        <v>0.46</v>
      </c>
      <c r="J2318">
        <f>1/Table1[[#This Row],[odds_ft_home_team_win]]-Table1[[#This Row],[Margin/3]]</f>
        <v>0.45515444163977159</v>
      </c>
      <c r="K2318">
        <f>1/Table1[[#This Row],[odds_ft_draw]]-Table1[[#This Row],[Margin/3]]</f>
        <v>0.28158335207437729</v>
      </c>
      <c r="L2318">
        <f>1/Table1[[#This Row],[odds_ft_away_team_win]]-Table1[[#This Row],[Margin/3]]</f>
        <v>0.26326220628585112</v>
      </c>
      <c r="M2318">
        <v>14</v>
      </c>
      <c r="N2318">
        <v>2.67</v>
      </c>
      <c r="O2318">
        <v>1.67</v>
      </c>
      <c r="P2318">
        <v>1.95</v>
      </c>
      <c r="Q2318">
        <v>1.38</v>
      </c>
      <c r="R2318" t="str" cm="1">
        <f t="array" ref="R2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18">
        <v>2</v>
      </c>
      <c r="T2318">
        <v>2</v>
      </c>
      <c r="U2318">
        <v>4</v>
      </c>
      <c r="V2318">
        <v>2</v>
      </c>
      <c r="W2318">
        <v>1</v>
      </c>
      <c r="X2318">
        <v>1</v>
      </c>
      <c r="Y2318" t="s">
        <v>270</v>
      </c>
      <c r="Z2318" t="s">
        <v>271</v>
      </c>
      <c r="AA2318">
        <v>-1</v>
      </c>
      <c r="AB2318">
        <v>-1</v>
      </c>
      <c r="AC2318">
        <v>5</v>
      </c>
      <c r="AD2318">
        <v>0</v>
      </c>
      <c r="AE2318">
        <v>5</v>
      </c>
      <c r="AF2318">
        <v>0</v>
      </c>
      <c r="AG2318">
        <v>3</v>
      </c>
      <c r="AH2318">
        <v>2</v>
      </c>
      <c r="AI2318">
        <v>3</v>
      </c>
      <c r="AJ2318">
        <v>2</v>
      </c>
      <c r="AK2318">
        <v>-1</v>
      </c>
      <c r="AL2318">
        <v>-1</v>
      </c>
      <c r="AM2318">
        <v>-1</v>
      </c>
      <c r="AN2318">
        <v>-1</v>
      </c>
      <c r="AO2318">
        <v>-1</v>
      </c>
      <c r="AP2318">
        <v>-1</v>
      </c>
      <c r="AQ2318">
        <v>-1</v>
      </c>
      <c r="AR2318">
        <v>-1</v>
      </c>
      <c r="AS2318">
        <v>-1</v>
      </c>
      <c r="AT2318">
        <v>-1</v>
      </c>
      <c r="AU2318">
        <v>0</v>
      </c>
      <c r="AV2318">
        <v>0</v>
      </c>
      <c r="AW2318">
        <v>1.75</v>
      </c>
      <c r="AX2318">
        <v>33</v>
      </c>
      <c r="AY2318">
        <v>59</v>
      </c>
      <c r="AZ2318">
        <v>17</v>
      </c>
      <c r="BA2318">
        <v>0</v>
      </c>
      <c r="BB2318">
        <v>0</v>
      </c>
      <c r="BC2318">
        <v>9</v>
      </c>
      <c r="BD2318">
        <v>67</v>
      </c>
      <c r="BE2318">
        <v>9</v>
      </c>
      <c r="BF2318">
        <v>92</v>
      </c>
      <c r="BG2318">
        <v>0</v>
      </c>
      <c r="BH2318">
        <v>4.4000000000000004</v>
      </c>
      <c r="BI2318">
        <v>2.15</v>
      </c>
      <c r="BJ2318">
        <v>3.43</v>
      </c>
      <c r="BK2318">
        <v>3.66</v>
      </c>
      <c r="BL2318">
        <f>1/Table1[[#This Row],[odds_ft_home_team_win]]+1/Table1[[#This Row],[odds_ft_draw]]+1/Table1[[#This Row],[odds_ft_away_team_win]]-1</f>
        <v>2.9885512289987481E-2</v>
      </c>
      <c r="BM2318">
        <f>Table1[[#This Row],[Margin]]/3</f>
        <v>9.9618374299958266E-3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 t="s">
        <v>75</v>
      </c>
      <c r="BU2318">
        <f>VLOOKUP(Table1[[#This Row],[Reference]],metron,11,FALSE)</f>
        <v>1.4888836329233679</v>
      </c>
      <c r="BV2318">
        <f>VLOOKUP(Table1[[#This Row],[Reference]],metron,12,FALSE)</f>
        <v>1.0516792809839171</v>
      </c>
    </row>
    <row r="2319" spans="1:74" hidden="1" x14ac:dyDescent="0.45">
      <c r="A2319" t="s">
        <v>5418</v>
      </c>
      <c r="B2319">
        <v>1350770400</v>
      </c>
      <c r="C2319" s="3" t="s">
        <v>272</v>
      </c>
      <c r="D2319" t="s">
        <v>65</v>
      </c>
      <c r="E2319" t="s">
        <v>66</v>
      </c>
      <c r="F2319" t="s">
        <v>86</v>
      </c>
      <c r="G2319" t="s">
        <v>81</v>
      </c>
      <c r="H2319" t="s">
        <v>66</v>
      </c>
      <c r="I2319">
        <f>MROUND(Table1[[#This Row],[Prob_H]]*100,2)/100</f>
        <v>0.4</v>
      </c>
      <c r="J2319">
        <f>1/Table1[[#This Row],[odds_ft_home_team_win]]-Table1[[#This Row],[Margin/3]]</f>
        <v>0.40639320862444595</v>
      </c>
      <c r="K2319">
        <f>1/Table1[[#This Row],[odds_ft_draw]]-Table1[[#This Row],[Margin/3]]</f>
        <v>0.2770828637968597</v>
      </c>
      <c r="L2319">
        <f>1/Table1[[#This Row],[odds_ft_away_team_win]]-Table1[[#This Row],[Margin/3]]</f>
        <v>0.3165239275786943</v>
      </c>
      <c r="M2319">
        <v>14</v>
      </c>
      <c r="N2319">
        <v>1.33</v>
      </c>
      <c r="O2319">
        <v>1.5</v>
      </c>
      <c r="P2319">
        <v>1.86</v>
      </c>
      <c r="Q2319">
        <v>0.95</v>
      </c>
      <c r="R2319" t="str" cm="1">
        <f t="array" ref="R2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19">
        <v>2</v>
      </c>
      <c r="T2319">
        <v>1</v>
      </c>
      <c r="U2319">
        <v>3</v>
      </c>
      <c r="V2319">
        <v>0</v>
      </c>
      <c r="W2319">
        <v>0</v>
      </c>
      <c r="X2319">
        <v>0</v>
      </c>
      <c r="Y2319" t="s">
        <v>273</v>
      </c>
      <c r="Z2319">
        <v>48</v>
      </c>
      <c r="AA2319">
        <v>-1</v>
      </c>
      <c r="AB2319">
        <v>-1</v>
      </c>
      <c r="AC2319">
        <v>4</v>
      </c>
      <c r="AD2319">
        <v>0</v>
      </c>
      <c r="AE2319">
        <v>1</v>
      </c>
      <c r="AF2319">
        <v>0</v>
      </c>
      <c r="AG2319">
        <v>1</v>
      </c>
      <c r="AH2319">
        <v>3</v>
      </c>
      <c r="AI2319">
        <v>0</v>
      </c>
      <c r="AJ2319">
        <v>1</v>
      </c>
      <c r="AK2319">
        <v>-1</v>
      </c>
      <c r="AL2319">
        <v>-1</v>
      </c>
      <c r="AM2319">
        <v>-1</v>
      </c>
      <c r="AN2319">
        <v>-1</v>
      </c>
      <c r="AO2319">
        <v>-1</v>
      </c>
      <c r="AP2319">
        <v>-1</v>
      </c>
      <c r="AQ2319">
        <v>-1</v>
      </c>
      <c r="AR2319">
        <v>-1</v>
      </c>
      <c r="AS2319">
        <v>-1</v>
      </c>
      <c r="AT2319">
        <v>-1</v>
      </c>
      <c r="AU2319">
        <v>0</v>
      </c>
      <c r="AV2319">
        <v>0</v>
      </c>
      <c r="AW2319">
        <v>2.5</v>
      </c>
      <c r="AX2319">
        <v>67</v>
      </c>
      <c r="AY2319">
        <v>92</v>
      </c>
      <c r="AZ2319">
        <v>25</v>
      </c>
      <c r="BA2319">
        <v>17</v>
      </c>
      <c r="BB2319">
        <v>9</v>
      </c>
      <c r="BC2319">
        <v>25</v>
      </c>
      <c r="BD2319">
        <v>75</v>
      </c>
      <c r="BE2319">
        <v>42</v>
      </c>
      <c r="BF2319">
        <v>83</v>
      </c>
      <c r="BG2319">
        <v>0</v>
      </c>
      <c r="BH2319">
        <v>4</v>
      </c>
      <c r="BI2319">
        <v>2.4</v>
      </c>
      <c r="BJ2319">
        <v>3.48</v>
      </c>
      <c r="BK2319">
        <v>3.06</v>
      </c>
      <c r="BL2319">
        <f>1/Table1[[#This Row],[odds_ft_home_team_win]]+1/Table1[[#This Row],[odds_ft_draw]]+1/Table1[[#This Row],[odds_ft_away_team_win]]-1</f>
        <v>3.0820374126662164E-2</v>
      </c>
      <c r="BM2319">
        <f>Table1[[#This Row],[Margin]]/3</f>
        <v>1.0273458042220721E-2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 t="s">
        <v>113</v>
      </c>
      <c r="BU2319">
        <f>VLOOKUP(Table1[[#This Row],[Reference]],metron,11,FALSE)</f>
        <v>1.344038264434575</v>
      </c>
      <c r="BV2319">
        <f>VLOOKUP(Table1[[#This Row],[Reference]],metron,12,FALSE)</f>
        <v>1.1515772691037469</v>
      </c>
    </row>
    <row r="2320" spans="1:74" hidden="1" x14ac:dyDescent="0.45">
      <c r="A2320" t="s">
        <v>5418</v>
      </c>
      <c r="B2320">
        <v>1350770400</v>
      </c>
      <c r="C2320" s="3" t="s">
        <v>272</v>
      </c>
      <c r="D2320" t="s">
        <v>65</v>
      </c>
      <c r="E2320" t="s">
        <v>66</v>
      </c>
      <c r="F2320" t="s">
        <v>80</v>
      </c>
      <c r="G2320" t="s">
        <v>78</v>
      </c>
      <c r="H2320" t="s">
        <v>66</v>
      </c>
      <c r="I2320">
        <f>MROUND(Table1[[#This Row],[Prob_H]]*100,2)/100</f>
        <v>0.22</v>
      </c>
      <c r="J2320">
        <f>1/Table1[[#This Row],[odds_ft_home_team_win]]-Table1[[#This Row],[Margin/3]]</f>
        <v>0.21016758392360024</v>
      </c>
      <c r="K2320">
        <f>1/Table1[[#This Row],[odds_ft_draw]]-Table1[[#This Row],[Margin/3]]</f>
        <v>0.25396729659748518</v>
      </c>
      <c r="L2320">
        <f>1/Table1[[#This Row],[odds_ft_away_team_win]]-Table1[[#This Row],[Margin/3]]</f>
        <v>0.53586511947891446</v>
      </c>
      <c r="M2320">
        <v>14</v>
      </c>
      <c r="N2320">
        <v>0.17</v>
      </c>
      <c r="O2320">
        <v>1.17</v>
      </c>
      <c r="P2320">
        <v>0.88</v>
      </c>
      <c r="Q2320">
        <v>1.37</v>
      </c>
      <c r="R2320" t="str" cm="1">
        <f t="array" ref="R2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20">
        <v>1</v>
      </c>
      <c r="T2320">
        <v>2</v>
      </c>
      <c r="U2320">
        <v>3</v>
      </c>
      <c r="V2320">
        <v>0</v>
      </c>
      <c r="W2320">
        <v>0</v>
      </c>
      <c r="X2320">
        <v>0</v>
      </c>
      <c r="Y2320">
        <v>55</v>
      </c>
      <c r="Z2320" t="s">
        <v>274</v>
      </c>
      <c r="AA2320">
        <v>-1</v>
      </c>
      <c r="AB2320">
        <v>-1</v>
      </c>
      <c r="AC2320">
        <v>4</v>
      </c>
      <c r="AD2320">
        <v>0</v>
      </c>
      <c r="AE2320">
        <v>4</v>
      </c>
      <c r="AF2320">
        <v>1</v>
      </c>
      <c r="AG2320">
        <v>1</v>
      </c>
      <c r="AH2320">
        <v>3</v>
      </c>
      <c r="AI2320">
        <v>2</v>
      </c>
      <c r="AJ2320">
        <v>3</v>
      </c>
      <c r="AK2320">
        <v>-1</v>
      </c>
      <c r="AL2320">
        <v>-1</v>
      </c>
      <c r="AM2320">
        <v>-1</v>
      </c>
      <c r="AN2320">
        <v>-1</v>
      </c>
      <c r="AO2320">
        <v>-1</v>
      </c>
      <c r="AP2320">
        <v>-1</v>
      </c>
      <c r="AQ2320">
        <v>-1</v>
      </c>
      <c r="AR2320">
        <v>-1</v>
      </c>
      <c r="AS2320">
        <v>-1</v>
      </c>
      <c r="AT2320">
        <v>-1</v>
      </c>
      <c r="AU2320">
        <v>0</v>
      </c>
      <c r="AV2320">
        <v>0</v>
      </c>
      <c r="AW2320">
        <v>2.33</v>
      </c>
      <c r="AX2320">
        <v>50</v>
      </c>
      <c r="AY2320">
        <v>67</v>
      </c>
      <c r="AZ2320">
        <v>34</v>
      </c>
      <c r="BA2320">
        <v>34</v>
      </c>
      <c r="BB2320">
        <v>9</v>
      </c>
      <c r="BC2320">
        <v>34</v>
      </c>
      <c r="BD2320">
        <v>75</v>
      </c>
      <c r="BE2320">
        <v>34</v>
      </c>
      <c r="BF2320">
        <v>75</v>
      </c>
      <c r="BG2320">
        <v>0</v>
      </c>
      <c r="BH2320">
        <v>6.16</v>
      </c>
      <c r="BI2320">
        <v>4.53</v>
      </c>
      <c r="BJ2320">
        <v>3.78</v>
      </c>
      <c r="BK2320">
        <v>1.83</v>
      </c>
      <c r="BL2320">
        <f>1/Table1[[#This Row],[odds_ft_home_team_win]]+1/Table1[[#This Row],[odds_ft_draw]]+1/Table1[[#This Row],[odds_ft_away_team_win]]-1</f>
        <v>3.1748903858338284E-2</v>
      </c>
      <c r="BM2320">
        <f>Table1[[#This Row],[Margin]]/3</f>
        <v>1.0582967952779429E-2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 t="s">
        <v>83</v>
      </c>
      <c r="BU2320">
        <f>VLOOKUP(Table1[[#This Row],[Reference]],metron,11,FALSE)</f>
        <v>1.0633893919793009</v>
      </c>
      <c r="BV2320">
        <f>VLOOKUP(Table1[[#This Row],[Reference]],metron,12,FALSE)</f>
        <v>1.648124191461837</v>
      </c>
    </row>
    <row r="2321" spans="1:74" hidden="1" x14ac:dyDescent="0.45">
      <c r="A2321" t="s">
        <v>5418</v>
      </c>
      <c r="B2321">
        <v>1350777600</v>
      </c>
      <c r="C2321" s="3" t="s">
        <v>275</v>
      </c>
      <c r="D2321" t="s">
        <v>65</v>
      </c>
      <c r="E2321" t="s">
        <v>66</v>
      </c>
      <c r="F2321" t="s">
        <v>103</v>
      </c>
      <c r="G2321" t="s">
        <v>85</v>
      </c>
      <c r="H2321" t="s">
        <v>66</v>
      </c>
      <c r="I2321">
        <f>MROUND(Table1[[#This Row],[Prob_H]]*100,2)/100</f>
        <v>0.4</v>
      </c>
      <c r="J2321">
        <f>1/Table1[[#This Row],[odds_ft_home_team_win]]-Table1[[#This Row],[Margin/3]]</f>
        <v>0.39347644567501405</v>
      </c>
      <c r="K2321">
        <f>1/Table1[[#This Row],[odds_ft_draw]]-Table1[[#This Row],[Margin/3]]</f>
        <v>0.27843507726374694</v>
      </c>
      <c r="L2321">
        <f>1/Table1[[#This Row],[odds_ft_away_team_win]]-Table1[[#This Row],[Margin/3]]</f>
        <v>0.32808847706123895</v>
      </c>
      <c r="M2321">
        <v>14</v>
      </c>
      <c r="N2321">
        <v>1.5</v>
      </c>
      <c r="O2321">
        <v>1.17</v>
      </c>
      <c r="P2321">
        <v>1.88</v>
      </c>
      <c r="Q2321">
        <v>0.8</v>
      </c>
      <c r="R2321" t="str" cm="1">
        <f t="array" ref="R2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21">
        <v>1</v>
      </c>
      <c r="T2321">
        <v>1</v>
      </c>
      <c r="U2321">
        <v>2</v>
      </c>
      <c r="V2321">
        <v>1</v>
      </c>
      <c r="W2321">
        <v>0</v>
      </c>
      <c r="X2321">
        <v>1</v>
      </c>
      <c r="Y2321">
        <v>49</v>
      </c>
      <c r="Z2321">
        <v>2</v>
      </c>
      <c r="AA2321">
        <v>-1</v>
      </c>
      <c r="AB2321">
        <v>-1</v>
      </c>
      <c r="AC2321">
        <v>2</v>
      </c>
      <c r="AD2321">
        <v>0</v>
      </c>
      <c r="AE2321">
        <v>1</v>
      </c>
      <c r="AF2321">
        <v>0</v>
      </c>
      <c r="AG2321">
        <v>2</v>
      </c>
      <c r="AH2321">
        <v>0</v>
      </c>
      <c r="AI2321">
        <v>1</v>
      </c>
      <c r="AJ2321">
        <v>0</v>
      </c>
      <c r="AK2321">
        <v>-1</v>
      </c>
      <c r="AL2321">
        <v>-1</v>
      </c>
      <c r="AM2321">
        <v>-1</v>
      </c>
      <c r="AN2321">
        <v>-1</v>
      </c>
      <c r="AO2321">
        <v>-1</v>
      </c>
      <c r="AP2321">
        <v>-1</v>
      </c>
      <c r="AQ2321">
        <v>-1</v>
      </c>
      <c r="AR2321">
        <v>-1</v>
      </c>
      <c r="AS2321">
        <v>-1</v>
      </c>
      <c r="AT2321">
        <v>-1</v>
      </c>
      <c r="AU2321">
        <v>0</v>
      </c>
      <c r="AV2321">
        <v>0</v>
      </c>
      <c r="AW2321">
        <v>2.75</v>
      </c>
      <c r="AX2321">
        <v>59</v>
      </c>
      <c r="AY2321">
        <v>75</v>
      </c>
      <c r="AZ2321">
        <v>50</v>
      </c>
      <c r="BA2321">
        <v>33</v>
      </c>
      <c r="BB2321">
        <v>25</v>
      </c>
      <c r="BC2321">
        <v>25</v>
      </c>
      <c r="BD2321">
        <v>67</v>
      </c>
      <c r="BE2321">
        <v>59</v>
      </c>
      <c r="BF2321">
        <v>83</v>
      </c>
      <c r="BG2321">
        <v>0</v>
      </c>
      <c r="BH2321">
        <v>5.5</v>
      </c>
      <c r="BI2321">
        <v>2.48</v>
      </c>
      <c r="BJ2321">
        <v>3.47</v>
      </c>
      <c r="BK2321">
        <v>2.96</v>
      </c>
      <c r="BL2321">
        <f>1/Table1[[#This Row],[odds_ft_home_team_win]]+1/Table1[[#This Row],[odds_ft_draw]]+1/Table1[[#This Row],[odds_ft_away_team_win]]-1</f>
        <v>2.9248082329796699E-2</v>
      </c>
      <c r="BM2321">
        <f>Table1[[#This Row],[Margin]]/3</f>
        <v>9.7493607765989001E-3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 t="s">
        <v>118</v>
      </c>
      <c r="BU2321">
        <f>VLOOKUP(Table1[[#This Row],[Reference]],metron,11,FALSE)</f>
        <v>1.344038264434575</v>
      </c>
      <c r="BV2321">
        <f>VLOOKUP(Table1[[#This Row],[Reference]],metron,12,FALSE)</f>
        <v>1.1515772691037469</v>
      </c>
    </row>
    <row r="2322" spans="1:74" hidden="1" x14ac:dyDescent="0.45">
      <c r="A2322" t="s">
        <v>5418</v>
      </c>
      <c r="B2322">
        <v>1350784800</v>
      </c>
      <c r="C2322" s="3" t="s">
        <v>277</v>
      </c>
      <c r="D2322" t="s">
        <v>65</v>
      </c>
      <c r="E2322" t="s">
        <v>66</v>
      </c>
      <c r="F2322" t="s">
        <v>93</v>
      </c>
      <c r="G2322" t="s">
        <v>89</v>
      </c>
      <c r="H2322" t="s">
        <v>66</v>
      </c>
      <c r="I2322">
        <f>MROUND(Table1[[#This Row],[Prob_H]]*100,2)/100</f>
        <v>0.48</v>
      </c>
      <c r="J2322">
        <f>1/Table1[[#This Row],[odds_ft_home_team_win]]-Table1[[#This Row],[Margin/3]]</f>
        <v>0.48898114415355792</v>
      </c>
      <c r="K2322">
        <f>1/Table1[[#This Row],[odds_ft_draw]]-Table1[[#This Row],[Margin/3]]</f>
        <v>0.27633746599263836</v>
      </c>
      <c r="L2322">
        <f>1/Table1[[#This Row],[odds_ft_away_team_win]]-Table1[[#This Row],[Margin/3]]</f>
        <v>0.23468138985380363</v>
      </c>
      <c r="M2322">
        <v>14</v>
      </c>
      <c r="N2322">
        <v>0.83</v>
      </c>
      <c r="O2322">
        <v>0.83</v>
      </c>
      <c r="P2322">
        <v>1.39</v>
      </c>
      <c r="Q2322">
        <v>1</v>
      </c>
      <c r="R2322" t="str" cm="1">
        <f t="array" ref="R2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22">
        <v>2</v>
      </c>
      <c r="T2322">
        <v>3</v>
      </c>
      <c r="U2322">
        <v>5</v>
      </c>
      <c r="V2322">
        <v>1</v>
      </c>
      <c r="W2322">
        <v>1</v>
      </c>
      <c r="X2322">
        <v>0</v>
      </c>
      <c r="Y2322" t="s">
        <v>278</v>
      </c>
      <c r="Z2322" t="s">
        <v>279</v>
      </c>
      <c r="AA2322">
        <v>-1</v>
      </c>
      <c r="AB2322">
        <v>-1</v>
      </c>
      <c r="AC2322">
        <v>4</v>
      </c>
      <c r="AD2322">
        <v>0</v>
      </c>
      <c r="AE2322">
        <v>4</v>
      </c>
      <c r="AF2322">
        <v>0</v>
      </c>
      <c r="AG2322">
        <v>1</v>
      </c>
      <c r="AH2322">
        <v>3</v>
      </c>
      <c r="AI2322">
        <v>1</v>
      </c>
      <c r="AJ2322">
        <v>3</v>
      </c>
      <c r="AK2322">
        <v>-1</v>
      </c>
      <c r="AL2322">
        <v>-1</v>
      </c>
      <c r="AM2322">
        <v>-1</v>
      </c>
      <c r="AN2322">
        <v>-1</v>
      </c>
      <c r="AO2322">
        <v>-1</v>
      </c>
      <c r="AP2322">
        <v>-1</v>
      </c>
      <c r="AQ2322">
        <v>-1</v>
      </c>
      <c r="AR2322">
        <v>-1</v>
      </c>
      <c r="AS2322">
        <v>-1</v>
      </c>
      <c r="AT2322">
        <v>-1</v>
      </c>
      <c r="AU2322">
        <v>0</v>
      </c>
      <c r="AV2322">
        <v>0</v>
      </c>
      <c r="AW2322">
        <v>2.09</v>
      </c>
      <c r="AX2322">
        <v>50</v>
      </c>
      <c r="AY2322">
        <v>59</v>
      </c>
      <c r="AZ2322">
        <v>34</v>
      </c>
      <c r="BA2322">
        <v>25</v>
      </c>
      <c r="BB2322">
        <v>9</v>
      </c>
      <c r="BC2322">
        <v>34</v>
      </c>
      <c r="BD2322">
        <v>67</v>
      </c>
      <c r="BE2322">
        <v>25</v>
      </c>
      <c r="BF2322">
        <v>67</v>
      </c>
      <c r="BG2322">
        <v>0</v>
      </c>
      <c r="BH2322">
        <v>4.84</v>
      </c>
      <c r="BI2322">
        <v>2</v>
      </c>
      <c r="BJ2322">
        <v>3.48</v>
      </c>
      <c r="BK2322">
        <v>4.07</v>
      </c>
      <c r="BL2322">
        <f>1/Table1[[#This Row],[odds_ft_home_team_win]]+1/Table1[[#This Row],[odds_ft_draw]]+1/Table1[[#This Row],[odds_ft_away_team_win]]-1</f>
        <v>3.3056567539326176E-2</v>
      </c>
      <c r="BM2322">
        <f>Table1[[#This Row],[Margin]]/3</f>
        <v>1.1018855846442058E-2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 t="s">
        <v>95</v>
      </c>
      <c r="BU2322">
        <f>VLOOKUP(Table1[[#This Row],[Reference]],metron,11,FALSE)</f>
        <v>1.510877192982456</v>
      </c>
      <c r="BV2322">
        <f>VLOOKUP(Table1[[#This Row],[Reference]],metron,12,FALSE)</f>
        <v>1.0163157894736841</v>
      </c>
    </row>
    <row r="2323" spans="1:74" hidden="1" x14ac:dyDescent="0.45">
      <c r="A2323" t="s">
        <v>5418</v>
      </c>
      <c r="B2323">
        <v>1350838800</v>
      </c>
      <c r="C2323" s="3" t="s">
        <v>280</v>
      </c>
      <c r="D2323" t="s">
        <v>65</v>
      </c>
      <c r="E2323" t="s">
        <v>66</v>
      </c>
      <c r="F2323" t="s">
        <v>97</v>
      </c>
      <c r="G2323" t="s">
        <v>88</v>
      </c>
      <c r="H2323" t="s">
        <v>66</v>
      </c>
      <c r="I2323">
        <f>MROUND(Table1[[#This Row],[Prob_H]]*100,2)/100</f>
        <v>0.48</v>
      </c>
      <c r="J2323">
        <f>1/Table1[[#This Row],[odds_ft_home_team_win]]-Table1[[#This Row],[Margin/3]]</f>
        <v>0.48990218251459772</v>
      </c>
      <c r="K2323">
        <f>1/Table1[[#This Row],[odds_ft_draw]]-Table1[[#This Row],[Margin/3]]</f>
        <v>0.26312622623044468</v>
      </c>
      <c r="L2323">
        <f>1/Table1[[#This Row],[odds_ft_away_team_win]]-Table1[[#This Row],[Margin/3]]</f>
        <v>0.2469715912549576</v>
      </c>
      <c r="M2323">
        <v>14</v>
      </c>
      <c r="N2323">
        <v>2.67</v>
      </c>
      <c r="O2323">
        <v>1.33</v>
      </c>
      <c r="P2323">
        <v>1.65</v>
      </c>
      <c r="Q2323">
        <v>1.1100000000000001</v>
      </c>
      <c r="R2323" t="str" cm="1">
        <f t="array" ref="R2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3">
        <v>4</v>
      </c>
      <c r="T2323">
        <v>1</v>
      </c>
      <c r="U2323">
        <v>5</v>
      </c>
      <c r="V2323">
        <v>2</v>
      </c>
      <c r="W2323">
        <v>2</v>
      </c>
      <c r="X2323">
        <v>0</v>
      </c>
      <c r="Y2323" t="s">
        <v>281</v>
      </c>
      <c r="Z2323">
        <v>69</v>
      </c>
      <c r="AA2323">
        <v>-1</v>
      </c>
      <c r="AB2323">
        <v>-1</v>
      </c>
      <c r="AC2323">
        <v>3</v>
      </c>
      <c r="AD2323">
        <v>1</v>
      </c>
      <c r="AE2323">
        <v>2</v>
      </c>
      <c r="AF2323">
        <v>0</v>
      </c>
      <c r="AG2323">
        <v>1</v>
      </c>
      <c r="AH2323">
        <v>3</v>
      </c>
      <c r="AI2323">
        <v>1</v>
      </c>
      <c r="AJ2323">
        <v>1</v>
      </c>
      <c r="AK2323">
        <v>-1</v>
      </c>
      <c r="AL2323">
        <v>-1</v>
      </c>
      <c r="AM2323">
        <v>-1</v>
      </c>
      <c r="AN2323">
        <v>-1</v>
      </c>
      <c r="AO2323">
        <v>-1</v>
      </c>
      <c r="AP2323">
        <v>-1</v>
      </c>
      <c r="AQ2323">
        <v>-1</v>
      </c>
      <c r="AR2323">
        <v>-1</v>
      </c>
      <c r="AS2323">
        <v>-1</v>
      </c>
      <c r="AT2323">
        <v>-1</v>
      </c>
      <c r="AU2323">
        <v>0</v>
      </c>
      <c r="AV2323">
        <v>0</v>
      </c>
      <c r="AW2323">
        <v>2.25</v>
      </c>
      <c r="AX2323">
        <v>50</v>
      </c>
      <c r="AY2323">
        <v>67</v>
      </c>
      <c r="AZ2323">
        <v>42</v>
      </c>
      <c r="BA2323">
        <v>17</v>
      </c>
      <c r="BB2323">
        <v>9</v>
      </c>
      <c r="BC2323">
        <v>25</v>
      </c>
      <c r="BD2323">
        <v>50</v>
      </c>
      <c r="BE2323">
        <v>34</v>
      </c>
      <c r="BF2323">
        <v>83</v>
      </c>
      <c r="BG2323">
        <v>0</v>
      </c>
      <c r="BH2323">
        <v>4.17</v>
      </c>
      <c r="BI2323">
        <v>2</v>
      </c>
      <c r="BJ2323">
        <v>3.66</v>
      </c>
      <c r="BK2323">
        <v>3.89</v>
      </c>
      <c r="BL2323">
        <f>1/Table1[[#This Row],[odds_ft_home_team_win]]+1/Table1[[#This Row],[odds_ft_draw]]+1/Table1[[#This Row],[odds_ft_away_team_win]]-1</f>
        <v>3.0293452456206849E-2</v>
      </c>
      <c r="BM2323">
        <f>Table1[[#This Row],[Margin]]/3</f>
        <v>1.0097817485402283E-2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 t="s">
        <v>100</v>
      </c>
      <c r="BU2323">
        <f>VLOOKUP(Table1[[#This Row],[Reference]],metron,11,FALSE)</f>
        <v>1.510877192982456</v>
      </c>
      <c r="BV2323">
        <f>VLOOKUP(Table1[[#This Row],[Reference]],metron,12,FALSE)</f>
        <v>1.0163157894736841</v>
      </c>
    </row>
    <row r="2324" spans="1:74" hidden="1" x14ac:dyDescent="0.45">
      <c r="A2324" t="s">
        <v>5418</v>
      </c>
      <c r="B2324">
        <v>1350860400</v>
      </c>
      <c r="C2324" s="3" t="s">
        <v>282</v>
      </c>
      <c r="D2324" t="s">
        <v>65</v>
      </c>
      <c r="E2324" t="s">
        <v>66</v>
      </c>
      <c r="F2324" t="s">
        <v>102</v>
      </c>
      <c r="G2324" t="s">
        <v>98</v>
      </c>
      <c r="H2324" t="s">
        <v>66</v>
      </c>
      <c r="I2324">
        <f>MROUND(Table1[[#This Row],[Prob_H]]*100,2)/100</f>
        <v>0.38</v>
      </c>
      <c r="J2324">
        <f>1/Table1[[#This Row],[odds_ft_home_team_win]]-Table1[[#This Row],[Margin/3]]</f>
        <v>0.38635901692281516</v>
      </c>
      <c r="K2324">
        <f>1/Table1[[#This Row],[odds_ft_draw]]-Table1[[#This Row],[Margin/3]]</f>
        <v>0.28626952514192872</v>
      </c>
      <c r="L2324">
        <f>1/Table1[[#This Row],[odds_ft_away_team_win]]-Table1[[#This Row],[Margin/3]]</f>
        <v>0.32737145793525618</v>
      </c>
      <c r="M2324">
        <v>14</v>
      </c>
      <c r="N2324">
        <v>1</v>
      </c>
      <c r="O2324">
        <v>1.67</v>
      </c>
      <c r="P2324">
        <v>1.1200000000000001</v>
      </c>
      <c r="Q2324">
        <v>1.1100000000000001</v>
      </c>
      <c r="R2324" t="str" cm="1">
        <f t="array" ref="R2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4">
        <v>3</v>
      </c>
      <c r="T2324">
        <v>1</v>
      </c>
      <c r="U2324">
        <v>4</v>
      </c>
      <c r="V2324">
        <v>3</v>
      </c>
      <c r="W2324">
        <v>3</v>
      </c>
      <c r="X2324">
        <v>0</v>
      </c>
      <c r="Y2324" t="s">
        <v>283</v>
      </c>
      <c r="Z2324">
        <v>89</v>
      </c>
      <c r="AA2324">
        <v>-1</v>
      </c>
      <c r="AB2324">
        <v>-1</v>
      </c>
      <c r="AC2324">
        <v>6</v>
      </c>
      <c r="AD2324">
        <v>1</v>
      </c>
      <c r="AE2324">
        <v>1</v>
      </c>
      <c r="AF2324">
        <v>0</v>
      </c>
      <c r="AG2324">
        <v>2</v>
      </c>
      <c r="AH2324">
        <v>5</v>
      </c>
      <c r="AI2324">
        <v>0</v>
      </c>
      <c r="AJ2324">
        <v>1</v>
      </c>
      <c r="AK2324">
        <v>-1</v>
      </c>
      <c r="AL2324">
        <v>-1</v>
      </c>
      <c r="AM2324">
        <v>-1</v>
      </c>
      <c r="AN2324">
        <v>-1</v>
      </c>
      <c r="AO2324">
        <v>-1</v>
      </c>
      <c r="AP2324">
        <v>-1</v>
      </c>
      <c r="AQ2324">
        <v>-1</v>
      </c>
      <c r="AR2324">
        <v>-1</v>
      </c>
      <c r="AS2324">
        <v>-1</v>
      </c>
      <c r="AT2324">
        <v>-1</v>
      </c>
      <c r="AU2324">
        <v>0</v>
      </c>
      <c r="AV2324">
        <v>0</v>
      </c>
      <c r="AW2324">
        <v>2.34</v>
      </c>
      <c r="AX2324">
        <v>59</v>
      </c>
      <c r="AY2324">
        <v>59</v>
      </c>
      <c r="AZ2324">
        <v>59</v>
      </c>
      <c r="BA2324">
        <v>34</v>
      </c>
      <c r="BB2324">
        <v>0</v>
      </c>
      <c r="BC2324">
        <v>33</v>
      </c>
      <c r="BD2324">
        <v>50</v>
      </c>
      <c r="BE2324">
        <v>50</v>
      </c>
      <c r="BF2324">
        <v>75</v>
      </c>
      <c r="BG2324">
        <v>0</v>
      </c>
      <c r="BH2324">
        <v>4.37</v>
      </c>
      <c r="BI2324">
        <v>2.52</v>
      </c>
      <c r="BJ2324">
        <v>3.37</v>
      </c>
      <c r="BK2324">
        <v>2.96</v>
      </c>
      <c r="BL2324">
        <f>1/Table1[[#This Row],[odds_ft_home_team_win]]+1/Table1[[#This Row],[odds_ft_draw]]+1/Table1[[#This Row],[odds_ft_away_team_win]]-1</f>
        <v>3.1399139707744883E-2</v>
      </c>
      <c r="BM2324">
        <f>Table1[[#This Row],[Margin]]/3</f>
        <v>1.0466379902581627E-2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 t="s">
        <v>104</v>
      </c>
      <c r="BU2324">
        <f>VLOOKUP(Table1[[#This Row],[Reference]],metron,11,FALSE)</f>
        <v>1.330562659846547</v>
      </c>
      <c r="BV2324">
        <f>VLOOKUP(Table1[[#This Row],[Reference]],metron,12,FALSE)</f>
        <v>1.1595268542199491</v>
      </c>
    </row>
    <row r="2325" spans="1:74" hidden="1" x14ac:dyDescent="0.45">
      <c r="A2325" t="s">
        <v>5417</v>
      </c>
      <c r="B2325">
        <v>1365813000</v>
      </c>
      <c r="C2325" s="3" t="s">
        <v>522</v>
      </c>
      <c r="D2325" t="s">
        <v>65</v>
      </c>
      <c r="E2325" t="s">
        <v>66</v>
      </c>
      <c r="F2325" t="s">
        <v>88</v>
      </c>
      <c r="G2325" t="s">
        <v>97</v>
      </c>
      <c r="H2325" t="s">
        <v>66</v>
      </c>
      <c r="I2325">
        <f>MROUND(Table1[[#This Row],[Prob_H]]*100,2)/100</f>
        <v>0.46</v>
      </c>
      <c r="J2325">
        <f>1/Table1[[#This Row],[odds_ft_home_team_win]]-Table1[[#This Row],[Margin/3]]</f>
        <v>0.46877508400857865</v>
      </c>
      <c r="K2325">
        <f>1/Table1[[#This Row],[odds_ft_draw]]-Table1[[#This Row],[Margin/3]]</f>
        <v>0.28185137399142063</v>
      </c>
      <c r="L2325">
        <f>1/Table1[[#This Row],[odds_ft_away_team_win]]-Table1[[#This Row],[Margin/3]]</f>
        <v>0.24937354200000086</v>
      </c>
      <c r="M2325">
        <v>14</v>
      </c>
      <c r="N2325">
        <v>2</v>
      </c>
      <c r="O2325">
        <v>1.56</v>
      </c>
      <c r="P2325">
        <v>1.84</v>
      </c>
      <c r="Q2325">
        <v>1.4</v>
      </c>
      <c r="R2325" t="str" cm="1">
        <f t="array" ref="R2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5">
        <v>2</v>
      </c>
      <c r="T2325">
        <v>1</v>
      </c>
      <c r="U2325">
        <v>3</v>
      </c>
      <c r="V2325">
        <v>1</v>
      </c>
      <c r="W2325">
        <v>0</v>
      </c>
      <c r="X2325">
        <v>1</v>
      </c>
      <c r="Y2325" t="s">
        <v>523</v>
      </c>
      <c r="Z2325">
        <v>29</v>
      </c>
      <c r="AA2325">
        <v>-1</v>
      </c>
      <c r="AB2325">
        <v>-1</v>
      </c>
      <c r="AC2325">
        <v>1</v>
      </c>
      <c r="AD2325">
        <v>0</v>
      </c>
      <c r="AE2325">
        <v>1</v>
      </c>
      <c r="AF2325">
        <v>0</v>
      </c>
      <c r="AG2325">
        <v>0</v>
      </c>
      <c r="AH2325">
        <v>1</v>
      </c>
      <c r="AI2325">
        <v>0</v>
      </c>
      <c r="AJ2325">
        <v>1</v>
      </c>
      <c r="AK2325">
        <v>-1</v>
      </c>
      <c r="AL2325">
        <v>-1</v>
      </c>
      <c r="AM2325">
        <v>-1</v>
      </c>
      <c r="AN2325">
        <v>-1</v>
      </c>
      <c r="AO2325">
        <v>-1</v>
      </c>
      <c r="AP2325">
        <v>-1</v>
      </c>
      <c r="AQ2325">
        <v>-1</v>
      </c>
      <c r="AR2325">
        <v>-1</v>
      </c>
      <c r="AS2325">
        <v>-1</v>
      </c>
      <c r="AT2325">
        <v>-1</v>
      </c>
      <c r="AU2325">
        <v>0</v>
      </c>
      <c r="AV2325">
        <v>0</v>
      </c>
      <c r="AW2325">
        <v>2.5</v>
      </c>
      <c r="AX2325">
        <v>60</v>
      </c>
      <c r="AY2325">
        <v>79</v>
      </c>
      <c r="AZ2325">
        <v>54</v>
      </c>
      <c r="BA2325">
        <v>22</v>
      </c>
      <c r="BB2325">
        <v>0</v>
      </c>
      <c r="BC2325">
        <v>46</v>
      </c>
      <c r="BD2325">
        <v>83</v>
      </c>
      <c r="BE2325">
        <v>35</v>
      </c>
      <c r="BF2325">
        <v>72</v>
      </c>
      <c r="BG2325">
        <v>0</v>
      </c>
      <c r="BH2325">
        <v>4.8600000000000003</v>
      </c>
      <c r="BI2325">
        <v>2.09</v>
      </c>
      <c r="BJ2325">
        <v>3.43</v>
      </c>
      <c r="BK2325">
        <v>3.86</v>
      </c>
      <c r="BL2325">
        <f>1/Table1[[#This Row],[odds_ft_home_team_win]]+1/Table1[[#This Row],[odds_ft_draw]]+1/Table1[[#This Row],[odds_ft_away_team_win]]-1</f>
        <v>2.908144653885758E-2</v>
      </c>
      <c r="BM2325">
        <f>Table1[[#This Row],[Margin]]/3</f>
        <v>9.6938155129525274E-3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 t="s">
        <v>91</v>
      </c>
      <c r="BU2325">
        <f>VLOOKUP(Table1[[#This Row],[Reference]],metron,11,FALSE)</f>
        <v>1.4888836329233679</v>
      </c>
      <c r="BV2325">
        <f>VLOOKUP(Table1[[#This Row],[Reference]],metron,12,FALSE)</f>
        <v>1.0516792809839171</v>
      </c>
    </row>
    <row r="2326" spans="1:74" hidden="1" x14ac:dyDescent="0.45">
      <c r="A2326" t="s">
        <v>5417</v>
      </c>
      <c r="B2326">
        <v>1365820200</v>
      </c>
      <c r="C2326" s="3" t="s">
        <v>524</v>
      </c>
      <c r="D2326" t="s">
        <v>65</v>
      </c>
      <c r="E2326" t="s">
        <v>66</v>
      </c>
      <c r="F2326" t="s">
        <v>78</v>
      </c>
      <c r="G2326" t="s">
        <v>80</v>
      </c>
      <c r="H2326" t="s">
        <v>66</v>
      </c>
      <c r="I2326">
        <f>MROUND(Table1[[#This Row],[Prob_H]]*100,2)/100</f>
        <v>0.57999999999999996</v>
      </c>
      <c r="J2326">
        <f>1/Table1[[#This Row],[odds_ft_home_team_win]]-Table1[[#This Row],[Margin/3]]</f>
        <v>0.57826397570006471</v>
      </c>
      <c r="K2326">
        <f>1/Table1[[#This Row],[odds_ft_draw]]-Table1[[#This Row],[Margin/3]]</f>
        <v>0.25249587318346756</v>
      </c>
      <c r="L2326">
        <f>1/Table1[[#This Row],[odds_ft_away_team_win]]-Table1[[#This Row],[Margin/3]]</f>
        <v>0.16924015111646784</v>
      </c>
      <c r="M2326">
        <v>14</v>
      </c>
      <c r="N2326">
        <v>1.75</v>
      </c>
      <c r="O2326">
        <v>0.87</v>
      </c>
      <c r="P2326">
        <v>1.95</v>
      </c>
      <c r="Q2326">
        <v>0.94</v>
      </c>
      <c r="R2326" t="str" cm="1">
        <f t="array" ref="R2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6">
        <v>1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78</v>
      </c>
      <c r="AA2326">
        <v>-1</v>
      </c>
      <c r="AB2326">
        <v>-1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-1</v>
      </c>
      <c r="AL2326">
        <v>-1</v>
      </c>
      <c r="AM2326">
        <v>-1</v>
      </c>
      <c r="AN2326">
        <v>-1</v>
      </c>
      <c r="AO2326">
        <v>-1</v>
      </c>
      <c r="AP2326">
        <v>-1</v>
      </c>
      <c r="AQ2326">
        <v>-1</v>
      </c>
      <c r="AR2326">
        <v>-1</v>
      </c>
      <c r="AS2326">
        <v>-1</v>
      </c>
      <c r="AT2326">
        <v>-1</v>
      </c>
      <c r="AU2326">
        <v>0</v>
      </c>
      <c r="AV2326">
        <v>0</v>
      </c>
      <c r="AW2326">
        <v>2.68</v>
      </c>
      <c r="AX2326">
        <v>55</v>
      </c>
      <c r="AY2326">
        <v>77</v>
      </c>
      <c r="AZ2326">
        <v>42</v>
      </c>
      <c r="BA2326">
        <v>29</v>
      </c>
      <c r="BB2326">
        <v>20</v>
      </c>
      <c r="BC2326">
        <v>42</v>
      </c>
      <c r="BD2326">
        <v>68</v>
      </c>
      <c r="BE2326">
        <v>46</v>
      </c>
      <c r="BF2326">
        <v>71</v>
      </c>
      <c r="BG2326">
        <v>0</v>
      </c>
      <c r="BH2326">
        <v>6.07</v>
      </c>
      <c r="BI2326">
        <v>1.7</v>
      </c>
      <c r="BJ2326">
        <v>3.81</v>
      </c>
      <c r="BK2326">
        <v>5.58</v>
      </c>
      <c r="BL2326">
        <f>1/Table1[[#This Row],[odds_ft_home_team_win]]+1/Table1[[#This Row],[odds_ft_draw]]+1/Table1[[#This Row],[odds_ft_away_team_win]]-1</f>
        <v>2.9913955252746982E-2</v>
      </c>
      <c r="BM2326">
        <f>Table1[[#This Row],[Margin]]/3</f>
        <v>9.9713184175823279E-3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 t="s">
        <v>106</v>
      </c>
      <c r="BU2326">
        <f>VLOOKUP(Table1[[#This Row],[Reference]],metron,11,FALSE)</f>
        <v>1.7619715019855171</v>
      </c>
      <c r="BV2326">
        <f>VLOOKUP(Table1[[#This Row],[Reference]],metron,12,FALSE)</f>
        <v>0.87432842793739785</v>
      </c>
    </row>
    <row r="2327" spans="1:74" hidden="1" x14ac:dyDescent="0.45">
      <c r="A2327" t="s">
        <v>5417</v>
      </c>
      <c r="B2327">
        <v>1365890400</v>
      </c>
      <c r="C2327" s="3" t="s">
        <v>525</v>
      </c>
      <c r="D2327" t="s">
        <v>65</v>
      </c>
      <c r="E2327" t="s">
        <v>66</v>
      </c>
      <c r="F2327" t="s">
        <v>77</v>
      </c>
      <c r="G2327" t="s">
        <v>72</v>
      </c>
      <c r="H2327" t="s">
        <v>66</v>
      </c>
      <c r="I2327">
        <f>MROUND(Table1[[#This Row],[Prob_H]]*100,2)/100</f>
        <v>0.46</v>
      </c>
      <c r="J2327">
        <f>1/Table1[[#This Row],[odds_ft_home_team_win]]-Table1[[#This Row],[Margin/3]]</f>
        <v>0.46404832500411325</v>
      </c>
      <c r="K2327">
        <f>1/Table1[[#This Row],[odds_ft_draw]]-Table1[[#This Row],[Margin/3]]</f>
        <v>0.28336980767982306</v>
      </c>
      <c r="L2327">
        <f>1/Table1[[#This Row],[odds_ft_away_team_win]]-Table1[[#This Row],[Margin/3]]</f>
        <v>0.25258186731606358</v>
      </c>
      <c r="M2327">
        <v>14</v>
      </c>
      <c r="N2327">
        <v>1.63</v>
      </c>
      <c r="O2327">
        <v>1.61</v>
      </c>
      <c r="P2327">
        <v>1.95</v>
      </c>
      <c r="Q2327">
        <v>1.45</v>
      </c>
      <c r="R2327" t="str" cm="1">
        <f t="array" ref="R2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7">
        <v>5</v>
      </c>
      <c r="T2327">
        <v>0</v>
      </c>
      <c r="U2327">
        <v>5</v>
      </c>
      <c r="V2327">
        <v>1</v>
      </c>
      <c r="W2327">
        <v>1</v>
      </c>
      <c r="X2327">
        <v>0</v>
      </c>
      <c r="Y2327" t="s">
        <v>526</v>
      </c>
      <c r="AA2327">
        <v>-1</v>
      </c>
      <c r="AB2327">
        <v>-1</v>
      </c>
      <c r="AC2327">
        <v>4</v>
      </c>
      <c r="AD2327">
        <v>0</v>
      </c>
      <c r="AE2327">
        <v>4</v>
      </c>
      <c r="AF2327">
        <v>1</v>
      </c>
      <c r="AG2327">
        <v>0</v>
      </c>
      <c r="AH2327">
        <v>4</v>
      </c>
      <c r="AI2327">
        <v>0</v>
      </c>
      <c r="AJ2327">
        <v>5</v>
      </c>
      <c r="AK2327">
        <v>-1</v>
      </c>
      <c r="AL2327">
        <v>-1</v>
      </c>
      <c r="AM2327">
        <v>-1</v>
      </c>
      <c r="AN2327">
        <v>-1</v>
      </c>
      <c r="AO2327">
        <v>-1</v>
      </c>
      <c r="AP2327">
        <v>-1</v>
      </c>
      <c r="AQ2327">
        <v>-1</v>
      </c>
      <c r="AR2327">
        <v>-1</v>
      </c>
      <c r="AS2327">
        <v>-1</v>
      </c>
      <c r="AT2327">
        <v>-1</v>
      </c>
      <c r="AU2327">
        <v>0</v>
      </c>
      <c r="AV2327">
        <v>0</v>
      </c>
      <c r="AW2327">
        <v>2.42</v>
      </c>
      <c r="AX2327">
        <v>57</v>
      </c>
      <c r="AY2327">
        <v>80</v>
      </c>
      <c r="AZ2327">
        <v>45</v>
      </c>
      <c r="BA2327">
        <v>21</v>
      </c>
      <c r="BB2327">
        <v>3</v>
      </c>
      <c r="BC2327">
        <v>27</v>
      </c>
      <c r="BD2327">
        <v>74</v>
      </c>
      <c r="BE2327">
        <v>47</v>
      </c>
      <c r="BF2327">
        <v>68</v>
      </c>
      <c r="BG2327">
        <v>0</v>
      </c>
      <c r="BH2327">
        <v>6.5</v>
      </c>
      <c r="BI2327">
        <v>2.11</v>
      </c>
      <c r="BJ2327">
        <v>3.41</v>
      </c>
      <c r="BK2327">
        <v>3.81</v>
      </c>
      <c r="BL2327">
        <f>1/Table1[[#This Row],[odds_ft_home_team_win]]+1/Table1[[#This Row],[odds_ft_draw]]+1/Table1[[#This Row],[odds_ft_away_team_win]]-1</f>
        <v>2.9655972854958801E-2</v>
      </c>
      <c r="BM2327">
        <f>Table1[[#This Row],[Margin]]/3</f>
        <v>9.8853242849862664E-3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 t="s">
        <v>79</v>
      </c>
      <c r="BU2327">
        <f>VLOOKUP(Table1[[#This Row],[Reference]],metron,11,FALSE)</f>
        <v>1.4888836329233679</v>
      </c>
      <c r="BV2327">
        <f>VLOOKUP(Table1[[#This Row],[Reference]],metron,12,FALSE)</f>
        <v>1.0516792809839171</v>
      </c>
    </row>
    <row r="2328" spans="1:74" hidden="1" x14ac:dyDescent="0.45">
      <c r="A2328" t="s">
        <v>5417</v>
      </c>
      <c r="B2328">
        <v>1365897600</v>
      </c>
      <c r="C2328" s="3" t="s">
        <v>527</v>
      </c>
      <c r="D2328" t="s">
        <v>65</v>
      </c>
      <c r="E2328" t="s">
        <v>66</v>
      </c>
      <c r="F2328" t="s">
        <v>85</v>
      </c>
      <c r="G2328" t="s">
        <v>103</v>
      </c>
      <c r="H2328" t="s">
        <v>66</v>
      </c>
      <c r="I2328">
        <f>MROUND(Table1[[#This Row],[Prob_H]]*100,2)/100</f>
        <v>0.48</v>
      </c>
      <c r="J2328">
        <f>1/Table1[[#This Row],[odds_ft_home_team_win]]-Table1[[#This Row],[Margin/3]]</f>
        <v>0.47958572158567347</v>
      </c>
      <c r="K2328">
        <f>1/Table1[[#This Row],[odds_ft_draw]]-Table1[[#This Row],[Margin/3]]</f>
        <v>0.27592259444369921</v>
      </c>
      <c r="L2328">
        <f>1/Table1[[#This Row],[odds_ft_away_team_win]]-Table1[[#This Row],[Margin/3]]</f>
        <v>0.24449168397062745</v>
      </c>
      <c r="M2328">
        <v>14</v>
      </c>
      <c r="N2328">
        <v>1.81</v>
      </c>
      <c r="O2328">
        <v>0.64</v>
      </c>
      <c r="P2328">
        <v>1.8</v>
      </c>
      <c r="Q2328">
        <v>0.53</v>
      </c>
      <c r="R2328" t="str" cm="1">
        <f t="array" ref="R2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28">
        <v>2</v>
      </c>
      <c r="T2328">
        <v>0</v>
      </c>
      <c r="U2328">
        <v>2</v>
      </c>
      <c r="V2328">
        <v>1</v>
      </c>
      <c r="W2328">
        <v>1</v>
      </c>
      <c r="X2328">
        <v>0</v>
      </c>
      <c r="Y2328" t="s">
        <v>528</v>
      </c>
      <c r="AA2328">
        <v>-1</v>
      </c>
      <c r="AB2328">
        <v>-1</v>
      </c>
      <c r="AC2328">
        <v>3</v>
      </c>
      <c r="AD2328">
        <v>1</v>
      </c>
      <c r="AE2328">
        <v>1</v>
      </c>
      <c r="AF2328">
        <v>0</v>
      </c>
      <c r="AG2328">
        <v>2</v>
      </c>
      <c r="AH2328">
        <v>2</v>
      </c>
      <c r="AI2328">
        <v>0</v>
      </c>
      <c r="AJ2328">
        <v>1</v>
      </c>
      <c r="AK2328">
        <v>-1</v>
      </c>
      <c r="AL2328">
        <v>-1</v>
      </c>
      <c r="AM2328">
        <v>-1</v>
      </c>
      <c r="AN2328">
        <v>-1</v>
      </c>
      <c r="AO2328">
        <v>-1</v>
      </c>
      <c r="AP2328">
        <v>-1</v>
      </c>
      <c r="AQ2328">
        <v>-1</v>
      </c>
      <c r="AR2328">
        <v>-1</v>
      </c>
      <c r="AS2328">
        <v>-1</v>
      </c>
      <c r="AT2328">
        <v>-1</v>
      </c>
      <c r="AU2328">
        <v>0</v>
      </c>
      <c r="AV2328">
        <v>0</v>
      </c>
      <c r="AW2328">
        <v>2.1</v>
      </c>
      <c r="AX2328">
        <v>35</v>
      </c>
      <c r="AY2328">
        <v>56</v>
      </c>
      <c r="AZ2328">
        <v>32</v>
      </c>
      <c r="BA2328">
        <v>20</v>
      </c>
      <c r="BB2328">
        <v>13</v>
      </c>
      <c r="BC2328">
        <v>19</v>
      </c>
      <c r="BD2328">
        <v>63</v>
      </c>
      <c r="BE2328">
        <v>26</v>
      </c>
      <c r="BF2328">
        <v>73</v>
      </c>
      <c r="BG2328">
        <v>0</v>
      </c>
      <c r="BH2328">
        <v>5.14</v>
      </c>
      <c r="BI2328">
        <v>2.04</v>
      </c>
      <c r="BJ2328">
        <v>3.49</v>
      </c>
      <c r="BK2328">
        <v>3.92</v>
      </c>
      <c r="BL2328">
        <f>1/Table1[[#This Row],[odds_ft_home_team_win]]+1/Table1[[#This Row],[odds_ft_draw]]+1/Table1[[#This Row],[odds_ft_away_team_win]]-1</f>
        <v>3.1831070537097217E-2</v>
      </c>
      <c r="BM2328">
        <f>Table1[[#This Row],[Margin]]/3</f>
        <v>1.0610356845699073E-2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 t="s">
        <v>87</v>
      </c>
      <c r="BU2328">
        <f>VLOOKUP(Table1[[#This Row],[Reference]],metron,11,FALSE)</f>
        <v>1.510877192982456</v>
      </c>
      <c r="BV2328">
        <f>VLOOKUP(Table1[[#This Row],[Reference]],metron,12,FALSE)</f>
        <v>1.0163157894736841</v>
      </c>
    </row>
    <row r="2329" spans="1:74" hidden="1" x14ac:dyDescent="0.45">
      <c r="A2329" t="s">
        <v>5417</v>
      </c>
      <c r="B2329">
        <v>1365901500</v>
      </c>
      <c r="C2329" s="3" t="s">
        <v>529</v>
      </c>
      <c r="D2329" t="s">
        <v>65</v>
      </c>
      <c r="E2329" t="s">
        <v>66</v>
      </c>
      <c r="F2329" t="s">
        <v>81</v>
      </c>
      <c r="G2329" t="s">
        <v>86</v>
      </c>
      <c r="H2329" t="s">
        <v>66</v>
      </c>
      <c r="I2329">
        <f>MROUND(Table1[[#This Row],[Prob_H]]*100,2)/100</f>
        <v>0.3</v>
      </c>
      <c r="J2329">
        <f>1/Table1[[#This Row],[odds_ft_home_team_win]]-Table1[[#This Row],[Margin/3]]</f>
        <v>0.30330222822914193</v>
      </c>
      <c r="K2329">
        <f>1/Table1[[#This Row],[odds_ft_draw]]-Table1[[#This Row],[Margin/3]]</f>
        <v>0.29193740803006812</v>
      </c>
      <c r="L2329">
        <f>1/Table1[[#This Row],[odds_ft_away_team_win]]-Table1[[#This Row],[Margin/3]]</f>
        <v>0.40476036374079005</v>
      </c>
      <c r="M2329">
        <v>14</v>
      </c>
      <c r="N2329">
        <v>1.94</v>
      </c>
      <c r="O2329">
        <v>1.94</v>
      </c>
      <c r="P2329">
        <v>1.95</v>
      </c>
      <c r="Q2329">
        <v>1.86</v>
      </c>
      <c r="R2329" t="str" cm="1">
        <f t="array" ref="R2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29">
        <v>1</v>
      </c>
      <c r="T2329">
        <v>1</v>
      </c>
      <c r="U2329">
        <v>2</v>
      </c>
      <c r="V2329">
        <v>2</v>
      </c>
      <c r="W2329">
        <v>1</v>
      </c>
      <c r="X2329">
        <v>1</v>
      </c>
      <c r="Y2329">
        <v>4</v>
      </c>
      <c r="Z2329">
        <v>9</v>
      </c>
      <c r="AA2329">
        <v>-1</v>
      </c>
      <c r="AB2329">
        <v>-1</v>
      </c>
      <c r="AC2329">
        <v>3</v>
      </c>
      <c r="AD2329">
        <v>0</v>
      </c>
      <c r="AE2329">
        <v>1</v>
      </c>
      <c r="AF2329">
        <v>0</v>
      </c>
      <c r="AG2329">
        <v>2</v>
      </c>
      <c r="AH2329">
        <v>1</v>
      </c>
      <c r="AI2329">
        <v>1</v>
      </c>
      <c r="AJ2329">
        <v>0</v>
      </c>
      <c r="AK2329">
        <v>-1</v>
      </c>
      <c r="AL2329">
        <v>-1</v>
      </c>
      <c r="AM2329">
        <v>-1</v>
      </c>
      <c r="AN2329">
        <v>-1</v>
      </c>
      <c r="AO2329">
        <v>-1</v>
      </c>
      <c r="AP2329">
        <v>-1</v>
      </c>
      <c r="AQ2329">
        <v>-1</v>
      </c>
      <c r="AR2329">
        <v>-1</v>
      </c>
      <c r="AS2329">
        <v>-1</v>
      </c>
      <c r="AT2329">
        <v>-1</v>
      </c>
      <c r="AU2329">
        <v>0</v>
      </c>
      <c r="AV2329">
        <v>0</v>
      </c>
      <c r="AW2329">
        <v>2.5299999999999998</v>
      </c>
      <c r="AX2329">
        <v>50</v>
      </c>
      <c r="AY2329">
        <v>82</v>
      </c>
      <c r="AZ2329">
        <v>50</v>
      </c>
      <c r="BA2329">
        <v>24</v>
      </c>
      <c r="BB2329">
        <v>3</v>
      </c>
      <c r="BC2329">
        <v>39</v>
      </c>
      <c r="BD2329">
        <v>68</v>
      </c>
      <c r="BE2329">
        <v>53</v>
      </c>
      <c r="BF2329">
        <v>80</v>
      </c>
      <c r="BG2329">
        <v>0</v>
      </c>
      <c r="BH2329">
        <v>6.18</v>
      </c>
      <c r="BI2329">
        <v>3.19</v>
      </c>
      <c r="BJ2329">
        <v>3.31</v>
      </c>
      <c r="BK2329">
        <v>2.41</v>
      </c>
      <c r="BL2329">
        <f>1/Table1[[#This Row],[odds_ft_home_team_win]]+1/Table1[[#This Row],[odds_ft_draw]]+1/Table1[[#This Row],[odds_ft_away_team_win]]-1</f>
        <v>3.0532186785928506E-2</v>
      </c>
      <c r="BM2329">
        <f>Table1[[#This Row],[Margin]]/3</f>
        <v>1.0177395595309502E-2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 t="s">
        <v>109</v>
      </c>
      <c r="BU2329">
        <f>VLOOKUP(Table1[[#This Row],[Reference]],metron,11,FALSE)</f>
        <v>1.1805091283106199</v>
      </c>
      <c r="BV2329">
        <f>VLOOKUP(Table1[[#This Row],[Reference]],metron,12,FALSE)</f>
        <v>1.3921316533813319</v>
      </c>
    </row>
    <row r="2330" spans="1:74" hidden="1" x14ac:dyDescent="0.45">
      <c r="A2330" t="s">
        <v>5417</v>
      </c>
      <c r="B2330">
        <v>1365904800</v>
      </c>
      <c r="C2330" s="3" t="s">
        <v>530</v>
      </c>
      <c r="D2330" t="s">
        <v>65</v>
      </c>
      <c r="E2330" t="s">
        <v>66</v>
      </c>
      <c r="F2330" t="s">
        <v>89</v>
      </c>
      <c r="G2330" t="s">
        <v>93</v>
      </c>
      <c r="H2330" t="s">
        <v>66</v>
      </c>
      <c r="I2330">
        <f>MROUND(Table1[[#This Row],[Prob_H]]*100,2)/100</f>
        <v>0.34</v>
      </c>
      <c r="J2330">
        <f>1/Table1[[#This Row],[odds_ft_home_team_win]]-Table1[[#This Row],[Margin/3]]</f>
        <v>0.33479953544543606</v>
      </c>
      <c r="K2330">
        <f>1/Table1[[#This Row],[odds_ft_draw]]-Table1[[#This Row],[Margin/3]]</f>
        <v>0.29208675286391711</v>
      </c>
      <c r="L2330">
        <f>1/Table1[[#This Row],[odds_ft_away_team_win]]-Table1[[#This Row],[Margin/3]]</f>
        <v>0.37311371169064678</v>
      </c>
      <c r="M2330">
        <v>14</v>
      </c>
      <c r="N2330">
        <v>0.67</v>
      </c>
      <c r="O2330">
        <v>1.1299999999999999</v>
      </c>
      <c r="P2330">
        <v>0.82</v>
      </c>
      <c r="Q2330">
        <v>1.1100000000000001</v>
      </c>
      <c r="R2330" t="str" cm="1">
        <f t="array" ref="R2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0">
        <v>2</v>
      </c>
      <c r="T2330">
        <v>2</v>
      </c>
      <c r="U2330">
        <v>4</v>
      </c>
      <c r="V2330">
        <v>1</v>
      </c>
      <c r="W2330">
        <v>0</v>
      </c>
      <c r="X2330">
        <v>1</v>
      </c>
      <c r="Y2330" t="s">
        <v>531</v>
      </c>
      <c r="Z2330" t="s">
        <v>532</v>
      </c>
      <c r="AA2330">
        <v>-1</v>
      </c>
      <c r="AB2330">
        <v>-1</v>
      </c>
      <c r="AC2330">
        <v>2</v>
      </c>
      <c r="AD2330">
        <v>0</v>
      </c>
      <c r="AE2330">
        <v>1</v>
      </c>
      <c r="AF2330">
        <v>0</v>
      </c>
      <c r="AG2330">
        <v>2</v>
      </c>
      <c r="AH2330">
        <v>0</v>
      </c>
      <c r="AI2330">
        <v>0</v>
      </c>
      <c r="AJ2330">
        <v>1</v>
      </c>
      <c r="AK2330">
        <v>-1</v>
      </c>
      <c r="AL2330">
        <v>-1</v>
      </c>
      <c r="AM2330">
        <v>-1</v>
      </c>
      <c r="AN2330">
        <v>-1</v>
      </c>
      <c r="AO2330">
        <v>-1</v>
      </c>
      <c r="AP2330">
        <v>-1</v>
      </c>
      <c r="AQ2330">
        <v>-1</v>
      </c>
      <c r="AR2330">
        <v>-1</v>
      </c>
      <c r="AS2330">
        <v>-1</v>
      </c>
      <c r="AT2330">
        <v>-1</v>
      </c>
      <c r="AU2330">
        <v>0</v>
      </c>
      <c r="AV2330">
        <v>0</v>
      </c>
      <c r="AW2330">
        <v>2.2000000000000002</v>
      </c>
      <c r="AX2330">
        <v>53</v>
      </c>
      <c r="AY2330">
        <v>77</v>
      </c>
      <c r="AZ2330">
        <v>40</v>
      </c>
      <c r="BA2330">
        <v>10</v>
      </c>
      <c r="BB2330">
        <v>0</v>
      </c>
      <c r="BC2330">
        <v>20</v>
      </c>
      <c r="BD2330">
        <v>74</v>
      </c>
      <c r="BE2330">
        <v>37</v>
      </c>
      <c r="BF2330">
        <v>77</v>
      </c>
      <c r="BG2330">
        <v>0</v>
      </c>
      <c r="BH2330">
        <v>6.36</v>
      </c>
      <c r="BI2330">
        <v>2.9</v>
      </c>
      <c r="BJ2330">
        <v>3.31</v>
      </c>
      <c r="BK2330">
        <v>2.61</v>
      </c>
      <c r="BL2330">
        <f>1/Table1[[#This Row],[odds_ft_home_team_win]]+1/Table1[[#This Row],[odds_ft_draw]]+1/Table1[[#This Row],[odds_ft_away_team_win]]-1</f>
        <v>3.0084152284381549E-2</v>
      </c>
      <c r="BM2330">
        <f>Table1[[#This Row],[Margin]]/3</f>
        <v>1.0028050761460516E-2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 t="s">
        <v>121</v>
      </c>
      <c r="BU2330">
        <f>VLOOKUP(Table1[[#This Row],[Reference]],metron,11,FALSE)</f>
        <v>1.228921489601805</v>
      </c>
      <c r="BV2330">
        <f>VLOOKUP(Table1[[#This Row],[Reference]],metron,12,FALSE)</f>
        <v>1.2940512655166849</v>
      </c>
    </row>
    <row r="2331" spans="1:74" hidden="1" x14ac:dyDescent="0.45">
      <c r="A2331" t="s">
        <v>5417</v>
      </c>
      <c r="B2331">
        <v>1365958800</v>
      </c>
      <c r="C2331" s="3" t="s">
        <v>533</v>
      </c>
      <c r="D2331" t="s">
        <v>65</v>
      </c>
      <c r="E2331" t="s">
        <v>66</v>
      </c>
      <c r="F2331" t="s">
        <v>73</v>
      </c>
      <c r="G2331" t="s">
        <v>67</v>
      </c>
      <c r="H2331" t="s">
        <v>66</v>
      </c>
      <c r="I2331">
        <f>MROUND(Table1[[#This Row],[Prob_H]]*100,2)/100</f>
        <v>0.46</v>
      </c>
      <c r="J2331">
        <f>1/Table1[[#This Row],[odds_ft_home_team_win]]-Table1[[#This Row],[Margin/3]]</f>
        <v>0.45744601816534231</v>
      </c>
      <c r="K2331">
        <f>1/Table1[[#This Row],[odds_ft_draw]]-Table1[[#This Row],[Margin/3]]</f>
        <v>0.27917363957963653</v>
      </c>
      <c r="L2331">
        <f>1/Table1[[#This Row],[odds_ft_away_team_win]]-Table1[[#This Row],[Margin/3]]</f>
        <v>0.26338034225502105</v>
      </c>
      <c r="M2331">
        <v>14</v>
      </c>
      <c r="N2331">
        <v>0.93</v>
      </c>
      <c r="O2331">
        <v>0.4</v>
      </c>
      <c r="P2331">
        <v>0.88</v>
      </c>
      <c r="Q2331">
        <v>0.53</v>
      </c>
      <c r="R2331" t="str" cm="1">
        <f t="array" ref="R2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31">
        <v>1</v>
      </c>
      <c r="T2331">
        <v>2</v>
      </c>
      <c r="U2331">
        <v>3</v>
      </c>
      <c r="V2331">
        <v>1</v>
      </c>
      <c r="W2331">
        <v>0</v>
      </c>
      <c r="X2331">
        <v>1</v>
      </c>
      <c r="Y2331">
        <v>69</v>
      </c>
      <c r="Z2331" t="s">
        <v>535</v>
      </c>
      <c r="AA2331">
        <v>-1</v>
      </c>
      <c r="AB2331">
        <v>-1</v>
      </c>
      <c r="AC2331">
        <v>2</v>
      </c>
      <c r="AD2331">
        <v>0</v>
      </c>
      <c r="AE2331">
        <v>3</v>
      </c>
      <c r="AF2331">
        <v>0</v>
      </c>
      <c r="AG2331">
        <v>1</v>
      </c>
      <c r="AH2331">
        <v>1</v>
      </c>
      <c r="AI2331">
        <v>1</v>
      </c>
      <c r="AJ2331">
        <v>2</v>
      </c>
      <c r="AK2331">
        <v>-1</v>
      </c>
      <c r="AL2331">
        <v>-1</v>
      </c>
      <c r="AM2331">
        <v>-1</v>
      </c>
      <c r="AN2331">
        <v>-1</v>
      </c>
      <c r="AO2331">
        <v>-1</v>
      </c>
      <c r="AP2331">
        <v>-1</v>
      </c>
      <c r="AQ2331">
        <v>-1</v>
      </c>
      <c r="AR2331">
        <v>-1</v>
      </c>
      <c r="AS2331">
        <v>-1</v>
      </c>
      <c r="AT2331">
        <v>-1</v>
      </c>
      <c r="AU2331">
        <v>0</v>
      </c>
      <c r="AV2331">
        <v>0</v>
      </c>
      <c r="AW2331">
        <v>2.7</v>
      </c>
      <c r="AX2331">
        <v>67</v>
      </c>
      <c r="AY2331">
        <v>80</v>
      </c>
      <c r="AZ2331">
        <v>50</v>
      </c>
      <c r="BA2331">
        <v>20</v>
      </c>
      <c r="BB2331">
        <v>14</v>
      </c>
      <c r="BC2331">
        <v>30</v>
      </c>
      <c r="BD2331">
        <v>84</v>
      </c>
      <c r="BE2331">
        <v>40</v>
      </c>
      <c r="BF2331">
        <v>77</v>
      </c>
      <c r="BG2331">
        <v>0</v>
      </c>
      <c r="BH2331">
        <v>5.4</v>
      </c>
      <c r="BI2331">
        <v>2.14</v>
      </c>
      <c r="BJ2331">
        <v>3.46</v>
      </c>
      <c r="BK2331">
        <v>3.66</v>
      </c>
      <c r="BL2331">
        <f>1/Table1[[#This Row],[odds_ft_home_team_win]]+1/Table1[[#This Row],[odds_ft_draw]]+1/Table1[[#This Row],[odds_ft_away_team_win]]-1</f>
        <v>2.9531104382477746E-2</v>
      </c>
      <c r="BM2331">
        <f>Table1[[#This Row],[Margin]]/3</f>
        <v>9.8437014608259155E-3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 t="s">
        <v>126</v>
      </c>
      <c r="BU2331">
        <f>VLOOKUP(Table1[[#This Row],[Reference]],metron,11,FALSE)</f>
        <v>1.4888836329233679</v>
      </c>
      <c r="BV2331">
        <f>VLOOKUP(Table1[[#This Row],[Reference]],metron,12,FALSE)</f>
        <v>1.0516792809839171</v>
      </c>
    </row>
    <row r="2332" spans="1:74" hidden="1" x14ac:dyDescent="0.45">
      <c r="A2332" t="s">
        <v>5417</v>
      </c>
      <c r="B2332">
        <v>1365976800</v>
      </c>
      <c r="C2332" s="3" t="s">
        <v>536</v>
      </c>
      <c r="D2332" t="s">
        <v>65</v>
      </c>
      <c r="E2332" t="s">
        <v>66</v>
      </c>
      <c r="F2332" t="s">
        <v>98</v>
      </c>
      <c r="G2332" t="s">
        <v>102</v>
      </c>
      <c r="H2332" t="s">
        <v>66</v>
      </c>
      <c r="I2332">
        <f>MROUND(Table1[[#This Row],[Prob_H]]*100,2)/100</f>
        <v>0.56000000000000005</v>
      </c>
      <c r="J2332">
        <f>1/Table1[[#This Row],[odds_ft_home_team_win]]-Table1[[#This Row],[Margin/3]]</f>
        <v>0.55798084511038581</v>
      </c>
      <c r="K2332">
        <f>1/Table1[[#This Row],[odds_ft_draw]]-Table1[[#This Row],[Margin/3]]</f>
        <v>0.25575647373707816</v>
      </c>
      <c r="L2332">
        <f>1/Table1[[#This Row],[odds_ft_away_team_win]]-Table1[[#This Row],[Margin/3]]</f>
        <v>0.18626268115253614</v>
      </c>
      <c r="M2332">
        <v>14</v>
      </c>
      <c r="N2332">
        <v>1.19</v>
      </c>
      <c r="O2332">
        <v>0.73</v>
      </c>
      <c r="P2332">
        <v>1.06</v>
      </c>
      <c r="Q2332">
        <v>0.82</v>
      </c>
      <c r="R2332" t="str" cm="1">
        <f t="array" ref="R2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32">
        <v>1</v>
      </c>
      <c r="T2332">
        <v>2</v>
      </c>
      <c r="U2332">
        <v>3</v>
      </c>
      <c r="V2332">
        <v>1</v>
      </c>
      <c r="W2332">
        <v>1</v>
      </c>
      <c r="X2332">
        <v>0</v>
      </c>
      <c r="Y2332">
        <v>27</v>
      </c>
      <c r="Z2332" t="s">
        <v>537</v>
      </c>
      <c r="AA2332">
        <v>-1</v>
      </c>
      <c r="AB2332">
        <v>-1</v>
      </c>
      <c r="AC2332">
        <v>3</v>
      </c>
      <c r="AD2332">
        <v>0</v>
      </c>
      <c r="AE2332">
        <v>2</v>
      </c>
      <c r="AF2332">
        <v>0</v>
      </c>
      <c r="AG2332">
        <v>1</v>
      </c>
      <c r="AH2332">
        <v>2</v>
      </c>
      <c r="AI2332">
        <v>0</v>
      </c>
      <c r="AJ2332">
        <v>2</v>
      </c>
      <c r="AK2332">
        <v>-1</v>
      </c>
      <c r="AL2332">
        <v>-1</v>
      </c>
      <c r="AM2332">
        <v>-1</v>
      </c>
      <c r="AN2332">
        <v>-1</v>
      </c>
      <c r="AO2332">
        <v>-1</v>
      </c>
      <c r="AP2332">
        <v>-1</v>
      </c>
      <c r="AQ2332">
        <v>-1</v>
      </c>
      <c r="AR2332">
        <v>-1</v>
      </c>
      <c r="AS2332">
        <v>-1</v>
      </c>
      <c r="AT2332">
        <v>-1</v>
      </c>
      <c r="AU2332">
        <v>0</v>
      </c>
      <c r="AV2332">
        <v>0</v>
      </c>
      <c r="AW2332">
        <v>2.4700000000000002</v>
      </c>
      <c r="AX2332">
        <v>58</v>
      </c>
      <c r="AY2332">
        <v>84</v>
      </c>
      <c r="AZ2332">
        <v>46</v>
      </c>
      <c r="BA2332">
        <v>17</v>
      </c>
      <c r="BB2332">
        <v>4</v>
      </c>
      <c r="BC2332">
        <v>23</v>
      </c>
      <c r="BD2332">
        <v>74</v>
      </c>
      <c r="BE2332">
        <v>49</v>
      </c>
      <c r="BF2332">
        <v>81</v>
      </c>
      <c r="BG2332">
        <v>0</v>
      </c>
      <c r="BH2332">
        <v>4.4000000000000004</v>
      </c>
      <c r="BI2332">
        <v>1.76</v>
      </c>
      <c r="BJ2332">
        <v>3.76</v>
      </c>
      <c r="BK2332">
        <v>5.09</v>
      </c>
      <c r="BL2332">
        <f>1/Table1[[#This Row],[odds_ft_home_team_win]]+1/Table1[[#This Row],[odds_ft_draw]]+1/Table1[[#This Row],[odds_ft_away_team_win]]-1</f>
        <v>3.0602919214297364E-2</v>
      </c>
      <c r="BM2332">
        <f>Table1[[#This Row],[Margin]]/3</f>
        <v>1.0200973071432454E-2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 t="s">
        <v>128</v>
      </c>
      <c r="BU2332">
        <f>VLOOKUP(Table1[[#This Row],[Reference]],metron,11,FALSE)</f>
        <v>1.7546812539448771</v>
      </c>
      <c r="BV2332">
        <f>VLOOKUP(Table1[[#This Row],[Reference]],metron,12,FALSE)</f>
        <v>0.93456764148958549</v>
      </c>
    </row>
    <row r="2333" spans="1:74" hidden="1" x14ac:dyDescent="0.45">
      <c r="A2333" t="s">
        <v>5416</v>
      </c>
      <c r="B2333">
        <v>1382142600</v>
      </c>
      <c r="C2333" s="3" t="s">
        <v>779</v>
      </c>
      <c r="D2333" t="s">
        <v>65</v>
      </c>
      <c r="E2333" t="s">
        <v>66</v>
      </c>
      <c r="F2333" t="s">
        <v>80</v>
      </c>
      <c r="G2333" t="s">
        <v>81</v>
      </c>
      <c r="H2333" t="s">
        <v>66</v>
      </c>
      <c r="I2333">
        <f>MROUND(Table1[[#This Row],[Prob_H]]*100,2)/100</f>
        <v>0.28000000000000003</v>
      </c>
      <c r="J2333">
        <f>1/Table1[[#This Row],[odds_ft_home_team_win]]-Table1[[#This Row],[Margin/3]]</f>
        <v>0.27655005285593026</v>
      </c>
      <c r="K2333">
        <f>1/Table1[[#This Row],[odds_ft_draw]]-Table1[[#This Row],[Margin/3]]</f>
        <v>0.28500235230399512</v>
      </c>
      <c r="L2333">
        <f>1/Table1[[#This Row],[odds_ft_away_team_win]]-Table1[[#This Row],[Margin/3]]</f>
        <v>0.43844759484007462</v>
      </c>
      <c r="M2333">
        <v>14</v>
      </c>
      <c r="N2333">
        <v>1.71</v>
      </c>
      <c r="O2333">
        <v>1.83</v>
      </c>
      <c r="P2333">
        <v>1.61</v>
      </c>
      <c r="Q2333">
        <v>1.57</v>
      </c>
      <c r="R2333" t="str" cm="1">
        <f t="array" ref="R2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3">
        <v>2</v>
      </c>
      <c r="T2333">
        <v>0</v>
      </c>
      <c r="U2333">
        <v>2</v>
      </c>
      <c r="V2333">
        <v>1</v>
      </c>
      <c r="W2333">
        <v>1</v>
      </c>
      <c r="X2333">
        <v>0</v>
      </c>
      <c r="Y2333" t="s">
        <v>780</v>
      </c>
      <c r="AA2333">
        <v>3</v>
      </c>
      <c r="AB2333">
        <v>4</v>
      </c>
      <c r="AC2333">
        <v>1</v>
      </c>
      <c r="AD2333">
        <v>0</v>
      </c>
      <c r="AE2333">
        <v>2</v>
      </c>
      <c r="AF2333">
        <v>0</v>
      </c>
      <c r="AG2333">
        <v>0</v>
      </c>
      <c r="AH2333">
        <v>1</v>
      </c>
      <c r="AI2333">
        <v>0</v>
      </c>
      <c r="AJ2333">
        <v>2</v>
      </c>
      <c r="AK2333">
        <v>17</v>
      </c>
      <c r="AL2333">
        <v>20</v>
      </c>
      <c r="AM2333">
        <v>9</v>
      </c>
      <c r="AN2333">
        <v>10</v>
      </c>
      <c r="AO2333">
        <v>8</v>
      </c>
      <c r="AP2333">
        <v>10</v>
      </c>
      <c r="AQ2333">
        <v>15</v>
      </c>
      <c r="AR2333">
        <v>12</v>
      </c>
      <c r="AS2333">
        <v>47</v>
      </c>
      <c r="AT2333">
        <v>53</v>
      </c>
      <c r="AU2333">
        <v>0</v>
      </c>
      <c r="AV2333">
        <v>0</v>
      </c>
      <c r="AW2333">
        <v>2.35</v>
      </c>
      <c r="AX2333">
        <v>54</v>
      </c>
      <c r="AY2333">
        <v>69</v>
      </c>
      <c r="AZ2333">
        <v>30</v>
      </c>
      <c r="BA2333">
        <v>22</v>
      </c>
      <c r="BB2333">
        <v>7</v>
      </c>
      <c r="BC2333">
        <v>31</v>
      </c>
      <c r="BD2333">
        <v>69</v>
      </c>
      <c r="BE2333">
        <v>30</v>
      </c>
      <c r="BF2333">
        <v>77</v>
      </c>
      <c r="BG2333">
        <v>9</v>
      </c>
      <c r="BH2333">
        <v>4.9000000000000004</v>
      </c>
      <c r="BI2333">
        <v>3.49</v>
      </c>
      <c r="BJ2333">
        <v>3.39</v>
      </c>
      <c r="BK2333">
        <v>2.23</v>
      </c>
      <c r="BL2333">
        <f>1/Table1[[#This Row],[odds_ft_home_team_win]]+1/Table1[[#This Row],[odds_ft_draw]]+1/Table1[[#This Row],[odds_ft_away_team_win]]-1</f>
        <v>2.9948695300404005E-2</v>
      </c>
      <c r="BM2333">
        <f>Table1[[#This Row],[Margin]]/3</f>
        <v>9.9828984334680015E-3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 t="s">
        <v>83</v>
      </c>
      <c r="BU2333">
        <f>VLOOKUP(Table1[[#This Row],[Reference]],metron,11,FALSE)</f>
        <v>1.128766254360926</v>
      </c>
      <c r="BV2333">
        <f>VLOOKUP(Table1[[#This Row],[Reference]],metron,12,FALSE)</f>
        <v>1.415794481446242</v>
      </c>
    </row>
    <row r="2334" spans="1:74" hidden="1" x14ac:dyDescent="0.45">
      <c r="A2334" t="s">
        <v>5416</v>
      </c>
      <c r="B2334">
        <v>1382149800</v>
      </c>
      <c r="C2334" s="3" t="s">
        <v>781</v>
      </c>
      <c r="D2334" t="s">
        <v>65</v>
      </c>
      <c r="E2334" t="s">
        <v>66</v>
      </c>
      <c r="F2334" t="s">
        <v>88</v>
      </c>
      <c r="G2334" t="s">
        <v>85</v>
      </c>
      <c r="H2334" t="s">
        <v>66</v>
      </c>
      <c r="I2334">
        <f>MROUND(Table1[[#This Row],[Prob_H]]*100,2)/100</f>
        <v>0.5</v>
      </c>
      <c r="J2334">
        <f>1/Table1[[#This Row],[odds_ft_home_team_win]]-Table1[[#This Row],[Margin/3]]</f>
        <v>0.50280445529908413</v>
      </c>
      <c r="K2334">
        <f>1/Table1[[#This Row],[odds_ft_draw]]-Table1[[#This Row],[Margin/3]]</f>
        <v>0.27246981818478594</v>
      </c>
      <c r="L2334">
        <f>1/Table1[[#This Row],[odds_ft_away_team_win]]-Table1[[#This Row],[Margin/3]]</f>
        <v>0.22472572651612993</v>
      </c>
      <c r="M2334">
        <v>14</v>
      </c>
      <c r="N2334">
        <v>2.5</v>
      </c>
      <c r="O2334">
        <v>0.56999999999999995</v>
      </c>
      <c r="P2334">
        <v>2.19</v>
      </c>
      <c r="Q2334">
        <v>1.06</v>
      </c>
      <c r="R2334" t="str" cm="1">
        <f t="array" ref="R2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4">
        <v>3</v>
      </c>
      <c r="T2334">
        <v>2</v>
      </c>
      <c r="U2334">
        <v>5</v>
      </c>
      <c r="V2334">
        <v>0</v>
      </c>
      <c r="W2334">
        <v>0</v>
      </c>
      <c r="X2334">
        <v>0</v>
      </c>
      <c r="Y2334" t="s">
        <v>782</v>
      </c>
      <c r="Z2334" t="s">
        <v>783</v>
      </c>
      <c r="AA2334">
        <v>4</v>
      </c>
      <c r="AB2334">
        <v>8</v>
      </c>
      <c r="AC2334">
        <v>1</v>
      </c>
      <c r="AD2334">
        <v>0</v>
      </c>
      <c r="AE2334">
        <v>3</v>
      </c>
      <c r="AF2334">
        <v>0</v>
      </c>
      <c r="AG2334">
        <v>1</v>
      </c>
      <c r="AH2334">
        <v>0</v>
      </c>
      <c r="AI2334">
        <v>2</v>
      </c>
      <c r="AJ2334">
        <v>1</v>
      </c>
      <c r="AK2334">
        <v>20</v>
      </c>
      <c r="AL2334">
        <v>11</v>
      </c>
      <c r="AM2334">
        <v>7</v>
      </c>
      <c r="AN2334">
        <v>3</v>
      </c>
      <c r="AO2334">
        <v>13</v>
      </c>
      <c r="AP2334">
        <v>8</v>
      </c>
      <c r="AQ2334">
        <v>8</v>
      </c>
      <c r="AR2334">
        <v>11</v>
      </c>
      <c r="AS2334">
        <v>49</v>
      </c>
      <c r="AT2334">
        <v>51</v>
      </c>
      <c r="AU2334">
        <v>0</v>
      </c>
      <c r="AV2334">
        <v>0</v>
      </c>
      <c r="AW2334">
        <v>3.23</v>
      </c>
      <c r="AX2334">
        <v>61</v>
      </c>
      <c r="AY2334">
        <v>86</v>
      </c>
      <c r="AZ2334">
        <v>69</v>
      </c>
      <c r="BA2334">
        <v>45</v>
      </c>
      <c r="BB2334">
        <v>16</v>
      </c>
      <c r="BC2334">
        <v>31</v>
      </c>
      <c r="BD2334">
        <v>79</v>
      </c>
      <c r="BE2334">
        <v>54</v>
      </c>
      <c r="BF2334">
        <v>92</v>
      </c>
      <c r="BG2334">
        <v>8.69</v>
      </c>
      <c r="BH2334">
        <v>4.9000000000000004</v>
      </c>
      <c r="BI2334">
        <v>1.95</v>
      </c>
      <c r="BJ2334">
        <v>3.54</v>
      </c>
      <c r="BK2334">
        <v>4.26</v>
      </c>
      <c r="BL2334">
        <f>1/Table1[[#This Row],[odds_ft_home_team_win]]+1/Table1[[#This Row],[odds_ft_draw]]+1/Table1[[#This Row],[odds_ft_away_team_win]]-1</f>
        <v>3.0048172564286268E-2</v>
      </c>
      <c r="BM2334">
        <f>Table1[[#This Row],[Margin]]/3</f>
        <v>1.0016057521428756E-2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 t="s">
        <v>91</v>
      </c>
      <c r="BU2334">
        <f>VLOOKUP(Table1[[#This Row],[Reference]],metron,11,FALSE)</f>
        <v>1.5342708579532029</v>
      </c>
      <c r="BV2334">
        <f>VLOOKUP(Table1[[#This Row],[Reference]],metron,12,FALSE)</f>
        <v>0.98593713070196176</v>
      </c>
    </row>
    <row r="2335" spans="1:74" hidden="1" x14ac:dyDescent="0.45">
      <c r="A2335" t="s">
        <v>5416</v>
      </c>
      <c r="B2335">
        <v>1382220000</v>
      </c>
      <c r="C2335" s="3" t="s">
        <v>784</v>
      </c>
      <c r="D2335" t="s">
        <v>65</v>
      </c>
      <c r="E2335" t="s">
        <v>66</v>
      </c>
      <c r="F2335" t="s">
        <v>611</v>
      </c>
      <c r="G2335" t="s">
        <v>78</v>
      </c>
      <c r="H2335" t="s">
        <v>66</v>
      </c>
      <c r="I2335">
        <f>MROUND(Table1[[#This Row],[Prob_H]]*100,2)/100</f>
        <v>0.32</v>
      </c>
      <c r="J2335">
        <f>1/Table1[[#This Row],[odds_ft_home_team_win]]-Table1[[#This Row],[Margin/3]]</f>
        <v>0.3278108427278667</v>
      </c>
      <c r="K2335">
        <f>1/Table1[[#This Row],[odds_ft_draw]]-Table1[[#This Row],[Margin/3]]</f>
        <v>0.27899034593049132</v>
      </c>
      <c r="L2335">
        <f>1/Table1[[#This Row],[odds_ft_away_team_win]]-Table1[[#This Row],[Margin/3]]</f>
        <v>0.39319881134164181</v>
      </c>
      <c r="M2335">
        <v>14</v>
      </c>
      <c r="N2335">
        <v>1</v>
      </c>
      <c r="O2335">
        <v>1.57</v>
      </c>
      <c r="P2335">
        <v>1.1200000000000001</v>
      </c>
      <c r="Q2335">
        <v>0.94</v>
      </c>
      <c r="R2335" t="str" cm="1">
        <f t="array" ref="R2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90</v>
      </c>
      <c r="AA2335">
        <v>-1</v>
      </c>
      <c r="AB2335">
        <v>-1</v>
      </c>
      <c r="AC2335">
        <v>4</v>
      </c>
      <c r="AD2335">
        <v>0</v>
      </c>
      <c r="AE2335">
        <v>3</v>
      </c>
      <c r="AF2335">
        <v>0</v>
      </c>
      <c r="AG2335">
        <v>1</v>
      </c>
      <c r="AH2335">
        <v>3</v>
      </c>
      <c r="AI2335">
        <v>1</v>
      </c>
      <c r="AJ2335">
        <v>2</v>
      </c>
      <c r="AK2335">
        <v>-1</v>
      </c>
      <c r="AL2335">
        <v>-1</v>
      </c>
      <c r="AM2335">
        <v>-1</v>
      </c>
      <c r="AN2335">
        <v>-1</v>
      </c>
      <c r="AO2335">
        <v>-1</v>
      </c>
      <c r="AP2335">
        <v>-1</v>
      </c>
      <c r="AQ2335">
        <v>-1</v>
      </c>
      <c r="AR2335">
        <v>-1</v>
      </c>
      <c r="AS2335">
        <v>-1</v>
      </c>
      <c r="AT2335">
        <v>-1</v>
      </c>
      <c r="AU2335">
        <v>0</v>
      </c>
      <c r="AV2335">
        <v>0</v>
      </c>
      <c r="AW2335">
        <v>2.52</v>
      </c>
      <c r="AX2335">
        <v>61</v>
      </c>
      <c r="AY2335">
        <v>61</v>
      </c>
      <c r="AZ2335">
        <v>52</v>
      </c>
      <c r="BA2335">
        <v>45</v>
      </c>
      <c r="BB2335">
        <v>9</v>
      </c>
      <c r="BC2335">
        <v>15</v>
      </c>
      <c r="BD2335">
        <v>55</v>
      </c>
      <c r="BE2335">
        <v>45</v>
      </c>
      <c r="BF2335">
        <v>69</v>
      </c>
      <c r="BG2335">
        <v>9.64</v>
      </c>
      <c r="BH2335">
        <v>3.83</v>
      </c>
      <c r="BI2335">
        <v>2.96</v>
      </c>
      <c r="BJ2335">
        <v>3.46</v>
      </c>
      <c r="BK2335">
        <v>2.48</v>
      </c>
      <c r="BL2335">
        <f>1/Table1[[#This Row],[odds_ft_home_team_win]]+1/Table1[[#This Row],[odds_ft_draw]]+1/Table1[[#This Row],[odds_ft_away_team_win]]-1</f>
        <v>3.0080985329913323E-2</v>
      </c>
      <c r="BM2335">
        <f>Table1[[#This Row],[Margin]]/3</f>
        <v>1.0026995109971107E-2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 t="s">
        <v>614</v>
      </c>
      <c r="BU2335">
        <f>VLOOKUP(Table1[[#This Row],[Reference]],metron,11,FALSE)</f>
        <v>1.210167055864918</v>
      </c>
      <c r="BV2335">
        <f>VLOOKUP(Table1[[#This Row],[Reference]],metron,12,FALSE)</f>
        <v>1.3211783725525419</v>
      </c>
    </row>
    <row r="2336" spans="1:74" hidden="1" x14ac:dyDescent="0.45">
      <c r="A2336" t="s">
        <v>5416</v>
      </c>
      <c r="B2336">
        <v>1382222700</v>
      </c>
      <c r="C2336" s="3" t="s">
        <v>785</v>
      </c>
      <c r="D2336" t="s">
        <v>65</v>
      </c>
      <c r="E2336" t="s">
        <v>66</v>
      </c>
      <c r="F2336" t="s">
        <v>77</v>
      </c>
      <c r="G2336" t="s">
        <v>86</v>
      </c>
      <c r="H2336" t="s">
        <v>66</v>
      </c>
      <c r="I2336">
        <f>MROUND(Table1[[#This Row],[Prob_H]]*100,2)/100</f>
        <v>0.28000000000000003</v>
      </c>
      <c r="J2336">
        <f>1/Table1[[#This Row],[odds_ft_home_team_win]]-Table1[[#This Row],[Margin/3]]</f>
        <v>0.28597702768790306</v>
      </c>
      <c r="K2336">
        <f>1/Table1[[#This Row],[odds_ft_draw]]-Table1[[#This Row],[Margin/3]]</f>
        <v>0.27747536136130302</v>
      </c>
      <c r="L2336">
        <f>1/Table1[[#This Row],[odds_ft_away_team_win]]-Table1[[#This Row],[Margin/3]]</f>
        <v>0.43654761095079397</v>
      </c>
      <c r="M2336">
        <v>14</v>
      </c>
      <c r="N2336">
        <v>1.86</v>
      </c>
      <c r="O2336">
        <v>2.17</v>
      </c>
      <c r="P2336">
        <v>2</v>
      </c>
      <c r="Q2336">
        <v>1.43</v>
      </c>
      <c r="R2336" t="str" cm="1">
        <f t="array" ref="R2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6">
        <v>1</v>
      </c>
      <c r="T2336">
        <v>1</v>
      </c>
      <c r="U2336">
        <v>2</v>
      </c>
      <c r="V2336">
        <v>1</v>
      </c>
      <c r="W2336">
        <v>0</v>
      </c>
      <c r="X2336">
        <v>1</v>
      </c>
      <c r="Y2336">
        <v>70</v>
      </c>
      <c r="Z2336">
        <v>45</v>
      </c>
      <c r="AA2336">
        <v>7</v>
      </c>
      <c r="AB2336">
        <v>6</v>
      </c>
      <c r="AC2336">
        <v>3</v>
      </c>
      <c r="AD2336">
        <v>0</v>
      </c>
      <c r="AE2336">
        <v>2</v>
      </c>
      <c r="AF2336">
        <v>0</v>
      </c>
      <c r="AG2336">
        <v>1</v>
      </c>
      <c r="AH2336">
        <v>2</v>
      </c>
      <c r="AI2336">
        <v>0</v>
      </c>
      <c r="AJ2336">
        <v>2</v>
      </c>
      <c r="AK2336">
        <v>11</v>
      </c>
      <c r="AL2336">
        <v>9</v>
      </c>
      <c r="AM2336">
        <v>3</v>
      </c>
      <c r="AN2336">
        <v>3</v>
      </c>
      <c r="AO2336">
        <v>8</v>
      </c>
      <c r="AP2336">
        <v>6</v>
      </c>
      <c r="AQ2336">
        <v>20</v>
      </c>
      <c r="AR2336">
        <v>13</v>
      </c>
      <c r="AS2336">
        <v>52</v>
      </c>
      <c r="AT2336">
        <v>48</v>
      </c>
      <c r="AU2336">
        <v>0</v>
      </c>
      <c r="AV2336">
        <v>0</v>
      </c>
      <c r="AW2336">
        <v>2.36</v>
      </c>
      <c r="AX2336">
        <v>48</v>
      </c>
      <c r="AY2336">
        <v>55</v>
      </c>
      <c r="AZ2336">
        <v>32</v>
      </c>
      <c r="BA2336">
        <v>24</v>
      </c>
      <c r="BB2336">
        <v>17</v>
      </c>
      <c r="BC2336">
        <v>24</v>
      </c>
      <c r="BD2336">
        <v>54</v>
      </c>
      <c r="BE2336">
        <v>40</v>
      </c>
      <c r="BF2336">
        <v>70</v>
      </c>
      <c r="BG2336">
        <v>13.26</v>
      </c>
      <c r="BH2336">
        <v>4.71</v>
      </c>
      <c r="BI2336">
        <v>3.38</v>
      </c>
      <c r="BJ2336">
        <v>3.48</v>
      </c>
      <c r="BK2336">
        <v>2.2400000000000002</v>
      </c>
      <c r="BL2336">
        <f>1/Table1[[#This Row],[odds_ft_home_team_win]]+1/Table1[[#This Row],[odds_ft_draw]]+1/Table1[[#This Row],[odds_ft_away_team_win]]-1</f>
        <v>2.9642881433332269E-2</v>
      </c>
      <c r="BM2336">
        <f>Table1[[#This Row],[Margin]]/3</f>
        <v>9.8809604777774229E-3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 t="s">
        <v>79</v>
      </c>
      <c r="BU2336">
        <f>VLOOKUP(Table1[[#This Row],[Reference]],metron,11,FALSE)</f>
        <v>1.128766254360926</v>
      </c>
      <c r="BV2336">
        <f>VLOOKUP(Table1[[#This Row],[Reference]],metron,12,FALSE)</f>
        <v>1.415794481446242</v>
      </c>
    </row>
    <row r="2337" spans="1:74" hidden="1" x14ac:dyDescent="0.45">
      <c r="A2337" t="s">
        <v>5416</v>
      </c>
      <c r="B2337">
        <v>1382227200</v>
      </c>
      <c r="C2337" s="3" t="s">
        <v>786</v>
      </c>
      <c r="D2337" t="s">
        <v>65</v>
      </c>
      <c r="E2337" t="s">
        <v>66</v>
      </c>
      <c r="F2337" t="s">
        <v>68</v>
      </c>
      <c r="G2337" t="s">
        <v>102</v>
      </c>
      <c r="H2337" t="s">
        <v>66</v>
      </c>
      <c r="I2337">
        <f>MROUND(Table1[[#This Row],[Prob_H]]*100,2)/100</f>
        <v>0.62</v>
      </c>
      <c r="J2337">
        <f>1/Table1[[#This Row],[odds_ft_home_team_win]]-Table1[[#This Row],[Margin/3]]</f>
        <v>0.6263622374334632</v>
      </c>
      <c r="K2337">
        <f>1/Table1[[#This Row],[odds_ft_draw]]-Table1[[#This Row],[Margin/3]]</f>
        <v>0.23451760148991385</v>
      </c>
      <c r="L2337">
        <f>1/Table1[[#This Row],[odds_ft_away_team_win]]-Table1[[#This Row],[Margin/3]]</f>
        <v>0.13912016107662281</v>
      </c>
      <c r="M2337">
        <v>14</v>
      </c>
      <c r="N2337">
        <v>1</v>
      </c>
      <c r="O2337">
        <v>0</v>
      </c>
      <c r="P2337">
        <v>1.44</v>
      </c>
      <c r="Q2337">
        <v>0.53</v>
      </c>
      <c r="R2337" t="str" cm="1">
        <f t="array" ref="R2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37">
        <v>3</v>
      </c>
      <c r="T2337">
        <v>1</v>
      </c>
      <c r="U2337">
        <v>4</v>
      </c>
      <c r="V2337">
        <v>2</v>
      </c>
      <c r="W2337">
        <v>1</v>
      </c>
      <c r="X2337">
        <v>1</v>
      </c>
      <c r="Y2337" t="s">
        <v>787</v>
      </c>
      <c r="Z2337">
        <v>44</v>
      </c>
      <c r="AA2337">
        <v>7</v>
      </c>
      <c r="AB2337">
        <v>2</v>
      </c>
      <c r="AC2337">
        <v>2</v>
      </c>
      <c r="AD2337">
        <v>0</v>
      </c>
      <c r="AE2337">
        <v>2</v>
      </c>
      <c r="AF2337">
        <v>0</v>
      </c>
      <c r="AG2337">
        <v>0</v>
      </c>
      <c r="AH2337">
        <v>2</v>
      </c>
      <c r="AI2337">
        <v>0</v>
      </c>
      <c r="AJ2337">
        <v>2</v>
      </c>
      <c r="AK2337">
        <v>12</v>
      </c>
      <c r="AL2337">
        <v>8</v>
      </c>
      <c r="AM2337">
        <v>7</v>
      </c>
      <c r="AN2337">
        <v>7</v>
      </c>
      <c r="AO2337">
        <v>5</v>
      </c>
      <c r="AP2337">
        <v>1</v>
      </c>
      <c r="AQ2337">
        <v>15</v>
      </c>
      <c r="AR2337">
        <v>17</v>
      </c>
      <c r="AS2337">
        <v>50</v>
      </c>
      <c r="AT2337">
        <v>50</v>
      </c>
      <c r="AU2337">
        <v>0</v>
      </c>
      <c r="AV2337">
        <v>0</v>
      </c>
      <c r="AW2337">
        <v>2.75</v>
      </c>
      <c r="AX2337">
        <v>50</v>
      </c>
      <c r="AY2337">
        <v>50</v>
      </c>
      <c r="AZ2337">
        <v>50</v>
      </c>
      <c r="BA2337">
        <v>34</v>
      </c>
      <c r="BB2337">
        <v>17</v>
      </c>
      <c r="BC2337">
        <v>25</v>
      </c>
      <c r="BD2337">
        <v>50</v>
      </c>
      <c r="BE2337">
        <v>42</v>
      </c>
      <c r="BF2337">
        <v>83</v>
      </c>
      <c r="BG2337">
        <v>11</v>
      </c>
      <c r="BH2337">
        <v>4.5</v>
      </c>
      <c r="BI2337">
        <v>1.57</v>
      </c>
      <c r="BJ2337">
        <v>4.08</v>
      </c>
      <c r="BK2337">
        <v>6.68</v>
      </c>
      <c r="BL2337">
        <f>1/Table1[[#This Row],[odds_ft_home_team_win]]+1/Table1[[#This Row],[odds_ft_draw]]+1/Table1[[#This Row],[odds_ft_away_team_win]]-1</f>
        <v>3.174131317731721E-2</v>
      </c>
      <c r="BM2337">
        <f>Table1[[#This Row],[Margin]]/3</f>
        <v>1.0580437725772404E-2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 t="s">
        <v>116</v>
      </c>
      <c r="BU2337">
        <f>VLOOKUP(Table1[[#This Row],[Reference]],metron,11,FALSE)</f>
        <v>1.8681481481481479</v>
      </c>
      <c r="BV2337">
        <f>VLOOKUP(Table1[[#This Row],[Reference]],metron,12,FALSE)</f>
        <v>0.86851851851851847</v>
      </c>
    </row>
    <row r="2338" spans="1:74" hidden="1" x14ac:dyDescent="0.45">
      <c r="A2338" t="s">
        <v>5416</v>
      </c>
      <c r="B2338">
        <v>1382234400</v>
      </c>
      <c r="C2338" s="3" t="s">
        <v>788</v>
      </c>
      <c r="D2338" t="s">
        <v>65</v>
      </c>
      <c r="E2338" t="s">
        <v>66</v>
      </c>
      <c r="F2338" t="s">
        <v>67</v>
      </c>
      <c r="G2338" t="s">
        <v>94</v>
      </c>
      <c r="H2338" t="s">
        <v>66</v>
      </c>
      <c r="I2338">
        <f>MROUND(Table1[[#This Row],[Prob_H]]*100,2)/100</f>
        <v>0.5</v>
      </c>
      <c r="J2338">
        <f>1/Table1[[#This Row],[odds_ft_home_team_win]]-Table1[[#This Row],[Margin/3]]</f>
        <v>0.50547446595347101</v>
      </c>
      <c r="K2338">
        <f>1/Table1[[#This Row],[odds_ft_draw]]-Table1[[#This Row],[Margin/3]]</f>
        <v>0.27249642413391245</v>
      </c>
      <c r="L2338">
        <f>1/Table1[[#This Row],[odds_ft_away_team_win]]-Table1[[#This Row],[Margin/3]]</f>
        <v>0.22202910991261657</v>
      </c>
      <c r="M2338">
        <v>14</v>
      </c>
      <c r="N2338">
        <v>2.17</v>
      </c>
      <c r="O2338">
        <v>1</v>
      </c>
      <c r="P2338">
        <v>1.76</v>
      </c>
      <c r="Q2338">
        <v>1.06</v>
      </c>
      <c r="R2338" t="str" cm="1">
        <f t="array" ref="R2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8">
        <v>1</v>
      </c>
      <c r="T2338">
        <v>1</v>
      </c>
      <c r="U2338">
        <v>2</v>
      </c>
      <c r="V2338">
        <v>0</v>
      </c>
      <c r="W2338">
        <v>0</v>
      </c>
      <c r="X2338">
        <v>0</v>
      </c>
      <c r="Y2338">
        <v>54</v>
      </c>
      <c r="Z2338">
        <v>89</v>
      </c>
      <c r="AA2338">
        <v>2</v>
      </c>
      <c r="AB2338">
        <v>4</v>
      </c>
      <c r="AC2338">
        <v>3</v>
      </c>
      <c r="AD2338">
        <v>0</v>
      </c>
      <c r="AE2338">
        <v>2</v>
      </c>
      <c r="AF2338">
        <v>0</v>
      </c>
      <c r="AG2338">
        <v>0</v>
      </c>
      <c r="AH2338">
        <v>3</v>
      </c>
      <c r="AI2338">
        <v>1</v>
      </c>
      <c r="AJ2338">
        <v>1</v>
      </c>
      <c r="AK2338">
        <v>9</v>
      </c>
      <c r="AL2338">
        <v>8</v>
      </c>
      <c r="AM2338">
        <v>4</v>
      </c>
      <c r="AN2338">
        <v>4</v>
      </c>
      <c r="AO2338">
        <v>5</v>
      </c>
      <c r="AP2338">
        <v>4</v>
      </c>
      <c r="AQ2338">
        <v>10</v>
      </c>
      <c r="AR2338">
        <v>10</v>
      </c>
      <c r="AS2338">
        <v>48</v>
      </c>
      <c r="AT2338">
        <v>52</v>
      </c>
      <c r="AU2338">
        <v>0</v>
      </c>
      <c r="AV2338">
        <v>0</v>
      </c>
      <c r="AW2338">
        <v>2.41</v>
      </c>
      <c r="AX2338">
        <v>48</v>
      </c>
      <c r="AY2338">
        <v>72</v>
      </c>
      <c r="AZ2338">
        <v>42</v>
      </c>
      <c r="BA2338">
        <v>25</v>
      </c>
      <c r="BB2338">
        <v>9</v>
      </c>
      <c r="BC2338">
        <v>34</v>
      </c>
      <c r="BD2338">
        <v>63</v>
      </c>
      <c r="BE2338">
        <v>17</v>
      </c>
      <c r="BF2338">
        <v>77</v>
      </c>
      <c r="BG2338">
        <v>9.19</v>
      </c>
      <c r="BH2338">
        <v>4.9000000000000004</v>
      </c>
      <c r="BI2338">
        <v>1.94</v>
      </c>
      <c r="BJ2338">
        <v>3.54</v>
      </c>
      <c r="BK2338">
        <v>4.3099999999999996</v>
      </c>
      <c r="BL2338">
        <f>1/Table1[[#This Row],[odds_ft_home_team_win]]+1/Table1[[#This Row],[odds_ft_draw]]+1/Table1[[#This Row],[odds_ft_away_team_win]]-1</f>
        <v>2.9968354716906731E-2</v>
      </c>
      <c r="BM2338">
        <f>Table1[[#This Row],[Margin]]/3</f>
        <v>9.9894515723022437E-3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 t="s">
        <v>70</v>
      </c>
      <c r="BU2338">
        <f>VLOOKUP(Table1[[#This Row],[Reference]],metron,11,FALSE)</f>
        <v>1.5342708579532029</v>
      </c>
      <c r="BV2338">
        <f>VLOOKUP(Table1[[#This Row],[Reference]],metron,12,FALSE)</f>
        <v>0.98593713070196176</v>
      </c>
    </row>
    <row r="2339" spans="1:74" hidden="1" x14ac:dyDescent="0.45">
      <c r="A2339" t="s">
        <v>5416</v>
      </c>
      <c r="B2339">
        <v>1382288400</v>
      </c>
      <c r="C2339" s="3" t="s">
        <v>789</v>
      </c>
      <c r="D2339" t="s">
        <v>65</v>
      </c>
      <c r="E2339" t="s">
        <v>66</v>
      </c>
      <c r="F2339" t="s">
        <v>97</v>
      </c>
      <c r="G2339" t="s">
        <v>72</v>
      </c>
      <c r="H2339" t="s">
        <v>66</v>
      </c>
      <c r="I2339">
        <f>MROUND(Table1[[#This Row],[Prob_H]]*100,2)/100</f>
        <v>0.44</v>
      </c>
      <c r="J2339">
        <f>1/Table1[[#This Row],[odds_ft_home_team_win]]-Table1[[#This Row],[Margin/3]]</f>
        <v>0.44039529514727788</v>
      </c>
      <c r="K2339">
        <f>1/Table1[[#This Row],[odds_ft_draw]]-Table1[[#This Row],[Margin/3]]</f>
        <v>0.27896218573728992</v>
      </c>
      <c r="L2339">
        <f>1/Table1[[#This Row],[odds_ft_away_team_win]]-Table1[[#This Row],[Margin/3]]</f>
        <v>0.28064251911543214</v>
      </c>
      <c r="M2339">
        <v>14</v>
      </c>
      <c r="N2339">
        <v>1.57</v>
      </c>
      <c r="O2339">
        <v>0.17</v>
      </c>
      <c r="P2339">
        <v>2</v>
      </c>
      <c r="Q2339">
        <v>0.44</v>
      </c>
      <c r="R2339" t="str" cm="1">
        <f t="array" ref="R2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AA2339">
        <v>4</v>
      </c>
      <c r="AB2339">
        <v>4</v>
      </c>
      <c r="AC2339">
        <v>2</v>
      </c>
      <c r="AD2339">
        <v>1</v>
      </c>
      <c r="AE2339">
        <v>3</v>
      </c>
      <c r="AF2339">
        <v>0</v>
      </c>
      <c r="AG2339">
        <v>3</v>
      </c>
      <c r="AH2339">
        <v>0</v>
      </c>
      <c r="AI2339">
        <v>2</v>
      </c>
      <c r="AJ2339">
        <v>1</v>
      </c>
      <c r="AK2339">
        <v>10</v>
      </c>
      <c r="AL2339">
        <v>12</v>
      </c>
      <c r="AM2339">
        <v>6</v>
      </c>
      <c r="AN2339">
        <v>6</v>
      </c>
      <c r="AO2339">
        <v>4</v>
      </c>
      <c r="AP2339">
        <v>6</v>
      </c>
      <c r="AQ2339">
        <v>7</v>
      </c>
      <c r="AR2339">
        <v>17</v>
      </c>
      <c r="AS2339">
        <v>49</v>
      </c>
      <c r="AT2339">
        <v>51</v>
      </c>
      <c r="AU2339">
        <v>0</v>
      </c>
      <c r="AV2339">
        <v>0</v>
      </c>
      <c r="AW2339">
        <v>3.22</v>
      </c>
      <c r="AX2339">
        <v>62</v>
      </c>
      <c r="AY2339">
        <v>86</v>
      </c>
      <c r="AZ2339">
        <v>69</v>
      </c>
      <c r="BA2339">
        <v>45</v>
      </c>
      <c r="BB2339">
        <v>7</v>
      </c>
      <c r="BC2339">
        <v>47</v>
      </c>
      <c r="BD2339">
        <v>77</v>
      </c>
      <c r="BE2339">
        <v>62</v>
      </c>
      <c r="BF2339">
        <v>85</v>
      </c>
      <c r="BG2339">
        <v>10.38</v>
      </c>
      <c r="BH2339">
        <v>5.83</v>
      </c>
      <c r="BI2339">
        <v>2.2200000000000002</v>
      </c>
      <c r="BJ2339">
        <v>3.46</v>
      </c>
      <c r="BK2339">
        <v>3.44</v>
      </c>
      <c r="BL2339">
        <f>1/Table1[[#This Row],[odds_ft_home_team_win]]+1/Table1[[#This Row],[odds_ft_draw]]+1/Table1[[#This Row],[odds_ft_away_team_win]]-1</f>
        <v>3.016546590951763E-2</v>
      </c>
      <c r="BM2339">
        <f>Table1[[#This Row],[Margin]]/3</f>
        <v>1.0055155303172544E-2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 t="s">
        <v>100</v>
      </c>
      <c r="BU2339">
        <f>VLOOKUP(Table1[[#This Row],[Reference]],metron,11,FALSE)</f>
        <v>1.4140979689366791</v>
      </c>
      <c r="BV2339">
        <f>VLOOKUP(Table1[[#This Row],[Reference]],metron,12,FALSE)</f>
        <v>1.0666666666666671</v>
      </c>
    </row>
    <row r="2340" spans="1:74" hidden="1" x14ac:dyDescent="0.45">
      <c r="A2340" t="s">
        <v>5416</v>
      </c>
      <c r="B2340">
        <v>1382288400</v>
      </c>
      <c r="C2340" s="3" t="s">
        <v>789</v>
      </c>
      <c r="D2340" t="s">
        <v>65</v>
      </c>
      <c r="E2340" t="s">
        <v>66</v>
      </c>
      <c r="F2340" t="s">
        <v>73</v>
      </c>
      <c r="G2340" t="s">
        <v>93</v>
      </c>
      <c r="H2340" t="s">
        <v>66</v>
      </c>
      <c r="I2340">
        <f>MROUND(Table1[[#This Row],[Prob_H]]*100,2)/100</f>
        <v>0.44</v>
      </c>
      <c r="J2340">
        <f>1/Table1[[#This Row],[odds_ft_home_team_win]]-Table1[[#This Row],[Margin/3]]</f>
        <v>0.43855393661409681</v>
      </c>
      <c r="K2340">
        <f>1/Table1[[#This Row],[odds_ft_draw]]-Table1[[#This Row],[Margin/3]]</f>
        <v>0.29042374364085449</v>
      </c>
      <c r="L2340">
        <f>1/Table1[[#This Row],[odds_ft_away_team_win]]-Table1[[#This Row],[Margin/3]]</f>
        <v>0.27102231974504859</v>
      </c>
      <c r="M2340">
        <v>14</v>
      </c>
      <c r="N2340">
        <v>1.43</v>
      </c>
      <c r="O2340">
        <v>0.56999999999999995</v>
      </c>
      <c r="P2340">
        <v>1.29</v>
      </c>
      <c r="Q2340">
        <v>1.06</v>
      </c>
      <c r="R2340" t="str" cm="1">
        <f t="array" ref="R2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0">
        <v>2</v>
      </c>
      <c r="T2340">
        <v>0</v>
      </c>
      <c r="U2340">
        <v>2</v>
      </c>
      <c r="V2340">
        <v>1</v>
      </c>
      <c r="W2340">
        <v>1</v>
      </c>
      <c r="X2340">
        <v>0</v>
      </c>
      <c r="Y2340" t="s">
        <v>790</v>
      </c>
      <c r="AA2340">
        <v>7</v>
      </c>
      <c r="AB2340">
        <v>9</v>
      </c>
      <c r="AC2340">
        <v>1</v>
      </c>
      <c r="AD2340">
        <v>0</v>
      </c>
      <c r="AE2340">
        <v>1</v>
      </c>
      <c r="AF2340">
        <v>0</v>
      </c>
      <c r="AG2340">
        <v>1</v>
      </c>
      <c r="AH2340">
        <v>0</v>
      </c>
      <c r="AI2340">
        <v>0</v>
      </c>
      <c r="AJ2340">
        <v>1</v>
      </c>
      <c r="AK2340">
        <v>14</v>
      </c>
      <c r="AL2340">
        <v>13</v>
      </c>
      <c r="AM2340">
        <v>3</v>
      </c>
      <c r="AN2340">
        <v>3</v>
      </c>
      <c r="AO2340">
        <v>11</v>
      </c>
      <c r="AP2340">
        <v>10</v>
      </c>
      <c r="AQ2340">
        <v>7</v>
      </c>
      <c r="AR2340">
        <v>16</v>
      </c>
      <c r="AS2340">
        <v>49</v>
      </c>
      <c r="AT2340">
        <v>51</v>
      </c>
      <c r="AU2340">
        <v>0</v>
      </c>
      <c r="AV2340">
        <v>0</v>
      </c>
      <c r="AW2340">
        <v>2.14</v>
      </c>
      <c r="AX2340">
        <v>50</v>
      </c>
      <c r="AY2340">
        <v>79</v>
      </c>
      <c r="AZ2340">
        <v>29</v>
      </c>
      <c r="BA2340">
        <v>7</v>
      </c>
      <c r="BB2340">
        <v>7</v>
      </c>
      <c r="BC2340">
        <v>15</v>
      </c>
      <c r="BD2340">
        <v>71</v>
      </c>
      <c r="BE2340">
        <v>29</v>
      </c>
      <c r="BF2340">
        <v>79</v>
      </c>
      <c r="BG2340">
        <v>10.86</v>
      </c>
      <c r="BH2340">
        <v>6</v>
      </c>
      <c r="BI2340">
        <v>2.23</v>
      </c>
      <c r="BJ2340">
        <v>3.33</v>
      </c>
      <c r="BK2340">
        <v>3.56</v>
      </c>
      <c r="BL2340">
        <f>1/Table1[[#This Row],[odds_ft_home_team_win]]+1/Table1[[#This Row],[odds_ft_draw]]+1/Table1[[#This Row],[odds_ft_away_team_win]]-1</f>
        <v>2.9629669978337381E-2</v>
      </c>
      <c r="BM2340">
        <f>Table1[[#This Row],[Margin]]/3</f>
        <v>9.876556659445793E-3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 t="s">
        <v>126</v>
      </c>
      <c r="BU2340">
        <f>VLOOKUP(Table1[[#This Row],[Reference]],metron,11,FALSE)</f>
        <v>1.4140979689366791</v>
      </c>
      <c r="BV2340">
        <f>VLOOKUP(Table1[[#This Row],[Reference]],metron,12,FALSE)</f>
        <v>1.0666666666666671</v>
      </c>
    </row>
    <row r="2341" spans="1:74" hidden="1" x14ac:dyDescent="0.45">
      <c r="A2341" t="s">
        <v>5416</v>
      </c>
      <c r="B2341">
        <v>1382306400</v>
      </c>
      <c r="C2341" s="3" t="s">
        <v>791</v>
      </c>
      <c r="D2341" t="s">
        <v>65</v>
      </c>
      <c r="E2341" t="s">
        <v>66</v>
      </c>
      <c r="F2341" t="s">
        <v>98</v>
      </c>
      <c r="G2341" t="s">
        <v>103</v>
      </c>
      <c r="H2341" t="s">
        <v>66</v>
      </c>
      <c r="I2341">
        <f>MROUND(Table1[[#This Row],[Prob_H]]*100,2)/100</f>
        <v>0.42</v>
      </c>
      <c r="J2341">
        <f>1/Table1[[#This Row],[odds_ft_home_team_win]]-Table1[[#This Row],[Margin/3]]</f>
        <v>0.42690203861508247</v>
      </c>
      <c r="K2341">
        <f>1/Table1[[#This Row],[odds_ft_draw]]-Table1[[#This Row],[Margin/3]]</f>
        <v>0.28347594787246821</v>
      </c>
      <c r="L2341">
        <f>1/Table1[[#This Row],[odds_ft_away_team_win]]-Table1[[#This Row],[Margin/3]]</f>
        <v>0.28962201351244932</v>
      </c>
      <c r="M2341">
        <v>14</v>
      </c>
      <c r="N2341">
        <v>1</v>
      </c>
      <c r="O2341">
        <v>0.71</v>
      </c>
      <c r="P2341">
        <v>1.18</v>
      </c>
      <c r="Q2341">
        <v>1.35</v>
      </c>
      <c r="R2341" t="str" cm="1">
        <f t="array" ref="R2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41">
        <v>1</v>
      </c>
      <c r="T2341">
        <v>3</v>
      </c>
      <c r="U2341">
        <v>4</v>
      </c>
      <c r="V2341">
        <v>3</v>
      </c>
      <c r="W2341">
        <v>1</v>
      </c>
      <c r="X2341">
        <v>2</v>
      </c>
      <c r="Y2341">
        <v>21</v>
      </c>
      <c r="Z2341" t="s">
        <v>792</v>
      </c>
      <c r="AA2341">
        <v>10</v>
      </c>
      <c r="AB2341">
        <v>5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5</v>
      </c>
      <c r="AL2341">
        <v>9</v>
      </c>
      <c r="AM2341">
        <v>4</v>
      </c>
      <c r="AN2341">
        <v>5</v>
      </c>
      <c r="AO2341">
        <v>1</v>
      </c>
      <c r="AP2341">
        <v>4</v>
      </c>
      <c r="AQ2341">
        <v>16</v>
      </c>
      <c r="AR2341">
        <v>6</v>
      </c>
      <c r="AS2341">
        <v>47</v>
      </c>
      <c r="AT2341">
        <v>53</v>
      </c>
      <c r="AU2341">
        <v>0</v>
      </c>
      <c r="AV2341">
        <v>0</v>
      </c>
      <c r="AW2341">
        <v>2.3199999999999998</v>
      </c>
      <c r="AX2341">
        <v>54</v>
      </c>
      <c r="AY2341">
        <v>62</v>
      </c>
      <c r="AZ2341">
        <v>31</v>
      </c>
      <c r="BA2341">
        <v>24</v>
      </c>
      <c r="BB2341">
        <v>16</v>
      </c>
      <c r="BC2341">
        <v>31</v>
      </c>
      <c r="BD2341">
        <v>62</v>
      </c>
      <c r="BE2341">
        <v>24</v>
      </c>
      <c r="BF2341">
        <v>85</v>
      </c>
      <c r="BG2341">
        <v>10.33</v>
      </c>
      <c r="BH2341">
        <v>3.81</v>
      </c>
      <c r="BI2341">
        <v>2.29</v>
      </c>
      <c r="BJ2341">
        <v>3.41</v>
      </c>
      <c r="BK2341">
        <v>3.34</v>
      </c>
      <c r="BL2341">
        <f>1/Table1[[#This Row],[odds_ft_home_team_win]]+1/Table1[[#This Row],[odds_ft_draw]]+1/Table1[[#This Row],[odds_ft_away_team_win]]-1</f>
        <v>2.9337552277023393E-2</v>
      </c>
      <c r="BM2341">
        <f>Table1[[#This Row],[Margin]]/3</f>
        <v>9.7791840923411311E-3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 t="s">
        <v>128</v>
      </c>
      <c r="BU2341">
        <f>VLOOKUP(Table1[[#This Row],[Reference]],metron,11,FALSE)</f>
        <v>1.396960958296362</v>
      </c>
      <c r="BV2341">
        <f>VLOOKUP(Table1[[#This Row],[Reference]],metron,12,FALSE)</f>
        <v>1.091503992901508</v>
      </c>
    </row>
    <row r="2342" spans="1:74" hidden="1" x14ac:dyDescent="0.45">
      <c r="A2342" t="s">
        <v>5415</v>
      </c>
      <c r="B2342">
        <v>1396663200</v>
      </c>
      <c r="C2342" s="3" t="s">
        <v>1027</v>
      </c>
      <c r="D2342" t="s">
        <v>65</v>
      </c>
      <c r="E2342" t="s">
        <v>66</v>
      </c>
      <c r="F2342" t="s">
        <v>78</v>
      </c>
      <c r="G2342" t="s">
        <v>611</v>
      </c>
      <c r="H2342" t="s">
        <v>66</v>
      </c>
      <c r="I2342">
        <f>MROUND(Table1[[#This Row],[Prob_H]]*100,2)/100</f>
        <v>0.52</v>
      </c>
      <c r="J2342">
        <f>1/Table1[[#This Row],[odds_ft_home_team_win]]-Table1[[#This Row],[Margin/3]]</f>
        <v>0.52214677609106486</v>
      </c>
      <c r="K2342">
        <f>1/Table1[[#This Row],[odds_ft_draw]]-Table1[[#This Row],[Margin/3]]</f>
        <v>0.27841632051438947</v>
      </c>
      <c r="L2342">
        <f>1/Table1[[#This Row],[odds_ft_away_team_win]]-Table1[[#This Row],[Margin/3]]</f>
        <v>0.1994369033945457</v>
      </c>
      <c r="M2342">
        <v>14</v>
      </c>
      <c r="N2342">
        <v>1.75</v>
      </c>
      <c r="O2342">
        <v>1.07</v>
      </c>
      <c r="P2342">
        <v>1.78</v>
      </c>
      <c r="Q2342">
        <v>1</v>
      </c>
      <c r="R2342" t="str" cm="1">
        <f t="array" ref="R2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2">
        <v>1</v>
      </c>
      <c r="T2342">
        <v>1</v>
      </c>
      <c r="U2342">
        <v>2</v>
      </c>
      <c r="V2342">
        <v>0</v>
      </c>
      <c r="W2342">
        <v>0</v>
      </c>
      <c r="X2342">
        <v>0</v>
      </c>
      <c r="Y2342">
        <v>76</v>
      </c>
      <c r="Z2342">
        <v>50</v>
      </c>
      <c r="AA2342">
        <v>6</v>
      </c>
      <c r="AB2342">
        <v>10</v>
      </c>
      <c r="AC2342">
        <v>1</v>
      </c>
      <c r="AD2342">
        <v>0</v>
      </c>
      <c r="AE2342">
        <v>4</v>
      </c>
      <c r="AF2342">
        <v>1</v>
      </c>
      <c r="AG2342">
        <v>0</v>
      </c>
      <c r="AH2342">
        <v>1</v>
      </c>
      <c r="AI2342">
        <v>2</v>
      </c>
      <c r="AJ2342">
        <v>3</v>
      </c>
      <c r="AK2342">
        <v>12</v>
      </c>
      <c r="AL2342">
        <v>14</v>
      </c>
      <c r="AM2342">
        <v>7</v>
      </c>
      <c r="AN2342">
        <v>10</v>
      </c>
      <c r="AO2342">
        <v>5</v>
      </c>
      <c r="AP2342">
        <v>4</v>
      </c>
      <c r="AQ2342">
        <v>13</v>
      </c>
      <c r="AR2342">
        <v>13</v>
      </c>
      <c r="AS2342">
        <v>63</v>
      </c>
      <c r="AT2342">
        <v>37</v>
      </c>
      <c r="AU2342">
        <v>0</v>
      </c>
      <c r="AV2342">
        <v>0</v>
      </c>
      <c r="AW2342">
        <v>2.74</v>
      </c>
      <c r="AX2342">
        <v>52</v>
      </c>
      <c r="AY2342">
        <v>71</v>
      </c>
      <c r="AZ2342">
        <v>48</v>
      </c>
      <c r="BA2342">
        <v>36</v>
      </c>
      <c r="BB2342">
        <v>16</v>
      </c>
      <c r="BC2342">
        <v>36</v>
      </c>
      <c r="BD2342">
        <v>68</v>
      </c>
      <c r="BE2342">
        <v>42</v>
      </c>
      <c r="BF2342">
        <v>78</v>
      </c>
      <c r="BG2342">
        <v>7.85</v>
      </c>
      <c r="BH2342">
        <v>5.61</v>
      </c>
      <c r="BI2342">
        <v>1.88</v>
      </c>
      <c r="BJ2342">
        <v>3.47</v>
      </c>
      <c r="BK2342">
        <v>4.78</v>
      </c>
      <c r="BL2342">
        <f>1/Table1[[#This Row],[odds_ft_home_team_win]]+1/Table1[[#This Row],[odds_ft_draw]]+1/Table1[[#This Row],[odds_ft_away_team_win]]-1</f>
        <v>2.9304352577869119E-2</v>
      </c>
      <c r="BM2342">
        <f>Table1[[#This Row],[Margin]]/3</f>
        <v>9.7681175259563737E-3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 t="s">
        <v>106</v>
      </c>
      <c r="BU2342">
        <f>VLOOKUP(Table1[[#This Row],[Reference]],metron,11,FALSE)</f>
        <v>1.625948039373891</v>
      </c>
      <c r="BV2342">
        <f>VLOOKUP(Table1[[#This Row],[Reference]],metron,12,FALSE)</f>
        <v>0.97079231886396644</v>
      </c>
    </row>
    <row r="2343" spans="1:74" hidden="1" x14ac:dyDescent="0.45">
      <c r="A2343" t="s">
        <v>5415</v>
      </c>
      <c r="B2343">
        <v>1396665000</v>
      </c>
      <c r="C2343" s="3" t="s">
        <v>1028</v>
      </c>
      <c r="D2343" t="s">
        <v>65</v>
      </c>
      <c r="E2343" t="s">
        <v>66</v>
      </c>
      <c r="F2343" t="s">
        <v>72</v>
      </c>
      <c r="G2343" t="s">
        <v>97</v>
      </c>
      <c r="H2343" t="s">
        <v>66</v>
      </c>
      <c r="I2343">
        <f>MROUND(Table1[[#This Row],[Prob_H]]*100,2)/100</f>
        <v>0.38</v>
      </c>
      <c r="J2343">
        <f>1/Table1[[#This Row],[odds_ft_home_team_win]]-Table1[[#This Row],[Margin/3]]</f>
        <v>0.38674186231189489</v>
      </c>
      <c r="K2343">
        <f>1/Table1[[#This Row],[odds_ft_draw]]-Table1[[#This Row],[Margin/3]]</f>
        <v>0.2976087731788058</v>
      </c>
      <c r="L2343">
        <f>1/Table1[[#This Row],[odds_ft_away_team_win]]-Table1[[#This Row],[Margin/3]]</f>
        <v>0.31564936450929942</v>
      </c>
      <c r="M2343">
        <v>14</v>
      </c>
      <c r="N2343">
        <v>2.27</v>
      </c>
      <c r="O2343">
        <v>1.59</v>
      </c>
      <c r="P2343">
        <v>2.11</v>
      </c>
      <c r="Q2343">
        <v>1.33</v>
      </c>
      <c r="R2343" t="str" cm="1">
        <f t="array" ref="R2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3">
        <v>3</v>
      </c>
      <c r="T2343">
        <v>1</v>
      </c>
      <c r="U2343">
        <v>4</v>
      </c>
      <c r="V2343">
        <v>2</v>
      </c>
      <c r="W2343">
        <v>1</v>
      </c>
      <c r="X2343">
        <v>1</v>
      </c>
      <c r="Y2343" t="s">
        <v>1029</v>
      </c>
      <c r="Z2343">
        <v>30</v>
      </c>
      <c r="AA2343">
        <v>3</v>
      </c>
      <c r="AB2343">
        <v>3</v>
      </c>
      <c r="AC2343">
        <v>3</v>
      </c>
      <c r="AD2343">
        <v>0</v>
      </c>
      <c r="AE2343">
        <v>4</v>
      </c>
      <c r="AF2343">
        <v>0</v>
      </c>
      <c r="AG2343">
        <v>2</v>
      </c>
      <c r="AH2343">
        <v>1</v>
      </c>
      <c r="AI2343">
        <v>0</v>
      </c>
      <c r="AJ2343">
        <v>4</v>
      </c>
      <c r="AK2343">
        <v>11</v>
      </c>
      <c r="AL2343">
        <v>7</v>
      </c>
      <c r="AM2343">
        <v>6</v>
      </c>
      <c r="AN2343">
        <v>4</v>
      </c>
      <c r="AO2343">
        <v>5</v>
      </c>
      <c r="AP2343">
        <v>3</v>
      </c>
      <c r="AQ2343">
        <v>15</v>
      </c>
      <c r="AR2343">
        <v>15</v>
      </c>
      <c r="AS2343">
        <v>55</v>
      </c>
      <c r="AT2343">
        <v>45</v>
      </c>
      <c r="AU2343">
        <v>0</v>
      </c>
      <c r="AV2343">
        <v>0</v>
      </c>
      <c r="AW2343">
        <v>2.37</v>
      </c>
      <c r="AX2343">
        <v>40</v>
      </c>
      <c r="AY2343">
        <v>71</v>
      </c>
      <c r="AZ2343">
        <v>38</v>
      </c>
      <c r="BA2343">
        <v>19</v>
      </c>
      <c r="BB2343">
        <v>10</v>
      </c>
      <c r="BC2343">
        <v>23</v>
      </c>
      <c r="BD2343">
        <v>62</v>
      </c>
      <c r="BE2343">
        <v>34</v>
      </c>
      <c r="BF2343">
        <v>84</v>
      </c>
      <c r="BG2343">
        <v>9.5</v>
      </c>
      <c r="BH2343">
        <v>4.45</v>
      </c>
      <c r="BI2343">
        <v>2.52</v>
      </c>
      <c r="BJ2343">
        <v>3.25</v>
      </c>
      <c r="BK2343">
        <v>3.07</v>
      </c>
      <c r="BL2343">
        <f>1/Table1[[#This Row],[odds_ft_home_team_win]]+1/Table1[[#This Row],[odds_ft_draw]]+1/Table1[[#This Row],[odds_ft_away_team_win]]-1</f>
        <v>3.0250603540505683E-2</v>
      </c>
      <c r="BM2343">
        <f>Table1[[#This Row],[Margin]]/3</f>
        <v>1.0083534513501894E-2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 t="s">
        <v>75</v>
      </c>
      <c r="BU2343">
        <f>VLOOKUP(Table1[[#This Row],[Reference]],metron,11,FALSE)</f>
        <v>1.330562659846547</v>
      </c>
      <c r="BV2343">
        <f>VLOOKUP(Table1[[#This Row],[Reference]],metron,12,FALSE)</f>
        <v>1.1595268542199491</v>
      </c>
    </row>
    <row r="2344" spans="1:74" hidden="1" x14ac:dyDescent="0.45">
      <c r="A2344" t="s">
        <v>5415</v>
      </c>
      <c r="B2344">
        <v>1396738800</v>
      </c>
      <c r="C2344" s="3" t="s">
        <v>1030</v>
      </c>
      <c r="D2344" t="s">
        <v>65</v>
      </c>
      <c r="E2344" t="s">
        <v>66</v>
      </c>
      <c r="F2344" t="s">
        <v>86</v>
      </c>
      <c r="G2344" t="s">
        <v>77</v>
      </c>
      <c r="H2344" t="s">
        <v>66</v>
      </c>
      <c r="I2344">
        <f>MROUND(Table1[[#This Row],[Prob_H]]*100,2)/100</f>
        <v>0.48</v>
      </c>
      <c r="J2344">
        <f>1/Table1[[#This Row],[odds_ft_home_team_win]]-Table1[[#This Row],[Margin/3]]</f>
        <v>0.47084295129010906</v>
      </c>
      <c r="K2344">
        <f>1/Table1[[#This Row],[odds_ft_draw]]-Table1[[#This Row],[Margin/3]]</f>
        <v>0.28332885248568768</v>
      </c>
      <c r="L2344">
        <f>1/Table1[[#This Row],[odds_ft_away_team_win]]-Table1[[#This Row],[Margin/3]]</f>
        <v>0.24582819622420318</v>
      </c>
      <c r="M2344">
        <v>14</v>
      </c>
      <c r="N2344">
        <v>2</v>
      </c>
      <c r="O2344">
        <v>1.63</v>
      </c>
      <c r="P2344">
        <v>1.9</v>
      </c>
      <c r="Q2344">
        <v>1.58</v>
      </c>
      <c r="R2344" t="str" cm="1">
        <f t="array" ref="R2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44">
        <v>1</v>
      </c>
      <c r="T2344">
        <v>2</v>
      </c>
      <c r="U2344">
        <v>3</v>
      </c>
      <c r="V2344">
        <v>2</v>
      </c>
      <c r="W2344">
        <v>0</v>
      </c>
      <c r="X2344">
        <v>2</v>
      </c>
      <c r="Y2344">
        <v>85</v>
      </c>
      <c r="Z2344" t="s">
        <v>1031</v>
      </c>
      <c r="AA2344">
        <v>7</v>
      </c>
      <c r="AB2344">
        <v>6</v>
      </c>
      <c r="AC2344">
        <v>5</v>
      </c>
      <c r="AD2344">
        <v>2</v>
      </c>
      <c r="AE2344">
        <v>3</v>
      </c>
      <c r="AF2344">
        <v>0</v>
      </c>
      <c r="AG2344">
        <v>2</v>
      </c>
      <c r="AH2344">
        <v>5</v>
      </c>
      <c r="AI2344">
        <v>0</v>
      </c>
      <c r="AJ2344">
        <v>3</v>
      </c>
      <c r="AK2344">
        <v>8</v>
      </c>
      <c r="AL2344">
        <v>5</v>
      </c>
      <c r="AM2344">
        <v>0</v>
      </c>
      <c r="AN2344">
        <v>4</v>
      </c>
      <c r="AO2344">
        <v>8</v>
      </c>
      <c r="AP2344">
        <v>1</v>
      </c>
      <c r="AQ2344">
        <v>15</v>
      </c>
      <c r="AR2344">
        <v>17</v>
      </c>
      <c r="AS2344">
        <v>59</v>
      </c>
      <c r="AT2344">
        <v>41</v>
      </c>
      <c r="AU2344">
        <v>0</v>
      </c>
      <c r="AV2344">
        <v>0</v>
      </c>
      <c r="AW2344">
        <v>2.56</v>
      </c>
      <c r="AX2344">
        <v>47</v>
      </c>
      <c r="AY2344">
        <v>71</v>
      </c>
      <c r="AZ2344">
        <v>54</v>
      </c>
      <c r="BA2344">
        <v>32</v>
      </c>
      <c r="BB2344">
        <v>13</v>
      </c>
      <c r="BC2344">
        <v>36</v>
      </c>
      <c r="BD2344">
        <v>62</v>
      </c>
      <c r="BE2344">
        <v>44</v>
      </c>
      <c r="BF2344">
        <v>76</v>
      </c>
      <c r="BG2344">
        <v>9.8000000000000007</v>
      </c>
      <c r="BH2344">
        <v>5.0599999999999996</v>
      </c>
      <c r="BI2344">
        <v>2.08</v>
      </c>
      <c r="BJ2344">
        <v>3.41</v>
      </c>
      <c r="BK2344">
        <v>3.91</v>
      </c>
      <c r="BL2344">
        <f>1/Table1[[#This Row],[odds_ft_home_team_win]]+1/Table1[[#This Row],[odds_ft_draw]]+1/Table1[[#This Row],[odds_ft_away_team_win]]-1</f>
        <v>2.9778838437364952E-2</v>
      </c>
      <c r="BM2344">
        <f>Table1[[#This Row],[Margin]]/3</f>
        <v>9.92627947912165E-3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 t="s">
        <v>113</v>
      </c>
      <c r="BU2344">
        <f>VLOOKUP(Table1[[#This Row],[Reference]],metron,11,FALSE)</f>
        <v>1.510877192982456</v>
      </c>
      <c r="BV2344">
        <f>VLOOKUP(Table1[[#This Row],[Reference]],metron,12,FALSE)</f>
        <v>1.0163157894736841</v>
      </c>
    </row>
    <row r="2345" spans="1:74" hidden="1" x14ac:dyDescent="0.45">
      <c r="A2345" t="s">
        <v>5415</v>
      </c>
      <c r="B2345">
        <v>1396746000</v>
      </c>
      <c r="C2345" s="3" t="s">
        <v>1032</v>
      </c>
      <c r="D2345" t="s">
        <v>65</v>
      </c>
      <c r="E2345" t="s">
        <v>66</v>
      </c>
      <c r="F2345" t="s">
        <v>103</v>
      </c>
      <c r="G2345" t="s">
        <v>98</v>
      </c>
      <c r="H2345" t="s">
        <v>66</v>
      </c>
      <c r="I2345">
        <f>MROUND(Table1[[#This Row],[Prob_H]]*100,2)/100</f>
        <v>0.46</v>
      </c>
      <c r="J2345">
        <f>1/Table1[[#This Row],[odds_ft_home_team_win]]-Table1[[#This Row],[Margin/3]]</f>
        <v>0.45723321098615333</v>
      </c>
      <c r="K2345">
        <f>1/Table1[[#This Row],[odds_ft_draw]]-Table1[[#This Row],[Margin/3]]</f>
        <v>0.29575388891350191</v>
      </c>
      <c r="L2345">
        <f>1/Table1[[#This Row],[odds_ft_away_team_win]]-Table1[[#This Row],[Margin/3]]</f>
        <v>0.24701290010034496</v>
      </c>
      <c r="M2345">
        <v>14</v>
      </c>
      <c r="N2345">
        <v>1.33</v>
      </c>
      <c r="O2345">
        <v>0.67</v>
      </c>
      <c r="P2345">
        <v>1.2</v>
      </c>
      <c r="Q2345">
        <v>0.76</v>
      </c>
      <c r="R2345" t="str" cm="1">
        <f t="array" ref="R2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45">
        <v>1</v>
      </c>
      <c r="T2345">
        <v>3</v>
      </c>
      <c r="U2345">
        <v>4</v>
      </c>
      <c r="V2345">
        <v>2</v>
      </c>
      <c r="W2345">
        <v>1</v>
      </c>
      <c r="X2345">
        <v>1</v>
      </c>
      <c r="Y2345">
        <v>6</v>
      </c>
      <c r="Z2345" t="s">
        <v>1033</v>
      </c>
      <c r="AA2345">
        <v>4</v>
      </c>
      <c r="AB2345">
        <v>1</v>
      </c>
      <c r="AC2345">
        <v>2</v>
      </c>
      <c r="AD2345">
        <v>0</v>
      </c>
      <c r="AE2345">
        <v>0</v>
      </c>
      <c r="AF2345">
        <v>0</v>
      </c>
      <c r="AG2345">
        <v>1</v>
      </c>
      <c r="AH2345">
        <v>1</v>
      </c>
      <c r="AI2345">
        <v>0</v>
      </c>
      <c r="AJ2345">
        <v>0</v>
      </c>
      <c r="AK2345">
        <v>10</v>
      </c>
      <c r="AL2345">
        <v>7</v>
      </c>
      <c r="AM2345">
        <v>5</v>
      </c>
      <c r="AN2345">
        <v>4</v>
      </c>
      <c r="AO2345">
        <v>5</v>
      </c>
      <c r="AP2345">
        <v>3</v>
      </c>
      <c r="AQ2345">
        <v>5</v>
      </c>
      <c r="AR2345">
        <v>11</v>
      </c>
      <c r="AS2345">
        <v>63</v>
      </c>
      <c r="AT2345">
        <v>37</v>
      </c>
      <c r="AU2345">
        <v>0</v>
      </c>
      <c r="AV2345">
        <v>0</v>
      </c>
      <c r="AW2345">
        <v>2</v>
      </c>
      <c r="AX2345">
        <v>50</v>
      </c>
      <c r="AY2345">
        <v>70</v>
      </c>
      <c r="AZ2345">
        <v>24</v>
      </c>
      <c r="BA2345">
        <v>7</v>
      </c>
      <c r="BB2345">
        <v>4</v>
      </c>
      <c r="BC2345">
        <v>10</v>
      </c>
      <c r="BD2345">
        <v>64</v>
      </c>
      <c r="BE2345">
        <v>30</v>
      </c>
      <c r="BF2345">
        <v>84</v>
      </c>
      <c r="BG2345">
        <v>10</v>
      </c>
      <c r="BH2345">
        <v>4</v>
      </c>
      <c r="BI2345">
        <v>2.14</v>
      </c>
      <c r="BJ2345">
        <v>3.27</v>
      </c>
      <c r="BK2345">
        <v>3.89</v>
      </c>
      <c r="BL2345">
        <f>1/Table1[[#This Row],[odds_ft_home_team_win]]+1/Table1[[#This Row],[odds_ft_draw]]+1/Table1[[#This Row],[odds_ft_away_team_win]]-1</f>
        <v>3.0169525920044737E-2</v>
      </c>
      <c r="BM2345">
        <f>Table1[[#This Row],[Margin]]/3</f>
        <v>1.0056508640014913E-2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 t="s">
        <v>118</v>
      </c>
      <c r="BU2345">
        <f>VLOOKUP(Table1[[#This Row],[Reference]],metron,11,FALSE)</f>
        <v>1.4888836329233679</v>
      </c>
      <c r="BV2345">
        <f>VLOOKUP(Table1[[#This Row],[Reference]],metron,12,FALSE)</f>
        <v>1.0516792809839171</v>
      </c>
    </row>
    <row r="2346" spans="1:74" hidden="1" x14ac:dyDescent="0.45">
      <c r="A2346" t="s">
        <v>5415</v>
      </c>
      <c r="B2346">
        <v>1396746000</v>
      </c>
      <c r="C2346" s="3" t="s">
        <v>1032</v>
      </c>
      <c r="D2346" t="s">
        <v>65</v>
      </c>
      <c r="E2346" t="s">
        <v>66</v>
      </c>
      <c r="F2346" t="s">
        <v>85</v>
      </c>
      <c r="G2346" t="s">
        <v>88</v>
      </c>
      <c r="H2346" t="s">
        <v>66</v>
      </c>
      <c r="I2346">
        <f>MROUND(Table1[[#This Row],[Prob_H]]*100,2)/100</f>
        <v>0.38</v>
      </c>
      <c r="J2346">
        <f>1/Table1[[#This Row],[odds_ft_home_team_win]]-Table1[[#This Row],[Margin/3]]</f>
        <v>0.3746029367934347</v>
      </c>
      <c r="K2346">
        <f>1/Table1[[#This Row],[odds_ft_draw]]-Table1[[#This Row],[Margin/3]]</f>
        <v>0.28938874978284057</v>
      </c>
      <c r="L2346">
        <f>1/Table1[[#This Row],[odds_ft_away_team_win]]-Table1[[#This Row],[Margin/3]]</f>
        <v>0.33600831342372484</v>
      </c>
      <c r="M2346">
        <v>14</v>
      </c>
      <c r="N2346">
        <v>1.4</v>
      </c>
      <c r="O2346">
        <v>1.35</v>
      </c>
      <c r="P2346">
        <v>1.47</v>
      </c>
      <c r="Q2346">
        <v>1.19</v>
      </c>
      <c r="R2346" t="str" cm="1">
        <f t="array" ref="R2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6">
        <v>2</v>
      </c>
      <c r="T2346">
        <v>2</v>
      </c>
      <c r="U2346">
        <v>4</v>
      </c>
      <c r="V2346">
        <v>2</v>
      </c>
      <c r="W2346">
        <v>2</v>
      </c>
      <c r="X2346">
        <v>0</v>
      </c>
      <c r="Y2346" t="s">
        <v>1034</v>
      </c>
      <c r="Z2346" t="s">
        <v>1035</v>
      </c>
      <c r="AA2346">
        <v>5</v>
      </c>
      <c r="AB2346">
        <v>4</v>
      </c>
      <c r="AC2346">
        <v>3</v>
      </c>
      <c r="AD2346">
        <v>0</v>
      </c>
      <c r="AE2346">
        <v>4</v>
      </c>
      <c r="AF2346">
        <v>0</v>
      </c>
      <c r="AG2346">
        <v>0</v>
      </c>
      <c r="AH2346">
        <v>3</v>
      </c>
      <c r="AI2346">
        <v>2</v>
      </c>
      <c r="AJ2346">
        <v>2</v>
      </c>
      <c r="AK2346">
        <v>9</v>
      </c>
      <c r="AL2346">
        <v>10</v>
      </c>
      <c r="AM2346">
        <v>7</v>
      </c>
      <c r="AN2346">
        <v>5</v>
      </c>
      <c r="AO2346">
        <v>2</v>
      </c>
      <c r="AP2346">
        <v>5</v>
      </c>
      <c r="AQ2346">
        <v>16</v>
      </c>
      <c r="AR2346">
        <v>8</v>
      </c>
      <c r="AS2346">
        <v>41</v>
      </c>
      <c r="AT2346">
        <v>59</v>
      </c>
      <c r="AU2346">
        <v>0</v>
      </c>
      <c r="AV2346">
        <v>0</v>
      </c>
      <c r="AW2346">
        <v>2.56</v>
      </c>
      <c r="AX2346">
        <v>68</v>
      </c>
      <c r="AY2346">
        <v>74</v>
      </c>
      <c r="AZ2346">
        <v>46</v>
      </c>
      <c r="BA2346">
        <v>30</v>
      </c>
      <c r="BB2346">
        <v>13</v>
      </c>
      <c r="BC2346">
        <v>18</v>
      </c>
      <c r="BD2346">
        <v>65</v>
      </c>
      <c r="BE2346">
        <v>56</v>
      </c>
      <c r="BF2346">
        <v>84</v>
      </c>
      <c r="BG2346">
        <v>10.1</v>
      </c>
      <c r="BH2346">
        <v>4.62</v>
      </c>
      <c r="BI2346">
        <v>2.6</v>
      </c>
      <c r="BJ2346">
        <v>3.34</v>
      </c>
      <c r="BK2346">
        <v>2.89</v>
      </c>
      <c r="BL2346">
        <f>1/Table1[[#This Row],[odds_ft_home_team_win]]+1/Table1[[#This Row],[odds_ft_draw]]+1/Table1[[#This Row],[odds_ft_away_team_win]]-1</f>
        <v>3.0037343465849631E-2</v>
      </c>
      <c r="BM2346">
        <f>Table1[[#This Row],[Margin]]/3</f>
        <v>1.0012447821949877E-2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 t="s">
        <v>87</v>
      </c>
      <c r="BU2346">
        <f>VLOOKUP(Table1[[#This Row],[Reference]],metron,11,FALSE)</f>
        <v>1.330562659846547</v>
      </c>
      <c r="BV2346">
        <f>VLOOKUP(Table1[[#This Row],[Reference]],metron,12,FALSE)</f>
        <v>1.1595268542199491</v>
      </c>
    </row>
    <row r="2347" spans="1:74" hidden="1" x14ac:dyDescent="0.45">
      <c r="A2347" t="s">
        <v>5415</v>
      </c>
      <c r="B2347">
        <v>1396749960</v>
      </c>
      <c r="C2347" s="3" t="s">
        <v>1036</v>
      </c>
      <c r="D2347" t="s">
        <v>65</v>
      </c>
      <c r="E2347" t="s">
        <v>66</v>
      </c>
      <c r="F2347" t="s">
        <v>81</v>
      </c>
      <c r="G2347" t="s">
        <v>80</v>
      </c>
      <c r="H2347" t="s">
        <v>66</v>
      </c>
      <c r="I2347">
        <f>MROUND(Table1[[#This Row],[Prob_H]]*100,2)/100</f>
        <v>0.6</v>
      </c>
      <c r="J2347">
        <f>1/Table1[[#This Row],[odds_ft_home_team_win]]-Table1[[#This Row],[Margin/3]]</f>
        <v>0.59569723206086844</v>
      </c>
      <c r="K2347">
        <f>1/Table1[[#This Row],[odds_ft_draw]]-Table1[[#This Row],[Margin/3]]</f>
        <v>0.24937688574052211</v>
      </c>
      <c r="L2347">
        <f>1/Table1[[#This Row],[odds_ft_away_team_win]]-Table1[[#This Row],[Margin/3]]</f>
        <v>0.1549258821986095</v>
      </c>
      <c r="M2347">
        <v>14</v>
      </c>
      <c r="N2347">
        <v>1.89</v>
      </c>
      <c r="O2347">
        <v>1</v>
      </c>
      <c r="P2347">
        <v>1.83</v>
      </c>
      <c r="Q2347">
        <v>1</v>
      </c>
      <c r="R2347" t="str" cm="1">
        <f t="array" ref="R2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7">
        <v>1</v>
      </c>
      <c r="T2347">
        <v>1</v>
      </c>
      <c r="U2347">
        <v>2</v>
      </c>
      <c r="V2347">
        <v>0</v>
      </c>
      <c r="W2347">
        <v>0</v>
      </c>
      <c r="X2347">
        <v>0</v>
      </c>
      <c r="Y2347">
        <v>53</v>
      </c>
      <c r="Z2347">
        <v>58</v>
      </c>
      <c r="AA2347">
        <v>5</v>
      </c>
      <c r="AB2347">
        <v>4</v>
      </c>
      <c r="AC2347">
        <v>1</v>
      </c>
      <c r="AD2347">
        <v>1</v>
      </c>
      <c r="AE2347">
        <v>1</v>
      </c>
      <c r="AF2347">
        <v>0</v>
      </c>
      <c r="AG2347">
        <v>0</v>
      </c>
      <c r="AH2347">
        <v>2</v>
      </c>
      <c r="AI2347">
        <v>0</v>
      </c>
      <c r="AJ2347">
        <v>1</v>
      </c>
      <c r="AK2347">
        <v>20</v>
      </c>
      <c r="AL2347">
        <v>15</v>
      </c>
      <c r="AM2347">
        <v>11</v>
      </c>
      <c r="AN2347">
        <v>7</v>
      </c>
      <c r="AO2347">
        <v>9</v>
      </c>
      <c r="AP2347">
        <v>8</v>
      </c>
      <c r="AQ2347">
        <v>10</v>
      </c>
      <c r="AR2347">
        <v>5</v>
      </c>
      <c r="AS2347">
        <v>60</v>
      </c>
      <c r="AT2347">
        <v>40</v>
      </c>
      <c r="AU2347">
        <v>0</v>
      </c>
      <c r="AV2347">
        <v>0</v>
      </c>
      <c r="AW2347">
        <v>2.67</v>
      </c>
      <c r="AX2347">
        <v>44</v>
      </c>
      <c r="AY2347">
        <v>68</v>
      </c>
      <c r="AZ2347">
        <v>53</v>
      </c>
      <c r="BA2347">
        <v>41</v>
      </c>
      <c r="BB2347">
        <v>9</v>
      </c>
      <c r="BC2347">
        <v>29</v>
      </c>
      <c r="BD2347">
        <v>71</v>
      </c>
      <c r="BE2347">
        <v>44</v>
      </c>
      <c r="BF2347">
        <v>74</v>
      </c>
      <c r="BG2347">
        <v>11.71</v>
      </c>
      <c r="BH2347">
        <v>4.42</v>
      </c>
      <c r="BI2347">
        <v>1.65</v>
      </c>
      <c r="BJ2347">
        <v>3.85</v>
      </c>
      <c r="BK2347">
        <v>6.05</v>
      </c>
      <c r="BL2347">
        <f>1/Table1[[#This Row],[odds_ft_home_team_win]]+1/Table1[[#This Row],[odds_ft_draw]]+1/Table1[[#This Row],[odds_ft_away_team_win]]-1</f>
        <v>3.1090121999212794E-2</v>
      </c>
      <c r="BM2347">
        <f>Table1[[#This Row],[Margin]]/3</f>
        <v>1.0363373999737599E-2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 t="s">
        <v>109</v>
      </c>
      <c r="BU2347">
        <f>VLOOKUP(Table1[[#This Row],[Reference]],metron,11,FALSE)</f>
        <v>1.841836734693878</v>
      </c>
      <c r="BV2347">
        <f>VLOOKUP(Table1[[#This Row],[Reference]],metron,12,FALSE)</f>
        <v>0.88917233560090703</v>
      </c>
    </row>
    <row r="2348" spans="1:74" hidden="1" x14ac:dyDescent="0.45">
      <c r="A2348" t="s">
        <v>5415</v>
      </c>
      <c r="B2348">
        <v>1396753200</v>
      </c>
      <c r="C2348" s="3" t="s">
        <v>1037</v>
      </c>
      <c r="D2348" t="s">
        <v>65</v>
      </c>
      <c r="E2348" t="s">
        <v>66</v>
      </c>
      <c r="F2348" t="s">
        <v>93</v>
      </c>
      <c r="G2348" t="s">
        <v>73</v>
      </c>
      <c r="H2348" t="s">
        <v>66</v>
      </c>
      <c r="I2348">
        <f>MROUND(Table1[[#This Row],[Prob_H]]*100,2)/100</f>
        <v>0.52</v>
      </c>
      <c r="J2348">
        <f>1/Table1[[#This Row],[odds_ft_home_team_win]]-Table1[[#This Row],[Margin/3]]</f>
        <v>0.52752456211010434</v>
      </c>
      <c r="K2348">
        <f>1/Table1[[#This Row],[odds_ft_draw]]-Table1[[#This Row],[Margin/3]]</f>
        <v>0.27724647534703428</v>
      </c>
      <c r="L2348">
        <f>1/Table1[[#This Row],[odds_ft_away_team_win]]-Table1[[#This Row],[Margin/3]]</f>
        <v>0.19522896254286143</v>
      </c>
      <c r="M2348">
        <v>14</v>
      </c>
      <c r="N2348">
        <v>0.73</v>
      </c>
      <c r="O2348">
        <v>0.73</v>
      </c>
      <c r="P2348">
        <v>0.88</v>
      </c>
      <c r="Q2348">
        <v>0.88</v>
      </c>
      <c r="R2348" t="str" cm="1">
        <f t="array" ref="R2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AA2348">
        <v>9</v>
      </c>
      <c r="AB2348">
        <v>2</v>
      </c>
      <c r="AC2348">
        <v>1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1</v>
      </c>
      <c r="AJ2348">
        <v>0</v>
      </c>
      <c r="AK2348">
        <v>7</v>
      </c>
      <c r="AL2348">
        <v>3</v>
      </c>
      <c r="AM2348">
        <v>4</v>
      </c>
      <c r="AN2348">
        <v>0</v>
      </c>
      <c r="AO2348">
        <v>3</v>
      </c>
      <c r="AP2348">
        <v>3</v>
      </c>
      <c r="AQ2348">
        <v>11</v>
      </c>
      <c r="AR2348">
        <v>9</v>
      </c>
      <c r="AS2348">
        <v>54</v>
      </c>
      <c r="AT2348">
        <v>46</v>
      </c>
      <c r="AU2348">
        <v>0</v>
      </c>
      <c r="AV2348">
        <v>0</v>
      </c>
      <c r="AW2348">
        <v>2.5</v>
      </c>
      <c r="AX2348">
        <v>60</v>
      </c>
      <c r="AY2348">
        <v>63</v>
      </c>
      <c r="AZ2348">
        <v>47</v>
      </c>
      <c r="BA2348">
        <v>34</v>
      </c>
      <c r="BB2348">
        <v>10</v>
      </c>
      <c r="BC2348">
        <v>24</v>
      </c>
      <c r="BD2348">
        <v>57</v>
      </c>
      <c r="BE2348">
        <v>44</v>
      </c>
      <c r="BF2348">
        <v>84</v>
      </c>
      <c r="BG2348">
        <v>9.09</v>
      </c>
      <c r="BH2348">
        <v>6.94</v>
      </c>
      <c r="BI2348">
        <v>1.86</v>
      </c>
      <c r="BJ2348">
        <v>3.48</v>
      </c>
      <c r="BK2348">
        <v>4.87</v>
      </c>
      <c r="BL2348">
        <f>1/Table1[[#This Row],[odds_ft_home_team_win]]+1/Table1[[#This Row],[odds_ft_draw]]+1/Table1[[#This Row],[odds_ft_away_team_win]]-1</f>
        <v>3.0329539476138478E-2</v>
      </c>
      <c r="BM2348">
        <f>Table1[[#This Row],[Margin]]/3</f>
        <v>1.0109846492046159E-2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 t="s">
        <v>1038</v>
      </c>
      <c r="BU2348">
        <f>VLOOKUP(Table1[[#This Row],[Reference]],metron,11,FALSE)</f>
        <v>1.625948039373891</v>
      </c>
      <c r="BV2348">
        <f>VLOOKUP(Table1[[#This Row],[Reference]],metron,12,FALSE)</f>
        <v>0.97079231886396644</v>
      </c>
    </row>
    <row r="2349" spans="1:74" hidden="1" x14ac:dyDescent="0.45">
      <c r="A2349" t="s">
        <v>5415</v>
      </c>
      <c r="B2349">
        <v>1396803600</v>
      </c>
      <c r="C2349" s="3" t="s">
        <v>1039</v>
      </c>
      <c r="D2349" t="s">
        <v>65</v>
      </c>
      <c r="E2349" t="s">
        <v>66</v>
      </c>
      <c r="F2349" t="s">
        <v>94</v>
      </c>
      <c r="G2349" t="s">
        <v>67</v>
      </c>
      <c r="H2349" t="s">
        <v>66</v>
      </c>
      <c r="I2349">
        <f>MROUND(Table1[[#This Row],[Prob_H]]*100,2)/100</f>
        <v>0.46</v>
      </c>
      <c r="J2349">
        <f>1/Table1[[#This Row],[odds_ft_home_team_win]]-Table1[[#This Row],[Margin/3]]</f>
        <v>0.4529863196529863</v>
      </c>
      <c r="K2349">
        <f>1/Table1[[#This Row],[odds_ft_draw]]-Table1[[#This Row],[Margin/3]]</f>
        <v>0.2903236569903237</v>
      </c>
      <c r="L2349">
        <f>1/Table1[[#This Row],[odds_ft_away_team_win]]-Table1[[#This Row],[Margin/3]]</f>
        <v>0.25669002335669006</v>
      </c>
      <c r="M2349">
        <v>14</v>
      </c>
      <c r="N2349">
        <v>0.8</v>
      </c>
      <c r="O2349">
        <v>1</v>
      </c>
      <c r="P2349">
        <v>1</v>
      </c>
      <c r="Q2349">
        <v>1.06</v>
      </c>
      <c r="R2349" t="str" cm="1">
        <f t="array" ref="R2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49">
        <v>2</v>
      </c>
      <c r="T2349">
        <v>1</v>
      </c>
      <c r="U2349">
        <v>3</v>
      </c>
      <c r="V2349">
        <v>2</v>
      </c>
      <c r="W2349">
        <v>2</v>
      </c>
      <c r="X2349">
        <v>0</v>
      </c>
      <c r="Y2349" t="s">
        <v>1040</v>
      </c>
      <c r="Z2349">
        <v>79</v>
      </c>
      <c r="AA2349">
        <v>4</v>
      </c>
      <c r="AB2349">
        <v>9</v>
      </c>
      <c r="AC2349">
        <v>2</v>
      </c>
      <c r="AD2349">
        <v>0</v>
      </c>
      <c r="AE2349">
        <v>5</v>
      </c>
      <c r="AF2349">
        <v>0</v>
      </c>
      <c r="AG2349">
        <v>2</v>
      </c>
      <c r="AH2349">
        <v>0</v>
      </c>
      <c r="AI2349">
        <v>1</v>
      </c>
      <c r="AJ2349">
        <v>4</v>
      </c>
      <c r="AK2349">
        <v>6</v>
      </c>
      <c r="AL2349">
        <v>11</v>
      </c>
      <c r="AM2349">
        <v>3</v>
      </c>
      <c r="AN2349">
        <v>7</v>
      </c>
      <c r="AO2349">
        <v>3</v>
      </c>
      <c r="AP2349">
        <v>4</v>
      </c>
      <c r="AQ2349">
        <v>9</v>
      </c>
      <c r="AR2349">
        <v>10</v>
      </c>
      <c r="AS2349">
        <v>51</v>
      </c>
      <c r="AT2349">
        <v>49</v>
      </c>
      <c r="AU2349">
        <v>0</v>
      </c>
      <c r="AV2349">
        <v>0</v>
      </c>
      <c r="AW2349">
        <v>2.6</v>
      </c>
      <c r="AX2349">
        <v>50</v>
      </c>
      <c r="AY2349">
        <v>80</v>
      </c>
      <c r="AZ2349">
        <v>47</v>
      </c>
      <c r="BA2349">
        <v>30</v>
      </c>
      <c r="BB2349">
        <v>10</v>
      </c>
      <c r="BC2349">
        <v>30</v>
      </c>
      <c r="BD2349">
        <v>67</v>
      </c>
      <c r="BE2349">
        <v>50</v>
      </c>
      <c r="BF2349">
        <v>84</v>
      </c>
      <c r="BG2349">
        <v>8.56</v>
      </c>
      <c r="BH2349">
        <v>4.8</v>
      </c>
      <c r="BI2349">
        <v>2.16</v>
      </c>
      <c r="BJ2349">
        <v>3.33</v>
      </c>
      <c r="BK2349">
        <v>3.75</v>
      </c>
      <c r="BL2349">
        <f>1/Table1[[#This Row],[odds_ft_home_team_win]]+1/Table1[[#This Row],[odds_ft_draw]]+1/Table1[[#This Row],[odds_ft_away_team_win]]-1</f>
        <v>2.9929929929929822E-2</v>
      </c>
      <c r="BM2349">
        <f>Table1[[#This Row],[Margin]]/3</f>
        <v>9.9766433099766072E-3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 t="s">
        <v>124</v>
      </c>
      <c r="BU2349">
        <f>VLOOKUP(Table1[[#This Row],[Reference]],metron,11,FALSE)</f>
        <v>1.4888836329233679</v>
      </c>
      <c r="BV2349">
        <f>VLOOKUP(Table1[[#This Row],[Reference]],metron,12,FALSE)</f>
        <v>1.0516792809839171</v>
      </c>
    </row>
    <row r="2350" spans="1:74" hidden="1" x14ac:dyDescent="0.45">
      <c r="A2350" t="s">
        <v>5415</v>
      </c>
      <c r="B2350">
        <v>1396821600</v>
      </c>
      <c r="C2350" s="3" t="s">
        <v>1041</v>
      </c>
      <c r="D2350" t="s">
        <v>65</v>
      </c>
      <c r="E2350" t="s">
        <v>66</v>
      </c>
      <c r="F2350" t="s">
        <v>102</v>
      </c>
      <c r="G2350" t="s">
        <v>68</v>
      </c>
      <c r="H2350" t="s">
        <v>66</v>
      </c>
      <c r="I2350">
        <f>MROUND(Table1[[#This Row],[Prob_H]]*100,2)/100</f>
        <v>0.34</v>
      </c>
      <c r="J2350">
        <f>1/Table1[[#This Row],[odds_ft_home_team_win]]-Table1[[#This Row],[Margin/3]]</f>
        <v>0.33959017650434015</v>
      </c>
      <c r="K2350">
        <f>1/Table1[[#This Row],[odds_ft_draw]]-Table1[[#This Row],[Margin/3]]</f>
        <v>0.30146630660476925</v>
      </c>
      <c r="L2350">
        <f>1/Table1[[#This Row],[odds_ft_away_team_win]]-Table1[[#This Row],[Margin/3]]</f>
        <v>0.35894351689089082</v>
      </c>
      <c r="M2350">
        <v>14</v>
      </c>
      <c r="N2350">
        <v>1.4</v>
      </c>
      <c r="O2350">
        <v>1.19</v>
      </c>
      <c r="P2350">
        <v>1.24</v>
      </c>
      <c r="Q2350">
        <v>1.22</v>
      </c>
      <c r="R2350" t="str" cm="1">
        <f t="array" ref="R2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50">
        <v>0</v>
      </c>
      <c r="T2350">
        <v>2</v>
      </c>
      <c r="U2350">
        <v>2</v>
      </c>
      <c r="V2350">
        <v>1</v>
      </c>
      <c r="W2350">
        <v>0</v>
      </c>
      <c r="X2350">
        <v>1</v>
      </c>
      <c r="Z2350" t="s">
        <v>1042</v>
      </c>
      <c r="AA2350">
        <v>6</v>
      </c>
      <c r="AB2350">
        <v>5</v>
      </c>
      <c r="AC2350">
        <v>5</v>
      </c>
      <c r="AD2350">
        <v>1</v>
      </c>
      <c r="AE2350">
        <v>3</v>
      </c>
      <c r="AF2350">
        <v>1</v>
      </c>
      <c r="AG2350">
        <v>2</v>
      </c>
      <c r="AH2350">
        <v>4</v>
      </c>
      <c r="AI2350">
        <v>1</v>
      </c>
      <c r="AJ2350">
        <v>3</v>
      </c>
      <c r="AK2350">
        <v>9</v>
      </c>
      <c r="AL2350">
        <v>11</v>
      </c>
      <c r="AM2350">
        <v>2</v>
      </c>
      <c r="AN2350">
        <v>6</v>
      </c>
      <c r="AO2350">
        <v>7</v>
      </c>
      <c r="AP2350">
        <v>5</v>
      </c>
      <c r="AQ2350">
        <v>11</v>
      </c>
      <c r="AR2350">
        <v>18</v>
      </c>
      <c r="AS2350">
        <v>49</v>
      </c>
      <c r="AT2350">
        <v>51</v>
      </c>
      <c r="AU2350">
        <v>0</v>
      </c>
      <c r="AV2350">
        <v>0</v>
      </c>
      <c r="AW2350">
        <v>2.4500000000000002</v>
      </c>
      <c r="AX2350">
        <v>56</v>
      </c>
      <c r="AY2350">
        <v>72</v>
      </c>
      <c r="AZ2350">
        <v>42</v>
      </c>
      <c r="BA2350">
        <v>23</v>
      </c>
      <c r="BB2350">
        <v>14</v>
      </c>
      <c r="BC2350">
        <v>20</v>
      </c>
      <c r="BD2350">
        <v>65</v>
      </c>
      <c r="BE2350">
        <v>43</v>
      </c>
      <c r="BF2350">
        <v>81</v>
      </c>
      <c r="BG2350">
        <v>12</v>
      </c>
      <c r="BH2350">
        <v>5.14</v>
      </c>
      <c r="BI2350">
        <v>2.86</v>
      </c>
      <c r="BJ2350">
        <v>3.21</v>
      </c>
      <c r="BK2350">
        <v>2.71</v>
      </c>
      <c r="BL2350">
        <f>1/Table1[[#This Row],[odds_ft_home_team_win]]+1/Table1[[#This Row],[odds_ft_draw]]+1/Table1[[#This Row],[odds_ft_away_team_win]]-1</f>
        <v>3.0180519438028686E-2</v>
      </c>
      <c r="BM2350">
        <f>Table1[[#This Row],[Margin]]/3</f>
        <v>1.0060173146009562E-2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 t="s">
        <v>104</v>
      </c>
      <c r="BU2350">
        <f>VLOOKUP(Table1[[#This Row],[Reference]],metron,11,FALSE)</f>
        <v>1.228921489601805</v>
      </c>
      <c r="BV2350">
        <f>VLOOKUP(Table1[[#This Row],[Reference]],metron,12,FALSE)</f>
        <v>1.2940512655166849</v>
      </c>
    </row>
    <row r="2351" spans="1:74" hidden="1" x14ac:dyDescent="0.45">
      <c r="A2351" t="s">
        <v>5414</v>
      </c>
      <c r="B2351">
        <v>1414197000</v>
      </c>
      <c r="C2351" s="3" t="s">
        <v>1286</v>
      </c>
      <c r="D2351" t="s">
        <v>65</v>
      </c>
      <c r="E2351" t="s">
        <v>66</v>
      </c>
      <c r="F2351" t="s">
        <v>80</v>
      </c>
      <c r="G2351" t="s">
        <v>86</v>
      </c>
      <c r="H2351" t="s">
        <v>66</v>
      </c>
      <c r="I2351">
        <f>MROUND(Table1[[#This Row],[Prob_H]]*100,2)/100</f>
        <v>0.26</v>
      </c>
      <c r="J2351">
        <f>1/Table1[[#This Row],[odds_ft_home_team_win]]-Table1[[#This Row],[Margin/3]]</f>
        <v>0.26918198690936879</v>
      </c>
      <c r="K2351">
        <f>1/Table1[[#This Row],[odds_ft_draw]]-Table1[[#This Row],[Margin/3]]</f>
        <v>0.28225003878953475</v>
      </c>
      <c r="L2351">
        <f>1/Table1[[#This Row],[odds_ft_away_team_win]]-Table1[[#This Row],[Margin/3]]</f>
        <v>0.44856797430109652</v>
      </c>
      <c r="M2351">
        <v>14</v>
      </c>
      <c r="N2351">
        <v>0.86</v>
      </c>
      <c r="O2351">
        <v>2</v>
      </c>
      <c r="P2351">
        <v>1.8</v>
      </c>
      <c r="Q2351">
        <v>1.33</v>
      </c>
      <c r="R2351" t="str" cm="1">
        <f t="array" ref="R2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1">
        <v>3</v>
      </c>
      <c r="T2351">
        <v>2</v>
      </c>
      <c r="U2351">
        <v>5</v>
      </c>
      <c r="V2351">
        <v>2</v>
      </c>
      <c r="W2351">
        <v>2</v>
      </c>
      <c r="X2351">
        <v>0</v>
      </c>
      <c r="Y2351" t="s">
        <v>1287</v>
      </c>
      <c r="Z2351" t="s">
        <v>323</v>
      </c>
      <c r="AA2351">
        <v>2</v>
      </c>
      <c r="AB2351">
        <v>8</v>
      </c>
      <c r="AC2351">
        <v>3</v>
      </c>
      <c r="AD2351">
        <v>1</v>
      </c>
      <c r="AE2351">
        <v>5</v>
      </c>
      <c r="AF2351">
        <v>0</v>
      </c>
      <c r="AG2351">
        <v>1</v>
      </c>
      <c r="AH2351">
        <v>3</v>
      </c>
      <c r="AI2351">
        <v>2</v>
      </c>
      <c r="AJ2351">
        <v>3</v>
      </c>
      <c r="AK2351">
        <v>7</v>
      </c>
      <c r="AL2351">
        <v>19</v>
      </c>
      <c r="AM2351">
        <v>5</v>
      </c>
      <c r="AN2351">
        <v>6</v>
      </c>
      <c r="AO2351">
        <v>2</v>
      </c>
      <c r="AP2351">
        <v>13</v>
      </c>
      <c r="AQ2351">
        <v>16</v>
      </c>
      <c r="AR2351">
        <v>10</v>
      </c>
      <c r="AS2351">
        <v>46</v>
      </c>
      <c r="AT2351">
        <v>54</v>
      </c>
      <c r="AU2351">
        <v>0</v>
      </c>
      <c r="AV2351">
        <v>0</v>
      </c>
      <c r="AW2351">
        <v>2.29</v>
      </c>
      <c r="AX2351">
        <v>43</v>
      </c>
      <c r="AY2351">
        <v>71</v>
      </c>
      <c r="AZ2351">
        <v>43</v>
      </c>
      <c r="BA2351">
        <v>29</v>
      </c>
      <c r="BB2351">
        <v>7</v>
      </c>
      <c r="BC2351">
        <v>22</v>
      </c>
      <c r="BD2351">
        <v>64</v>
      </c>
      <c r="BE2351">
        <v>50</v>
      </c>
      <c r="BF2351">
        <v>64</v>
      </c>
      <c r="BG2351">
        <v>10</v>
      </c>
      <c r="BH2351">
        <v>7.15</v>
      </c>
      <c r="BI2351">
        <v>3.58</v>
      </c>
      <c r="BJ2351">
        <v>3.42</v>
      </c>
      <c r="BK2351">
        <v>2.1800000000000002</v>
      </c>
      <c r="BL2351">
        <f>1/Table1[[#This Row],[odds_ft_home_team_win]]+1/Table1[[#This Row],[odds_ft_draw]]+1/Table1[[#This Row],[odds_ft_away_team_win]]-1</f>
        <v>3.0442866087535991E-2</v>
      </c>
      <c r="BM2351">
        <f>Table1[[#This Row],[Margin]]/3</f>
        <v>1.0147622029178663E-2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 t="s">
        <v>83</v>
      </c>
      <c r="BU2351">
        <f>VLOOKUP(Table1[[#This Row],[Reference]],metron,11,FALSE)</f>
        <v>1.0936930368209989</v>
      </c>
      <c r="BV2351">
        <f>VLOOKUP(Table1[[#This Row],[Reference]],metron,12,FALSE)</f>
        <v>1.475756471017134</v>
      </c>
    </row>
    <row r="2352" spans="1:74" hidden="1" x14ac:dyDescent="0.45">
      <c r="A2352" t="s">
        <v>5414</v>
      </c>
      <c r="B2352">
        <v>1414204200</v>
      </c>
      <c r="C2352" s="3" t="s">
        <v>1288</v>
      </c>
      <c r="D2352" t="s">
        <v>65</v>
      </c>
      <c r="E2352" t="s">
        <v>66</v>
      </c>
      <c r="F2352" t="s">
        <v>88</v>
      </c>
      <c r="G2352" t="s">
        <v>94</v>
      </c>
      <c r="H2352" t="s">
        <v>66</v>
      </c>
      <c r="I2352">
        <f>MROUND(Table1[[#This Row],[Prob_H]]*100,2)/100</f>
        <v>0.56000000000000005</v>
      </c>
      <c r="J2352">
        <f>1/Table1[[#This Row],[odds_ft_home_team_win]]-Table1[[#This Row],[Margin/3]]</f>
        <v>0.56107909631316</v>
      </c>
      <c r="K2352">
        <f>1/Table1[[#This Row],[odds_ft_draw]]-Table1[[#This Row],[Margin/3]]</f>
        <v>0.25006719155125529</v>
      </c>
      <c r="L2352">
        <f>1/Table1[[#This Row],[odds_ft_away_team_win]]-Table1[[#This Row],[Margin/3]]</f>
        <v>0.18885371213558463</v>
      </c>
      <c r="M2352">
        <v>14</v>
      </c>
      <c r="N2352">
        <v>1.33</v>
      </c>
      <c r="O2352">
        <v>1.71</v>
      </c>
      <c r="P2352">
        <v>1.6</v>
      </c>
      <c r="Q2352">
        <v>1.22</v>
      </c>
      <c r="R2352" t="str" cm="1">
        <f t="array" ref="R2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2">
        <v>1</v>
      </c>
      <c r="T2352">
        <v>1</v>
      </c>
      <c r="U2352">
        <v>2</v>
      </c>
      <c r="V2352">
        <v>0</v>
      </c>
      <c r="W2352">
        <v>0</v>
      </c>
      <c r="X2352">
        <v>0</v>
      </c>
      <c r="Y2352">
        <v>78</v>
      </c>
      <c r="Z2352">
        <v>80</v>
      </c>
      <c r="AA2352">
        <v>3</v>
      </c>
      <c r="AB2352">
        <v>8</v>
      </c>
      <c r="AC2352">
        <v>0</v>
      </c>
      <c r="AD2352">
        <v>0</v>
      </c>
      <c r="AE2352">
        <v>2</v>
      </c>
      <c r="AF2352">
        <v>1</v>
      </c>
      <c r="AG2352">
        <v>0</v>
      </c>
      <c r="AH2352">
        <v>0</v>
      </c>
      <c r="AI2352">
        <v>0</v>
      </c>
      <c r="AJ2352">
        <v>3</v>
      </c>
      <c r="AK2352">
        <v>16</v>
      </c>
      <c r="AL2352">
        <v>10</v>
      </c>
      <c r="AM2352">
        <v>4</v>
      </c>
      <c r="AN2352">
        <v>3</v>
      </c>
      <c r="AO2352">
        <v>12</v>
      </c>
      <c r="AP2352">
        <v>7</v>
      </c>
      <c r="AQ2352">
        <v>6</v>
      </c>
      <c r="AR2352">
        <v>11</v>
      </c>
      <c r="AS2352">
        <v>60</v>
      </c>
      <c r="AT2352">
        <v>40</v>
      </c>
      <c r="AU2352">
        <v>0</v>
      </c>
      <c r="AV2352">
        <v>0</v>
      </c>
      <c r="AW2352">
        <v>3.18</v>
      </c>
      <c r="AX2352">
        <v>69</v>
      </c>
      <c r="AY2352">
        <v>86</v>
      </c>
      <c r="AZ2352">
        <v>69</v>
      </c>
      <c r="BA2352">
        <v>40</v>
      </c>
      <c r="BB2352">
        <v>24</v>
      </c>
      <c r="BC2352">
        <v>31</v>
      </c>
      <c r="BD2352">
        <v>86</v>
      </c>
      <c r="BE2352">
        <v>54</v>
      </c>
      <c r="BF2352">
        <v>100</v>
      </c>
      <c r="BG2352">
        <v>10.33</v>
      </c>
      <c r="BH2352">
        <v>4.93</v>
      </c>
      <c r="BI2352">
        <v>1.75</v>
      </c>
      <c r="BJ2352">
        <v>3.84</v>
      </c>
      <c r="BK2352">
        <v>5.0199999999999996</v>
      </c>
      <c r="BL2352">
        <f>1/Table1[[#This Row],[odds_ft_home_team_win]]+1/Table1[[#This Row],[odds_ft_draw]]+1/Table1[[#This Row],[odds_ft_away_team_win]]-1</f>
        <v>3.1048425346234199E-2</v>
      </c>
      <c r="BM2352">
        <f>Table1[[#This Row],[Margin]]/3</f>
        <v>1.03494751154114E-2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 t="s">
        <v>91</v>
      </c>
      <c r="BU2352">
        <f>VLOOKUP(Table1[[#This Row],[Reference]],metron,11,FALSE)</f>
        <v>1.7546812539448771</v>
      </c>
      <c r="BV2352">
        <f>VLOOKUP(Table1[[#This Row],[Reference]],metron,12,FALSE)</f>
        <v>0.93456764148958549</v>
      </c>
    </row>
    <row r="2353" spans="1:74" hidden="1" x14ac:dyDescent="0.45">
      <c r="A2353" t="s">
        <v>5414</v>
      </c>
      <c r="B2353">
        <v>1414274400</v>
      </c>
      <c r="C2353" s="3" t="s">
        <v>1289</v>
      </c>
      <c r="D2353" t="s">
        <v>65</v>
      </c>
      <c r="E2353" t="s">
        <v>66</v>
      </c>
      <c r="F2353" t="s">
        <v>77</v>
      </c>
      <c r="G2353" t="s">
        <v>78</v>
      </c>
      <c r="H2353" t="s">
        <v>66</v>
      </c>
      <c r="I2353">
        <f>MROUND(Table1[[#This Row],[Prob_H]]*100,2)/100</f>
        <v>0.57999999999999996</v>
      </c>
      <c r="J2353">
        <f>1/Table1[[#This Row],[odds_ft_home_team_win]]-Table1[[#This Row],[Margin/3]]</f>
        <v>0.57157445059818435</v>
      </c>
      <c r="K2353">
        <f>1/Table1[[#This Row],[odds_ft_draw]]-Table1[[#This Row],[Margin/3]]</f>
        <v>0.25543109115089552</v>
      </c>
      <c r="L2353">
        <f>1/Table1[[#This Row],[odds_ft_away_team_win]]-Table1[[#This Row],[Margin/3]]</f>
        <v>0.17299445825092019</v>
      </c>
      <c r="M2353">
        <v>14</v>
      </c>
      <c r="N2353">
        <v>1.86</v>
      </c>
      <c r="O2353">
        <v>0.86</v>
      </c>
      <c r="P2353">
        <v>1.71</v>
      </c>
      <c r="Q2353">
        <v>0.59</v>
      </c>
      <c r="R2353" t="str" cm="1">
        <f t="array" ref="R2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3">
        <v>3</v>
      </c>
      <c r="T2353">
        <v>1</v>
      </c>
      <c r="U2353">
        <v>4</v>
      </c>
      <c r="V2353">
        <v>2</v>
      </c>
      <c r="W2353">
        <v>1</v>
      </c>
      <c r="X2353">
        <v>1</v>
      </c>
      <c r="Y2353" t="s">
        <v>1290</v>
      </c>
      <c r="Z2353">
        <v>39</v>
      </c>
      <c r="AA2353">
        <v>5</v>
      </c>
      <c r="AB2353">
        <v>4</v>
      </c>
      <c r="AC2353">
        <v>0</v>
      </c>
      <c r="AD2353">
        <v>0</v>
      </c>
      <c r="AE2353">
        <v>3</v>
      </c>
      <c r="AF2353">
        <v>0</v>
      </c>
      <c r="AG2353">
        <v>0</v>
      </c>
      <c r="AH2353">
        <v>0</v>
      </c>
      <c r="AI2353">
        <v>1</v>
      </c>
      <c r="AJ2353">
        <v>2</v>
      </c>
      <c r="AK2353">
        <v>11</v>
      </c>
      <c r="AL2353">
        <v>10</v>
      </c>
      <c r="AM2353">
        <v>5</v>
      </c>
      <c r="AN2353">
        <v>2</v>
      </c>
      <c r="AO2353">
        <v>6</v>
      </c>
      <c r="AP2353">
        <v>8</v>
      </c>
      <c r="AQ2353">
        <v>16</v>
      </c>
      <c r="AR2353">
        <v>13</v>
      </c>
      <c r="AS2353">
        <v>46</v>
      </c>
      <c r="AT2353">
        <v>54</v>
      </c>
      <c r="AU2353">
        <v>0</v>
      </c>
      <c r="AV2353">
        <v>0</v>
      </c>
      <c r="AW2353">
        <v>2.58</v>
      </c>
      <c r="AX2353">
        <v>50</v>
      </c>
      <c r="AY2353">
        <v>65</v>
      </c>
      <c r="AZ2353">
        <v>57</v>
      </c>
      <c r="BA2353">
        <v>36</v>
      </c>
      <c r="BB2353">
        <v>15</v>
      </c>
      <c r="BC2353">
        <v>14</v>
      </c>
      <c r="BD2353">
        <v>79</v>
      </c>
      <c r="BE2353">
        <v>50</v>
      </c>
      <c r="BF2353">
        <v>65</v>
      </c>
      <c r="BG2353">
        <v>9.83</v>
      </c>
      <c r="BH2353">
        <v>5.57</v>
      </c>
      <c r="BI2353">
        <v>1.72</v>
      </c>
      <c r="BJ2353">
        <v>3.77</v>
      </c>
      <c r="BK2353">
        <v>5.47</v>
      </c>
      <c r="BL2353">
        <f>1/Table1[[#This Row],[odds_ft_home_team_win]]+1/Table1[[#This Row],[odds_ft_draw]]+1/Table1[[#This Row],[odds_ft_away_team_win]]-1</f>
        <v>2.9462694717074855E-2</v>
      </c>
      <c r="BM2353">
        <f>Table1[[#This Row],[Margin]]/3</f>
        <v>9.8208982390249524E-3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 t="s">
        <v>79</v>
      </c>
      <c r="BU2353">
        <f>VLOOKUP(Table1[[#This Row],[Reference]],metron,11,FALSE)</f>
        <v>1.7619715019855171</v>
      </c>
      <c r="BV2353">
        <f>VLOOKUP(Table1[[#This Row],[Reference]],metron,12,FALSE)</f>
        <v>0.87432842793739785</v>
      </c>
    </row>
    <row r="2354" spans="1:74" hidden="1" x14ac:dyDescent="0.45">
      <c r="A2354" t="s">
        <v>5414</v>
      </c>
      <c r="B2354">
        <v>1414274400</v>
      </c>
      <c r="C2354" s="3" t="s">
        <v>1289</v>
      </c>
      <c r="D2354" t="s">
        <v>65</v>
      </c>
      <c r="E2354" t="s">
        <v>66</v>
      </c>
      <c r="F2354" t="s">
        <v>611</v>
      </c>
      <c r="G2354" t="s">
        <v>67</v>
      </c>
      <c r="H2354" t="s">
        <v>66</v>
      </c>
      <c r="I2354">
        <f>MROUND(Table1[[#This Row],[Prob_H]]*100,2)/100</f>
        <v>0.34</v>
      </c>
      <c r="J2354">
        <f>1/Table1[[#This Row],[odds_ft_home_team_win]]-Table1[[#This Row],[Margin/3]]</f>
        <v>0.34696168029501362</v>
      </c>
      <c r="K2354">
        <f>1/Table1[[#This Row],[odds_ft_draw]]-Table1[[#This Row],[Margin/3]]</f>
        <v>0.29284912618245951</v>
      </c>
      <c r="L2354">
        <f>1/Table1[[#This Row],[odds_ft_away_team_win]]-Table1[[#This Row],[Margin/3]]</f>
        <v>0.36018919352252682</v>
      </c>
      <c r="M2354">
        <v>14</v>
      </c>
      <c r="N2354">
        <v>1.33</v>
      </c>
      <c r="O2354">
        <v>0.86</v>
      </c>
      <c r="P2354">
        <v>1.39</v>
      </c>
      <c r="Q2354">
        <v>1.1100000000000001</v>
      </c>
      <c r="R2354" t="str" cm="1">
        <f t="array" ref="R2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54">
        <v>1</v>
      </c>
      <c r="T2354">
        <v>2</v>
      </c>
      <c r="U2354">
        <v>3</v>
      </c>
      <c r="V2354">
        <v>1</v>
      </c>
      <c r="W2354">
        <v>0</v>
      </c>
      <c r="X2354">
        <v>1</v>
      </c>
      <c r="Y2354">
        <v>46</v>
      </c>
      <c r="Z2354" t="s">
        <v>1291</v>
      </c>
      <c r="AA2354">
        <v>5</v>
      </c>
      <c r="AB2354">
        <v>4</v>
      </c>
      <c r="AC2354">
        <v>1</v>
      </c>
      <c r="AD2354">
        <v>0</v>
      </c>
      <c r="AE2354">
        <v>1</v>
      </c>
      <c r="AF2354">
        <v>0</v>
      </c>
      <c r="AG2354">
        <v>1</v>
      </c>
      <c r="AH2354">
        <v>0</v>
      </c>
      <c r="AI2354">
        <v>0</v>
      </c>
      <c r="AJ2354">
        <v>1</v>
      </c>
      <c r="AK2354">
        <v>12</v>
      </c>
      <c r="AL2354">
        <v>6</v>
      </c>
      <c r="AM2354">
        <v>8</v>
      </c>
      <c r="AN2354">
        <v>4</v>
      </c>
      <c r="AO2354">
        <v>4</v>
      </c>
      <c r="AP2354">
        <v>2</v>
      </c>
      <c r="AQ2354">
        <v>15</v>
      </c>
      <c r="AR2354">
        <v>14</v>
      </c>
      <c r="AS2354">
        <v>45</v>
      </c>
      <c r="AT2354">
        <v>55</v>
      </c>
      <c r="AU2354">
        <v>0</v>
      </c>
      <c r="AV2354">
        <v>0</v>
      </c>
      <c r="AW2354">
        <v>2.17</v>
      </c>
      <c r="AX2354">
        <v>52</v>
      </c>
      <c r="AY2354">
        <v>67</v>
      </c>
      <c r="AZ2354">
        <v>30</v>
      </c>
      <c r="BA2354">
        <v>15</v>
      </c>
      <c r="BB2354">
        <v>7</v>
      </c>
      <c r="BC2354">
        <v>7</v>
      </c>
      <c r="BD2354">
        <v>77</v>
      </c>
      <c r="BE2354">
        <v>37</v>
      </c>
      <c r="BF2354">
        <v>67</v>
      </c>
      <c r="BG2354">
        <v>6.14</v>
      </c>
      <c r="BH2354">
        <v>5.03</v>
      </c>
      <c r="BI2354">
        <v>2.8</v>
      </c>
      <c r="BJ2354">
        <v>3.3</v>
      </c>
      <c r="BK2354">
        <v>2.7</v>
      </c>
      <c r="BL2354">
        <f>1/Table1[[#This Row],[odds_ft_home_team_win]]+1/Table1[[#This Row],[odds_ft_draw]]+1/Table1[[#This Row],[odds_ft_away_team_win]]-1</f>
        <v>3.054353054353065E-2</v>
      </c>
      <c r="BM2354">
        <f>Table1[[#This Row],[Margin]]/3</f>
        <v>1.0181176847843551E-2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 t="s">
        <v>1292</v>
      </c>
      <c r="BU2354">
        <f>VLOOKUP(Table1[[#This Row],[Reference]],metron,11,FALSE)</f>
        <v>1.228921489601805</v>
      </c>
      <c r="BV2354">
        <f>VLOOKUP(Table1[[#This Row],[Reference]],metron,12,FALSE)</f>
        <v>1.2940512655166849</v>
      </c>
    </row>
    <row r="2355" spans="1:74" hidden="1" x14ac:dyDescent="0.45">
      <c r="A2355" t="s">
        <v>5414</v>
      </c>
      <c r="B2355">
        <v>1414285200</v>
      </c>
      <c r="C2355" s="3" t="s">
        <v>1293</v>
      </c>
      <c r="D2355" t="s">
        <v>65</v>
      </c>
      <c r="E2355" t="s">
        <v>66</v>
      </c>
      <c r="F2355" t="s">
        <v>85</v>
      </c>
      <c r="G2355" t="s">
        <v>68</v>
      </c>
      <c r="H2355" t="s">
        <v>66</v>
      </c>
      <c r="I2355">
        <f>MROUND(Table1[[#This Row],[Prob_H]]*100,2)/100</f>
        <v>0.38</v>
      </c>
      <c r="J2355">
        <f>1/Table1[[#This Row],[odds_ft_home_team_win]]-Table1[[#This Row],[Margin/3]]</f>
        <v>0.37177112801354678</v>
      </c>
      <c r="K2355">
        <f>1/Table1[[#This Row],[odds_ft_draw]]-Table1[[#This Row],[Margin/3]]</f>
        <v>0.29684020495823843</v>
      </c>
      <c r="L2355">
        <f>1/Table1[[#This Row],[odds_ft_away_team_win]]-Table1[[#This Row],[Margin/3]]</f>
        <v>0.33138866702821473</v>
      </c>
      <c r="M2355">
        <v>14</v>
      </c>
      <c r="N2355">
        <v>2.33</v>
      </c>
      <c r="O2355">
        <v>1.86</v>
      </c>
      <c r="P2355">
        <v>1.89</v>
      </c>
      <c r="Q2355">
        <v>1.24</v>
      </c>
      <c r="R2355" t="str" cm="1">
        <f t="array" ref="R2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5">
        <v>2</v>
      </c>
      <c r="T2355">
        <v>2</v>
      </c>
      <c r="U2355">
        <v>4</v>
      </c>
      <c r="V2355">
        <v>2</v>
      </c>
      <c r="W2355">
        <v>0</v>
      </c>
      <c r="X2355">
        <v>2</v>
      </c>
      <c r="Y2355" t="s">
        <v>1294</v>
      </c>
      <c r="Z2355" t="s">
        <v>1295</v>
      </c>
      <c r="AA2355">
        <v>3</v>
      </c>
      <c r="AB2355">
        <v>8</v>
      </c>
      <c r="AC2355">
        <v>3</v>
      </c>
      <c r="AD2355">
        <v>0</v>
      </c>
      <c r="AE2355">
        <v>4</v>
      </c>
      <c r="AF2355">
        <v>0</v>
      </c>
      <c r="AG2355">
        <v>1</v>
      </c>
      <c r="AH2355">
        <v>2</v>
      </c>
      <c r="AI2355">
        <v>2</v>
      </c>
      <c r="AJ2355">
        <v>2</v>
      </c>
      <c r="AK2355">
        <v>12</v>
      </c>
      <c r="AL2355">
        <v>11</v>
      </c>
      <c r="AM2355">
        <v>6</v>
      </c>
      <c r="AN2355">
        <v>8</v>
      </c>
      <c r="AO2355">
        <v>6</v>
      </c>
      <c r="AP2355">
        <v>3</v>
      </c>
      <c r="AQ2355">
        <v>15</v>
      </c>
      <c r="AR2355">
        <v>13</v>
      </c>
      <c r="AS2355">
        <v>42</v>
      </c>
      <c r="AT2355">
        <v>58</v>
      </c>
      <c r="AU2355">
        <v>0</v>
      </c>
      <c r="AV2355">
        <v>0</v>
      </c>
      <c r="AW2355">
        <v>2.6</v>
      </c>
      <c r="AX2355">
        <v>69</v>
      </c>
      <c r="AY2355">
        <v>69</v>
      </c>
      <c r="AZ2355">
        <v>47</v>
      </c>
      <c r="BA2355">
        <v>38</v>
      </c>
      <c r="BB2355">
        <v>15</v>
      </c>
      <c r="BC2355">
        <v>45</v>
      </c>
      <c r="BD2355">
        <v>69</v>
      </c>
      <c r="BE2355">
        <v>45</v>
      </c>
      <c r="BF2355">
        <v>70</v>
      </c>
      <c r="BG2355">
        <v>10.5</v>
      </c>
      <c r="BH2355">
        <v>4.53</v>
      </c>
      <c r="BI2355">
        <v>2.62</v>
      </c>
      <c r="BJ2355">
        <v>3.26</v>
      </c>
      <c r="BK2355">
        <v>2.93</v>
      </c>
      <c r="BL2355">
        <f>1/Table1[[#This Row],[odds_ft_home_team_win]]+1/Table1[[#This Row],[odds_ft_draw]]+1/Table1[[#This Row],[odds_ft_away_team_win]]-1</f>
        <v>2.9724783898290807E-2</v>
      </c>
      <c r="BM2355">
        <f>Table1[[#This Row],[Margin]]/3</f>
        <v>9.9082612994302686E-3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 t="s">
        <v>87</v>
      </c>
      <c r="BU2355">
        <f>VLOOKUP(Table1[[#This Row],[Reference]],metron,11,FALSE)</f>
        <v>1.330562659846547</v>
      </c>
      <c r="BV2355">
        <f>VLOOKUP(Table1[[#This Row],[Reference]],metron,12,FALSE)</f>
        <v>1.1595268542199491</v>
      </c>
    </row>
    <row r="2356" spans="1:74" hidden="1" x14ac:dyDescent="0.45">
      <c r="A2356" t="s">
        <v>5414</v>
      </c>
      <c r="B2356">
        <v>1414285560</v>
      </c>
      <c r="C2356" s="3" t="s">
        <v>1296</v>
      </c>
      <c r="D2356" t="s">
        <v>65</v>
      </c>
      <c r="E2356" t="s">
        <v>66</v>
      </c>
      <c r="F2356" t="s">
        <v>103</v>
      </c>
      <c r="G2356" t="s">
        <v>1115</v>
      </c>
      <c r="H2356" t="s">
        <v>66</v>
      </c>
      <c r="I2356">
        <f>MROUND(Table1[[#This Row],[Prob_H]]*100,2)/100</f>
        <v>0.57999999999999996</v>
      </c>
      <c r="J2356">
        <f>1/Table1[[#This Row],[odds_ft_home_team_win]]-Table1[[#This Row],[Margin/3]]</f>
        <v>0.58551864017374755</v>
      </c>
      <c r="K2356">
        <f>1/Table1[[#This Row],[odds_ft_draw]]-Table1[[#This Row],[Margin/3]]</f>
        <v>0.2541327876797157</v>
      </c>
      <c r="L2356">
        <f>1/Table1[[#This Row],[odds_ft_away_team_win]]-Table1[[#This Row],[Margin/3]]</f>
        <v>0.16034857214653669</v>
      </c>
      <c r="M2356">
        <v>14</v>
      </c>
      <c r="N2356">
        <v>1.67</v>
      </c>
      <c r="O2356">
        <v>0.43</v>
      </c>
      <c r="P2356">
        <v>1.9</v>
      </c>
      <c r="Q2356">
        <v>0.94</v>
      </c>
      <c r="R2356" t="str" cm="1">
        <f t="array" ref="R2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AA2356">
        <v>4</v>
      </c>
      <c r="AB2356">
        <v>6</v>
      </c>
      <c r="AC2356">
        <v>2</v>
      </c>
      <c r="AD2356">
        <v>0</v>
      </c>
      <c r="AE2356">
        <v>5</v>
      </c>
      <c r="AF2356">
        <v>0</v>
      </c>
      <c r="AG2356">
        <v>1</v>
      </c>
      <c r="AH2356">
        <v>1</v>
      </c>
      <c r="AI2356">
        <v>2</v>
      </c>
      <c r="AJ2356">
        <v>3</v>
      </c>
      <c r="AK2356">
        <v>6</v>
      </c>
      <c r="AL2356">
        <v>9</v>
      </c>
      <c r="AM2356">
        <v>2</v>
      </c>
      <c r="AN2356">
        <v>3</v>
      </c>
      <c r="AO2356">
        <v>4</v>
      </c>
      <c r="AP2356">
        <v>6</v>
      </c>
      <c r="AQ2356">
        <v>9</v>
      </c>
      <c r="AR2356">
        <v>17</v>
      </c>
      <c r="AS2356">
        <v>65</v>
      </c>
      <c r="AT2356">
        <v>35</v>
      </c>
      <c r="AU2356">
        <v>0</v>
      </c>
      <c r="AV2356">
        <v>0</v>
      </c>
      <c r="AW2356">
        <v>2.4900000000000002</v>
      </c>
      <c r="AX2356">
        <v>54</v>
      </c>
      <c r="AY2356">
        <v>77</v>
      </c>
      <c r="AZ2356">
        <v>40</v>
      </c>
      <c r="BA2356">
        <v>24</v>
      </c>
      <c r="BB2356">
        <v>9</v>
      </c>
      <c r="BC2356">
        <v>31</v>
      </c>
      <c r="BD2356">
        <v>85</v>
      </c>
      <c r="BE2356">
        <v>40</v>
      </c>
      <c r="BF2356">
        <v>77</v>
      </c>
      <c r="BG2356">
        <v>8.66</v>
      </c>
      <c r="BH2356">
        <v>3.93</v>
      </c>
      <c r="BI2356">
        <v>1.68</v>
      </c>
      <c r="BJ2356">
        <v>3.79</v>
      </c>
      <c r="BK2356">
        <v>5.88</v>
      </c>
      <c r="BL2356">
        <f>1/Table1[[#This Row],[odds_ft_home_team_win]]+1/Table1[[#This Row],[odds_ft_draw]]+1/Table1[[#This Row],[odds_ft_away_team_win]]-1</f>
        <v>2.9158365193042934E-2</v>
      </c>
      <c r="BM2356">
        <f>Table1[[#This Row],[Margin]]/3</f>
        <v>9.7194550643476454E-3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 t="s">
        <v>118</v>
      </c>
      <c r="BU2356">
        <f>VLOOKUP(Table1[[#This Row],[Reference]],metron,11,FALSE)</f>
        <v>1.7619715019855171</v>
      </c>
      <c r="BV2356">
        <f>VLOOKUP(Table1[[#This Row],[Reference]],metron,12,FALSE)</f>
        <v>0.87432842793739785</v>
      </c>
    </row>
    <row r="2357" spans="1:74" hidden="1" x14ac:dyDescent="0.45">
      <c r="A2357" t="s">
        <v>5414</v>
      </c>
      <c r="B2357">
        <v>1414288800</v>
      </c>
      <c r="C2357" s="3" t="s">
        <v>1297</v>
      </c>
      <c r="D2357" t="s">
        <v>65</v>
      </c>
      <c r="E2357" t="s">
        <v>66</v>
      </c>
      <c r="F2357" t="s">
        <v>93</v>
      </c>
      <c r="G2357" t="s">
        <v>73</v>
      </c>
      <c r="H2357" t="s">
        <v>66</v>
      </c>
      <c r="I2357">
        <f>MROUND(Table1[[#This Row],[Prob_H]]*100,2)/100</f>
        <v>0.54</v>
      </c>
      <c r="J2357">
        <f>1/Table1[[#This Row],[odds_ft_home_team_win]]-Table1[[#This Row],[Margin/3]]</f>
        <v>0.5338834002462528</v>
      </c>
      <c r="K2357">
        <f>1/Table1[[#This Row],[odds_ft_draw]]-Table1[[#This Row],[Margin/3]]</f>
        <v>0.27369125835685754</v>
      </c>
      <c r="L2357">
        <f>1/Table1[[#This Row],[odds_ft_away_team_win]]-Table1[[#This Row],[Margin/3]]</f>
        <v>0.1924253413968896</v>
      </c>
      <c r="M2357">
        <v>14</v>
      </c>
      <c r="N2357">
        <v>2</v>
      </c>
      <c r="O2357">
        <v>1</v>
      </c>
      <c r="P2357">
        <v>1.53</v>
      </c>
      <c r="Q2357">
        <v>0.82</v>
      </c>
      <c r="R2357" t="str" cm="1">
        <f t="array" ref="R2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57">
        <v>2</v>
      </c>
      <c r="T2357">
        <v>1</v>
      </c>
      <c r="U2357">
        <v>3</v>
      </c>
      <c r="V2357">
        <v>2</v>
      </c>
      <c r="W2357">
        <v>1</v>
      </c>
      <c r="X2357">
        <v>1</v>
      </c>
      <c r="Y2357" t="s">
        <v>1298</v>
      </c>
      <c r="Z2357">
        <v>19</v>
      </c>
      <c r="AA2357">
        <v>11</v>
      </c>
      <c r="AB2357">
        <v>1</v>
      </c>
      <c r="AC2357">
        <v>0</v>
      </c>
      <c r="AD2357">
        <v>0</v>
      </c>
      <c r="AE2357">
        <v>4</v>
      </c>
      <c r="AF2357">
        <v>0</v>
      </c>
      <c r="AG2357">
        <v>0</v>
      </c>
      <c r="AH2357">
        <v>0</v>
      </c>
      <c r="AI2357">
        <v>3</v>
      </c>
      <c r="AJ2357">
        <v>1</v>
      </c>
      <c r="AK2357">
        <v>10</v>
      </c>
      <c r="AL2357">
        <v>5</v>
      </c>
      <c r="AM2357">
        <v>5</v>
      </c>
      <c r="AN2357">
        <v>2</v>
      </c>
      <c r="AO2357">
        <v>5</v>
      </c>
      <c r="AP2357">
        <v>3</v>
      </c>
      <c r="AQ2357">
        <v>12</v>
      </c>
      <c r="AR2357">
        <v>19</v>
      </c>
      <c r="AS2357">
        <v>57</v>
      </c>
      <c r="AT2357">
        <v>43</v>
      </c>
      <c r="AU2357">
        <v>0</v>
      </c>
      <c r="AV2357">
        <v>0</v>
      </c>
      <c r="AW2357">
        <v>1.8</v>
      </c>
      <c r="AX2357">
        <v>45</v>
      </c>
      <c r="AY2357">
        <v>52</v>
      </c>
      <c r="AZ2357">
        <v>22</v>
      </c>
      <c r="BA2357">
        <v>7</v>
      </c>
      <c r="BB2357">
        <v>7</v>
      </c>
      <c r="BC2357">
        <v>16</v>
      </c>
      <c r="BD2357">
        <v>54</v>
      </c>
      <c r="BE2357">
        <v>37</v>
      </c>
      <c r="BF2357">
        <v>60</v>
      </c>
      <c r="BG2357">
        <v>11.71</v>
      </c>
      <c r="BH2357">
        <v>4.67</v>
      </c>
      <c r="BI2357">
        <v>1.84</v>
      </c>
      <c r="BJ2357">
        <v>3.53</v>
      </c>
      <c r="BK2357">
        <v>4.95</v>
      </c>
      <c r="BL2357">
        <f>1/Table1[[#This Row],[odds_ft_home_team_win]]+1/Table1[[#This Row],[odds_ft_draw]]+1/Table1[[#This Row],[odds_ft_away_team_win]]-1</f>
        <v>2.8784581869937265E-2</v>
      </c>
      <c r="BM2357">
        <f>Table1[[#This Row],[Margin]]/3</f>
        <v>9.594860623312421E-3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 t="s">
        <v>95</v>
      </c>
      <c r="BU2357">
        <f>VLOOKUP(Table1[[#This Row],[Reference]],metron,11,FALSE)</f>
        <v>1.684957590444867</v>
      </c>
      <c r="BV2357">
        <f>VLOOKUP(Table1[[#This Row],[Reference]],metron,12,FALSE)</f>
        <v>0.95101263631642718</v>
      </c>
    </row>
    <row r="2358" spans="1:74" hidden="1" x14ac:dyDescent="0.45">
      <c r="A2358" t="s">
        <v>5414</v>
      </c>
      <c r="B2358">
        <v>1414346400</v>
      </c>
      <c r="C2358" s="3" t="s">
        <v>1299</v>
      </c>
      <c r="D2358" t="s">
        <v>65</v>
      </c>
      <c r="E2358" t="s">
        <v>66</v>
      </c>
      <c r="F2358" t="s">
        <v>97</v>
      </c>
      <c r="G2358" t="s">
        <v>81</v>
      </c>
      <c r="H2358" t="s">
        <v>66</v>
      </c>
      <c r="I2358">
        <f>MROUND(Table1[[#This Row],[Prob_H]]*100,2)/100</f>
        <v>0.5</v>
      </c>
      <c r="J2358">
        <f>1/Table1[[#This Row],[odds_ft_home_team_win]]-Table1[[#This Row],[Margin/3]]</f>
        <v>0.50791662274549243</v>
      </c>
      <c r="K2358">
        <f>1/Table1[[#This Row],[odds_ft_draw]]-Table1[[#This Row],[Margin/3]]</f>
        <v>0.26755968549736336</v>
      </c>
      <c r="L2358">
        <f>1/Table1[[#This Row],[odds_ft_away_team_win]]-Table1[[#This Row],[Margin/3]]</f>
        <v>0.22452369175714429</v>
      </c>
      <c r="M2358">
        <v>14</v>
      </c>
      <c r="N2358">
        <v>2.4300000000000002</v>
      </c>
      <c r="O2358">
        <v>0.5</v>
      </c>
      <c r="P2358">
        <v>2</v>
      </c>
      <c r="Q2358">
        <v>0.59</v>
      </c>
      <c r="R2358" t="str" cm="1">
        <f t="array" ref="R2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58">
        <v>2</v>
      </c>
      <c r="T2358">
        <v>3</v>
      </c>
      <c r="U2358">
        <v>5</v>
      </c>
      <c r="V2358">
        <v>2</v>
      </c>
      <c r="W2358">
        <v>1</v>
      </c>
      <c r="X2358">
        <v>1</v>
      </c>
      <c r="Y2358" t="s">
        <v>1300</v>
      </c>
      <c r="Z2358" t="s">
        <v>1301</v>
      </c>
      <c r="AA2358">
        <v>4</v>
      </c>
      <c r="AB2358">
        <v>3</v>
      </c>
      <c r="AC2358">
        <v>3</v>
      </c>
      <c r="AD2358">
        <v>0</v>
      </c>
      <c r="AE2358">
        <v>4</v>
      </c>
      <c r="AF2358">
        <v>0</v>
      </c>
      <c r="AG2358">
        <v>1</v>
      </c>
      <c r="AH2358">
        <v>2</v>
      </c>
      <c r="AI2358">
        <v>2</v>
      </c>
      <c r="AJ2358">
        <v>2</v>
      </c>
      <c r="AK2358">
        <v>22</v>
      </c>
      <c r="AL2358">
        <v>13</v>
      </c>
      <c r="AM2358">
        <v>8</v>
      </c>
      <c r="AN2358">
        <v>9</v>
      </c>
      <c r="AO2358">
        <v>14</v>
      </c>
      <c r="AP2358">
        <v>4</v>
      </c>
      <c r="AQ2358">
        <v>11</v>
      </c>
      <c r="AR2358">
        <v>11</v>
      </c>
      <c r="AS2358">
        <v>58</v>
      </c>
      <c r="AT2358">
        <v>42</v>
      </c>
      <c r="AU2358">
        <v>0</v>
      </c>
      <c r="AV2358">
        <v>0</v>
      </c>
      <c r="AW2358">
        <v>2.65</v>
      </c>
      <c r="AX2358">
        <v>54</v>
      </c>
      <c r="AY2358">
        <v>69</v>
      </c>
      <c r="AZ2358">
        <v>54</v>
      </c>
      <c r="BA2358">
        <v>24</v>
      </c>
      <c r="BB2358">
        <v>17</v>
      </c>
      <c r="BC2358">
        <v>38</v>
      </c>
      <c r="BD2358">
        <v>77</v>
      </c>
      <c r="BE2358">
        <v>40</v>
      </c>
      <c r="BF2358">
        <v>77</v>
      </c>
      <c r="BG2358">
        <v>9.5</v>
      </c>
      <c r="BH2358">
        <v>5.19</v>
      </c>
      <c r="BI2358">
        <v>1.93</v>
      </c>
      <c r="BJ2358">
        <v>3.6</v>
      </c>
      <c r="BK2358">
        <v>4.26</v>
      </c>
      <c r="BL2358">
        <f>1/Table1[[#This Row],[odds_ft_home_team_win]]+1/Table1[[#This Row],[odds_ft_draw]]+1/Table1[[#This Row],[odds_ft_away_team_win]]-1</f>
        <v>3.0654276841243222E-2</v>
      </c>
      <c r="BM2358">
        <f>Table1[[#This Row],[Margin]]/3</f>
        <v>1.0218092280414407E-2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 t="s">
        <v>100</v>
      </c>
      <c r="BU2358">
        <f>VLOOKUP(Table1[[#This Row],[Reference]],metron,11,FALSE)</f>
        <v>1.5342708579532029</v>
      </c>
      <c r="BV2358">
        <f>VLOOKUP(Table1[[#This Row],[Reference]],metron,12,FALSE)</f>
        <v>0.98593713070196176</v>
      </c>
    </row>
    <row r="2359" spans="1:74" hidden="1" x14ac:dyDescent="0.45">
      <c r="A2359" t="s">
        <v>5414</v>
      </c>
      <c r="B2359">
        <v>1414364400</v>
      </c>
      <c r="C2359" s="3" t="s">
        <v>1302</v>
      </c>
      <c r="D2359" t="s">
        <v>65</v>
      </c>
      <c r="E2359" t="s">
        <v>66</v>
      </c>
      <c r="F2359" t="s">
        <v>98</v>
      </c>
      <c r="G2359" t="s">
        <v>72</v>
      </c>
      <c r="H2359" t="s">
        <v>66</v>
      </c>
      <c r="I2359">
        <f>MROUND(Table1[[#This Row],[Prob_H]]*100,2)/100</f>
        <v>0.36</v>
      </c>
      <c r="J2359">
        <f>1/Table1[[#This Row],[odds_ft_home_team_win]]-Table1[[#This Row],[Margin/3]]</f>
        <v>0.35876572693254943</v>
      </c>
      <c r="K2359">
        <f>1/Table1[[#This Row],[odds_ft_draw]]-Table1[[#This Row],[Margin/3]]</f>
        <v>0.29935956011546333</v>
      </c>
      <c r="L2359">
        <f>1/Table1[[#This Row],[odds_ft_away_team_win]]-Table1[[#This Row],[Margin/3]]</f>
        <v>0.34187471295198713</v>
      </c>
      <c r="M2359">
        <v>14</v>
      </c>
      <c r="N2359">
        <v>0.86</v>
      </c>
      <c r="O2359">
        <v>0.67</v>
      </c>
      <c r="P2359">
        <v>1.37</v>
      </c>
      <c r="Q2359">
        <v>0.82</v>
      </c>
      <c r="R2359" t="str" cm="1">
        <f t="array" ref="R2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59">
        <v>3</v>
      </c>
      <c r="T2359">
        <v>3</v>
      </c>
      <c r="U2359">
        <v>6</v>
      </c>
      <c r="V2359">
        <v>3</v>
      </c>
      <c r="W2359">
        <v>2</v>
      </c>
      <c r="X2359">
        <v>1</v>
      </c>
      <c r="Y2359" t="s">
        <v>1303</v>
      </c>
      <c r="Z2359" t="s">
        <v>1304</v>
      </c>
      <c r="AA2359">
        <v>4</v>
      </c>
      <c r="AB2359">
        <v>4</v>
      </c>
      <c r="AC2359">
        <v>1</v>
      </c>
      <c r="AD2359">
        <v>0</v>
      </c>
      <c r="AE2359">
        <v>1</v>
      </c>
      <c r="AF2359">
        <v>0</v>
      </c>
      <c r="AG2359">
        <v>1</v>
      </c>
      <c r="AH2359">
        <v>0</v>
      </c>
      <c r="AI2359">
        <v>0</v>
      </c>
      <c r="AJ2359">
        <v>1</v>
      </c>
      <c r="AK2359">
        <v>11</v>
      </c>
      <c r="AL2359">
        <v>7</v>
      </c>
      <c r="AM2359">
        <v>6</v>
      </c>
      <c r="AN2359">
        <v>2</v>
      </c>
      <c r="AO2359">
        <v>5</v>
      </c>
      <c r="AP2359">
        <v>5</v>
      </c>
      <c r="AQ2359">
        <v>8</v>
      </c>
      <c r="AR2359">
        <v>6</v>
      </c>
      <c r="AS2359">
        <v>59</v>
      </c>
      <c r="AT2359">
        <v>41</v>
      </c>
      <c r="AU2359">
        <v>0</v>
      </c>
      <c r="AV2359">
        <v>0</v>
      </c>
      <c r="AW2359">
        <v>1.69</v>
      </c>
      <c r="AX2359">
        <v>48</v>
      </c>
      <c r="AY2359">
        <v>55</v>
      </c>
      <c r="AZ2359">
        <v>23</v>
      </c>
      <c r="BA2359">
        <v>7</v>
      </c>
      <c r="BB2359">
        <v>7</v>
      </c>
      <c r="BC2359">
        <v>17</v>
      </c>
      <c r="BD2359">
        <v>70</v>
      </c>
      <c r="BE2359">
        <v>23</v>
      </c>
      <c r="BF2359">
        <v>45</v>
      </c>
      <c r="BG2359">
        <v>8.66</v>
      </c>
      <c r="BH2359">
        <v>5.67</v>
      </c>
      <c r="BI2359">
        <v>2.71</v>
      </c>
      <c r="BJ2359">
        <v>3.23</v>
      </c>
      <c r="BK2359">
        <v>2.84</v>
      </c>
      <c r="BL2359">
        <f>1/Table1[[#This Row],[odds_ft_home_team_win]]+1/Table1[[#This Row],[odds_ft_draw]]+1/Table1[[#This Row],[odds_ft_away_team_win]]-1</f>
        <v>3.0713889313052745E-2</v>
      </c>
      <c r="BM2359">
        <f>Table1[[#This Row],[Margin]]/3</f>
        <v>1.0237963104350914E-2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 t="s">
        <v>128</v>
      </c>
      <c r="BU2359">
        <f>VLOOKUP(Table1[[#This Row],[Reference]],metron,11,FALSE)</f>
        <v>1.269326094653606</v>
      </c>
      <c r="BV2359">
        <f>VLOOKUP(Table1[[#This Row],[Reference]],metron,12,FALSE)</f>
        <v>1.2417089578661631</v>
      </c>
    </row>
    <row r="2360" spans="1:74" hidden="1" x14ac:dyDescent="0.45">
      <c r="A2360" t="s">
        <v>5413</v>
      </c>
      <c r="B2360">
        <v>1429317000</v>
      </c>
      <c r="C2360" s="3" t="s">
        <v>1543</v>
      </c>
      <c r="D2360" t="s">
        <v>65</v>
      </c>
      <c r="E2360" t="s">
        <v>66</v>
      </c>
      <c r="F2360" t="s">
        <v>78</v>
      </c>
      <c r="G2360" t="s">
        <v>77</v>
      </c>
      <c r="H2360" t="s">
        <v>66</v>
      </c>
      <c r="I2360">
        <f>MROUND(Table1[[#This Row],[Prob_H]]*100,2)/100</f>
        <v>0.28000000000000003</v>
      </c>
      <c r="J2360">
        <f>1/Table1[[#This Row],[odds_ft_home_team_win]]-Table1[[#This Row],[Margin/3]]</f>
        <v>0.28556691326851685</v>
      </c>
      <c r="K2360">
        <f>1/Table1[[#This Row],[odds_ft_draw]]-Table1[[#This Row],[Margin/3]]</f>
        <v>0.29182372872821399</v>
      </c>
      <c r="L2360">
        <f>1/Table1[[#This Row],[odds_ft_away_team_win]]-Table1[[#This Row],[Margin/3]]</f>
        <v>0.42260935800326926</v>
      </c>
      <c r="M2360">
        <v>14</v>
      </c>
      <c r="N2360">
        <v>0.67</v>
      </c>
      <c r="O2360">
        <v>0.93</v>
      </c>
      <c r="P2360">
        <v>0.76</v>
      </c>
      <c r="Q2360">
        <v>1</v>
      </c>
      <c r="R2360" t="str" cm="1">
        <f t="array" ref="R2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0">
        <v>2</v>
      </c>
      <c r="T2360">
        <v>0</v>
      </c>
      <c r="U2360">
        <v>2</v>
      </c>
      <c r="V2360">
        <v>1</v>
      </c>
      <c r="W2360">
        <v>1</v>
      </c>
      <c r="X2360">
        <v>0</v>
      </c>
      <c r="Y2360" t="s">
        <v>1544</v>
      </c>
      <c r="AA2360">
        <v>1</v>
      </c>
      <c r="AB2360">
        <v>8</v>
      </c>
      <c r="AC2360">
        <v>4</v>
      </c>
      <c r="AD2360">
        <v>0</v>
      </c>
      <c r="AE2360">
        <v>2</v>
      </c>
      <c r="AF2360">
        <v>0</v>
      </c>
      <c r="AG2360">
        <v>1</v>
      </c>
      <c r="AH2360">
        <v>3</v>
      </c>
      <c r="AI2360">
        <v>1</v>
      </c>
      <c r="AJ2360">
        <v>1</v>
      </c>
      <c r="AK2360">
        <v>3</v>
      </c>
      <c r="AL2360">
        <v>9</v>
      </c>
      <c r="AM2360">
        <v>0</v>
      </c>
      <c r="AN2360">
        <v>4</v>
      </c>
      <c r="AO2360">
        <v>3</v>
      </c>
      <c r="AP2360">
        <v>5</v>
      </c>
      <c r="AQ2360">
        <v>19</v>
      </c>
      <c r="AR2360">
        <v>24</v>
      </c>
      <c r="AS2360">
        <v>44</v>
      </c>
      <c r="AT2360">
        <v>56</v>
      </c>
      <c r="AU2360">
        <v>0</v>
      </c>
      <c r="AV2360">
        <v>0</v>
      </c>
      <c r="AW2360">
        <v>1.9</v>
      </c>
      <c r="AX2360">
        <v>44</v>
      </c>
      <c r="AY2360">
        <v>47</v>
      </c>
      <c r="AZ2360">
        <v>37</v>
      </c>
      <c r="BA2360">
        <v>20</v>
      </c>
      <c r="BB2360">
        <v>10</v>
      </c>
      <c r="BC2360">
        <v>20</v>
      </c>
      <c r="BD2360">
        <v>57</v>
      </c>
      <c r="BE2360">
        <v>30</v>
      </c>
      <c r="BF2360">
        <v>53</v>
      </c>
      <c r="BG2360">
        <v>10.48</v>
      </c>
      <c r="BH2360">
        <v>4.9400000000000004</v>
      </c>
      <c r="BI2360">
        <v>3.38</v>
      </c>
      <c r="BJ2360">
        <v>3.31</v>
      </c>
      <c r="BK2360">
        <v>2.31</v>
      </c>
      <c r="BL2360">
        <f>1/Table1[[#This Row],[odds_ft_home_team_win]]+1/Table1[[#This Row],[odds_ft_draw]]+1/Table1[[#This Row],[odds_ft_away_team_win]]-1</f>
        <v>3.0873224691490897E-2</v>
      </c>
      <c r="BM2360">
        <f>Table1[[#This Row],[Margin]]/3</f>
        <v>1.0291074897163632E-2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 t="s">
        <v>106</v>
      </c>
      <c r="BU2360">
        <f>VLOOKUP(Table1[[#This Row],[Reference]],metron,11,FALSE)</f>
        <v>1.128766254360926</v>
      </c>
      <c r="BV2360">
        <f>VLOOKUP(Table1[[#This Row],[Reference]],metron,12,FALSE)</f>
        <v>1.415794481446242</v>
      </c>
    </row>
    <row r="2361" spans="1:74" hidden="1" x14ac:dyDescent="0.45">
      <c r="A2361" t="s">
        <v>5413</v>
      </c>
      <c r="B2361">
        <v>1429320600</v>
      </c>
      <c r="C2361" s="3" t="s">
        <v>1545</v>
      </c>
      <c r="D2361" t="s">
        <v>65</v>
      </c>
      <c r="E2361" t="s">
        <v>66</v>
      </c>
      <c r="F2361" t="s">
        <v>67</v>
      </c>
      <c r="G2361" t="s">
        <v>611</v>
      </c>
      <c r="H2361" t="s">
        <v>66</v>
      </c>
      <c r="I2361">
        <f>MROUND(Table1[[#This Row],[Prob_H]]*100,2)/100</f>
        <v>0.4</v>
      </c>
      <c r="J2361">
        <f>1/Table1[[#This Row],[odds_ft_home_team_win]]-Table1[[#This Row],[Margin/3]]</f>
        <v>0.40115671546800563</v>
      </c>
      <c r="K2361">
        <f>1/Table1[[#This Row],[odds_ft_draw]]-Table1[[#This Row],[Margin/3]]</f>
        <v>0.29174888534852733</v>
      </c>
      <c r="L2361">
        <f>1/Table1[[#This Row],[odds_ft_away_team_win]]-Table1[[#This Row],[Margin/3]]</f>
        <v>0.30709439918346715</v>
      </c>
      <c r="M2361">
        <v>14</v>
      </c>
      <c r="N2361">
        <v>1.81</v>
      </c>
      <c r="O2361">
        <v>1</v>
      </c>
      <c r="P2361">
        <v>1.67</v>
      </c>
      <c r="Q2361">
        <v>1.06</v>
      </c>
      <c r="R2361" t="str" cm="1">
        <f t="array" ref="R2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1">
        <v>1</v>
      </c>
      <c r="T2361">
        <v>1</v>
      </c>
      <c r="U2361">
        <v>2</v>
      </c>
      <c r="V2361">
        <v>1</v>
      </c>
      <c r="W2361">
        <v>0</v>
      </c>
      <c r="X2361">
        <v>1</v>
      </c>
      <c r="Y2361">
        <v>78</v>
      </c>
      <c r="Z2361" t="s">
        <v>699</v>
      </c>
      <c r="AA2361">
        <v>-1</v>
      </c>
      <c r="AB2361">
        <v>-1</v>
      </c>
      <c r="AC2361">
        <v>1</v>
      </c>
      <c r="AD2361">
        <v>0</v>
      </c>
      <c r="AE2361">
        <v>3</v>
      </c>
      <c r="AF2361">
        <v>0</v>
      </c>
      <c r="AG2361">
        <v>1</v>
      </c>
      <c r="AH2361">
        <v>0</v>
      </c>
      <c r="AI2361">
        <v>2</v>
      </c>
      <c r="AJ2361">
        <v>1</v>
      </c>
      <c r="AK2361">
        <v>-1</v>
      </c>
      <c r="AL2361">
        <v>-1</v>
      </c>
      <c r="AM2361">
        <v>-1</v>
      </c>
      <c r="AN2361">
        <v>-1</v>
      </c>
      <c r="AO2361">
        <v>-1</v>
      </c>
      <c r="AP2361">
        <v>-1</v>
      </c>
      <c r="AQ2361">
        <v>-1</v>
      </c>
      <c r="AR2361">
        <v>-1</v>
      </c>
      <c r="AS2361">
        <v>-1</v>
      </c>
      <c r="AT2361">
        <v>-1</v>
      </c>
      <c r="AU2361">
        <v>0</v>
      </c>
      <c r="AV2361">
        <v>0</v>
      </c>
      <c r="AW2361">
        <v>2.1800000000000002</v>
      </c>
      <c r="AX2361">
        <v>55</v>
      </c>
      <c r="AY2361">
        <v>67</v>
      </c>
      <c r="AZ2361">
        <v>45</v>
      </c>
      <c r="BA2361">
        <v>26</v>
      </c>
      <c r="BB2361">
        <v>3</v>
      </c>
      <c r="BC2361">
        <v>29</v>
      </c>
      <c r="BD2361">
        <v>62</v>
      </c>
      <c r="BE2361">
        <v>35</v>
      </c>
      <c r="BF2361">
        <v>61</v>
      </c>
      <c r="BG2361">
        <v>9.91</v>
      </c>
      <c r="BH2361">
        <v>4.66</v>
      </c>
      <c r="BI2361">
        <v>2.4300000000000002</v>
      </c>
      <c r="BJ2361">
        <v>3.31</v>
      </c>
      <c r="BK2361">
        <v>3.15</v>
      </c>
      <c r="BL2361">
        <f>1/Table1[[#This Row],[odds_ft_home_team_win]]+1/Table1[[#This Row],[odds_ft_draw]]+1/Table1[[#This Row],[odds_ft_away_team_win]]-1</f>
        <v>3.1097754830550883E-2</v>
      </c>
      <c r="BM2361">
        <f>Table1[[#This Row],[Margin]]/3</f>
        <v>1.0365918276850294E-2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 t="s">
        <v>70</v>
      </c>
      <c r="BU2361">
        <f>VLOOKUP(Table1[[#This Row],[Reference]],metron,11,FALSE)</f>
        <v>1.344038264434575</v>
      </c>
      <c r="BV2361">
        <f>VLOOKUP(Table1[[#This Row],[Reference]],metron,12,FALSE)</f>
        <v>1.1515772691037469</v>
      </c>
    </row>
    <row r="2362" spans="1:74" hidden="1" x14ac:dyDescent="0.45">
      <c r="A2362" t="s">
        <v>5413</v>
      </c>
      <c r="B2362">
        <v>1429324200</v>
      </c>
      <c r="C2362" s="3" t="s">
        <v>1546</v>
      </c>
      <c r="D2362" t="s">
        <v>65</v>
      </c>
      <c r="E2362" t="s">
        <v>66</v>
      </c>
      <c r="F2362" t="s">
        <v>72</v>
      </c>
      <c r="G2362" t="s">
        <v>98</v>
      </c>
      <c r="H2362" t="s">
        <v>66</v>
      </c>
      <c r="I2362">
        <f>MROUND(Table1[[#This Row],[Prob_H]]*100,2)/100</f>
        <v>0.46</v>
      </c>
      <c r="J2362">
        <f>1/Table1[[#This Row],[odds_ft_home_team_win]]-Table1[[#This Row],[Margin/3]]</f>
        <v>0.45963068076096686</v>
      </c>
      <c r="K2362">
        <f>1/Table1[[#This Row],[odds_ft_draw]]-Table1[[#This Row],[Margin/3]]</f>
        <v>0.28426475974467302</v>
      </c>
      <c r="L2362">
        <f>1/Table1[[#This Row],[odds_ft_away_team_win]]-Table1[[#This Row],[Margin/3]]</f>
        <v>0.25610455949436012</v>
      </c>
      <c r="M2362">
        <v>14</v>
      </c>
      <c r="N2362">
        <v>2</v>
      </c>
      <c r="O2362">
        <v>1.07</v>
      </c>
      <c r="P2362">
        <v>1.82</v>
      </c>
      <c r="Q2362">
        <v>1.1100000000000001</v>
      </c>
      <c r="R2362" t="str" cm="1">
        <f t="array" ref="R23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2">
        <v>1</v>
      </c>
      <c r="T2362">
        <v>1</v>
      </c>
      <c r="U2362">
        <v>2</v>
      </c>
      <c r="V2362">
        <v>1</v>
      </c>
      <c r="W2362">
        <v>1</v>
      </c>
      <c r="X2362">
        <v>0</v>
      </c>
      <c r="Y2362">
        <v>16</v>
      </c>
      <c r="Z2362">
        <v>66</v>
      </c>
      <c r="AA2362">
        <v>5</v>
      </c>
      <c r="AB2362">
        <v>4</v>
      </c>
      <c r="AC2362">
        <v>1</v>
      </c>
      <c r="AD2362">
        <v>0</v>
      </c>
      <c r="AE2362">
        <v>3</v>
      </c>
      <c r="AF2362">
        <v>0</v>
      </c>
      <c r="AG2362">
        <v>0</v>
      </c>
      <c r="AH2362">
        <v>1</v>
      </c>
      <c r="AI2362">
        <v>2</v>
      </c>
      <c r="AJ2362">
        <v>1</v>
      </c>
      <c r="AK2362">
        <v>9</v>
      </c>
      <c r="AL2362">
        <v>8</v>
      </c>
      <c r="AM2362">
        <v>3</v>
      </c>
      <c r="AN2362">
        <v>2</v>
      </c>
      <c r="AO2362">
        <v>6</v>
      </c>
      <c r="AP2362">
        <v>6</v>
      </c>
      <c r="AQ2362">
        <v>9</v>
      </c>
      <c r="AR2362">
        <v>20</v>
      </c>
      <c r="AS2362">
        <v>48</v>
      </c>
      <c r="AT2362">
        <v>52</v>
      </c>
      <c r="AU2362">
        <v>0</v>
      </c>
      <c r="AV2362">
        <v>0</v>
      </c>
      <c r="AW2362">
        <v>2.6</v>
      </c>
      <c r="AX2362">
        <v>60</v>
      </c>
      <c r="AY2362">
        <v>67</v>
      </c>
      <c r="AZ2362">
        <v>54</v>
      </c>
      <c r="BA2362">
        <v>24</v>
      </c>
      <c r="BB2362">
        <v>17</v>
      </c>
      <c r="BC2362">
        <v>30</v>
      </c>
      <c r="BD2362">
        <v>67</v>
      </c>
      <c r="BE2362">
        <v>47</v>
      </c>
      <c r="BF2362">
        <v>70</v>
      </c>
      <c r="BG2362">
        <v>9.5</v>
      </c>
      <c r="BH2362">
        <v>4.13</v>
      </c>
      <c r="BI2362">
        <v>2.13</v>
      </c>
      <c r="BJ2362">
        <v>3.4</v>
      </c>
      <c r="BK2362">
        <v>3.76</v>
      </c>
      <c r="BL2362">
        <f>1/Table1[[#This Row],[odds_ft_home_team_win]]+1/Table1[[#This Row],[odds_ft_draw]]+1/Table1[[#This Row],[odds_ft_away_team_win]]-1</f>
        <v>2.9558661942451492E-2</v>
      </c>
      <c r="BM2362">
        <f>Table1[[#This Row],[Margin]]/3</f>
        <v>9.8528873141504967E-3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 t="s">
        <v>75</v>
      </c>
      <c r="BU2362">
        <f>VLOOKUP(Table1[[#This Row],[Reference]],metron,11,FALSE)</f>
        <v>1.4888836329233679</v>
      </c>
      <c r="BV2362">
        <f>VLOOKUP(Table1[[#This Row],[Reference]],metron,12,FALSE)</f>
        <v>1.0516792809839171</v>
      </c>
    </row>
    <row r="2363" spans="1:74" hidden="1" x14ac:dyDescent="0.45">
      <c r="A2363" t="s">
        <v>5413</v>
      </c>
      <c r="B2363">
        <v>1429394400</v>
      </c>
      <c r="C2363" s="3" t="s">
        <v>1547</v>
      </c>
      <c r="D2363" t="s">
        <v>65</v>
      </c>
      <c r="E2363" t="s">
        <v>66</v>
      </c>
      <c r="F2363" t="s">
        <v>73</v>
      </c>
      <c r="G2363" t="s">
        <v>93</v>
      </c>
      <c r="H2363" t="s">
        <v>66</v>
      </c>
      <c r="I2363">
        <f>MROUND(Table1[[#This Row],[Prob_H]]*100,2)/100</f>
        <v>0.42</v>
      </c>
      <c r="J2363">
        <f>1/Table1[[#This Row],[odds_ft_home_team_win]]-Table1[[#This Row],[Margin/3]]</f>
        <v>0.42862843094530167</v>
      </c>
      <c r="K2363">
        <f>1/Table1[[#This Row],[odds_ft_draw]]-Table1[[#This Row],[Margin/3]]</f>
        <v>0.29398330749838647</v>
      </c>
      <c r="L2363">
        <f>1/Table1[[#This Row],[odds_ft_away_team_win]]-Table1[[#This Row],[Margin/3]]</f>
        <v>0.27738826155631191</v>
      </c>
      <c r="M2363">
        <v>14</v>
      </c>
      <c r="N2363">
        <v>1.27</v>
      </c>
      <c r="O2363">
        <v>1.69</v>
      </c>
      <c r="P2363">
        <v>1.29</v>
      </c>
      <c r="Q2363">
        <v>1.79</v>
      </c>
      <c r="R2363" t="str" cm="1">
        <f t="array" ref="R23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63">
        <v>0</v>
      </c>
      <c r="T2363">
        <v>1</v>
      </c>
      <c r="U2363">
        <v>1</v>
      </c>
      <c r="V2363">
        <v>1</v>
      </c>
      <c r="W2363">
        <v>0</v>
      </c>
      <c r="X2363">
        <v>1</v>
      </c>
      <c r="Z2363">
        <v>41</v>
      </c>
      <c r="AA2363">
        <v>-1</v>
      </c>
      <c r="AB2363">
        <v>-1</v>
      </c>
      <c r="AC2363">
        <v>1</v>
      </c>
      <c r="AD2363">
        <v>1</v>
      </c>
      <c r="AE2363">
        <v>2</v>
      </c>
      <c r="AF2363">
        <v>0</v>
      </c>
      <c r="AG2363">
        <v>0</v>
      </c>
      <c r="AH2363">
        <v>2</v>
      </c>
      <c r="AI2363">
        <v>1</v>
      </c>
      <c r="AJ2363">
        <v>1</v>
      </c>
      <c r="AK2363">
        <v>-1</v>
      </c>
      <c r="AL2363">
        <v>-1</v>
      </c>
      <c r="AM2363">
        <v>-1</v>
      </c>
      <c r="AN2363">
        <v>-1</v>
      </c>
      <c r="AO2363">
        <v>-1</v>
      </c>
      <c r="AP2363">
        <v>-1</v>
      </c>
      <c r="AQ2363">
        <v>-1</v>
      </c>
      <c r="AR2363">
        <v>-1</v>
      </c>
      <c r="AS2363">
        <v>-1</v>
      </c>
      <c r="AT2363">
        <v>-1</v>
      </c>
      <c r="AU2363">
        <v>0</v>
      </c>
      <c r="AV2363">
        <v>0</v>
      </c>
      <c r="AW2363">
        <v>2.37</v>
      </c>
      <c r="AX2363">
        <v>53</v>
      </c>
      <c r="AY2363">
        <v>72</v>
      </c>
      <c r="AZ2363">
        <v>39</v>
      </c>
      <c r="BA2363">
        <v>23</v>
      </c>
      <c r="BB2363">
        <v>10</v>
      </c>
      <c r="BC2363">
        <v>17</v>
      </c>
      <c r="BD2363">
        <v>62</v>
      </c>
      <c r="BE2363">
        <v>46</v>
      </c>
      <c r="BF2363">
        <v>84</v>
      </c>
      <c r="BG2363">
        <v>9.36</v>
      </c>
      <c r="BH2363">
        <v>5.01</v>
      </c>
      <c r="BI2363">
        <v>2.2799999999999998</v>
      </c>
      <c r="BJ2363">
        <v>3.29</v>
      </c>
      <c r="BK2363">
        <v>3.48</v>
      </c>
      <c r="BL2363">
        <f>1/Table1[[#This Row],[odds_ft_home_team_win]]+1/Table1[[#This Row],[odds_ft_draw]]+1/Table1[[#This Row],[odds_ft_away_team_win]]-1</f>
        <v>2.9904180848305595E-2</v>
      </c>
      <c r="BM2363">
        <f>Table1[[#This Row],[Margin]]/3</f>
        <v>9.9680602827685316E-3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 t="s">
        <v>126</v>
      </c>
      <c r="BU2363">
        <f>VLOOKUP(Table1[[#This Row],[Reference]],metron,11,FALSE)</f>
        <v>1.396960958296362</v>
      </c>
      <c r="BV2363">
        <f>VLOOKUP(Table1[[#This Row],[Reference]],metron,12,FALSE)</f>
        <v>1.091503992901508</v>
      </c>
    </row>
    <row r="2364" spans="1:74" hidden="1" x14ac:dyDescent="0.45">
      <c r="A2364" t="s">
        <v>5413</v>
      </c>
      <c r="B2364">
        <v>1429394400</v>
      </c>
      <c r="C2364" s="3" t="s">
        <v>1547</v>
      </c>
      <c r="D2364" t="s">
        <v>65</v>
      </c>
      <c r="E2364" t="s">
        <v>66</v>
      </c>
      <c r="F2364" t="s">
        <v>86</v>
      </c>
      <c r="G2364" t="s">
        <v>80</v>
      </c>
      <c r="H2364" t="s">
        <v>66</v>
      </c>
      <c r="I2364">
        <f>MROUND(Table1[[#This Row],[Prob_H]]*100,2)/100</f>
        <v>0.6</v>
      </c>
      <c r="J2364">
        <f>1/Table1[[#This Row],[odds_ft_home_team_win]]-Table1[[#This Row],[Margin/3]]</f>
        <v>0.59600549473967201</v>
      </c>
      <c r="K2364">
        <f>1/Table1[[#This Row],[odds_ft_draw]]-Table1[[#This Row],[Margin/3]]</f>
        <v>0.24310944564109119</v>
      </c>
      <c r="L2364">
        <f>1/Table1[[#This Row],[odds_ft_away_team_win]]-Table1[[#This Row],[Margin/3]]</f>
        <v>0.16088505961923685</v>
      </c>
      <c r="M2364">
        <v>14</v>
      </c>
      <c r="N2364">
        <v>2.17</v>
      </c>
      <c r="O2364">
        <v>0.93</v>
      </c>
      <c r="P2364">
        <v>2</v>
      </c>
      <c r="Q2364">
        <v>1.05</v>
      </c>
      <c r="R2364" t="str" cm="1">
        <f t="array" ref="R23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64">
        <v>0</v>
      </c>
      <c r="T2364">
        <v>4</v>
      </c>
      <c r="U2364">
        <v>4</v>
      </c>
      <c r="V2364">
        <v>2</v>
      </c>
      <c r="W2364">
        <v>0</v>
      </c>
      <c r="X2364">
        <v>2</v>
      </c>
      <c r="Z2364" t="s">
        <v>1548</v>
      </c>
      <c r="AA2364">
        <v>8</v>
      </c>
      <c r="AB2364">
        <v>2</v>
      </c>
      <c r="AC2364">
        <v>1</v>
      </c>
      <c r="AD2364">
        <v>0</v>
      </c>
      <c r="AE2364">
        <v>2</v>
      </c>
      <c r="AF2364">
        <v>0</v>
      </c>
      <c r="AG2364">
        <v>0</v>
      </c>
      <c r="AH2364">
        <v>1</v>
      </c>
      <c r="AI2364">
        <v>1</v>
      </c>
      <c r="AJ2364">
        <v>1</v>
      </c>
      <c r="AK2364">
        <v>11</v>
      </c>
      <c r="AL2364">
        <v>11</v>
      </c>
      <c r="AM2364">
        <v>4</v>
      </c>
      <c r="AN2364">
        <v>6</v>
      </c>
      <c r="AO2364">
        <v>7</v>
      </c>
      <c r="AP2364">
        <v>5</v>
      </c>
      <c r="AQ2364">
        <v>19</v>
      </c>
      <c r="AR2364">
        <v>11</v>
      </c>
      <c r="AS2364">
        <v>62</v>
      </c>
      <c r="AT2364">
        <v>38</v>
      </c>
      <c r="AU2364">
        <v>0</v>
      </c>
      <c r="AV2364">
        <v>0</v>
      </c>
      <c r="AW2364">
        <v>2.67</v>
      </c>
      <c r="AX2364">
        <v>54</v>
      </c>
      <c r="AY2364">
        <v>65</v>
      </c>
      <c r="AZ2364">
        <v>53</v>
      </c>
      <c r="BA2364">
        <v>22</v>
      </c>
      <c r="BB2364">
        <v>22</v>
      </c>
      <c r="BC2364">
        <v>31</v>
      </c>
      <c r="BD2364">
        <v>58</v>
      </c>
      <c r="BE2364">
        <v>43</v>
      </c>
      <c r="BF2364">
        <v>84</v>
      </c>
      <c r="BG2364">
        <v>11.48</v>
      </c>
      <c r="BH2364">
        <v>4.83</v>
      </c>
      <c r="BI2364">
        <v>1.65</v>
      </c>
      <c r="BJ2364">
        <v>3.95</v>
      </c>
      <c r="BK2364">
        <v>5.85</v>
      </c>
      <c r="BL2364">
        <f>1/Table1[[#This Row],[odds_ft_home_team_win]]+1/Table1[[#This Row],[odds_ft_draw]]+1/Table1[[#This Row],[odds_ft_away_team_win]]-1</f>
        <v>3.0165333962802299E-2</v>
      </c>
      <c r="BM2364">
        <f>Table1[[#This Row],[Margin]]/3</f>
        <v>1.0055111320934099E-2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 t="s">
        <v>113</v>
      </c>
      <c r="BU2364">
        <f>VLOOKUP(Table1[[#This Row],[Reference]],metron,11,FALSE)</f>
        <v>1.841836734693878</v>
      </c>
      <c r="BV2364">
        <f>VLOOKUP(Table1[[#This Row],[Reference]],metron,12,FALSE)</f>
        <v>0.88917233560090703</v>
      </c>
    </row>
    <row r="2365" spans="1:74" hidden="1" x14ac:dyDescent="0.45">
      <c r="A2365" t="s">
        <v>5413</v>
      </c>
      <c r="B2365">
        <v>1429401600</v>
      </c>
      <c r="C2365" s="3" t="s">
        <v>1549</v>
      </c>
      <c r="D2365" t="s">
        <v>65</v>
      </c>
      <c r="E2365" t="s">
        <v>66</v>
      </c>
      <c r="F2365" t="s">
        <v>68</v>
      </c>
      <c r="G2365" t="s">
        <v>85</v>
      </c>
      <c r="H2365" t="s">
        <v>66</v>
      </c>
      <c r="I2365">
        <f>MROUND(Table1[[#This Row],[Prob_H]]*100,2)/100</f>
        <v>0.52</v>
      </c>
      <c r="J2365">
        <f>1/Table1[[#This Row],[odds_ft_home_team_win]]-Table1[[#This Row],[Margin/3]]</f>
        <v>0.51333345903593264</v>
      </c>
      <c r="K2365">
        <f>1/Table1[[#This Row],[odds_ft_draw]]-Table1[[#This Row],[Margin/3]]</f>
        <v>0.26910285855039628</v>
      </c>
      <c r="L2365">
        <f>1/Table1[[#This Row],[odds_ft_away_team_win]]-Table1[[#This Row],[Margin/3]]</f>
        <v>0.21756368241367119</v>
      </c>
      <c r="M2365">
        <v>14</v>
      </c>
      <c r="N2365">
        <v>2</v>
      </c>
      <c r="O2365">
        <v>0.94</v>
      </c>
      <c r="P2365">
        <v>2</v>
      </c>
      <c r="Q2365">
        <v>1</v>
      </c>
      <c r="R2365" t="str" cm="1">
        <f t="array" ref="R23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5">
        <v>3</v>
      </c>
      <c r="T2365">
        <v>0</v>
      </c>
      <c r="U2365">
        <v>3</v>
      </c>
      <c r="V2365">
        <v>0</v>
      </c>
      <c r="W2365">
        <v>0</v>
      </c>
      <c r="X2365">
        <v>0</v>
      </c>
      <c r="Y2365" t="s">
        <v>1550</v>
      </c>
      <c r="AA2365">
        <v>5</v>
      </c>
      <c r="AB2365">
        <v>3</v>
      </c>
      <c r="AC2365">
        <v>3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0</v>
      </c>
      <c r="AJ2365">
        <v>0</v>
      </c>
      <c r="AK2365">
        <v>13</v>
      </c>
      <c r="AL2365">
        <v>6</v>
      </c>
      <c r="AM2365">
        <v>9</v>
      </c>
      <c r="AN2365">
        <v>3</v>
      </c>
      <c r="AO2365">
        <v>4</v>
      </c>
      <c r="AP2365">
        <v>3</v>
      </c>
      <c r="AQ2365">
        <v>12</v>
      </c>
      <c r="AR2365">
        <v>13</v>
      </c>
      <c r="AS2365">
        <v>52</v>
      </c>
      <c r="AT2365">
        <v>48</v>
      </c>
      <c r="AU2365">
        <v>0</v>
      </c>
      <c r="AV2365">
        <v>0</v>
      </c>
      <c r="AW2365">
        <v>2.36</v>
      </c>
      <c r="AX2365">
        <v>40</v>
      </c>
      <c r="AY2365">
        <v>61</v>
      </c>
      <c r="AZ2365">
        <v>40</v>
      </c>
      <c r="BA2365">
        <v>18</v>
      </c>
      <c r="BB2365">
        <v>12</v>
      </c>
      <c r="BC2365">
        <v>31</v>
      </c>
      <c r="BD2365">
        <v>60</v>
      </c>
      <c r="BE2365">
        <v>32</v>
      </c>
      <c r="BF2365">
        <v>75</v>
      </c>
      <c r="BG2365">
        <v>10.85</v>
      </c>
      <c r="BH2365">
        <v>5.26</v>
      </c>
      <c r="BI2365">
        <v>1.91</v>
      </c>
      <c r="BJ2365">
        <v>3.58</v>
      </c>
      <c r="BK2365">
        <v>4.3899999999999997</v>
      </c>
      <c r="BL2365">
        <f>1/Table1[[#This Row],[odds_ft_home_team_win]]+1/Table1[[#This Row],[odds_ft_draw]]+1/Table1[[#This Row],[odds_ft_away_team_win]]-1</f>
        <v>3.0680251164453498E-2</v>
      </c>
      <c r="BM2365">
        <f>Table1[[#This Row],[Margin]]/3</f>
        <v>1.0226750388151165E-2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 t="s">
        <v>116</v>
      </c>
      <c r="BU2365">
        <f>VLOOKUP(Table1[[#This Row],[Reference]],metron,11,FALSE)</f>
        <v>1.625948039373891</v>
      </c>
      <c r="BV2365">
        <f>VLOOKUP(Table1[[#This Row],[Reference]],metron,12,FALSE)</f>
        <v>0.97079231886396644</v>
      </c>
    </row>
    <row r="2366" spans="1:74" hidden="1" x14ac:dyDescent="0.45">
      <c r="A2366" t="s">
        <v>5413</v>
      </c>
      <c r="B2366">
        <v>1429405560</v>
      </c>
      <c r="C2366" s="3" t="s">
        <v>1551</v>
      </c>
      <c r="D2366" t="s">
        <v>65</v>
      </c>
      <c r="E2366" t="s">
        <v>66</v>
      </c>
      <c r="F2366" t="s">
        <v>81</v>
      </c>
      <c r="G2366" t="s">
        <v>97</v>
      </c>
      <c r="H2366" t="s">
        <v>66</v>
      </c>
      <c r="I2366">
        <f>MROUND(Table1[[#This Row],[Prob_H]]*100,2)/100</f>
        <v>0.44</v>
      </c>
      <c r="J2366">
        <f>1/Table1[[#This Row],[odds_ft_home_team_win]]-Table1[[#This Row],[Margin/3]]</f>
        <v>0.44466453784517296</v>
      </c>
      <c r="K2366">
        <f>1/Table1[[#This Row],[odds_ft_draw]]-Table1[[#This Row],[Margin/3]]</f>
        <v>0.2702311281176456</v>
      </c>
      <c r="L2366">
        <f>1/Table1[[#This Row],[odds_ft_away_team_win]]-Table1[[#This Row],[Margin/3]]</f>
        <v>0.28510433403718155</v>
      </c>
      <c r="M2366">
        <v>14</v>
      </c>
      <c r="N2366">
        <v>1.6</v>
      </c>
      <c r="O2366">
        <v>1.06</v>
      </c>
      <c r="P2366">
        <v>1.65</v>
      </c>
      <c r="Q2366">
        <v>1</v>
      </c>
      <c r="R2366" t="str" cm="1">
        <f t="array" ref="R23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6">
        <v>1</v>
      </c>
      <c r="T2366">
        <v>1</v>
      </c>
      <c r="U2366">
        <v>2</v>
      </c>
      <c r="V2366">
        <v>0</v>
      </c>
      <c r="W2366">
        <v>0</v>
      </c>
      <c r="X2366">
        <v>0</v>
      </c>
      <c r="Y2366">
        <v>78</v>
      </c>
      <c r="Z2366">
        <v>53</v>
      </c>
      <c r="AA2366">
        <v>12</v>
      </c>
      <c r="AB2366">
        <v>6</v>
      </c>
      <c r="AC2366">
        <v>1</v>
      </c>
      <c r="AD2366">
        <v>0</v>
      </c>
      <c r="AE2366">
        <v>3</v>
      </c>
      <c r="AF2366">
        <v>0</v>
      </c>
      <c r="AG2366">
        <v>0</v>
      </c>
      <c r="AH2366">
        <v>1</v>
      </c>
      <c r="AI2366">
        <v>0</v>
      </c>
      <c r="AJ2366">
        <v>3</v>
      </c>
      <c r="AK2366">
        <v>14</v>
      </c>
      <c r="AL2366">
        <v>12</v>
      </c>
      <c r="AM2366">
        <v>10</v>
      </c>
      <c r="AN2366">
        <v>5</v>
      </c>
      <c r="AO2366">
        <v>4</v>
      </c>
      <c r="AP2366">
        <v>7</v>
      </c>
      <c r="AQ2366">
        <v>10</v>
      </c>
      <c r="AR2366">
        <v>8</v>
      </c>
      <c r="AS2366">
        <v>56</v>
      </c>
      <c r="AT2366">
        <v>44</v>
      </c>
      <c r="AU2366">
        <v>0</v>
      </c>
      <c r="AV2366">
        <v>0</v>
      </c>
      <c r="AW2366">
        <v>2.73</v>
      </c>
      <c r="AX2366">
        <v>60</v>
      </c>
      <c r="AY2366">
        <v>76</v>
      </c>
      <c r="AZ2366">
        <v>61</v>
      </c>
      <c r="BA2366">
        <v>26</v>
      </c>
      <c r="BB2366">
        <v>10</v>
      </c>
      <c r="BC2366">
        <v>38</v>
      </c>
      <c r="BD2366">
        <v>70</v>
      </c>
      <c r="BE2366">
        <v>38</v>
      </c>
      <c r="BF2366">
        <v>79</v>
      </c>
      <c r="BG2366">
        <v>12.08</v>
      </c>
      <c r="BH2366">
        <v>5.67</v>
      </c>
      <c r="BI2366">
        <v>2.2000000000000002</v>
      </c>
      <c r="BJ2366">
        <v>3.57</v>
      </c>
      <c r="BK2366">
        <v>3.39</v>
      </c>
      <c r="BL2366">
        <f>1/Table1[[#This Row],[odds_ft_home_team_win]]+1/Table1[[#This Row],[odds_ft_draw]]+1/Table1[[#This Row],[odds_ft_away_team_win]]-1</f>
        <v>2.9642750100844717E-2</v>
      </c>
      <c r="BM2366">
        <f>Table1[[#This Row],[Margin]]/3</f>
        <v>9.8809167002815723E-3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 t="s">
        <v>109</v>
      </c>
      <c r="BU2366">
        <f>VLOOKUP(Table1[[#This Row],[Reference]],metron,11,FALSE)</f>
        <v>1.4140979689366791</v>
      </c>
      <c r="BV2366">
        <f>VLOOKUP(Table1[[#This Row],[Reference]],metron,12,FALSE)</f>
        <v>1.0666666666666671</v>
      </c>
    </row>
    <row r="2367" spans="1:74" hidden="1" x14ac:dyDescent="0.45">
      <c r="A2367" t="s">
        <v>5413</v>
      </c>
      <c r="B2367">
        <v>1429462800</v>
      </c>
      <c r="C2367" s="3" t="s">
        <v>1552</v>
      </c>
      <c r="D2367" t="s">
        <v>65</v>
      </c>
      <c r="E2367" t="s">
        <v>66</v>
      </c>
      <c r="F2367" t="s">
        <v>94</v>
      </c>
      <c r="G2367" t="s">
        <v>88</v>
      </c>
      <c r="H2367" t="s">
        <v>66</v>
      </c>
      <c r="I2367">
        <f>MROUND(Table1[[#This Row],[Prob_H]]*100,2)/100</f>
        <v>0.4</v>
      </c>
      <c r="J2367">
        <f>1/Table1[[#This Row],[odds_ft_home_team_win]]-Table1[[#This Row],[Margin/3]]</f>
        <v>0.39826958641285526</v>
      </c>
      <c r="K2367">
        <f>1/Table1[[#This Row],[odds_ft_draw]]-Table1[[#This Row],[Margin/3]]</f>
        <v>0.27829075914707868</v>
      </c>
      <c r="L2367">
        <f>1/Table1[[#This Row],[odds_ft_away_team_win]]-Table1[[#This Row],[Margin/3]]</f>
        <v>0.32343965444006617</v>
      </c>
      <c r="M2367">
        <v>14</v>
      </c>
      <c r="N2367">
        <v>1.5</v>
      </c>
      <c r="O2367">
        <v>1.2</v>
      </c>
      <c r="P2367">
        <v>1.5</v>
      </c>
      <c r="Q2367">
        <v>1.35</v>
      </c>
      <c r="R2367" t="str" cm="1">
        <f t="array" ref="R23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7">
        <v>1</v>
      </c>
      <c r="T2367">
        <v>0</v>
      </c>
      <c r="U2367">
        <v>1</v>
      </c>
      <c r="V2367">
        <v>1</v>
      </c>
      <c r="W2367">
        <v>1</v>
      </c>
      <c r="X2367">
        <v>0</v>
      </c>
      <c r="Y2367">
        <v>7</v>
      </c>
      <c r="AA2367">
        <v>7</v>
      </c>
      <c r="AB2367">
        <v>1</v>
      </c>
      <c r="AC2367">
        <v>0</v>
      </c>
      <c r="AD2367">
        <v>0</v>
      </c>
      <c r="AE2367">
        <v>3</v>
      </c>
      <c r="AF2367">
        <v>1</v>
      </c>
      <c r="AG2367">
        <v>0</v>
      </c>
      <c r="AH2367">
        <v>0</v>
      </c>
      <c r="AI2367">
        <v>1</v>
      </c>
      <c r="AJ2367">
        <v>3</v>
      </c>
      <c r="AK2367">
        <v>8</v>
      </c>
      <c r="AL2367">
        <v>9</v>
      </c>
      <c r="AM2367">
        <v>4</v>
      </c>
      <c r="AN2367">
        <v>6</v>
      </c>
      <c r="AO2367">
        <v>4</v>
      </c>
      <c r="AP2367">
        <v>3</v>
      </c>
      <c r="AQ2367">
        <v>10</v>
      </c>
      <c r="AR2367">
        <v>14</v>
      </c>
      <c r="AS2367">
        <v>46</v>
      </c>
      <c r="AT2367">
        <v>54</v>
      </c>
      <c r="AU2367">
        <v>0</v>
      </c>
      <c r="AV2367">
        <v>0</v>
      </c>
      <c r="AW2367">
        <v>2.35</v>
      </c>
      <c r="AX2367">
        <v>55</v>
      </c>
      <c r="AY2367">
        <v>61</v>
      </c>
      <c r="AZ2367">
        <v>36</v>
      </c>
      <c r="BA2367">
        <v>26</v>
      </c>
      <c r="BB2367">
        <v>13</v>
      </c>
      <c r="BC2367">
        <v>36</v>
      </c>
      <c r="BD2367">
        <v>55</v>
      </c>
      <c r="BE2367">
        <v>33</v>
      </c>
      <c r="BF2367">
        <v>81</v>
      </c>
      <c r="BG2367">
        <v>9.81</v>
      </c>
      <c r="BH2367">
        <v>5.27</v>
      </c>
      <c r="BI2367">
        <v>2.4500000000000002</v>
      </c>
      <c r="BJ2367">
        <v>3.47</v>
      </c>
      <c r="BK2367">
        <v>3</v>
      </c>
      <c r="BL2367">
        <f>1/Table1[[#This Row],[odds_ft_home_team_win]]+1/Table1[[#This Row],[odds_ft_draw]]+1/Table1[[#This Row],[odds_ft_away_team_win]]-1</f>
        <v>2.9681036679801487E-2</v>
      </c>
      <c r="BM2367">
        <f>Table1[[#This Row],[Margin]]/3</f>
        <v>9.8936788932671629E-3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 t="s">
        <v>124</v>
      </c>
      <c r="BU2367">
        <f>VLOOKUP(Table1[[#This Row],[Reference]],metron,11,FALSE)</f>
        <v>1.344038264434575</v>
      </c>
      <c r="BV2367">
        <f>VLOOKUP(Table1[[#This Row],[Reference]],metron,12,FALSE)</f>
        <v>1.1515772691037469</v>
      </c>
    </row>
    <row r="2368" spans="1:74" hidden="1" x14ac:dyDescent="0.45">
      <c r="A2368" t="s">
        <v>5413</v>
      </c>
      <c r="B2368">
        <v>1429480800</v>
      </c>
      <c r="C2368" s="3" t="s">
        <v>1553</v>
      </c>
      <c r="D2368" t="s">
        <v>65</v>
      </c>
      <c r="E2368" t="s">
        <v>66</v>
      </c>
      <c r="F2368" t="s">
        <v>1115</v>
      </c>
      <c r="G2368" t="s">
        <v>103</v>
      </c>
      <c r="H2368" t="s">
        <v>66</v>
      </c>
      <c r="I2368">
        <f>MROUND(Table1[[#This Row],[Prob_H]]*100,2)/100</f>
        <v>0.38</v>
      </c>
      <c r="J2368">
        <f>1/Table1[[#This Row],[odds_ft_home_team_win]]-Table1[[#This Row],[Margin/3]]</f>
        <v>0.37769928846691297</v>
      </c>
      <c r="K2368">
        <f>1/Table1[[#This Row],[odds_ft_draw]]-Table1[[#This Row],[Margin/3]]</f>
        <v>0.30857372682172463</v>
      </c>
      <c r="L2368">
        <f>1/Table1[[#This Row],[odds_ft_away_team_win]]-Table1[[#This Row],[Margin/3]]</f>
        <v>0.31372698471136251</v>
      </c>
      <c r="M2368">
        <v>14</v>
      </c>
      <c r="N2368">
        <v>1.2</v>
      </c>
      <c r="O2368">
        <v>1</v>
      </c>
      <c r="P2368">
        <v>1.1200000000000001</v>
      </c>
      <c r="Q2368">
        <v>1.1499999999999999</v>
      </c>
      <c r="R2368" t="str" cm="1">
        <f t="array" ref="R23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68">
        <v>1</v>
      </c>
      <c r="T2368">
        <v>1</v>
      </c>
      <c r="U2368">
        <v>2</v>
      </c>
      <c r="V2368">
        <v>1</v>
      </c>
      <c r="W2368">
        <v>0</v>
      </c>
      <c r="X2368">
        <v>1</v>
      </c>
      <c r="Y2368">
        <v>76</v>
      </c>
      <c r="Z2368">
        <v>19</v>
      </c>
      <c r="AA2368">
        <v>-1</v>
      </c>
      <c r="AB2368">
        <v>-1</v>
      </c>
      <c r="AC2368">
        <v>3</v>
      </c>
      <c r="AD2368">
        <v>0</v>
      </c>
      <c r="AE2368">
        <v>3</v>
      </c>
      <c r="AF2368">
        <v>1</v>
      </c>
      <c r="AG2368">
        <v>2</v>
      </c>
      <c r="AH2368">
        <v>1</v>
      </c>
      <c r="AI2368">
        <v>2</v>
      </c>
      <c r="AJ2368">
        <v>2</v>
      </c>
      <c r="AK2368">
        <v>-1</v>
      </c>
      <c r="AL2368">
        <v>-1</v>
      </c>
      <c r="AM2368">
        <v>-1</v>
      </c>
      <c r="AN2368">
        <v>-1</v>
      </c>
      <c r="AO2368">
        <v>-1</v>
      </c>
      <c r="AP2368">
        <v>-1</v>
      </c>
      <c r="AQ2368">
        <v>-1</v>
      </c>
      <c r="AR2368">
        <v>-1</v>
      </c>
      <c r="AS2368">
        <v>-1</v>
      </c>
      <c r="AT2368">
        <v>-1</v>
      </c>
      <c r="AU2368">
        <v>0</v>
      </c>
      <c r="AV2368">
        <v>0</v>
      </c>
      <c r="AW2368">
        <v>1.99</v>
      </c>
      <c r="AX2368">
        <v>52</v>
      </c>
      <c r="AY2368">
        <v>61</v>
      </c>
      <c r="AZ2368">
        <v>32</v>
      </c>
      <c r="BA2368">
        <v>10</v>
      </c>
      <c r="BB2368">
        <v>3</v>
      </c>
      <c r="BC2368">
        <v>16</v>
      </c>
      <c r="BD2368">
        <v>58</v>
      </c>
      <c r="BE2368">
        <v>39</v>
      </c>
      <c r="BF2368">
        <v>77</v>
      </c>
      <c r="BG2368">
        <v>10.37</v>
      </c>
      <c r="BH2368">
        <v>5.47</v>
      </c>
      <c r="BI2368">
        <v>2.58</v>
      </c>
      <c r="BJ2368">
        <v>3.14</v>
      </c>
      <c r="BK2368">
        <v>3.09</v>
      </c>
      <c r="BL2368">
        <f>1/Table1[[#This Row],[odds_ft_home_team_win]]+1/Table1[[#This Row],[odds_ft_draw]]+1/Table1[[#This Row],[odds_ft_away_team_win]]-1</f>
        <v>2.9692832273679581E-2</v>
      </c>
      <c r="BM2368">
        <f>Table1[[#This Row],[Margin]]/3</f>
        <v>9.8976107578931938E-3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 t="s">
        <v>95</v>
      </c>
      <c r="BU2368">
        <f>VLOOKUP(Table1[[#This Row],[Reference]],metron,11,FALSE)</f>
        <v>1.330562659846547</v>
      </c>
      <c r="BV2368">
        <f>VLOOKUP(Table1[[#This Row],[Reference]],metron,12,FALSE)</f>
        <v>1.1595268542199491</v>
      </c>
    </row>
    <row r="2369" spans="1:74" hidden="1" x14ac:dyDescent="0.45">
      <c r="A2369" t="s">
        <v>5412</v>
      </c>
      <c r="B2369">
        <v>1445646600</v>
      </c>
      <c r="C2369" s="3" t="s">
        <v>1837</v>
      </c>
      <c r="D2369" t="s">
        <v>65</v>
      </c>
      <c r="E2369" t="s">
        <v>66</v>
      </c>
      <c r="F2369" t="s">
        <v>611</v>
      </c>
      <c r="G2369" t="s">
        <v>97</v>
      </c>
      <c r="H2369" t="s">
        <v>66</v>
      </c>
      <c r="I2369">
        <f>MROUND(Table1[[#This Row],[Prob_H]]*100,2)/100</f>
        <v>0.32</v>
      </c>
      <c r="J2369">
        <f>1/Table1[[#This Row],[odds_ft_home_team_win]]-Table1[[#This Row],[Margin/3]]</f>
        <v>0.31116708398655657</v>
      </c>
      <c r="K2369">
        <f>1/Table1[[#This Row],[odds_ft_draw]]-Table1[[#This Row],[Margin/3]]</f>
        <v>0.27801058531281653</v>
      </c>
      <c r="L2369">
        <f>1/Table1[[#This Row],[odds_ft_away_team_win]]-Table1[[#This Row],[Margin/3]]</f>
        <v>0.41082233070062685</v>
      </c>
      <c r="M2369">
        <v>14</v>
      </c>
      <c r="N2369">
        <v>1.86</v>
      </c>
      <c r="O2369">
        <v>2.17</v>
      </c>
      <c r="P2369">
        <v>1.61</v>
      </c>
      <c r="Q2369">
        <v>1.47</v>
      </c>
      <c r="R2369" t="str" cm="1">
        <f t="array" ref="R23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69">
        <v>3</v>
      </c>
      <c r="T2369">
        <v>2</v>
      </c>
      <c r="U2369">
        <v>5</v>
      </c>
      <c r="V2369">
        <v>4</v>
      </c>
      <c r="W2369">
        <v>3</v>
      </c>
      <c r="X2369">
        <v>1</v>
      </c>
      <c r="Y2369" t="s">
        <v>1838</v>
      </c>
      <c r="Z2369" t="s">
        <v>1839</v>
      </c>
      <c r="AA2369">
        <v>5</v>
      </c>
      <c r="AB2369">
        <v>5</v>
      </c>
      <c r="AC2369">
        <v>2</v>
      </c>
      <c r="AD2369">
        <v>0</v>
      </c>
      <c r="AE2369">
        <v>3</v>
      </c>
      <c r="AF2369">
        <v>1</v>
      </c>
      <c r="AG2369">
        <v>1</v>
      </c>
      <c r="AH2369">
        <v>1</v>
      </c>
      <c r="AI2369">
        <v>2</v>
      </c>
      <c r="AJ2369">
        <v>2</v>
      </c>
      <c r="AK2369">
        <v>11</v>
      </c>
      <c r="AL2369">
        <v>12</v>
      </c>
      <c r="AM2369">
        <v>6</v>
      </c>
      <c r="AN2369">
        <v>6</v>
      </c>
      <c r="AO2369">
        <v>5</v>
      </c>
      <c r="AP2369">
        <v>6</v>
      </c>
      <c r="AQ2369">
        <v>8</v>
      </c>
      <c r="AR2369">
        <v>14</v>
      </c>
      <c r="AS2369">
        <v>47</v>
      </c>
      <c r="AT2369">
        <v>53</v>
      </c>
      <c r="AU2369">
        <v>0</v>
      </c>
      <c r="AV2369">
        <v>0</v>
      </c>
      <c r="AW2369">
        <v>2.61</v>
      </c>
      <c r="AX2369">
        <v>54</v>
      </c>
      <c r="AY2369">
        <v>68</v>
      </c>
      <c r="AZ2369">
        <v>61</v>
      </c>
      <c r="BA2369">
        <v>16</v>
      </c>
      <c r="BB2369">
        <v>9</v>
      </c>
      <c r="BC2369">
        <v>38</v>
      </c>
      <c r="BD2369">
        <v>77</v>
      </c>
      <c r="BE2369">
        <v>38</v>
      </c>
      <c r="BF2369">
        <v>68</v>
      </c>
      <c r="BG2369">
        <v>7.97</v>
      </c>
      <c r="BH2369">
        <v>3.79</v>
      </c>
      <c r="BI2369">
        <v>3.12</v>
      </c>
      <c r="BJ2369">
        <v>3.48</v>
      </c>
      <c r="BK2369">
        <v>2.38</v>
      </c>
      <c r="BL2369">
        <f>1/Table1[[#This Row],[odds_ft_home_team_win]]+1/Table1[[#This Row],[odds_ft_draw]]+1/Table1[[#This Row],[odds_ft_away_team_win]]-1</f>
        <v>2.8037209578791744E-2</v>
      </c>
      <c r="BM2369">
        <f>Table1[[#This Row],[Margin]]/3</f>
        <v>9.3457365262639147E-3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 t="s">
        <v>614</v>
      </c>
      <c r="BU2369">
        <f>VLOOKUP(Table1[[#This Row],[Reference]],metron,11,FALSE)</f>
        <v>1.210167055864918</v>
      </c>
      <c r="BV2369">
        <f>VLOOKUP(Table1[[#This Row],[Reference]],metron,12,FALSE)</f>
        <v>1.3211783725525419</v>
      </c>
    </row>
    <row r="2370" spans="1:74" hidden="1" x14ac:dyDescent="0.45">
      <c r="A2370" t="s">
        <v>5412</v>
      </c>
      <c r="B2370">
        <v>1445653800</v>
      </c>
      <c r="C2370" s="3" t="s">
        <v>1840</v>
      </c>
      <c r="D2370" t="s">
        <v>65</v>
      </c>
      <c r="E2370" t="s">
        <v>66</v>
      </c>
      <c r="F2370" t="s">
        <v>88</v>
      </c>
      <c r="G2370" t="s">
        <v>77</v>
      </c>
      <c r="H2370" t="s">
        <v>66</v>
      </c>
      <c r="I2370">
        <f>MROUND(Table1[[#This Row],[Prob_H]]*100,2)/100</f>
        <v>0.48</v>
      </c>
      <c r="J2370">
        <f>1/Table1[[#This Row],[odds_ft_home_team_win]]-Table1[[#This Row],[Margin/3]]</f>
        <v>0.47283736093934398</v>
      </c>
      <c r="K2370">
        <f>1/Table1[[#This Row],[odds_ft_draw]]-Table1[[#This Row],[Margin/3]]</f>
        <v>0.27535424915028323</v>
      </c>
      <c r="L2370">
        <f>1/Table1[[#This Row],[odds_ft_away_team_win]]-Table1[[#This Row],[Margin/3]]</f>
        <v>0.25180838991037297</v>
      </c>
      <c r="M2370">
        <v>14</v>
      </c>
      <c r="N2370">
        <v>0.28999999999999998</v>
      </c>
      <c r="O2370">
        <v>0.8</v>
      </c>
      <c r="P2370">
        <v>1.06</v>
      </c>
      <c r="Q2370">
        <v>1.24</v>
      </c>
      <c r="R2370" t="str" cm="1">
        <f t="array" ref="R23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0">
        <v>1</v>
      </c>
      <c r="T2370">
        <v>2</v>
      </c>
      <c r="U2370">
        <v>3</v>
      </c>
      <c r="V2370">
        <v>2</v>
      </c>
      <c r="W2370">
        <v>1</v>
      </c>
      <c r="X2370">
        <v>1</v>
      </c>
      <c r="Y2370">
        <v>2</v>
      </c>
      <c r="Z2370" t="s">
        <v>1841</v>
      </c>
      <c r="AA2370">
        <v>1</v>
      </c>
      <c r="AB2370">
        <v>4</v>
      </c>
      <c r="AC2370">
        <v>3</v>
      </c>
      <c r="AD2370">
        <v>0</v>
      </c>
      <c r="AE2370">
        <v>3</v>
      </c>
      <c r="AF2370">
        <v>1</v>
      </c>
      <c r="AG2370">
        <v>1</v>
      </c>
      <c r="AH2370">
        <v>2</v>
      </c>
      <c r="AI2370">
        <v>2</v>
      </c>
      <c r="AJ2370">
        <v>2</v>
      </c>
      <c r="AK2370">
        <v>8</v>
      </c>
      <c r="AL2370">
        <v>10</v>
      </c>
      <c r="AM2370">
        <v>0</v>
      </c>
      <c r="AN2370">
        <v>5</v>
      </c>
      <c r="AO2370">
        <v>8</v>
      </c>
      <c r="AP2370">
        <v>5</v>
      </c>
      <c r="AQ2370">
        <v>15</v>
      </c>
      <c r="AR2370">
        <v>16</v>
      </c>
      <c r="AS2370">
        <v>62</v>
      </c>
      <c r="AT2370">
        <v>38</v>
      </c>
      <c r="AU2370">
        <v>0</v>
      </c>
      <c r="AV2370">
        <v>0</v>
      </c>
      <c r="AW2370">
        <v>2.79</v>
      </c>
      <c r="AX2370">
        <v>62</v>
      </c>
      <c r="AY2370">
        <v>76</v>
      </c>
      <c r="AZ2370">
        <v>45</v>
      </c>
      <c r="BA2370">
        <v>25</v>
      </c>
      <c r="BB2370">
        <v>17</v>
      </c>
      <c r="BC2370">
        <v>37</v>
      </c>
      <c r="BD2370">
        <v>69</v>
      </c>
      <c r="BE2370">
        <v>32</v>
      </c>
      <c r="BF2370">
        <v>83</v>
      </c>
      <c r="BG2370">
        <v>10.039999999999999</v>
      </c>
      <c r="BH2370">
        <v>5.37</v>
      </c>
      <c r="BI2370">
        <v>2.08</v>
      </c>
      <c r="BJ2370">
        <v>3.53</v>
      </c>
      <c r="BK2370">
        <v>3.85</v>
      </c>
      <c r="BL2370">
        <f>1/Table1[[#This Row],[odds_ft_home_team_win]]+1/Table1[[#This Row],[odds_ft_draw]]+1/Table1[[#This Row],[odds_ft_away_team_win]]-1</f>
        <v>2.3795609489660308E-2</v>
      </c>
      <c r="BM2370">
        <f>Table1[[#This Row],[Margin]]/3</f>
        <v>7.9318698298867698E-3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 t="s">
        <v>91</v>
      </c>
      <c r="BU2370">
        <f>VLOOKUP(Table1[[#This Row],[Reference]],metron,11,FALSE)</f>
        <v>1.510877192982456</v>
      </c>
      <c r="BV2370">
        <f>VLOOKUP(Table1[[#This Row],[Reference]],metron,12,FALSE)</f>
        <v>1.0163157894736841</v>
      </c>
    </row>
    <row r="2371" spans="1:74" hidden="1" x14ac:dyDescent="0.45">
      <c r="A2371" t="s">
        <v>5412</v>
      </c>
      <c r="B2371">
        <v>1445724000</v>
      </c>
      <c r="C2371" s="3" t="s">
        <v>1842</v>
      </c>
      <c r="D2371" t="s">
        <v>65</v>
      </c>
      <c r="E2371" t="s">
        <v>66</v>
      </c>
      <c r="F2371" t="s">
        <v>86</v>
      </c>
      <c r="G2371" t="s">
        <v>80</v>
      </c>
      <c r="H2371" t="s">
        <v>66</v>
      </c>
      <c r="I2371">
        <f>MROUND(Table1[[#This Row],[Prob_H]]*100,2)/100</f>
        <v>0.62</v>
      </c>
      <c r="J2371">
        <f>1/Table1[[#This Row],[odds_ft_home_team_win]]-Table1[[#This Row],[Margin/3]]</f>
        <v>0.62059860446433424</v>
      </c>
      <c r="K2371">
        <f>1/Table1[[#This Row],[odds_ft_draw]]-Table1[[#This Row],[Margin/3]]</f>
        <v>0.22696190450133019</v>
      </c>
      <c r="L2371">
        <f>1/Table1[[#This Row],[odds_ft_away_team_win]]-Table1[[#This Row],[Margin/3]]</f>
        <v>0.15243949103433568</v>
      </c>
      <c r="M2371">
        <v>14</v>
      </c>
      <c r="N2371">
        <v>1.5</v>
      </c>
      <c r="O2371">
        <v>0.86</v>
      </c>
      <c r="P2371">
        <v>1.62</v>
      </c>
      <c r="Q2371">
        <v>0.76</v>
      </c>
      <c r="R2371" t="str" cm="1">
        <f t="array" ref="R23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1">
        <v>0</v>
      </c>
      <c r="T2371">
        <v>1</v>
      </c>
      <c r="U2371">
        <v>1</v>
      </c>
      <c r="V2371">
        <v>0</v>
      </c>
      <c r="W2371">
        <v>0</v>
      </c>
      <c r="X2371">
        <v>0</v>
      </c>
      <c r="Z2371">
        <v>60</v>
      </c>
      <c r="AA2371">
        <v>8</v>
      </c>
      <c r="AB2371">
        <v>5</v>
      </c>
      <c r="AC2371">
        <v>3</v>
      </c>
      <c r="AD2371">
        <v>0</v>
      </c>
      <c r="AE2371">
        <v>2</v>
      </c>
      <c r="AF2371">
        <v>0</v>
      </c>
      <c r="AG2371">
        <v>0</v>
      </c>
      <c r="AH2371">
        <v>3</v>
      </c>
      <c r="AI2371">
        <v>0</v>
      </c>
      <c r="AJ2371">
        <v>2</v>
      </c>
      <c r="AK2371">
        <v>15</v>
      </c>
      <c r="AL2371">
        <v>12</v>
      </c>
      <c r="AM2371">
        <v>5</v>
      </c>
      <c r="AN2371">
        <v>7</v>
      </c>
      <c r="AO2371">
        <v>10</v>
      </c>
      <c r="AP2371">
        <v>5</v>
      </c>
      <c r="AQ2371">
        <v>8</v>
      </c>
      <c r="AR2371">
        <v>12</v>
      </c>
      <c r="AS2371">
        <v>58</v>
      </c>
      <c r="AT2371">
        <v>42</v>
      </c>
      <c r="AU2371">
        <v>0</v>
      </c>
      <c r="AV2371">
        <v>0</v>
      </c>
      <c r="AW2371">
        <v>3.23</v>
      </c>
      <c r="AX2371">
        <v>69</v>
      </c>
      <c r="AY2371">
        <v>85</v>
      </c>
      <c r="AZ2371">
        <v>70</v>
      </c>
      <c r="BA2371">
        <v>47</v>
      </c>
      <c r="BB2371">
        <v>15</v>
      </c>
      <c r="BC2371">
        <v>55</v>
      </c>
      <c r="BD2371">
        <v>86</v>
      </c>
      <c r="BE2371">
        <v>47</v>
      </c>
      <c r="BF2371">
        <v>69</v>
      </c>
      <c r="BG2371">
        <v>13.54</v>
      </c>
      <c r="BH2371">
        <v>6.38</v>
      </c>
      <c r="BI2371">
        <v>1.59</v>
      </c>
      <c r="BJ2371">
        <v>4.25</v>
      </c>
      <c r="BK2371">
        <v>6.22</v>
      </c>
      <c r="BL2371">
        <f>1/Table1[[#This Row],[odds_ft_home_team_win]]+1/Table1[[#This Row],[odds_ft_draw]]+1/Table1[[#This Row],[odds_ft_away_team_win]]-1</f>
        <v>2.4996639437185886E-2</v>
      </c>
      <c r="BM2371">
        <f>Table1[[#This Row],[Margin]]/3</f>
        <v>8.3322131457286286E-3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 t="s">
        <v>113</v>
      </c>
      <c r="BU2371">
        <f>VLOOKUP(Table1[[#This Row],[Reference]],metron,11,FALSE)</f>
        <v>1.8681481481481479</v>
      </c>
      <c r="BV2371">
        <f>VLOOKUP(Table1[[#This Row],[Reference]],metron,12,FALSE)</f>
        <v>0.86851851851851847</v>
      </c>
    </row>
    <row r="2372" spans="1:74" hidden="1" x14ac:dyDescent="0.45">
      <c r="A2372" t="s">
        <v>5412</v>
      </c>
      <c r="B2372">
        <v>1445734800</v>
      </c>
      <c r="C2372" s="3" t="s">
        <v>1843</v>
      </c>
      <c r="D2372" t="s">
        <v>65</v>
      </c>
      <c r="E2372" t="s">
        <v>66</v>
      </c>
      <c r="F2372" t="s">
        <v>85</v>
      </c>
      <c r="G2372" t="s">
        <v>72</v>
      </c>
      <c r="H2372" t="s">
        <v>66</v>
      </c>
      <c r="I2372">
        <f>MROUND(Table1[[#This Row],[Prob_H]]*100,2)/100</f>
        <v>0.6</v>
      </c>
      <c r="J2372">
        <f>1/Table1[[#This Row],[odds_ft_home_team_win]]-Table1[[#This Row],[Margin/3]]</f>
        <v>0.5969712695192716</v>
      </c>
      <c r="K2372">
        <f>1/Table1[[#This Row],[odds_ft_draw]]-Table1[[#This Row],[Margin/3]]</f>
        <v>0.23481310248305579</v>
      </c>
      <c r="L2372">
        <f>1/Table1[[#This Row],[odds_ft_away_team_win]]-Table1[[#This Row],[Margin/3]]</f>
        <v>0.16821562799767262</v>
      </c>
      <c r="M2372">
        <v>14</v>
      </c>
      <c r="N2372">
        <v>1.67</v>
      </c>
      <c r="O2372">
        <v>1.29</v>
      </c>
      <c r="P2372">
        <v>2.0499999999999998</v>
      </c>
      <c r="Q2372">
        <v>1.24</v>
      </c>
      <c r="R2372" t="str" cm="1">
        <f t="array" ref="R23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2">
        <v>3</v>
      </c>
      <c r="T2372">
        <v>1</v>
      </c>
      <c r="U2372">
        <v>4</v>
      </c>
      <c r="V2372">
        <v>1</v>
      </c>
      <c r="W2372">
        <v>1</v>
      </c>
      <c r="X2372">
        <v>0</v>
      </c>
      <c r="Y2372" t="s">
        <v>1844</v>
      </c>
      <c r="Z2372">
        <v>65</v>
      </c>
      <c r="AA2372">
        <v>2</v>
      </c>
      <c r="AB2372">
        <v>5</v>
      </c>
      <c r="AC2372">
        <v>3</v>
      </c>
      <c r="AD2372">
        <v>0</v>
      </c>
      <c r="AE2372">
        <v>3</v>
      </c>
      <c r="AF2372">
        <v>0</v>
      </c>
      <c r="AG2372">
        <v>1</v>
      </c>
      <c r="AH2372">
        <v>2</v>
      </c>
      <c r="AI2372">
        <v>1</v>
      </c>
      <c r="AJ2372">
        <v>2</v>
      </c>
      <c r="AK2372">
        <v>10</v>
      </c>
      <c r="AL2372">
        <v>12</v>
      </c>
      <c r="AM2372">
        <v>2</v>
      </c>
      <c r="AN2372">
        <v>4</v>
      </c>
      <c r="AO2372">
        <v>8</v>
      </c>
      <c r="AP2372">
        <v>8</v>
      </c>
      <c r="AQ2372">
        <v>21</v>
      </c>
      <c r="AR2372">
        <v>9</v>
      </c>
      <c r="AS2372">
        <v>46</v>
      </c>
      <c r="AT2372">
        <v>54</v>
      </c>
      <c r="AU2372">
        <v>0</v>
      </c>
      <c r="AV2372">
        <v>0</v>
      </c>
      <c r="AW2372">
        <v>3.32</v>
      </c>
      <c r="AX2372">
        <v>85</v>
      </c>
      <c r="AY2372">
        <v>93</v>
      </c>
      <c r="AZ2372">
        <v>68</v>
      </c>
      <c r="BA2372">
        <v>40</v>
      </c>
      <c r="BB2372">
        <v>16</v>
      </c>
      <c r="BC2372">
        <v>32</v>
      </c>
      <c r="BD2372">
        <v>70</v>
      </c>
      <c r="BE2372">
        <v>61</v>
      </c>
      <c r="BF2372">
        <v>100</v>
      </c>
      <c r="BG2372">
        <v>8.9600000000000009</v>
      </c>
      <c r="BH2372">
        <v>5.07</v>
      </c>
      <c r="BI2372">
        <v>1.65</v>
      </c>
      <c r="BJ2372">
        <v>4.0999999999999996</v>
      </c>
      <c r="BK2372">
        <v>5.64</v>
      </c>
      <c r="BL2372">
        <f>1/Table1[[#This Row],[odds_ft_home_team_win]]+1/Table1[[#This Row],[odds_ft_draw]]+1/Table1[[#This Row],[odds_ft_away_team_win]]-1</f>
        <v>2.7268009624003442E-2</v>
      </c>
      <c r="BM2372">
        <f>Table1[[#This Row],[Margin]]/3</f>
        <v>9.0893365413344807E-3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 t="s">
        <v>1684</v>
      </c>
      <c r="BU2372">
        <f>VLOOKUP(Table1[[#This Row],[Reference]],metron,11,FALSE)</f>
        <v>1.841836734693878</v>
      </c>
      <c r="BV2372">
        <f>VLOOKUP(Table1[[#This Row],[Reference]],metron,12,FALSE)</f>
        <v>0.88917233560090703</v>
      </c>
    </row>
    <row r="2373" spans="1:74" hidden="1" x14ac:dyDescent="0.45">
      <c r="A2373" t="s">
        <v>5412</v>
      </c>
      <c r="B2373">
        <v>1445735160</v>
      </c>
      <c r="C2373" s="3" t="s">
        <v>1845</v>
      </c>
      <c r="D2373" t="s">
        <v>65</v>
      </c>
      <c r="E2373" t="s">
        <v>66</v>
      </c>
      <c r="F2373" t="s">
        <v>103</v>
      </c>
      <c r="G2373" t="s">
        <v>78</v>
      </c>
      <c r="H2373" t="s">
        <v>66</v>
      </c>
      <c r="I2373">
        <f>MROUND(Table1[[#This Row],[Prob_H]]*100,2)/100</f>
        <v>0.46</v>
      </c>
      <c r="J2373">
        <f>1/Table1[[#This Row],[odds_ft_home_team_win]]-Table1[[#This Row],[Margin/3]]</f>
        <v>0.4698864061744949</v>
      </c>
      <c r="K2373">
        <f>1/Table1[[#This Row],[odds_ft_draw]]-Table1[[#This Row],[Margin/3]]</f>
        <v>0.26842581690227124</v>
      </c>
      <c r="L2373">
        <f>1/Table1[[#This Row],[odds_ft_away_team_win]]-Table1[[#This Row],[Margin/3]]</f>
        <v>0.26168777692323397</v>
      </c>
      <c r="M2373">
        <v>14</v>
      </c>
      <c r="N2373">
        <v>0.83</v>
      </c>
      <c r="O2373">
        <v>1.86</v>
      </c>
      <c r="P2373">
        <v>2</v>
      </c>
      <c r="Q2373">
        <v>1.44</v>
      </c>
      <c r="R2373" t="str" cm="1">
        <f t="array" ref="R23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3">
        <v>2</v>
      </c>
      <c r="T2373">
        <v>0</v>
      </c>
      <c r="U2373">
        <v>2</v>
      </c>
      <c r="V2373">
        <v>0</v>
      </c>
      <c r="W2373">
        <v>0</v>
      </c>
      <c r="X2373">
        <v>0</v>
      </c>
      <c r="Y2373" t="s">
        <v>1846</v>
      </c>
      <c r="AA2373">
        <v>-1</v>
      </c>
      <c r="AB2373">
        <v>-1</v>
      </c>
      <c r="AC2373">
        <v>1</v>
      </c>
      <c r="AD2373">
        <v>0</v>
      </c>
      <c r="AE2373">
        <v>4</v>
      </c>
      <c r="AF2373">
        <v>0</v>
      </c>
      <c r="AG2373">
        <v>0</v>
      </c>
      <c r="AH2373">
        <v>1</v>
      </c>
      <c r="AI2373">
        <v>2</v>
      </c>
      <c r="AJ2373">
        <v>2</v>
      </c>
      <c r="AK2373">
        <v>-1</v>
      </c>
      <c r="AL2373">
        <v>-1</v>
      </c>
      <c r="AM2373">
        <v>-1</v>
      </c>
      <c r="AN2373">
        <v>-1</v>
      </c>
      <c r="AO2373">
        <v>-1</v>
      </c>
      <c r="AP2373">
        <v>-1</v>
      </c>
      <c r="AQ2373">
        <v>-1</v>
      </c>
      <c r="AR2373">
        <v>-1</v>
      </c>
      <c r="AS2373">
        <v>-1</v>
      </c>
      <c r="AT2373">
        <v>-1</v>
      </c>
      <c r="AU2373">
        <v>0</v>
      </c>
      <c r="AV2373">
        <v>0</v>
      </c>
      <c r="AW2373">
        <v>2.86</v>
      </c>
      <c r="AX2373">
        <v>55</v>
      </c>
      <c r="AY2373">
        <v>77</v>
      </c>
      <c r="AZ2373">
        <v>62</v>
      </c>
      <c r="BA2373">
        <v>30</v>
      </c>
      <c r="BB2373">
        <v>9</v>
      </c>
      <c r="BC2373">
        <v>37</v>
      </c>
      <c r="BD2373">
        <v>85</v>
      </c>
      <c r="BE2373">
        <v>55</v>
      </c>
      <c r="BF2373">
        <v>77</v>
      </c>
      <c r="BG2373">
        <v>11.29</v>
      </c>
      <c r="BH2373">
        <v>4.04</v>
      </c>
      <c r="BI2373">
        <v>2.09</v>
      </c>
      <c r="BJ2373">
        <v>3.61</v>
      </c>
      <c r="BK2373">
        <v>3.7</v>
      </c>
      <c r="BL2373">
        <f>1/Table1[[#This Row],[odds_ft_home_team_win]]+1/Table1[[#This Row],[odds_ft_draw]]+1/Table1[[#This Row],[odds_ft_away_team_win]]-1</f>
        <v>2.5747480041108828E-2</v>
      </c>
      <c r="BM2373">
        <f>Table1[[#This Row],[Margin]]/3</f>
        <v>8.5824933470362765E-3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 t="s">
        <v>118</v>
      </c>
      <c r="BU2373">
        <f>VLOOKUP(Table1[[#This Row],[Reference]],metron,11,FALSE)</f>
        <v>1.4888836329233679</v>
      </c>
      <c r="BV2373">
        <f>VLOOKUP(Table1[[#This Row],[Reference]],metron,12,FALSE)</f>
        <v>1.0516792809839171</v>
      </c>
    </row>
    <row r="2374" spans="1:74" hidden="1" x14ac:dyDescent="0.45">
      <c r="A2374" t="s">
        <v>5412</v>
      </c>
      <c r="B2374">
        <v>1445738400</v>
      </c>
      <c r="C2374" s="3" t="s">
        <v>1847</v>
      </c>
      <c r="D2374" t="s">
        <v>65</v>
      </c>
      <c r="E2374" t="s">
        <v>66</v>
      </c>
      <c r="F2374" t="s">
        <v>1643</v>
      </c>
      <c r="G2374" t="s">
        <v>68</v>
      </c>
      <c r="H2374" t="s">
        <v>66</v>
      </c>
      <c r="I2374">
        <f>MROUND(Table1[[#This Row],[Prob_H]]*100,2)/100</f>
        <v>0.22</v>
      </c>
      <c r="J2374">
        <f>1/Table1[[#This Row],[odds_ft_home_team_win]]-Table1[[#This Row],[Margin/3]]</f>
        <v>0.22054204347779291</v>
      </c>
      <c r="K2374">
        <f>1/Table1[[#This Row],[odds_ft_draw]]-Table1[[#This Row],[Margin/3]]</f>
        <v>0.26418865556541044</v>
      </c>
      <c r="L2374">
        <f>1/Table1[[#This Row],[odds_ft_away_team_win]]-Table1[[#This Row],[Margin/3]]</f>
        <v>0.51526930095679657</v>
      </c>
      <c r="M2374">
        <v>14</v>
      </c>
      <c r="N2374">
        <v>0.83</v>
      </c>
      <c r="O2374">
        <v>1.5</v>
      </c>
      <c r="P2374">
        <v>1.29</v>
      </c>
      <c r="Q2374">
        <v>1.48</v>
      </c>
      <c r="R2374" t="str" cm="1">
        <f t="array" ref="R23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AA2374">
        <v>2</v>
      </c>
      <c r="AB2374">
        <v>4</v>
      </c>
      <c r="AC2374">
        <v>2</v>
      </c>
      <c r="AD2374">
        <v>0</v>
      </c>
      <c r="AE2374">
        <v>2</v>
      </c>
      <c r="AF2374">
        <v>0</v>
      </c>
      <c r="AG2374">
        <v>1</v>
      </c>
      <c r="AH2374">
        <v>1</v>
      </c>
      <c r="AI2374">
        <v>0</v>
      </c>
      <c r="AJ2374">
        <v>2</v>
      </c>
      <c r="AK2374">
        <v>6</v>
      </c>
      <c r="AL2374">
        <v>12</v>
      </c>
      <c r="AM2374">
        <v>3</v>
      </c>
      <c r="AN2374">
        <v>5</v>
      </c>
      <c r="AO2374">
        <v>3</v>
      </c>
      <c r="AP2374">
        <v>7</v>
      </c>
      <c r="AQ2374">
        <v>13</v>
      </c>
      <c r="AR2374">
        <v>16</v>
      </c>
      <c r="AS2374">
        <v>45</v>
      </c>
      <c r="AT2374">
        <v>55</v>
      </c>
      <c r="AU2374">
        <v>0</v>
      </c>
      <c r="AV2374">
        <v>0</v>
      </c>
      <c r="AW2374">
        <v>2</v>
      </c>
      <c r="AX2374">
        <v>50</v>
      </c>
      <c r="AY2374">
        <v>50</v>
      </c>
      <c r="AZ2374">
        <v>42</v>
      </c>
      <c r="BA2374">
        <v>9</v>
      </c>
      <c r="BB2374">
        <v>9</v>
      </c>
      <c r="BC2374">
        <v>25</v>
      </c>
      <c r="BD2374">
        <v>42</v>
      </c>
      <c r="BE2374">
        <v>34</v>
      </c>
      <c r="BF2374">
        <v>83</v>
      </c>
      <c r="BG2374">
        <v>8.84</v>
      </c>
      <c r="BH2374">
        <v>5.66</v>
      </c>
      <c r="BI2374">
        <v>4.37</v>
      </c>
      <c r="BJ2374">
        <v>3.67</v>
      </c>
      <c r="BK2374">
        <v>1.91</v>
      </c>
      <c r="BL2374">
        <f>1/Table1[[#This Row],[odds_ft_home_team_win]]+1/Table1[[#This Row],[odds_ft_draw]]+1/Table1[[#This Row],[odds_ft_away_team_win]]-1</f>
        <v>2.4872725401861473E-2</v>
      </c>
      <c r="BM2374">
        <f>Table1[[#This Row],[Margin]]/3</f>
        <v>8.2909084672871582E-3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 t="s">
        <v>1644</v>
      </c>
      <c r="BU2374">
        <f>VLOOKUP(Table1[[#This Row],[Reference]],metron,11,FALSE)</f>
        <v>1.0633893919793009</v>
      </c>
      <c r="BV2374">
        <f>VLOOKUP(Table1[[#This Row],[Reference]],metron,12,FALSE)</f>
        <v>1.648124191461837</v>
      </c>
    </row>
    <row r="2375" spans="1:74" hidden="1" x14ac:dyDescent="0.45">
      <c r="A2375" t="s">
        <v>5412</v>
      </c>
      <c r="B2375">
        <v>1445796000</v>
      </c>
      <c r="C2375" s="3" t="s">
        <v>1848</v>
      </c>
      <c r="D2375" t="s">
        <v>65</v>
      </c>
      <c r="E2375" t="s">
        <v>66</v>
      </c>
      <c r="F2375" t="s">
        <v>94</v>
      </c>
      <c r="G2375" t="s">
        <v>67</v>
      </c>
      <c r="H2375" t="s">
        <v>66</v>
      </c>
      <c r="I2375">
        <f>MROUND(Table1[[#This Row],[Prob_H]]*100,2)/100</f>
        <v>0.56000000000000005</v>
      </c>
      <c r="J2375">
        <f>1/Table1[[#This Row],[odds_ft_home_team_win]]-Table1[[#This Row],[Margin/3]]</f>
        <v>0.55935902232198531</v>
      </c>
      <c r="K2375">
        <f>1/Table1[[#This Row],[odds_ft_draw]]-Table1[[#This Row],[Margin/3]]</f>
        <v>0.24370245666541965</v>
      </c>
      <c r="L2375">
        <f>1/Table1[[#This Row],[odds_ft_away_team_win]]-Table1[[#This Row],[Margin/3]]</f>
        <v>0.19693852101259507</v>
      </c>
      <c r="M2375">
        <v>14</v>
      </c>
      <c r="N2375">
        <v>3</v>
      </c>
      <c r="O2375">
        <v>0.43</v>
      </c>
      <c r="P2375">
        <v>2</v>
      </c>
      <c r="Q2375">
        <v>0.72</v>
      </c>
      <c r="R2375" t="str" cm="1">
        <f t="array" ref="R23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5">
        <v>2</v>
      </c>
      <c r="T2375">
        <v>3</v>
      </c>
      <c r="U2375">
        <v>5</v>
      </c>
      <c r="V2375">
        <v>3</v>
      </c>
      <c r="W2375">
        <v>1</v>
      </c>
      <c r="X2375">
        <v>2</v>
      </c>
      <c r="Y2375" t="s">
        <v>1849</v>
      </c>
      <c r="Z2375" t="s">
        <v>1850</v>
      </c>
      <c r="AA2375">
        <v>6</v>
      </c>
      <c r="AB2375">
        <v>10</v>
      </c>
      <c r="AC2375">
        <v>2</v>
      </c>
      <c r="AD2375">
        <v>0</v>
      </c>
      <c r="AE2375">
        <v>2</v>
      </c>
      <c r="AF2375">
        <v>0</v>
      </c>
      <c r="AG2375">
        <v>0</v>
      </c>
      <c r="AH2375">
        <v>2</v>
      </c>
      <c r="AI2375">
        <v>0</v>
      </c>
      <c r="AJ2375">
        <v>2</v>
      </c>
      <c r="AK2375">
        <v>9</v>
      </c>
      <c r="AL2375">
        <v>10</v>
      </c>
      <c r="AM2375">
        <v>5</v>
      </c>
      <c r="AN2375">
        <v>3</v>
      </c>
      <c r="AO2375">
        <v>4</v>
      </c>
      <c r="AP2375">
        <v>7</v>
      </c>
      <c r="AQ2375">
        <v>11</v>
      </c>
      <c r="AR2375">
        <v>9</v>
      </c>
      <c r="AS2375">
        <v>52</v>
      </c>
      <c r="AT2375">
        <v>48</v>
      </c>
      <c r="AU2375">
        <v>0</v>
      </c>
      <c r="AV2375">
        <v>0</v>
      </c>
      <c r="AW2375">
        <v>2.68</v>
      </c>
      <c r="AX2375">
        <v>43</v>
      </c>
      <c r="AY2375">
        <v>77</v>
      </c>
      <c r="AZ2375">
        <v>54</v>
      </c>
      <c r="BA2375">
        <v>23</v>
      </c>
      <c r="BB2375">
        <v>23</v>
      </c>
      <c r="BC2375">
        <v>47</v>
      </c>
      <c r="BD2375">
        <v>77</v>
      </c>
      <c r="BE2375">
        <v>37</v>
      </c>
      <c r="BF2375">
        <v>68</v>
      </c>
      <c r="BG2375">
        <v>8.5</v>
      </c>
      <c r="BH2375">
        <v>5.14</v>
      </c>
      <c r="BI2375">
        <v>1.76</v>
      </c>
      <c r="BJ2375">
        <v>3.96</v>
      </c>
      <c r="BK2375">
        <v>4.8600000000000003</v>
      </c>
      <c r="BL2375">
        <f>1/Table1[[#This Row],[odds_ft_home_team_win]]+1/Table1[[#This Row],[odds_ft_draw]]+1/Table1[[#This Row],[odds_ft_away_team_win]]-1</f>
        <v>2.6468387579498653E-2</v>
      </c>
      <c r="BM2375">
        <f>Table1[[#This Row],[Margin]]/3</f>
        <v>8.822795859832885E-3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 t="s">
        <v>124</v>
      </c>
      <c r="BU2375">
        <f>VLOOKUP(Table1[[#This Row],[Reference]],metron,11,FALSE)</f>
        <v>1.7546812539448771</v>
      </c>
      <c r="BV2375">
        <f>VLOOKUP(Table1[[#This Row],[Reference]],metron,12,FALSE)</f>
        <v>0.93456764148958549</v>
      </c>
    </row>
    <row r="2376" spans="1:74" hidden="1" x14ac:dyDescent="0.45">
      <c r="A2376" t="s">
        <v>5412</v>
      </c>
      <c r="B2376">
        <v>1445814000</v>
      </c>
      <c r="C2376" s="3" t="s">
        <v>1851</v>
      </c>
      <c r="D2376" t="s">
        <v>65</v>
      </c>
      <c r="E2376" t="s">
        <v>66</v>
      </c>
      <c r="F2376" t="s">
        <v>73</v>
      </c>
      <c r="G2376" t="s">
        <v>81</v>
      </c>
      <c r="H2376" t="s">
        <v>66</v>
      </c>
      <c r="I2376">
        <f>MROUND(Table1[[#This Row],[Prob_H]]*100,2)/100</f>
        <v>0.38</v>
      </c>
      <c r="J2376">
        <f>1/Table1[[#This Row],[odds_ft_home_team_win]]-Table1[[#This Row],[Margin/3]]</f>
        <v>0.37909925013047607</v>
      </c>
      <c r="K2376">
        <f>1/Table1[[#This Row],[odds_ft_draw]]-Table1[[#This Row],[Margin/3]]</f>
        <v>0.27478846988583988</v>
      </c>
      <c r="L2376">
        <f>1/Table1[[#This Row],[odds_ft_away_team_win]]-Table1[[#This Row],[Margin/3]]</f>
        <v>0.3461122799836841</v>
      </c>
      <c r="M2376">
        <v>14</v>
      </c>
      <c r="N2376">
        <v>2.14</v>
      </c>
      <c r="O2376">
        <v>1.29</v>
      </c>
      <c r="P2376">
        <v>2</v>
      </c>
      <c r="Q2376">
        <v>1.2</v>
      </c>
      <c r="R2376" t="str" cm="1">
        <f t="array" ref="R23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0</v>
      </c>
      <c r="Y2376">
        <v>41</v>
      </c>
      <c r="AA2376">
        <v>5</v>
      </c>
      <c r="AB2376">
        <v>1</v>
      </c>
      <c r="AC2376">
        <v>2</v>
      </c>
      <c r="AD2376">
        <v>1</v>
      </c>
      <c r="AE2376">
        <v>1</v>
      </c>
      <c r="AF2376">
        <v>1</v>
      </c>
      <c r="AG2376">
        <v>0</v>
      </c>
      <c r="AH2376">
        <v>3</v>
      </c>
      <c r="AI2376">
        <v>0</v>
      </c>
      <c r="AJ2376">
        <v>2</v>
      </c>
      <c r="AK2376">
        <v>6</v>
      </c>
      <c r="AL2376">
        <v>18</v>
      </c>
      <c r="AM2376">
        <v>3</v>
      </c>
      <c r="AN2376">
        <v>6</v>
      </c>
      <c r="AO2376">
        <v>3</v>
      </c>
      <c r="AP2376">
        <v>12</v>
      </c>
      <c r="AQ2376">
        <v>8</v>
      </c>
      <c r="AR2376">
        <v>12</v>
      </c>
      <c r="AS2376">
        <v>54</v>
      </c>
      <c r="AT2376">
        <v>46</v>
      </c>
      <c r="AU2376">
        <v>0</v>
      </c>
      <c r="AV2376">
        <v>0</v>
      </c>
      <c r="AW2376">
        <v>4.07</v>
      </c>
      <c r="AX2376">
        <v>64</v>
      </c>
      <c r="AY2376">
        <v>86</v>
      </c>
      <c r="AZ2376">
        <v>79</v>
      </c>
      <c r="BA2376">
        <v>64</v>
      </c>
      <c r="BB2376">
        <v>36</v>
      </c>
      <c r="BC2376">
        <v>50</v>
      </c>
      <c r="BD2376">
        <v>93</v>
      </c>
      <c r="BE2376">
        <v>64</v>
      </c>
      <c r="BF2376">
        <v>86</v>
      </c>
      <c r="BG2376">
        <v>8.74</v>
      </c>
      <c r="BH2376">
        <v>4.72</v>
      </c>
      <c r="BI2376">
        <v>2.58</v>
      </c>
      <c r="BJ2376">
        <v>3.53</v>
      </c>
      <c r="BK2376">
        <v>2.82</v>
      </c>
      <c r="BL2376">
        <f>1/Table1[[#This Row],[odds_ft_home_team_win]]+1/Table1[[#This Row],[odds_ft_draw]]+1/Table1[[#This Row],[odds_ft_away_team_win]]-1</f>
        <v>2.5492947282990341E-2</v>
      </c>
      <c r="BM2376">
        <f>Table1[[#This Row],[Margin]]/3</f>
        <v>8.4976490943301144E-3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 t="s">
        <v>1292</v>
      </c>
      <c r="BU2376">
        <f>VLOOKUP(Table1[[#This Row],[Reference]],metron,11,FALSE)</f>
        <v>1.330562659846547</v>
      </c>
      <c r="BV2376">
        <f>VLOOKUP(Table1[[#This Row],[Reference]],metron,12,FALSE)</f>
        <v>1.1595268542199491</v>
      </c>
    </row>
    <row r="2377" spans="1:74" hidden="1" x14ac:dyDescent="0.45">
      <c r="A2377" t="s">
        <v>5412</v>
      </c>
      <c r="B2377">
        <v>1447295400</v>
      </c>
      <c r="C2377" s="3" t="s">
        <v>1891</v>
      </c>
      <c r="D2377" t="s">
        <v>65</v>
      </c>
      <c r="E2377" t="s">
        <v>66</v>
      </c>
      <c r="F2377" t="s">
        <v>93</v>
      </c>
      <c r="G2377" t="s">
        <v>98</v>
      </c>
      <c r="H2377" t="s">
        <v>66</v>
      </c>
      <c r="I2377">
        <f>MROUND(Table1[[#This Row],[Prob_H]]*100,2)/100</f>
        <v>0.44</v>
      </c>
      <c r="J2377">
        <f>1/Table1[[#This Row],[odds_ft_home_team_win]]-Table1[[#This Row],[Margin/3]]</f>
        <v>0.43846200547115499</v>
      </c>
      <c r="K2377">
        <f>1/Table1[[#This Row],[odds_ft_draw]]-Table1[[#This Row],[Margin/3]]</f>
        <v>0.28701868478004672</v>
      </c>
      <c r="L2377">
        <f>1/Table1[[#This Row],[odds_ft_away_team_win]]-Table1[[#This Row],[Margin/3]]</f>
        <v>0.27451930974879829</v>
      </c>
      <c r="M2377">
        <v>14</v>
      </c>
      <c r="N2377">
        <v>0.75</v>
      </c>
      <c r="O2377">
        <v>0.5</v>
      </c>
      <c r="P2377">
        <v>0.71</v>
      </c>
      <c r="Q2377">
        <v>1.22</v>
      </c>
      <c r="R2377" t="str" cm="1">
        <f t="array" ref="R23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7">
        <v>0</v>
      </c>
      <c r="T2377">
        <v>1</v>
      </c>
      <c r="U2377">
        <v>1</v>
      </c>
      <c r="V2377">
        <v>0</v>
      </c>
      <c r="W2377">
        <v>0</v>
      </c>
      <c r="X2377">
        <v>0</v>
      </c>
      <c r="Z2377">
        <v>77</v>
      </c>
      <c r="AA2377">
        <v>0</v>
      </c>
      <c r="AB2377">
        <v>1</v>
      </c>
      <c r="AC2377">
        <v>3</v>
      </c>
      <c r="AD2377">
        <v>0</v>
      </c>
      <c r="AE2377">
        <v>0</v>
      </c>
      <c r="AF2377">
        <v>0</v>
      </c>
      <c r="AG2377">
        <v>0</v>
      </c>
      <c r="AH2377">
        <v>3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30</v>
      </c>
      <c r="AT2377">
        <v>70</v>
      </c>
      <c r="AU2377">
        <v>0</v>
      </c>
      <c r="AV2377">
        <v>0</v>
      </c>
      <c r="AW2377">
        <v>2.76</v>
      </c>
      <c r="AX2377">
        <v>57</v>
      </c>
      <c r="AY2377">
        <v>75</v>
      </c>
      <c r="AZ2377">
        <v>63</v>
      </c>
      <c r="BA2377">
        <v>25</v>
      </c>
      <c r="BB2377">
        <v>13</v>
      </c>
      <c r="BC2377">
        <v>57</v>
      </c>
      <c r="BD2377">
        <v>75</v>
      </c>
      <c r="BE2377">
        <v>32</v>
      </c>
      <c r="BF2377">
        <v>82</v>
      </c>
      <c r="BG2377">
        <v>10.75</v>
      </c>
      <c r="BH2377">
        <v>6</v>
      </c>
      <c r="BI2377">
        <v>2.2400000000000002</v>
      </c>
      <c r="BJ2377">
        <v>3.39</v>
      </c>
      <c r="BK2377">
        <v>3.54</v>
      </c>
      <c r="BL2377">
        <f>1/Table1[[#This Row],[odds_ft_home_team_win]]+1/Table1[[#This Row],[odds_ft_draw]]+1/Table1[[#This Row],[odds_ft_away_team_win]]-1</f>
        <v>2.3899697872249215E-2</v>
      </c>
      <c r="BM2377">
        <f>Table1[[#This Row],[Margin]]/3</f>
        <v>7.9665659574164049E-3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 t="s">
        <v>95</v>
      </c>
      <c r="BU2377">
        <f>VLOOKUP(Table1[[#This Row],[Reference]],metron,11,FALSE)</f>
        <v>1.4140979689366791</v>
      </c>
      <c r="BV2377">
        <f>VLOOKUP(Table1[[#This Row],[Reference]],metron,12,FALSE)</f>
        <v>1.0666666666666671</v>
      </c>
    </row>
    <row r="2378" spans="1:74" hidden="1" x14ac:dyDescent="0.45">
      <c r="A2378" t="s">
        <v>5411</v>
      </c>
      <c r="B2378">
        <v>1460766600</v>
      </c>
      <c r="C2378" s="3" t="s">
        <v>2130</v>
      </c>
      <c r="D2378" t="s">
        <v>65</v>
      </c>
      <c r="E2378" t="s">
        <v>66</v>
      </c>
      <c r="F2378" t="s">
        <v>80</v>
      </c>
      <c r="G2378" t="s">
        <v>86</v>
      </c>
      <c r="H2378" t="s">
        <v>66</v>
      </c>
      <c r="I2378">
        <f>MROUND(Table1[[#This Row],[Prob_H]]*100,2)/100</f>
        <v>0.24</v>
      </c>
      <c r="J2378">
        <f>1/Table1[[#This Row],[odds_ft_home_team_win]]-Table1[[#This Row],[Margin/3]]</f>
        <v>0.24868196212612806</v>
      </c>
      <c r="K2378">
        <f>1/Table1[[#This Row],[odds_ft_draw]]-Table1[[#This Row],[Margin/3]]</f>
        <v>0.26709464704968006</v>
      </c>
      <c r="L2378">
        <f>1/Table1[[#This Row],[odds_ft_away_team_win]]-Table1[[#This Row],[Margin/3]]</f>
        <v>0.48422339082419191</v>
      </c>
      <c r="M2378">
        <v>14</v>
      </c>
      <c r="N2378">
        <v>1.47</v>
      </c>
      <c r="O2378">
        <v>2</v>
      </c>
      <c r="P2378">
        <v>1.65</v>
      </c>
      <c r="Q2378">
        <v>1.71</v>
      </c>
      <c r="R2378" t="str" cm="1">
        <f t="array" ref="R23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78">
        <v>1</v>
      </c>
      <c r="T2378">
        <v>0</v>
      </c>
      <c r="U2378">
        <v>1</v>
      </c>
      <c r="V2378">
        <v>1</v>
      </c>
      <c r="W2378">
        <v>1</v>
      </c>
      <c r="X2378">
        <v>0</v>
      </c>
      <c r="Y2378">
        <v>38</v>
      </c>
      <c r="AA2378">
        <v>7</v>
      </c>
      <c r="AB2378">
        <v>6</v>
      </c>
      <c r="AC2378">
        <v>2</v>
      </c>
      <c r="AD2378">
        <v>0</v>
      </c>
      <c r="AE2378">
        <v>2</v>
      </c>
      <c r="AF2378">
        <v>0</v>
      </c>
      <c r="AG2378">
        <v>0</v>
      </c>
      <c r="AH2378">
        <v>2</v>
      </c>
      <c r="AI2378">
        <v>1</v>
      </c>
      <c r="AJ2378">
        <v>1</v>
      </c>
      <c r="AK2378">
        <v>12</v>
      </c>
      <c r="AL2378">
        <v>22</v>
      </c>
      <c r="AM2378">
        <v>4</v>
      </c>
      <c r="AN2378">
        <v>7</v>
      </c>
      <c r="AO2378">
        <v>8</v>
      </c>
      <c r="AP2378">
        <v>15</v>
      </c>
      <c r="AQ2378">
        <v>10</v>
      </c>
      <c r="AR2378">
        <v>15</v>
      </c>
      <c r="AS2378">
        <v>44</v>
      </c>
      <c r="AT2378">
        <v>56</v>
      </c>
      <c r="AU2378">
        <v>0</v>
      </c>
      <c r="AV2378">
        <v>0</v>
      </c>
      <c r="AW2378">
        <v>2.96</v>
      </c>
      <c r="AX2378">
        <v>54</v>
      </c>
      <c r="AY2378">
        <v>90</v>
      </c>
      <c r="AZ2378">
        <v>69</v>
      </c>
      <c r="BA2378">
        <v>26</v>
      </c>
      <c r="BB2378">
        <v>13</v>
      </c>
      <c r="BC2378">
        <v>44</v>
      </c>
      <c r="BD2378">
        <v>75</v>
      </c>
      <c r="BE2378">
        <v>53</v>
      </c>
      <c r="BF2378">
        <v>87</v>
      </c>
      <c r="BG2378">
        <v>9.4</v>
      </c>
      <c r="BH2378">
        <v>5.76</v>
      </c>
      <c r="BI2378">
        <v>3.89</v>
      </c>
      <c r="BJ2378">
        <v>3.63</v>
      </c>
      <c r="BK2378">
        <v>2.0299999999999998</v>
      </c>
      <c r="BL2378">
        <f>1/Table1[[#This Row],[odds_ft_home_team_win]]+1/Table1[[#This Row],[odds_ft_draw]]+1/Table1[[#This Row],[odds_ft_away_team_win]]-1</f>
        <v>2.5162339842695447E-2</v>
      </c>
      <c r="BM2378">
        <f>Table1[[#This Row],[Margin]]/3</f>
        <v>8.3874466142318162E-3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 t="s">
        <v>83</v>
      </c>
      <c r="BU2378">
        <f>VLOOKUP(Table1[[#This Row],[Reference]],metron,11,FALSE)</f>
        <v>1.067249240121581</v>
      </c>
      <c r="BV2378">
        <f>VLOOKUP(Table1[[#This Row],[Reference]],metron,12,FALSE)</f>
        <v>1.53419452887538</v>
      </c>
    </row>
    <row r="2379" spans="1:74" hidden="1" x14ac:dyDescent="0.45">
      <c r="A2379" t="s">
        <v>5411</v>
      </c>
      <c r="B2379">
        <v>1460773800</v>
      </c>
      <c r="C2379" s="3" t="s">
        <v>2131</v>
      </c>
      <c r="D2379" t="s">
        <v>65</v>
      </c>
      <c r="E2379" t="s">
        <v>66</v>
      </c>
      <c r="F2379" t="s">
        <v>72</v>
      </c>
      <c r="G2379" t="s">
        <v>85</v>
      </c>
      <c r="H2379" t="s">
        <v>66</v>
      </c>
      <c r="I2379">
        <f>MROUND(Table1[[#This Row],[Prob_H]]*100,2)/100</f>
        <v>0.36</v>
      </c>
      <c r="J2379">
        <f>1/Table1[[#This Row],[odds_ft_home_team_win]]-Table1[[#This Row],[Margin/3]]</f>
        <v>0.35243141040550258</v>
      </c>
      <c r="K2379">
        <f>1/Table1[[#This Row],[odds_ft_draw]]-Table1[[#This Row],[Margin/3]]</f>
        <v>0.27153262489851998</v>
      </c>
      <c r="L2379">
        <f>1/Table1[[#This Row],[odds_ft_away_team_win]]-Table1[[#This Row],[Margin/3]]</f>
        <v>0.37603596469597739</v>
      </c>
      <c r="M2379">
        <v>14</v>
      </c>
      <c r="N2379">
        <v>0.8</v>
      </c>
      <c r="O2379">
        <v>1.27</v>
      </c>
      <c r="P2379">
        <v>0.76</v>
      </c>
      <c r="Q2379">
        <v>1.3</v>
      </c>
      <c r="R2379" t="str" cm="1">
        <f t="array" ref="R23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79">
        <v>1</v>
      </c>
      <c r="T2379">
        <v>2</v>
      </c>
      <c r="U2379">
        <v>3</v>
      </c>
      <c r="V2379">
        <v>0</v>
      </c>
      <c r="W2379">
        <v>0</v>
      </c>
      <c r="X2379">
        <v>0</v>
      </c>
      <c r="Y2379">
        <v>58</v>
      </c>
      <c r="Z2379" t="s">
        <v>2132</v>
      </c>
      <c r="AA2379">
        <v>9</v>
      </c>
      <c r="AB2379">
        <v>6</v>
      </c>
      <c r="AC2379">
        <v>2</v>
      </c>
      <c r="AD2379">
        <v>0</v>
      </c>
      <c r="AE2379">
        <v>5</v>
      </c>
      <c r="AF2379">
        <v>0</v>
      </c>
      <c r="AG2379">
        <v>0</v>
      </c>
      <c r="AH2379">
        <v>2</v>
      </c>
      <c r="AI2379">
        <v>2</v>
      </c>
      <c r="AJ2379">
        <v>3</v>
      </c>
      <c r="AK2379">
        <v>9</v>
      </c>
      <c r="AL2379">
        <v>6</v>
      </c>
      <c r="AM2379">
        <v>3</v>
      </c>
      <c r="AN2379">
        <v>2</v>
      </c>
      <c r="AO2379">
        <v>6</v>
      </c>
      <c r="AP2379">
        <v>4</v>
      </c>
      <c r="AQ2379">
        <v>11</v>
      </c>
      <c r="AR2379">
        <v>16</v>
      </c>
      <c r="AS2379">
        <v>49</v>
      </c>
      <c r="AT2379">
        <v>51</v>
      </c>
      <c r="AU2379">
        <v>0</v>
      </c>
      <c r="AV2379">
        <v>0</v>
      </c>
      <c r="AW2379">
        <v>3.1</v>
      </c>
      <c r="AX2379">
        <v>77</v>
      </c>
      <c r="AY2379">
        <v>94</v>
      </c>
      <c r="AZ2379">
        <v>74</v>
      </c>
      <c r="BA2379">
        <v>40</v>
      </c>
      <c r="BB2379">
        <v>7</v>
      </c>
      <c r="BC2379">
        <v>50</v>
      </c>
      <c r="BD2379">
        <v>67</v>
      </c>
      <c r="BE2379">
        <v>60</v>
      </c>
      <c r="BF2379">
        <v>80</v>
      </c>
      <c r="BG2379">
        <v>10.85</v>
      </c>
      <c r="BH2379">
        <v>6.07</v>
      </c>
      <c r="BI2379">
        <v>2.77</v>
      </c>
      <c r="BJ2379">
        <v>3.57</v>
      </c>
      <c r="BK2379">
        <v>2.6</v>
      </c>
      <c r="BL2379">
        <f>1/Table1[[#This Row],[odds_ft_home_team_win]]+1/Table1[[#This Row],[odds_ft_draw]]+1/Table1[[#This Row],[odds_ft_away_team_win]]-1</f>
        <v>2.5738259758221638E-2</v>
      </c>
      <c r="BM2379">
        <f>Table1[[#This Row],[Margin]]/3</f>
        <v>8.5794199194072131E-3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 t="s">
        <v>75</v>
      </c>
      <c r="BU2379">
        <f>VLOOKUP(Table1[[#This Row],[Reference]],metron,11,FALSE)</f>
        <v>1.269326094653606</v>
      </c>
      <c r="BV2379">
        <f>VLOOKUP(Table1[[#This Row],[Reference]],metron,12,FALSE)</f>
        <v>1.2417089578661631</v>
      </c>
    </row>
    <row r="2380" spans="1:74" hidden="1" x14ac:dyDescent="0.45">
      <c r="A2380" t="s">
        <v>5411</v>
      </c>
      <c r="B2380">
        <v>1460828700</v>
      </c>
      <c r="C2380" s="3" t="s">
        <v>2133</v>
      </c>
      <c r="D2380" t="s">
        <v>65</v>
      </c>
      <c r="E2380" t="s">
        <v>66</v>
      </c>
      <c r="F2380" t="s">
        <v>97</v>
      </c>
      <c r="G2380" t="s">
        <v>611</v>
      </c>
      <c r="H2380" t="s">
        <v>66</v>
      </c>
      <c r="I2380">
        <f>MROUND(Table1[[#This Row],[Prob_H]]*100,2)/100</f>
        <v>0.56000000000000005</v>
      </c>
      <c r="J2380">
        <f>1/Table1[[#This Row],[odds_ft_home_team_win]]-Table1[[#This Row],[Margin/3]]</f>
        <v>0.5531187561242018</v>
      </c>
      <c r="K2380">
        <f>1/Table1[[#This Row],[odds_ft_draw]]-Table1[[#This Row],[Margin/3]]</f>
        <v>0.25106126305547266</v>
      </c>
      <c r="L2380">
        <f>1/Table1[[#This Row],[odds_ft_away_team_win]]-Table1[[#This Row],[Margin/3]]</f>
        <v>0.19581998082032545</v>
      </c>
      <c r="M2380">
        <v>14</v>
      </c>
      <c r="N2380">
        <v>1.65</v>
      </c>
      <c r="O2380">
        <v>0.88</v>
      </c>
      <c r="P2380">
        <v>1.63</v>
      </c>
      <c r="Q2380">
        <v>0.83</v>
      </c>
      <c r="R2380" t="str" cm="1">
        <f t="array" ref="R23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0">
        <v>4</v>
      </c>
      <c r="T2380">
        <v>2</v>
      </c>
      <c r="U2380">
        <v>6</v>
      </c>
      <c r="V2380">
        <v>3</v>
      </c>
      <c r="W2380">
        <v>3</v>
      </c>
      <c r="X2380">
        <v>0</v>
      </c>
      <c r="Y2380" t="s">
        <v>2134</v>
      </c>
      <c r="Z2380" t="s">
        <v>2135</v>
      </c>
      <c r="AA2380">
        <v>3</v>
      </c>
      <c r="AB2380">
        <v>6</v>
      </c>
      <c r="AC2380">
        <v>1</v>
      </c>
      <c r="AD2380">
        <v>0</v>
      </c>
      <c r="AE2380">
        <v>2</v>
      </c>
      <c r="AF2380">
        <v>0</v>
      </c>
      <c r="AG2380">
        <v>0</v>
      </c>
      <c r="AH2380">
        <v>1</v>
      </c>
      <c r="AI2380">
        <v>1</v>
      </c>
      <c r="AJ2380">
        <v>1</v>
      </c>
      <c r="AK2380">
        <v>19</v>
      </c>
      <c r="AL2380">
        <v>9</v>
      </c>
      <c r="AM2380">
        <v>6</v>
      </c>
      <c r="AN2380">
        <v>6</v>
      </c>
      <c r="AO2380">
        <v>13</v>
      </c>
      <c r="AP2380">
        <v>3</v>
      </c>
      <c r="AQ2380">
        <v>13</v>
      </c>
      <c r="AR2380">
        <v>8</v>
      </c>
      <c r="AS2380">
        <v>53</v>
      </c>
      <c r="AT2380">
        <v>47</v>
      </c>
      <c r="AU2380">
        <v>0</v>
      </c>
      <c r="AV2380">
        <v>0</v>
      </c>
      <c r="AW2380">
        <v>2.86</v>
      </c>
      <c r="AX2380">
        <v>61</v>
      </c>
      <c r="AY2380">
        <v>76</v>
      </c>
      <c r="AZ2380">
        <v>52</v>
      </c>
      <c r="BA2380">
        <v>37</v>
      </c>
      <c r="BB2380">
        <v>19</v>
      </c>
      <c r="BC2380">
        <v>34</v>
      </c>
      <c r="BD2380">
        <v>70</v>
      </c>
      <c r="BE2380">
        <v>45</v>
      </c>
      <c r="BF2380">
        <v>82</v>
      </c>
      <c r="BG2380">
        <v>9.6300000000000008</v>
      </c>
      <c r="BH2380">
        <v>5.41</v>
      </c>
      <c r="BI2380">
        <v>1.78</v>
      </c>
      <c r="BJ2380">
        <v>3.85</v>
      </c>
      <c r="BK2380">
        <v>4.8899999999999997</v>
      </c>
      <c r="BL2380">
        <f>1/Table1[[#This Row],[odds_ft_home_team_win]]+1/Table1[[#This Row],[odds_ft_draw]]+1/Table1[[#This Row],[odds_ft_away_team_win]]-1</f>
        <v>2.6036990054361109E-2</v>
      </c>
      <c r="BM2380">
        <f>Table1[[#This Row],[Margin]]/3</f>
        <v>8.6789966847870357E-3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 t="s">
        <v>100</v>
      </c>
      <c r="BU2380">
        <f>VLOOKUP(Table1[[#This Row],[Reference]],metron,11,FALSE)</f>
        <v>1.7546812539448771</v>
      </c>
      <c r="BV2380">
        <f>VLOOKUP(Table1[[#This Row],[Reference]],metron,12,FALSE)</f>
        <v>0.93456764148958549</v>
      </c>
    </row>
    <row r="2381" spans="1:74" hidden="1" x14ac:dyDescent="0.45">
      <c r="A2381" t="s">
        <v>5411</v>
      </c>
      <c r="B2381">
        <v>1460844000</v>
      </c>
      <c r="C2381" s="3" t="s">
        <v>2136</v>
      </c>
      <c r="D2381" t="s">
        <v>65</v>
      </c>
      <c r="E2381" t="s">
        <v>66</v>
      </c>
      <c r="F2381" t="s">
        <v>77</v>
      </c>
      <c r="G2381" t="s">
        <v>88</v>
      </c>
      <c r="H2381" t="s">
        <v>66</v>
      </c>
      <c r="I2381">
        <f>MROUND(Table1[[#This Row],[Prob_H]]*100,2)/100</f>
        <v>0.44</v>
      </c>
      <c r="J2381">
        <f>1/Table1[[#This Row],[odds_ft_home_team_win]]-Table1[[#This Row],[Margin/3]]</f>
        <v>0.43202729975477966</v>
      </c>
      <c r="K2381">
        <f>1/Table1[[#This Row],[odds_ft_draw]]-Table1[[#This Row],[Margin/3]]</f>
        <v>0.27885498723262664</v>
      </c>
      <c r="L2381">
        <f>1/Table1[[#This Row],[odds_ft_away_team_win]]-Table1[[#This Row],[Margin/3]]</f>
        <v>0.28911771301259381</v>
      </c>
      <c r="M2381">
        <v>14</v>
      </c>
      <c r="N2381">
        <v>1.4</v>
      </c>
      <c r="O2381">
        <v>1.53</v>
      </c>
      <c r="P2381">
        <v>1.24</v>
      </c>
      <c r="Q2381">
        <v>1.44</v>
      </c>
      <c r="R2381" t="str" cm="1">
        <f t="array" ref="R23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1">
        <v>0</v>
      </c>
      <c r="T2381">
        <v>1</v>
      </c>
      <c r="U2381">
        <v>1</v>
      </c>
      <c r="V2381">
        <v>1</v>
      </c>
      <c r="W2381">
        <v>0</v>
      </c>
      <c r="X2381">
        <v>1</v>
      </c>
      <c r="Z2381">
        <v>42</v>
      </c>
      <c r="AA2381">
        <v>13</v>
      </c>
      <c r="AB2381">
        <v>8</v>
      </c>
      <c r="AC2381">
        <v>3</v>
      </c>
      <c r="AD2381">
        <v>1</v>
      </c>
      <c r="AE2381">
        <v>3</v>
      </c>
      <c r="AF2381">
        <v>0</v>
      </c>
      <c r="AG2381">
        <v>3</v>
      </c>
      <c r="AH2381">
        <v>1</v>
      </c>
      <c r="AI2381">
        <v>2</v>
      </c>
      <c r="AJ2381">
        <v>1</v>
      </c>
      <c r="AK2381">
        <v>14</v>
      </c>
      <c r="AL2381">
        <v>7</v>
      </c>
      <c r="AM2381">
        <v>6</v>
      </c>
      <c r="AN2381">
        <v>3</v>
      </c>
      <c r="AO2381">
        <v>8</v>
      </c>
      <c r="AP2381">
        <v>4</v>
      </c>
      <c r="AQ2381">
        <v>11</v>
      </c>
      <c r="AR2381">
        <v>10</v>
      </c>
      <c r="AS2381">
        <v>62</v>
      </c>
      <c r="AT2381">
        <v>38</v>
      </c>
      <c r="AU2381">
        <v>0</v>
      </c>
      <c r="AV2381">
        <v>0</v>
      </c>
      <c r="AW2381">
        <v>2.44</v>
      </c>
      <c r="AX2381">
        <v>60</v>
      </c>
      <c r="AY2381">
        <v>87</v>
      </c>
      <c r="AZ2381">
        <v>50</v>
      </c>
      <c r="BA2381">
        <v>17</v>
      </c>
      <c r="BB2381">
        <v>0</v>
      </c>
      <c r="BC2381">
        <v>34</v>
      </c>
      <c r="BD2381">
        <v>77</v>
      </c>
      <c r="BE2381">
        <v>34</v>
      </c>
      <c r="BF2381">
        <v>84</v>
      </c>
      <c r="BG2381">
        <v>9.74</v>
      </c>
      <c r="BH2381">
        <v>5.27</v>
      </c>
      <c r="BI2381">
        <v>2.27</v>
      </c>
      <c r="BJ2381">
        <v>3.48</v>
      </c>
      <c r="BK2381">
        <v>3.36</v>
      </c>
      <c r="BL2381">
        <f>1/Table1[[#This Row],[odds_ft_home_team_win]]+1/Table1[[#This Row],[odds_ft_draw]]+1/Table1[[#This Row],[odds_ft_away_team_win]]-1</f>
        <v>2.5504003819361465E-2</v>
      </c>
      <c r="BM2381">
        <f>Table1[[#This Row],[Margin]]/3</f>
        <v>8.5013346064538222E-3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 t="s">
        <v>79</v>
      </c>
      <c r="BU2381">
        <f>VLOOKUP(Table1[[#This Row],[Reference]],metron,11,FALSE)</f>
        <v>1.4140979689366791</v>
      </c>
      <c r="BV2381">
        <f>VLOOKUP(Table1[[#This Row],[Reference]],metron,12,FALSE)</f>
        <v>1.0666666666666671</v>
      </c>
    </row>
    <row r="2382" spans="1:74" hidden="1" x14ac:dyDescent="0.45">
      <c r="A2382" t="s">
        <v>5411</v>
      </c>
      <c r="B2382">
        <v>1460851200</v>
      </c>
      <c r="C2382" s="3" t="s">
        <v>2137</v>
      </c>
      <c r="D2382" t="s">
        <v>65</v>
      </c>
      <c r="E2382" t="s">
        <v>66</v>
      </c>
      <c r="F2382" t="s">
        <v>68</v>
      </c>
      <c r="G2382" t="s">
        <v>1643</v>
      </c>
      <c r="H2382" t="s">
        <v>66</v>
      </c>
      <c r="I2382">
        <f>MROUND(Table1[[#This Row],[Prob_H]]*100,2)/100</f>
        <v>0.72</v>
      </c>
      <c r="J2382">
        <f>1/Table1[[#This Row],[odds_ft_home_team_win]]-Table1[[#This Row],[Margin/3]]</f>
        <v>0.7219084941259436</v>
      </c>
      <c r="K2382">
        <f>1/Table1[[#This Row],[odds_ft_draw]]-Table1[[#This Row],[Margin/3]]</f>
        <v>0.18540508450559035</v>
      </c>
      <c r="L2382">
        <f>1/Table1[[#This Row],[odds_ft_away_team_win]]-Table1[[#This Row],[Margin/3]]</f>
        <v>9.268642136846604E-2</v>
      </c>
      <c r="M2382">
        <v>14</v>
      </c>
      <c r="N2382">
        <v>1.83</v>
      </c>
      <c r="O2382">
        <v>0.47</v>
      </c>
      <c r="P2382">
        <v>1.76</v>
      </c>
      <c r="Q2382">
        <v>0.41</v>
      </c>
      <c r="R2382" t="str" cm="1">
        <f t="array" ref="R23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2">
        <v>5</v>
      </c>
      <c r="T2382">
        <v>2</v>
      </c>
      <c r="U2382">
        <v>7</v>
      </c>
      <c r="V2382">
        <v>4</v>
      </c>
      <c r="W2382">
        <v>3</v>
      </c>
      <c r="X2382">
        <v>1</v>
      </c>
      <c r="Y2382" t="s">
        <v>2138</v>
      </c>
      <c r="Z2382" t="s">
        <v>2139</v>
      </c>
      <c r="AA2382">
        <v>7</v>
      </c>
      <c r="AB2382">
        <v>1</v>
      </c>
      <c r="AC2382">
        <v>2</v>
      </c>
      <c r="AD2382">
        <v>0</v>
      </c>
      <c r="AE2382">
        <v>3</v>
      </c>
      <c r="AF2382">
        <v>1</v>
      </c>
      <c r="AG2382">
        <v>0</v>
      </c>
      <c r="AH2382">
        <v>2</v>
      </c>
      <c r="AI2382">
        <v>2</v>
      </c>
      <c r="AJ2382">
        <v>2</v>
      </c>
      <c r="AK2382">
        <v>14</v>
      </c>
      <c r="AL2382">
        <v>3</v>
      </c>
      <c r="AM2382">
        <v>7</v>
      </c>
      <c r="AN2382">
        <v>2</v>
      </c>
      <c r="AO2382">
        <v>7</v>
      </c>
      <c r="AP2382">
        <v>1</v>
      </c>
      <c r="AQ2382">
        <v>10</v>
      </c>
      <c r="AR2382">
        <v>16</v>
      </c>
      <c r="AS2382">
        <v>64</v>
      </c>
      <c r="AT2382">
        <v>36</v>
      </c>
      <c r="AU2382">
        <v>0</v>
      </c>
      <c r="AV2382">
        <v>0</v>
      </c>
      <c r="AW2382">
        <v>2.91</v>
      </c>
      <c r="AX2382">
        <v>51</v>
      </c>
      <c r="AY2382">
        <v>80</v>
      </c>
      <c r="AZ2382">
        <v>67</v>
      </c>
      <c r="BA2382">
        <v>39</v>
      </c>
      <c r="BB2382">
        <v>15</v>
      </c>
      <c r="BC2382">
        <v>33</v>
      </c>
      <c r="BD2382">
        <v>80</v>
      </c>
      <c r="BE2382">
        <v>48</v>
      </c>
      <c r="BF2382">
        <v>80</v>
      </c>
      <c r="BG2382">
        <v>10.71</v>
      </c>
      <c r="BH2382">
        <v>5.21</v>
      </c>
      <c r="BI2382">
        <v>1.37</v>
      </c>
      <c r="BJ2382">
        <v>5.17</v>
      </c>
      <c r="BK2382">
        <v>9.93</v>
      </c>
      <c r="BL2382">
        <f>1/Table1[[#This Row],[odds_ft_home_team_win]]+1/Table1[[#This Row],[odds_ft_draw]]+1/Table1[[#This Row],[odds_ft_away_team_win]]-1</f>
        <v>2.4055539519979519E-2</v>
      </c>
      <c r="BM2382">
        <f>Table1[[#This Row],[Margin]]/3</f>
        <v>8.0185131733265056E-3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 t="s">
        <v>116</v>
      </c>
      <c r="BU2382">
        <f>VLOOKUP(Table1[[#This Row],[Reference]],metron,11,FALSE)</f>
        <v>2.2436090225563912</v>
      </c>
      <c r="BV2382">
        <f>VLOOKUP(Table1[[#This Row],[Reference]],metron,12,FALSE)</f>
        <v>0.75338345864661649</v>
      </c>
    </row>
    <row r="2383" spans="1:74" hidden="1" x14ac:dyDescent="0.45">
      <c r="A2383" t="s">
        <v>5411</v>
      </c>
      <c r="B2383">
        <v>1460855160</v>
      </c>
      <c r="C2383" s="3" t="s">
        <v>2140</v>
      </c>
      <c r="D2383" t="s">
        <v>65</v>
      </c>
      <c r="E2383" t="s">
        <v>66</v>
      </c>
      <c r="F2383" t="s">
        <v>81</v>
      </c>
      <c r="G2383" t="s">
        <v>73</v>
      </c>
      <c r="H2383" t="s">
        <v>66</v>
      </c>
      <c r="I2383">
        <f>MROUND(Table1[[#This Row],[Prob_H]]*100,2)/100</f>
        <v>0.62</v>
      </c>
      <c r="J2383">
        <f>1/Table1[[#This Row],[odds_ft_home_team_win]]-Table1[[#This Row],[Margin/3]]</f>
        <v>0.61728650771732785</v>
      </c>
      <c r="K2383">
        <f>1/Table1[[#This Row],[odds_ft_draw]]-Table1[[#This Row],[Margin/3]]</f>
        <v>0.22702829175488656</v>
      </c>
      <c r="L2383">
        <f>1/Table1[[#This Row],[odds_ft_away_team_win]]-Table1[[#This Row],[Margin/3]]</f>
        <v>0.15568520052778539</v>
      </c>
      <c r="M2383">
        <v>14</v>
      </c>
      <c r="N2383">
        <v>2.25</v>
      </c>
      <c r="O2383">
        <v>0.81</v>
      </c>
      <c r="P2383">
        <v>2.2000000000000002</v>
      </c>
      <c r="Q2383">
        <v>0.78</v>
      </c>
      <c r="R2383" t="str" cm="1">
        <f t="array" ref="R23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3">
        <v>4</v>
      </c>
      <c r="T2383">
        <v>1</v>
      </c>
      <c r="U2383">
        <v>5</v>
      </c>
      <c r="V2383">
        <v>1</v>
      </c>
      <c r="W2383">
        <v>0</v>
      </c>
      <c r="X2383">
        <v>1</v>
      </c>
      <c r="Y2383" t="s">
        <v>2141</v>
      </c>
      <c r="Z2383">
        <v>31</v>
      </c>
      <c r="AA2383">
        <v>5</v>
      </c>
      <c r="AB2383">
        <v>6</v>
      </c>
      <c r="AC2383">
        <v>2</v>
      </c>
      <c r="AD2383">
        <v>0</v>
      </c>
      <c r="AE2383">
        <v>2</v>
      </c>
      <c r="AF2383">
        <v>0</v>
      </c>
      <c r="AG2383">
        <v>1</v>
      </c>
      <c r="AH2383">
        <v>1</v>
      </c>
      <c r="AI2383">
        <v>0</v>
      </c>
      <c r="AJ2383">
        <v>2</v>
      </c>
      <c r="AK2383">
        <v>20</v>
      </c>
      <c r="AL2383">
        <v>12</v>
      </c>
      <c r="AM2383">
        <v>12</v>
      </c>
      <c r="AN2383">
        <v>7</v>
      </c>
      <c r="AO2383">
        <v>8</v>
      </c>
      <c r="AP2383">
        <v>5</v>
      </c>
      <c r="AQ2383">
        <v>10</v>
      </c>
      <c r="AR2383">
        <v>10</v>
      </c>
      <c r="AS2383">
        <v>48</v>
      </c>
      <c r="AT2383">
        <v>52</v>
      </c>
      <c r="AU2383">
        <v>0</v>
      </c>
      <c r="AV2383">
        <v>0</v>
      </c>
      <c r="AW2383">
        <v>2.6</v>
      </c>
      <c r="AX2383">
        <v>60</v>
      </c>
      <c r="AY2383">
        <v>75</v>
      </c>
      <c r="AZ2383">
        <v>50</v>
      </c>
      <c r="BA2383">
        <v>19</v>
      </c>
      <c r="BB2383">
        <v>13</v>
      </c>
      <c r="BC2383">
        <v>29</v>
      </c>
      <c r="BD2383">
        <v>75</v>
      </c>
      <c r="BE2383">
        <v>44</v>
      </c>
      <c r="BF2383">
        <v>76</v>
      </c>
      <c r="BG2383">
        <v>9.4600000000000009</v>
      </c>
      <c r="BH2383">
        <v>4.8099999999999996</v>
      </c>
      <c r="BI2383">
        <v>1.6</v>
      </c>
      <c r="BJ2383">
        <v>4.26</v>
      </c>
      <c r="BK2383">
        <v>6.12</v>
      </c>
      <c r="BL2383">
        <f>1/Table1[[#This Row],[odds_ft_home_team_win]]+1/Table1[[#This Row],[odds_ft_draw]]+1/Table1[[#This Row],[odds_ft_away_team_win]]-1</f>
        <v>2.3140476848016345E-2</v>
      </c>
      <c r="BM2383">
        <f>Table1[[#This Row],[Margin]]/3</f>
        <v>7.7134922826721146E-3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 t="s">
        <v>109</v>
      </c>
      <c r="BU2383">
        <f>VLOOKUP(Table1[[#This Row],[Reference]],metron,11,FALSE)</f>
        <v>1.8681481481481479</v>
      </c>
      <c r="BV2383">
        <f>VLOOKUP(Table1[[#This Row],[Reference]],metron,12,FALSE)</f>
        <v>0.86851851851851847</v>
      </c>
    </row>
    <row r="2384" spans="1:74" hidden="1" x14ac:dyDescent="0.45">
      <c r="A2384" t="s">
        <v>5411</v>
      </c>
      <c r="B2384">
        <v>1460856600</v>
      </c>
      <c r="C2384" s="3" t="s">
        <v>2142</v>
      </c>
      <c r="D2384" t="s">
        <v>65</v>
      </c>
      <c r="E2384" t="s">
        <v>66</v>
      </c>
      <c r="F2384" t="s">
        <v>78</v>
      </c>
      <c r="G2384" t="s">
        <v>103</v>
      </c>
      <c r="H2384" t="s">
        <v>66</v>
      </c>
      <c r="I2384">
        <f>MROUND(Table1[[#This Row],[Prob_H]]*100,2)/100</f>
        <v>0.36</v>
      </c>
      <c r="J2384">
        <f>1/Table1[[#This Row],[odds_ft_home_team_win]]-Table1[[#This Row],[Margin/3]]</f>
        <v>0.35520619731146047</v>
      </c>
      <c r="K2384">
        <f>1/Table1[[#This Row],[odds_ft_draw]]-Table1[[#This Row],[Margin/3]]</f>
        <v>0.27728411938938252</v>
      </c>
      <c r="L2384">
        <f>1/Table1[[#This Row],[odds_ft_away_team_win]]-Table1[[#This Row],[Margin/3]]</f>
        <v>0.36750968329915695</v>
      </c>
      <c r="M2384">
        <v>14</v>
      </c>
      <c r="N2384">
        <v>1.27</v>
      </c>
      <c r="O2384">
        <v>1.27</v>
      </c>
      <c r="P2384">
        <v>1.44</v>
      </c>
      <c r="Q2384">
        <v>1.1499999999999999</v>
      </c>
      <c r="R2384" t="str" cm="1">
        <f t="array" ref="R23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4">
        <v>1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83</v>
      </c>
      <c r="AA2384">
        <v>2</v>
      </c>
      <c r="AB2384">
        <v>8</v>
      </c>
      <c r="AC2384">
        <v>2</v>
      </c>
      <c r="AD2384">
        <v>0</v>
      </c>
      <c r="AE2384">
        <v>4</v>
      </c>
      <c r="AF2384">
        <v>0</v>
      </c>
      <c r="AG2384">
        <v>1</v>
      </c>
      <c r="AH2384">
        <v>1</v>
      </c>
      <c r="AI2384">
        <v>2</v>
      </c>
      <c r="AJ2384">
        <v>2</v>
      </c>
      <c r="AK2384">
        <v>9</v>
      </c>
      <c r="AL2384">
        <v>14</v>
      </c>
      <c r="AM2384">
        <v>4</v>
      </c>
      <c r="AN2384">
        <v>7</v>
      </c>
      <c r="AO2384">
        <v>5</v>
      </c>
      <c r="AP2384">
        <v>7</v>
      </c>
      <c r="AQ2384">
        <v>14</v>
      </c>
      <c r="AR2384">
        <v>21</v>
      </c>
      <c r="AS2384">
        <v>49</v>
      </c>
      <c r="AT2384">
        <v>51</v>
      </c>
      <c r="AU2384">
        <v>0</v>
      </c>
      <c r="AV2384">
        <v>0</v>
      </c>
      <c r="AW2384">
        <v>3.17</v>
      </c>
      <c r="AX2384">
        <v>63</v>
      </c>
      <c r="AY2384">
        <v>80</v>
      </c>
      <c r="AZ2384">
        <v>57</v>
      </c>
      <c r="BA2384">
        <v>37</v>
      </c>
      <c r="BB2384">
        <v>24</v>
      </c>
      <c r="BC2384">
        <v>44</v>
      </c>
      <c r="BD2384">
        <v>74</v>
      </c>
      <c r="BE2384">
        <v>44</v>
      </c>
      <c r="BF2384">
        <v>84</v>
      </c>
      <c r="BG2384">
        <v>11.4</v>
      </c>
      <c r="BH2384">
        <v>5.07</v>
      </c>
      <c r="BI2384">
        <v>2.75</v>
      </c>
      <c r="BJ2384">
        <v>3.5</v>
      </c>
      <c r="BK2384">
        <v>2.66</v>
      </c>
      <c r="BL2384">
        <f>1/Table1[[#This Row],[odds_ft_home_team_win]]+1/Table1[[#This Row],[odds_ft_draw]]+1/Table1[[#This Row],[odds_ft_away_team_win]]-1</f>
        <v>2.5290498974709585E-2</v>
      </c>
      <c r="BM2384">
        <f>Table1[[#This Row],[Margin]]/3</f>
        <v>8.4301663249031957E-3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 t="s">
        <v>106</v>
      </c>
      <c r="BU2384">
        <f>VLOOKUP(Table1[[#This Row],[Reference]],metron,11,FALSE)</f>
        <v>1.269326094653606</v>
      </c>
      <c r="BV2384">
        <f>VLOOKUP(Table1[[#This Row],[Reference]],metron,12,FALSE)</f>
        <v>1.2417089578661631</v>
      </c>
    </row>
    <row r="2385" spans="1:74" hidden="1" x14ac:dyDescent="0.45">
      <c r="A2385" t="s">
        <v>5411</v>
      </c>
      <c r="B2385">
        <v>1460858400</v>
      </c>
      <c r="C2385" s="3" t="s">
        <v>2143</v>
      </c>
      <c r="D2385" t="s">
        <v>65</v>
      </c>
      <c r="E2385" t="s">
        <v>66</v>
      </c>
      <c r="F2385" t="s">
        <v>67</v>
      </c>
      <c r="G2385" t="s">
        <v>94</v>
      </c>
      <c r="H2385" t="s">
        <v>66</v>
      </c>
      <c r="I2385">
        <f>MROUND(Table1[[#This Row],[Prob_H]]*100,2)/100</f>
        <v>0.4</v>
      </c>
      <c r="J2385">
        <f>1/Table1[[#This Row],[odds_ft_home_team_win]]-Table1[[#This Row],[Margin/3]]</f>
        <v>0.39326355933456125</v>
      </c>
      <c r="K2385">
        <f>1/Table1[[#This Row],[odds_ft_draw]]-Table1[[#This Row],[Margin/3]]</f>
        <v>0.27494325261192004</v>
      </c>
      <c r="L2385">
        <f>1/Table1[[#This Row],[odds_ft_away_team_win]]-Table1[[#This Row],[Margin/3]]</f>
        <v>0.33179318805351876</v>
      </c>
      <c r="M2385">
        <v>14</v>
      </c>
      <c r="N2385">
        <v>1.75</v>
      </c>
      <c r="O2385">
        <v>1.28</v>
      </c>
      <c r="P2385">
        <v>1.56</v>
      </c>
      <c r="Q2385">
        <v>1.3</v>
      </c>
      <c r="R2385" t="str" cm="1">
        <f t="array" ref="R23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5">
        <v>1</v>
      </c>
      <c r="T2385">
        <v>2</v>
      </c>
      <c r="U2385">
        <v>3</v>
      </c>
      <c r="V2385">
        <v>1</v>
      </c>
      <c r="W2385">
        <v>0</v>
      </c>
      <c r="X2385">
        <v>1</v>
      </c>
      <c r="Y2385">
        <v>77</v>
      </c>
      <c r="Z2385" t="s">
        <v>157</v>
      </c>
      <c r="AA2385">
        <v>6</v>
      </c>
      <c r="AB2385">
        <v>6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2</v>
      </c>
      <c r="AI2385">
        <v>0</v>
      </c>
      <c r="AJ2385">
        <v>0</v>
      </c>
      <c r="AK2385">
        <v>13</v>
      </c>
      <c r="AL2385">
        <v>8</v>
      </c>
      <c r="AM2385">
        <v>4</v>
      </c>
      <c r="AN2385">
        <v>5</v>
      </c>
      <c r="AO2385">
        <v>9</v>
      </c>
      <c r="AP2385">
        <v>3</v>
      </c>
      <c r="AQ2385">
        <v>15</v>
      </c>
      <c r="AR2385">
        <v>17</v>
      </c>
      <c r="AS2385">
        <v>55</v>
      </c>
      <c r="AT2385">
        <v>45</v>
      </c>
      <c r="AU2385">
        <v>0</v>
      </c>
      <c r="AV2385">
        <v>0</v>
      </c>
      <c r="AW2385">
        <v>2.97</v>
      </c>
      <c r="AX2385">
        <v>65</v>
      </c>
      <c r="AY2385">
        <v>77</v>
      </c>
      <c r="AZ2385">
        <v>62</v>
      </c>
      <c r="BA2385">
        <v>36</v>
      </c>
      <c r="BB2385">
        <v>18</v>
      </c>
      <c r="BC2385">
        <v>47</v>
      </c>
      <c r="BD2385">
        <v>80</v>
      </c>
      <c r="BE2385">
        <v>44</v>
      </c>
      <c r="BF2385">
        <v>77</v>
      </c>
      <c r="BG2385">
        <v>9.91</v>
      </c>
      <c r="BH2385">
        <v>5.34</v>
      </c>
      <c r="BI2385">
        <v>2.4900000000000002</v>
      </c>
      <c r="BJ2385">
        <v>3.53</v>
      </c>
      <c r="BK2385">
        <v>2.94</v>
      </c>
      <c r="BL2385">
        <f>1/Table1[[#This Row],[odds_ft_home_team_win]]+1/Table1[[#This Row],[odds_ft_draw]]+1/Table1[[#This Row],[odds_ft_away_team_win]]-1</f>
        <v>2.502859910474986E-2</v>
      </c>
      <c r="BM2385">
        <f>Table1[[#This Row],[Margin]]/3</f>
        <v>8.342866368249954E-3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 t="s">
        <v>70</v>
      </c>
      <c r="BU2385">
        <f>VLOOKUP(Table1[[#This Row],[Reference]],metron,11,FALSE)</f>
        <v>1.344038264434575</v>
      </c>
      <c r="BV2385">
        <f>VLOOKUP(Table1[[#This Row],[Reference]],metron,12,FALSE)</f>
        <v>1.1515772691037469</v>
      </c>
    </row>
    <row r="2386" spans="1:74" hidden="1" x14ac:dyDescent="0.45">
      <c r="A2386" t="s">
        <v>5411</v>
      </c>
      <c r="B2386">
        <v>1460930400</v>
      </c>
      <c r="C2386" s="3" t="s">
        <v>2144</v>
      </c>
      <c r="D2386" t="s">
        <v>65</v>
      </c>
      <c r="E2386" t="s">
        <v>66</v>
      </c>
      <c r="F2386" t="s">
        <v>98</v>
      </c>
      <c r="G2386" t="s">
        <v>93</v>
      </c>
      <c r="H2386" t="s">
        <v>66</v>
      </c>
      <c r="I2386">
        <f>MROUND(Table1[[#This Row],[Prob_H]]*100,2)/100</f>
        <v>0.54</v>
      </c>
      <c r="J2386">
        <f>1/Table1[[#This Row],[odds_ft_home_team_win]]-Table1[[#This Row],[Margin/3]]</f>
        <v>0.54733843154895789</v>
      </c>
      <c r="K2386">
        <f>1/Table1[[#This Row],[odds_ft_draw]]-Table1[[#This Row],[Margin/3]]</f>
        <v>0.25844954266006903</v>
      </c>
      <c r="L2386">
        <f>1/Table1[[#This Row],[odds_ft_away_team_win]]-Table1[[#This Row],[Margin/3]]</f>
        <v>0.19421202579097319</v>
      </c>
      <c r="M2386">
        <v>14</v>
      </c>
      <c r="N2386">
        <v>1.4</v>
      </c>
      <c r="O2386">
        <v>1.07</v>
      </c>
      <c r="P2386">
        <v>1.56</v>
      </c>
      <c r="Q2386">
        <v>1.1200000000000001</v>
      </c>
      <c r="R2386" t="str" cm="1">
        <f t="array" ref="R23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 t="s">
        <v>184</v>
      </c>
      <c r="AA2386">
        <v>4</v>
      </c>
      <c r="AB2386">
        <v>6</v>
      </c>
      <c r="AC2386">
        <v>0</v>
      </c>
      <c r="AD2386">
        <v>0</v>
      </c>
      <c r="AE2386">
        <v>3</v>
      </c>
      <c r="AF2386">
        <v>0</v>
      </c>
      <c r="AG2386">
        <v>0</v>
      </c>
      <c r="AH2386">
        <v>0</v>
      </c>
      <c r="AI2386">
        <v>0</v>
      </c>
      <c r="AJ2386">
        <v>3</v>
      </c>
      <c r="AK2386">
        <v>13</v>
      </c>
      <c r="AL2386">
        <v>8</v>
      </c>
      <c r="AM2386">
        <v>5</v>
      </c>
      <c r="AN2386">
        <v>5</v>
      </c>
      <c r="AO2386">
        <v>8</v>
      </c>
      <c r="AP2386">
        <v>3</v>
      </c>
      <c r="AQ2386">
        <v>14</v>
      </c>
      <c r="AR2386">
        <v>16</v>
      </c>
      <c r="AS2386">
        <v>58</v>
      </c>
      <c r="AT2386">
        <v>42</v>
      </c>
      <c r="AU2386">
        <v>0</v>
      </c>
      <c r="AV2386">
        <v>0</v>
      </c>
      <c r="AW2386">
        <v>3.07</v>
      </c>
      <c r="AX2386">
        <v>67</v>
      </c>
      <c r="AY2386">
        <v>87</v>
      </c>
      <c r="AZ2386">
        <v>57</v>
      </c>
      <c r="BA2386">
        <v>37</v>
      </c>
      <c r="BB2386">
        <v>17</v>
      </c>
      <c r="BC2386">
        <v>50</v>
      </c>
      <c r="BD2386">
        <v>80</v>
      </c>
      <c r="BE2386">
        <v>53</v>
      </c>
      <c r="BF2386">
        <v>80</v>
      </c>
      <c r="BG2386">
        <v>10.1</v>
      </c>
      <c r="BH2386">
        <v>6</v>
      </c>
      <c r="BI2386">
        <v>1.8</v>
      </c>
      <c r="BJ2386">
        <v>3.75</v>
      </c>
      <c r="BK2386">
        <v>4.9400000000000004</v>
      </c>
      <c r="BL2386">
        <f>1/Table1[[#This Row],[odds_ft_home_team_win]]+1/Table1[[#This Row],[odds_ft_draw]]+1/Table1[[#This Row],[odds_ft_away_team_win]]-1</f>
        <v>2.465137201979295E-2</v>
      </c>
      <c r="BM2386">
        <f>Table1[[#This Row],[Margin]]/3</f>
        <v>8.2171240065976505E-3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 t="s">
        <v>128</v>
      </c>
      <c r="BU2386">
        <f>VLOOKUP(Table1[[#This Row],[Reference]],metron,11,FALSE)</f>
        <v>1.684957590444867</v>
      </c>
      <c r="BV2386">
        <f>VLOOKUP(Table1[[#This Row],[Reference]],metron,12,FALSE)</f>
        <v>0.95101263631642718</v>
      </c>
    </row>
    <row r="2387" spans="1:74" hidden="1" x14ac:dyDescent="0.45">
      <c r="A2387" t="s">
        <v>5410</v>
      </c>
      <c r="B2387">
        <v>1477101600</v>
      </c>
      <c r="C2387" s="3" t="s">
        <v>2396</v>
      </c>
      <c r="D2387" t="s">
        <v>65</v>
      </c>
      <c r="E2387" t="s">
        <v>66</v>
      </c>
      <c r="F2387" t="s">
        <v>72</v>
      </c>
      <c r="G2387" t="s">
        <v>67</v>
      </c>
      <c r="H2387" t="s">
        <v>66</v>
      </c>
      <c r="I2387">
        <f>MROUND(Table1[[#This Row],[Prob_H]]*100,2)/100</f>
        <v>0.66</v>
      </c>
      <c r="J2387">
        <f>1/Table1[[#This Row],[odds_ft_home_team_win]]-Table1[[#This Row],[Margin/3]]</f>
        <v>0.65429874141995581</v>
      </c>
      <c r="K2387">
        <f>1/Table1[[#This Row],[odds_ft_draw]]-Table1[[#This Row],[Margin/3]]</f>
        <v>0.21038769714452846</v>
      </c>
      <c r="L2387">
        <f>1/Table1[[#This Row],[odds_ft_away_team_win]]-Table1[[#This Row],[Margin/3]]</f>
        <v>0.13531356143551579</v>
      </c>
      <c r="M2387">
        <v>14</v>
      </c>
      <c r="N2387">
        <v>3</v>
      </c>
      <c r="O2387">
        <v>0.17</v>
      </c>
      <c r="P2387">
        <v>2.2000000000000002</v>
      </c>
      <c r="Q2387">
        <v>0.53</v>
      </c>
      <c r="R2387" t="str" cm="1">
        <f t="array" ref="R23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87">
        <v>2</v>
      </c>
      <c r="T2387">
        <v>0</v>
      </c>
      <c r="U2387">
        <v>2</v>
      </c>
      <c r="V2387">
        <v>1</v>
      </c>
      <c r="W2387">
        <v>1</v>
      </c>
      <c r="X2387">
        <v>0</v>
      </c>
      <c r="Y2387" t="s">
        <v>2397</v>
      </c>
      <c r="AA2387">
        <v>6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9</v>
      </c>
      <c r="AL2387">
        <v>8</v>
      </c>
      <c r="AM2387">
        <v>4</v>
      </c>
      <c r="AN2387">
        <v>2</v>
      </c>
      <c r="AO2387">
        <v>5</v>
      </c>
      <c r="AP2387">
        <v>6</v>
      </c>
      <c r="AQ2387">
        <v>14</v>
      </c>
      <c r="AR2387">
        <v>9</v>
      </c>
      <c r="AS2387">
        <v>52</v>
      </c>
      <c r="AT2387">
        <v>48</v>
      </c>
      <c r="AU2387">
        <v>0</v>
      </c>
      <c r="AV2387">
        <v>0</v>
      </c>
      <c r="AW2387">
        <v>2</v>
      </c>
      <c r="AX2387">
        <v>17</v>
      </c>
      <c r="AY2387">
        <v>59</v>
      </c>
      <c r="AZ2387">
        <v>25</v>
      </c>
      <c r="BA2387">
        <v>17</v>
      </c>
      <c r="BB2387">
        <v>9</v>
      </c>
      <c r="BC2387">
        <v>33</v>
      </c>
      <c r="BD2387">
        <v>67</v>
      </c>
      <c r="BE2387">
        <v>17</v>
      </c>
      <c r="BF2387">
        <v>67</v>
      </c>
      <c r="BG2387">
        <v>7.13</v>
      </c>
      <c r="BH2387">
        <v>3.5</v>
      </c>
      <c r="BI2387">
        <v>1.51</v>
      </c>
      <c r="BJ2387">
        <v>4.58</v>
      </c>
      <c r="BK2387">
        <v>6.98</v>
      </c>
      <c r="BL2387">
        <f>1/Table1[[#This Row],[odds_ft_home_team_win]]+1/Table1[[#This Row],[odds_ft_draw]]+1/Table1[[#This Row],[odds_ft_away_team_win]]-1</f>
        <v>2.3858742627550056E-2</v>
      </c>
      <c r="BM2387">
        <f>Table1[[#This Row],[Margin]]/3</f>
        <v>7.9529142091833514E-3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 t="s">
        <v>75</v>
      </c>
      <c r="BU2387">
        <f>VLOOKUP(Table1[[#This Row],[Reference]],metron,11,FALSE)</f>
        <v>2.089675030851502</v>
      </c>
      <c r="BV2387">
        <f>VLOOKUP(Table1[[#This Row],[Reference]],metron,12,FALSE)</f>
        <v>0.8354586589880707</v>
      </c>
    </row>
    <row r="2388" spans="1:74" hidden="1" x14ac:dyDescent="0.45">
      <c r="A2388" t="s">
        <v>5410</v>
      </c>
      <c r="B2388">
        <v>1477173600</v>
      </c>
      <c r="C2388" s="3" t="s">
        <v>2398</v>
      </c>
      <c r="D2388" t="s">
        <v>65</v>
      </c>
      <c r="E2388" t="s">
        <v>66</v>
      </c>
      <c r="F2388" t="s">
        <v>77</v>
      </c>
      <c r="G2388" t="s">
        <v>73</v>
      </c>
      <c r="H2388" t="s">
        <v>66</v>
      </c>
      <c r="I2388">
        <f>MROUND(Table1[[#This Row],[Prob_H]]*100,2)/100</f>
        <v>0.6</v>
      </c>
      <c r="J2388">
        <f>1/Table1[[#This Row],[odds_ft_home_team_win]]-Table1[[#This Row],[Margin/3]]</f>
        <v>0.60558467336065158</v>
      </c>
      <c r="K2388">
        <f>1/Table1[[#This Row],[odds_ft_draw]]-Table1[[#This Row],[Margin/3]]</f>
        <v>0.238393159564526</v>
      </c>
      <c r="L2388">
        <f>1/Table1[[#This Row],[odds_ft_away_team_win]]-Table1[[#This Row],[Margin/3]]</f>
        <v>0.15602216707482236</v>
      </c>
      <c r="M2388">
        <v>14</v>
      </c>
      <c r="N2388">
        <v>1.17</v>
      </c>
      <c r="O2388">
        <v>1.17</v>
      </c>
      <c r="P2388">
        <v>1.35</v>
      </c>
      <c r="Q2388">
        <v>1.06</v>
      </c>
      <c r="R2388" t="str" cm="1">
        <f t="array" ref="R23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88">
        <v>1</v>
      </c>
      <c r="T2388">
        <v>2</v>
      </c>
      <c r="U2388">
        <v>3</v>
      </c>
      <c r="V2388">
        <v>2</v>
      </c>
      <c r="W2388">
        <v>1</v>
      </c>
      <c r="X2388">
        <v>1</v>
      </c>
      <c r="Y2388">
        <v>45</v>
      </c>
      <c r="Z2388" t="s">
        <v>2399</v>
      </c>
      <c r="AA2388">
        <v>8</v>
      </c>
      <c r="AB2388">
        <v>4</v>
      </c>
      <c r="AC2388">
        <v>5</v>
      </c>
      <c r="AD2388">
        <v>0</v>
      </c>
      <c r="AE2388">
        <v>1</v>
      </c>
      <c r="AF2388">
        <v>0</v>
      </c>
      <c r="AG2388">
        <v>3</v>
      </c>
      <c r="AH2388">
        <v>2</v>
      </c>
      <c r="AI2388">
        <v>1</v>
      </c>
      <c r="AJ2388">
        <v>0</v>
      </c>
      <c r="AK2388">
        <v>13</v>
      </c>
      <c r="AL2388">
        <v>10</v>
      </c>
      <c r="AM2388">
        <v>4</v>
      </c>
      <c r="AN2388">
        <v>6</v>
      </c>
      <c r="AO2388">
        <v>9</v>
      </c>
      <c r="AP2388">
        <v>4</v>
      </c>
      <c r="AQ2388">
        <v>12</v>
      </c>
      <c r="AR2388">
        <v>15</v>
      </c>
      <c r="AS2388">
        <v>54</v>
      </c>
      <c r="AT2388">
        <v>46</v>
      </c>
      <c r="AU2388">
        <v>0</v>
      </c>
      <c r="AV2388">
        <v>0</v>
      </c>
      <c r="AW2388">
        <v>3.67</v>
      </c>
      <c r="AX2388">
        <v>75</v>
      </c>
      <c r="AY2388">
        <v>84</v>
      </c>
      <c r="AZ2388">
        <v>75</v>
      </c>
      <c r="BA2388">
        <v>42</v>
      </c>
      <c r="BB2388">
        <v>33</v>
      </c>
      <c r="BC2388">
        <v>33</v>
      </c>
      <c r="BD2388">
        <v>84</v>
      </c>
      <c r="BE2388">
        <v>67</v>
      </c>
      <c r="BF2388">
        <v>84</v>
      </c>
      <c r="BG2388">
        <v>9.6300000000000008</v>
      </c>
      <c r="BH2388">
        <v>4.5</v>
      </c>
      <c r="BI2388">
        <v>1.63</v>
      </c>
      <c r="BJ2388">
        <v>4.0599999999999996</v>
      </c>
      <c r="BK2388">
        <v>6.1</v>
      </c>
      <c r="BL2388">
        <f>1/Table1[[#This Row],[odds_ft_home_team_win]]+1/Table1[[#This Row],[odds_ft_draw]]+1/Table1[[#This Row],[odds_ft_away_team_win]]-1</f>
        <v>2.3736777464057557E-2</v>
      </c>
      <c r="BM2388">
        <f>Table1[[#This Row],[Margin]]/3</f>
        <v>7.9122591546858523E-3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 t="s">
        <v>79</v>
      </c>
      <c r="BU2388">
        <f>VLOOKUP(Table1[[#This Row],[Reference]],metron,11,FALSE)</f>
        <v>1.841836734693878</v>
      </c>
      <c r="BV2388">
        <f>VLOOKUP(Table1[[#This Row],[Reference]],metron,12,FALSE)</f>
        <v>0.88917233560090703</v>
      </c>
    </row>
    <row r="2389" spans="1:74" hidden="1" x14ac:dyDescent="0.45">
      <c r="A2389" t="s">
        <v>5410</v>
      </c>
      <c r="B2389">
        <v>1477180800</v>
      </c>
      <c r="C2389" s="3" t="s">
        <v>2400</v>
      </c>
      <c r="D2389" t="s">
        <v>65</v>
      </c>
      <c r="E2389" t="s">
        <v>66</v>
      </c>
      <c r="F2389" t="s">
        <v>80</v>
      </c>
      <c r="G2389" t="s">
        <v>86</v>
      </c>
      <c r="H2389" t="s">
        <v>66</v>
      </c>
      <c r="I2389">
        <f>MROUND(Table1[[#This Row],[Prob_H]]*100,2)/100</f>
        <v>0.26</v>
      </c>
      <c r="J2389">
        <f>1/Table1[[#This Row],[odds_ft_home_team_win]]-Table1[[#This Row],[Margin/3]]</f>
        <v>0.26927420606160596</v>
      </c>
      <c r="K2389">
        <f>1/Table1[[#This Row],[odds_ft_draw]]-Table1[[#This Row],[Margin/3]]</f>
        <v>0.28051376932429062</v>
      </c>
      <c r="L2389">
        <f>1/Table1[[#This Row],[odds_ft_away_team_win]]-Table1[[#This Row],[Margin/3]]</f>
        <v>0.45021202461410337</v>
      </c>
      <c r="M2389">
        <v>14</v>
      </c>
      <c r="N2389">
        <v>1.83</v>
      </c>
      <c r="O2389">
        <v>1.8</v>
      </c>
      <c r="P2389">
        <v>1.35</v>
      </c>
      <c r="Q2389">
        <v>1.25</v>
      </c>
      <c r="R2389" t="str" cm="1">
        <f t="array" ref="R23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89">
        <v>1</v>
      </c>
      <c r="T2389">
        <v>1</v>
      </c>
      <c r="U2389">
        <v>2</v>
      </c>
      <c r="V2389">
        <v>0</v>
      </c>
      <c r="W2389">
        <v>0</v>
      </c>
      <c r="X2389">
        <v>0</v>
      </c>
      <c r="Y2389">
        <v>49</v>
      </c>
      <c r="Z2389">
        <v>50</v>
      </c>
      <c r="AA2389">
        <v>5</v>
      </c>
      <c r="AB2389">
        <v>11</v>
      </c>
      <c r="AC2389">
        <v>2</v>
      </c>
      <c r="AD2389">
        <v>0</v>
      </c>
      <c r="AE2389">
        <v>1</v>
      </c>
      <c r="AF2389">
        <v>0</v>
      </c>
      <c r="AG2389">
        <v>1</v>
      </c>
      <c r="AH2389">
        <v>1</v>
      </c>
      <c r="AI2389">
        <v>0</v>
      </c>
      <c r="AJ2389">
        <v>1</v>
      </c>
      <c r="AK2389">
        <v>11</v>
      </c>
      <c r="AL2389">
        <v>8</v>
      </c>
      <c r="AM2389">
        <v>3</v>
      </c>
      <c r="AN2389">
        <v>4</v>
      </c>
      <c r="AO2389">
        <v>8</v>
      </c>
      <c r="AP2389">
        <v>4</v>
      </c>
      <c r="AQ2389">
        <v>8</v>
      </c>
      <c r="AR2389">
        <v>5</v>
      </c>
      <c r="AS2389">
        <v>38</v>
      </c>
      <c r="AT2389">
        <v>62</v>
      </c>
      <c r="AU2389">
        <v>0</v>
      </c>
      <c r="AV2389">
        <v>0</v>
      </c>
      <c r="AW2389">
        <v>3.02</v>
      </c>
      <c r="AX2389">
        <v>75</v>
      </c>
      <c r="AY2389">
        <v>84</v>
      </c>
      <c r="AZ2389">
        <v>47</v>
      </c>
      <c r="BA2389">
        <v>30</v>
      </c>
      <c r="BB2389">
        <v>20</v>
      </c>
      <c r="BC2389">
        <v>59</v>
      </c>
      <c r="BD2389">
        <v>75</v>
      </c>
      <c r="BE2389">
        <v>47</v>
      </c>
      <c r="BF2389">
        <v>72</v>
      </c>
      <c r="BG2389">
        <v>11.6</v>
      </c>
      <c r="BH2389">
        <v>5.73</v>
      </c>
      <c r="BI2389">
        <v>3.6</v>
      </c>
      <c r="BJ2389">
        <v>3.46</v>
      </c>
      <c r="BK2389">
        <v>2.1800000000000002</v>
      </c>
      <c r="BL2389">
        <f>1/Table1[[#This Row],[odds_ft_home_team_win]]+1/Table1[[#This Row],[odds_ft_draw]]+1/Table1[[#This Row],[odds_ft_away_team_win]]-1</f>
        <v>2.5510715148515439E-2</v>
      </c>
      <c r="BM2389">
        <f>Table1[[#This Row],[Margin]]/3</f>
        <v>8.5035717161718125E-3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 t="s">
        <v>83</v>
      </c>
      <c r="BU2389">
        <f>VLOOKUP(Table1[[#This Row],[Reference]],metron,11,FALSE)</f>
        <v>1.0936930368209989</v>
      </c>
      <c r="BV2389">
        <f>VLOOKUP(Table1[[#This Row],[Reference]],metron,12,FALSE)</f>
        <v>1.475756471017134</v>
      </c>
    </row>
    <row r="2390" spans="1:74" hidden="1" x14ac:dyDescent="0.45">
      <c r="A2390" t="s">
        <v>5410</v>
      </c>
      <c r="B2390">
        <v>1477180800</v>
      </c>
      <c r="C2390" s="3" t="s">
        <v>2400</v>
      </c>
      <c r="D2390" t="s">
        <v>65</v>
      </c>
      <c r="E2390" t="s">
        <v>66</v>
      </c>
      <c r="F2390" t="s">
        <v>85</v>
      </c>
      <c r="G2390" t="s">
        <v>97</v>
      </c>
      <c r="H2390" t="s">
        <v>66</v>
      </c>
      <c r="I2390">
        <f>MROUND(Table1[[#This Row],[Prob_H]]*100,2)/100</f>
        <v>0.54</v>
      </c>
      <c r="J2390">
        <f>1/Table1[[#This Row],[odds_ft_home_team_win]]-Table1[[#This Row],[Margin/3]]</f>
        <v>0.5437627217214307</v>
      </c>
      <c r="K2390">
        <f>1/Table1[[#This Row],[odds_ft_draw]]-Table1[[#This Row],[Margin/3]]</f>
        <v>0.25443442861296883</v>
      </c>
      <c r="L2390">
        <f>1/Table1[[#This Row],[odds_ft_away_team_win]]-Table1[[#This Row],[Margin/3]]</f>
        <v>0.20180284966560044</v>
      </c>
      <c r="M2390">
        <v>14</v>
      </c>
      <c r="N2390">
        <v>1.67</v>
      </c>
      <c r="O2390">
        <v>1.1399999999999999</v>
      </c>
      <c r="P2390">
        <v>1.89</v>
      </c>
      <c r="Q2390">
        <v>1.58</v>
      </c>
      <c r="R2390" t="str" cm="1">
        <f t="array" ref="R23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0">
        <v>1</v>
      </c>
      <c r="T2390">
        <v>1</v>
      </c>
      <c r="U2390">
        <v>2</v>
      </c>
      <c r="V2390">
        <v>2</v>
      </c>
      <c r="W2390">
        <v>1</v>
      </c>
      <c r="X2390">
        <v>1</v>
      </c>
      <c r="Y2390">
        <v>44</v>
      </c>
      <c r="Z2390">
        <v>30</v>
      </c>
      <c r="AA2390">
        <v>9</v>
      </c>
      <c r="AB2390">
        <v>3</v>
      </c>
      <c r="AC2390">
        <v>2</v>
      </c>
      <c r="AD2390">
        <v>0</v>
      </c>
      <c r="AE2390">
        <v>1</v>
      </c>
      <c r="AF2390">
        <v>0</v>
      </c>
      <c r="AG2390">
        <v>0</v>
      </c>
      <c r="AH2390">
        <v>2</v>
      </c>
      <c r="AI2390">
        <v>0</v>
      </c>
      <c r="AJ2390">
        <v>1</v>
      </c>
      <c r="AK2390">
        <v>22</v>
      </c>
      <c r="AL2390">
        <v>8</v>
      </c>
      <c r="AM2390">
        <v>7</v>
      </c>
      <c r="AN2390">
        <v>3</v>
      </c>
      <c r="AO2390">
        <v>15</v>
      </c>
      <c r="AP2390">
        <v>5</v>
      </c>
      <c r="AQ2390">
        <v>11</v>
      </c>
      <c r="AR2390">
        <v>10</v>
      </c>
      <c r="AS2390">
        <v>53</v>
      </c>
      <c r="AT2390">
        <v>47</v>
      </c>
      <c r="AU2390">
        <v>0</v>
      </c>
      <c r="AV2390">
        <v>0</v>
      </c>
      <c r="AW2390">
        <v>2.62</v>
      </c>
      <c r="AX2390">
        <v>70</v>
      </c>
      <c r="AY2390">
        <v>77</v>
      </c>
      <c r="AZ2390">
        <v>38</v>
      </c>
      <c r="BA2390">
        <v>30</v>
      </c>
      <c r="BB2390">
        <v>9</v>
      </c>
      <c r="BC2390">
        <v>40</v>
      </c>
      <c r="BD2390">
        <v>85</v>
      </c>
      <c r="BE2390">
        <v>38</v>
      </c>
      <c r="BF2390">
        <v>54</v>
      </c>
      <c r="BG2390">
        <v>11.67</v>
      </c>
      <c r="BH2390">
        <v>5.43</v>
      </c>
      <c r="BI2390">
        <v>1.81</v>
      </c>
      <c r="BJ2390">
        <v>3.8</v>
      </c>
      <c r="BK2390">
        <v>4.75</v>
      </c>
      <c r="BL2390">
        <f>1/Table1[[#This Row],[odds_ft_home_team_win]]+1/Table1[[#This Row],[odds_ft_draw]]+1/Table1[[#This Row],[odds_ft_away_team_win]]-1</f>
        <v>2.6170398371619719E-2</v>
      </c>
      <c r="BM2390">
        <f>Table1[[#This Row],[Margin]]/3</f>
        <v>8.723466123873239E-3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 t="s">
        <v>1684</v>
      </c>
      <c r="BU2390">
        <f>VLOOKUP(Table1[[#This Row],[Reference]],metron,11,FALSE)</f>
        <v>1.684957590444867</v>
      </c>
      <c r="BV2390">
        <f>VLOOKUP(Table1[[#This Row],[Reference]],metron,12,FALSE)</f>
        <v>0.95101263631642718</v>
      </c>
    </row>
    <row r="2391" spans="1:74" hidden="1" x14ac:dyDescent="0.45">
      <c r="A2391" t="s">
        <v>5410</v>
      </c>
      <c r="B2391">
        <v>1477188000</v>
      </c>
      <c r="C2391" s="3" t="s">
        <v>2401</v>
      </c>
      <c r="D2391" t="s">
        <v>65</v>
      </c>
      <c r="E2391" t="s">
        <v>66</v>
      </c>
      <c r="F2391" t="s">
        <v>81</v>
      </c>
      <c r="G2391" t="s">
        <v>78</v>
      </c>
      <c r="H2391" t="s">
        <v>66</v>
      </c>
      <c r="I2391">
        <f>MROUND(Table1[[#This Row],[Prob_H]]*100,2)/100</f>
        <v>0.56000000000000005</v>
      </c>
      <c r="J2391">
        <f>1/Table1[[#This Row],[odds_ft_home_team_win]]-Table1[[#This Row],[Margin/3]]</f>
        <v>0.55921282509618386</v>
      </c>
      <c r="K2391">
        <f>1/Table1[[#This Row],[odds_ft_draw]]-Table1[[#This Row],[Margin/3]]</f>
        <v>0.24228728832140076</v>
      </c>
      <c r="L2391">
        <f>1/Table1[[#This Row],[odds_ft_away_team_win]]-Table1[[#This Row],[Margin/3]]</f>
        <v>0.19849988658241538</v>
      </c>
      <c r="M2391">
        <v>14</v>
      </c>
      <c r="N2391">
        <v>1.83</v>
      </c>
      <c r="O2391">
        <v>1.33</v>
      </c>
      <c r="P2391">
        <v>1.37</v>
      </c>
      <c r="Q2391">
        <v>1.22</v>
      </c>
      <c r="R2391" t="str" cm="1">
        <f t="array" ref="R23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91">
        <v>3</v>
      </c>
      <c r="T2391">
        <v>1</v>
      </c>
      <c r="U2391">
        <v>4</v>
      </c>
      <c r="V2391">
        <v>1</v>
      </c>
      <c r="W2391">
        <v>1</v>
      </c>
      <c r="X2391">
        <v>0</v>
      </c>
      <c r="Y2391" t="s">
        <v>2402</v>
      </c>
      <c r="Z2391">
        <v>85</v>
      </c>
      <c r="AA2391">
        <v>5</v>
      </c>
      <c r="AB2391">
        <v>6</v>
      </c>
      <c r="AC2391">
        <v>3</v>
      </c>
      <c r="AD2391">
        <v>0</v>
      </c>
      <c r="AE2391">
        <v>3</v>
      </c>
      <c r="AF2391">
        <v>0</v>
      </c>
      <c r="AG2391">
        <v>2</v>
      </c>
      <c r="AH2391">
        <v>1</v>
      </c>
      <c r="AI2391">
        <v>2</v>
      </c>
      <c r="AJ2391">
        <v>1</v>
      </c>
      <c r="AK2391">
        <v>19</v>
      </c>
      <c r="AL2391">
        <v>11</v>
      </c>
      <c r="AM2391">
        <v>7</v>
      </c>
      <c r="AN2391">
        <v>3</v>
      </c>
      <c r="AO2391">
        <v>12</v>
      </c>
      <c r="AP2391">
        <v>8</v>
      </c>
      <c r="AQ2391">
        <v>20</v>
      </c>
      <c r="AR2391">
        <v>13</v>
      </c>
      <c r="AS2391">
        <v>44</v>
      </c>
      <c r="AT2391">
        <v>56</v>
      </c>
      <c r="AU2391">
        <v>0</v>
      </c>
      <c r="AV2391">
        <v>0</v>
      </c>
      <c r="AW2391">
        <v>3.09</v>
      </c>
      <c r="AX2391">
        <v>67</v>
      </c>
      <c r="AY2391">
        <v>84</v>
      </c>
      <c r="AZ2391">
        <v>67</v>
      </c>
      <c r="BA2391">
        <v>42</v>
      </c>
      <c r="BB2391">
        <v>25</v>
      </c>
      <c r="BC2391">
        <v>50</v>
      </c>
      <c r="BD2391">
        <v>75</v>
      </c>
      <c r="BE2391">
        <v>50</v>
      </c>
      <c r="BF2391">
        <v>84</v>
      </c>
      <c r="BG2391">
        <v>8.77</v>
      </c>
      <c r="BH2391">
        <v>3.66</v>
      </c>
      <c r="BI2391">
        <v>1.76</v>
      </c>
      <c r="BJ2391">
        <v>3.98</v>
      </c>
      <c r="BK2391">
        <v>4.82</v>
      </c>
      <c r="BL2391">
        <f>1/Table1[[#This Row],[odds_ft_home_team_win]]+1/Table1[[#This Row],[odds_ft_draw]]+1/Table1[[#This Row],[odds_ft_away_team_win]]-1</f>
        <v>2.6906979256903218E-2</v>
      </c>
      <c r="BM2391">
        <f>Table1[[#This Row],[Margin]]/3</f>
        <v>8.9689930856344056E-3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 t="s">
        <v>109</v>
      </c>
      <c r="BU2391">
        <f>VLOOKUP(Table1[[#This Row],[Reference]],metron,11,FALSE)</f>
        <v>1.7546812539448771</v>
      </c>
      <c r="BV2391">
        <f>VLOOKUP(Table1[[#This Row],[Reference]],metron,12,FALSE)</f>
        <v>0.93456764148958549</v>
      </c>
    </row>
    <row r="2392" spans="1:74" hidden="1" x14ac:dyDescent="0.45">
      <c r="A2392" t="s">
        <v>5410</v>
      </c>
      <c r="B2392">
        <v>1477188000</v>
      </c>
      <c r="C2392" s="3" t="s">
        <v>2401</v>
      </c>
      <c r="D2392" t="s">
        <v>65</v>
      </c>
      <c r="E2392" t="s">
        <v>66</v>
      </c>
      <c r="F2392" t="s">
        <v>2218</v>
      </c>
      <c r="G2392" t="s">
        <v>611</v>
      </c>
      <c r="H2392" t="s">
        <v>66</v>
      </c>
      <c r="I2392">
        <f>MROUND(Table1[[#This Row],[Prob_H]]*100,2)/100</f>
        <v>0.6</v>
      </c>
      <c r="J2392">
        <f>1/Table1[[#This Row],[odds_ft_home_team_win]]-Table1[[#This Row],[Margin/3]]</f>
        <v>0.60516882491115254</v>
      </c>
      <c r="K2392">
        <f>1/Table1[[#This Row],[odds_ft_draw]]-Table1[[#This Row],[Margin/3]]</f>
        <v>0.23676993161150139</v>
      </c>
      <c r="L2392">
        <f>1/Table1[[#This Row],[odds_ft_away_team_win]]-Table1[[#This Row],[Margin/3]]</f>
        <v>0.15806124347734593</v>
      </c>
      <c r="M2392">
        <v>14</v>
      </c>
      <c r="N2392">
        <v>1.67</v>
      </c>
      <c r="O2392">
        <v>0.33</v>
      </c>
      <c r="P2392">
        <v>1.63</v>
      </c>
      <c r="Q2392">
        <v>0.28999999999999998</v>
      </c>
      <c r="R2392" t="str" cm="1">
        <f t="array" ref="R23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392">
        <v>3</v>
      </c>
      <c r="T2392">
        <v>2</v>
      </c>
      <c r="U2392">
        <v>5</v>
      </c>
      <c r="V2392">
        <v>2</v>
      </c>
      <c r="W2392">
        <v>2</v>
      </c>
      <c r="X2392">
        <v>0</v>
      </c>
      <c r="Y2392" t="s">
        <v>2403</v>
      </c>
      <c r="Z2392" t="s">
        <v>2404</v>
      </c>
      <c r="AA2392">
        <v>8</v>
      </c>
      <c r="AB2392">
        <v>9</v>
      </c>
      <c r="AC2392">
        <v>3</v>
      </c>
      <c r="AD2392">
        <v>0</v>
      </c>
      <c r="AE2392">
        <v>3</v>
      </c>
      <c r="AF2392">
        <v>0</v>
      </c>
      <c r="AG2392">
        <v>0</v>
      </c>
      <c r="AH2392">
        <v>3</v>
      </c>
      <c r="AI2392">
        <v>1</v>
      </c>
      <c r="AJ2392">
        <v>2</v>
      </c>
      <c r="AK2392">
        <v>9</v>
      </c>
      <c r="AL2392">
        <v>11</v>
      </c>
      <c r="AM2392">
        <v>8</v>
      </c>
      <c r="AN2392">
        <v>9</v>
      </c>
      <c r="AO2392">
        <v>1</v>
      </c>
      <c r="AP2392">
        <v>2</v>
      </c>
      <c r="AQ2392">
        <v>15</v>
      </c>
      <c r="AR2392">
        <v>11</v>
      </c>
      <c r="AS2392">
        <v>54</v>
      </c>
      <c r="AT2392">
        <v>46</v>
      </c>
      <c r="AU2392">
        <v>0</v>
      </c>
      <c r="AV2392">
        <v>0</v>
      </c>
      <c r="AW2392">
        <v>2.92</v>
      </c>
      <c r="AX2392">
        <v>75</v>
      </c>
      <c r="AY2392">
        <v>83</v>
      </c>
      <c r="AZ2392">
        <v>42</v>
      </c>
      <c r="BA2392">
        <v>33</v>
      </c>
      <c r="BB2392">
        <v>17</v>
      </c>
      <c r="BC2392">
        <v>50</v>
      </c>
      <c r="BD2392">
        <v>67</v>
      </c>
      <c r="BE2392">
        <v>34</v>
      </c>
      <c r="BF2392">
        <v>67</v>
      </c>
      <c r="BG2392">
        <v>8.5</v>
      </c>
      <c r="BH2392">
        <v>4.83</v>
      </c>
      <c r="BI2392">
        <v>1.63</v>
      </c>
      <c r="BJ2392">
        <v>4.08</v>
      </c>
      <c r="BK2392">
        <v>6.01</v>
      </c>
      <c r="BL2392">
        <f>1/Table1[[#This Row],[odds_ft_home_team_win]]+1/Table1[[#This Row],[odds_ft_draw]]+1/Table1[[#This Row],[odds_ft_away_team_win]]-1</f>
        <v>2.4984322812554582E-2</v>
      </c>
      <c r="BM2392">
        <f>Table1[[#This Row],[Margin]]/3</f>
        <v>8.3281076041848614E-3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 t="s">
        <v>2219</v>
      </c>
      <c r="BU2392">
        <f>VLOOKUP(Table1[[#This Row],[Reference]],metron,11,FALSE)</f>
        <v>1.841836734693878</v>
      </c>
      <c r="BV2392">
        <f>VLOOKUP(Table1[[#This Row],[Reference]],metron,12,FALSE)</f>
        <v>0.88917233560090703</v>
      </c>
    </row>
    <row r="2393" spans="1:74" hidden="1" x14ac:dyDescent="0.45">
      <c r="A2393" t="s">
        <v>5410</v>
      </c>
      <c r="B2393">
        <v>1477263600</v>
      </c>
      <c r="C2393" s="3" t="s">
        <v>2407</v>
      </c>
      <c r="D2393" t="s">
        <v>65</v>
      </c>
      <c r="E2393" t="s">
        <v>66</v>
      </c>
      <c r="F2393" t="s">
        <v>88</v>
      </c>
      <c r="G2393" t="s">
        <v>93</v>
      </c>
      <c r="H2393" t="s">
        <v>66</v>
      </c>
      <c r="I2393">
        <f>MROUND(Table1[[#This Row],[Prob_H]]*100,2)/100</f>
        <v>0.46</v>
      </c>
      <c r="J2393">
        <f>1/Table1[[#This Row],[odds_ft_home_team_win]]-Table1[[#This Row],[Margin/3]]</f>
        <v>0.46774817527661</v>
      </c>
      <c r="K2393">
        <f>1/Table1[[#This Row],[odds_ft_draw]]-Table1[[#This Row],[Margin/3]]</f>
        <v>0.27891402092521428</v>
      </c>
      <c r="L2393">
        <f>1/Table1[[#This Row],[odds_ft_away_team_win]]-Table1[[#This Row],[Margin/3]]</f>
        <v>0.25333780379817572</v>
      </c>
      <c r="M2393">
        <v>14</v>
      </c>
      <c r="N2393">
        <v>1.17</v>
      </c>
      <c r="O2393">
        <v>0.33</v>
      </c>
      <c r="P2393">
        <v>1.67</v>
      </c>
      <c r="Q2393">
        <v>0.78</v>
      </c>
      <c r="R2393" t="str" cm="1">
        <f t="array" ref="R23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3">
        <v>2</v>
      </c>
      <c r="T2393">
        <v>2</v>
      </c>
      <c r="U2393">
        <v>4</v>
      </c>
      <c r="V2393">
        <v>2</v>
      </c>
      <c r="W2393">
        <v>1</v>
      </c>
      <c r="X2393">
        <v>1</v>
      </c>
      <c r="Y2393" t="s">
        <v>2408</v>
      </c>
      <c r="Z2393" t="s">
        <v>2409</v>
      </c>
      <c r="AA2393">
        <v>9</v>
      </c>
      <c r="AB2393">
        <v>5</v>
      </c>
      <c r="AC2393">
        <v>3</v>
      </c>
      <c r="AD2393">
        <v>0</v>
      </c>
      <c r="AE2393">
        <v>4</v>
      </c>
      <c r="AF2393">
        <v>0</v>
      </c>
      <c r="AG2393">
        <v>0</v>
      </c>
      <c r="AH2393">
        <v>3</v>
      </c>
      <c r="AI2393">
        <v>2</v>
      </c>
      <c r="AJ2393">
        <v>2</v>
      </c>
      <c r="AK2393">
        <v>15</v>
      </c>
      <c r="AL2393">
        <v>13</v>
      </c>
      <c r="AM2393">
        <v>7</v>
      </c>
      <c r="AN2393">
        <v>7</v>
      </c>
      <c r="AO2393">
        <v>8</v>
      </c>
      <c r="AP2393">
        <v>6</v>
      </c>
      <c r="AQ2393">
        <v>17</v>
      </c>
      <c r="AR2393">
        <v>17</v>
      </c>
      <c r="AS2393">
        <v>45</v>
      </c>
      <c r="AT2393">
        <v>55</v>
      </c>
      <c r="AU2393">
        <v>0</v>
      </c>
      <c r="AV2393">
        <v>0</v>
      </c>
      <c r="AW2393">
        <v>2.67</v>
      </c>
      <c r="AX2393">
        <v>50</v>
      </c>
      <c r="AY2393">
        <v>59</v>
      </c>
      <c r="AZ2393">
        <v>50</v>
      </c>
      <c r="BA2393">
        <v>42</v>
      </c>
      <c r="BB2393">
        <v>25</v>
      </c>
      <c r="BC2393">
        <v>42</v>
      </c>
      <c r="BD2393">
        <v>67</v>
      </c>
      <c r="BE2393">
        <v>42</v>
      </c>
      <c r="BF2393">
        <v>67</v>
      </c>
      <c r="BG2393">
        <v>10.63</v>
      </c>
      <c r="BH2393">
        <v>5</v>
      </c>
      <c r="BI2393">
        <v>2.1</v>
      </c>
      <c r="BJ2393">
        <v>3.48</v>
      </c>
      <c r="BK2393">
        <v>3.82</v>
      </c>
      <c r="BL2393">
        <f>1/Table1[[#This Row],[odds_ft_home_team_win]]+1/Table1[[#This Row],[odds_ft_draw]]+1/Table1[[#This Row],[odds_ft_away_team_win]]-1</f>
        <v>2.5326902741598545E-2</v>
      </c>
      <c r="BM2393">
        <f>Table1[[#This Row],[Margin]]/3</f>
        <v>8.4423009138661822E-3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 t="s">
        <v>91</v>
      </c>
      <c r="BU2393">
        <f>VLOOKUP(Table1[[#This Row],[Reference]],metron,11,FALSE)</f>
        <v>1.4888836329233679</v>
      </c>
      <c r="BV2393">
        <f>VLOOKUP(Table1[[#This Row],[Reference]],metron,12,FALSE)</f>
        <v>1.0516792809839171</v>
      </c>
    </row>
    <row r="2394" spans="1:74" hidden="1" x14ac:dyDescent="0.45">
      <c r="A2394" t="s">
        <v>5410</v>
      </c>
      <c r="B2394">
        <v>1477270800</v>
      </c>
      <c r="C2394" s="3" t="s">
        <v>2410</v>
      </c>
      <c r="D2394" t="s">
        <v>65</v>
      </c>
      <c r="E2394" t="s">
        <v>66</v>
      </c>
      <c r="F2394" t="s">
        <v>98</v>
      </c>
      <c r="G2394" t="s">
        <v>103</v>
      </c>
      <c r="H2394" t="s">
        <v>66</v>
      </c>
      <c r="I2394">
        <f>MROUND(Table1[[#This Row],[Prob_H]]*100,2)/100</f>
        <v>0.4</v>
      </c>
      <c r="J2394">
        <f>1/Table1[[#This Row],[odds_ft_home_team_win]]-Table1[[#This Row],[Margin/3]]</f>
        <v>0.39982167184904566</v>
      </c>
      <c r="K2394">
        <f>1/Table1[[#This Row],[odds_ft_draw]]-Table1[[#This Row],[Margin/3]]</f>
        <v>0.2910596041477137</v>
      </c>
      <c r="L2394">
        <f>1/Table1[[#This Row],[odds_ft_away_team_win]]-Table1[[#This Row],[Margin/3]]</f>
        <v>0.3091187240032407</v>
      </c>
      <c r="M2394">
        <v>14</v>
      </c>
      <c r="N2394">
        <v>1.83</v>
      </c>
      <c r="O2394">
        <v>1.17</v>
      </c>
      <c r="P2394">
        <v>1.86</v>
      </c>
      <c r="Q2394">
        <v>1.1100000000000001</v>
      </c>
      <c r="R2394" t="str" cm="1">
        <f t="array" ref="R23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4">
        <v>1</v>
      </c>
      <c r="T2394">
        <v>2</v>
      </c>
      <c r="U2394">
        <v>3</v>
      </c>
      <c r="V2394">
        <v>2</v>
      </c>
      <c r="W2394">
        <v>1</v>
      </c>
      <c r="X2394">
        <v>1</v>
      </c>
      <c r="Y2394">
        <v>26</v>
      </c>
      <c r="Z2394" t="s">
        <v>1300</v>
      </c>
      <c r="AA2394">
        <v>6</v>
      </c>
      <c r="AB2394">
        <v>2</v>
      </c>
      <c r="AC2394">
        <v>2</v>
      </c>
      <c r="AD2394">
        <v>0</v>
      </c>
      <c r="AE2394">
        <v>2</v>
      </c>
      <c r="AF2394">
        <v>1</v>
      </c>
      <c r="AG2394">
        <v>0</v>
      </c>
      <c r="AH2394">
        <v>2</v>
      </c>
      <c r="AI2394">
        <v>1</v>
      </c>
      <c r="AJ2394">
        <v>2</v>
      </c>
      <c r="AK2394">
        <v>13</v>
      </c>
      <c r="AL2394">
        <v>9</v>
      </c>
      <c r="AM2394">
        <v>6</v>
      </c>
      <c r="AN2394">
        <v>5</v>
      </c>
      <c r="AO2394">
        <v>7</v>
      </c>
      <c r="AP2394">
        <v>4</v>
      </c>
      <c r="AQ2394">
        <v>8</v>
      </c>
      <c r="AR2394">
        <v>7</v>
      </c>
      <c r="AS2394">
        <v>64</v>
      </c>
      <c r="AT2394">
        <v>36</v>
      </c>
      <c r="AU2394">
        <v>0</v>
      </c>
      <c r="AV2394">
        <v>0</v>
      </c>
      <c r="AW2394">
        <v>2.5</v>
      </c>
      <c r="AX2394">
        <v>42</v>
      </c>
      <c r="AY2394">
        <v>67</v>
      </c>
      <c r="AZ2394">
        <v>33</v>
      </c>
      <c r="BA2394">
        <v>25</v>
      </c>
      <c r="BB2394">
        <v>17</v>
      </c>
      <c r="BC2394">
        <v>33</v>
      </c>
      <c r="BD2394">
        <v>50</v>
      </c>
      <c r="BE2394">
        <v>50</v>
      </c>
      <c r="BF2394">
        <v>84</v>
      </c>
      <c r="BG2394">
        <v>11.83</v>
      </c>
      <c r="BH2394">
        <v>3.33</v>
      </c>
      <c r="BI2394">
        <v>2.4500000000000002</v>
      </c>
      <c r="BJ2394">
        <v>3.34</v>
      </c>
      <c r="BK2394">
        <v>3.15</v>
      </c>
      <c r="BL2394">
        <f>1/Table1[[#This Row],[odds_ft_home_team_win]]+1/Table1[[#This Row],[odds_ft_draw]]+1/Table1[[#This Row],[odds_ft_away_team_win]]-1</f>
        <v>2.5024780371230237E-2</v>
      </c>
      <c r="BM2394">
        <f>Table1[[#This Row],[Margin]]/3</f>
        <v>8.3415934570767458E-3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 t="s">
        <v>128</v>
      </c>
      <c r="BU2394">
        <f>VLOOKUP(Table1[[#This Row],[Reference]],metron,11,FALSE)</f>
        <v>1.344038264434575</v>
      </c>
      <c r="BV2394">
        <f>VLOOKUP(Table1[[#This Row],[Reference]],metron,12,FALSE)</f>
        <v>1.1515772691037469</v>
      </c>
    </row>
    <row r="2395" spans="1:74" hidden="1" x14ac:dyDescent="0.45">
      <c r="A2395" t="s">
        <v>5409</v>
      </c>
      <c r="B2395">
        <v>1492293600</v>
      </c>
      <c r="C2395" s="3" t="s">
        <v>2663</v>
      </c>
      <c r="D2395" t="s">
        <v>65</v>
      </c>
      <c r="E2395" t="s">
        <v>66</v>
      </c>
      <c r="F2395" t="s">
        <v>67</v>
      </c>
      <c r="G2395" t="s">
        <v>72</v>
      </c>
      <c r="H2395" t="s">
        <v>66</v>
      </c>
      <c r="I2395">
        <f>MROUND(Table1[[#This Row],[Prob_H]]*100,2)/100</f>
        <v>0.34</v>
      </c>
      <c r="J2395">
        <f>1/Table1[[#This Row],[odds_ft_home_team_win]]-Table1[[#This Row],[Margin/3]]</f>
        <v>0.33048646369727308</v>
      </c>
      <c r="K2395">
        <f>1/Table1[[#This Row],[odds_ft_draw]]-Table1[[#This Row],[Margin/3]]</f>
        <v>0.27640369775010037</v>
      </c>
      <c r="L2395">
        <f>1/Table1[[#This Row],[odds_ft_away_team_win]]-Table1[[#This Row],[Margin/3]]</f>
        <v>0.39310983855262666</v>
      </c>
      <c r="M2395">
        <v>14</v>
      </c>
      <c r="N2395">
        <v>1.2</v>
      </c>
      <c r="O2395">
        <v>1.44</v>
      </c>
      <c r="P2395">
        <v>1.1200000000000001</v>
      </c>
      <c r="Q2395">
        <v>1.3</v>
      </c>
      <c r="R2395" t="str" cm="1">
        <f t="array" ref="R23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5">
        <v>1</v>
      </c>
      <c r="T2395">
        <v>2</v>
      </c>
      <c r="U2395">
        <v>3</v>
      </c>
      <c r="V2395">
        <v>1</v>
      </c>
      <c r="W2395">
        <v>1</v>
      </c>
      <c r="X2395">
        <v>0</v>
      </c>
      <c r="Y2395">
        <v>45</v>
      </c>
      <c r="Z2395" t="s">
        <v>464</v>
      </c>
      <c r="AA2395">
        <v>10</v>
      </c>
      <c r="AB2395">
        <v>4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12</v>
      </c>
      <c r="AL2395">
        <v>11</v>
      </c>
      <c r="AM2395">
        <v>5</v>
      </c>
      <c r="AN2395">
        <v>4</v>
      </c>
      <c r="AO2395">
        <v>7</v>
      </c>
      <c r="AP2395">
        <v>7</v>
      </c>
      <c r="AQ2395">
        <v>7</v>
      </c>
      <c r="AR2395">
        <v>13</v>
      </c>
      <c r="AS2395">
        <v>54</v>
      </c>
      <c r="AT2395">
        <v>46</v>
      </c>
      <c r="AU2395">
        <v>0</v>
      </c>
      <c r="AV2395">
        <v>0</v>
      </c>
      <c r="AW2395">
        <v>2.81</v>
      </c>
      <c r="AX2395">
        <v>48</v>
      </c>
      <c r="AY2395">
        <v>71</v>
      </c>
      <c r="AZ2395">
        <v>55</v>
      </c>
      <c r="BA2395">
        <v>26</v>
      </c>
      <c r="BB2395">
        <v>19</v>
      </c>
      <c r="BC2395">
        <v>39</v>
      </c>
      <c r="BD2395">
        <v>75</v>
      </c>
      <c r="BE2395">
        <v>39</v>
      </c>
      <c r="BF2395">
        <v>81</v>
      </c>
      <c r="BG2395">
        <v>9.5500000000000007</v>
      </c>
      <c r="BH2395">
        <v>4.29</v>
      </c>
      <c r="BI2395">
        <v>2.95</v>
      </c>
      <c r="BJ2395">
        <v>3.51</v>
      </c>
      <c r="BK2395">
        <v>2.4900000000000002</v>
      </c>
      <c r="BL2395">
        <f>1/Table1[[#This Row],[odds_ft_home_team_win]]+1/Table1[[#This Row],[odds_ft_draw]]+1/Table1[[#This Row],[odds_ft_away_team_win]]-1</f>
        <v>2.5489761450553594E-2</v>
      </c>
      <c r="BM2395">
        <f>Table1[[#This Row],[Margin]]/3</f>
        <v>8.4965871501845314E-3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 t="s">
        <v>70</v>
      </c>
      <c r="BU2395">
        <f>VLOOKUP(Table1[[#This Row],[Reference]],metron,11,FALSE)</f>
        <v>1.228921489601805</v>
      </c>
      <c r="BV2395">
        <f>VLOOKUP(Table1[[#This Row],[Reference]],metron,12,FALSE)</f>
        <v>1.2940512655166849</v>
      </c>
    </row>
    <row r="2396" spans="1:74" hidden="1" x14ac:dyDescent="0.45">
      <c r="A2396" t="s">
        <v>5409</v>
      </c>
      <c r="B2396">
        <v>1492300800</v>
      </c>
      <c r="C2396" s="3" t="s">
        <v>2664</v>
      </c>
      <c r="D2396" t="s">
        <v>65</v>
      </c>
      <c r="E2396" t="s">
        <v>66</v>
      </c>
      <c r="F2396" t="s">
        <v>611</v>
      </c>
      <c r="G2396" t="s">
        <v>2218</v>
      </c>
      <c r="H2396" t="s">
        <v>66</v>
      </c>
      <c r="I2396">
        <f>MROUND(Table1[[#This Row],[Prob_H]]*100,2)/100</f>
        <v>0.4</v>
      </c>
      <c r="J2396">
        <f>1/Table1[[#This Row],[odds_ft_home_team_win]]-Table1[[#This Row],[Margin/3]]</f>
        <v>0.4085786874833528</v>
      </c>
      <c r="K2396">
        <f>1/Table1[[#This Row],[odds_ft_draw]]-Table1[[#This Row],[Margin/3]]</f>
        <v>0.28602966787550965</v>
      </c>
      <c r="L2396">
        <f>1/Table1[[#This Row],[odds_ft_away_team_win]]-Table1[[#This Row],[Margin/3]]</f>
        <v>0.30539164464113755</v>
      </c>
      <c r="M2396">
        <v>14</v>
      </c>
      <c r="N2396">
        <v>1.67</v>
      </c>
      <c r="O2396">
        <v>0.88</v>
      </c>
      <c r="P2396">
        <v>1.65</v>
      </c>
      <c r="Q2396">
        <v>1.1100000000000001</v>
      </c>
      <c r="R2396" t="str" cm="1">
        <f t="array" ref="R23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0</v>
      </c>
      <c r="Z2396">
        <v>65</v>
      </c>
      <c r="AA2396">
        <v>10</v>
      </c>
      <c r="AB2396">
        <v>1</v>
      </c>
      <c r="AC2396">
        <v>1</v>
      </c>
      <c r="AD2396">
        <v>0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1</v>
      </c>
      <c r="AK2396">
        <v>7</v>
      </c>
      <c r="AL2396">
        <v>10</v>
      </c>
      <c r="AM2396">
        <v>4</v>
      </c>
      <c r="AN2396">
        <v>6</v>
      </c>
      <c r="AO2396">
        <v>3</v>
      </c>
      <c r="AP2396">
        <v>4</v>
      </c>
      <c r="AQ2396">
        <v>11</v>
      </c>
      <c r="AR2396">
        <v>10</v>
      </c>
      <c r="AS2396">
        <v>57</v>
      </c>
      <c r="AT2396">
        <v>43</v>
      </c>
      <c r="AU2396">
        <v>0</v>
      </c>
      <c r="AV2396">
        <v>0</v>
      </c>
      <c r="AW2396">
        <v>2.6</v>
      </c>
      <c r="AX2396">
        <v>50</v>
      </c>
      <c r="AY2396">
        <v>69</v>
      </c>
      <c r="AZ2396">
        <v>51</v>
      </c>
      <c r="BA2396">
        <v>33</v>
      </c>
      <c r="BB2396">
        <v>14</v>
      </c>
      <c r="BC2396">
        <v>26</v>
      </c>
      <c r="BD2396">
        <v>60</v>
      </c>
      <c r="BE2396">
        <v>53</v>
      </c>
      <c r="BF2396">
        <v>79</v>
      </c>
      <c r="BG2396">
        <v>8.5299999999999994</v>
      </c>
      <c r="BH2396">
        <v>5.95</v>
      </c>
      <c r="BI2396">
        <v>2.4</v>
      </c>
      <c r="BJ2396">
        <v>3.4</v>
      </c>
      <c r="BK2396">
        <v>3.19</v>
      </c>
      <c r="BL2396">
        <f>1/Table1[[#This Row],[odds_ft_home_team_win]]+1/Table1[[#This Row],[odds_ft_draw]]+1/Table1[[#This Row],[odds_ft_away_team_win]]-1</f>
        <v>2.4263937549941605E-2</v>
      </c>
      <c r="BM2396">
        <f>Table1[[#This Row],[Margin]]/3</f>
        <v>8.0879791833138679E-3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 t="s">
        <v>614</v>
      </c>
      <c r="BU2396">
        <f>VLOOKUP(Table1[[#This Row],[Reference]],metron,11,FALSE)</f>
        <v>1.344038264434575</v>
      </c>
      <c r="BV2396">
        <f>VLOOKUP(Table1[[#This Row],[Reference]],metron,12,FALSE)</f>
        <v>1.1515772691037469</v>
      </c>
    </row>
    <row r="2397" spans="1:74" hidden="1" x14ac:dyDescent="0.45">
      <c r="A2397" t="s">
        <v>5409</v>
      </c>
      <c r="B2397">
        <v>1492300800</v>
      </c>
      <c r="C2397" s="3" t="s">
        <v>2664</v>
      </c>
      <c r="D2397" t="s">
        <v>65</v>
      </c>
      <c r="E2397" t="s">
        <v>66</v>
      </c>
      <c r="F2397" t="s">
        <v>78</v>
      </c>
      <c r="G2397" t="s">
        <v>81</v>
      </c>
      <c r="H2397" t="s">
        <v>66</v>
      </c>
      <c r="I2397">
        <f>MROUND(Table1[[#This Row],[Prob_H]]*100,2)/100</f>
        <v>0.34</v>
      </c>
      <c r="J2397">
        <f>1/Table1[[#This Row],[odds_ft_home_team_win]]-Table1[[#This Row],[Margin/3]]</f>
        <v>0.34263579412491452</v>
      </c>
      <c r="K2397">
        <f>1/Table1[[#This Row],[odds_ft_draw]]-Table1[[#This Row],[Margin/3]]</f>
        <v>0.27344874198752883</v>
      </c>
      <c r="L2397">
        <f>1/Table1[[#This Row],[odds_ft_away_team_win]]-Table1[[#This Row],[Margin/3]]</f>
        <v>0.38391546388755649</v>
      </c>
      <c r="M2397">
        <v>14</v>
      </c>
      <c r="N2397">
        <v>1.27</v>
      </c>
      <c r="O2397">
        <v>1.1200000000000001</v>
      </c>
      <c r="P2397">
        <v>1.39</v>
      </c>
      <c r="Q2397">
        <v>1.21</v>
      </c>
      <c r="R2397" t="str" cm="1">
        <f t="array" ref="R23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397">
        <v>1</v>
      </c>
      <c r="T2397">
        <v>2</v>
      </c>
      <c r="U2397">
        <v>3</v>
      </c>
      <c r="V2397">
        <v>1</v>
      </c>
      <c r="W2397">
        <v>0</v>
      </c>
      <c r="X2397">
        <v>1</v>
      </c>
      <c r="Y2397">
        <v>81</v>
      </c>
      <c r="Z2397" t="s">
        <v>2665</v>
      </c>
      <c r="AA2397">
        <v>7</v>
      </c>
      <c r="AB2397">
        <v>4</v>
      </c>
      <c r="AC2397">
        <v>2</v>
      </c>
      <c r="AD2397">
        <v>0</v>
      </c>
      <c r="AE2397">
        <v>4</v>
      </c>
      <c r="AF2397">
        <v>1</v>
      </c>
      <c r="AG2397">
        <v>0</v>
      </c>
      <c r="AH2397">
        <v>2</v>
      </c>
      <c r="AI2397">
        <v>0</v>
      </c>
      <c r="AJ2397">
        <v>5</v>
      </c>
      <c r="AK2397">
        <v>20</v>
      </c>
      <c r="AL2397">
        <v>9</v>
      </c>
      <c r="AM2397">
        <v>4</v>
      </c>
      <c r="AN2397">
        <v>3</v>
      </c>
      <c r="AO2397">
        <v>16</v>
      </c>
      <c r="AP2397">
        <v>6</v>
      </c>
      <c r="AQ2397">
        <v>12</v>
      </c>
      <c r="AR2397">
        <v>16</v>
      </c>
      <c r="AS2397">
        <v>57</v>
      </c>
      <c r="AT2397">
        <v>43</v>
      </c>
      <c r="AU2397">
        <v>0</v>
      </c>
      <c r="AV2397">
        <v>0</v>
      </c>
      <c r="AW2397">
        <v>2.77</v>
      </c>
      <c r="AX2397">
        <v>57</v>
      </c>
      <c r="AY2397">
        <v>76</v>
      </c>
      <c r="AZ2397">
        <v>47</v>
      </c>
      <c r="BA2397">
        <v>31</v>
      </c>
      <c r="BB2397">
        <v>26</v>
      </c>
      <c r="BC2397">
        <v>37</v>
      </c>
      <c r="BD2397">
        <v>63</v>
      </c>
      <c r="BE2397">
        <v>51</v>
      </c>
      <c r="BF2397">
        <v>85</v>
      </c>
      <c r="BG2397">
        <v>9.44</v>
      </c>
      <c r="BH2397">
        <v>4.87</v>
      </c>
      <c r="BI2397">
        <v>2.85</v>
      </c>
      <c r="BJ2397">
        <v>3.55</v>
      </c>
      <c r="BK2397">
        <v>2.5499999999999998</v>
      </c>
      <c r="BL2397">
        <f>1/Table1[[#This Row],[odds_ft_home_team_win]]+1/Table1[[#This Row],[odds_ft_draw]]+1/Table1[[#This Row],[odds_ft_away_team_win]]-1</f>
        <v>2.4724196572624813E-2</v>
      </c>
      <c r="BM2397">
        <f>Table1[[#This Row],[Margin]]/3</f>
        <v>8.2413988575416042E-3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 t="s">
        <v>106</v>
      </c>
      <c r="BU2397">
        <f>VLOOKUP(Table1[[#This Row],[Reference]],metron,11,FALSE)</f>
        <v>1.228921489601805</v>
      </c>
      <c r="BV2397">
        <f>VLOOKUP(Table1[[#This Row],[Reference]],metron,12,FALSE)</f>
        <v>1.2940512655166849</v>
      </c>
    </row>
    <row r="2398" spans="1:74" hidden="1" x14ac:dyDescent="0.45">
      <c r="A2398" t="s">
        <v>5409</v>
      </c>
      <c r="B2398">
        <v>1492300800</v>
      </c>
      <c r="C2398" s="3" t="s">
        <v>2664</v>
      </c>
      <c r="D2398" t="s">
        <v>65</v>
      </c>
      <c r="E2398" t="s">
        <v>66</v>
      </c>
      <c r="F2398" t="s">
        <v>93</v>
      </c>
      <c r="G2398" t="s">
        <v>88</v>
      </c>
      <c r="H2398" t="s">
        <v>66</v>
      </c>
      <c r="I2398">
        <f>MROUND(Table1[[#This Row],[Prob_H]]*100,2)/100</f>
        <v>0.38</v>
      </c>
      <c r="J2398">
        <f>1/Table1[[#This Row],[odds_ft_home_team_win]]-Table1[[#This Row],[Margin/3]]</f>
        <v>0.38680072121850373</v>
      </c>
      <c r="K2398">
        <f>1/Table1[[#This Row],[odds_ft_draw]]-Table1[[#This Row],[Margin/3]]</f>
        <v>0.27563471331336536</v>
      </c>
      <c r="L2398">
        <f>1/Table1[[#This Row],[odds_ft_away_team_win]]-Table1[[#This Row],[Margin/3]]</f>
        <v>0.33756456546813096</v>
      </c>
      <c r="M2398">
        <v>14</v>
      </c>
      <c r="N2398">
        <v>1.93</v>
      </c>
      <c r="O2398">
        <v>0.67</v>
      </c>
      <c r="P2398">
        <v>1.89</v>
      </c>
      <c r="Q2398">
        <v>0.83</v>
      </c>
      <c r="R2398" t="str" cm="1">
        <f t="array" ref="R23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8">
        <v>1</v>
      </c>
      <c r="T2398">
        <v>1</v>
      </c>
      <c r="U2398">
        <v>2</v>
      </c>
      <c r="V2398">
        <v>1</v>
      </c>
      <c r="W2398">
        <v>0</v>
      </c>
      <c r="X2398">
        <v>1</v>
      </c>
      <c r="Y2398">
        <v>81</v>
      </c>
      <c r="Z2398">
        <v>8</v>
      </c>
      <c r="AA2398">
        <v>8</v>
      </c>
      <c r="AB2398">
        <v>2</v>
      </c>
      <c r="AC2398">
        <v>1</v>
      </c>
      <c r="AD2398">
        <v>0</v>
      </c>
      <c r="AE2398">
        <v>2</v>
      </c>
      <c r="AF2398">
        <v>0</v>
      </c>
      <c r="AG2398">
        <v>0</v>
      </c>
      <c r="AH2398">
        <v>1</v>
      </c>
      <c r="AI2398">
        <v>0</v>
      </c>
      <c r="AJ2398">
        <v>2</v>
      </c>
      <c r="AK2398">
        <v>10</v>
      </c>
      <c r="AL2398">
        <v>16</v>
      </c>
      <c r="AM2398">
        <v>5</v>
      </c>
      <c r="AN2398">
        <v>4</v>
      </c>
      <c r="AO2398">
        <v>5</v>
      </c>
      <c r="AP2398">
        <v>12</v>
      </c>
      <c r="AQ2398">
        <v>10</v>
      </c>
      <c r="AR2398">
        <v>6</v>
      </c>
      <c r="AS2398">
        <v>56</v>
      </c>
      <c r="AT2398">
        <v>44</v>
      </c>
      <c r="AU2398">
        <v>0</v>
      </c>
      <c r="AV2398">
        <v>0</v>
      </c>
      <c r="AW2398">
        <v>2.72</v>
      </c>
      <c r="AX2398">
        <v>72</v>
      </c>
      <c r="AY2398">
        <v>87</v>
      </c>
      <c r="AZ2398">
        <v>48</v>
      </c>
      <c r="BA2398">
        <v>28</v>
      </c>
      <c r="BB2398">
        <v>11</v>
      </c>
      <c r="BC2398">
        <v>35</v>
      </c>
      <c r="BD2398">
        <v>66</v>
      </c>
      <c r="BE2398">
        <v>45</v>
      </c>
      <c r="BF2398">
        <v>83</v>
      </c>
      <c r="BG2398">
        <v>10.62</v>
      </c>
      <c r="BH2398">
        <v>4.9800000000000004</v>
      </c>
      <c r="BI2398">
        <v>2.5299999999999998</v>
      </c>
      <c r="BJ2398">
        <v>3.52</v>
      </c>
      <c r="BK2398">
        <v>2.89</v>
      </c>
      <c r="BL2398">
        <f>1/Table1[[#This Row],[odds_ft_home_team_win]]+1/Table1[[#This Row],[odds_ft_draw]]+1/Table1[[#This Row],[odds_ft_away_team_win]]-1</f>
        <v>2.5368587332631254E-2</v>
      </c>
      <c r="BM2398">
        <f>Table1[[#This Row],[Margin]]/3</f>
        <v>8.4561957775437513E-3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 t="s">
        <v>95</v>
      </c>
      <c r="BU2398">
        <f>VLOOKUP(Table1[[#This Row],[Reference]],metron,11,FALSE)</f>
        <v>1.330562659846547</v>
      </c>
      <c r="BV2398">
        <f>VLOOKUP(Table1[[#This Row],[Reference]],metron,12,FALSE)</f>
        <v>1.1595268542199491</v>
      </c>
    </row>
    <row r="2399" spans="1:74" hidden="1" x14ac:dyDescent="0.45">
      <c r="A2399" t="s">
        <v>5409</v>
      </c>
      <c r="B2399">
        <v>1492301160</v>
      </c>
      <c r="C2399" s="3" t="s">
        <v>2667</v>
      </c>
      <c r="D2399" t="s">
        <v>65</v>
      </c>
      <c r="E2399" t="s">
        <v>66</v>
      </c>
      <c r="F2399" t="s">
        <v>103</v>
      </c>
      <c r="G2399" t="s">
        <v>98</v>
      </c>
      <c r="H2399" t="s">
        <v>66</v>
      </c>
      <c r="I2399">
        <f>MROUND(Table1[[#This Row],[Prob_H]]*100,2)/100</f>
        <v>0.44</v>
      </c>
      <c r="J2399">
        <f>1/Table1[[#This Row],[odds_ft_home_team_win]]-Table1[[#This Row],[Margin/3]]</f>
        <v>0.43051004863098125</v>
      </c>
      <c r="K2399">
        <f>1/Table1[[#This Row],[odds_ft_draw]]-Table1[[#This Row],[Margin/3]]</f>
        <v>0.28603120446173458</v>
      </c>
      <c r="L2399">
        <f>1/Table1[[#This Row],[odds_ft_away_team_win]]-Table1[[#This Row],[Margin/3]]</f>
        <v>0.28345874690728418</v>
      </c>
      <c r="M2399">
        <v>14</v>
      </c>
      <c r="N2399">
        <v>2.13</v>
      </c>
      <c r="O2399">
        <v>1.47</v>
      </c>
      <c r="P2399">
        <v>2</v>
      </c>
      <c r="Q2399">
        <v>1.24</v>
      </c>
      <c r="R2399" t="str" cm="1">
        <f t="array" ref="R23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AA2399">
        <v>9</v>
      </c>
      <c r="AB2399">
        <v>8</v>
      </c>
      <c r="AC2399">
        <v>2</v>
      </c>
      <c r="AD2399">
        <v>0</v>
      </c>
      <c r="AE2399">
        <v>3</v>
      </c>
      <c r="AF2399">
        <v>1</v>
      </c>
      <c r="AG2399">
        <v>1</v>
      </c>
      <c r="AH2399">
        <v>1</v>
      </c>
      <c r="AI2399">
        <v>1</v>
      </c>
      <c r="AJ2399">
        <v>3</v>
      </c>
      <c r="AK2399">
        <v>14</v>
      </c>
      <c r="AL2399">
        <v>9</v>
      </c>
      <c r="AM2399">
        <v>5</v>
      </c>
      <c r="AN2399">
        <v>2</v>
      </c>
      <c r="AO2399">
        <v>9</v>
      </c>
      <c r="AP2399">
        <v>7</v>
      </c>
      <c r="AQ2399">
        <v>13</v>
      </c>
      <c r="AR2399">
        <v>11</v>
      </c>
      <c r="AS2399">
        <v>51</v>
      </c>
      <c r="AT2399">
        <v>49</v>
      </c>
      <c r="AU2399">
        <v>0</v>
      </c>
      <c r="AV2399">
        <v>0</v>
      </c>
      <c r="AW2399">
        <v>2.33</v>
      </c>
      <c r="AX2399">
        <v>36</v>
      </c>
      <c r="AY2399">
        <v>59</v>
      </c>
      <c r="AZ2399">
        <v>43</v>
      </c>
      <c r="BA2399">
        <v>23</v>
      </c>
      <c r="BB2399">
        <v>13</v>
      </c>
      <c r="BC2399">
        <v>36</v>
      </c>
      <c r="BD2399">
        <v>75</v>
      </c>
      <c r="BE2399">
        <v>29</v>
      </c>
      <c r="BF2399">
        <v>65</v>
      </c>
      <c r="BG2399">
        <v>11.43</v>
      </c>
      <c r="BH2399">
        <v>5.13</v>
      </c>
      <c r="BI2399">
        <v>2.2799999999999998</v>
      </c>
      <c r="BJ2399">
        <v>3.4</v>
      </c>
      <c r="BK2399">
        <v>3.43</v>
      </c>
      <c r="BL2399">
        <f>1/Table1[[#This Row],[odds_ft_home_team_win]]+1/Table1[[#This Row],[odds_ft_draw]]+1/Table1[[#This Row],[odds_ft_away_team_win]]-1</f>
        <v>2.4259327791266827E-2</v>
      </c>
      <c r="BM2399">
        <f>Table1[[#This Row],[Margin]]/3</f>
        <v>8.0864425970889418E-3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 t="s">
        <v>118</v>
      </c>
      <c r="BU2399">
        <f>VLOOKUP(Table1[[#This Row],[Reference]],metron,11,FALSE)</f>
        <v>1.4140979689366791</v>
      </c>
      <c r="BV2399">
        <f>VLOOKUP(Table1[[#This Row],[Reference]],metron,12,FALSE)</f>
        <v>1.0666666666666671</v>
      </c>
    </row>
    <row r="2400" spans="1:74" hidden="1" x14ac:dyDescent="0.45">
      <c r="A2400" t="s">
        <v>5409</v>
      </c>
      <c r="B2400">
        <v>1492308000</v>
      </c>
      <c r="C2400" s="3" t="s">
        <v>2668</v>
      </c>
      <c r="D2400" t="s">
        <v>65</v>
      </c>
      <c r="E2400" t="s">
        <v>66</v>
      </c>
      <c r="F2400" t="s">
        <v>86</v>
      </c>
      <c r="G2400" t="s">
        <v>80</v>
      </c>
      <c r="H2400" t="s">
        <v>66</v>
      </c>
      <c r="I2400">
        <f>MROUND(Table1[[#This Row],[Prob_H]]*100,2)/100</f>
        <v>0.56000000000000005</v>
      </c>
      <c r="J2400">
        <f>1/Table1[[#This Row],[odds_ft_home_team_win]]-Table1[[#This Row],[Margin/3]]</f>
        <v>0.55322599328159394</v>
      </c>
      <c r="K2400">
        <f>1/Table1[[#This Row],[odds_ft_draw]]-Table1[[#This Row],[Margin/3]]</f>
        <v>0.24916019923549176</v>
      </c>
      <c r="L2400">
        <f>1/Table1[[#This Row],[odds_ft_away_team_win]]-Table1[[#This Row],[Margin/3]]</f>
        <v>0.19761380748291443</v>
      </c>
      <c r="M2400">
        <v>14</v>
      </c>
      <c r="N2400">
        <v>2</v>
      </c>
      <c r="O2400">
        <v>0.87</v>
      </c>
      <c r="P2400">
        <v>1.85</v>
      </c>
      <c r="Q2400">
        <v>0.94</v>
      </c>
      <c r="R2400" t="str" cm="1">
        <f t="array" ref="R24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0">
        <v>1</v>
      </c>
      <c r="T2400">
        <v>0</v>
      </c>
      <c r="U2400">
        <v>1</v>
      </c>
      <c r="V2400">
        <v>1</v>
      </c>
      <c r="W2400">
        <v>1</v>
      </c>
      <c r="X2400">
        <v>0</v>
      </c>
      <c r="Y2400">
        <v>43</v>
      </c>
      <c r="AA2400">
        <v>4</v>
      </c>
      <c r="AB2400">
        <v>4</v>
      </c>
      <c r="AC2400">
        <v>1</v>
      </c>
      <c r="AD2400">
        <v>0</v>
      </c>
      <c r="AE2400">
        <v>1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14</v>
      </c>
      <c r="AL2400">
        <v>17</v>
      </c>
      <c r="AM2400">
        <v>5</v>
      </c>
      <c r="AN2400">
        <v>7</v>
      </c>
      <c r="AO2400">
        <v>9</v>
      </c>
      <c r="AP2400">
        <v>10</v>
      </c>
      <c r="AQ2400">
        <v>14</v>
      </c>
      <c r="AR2400">
        <v>12</v>
      </c>
      <c r="AS2400">
        <v>49</v>
      </c>
      <c r="AT2400">
        <v>51</v>
      </c>
      <c r="AU2400">
        <v>0</v>
      </c>
      <c r="AV2400">
        <v>0</v>
      </c>
      <c r="AW2400">
        <v>2.37</v>
      </c>
      <c r="AX2400">
        <v>51</v>
      </c>
      <c r="AY2400">
        <v>72</v>
      </c>
      <c r="AZ2400">
        <v>45</v>
      </c>
      <c r="BA2400">
        <v>20</v>
      </c>
      <c r="BB2400">
        <v>10</v>
      </c>
      <c r="BC2400">
        <v>35</v>
      </c>
      <c r="BD2400">
        <v>57</v>
      </c>
      <c r="BE2400">
        <v>38</v>
      </c>
      <c r="BF2400">
        <v>85</v>
      </c>
      <c r="BG2400">
        <v>7.91</v>
      </c>
      <c r="BH2400">
        <v>5.0199999999999996</v>
      </c>
      <c r="BI2400">
        <v>1.78</v>
      </c>
      <c r="BJ2400">
        <v>3.88</v>
      </c>
      <c r="BK2400">
        <v>4.8499999999999996</v>
      </c>
      <c r="BL2400">
        <f>1/Table1[[#This Row],[odds_ft_home_team_win]]+1/Table1[[#This Row],[odds_ft_draw]]+1/Table1[[#This Row],[odds_ft_away_team_win]]-1</f>
        <v>2.5715278582184586E-2</v>
      </c>
      <c r="BM2400">
        <f>Table1[[#This Row],[Margin]]/3</f>
        <v>8.5717595273948621E-3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 t="s">
        <v>113</v>
      </c>
      <c r="BU2400">
        <f>VLOOKUP(Table1[[#This Row],[Reference]],metron,11,FALSE)</f>
        <v>1.7546812539448771</v>
      </c>
      <c r="BV2400">
        <f>VLOOKUP(Table1[[#This Row],[Reference]],metron,12,FALSE)</f>
        <v>0.93456764148958549</v>
      </c>
    </row>
    <row r="2401" spans="1:74" hidden="1" x14ac:dyDescent="0.45">
      <c r="A2401" t="s">
        <v>5409</v>
      </c>
      <c r="B2401">
        <v>1492362000</v>
      </c>
      <c r="C2401" s="3" t="s">
        <v>2669</v>
      </c>
      <c r="D2401" t="s">
        <v>65</v>
      </c>
      <c r="E2401" t="s">
        <v>66</v>
      </c>
      <c r="F2401" t="s">
        <v>97</v>
      </c>
      <c r="G2401" t="s">
        <v>85</v>
      </c>
      <c r="H2401" t="s">
        <v>66</v>
      </c>
      <c r="I2401">
        <f>MROUND(Table1[[#This Row],[Prob_H]]*100,2)/100</f>
        <v>0.36</v>
      </c>
      <c r="J2401">
        <f>1/Table1[[#This Row],[odds_ft_home_team_win]]-Table1[[#This Row],[Margin/3]]</f>
        <v>0.35538190466203451</v>
      </c>
      <c r="K2401">
        <f>1/Table1[[#This Row],[odds_ft_draw]]-Table1[[#This Row],[Margin/3]]</f>
        <v>0.27264441743016526</v>
      </c>
      <c r="L2401">
        <f>1/Table1[[#This Row],[odds_ft_away_team_win]]-Table1[[#This Row],[Margin/3]]</f>
        <v>0.37197367790780017</v>
      </c>
      <c r="M2401">
        <v>14</v>
      </c>
      <c r="N2401">
        <v>1.6</v>
      </c>
      <c r="O2401">
        <v>1.1299999999999999</v>
      </c>
      <c r="P2401">
        <v>1.37</v>
      </c>
      <c r="Q2401">
        <v>1</v>
      </c>
      <c r="R2401" t="str" cm="1">
        <f t="array" ref="R24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01">
        <v>1</v>
      </c>
      <c r="T2401">
        <v>1</v>
      </c>
      <c r="U2401">
        <v>2</v>
      </c>
      <c r="V2401">
        <v>2</v>
      </c>
      <c r="W2401">
        <v>1</v>
      </c>
      <c r="X2401">
        <v>1</v>
      </c>
      <c r="Y2401">
        <v>44</v>
      </c>
      <c r="Z2401">
        <v>41</v>
      </c>
      <c r="AA2401">
        <v>5</v>
      </c>
      <c r="AB2401">
        <v>4</v>
      </c>
      <c r="AC2401">
        <v>3</v>
      </c>
      <c r="AD2401">
        <v>0</v>
      </c>
      <c r="AE2401">
        <v>2</v>
      </c>
      <c r="AF2401">
        <v>0</v>
      </c>
      <c r="AG2401">
        <v>1</v>
      </c>
      <c r="AH2401">
        <v>2</v>
      </c>
      <c r="AI2401">
        <v>2</v>
      </c>
      <c r="AJ2401">
        <v>0</v>
      </c>
      <c r="AK2401">
        <v>14</v>
      </c>
      <c r="AL2401">
        <v>12</v>
      </c>
      <c r="AM2401">
        <v>9</v>
      </c>
      <c r="AN2401">
        <v>3</v>
      </c>
      <c r="AO2401">
        <v>5</v>
      </c>
      <c r="AP2401">
        <v>9</v>
      </c>
      <c r="AQ2401">
        <v>12</v>
      </c>
      <c r="AR2401">
        <v>17</v>
      </c>
      <c r="AS2401">
        <v>60</v>
      </c>
      <c r="AT2401">
        <v>40</v>
      </c>
      <c r="AU2401">
        <v>0</v>
      </c>
      <c r="AV2401">
        <v>0</v>
      </c>
      <c r="AW2401">
        <v>2.77</v>
      </c>
      <c r="AX2401">
        <v>60</v>
      </c>
      <c r="AY2401">
        <v>77</v>
      </c>
      <c r="AZ2401">
        <v>50</v>
      </c>
      <c r="BA2401">
        <v>30</v>
      </c>
      <c r="BB2401">
        <v>14</v>
      </c>
      <c r="BC2401">
        <v>40</v>
      </c>
      <c r="BD2401">
        <v>74</v>
      </c>
      <c r="BE2401">
        <v>47</v>
      </c>
      <c r="BF2401">
        <v>87</v>
      </c>
      <c r="BG2401">
        <v>12.13</v>
      </c>
      <c r="BH2401">
        <v>4.87</v>
      </c>
      <c r="BI2401">
        <v>2.75</v>
      </c>
      <c r="BJ2401">
        <v>3.56</v>
      </c>
      <c r="BK2401">
        <v>2.63</v>
      </c>
      <c r="BL2401">
        <f>1/Table1[[#This Row],[odds_ft_home_team_win]]+1/Table1[[#This Row],[odds_ft_draw]]+1/Table1[[#This Row],[odds_ft_away_team_win]]-1</f>
        <v>2.4763376922987357E-2</v>
      </c>
      <c r="BM2401">
        <f>Table1[[#This Row],[Margin]]/3</f>
        <v>8.2544589743291184E-3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 t="s">
        <v>100</v>
      </c>
      <c r="BU2401">
        <f>VLOOKUP(Table1[[#This Row],[Reference]],metron,11,FALSE)</f>
        <v>1.269326094653606</v>
      </c>
      <c r="BV2401">
        <f>VLOOKUP(Table1[[#This Row],[Reference]],metron,12,FALSE)</f>
        <v>1.2417089578661631</v>
      </c>
    </row>
    <row r="2402" spans="1:74" hidden="1" x14ac:dyDescent="0.45">
      <c r="A2402" t="s">
        <v>5409</v>
      </c>
      <c r="B2402">
        <v>1492383600</v>
      </c>
      <c r="C2402" s="3" t="s">
        <v>2670</v>
      </c>
      <c r="D2402" t="s">
        <v>65</v>
      </c>
      <c r="E2402" t="s">
        <v>66</v>
      </c>
      <c r="F2402" t="s">
        <v>73</v>
      </c>
      <c r="G2402" t="s">
        <v>77</v>
      </c>
      <c r="H2402" t="s">
        <v>66</v>
      </c>
      <c r="I2402">
        <f>MROUND(Table1[[#This Row],[Prob_H]]*100,2)/100</f>
        <v>0.3</v>
      </c>
      <c r="J2402">
        <f>1/Table1[[#This Row],[odds_ft_home_team_win]]-Table1[[#This Row],[Margin/3]]</f>
        <v>0.29259065246493221</v>
      </c>
      <c r="K2402">
        <f>1/Table1[[#This Row],[odds_ft_draw]]-Table1[[#This Row],[Margin/3]]</f>
        <v>0.28124090565159188</v>
      </c>
      <c r="L2402">
        <f>1/Table1[[#This Row],[odds_ft_away_team_win]]-Table1[[#This Row],[Margin/3]]</f>
        <v>0.42616844188347597</v>
      </c>
      <c r="M2402">
        <v>14</v>
      </c>
      <c r="N2402">
        <v>1</v>
      </c>
      <c r="O2402">
        <v>0.93</v>
      </c>
      <c r="P2402">
        <v>1.06</v>
      </c>
      <c r="Q2402">
        <v>1</v>
      </c>
      <c r="R2402" t="str" cm="1">
        <f t="array" ref="R24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2">
        <v>2</v>
      </c>
      <c r="T2402">
        <v>1</v>
      </c>
      <c r="U2402">
        <v>3</v>
      </c>
      <c r="V2402">
        <v>1</v>
      </c>
      <c r="W2402">
        <v>0</v>
      </c>
      <c r="X2402">
        <v>1</v>
      </c>
      <c r="Y2402" t="s">
        <v>2671</v>
      </c>
      <c r="Z2402">
        <v>5</v>
      </c>
      <c r="AA2402">
        <v>3</v>
      </c>
      <c r="AB2402">
        <v>3</v>
      </c>
      <c r="AC2402">
        <v>4</v>
      </c>
      <c r="AD2402">
        <v>0</v>
      </c>
      <c r="AE2402">
        <v>3</v>
      </c>
      <c r="AF2402">
        <v>0</v>
      </c>
      <c r="AG2402">
        <v>1</v>
      </c>
      <c r="AH2402">
        <v>3</v>
      </c>
      <c r="AI2402">
        <v>1</v>
      </c>
      <c r="AJ2402">
        <v>2</v>
      </c>
      <c r="AK2402">
        <v>7</v>
      </c>
      <c r="AL2402">
        <v>12</v>
      </c>
      <c r="AM2402">
        <v>5</v>
      </c>
      <c r="AN2402">
        <v>5</v>
      </c>
      <c r="AO2402">
        <v>2</v>
      </c>
      <c r="AP2402">
        <v>7</v>
      </c>
      <c r="AQ2402">
        <v>17</v>
      </c>
      <c r="AR2402">
        <v>10</v>
      </c>
      <c r="AS2402">
        <v>44</v>
      </c>
      <c r="AT2402">
        <v>56</v>
      </c>
      <c r="AU2402">
        <v>0</v>
      </c>
      <c r="AV2402">
        <v>0</v>
      </c>
      <c r="AW2402">
        <v>2.34</v>
      </c>
      <c r="AX2402">
        <v>45</v>
      </c>
      <c r="AY2402">
        <v>72</v>
      </c>
      <c r="AZ2402">
        <v>38</v>
      </c>
      <c r="BA2402">
        <v>27</v>
      </c>
      <c r="BB2402">
        <v>14</v>
      </c>
      <c r="BC2402">
        <v>27</v>
      </c>
      <c r="BD2402">
        <v>55</v>
      </c>
      <c r="BE2402">
        <v>45</v>
      </c>
      <c r="BF2402">
        <v>79</v>
      </c>
      <c r="BG2402">
        <v>11.66</v>
      </c>
      <c r="BH2402">
        <v>5.21</v>
      </c>
      <c r="BI2402">
        <v>3.32</v>
      </c>
      <c r="BJ2402">
        <v>3.45</v>
      </c>
      <c r="BK2402">
        <v>2.2999999999999998</v>
      </c>
      <c r="BL2402">
        <f>1/Table1[[#This Row],[odds_ft_home_team_win]]+1/Table1[[#This Row],[odds_ft_draw]]+1/Table1[[#This Row],[odds_ft_away_team_win]]-1</f>
        <v>2.5842500436528804E-2</v>
      </c>
      <c r="BM2402">
        <f>Table1[[#This Row],[Margin]]/3</f>
        <v>8.6141668121762684E-3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 t="s">
        <v>126</v>
      </c>
      <c r="BU2402">
        <f>VLOOKUP(Table1[[#This Row],[Reference]],metron,11,FALSE)</f>
        <v>1.1805091283106199</v>
      </c>
      <c r="BV2402">
        <f>VLOOKUP(Table1[[#This Row],[Reference]],metron,12,FALSE)</f>
        <v>1.3921316533813319</v>
      </c>
    </row>
    <row r="2403" spans="1:74" hidden="1" x14ac:dyDescent="0.45">
      <c r="A2403" t="s">
        <v>5408</v>
      </c>
      <c r="B2403">
        <v>1508544000</v>
      </c>
      <c r="C2403" s="3" t="s">
        <v>2917</v>
      </c>
      <c r="D2403" t="s">
        <v>65</v>
      </c>
      <c r="E2403" t="s">
        <v>66</v>
      </c>
      <c r="F2403" t="s">
        <v>78</v>
      </c>
      <c r="G2403" t="s">
        <v>81</v>
      </c>
      <c r="H2403" t="s">
        <v>66</v>
      </c>
      <c r="I2403">
        <f>MROUND(Table1[[#This Row],[Prob_H]]*100,2)/100</f>
        <v>0.32</v>
      </c>
      <c r="J2403">
        <f>1/Table1[[#This Row],[odds_ft_home_team_win]]-Table1[[#This Row],[Margin/3]]</f>
        <v>0.32056897240777449</v>
      </c>
      <c r="K2403">
        <f>1/Table1[[#This Row],[odds_ft_draw]]-Table1[[#This Row],[Margin/3]]</f>
        <v>0.26939938176449962</v>
      </c>
      <c r="L2403">
        <f>1/Table1[[#This Row],[odds_ft_away_team_win]]-Table1[[#This Row],[Margin/3]]</f>
        <v>0.410031645827726</v>
      </c>
      <c r="M2403">
        <v>14</v>
      </c>
      <c r="N2403">
        <v>1.5</v>
      </c>
      <c r="O2403">
        <v>2</v>
      </c>
      <c r="P2403">
        <v>1.5</v>
      </c>
      <c r="Q2403">
        <v>1.33</v>
      </c>
      <c r="R2403" t="str" cm="1">
        <f t="array" ref="R24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AA2403">
        <v>10</v>
      </c>
      <c r="AB2403">
        <v>6</v>
      </c>
      <c r="AC2403">
        <v>1</v>
      </c>
      <c r="AD2403">
        <v>0</v>
      </c>
      <c r="AE2403">
        <v>3</v>
      </c>
      <c r="AF2403">
        <v>0</v>
      </c>
      <c r="AG2403">
        <v>1</v>
      </c>
      <c r="AH2403">
        <v>0</v>
      </c>
      <c r="AI2403">
        <v>2</v>
      </c>
      <c r="AJ2403">
        <v>1</v>
      </c>
      <c r="AK2403">
        <v>18</v>
      </c>
      <c r="AL2403">
        <v>15</v>
      </c>
      <c r="AM2403">
        <v>6</v>
      </c>
      <c r="AN2403">
        <v>5</v>
      </c>
      <c r="AO2403">
        <v>12</v>
      </c>
      <c r="AP2403">
        <v>10</v>
      </c>
      <c r="AQ2403">
        <v>10</v>
      </c>
      <c r="AR2403">
        <v>13</v>
      </c>
      <c r="AS2403">
        <v>58</v>
      </c>
      <c r="AT2403">
        <v>42</v>
      </c>
      <c r="AU2403">
        <v>0</v>
      </c>
      <c r="AV2403">
        <v>0</v>
      </c>
      <c r="AW2403">
        <v>2.67</v>
      </c>
      <c r="AX2403">
        <v>42</v>
      </c>
      <c r="AY2403">
        <v>83</v>
      </c>
      <c r="AZ2403">
        <v>59</v>
      </c>
      <c r="BA2403">
        <v>17</v>
      </c>
      <c r="BB2403">
        <v>9</v>
      </c>
      <c r="BC2403">
        <v>33</v>
      </c>
      <c r="BD2403">
        <v>83</v>
      </c>
      <c r="BE2403">
        <v>42</v>
      </c>
      <c r="BF2403">
        <v>67</v>
      </c>
      <c r="BG2403">
        <v>9</v>
      </c>
      <c r="BH2403">
        <v>3.5</v>
      </c>
      <c r="BI2403">
        <v>3.04</v>
      </c>
      <c r="BJ2403">
        <v>3.6</v>
      </c>
      <c r="BK2403">
        <v>2.39</v>
      </c>
      <c r="BL2403">
        <f>1/Table1[[#This Row],[odds_ft_home_team_win]]+1/Table1[[#This Row],[odds_ft_draw]]+1/Table1[[#This Row],[odds_ft_away_team_win]]-1</f>
        <v>2.51351880398345E-2</v>
      </c>
      <c r="BM2403">
        <f>Table1[[#This Row],[Margin]]/3</f>
        <v>8.3783960132781665E-3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 t="s">
        <v>106</v>
      </c>
      <c r="BU2403">
        <f>VLOOKUP(Table1[[#This Row],[Reference]],metron,11,FALSE)</f>
        <v>1.210167055864918</v>
      </c>
      <c r="BV2403">
        <f>VLOOKUP(Table1[[#This Row],[Reference]],metron,12,FALSE)</f>
        <v>1.3211783725525419</v>
      </c>
    </row>
    <row r="2404" spans="1:74" hidden="1" x14ac:dyDescent="0.45">
      <c r="A2404" t="s">
        <v>5408</v>
      </c>
      <c r="B2404">
        <v>1508551200</v>
      </c>
      <c r="C2404" s="3" t="s">
        <v>2918</v>
      </c>
      <c r="D2404" t="s">
        <v>65</v>
      </c>
      <c r="E2404" t="s">
        <v>66</v>
      </c>
      <c r="F2404" t="s">
        <v>93</v>
      </c>
      <c r="G2404" t="s">
        <v>72</v>
      </c>
      <c r="H2404" t="s">
        <v>66</v>
      </c>
      <c r="I2404">
        <f>MROUND(Table1[[#This Row],[Prob_H]]*100,2)/100</f>
        <v>0.38</v>
      </c>
      <c r="J2404">
        <f>1/Table1[[#This Row],[odds_ft_home_team_win]]-Table1[[#This Row],[Margin/3]]</f>
        <v>0.37771937169527525</v>
      </c>
      <c r="K2404">
        <f>1/Table1[[#This Row],[odds_ft_draw]]-Table1[[#This Row],[Margin/3]]</f>
        <v>0.29282380487199761</v>
      </c>
      <c r="L2404">
        <f>1/Table1[[#This Row],[odds_ft_away_team_win]]-Table1[[#This Row],[Margin/3]]</f>
        <v>0.32945682343272698</v>
      </c>
      <c r="M2404">
        <v>14</v>
      </c>
      <c r="N2404">
        <v>1.4</v>
      </c>
      <c r="O2404">
        <v>1.67</v>
      </c>
      <c r="P2404">
        <v>1.56</v>
      </c>
      <c r="Q2404">
        <v>0.95</v>
      </c>
      <c r="R2404" t="str" cm="1">
        <f t="array" ref="R24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63</v>
      </c>
      <c r="AA2404">
        <v>6</v>
      </c>
      <c r="AB2404">
        <v>7</v>
      </c>
      <c r="AC2404">
        <v>1</v>
      </c>
      <c r="AD2404">
        <v>0</v>
      </c>
      <c r="AE2404">
        <v>2</v>
      </c>
      <c r="AF2404">
        <v>0</v>
      </c>
      <c r="AG2404">
        <v>0</v>
      </c>
      <c r="AH2404">
        <v>1</v>
      </c>
      <c r="AI2404">
        <v>1</v>
      </c>
      <c r="AJ2404">
        <v>1</v>
      </c>
      <c r="AK2404">
        <v>13</v>
      </c>
      <c r="AL2404">
        <v>12</v>
      </c>
      <c r="AM2404">
        <v>6</v>
      </c>
      <c r="AN2404">
        <v>4</v>
      </c>
      <c r="AO2404">
        <v>7</v>
      </c>
      <c r="AP2404">
        <v>8</v>
      </c>
      <c r="AQ2404">
        <v>12</v>
      </c>
      <c r="AR2404">
        <v>17</v>
      </c>
      <c r="AS2404">
        <v>45</v>
      </c>
      <c r="AT2404">
        <v>55</v>
      </c>
      <c r="AU2404">
        <v>0</v>
      </c>
      <c r="AV2404">
        <v>0</v>
      </c>
      <c r="AW2404">
        <v>2.15</v>
      </c>
      <c r="AX2404">
        <v>45</v>
      </c>
      <c r="AY2404">
        <v>72</v>
      </c>
      <c r="AZ2404">
        <v>35</v>
      </c>
      <c r="BA2404">
        <v>9</v>
      </c>
      <c r="BB2404">
        <v>0</v>
      </c>
      <c r="BC2404">
        <v>27</v>
      </c>
      <c r="BD2404">
        <v>54</v>
      </c>
      <c r="BE2404">
        <v>54</v>
      </c>
      <c r="BF2404">
        <v>74</v>
      </c>
      <c r="BG2404">
        <v>9.5</v>
      </c>
      <c r="BH2404">
        <v>5.07</v>
      </c>
      <c r="BI2404">
        <v>2.59</v>
      </c>
      <c r="BJ2404">
        <v>3.32</v>
      </c>
      <c r="BK2404">
        <v>2.96</v>
      </c>
      <c r="BL2404">
        <f>1/Table1[[#This Row],[odds_ft_home_team_win]]+1/Table1[[#This Row],[odds_ft_draw]]+1/Table1[[#This Row],[odds_ft_away_team_win]]-1</f>
        <v>2.5143043215332561E-2</v>
      </c>
      <c r="BM2404">
        <f>Table1[[#This Row],[Margin]]/3</f>
        <v>8.3810144051108537E-3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 t="s">
        <v>95</v>
      </c>
      <c r="BU2404">
        <f>VLOOKUP(Table1[[#This Row],[Reference]],metron,11,FALSE)</f>
        <v>1.330562659846547</v>
      </c>
      <c r="BV2404">
        <f>VLOOKUP(Table1[[#This Row],[Reference]],metron,12,FALSE)</f>
        <v>1.1595268542199491</v>
      </c>
    </row>
    <row r="2405" spans="1:74" hidden="1" x14ac:dyDescent="0.45">
      <c r="A2405" t="s">
        <v>5408</v>
      </c>
      <c r="B2405">
        <v>1508623200</v>
      </c>
      <c r="C2405" s="3" t="s">
        <v>2919</v>
      </c>
      <c r="D2405" t="s">
        <v>65</v>
      </c>
      <c r="E2405" t="s">
        <v>66</v>
      </c>
      <c r="F2405" t="s">
        <v>2738</v>
      </c>
      <c r="G2405" t="s">
        <v>77</v>
      </c>
      <c r="H2405" t="s">
        <v>66</v>
      </c>
      <c r="I2405">
        <f>MROUND(Table1[[#This Row],[Prob_H]]*100,2)/100</f>
        <v>0.3</v>
      </c>
      <c r="J2405">
        <f>1/Table1[[#This Row],[odds_ft_home_team_win]]-Table1[[#This Row],[Margin/3]]</f>
        <v>0.29274720720098391</v>
      </c>
      <c r="K2405">
        <f>1/Table1[[#This Row],[odds_ft_draw]]-Table1[[#This Row],[Margin/3]]</f>
        <v>0.27323252876894588</v>
      </c>
      <c r="L2405">
        <f>1/Table1[[#This Row],[odds_ft_away_team_win]]-Table1[[#This Row],[Margin/3]]</f>
        <v>0.43402026403007016</v>
      </c>
      <c r="M2405">
        <v>14</v>
      </c>
      <c r="N2405">
        <v>0.67</v>
      </c>
      <c r="O2405">
        <v>1.71</v>
      </c>
      <c r="P2405">
        <v>1.06</v>
      </c>
      <c r="Q2405">
        <v>1.39</v>
      </c>
      <c r="R2405" t="str" cm="1">
        <f t="array" ref="R24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5">
        <v>3</v>
      </c>
      <c r="T2405">
        <v>0</v>
      </c>
      <c r="U2405">
        <v>3</v>
      </c>
      <c r="V2405">
        <v>2</v>
      </c>
      <c r="W2405">
        <v>2</v>
      </c>
      <c r="X2405">
        <v>0</v>
      </c>
      <c r="Y2405" t="s">
        <v>2920</v>
      </c>
      <c r="AA2405">
        <v>4</v>
      </c>
      <c r="AB2405">
        <v>7</v>
      </c>
      <c r="AC2405">
        <v>3</v>
      </c>
      <c r="AD2405">
        <v>0</v>
      </c>
      <c r="AE2405">
        <v>4</v>
      </c>
      <c r="AF2405">
        <v>0</v>
      </c>
      <c r="AG2405">
        <v>2</v>
      </c>
      <c r="AH2405">
        <v>1</v>
      </c>
      <c r="AI2405">
        <v>1</v>
      </c>
      <c r="AJ2405">
        <v>3</v>
      </c>
      <c r="AK2405">
        <v>14</v>
      </c>
      <c r="AL2405">
        <v>11</v>
      </c>
      <c r="AM2405">
        <v>6</v>
      </c>
      <c r="AN2405">
        <v>2</v>
      </c>
      <c r="AO2405">
        <v>8</v>
      </c>
      <c r="AP2405">
        <v>9</v>
      </c>
      <c r="AQ2405">
        <v>11</v>
      </c>
      <c r="AR2405">
        <v>13</v>
      </c>
      <c r="AS2405">
        <v>36</v>
      </c>
      <c r="AT2405">
        <v>64</v>
      </c>
      <c r="AU2405">
        <v>0</v>
      </c>
      <c r="AV2405">
        <v>0</v>
      </c>
      <c r="AW2405">
        <v>3.43</v>
      </c>
      <c r="AX2405">
        <v>70</v>
      </c>
      <c r="AY2405">
        <v>93</v>
      </c>
      <c r="AZ2405">
        <v>79</v>
      </c>
      <c r="BA2405">
        <v>55</v>
      </c>
      <c r="BB2405">
        <v>24</v>
      </c>
      <c r="BC2405">
        <v>70</v>
      </c>
      <c r="BD2405">
        <v>77</v>
      </c>
      <c r="BE2405">
        <v>37</v>
      </c>
      <c r="BF2405">
        <v>68</v>
      </c>
      <c r="BG2405">
        <v>13.57</v>
      </c>
      <c r="BH2405">
        <v>4.67</v>
      </c>
      <c r="BI2405">
        <v>3.32</v>
      </c>
      <c r="BJ2405">
        <v>3.55</v>
      </c>
      <c r="BK2405">
        <v>2.2599999999999998</v>
      </c>
      <c r="BL2405">
        <f>1/Table1[[#This Row],[odds_ft_home_team_win]]+1/Table1[[#This Row],[odds_ft_draw]]+1/Table1[[#This Row],[odds_ft_away_team_win]]-1</f>
        <v>2.5372836228373608E-2</v>
      </c>
      <c r="BM2405">
        <f>Table1[[#This Row],[Margin]]/3</f>
        <v>8.4576120761245353E-3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 t="s">
        <v>1292</v>
      </c>
      <c r="BU2405">
        <f>VLOOKUP(Table1[[#This Row],[Reference]],metron,11,FALSE)</f>
        <v>1.1805091283106199</v>
      </c>
      <c r="BV2405">
        <f>VLOOKUP(Table1[[#This Row],[Reference]],metron,12,FALSE)</f>
        <v>1.3921316533813319</v>
      </c>
    </row>
    <row r="2406" spans="1:74" hidden="1" x14ac:dyDescent="0.45">
      <c r="A2406" t="s">
        <v>5408</v>
      </c>
      <c r="B2406">
        <v>1508623200</v>
      </c>
      <c r="C2406" s="3" t="s">
        <v>2919</v>
      </c>
      <c r="D2406" t="s">
        <v>65</v>
      </c>
      <c r="E2406" t="s">
        <v>66</v>
      </c>
      <c r="F2406" t="s">
        <v>80</v>
      </c>
      <c r="G2406" t="s">
        <v>88</v>
      </c>
      <c r="H2406" t="s">
        <v>66</v>
      </c>
      <c r="I2406">
        <f>MROUND(Table1[[#This Row],[Prob_H]]*100,2)/100</f>
        <v>0.38</v>
      </c>
      <c r="J2406">
        <f>1/Table1[[#This Row],[odds_ft_home_team_win]]-Table1[[#This Row],[Margin/3]]</f>
        <v>0.38694190571153791</v>
      </c>
      <c r="K2406">
        <f>1/Table1[[#This Row],[odds_ft_draw]]-Table1[[#This Row],[Margin/3]]</f>
        <v>0.28580263577431397</v>
      </c>
      <c r="L2406">
        <f>1/Table1[[#This Row],[odds_ft_away_team_win]]-Table1[[#This Row],[Margin/3]]</f>
        <v>0.32725545851414817</v>
      </c>
      <c r="M2406">
        <v>14</v>
      </c>
      <c r="N2406">
        <v>0.67</v>
      </c>
      <c r="O2406">
        <v>1</v>
      </c>
      <c r="P2406">
        <v>0.76</v>
      </c>
      <c r="Q2406">
        <v>1.1000000000000001</v>
      </c>
      <c r="R2406" t="str" cm="1">
        <f t="array" ref="R24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06">
        <v>1</v>
      </c>
      <c r="T2406">
        <v>2</v>
      </c>
      <c r="U2406">
        <v>3</v>
      </c>
      <c r="V2406">
        <v>3</v>
      </c>
      <c r="W2406">
        <v>1</v>
      </c>
      <c r="X2406">
        <v>2</v>
      </c>
      <c r="Y2406">
        <v>30</v>
      </c>
      <c r="Z2406" t="s">
        <v>2921</v>
      </c>
      <c r="AA2406">
        <v>5</v>
      </c>
      <c r="AB2406">
        <v>7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10</v>
      </c>
      <c r="AL2406">
        <v>14</v>
      </c>
      <c r="AM2406">
        <v>7</v>
      </c>
      <c r="AN2406">
        <v>5</v>
      </c>
      <c r="AO2406">
        <v>3</v>
      </c>
      <c r="AP2406">
        <v>9</v>
      </c>
      <c r="AQ2406">
        <v>10</v>
      </c>
      <c r="AR2406">
        <v>12</v>
      </c>
      <c r="AS2406">
        <v>48</v>
      </c>
      <c r="AT2406">
        <v>52</v>
      </c>
      <c r="AU2406">
        <v>0</v>
      </c>
      <c r="AV2406">
        <v>0</v>
      </c>
      <c r="AW2406">
        <v>3.15</v>
      </c>
      <c r="AX2406">
        <v>82</v>
      </c>
      <c r="AY2406">
        <v>100</v>
      </c>
      <c r="AZ2406">
        <v>80</v>
      </c>
      <c r="BA2406">
        <v>35</v>
      </c>
      <c r="BB2406">
        <v>0</v>
      </c>
      <c r="BC2406">
        <v>47</v>
      </c>
      <c r="BD2406">
        <v>92</v>
      </c>
      <c r="BE2406">
        <v>52</v>
      </c>
      <c r="BF2406">
        <v>80</v>
      </c>
      <c r="BG2406">
        <v>8.77</v>
      </c>
      <c r="BH2406">
        <v>6.47</v>
      </c>
      <c r="BI2406">
        <v>2.5299999999999998</v>
      </c>
      <c r="BJ2406">
        <v>3.4</v>
      </c>
      <c r="BK2406">
        <v>2.98</v>
      </c>
      <c r="BL2406">
        <f>1/Table1[[#This Row],[odds_ft_home_team_win]]+1/Table1[[#This Row],[odds_ft_draw]]+1/Table1[[#This Row],[odds_ft_away_team_win]]-1</f>
        <v>2.4945033853528642E-2</v>
      </c>
      <c r="BM2406">
        <f>Table1[[#This Row],[Margin]]/3</f>
        <v>8.3150112845095468E-3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 t="s">
        <v>83</v>
      </c>
      <c r="BU2406">
        <f>VLOOKUP(Table1[[#This Row],[Reference]],metron,11,FALSE)</f>
        <v>1.330562659846547</v>
      </c>
      <c r="BV2406">
        <f>VLOOKUP(Table1[[#This Row],[Reference]],metron,12,FALSE)</f>
        <v>1.1595268542199491</v>
      </c>
    </row>
    <row r="2407" spans="1:74" hidden="1" x14ac:dyDescent="0.45">
      <c r="A2407" t="s">
        <v>5408</v>
      </c>
      <c r="B2407">
        <v>1508630400</v>
      </c>
      <c r="C2407" s="3" t="s">
        <v>2922</v>
      </c>
      <c r="D2407" t="s">
        <v>65</v>
      </c>
      <c r="E2407" t="s">
        <v>66</v>
      </c>
      <c r="F2407" t="s">
        <v>68</v>
      </c>
      <c r="G2407" t="s">
        <v>97</v>
      </c>
      <c r="H2407" t="s">
        <v>66</v>
      </c>
      <c r="I2407">
        <f>MROUND(Table1[[#This Row],[Prob_H]]*100,2)/100</f>
        <v>0.57999999999999996</v>
      </c>
      <c r="J2407">
        <f>1/Table1[[#This Row],[odds_ft_home_team_win]]-Table1[[#This Row],[Margin/3]]</f>
        <v>0.57244817481332189</v>
      </c>
      <c r="K2407">
        <f>1/Table1[[#This Row],[odds_ft_draw]]-Table1[[#This Row],[Margin/3]]</f>
        <v>0.24746308238636897</v>
      </c>
      <c r="L2407">
        <f>1/Table1[[#This Row],[odds_ft_away_team_win]]-Table1[[#This Row],[Margin/3]]</f>
        <v>0.18008874280030912</v>
      </c>
      <c r="M2407">
        <v>14</v>
      </c>
      <c r="N2407">
        <v>2.67</v>
      </c>
      <c r="O2407">
        <v>0.8</v>
      </c>
      <c r="P2407">
        <v>2.4300000000000002</v>
      </c>
      <c r="Q2407">
        <v>1.29</v>
      </c>
      <c r="R2407" t="str" cm="1">
        <f t="array" ref="R24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7">
        <v>3</v>
      </c>
      <c r="T2407">
        <v>0</v>
      </c>
      <c r="U2407">
        <v>3</v>
      </c>
      <c r="V2407">
        <v>1</v>
      </c>
      <c r="W2407">
        <v>1</v>
      </c>
      <c r="X2407">
        <v>0</v>
      </c>
      <c r="Y2407" t="s">
        <v>2923</v>
      </c>
      <c r="AA2407">
        <v>2</v>
      </c>
      <c r="AB2407">
        <v>5</v>
      </c>
      <c r="AC2407">
        <v>3</v>
      </c>
      <c r="AD2407">
        <v>1</v>
      </c>
      <c r="AE2407">
        <v>3</v>
      </c>
      <c r="AF2407">
        <v>1</v>
      </c>
      <c r="AG2407">
        <v>3</v>
      </c>
      <c r="AH2407">
        <v>1</v>
      </c>
      <c r="AI2407">
        <v>3</v>
      </c>
      <c r="AJ2407">
        <v>1</v>
      </c>
      <c r="AK2407">
        <v>8</v>
      </c>
      <c r="AL2407">
        <v>12</v>
      </c>
      <c r="AM2407">
        <v>6</v>
      </c>
      <c r="AN2407">
        <v>3</v>
      </c>
      <c r="AO2407">
        <v>2</v>
      </c>
      <c r="AP2407">
        <v>9</v>
      </c>
      <c r="AQ2407">
        <v>19</v>
      </c>
      <c r="AR2407">
        <v>10</v>
      </c>
      <c r="AS2407">
        <v>48</v>
      </c>
      <c r="AT2407">
        <v>52</v>
      </c>
      <c r="AU2407">
        <v>0</v>
      </c>
      <c r="AV2407">
        <v>0</v>
      </c>
      <c r="AW2407">
        <v>2.2400000000000002</v>
      </c>
      <c r="AX2407">
        <v>37</v>
      </c>
      <c r="AY2407">
        <v>54</v>
      </c>
      <c r="AZ2407">
        <v>37</v>
      </c>
      <c r="BA2407">
        <v>37</v>
      </c>
      <c r="BB2407">
        <v>27</v>
      </c>
      <c r="BC2407">
        <v>27</v>
      </c>
      <c r="BD2407">
        <v>62</v>
      </c>
      <c r="BE2407">
        <v>37</v>
      </c>
      <c r="BF2407">
        <v>62</v>
      </c>
      <c r="BG2407">
        <v>10.199999999999999</v>
      </c>
      <c r="BH2407">
        <v>4.37</v>
      </c>
      <c r="BI2407">
        <v>1.72</v>
      </c>
      <c r="BJ2407">
        <v>3.9</v>
      </c>
      <c r="BK2407">
        <v>5.29</v>
      </c>
      <c r="BL2407">
        <f>1/Table1[[#This Row],[odds_ft_home_team_win]]+1/Table1[[#This Row],[odds_ft_draw]]+1/Table1[[#This Row],[odds_ft_away_team_win]]-1</f>
        <v>2.684152207166246E-2</v>
      </c>
      <c r="BM2407">
        <f>Table1[[#This Row],[Margin]]/3</f>
        <v>8.9471740238874862E-3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 t="s">
        <v>116</v>
      </c>
      <c r="BU2407">
        <f>VLOOKUP(Table1[[#This Row],[Reference]],metron,11,FALSE)</f>
        <v>1.7619715019855171</v>
      </c>
      <c r="BV2407">
        <f>VLOOKUP(Table1[[#This Row],[Reference]],metron,12,FALSE)</f>
        <v>0.87432842793739785</v>
      </c>
    </row>
    <row r="2408" spans="1:74" hidden="1" x14ac:dyDescent="0.45">
      <c r="A2408" t="s">
        <v>5408</v>
      </c>
      <c r="B2408">
        <v>1508630760</v>
      </c>
      <c r="C2408" s="3" t="s">
        <v>2924</v>
      </c>
      <c r="D2408" t="s">
        <v>65</v>
      </c>
      <c r="E2408" t="s">
        <v>66</v>
      </c>
      <c r="F2408" t="s">
        <v>103</v>
      </c>
      <c r="G2408" t="s">
        <v>73</v>
      </c>
      <c r="H2408" t="s">
        <v>66</v>
      </c>
      <c r="I2408">
        <f>MROUND(Table1[[#This Row],[Prob_H]]*100,2)/100</f>
        <v>0.4</v>
      </c>
      <c r="J2408">
        <f>1/Table1[[#This Row],[odds_ft_home_team_win]]-Table1[[#This Row],[Margin/3]]</f>
        <v>0.39978257678201995</v>
      </c>
      <c r="K2408">
        <f>1/Table1[[#This Row],[odds_ft_draw]]-Table1[[#This Row],[Margin/3]]</f>
        <v>0.29012677416246468</v>
      </c>
      <c r="L2408">
        <f>1/Table1[[#This Row],[odds_ft_away_team_win]]-Table1[[#This Row],[Margin/3]]</f>
        <v>0.31009064905551537</v>
      </c>
      <c r="M2408">
        <v>14</v>
      </c>
      <c r="N2408">
        <v>1.57</v>
      </c>
      <c r="O2408">
        <v>0.83</v>
      </c>
      <c r="P2408">
        <v>1.59</v>
      </c>
      <c r="Q2408">
        <v>0.76</v>
      </c>
      <c r="R2408" t="str" cm="1">
        <f t="array" ref="R24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08">
        <v>1</v>
      </c>
      <c r="T2408">
        <v>0</v>
      </c>
      <c r="U2408">
        <v>1</v>
      </c>
      <c r="V2408">
        <v>1</v>
      </c>
      <c r="W2408">
        <v>1</v>
      </c>
      <c r="X2408">
        <v>0</v>
      </c>
      <c r="Y2408">
        <v>34</v>
      </c>
      <c r="AA2408">
        <v>3</v>
      </c>
      <c r="AB2408">
        <v>2</v>
      </c>
      <c r="AC2408">
        <v>1</v>
      </c>
      <c r="AD2408">
        <v>0</v>
      </c>
      <c r="AE2408">
        <v>3</v>
      </c>
      <c r="AF2408">
        <v>0</v>
      </c>
      <c r="AG2408">
        <v>0</v>
      </c>
      <c r="AH2408">
        <v>1</v>
      </c>
      <c r="AI2408">
        <v>1</v>
      </c>
      <c r="AJ2408">
        <v>2</v>
      </c>
      <c r="AK2408">
        <v>17</v>
      </c>
      <c r="AL2408">
        <v>8</v>
      </c>
      <c r="AM2408">
        <v>7</v>
      </c>
      <c r="AN2408">
        <v>3</v>
      </c>
      <c r="AO2408">
        <v>10</v>
      </c>
      <c r="AP2408">
        <v>5</v>
      </c>
      <c r="AQ2408">
        <v>17</v>
      </c>
      <c r="AR2408">
        <v>15</v>
      </c>
      <c r="AS2408">
        <v>50</v>
      </c>
      <c r="AT2408">
        <v>50</v>
      </c>
      <c r="AU2408">
        <v>0</v>
      </c>
      <c r="AV2408">
        <v>0</v>
      </c>
      <c r="AW2408">
        <v>2.66</v>
      </c>
      <c r="AX2408">
        <v>45</v>
      </c>
      <c r="AY2408">
        <v>77</v>
      </c>
      <c r="AZ2408">
        <v>52</v>
      </c>
      <c r="BA2408">
        <v>37</v>
      </c>
      <c r="BB2408">
        <v>16</v>
      </c>
      <c r="BC2408">
        <v>45</v>
      </c>
      <c r="BD2408">
        <v>85</v>
      </c>
      <c r="BE2408">
        <v>38</v>
      </c>
      <c r="BF2408">
        <v>68</v>
      </c>
      <c r="BG2408">
        <v>5.62</v>
      </c>
      <c r="BH2408">
        <v>4.53</v>
      </c>
      <c r="BI2408">
        <v>2.4500000000000002</v>
      </c>
      <c r="BJ2408">
        <v>3.35</v>
      </c>
      <c r="BK2408">
        <v>3.14</v>
      </c>
      <c r="BL2408">
        <f>1/Table1[[#This Row],[odds_ft_home_team_win]]+1/Table1[[#This Row],[odds_ft_draw]]+1/Table1[[#This Row],[odds_ft_away_team_win]]-1</f>
        <v>2.5142065572307359E-2</v>
      </c>
      <c r="BM2408">
        <f>Table1[[#This Row],[Margin]]/3</f>
        <v>8.3806885241024531E-3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 t="s">
        <v>118</v>
      </c>
      <c r="BU2408">
        <f>VLOOKUP(Table1[[#This Row],[Reference]],metron,11,FALSE)</f>
        <v>1.344038264434575</v>
      </c>
      <c r="BV2408">
        <f>VLOOKUP(Table1[[#This Row],[Reference]],metron,12,FALSE)</f>
        <v>1.1515772691037469</v>
      </c>
    </row>
    <row r="2409" spans="1:74" hidden="1" x14ac:dyDescent="0.45">
      <c r="A2409" t="s">
        <v>5408</v>
      </c>
      <c r="B2409">
        <v>1508637600</v>
      </c>
      <c r="C2409" s="3" t="s">
        <v>2925</v>
      </c>
      <c r="D2409" t="s">
        <v>65</v>
      </c>
      <c r="E2409" t="s">
        <v>66</v>
      </c>
      <c r="F2409" t="s">
        <v>86</v>
      </c>
      <c r="G2409" t="s">
        <v>2218</v>
      </c>
      <c r="H2409" t="s">
        <v>66</v>
      </c>
      <c r="I2409">
        <f>MROUND(Table1[[#This Row],[Prob_H]]*100,2)/100</f>
        <v>0.6</v>
      </c>
      <c r="J2409">
        <f>1/Table1[[#This Row],[odds_ft_home_team_win]]-Table1[[#This Row],[Margin/3]]</f>
        <v>0.59790313693528108</v>
      </c>
      <c r="K2409">
        <f>1/Table1[[#This Row],[odds_ft_draw]]-Table1[[#This Row],[Margin/3]]</f>
        <v>0.24246909729071509</v>
      </c>
      <c r="L2409">
        <f>1/Table1[[#This Row],[odds_ft_away_team_win]]-Table1[[#This Row],[Margin/3]]</f>
        <v>0.15962776577400387</v>
      </c>
      <c r="M2409">
        <v>14</v>
      </c>
      <c r="N2409">
        <v>2</v>
      </c>
      <c r="O2409">
        <v>1</v>
      </c>
      <c r="P2409">
        <v>1.76</v>
      </c>
      <c r="Q2409">
        <v>1.35</v>
      </c>
      <c r="R2409" t="str" cm="1">
        <f t="array" ref="R24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0</v>
      </c>
      <c r="Z2409">
        <v>80</v>
      </c>
      <c r="AA2409">
        <v>8</v>
      </c>
      <c r="AB2409">
        <v>6</v>
      </c>
      <c r="AC2409">
        <v>2</v>
      </c>
      <c r="AD2409">
        <v>0</v>
      </c>
      <c r="AE2409">
        <v>4</v>
      </c>
      <c r="AF2409">
        <v>0</v>
      </c>
      <c r="AG2409">
        <v>0</v>
      </c>
      <c r="AH2409">
        <v>2</v>
      </c>
      <c r="AI2409">
        <v>1</v>
      </c>
      <c r="AJ2409">
        <v>3</v>
      </c>
      <c r="AK2409">
        <v>15</v>
      </c>
      <c r="AL2409">
        <v>9</v>
      </c>
      <c r="AM2409">
        <v>3</v>
      </c>
      <c r="AN2409">
        <v>4</v>
      </c>
      <c r="AO2409">
        <v>12</v>
      </c>
      <c r="AP2409">
        <v>5</v>
      </c>
      <c r="AQ2409">
        <v>11</v>
      </c>
      <c r="AR2409">
        <v>24</v>
      </c>
      <c r="AS2409">
        <v>58</v>
      </c>
      <c r="AT2409">
        <v>42</v>
      </c>
      <c r="AU2409">
        <v>0</v>
      </c>
      <c r="AV2409">
        <v>0</v>
      </c>
      <c r="AW2409">
        <v>2.2999999999999998</v>
      </c>
      <c r="AX2409">
        <v>47</v>
      </c>
      <c r="AY2409">
        <v>65</v>
      </c>
      <c r="AZ2409">
        <v>47</v>
      </c>
      <c r="BA2409">
        <v>27</v>
      </c>
      <c r="BB2409">
        <v>9</v>
      </c>
      <c r="BC2409">
        <v>45</v>
      </c>
      <c r="BD2409">
        <v>55</v>
      </c>
      <c r="BE2409">
        <v>29</v>
      </c>
      <c r="BF2409">
        <v>67</v>
      </c>
      <c r="BG2409">
        <v>7.77</v>
      </c>
      <c r="BH2409">
        <v>3.4</v>
      </c>
      <c r="BI2409">
        <v>1.65</v>
      </c>
      <c r="BJ2409">
        <v>3.99</v>
      </c>
      <c r="BK2409">
        <v>5.96</v>
      </c>
      <c r="BL2409">
        <f>1/Table1[[#This Row],[odds_ft_home_team_win]]+1/Table1[[#This Row],[odds_ft_draw]]+1/Table1[[#This Row],[odds_ft_away_team_win]]-1</f>
        <v>2.4472407375975003E-2</v>
      </c>
      <c r="BM2409">
        <f>Table1[[#This Row],[Margin]]/3</f>
        <v>8.1574691253250009E-3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 t="s">
        <v>113</v>
      </c>
      <c r="BU2409">
        <f>VLOOKUP(Table1[[#This Row],[Reference]],metron,11,FALSE)</f>
        <v>1.841836734693878</v>
      </c>
      <c r="BV2409">
        <f>VLOOKUP(Table1[[#This Row],[Reference]],metron,12,FALSE)</f>
        <v>0.88917233560090703</v>
      </c>
    </row>
    <row r="2410" spans="1:74" hidden="1" x14ac:dyDescent="0.45">
      <c r="A2410" t="s">
        <v>5408</v>
      </c>
      <c r="B2410">
        <v>1508691600</v>
      </c>
      <c r="C2410" s="3" t="s">
        <v>2926</v>
      </c>
      <c r="D2410" t="s">
        <v>65</v>
      </c>
      <c r="E2410" t="s">
        <v>66</v>
      </c>
      <c r="F2410" t="s">
        <v>94</v>
      </c>
      <c r="G2410" t="s">
        <v>85</v>
      </c>
      <c r="H2410" t="s">
        <v>66</v>
      </c>
      <c r="I2410">
        <f>MROUND(Table1[[#This Row],[Prob_H]]*100,2)/100</f>
        <v>0.2</v>
      </c>
      <c r="J2410">
        <f>1/Table1[[#This Row],[odds_ft_home_team_win]]-Table1[[#This Row],[Margin/3]]</f>
        <v>0.20514696014247441</v>
      </c>
      <c r="K2410">
        <f>1/Table1[[#This Row],[odds_ft_draw]]-Table1[[#This Row],[Margin/3]]</f>
        <v>0.25647760848804818</v>
      </c>
      <c r="L2410">
        <f>1/Table1[[#This Row],[odds_ft_away_team_win]]-Table1[[#This Row],[Margin/3]]</f>
        <v>0.53837543136947752</v>
      </c>
      <c r="M2410">
        <v>14</v>
      </c>
      <c r="N2410">
        <v>1.5</v>
      </c>
      <c r="O2410">
        <v>1.5</v>
      </c>
      <c r="P2410">
        <v>1.28</v>
      </c>
      <c r="Q2410">
        <v>1.62</v>
      </c>
      <c r="R2410" t="str" cm="1">
        <f t="array" ref="R24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0</v>
      </c>
      <c r="Z2410">
        <v>61</v>
      </c>
      <c r="AA2410">
        <v>11</v>
      </c>
      <c r="AB2410">
        <v>4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16</v>
      </c>
      <c r="AL2410">
        <v>13</v>
      </c>
      <c r="AM2410">
        <v>6</v>
      </c>
      <c r="AN2410">
        <v>5</v>
      </c>
      <c r="AO2410">
        <v>10</v>
      </c>
      <c r="AP2410">
        <v>8</v>
      </c>
      <c r="AQ2410">
        <v>7</v>
      </c>
      <c r="AR2410">
        <v>6</v>
      </c>
      <c r="AS2410">
        <v>59</v>
      </c>
      <c r="AT2410">
        <v>41</v>
      </c>
      <c r="AU2410">
        <v>0</v>
      </c>
      <c r="AV2410">
        <v>0</v>
      </c>
      <c r="AW2410">
        <v>2.42</v>
      </c>
      <c r="AX2410">
        <v>42</v>
      </c>
      <c r="AY2410">
        <v>83</v>
      </c>
      <c r="AZ2410">
        <v>42</v>
      </c>
      <c r="BA2410">
        <v>17</v>
      </c>
      <c r="BB2410">
        <v>9</v>
      </c>
      <c r="BC2410">
        <v>17</v>
      </c>
      <c r="BD2410">
        <v>59</v>
      </c>
      <c r="BE2410">
        <v>59</v>
      </c>
      <c r="BF2410">
        <v>83</v>
      </c>
      <c r="BG2410">
        <v>11.83</v>
      </c>
      <c r="BH2410">
        <v>4</v>
      </c>
      <c r="BI2410">
        <v>4.6900000000000004</v>
      </c>
      <c r="BJ2410">
        <v>3.78</v>
      </c>
      <c r="BK2410">
        <v>1.83</v>
      </c>
      <c r="BL2410">
        <f>1/Table1[[#This Row],[odds_ft_home_team_win]]+1/Table1[[#This Row],[odds_ft_draw]]+1/Table1[[#This Row],[odds_ft_away_team_win]]-1</f>
        <v>2.421796818664923E-2</v>
      </c>
      <c r="BM2410">
        <f>Table1[[#This Row],[Margin]]/3</f>
        <v>8.0726560622164101E-3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 t="s">
        <v>124</v>
      </c>
      <c r="BU2410">
        <f>VLOOKUP(Table1[[#This Row],[Reference]],metron,11,FALSE)</f>
        <v>1.0101010101010099</v>
      </c>
      <c r="BV2410">
        <f>VLOOKUP(Table1[[#This Row],[Reference]],metron,12,FALSE)</f>
        <v>1.696408529741863</v>
      </c>
    </row>
    <row r="2411" spans="1:74" hidden="1" x14ac:dyDescent="0.45">
      <c r="A2411" t="s">
        <v>5408</v>
      </c>
      <c r="B2411">
        <v>1508715000</v>
      </c>
      <c r="C2411" s="3" t="s">
        <v>2927</v>
      </c>
      <c r="D2411" t="s">
        <v>65</v>
      </c>
      <c r="E2411" t="s">
        <v>66</v>
      </c>
      <c r="F2411" t="s">
        <v>611</v>
      </c>
      <c r="G2411" t="s">
        <v>98</v>
      </c>
      <c r="H2411" t="s">
        <v>66</v>
      </c>
      <c r="I2411">
        <f>MROUND(Table1[[#This Row],[Prob_H]]*100,2)/100</f>
        <v>0.3</v>
      </c>
      <c r="J2411">
        <f>1/Table1[[#This Row],[odds_ft_home_team_win]]-Table1[[#This Row],[Margin/3]]</f>
        <v>0.30514425596604133</v>
      </c>
      <c r="K2411">
        <f>1/Table1[[#This Row],[odds_ft_draw]]-Table1[[#This Row],[Margin/3]]</f>
        <v>0.30319111189236869</v>
      </c>
      <c r="L2411">
        <f>1/Table1[[#This Row],[odds_ft_away_team_win]]-Table1[[#This Row],[Margin/3]]</f>
        <v>0.39166463214158992</v>
      </c>
      <c r="M2411">
        <v>14</v>
      </c>
      <c r="N2411">
        <v>1.67</v>
      </c>
      <c r="O2411">
        <v>0.83</v>
      </c>
      <c r="P2411">
        <v>1.06</v>
      </c>
      <c r="Q2411">
        <v>1.35</v>
      </c>
      <c r="R2411" t="str" cm="1">
        <f t="array" ref="R24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1">
        <v>2</v>
      </c>
      <c r="T2411">
        <v>3</v>
      </c>
      <c r="U2411">
        <v>5</v>
      </c>
      <c r="V2411">
        <v>2</v>
      </c>
      <c r="W2411">
        <v>0</v>
      </c>
      <c r="X2411">
        <v>2</v>
      </c>
      <c r="Y2411" t="s">
        <v>2928</v>
      </c>
      <c r="Z2411" t="s">
        <v>2929</v>
      </c>
      <c r="AA2411">
        <v>5</v>
      </c>
      <c r="AB2411">
        <v>6</v>
      </c>
      <c r="AC2411">
        <v>3</v>
      </c>
      <c r="AD2411">
        <v>0</v>
      </c>
      <c r="AE2411">
        <v>1</v>
      </c>
      <c r="AF2411">
        <v>0</v>
      </c>
      <c r="AG2411">
        <v>0</v>
      </c>
      <c r="AH2411">
        <v>3</v>
      </c>
      <c r="AI2411">
        <v>0</v>
      </c>
      <c r="AJ2411">
        <v>1</v>
      </c>
      <c r="AK2411">
        <v>12</v>
      </c>
      <c r="AL2411">
        <v>9</v>
      </c>
      <c r="AM2411">
        <v>5</v>
      </c>
      <c r="AN2411">
        <v>5</v>
      </c>
      <c r="AO2411">
        <v>7</v>
      </c>
      <c r="AP2411">
        <v>4</v>
      </c>
      <c r="AQ2411">
        <v>25</v>
      </c>
      <c r="AR2411">
        <v>12</v>
      </c>
      <c r="AS2411">
        <v>40</v>
      </c>
      <c r="AT2411">
        <v>60</v>
      </c>
      <c r="AU2411">
        <v>0</v>
      </c>
      <c r="AV2411">
        <v>0</v>
      </c>
      <c r="AW2411">
        <v>2.33</v>
      </c>
      <c r="AX2411">
        <v>58</v>
      </c>
      <c r="AY2411">
        <v>75</v>
      </c>
      <c r="AZ2411">
        <v>34</v>
      </c>
      <c r="BA2411">
        <v>17</v>
      </c>
      <c r="BB2411">
        <v>9</v>
      </c>
      <c r="BC2411">
        <v>33</v>
      </c>
      <c r="BD2411">
        <v>67</v>
      </c>
      <c r="BE2411">
        <v>25</v>
      </c>
      <c r="BF2411">
        <v>84</v>
      </c>
      <c r="BG2411">
        <v>11.5</v>
      </c>
      <c r="BH2411">
        <v>3.67</v>
      </c>
      <c r="BI2411">
        <v>3.19</v>
      </c>
      <c r="BJ2411">
        <v>3.21</v>
      </c>
      <c r="BK2411">
        <v>2.5</v>
      </c>
      <c r="BL2411">
        <f>1/Table1[[#This Row],[odds_ft_home_team_win]]+1/Table1[[#This Row],[odds_ft_draw]]+1/Table1[[#This Row],[odds_ft_away_team_win]]-1</f>
        <v>2.5006103575230254E-2</v>
      </c>
      <c r="BM2411">
        <f>Table1[[#This Row],[Margin]]/3</f>
        <v>8.3353678584100841E-3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 t="s">
        <v>614</v>
      </c>
      <c r="BU2411">
        <f>VLOOKUP(Table1[[#This Row],[Reference]],metron,11,FALSE)</f>
        <v>1.1805091283106199</v>
      </c>
      <c r="BV2411">
        <f>VLOOKUP(Table1[[#This Row],[Reference]],metron,12,FALSE)</f>
        <v>1.3921316533813319</v>
      </c>
    </row>
    <row r="2412" spans="1:74" x14ac:dyDescent="0.45">
      <c r="A2412" t="s">
        <v>5407</v>
      </c>
      <c r="B2412">
        <v>1523059200</v>
      </c>
      <c r="C2412" s="3" t="s">
        <v>3168</v>
      </c>
      <c r="D2412" t="s">
        <v>65</v>
      </c>
      <c r="E2412" t="s">
        <v>66</v>
      </c>
      <c r="F2412" t="s">
        <v>73</v>
      </c>
      <c r="G2412" t="s">
        <v>103</v>
      </c>
      <c r="H2412" t="s">
        <v>66</v>
      </c>
      <c r="I2412">
        <f>MROUND(Table1[[#This Row],[Prob_H]]*100,2)/100</f>
        <v>0.38</v>
      </c>
      <c r="J2412">
        <f>1/Table1[[#This Row],[odds_ft_home_team_win]]-Table1[[#This Row],[Margin/3]]</f>
        <v>0.37336533371166292</v>
      </c>
      <c r="K2412">
        <f>1/Table1[[#This Row],[odds_ft_draw]]-Table1[[#This Row],[Margin/3]]</f>
        <v>0.29937825209099356</v>
      </c>
      <c r="L2412">
        <f>1/Table1[[#This Row],[odds_ft_away_team_win]]-Table1[[#This Row],[Margin/3]]</f>
        <v>0.32725641419734358</v>
      </c>
      <c r="M2412">
        <v>14</v>
      </c>
      <c r="N2412">
        <v>1.53</v>
      </c>
      <c r="O2412">
        <v>0.73</v>
      </c>
      <c r="P2412">
        <v>1.53</v>
      </c>
      <c r="Q2412">
        <v>0.88</v>
      </c>
      <c r="R2412" t="str" cm="1">
        <f t="array" ref="R24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2">
        <v>2</v>
      </c>
      <c r="T2412">
        <v>6</v>
      </c>
      <c r="U2412">
        <v>8</v>
      </c>
      <c r="V2412">
        <v>2</v>
      </c>
      <c r="W2412">
        <v>0</v>
      </c>
      <c r="X2412">
        <v>2</v>
      </c>
      <c r="Y2412" t="s">
        <v>3169</v>
      </c>
      <c r="Z2412" t="s">
        <v>3170</v>
      </c>
      <c r="AA2412">
        <v>7</v>
      </c>
      <c r="AB2412">
        <v>1</v>
      </c>
      <c r="AC2412">
        <v>2</v>
      </c>
      <c r="AD2412">
        <v>1</v>
      </c>
      <c r="AE2412">
        <v>2</v>
      </c>
      <c r="AF2412">
        <v>0</v>
      </c>
      <c r="AG2412">
        <v>0</v>
      </c>
      <c r="AH2412">
        <v>3</v>
      </c>
      <c r="AI2412">
        <v>1</v>
      </c>
      <c r="AJ2412">
        <v>1</v>
      </c>
      <c r="AK2412">
        <v>14</v>
      </c>
      <c r="AL2412">
        <v>9</v>
      </c>
      <c r="AM2412">
        <v>5</v>
      </c>
      <c r="AN2412">
        <v>7</v>
      </c>
      <c r="AO2412">
        <v>9</v>
      </c>
      <c r="AP2412">
        <v>2</v>
      </c>
      <c r="AQ2412">
        <v>11</v>
      </c>
      <c r="AR2412">
        <v>6</v>
      </c>
      <c r="AS2412">
        <v>57</v>
      </c>
      <c r="AT2412">
        <v>43</v>
      </c>
      <c r="AU2412">
        <v>0</v>
      </c>
      <c r="AV2412">
        <v>0</v>
      </c>
      <c r="AW2412">
        <v>2.54</v>
      </c>
      <c r="AX2412">
        <v>57</v>
      </c>
      <c r="AY2412">
        <v>80</v>
      </c>
      <c r="AZ2412">
        <v>44</v>
      </c>
      <c r="BA2412">
        <v>24</v>
      </c>
      <c r="BB2412">
        <v>10</v>
      </c>
      <c r="BC2412">
        <v>33</v>
      </c>
      <c r="BD2412">
        <v>74</v>
      </c>
      <c r="BE2412">
        <v>40</v>
      </c>
      <c r="BF2412">
        <v>74</v>
      </c>
      <c r="BG2412">
        <v>9.73</v>
      </c>
      <c r="BH2412">
        <v>4.07</v>
      </c>
      <c r="BI2412">
        <v>2.62</v>
      </c>
      <c r="BJ2412">
        <v>3.25</v>
      </c>
      <c r="BK2412">
        <v>2.98</v>
      </c>
      <c r="BL2412">
        <f>1/Table1[[#This Row],[odds_ft_home_team_win]]+1/Table1[[#This Row],[odds_ft_draw]]+1/Table1[[#This Row],[odds_ft_away_team_win]]-1</f>
        <v>2.4942166803942456E-2</v>
      </c>
      <c r="BM2412">
        <f>Table1[[#This Row],[Margin]]/3</f>
        <v>8.314055601314152E-3</v>
      </c>
      <c r="BN2412">
        <v>1.32</v>
      </c>
      <c r="BO2412">
        <v>2</v>
      </c>
      <c r="BP2412">
        <v>3.5</v>
      </c>
      <c r="BQ2412">
        <v>0</v>
      </c>
      <c r="BR2412">
        <v>1.87</v>
      </c>
      <c r="BS2412">
        <v>1.95</v>
      </c>
      <c r="BT2412" t="s">
        <v>126</v>
      </c>
      <c r="BU2412">
        <f>VLOOKUP(Table1[[#This Row],[Reference]],metron,11,FALSE)</f>
        <v>1.330562659846547</v>
      </c>
      <c r="BV2412">
        <f>VLOOKUP(Table1[[#This Row],[Reference]],metron,12,FALSE)</f>
        <v>1.1595268542199491</v>
      </c>
    </row>
    <row r="2413" spans="1:74" x14ac:dyDescent="0.45">
      <c r="A2413" t="s">
        <v>5407</v>
      </c>
      <c r="B2413">
        <v>1523066400</v>
      </c>
      <c r="C2413" s="3" t="s">
        <v>3171</v>
      </c>
      <c r="D2413" t="s">
        <v>65</v>
      </c>
      <c r="E2413" t="s">
        <v>66</v>
      </c>
      <c r="F2413" t="s">
        <v>72</v>
      </c>
      <c r="G2413" t="s">
        <v>93</v>
      </c>
      <c r="H2413" t="s">
        <v>66</v>
      </c>
      <c r="I2413">
        <f>MROUND(Table1[[#This Row],[Prob_H]]*100,2)/100</f>
        <v>0.54</v>
      </c>
      <c r="J2413">
        <f>1/Table1[[#This Row],[odds_ft_home_team_win]]-Table1[[#This Row],[Margin/3]]</f>
        <v>0.54088600165948231</v>
      </c>
      <c r="K2413">
        <f>1/Table1[[#This Row],[odds_ft_draw]]-Table1[[#This Row],[Margin/3]]</f>
        <v>0.26767854613158482</v>
      </c>
      <c r="L2413">
        <f>1/Table1[[#This Row],[odds_ft_away_team_win]]-Table1[[#This Row],[Margin/3]]</f>
        <v>0.1914354522089329</v>
      </c>
      <c r="M2413">
        <v>14</v>
      </c>
      <c r="N2413">
        <v>1.71</v>
      </c>
      <c r="O2413">
        <v>0.81</v>
      </c>
      <c r="P2413">
        <v>1.84</v>
      </c>
      <c r="Q2413">
        <v>0.83</v>
      </c>
      <c r="R2413" t="str" cm="1">
        <f t="array" ref="R24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13">
        <v>2</v>
      </c>
      <c r="T2413">
        <v>2</v>
      </c>
      <c r="U2413">
        <v>4</v>
      </c>
      <c r="V2413">
        <v>2</v>
      </c>
      <c r="W2413">
        <v>2</v>
      </c>
      <c r="X2413">
        <v>0</v>
      </c>
      <c r="Y2413" t="s">
        <v>3172</v>
      </c>
      <c r="Z2413" t="s">
        <v>3173</v>
      </c>
      <c r="AA2413">
        <v>3</v>
      </c>
      <c r="AB2413">
        <v>5</v>
      </c>
      <c r="AC2413">
        <v>1</v>
      </c>
      <c r="AD2413">
        <v>0</v>
      </c>
      <c r="AE2413">
        <v>2</v>
      </c>
      <c r="AF2413">
        <v>0</v>
      </c>
      <c r="AG2413">
        <v>1</v>
      </c>
      <c r="AH2413">
        <v>0</v>
      </c>
      <c r="AI2413">
        <v>1</v>
      </c>
      <c r="AJ2413">
        <v>1</v>
      </c>
      <c r="AK2413">
        <v>9</v>
      </c>
      <c r="AL2413">
        <v>4</v>
      </c>
      <c r="AM2413">
        <v>5</v>
      </c>
      <c r="AN2413">
        <v>4</v>
      </c>
      <c r="AO2413">
        <v>4</v>
      </c>
      <c r="AP2413">
        <v>0</v>
      </c>
      <c r="AQ2413">
        <v>18</v>
      </c>
      <c r="AR2413">
        <v>24</v>
      </c>
      <c r="AS2413">
        <v>46</v>
      </c>
      <c r="AT2413">
        <v>54</v>
      </c>
      <c r="AU2413">
        <v>0</v>
      </c>
      <c r="AV2413">
        <v>0</v>
      </c>
      <c r="AW2413">
        <v>2.74</v>
      </c>
      <c r="AX2413">
        <v>59</v>
      </c>
      <c r="AY2413">
        <v>84</v>
      </c>
      <c r="AZ2413">
        <v>59</v>
      </c>
      <c r="BA2413">
        <v>26</v>
      </c>
      <c r="BB2413">
        <v>10</v>
      </c>
      <c r="BC2413">
        <v>42</v>
      </c>
      <c r="BD2413">
        <v>87</v>
      </c>
      <c r="BE2413">
        <v>37</v>
      </c>
      <c r="BF2413">
        <v>76</v>
      </c>
      <c r="BG2413">
        <v>7.98</v>
      </c>
      <c r="BH2413">
        <v>6.45</v>
      </c>
      <c r="BI2413">
        <v>1.82</v>
      </c>
      <c r="BJ2413">
        <v>3.62</v>
      </c>
      <c r="BK2413">
        <v>5</v>
      </c>
      <c r="BL2413">
        <f>1/Table1[[#This Row],[odds_ft_home_team_win]]+1/Table1[[#This Row],[odds_ft_draw]]+1/Table1[[#This Row],[odds_ft_away_team_win]]-1</f>
        <v>2.5693643373201347E-2</v>
      </c>
      <c r="BM2413">
        <f>Table1[[#This Row],[Margin]]/3</f>
        <v>8.5645477910671151E-3</v>
      </c>
      <c r="BN2413">
        <v>1.34</v>
      </c>
      <c r="BO2413">
        <v>2.0499999999999998</v>
      </c>
      <c r="BP2413">
        <v>3.75</v>
      </c>
      <c r="BQ2413">
        <v>0</v>
      </c>
      <c r="BR2413">
        <v>2.2000000000000002</v>
      </c>
      <c r="BS2413">
        <v>1.69</v>
      </c>
      <c r="BT2413" t="s">
        <v>75</v>
      </c>
      <c r="BU2413">
        <f>VLOOKUP(Table1[[#This Row],[Reference]],metron,11,FALSE)</f>
        <v>1.684957590444867</v>
      </c>
      <c r="BV2413">
        <f>VLOOKUP(Table1[[#This Row],[Reference]],metron,12,FALSE)</f>
        <v>0.95101263631642718</v>
      </c>
    </row>
    <row r="2414" spans="1:74" x14ac:dyDescent="0.45">
      <c r="A2414" t="s">
        <v>5407</v>
      </c>
      <c r="B2414">
        <v>1523138400</v>
      </c>
      <c r="C2414" s="3" t="s">
        <v>3174</v>
      </c>
      <c r="D2414" t="s">
        <v>65</v>
      </c>
      <c r="E2414" t="s">
        <v>66</v>
      </c>
      <c r="F2414" t="s">
        <v>77</v>
      </c>
      <c r="G2414" t="s">
        <v>2738</v>
      </c>
      <c r="H2414" t="s">
        <v>66</v>
      </c>
      <c r="I2414">
        <f>MROUND(Table1[[#This Row],[Prob_H]]*100,2)/100</f>
        <v>0.52</v>
      </c>
      <c r="J2414">
        <f>1/Table1[[#This Row],[odds_ft_home_team_win]]-Table1[[#This Row],[Margin/3]]</f>
        <v>0.52873866173984396</v>
      </c>
      <c r="K2414">
        <f>1/Table1[[#This Row],[odds_ft_draw]]-Table1[[#This Row],[Margin/3]]</f>
        <v>0.25288435784973534</v>
      </c>
      <c r="L2414">
        <f>1/Table1[[#This Row],[odds_ft_away_team_win]]-Table1[[#This Row],[Margin/3]]</f>
        <v>0.21837698041042072</v>
      </c>
      <c r="M2414">
        <v>14</v>
      </c>
      <c r="N2414">
        <v>1.25</v>
      </c>
      <c r="O2414">
        <v>0.93</v>
      </c>
      <c r="P2414">
        <v>1.44</v>
      </c>
      <c r="Q2414">
        <v>0.82</v>
      </c>
      <c r="R2414" t="str" cm="1">
        <f t="array" ref="R24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14">
        <v>1</v>
      </c>
      <c r="T2414">
        <v>0</v>
      </c>
      <c r="U2414">
        <v>1</v>
      </c>
      <c r="V2414">
        <v>1</v>
      </c>
      <c r="W2414">
        <v>1</v>
      </c>
      <c r="X2414">
        <v>0</v>
      </c>
      <c r="Y2414">
        <v>17</v>
      </c>
      <c r="AA2414">
        <v>4</v>
      </c>
      <c r="AB2414">
        <v>6</v>
      </c>
      <c r="AC2414">
        <v>3</v>
      </c>
      <c r="AD2414">
        <v>1</v>
      </c>
      <c r="AE2414">
        <v>2</v>
      </c>
      <c r="AF2414">
        <v>1</v>
      </c>
      <c r="AG2414">
        <v>2</v>
      </c>
      <c r="AH2414">
        <v>2</v>
      </c>
      <c r="AI2414">
        <v>3</v>
      </c>
      <c r="AJ2414">
        <v>0</v>
      </c>
      <c r="AK2414">
        <v>9</v>
      </c>
      <c r="AL2414">
        <v>8</v>
      </c>
      <c r="AM2414">
        <v>3</v>
      </c>
      <c r="AN2414">
        <v>4</v>
      </c>
      <c r="AO2414">
        <v>6</v>
      </c>
      <c r="AP2414">
        <v>4</v>
      </c>
      <c r="AQ2414">
        <v>18</v>
      </c>
      <c r="AR2414">
        <v>15</v>
      </c>
      <c r="AS2414">
        <v>50</v>
      </c>
      <c r="AT2414">
        <v>50</v>
      </c>
      <c r="AU2414">
        <v>0</v>
      </c>
      <c r="AV2414">
        <v>0</v>
      </c>
      <c r="AW2414">
        <v>2.74</v>
      </c>
      <c r="AX2414">
        <v>59</v>
      </c>
      <c r="AY2414">
        <v>75</v>
      </c>
      <c r="AZ2414">
        <v>52</v>
      </c>
      <c r="BA2414">
        <v>37</v>
      </c>
      <c r="BB2414">
        <v>17</v>
      </c>
      <c r="BC2414">
        <v>29</v>
      </c>
      <c r="BD2414">
        <v>62</v>
      </c>
      <c r="BE2414">
        <v>56</v>
      </c>
      <c r="BF2414">
        <v>88</v>
      </c>
      <c r="BG2414">
        <v>9.77</v>
      </c>
      <c r="BH2414">
        <v>6.53</v>
      </c>
      <c r="BI2414">
        <v>1.86</v>
      </c>
      <c r="BJ2414">
        <v>3.82</v>
      </c>
      <c r="BK2414">
        <v>4.4000000000000004</v>
      </c>
      <c r="BL2414">
        <f>1/Table1[[#This Row],[odds_ft_home_team_win]]+1/Table1[[#This Row],[odds_ft_draw]]+1/Table1[[#This Row],[odds_ft_away_team_win]]-1</f>
        <v>2.6687240586919625E-2</v>
      </c>
      <c r="BM2414">
        <f>Table1[[#This Row],[Margin]]/3</f>
        <v>8.8957468623065417E-3</v>
      </c>
      <c r="BN2414">
        <v>1.24</v>
      </c>
      <c r="BO2414">
        <v>1.77</v>
      </c>
      <c r="BP2414">
        <v>2.9</v>
      </c>
      <c r="BQ2414">
        <v>0</v>
      </c>
      <c r="BR2414">
        <v>1.77</v>
      </c>
      <c r="BS2414">
        <v>2.0499999999999998</v>
      </c>
      <c r="BT2414" t="s">
        <v>79</v>
      </c>
      <c r="BU2414">
        <f>VLOOKUP(Table1[[#This Row],[Reference]],metron,11,FALSE)</f>
        <v>1.625948039373891</v>
      </c>
      <c r="BV2414">
        <f>VLOOKUP(Table1[[#This Row],[Reference]],metron,12,FALSE)</f>
        <v>0.97079231886396644</v>
      </c>
    </row>
    <row r="2415" spans="1:74" hidden="1" x14ac:dyDescent="0.45">
      <c r="A2415" t="s">
        <v>5407</v>
      </c>
      <c r="B2415">
        <v>1523145600</v>
      </c>
      <c r="C2415" s="3" t="s">
        <v>3175</v>
      </c>
      <c r="D2415" t="s">
        <v>65</v>
      </c>
      <c r="E2415" t="s">
        <v>66</v>
      </c>
      <c r="F2415" t="s">
        <v>85</v>
      </c>
      <c r="G2415" t="s">
        <v>94</v>
      </c>
      <c r="H2415" t="s">
        <v>66</v>
      </c>
      <c r="I2415">
        <f>MROUND(Table1[[#This Row],[Prob_H]]*100,2)/100</f>
        <v>0.66</v>
      </c>
      <c r="J2415">
        <f>1/Table1[[#This Row],[odds_ft_home_team_win]]-Table1[[#This Row],[Margin/3]]</f>
        <v>0.65038641551442999</v>
      </c>
      <c r="K2415">
        <f>1/Table1[[#This Row],[odds_ft_draw]]-Table1[[#This Row],[Margin/3]]</f>
        <v>0.209411418368637</v>
      </c>
      <c r="L2415">
        <f>1/Table1[[#This Row],[odds_ft_away_team_win]]-Table1[[#This Row],[Margin/3]]</f>
        <v>0.14020216611693323</v>
      </c>
      <c r="M2415">
        <v>14</v>
      </c>
      <c r="N2415">
        <v>2.2200000000000002</v>
      </c>
      <c r="O2415">
        <v>0.73</v>
      </c>
      <c r="P2415">
        <v>2.19</v>
      </c>
      <c r="Q2415">
        <v>0.78</v>
      </c>
      <c r="R2415" t="str" cm="1">
        <f t="array" ref="R24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15">
        <v>2</v>
      </c>
      <c r="T2415">
        <v>1</v>
      </c>
      <c r="U2415">
        <v>3</v>
      </c>
      <c r="V2415">
        <v>3</v>
      </c>
      <c r="W2415">
        <v>2</v>
      </c>
      <c r="X2415">
        <v>1</v>
      </c>
      <c r="Y2415" t="s">
        <v>3176</v>
      </c>
      <c r="Z2415">
        <v>14</v>
      </c>
      <c r="AA2415">
        <v>5</v>
      </c>
      <c r="AB2415">
        <v>4</v>
      </c>
      <c r="AC2415">
        <v>4</v>
      </c>
      <c r="AD2415">
        <v>0</v>
      </c>
      <c r="AE2415">
        <v>2</v>
      </c>
      <c r="AF2415">
        <v>1</v>
      </c>
      <c r="AG2415">
        <v>0</v>
      </c>
      <c r="AH2415">
        <v>4</v>
      </c>
      <c r="AI2415">
        <v>1</v>
      </c>
      <c r="AJ2415">
        <v>2</v>
      </c>
      <c r="AK2415">
        <v>14</v>
      </c>
      <c r="AL2415">
        <v>10</v>
      </c>
      <c r="AM2415">
        <v>7</v>
      </c>
      <c r="AN2415">
        <v>3</v>
      </c>
      <c r="AO2415">
        <v>7</v>
      </c>
      <c r="AP2415">
        <v>7</v>
      </c>
      <c r="AQ2415">
        <v>17</v>
      </c>
      <c r="AR2415">
        <v>14</v>
      </c>
      <c r="AS2415">
        <v>55</v>
      </c>
      <c r="AT2415">
        <v>45</v>
      </c>
      <c r="AU2415">
        <v>0</v>
      </c>
      <c r="AV2415">
        <v>0</v>
      </c>
      <c r="AW2415">
        <v>2.83</v>
      </c>
      <c r="AX2415">
        <v>64</v>
      </c>
      <c r="AY2415">
        <v>85</v>
      </c>
      <c r="AZ2415">
        <v>55</v>
      </c>
      <c r="BA2415">
        <v>29</v>
      </c>
      <c r="BB2415">
        <v>18</v>
      </c>
      <c r="BC2415">
        <v>51</v>
      </c>
      <c r="BD2415">
        <v>82</v>
      </c>
      <c r="BE2415">
        <v>37</v>
      </c>
      <c r="BF2415">
        <v>77</v>
      </c>
      <c r="BG2415">
        <v>9.0399999999999991</v>
      </c>
      <c r="BH2415">
        <v>5.03</v>
      </c>
      <c r="BI2415">
        <v>1.52</v>
      </c>
      <c r="BJ2415">
        <v>4.6100000000000003</v>
      </c>
      <c r="BK2415">
        <v>6.77</v>
      </c>
      <c r="BL2415">
        <f>1/Table1[[#This Row],[odds_ft_home_team_win]]+1/Table1[[#This Row],[odds_ft_draw]]+1/Table1[[#This Row],[odds_ft_away_team_win]]-1</f>
        <v>2.2524963983026058E-2</v>
      </c>
      <c r="BM2415">
        <f>Table1[[#This Row],[Margin]]/3</f>
        <v>7.5083213276753531E-3</v>
      </c>
      <c r="BN2415">
        <v>1.1499999999999999</v>
      </c>
      <c r="BO2415">
        <v>1.53</v>
      </c>
      <c r="BP2415">
        <v>2.2999999999999998</v>
      </c>
      <c r="BQ2415">
        <v>0</v>
      </c>
      <c r="BR2415">
        <v>1.71</v>
      </c>
      <c r="BS2415">
        <v>2.15</v>
      </c>
      <c r="BT2415" t="s">
        <v>1684</v>
      </c>
      <c r="BU2415">
        <f>VLOOKUP(Table1[[#This Row],[Reference]],metron,11,FALSE)</f>
        <v>2.089675030851502</v>
      </c>
      <c r="BV2415">
        <f>VLOOKUP(Table1[[#This Row],[Reference]],metron,12,FALSE)</f>
        <v>0.8354586589880707</v>
      </c>
    </row>
    <row r="2416" spans="1:74" x14ac:dyDescent="0.45">
      <c r="A2416" t="s">
        <v>5407</v>
      </c>
      <c r="B2416">
        <v>1523145960</v>
      </c>
      <c r="C2416" s="3" t="s">
        <v>3177</v>
      </c>
      <c r="D2416" t="s">
        <v>65</v>
      </c>
      <c r="E2416" t="s">
        <v>66</v>
      </c>
      <c r="F2416" t="s">
        <v>81</v>
      </c>
      <c r="G2416" t="s">
        <v>78</v>
      </c>
      <c r="H2416" t="s">
        <v>66</v>
      </c>
      <c r="I2416">
        <f>MROUND(Table1[[#This Row],[Prob_H]]*100,2)/100</f>
        <v>0.48</v>
      </c>
      <c r="J2416">
        <f>1/Table1[[#This Row],[odds_ft_home_team_win]]-Table1[[#This Row],[Margin/3]]</f>
        <v>0.47229205072342323</v>
      </c>
      <c r="K2416">
        <f>1/Table1[[#This Row],[odds_ft_draw]]-Table1[[#This Row],[Margin/3]]</f>
        <v>0.25607308450445709</v>
      </c>
      <c r="L2416">
        <f>1/Table1[[#This Row],[odds_ft_away_team_win]]-Table1[[#This Row],[Margin/3]]</f>
        <v>0.27163486477211968</v>
      </c>
      <c r="M2416">
        <v>14</v>
      </c>
      <c r="N2416">
        <v>1.56</v>
      </c>
      <c r="O2416">
        <v>1.41</v>
      </c>
      <c r="P2416">
        <v>1.44</v>
      </c>
      <c r="Q2416">
        <v>1.4</v>
      </c>
      <c r="R2416" t="str" cm="1">
        <f t="array" ref="R24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6">
        <v>2</v>
      </c>
      <c r="T2416">
        <v>3</v>
      </c>
      <c r="U2416">
        <v>5</v>
      </c>
      <c r="V2416">
        <v>2</v>
      </c>
      <c r="W2416">
        <v>0</v>
      </c>
      <c r="X2416">
        <v>2</v>
      </c>
      <c r="Y2416" t="s">
        <v>3178</v>
      </c>
      <c r="Z2416" t="s">
        <v>3179</v>
      </c>
      <c r="AA2416">
        <v>7</v>
      </c>
      <c r="AB2416">
        <v>6</v>
      </c>
      <c r="AC2416">
        <v>2</v>
      </c>
      <c r="AD2416">
        <v>1</v>
      </c>
      <c r="AE2416">
        <v>3</v>
      </c>
      <c r="AF2416">
        <v>0</v>
      </c>
      <c r="AG2416">
        <v>1</v>
      </c>
      <c r="AH2416">
        <v>2</v>
      </c>
      <c r="AI2416">
        <v>1</v>
      </c>
      <c r="AJ2416">
        <v>2</v>
      </c>
      <c r="AK2416">
        <v>16</v>
      </c>
      <c r="AL2416">
        <v>11</v>
      </c>
      <c r="AM2416">
        <v>10</v>
      </c>
      <c r="AN2416">
        <v>4</v>
      </c>
      <c r="AO2416">
        <v>6</v>
      </c>
      <c r="AP2416">
        <v>7</v>
      </c>
      <c r="AQ2416">
        <v>10</v>
      </c>
      <c r="AR2416">
        <v>15</v>
      </c>
      <c r="AS2416">
        <v>48</v>
      </c>
      <c r="AT2416">
        <v>52</v>
      </c>
      <c r="AU2416">
        <v>0</v>
      </c>
      <c r="AV2416">
        <v>0</v>
      </c>
      <c r="AW2416">
        <v>3.07</v>
      </c>
      <c r="AX2416">
        <v>73</v>
      </c>
      <c r="AY2416">
        <v>88</v>
      </c>
      <c r="AZ2416">
        <v>70</v>
      </c>
      <c r="BA2416">
        <v>31</v>
      </c>
      <c r="BB2416">
        <v>9</v>
      </c>
      <c r="BC2416">
        <v>46</v>
      </c>
      <c r="BD2416">
        <v>70</v>
      </c>
      <c r="BE2416">
        <v>46</v>
      </c>
      <c r="BF2416">
        <v>91</v>
      </c>
      <c r="BG2416">
        <v>8.82</v>
      </c>
      <c r="BH2416">
        <v>4.91</v>
      </c>
      <c r="BI2416">
        <v>2.08</v>
      </c>
      <c r="BJ2416">
        <v>3.78</v>
      </c>
      <c r="BK2416">
        <v>3.57</v>
      </c>
      <c r="BL2416">
        <f>1/Table1[[#This Row],[odds_ft_home_team_win]]+1/Table1[[#This Row],[odds_ft_draw]]+1/Table1[[#This Row],[odds_ft_away_team_win]]-1</f>
        <v>2.5431540137422548E-2</v>
      </c>
      <c r="BM2416">
        <f>Table1[[#This Row],[Margin]]/3</f>
        <v>8.4771800458075166E-3</v>
      </c>
      <c r="BN2416">
        <v>1.17</v>
      </c>
      <c r="BO2416">
        <v>1.57</v>
      </c>
      <c r="BP2416">
        <v>2.4500000000000002</v>
      </c>
      <c r="BQ2416">
        <v>0</v>
      </c>
      <c r="BR2416">
        <v>1.59</v>
      </c>
      <c r="BS2416">
        <v>2.4</v>
      </c>
      <c r="BT2416" t="s">
        <v>109</v>
      </c>
      <c r="BU2416">
        <f>VLOOKUP(Table1[[#This Row],[Reference]],metron,11,FALSE)</f>
        <v>1.510877192982456</v>
      </c>
      <c r="BV2416">
        <f>VLOOKUP(Table1[[#This Row],[Reference]],metron,12,FALSE)</f>
        <v>1.0163157894736841</v>
      </c>
    </row>
    <row r="2417" spans="1:74" hidden="1" x14ac:dyDescent="0.45">
      <c r="A2417" t="s">
        <v>5407</v>
      </c>
      <c r="B2417">
        <v>1523152800</v>
      </c>
      <c r="C2417" s="3" t="s">
        <v>3180</v>
      </c>
      <c r="D2417" t="s">
        <v>65</v>
      </c>
      <c r="E2417" t="s">
        <v>66</v>
      </c>
      <c r="F2417" t="s">
        <v>2218</v>
      </c>
      <c r="G2417" t="s">
        <v>86</v>
      </c>
      <c r="H2417" t="s">
        <v>66</v>
      </c>
      <c r="I2417">
        <f>MROUND(Table1[[#This Row],[Prob_H]]*100,2)/100</f>
        <v>0.38</v>
      </c>
      <c r="J2417">
        <f>1/Table1[[#This Row],[odds_ft_home_team_win]]-Table1[[#This Row],[Margin/3]]</f>
        <v>0.37938258149443022</v>
      </c>
      <c r="K2417">
        <f>1/Table1[[#This Row],[odds_ft_draw]]-Table1[[#This Row],[Margin/3]]</f>
        <v>0.30625109107465548</v>
      </c>
      <c r="L2417">
        <f>1/Table1[[#This Row],[odds_ft_away_team_win]]-Table1[[#This Row],[Margin/3]]</f>
        <v>0.31436632743091436</v>
      </c>
      <c r="M2417">
        <v>14</v>
      </c>
      <c r="N2417">
        <v>1.4</v>
      </c>
      <c r="O2417">
        <v>1.59</v>
      </c>
      <c r="P2417">
        <v>1.35</v>
      </c>
      <c r="Q2417">
        <v>1.48</v>
      </c>
      <c r="R2417" t="str" cm="1">
        <f t="array" ref="R24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17">
        <v>1</v>
      </c>
      <c r="T2417">
        <v>1</v>
      </c>
      <c r="U2417">
        <v>2</v>
      </c>
      <c r="V2417">
        <v>0</v>
      </c>
      <c r="W2417">
        <v>0</v>
      </c>
      <c r="X2417">
        <v>0</v>
      </c>
      <c r="Y2417">
        <v>85</v>
      </c>
      <c r="Z2417">
        <v>60</v>
      </c>
      <c r="AA2417">
        <v>9</v>
      </c>
      <c r="AB2417">
        <v>11</v>
      </c>
      <c r="AC2417">
        <v>3</v>
      </c>
      <c r="AD2417">
        <v>1</v>
      </c>
      <c r="AE2417">
        <v>3</v>
      </c>
      <c r="AF2417">
        <v>0</v>
      </c>
      <c r="AG2417">
        <v>1</v>
      </c>
      <c r="AH2417">
        <v>3</v>
      </c>
      <c r="AI2417">
        <v>3</v>
      </c>
      <c r="AJ2417">
        <v>0</v>
      </c>
      <c r="AK2417">
        <v>13</v>
      </c>
      <c r="AL2417">
        <v>9</v>
      </c>
      <c r="AM2417">
        <v>5</v>
      </c>
      <c r="AN2417">
        <v>5</v>
      </c>
      <c r="AO2417">
        <v>8</v>
      </c>
      <c r="AP2417">
        <v>4</v>
      </c>
      <c r="AQ2417">
        <v>10</v>
      </c>
      <c r="AR2417">
        <v>15</v>
      </c>
      <c r="AS2417">
        <v>48</v>
      </c>
      <c r="AT2417">
        <v>52</v>
      </c>
      <c r="AU2417">
        <v>0</v>
      </c>
      <c r="AV2417">
        <v>0</v>
      </c>
      <c r="AW2417">
        <v>2.1</v>
      </c>
      <c r="AX2417">
        <v>47</v>
      </c>
      <c r="AY2417">
        <v>69</v>
      </c>
      <c r="AZ2417">
        <v>38</v>
      </c>
      <c r="BA2417">
        <v>13</v>
      </c>
      <c r="BB2417">
        <v>7</v>
      </c>
      <c r="BC2417">
        <v>31</v>
      </c>
      <c r="BD2417">
        <v>60</v>
      </c>
      <c r="BE2417">
        <v>29</v>
      </c>
      <c r="BF2417">
        <v>69</v>
      </c>
      <c r="BG2417">
        <v>8.1300000000000008</v>
      </c>
      <c r="BH2417">
        <v>6.51</v>
      </c>
      <c r="BI2417">
        <v>2.58</v>
      </c>
      <c r="BJ2417">
        <v>3.18</v>
      </c>
      <c r="BK2417">
        <v>3.1</v>
      </c>
      <c r="BL2417">
        <f>1/Table1[[#This Row],[odds_ft_home_team_win]]+1/Table1[[#This Row],[odds_ft_draw]]+1/Table1[[#This Row],[odds_ft_away_team_win]]-1</f>
        <v>2.4642953191127859E-2</v>
      </c>
      <c r="BM2417">
        <f>Table1[[#This Row],[Margin]]/3</f>
        <v>8.2143177303759529E-3</v>
      </c>
      <c r="BN2417">
        <v>1.39</v>
      </c>
      <c r="BO2417">
        <v>2.2000000000000002</v>
      </c>
      <c r="BP2417">
        <v>4.0999999999999996</v>
      </c>
      <c r="BQ2417">
        <v>0</v>
      </c>
      <c r="BR2417">
        <v>2</v>
      </c>
      <c r="BS2417">
        <v>1.83</v>
      </c>
      <c r="BT2417" t="s">
        <v>2219</v>
      </c>
      <c r="BU2417">
        <f>VLOOKUP(Table1[[#This Row],[Reference]],metron,11,FALSE)</f>
        <v>1.330562659846547</v>
      </c>
      <c r="BV2417">
        <f>VLOOKUP(Table1[[#This Row],[Reference]],metron,12,FALSE)</f>
        <v>1.1595268542199491</v>
      </c>
    </row>
    <row r="2418" spans="1:74" hidden="1" x14ac:dyDescent="0.45">
      <c r="A2418" t="s">
        <v>5407</v>
      </c>
      <c r="B2418">
        <v>1523153160</v>
      </c>
      <c r="C2418" s="3" t="s">
        <v>3181</v>
      </c>
      <c r="D2418" t="s">
        <v>65</v>
      </c>
      <c r="E2418" t="s">
        <v>66</v>
      </c>
      <c r="F2418" t="s">
        <v>98</v>
      </c>
      <c r="G2418" t="s">
        <v>611</v>
      </c>
      <c r="H2418" t="s">
        <v>66</v>
      </c>
      <c r="I2418">
        <f>MROUND(Table1[[#This Row],[Prob_H]]*100,2)/100</f>
        <v>0.56000000000000005</v>
      </c>
      <c r="J2418">
        <f>1/Table1[[#This Row],[odds_ft_home_team_win]]-Table1[[#This Row],[Margin/3]]</f>
        <v>0.5535505954243537</v>
      </c>
      <c r="K2418">
        <f>1/Table1[[#This Row],[odds_ft_draw]]-Table1[[#This Row],[Margin/3]]</f>
        <v>0.26349197305014754</v>
      </c>
      <c r="L2418">
        <f>1/Table1[[#This Row],[odds_ft_away_team_win]]-Table1[[#This Row],[Margin/3]]</f>
        <v>0.18295743152549876</v>
      </c>
      <c r="M2418">
        <v>14</v>
      </c>
      <c r="N2418">
        <v>0.67</v>
      </c>
      <c r="O2418">
        <v>0.73</v>
      </c>
      <c r="P2418">
        <v>0.59</v>
      </c>
      <c r="Q2418">
        <v>0.82</v>
      </c>
      <c r="R2418" t="str" cm="1">
        <f t="array" ref="R24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18">
        <v>0</v>
      </c>
      <c r="T2418">
        <v>1</v>
      </c>
      <c r="U2418">
        <v>1</v>
      </c>
      <c r="V2418">
        <v>1</v>
      </c>
      <c r="W2418">
        <v>0</v>
      </c>
      <c r="X2418">
        <v>1</v>
      </c>
      <c r="Z2418">
        <v>1</v>
      </c>
      <c r="AA2418">
        <v>12</v>
      </c>
      <c r="AB2418">
        <v>2</v>
      </c>
      <c r="AC2418">
        <v>0</v>
      </c>
      <c r="AD2418">
        <v>0</v>
      </c>
      <c r="AE2418">
        <v>2</v>
      </c>
      <c r="AF2418">
        <v>0</v>
      </c>
      <c r="AG2418">
        <v>0</v>
      </c>
      <c r="AH2418">
        <v>0</v>
      </c>
      <c r="AI2418">
        <v>0</v>
      </c>
      <c r="AJ2418">
        <v>2</v>
      </c>
      <c r="AK2418">
        <v>22</v>
      </c>
      <c r="AL2418">
        <v>4</v>
      </c>
      <c r="AM2418">
        <v>6</v>
      </c>
      <c r="AN2418">
        <v>3</v>
      </c>
      <c r="AO2418">
        <v>16</v>
      </c>
      <c r="AP2418">
        <v>1</v>
      </c>
      <c r="AQ2418">
        <v>10</v>
      </c>
      <c r="AR2418">
        <v>14</v>
      </c>
      <c r="AS2418">
        <v>61</v>
      </c>
      <c r="AT2418">
        <v>39</v>
      </c>
      <c r="AU2418">
        <v>0</v>
      </c>
      <c r="AV2418">
        <v>0</v>
      </c>
      <c r="AW2418">
        <v>2.37</v>
      </c>
      <c r="AX2418">
        <v>47</v>
      </c>
      <c r="AY2418">
        <v>67</v>
      </c>
      <c r="AZ2418">
        <v>40</v>
      </c>
      <c r="BA2418">
        <v>24</v>
      </c>
      <c r="BB2418">
        <v>14</v>
      </c>
      <c r="BC2418">
        <v>24</v>
      </c>
      <c r="BD2418">
        <v>67</v>
      </c>
      <c r="BE2418">
        <v>40</v>
      </c>
      <c r="BF2418">
        <v>57</v>
      </c>
      <c r="BG2418">
        <v>11.8</v>
      </c>
      <c r="BH2418">
        <v>5.13</v>
      </c>
      <c r="BI2418">
        <v>1.78</v>
      </c>
      <c r="BJ2418">
        <v>3.68</v>
      </c>
      <c r="BK2418">
        <v>5.23</v>
      </c>
      <c r="BL2418">
        <f>1/Table1[[#This Row],[odds_ft_home_team_win]]+1/Table1[[#This Row],[odds_ft_draw]]+1/Table1[[#This Row],[odds_ft_away_team_win]]-1</f>
        <v>2.4741472153905208E-2</v>
      </c>
      <c r="BM2418">
        <f>Table1[[#This Row],[Margin]]/3</f>
        <v>8.2471573846350701E-3</v>
      </c>
      <c r="BN2418">
        <v>1.33</v>
      </c>
      <c r="BO2418">
        <v>2</v>
      </c>
      <c r="BP2418">
        <v>3.65</v>
      </c>
      <c r="BQ2418">
        <v>0</v>
      </c>
      <c r="BR2418">
        <v>2</v>
      </c>
      <c r="BS2418">
        <v>1.83</v>
      </c>
      <c r="BT2418" t="s">
        <v>2745</v>
      </c>
      <c r="BU2418">
        <f>VLOOKUP(Table1[[#This Row],[Reference]],metron,11,FALSE)</f>
        <v>1.7546812539448771</v>
      </c>
      <c r="BV2418">
        <f>VLOOKUP(Table1[[#This Row],[Reference]],metron,12,FALSE)</f>
        <v>0.93456764148958549</v>
      </c>
    </row>
    <row r="2419" spans="1:74" hidden="1" x14ac:dyDescent="0.45">
      <c r="A2419" t="s">
        <v>5407</v>
      </c>
      <c r="B2419">
        <v>1523206800</v>
      </c>
      <c r="C2419" s="3" t="s">
        <v>3182</v>
      </c>
      <c r="D2419" t="s">
        <v>65</v>
      </c>
      <c r="E2419" t="s">
        <v>66</v>
      </c>
      <c r="F2419" t="s">
        <v>97</v>
      </c>
      <c r="G2419" t="s">
        <v>68</v>
      </c>
      <c r="H2419" t="s">
        <v>66</v>
      </c>
      <c r="I2419">
        <f>MROUND(Table1[[#This Row],[Prob_H]]*100,2)/100</f>
        <v>0.4</v>
      </c>
      <c r="J2419">
        <f>1/Table1[[#This Row],[odds_ft_home_team_win]]-Table1[[#This Row],[Margin/3]]</f>
        <v>0.39793571618715956</v>
      </c>
      <c r="K2419">
        <f>1/Table1[[#This Row],[odds_ft_draw]]-Table1[[#This Row],[Margin/3]]</f>
        <v>0.30007362645515112</v>
      </c>
      <c r="L2419">
        <f>1/Table1[[#This Row],[odds_ft_away_team_win]]-Table1[[#This Row],[Margin/3]]</f>
        <v>0.30199065735768926</v>
      </c>
      <c r="M2419">
        <v>14</v>
      </c>
      <c r="N2419">
        <v>2.25</v>
      </c>
      <c r="O2419">
        <v>1.28</v>
      </c>
      <c r="P2419">
        <v>2.2400000000000002</v>
      </c>
      <c r="Q2419">
        <v>1.1399999999999999</v>
      </c>
      <c r="R2419" t="str" cm="1">
        <f t="array" ref="R24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57</v>
      </c>
      <c r="AA2419">
        <v>1</v>
      </c>
      <c r="AB2419">
        <v>7</v>
      </c>
      <c r="AC2419">
        <v>4</v>
      </c>
      <c r="AD2419">
        <v>0</v>
      </c>
      <c r="AE2419">
        <v>2</v>
      </c>
      <c r="AF2419">
        <v>0</v>
      </c>
      <c r="AG2419">
        <v>2</v>
      </c>
      <c r="AH2419">
        <v>2</v>
      </c>
      <c r="AI2419">
        <v>1</v>
      </c>
      <c r="AJ2419">
        <v>1</v>
      </c>
      <c r="AK2419">
        <v>10</v>
      </c>
      <c r="AL2419">
        <v>9</v>
      </c>
      <c r="AM2419">
        <v>6</v>
      </c>
      <c r="AN2419">
        <v>3</v>
      </c>
      <c r="AO2419">
        <v>4</v>
      </c>
      <c r="AP2419">
        <v>6</v>
      </c>
      <c r="AQ2419">
        <v>15</v>
      </c>
      <c r="AR2419">
        <v>11</v>
      </c>
      <c r="AS2419">
        <v>57</v>
      </c>
      <c r="AT2419">
        <v>43</v>
      </c>
      <c r="AU2419">
        <v>0</v>
      </c>
      <c r="AV2419">
        <v>0</v>
      </c>
      <c r="AW2419">
        <v>2.5</v>
      </c>
      <c r="AX2419">
        <v>66</v>
      </c>
      <c r="AY2419">
        <v>78</v>
      </c>
      <c r="AZ2419">
        <v>51</v>
      </c>
      <c r="BA2419">
        <v>21</v>
      </c>
      <c r="BB2419">
        <v>10</v>
      </c>
      <c r="BC2419">
        <v>41</v>
      </c>
      <c r="BD2419">
        <v>66</v>
      </c>
      <c r="BE2419">
        <v>39</v>
      </c>
      <c r="BF2419">
        <v>75</v>
      </c>
      <c r="BG2419">
        <v>13.31</v>
      </c>
      <c r="BH2419">
        <v>5.03</v>
      </c>
      <c r="BI2419">
        <v>2.46</v>
      </c>
      <c r="BJ2419">
        <v>3.24</v>
      </c>
      <c r="BK2419">
        <v>3.22</v>
      </c>
      <c r="BL2419">
        <f>1/Table1[[#This Row],[odds_ft_home_team_win]]+1/Table1[[#This Row],[odds_ft_draw]]+1/Table1[[#This Row],[odds_ft_away_team_win]]-1</f>
        <v>2.5705046560472455E-2</v>
      </c>
      <c r="BM2419">
        <f>Table1[[#This Row],[Margin]]/3</f>
        <v>8.5683488534908179E-3</v>
      </c>
      <c r="BN2419">
        <v>1.41</v>
      </c>
      <c r="BO2419">
        <v>2.25</v>
      </c>
      <c r="BP2419">
        <v>4.25</v>
      </c>
      <c r="BQ2419">
        <v>0</v>
      </c>
      <c r="BR2419">
        <v>2</v>
      </c>
      <c r="BS2419">
        <v>1.8</v>
      </c>
      <c r="BT2419" t="s">
        <v>100</v>
      </c>
      <c r="BU2419">
        <f>VLOOKUP(Table1[[#This Row],[Reference]],metron,11,FALSE)</f>
        <v>1.344038264434575</v>
      </c>
      <c r="BV2419">
        <f>VLOOKUP(Table1[[#This Row],[Reference]],metron,12,FALSE)</f>
        <v>1.1515772691037469</v>
      </c>
    </row>
    <row r="2420" spans="1:74" hidden="1" x14ac:dyDescent="0.45">
      <c r="A2420" t="s">
        <v>5407</v>
      </c>
      <c r="B2420">
        <v>1523228400</v>
      </c>
      <c r="C2420" s="3" t="s">
        <v>3183</v>
      </c>
      <c r="D2420" t="s">
        <v>65</v>
      </c>
      <c r="E2420" t="s">
        <v>66</v>
      </c>
      <c r="F2420" t="s">
        <v>88</v>
      </c>
      <c r="G2420" t="s">
        <v>80</v>
      </c>
      <c r="H2420" t="s">
        <v>66</v>
      </c>
      <c r="I2420">
        <f>MROUND(Table1[[#This Row],[Prob_H]]*100,2)/100</f>
        <v>0.57999999999999996</v>
      </c>
      <c r="J2420">
        <f>1/Table1[[#This Row],[odds_ft_home_team_win]]-Table1[[#This Row],[Margin/3]]</f>
        <v>0.58260816556131356</v>
      </c>
      <c r="K2420">
        <f>1/Table1[[#This Row],[odds_ft_draw]]-Table1[[#This Row],[Margin/3]]</f>
        <v>0.2459942300462791</v>
      </c>
      <c r="L2420">
        <f>1/Table1[[#This Row],[odds_ft_away_team_win]]-Table1[[#This Row],[Margin/3]]</f>
        <v>0.17139760439240745</v>
      </c>
      <c r="M2420">
        <v>14</v>
      </c>
      <c r="N2420">
        <v>1.6</v>
      </c>
      <c r="O2420">
        <v>1.43</v>
      </c>
      <c r="P2420">
        <v>1.8</v>
      </c>
      <c r="Q2420">
        <v>1.24</v>
      </c>
      <c r="R2420" t="str" cm="1">
        <f t="array" ref="R24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20">
        <v>3</v>
      </c>
      <c r="T2420">
        <v>0</v>
      </c>
      <c r="U2420">
        <v>3</v>
      </c>
      <c r="V2420">
        <v>0</v>
      </c>
      <c r="W2420">
        <v>0</v>
      </c>
      <c r="X2420">
        <v>0</v>
      </c>
      <c r="Y2420" t="s">
        <v>3184</v>
      </c>
      <c r="AA2420">
        <v>7</v>
      </c>
      <c r="AB2420">
        <v>3</v>
      </c>
      <c r="AC2420">
        <v>1</v>
      </c>
      <c r="AD2420">
        <v>0</v>
      </c>
      <c r="AE2420">
        <v>2</v>
      </c>
      <c r="AF2420">
        <v>0</v>
      </c>
      <c r="AG2420">
        <v>0</v>
      </c>
      <c r="AH2420">
        <v>1</v>
      </c>
      <c r="AI2420">
        <v>1</v>
      </c>
      <c r="AJ2420">
        <v>1</v>
      </c>
      <c r="AK2420">
        <v>25</v>
      </c>
      <c r="AL2420">
        <v>19</v>
      </c>
      <c r="AM2420">
        <v>13</v>
      </c>
      <c r="AN2420">
        <v>7</v>
      </c>
      <c r="AO2420">
        <v>12</v>
      </c>
      <c r="AP2420">
        <v>12</v>
      </c>
      <c r="AQ2420">
        <v>10</v>
      </c>
      <c r="AR2420">
        <v>17</v>
      </c>
      <c r="AS2420">
        <v>52</v>
      </c>
      <c r="AT2420">
        <v>48</v>
      </c>
      <c r="AU2420">
        <v>0</v>
      </c>
      <c r="AV2420">
        <v>0</v>
      </c>
      <c r="AW2420">
        <v>2.34</v>
      </c>
      <c r="AX2420">
        <v>48</v>
      </c>
      <c r="AY2420">
        <v>59</v>
      </c>
      <c r="AZ2420">
        <v>31</v>
      </c>
      <c r="BA2420">
        <v>31</v>
      </c>
      <c r="BB2420">
        <v>20</v>
      </c>
      <c r="BC2420">
        <v>20</v>
      </c>
      <c r="BD2420">
        <v>52</v>
      </c>
      <c r="BE2420">
        <v>27</v>
      </c>
      <c r="BF2420">
        <v>83</v>
      </c>
      <c r="BG2420">
        <v>11.47</v>
      </c>
      <c r="BH2420">
        <v>4.24</v>
      </c>
      <c r="BI2420">
        <v>1.69</v>
      </c>
      <c r="BJ2420">
        <v>3.92</v>
      </c>
      <c r="BK2420">
        <v>5.54</v>
      </c>
      <c r="BL2420">
        <f>1/Table1[[#This Row],[odds_ft_home_team_win]]+1/Table1[[#This Row],[odds_ft_draw]]+1/Table1[[#This Row],[odds_ft_away_team_win]]-1</f>
        <v>2.7323432310142337E-2</v>
      </c>
      <c r="BM2420">
        <f>Table1[[#This Row],[Margin]]/3</f>
        <v>9.1078107700474451E-3</v>
      </c>
      <c r="BN2420">
        <v>1.23</v>
      </c>
      <c r="BO2420">
        <v>1.74</v>
      </c>
      <c r="BP2420">
        <v>2.9</v>
      </c>
      <c r="BQ2420">
        <v>0</v>
      </c>
      <c r="BR2420">
        <v>1.8</v>
      </c>
      <c r="BS2420">
        <v>2</v>
      </c>
      <c r="BT2420" t="s">
        <v>91</v>
      </c>
      <c r="BU2420">
        <f>VLOOKUP(Table1[[#This Row],[Reference]],metron,11,FALSE)</f>
        <v>1.7619715019855171</v>
      </c>
      <c r="BV2420">
        <f>VLOOKUP(Table1[[#This Row],[Reference]],metron,12,FALSE)</f>
        <v>0.87432842793739785</v>
      </c>
    </row>
    <row r="2421" spans="1:74" x14ac:dyDescent="0.45">
      <c r="A2421" t="s">
        <v>5406</v>
      </c>
      <c r="B2421">
        <v>1540598400</v>
      </c>
      <c r="C2421" s="3" t="s">
        <v>3442</v>
      </c>
      <c r="D2421" t="s">
        <v>65</v>
      </c>
      <c r="E2421" t="s">
        <v>66</v>
      </c>
      <c r="F2421" t="s">
        <v>88</v>
      </c>
      <c r="G2421" t="s">
        <v>85</v>
      </c>
      <c r="H2421" t="s">
        <v>66</v>
      </c>
      <c r="I2421">
        <f>MROUND(Table1[[#This Row],[Prob_H]]*100,2)/100</f>
        <v>0.4</v>
      </c>
      <c r="J2421">
        <f>1/Table1[[#This Row],[odds_ft_home_team_win]]-Table1[[#This Row],[Margin/3]]</f>
        <v>0.39105339105339104</v>
      </c>
      <c r="K2421">
        <f>1/Table1[[#This Row],[odds_ft_draw]]-Table1[[#This Row],[Margin/3]]</f>
        <v>0.2774170274170274</v>
      </c>
      <c r="L2421">
        <f>1/Table1[[#This Row],[odds_ft_away_team_win]]-Table1[[#This Row],[Margin/3]]</f>
        <v>0.33152958152958151</v>
      </c>
      <c r="M2421">
        <v>14</v>
      </c>
      <c r="N2421">
        <v>2.4300000000000002</v>
      </c>
      <c r="O2421">
        <v>1.43</v>
      </c>
      <c r="P2421">
        <v>2.11</v>
      </c>
      <c r="Q2421">
        <v>1.29</v>
      </c>
      <c r="R2421" t="str" cm="1">
        <f t="array" ref="R24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21">
        <v>1</v>
      </c>
      <c r="T2421">
        <v>0</v>
      </c>
      <c r="U2421">
        <v>1</v>
      </c>
      <c r="V2421">
        <v>1</v>
      </c>
      <c r="W2421">
        <v>1</v>
      </c>
      <c r="X2421">
        <v>0</v>
      </c>
      <c r="Y2421">
        <v>17</v>
      </c>
      <c r="AA2421">
        <v>2</v>
      </c>
      <c r="AB2421">
        <v>7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17</v>
      </c>
      <c r="AL2421">
        <v>14</v>
      </c>
      <c r="AM2421">
        <v>4</v>
      </c>
      <c r="AN2421">
        <v>4</v>
      </c>
      <c r="AO2421">
        <v>13</v>
      </c>
      <c r="AP2421">
        <v>10</v>
      </c>
      <c r="AQ2421">
        <v>10</v>
      </c>
      <c r="AR2421">
        <v>12</v>
      </c>
      <c r="AS2421">
        <v>42</v>
      </c>
      <c r="AT2421">
        <v>58</v>
      </c>
      <c r="AU2421">
        <v>1.7</v>
      </c>
      <c r="AV2421">
        <v>1.5</v>
      </c>
      <c r="AW2421">
        <v>2.5</v>
      </c>
      <c r="AX2421">
        <v>57</v>
      </c>
      <c r="AY2421">
        <v>86</v>
      </c>
      <c r="AZ2421">
        <v>57</v>
      </c>
      <c r="BA2421">
        <v>15</v>
      </c>
      <c r="BB2421">
        <v>0</v>
      </c>
      <c r="BC2421">
        <v>7</v>
      </c>
      <c r="BD2421">
        <v>64</v>
      </c>
      <c r="BE2421">
        <v>72</v>
      </c>
      <c r="BF2421">
        <v>93</v>
      </c>
      <c r="BG2421">
        <v>9.57</v>
      </c>
      <c r="BH2421">
        <v>4.57</v>
      </c>
      <c r="BI2421">
        <v>2.4</v>
      </c>
      <c r="BJ2421">
        <v>3.3</v>
      </c>
      <c r="BK2421">
        <v>2.8</v>
      </c>
      <c r="BL2421">
        <f>1/Table1[[#This Row],[odds_ft_home_team_win]]+1/Table1[[#This Row],[odds_ft_draw]]+1/Table1[[#This Row],[odds_ft_away_team_win]]-1</f>
        <v>7.683982683982693E-2</v>
      </c>
      <c r="BM2421">
        <f>Table1[[#This Row],[Margin]]/3</f>
        <v>2.5613275613275643E-2</v>
      </c>
      <c r="BN2421">
        <v>1.25</v>
      </c>
      <c r="BO2421">
        <v>1.8</v>
      </c>
      <c r="BP2421">
        <v>3.05</v>
      </c>
      <c r="BQ2421">
        <v>0</v>
      </c>
      <c r="BR2421">
        <v>1.71</v>
      </c>
      <c r="BS2421">
        <v>2.1</v>
      </c>
      <c r="BT2421" t="s">
        <v>91</v>
      </c>
      <c r="BU2421">
        <f>VLOOKUP(Table1[[#This Row],[Reference]],metron,11,FALSE)</f>
        <v>1.344038264434575</v>
      </c>
      <c r="BV2421">
        <f>VLOOKUP(Table1[[#This Row],[Reference]],metron,12,FALSE)</f>
        <v>1.1515772691037469</v>
      </c>
    </row>
    <row r="2422" spans="1:74" x14ac:dyDescent="0.45">
      <c r="A2422" t="s">
        <v>5406</v>
      </c>
      <c r="B2422">
        <v>1540605900</v>
      </c>
      <c r="C2422" s="3" t="s">
        <v>3443</v>
      </c>
      <c r="D2422" t="s">
        <v>65</v>
      </c>
      <c r="E2422" t="s">
        <v>66</v>
      </c>
      <c r="F2422" t="s">
        <v>611</v>
      </c>
      <c r="G2422" t="s">
        <v>103</v>
      </c>
      <c r="H2422" t="s">
        <v>66</v>
      </c>
      <c r="I2422">
        <f>MROUND(Table1[[#This Row],[Prob_H]]*100,2)/100</f>
        <v>0.24</v>
      </c>
      <c r="J2422">
        <f>1/Table1[[#This Row],[odds_ft_home_team_win]]-Table1[[#This Row],[Margin/3]]</f>
        <v>0.23763350252861076</v>
      </c>
      <c r="K2422">
        <f>1/Table1[[#This Row],[odds_ft_draw]]-Table1[[#This Row],[Margin/3]]</f>
        <v>0.2643306802555368</v>
      </c>
      <c r="L2422">
        <f>1/Table1[[#This Row],[odds_ft_away_team_win]]-Table1[[#This Row],[Margin/3]]</f>
        <v>0.49803581721585244</v>
      </c>
      <c r="M2422">
        <v>14</v>
      </c>
      <c r="N2422">
        <v>0.71</v>
      </c>
      <c r="O2422">
        <v>0.83</v>
      </c>
      <c r="P2422">
        <v>0.47</v>
      </c>
      <c r="Q2422">
        <v>0.78</v>
      </c>
      <c r="R2422" t="str" cm="1">
        <f t="array" ref="R24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2">
        <v>2</v>
      </c>
      <c r="T2422">
        <v>3</v>
      </c>
      <c r="U2422">
        <v>5</v>
      </c>
      <c r="V2422">
        <v>1</v>
      </c>
      <c r="W2422">
        <v>0</v>
      </c>
      <c r="X2422">
        <v>1</v>
      </c>
      <c r="Y2422" t="s">
        <v>2444</v>
      </c>
      <c r="Z2422" t="s">
        <v>3444</v>
      </c>
      <c r="AA2422">
        <v>8</v>
      </c>
      <c r="AB2422">
        <v>6</v>
      </c>
      <c r="AC2422">
        <v>3</v>
      </c>
      <c r="AD2422">
        <v>0</v>
      </c>
      <c r="AE2422">
        <v>0</v>
      </c>
      <c r="AF2422">
        <v>0</v>
      </c>
      <c r="AG2422">
        <v>1</v>
      </c>
      <c r="AH2422">
        <v>2</v>
      </c>
      <c r="AI2422">
        <v>0</v>
      </c>
      <c r="AJ2422">
        <v>0</v>
      </c>
      <c r="AK2422">
        <v>19</v>
      </c>
      <c r="AL2422">
        <v>13</v>
      </c>
      <c r="AM2422">
        <v>5</v>
      </c>
      <c r="AN2422">
        <v>6</v>
      </c>
      <c r="AO2422">
        <v>14</v>
      </c>
      <c r="AP2422">
        <v>7</v>
      </c>
      <c r="AQ2422">
        <v>15</v>
      </c>
      <c r="AR2422">
        <v>21</v>
      </c>
      <c r="AS2422">
        <v>52</v>
      </c>
      <c r="AT2422">
        <v>48</v>
      </c>
      <c r="AU2422">
        <v>1.9</v>
      </c>
      <c r="AV2422">
        <v>1.51</v>
      </c>
      <c r="AW2422">
        <v>2.2000000000000002</v>
      </c>
      <c r="AX2422">
        <v>40</v>
      </c>
      <c r="AY2422">
        <v>61</v>
      </c>
      <c r="AZ2422">
        <v>38</v>
      </c>
      <c r="BA2422">
        <v>30</v>
      </c>
      <c r="BB2422">
        <v>7</v>
      </c>
      <c r="BC2422">
        <v>45</v>
      </c>
      <c r="BD2422">
        <v>68</v>
      </c>
      <c r="BE2422">
        <v>22</v>
      </c>
      <c r="BF2422">
        <v>63</v>
      </c>
      <c r="BG2422">
        <v>8.9700000000000006</v>
      </c>
      <c r="BH2422">
        <v>5.53</v>
      </c>
      <c r="BI2422">
        <v>3.8</v>
      </c>
      <c r="BJ2422">
        <v>3.45</v>
      </c>
      <c r="BK2422">
        <v>1.91</v>
      </c>
      <c r="BL2422">
        <f>1/Table1[[#This Row],[odds_ft_home_team_win]]+1/Table1[[#This Row],[odds_ft_draw]]+1/Table1[[#This Row],[odds_ft_away_team_win]]-1</f>
        <v>7.6573176624693984E-2</v>
      </c>
      <c r="BM2422">
        <f>Table1[[#This Row],[Margin]]/3</f>
        <v>2.5524392208231328E-2</v>
      </c>
      <c r="BN2422">
        <v>1.29</v>
      </c>
      <c r="BO2422">
        <v>1.95</v>
      </c>
      <c r="BP2422">
        <v>3.35</v>
      </c>
      <c r="BQ2422">
        <v>0</v>
      </c>
      <c r="BR2422">
        <v>1.87</v>
      </c>
      <c r="BS2422">
        <v>1.95</v>
      </c>
      <c r="BT2422" t="s">
        <v>614</v>
      </c>
      <c r="BU2422">
        <f>VLOOKUP(Table1[[#This Row],[Reference]],metron,11,FALSE)</f>
        <v>1.067249240121581</v>
      </c>
      <c r="BV2422">
        <f>VLOOKUP(Table1[[#This Row],[Reference]],metron,12,FALSE)</f>
        <v>1.53419452887538</v>
      </c>
    </row>
    <row r="2423" spans="1:74" x14ac:dyDescent="0.45">
      <c r="A2423" t="s">
        <v>5406</v>
      </c>
      <c r="B2423">
        <v>1540677600</v>
      </c>
      <c r="C2423" s="3" t="s">
        <v>3445</v>
      </c>
      <c r="D2423" t="s">
        <v>65</v>
      </c>
      <c r="E2423" t="s">
        <v>66</v>
      </c>
      <c r="F2423" t="s">
        <v>2218</v>
      </c>
      <c r="G2423" t="s">
        <v>93</v>
      </c>
      <c r="H2423" t="s">
        <v>66</v>
      </c>
      <c r="I2423">
        <f>MROUND(Table1[[#This Row],[Prob_H]]*100,2)/100</f>
        <v>0.46</v>
      </c>
      <c r="J2423">
        <f>1/Table1[[#This Row],[odds_ft_home_team_win]]-Table1[[#This Row],[Margin/3]]</f>
        <v>0.46012388695315526</v>
      </c>
      <c r="K2423">
        <f>1/Table1[[#This Row],[odds_ft_draw]]-Table1[[#This Row],[Margin/3]]</f>
        <v>0.28977932636469217</v>
      </c>
      <c r="L2423">
        <f>1/Table1[[#This Row],[odds_ft_away_team_win]]-Table1[[#This Row],[Margin/3]]</f>
        <v>0.25009678668215252</v>
      </c>
      <c r="M2423">
        <v>14</v>
      </c>
      <c r="N2423">
        <v>1.57</v>
      </c>
      <c r="O2423">
        <v>0.17</v>
      </c>
      <c r="P2423">
        <v>1.61</v>
      </c>
      <c r="Q2423">
        <v>0.71</v>
      </c>
      <c r="R2423" t="str" cm="1">
        <f t="array" ref="R24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23">
        <v>2</v>
      </c>
      <c r="T2423">
        <v>2</v>
      </c>
      <c r="U2423">
        <v>4</v>
      </c>
      <c r="V2423">
        <v>1</v>
      </c>
      <c r="W2423">
        <v>0</v>
      </c>
      <c r="X2423">
        <v>1</v>
      </c>
      <c r="Y2423" t="s">
        <v>3446</v>
      </c>
      <c r="Z2423" t="s">
        <v>3447</v>
      </c>
      <c r="AA2423">
        <v>7</v>
      </c>
      <c r="AB2423">
        <v>4</v>
      </c>
      <c r="AC2423">
        <v>1</v>
      </c>
      <c r="AD2423">
        <v>0</v>
      </c>
      <c r="AE2423">
        <v>3</v>
      </c>
      <c r="AF2423">
        <v>0</v>
      </c>
      <c r="AG2423">
        <v>0</v>
      </c>
      <c r="AH2423">
        <v>1</v>
      </c>
      <c r="AI2423">
        <v>1</v>
      </c>
      <c r="AJ2423">
        <v>2</v>
      </c>
      <c r="AK2423">
        <v>12</v>
      </c>
      <c r="AL2423">
        <v>15</v>
      </c>
      <c r="AM2423">
        <v>5</v>
      </c>
      <c r="AN2423">
        <v>5</v>
      </c>
      <c r="AO2423">
        <v>7</v>
      </c>
      <c r="AP2423">
        <v>10</v>
      </c>
      <c r="AQ2423">
        <v>18</v>
      </c>
      <c r="AR2423">
        <v>18</v>
      </c>
      <c r="AS2423">
        <v>56</v>
      </c>
      <c r="AT2423">
        <v>44</v>
      </c>
      <c r="AU2423">
        <v>1.31</v>
      </c>
      <c r="AV2423">
        <v>1.55</v>
      </c>
      <c r="AW2423">
        <v>2.3199999999999998</v>
      </c>
      <c r="AX2423">
        <v>38</v>
      </c>
      <c r="AY2423">
        <v>77</v>
      </c>
      <c r="AZ2423">
        <v>40</v>
      </c>
      <c r="BA2423">
        <v>24</v>
      </c>
      <c r="BB2423">
        <v>0</v>
      </c>
      <c r="BC2423">
        <v>9</v>
      </c>
      <c r="BD2423">
        <v>77</v>
      </c>
      <c r="BE2423">
        <v>38</v>
      </c>
      <c r="BF2423">
        <v>85</v>
      </c>
      <c r="BG2423">
        <v>10.9</v>
      </c>
      <c r="BH2423">
        <v>5.5</v>
      </c>
      <c r="BI2423">
        <v>2.0499999999999998</v>
      </c>
      <c r="BJ2423">
        <v>3.15</v>
      </c>
      <c r="BK2423">
        <v>3.6</v>
      </c>
      <c r="BL2423">
        <f>1/Table1[[#This Row],[odds_ft_home_team_win]]+1/Table1[[#This Row],[odds_ft_draw]]+1/Table1[[#This Row],[odds_ft_away_team_win]]-1</f>
        <v>8.3042973286875821E-2</v>
      </c>
      <c r="BM2423">
        <f>Table1[[#This Row],[Margin]]/3</f>
        <v>2.7680991095625274E-2</v>
      </c>
      <c r="BN2423">
        <v>1.34</v>
      </c>
      <c r="BO2423">
        <v>2.0499999999999998</v>
      </c>
      <c r="BP2423">
        <v>3.75</v>
      </c>
      <c r="BQ2423">
        <v>0</v>
      </c>
      <c r="BR2423">
        <v>1.95</v>
      </c>
      <c r="BS2423">
        <v>1.87</v>
      </c>
      <c r="BT2423" t="s">
        <v>2219</v>
      </c>
      <c r="BU2423">
        <f>VLOOKUP(Table1[[#This Row],[Reference]],metron,11,FALSE)</f>
        <v>1.4888836329233679</v>
      </c>
      <c r="BV2423">
        <f>VLOOKUP(Table1[[#This Row],[Reference]],metron,12,FALSE)</f>
        <v>1.0516792809839171</v>
      </c>
    </row>
    <row r="2424" spans="1:74" x14ac:dyDescent="0.45">
      <c r="A2424" t="s">
        <v>5406</v>
      </c>
      <c r="B2424">
        <v>1540688400</v>
      </c>
      <c r="C2424" s="3" t="s">
        <v>3448</v>
      </c>
      <c r="D2424" t="s">
        <v>65</v>
      </c>
      <c r="E2424" t="s">
        <v>66</v>
      </c>
      <c r="F2424" t="s">
        <v>68</v>
      </c>
      <c r="G2424" t="s">
        <v>2738</v>
      </c>
      <c r="H2424" t="s">
        <v>66</v>
      </c>
      <c r="I2424">
        <f>MROUND(Table1[[#This Row],[Prob_H]]*100,2)/100</f>
        <v>0.72</v>
      </c>
      <c r="J2424">
        <f>1/Table1[[#This Row],[odds_ft_home_team_win]]-Table1[[#This Row],[Margin/3]]</f>
        <v>0.71034322048004261</v>
      </c>
      <c r="K2424">
        <f>1/Table1[[#This Row],[odds_ft_draw]]-Table1[[#This Row],[Margin/3]]</f>
        <v>0.18557541862245749</v>
      </c>
      <c r="L2424">
        <f>1/Table1[[#This Row],[odds_ft_away_team_win]]-Table1[[#This Row],[Margin/3]]</f>
        <v>0.10408136089749993</v>
      </c>
      <c r="M2424">
        <v>14</v>
      </c>
      <c r="N2424">
        <v>1.86</v>
      </c>
      <c r="O2424">
        <v>0.56999999999999995</v>
      </c>
      <c r="P2424">
        <v>2.19</v>
      </c>
      <c r="Q2424">
        <v>0.88</v>
      </c>
      <c r="R2424" t="str" cm="1">
        <f t="array" ref="R24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24">
        <v>2</v>
      </c>
      <c r="T2424">
        <v>2</v>
      </c>
      <c r="U2424">
        <v>4</v>
      </c>
      <c r="V2424">
        <v>1</v>
      </c>
      <c r="W2424">
        <v>0</v>
      </c>
      <c r="X2424">
        <v>1</v>
      </c>
      <c r="Y2424" t="s">
        <v>3449</v>
      </c>
      <c r="Z2424" t="s">
        <v>3450</v>
      </c>
      <c r="AA2424">
        <v>7</v>
      </c>
      <c r="AB2424">
        <v>3</v>
      </c>
      <c r="AC2424">
        <v>5</v>
      </c>
      <c r="AD2424">
        <v>0</v>
      </c>
      <c r="AE2424">
        <v>2</v>
      </c>
      <c r="AF2424">
        <v>0</v>
      </c>
      <c r="AG2424">
        <v>2</v>
      </c>
      <c r="AH2424">
        <v>3</v>
      </c>
      <c r="AI2424">
        <v>0</v>
      </c>
      <c r="AJ2424">
        <v>2</v>
      </c>
      <c r="AK2424">
        <v>21</v>
      </c>
      <c r="AL2424">
        <v>6</v>
      </c>
      <c r="AM2424">
        <v>12</v>
      </c>
      <c r="AN2424">
        <v>3</v>
      </c>
      <c r="AO2424">
        <v>9</v>
      </c>
      <c r="AP2424">
        <v>3</v>
      </c>
      <c r="AQ2424">
        <v>11</v>
      </c>
      <c r="AR2424">
        <v>13</v>
      </c>
      <c r="AS2424">
        <v>62</v>
      </c>
      <c r="AT2424">
        <v>38</v>
      </c>
      <c r="AU2424">
        <v>2.67</v>
      </c>
      <c r="AV2424">
        <v>0.7</v>
      </c>
      <c r="AW2424">
        <v>2.79</v>
      </c>
      <c r="AX2424">
        <v>43</v>
      </c>
      <c r="AY2424">
        <v>71</v>
      </c>
      <c r="AZ2424">
        <v>57</v>
      </c>
      <c r="BA2424">
        <v>36</v>
      </c>
      <c r="BB2424">
        <v>14</v>
      </c>
      <c r="BC2424">
        <v>7</v>
      </c>
      <c r="BD2424">
        <v>64</v>
      </c>
      <c r="BE2424">
        <v>57</v>
      </c>
      <c r="BF2424">
        <v>93</v>
      </c>
      <c r="BG2424">
        <v>10.43</v>
      </c>
      <c r="BH2424">
        <v>4.57</v>
      </c>
      <c r="BI2424">
        <v>1.36</v>
      </c>
      <c r="BJ2424">
        <v>4.75</v>
      </c>
      <c r="BK2424">
        <v>7.75</v>
      </c>
      <c r="BL2424">
        <f>1/Table1[[#This Row],[odds_ft_home_team_win]]+1/Table1[[#This Row],[odds_ft_draw]]+1/Table1[[#This Row],[odds_ft_away_team_win]]-1</f>
        <v>7.4852691501048563E-2</v>
      </c>
      <c r="BM2424">
        <f>Table1[[#This Row],[Margin]]/3</f>
        <v>2.4950897167016189E-2</v>
      </c>
      <c r="BN2424">
        <v>1.21</v>
      </c>
      <c r="BO2424">
        <v>1.69</v>
      </c>
      <c r="BP2424">
        <v>2.7</v>
      </c>
      <c r="BQ2424">
        <v>0</v>
      </c>
      <c r="BR2424">
        <v>2.0499999999999998</v>
      </c>
      <c r="BS2424">
        <v>1.77</v>
      </c>
      <c r="BT2424" t="s">
        <v>116</v>
      </c>
      <c r="BU2424">
        <f>VLOOKUP(Table1[[#This Row],[Reference]],metron,11,FALSE)</f>
        <v>2.2436090225563912</v>
      </c>
      <c r="BV2424">
        <f>VLOOKUP(Table1[[#This Row],[Reference]],metron,12,FALSE)</f>
        <v>0.75338345864661649</v>
      </c>
    </row>
    <row r="2425" spans="1:74" hidden="1" x14ac:dyDescent="0.45">
      <c r="A2425" t="s">
        <v>5406</v>
      </c>
      <c r="B2425">
        <v>1540688400</v>
      </c>
      <c r="C2425" s="3" t="s">
        <v>3448</v>
      </c>
      <c r="D2425" t="s">
        <v>65</v>
      </c>
      <c r="E2425" t="s">
        <v>66</v>
      </c>
      <c r="F2425" t="s">
        <v>98</v>
      </c>
      <c r="G2425" t="s">
        <v>78</v>
      </c>
      <c r="H2425" t="s">
        <v>66</v>
      </c>
      <c r="I2425">
        <f>MROUND(Table1[[#This Row],[Prob_H]]*100,2)/100</f>
        <v>0.5</v>
      </c>
      <c r="J2425">
        <f>1/Table1[[#This Row],[odds_ft_home_team_win]]-Table1[[#This Row],[Margin/3]]</f>
        <v>0.49775417068302813</v>
      </c>
      <c r="K2425">
        <f>1/Table1[[#This Row],[odds_ft_draw]]-Table1[[#This Row],[Margin/3]]</f>
        <v>0.2683116083177679</v>
      </c>
      <c r="L2425">
        <f>1/Table1[[#This Row],[odds_ft_away_team_win]]-Table1[[#This Row],[Margin/3]]</f>
        <v>0.23393422099920411</v>
      </c>
      <c r="M2425">
        <v>14</v>
      </c>
      <c r="N2425">
        <v>0.67</v>
      </c>
      <c r="O2425">
        <v>1.1399999999999999</v>
      </c>
      <c r="P2425">
        <v>1</v>
      </c>
      <c r="Q2425">
        <v>1.1200000000000001</v>
      </c>
      <c r="R2425" t="str" cm="1">
        <f t="array" ref="R24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5">
        <v>1</v>
      </c>
      <c r="T2425">
        <v>2</v>
      </c>
      <c r="U2425">
        <v>3</v>
      </c>
      <c r="V2425">
        <v>1</v>
      </c>
      <c r="W2425">
        <v>1</v>
      </c>
      <c r="X2425">
        <v>0</v>
      </c>
      <c r="Y2425">
        <v>5</v>
      </c>
      <c r="Z2425" t="s">
        <v>3451</v>
      </c>
      <c r="AA2425">
        <v>5</v>
      </c>
      <c r="AB2425">
        <v>9</v>
      </c>
      <c r="AC2425">
        <v>3</v>
      </c>
      <c r="AD2425">
        <v>0</v>
      </c>
      <c r="AE2425">
        <v>1</v>
      </c>
      <c r="AF2425">
        <v>0</v>
      </c>
      <c r="AG2425">
        <v>0</v>
      </c>
      <c r="AH2425">
        <v>3</v>
      </c>
      <c r="AI2425">
        <v>1</v>
      </c>
      <c r="AJ2425">
        <v>0</v>
      </c>
      <c r="AK2425">
        <v>21</v>
      </c>
      <c r="AL2425">
        <v>29</v>
      </c>
      <c r="AM2425">
        <v>10</v>
      </c>
      <c r="AN2425">
        <v>12</v>
      </c>
      <c r="AO2425">
        <v>11</v>
      </c>
      <c r="AP2425">
        <v>17</v>
      </c>
      <c r="AQ2425">
        <v>14</v>
      </c>
      <c r="AR2425">
        <v>12</v>
      </c>
      <c r="AS2425">
        <v>52</v>
      </c>
      <c r="AT2425">
        <v>48</v>
      </c>
      <c r="AU2425">
        <v>2.37</v>
      </c>
      <c r="AV2425">
        <v>3.05</v>
      </c>
      <c r="AW2425">
        <v>2.67</v>
      </c>
      <c r="AX2425">
        <v>69</v>
      </c>
      <c r="AY2425">
        <v>77</v>
      </c>
      <c r="AZ2425">
        <v>61</v>
      </c>
      <c r="BA2425">
        <v>30</v>
      </c>
      <c r="BB2425">
        <v>0</v>
      </c>
      <c r="BC2425">
        <v>40</v>
      </c>
      <c r="BD2425">
        <v>69</v>
      </c>
      <c r="BE2425">
        <v>44</v>
      </c>
      <c r="BF2425">
        <v>85</v>
      </c>
      <c r="BG2425">
        <v>13.24</v>
      </c>
      <c r="BH2425">
        <v>5.14</v>
      </c>
      <c r="BI2425">
        <v>1.91</v>
      </c>
      <c r="BJ2425">
        <v>3.4</v>
      </c>
      <c r="BK2425">
        <v>3.85</v>
      </c>
      <c r="BL2425">
        <f>1/Table1[[#This Row],[odds_ft_home_team_win]]+1/Table1[[#This Row],[odds_ft_draw]]+1/Table1[[#This Row],[odds_ft_away_team_win]]-1</f>
        <v>7.7418116223166855E-2</v>
      </c>
      <c r="BM2425">
        <f>Table1[[#This Row],[Margin]]/3</f>
        <v>2.580603874105562E-2</v>
      </c>
      <c r="BN2425">
        <v>1.33</v>
      </c>
      <c r="BO2425">
        <v>2.0499999999999998</v>
      </c>
      <c r="BP2425">
        <v>3.7</v>
      </c>
      <c r="BQ2425">
        <v>0</v>
      </c>
      <c r="BR2425">
        <v>1.95</v>
      </c>
      <c r="BS2425">
        <v>1.87</v>
      </c>
      <c r="BT2425" t="s">
        <v>2745</v>
      </c>
      <c r="BU2425">
        <f>VLOOKUP(Table1[[#This Row],[Reference]],metron,11,FALSE)</f>
        <v>1.5342708579532029</v>
      </c>
      <c r="BV2425">
        <f>VLOOKUP(Table1[[#This Row],[Reference]],metron,12,FALSE)</f>
        <v>0.98593713070196176</v>
      </c>
    </row>
    <row r="2426" spans="1:74" x14ac:dyDescent="0.45">
      <c r="A2426" t="s">
        <v>5406</v>
      </c>
      <c r="B2426">
        <v>1540692000</v>
      </c>
      <c r="C2426" s="3" t="s">
        <v>3452</v>
      </c>
      <c r="D2426" t="s">
        <v>65</v>
      </c>
      <c r="E2426" t="s">
        <v>66</v>
      </c>
      <c r="F2426" t="s">
        <v>77</v>
      </c>
      <c r="G2426" t="s">
        <v>86</v>
      </c>
      <c r="H2426" t="s">
        <v>66</v>
      </c>
      <c r="I2426">
        <f>MROUND(Table1[[#This Row],[Prob_H]]*100,2)/100</f>
        <v>0.28000000000000003</v>
      </c>
      <c r="J2426">
        <f>1/Table1[[#This Row],[odds_ft_home_team_win]]-Table1[[#This Row],[Margin/3]]</f>
        <v>0.27449466984350712</v>
      </c>
      <c r="K2426">
        <f>1/Table1[[#This Row],[odds_ft_draw]]-Table1[[#This Row],[Margin/3]]</f>
        <v>0.28892468427352153</v>
      </c>
      <c r="L2426">
        <f>1/Table1[[#This Row],[odds_ft_away_team_win]]-Table1[[#This Row],[Margin/3]]</f>
        <v>0.43658064588297152</v>
      </c>
      <c r="M2426">
        <v>14</v>
      </c>
      <c r="N2426">
        <v>3</v>
      </c>
      <c r="O2426">
        <v>1.86</v>
      </c>
      <c r="P2426">
        <v>2.29</v>
      </c>
      <c r="Q2426">
        <v>1.5</v>
      </c>
      <c r="R2426" t="str" cm="1">
        <f t="array" ref="R24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AA2426">
        <v>1</v>
      </c>
      <c r="AB2426">
        <v>7</v>
      </c>
      <c r="AC2426">
        <v>2</v>
      </c>
      <c r="AD2426">
        <v>0</v>
      </c>
      <c r="AE2426">
        <v>0</v>
      </c>
      <c r="AF2426">
        <v>0</v>
      </c>
      <c r="AG2426">
        <v>1</v>
      </c>
      <c r="AH2426">
        <v>1</v>
      </c>
      <c r="AI2426">
        <v>0</v>
      </c>
      <c r="AJ2426">
        <v>0</v>
      </c>
      <c r="AK2426">
        <v>9</v>
      </c>
      <c r="AL2426">
        <v>11</v>
      </c>
      <c r="AM2426">
        <v>3</v>
      </c>
      <c r="AN2426">
        <v>4</v>
      </c>
      <c r="AO2426">
        <v>6</v>
      </c>
      <c r="AP2426">
        <v>7</v>
      </c>
      <c r="AQ2426">
        <v>15</v>
      </c>
      <c r="AR2426">
        <v>14</v>
      </c>
      <c r="AS2426">
        <v>50</v>
      </c>
      <c r="AT2426">
        <v>50</v>
      </c>
      <c r="AU2426">
        <v>0.95</v>
      </c>
      <c r="AV2426">
        <v>1.26</v>
      </c>
      <c r="AW2426">
        <v>2.93</v>
      </c>
      <c r="AX2426">
        <v>50</v>
      </c>
      <c r="AY2426">
        <v>86</v>
      </c>
      <c r="AZ2426">
        <v>57</v>
      </c>
      <c r="BA2426">
        <v>29</v>
      </c>
      <c r="BB2426">
        <v>22</v>
      </c>
      <c r="BC2426">
        <v>29</v>
      </c>
      <c r="BD2426">
        <v>86</v>
      </c>
      <c r="BE2426">
        <v>43</v>
      </c>
      <c r="BF2426">
        <v>93</v>
      </c>
      <c r="BG2426">
        <v>9.2899999999999991</v>
      </c>
      <c r="BH2426">
        <v>4.8600000000000003</v>
      </c>
      <c r="BI2426">
        <v>3.3</v>
      </c>
      <c r="BJ2426">
        <v>3.15</v>
      </c>
      <c r="BK2426">
        <v>2.15</v>
      </c>
      <c r="BL2426">
        <f>1/Table1[[#This Row],[odds_ft_home_team_win]]+1/Table1[[#This Row],[odds_ft_draw]]+1/Table1[[#This Row],[odds_ft_away_team_win]]-1</f>
        <v>8.5606899560387806E-2</v>
      </c>
      <c r="BM2426">
        <f>Table1[[#This Row],[Margin]]/3</f>
        <v>2.8535633186795934E-2</v>
      </c>
      <c r="BN2426">
        <v>1.36</v>
      </c>
      <c r="BO2426">
        <v>2.1</v>
      </c>
      <c r="BP2426">
        <v>3.85</v>
      </c>
      <c r="BQ2426">
        <v>0</v>
      </c>
      <c r="BR2426">
        <v>1.95</v>
      </c>
      <c r="BS2426">
        <v>1.87</v>
      </c>
      <c r="BT2426" t="s">
        <v>113</v>
      </c>
      <c r="BU2426">
        <f>VLOOKUP(Table1[[#This Row],[Reference]],metron,11,FALSE)</f>
        <v>1.128766254360926</v>
      </c>
      <c r="BV2426">
        <f>VLOOKUP(Table1[[#This Row],[Reference]],metron,12,FALSE)</f>
        <v>1.415794481446242</v>
      </c>
    </row>
    <row r="2427" spans="1:74" x14ac:dyDescent="0.45">
      <c r="A2427" t="s">
        <v>5406</v>
      </c>
      <c r="B2427">
        <v>1540692360</v>
      </c>
      <c r="C2427" s="3" t="s">
        <v>3453</v>
      </c>
      <c r="D2427" t="s">
        <v>65</v>
      </c>
      <c r="E2427" t="s">
        <v>66</v>
      </c>
      <c r="F2427" t="s">
        <v>72</v>
      </c>
      <c r="G2427" t="s">
        <v>94</v>
      </c>
      <c r="H2427" t="s">
        <v>66</v>
      </c>
      <c r="I2427">
        <f>MROUND(Table1[[#This Row],[Prob_H]]*100,2)/100</f>
        <v>0.56000000000000005</v>
      </c>
      <c r="J2427">
        <f>1/Table1[[#This Row],[odds_ft_home_team_win]]-Table1[[#This Row],[Margin/3]]</f>
        <v>0.5671564902334133</v>
      </c>
      <c r="K2427">
        <f>1/Table1[[#This Row],[odds_ft_draw]]-Table1[[#This Row],[Margin/3]]</f>
        <v>0.23518077364231205</v>
      </c>
      <c r="L2427">
        <f>1/Table1[[#This Row],[odds_ft_away_team_win]]-Table1[[#This Row],[Margin/3]]</f>
        <v>0.19766273612427454</v>
      </c>
      <c r="M2427">
        <v>14</v>
      </c>
      <c r="N2427">
        <v>1.86</v>
      </c>
      <c r="O2427">
        <v>2</v>
      </c>
      <c r="P2427">
        <v>1.72</v>
      </c>
      <c r="Q2427">
        <v>1.21</v>
      </c>
      <c r="R2427" t="str" cm="1">
        <f t="array" ref="R24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0</v>
      </c>
      <c r="Z2427">
        <v>85</v>
      </c>
      <c r="AA2427">
        <v>3</v>
      </c>
      <c r="AB2427">
        <v>5</v>
      </c>
      <c r="AC2427">
        <v>2</v>
      </c>
      <c r="AD2427">
        <v>0</v>
      </c>
      <c r="AE2427">
        <v>2</v>
      </c>
      <c r="AF2427">
        <v>0</v>
      </c>
      <c r="AG2427">
        <v>1</v>
      </c>
      <c r="AH2427">
        <v>1</v>
      </c>
      <c r="AI2427">
        <v>2</v>
      </c>
      <c r="AJ2427">
        <v>0</v>
      </c>
      <c r="AK2427">
        <v>13</v>
      </c>
      <c r="AL2427">
        <v>17</v>
      </c>
      <c r="AM2427">
        <v>2</v>
      </c>
      <c r="AN2427">
        <v>7</v>
      </c>
      <c r="AO2427">
        <v>11</v>
      </c>
      <c r="AP2427">
        <v>10</v>
      </c>
      <c r="AQ2427">
        <v>14</v>
      </c>
      <c r="AR2427">
        <v>17</v>
      </c>
      <c r="AS2427">
        <v>56</v>
      </c>
      <c r="AT2427">
        <v>44</v>
      </c>
      <c r="AU2427">
        <v>1.27</v>
      </c>
      <c r="AV2427">
        <v>1.83</v>
      </c>
      <c r="AW2427">
        <v>2.2200000000000002</v>
      </c>
      <c r="AX2427">
        <v>57</v>
      </c>
      <c r="AY2427">
        <v>71</v>
      </c>
      <c r="AZ2427">
        <v>43</v>
      </c>
      <c r="BA2427">
        <v>14</v>
      </c>
      <c r="BB2427">
        <v>0</v>
      </c>
      <c r="BC2427">
        <v>36</v>
      </c>
      <c r="BD2427">
        <v>50</v>
      </c>
      <c r="BE2427">
        <v>36</v>
      </c>
      <c r="BF2427">
        <v>79</v>
      </c>
      <c r="BG2427">
        <v>10.85</v>
      </c>
      <c r="BH2427">
        <v>4.57</v>
      </c>
      <c r="BI2427">
        <v>1.69</v>
      </c>
      <c r="BJ2427">
        <v>3.85</v>
      </c>
      <c r="BK2427">
        <v>4.5</v>
      </c>
      <c r="BL2427">
        <f>1/Table1[[#This Row],[odds_ft_home_team_win]]+1/Table1[[#This Row],[odds_ft_draw]]+1/Table1[[#This Row],[odds_ft_away_team_win]]-1</f>
        <v>7.3678458293843008E-2</v>
      </c>
      <c r="BM2427">
        <f>Table1[[#This Row],[Margin]]/3</f>
        <v>2.4559486097947669E-2</v>
      </c>
      <c r="BN2427">
        <v>1.25</v>
      </c>
      <c r="BO2427">
        <v>1.8</v>
      </c>
      <c r="BP2427">
        <v>3.05</v>
      </c>
      <c r="BQ2427">
        <v>0</v>
      </c>
      <c r="BR2427">
        <v>1.83</v>
      </c>
      <c r="BS2427">
        <v>1.95</v>
      </c>
      <c r="BT2427" t="s">
        <v>75</v>
      </c>
      <c r="BU2427">
        <f>VLOOKUP(Table1[[#This Row],[Reference]],metron,11,FALSE)</f>
        <v>1.7546812539448771</v>
      </c>
      <c r="BV2427">
        <f>VLOOKUP(Table1[[#This Row],[Reference]],metron,12,FALSE)</f>
        <v>0.93456764148958549</v>
      </c>
    </row>
    <row r="2428" spans="1:74" x14ac:dyDescent="0.45">
      <c r="A2428" t="s">
        <v>5406</v>
      </c>
      <c r="B2428">
        <v>1540749600</v>
      </c>
      <c r="C2428" s="3" t="s">
        <v>3454</v>
      </c>
      <c r="D2428" t="s">
        <v>65</v>
      </c>
      <c r="E2428" t="s">
        <v>66</v>
      </c>
      <c r="F2428" t="s">
        <v>97</v>
      </c>
      <c r="G2428" t="s">
        <v>80</v>
      </c>
      <c r="H2428" t="s">
        <v>66</v>
      </c>
      <c r="I2428">
        <f>MROUND(Table1[[#This Row],[Prob_H]]*100,2)/100</f>
        <v>0.6</v>
      </c>
      <c r="J2428">
        <f>1/Table1[[#This Row],[odds_ft_home_team_win]]-Table1[[#This Row],[Margin/3]]</f>
        <v>0.59160921383143605</v>
      </c>
      <c r="K2428">
        <f>1/Table1[[#This Row],[odds_ft_draw]]-Table1[[#This Row],[Margin/3]]</f>
        <v>0.23406552295441185</v>
      </c>
      <c r="L2428">
        <f>1/Table1[[#This Row],[odds_ft_away_team_win]]-Table1[[#This Row],[Margin/3]]</f>
        <v>0.17432526321415215</v>
      </c>
      <c r="M2428">
        <v>14</v>
      </c>
      <c r="N2428">
        <v>2.29</v>
      </c>
      <c r="O2428">
        <v>1.29</v>
      </c>
      <c r="P2428">
        <v>2.17</v>
      </c>
      <c r="Q2428">
        <v>0.61</v>
      </c>
      <c r="R2428" t="str" cm="1">
        <f t="array" ref="R24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28">
        <v>4</v>
      </c>
      <c r="T2428">
        <v>0</v>
      </c>
      <c r="U2428">
        <v>4</v>
      </c>
      <c r="V2428">
        <v>1</v>
      </c>
      <c r="W2428">
        <v>1</v>
      </c>
      <c r="X2428">
        <v>0</v>
      </c>
      <c r="Y2428" t="s">
        <v>3455</v>
      </c>
      <c r="AA2428">
        <v>7</v>
      </c>
      <c r="AB2428">
        <v>9</v>
      </c>
      <c r="AC2428">
        <v>2</v>
      </c>
      <c r="AD2428">
        <v>0</v>
      </c>
      <c r="AE2428">
        <v>1</v>
      </c>
      <c r="AF2428">
        <v>1</v>
      </c>
      <c r="AG2428">
        <v>1</v>
      </c>
      <c r="AH2428">
        <v>1</v>
      </c>
      <c r="AI2428">
        <v>2</v>
      </c>
      <c r="AJ2428">
        <v>0</v>
      </c>
      <c r="AK2428">
        <v>22</v>
      </c>
      <c r="AL2428">
        <v>7</v>
      </c>
      <c r="AM2428">
        <v>8</v>
      </c>
      <c r="AN2428">
        <v>0</v>
      </c>
      <c r="AO2428">
        <v>14</v>
      </c>
      <c r="AP2428">
        <v>7</v>
      </c>
      <c r="AQ2428">
        <v>15</v>
      </c>
      <c r="AR2428">
        <v>9</v>
      </c>
      <c r="AS2428">
        <v>50</v>
      </c>
      <c r="AT2428">
        <v>50</v>
      </c>
      <c r="AU2428">
        <v>2.25</v>
      </c>
      <c r="AV2428">
        <v>0.61</v>
      </c>
      <c r="AW2428">
        <v>2.86</v>
      </c>
      <c r="AX2428">
        <v>64</v>
      </c>
      <c r="AY2428">
        <v>86</v>
      </c>
      <c r="AZ2428">
        <v>65</v>
      </c>
      <c r="BA2428">
        <v>29</v>
      </c>
      <c r="BB2428">
        <v>14</v>
      </c>
      <c r="BC2428">
        <v>50</v>
      </c>
      <c r="BD2428">
        <v>79</v>
      </c>
      <c r="BE2428">
        <v>43</v>
      </c>
      <c r="BF2428">
        <v>79</v>
      </c>
      <c r="BG2428">
        <v>9.85</v>
      </c>
      <c r="BH2428">
        <v>6.57</v>
      </c>
      <c r="BI2428">
        <v>1.62</v>
      </c>
      <c r="BJ2428">
        <v>3.85</v>
      </c>
      <c r="BK2428">
        <v>5</v>
      </c>
      <c r="BL2428">
        <f>1/Table1[[#This Row],[odds_ft_home_team_win]]+1/Table1[[#This Row],[odds_ft_draw]]+1/Table1[[#This Row],[odds_ft_away_team_win]]-1</f>
        <v>7.7024210357543588E-2</v>
      </c>
      <c r="BM2428">
        <f>Table1[[#This Row],[Margin]]/3</f>
        <v>2.5674736785847863E-2</v>
      </c>
      <c r="BN2428">
        <v>1.24</v>
      </c>
      <c r="BO2428">
        <v>1.77</v>
      </c>
      <c r="BP2428">
        <v>2.95</v>
      </c>
      <c r="BQ2428">
        <v>0</v>
      </c>
      <c r="BR2428">
        <v>1.87</v>
      </c>
      <c r="BS2428">
        <v>1.95</v>
      </c>
      <c r="BT2428" t="s">
        <v>100</v>
      </c>
      <c r="BU2428">
        <f>VLOOKUP(Table1[[#This Row],[Reference]],metron,11,FALSE)</f>
        <v>1.841836734693878</v>
      </c>
      <c r="BV2428">
        <f>VLOOKUP(Table1[[#This Row],[Reference]],metron,12,FALSE)</f>
        <v>0.88917233560090703</v>
      </c>
    </row>
    <row r="2429" spans="1:74" hidden="1" x14ac:dyDescent="0.45">
      <c r="A2429" t="s">
        <v>5406</v>
      </c>
      <c r="B2429">
        <v>1540774800</v>
      </c>
      <c r="C2429" s="3" t="s">
        <v>3456</v>
      </c>
      <c r="D2429" t="s">
        <v>65</v>
      </c>
      <c r="E2429" t="s">
        <v>66</v>
      </c>
      <c r="F2429" t="s">
        <v>81</v>
      </c>
      <c r="G2429" t="s">
        <v>73</v>
      </c>
      <c r="H2429" t="s">
        <v>66</v>
      </c>
      <c r="I2429">
        <f>MROUND(Table1[[#This Row],[Prob_H]]*100,2)/100</f>
        <v>0.57999999999999996</v>
      </c>
      <c r="J2429">
        <f>1/Table1[[#This Row],[odds_ft_home_team_win]]-Table1[[#This Row],[Margin/3]]</f>
        <v>0.58172821330716062</v>
      </c>
      <c r="K2429">
        <f>1/Table1[[#This Row],[odds_ft_draw]]-Table1[[#This Row],[Margin/3]]</f>
        <v>0.23207786365681102</v>
      </c>
      <c r="L2429">
        <f>1/Table1[[#This Row],[odds_ft_away_team_win]]-Table1[[#This Row],[Margin/3]]</f>
        <v>0.18619392303602825</v>
      </c>
      <c r="M2429">
        <v>14</v>
      </c>
      <c r="N2429">
        <v>1</v>
      </c>
      <c r="O2429">
        <v>0.71</v>
      </c>
      <c r="P2429">
        <v>1.6</v>
      </c>
      <c r="Q2429">
        <v>1.24</v>
      </c>
      <c r="R2429" t="str" cm="1">
        <f t="array" ref="R24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29">
        <v>0</v>
      </c>
      <c r="T2429">
        <v>4</v>
      </c>
      <c r="U2429">
        <v>4</v>
      </c>
      <c r="V2429">
        <v>2</v>
      </c>
      <c r="W2429">
        <v>0</v>
      </c>
      <c r="X2429">
        <v>2</v>
      </c>
      <c r="Z2429" t="s">
        <v>3457</v>
      </c>
      <c r="AA2429">
        <v>9</v>
      </c>
      <c r="AB2429">
        <v>1</v>
      </c>
      <c r="AC2429">
        <v>1</v>
      </c>
      <c r="AD2429">
        <v>0</v>
      </c>
      <c r="AE2429">
        <v>2</v>
      </c>
      <c r="AF2429">
        <v>0</v>
      </c>
      <c r="AG2429">
        <v>1</v>
      </c>
      <c r="AH2429">
        <v>0</v>
      </c>
      <c r="AI2429">
        <v>1</v>
      </c>
      <c r="AJ2429">
        <v>1</v>
      </c>
      <c r="AK2429">
        <v>19</v>
      </c>
      <c r="AL2429">
        <v>10</v>
      </c>
      <c r="AM2429">
        <v>3</v>
      </c>
      <c r="AN2429">
        <v>8</v>
      </c>
      <c r="AO2429">
        <v>16</v>
      </c>
      <c r="AP2429">
        <v>2</v>
      </c>
      <c r="AQ2429">
        <v>14</v>
      </c>
      <c r="AR2429">
        <v>14</v>
      </c>
      <c r="AS2429">
        <v>65</v>
      </c>
      <c r="AT2429">
        <v>35</v>
      </c>
      <c r="AU2429">
        <v>1.95</v>
      </c>
      <c r="AV2429">
        <v>1.41</v>
      </c>
      <c r="AW2429">
        <v>2.54</v>
      </c>
      <c r="AX2429">
        <v>31</v>
      </c>
      <c r="AY2429">
        <v>85</v>
      </c>
      <c r="AZ2429">
        <v>47</v>
      </c>
      <c r="BA2429">
        <v>23</v>
      </c>
      <c r="BB2429">
        <v>0</v>
      </c>
      <c r="BC2429">
        <v>24</v>
      </c>
      <c r="BD2429">
        <v>47</v>
      </c>
      <c r="BE2429">
        <v>61</v>
      </c>
      <c r="BF2429">
        <v>100</v>
      </c>
      <c r="BG2429">
        <v>8.7899999999999991</v>
      </c>
      <c r="BH2429">
        <v>6.17</v>
      </c>
      <c r="BI2429">
        <v>1.65</v>
      </c>
      <c r="BJ2429">
        <v>3.9</v>
      </c>
      <c r="BK2429">
        <v>4.75</v>
      </c>
      <c r="BL2429">
        <f>1/Table1[[#This Row],[odds_ft_home_team_win]]+1/Table1[[#This Row],[odds_ft_draw]]+1/Table1[[#This Row],[odds_ft_away_team_win]]-1</f>
        <v>7.2997178260336248E-2</v>
      </c>
      <c r="BM2429">
        <f>Table1[[#This Row],[Margin]]/3</f>
        <v>2.4332392753445415E-2</v>
      </c>
      <c r="BN2429">
        <v>1.19</v>
      </c>
      <c r="BO2429">
        <v>1.62</v>
      </c>
      <c r="BP2429">
        <v>2.6</v>
      </c>
      <c r="BQ2429">
        <v>0</v>
      </c>
      <c r="BR2429">
        <v>1.71</v>
      </c>
      <c r="BS2429">
        <v>2.15</v>
      </c>
      <c r="BT2429" t="s">
        <v>109</v>
      </c>
      <c r="BU2429">
        <f>VLOOKUP(Table1[[#This Row],[Reference]],metron,11,FALSE)</f>
        <v>1.7619715019855171</v>
      </c>
      <c r="BV2429">
        <f>VLOOKUP(Table1[[#This Row],[Reference]],metron,12,FALSE)</f>
        <v>0.87432842793739785</v>
      </c>
    </row>
    <row r="2430" spans="1:74" hidden="1" x14ac:dyDescent="0.45">
      <c r="A2430" t="s">
        <v>5405</v>
      </c>
      <c r="B2430">
        <v>1555120800</v>
      </c>
      <c r="C2430" s="3" t="s">
        <v>3703</v>
      </c>
      <c r="D2430" t="s">
        <v>65</v>
      </c>
      <c r="E2430" t="s">
        <v>66</v>
      </c>
      <c r="F2430" t="s">
        <v>73</v>
      </c>
      <c r="G2430" t="s">
        <v>81</v>
      </c>
      <c r="H2430" t="s">
        <v>66</v>
      </c>
      <c r="I2430">
        <f>MROUND(Table1[[#This Row],[Prob_H]]*100,2)/100</f>
        <v>0.24</v>
      </c>
      <c r="J2430">
        <f>1/Table1[[#This Row],[odds_ft_home_team_win]]-Table1[[#This Row],[Margin/3]]</f>
        <v>0.24035514640151004</v>
      </c>
      <c r="K2430">
        <f>1/Table1[[#This Row],[odds_ft_draw]]-Table1[[#This Row],[Margin/3]]</f>
        <v>0.25888739250973836</v>
      </c>
      <c r="L2430">
        <f>1/Table1[[#This Row],[odds_ft_away_team_win]]-Table1[[#This Row],[Margin/3]]</f>
        <v>0.50075746108875174</v>
      </c>
      <c r="M2430">
        <v>14</v>
      </c>
      <c r="N2430">
        <v>1.47</v>
      </c>
      <c r="O2430">
        <v>1.87</v>
      </c>
      <c r="P2430">
        <v>1.35</v>
      </c>
      <c r="Q2430">
        <v>1.85</v>
      </c>
      <c r="R2430" t="str" cm="1">
        <f t="array" ref="R24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0">
        <v>0</v>
      </c>
      <c r="T2430">
        <v>3</v>
      </c>
      <c r="U2430">
        <v>3</v>
      </c>
      <c r="V2430">
        <v>2</v>
      </c>
      <c r="W2430">
        <v>0</v>
      </c>
      <c r="X2430">
        <v>2</v>
      </c>
      <c r="Z2430" t="s">
        <v>3704</v>
      </c>
      <c r="AA2430">
        <v>2</v>
      </c>
      <c r="AB2430">
        <v>4</v>
      </c>
      <c r="AC2430">
        <v>0</v>
      </c>
      <c r="AD2430">
        <v>1</v>
      </c>
      <c r="AE2430">
        <v>1</v>
      </c>
      <c r="AF2430">
        <v>0</v>
      </c>
      <c r="AG2430">
        <v>1</v>
      </c>
      <c r="AH2430">
        <v>0</v>
      </c>
      <c r="AI2430">
        <v>1</v>
      </c>
      <c r="AJ2430">
        <v>0</v>
      </c>
      <c r="AK2430">
        <v>15</v>
      </c>
      <c r="AL2430">
        <v>14</v>
      </c>
      <c r="AM2430">
        <v>4</v>
      </c>
      <c r="AN2430">
        <v>5</v>
      </c>
      <c r="AO2430">
        <v>11</v>
      </c>
      <c r="AP2430">
        <v>9</v>
      </c>
      <c r="AQ2430">
        <v>8</v>
      </c>
      <c r="AR2430">
        <v>13</v>
      </c>
      <c r="AS2430">
        <v>41</v>
      </c>
      <c r="AT2430">
        <v>59</v>
      </c>
      <c r="AU2430">
        <v>1.43</v>
      </c>
      <c r="AV2430">
        <v>1.48</v>
      </c>
      <c r="AW2430">
        <v>2.7</v>
      </c>
      <c r="AX2430">
        <v>57</v>
      </c>
      <c r="AY2430">
        <v>84</v>
      </c>
      <c r="AZ2430">
        <v>54</v>
      </c>
      <c r="BA2430">
        <v>30</v>
      </c>
      <c r="BB2430">
        <v>10</v>
      </c>
      <c r="BC2430">
        <v>40</v>
      </c>
      <c r="BD2430">
        <v>80</v>
      </c>
      <c r="BE2430">
        <v>44</v>
      </c>
      <c r="BF2430">
        <v>70</v>
      </c>
      <c r="BG2430">
        <v>9.6</v>
      </c>
      <c r="BH2430">
        <v>4.53</v>
      </c>
      <c r="BI2430">
        <v>3.8</v>
      </c>
      <c r="BJ2430">
        <v>3.55</v>
      </c>
      <c r="BK2430">
        <v>1.91</v>
      </c>
      <c r="BL2430">
        <f>1/Table1[[#This Row],[odds_ft_home_team_win]]+1/Table1[[#This Row],[odds_ft_draw]]+1/Table1[[#This Row],[odds_ft_away_team_win]]-1</f>
        <v>6.8408245005996182E-2</v>
      </c>
      <c r="BM2430">
        <f>Table1[[#This Row],[Margin]]/3</f>
        <v>2.2802748335332062E-2</v>
      </c>
      <c r="BN2430">
        <v>1.23</v>
      </c>
      <c r="BO2430">
        <v>1.74</v>
      </c>
      <c r="BP2430">
        <v>2.9</v>
      </c>
      <c r="BQ2430">
        <v>0</v>
      </c>
      <c r="BR2430">
        <v>1.67</v>
      </c>
      <c r="BS2430">
        <v>2.1</v>
      </c>
      <c r="BT2430" t="s">
        <v>126</v>
      </c>
      <c r="BU2430">
        <f>VLOOKUP(Table1[[#This Row],[Reference]],metron,11,FALSE)</f>
        <v>1.067249240121581</v>
      </c>
      <c r="BV2430">
        <f>VLOOKUP(Table1[[#This Row],[Reference]],metron,12,FALSE)</f>
        <v>1.53419452887538</v>
      </c>
    </row>
    <row r="2431" spans="1:74" x14ac:dyDescent="0.45">
      <c r="A2431" t="s">
        <v>5405</v>
      </c>
      <c r="B2431">
        <v>1555120800</v>
      </c>
      <c r="C2431" s="3" t="s">
        <v>3703</v>
      </c>
      <c r="D2431" t="s">
        <v>65</v>
      </c>
      <c r="E2431" t="s">
        <v>66</v>
      </c>
      <c r="F2431" t="s">
        <v>93</v>
      </c>
      <c r="G2431" t="s">
        <v>2218</v>
      </c>
      <c r="H2431" t="s">
        <v>66</v>
      </c>
      <c r="I2431">
        <f>MROUND(Table1[[#This Row],[Prob_H]]*100,2)/100</f>
        <v>0.36</v>
      </c>
      <c r="J2431">
        <f>1/Table1[[#This Row],[odds_ft_home_team_win]]-Table1[[#This Row],[Margin/3]]</f>
        <v>0.35002003946232579</v>
      </c>
      <c r="K2431">
        <f>1/Table1[[#This Row],[odds_ft_draw]]-Table1[[#This Row],[Margin/3]]</f>
        <v>0.28516154889628803</v>
      </c>
      <c r="L2431">
        <f>1/Table1[[#This Row],[odds_ft_away_team_win]]-Table1[[#This Row],[Margin/3]]</f>
        <v>0.36481841164138612</v>
      </c>
      <c r="M2431">
        <v>14</v>
      </c>
      <c r="N2431">
        <v>1</v>
      </c>
      <c r="O2431">
        <v>0.87</v>
      </c>
      <c r="P2431">
        <v>1.06</v>
      </c>
      <c r="Q2431">
        <v>0.94</v>
      </c>
      <c r="R2431" t="str" cm="1">
        <f t="array" ref="R24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1">
        <v>1</v>
      </c>
      <c r="T2431">
        <v>2</v>
      </c>
      <c r="U2431">
        <v>3</v>
      </c>
      <c r="V2431">
        <v>1</v>
      </c>
      <c r="W2431">
        <v>0</v>
      </c>
      <c r="X2431">
        <v>1</v>
      </c>
      <c r="Y2431" t="s">
        <v>1265</v>
      </c>
      <c r="Z2431" t="s">
        <v>3705</v>
      </c>
      <c r="AA2431">
        <v>4</v>
      </c>
      <c r="AB2431">
        <v>3</v>
      </c>
      <c r="AC2431">
        <v>2</v>
      </c>
      <c r="AD2431">
        <v>1</v>
      </c>
      <c r="AE2431">
        <v>1</v>
      </c>
      <c r="AF2431">
        <v>1</v>
      </c>
      <c r="AG2431">
        <v>1</v>
      </c>
      <c r="AH2431">
        <v>2</v>
      </c>
      <c r="AI2431">
        <v>0</v>
      </c>
      <c r="AJ2431">
        <v>2</v>
      </c>
      <c r="AK2431">
        <v>17</v>
      </c>
      <c r="AL2431">
        <v>12</v>
      </c>
      <c r="AM2431">
        <v>3</v>
      </c>
      <c r="AN2431">
        <v>5</v>
      </c>
      <c r="AO2431">
        <v>14</v>
      </c>
      <c r="AP2431">
        <v>7</v>
      </c>
      <c r="AQ2431">
        <v>15</v>
      </c>
      <c r="AR2431">
        <v>18</v>
      </c>
      <c r="AS2431">
        <v>47</v>
      </c>
      <c r="AT2431">
        <v>53</v>
      </c>
      <c r="AU2431">
        <v>1.57</v>
      </c>
      <c r="AV2431">
        <v>1.34</v>
      </c>
      <c r="AW2431">
        <v>2.8</v>
      </c>
      <c r="AX2431">
        <v>50</v>
      </c>
      <c r="AY2431">
        <v>60</v>
      </c>
      <c r="AZ2431">
        <v>53</v>
      </c>
      <c r="BA2431">
        <v>30</v>
      </c>
      <c r="BB2431">
        <v>24</v>
      </c>
      <c r="BC2431">
        <v>27</v>
      </c>
      <c r="BD2431">
        <v>67</v>
      </c>
      <c r="BE2431">
        <v>44</v>
      </c>
      <c r="BF2431">
        <v>77</v>
      </c>
      <c r="BG2431">
        <v>8.4</v>
      </c>
      <c r="BH2431">
        <v>3.94</v>
      </c>
      <c r="BI2431">
        <v>2.65</v>
      </c>
      <c r="BJ2431">
        <v>3.2</v>
      </c>
      <c r="BK2431">
        <v>2.5499999999999998</v>
      </c>
      <c r="BL2431">
        <f>1/Table1[[#This Row],[odds_ft_home_team_win]]+1/Table1[[#This Row],[odds_ft_draw]]+1/Table1[[#This Row],[odds_ft_away_team_win]]-1</f>
        <v>8.2015353311135852E-2</v>
      </c>
      <c r="BM2431">
        <f>Table1[[#This Row],[Margin]]/3</f>
        <v>2.7338451103711952E-2</v>
      </c>
      <c r="BN2431">
        <v>1.28</v>
      </c>
      <c r="BO2431">
        <v>1.87</v>
      </c>
      <c r="BP2431">
        <v>3.2</v>
      </c>
      <c r="BQ2431">
        <v>0</v>
      </c>
      <c r="BR2431">
        <v>1.69</v>
      </c>
      <c r="BS2431">
        <v>2.0499999999999998</v>
      </c>
      <c r="BT2431" t="s">
        <v>95</v>
      </c>
      <c r="BU2431">
        <f>VLOOKUP(Table1[[#This Row],[Reference]],metron,11,FALSE)</f>
        <v>1.269326094653606</v>
      </c>
      <c r="BV2431">
        <f>VLOOKUP(Table1[[#This Row],[Reference]],metron,12,FALSE)</f>
        <v>1.2417089578661631</v>
      </c>
    </row>
    <row r="2432" spans="1:74" x14ac:dyDescent="0.45">
      <c r="A2432" t="s">
        <v>5405</v>
      </c>
      <c r="B2432">
        <v>1555192800</v>
      </c>
      <c r="C2432" s="3" t="s">
        <v>3706</v>
      </c>
      <c r="D2432" t="s">
        <v>65</v>
      </c>
      <c r="E2432" t="s">
        <v>66</v>
      </c>
      <c r="F2432" t="s">
        <v>80</v>
      </c>
      <c r="G2432" t="s">
        <v>97</v>
      </c>
      <c r="H2432" t="s">
        <v>66</v>
      </c>
      <c r="I2432">
        <f>MROUND(Table1[[#This Row],[Prob_H]]*100,2)/100</f>
        <v>0.26</v>
      </c>
      <c r="J2432">
        <f>1/Table1[[#This Row],[odds_ft_home_team_win]]-Table1[[#This Row],[Margin/3]]</f>
        <v>0.2605244996549344</v>
      </c>
      <c r="K2432">
        <f>1/Table1[[#This Row],[odds_ft_draw]]-Table1[[#This Row],[Margin/3]]</f>
        <v>0.26466528640441683</v>
      </c>
      <c r="L2432">
        <f>1/Table1[[#This Row],[odds_ft_away_team_win]]-Table1[[#This Row],[Margin/3]]</f>
        <v>0.47481021394064871</v>
      </c>
      <c r="M2432">
        <v>14</v>
      </c>
      <c r="N2432">
        <v>1.44</v>
      </c>
      <c r="O2432">
        <v>0.69</v>
      </c>
      <c r="P2432">
        <v>1.5</v>
      </c>
      <c r="Q2432">
        <v>0.72</v>
      </c>
      <c r="R2432" t="str" cm="1">
        <f t="array" ref="R24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AA2432">
        <v>9</v>
      </c>
      <c r="AB2432">
        <v>7</v>
      </c>
      <c r="AC2432">
        <v>2</v>
      </c>
      <c r="AD2432">
        <v>0</v>
      </c>
      <c r="AE2432">
        <v>1</v>
      </c>
      <c r="AF2432">
        <v>1</v>
      </c>
      <c r="AG2432">
        <v>0</v>
      </c>
      <c r="AH2432">
        <v>2</v>
      </c>
      <c r="AI2432">
        <v>1</v>
      </c>
      <c r="AJ2432">
        <v>1</v>
      </c>
      <c r="AK2432">
        <v>16</v>
      </c>
      <c r="AL2432">
        <v>12</v>
      </c>
      <c r="AM2432">
        <v>5</v>
      </c>
      <c r="AN2432">
        <v>5</v>
      </c>
      <c r="AO2432">
        <v>11</v>
      </c>
      <c r="AP2432">
        <v>7</v>
      </c>
      <c r="AQ2432">
        <v>13</v>
      </c>
      <c r="AR2432">
        <v>11</v>
      </c>
      <c r="AS2432">
        <v>54</v>
      </c>
      <c r="AT2432">
        <v>46</v>
      </c>
      <c r="AU2432">
        <v>1.8</v>
      </c>
      <c r="AV2432">
        <v>1.35</v>
      </c>
      <c r="AW2432">
        <v>2.4700000000000002</v>
      </c>
      <c r="AX2432">
        <v>41</v>
      </c>
      <c r="AY2432">
        <v>79</v>
      </c>
      <c r="AZ2432">
        <v>44</v>
      </c>
      <c r="BA2432">
        <v>19</v>
      </c>
      <c r="BB2432">
        <v>10</v>
      </c>
      <c r="BC2432">
        <v>29</v>
      </c>
      <c r="BD2432">
        <v>66</v>
      </c>
      <c r="BE2432">
        <v>38</v>
      </c>
      <c r="BF2432">
        <v>85</v>
      </c>
      <c r="BG2432">
        <v>9.3699999999999992</v>
      </c>
      <c r="BH2432">
        <v>5.13</v>
      </c>
      <c r="BI2432">
        <v>3.5</v>
      </c>
      <c r="BJ2432">
        <v>3.45</v>
      </c>
      <c r="BK2432">
        <v>2</v>
      </c>
      <c r="BL2432">
        <f>1/Table1[[#This Row],[odds_ft_home_team_win]]+1/Table1[[#This Row],[odds_ft_draw]]+1/Table1[[#This Row],[odds_ft_away_team_win]]-1</f>
        <v>7.556935817805388E-2</v>
      </c>
      <c r="BM2432">
        <f>Table1[[#This Row],[Margin]]/3</f>
        <v>2.5189786059351293E-2</v>
      </c>
      <c r="BN2432">
        <v>1.3</v>
      </c>
      <c r="BO2432">
        <v>1.95</v>
      </c>
      <c r="BP2432">
        <v>3.4</v>
      </c>
      <c r="BQ2432">
        <v>0</v>
      </c>
      <c r="BR2432">
        <v>1.8</v>
      </c>
      <c r="BS2432">
        <v>1.95</v>
      </c>
      <c r="BT2432" t="s">
        <v>83</v>
      </c>
      <c r="BU2432">
        <f>VLOOKUP(Table1[[#This Row],[Reference]],metron,11,FALSE)</f>
        <v>1.0936930368209989</v>
      </c>
      <c r="BV2432">
        <f>VLOOKUP(Table1[[#This Row],[Reference]],metron,12,FALSE)</f>
        <v>1.475756471017134</v>
      </c>
    </row>
    <row r="2433" spans="1:74" x14ac:dyDescent="0.45">
      <c r="A2433" t="s">
        <v>5405</v>
      </c>
      <c r="B2433">
        <v>1555200000</v>
      </c>
      <c r="C2433" s="3" t="s">
        <v>3707</v>
      </c>
      <c r="D2433" t="s">
        <v>65</v>
      </c>
      <c r="E2433" t="s">
        <v>66</v>
      </c>
      <c r="F2433" t="s">
        <v>103</v>
      </c>
      <c r="G2433" t="s">
        <v>611</v>
      </c>
      <c r="H2433" t="s">
        <v>66</v>
      </c>
      <c r="I2433">
        <f>MROUND(Table1[[#This Row],[Prob_H]]*100,2)/100</f>
        <v>0.74</v>
      </c>
      <c r="J2433">
        <f>1/Table1[[#This Row],[odds_ft_home_team_win]]-Table1[[#This Row],[Margin/3]]</f>
        <v>0.74463286392918049</v>
      </c>
      <c r="K2433">
        <f>1/Table1[[#This Row],[odds_ft_draw]]-Table1[[#This Row],[Margin/3]]</f>
        <v>0.16231798254887866</v>
      </c>
      <c r="L2433">
        <f>1/Table1[[#This Row],[odds_ft_away_team_win]]-Table1[[#This Row],[Margin/3]]</f>
        <v>9.3049153521940778E-2</v>
      </c>
      <c r="M2433">
        <v>14</v>
      </c>
      <c r="N2433">
        <v>2.2000000000000002</v>
      </c>
      <c r="O2433">
        <v>0.4</v>
      </c>
      <c r="P2433">
        <v>2.2200000000000002</v>
      </c>
      <c r="Q2433">
        <v>0.35</v>
      </c>
      <c r="R2433" t="str" cm="1">
        <f t="array" ref="R24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3">
        <v>9</v>
      </c>
      <c r="T2433">
        <v>2</v>
      </c>
      <c r="U2433">
        <v>11</v>
      </c>
      <c r="V2433">
        <v>7</v>
      </c>
      <c r="W2433">
        <v>6</v>
      </c>
      <c r="X2433">
        <v>1</v>
      </c>
      <c r="Y2433" t="s">
        <v>3708</v>
      </c>
      <c r="Z2433" t="s">
        <v>3709</v>
      </c>
      <c r="AA2433">
        <v>4</v>
      </c>
      <c r="AB2433">
        <v>5</v>
      </c>
      <c r="AC2433">
        <v>1</v>
      </c>
      <c r="AD2433">
        <v>0</v>
      </c>
      <c r="AE2433">
        <v>3</v>
      </c>
      <c r="AF2433">
        <v>0</v>
      </c>
      <c r="AG2433">
        <v>0</v>
      </c>
      <c r="AH2433">
        <v>1</v>
      </c>
      <c r="AI2433">
        <v>1</v>
      </c>
      <c r="AJ2433">
        <v>2</v>
      </c>
      <c r="AK2433">
        <v>19</v>
      </c>
      <c r="AL2433">
        <v>16</v>
      </c>
      <c r="AM2433">
        <v>11</v>
      </c>
      <c r="AN2433">
        <v>4</v>
      </c>
      <c r="AO2433">
        <v>8</v>
      </c>
      <c r="AP2433">
        <v>12</v>
      </c>
      <c r="AQ2433">
        <v>10</v>
      </c>
      <c r="AR2433">
        <v>12</v>
      </c>
      <c r="AS2433">
        <v>54</v>
      </c>
      <c r="AT2433">
        <v>46</v>
      </c>
      <c r="AU2433">
        <v>2.19</v>
      </c>
      <c r="AV2433">
        <v>1.6</v>
      </c>
      <c r="AW2433">
        <v>3</v>
      </c>
      <c r="AX2433">
        <v>47</v>
      </c>
      <c r="AY2433">
        <v>87</v>
      </c>
      <c r="AZ2433">
        <v>50</v>
      </c>
      <c r="BA2433">
        <v>37</v>
      </c>
      <c r="BB2433">
        <v>17</v>
      </c>
      <c r="BC2433">
        <v>37</v>
      </c>
      <c r="BD2433">
        <v>64</v>
      </c>
      <c r="BE2433">
        <v>54</v>
      </c>
      <c r="BF2433">
        <v>84</v>
      </c>
      <c r="BG2433">
        <v>10.199999999999999</v>
      </c>
      <c r="BH2433">
        <v>4.2</v>
      </c>
      <c r="BI2433">
        <v>1.3</v>
      </c>
      <c r="BJ2433">
        <v>5.35</v>
      </c>
      <c r="BK2433">
        <v>8.5</v>
      </c>
      <c r="BL2433">
        <f>1/Table1[[#This Row],[odds_ft_home_team_win]]+1/Table1[[#This Row],[odds_ft_draw]]+1/Table1[[#This Row],[odds_ft_away_team_win]]-1</f>
        <v>7.3793715904765911E-2</v>
      </c>
      <c r="BM2433">
        <f>Table1[[#This Row],[Margin]]/3</f>
        <v>2.4597905301588636E-2</v>
      </c>
      <c r="BN2433">
        <v>1.17</v>
      </c>
      <c r="BO2433">
        <v>1.57</v>
      </c>
      <c r="BP2433">
        <v>2.4500000000000002</v>
      </c>
      <c r="BQ2433">
        <v>0</v>
      </c>
      <c r="BR2433">
        <v>1.95</v>
      </c>
      <c r="BS2433">
        <v>1.8</v>
      </c>
      <c r="BT2433" t="s">
        <v>118</v>
      </c>
      <c r="BU2433">
        <f>VLOOKUP(Table1[[#This Row],[Reference]],metron,11,FALSE)</f>
        <v>2.330420969023034</v>
      </c>
      <c r="BV2433">
        <f>VLOOKUP(Table1[[#This Row],[Reference]],metron,12,FALSE)</f>
        <v>0.68546465448768867</v>
      </c>
    </row>
    <row r="2434" spans="1:74" hidden="1" x14ac:dyDescent="0.45">
      <c r="A2434" t="s">
        <v>5405</v>
      </c>
      <c r="B2434">
        <v>1555207200</v>
      </c>
      <c r="C2434" s="3" t="s">
        <v>3710</v>
      </c>
      <c r="D2434" t="s">
        <v>65</v>
      </c>
      <c r="E2434" t="s">
        <v>66</v>
      </c>
      <c r="F2434" t="s">
        <v>78</v>
      </c>
      <c r="G2434" t="s">
        <v>98</v>
      </c>
      <c r="H2434" t="s">
        <v>66</v>
      </c>
      <c r="I2434">
        <f>MROUND(Table1[[#This Row],[Prob_H]]*100,2)/100</f>
        <v>0.36</v>
      </c>
      <c r="J2434">
        <f>1/Table1[[#This Row],[odds_ft_home_team_win]]-Table1[[#This Row],[Margin/3]]</f>
        <v>0.35215925276756288</v>
      </c>
      <c r="K2434">
        <f>1/Table1[[#This Row],[odds_ft_draw]]-Table1[[#This Row],[Margin/3]]</f>
        <v>0.30266961466054154</v>
      </c>
      <c r="L2434">
        <f>1/Table1[[#This Row],[odds_ft_away_team_win]]-Table1[[#This Row],[Margin/3]]</f>
        <v>0.34517113257189547</v>
      </c>
      <c r="M2434">
        <v>14</v>
      </c>
      <c r="N2434">
        <v>1.07</v>
      </c>
      <c r="O2434">
        <v>1.4</v>
      </c>
      <c r="P2434">
        <v>1.1200000000000001</v>
      </c>
      <c r="Q2434">
        <v>1.24</v>
      </c>
      <c r="R2434" t="str" cm="1">
        <f t="array" ref="R24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4">
        <v>1</v>
      </c>
      <c r="T2434">
        <v>0</v>
      </c>
      <c r="U2434">
        <v>1</v>
      </c>
      <c r="V2434">
        <v>1</v>
      </c>
      <c r="W2434">
        <v>1</v>
      </c>
      <c r="X2434">
        <v>0</v>
      </c>
      <c r="Y2434">
        <v>32</v>
      </c>
      <c r="AA2434">
        <v>7</v>
      </c>
      <c r="AB2434">
        <v>2</v>
      </c>
      <c r="AC2434">
        <v>4</v>
      </c>
      <c r="AD2434">
        <v>0</v>
      </c>
      <c r="AE2434">
        <v>3</v>
      </c>
      <c r="AF2434">
        <v>1</v>
      </c>
      <c r="AG2434">
        <v>1</v>
      </c>
      <c r="AH2434">
        <v>3</v>
      </c>
      <c r="AI2434">
        <v>1</v>
      </c>
      <c r="AJ2434">
        <v>3</v>
      </c>
      <c r="AK2434">
        <v>14</v>
      </c>
      <c r="AL2434">
        <v>17</v>
      </c>
      <c r="AM2434">
        <v>5</v>
      </c>
      <c r="AN2434">
        <v>7</v>
      </c>
      <c r="AO2434">
        <v>9</v>
      </c>
      <c r="AP2434">
        <v>10</v>
      </c>
      <c r="AQ2434">
        <v>17</v>
      </c>
      <c r="AR2434">
        <v>9</v>
      </c>
      <c r="AS2434">
        <v>48</v>
      </c>
      <c r="AT2434">
        <v>52</v>
      </c>
      <c r="AU2434">
        <v>1.6</v>
      </c>
      <c r="AV2434">
        <v>1.83</v>
      </c>
      <c r="AW2434">
        <v>2.84</v>
      </c>
      <c r="AX2434">
        <v>64</v>
      </c>
      <c r="AY2434">
        <v>80</v>
      </c>
      <c r="AZ2434">
        <v>50</v>
      </c>
      <c r="BA2434">
        <v>37</v>
      </c>
      <c r="BB2434">
        <v>17</v>
      </c>
      <c r="BC2434">
        <v>30</v>
      </c>
      <c r="BD2434">
        <v>57</v>
      </c>
      <c r="BE2434">
        <v>60</v>
      </c>
      <c r="BF2434">
        <v>80</v>
      </c>
      <c r="BG2434">
        <v>10.74</v>
      </c>
      <c r="BH2434">
        <v>4</v>
      </c>
      <c r="BI2434">
        <v>2.65</v>
      </c>
      <c r="BJ2434">
        <v>3.05</v>
      </c>
      <c r="BK2434">
        <v>2.7</v>
      </c>
      <c r="BL2434">
        <f>1/Table1[[#This Row],[odds_ft_home_team_win]]+1/Table1[[#This Row],[odds_ft_draw]]+1/Table1[[#This Row],[odds_ft_away_team_win]]-1</f>
        <v>7.5597713395424648E-2</v>
      </c>
      <c r="BM2434">
        <f>Table1[[#This Row],[Margin]]/3</f>
        <v>2.5199237798474883E-2</v>
      </c>
      <c r="BN2434">
        <v>1.33</v>
      </c>
      <c r="BO2434">
        <v>2.0499999999999998</v>
      </c>
      <c r="BP2434">
        <v>3.65</v>
      </c>
      <c r="BQ2434">
        <v>0</v>
      </c>
      <c r="BR2434">
        <v>1.77</v>
      </c>
      <c r="BS2434">
        <v>1.95</v>
      </c>
      <c r="BT2434" t="s">
        <v>106</v>
      </c>
      <c r="BU2434">
        <f>VLOOKUP(Table1[[#This Row],[Reference]],metron,11,FALSE)</f>
        <v>1.269326094653606</v>
      </c>
      <c r="BV2434">
        <f>VLOOKUP(Table1[[#This Row],[Reference]],metron,12,FALSE)</f>
        <v>1.2417089578661631</v>
      </c>
    </row>
    <row r="2435" spans="1:74" hidden="1" x14ac:dyDescent="0.45">
      <c r="A2435" t="s">
        <v>5405</v>
      </c>
      <c r="B2435">
        <v>1555261200</v>
      </c>
      <c r="C2435" s="3" t="s">
        <v>3711</v>
      </c>
      <c r="D2435" t="s">
        <v>65</v>
      </c>
      <c r="E2435" t="s">
        <v>66</v>
      </c>
      <c r="F2435" t="s">
        <v>94</v>
      </c>
      <c r="G2435" t="s">
        <v>72</v>
      </c>
      <c r="H2435" t="s">
        <v>66</v>
      </c>
      <c r="I2435">
        <f>MROUND(Table1[[#This Row],[Prob_H]]*100,2)/100</f>
        <v>0.38</v>
      </c>
      <c r="J2435">
        <f>1/Table1[[#This Row],[odds_ft_home_team_win]]-Table1[[#This Row],[Margin/3]]</f>
        <v>0.38095623082283281</v>
      </c>
      <c r="K2435">
        <f>1/Table1[[#This Row],[odds_ft_draw]]-Table1[[#This Row],[Margin/3]]</f>
        <v>0.29537361067800072</v>
      </c>
      <c r="L2435">
        <f>1/Table1[[#This Row],[odds_ft_away_team_win]]-Table1[[#This Row],[Margin/3]]</f>
        <v>0.32367015849916653</v>
      </c>
      <c r="M2435">
        <v>14</v>
      </c>
      <c r="N2435">
        <v>1.41</v>
      </c>
      <c r="O2435">
        <v>0.73</v>
      </c>
      <c r="P2435">
        <v>1.47</v>
      </c>
      <c r="Q2435">
        <v>0.78</v>
      </c>
      <c r="R2435" t="str" cm="1">
        <f t="array" ref="R24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5">
        <v>1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87</v>
      </c>
      <c r="AA2435">
        <v>7</v>
      </c>
      <c r="AB2435">
        <v>3</v>
      </c>
      <c r="AC2435">
        <v>2</v>
      </c>
      <c r="AD2435">
        <v>0</v>
      </c>
      <c r="AE2435">
        <v>4</v>
      </c>
      <c r="AF2435">
        <v>0</v>
      </c>
      <c r="AG2435">
        <v>1</v>
      </c>
      <c r="AH2435">
        <v>1</v>
      </c>
      <c r="AI2435">
        <v>0</v>
      </c>
      <c r="AJ2435">
        <v>4</v>
      </c>
      <c r="AK2435">
        <v>16</v>
      </c>
      <c r="AL2435">
        <v>8</v>
      </c>
      <c r="AM2435">
        <v>5</v>
      </c>
      <c r="AN2435">
        <v>0</v>
      </c>
      <c r="AO2435">
        <v>11</v>
      </c>
      <c r="AP2435">
        <v>8</v>
      </c>
      <c r="AQ2435">
        <v>12</v>
      </c>
      <c r="AR2435">
        <v>18</v>
      </c>
      <c r="AS2435">
        <v>62</v>
      </c>
      <c r="AT2435">
        <v>38</v>
      </c>
      <c r="AU2435">
        <v>1.76</v>
      </c>
      <c r="AV2435">
        <v>0.7</v>
      </c>
      <c r="AW2435">
        <v>2.59</v>
      </c>
      <c r="AX2435">
        <v>48</v>
      </c>
      <c r="AY2435">
        <v>65</v>
      </c>
      <c r="AZ2435">
        <v>50</v>
      </c>
      <c r="BA2435">
        <v>30</v>
      </c>
      <c r="BB2435">
        <v>9</v>
      </c>
      <c r="BC2435">
        <v>28</v>
      </c>
      <c r="BD2435">
        <v>68</v>
      </c>
      <c r="BE2435">
        <v>43</v>
      </c>
      <c r="BF2435">
        <v>75</v>
      </c>
      <c r="BG2435">
        <v>9.27</v>
      </c>
      <c r="BH2435">
        <v>4.17</v>
      </c>
      <c r="BI2435">
        <v>2.4500000000000002</v>
      </c>
      <c r="BJ2435">
        <v>3.1</v>
      </c>
      <c r="BK2435">
        <v>2.85</v>
      </c>
      <c r="BL2435">
        <f>1/Table1[[#This Row],[odds_ft_home_team_win]]+1/Table1[[#This Row],[odds_ft_draw]]+1/Table1[[#This Row],[odds_ft_away_team_win]]-1</f>
        <v>8.1621103449868837E-2</v>
      </c>
      <c r="BM2435">
        <f>Table1[[#This Row],[Margin]]/3</f>
        <v>2.7207034483289611E-2</v>
      </c>
      <c r="BN2435">
        <v>1.33</v>
      </c>
      <c r="BO2435">
        <v>2.0499999999999998</v>
      </c>
      <c r="BP2435">
        <v>3.7</v>
      </c>
      <c r="BQ2435">
        <v>0</v>
      </c>
      <c r="BR2435">
        <v>1.8</v>
      </c>
      <c r="BS2435">
        <v>1.95</v>
      </c>
      <c r="BT2435" t="s">
        <v>124</v>
      </c>
      <c r="BU2435">
        <f>VLOOKUP(Table1[[#This Row],[Reference]],metron,11,FALSE)</f>
        <v>1.330562659846547</v>
      </c>
      <c r="BV2435">
        <f>VLOOKUP(Table1[[#This Row],[Reference]],metron,12,FALSE)</f>
        <v>1.1595268542199491</v>
      </c>
    </row>
    <row r="2436" spans="1:74" x14ac:dyDescent="0.45">
      <c r="A2436" t="s">
        <v>5405</v>
      </c>
      <c r="B2436">
        <v>1555275600</v>
      </c>
      <c r="C2436" s="3" t="s">
        <v>3712</v>
      </c>
      <c r="D2436" t="s">
        <v>65</v>
      </c>
      <c r="E2436" t="s">
        <v>66</v>
      </c>
      <c r="F2436" t="s">
        <v>2738</v>
      </c>
      <c r="G2436" t="s">
        <v>68</v>
      </c>
      <c r="H2436" t="s">
        <v>66</v>
      </c>
      <c r="I2436">
        <f>MROUND(Table1[[#This Row],[Prob_H]]*100,2)/100</f>
        <v>0.16</v>
      </c>
      <c r="J2436">
        <f>1/Table1[[#This Row],[odds_ft_home_team_win]]-Table1[[#This Row],[Margin/3]]</f>
        <v>0.16669803626325366</v>
      </c>
      <c r="K2436">
        <f>1/Table1[[#This Row],[odds_ft_draw]]-Table1[[#This Row],[Margin/3]]</f>
        <v>0.23596210552732291</v>
      </c>
      <c r="L2436">
        <f>1/Table1[[#This Row],[odds_ft_away_team_win]]-Table1[[#This Row],[Margin/3]]</f>
        <v>0.59733985820942337</v>
      </c>
      <c r="M2436">
        <v>14</v>
      </c>
      <c r="N2436">
        <v>1.6</v>
      </c>
      <c r="O2436">
        <v>1.63</v>
      </c>
      <c r="P2436">
        <v>1.41</v>
      </c>
      <c r="Q2436">
        <v>1.52</v>
      </c>
      <c r="R2436" t="str" cm="1">
        <f t="array" ref="R24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6">
        <v>0</v>
      </c>
      <c r="T2436">
        <v>3</v>
      </c>
      <c r="U2436">
        <v>3</v>
      </c>
      <c r="V2436">
        <v>0</v>
      </c>
      <c r="W2436">
        <v>0</v>
      </c>
      <c r="X2436">
        <v>0</v>
      </c>
      <c r="Z2436" t="s">
        <v>3713</v>
      </c>
      <c r="AA2436">
        <v>4</v>
      </c>
      <c r="AB2436">
        <v>6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12</v>
      </c>
      <c r="AL2436">
        <v>12</v>
      </c>
      <c r="AM2436">
        <v>5</v>
      </c>
      <c r="AN2436">
        <v>7</v>
      </c>
      <c r="AO2436">
        <v>7</v>
      </c>
      <c r="AP2436">
        <v>5</v>
      </c>
      <c r="AQ2436">
        <v>5</v>
      </c>
      <c r="AR2436">
        <v>14</v>
      </c>
      <c r="AS2436">
        <v>43</v>
      </c>
      <c r="AT2436">
        <v>57</v>
      </c>
      <c r="AU2436">
        <v>1.3</v>
      </c>
      <c r="AV2436">
        <v>1.44</v>
      </c>
      <c r="AW2436">
        <v>2.59</v>
      </c>
      <c r="AX2436">
        <v>49</v>
      </c>
      <c r="AY2436">
        <v>81</v>
      </c>
      <c r="AZ2436">
        <v>43</v>
      </c>
      <c r="BA2436">
        <v>29</v>
      </c>
      <c r="BB2436">
        <v>7</v>
      </c>
      <c r="BC2436">
        <v>17</v>
      </c>
      <c r="BD2436">
        <v>62</v>
      </c>
      <c r="BE2436">
        <v>58</v>
      </c>
      <c r="BF2436">
        <v>91</v>
      </c>
      <c r="BG2436">
        <v>10.42</v>
      </c>
      <c r="BH2436">
        <v>4.6399999999999997</v>
      </c>
      <c r="BI2436">
        <v>5.25</v>
      </c>
      <c r="BJ2436">
        <v>3.85</v>
      </c>
      <c r="BK2436">
        <v>1.61</v>
      </c>
      <c r="BL2436">
        <f>1/Table1[[#This Row],[odds_ft_home_team_win]]+1/Table1[[#This Row],[odds_ft_draw]]+1/Table1[[#This Row],[odds_ft_away_team_win]]-1</f>
        <v>7.1334462638810381E-2</v>
      </c>
      <c r="BM2436">
        <f>Table1[[#This Row],[Margin]]/3</f>
        <v>2.3778154212936792E-2</v>
      </c>
      <c r="BN2436">
        <v>1.26</v>
      </c>
      <c r="BO2436">
        <v>1.83</v>
      </c>
      <c r="BP2436">
        <v>3.1</v>
      </c>
      <c r="BQ2436">
        <v>0</v>
      </c>
      <c r="BR2436">
        <v>1.87</v>
      </c>
      <c r="BS2436">
        <v>1.87</v>
      </c>
      <c r="BT2436" t="s">
        <v>1292</v>
      </c>
      <c r="BU2436">
        <f>VLOOKUP(Table1[[#This Row],[Reference]],metron,11,FALSE)</f>
        <v>0.94500846023688667</v>
      </c>
      <c r="BV2436">
        <f>VLOOKUP(Table1[[#This Row],[Reference]],metron,12,FALSE)</f>
        <v>1.755499153976311</v>
      </c>
    </row>
    <row r="2437" spans="1:74" hidden="1" x14ac:dyDescent="0.45">
      <c r="A2437" t="s">
        <v>5405</v>
      </c>
      <c r="B2437">
        <v>1555282800</v>
      </c>
      <c r="C2437" s="3" t="s">
        <v>3714</v>
      </c>
      <c r="D2437" t="s">
        <v>65</v>
      </c>
      <c r="E2437" t="s">
        <v>66</v>
      </c>
      <c r="F2437" t="s">
        <v>86</v>
      </c>
      <c r="G2437" t="s">
        <v>77</v>
      </c>
      <c r="H2437" t="s">
        <v>66</v>
      </c>
      <c r="I2437">
        <f>MROUND(Table1[[#This Row],[Prob_H]]*100,2)/100</f>
        <v>0.46</v>
      </c>
      <c r="J2437">
        <f>1/Table1[[#This Row],[odds_ft_home_team_win]]-Table1[[#This Row],[Margin/3]]</f>
        <v>0.4510768313585215</v>
      </c>
      <c r="K2437">
        <f>1/Table1[[#This Row],[odds_ft_draw]]-Table1[[#This Row],[Margin/3]]</f>
        <v>0.29234667262836278</v>
      </c>
      <c r="L2437">
        <f>1/Table1[[#This Row],[odds_ft_away_team_win]]-Table1[[#This Row],[Margin/3]]</f>
        <v>0.25657649601311577</v>
      </c>
      <c r="M2437">
        <v>14</v>
      </c>
      <c r="N2437">
        <v>2.2200000000000002</v>
      </c>
      <c r="O2437">
        <v>1.39</v>
      </c>
      <c r="P2437">
        <v>2.14</v>
      </c>
      <c r="Q2437">
        <v>1.38</v>
      </c>
      <c r="R2437" t="str" cm="1">
        <f t="array" ref="R24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AA2437">
        <v>5</v>
      </c>
      <c r="AB2437">
        <v>2</v>
      </c>
      <c r="AC2437">
        <v>1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1</v>
      </c>
      <c r="AJ2437">
        <v>0</v>
      </c>
      <c r="AK2437">
        <v>9</v>
      </c>
      <c r="AL2437">
        <v>5</v>
      </c>
      <c r="AM2437">
        <v>0</v>
      </c>
      <c r="AN2437">
        <v>2</v>
      </c>
      <c r="AO2437">
        <v>9</v>
      </c>
      <c r="AP2437">
        <v>3</v>
      </c>
      <c r="AQ2437">
        <v>21</v>
      </c>
      <c r="AR2437">
        <v>16</v>
      </c>
      <c r="AS2437">
        <v>47</v>
      </c>
      <c r="AT2437">
        <v>53</v>
      </c>
      <c r="AU2437">
        <v>0.95</v>
      </c>
      <c r="AV2437">
        <v>0.75</v>
      </c>
      <c r="AW2437">
        <v>2.56</v>
      </c>
      <c r="AX2437">
        <v>44</v>
      </c>
      <c r="AY2437">
        <v>84</v>
      </c>
      <c r="AZ2437">
        <v>45</v>
      </c>
      <c r="BA2437">
        <v>20</v>
      </c>
      <c r="BB2437">
        <v>9</v>
      </c>
      <c r="BC2437">
        <v>28</v>
      </c>
      <c r="BD2437">
        <v>75</v>
      </c>
      <c r="BE2437">
        <v>47</v>
      </c>
      <c r="BF2437">
        <v>78</v>
      </c>
      <c r="BG2437">
        <v>10.220000000000001</v>
      </c>
      <c r="BH2437">
        <v>4.17</v>
      </c>
      <c r="BI2437">
        <v>2.1</v>
      </c>
      <c r="BJ2437">
        <v>3.15</v>
      </c>
      <c r="BK2437">
        <v>3.55</v>
      </c>
      <c r="BL2437">
        <f>1/Table1[[#This Row],[odds_ft_home_team_win]]+1/Table1[[#This Row],[odds_ft_draw]]+1/Table1[[#This Row],[odds_ft_away_team_win]]-1</f>
        <v>7.5340934495863987E-2</v>
      </c>
      <c r="BM2437">
        <f>Table1[[#This Row],[Margin]]/3</f>
        <v>2.5113644831954662E-2</v>
      </c>
      <c r="BN2437">
        <v>1.39</v>
      </c>
      <c r="BO2437">
        <v>2.2000000000000002</v>
      </c>
      <c r="BP2437">
        <v>4.1500000000000004</v>
      </c>
      <c r="BQ2437">
        <v>0</v>
      </c>
      <c r="BR2437">
        <v>1.95</v>
      </c>
      <c r="BS2437">
        <v>1.77</v>
      </c>
      <c r="BT2437" t="s">
        <v>113</v>
      </c>
      <c r="BU2437">
        <f>VLOOKUP(Table1[[#This Row],[Reference]],metron,11,FALSE)</f>
        <v>1.4888836329233679</v>
      </c>
      <c r="BV2437">
        <f>VLOOKUP(Table1[[#This Row],[Reference]],metron,12,FALSE)</f>
        <v>1.0516792809839171</v>
      </c>
    </row>
    <row r="2438" spans="1:74" x14ac:dyDescent="0.45">
      <c r="A2438" t="s">
        <v>5405</v>
      </c>
      <c r="B2438">
        <v>1555291800</v>
      </c>
      <c r="C2438" s="3" t="s">
        <v>3715</v>
      </c>
      <c r="D2438" t="s">
        <v>65</v>
      </c>
      <c r="E2438" t="s">
        <v>66</v>
      </c>
      <c r="F2438" t="s">
        <v>85</v>
      </c>
      <c r="G2438" t="s">
        <v>88</v>
      </c>
      <c r="H2438" t="s">
        <v>66</v>
      </c>
      <c r="I2438">
        <f>MROUND(Table1[[#This Row],[Prob_H]]*100,2)/100</f>
        <v>0.57999999999999996</v>
      </c>
      <c r="J2438">
        <f>1/Table1[[#This Row],[odds_ft_home_team_win]]-Table1[[#This Row],[Margin/3]]</f>
        <v>0.58061821219715959</v>
      </c>
      <c r="K2438">
        <f>1/Table1[[#This Row],[odds_ft_draw]]-Table1[[#This Row],[Margin/3]]</f>
        <v>0.23429786587681323</v>
      </c>
      <c r="L2438">
        <f>1/Table1[[#This Row],[odds_ft_away_team_win]]-Table1[[#This Row],[Margin/3]]</f>
        <v>0.18508392192602718</v>
      </c>
      <c r="M2438">
        <v>14</v>
      </c>
      <c r="N2438">
        <v>2.2400000000000002</v>
      </c>
      <c r="O2438">
        <v>0.88</v>
      </c>
      <c r="P2438">
        <v>2.29</v>
      </c>
      <c r="Q2438">
        <v>0.78</v>
      </c>
      <c r="R2438" t="str" cm="1">
        <f t="array" ref="R24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38">
        <v>4</v>
      </c>
      <c r="T2438">
        <v>0</v>
      </c>
      <c r="U2438">
        <v>4</v>
      </c>
      <c r="V2438">
        <v>1</v>
      </c>
      <c r="W2438">
        <v>1</v>
      </c>
      <c r="X2438">
        <v>0</v>
      </c>
      <c r="Y2438" t="s">
        <v>3716</v>
      </c>
      <c r="AA2438">
        <v>3</v>
      </c>
      <c r="AB2438">
        <v>5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14</v>
      </c>
      <c r="AL2438">
        <v>18</v>
      </c>
      <c r="AM2438">
        <v>7</v>
      </c>
      <c r="AN2438">
        <v>7</v>
      </c>
      <c r="AO2438">
        <v>7</v>
      </c>
      <c r="AP2438">
        <v>11</v>
      </c>
      <c r="AQ2438">
        <v>13</v>
      </c>
      <c r="AR2438">
        <v>8</v>
      </c>
      <c r="AS2438">
        <v>49</v>
      </c>
      <c r="AT2438">
        <v>51</v>
      </c>
      <c r="AU2438">
        <v>1.84</v>
      </c>
      <c r="AV2438">
        <v>2.25</v>
      </c>
      <c r="AW2438">
        <v>2.81</v>
      </c>
      <c r="AX2438">
        <v>61</v>
      </c>
      <c r="AY2438">
        <v>79</v>
      </c>
      <c r="AZ2438">
        <v>61</v>
      </c>
      <c r="BA2438">
        <v>33</v>
      </c>
      <c r="BB2438">
        <v>9</v>
      </c>
      <c r="BC2438">
        <v>31</v>
      </c>
      <c r="BD2438">
        <v>70</v>
      </c>
      <c r="BE2438">
        <v>46</v>
      </c>
      <c r="BF2438">
        <v>85</v>
      </c>
      <c r="BG2438">
        <v>10.24</v>
      </c>
      <c r="BH2438">
        <v>3.56</v>
      </c>
      <c r="BI2438">
        <v>1.65</v>
      </c>
      <c r="BJ2438">
        <v>3.85</v>
      </c>
      <c r="BK2438">
        <v>4.75</v>
      </c>
      <c r="BL2438">
        <f>1/Table1[[#This Row],[odds_ft_home_team_win]]+1/Table1[[#This Row],[odds_ft_draw]]+1/Table1[[#This Row],[odds_ft_away_team_win]]-1</f>
        <v>7.6327181590339466E-2</v>
      </c>
      <c r="BM2438">
        <f>Table1[[#This Row],[Margin]]/3</f>
        <v>2.5442393863446489E-2</v>
      </c>
      <c r="BN2438">
        <v>1.24</v>
      </c>
      <c r="BO2438">
        <v>1.77</v>
      </c>
      <c r="BP2438">
        <v>2.9</v>
      </c>
      <c r="BQ2438">
        <v>0</v>
      </c>
      <c r="BR2438">
        <v>1.77</v>
      </c>
      <c r="BS2438">
        <v>2</v>
      </c>
      <c r="BT2438" t="s">
        <v>1684</v>
      </c>
      <c r="BU2438">
        <f>VLOOKUP(Table1[[#This Row],[Reference]],metron,11,FALSE)</f>
        <v>1.7619715019855171</v>
      </c>
      <c r="BV2438">
        <f>VLOOKUP(Table1[[#This Row],[Reference]],metron,12,FALSE)</f>
        <v>0.87432842793739785</v>
      </c>
    </row>
    <row r="2439" spans="1:74" x14ac:dyDescent="0.45">
      <c r="A2439" t="s">
        <v>5404</v>
      </c>
      <c r="B2439">
        <v>1571443200</v>
      </c>
      <c r="C2439" s="3" t="s">
        <v>4003</v>
      </c>
      <c r="D2439" t="s">
        <v>65</v>
      </c>
      <c r="E2439" t="s">
        <v>66</v>
      </c>
      <c r="F2439" t="s">
        <v>73</v>
      </c>
      <c r="G2439" t="s">
        <v>93</v>
      </c>
      <c r="H2439" t="s">
        <v>3800</v>
      </c>
      <c r="I2439">
        <f>MROUND(Table1[[#This Row],[Prob_H]]*100,2)/100</f>
        <v>0.42</v>
      </c>
      <c r="J2439">
        <f>1/Table1[[#This Row],[odds_ft_home_team_win]]-Table1[[#This Row],[Margin/3]]</f>
        <v>0.41798941798941797</v>
      </c>
      <c r="K2439">
        <f>1/Table1[[#This Row],[odds_ft_draw]]-Table1[[#This Row],[Margin/3]]</f>
        <v>0.29100529100529099</v>
      </c>
      <c r="L2439">
        <f>1/Table1[[#This Row],[odds_ft_away_team_win]]-Table1[[#This Row],[Margin/3]]</f>
        <v>0.29100529100529099</v>
      </c>
      <c r="M2439">
        <v>14</v>
      </c>
      <c r="N2439">
        <v>1.17</v>
      </c>
      <c r="O2439">
        <v>1.33</v>
      </c>
      <c r="P2439">
        <v>1.1399999999999999</v>
      </c>
      <c r="Q2439">
        <v>1.21</v>
      </c>
      <c r="R2439" t="str" cm="1">
        <f t="array" ref="R24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39">
        <v>0</v>
      </c>
      <c r="T2439">
        <v>1</v>
      </c>
      <c r="U2439">
        <v>1</v>
      </c>
      <c r="V2439">
        <v>0</v>
      </c>
      <c r="W2439">
        <v>0</v>
      </c>
      <c r="X2439">
        <v>0</v>
      </c>
      <c r="Z2439">
        <v>85</v>
      </c>
      <c r="AA2439">
        <v>2</v>
      </c>
      <c r="AB2439">
        <v>8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15</v>
      </c>
      <c r="AL2439">
        <v>14</v>
      </c>
      <c r="AM2439">
        <v>2</v>
      </c>
      <c r="AN2439">
        <v>4</v>
      </c>
      <c r="AO2439">
        <v>13</v>
      </c>
      <c r="AP2439">
        <v>10</v>
      </c>
      <c r="AQ2439">
        <v>11</v>
      </c>
      <c r="AR2439">
        <v>12</v>
      </c>
      <c r="AS2439">
        <v>37</v>
      </c>
      <c r="AT2439">
        <v>63</v>
      </c>
      <c r="AU2439">
        <v>1.3</v>
      </c>
      <c r="AV2439">
        <v>1.54</v>
      </c>
      <c r="AW2439">
        <v>2.92</v>
      </c>
      <c r="AX2439">
        <v>75</v>
      </c>
      <c r="AY2439">
        <v>84</v>
      </c>
      <c r="AZ2439">
        <v>67</v>
      </c>
      <c r="BA2439">
        <v>42</v>
      </c>
      <c r="BB2439">
        <v>0</v>
      </c>
      <c r="BC2439">
        <v>50</v>
      </c>
      <c r="BD2439">
        <v>84</v>
      </c>
      <c r="BE2439">
        <v>59</v>
      </c>
      <c r="BF2439">
        <v>92</v>
      </c>
      <c r="BG2439">
        <v>7</v>
      </c>
      <c r="BH2439">
        <v>4.33</v>
      </c>
      <c r="BI2439">
        <v>2.25</v>
      </c>
      <c r="BJ2439">
        <v>3.15</v>
      </c>
      <c r="BK2439">
        <v>3.15</v>
      </c>
      <c r="BL2439">
        <f>1/Table1[[#This Row],[odds_ft_home_team_win]]+1/Table1[[#This Row],[odds_ft_draw]]+1/Table1[[#This Row],[odds_ft_away_team_win]]-1</f>
        <v>7.9365079365079305E-2</v>
      </c>
      <c r="BM2439">
        <f>Table1[[#This Row],[Margin]]/3</f>
        <v>2.6455026455026436E-2</v>
      </c>
      <c r="BN2439">
        <v>1.36</v>
      </c>
      <c r="BO2439">
        <v>2.1</v>
      </c>
      <c r="BP2439">
        <v>3.9</v>
      </c>
      <c r="BQ2439">
        <v>7.5</v>
      </c>
      <c r="BR2439">
        <v>1.83</v>
      </c>
      <c r="BS2439">
        <v>1.87</v>
      </c>
      <c r="BT2439" t="s">
        <v>3786</v>
      </c>
      <c r="BU2439">
        <f>VLOOKUP(Table1[[#This Row],[Reference]],metron,11,FALSE)</f>
        <v>1.396960958296362</v>
      </c>
      <c r="BV2439">
        <f>VLOOKUP(Table1[[#This Row],[Reference]],metron,12,FALSE)</f>
        <v>1.091503992901508</v>
      </c>
    </row>
    <row r="2440" spans="1:74" x14ac:dyDescent="0.45">
      <c r="A2440" t="s">
        <v>5404</v>
      </c>
      <c r="B2440">
        <v>1571450400</v>
      </c>
      <c r="C2440" s="3" t="s">
        <v>4004</v>
      </c>
      <c r="D2440" t="s">
        <v>65</v>
      </c>
      <c r="E2440" t="s">
        <v>66</v>
      </c>
      <c r="F2440" t="s">
        <v>611</v>
      </c>
      <c r="G2440" t="s">
        <v>68</v>
      </c>
      <c r="H2440" t="s">
        <v>3822</v>
      </c>
      <c r="I2440">
        <f>MROUND(Table1[[#This Row],[Prob_H]]*100,2)/100</f>
        <v>0.1</v>
      </c>
      <c r="J2440">
        <f>1/Table1[[#This Row],[odds_ft_home_team_win]]-Table1[[#This Row],[Margin/3]]</f>
        <v>0.10645052347180002</v>
      </c>
      <c r="K2440">
        <f>1/Table1[[#This Row],[odds_ft_draw]]-Table1[[#This Row],[Margin/3]]</f>
        <v>0.21121242823370476</v>
      </c>
      <c r="L2440">
        <f>1/Table1[[#This Row],[odds_ft_away_team_win]]-Table1[[#This Row],[Margin/3]]</f>
        <v>0.68233704829449504</v>
      </c>
      <c r="M2440">
        <v>14</v>
      </c>
      <c r="N2440">
        <v>0.5</v>
      </c>
      <c r="O2440">
        <v>1.5</v>
      </c>
      <c r="P2440">
        <v>0.67</v>
      </c>
      <c r="Q2440">
        <v>1.33</v>
      </c>
      <c r="R2440" t="str" cm="1">
        <f t="array" ref="R24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0">
        <v>1</v>
      </c>
      <c r="T2440">
        <v>3</v>
      </c>
      <c r="U2440">
        <v>4</v>
      </c>
      <c r="V2440">
        <v>3</v>
      </c>
      <c r="W2440">
        <v>0</v>
      </c>
      <c r="X2440">
        <v>3</v>
      </c>
      <c r="Y2440">
        <v>90</v>
      </c>
      <c r="Z2440" t="s">
        <v>4005</v>
      </c>
      <c r="AA2440">
        <v>2</v>
      </c>
      <c r="AB2440">
        <v>2</v>
      </c>
      <c r="AC2440">
        <v>2</v>
      </c>
      <c r="AD2440">
        <v>0</v>
      </c>
      <c r="AE2440">
        <v>0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-1</v>
      </c>
      <c r="AL2440">
        <v>-1</v>
      </c>
      <c r="AM2440">
        <v>-1</v>
      </c>
      <c r="AN2440">
        <v>-1</v>
      </c>
      <c r="AO2440">
        <v>-1</v>
      </c>
      <c r="AP2440">
        <v>-1</v>
      </c>
      <c r="AQ2440">
        <v>17</v>
      </c>
      <c r="AR2440">
        <v>16</v>
      </c>
      <c r="AS2440">
        <v>36</v>
      </c>
      <c r="AT2440">
        <v>64</v>
      </c>
      <c r="AU2440">
        <v>0</v>
      </c>
      <c r="AV2440">
        <v>0</v>
      </c>
      <c r="AW2440">
        <v>2.5</v>
      </c>
      <c r="AX2440">
        <v>59</v>
      </c>
      <c r="AY2440">
        <v>83</v>
      </c>
      <c r="AZ2440">
        <v>34</v>
      </c>
      <c r="BA2440">
        <v>17</v>
      </c>
      <c r="BB2440">
        <v>17</v>
      </c>
      <c r="BC2440">
        <v>25</v>
      </c>
      <c r="BD2440">
        <v>50</v>
      </c>
      <c r="BE2440">
        <v>59</v>
      </c>
      <c r="BF2440">
        <v>92</v>
      </c>
      <c r="BG2440">
        <v>9.17</v>
      </c>
      <c r="BH2440">
        <v>4.33</v>
      </c>
      <c r="BI2440">
        <v>7.5</v>
      </c>
      <c r="BJ2440">
        <v>4.2</v>
      </c>
      <c r="BK2440">
        <v>1.41</v>
      </c>
      <c r="BL2440">
        <f>1/Table1[[#This Row],[odds_ft_home_team_win]]+1/Table1[[#This Row],[odds_ft_draw]]+1/Table1[[#This Row],[odds_ft_away_team_win]]-1</f>
        <v>8.0648429584599945E-2</v>
      </c>
      <c r="BM2440">
        <f>Table1[[#This Row],[Margin]]/3</f>
        <v>2.6882809861533314E-2</v>
      </c>
      <c r="BN2440">
        <v>1.3</v>
      </c>
      <c r="BO2440">
        <v>1.95</v>
      </c>
      <c r="BP2440">
        <v>3.4</v>
      </c>
      <c r="BQ2440">
        <v>6.55</v>
      </c>
      <c r="BR2440">
        <v>2.15</v>
      </c>
      <c r="BS2440">
        <v>1.62</v>
      </c>
      <c r="BT2440" t="s">
        <v>3825</v>
      </c>
      <c r="BU2440">
        <f>VLOOKUP(Table1[[#This Row],[Reference]],metron,11,FALSE)</f>
        <v>0.86717752234993617</v>
      </c>
      <c r="BV2440">
        <f>VLOOKUP(Table1[[#This Row],[Reference]],metron,12,FALSE)</f>
        <v>2.0664112388250322</v>
      </c>
    </row>
    <row r="2441" spans="1:74" hidden="1" x14ac:dyDescent="0.45">
      <c r="A2441" t="s">
        <v>5404</v>
      </c>
      <c r="B2441">
        <v>1571450760</v>
      </c>
      <c r="C2441" s="3" t="s">
        <v>4006</v>
      </c>
      <c r="D2441" t="s">
        <v>65</v>
      </c>
      <c r="E2441" t="s">
        <v>66</v>
      </c>
      <c r="F2441" t="s">
        <v>88</v>
      </c>
      <c r="G2441" t="s">
        <v>72</v>
      </c>
      <c r="H2441" t="s">
        <v>3903</v>
      </c>
      <c r="I2441">
        <f>MROUND(Table1[[#This Row],[Prob_H]]*100,2)/100</f>
        <v>0.6</v>
      </c>
      <c r="J2441">
        <f>1/Table1[[#This Row],[odds_ft_home_team_win]]-Table1[[#This Row],[Margin/3]]</f>
        <v>0.60452694337152613</v>
      </c>
      <c r="K2441">
        <f>1/Table1[[#This Row],[odds_ft_draw]]-Table1[[#This Row],[Margin/3]]</f>
        <v>0.21369136385670137</v>
      </c>
      <c r="L2441">
        <f>1/Table1[[#This Row],[odds_ft_away_team_win]]-Table1[[#This Row],[Margin/3]]</f>
        <v>0.18178169277177259</v>
      </c>
      <c r="M2441">
        <v>14</v>
      </c>
      <c r="N2441">
        <v>2.67</v>
      </c>
      <c r="O2441">
        <v>1</v>
      </c>
      <c r="P2441">
        <v>2.6</v>
      </c>
      <c r="Q2441">
        <v>0.77</v>
      </c>
      <c r="R2441" t="str" cm="1">
        <f t="array" ref="R24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1">
        <v>4</v>
      </c>
      <c r="T2441">
        <v>1</v>
      </c>
      <c r="U2441">
        <v>5</v>
      </c>
      <c r="V2441">
        <v>3</v>
      </c>
      <c r="W2441">
        <v>3</v>
      </c>
      <c r="X2441">
        <v>0</v>
      </c>
      <c r="Y2441" t="s">
        <v>4007</v>
      </c>
      <c r="Z2441">
        <v>57</v>
      </c>
      <c r="AA2441">
        <v>2</v>
      </c>
      <c r="AB2441">
        <v>5</v>
      </c>
      <c r="AC2441">
        <v>2</v>
      </c>
      <c r="AD2441">
        <v>0</v>
      </c>
      <c r="AE2441">
        <v>1</v>
      </c>
      <c r="AF2441">
        <v>0</v>
      </c>
      <c r="AG2441">
        <v>0</v>
      </c>
      <c r="AH2441">
        <v>2</v>
      </c>
      <c r="AI2441">
        <v>0</v>
      </c>
      <c r="AJ2441">
        <v>1</v>
      </c>
      <c r="AK2441">
        <v>19</v>
      </c>
      <c r="AL2441">
        <v>8</v>
      </c>
      <c r="AM2441">
        <v>9</v>
      </c>
      <c r="AN2441">
        <v>4</v>
      </c>
      <c r="AO2441">
        <v>10</v>
      </c>
      <c r="AP2441">
        <v>4</v>
      </c>
      <c r="AQ2441">
        <v>22</v>
      </c>
      <c r="AR2441">
        <v>16</v>
      </c>
      <c r="AS2441">
        <v>48</v>
      </c>
      <c r="AT2441">
        <v>52</v>
      </c>
      <c r="AU2441">
        <v>2.16</v>
      </c>
      <c r="AV2441">
        <v>0.87</v>
      </c>
      <c r="AW2441">
        <v>4</v>
      </c>
      <c r="AX2441">
        <v>67</v>
      </c>
      <c r="AY2441">
        <v>100</v>
      </c>
      <c r="AZ2441">
        <v>92</v>
      </c>
      <c r="BA2441">
        <v>67</v>
      </c>
      <c r="BB2441">
        <v>42</v>
      </c>
      <c r="BC2441">
        <v>50</v>
      </c>
      <c r="BD2441">
        <v>75</v>
      </c>
      <c r="BE2441">
        <v>75</v>
      </c>
      <c r="BF2441">
        <v>100</v>
      </c>
      <c r="BG2441">
        <v>9.5</v>
      </c>
      <c r="BH2441">
        <v>4.66</v>
      </c>
      <c r="BI2441">
        <v>1.59</v>
      </c>
      <c r="BJ2441">
        <v>4.2</v>
      </c>
      <c r="BK2441">
        <v>4.8499999999999996</v>
      </c>
      <c r="BL2441">
        <f>1/Table1[[#This Row],[odds_ft_home_team_win]]+1/Table1[[#This Row],[odds_ft_draw]]+1/Table1[[#This Row],[odds_ft_away_team_win]]-1</f>
        <v>7.3211622715610103E-2</v>
      </c>
      <c r="BM2441">
        <f>Table1[[#This Row],[Margin]]/3</f>
        <v>2.44038742385367E-2</v>
      </c>
      <c r="BN2441">
        <v>1.19</v>
      </c>
      <c r="BO2441">
        <v>1.62</v>
      </c>
      <c r="BP2441">
        <v>2.5499999999999998</v>
      </c>
      <c r="BQ2441">
        <v>4.55</v>
      </c>
      <c r="BR2441">
        <v>1.67</v>
      </c>
      <c r="BS2441">
        <v>2.1</v>
      </c>
      <c r="BT2441" t="s">
        <v>3817</v>
      </c>
      <c r="BU2441">
        <f>VLOOKUP(Table1[[#This Row],[Reference]],metron,11,FALSE)</f>
        <v>1.841836734693878</v>
      </c>
      <c r="BV2441">
        <f>VLOOKUP(Table1[[#This Row],[Reference]],metron,12,FALSE)</f>
        <v>0.88917233560090703</v>
      </c>
    </row>
    <row r="2442" spans="1:74" hidden="1" x14ac:dyDescent="0.45">
      <c r="A2442" t="s">
        <v>5404</v>
      </c>
      <c r="B2442">
        <v>1571522400</v>
      </c>
      <c r="C2442" s="3" t="s">
        <v>4008</v>
      </c>
      <c r="D2442" t="s">
        <v>65</v>
      </c>
      <c r="E2442" t="s">
        <v>66</v>
      </c>
      <c r="F2442" t="s">
        <v>77</v>
      </c>
      <c r="G2442" t="s">
        <v>78</v>
      </c>
      <c r="H2442" t="s">
        <v>3789</v>
      </c>
      <c r="I2442">
        <f>MROUND(Table1[[#This Row],[Prob_H]]*100,2)/100</f>
        <v>0.62</v>
      </c>
      <c r="J2442">
        <f>1/Table1[[#This Row],[odds_ft_home_team_win]]-Table1[[#This Row],[Margin/3]]</f>
        <v>0.61185788733559432</v>
      </c>
      <c r="K2442">
        <f>1/Table1[[#This Row],[odds_ft_draw]]-Table1[[#This Row],[Margin/3]]</f>
        <v>0.2346554719166184</v>
      </c>
      <c r="L2442">
        <f>1/Table1[[#This Row],[odds_ft_away_team_win]]-Table1[[#This Row],[Margin/3]]</f>
        <v>0.15348664074778726</v>
      </c>
      <c r="M2442">
        <v>14</v>
      </c>
      <c r="N2442">
        <v>1.67</v>
      </c>
      <c r="O2442">
        <v>1.17</v>
      </c>
      <c r="P2442">
        <v>2</v>
      </c>
      <c r="Q2442">
        <v>1.5</v>
      </c>
      <c r="R2442" t="str" cm="1">
        <f t="array" ref="R24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2">
        <v>2</v>
      </c>
      <c r="T2442">
        <v>3</v>
      </c>
      <c r="U2442">
        <v>5</v>
      </c>
      <c r="V2442">
        <v>2</v>
      </c>
      <c r="W2442">
        <v>1</v>
      </c>
      <c r="X2442">
        <v>1</v>
      </c>
      <c r="Y2442" t="s">
        <v>4009</v>
      </c>
      <c r="Z2442" t="s">
        <v>4010</v>
      </c>
      <c r="AA2442">
        <v>6</v>
      </c>
      <c r="AB2442">
        <v>6</v>
      </c>
      <c r="AC2442">
        <v>3</v>
      </c>
      <c r="AD2442">
        <v>0</v>
      </c>
      <c r="AE2442">
        <v>4</v>
      </c>
      <c r="AF2442">
        <v>0</v>
      </c>
      <c r="AG2442">
        <v>0</v>
      </c>
      <c r="AH2442">
        <v>3</v>
      </c>
      <c r="AI2442">
        <v>2</v>
      </c>
      <c r="AJ2442">
        <v>2</v>
      </c>
      <c r="AK2442">
        <v>19</v>
      </c>
      <c r="AL2442">
        <v>8</v>
      </c>
      <c r="AM2442">
        <v>5</v>
      </c>
      <c r="AN2442">
        <v>5</v>
      </c>
      <c r="AO2442">
        <v>14</v>
      </c>
      <c r="AP2442">
        <v>3</v>
      </c>
      <c r="AQ2442">
        <v>14</v>
      </c>
      <c r="AR2442">
        <v>10</v>
      </c>
      <c r="AS2442">
        <v>56</v>
      </c>
      <c r="AT2442">
        <v>44</v>
      </c>
      <c r="AU2442">
        <v>1.9</v>
      </c>
      <c r="AV2442">
        <v>1.07</v>
      </c>
      <c r="AW2442">
        <v>3</v>
      </c>
      <c r="AX2442">
        <v>75</v>
      </c>
      <c r="AY2442">
        <v>92</v>
      </c>
      <c r="AZ2442">
        <v>34</v>
      </c>
      <c r="BA2442">
        <v>25</v>
      </c>
      <c r="BB2442">
        <v>25</v>
      </c>
      <c r="BC2442">
        <v>33</v>
      </c>
      <c r="BD2442">
        <v>50</v>
      </c>
      <c r="BE2442">
        <v>75</v>
      </c>
      <c r="BF2442">
        <v>92</v>
      </c>
      <c r="BG2442">
        <v>8</v>
      </c>
      <c r="BH2442">
        <v>5.33</v>
      </c>
      <c r="BI2442">
        <v>1.57</v>
      </c>
      <c r="BJ2442">
        <v>3.85</v>
      </c>
      <c r="BK2442">
        <v>5.6</v>
      </c>
      <c r="BL2442">
        <f>1/Table1[[#This Row],[odds_ft_home_team_win]]+1/Table1[[#This Row],[odds_ft_draw]]+1/Table1[[#This Row],[odds_ft_away_team_win]]-1</f>
        <v>7.5254363470923957E-2</v>
      </c>
      <c r="BM2442">
        <f>Table1[[#This Row],[Margin]]/3</f>
        <v>2.5084787823641319E-2</v>
      </c>
      <c r="BN2442">
        <v>1.33</v>
      </c>
      <c r="BO2442">
        <v>2.0499999999999998</v>
      </c>
      <c r="BP2442">
        <v>3.7</v>
      </c>
      <c r="BQ2442">
        <v>7</v>
      </c>
      <c r="BR2442">
        <v>2.0499999999999998</v>
      </c>
      <c r="BS2442">
        <v>1.69</v>
      </c>
      <c r="BT2442" t="s">
        <v>3802</v>
      </c>
      <c r="BU2442">
        <f>VLOOKUP(Table1[[#This Row],[Reference]],metron,11,FALSE)</f>
        <v>1.8681481481481479</v>
      </c>
      <c r="BV2442">
        <f>VLOOKUP(Table1[[#This Row],[Reference]],metron,12,FALSE)</f>
        <v>0.86851851851851847</v>
      </c>
    </row>
    <row r="2443" spans="1:74" x14ac:dyDescent="0.45">
      <c r="A2443" t="s">
        <v>5404</v>
      </c>
      <c r="B2443">
        <v>1571529600</v>
      </c>
      <c r="C2443" s="3" t="s">
        <v>4011</v>
      </c>
      <c r="D2443" t="s">
        <v>65</v>
      </c>
      <c r="E2443" t="s">
        <v>66</v>
      </c>
      <c r="F2443" t="s">
        <v>103</v>
      </c>
      <c r="G2443" t="s">
        <v>3788</v>
      </c>
      <c r="H2443" t="s">
        <v>3784</v>
      </c>
      <c r="I2443">
        <f>MROUND(Table1[[#This Row],[Prob_H]]*100,2)/100</f>
        <v>0.68</v>
      </c>
      <c r="J2443">
        <f>1/Table1[[#This Row],[odds_ft_home_team_win]]-Table1[[#This Row],[Margin/3]]</f>
        <v>0.67188910640563038</v>
      </c>
      <c r="K2443">
        <f>1/Table1[[#This Row],[odds_ft_draw]]-Table1[[#This Row],[Margin/3]]</f>
        <v>0.20514654663981469</v>
      </c>
      <c r="L2443">
        <f>1/Table1[[#This Row],[odds_ft_away_team_win]]-Table1[[#This Row],[Margin/3]]</f>
        <v>0.12296434695455501</v>
      </c>
      <c r="M2443">
        <v>14</v>
      </c>
      <c r="N2443">
        <v>1.5</v>
      </c>
      <c r="O2443">
        <v>0.17</v>
      </c>
      <c r="P2443">
        <v>1.64</v>
      </c>
      <c r="Q2443">
        <v>0.86</v>
      </c>
      <c r="R2443" t="str" cm="1">
        <f t="array" ref="R24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3">
        <v>0</v>
      </c>
      <c r="T2443">
        <v>1</v>
      </c>
      <c r="U2443">
        <v>1</v>
      </c>
      <c r="V2443">
        <v>0</v>
      </c>
      <c r="W2443">
        <v>0</v>
      </c>
      <c r="X2443">
        <v>0</v>
      </c>
      <c r="Z2443">
        <v>47</v>
      </c>
      <c r="AA2443">
        <v>9</v>
      </c>
      <c r="AB2443">
        <v>3</v>
      </c>
      <c r="AC2443">
        <v>4</v>
      </c>
      <c r="AD2443">
        <v>0</v>
      </c>
      <c r="AE2443">
        <v>5</v>
      </c>
      <c r="AF2443">
        <v>0</v>
      </c>
      <c r="AG2443">
        <v>1</v>
      </c>
      <c r="AH2443">
        <v>3</v>
      </c>
      <c r="AI2443">
        <v>3</v>
      </c>
      <c r="AJ2443">
        <v>2</v>
      </c>
      <c r="AK2443">
        <v>16</v>
      </c>
      <c r="AL2443">
        <v>9</v>
      </c>
      <c r="AM2443">
        <v>5</v>
      </c>
      <c r="AN2443">
        <v>2</v>
      </c>
      <c r="AO2443">
        <v>11</v>
      </c>
      <c r="AP2443">
        <v>7</v>
      </c>
      <c r="AQ2443">
        <v>16</v>
      </c>
      <c r="AR2443">
        <v>17</v>
      </c>
      <c r="AS2443">
        <v>63</v>
      </c>
      <c r="AT2443">
        <v>37</v>
      </c>
      <c r="AU2443">
        <v>1.91</v>
      </c>
      <c r="AV2443">
        <v>0.88</v>
      </c>
      <c r="AW2443">
        <v>2.75</v>
      </c>
      <c r="AX2443">
        <v>50</v>
      </c>
      <c r="AY2443">
        <v>84</v>
      </c>
      <c r="AZ2443">
        <v>59</v>
      </c>
      <c r="BA2443">
        <v>34</v>
      </c>
      <c r="BB2443">
        <v>9</v>
      </c>
      <c r="BC2443">
        <v>25</v>
      </c>
      <c r="BD2443">
        <v>58</v>
      </c>
      <c r="BE2443">
        <v>75</v>
      </c>
      <c r="BF2443">
        <v>92</v>
      </c>
      <c r="BG2443">
        <v>11.17</v>
      </c>
      <c r="BH2443">
        <v>3.83</v>
      </c>
      <c r="BI2443">
        <v>1.43</v>
      </c>
      <c r="BJ2443">
        <v>4.3</v>
      </c>
      <c r="BK2443">
        <v>6.65</v>
      </c>
      <c r="BL2443">
        <f>1/Table1[[#This Row],[odds_ft_home_team_win]]+1/Table1[[#This Row],[odds_ft_draw]]+1/Table1[[#This Row],[odds_ft_away_team_win]]-1</f>
        <v>8.2234778685207122E-2</v>
      </c>
      <c r="BM2443">
        <f>Table1[[#This Row],[Margin]]/3</f>
        <v>2.7411592895069042E-2</v>
      </c>
      <c r="BN2443">
        <v>1.2</v>
      </c>
      <c r="BO2443">
        <v>1.65</v>
      </c>
      <c r="BP2443">
        <v>2.6</v>
      </c>
      <c r="BQ2443">
        <v>4.7</v>
      </c>
      <c r="BR2443">
        <v>1.77</v>
      </c>
      <c r="BS2443">
        <v>2</v>
      </c>
      <c r="BT2443" t="s">
        <v>3798</v>
      </c>
      <c r="BU2443">
        <f>VLOOKUP(Table1[[#This Row],[Reference]],metron,11,FALSE)</f>
        <v>2.1359338061465718</v>
      </c>
      <c r="BV2443">
        <f>VLOOKUP(Table1[[#This Row],[Reference]],metron,12,FALSE)</f>
        <v>0.77482269503546097</v>
      </c>
    </row>
    <row r="2444" spans="1:74" x14ac:dyDescent="0.45">
      <c r="A2444" t="s">
        <v>5404</v>
      </c>
      <c r="B2444">
        <v>1571536800</v>
      </c>
      <c r="C2444" s="3" t="s">
        <v>4012</v>
      </c>
      <c r="D2444" t="s">
        <v>65</v>
      </c>
      <c r="E2444" t="s">
        <v>66</v>
      </c>
      <c r="F2444" t="s">
        <v>2218</v>
      </c>
      <c r="G2444" t="s">
        <v>86</v>
      </c>
      <c r="H2444" t="s">
        <v>3831</v>
      </c>
      <c r="I2444">
        <f>MROUND(Table1[[#This Row],[Prob_H]]*100,2)/100</f>
        <v>0.36</v>
      </c>
      <c r="J2444">
        <f>1/Table1[[#This Row],[odds_ft_home_team_win]]-Table1[[#This Row],[Margin/3]]</f>
        <v>0.36549434588650281</v>
      </c>
      <c r="K2444">
        <f>1/Table1[[#This Row],[odds_ft_draw]]-Table1[[#This Row],[Margin/3]]</f>
        <v>0.29079780060172217</v>
      </c>
      <c r="L2444">
        <f>1/Table1[[#This Row],[odds_ft_away_team_win]]-Table1[[#This Row],[Margin/3]]</f>
        <v>0.34370785351177507</v>
      </c>
      <c r="M2444">
        <v>14</v>
      </c>
      <c r="N2444">
        <v>1.71</v>
      </c>
      <c r="O2444">
        <v>1</v>
      </c>
      <c r="P2444">
        <v>1.31</v>
      </c>
      <c r="Q2444">
        <v>1.59</v>
      </c>
      <c r="R2444" t="str" cm="1">
        <f t="array" ref="R24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44">
        <v>2</v>
      </c>
      <c r="T2444">
        <v>2</v>
      </c>
      <c r="U2444">
        <v>4</v>
      </c>
      <c r="V2444">
        <v>0</v>
      </c>
      <c r="W2444">
        <v>0</v>
      </c>
      <c r="X2444">
        <v>0</v>
      </c>
      <c r="Y2444" t="s">
        <v>4013</v>
      </c>
      <c r="Z2444" t="s">
        <v>4014</v>
      </c>
      <c r="AA2444">
        <v>3</v>
      </c>
      <c r="AB2444">
        <v>4</v>
      </c>
      <c r="AC2444">
        <v>3</v>
      </c>
      <c r="AD2444">
        <v>0</v>
      </c>
      <c r="AE2444">
        <v>0</v>
      </c>
      <c r="AF2444">
        <v>1</v>
      </c>
      <c r="AG2444">
        <v>3</v>
      </c>
      <c r="AH2444">
        <v>0</v>
      </c>
      <c r="AI2444">
        <v>1</v>
      </c>
      <c r="AJ2444">
        <v>0</v>
      </c>
      <c r="AK2444">
        <v>14</v>
      </c>
      <c r="AL2444">
        <v>13</v>
      </c>
      <c r="AM2444">
        <v>4</v>
      </c>
      <c r="AN2444">
        <v>6</v>
      </c>
      <c r="AO2444">
        <v>10</v>
      </c>
      <c r="AP2444">
        <v>7</v>
      </c>
      <c r="AQ2444">
        <v>13</v>
      </c>
      <c r="AR2444">
        <v>9</v>
      </c>
      <c r="AS2444">
        <v>55</v>
      </c>
      <c r="AT2444">
        <v>45</v>
      </c>
      <c r="AU2444">
        <v>1.46</v>
      </c>
      <c r="AV2444">
        <v>1.51</v>
      </c>
      <c r="AW2444">
        <v>2.9</v>
      </c>
      <c r="AX2444">
        <v>47</v>
      </c>
      <c r="AY2444">
        <v>69</v>
      </c>
      <c r="AZ2444">
        <v>45</v>
      </c>
      <c r="BA2444">
        <v>30</v>
      </c>
      <c r="BB2444">
        <v>30</v>
      </c>
      <c r="BC2444">
        <v>23</v>
      </c>
      <c r="BD2444">
        <v>62</v>
      </c>
      <c r="BE2444">
        <v>45</v>
      </c>
      <c r="BF2444">
        <v>70</v>
      </c>
      <c r="BG2444">
        <v>8.9</v>
      </c>
      <c r="BH2444">
        <v>6.24</v>
      </c>
      <c r="BI2444">
        <v>2.5499999999999998</v>
      </c>
      <c r="BJ2444">
        <v>3.15</v>
      </c>
      <c r="BK2444">
        <v>2.7</v>
      </c>
      <c r="BL2444">
        <f>1/Table1[[#This Row],[odds_ft_home_team_win]]+1/Table1[[#This Row],[odds_ft_draw]]+1/Table1[[#This Row],[odds_ft_away_team_win]]-1</f>
        <v>7.9987550575785882E-2</v>
      </c>
      <c r="BM2444">
        <f>Table1[[#This Row],[Margin]]/3</f>
        <v>2.6662516858595293E-2</v>
      </c>
      <c r="BN2444">
        <v>1.34</v>
      </c>
      <c r="BO2444">
        <v>2.0499999999999998</v>
      </c>
      <c r="BP2444">
        <v>3.7</v>
      </c>
      <c r="BQ2444">
        <v>7</v>
      </c>
      <c r="BR2444">
        <v>1.8</v>
      </c>
      <c r="BS2444">
        <v>1.91</v>
      </c>
      <c r="BT2444" t="s">
        <v>3809</v>
      </c>
      <c r="BU2444">
        <f>VLOOKUP(Table1[[#This Row],[Reference]],metron,11,FALSE)</f>
        <v>1.269326094653606</v>
      </c>
      <c r="BV2444">
        <f>VLOOKUP(Table1[[#This Row],[Reference]],metron,12,FALSE)</f>
        <v>1.2417089578661631</v>
      </c>
    </row>
    <row r="2445" spans="1:74" x14ac:dyDescent="0.45">
      <c r="A2445" t="s">
        <v>5404</v>
      </c>
      <c r="B2445">
        <v>1571590800</v>
      </c>
      <c r="C2445" s="3" t="s">
        <v>4015</v>
      </c>
      <c r="D2445" t="s">
        <v>65</v>
      </c>
      <c r="E2445" t="s">
        <v>66</v>
      </c>
      <c r="F2445" t="s">
        <v>94</v>
      </c>
      <c r="G2445" t="s">
        <v>81</v>
      </c>
      <c r="H2445" t="s">
        <v>3804</v>
      </c>
      <c r="I2445">
        <f>MROUND(Table1[[#This Row],[Prob_H]]*100,2)/100</f>
        <v>0.36</v>
      </c>
      <c r="J2445">
        <f>1/Table1[[#This Row],[odds_ft_home_team_win]]-Table1[[#This Row],[Margin/3]]</f>
        <v>0.36555601261483617</v>
      </c>
      <c r="K2445">
        <f>1/Table1[[#This Row],[odds_ft_draw]]-Table1[[#This Row],[Margin/3]]</f>
        <v>0.27642945290004112</v>
      </c>
      <c r="L2445">
        <f>1/Table1[[#This Row],[odds_ft_away_team_win]]-Table1[[#This Row],[Margin/3]]</f>
        <v>0.35801453448512266</v>
      </c>
      <c r="M2445">
        <v>14</v>
      </c>
      <c r="N2445">
        <v>2.17</v>
      </c>
      <c r="O2445">
        <v>1.67</v>
      </c>
      <c r="P2445">
        <v>1.93</v>
      </c>
      <c r="Q2445">
        <v>1.53</v>
      </c>
      <c r="R2445" t="str" cm="1">
        <f t="array" ref="R24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5">
        <v>1</v>
      </c>
      <c r="T2445">
        <v>2</v>
      </c>
      <c r="U2445">
        <v>3</v>
      </c>
      <c r="V2445">
        <v>2</v>
      </c>
      <c r="W2445">
        <v>1</v>
      </c>
      <c r="X2445">
        <v>1</v>
      </c>
      <c r="Y2445">
        <v>33</v>
      </c>
      <c r="Z2445" t="s">
        <v>767</v>
      </c>
      <c r="AA2445">
        <v>5</v>
      </c>
      <c r="AB2445">
        <v>4</v>
      </c>
      <c r="AC2445">
        <v>3</v>
      </c>
      <c r="AD2445">
        <v>0</v>
      </c>
      <c r="AE2445">
        <v>1</v>
      </c>
      <c r="AF2445">
        <v>0</v>
      </c>
      <c r="AG2445">
        <v>0</v>
      </c>
      <c r="AH2445">
        <v>3</v>
      </c>
      <c r="AI2445">
        <v>1</v>
      </c>
      <c r="AJ2445">
        <v>0</v>
      </c>
      <c r="AK2445">
        <v>8</v>
      </c>
      <c r="AL2445">
        <v>13</v>
      </c>
      <c r="AM2445">
        <v>3</v>
      </c>
      <c r="AN2445">
        <v>5</v>
      </c>
      <c r="AO2445">
        <v>5</v>
      </c>
      <c r="AP2445">
        <v>8</v>
      </c>
      <c r="AQ2445">
        <v>17</v>
      </c>
      <c r="AR2445">
        <v>12</v>
      </c>
      <c r="AS2445">
        <v>42</v>
      </c>
      <c r="AT2445">
        <v>58</v>
      </c>
      <c r="AU2445">
        <v>1.1399999999999999</v>
      </c>
      <c r="AV2445">
        <v>1.4</v>
      </c>
      <c r="AW2445">
        <v>3</v>
      </c>
      <c r="AX2445">
        <v>58</v>
      </c>
      <c r="AY2445">
        <v>92</v>
      </c>
      <c r="AZ2445">
        <v>50</v>
      </c>
      <c r="BA2445">
        <v>34</v>
      </c>
      <c r="BB2445">
        <v>17</v>
      </c>
      <c r="BC2445">
        <v>17</v>
      </c>
      <c r="BD2445">
        <v>59</v>
      </c>
      <c r="BE2445">
        <v>75</v>
      </c>
      <c r="BF2445">
        <v>100</v>
      </c>
      <c r="BG2445">
        <v>8</v>
      </c>
      <c r="BH2445">
        <v>5</v>
      </c>
      <c r="BI2445">
        <v>2.5499999999999998</v>
      </c>
      <c r="BJ2445">
        <v>3.3</v>
      </c>
      <c r="BK2445">
        <v>2.6</v>
      </c>
      <c r="BL2445">
        <f>1/Table1[[#This Row],[odds_ft_home_team_win]]+1/Table1[[#This Row],[odds_ft_draw]]+1/Table1[[#This Row],[odds_ft_away_team_win]]-1</f>
        <v>7.9802550390785765E-2</v>
      </c>
      <c r="BM2445">
        <f>Table1[[#This Row],[Margin]]/3</f>
        <v>2.6600850130261922E-2</v>
      </c>
      <c r="BN2445">
        <v>1.24</v>
      </c>
      <c r="BO2445">
        <v>1.77</v>
      </c>
      <c r="BP2445">
        <v>2.9</v>
      </c>
      <c r="BQ2445">
        <v>5.45</v>
      </c>
      <c r="BR2445">
        <v>1.61</v>
      </c>
      <c r="BS2445">
        <v>2.2000000000000002</v>
      </c>
      <c r="BT2445" t="s">
        <v>3833</v>
      </c>
      <c r="BU2445">
        <f>VLOOKUP(Table1[[#This Row],[Reference]],metron,11,FALSE)</f>
        <v>1.269326094653606</v>
      </c>
      <c r="BV2445">
        <f>VLOOKUP(Table1[[#This Row],[Reference]],metron,12,FALSE)</f>
        <v>1.2417089578661631</v>
      </c>
    </row>
    <row r="2446" spans="1:74" x14ac:dyDescent="0.45">
      <c r="A2446" t="s">
        <v>5404</v>
      </c>
      <c r="B2446">
        <v>1571608800</v>
      </c>
      <c r="C2446" s="3" t="s">
        <v>4016</v>
      </c>
      <c r="D2446" t="s">
        <v>65</v>
      </c>
      <c r="E2446" t="s">
        <v>66</v>
      </c>
      <c r="F2446" t="s">
        <v>3792</v>
      </c>
      <c r="G2446" t="s">
        <v>80</v>
      </c>
      <c r="H2446" t="s">
        <v>3819</v>
      </c>
      <c r="I2446">
        <f>MROUND(Table1[[#This Row],[Prob_H]]*100,2)/100</f>
        <v>0.4</v>
      </c>
      <c r="J2446">
        <f>1/Table1[[#This Row],[odds_ft_home_team_win]]-Table1[[#This Row],[Margin/3]]</f>
        <v>0.39905211125815826</v>
      </c>
      <c r="K2446">
        <f>1/Table1[[#This Row],[odds_ft_draw]]-Table1[[#This Row],[Margin/3]]</f>
        <v>0.27655049939484427</v>
      </c>
      <c r="L2446">
        <f>1/Table1[[#This Row],[odds_ft_away_team_win]]-Table1[[#This Row],[Margin/3]]</f>
        <v>0.32439738934699736</v>
      </c>
      <c r="M2446">
        <v>14</v>
      </c>
      <c r="N2446">
        <v>0.83</v>
      </c>
      <c r="O2446">
        <v>1.83</v>
      </c>
      <c r="P2446">
        <v>0.86</v>
      </c>
      <c r="Q2446">
        <v>1.5</v>
      </c>
      <c r="R2446" t="str" cm="1">
        <f t="array" ref="R24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46">
        <v>0</v>
      </c>
      <c r="T2446">
        <v>2</v>
      </c>
      <c r="U2446">
        <v>2</v>
      </c>
      <c r="V2446">
        <v>2</v>
      </c>
      <c r="W2446">
        <v>0</v>
      </c>
      <c r="X2446">
        <v>2</v>
      </c>
      <c r="Z2446" t="s">
        <v>4017</v>
      </c>
      <c r="AA2446">
        <v>6</v>
      </c>
      <c r="AB2446">
        <v>4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17</v>
      </c>
      <c r="AL2446">
        <v>16</v>
      </c>
      <c r="AM2446">
        <v>2</v>
      </c>
      <c r="AN2446">
        <v>4</v>
      </c>
      <c r="AO2446">
        <v>15</v>
      </c>
      <c r="AP2446">
        <v>12</v>
      </c>
      <c r="AQ2446">
        <v>15</v>
      </c>
      <c r="AR2446">
        <v>11</v>
      </c>
      <c r="AS2446">
        <v>57</v>
      </c>
      <c r="AT2446">
        <v>43</v>
      </c>
      <c r="AU2446">
        <v>1.45</v>
      </c>
      <c r="AV2446">
        <v>1.5</v>
      </c>
      <c r="AW2446">
        <v>2.83</v>
      </c>
      <c r="AX2446">
        <v>50</v>
      </c>
      <c r="AY2446">
        <v>92</v>
      </c>
      <c r="AZ2446">
        <v>33</v>
      </c>
      <c r="BA2446">
        <v>33</v>
      </c>
      <c r="BB2446">
        <v>25</v>
      </c>
      <c r="BC2446">
        <v>25</v>
      </c>
      <c r="BD2446">
        <v>59</v>
      </c>
      <c r="BE2446">
        <v>59</v>
      </c>
      <c r="BF2446">
        <v>92</v>
      </c>
      <c r="BG2446">
        <v>9.33</v>
      </c>
      <c r="BH2446">
        <v>4.67</v>
      </c>
      <c r="BI2446">
        <v>2.35</v>
      </c>
      <c r="BJ2446">
        <v>3.3</v>
      </c>
      <c r="BK2446">
        <v>2.85</v>
      </c>
      <c r="BL2446">
        <f>1/Table1[[#This Row],[odds_ft_home_team_win]]+1/Table1[[#This Row],[odds_ft_draw]]+1/Table1[[#This Row],[odds_ft_away_team_win]]-1</f>
        <v>7.9439410906376295E-2</v>
      </c>
      <c r="BM2446">
        <f>Table1[[#This Row],[Margin]]/3</f>
        <v>2.6479803635458765E-2</v>
      </c>
      <c r="BN2446">
        <v>1.29</v>
      </c>
      <c r="BO2446">
        <v>1.95</v>
      </c>
      <c r="BP2446">
        <v>3.35</v>
      </c>
      <c r="BQ2446">
        <v>6.45</v>
      </c>
      <c r="BR2446">
        <v>1.74</v>
      </c>
      <c r="BS2446">
        <v>2</v>
      </c>
      <c r="BT2446" t="s">
        <v>3795</v>
      </c>
      <c r="BU2446">
        <f>VLOOKUP(Table1[[#This Row],[Reference]],metron,11,FALSE)</f>
        <v>1.344038264434575</v>
      </c>
      <c r="BV2446">
        <f>VLOOKUP(Table1[[#This Row],[Reference]],metron,12,FALSE)</f>
        <v>1.1515772691037469</v>
      </c>
    </row>
    <row r="2447" spans="1:74" x14ac:dyDescent="0.45">
      <c r="A2447" t="s">
        <v>5404</v>
      </c>
      <c r="B2447">
        <v>1571616000</v>
      </c>
      <c r="C2447" s="3" t="s">
        <v>4018</v>
      </c>
      <c r="D2447" t="s">
        <v>65</v>
      </c>
      <c r="E2447" t="s">
        <v>66</v>
      </c>
      <c r="F2447" t="s">
        <v>85</v>
      </c>
      <c r="G2447" t="s">
        <v>98</v>
      </c>
      <c r="H2447" t="s">
        <v>3839</v>
      </c>
      <c r="I2447">
        <f>MROUND(Table1[[#This Row],[Prob_H]]*100,2)/100</f>
        <v>0.6</v>
      </c>
      <c r="J2447">
        <f>1/Table1[[#This Row],[odds_ft_home_team_win]]-Table1[[#This Row],[Margin/3]]</f>
        <v>0.60373916731705779</v>
      </c>
      <c r="K2447">
        <f>1/Table1[[#This Row],[odds_ft_draw]]-Table1[[#This Row],[Margin/3]]</f>
        <v>0.23796624444383704</v>
      </c>
      <c r="L2447">
        <f>1/Table1[[#This Row],[odds_ft_away_team_win]]-Table1[[#This Row],[Margin/3]]</f>
        <v>0.15829458823910503</v>
      </c>
      <c r="M2447">
        <v>14</v>
      </c>
      <c r="N2447">
        <v>2</v>
      </c>
      <c r="O2447">
        <v>0.33</v>
      </c>
      <c r="P2447">
        <v>1.71</v>
      </c>
      <c r="Q2447">
        <v>1.21</v>
      </c>
      <c r="R2447" t="str" cm="1">
        <f t="array" ref="R24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47">
        <v>1</v>
      </c>
      <c r="T2447">
        <v>1</v>
      </c>
      <c r="U2447">
        <v>2</v>
      </c>
      <c r="V2447">
        <v>2</v>
      </c>
      <c r="W2447">
        <v>1</v>
      </c>
      <c r="X2447">
        <v>1</v>
      </c>
      <c r="Y2447">
        <v>13</v>
      </c>
      <c r="Z2447">
        <v>42</v>
      </c>
      <c r="AA2447">
        <v>14</v>
      </c>
      <c r="AB2447">
        <v>2</v>
      </c>
      <c r="AC2447">
        <v>2</v>
      </c>
      <c r="AD2447">
        <v>0</v>
      </c>
      <c r="AE2447">
        <v>0</v>
      </c>
      <c r="AF2447">
        <v>0</v>
      </c>
      <c r="AG2447">
        <v>0</v>
      </c>
      <c r="AH2447">
        <v>2</v>
      </c>
      <c r="AI2447">
        <v>0</v>
      </c>
      <c r="AJ2447">
        <v>0</v>
      </c>
      <c r="AK2447">
        <v>21</v>
      </c>
      <c r="AL2447">
        <v>12</v>
      </c>
      <c r="AM2447">
        <v>7</v>
      </c>
      <c r="AN2447">
        <v>3</v>
      </c>
      <c r="AO2447">
        <v>14</v>
      </c>
      <c r="AP2447">
        <v>9</v>
      </c>
      <c r="AQ2447">
        <v>17</v>
      </c>
      <c r="AR2447">
        <v>9</v>
      </c>
      <c r="AS2447">
        <v>47</v>
      </c>
      <c r="AT2447">
        <v>53</v>
      </c>
      <c r="AU2447">
        <v>2.15</v>
      </c>
      <c r="AV2447">
        <v>1.19</v>
      </c>
      <c r="AW2447">
        <v>3.17</v>
      </c>
      <c r="AX2447">
        <v>50</v>
      </c>
      <c r="AY2447">
        <v>92</v>
      </c>
      <c r="AZ2447">
        <v>42</v>
      </c>
      <c r="BA2447">
        <v>33</v>
      </c>
      <c r="BB2447">
        <v>33</v>
      </c>
      <c r="BC2447">
        <v>50</v>
      </c>
      <c r="BD2447">
        <v>92</v>
      </c>
      <c r="BE2447">
        <v>50</v>
      </c>
      <c r="BF2447">
        <v>75</v>
      </c>
      <c r="BG2447">
        <v>13</v>
      </c>
      <c r="BH2447">
        <v>5.17</v>
      </c>
      <c r="BI2447">
        <v>1.59</v>
      </c>
      <c r="BJ2447">
        <v>3.8</v>
      </c>
      <c r="BK2447">
        <v>5.45</v>
      </c>
      <c r="BL2447">
        <f>1/Table1[[#This Row],[odds_ft_home_team_win]]+1/Table1[[#This Row],[odds_ft_draw]]+1/Table1[[#This Row],[odds_ft_away_team_win]]-1</f>
        <v>7.5574950879015113E-2</v>
      </c>
      <c r="BM2447">
        <f>Table1[[#This Row],[Margin]]/3</f>
        <v>2.5191650293005036E-2</v>
      </c>
      <c r="BN2447">
        <v>1.29</v>
      </c>
      <c r="BO2447">
        <v>1.95</v>
      </c>
      <c r="BP2447">
        <v>3.35</v>
      </c>
      <c r="BQ2447">
        <v>6.45</v>
      </c>
      <c r="BR2447">
        <v>1.95</v>
      </c>
      <c r="BS2447">
        <v>1.8</v>
      </c>
      <c r="BT2447" t="s">
        <v>3856</v>
      </c>
      <c r="BU2447">
        <f>VLOOKUP(Table1[[#This Row],[Reference]],metron,11,FALSE)</f>
        <v>1.841836734693878</v>
      </c>
      <c r="BV2447">
        <f>VLOOKUP(Table1[[#This Row],[Reference]],metron,12,FALSE)</f>
        <v>0.88917233560090703</v>
      </c>
    </row>
    <row r="2448" spans="1:74" x14ac:dyDescent="0.45">
      <c r="A2448" t="s">
        <v>5402</v>
      </c>
      <c r="B2448">
        <v>1602813600</v>
      </c>
      <c r="C2448" s="3" t="s">
        <v>4516</v>
      </c>
      <c r="D2448" t="s">
        <v>65</v>
      </c>
      <c r="E2448" t="s">
        <v>66</v>
      </c>
      <c r="F2448" t="s">
        <v>3792</v>
      </c>
      <c r="G2448" t="s">
        <v>80</v>
      </c>
      <c r="H2448" t="s">
        <v>3793</v>
      </c>
      <c r="I2448">
        <f>MROUND(Table1[[#This Row],[Prob_H]]*100,2)/100</f>
        <v>0.3</v>
      </c>
      <c r="J2448">
        <f>1/Table1[[#This Row],[odds_ft_home_team_win]]-Table1[[#This Row],[Margin/3]]</f>
        <v>0.3027543191477618</v>
      </c>
      <c r="K2448">
        <f>1/Table1[[#This Row],[odds_ft_draw]]-Table1[[#This Row],[Margin/3]]</f>
        <v>0.27791576971904841</v>
      </c>
      <c r="L2448">
        <f>1/Table1[[#This Row],[odds_ft_away_team_win]]-Table1[[#This Row],[Margin/3]]</f>
        <v>0.41932991113318979</v>
      </c>
      <c r="M2448">
        <v>14</v>
      </c>
      <c r="N2448">
        <v>0.71</v>
      </c>
      <c r="O2448">
        <v>0.28999999999999998</v>
      </c>
      <c r="P2448">
        <v>1</v>
      </c>
      <c r="Q2448">
        <v>0.17</v>
      </c>
      <c r="R2448" t="str" cm="1">
        <f t="array" ref="R24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8">
        <v>2</v>
      </c>
      <c r="T2448">
        <v>1</v>
      </c>
      <c r="U2448">
        <v>3</v>
      </c>
      <c r="V2448">
        <v>1</v>
      </c>
      <c r="W2448">
        <v>1</v>
      </c>
      <c r="X2448">
        <v>0</v>
      </c>
      <c r="Y2448" t="s">
        <v>4517</v>
      </c>
      <c r="Z2448">
        <v>78</v>
      </c>
      <c r="AA2448">
        <v>3</v>
      </c>
      <c r="AB2448">
        <v>4</v>
      </c>
      <c r="AC2448">
        <v>5</v>
      </c>
      <c r="AD2448">
        <v>0</v>
      </c>
      <c r="AE2448">
        <v>2</v>
      </c>
      <c r="AF2448">
        <v>0</v>
      </c>
      <c r="AG2448">
        <v>1</v>
      </c>
      <c r="AH2448">
        <v>4</v>
      </c>
      <c r="AI2448">
        <v>0</v>
      </c>
      <c r="AJ2448">
        <v>2</v>
      </c>
      <c r="AK2448">
        <v>14</v>
      </c>
      <c r="AL2448">
        <v>12</v>
      </c>
      <c r="AM2448">
        <v>5</v>
      </c>
      <c r="AN2448">
        <v>2</v>
      </c>
      <c r="AO2448">
        <v>9</v>
      </c>
      <c r="AP2448">
        <v>10</v>
      </c>
      <c r="AQ2448">
        <v>15</v>
      </c>
      <c r="AR2448">
        <v>13</v>
      </c>
      <c r="AS2448">
        <v>53</v>
      </c>
      <c r="AT2448">
        <v>47</v>
      </c>
      <c r="AU2448">
        <v>1.43</v>
      </c>
      <c r="AV2448">
        <v>1.17</v>
      </c>
      <c r="AW2448">
        <v>2.86</v>
      </c>
      <c r="AX2448">
        <v>72</v>
      </c>
      <c r="AY2448">
        <v>86</v>
      </c>
      <c r="AZ2448">
        <v>57</v>
      </c>
      <c r="BA2448">
        <v>22</v>
      </c>
      <c r="BB2448">
        <v>15</v>
      </c>
      <c r="BC2448">
        <v>43</v>
      </c>
      <c r="BD2448">
        <v>93</v>
      </c>
      <c r="BE2448">
        <v>29</v>
      </c>
      <c r="BF2448">
        <v>71</v>
      </c>
      <c r="BG2448">
        <v>10.28</v>
      </c>
      <c r="BH2448">
        <v>5.71</v>
      </c>
      <c r="BI2448">
        <v>3.05</v>
      </c>
      <c r="BJ2448">
        <v>3.3</v>
      </c>
      <c r="BK2448">
        <v>2.25</v>
      </c>
      <c r="BL2448">
        <f>1/Table1[[#This Row],[odds_ft_home_team_win]]+1/Table1[[#This Row],[odds_ft_draw]]+1/Table1[[#This Row],[odds_ft_away_team_win]]-1</f>
        <v>7.5343599933763938E-2</v>
      </c>
      <c r="BM2448">
        <f>Table1[[#This Row],[Margin]]/3</f>
        <v>2.5114533311254645E-2</v>
      </c>
      <c r="BN2448">
        <v>1.27</v>
      </c>
      <c r="BO2448">
        <v>1.87</v>
      </c>
      <c r="BP2448">
        <v>3.2</v>
      </c>
      <c r="BQ2448">
        <v>6</v>
      </c>
      <c r="BR2448">
        <v>1.69</v>
      </c>
      <c r="BS2448">
        <v>2.0499999999999998</v>
      </c>
      <c r="BT2448" t="s">
        <v>3795</v>
      </c>
      <c r="BU2448">
        <f>VLOOKUP(Table1[[#This Row],[Reference]],metron,11,FALSE)</f>
        <v>1.1805091283106199</v>
      </c>
      <c r="BV2448">
        <f>VLOOKUP(Table1[[#This Row],[Reference]],metron,12,FALSE)</f>
        <v>1.3921316533813319</v>
      </c>
    </row>
    <row r="2449" spans="1:74" x14ac:dyDescent="0.45">
      <c r="A2449" t="s">
        <v>5402</v>
      </c>
      <c r="B2449">
        <v>1602894600</v>
      </c>
      <c r="C2449" s="3" t="s">
        <v>4518</v>
      </c>
      <c r="D2449" t="s">
        <v>65</v>
      </c>
      <c r="E2449" t="s">
        <v>66</v>
      </c>
      <c r="F2449" t="s">
        <v>2218</v>
      </c>
      <c r="G2449" t="s">
        <v>72</v>
      </c>
      <c r="H2449" t="s">
        <v>3796</v>
      </c>
      <c r="I2449">
        <f>MROUND(Table1[[#This Row],[Prob_H]]*100,2)/100</f>
        <v>0.42</v>
      </c>
      <c r="J2449">
        <f>1/Table1[[#This Row],[odds_ft_home_team_win]]-Table1[[#This Row],[Margin/3]]</f>
        <v>0.42953342953342954</v>
      </c>
      <c r="K2449">
        <f>1/Table1[[#This Row],[odds_ft_draw]]-Table1[[#This Row],[Margin/3]]</f>
        <v>0.29244829244829246</v>
      </c>
      <c r="L2449">
        <f>1/Table1[[#This Row],[odds_ft_away_team_win]]-Table1[[#This Row],[Margin/3]]</f>
        <v>0.27801827801827805</v>
      </c>
      <c r="M2449">
        <v>14</v>
      </c>
      <c r="N2449">
        <v>1</v>
      </c>
      <c r="O2449">
        <v>0</v>
      </c>
      <c r="P2449">
        <v>1.29</v>
      </c>
      <c r="Q2449">
        <v>0.47</v>
      </c>
      <c r="R2449" t="str" cm="1">
        <f t="array" ref="R24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49">
        <v>2</v>
      </c>
      <c r="T2449">
        <v>0</v>
      </c>
      <c r="U2449">
        <v>2</v>
      </c>
      <c r="V2449">
        <v>1</v>
      </c>
      <c r="W2449">
        <v>1</v>
      </c>
      <c r="X2449">
        <v>0</v>
      </c>
      <c r="Y2449" t="s">
        <v>4519</v>
      </c>
      <c r="AA2449">
        <v>7</v>
      </c>
      <c r="AB2449">
        <v>5</v>
      </c>
      <c r="AC2449">
        <v>2</v>
      </c>
      <c r="AD2449">
        <v>0</v>
      </c>
      <c r="AE2449">
        <v>3</v>
      </c>
      <c r="AF2449">
        <v>0</v>
      </c>
      <c r="AG2449">
        <v>1</v>
      </c>
      <c r="AH2449">
        <v>1</v>
      </c>
      <c r="AI2449">
        <v>0</v>
      </c>
      <c r="AJ2449">
        <v>3</v>
      </c>
      <c r="AK2449">
        <v>13</v>
      </c>
      <c r="AL2449">
        <v>8</v>
      </c>
      <c r="AM2449">
        <v>6</v>
      </c>
      <c r="AN2449">
        <v>2</v>
      </c>
      <c r="AO2449">
        <v>7</v>
      </c>
      <c r="AP2449">
        <v>6</v>
      </c>
      <c r="AQ2449">
        <v>21</v>
      </c>
      <c r="AR2449">
        <v>15</v>
      </c>
      <c r="AS2449">
        <v>49</v>
      </c>
      <c r="AT2449">
        <v>51</v>
      </c>
      <c r="AU2449">
        <v>1.57</v>
      </c>
      <c r="AV2449">
        <v>0.99</v>
      </c>
      <c r="AW2449">
        <v>2.37</v>
      </c>
      <c r="AX2449">
        <v>32</v>
      </c>
      <c r="AY2449">
        <v>76</v>
      </c>
      <c r="AZ2449">
        <v>52</v>
      </c>
      <c r="BA2449">
        <v>10</v>
      </c>
      <c r="BB2449">
        <v>0</v>
      </c>
      <c r="BC2449">
        <v>17</v>
      </c>
      <c r="BD2449">
        <v>93</v>
      </c>
      <c r="BE2449">
        <v>45</v>
      </c>
      <c r="BF2449">
        <v>66</v>
      </c>
      <c r="BG2449">
        <v>7.46</v>
      </c>
      <c r="BH2449">
        <v>6.83</v>
      </c>
      <c r="BI2449">
        <v>2.2000000000000002</v>
      </c>
      <c r="BJ2449">
        <v>3.15</v>
      </c>
      <c r="BK2449">
        <v>3.3</v>
      </c>
      <c r="BL2449">
        <f>1/Table1[[#This Row],[odds_ft_home_team_win]]+1/Table1[[#This Row],[odds_ft_draw]]+1/Table1[[#This Row],[odds_ft_away_team_win]]-1</f>
        <v>7.5036075036075012E-2</v>
      </c>
      <c r="BM2449">
        <f>Table1[[#This Row],[Margin]]/3</f>
        <v>2.5012025012025003E-2</v>
      </c>
      <c r="BN2449">
        <v>1.34</v>
      </c>
      <c r="BO2449">
        <v>2.0499999999999998</v>
      </c>
      <c r="BP2449">
        <v>3.7</v>
      </c>
      <c r="BQ2449">
        <v>7</v>
      </c>
      <c r="BR2449">
        <v>1.8</v>
      </c>
      <c r="BS2449">
        <v>1.91</v>
      </c>
      <c r="BT2449" t="s">
        <v>3809</v>
      </c>
      <c r="BU2449">
        <f>VLOOKUP(Table1[[#This Row],[Reference]],metron,11,FALSE)</f>
        <v>1.396960958296362</v>
      </c>
      <c r="BV2449">
        <f>VLOOKUP(Table1[[#This Row],[Reference]],metron,12,FALSE)</f>
        <v>1.091503992901508</v>
      </c>
    </row>
    <row r="2450" spans="1:74" hidden="1" x14ac:dyDescent="0.45">
      <c r="A2450" t="s">
        <v>5402</v>
      </c>
      <c r="B2450">
        <v>1602901800</v>
      </c>
      <c r="C2450" s="3" t="s">
        <v>4520</v>
      </c>
      <c r="D2450" t="s">
        <v>65</v>
      </c>
      <c r="E2450" t="s">
        <v>66</v>
      </c>
      <c r="F2450" t="s">
        <v>4346</v>
      </c>
      <c r="G2450" t="s">
        <v>3788</v>
      </c>
      <c r="H2450" t="s">
        <v>3822</v>
      </c>
      <c r="I2450">
        <f>MROUND(Table1[[#This Row],[Prob_H]]*100,2)/100</f>
        <v>0.44</v>
      </c>
      <c r="J2450">
        <f>1/Table1[[#This Row],[odds_ft_home_team_win]]-Table1[[#This Row],[Margin/3]]</f>
        <v>0.43079753895693174</v>
      </c>
      <c r="K2450">
        <f>1/Table1[[#This Row],[odds_ft_draw]]-Table1[[#This Row],[Margin/3]]</f>
        <v>0.27036973147030074</v>
      </c>
      <c r="L2450">
        <f>1/Table1[[#This Row],[odds_ft_away_team_win]]-Table1[[#This Row],[Margin/3]]</f>
        <v>0.29883272957276752</v>
      </c>
      <c r="M2450">
        <v>14</v>
      </c>
      <c r="N2450">
        <v>1.33</v>
      </c>
      <c r="O2450">
        <v>0.83</v>
      </c>
      <c r="P2450">
        <v>1.53</v>
      </c>
      <c r="Q2450">
        <v>0.59</v>
      </c>
      <c r="R2450" t="str" cm="1">
        <f t="array" ref="R24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0">
        <v>3</v>
      </c>
      <c r="T2450">
        <v>2</v>
      </c>
      <c r="U2450">
        <v>5</v>
      </c>
      <c r="V2450">
        <v>4</v>
      </c>
      <c r="W2450">
        <v>3</v>
      </c>
      <c r="X2450">
        <v>1</v>
      </c>
      <c r="Y2450" t="s">
        <v>4521</v>
      </c>
      <c r="Z2450" t="s">
        <v>701</v>
      </c>
      <c r="AA2450">
        <v>3</v>
      </c>
      <c r="AB2450">
        <v>3</v>
      </c>
      <c r="AC2450">
        <v>3</v>
      </c>
      <c r="AD2450">
        <v>0</v>
      </c>
      <c r="AE2450">
        <v>3</v>
      </c>
      <c r="AF2450">
        <v>0</v>
      </c>
      <c r="AG2450">
        <v>1</v>
      </c>
      <c r="AH2450">
        <v>2</v>
      </c>
      <c r="AI2450">
        <v>2</v>
      </c>
      <c r="AJ2450">
        <v>1</v>
      </c>
      <c r="AK2450">
        <v>5</v>
      </c>
      <c r="AL2450">
        <v>7</v>
      </c>
      <c r="AM2450">
        <v>2</v>
      </c>
      <c r="AN2450">
        <v>3</v>
      </c>
      <c r="AO2450">
        <v>3</v>
      </c>
      <c r="AP2450">
        <v>4</v>
      </c>
      <c r="AQ2450">
        <v>14</v>
      </c>
      <c r="AR2450">
        <v>16</v>
      </c>
      <c r="AS2450">
        <v>42</v>
      </c>
      <c r="AT2450">
        <v>58</v>
      </c>
      <c r="AU2450">
        <v>0.67</v>
      </c>
      <c r="AV2450">
        <v>1.01</v>
      </c>
      <c r="AW2450">
        <v>2.67</v>
      </c>
      <c r="AX2450">
        <v>75</v>
      </c>
      <c r="AY2450">
        <v>75</v>
      </c>
      <c r="AZ2450">
        <v>50</v>
      </c>
      <c r="BA2450">
        <v>25</v>
      </c>
      <c r="BB2450">
        <v>25</v>
      </c>
      <c r="BC2450">
        <v>42</v>
      </c>
      <c r="BD2450">
        <v>67</v>
      </c>
      <c r="BE2450">
        <v>50</v>
      </c>
      <c r="BF2450">
        <v>75</v>
      </c>
      <c r="BG2450">
        <v>8.5</v>
      </c>
      <c r="BH2450">
        <v>5</v>
      </c>
      <c r="BI2450">
        <v>2.2000000000000002</v>
      </c>
      <c r="BJ2450">
        <v>3.4</v>
      </c>
      <c r="BK2450">
        <v>3.1</v>
      </c>
      <c r="BL2450">
        <f>1/Table1[[#This Row],[odds_ft_home_team_win]]+1/Table1[[#This Row],[odds_ft_draw]]+1/Table1[[#This Row],[odds_ft_away_team_win]]-1</f>
        <v>7.1243746765568439E-2</v>
      </c>
      <c r="BM2450">
        <f>Table1[[#This Row],[Margin]]/3</f>
        <v>2.3747915588522812E-2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 t="s">
        <v>4348</v>
      </c>
      <c r="BU2450">
        <f>VLOOKUP(Table1[[#This Row],[Reference]],metron,11,FALSE)</f>
        <v>1.4140979689366791</v>
      </c>
      <c r="BV2450">
        <f>VLOOKUP(Table1[[#This Row],[Reference]],metron,12,FALSE)</f>
        <v>1.0666666666666671</v>
      </c>
    </row>
    <row r="2451" spans="1:74" hidden="1" x14ac:dyDescent="0.45">
      <c r="A2451" t="s">
        <v>5402</v>
      </c>
      <c r="B2451">
        <v>1602972360</v>
      </c>
      <c r="C2451" s="3" t="s">
        <v>4522</v>
      </c>
      <c r="D2451" t="s">
        <v>65</v>
      </c>
      <c r="E2451" t="s">
        <v>66</v>
      </c>
      <c r="F2451" t="s">
        <v>85</v>
      </c>
      <c r="G2451" t="s">
        <v>73</v>
      </c>
      <c r="H2451" t="s">
        <v>3819</v>
      </c>
      <c r="I2451">
        <f>MROUND(Table1[[#This Row],[Prob_H]]*100,2)/100</f>
        <v>0.64</v>
      </c>
      <c r="J2451">
        <f>1/Table1[[#This Row],[odds_ft_home_team_win]]-Table1[[#This Row],[Margin/3]]</f>
        <v>0.64278713356500039</v>
      </c>
      <c r="K2451">
        <f>1/Table1[[#This Row],[odds_ft_draw]]-Table1[[#This Row],[Margin/3]]</f>
        <v>0.20867860643321751</v>
      </c>
      <c r="L2451">
        <f>1/Table1[[#This Row],[odds_ft_away_team_win]]-Table1[[#This Row],[Margin/3]]</f>
        <v>0.14853426000178208</v>
      </c>
      <c r="M2451">
        <v>14</v>
      </c>
      <c r="N2451">
        <v>1.5</v>
      </c>
      <c r="O2451">
        <v>1.29</v>
      </c>
      <c r="P2451">
        <v>1.79</v>
      </c>
      <c r="Q2451">
        <v>1.33</v>
      </c>
      <c r="R2451" t="str" cm="1">
        <f t="array" ref="R24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1">
        <v>3</v>
      </c>
      <c r="T2451">
        <v>1</v>
      </c>
      <c r="U2451">
        <v>4</v>
      </c>
      <c r="V2451">
        <v>2</v>
      </c>
      <c r="W2451">
        <v>2</v>
      </c>
      <c r="X2451">
        <v>0</v>
      </c>
      <c r="Y2451" t="s">
        <v>4523</v>
      </c>
      <c r="Z2451">
        <v>67</v>
      </c>
      <c r="AA2451">
        <v>3</v>
      </c>
      <c r="AB2451">
        <v>7</v>
      </c>
      <c r="AC2451">
        <v>2</v>
      </c>
      <c r="AD2451">
        <v>0</v>
      </c>
      <c r="AE2451">
        <v>1</v>
      </c>
      <c r="AF2451">
        <v>0</v>
      </c>
      <c r="AG2451">
        <v>0</v>
      </c>
      <c r="AH2451">
        <v>2</v>
      </c>
      <c r="AI2451">
        <v>0</v>
      </c>
      <c r="AJ2451">
        <v>1</v>
      </c>
      <c r="AK2451">
        <v>15</v>
      </c>
      <c r="AL2451">
        <v>13</v>
      </c>
      <c r="AM2451">
        <v>6</v>
      </c>
      <c r="AN2451">
        <v>3</v>
      </c>
      <c r="AO2451">
        <v>9</v>
      </c>
      <c r="AP2451">
        <v>10</v>
      </c>
      <c r="AQ2451">
        <v>10</v>
      </c>
      <c r="AR2451">
        <v>7</v>
      </c>
      <c r="AS2451">
        <v>45</v>
      </c>
      <c r="AT2451">
        <v>55</v>
      </c>
      <c r="AU2451">
        <v>1.54</v>
      </c>
      <c r="AV2451">
        <v>1.47</v>
      </c>
      <c r="AW2451">
        <v>2.63</v>
      </c>
      <c r="AX2451">
        <v>63</v>
      </c>
      <c r="AY2451">
        <v>72</v>
      </c>
      <c r="AZ2451">
        <v>47</v>
      </c>
      <c r="BA2451">
        <v>31</v>
      </c>
      <c r="BB2451">
        <v>15</v>
      </c>
      <c r="BC2451">
        <v>38</v>
      </c>
      <c r="BD2451">
        <v>77</v>
      </c>
      <c r="BE2451">
        <v>56</v>
      </c>
      <c r="BF2451">
        <v>79</v>
      </c>
      <c r="BG2451">
        <v>12.26</v>
      </c>
      <c r="BH2451">
        <v>5.47</v>
      </c>
      <c r="BI2451">
        <v>1.5</v>
      </c>
      <c r="BJ2451">
        <v>4.3</v>
      </c>
      <c r="BK2451">
        <v>5.8</v>
      </c>
      <c r="BL2451">
        <f>1/Table1[[#This Row],[odds_ft_home_team_win]]+1/Table1[[#This Row],[odds_ft_draw]]+1/Table1[[#This Row],[odds_ft_away_team_win]]-1</f>
        <v>7.1638599304998607E-2</v>
      </c>
      <c r="BM2451">
        <f>Table1[[#This Row],[Margin]]/3</f>
        <v>2.3879533101666201E-2</v>
      </c>
      <c r="BN2451">
        <v>1.18</v>
      </c>
      <c r="BO2451">
        <v>1.61</v>
      </c>
      <c r="BP2451">
        <v>2.5499999999999998</v>
      </c>
      <c r="BQ2451">
        <v>4.45</v>
      </c>
      <c r="BR2451">
        <v>1.67</v>
      </c>
      <c r="BS2451">
        <v>2.1</v>
      </c>
      <c r="BT2451" t="s">
        <v>3856</v>
      </c>
      <c r="BU2451">
        <f>VLOOKUP(Table1[[#This Row],[Reference]],metron,11,FALSE)</f>
        <v>1.980803571428571</v>
      </c>
      <c r="BV2451">
        <f>VLOOKUP(Table1[[#This Row],[Reference]],metron,12,FALSE)</f>
        <v>0.85357142857142854</v>
      </c>
    </row>
    <row r="2452" spans="1:74" hidden="1" x14ac:dyDescent="0.45">
      <c r="A2452" t="s">
        <v>5402</v>
      </c>
      <c r="B2452">
        <v>1602979200</v>
      </c>
      <c r="C2452" s="3" t="s">
        <v>4524</v>
      </c>
      <c r="D2452" t="s">
        <v>65</v>
      </c>
      <c r="E2452" t="s">
        <v>66</v>
      </c>
      <c r="F2452" t="s">
        <v>98</v>
      </c>
      <c r="G2452" t="s">
        <v>93</v>
      </c>
      <c r="H2452" t="s">
        <v>3903</v>
      </c>
      <c r="I2452">
        <f>MROUND(Table1[[#This Row],[Prob_H]]*100,2)/100</f>
        <v>0.48</v>
      </c>
      <c r="J2452">
        <f>1/Table1[[#This Row],[odds_ft_home_team_win]]-Table1[[#This Row],[Margin/3]]</f>
        <v>0.48771367521367531</v>
      </c>
      <c r="K2452">
        <f>1/Table1[[#This Row],[odds_ft_draw]]-Table1[[#This Row],[Margin/3]]</f>
        <v>0.28739316239316243</v>
      </c>
      <c r="L2452">
        <f>1/Table1[[#This Row],[odds_ft_away_team_win]]-Table1[[#This Row],[Margin/3]]</f>
        <v>0.2248931623931624</v>
      </c>
      <c r="M2452">
        <v>14</v>
      </c>
      <c r="N2452">
        <v>1.5</v>
      </c>
      <c r="O2452">
        <v>1</v>
      </c>
      <c r="P2452">
        <v>1.6</v>
      </c>
      <c r="Q2452">
        <v>1.06</v>
      </c>
      <c r="R2452" t="str" cm="1">
        <f t="array" ref="R24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2">
        <v>3</v>
      </c>
      <c r="T2452">
        <v>2</v>
      </c>
      <c r="U2452">
        <v>5</v>
      </c>
      <c r="V2452">
        <v>2</v>
      </c>
      <c r="W2452">
        <v>2</v>
      </c>
      <c r="X2452">
        <v>0</v>
      </c>
      <c r="Y2452" t="s">
        <v>4525</v>
      </c>
      <c r="Z2452" t="s">
        <v>4526</v>
      </c>
      <c r="AA2452">
        <v>2</v>
      </c>
      <c r="AB2452">
        <v>8</v>
      </c>
      <c r="AC2452">
        <v>2</v>
      </c>
      <c r="AD2452">
        <v>0</v>
      </c>
      <c r="AE2452">
        <v>1</v>
      </c>
      <c r="AF2452">
        <v>0</v>
      </c>
      <c r="AG2452">
        <v>0</v>
      </c>
      <c r="AH2452">
        <v>2</v>
      </c>
      <c r="AI2452">
        <v>0</v>
      </c>
      <c r="AJ2452">
        <v>1</v>
      </c>
      <c r="AK2452">
        <v>12</v>
      </c>
      <c r="AL2452">
        <v>20</v>
      </c>
      <c r="AM2452">
        <v>5</v>
      </c>
      <c r="AN2452">
        <v>3</v>
      </c>
      <c r="AO2452">
        <v>7</v>
      </c>
      <c r="AP2452">
        <v>17</v>
      </c>
      <c r="AQ2452">
        <v>7</v>
      </c>
      <c r="AR2452">
        <v>11</v>
      </c>
      <c r="AS2452">
        <v>57</v>
      </c>
      <c r="AT2452">
        <v>43</v>
      </c>
      <c r="AU2452">
        <v>1.33</v>
      </c>
      <c r="AV2452">
        <v>1.76</v>
      </c>
      <c r="AW2452">
        <v>1.75</v>
      </c>
      <c r="AX2452">
        <v>59</v>
      </c>
      <c r="AY2452">
        <v>59</v>
      </c>
      <c r="AZ2452">
        <v>33</v>
      </c>
      <c r="BA2452">
        <v>9</v>
      </c>
      <c r="BB2452">
        <v>0</v>
      </c>
      <c r="BC2452">
        <v>34</v>
      </c>
      <c r="BD2452">
        <v>50</v>
      </c>
      <c r="BE2452">
        <v>25</v>
      </c>
      <c r="BF2452">
        <v>42</v>
      </c>
      <c r="BG2452">
        <v>8.17</v>
      </c>
      <c r="BH2452">
        <v>4.67</v>
      </c>
      <c r="BI2452">
        <v>1.95</v>
      </c>
      <c r="BJ2452">
        <v>3.2</v>
      </c>
      <c r="BK2452">
        <v>4</v>
      </c>
      <c r="BL2452">
        <f>1/Table1[[#This Row],[odds_ft_home_team_win]]+1/Table1[[#This Row],[odds_ft_draw]]+1/Table1[[#This Row],[odds_ft_away_team_win]]-1</f>
        <v>7.5320512820512775E-2</v>
      </c>
      <c r="BM2452">
        <f>Table1[[#This Row],[Margin]]/3</f>
        <v>2.510683760683759E-2</v>
      </c>
      <c r="BN2452">
        <v>1.45</v>
      </c>
      <c r="BO2452">
        <v>2.4</v>
      </c>
      <c r="BP2452">
        <v>4.5999999999999996</v>
      </c>
      <c r="BQ2452">
        <v>9.25</v>
      </c>
      <c r="BR2452">
        <v>2.1</v>
      </c>
      <c r="BS2452">
        <v>1.67</v>
      </c>
      <c r="BT2452" t="s">
        <v>3841</v>
      </c>
      <c r="BU2452">
        <f>VLOOKUP(Table1[[#This Row],[Reference]],metron,11,FALSE)</f>
        <v>1.510877192982456</v>
      </c>
      <c r="BV2452">
        <f>VLOOKUP(Table1[[#This Row],[Reference]],metron,12,FALSE)</f>
        <v>1.0163157894736841</v>
      </c>
    </row>
    <row r="2453" spans="1:74" x14ac:dyDescent="0.45">
      <c r="A2453" t="s">
        <v>5402</v>
      </c>
      <c r="B2453">
        <v>1602986400</v>
      </c>
      <c r="C2453" s="3" t="s">
        <v>4527</v>
      </c>
      <c r="D2453" t="s">
        <v>65</v>
      </c>
      <c r="E2453" t="s">
        <v>66</v>
      </c>
      <c r="F2453" t="s">
        <v>77</v>
      </c>
      <c r="G2453" t="s">
        <v>68</v>
      </c>
      <c r="H2453" t="s">
        <v>3831</v>
      </c>
      <c r="I2453">
        <f>MROUND(Table1[[#This Row],[Prob_H]]*100,2)/100</f>
        <v>0.42</v>
      </c>
      <c r="J2453">
        <f>1/Table1[[#This Row],[odds_ft_home_team_win]]-Table1[[#This Row],[Margin/3]]</f>
        <v>0.42973563903796463</v>
      </c>
      <c r="K2453">
        <f>1/Table1[[#This Row],[odds_ft_draw]]-Table1[[#This Row],[Margin/3]]</f>
        <v>0.27231166766050491</v>
      </c>
      <c r="L2453">
        <f>1/Table1[[#This Row],[odds_ft_away_team_win]]-Table1[[#This Row],[Margin/3]]</f>
        <v>0.29795269330153051</v>
      </c>
      <c r="M2453">
        <v>14</v>
      </c>
      <c r="N2453">
        <v>2.67</v>
      </c>
      <c r="O2453">
        <v>1.5</v>
      </c>
      <c r="P2453">
        <v>2.1800000000000002</v>
      </c>
      <c r="Q2453">
        <v>1.47</v>
      </c>
      <c r="R2453" t="str" cm="1">
        <f t="array" ref="R24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0</v>
      </c>
      <c r="Z2453" t="s">
        <v>4528</v>
      </c>
      <c r="AA2453">
        <v>6</v>
      </c>
      <c r="AB2453">
        <v>3</v>
      </c>
      <c r="AC2453">
        <v>4</v>
      </c>
      <c r="AD2453">
        <v>0</v>
      </c>
      <c r="AE2453">
        <v>3</v>
      </c>
      <c r="AF2453">
        <v>0</v>
      </c>
      <c r="AG2453">
        <v>2</v>
      </c>
      <c r="AH2453">
        <v>2</v>
      </c>
      <c r="AI2453">
        <v>1</v>
      </c>
      <c r="AJ2453">
        <v>2</v>
      </c>
      <c r="AK2453">
        <v>14</v>
      </c>
      <c r="AL2453">
        <v>11</v>
      </c>
      <c r="AM2453">
        <v>4</v>
      </c>
      <c r="AN2453">
        <v>3</v>
      </c>
      <c r="AO2453">
        <v>10</v>
      </c>
      <c r="AP2453">
        <v>8</v>
      </c>
      <c r="AQ2453">
        <v>15</v>
      </c>
      <c r="AR2453">
        <v>9</v>
      </c>
      <c r="AS2453">
        <v>45</v>
      </c>
      <c r="AT2453">
        <v>55</v>
      </c>
      <c r="AU2453">
        <v>1.54</v>
      </c>
      <c r="AV2453">
        <v>1.0900000000000001</v>
      </c>
      <c r="AW2453">
        <v>2.25</v>
      </c>
      <c r="AX2453">
        <v>34</v>
      </c>
      <c r="AY2453">
        <v>75</v>
      </c>
      <c r="AZ2453">
        <v>33</v>
      </c>
      <c r="BA2453">
        <v>17</v>
      </c>
      <c r="BB2453">
        <v>17</v>
      </c>
      <c r="BC2453">
        <v>25</v>
      </c>
      <c r="BD2453">
        <v>67</v>
      </c>
      <c r="BE2453">
        <v>33</v>
      </c>
      <c r="BF2453">
        <v>83</v>
      </c>
      <c r="BG2453">
        <v>12.67</v>
      </c>
      <c r="BH2453">
        <v>3.84</v>
      </c>
      <c r="BI2453">
        <v>2.15</v>
      </c>
      <c r="BJ2453">
        <v>3.25</v>
      </c>
      <c r="BK2453">
        <v>3</v>
      </c>
      <c r="BL2453">
        <f>1/Table1[[#This Row],[odds_ft_home_team_win]]+1/Table1[[#This Row],[odds_ft_draw]]+1/Table1[[#This Row],[odds_ft_away_team_win]]-1</f>
        <v>0.10614192009540835</v>
      </c>
      <c r="BM2453">
        <f>Table1[[#This Row],[Margin]]/3</f>
        <v>3.5380640031802781E-2</v>
      </c>
      <c r="BN2453">
        <v>1.3</v>
      </c>
      <c r="BO2453">
        <v>2</v>
      </c>
      <c r="BP2453">
        <v>3.6</v>
      </c>
      <c r="BQ2453">
        <v>6.95</v>
      </c>
      <c r="BR2453">
        <v>1.8</v>
      </c>
      <c r="BS2453">
        <v>1.91</v>
      </c>
      <c r="BT2453" t="s">
        <v>3802</v>
      </c>
      <c r="BU2453">
        <f>VLOOKUP(Table1[[#This Row],[Reference]],metron,11,FALSE)</f>
        <v>1.396960958296362</v>
      </c>
      <c r="BV2453">
        <f>VLOOKUP(Table1[[#This Row],[Reference]],metron,12,FALSE)</f>
        <v>1.091503992901508</v>
      </c>
    </row>
    <row r="2454" spans="1:74" hidden="1" x14ac:dyDescent="0.45">
      <c r="A2454" t="s">
        <v>5402</v>
      </c>
      <c r="B2454">
        <v>1603040400</v>
      </c>
      <c r="C2454" s="3" t="s">
        <v>4529</v>
      </c>
      <c r="D2454" t="s">
        <v>65</v>
      </c>
      <c r="E2454" t="s">
        <v>66</v>
      </c>
      <c r="F2454" t="s">
        <v>94</v>
      </c>
      <c r="G2454" t="s">
        <v>97</v>
      </c>
      <c r="H2454" t="s">
        <v>3784</v>
      </c>
      <c r="I2454">
        <f>MROUND(Table1[[#This Row],[Prob_H]]*100,2)/100</f>
        <v>0.5</v>
      </c>
      <c r="J2454">
        <f>1/Table1[[#This Row],[odds_ft_home_team_win]]-Table1[[#This Row],[Margin/3]]</f>
        <v>0.50952768135430671</v>
      </c>
      <c r="K2454">
        <f>1/Table1[[#This Row],[odds_ft_draw]]-Table1[[#This Row],[Margin/3]]</f>
        <v>0.25254610084331447</v>
      </c>
      <c r="L2454">
        <f>1/Table1[[#This Row],[odds_ft_away_team_win]]-Table1[[#This Row],[Margin/3]]</f>
        <v>0.2379262178023788</v>
      </c>
      <c r="M2454">
        <v>14</v>
      </c>
      <c r="N2454">
        <v>2.14</v>
      </c>
      <c r="O2454">
        <v>0.71</v>
      </c>
      <c r="P2454">
        <v>1.65</v>
      </c>
      <c r="Q2454">
        <v>0.55000000000000004</v>
      </c>
      <c r="R2454" t="str" cm="1">
        <f t="array" ref="R24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4">
        <v>1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75</v>
      </c>
      <c r="AA2454">
        <v>8</v>
      </c>
      <c r="AB2454">
        <v>5</v>
      </c>
      <c r="AC2454">
        <v>1</v>
      </c>
      <c r="AD2454">
        <v>0</v>
      </c>
      <c r="AE2454">
        <v>3</v>
      </c>
      <c r="AF2454">
        <v>0</v>
      </c>
      <c r="AG2454">
        <v>1</v>
      </c>
      <c r="AH2454">
        <v>0</v>
      </c>
      <c r="AI2454">
        <v>0</v>
      </c>
      <c r="AJ2454">
        <v>3</v>
      </c>
      <c r="AK2454">
        <v>19</v>
      </c>
      <c r="AL2454">
        <v>13</v>
      </c>
      <c r="AM2454">
        <v>2</v>
      </c>
      <c r="AN2454">
        <v>6</v>
      </c>
      <c r="AO2454">
        <v>17</v>
      </c>
      <c r="AP2454">
        <v>7</v>
      </c>
      <c r="AQ2454">
        <v>12</v>
      </c>
      <c r="AR2454">
        <v>17</v>
      </c>
      <c r="AS2454">
        <v>54</v>
      </c>
      <c r="AT2454">
        <v>46</v>
      </c>
      <c r="AU2454">
        <v>1.68</v>
      </c>
      <c r="AV2454">
        <v>1.52</v>
      </c>
      <c r="AW2454">
        <v>3.14</v>
      </c>
      <c r="AX2454">
        <v>79</v>
      </c>
      <c r="AY2454">
        <v>93</v>
      </c>
      <c r="AZ2454">
        <v>64</v>
      </c>
      <c r="BA2454">
        <v>36</v>
      </c>
      <c r="BB2454">
        <v>29</v>
      </c>
      <c r="BC2454">
        <v>50</v>
      </c>
      <c r="BD2454">
        <v>86</v>
      </c>
      <c r="BE2454">
        <v>57</v>
      </c>
      <c r="BF2454">
        <v>79</v>
      </c>
      <c r="BG2454">
        <v>12.43</v>
      </c>
      <c r="BH2454">
        <v>5.29</v>
      </c>
      <c r="BI2454">
        <v>1.87</v>
      </c>
      <c r="BJ2454">
        <v>3.6</v>
      </c>
      <c r="BK2454">
        <v>3.8</v>
      </c>
      <c r="BL2454">
        <f>1/Table1[[#This Row],[odds_ft_home_team_win]]+1/Table1[[#This Row],[odds_ft_draw]]+1/Table1[[#This Row],[odds_ft_away_team_win]]-1</f>
        <v>7.5695030803389907E-2</v>
      </c>
      <c r="BM2454">
        <f>Table1[[#This Row],[Margin]]/3</f>
        <v>2.5231676934463303E-2</v>
      </c>
      <c r="BN2454">
        <v>1.19</v>
      </c>
      <c r="BO2454">
        <v>1.62</v>
      </c>
      <c r="BP2454">
        <v>2.6</v>
      </c>
      <c r="BQ2454">
        <v>4.5999999999999996</v>
      </c>
      <c r="BR2454">
        <v>1.56</v>
      </c>
      <c r="BS2454">
        <v>2.35</v>
      </c>
      <c r="BT2454" t="s">
        <v>3833</v>
      </c>
      <c r="BU2454">
        <f>VLOOKUP(Table1[[#This Row],[Reference]],metron,11,FALSE)</f>
        <v>1.5342708579532029</v>
      </c>
      <c r="BV2454">
        <f>VLOOKUP(Table1[[#This Row],[Reference]],metron,12,FALSE)</f>
        <v>0.98593713070196176</v>
      </c>
    </row>
    <row r="2455" spans="1:74" x14ac:dyDescent="0.45">
      <c r="A2455" t="s">
        <v>5402</v>
      </c>
      <c r="B2455">
        <v>1603065960</v>
      </c>
      <c r="C2455" s="3" t="s">
        <v>4530</v>
      </c>
      <c r="D2455" t="s">
        <v>65</v>
      </c>
      <c r="E2455" t="s">
        <v>66</v>
      </c>
      <c r="F2455" t="s">
        <v>88</v>
      </c>
      <c r="G2455" t="s">
        <v>103</v>
      </c>
      <c r="H2455" t="s">
        <v>3815</v>
      </c>
      <c r="I2455">
        <f>MROUND(Table1[[#This Row],[Prob_H]]*100,2)/100</f>
        <v>0.4</v>
      </c>
      <c r="J2455">
        <f>1/Table1[[#This Row],[odds_ft_home_team_win]]-Table1[[#This Row],[Margin/3]]</f>
        <v>0.409732121644096</v>
      </c>
      <c r="K2455">
        <f>1/Table1[[#This Row],[odds_ft_draw]]-Table1[[#This Row],[Margin/3]]</f>
        <v>0.28744951294844379</v>
      </c>
      <c r="L2455">
        <f>1/Table1[[#This Row],[odds_ft_away_team_win]]-Table1[[#This Row],[Margin/3]]</f>
        <v>0.30281836540746021</v>
      </c>
      <c r="M2455">
        <v>14</v>
      </c>
      <c r="N2455">
        <v>2</v>
      </c>
      <c r="O2455">
        <v>1.5</v>
      </c>
      <c r="P2455">
        <v>2.09</v>
      </c>
      <c r="Q2455">
        <v>1.38</v>
      </c>
      <c r="R2455" t="str" cm="1">
        <f t="array" ref="R24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55">
        <v>1</v>
      </c>
      <c r="T2455">
        <v>1</v>
      </c>
      <c r="U2455">
        <v>2</v>
      </c>
      <c r="V2455">
        <v>2</v>
      </c>
      <c r="W2455">
        <v>1</v>
      </c>
      <c r="X2455">
        <v>1</v>
      </c>
      <c r="Y2455" t="s">
        <v>3894</v>
      </c>
      <c r="Z2455" t="s">
        <v>699</v>
      </c>
      <c r="AA2455">
        <v>9</v>
      </c>
      <c r="AB2455">
        <v>4</v>
      </c>
      <c r="AC2455">
        <v>1</v>
      </c>
      <c r="AD2455">
        <v>0</v>
      </c>
      <c r="AE2455">
        <v>2</v>
      </c>
      <c r="AF2455">
        <v>0</v>
      </c>
      <c r="AG2455">
        <v>1</v>
      </c>
      <c r="AH2455">
        <v>0</v>
      </c>
      <c r="AI2455">
        <v>1</v>
      </c>
      <c r="AJ2455">
        <v>1</v>
      </c>
      <c r="AK2455">
        <v>13</v>
      </c>
      <c r="AL2455">
        <v>6</v>
      </c>
      <c r="AM2455">
        <v>4</v>
      </c>
      <c r="AN2455">
        <v>3</v>
      </c>
      <c r="AO2455">
        <v>9</v>
      </c>
      <c r="AP2455">
        <v>3</v>
      </c>
      <c r="AQ2455">
        <v>19</v>
      </c>
      <c r="AR2455">
        <v>12</v>
      </c>
      <c r="AS2455">
        <v>51</v>
      </c>
      <c r="AT2455">
        <v>49</v>
      </c>
      <c r="AU2455">
        <v>1.42</v>
      </c>
      <c r="AV2455">
        <v>0.87</v>
      </c>
      <c r="AW2455">
        <v>1.59</v>
      </c>
      <c r="AX2455">
        <v>37</v>
      </c>
      <c r="AY2455">
        <v>57</v>
      </c>
      <c r="AZ2455">
        <v>20</v>
      </c>
      <c r="BA2455">
        <v>0</v>
      </c>
      <c r="BB2455">
        <v>0</v>
      </c>
      <c r="BC2455">
        <v>20</v>
      </c>
      <c r="BD2455">
        <v>49</v>
      </c>
      <c r="BE2455">
        <v>19</v>
      </c>
      <c r="BF2455">
        <v>72</v>
      </c>
      <c r="BG2455">
        <v>12.77</v>
      </c>
      <c r="BH2455">
        <v>3.8</v>
      </c>
      <c r="BI2455">
        <v>2.2999999999999998</v>
      </c>
      <c r="BJ2455">
        <v>3.2</v>
      </c>
      <c r="BK2455">
        <v>3.05</v>
      </c>
      <c r="BL2455">
        <f>1/Table1[[#This Row],[odds_ft_home_team_win]]+1/Table1[[#This Row],[odds_ft_draw]]+1/Table1[[#This Row],[odds_ft_away_team_win]]-1</f>
        <v>7.5151461154668642E-2</v>
      </c>
      <c r="BM2455">
        <f>Table1[[#This Row],[Margin]]/3</f>
        <v>2.5050487051556214E-2</v>
      </c>
      <c r="BN2455">
        <v>1.32</v>
      </c>
      <c r="BO2455">
        <v>2</v>
      </c>
      <c r="BP2455">
        <v>3.55</v>
      </c>
      <c r="BQ2455">
        <v>6.85</v>
      </c>
      <c r="BR2455">
        <v>1.77</v>
      </c>
      <c r="BS2455">
        <v>1.95</v>
      </c>
      <c r="BT2455" t="s">
        <v>3817</v>
      </c>
      <c r="BU2455">
        <f>VLOOKUP(Table1[[#This Row],[Reference]],metron,11,FALSE)</f>
        <v>1.344038264434575</v>
      </c>
      <c r="BV2455">
        <f>VLOOKUP(Table1[[#This Row],[Reference]],metron,12,FALSE)</f>
        <v>1.1515772691037469</v>
      </c>
    </row>
    <row r="2456" spans="1:74" x14ac:dyDescent="0.45">
      <c r="A2456" t="s">
        <v>5402</v>
      </c>
      <c r="B2456">
        <v>1603159200</v>
      </c>
      <c r="C2456" s="3" t="s">
        <v>4531</v>
      </c>
      <c r="D2456" t="s">
        <v>65</v>
      </c>
      <c r="E2456" t="s">
        <v>66</v>
      </c>
      <c r="F2456" t="s">
        <v>81</v>
      </c>
      <c r="G2456" t="s">
        <v>86</v>
      </c>
      <c r="H2456" t="s">
        <v>3800</v>
      </c>
      <c r="I2456">
        <f>MROUND(Table1[[#This Row],[Prob_H]]*100,2)/100</f>
        <v>0.54</v>
      </c>
      <c r="J2456">
        <f>1/Table1[[#This Row],[odds_ft_home_team_win]]-Table1[[#This Row],[Margin/3]]</f>
        <v>0.53051431998800425</v>
      </c>
      <c r="K2456">
        <f>1/Table1[[#This Row],[odds_ft_draw]]-Table1[[#This Row],[Margin/3]]</f>
        <v>0.23811665916929076</v>
      </c>
      <c r="L2456">
        <f>1/Table1[[#This Row],[odds_ft_away_team_win]]-Table1[[#This Row],[Margin/3]]</f>
        <v>0.23136902084270511</v>
      </c>
      <c r="M2456">
        <v>14</v>
      </c>
      <c r="N2456">
        <v>2.67</v>
      </c>
      <c r="O2456">
        <v>1.83</v>
      </c>
      <c r="P2456">
        <v>2.29</v>
      </c>
      <c r="Q2456">
        <v>1.63</v>
      </c>
      <c r="R2456" t="str" cm="1">
        <f t="array" ref="R24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6">
        <v>3</v>
      </c>
      <c r="T2456">
        <v>2</v>
      </c>
      <c r="U2456">
        <v>5</v>
      </c>
      <c r="V2456">
        <v>4</v>
      </c>
      <c r="W2456">
        <v>2</v>
      </c>
      <c r="X2456">
        <v>2</v>
      </c>
      <c r="Y2456" t="s">
        <v>4532</v>
      </c>
      <c r="Z2456" t="s">
        <v>4533</v>
      </c>
      <c r="AA2456">
        <v>2</v>
      </c>
      <c r="AB2456">
        <v>6</v>
      </c>
      <c r="AC2456">
        <v>2</v>
      </c>
      <c r="AD2456">
        <v>0</v>
      </c>
      <c r="AE2456">
        <v>2</v>
      </c>
      <c r="AF2456">
        <v>0</v>
      </c>
      <c r="AG2456">
        <v>1</v>
      </c>
      <c r="AH2456">
        <v>1</v>
      </c>
      <c r="AI2456">
        <v>0</v>
      </c>
      <c r="AJ2456">
        <v>2</v>
      </c>
      <c r="AK2456">
        <v>17</v>
      </c>
      <c r="AL2456">
        <v>17</v>
      </c>
      <c r="AM2456">
        <v>6</v>
      </c>
      <c r="AN2456">
        <v>4</v>
      </c>
      <c r="AO2456">
        <v>11</v>
      </c>
      <c r="AP2456">
        <v>13</v>
      </c>
      <c r="AQ2456">
        <v>15</v>
      </c>
      <c r="AR2456">
        <v>11</v>
      </c>
      <c r="AS2456">
        <v>51</v>
      </c>
      <c r="AT2456">
        <v>49</v>
      </c>
      <c r="AU2456">
        <v>1.8</v>
      </c>
      <c r="AV2456">
        <v>1.71</v>
      </c>
      <c r="AW2456">
        <v>2.67</v>
      </c>
      <c r="AX2456">
        <v>75</v>
      </c>
      <c r="AY2456">
        <v>83</v>
      </c>
      <c r="AZ2456">
        <v>59</v>
      </c>
      <c r="BA2456">
        <v>17</v>
      </c>
      <c r="BB2456">
        <v>17</v>
      </c>
      <c r="BC2456">
        <v>25</v>
      </c>
      <c r="BD2456">
        <v>67</v>
      </c>
      <c r="BE2456">
        <v>42</v>
      </c>
      <c r="BF2456">
        <v>83</v>
      </c>
      <c r="BG2456">
        <v>9.83</v>
      </c>
      <c r="BH2456">
        <v>2.84</v>
      </c>
      <c r="BI2456">
        <v>1.8</v>
      </c>
      <c r="BJ2456">
        <v>3.8</v>
      </c>
      <c r="BK2456">
        <v>3.9</v>
      </c>
      <c r="BL2456">
        <f>1/Table1[[#This Row],[odds_ft_home_team_win]]+1/Table1[[#This Row],[odds_ft_draw]]+1/Table1[[#This Row],[odds_ft_away_team_win]]-1</f>
        <v>7.5123706702654003E-2</v>
      </c>
      <c r="BM2456">
        <f>Table1[[#This Row],[Margin]]/3</f>
        <v>2.5041235567551334E-2</v>
      </c>
      <c r="BN2456">
        <v>1.21</v>
      </c>
      <c r="BO2456">
        <v>1.67</v>
      </c>
      <c r="BP2456">
        <v>2.7</v>
      </c>
      <c r="BQ2456">
        <v>4.9000000000000004</v>
      </c>
      <c r="BR2456">
        <v>1.62</v>
      </c>
      <c r="BS2456">
        <v>2.15</v>
      </c>
      <c r="BT2456" t="s">
        <v>3809</v>
      </c>
      <c r="BU2456">
        <f>VLOOKUP(Table1[[#This Row],[Reference]],metron,11,FALSE)</f>
        <v>1.684957590444867</v>
      </c>
      <c r="BV2456">
        <f>VLOOKUP(Table1[[#This Row],[Reference]],metron,12,FALSE)</f>
        <v>0.95101263631642718</v>
      </c>
    </row>
    <row r="2457" spans="1:74" x14ac:dyDescent="0.45">
      <c r="A2457" t="s">
        <v>5401</v>
      </c>
      <c r="B2457">
        <v>1618014600</v>
      </c>
      <c r="C2457" s="3" t="s">
        <v>4781</v>
      </c>
      <c r="D2457" t="s">
        <v>65</v>
      </c>
      <c r="E2457" t="s">
        <v>66</v>
      </c>
      <c r="F2457" t="s">
        <v>2218</v>
      </c>
      <c r="G2457" t="s">
        <v>94</v>
      </c>
      <c r="H2457" t="s">
        <v>3793</v>
      </c>
      <c r="I2457">
        <f>MROUND(Table1[[#This Row],[Prob_H]]*100,2)/100</f>
        <v>0.42</v>
      </c>
      <c r="J2457">
        <f>1/Table1[[#This Row],[odds_ft_home_team_win]]-Table1[[#This Row],[Margin/3]]</f>
        <v>0.41772564353209518</v>
      </c>
      <c r="K2457">
        <f>1/Table1[[#This Row],[odds_ft_draw]]-Table1[[#This Row],[Margin/3]]</f>
        <v>0.29651352231997397</v>
      </c>
      <c r="L2457">
        <f>1/Table1[[#This Row],[odds_ft_away_team_win]]-Table1[[#This Row],[Margin/3]]</f>
        <v>0.28576083414793096</v>
      </c>
      <c r="M2457">
        <v>14</v>
      </c>
      <c r="N2457">
        <v>1.5</v>
      </c>
      <c r="O2457">
        <v>1.17</v>
      </c>
      <c r="P2457">
        <v>1.29</v>
      </c>
      <c r="Q2457">
        <v>1.25</v>
      </c>
      <c r="R2457" t="str" cm="1">
        <f t="array" ref="R24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57">
        <v>0</v>
      </c>
      <c r="T2457">
        <v>1</v>
      </c>
      <c r="U2457">
        <v>1</v>
      </c>
      <c r="V2457">
        <v>0</v>
      </c>
      <c r="W2457">
        <v>0</v>
      </c>
      <c r="X2457">
        <v>0</v>
      </c>
      <c r="Z2457">
        <v>81</v>
      </c>
      <c r="AA2457">
        <v>1</v>
      </c>
      <c r="AB2457">
        <v>1</v>
      </c>
      <c r="AC2457">
        <v>2</v>
      </c>
      <c r="AD2457">
        <v>0</v>
      </c>
      <c r="AE2457">
        <v>2</v>
      </c>
      <c r="AF2457">
        <v>0</v>
      </c>
      <c r="AG2457">
        <v>1</v>
      </c>
      <c r="AH2457">
        <v>1</v>
      </c>
      <c r="AI2457">
        <v>2</v>
      </c>
      <c r="AJ2457">
        <v>0</v>
      </c>
      <c r="AK2457">
        <v>16</v>
      </c>
      <c r="AL2457">
        <v>11</v>
      </c>
      <c r="AM2457">
        <v>6</v>
      </c>
      <c r="AN2457">
        <v>2</v>
      </c>
      <c r="AO2457">
        <v>10</v>
      </c>
      <c r="AP2457">
        <v>9</v>
      </c>
      <c r="AQ2457">
        <v>18</v>
      </c>
      <c r="AR2457">
        <v>12</v>
      </c>
      <c r="AS2457">
        <v>46</v>
      </c>
      <c r="AT2457">
        <v>54</v>
      </c>
      <c r="AU2457">
        <v>1.8</v>
      </c>
      <c r="AV2457">
        <v>0.99</v>
      </c>
      <c r="AW2457">
        <v>2.15</v>
      </c>
      <c r="AX2457">
        <v>44</v>
      </c>
      <c r="AY2457">
        <v>69</v>
      </c>
      <c r="AZ2457">
        <v>35</v>
      </c>
      <c r="BA2457">
        <v>13</v>
      </c>
      <c r="BB2457">
        <v>4</v>
      </c>
      <c r="BC2457">
        <v>29</v>
      </c>
      <c r="BD2457">
        <v>73</v>
      </c>
      <c r="BE2457">
        <v>29</v>
      </c>
      <c r="BF2457">
        <v>70</v>
      </c>
      <c r="BG2457">
        <v>8.4</v>
      </c>
      <c r="BH2457">
        <v>5.25</v>
      </c>
      <c r="BI2457">
        <v>2.2000000000000002</v>
      </c>
      <c r="BJ2457">
        <v>3</v>
      </c>
      <c r="BK2457">
        <v>3.1</v>
      </c>
      <c r="BL2457">
        <f>1/Table1[[#This Row],[odds_ft_home_team_win]]+1/Table1[[#This Row],[odds_ft_draw]]+1/Table1[[#This Row],[odds_ft_away_team_win]]-1</f>
        <v>0.1104594330400781</v>
      </c>
      <c r="BM2457">
        <f>Table1[[#This Row],[Margin]]/3</f>
        <v>3.681981101335937E-2</v>
      </c>
      <c r="BN2457">
        <v>1.36</v>
      </c>
      <c r="BO2457">
        <v>2.15</v>
      </c>
      <c r="BP2457">
        <v>3.6</v>
      </c>
      <c r="BQ2457">
        <v>7</v>
      </c>
      <c r="BR2457">
        <v>1.91</v>
      </c>
      <c r="BS2457">
        <v>1.83</v>
      </c>
      <c r="BT2457" t="s">
        <v>3809</v>
      </c>
      <c r="BU2457">
        <f>VLOOKUP(Table1[[#This Row],[Reference]],metron,11,FALSE)</f>
        <v>1.396960958296362</v>
      </c>
      <c r="BV2457">
        <f>VLOOKUP(Table1[[#This Row],[Reference]],metron,12,FALSE)</f>
        <v>1.091503992901508</v>
      </c>
    </row>
    <row r="2458" spans="1:74" hidden="1" x14ac:dyDescent="0.45">
      <c r="A2458" t="s">
        <v>5401</v>
      </c>
      <c r="B2458">
        <v>1618021800</v>
      </c>
      <c r="C2458" s="3" t="s">
        <v>4782</v>
      </c>
      <c r="D2458" t="s">
        <v>65</v>
      </c>
      <c r="E2458" t="s">
        <v>66</v>
      </c>
      <c r="F2458" t="s">
        <v>3788</v>
      </c>
      <c r="G2458" t="s">
        <v>3792</v>
      </c>
      <c r="H2458" t="s">
        <v>3808</v>
      </c>
      <c r="I2458">
        <f>MROUND(Table1[[#This Row],[Prob_H]]*100,2)/100</f>
        <v>0.4</v>
      </c>
      <c r="J2458">
        <f>1/Table1[[#This Row],[odds_ft_home_team_win]]-Table1[[#This Row],[Margin/3]]</f>
        <v>0.39738330763672647</v>
      </c>
      <c r="K2458">
        <f>1/Table1[[#This Row],[odds_ft_draw]]-Table1[[#This Row],[Margin/3]]</f>
        <v>0.28414410730120288</v>
      </c>
      <c r="L2458">
        <f>1/Table1[[#This Row],[odds_ft_away_team_win]]-Table1[[#This Row],[Margin/3]]</f>
        <v>0.31847258506207071</v>
      </c>
      <c r="M2458">
        <v>14</v>
      </c>
      <c r="N2458">
        <v>1.29</v>
      </c>
      <c r="O2458">
        <v>0.4</v>
      </c>
      <c r="P2458">
        <v>1.41</v>
      </c>
      <c r="Q2458">
        <v>0.35</v>
      </c>
      <c r="R2458" t="str" cm="1">
        <f t="array" ref="R24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58">
        <v>2</v>
      </c>
      <c r="T2458">
        <v>1</v>
      </c>
      <c r="U2458">
        <v>3</v>
      </c>
      <c r="V2458">
        <v>1</v>
      </c>
      <c r="W2458">
        <v>1</v>
      </c>
      <c r="X2458">
        <v>0</v>
      </c>
      <c r="Y2458" t="s">
        <v>4783</v>
      </c>
      <c r="Z2458">
        <v>74</v>
      </c>
      <c r="AA2458">
        <v>5</v>
      </c>
      <c r="AB2458">
        <v>7</v>
      </c>
      <c r="AC2458">
        <v>3</v>
      </c>
      <c r="AD2458">
        <v>0</v>
      </c>
      <c r="AE2458">
        <v>2</v>
      </c>
      <c r="AF2458">
        <v>0</v>
      </c>
      <c r="AG2458">
        <v>1</v>
      </c>
      <c r="AH2458">
        <v>2</v>
      </c>
      <c r="AI2458">
        <v>1</v>
      </c>
      <c r="AJ2458">
        <v>1</v>
      </c>
      <c r="AK2458">
        <v>11</v>
      </c>
      <c r="AL2458">
        <v>14</v>
      </c>
      <c r="AM2458">
        <v>5</v>
      </c>
      <c r="AN2458">
        <v>5</v>
      </c>
      <c r="AO2458">
        <v>6</v>
      </c>
      <c r="AP2458">
        <v>9</v>
      </c>
      <c r="AQ2458">
        <v>9</v>
      </c>
      <c r="AR2458">
        <v>15</v>
      </c>
      <c r="AS2458">
        <v>45</v>
      </c>
      <c r="AT2458">
        <v>55</v>
      </c>
      <c r="AU2458">
        <v>1.31</v>
      </c>
      <c r="AV2458">
        <v>1.57</v>
      </c>
      <c r="AW2458">
        <v>2.29</v>
      </c>
      <c r="AX2458">
        <v>45</v>
      </c>
      <c r="AY2458">
        <v>65</v>
      </c>
      <c r="AZ2458">
        <v>40</v>
      </c>
      <c r="BA2458">
        <v>17</v>
      </c>
      <c r="BB2458">
        <v>7</v>
      </c>
      <c r="BC2458">
        <v>24</v>
      </c>
      <c r="BD2458">
        <v>55</v>
      </c>
      <c r="BE2458">
        <v>41</v>
      </c>
      <c r="BF2458">
        <v>82</v>
      </c>
      <c r="BG2458">
        <v>8.31</v>
      </c>
      <c r="BH2458">
        <v>4.6900000000000004</v>
      </c>
      <c r="BI2458">
        <v>2.2999999999999998</v>
      </c>
      <c r="BJ2458">
        <v>3.11</v>
      </c>
      <c r="BK2458">
        <v>2.81</v>
      </c>
      <c r="BL2458">
        <f>1/Table1[[#This Row],[odds_ft_home_team_win]]+1/Table1[[#This Row],[odds_ft_draw]]+1/Table1[[#This Row],[odds_ft_away_team_win]]-1</f>
        <v>0.11219790317677725</v>
      </c>
      <c r="BM2458">
        <f>Table1[[#This Row],[Margin]]/3</f>
        <v>3.7399301058925749E-2</v>
      </c>
      <c r="BN2458">
        <v>1.4</v>
      </c>
      <c r="BO2458">
        <v>2.2000000000000002</v>
      </c>
      <c r="BP2458">
        <v>3.95</v>
      </c>
      <c r="BQ2458">
        <v>8</v>
      </c>
      <c r="BR2458">
        <v>2</v>
      </c>
      <c r="BS2458">
        <v>1.74</v>
      </c>
      <c r="BT2458" t="s">
        <v>3860</v>
      </c>
      <c r="BU2458">
        <f>VLOOKUP(Table1[[#This Row],[Reference]],metron,11,FALSE)</f>
        <v>1.344038264434575</v>
      </c>
      <c r="BV2458">
        <f>VLOOKUP(Table1[[#This Row],[Reference]],metron,12,FALSE)</f>
        <v>1.1515772691037469</v>
      </c>
    </row>
    <row r="2459" spans="1:74" x14ac:dyDescent="0.45">
      <c r="A2459" t="s">
        <v>5401</v>
      </c>
      <c r="B2459">
        <v>1618092000</v>
      </c>
      <c r="C2459" s="3" t="s">
        <v>4784</v>
      </c>
      <c r="D2459" t="s">
        <v>65</v>
      </c>
      <c r="E2459" t="s">
        <v>66</v>
      </c>
      <c r="F2459" t="s">
        <v>93</v>
      </c>
      <c r="G2459" t="s">
        <v>81</v>
      </c>
      <c r="H2459" t="s">
        <v>3784</v>
      </c>
      <c r="I2459">
        <f>MROUND(Table1[[#This Row],[Prob_H]]*100,2)/100</f>
        <v>0.44</v>
      </c>
      <c r="J2459">
        <f>1/Table1[[#This Row],[odds_ft_home_team_win]]-Table1[[#This Row],[Margin/3]]</f>
        <v>0.44306529951430107</v>
      </c>
      <c r="K2459">
        <f>1/Table1[[#This Row],[odds_ft_draw]]-Table1[[#This Row],[Margin/3]]</f>
        <v>0.27846735024284941</v>
      </c>
      <c r="L2459">
        <f>1/Table1[[#This Row],[odds_ft_away_team_win]]-Table1[[#This Row],[Margin/3]]</f>
        <v>0.27846735024284941</v>
      </c>
      <c r="M2459">
        <v>14</v>
      </c>
      <c r="N2459">
        <v>1.1299999999999999</v>
      </c>
      <c r="O2459">
        <v>1.5</v>
      </c>
      <c r="P2459">
        <v>1.21</v>
      </c>
      <c r="Q2459">
        <v>1.5</v>
      </c>
      <c r="R2459" t="str" cm="1">
        <f t="array" ref="R24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59">
        <v>1</v>
      </c>
      <c r="T2459">
        <v>3</v>
      </c>
      <c r="U2459">
        <v>4</v>
      </c>
      <c r="V2459">
        <v>1</v>
      </c>
      <c r="W2459">
        <v>0</v>
      </c>
      <c r="X2459">
        <v>1</v>
      </c>
      <c r="Y2459">
        <v>80</v>
      </c>
      <c r="Z2459" t="s">
        <v>4785</v>
      </c>
      <c r="AA2459">
        <v>8</v>
      </c>
      <c r="AB2459">
        <v>5</v>
      </c>
      <c r="AC2459">
        <v>2</v>
      </c>
      <c r="AD2459">
        <v>0</v>
      </c>
      <c r="AE2459">
        <v>2</v>
      </c>
      <c r="AF2459">
        <v>0</v>
      </c>
      <c r="AG2459">
        <v>0</v>
      </c>
      <c r="AH2459">
        <v>2</v>
      </c>
      <c r="AI2459">
        <v>0</v>
      </c>
      <c r="AJ2459">
        <v>2</v>
      </c>
      <c r="AK2459">
        <v>21</v>
      </c>
      <c r="AL2459">
        <v>14</v>
      </c>
      <c r="AM2459">
        <v>8</v>
      </c>
      <c r="AN2459">
        <v>7</v>
      </c>
      <c r="AO2459">
        <v>13</v>
      </c>
      <c r="AP2459">
        <v>7</v>
      </c>
      <c r="AQ2459">
        <v>13</v>
      </c>
      <c r="AR2459">
        <v>12</v>
      </c>
      <c r="AS2459">
        <v>44</v>
      </c>
      <c r="AT2459">
        <v>56</v>
      </c>
      <c r="AU2459">
        <v>2.2400000000000002</v>
      </c>
      <c r="AV2459">
        <v>1.59</v>
      </c>
      <c r="AW2459">
        <v>2.02</v>
      </c>
      <c r="AX2459">
        <v>42</v>
      </c>
      <c r="AY2459">
        <v>69</v>
      </c>
      <c r="AZ2459">
        <v>27</v>
      </c>
      <c r="BA2459">
        <v>9</v>
      </c>
      <c r="BB2459">
        <v>3</v>
      </c>
      <c r="BC2459">
        <v>21</v>
      </c>
      <c r="BD2459">
        <v>70</v>
      </c>
      <c r="BE2459">
        <v>21</v>
      </c>
      <c r="BF2459">
        <v>78</v>
      </c>
      <c r="BG2459">
        <v>9.09</v>
      </c>
      <c r="BH2459">
        <v>4.95</v>
      </c>
      <c r="BI2459">
        <v>2.1800000000000002</v>
      </c>
      <c r="BJ2459">
        <v>3.4</v>
      </c>
      <c r="BK2459">
        <v>3.4</v>
      </c>
      <c r="BL2459">
        <f>1/Table1[[#This Row],[odds_ft_home_team_win]]+1/Table1[[#This Row],[odds_ft_draw]]+1/Table1[[#This Row],[odds_ft_away_team_win]]-1</f>
        <v>4.6950890447922333E-2</v>
      </c>
      <c r="BM2459">
        <f>Table1[[#This Row],[Margin]]/3</f>
        <v>1.5650296815974112E-2</v>
      </c>
      <c r="BN2459">
        <v>1.36</v>
      </c>
      <c r="BO2459">
        <v>2.1</v>
      </c>
      <c r="BP2459">
        <v>3.6</v>
      </c>
      <c r="BQ2459">
        <v>7</v>
      </c>
      <c r="BR2459">
        <v>1.87</v>
      </c>
      <c r="BS2459">
        <v>1.77</v>
      </c>
      <c r="BT2459" t="s">
        <v>3790</v>
      </c>
      <c r="BU2459">
        <f>VLOOKUP(Table1[[#This Row],[Reference]],metron,11,FALSE)</f>
        <v>1.4140979689366791</v>
      </c>
      <c r="BV2459">
        <f>VLOOKUP(Table1[[#This Row],[Reference]],metron,12,FALSE)</f>
        <v>1.0666666666666671</v>
      </c>
    </row>
    <row r="2460" spans="1:74" x14ac:dyDescent="0.45">
      <c r="A2460" t="s">
        <v>5401</v>
      </c>
      <c r="B2460">
        <v>1618099200</v>
      </c>
      <c r="C2460" s="3" t="s">
        <v>4786</v>
      </c>
      <c r="D2460" t="s">
        <v>65</v>
      </c>
      <c r="E2460" t="s">
        <v>66</v>
      </c>
      <c r="F2460" t="s">
        <v>77</v>
      </c>
      <c r="G2460" t="s">
        <v>98</v>
      </c>
      <c r="H2460" t="s">
        <v>3811</v>
      </c>
      <c r="I2460">
        <f>MROUND(Table1[[#This Row],[Prob_H]]*100,2)/100</f>
        <v>0.57999999999999996</v>
      </c>
      <c r="J2460">
        <f>1/Table1[[#This Row],[odds_ft_home_team_win]]-Table1[[#This Row],[Margin/3]]</f>
        <v>0.57888860011358489</v>
      </c>
      <c r="K2460">
        <f>1/Table1[[#This Row],[odds_ft_draw]]-Table1[[#This Row],[Margin/3]]</f>
        <v>0.24138246363837632</v>
      </c>
      <c r="L2460">
        <f>1/Table1[[#This Row],[odds_ft_away_team_win]]-Table1[[#This Row],[Margin/3]]</f>
        <v>0.17972893624803873</v>
      </c>
      <c r="M2460">
        <v>14</v>
      </c>
      <c r="N2460">
        <v>2.13</v>
      </c>
      <c r="O2460">
        <v>1.31</v>
      </c>
      <c r="P2460">
        <v>2.1800000000000002</v>
      </c>
      <c r="Q2460">
        <v>1.35</v>
      </c>
      <c r="R2460" t="str" cm="1">
        <f t="array" ref="R24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0">
        <v>1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51</v>
      </c>
      <c r="AA2460">
        <v>3</v>
      </c>
      <c r="AB2460">
        <v>9</v>
      </c>
      <c r="AC2460">
        <v>5</v>
      </c>
      <c r="AD2460">
        <v>0</v>
      </c>
      <c r="AE2460">
        <v>1</v>
      </c>
      <c r="AF2460">
        <v>0</v>
      </c>
      <c r="AG2460">
        <v>3</v>
      </c>
      <c r="AH2460">
        <v>2</v>
      </c>
      <c r="AI2460">
        <v>1</v>
      </c>
      <c r="AJ2460">
        <v>0</v>
      </c>
      <c r="AK2460">
        <v>16</v>
      </c>
      <c r="AL2460">
        <v>6</v>
      </c>
      <c r="AM2460">
        <v>5</v>
      </c>
      <c r="AN2460">
        <v>2</v>
      </c>
      <c r="AO2460">
        <v>11</v>
      </c>
      <c r="AP2460">
        <v>4</v>
      </c>
      <c r="AQ2460">
        <v>11</v>
      </c>
      <c r="AR2460">
        <v>6</v>
      </c>
      <c r="AS2460">
        <v>41</v>
      </c>
      <c r="AT2460">
        <v>59</v>
      </c>
      <c r="AU2460">
        <v>1.66</v>
      </c>
      <c r="AV2460">
        <v>0.84</v>
      </c>
      <c r="AW2460">
        <v>2.5</v>
      </c>
      <c r="AX2460">
        <v>47</v>
      </c>
      <c r="AY2460">
        <v>69</v>
      </c>
      <c r="AZ2460">
        <v>44</v>
      </c>
      <c r="BA2460">
        <v>31</v>
      </c>
      <c r="BB2460">
        <v>13</v>
      </c>
      <c r="BC2460">
        <v>31</v>
      </c>
      <c r="BD2460">
        <v>69</v>
      </c>
      <c r="BE2460">
        <v>38</v>
      </c>
      <c r="BF2460">
        <v>78</v>
      </c>
      <c r="BG2460">
        <v>9.94</v>
      </c>
      <c r="BH2460">
        <v>3.94</v>
      </c>
      <c r="BI2460">
        <v>1.68</v>
      </c>
      <c r="BJ2460">
        <v>3.88</v>
      </c>
      <c r="BK2460">
        <v>5.0999999999999996</v>
      </c>
      <c r="BL2460">
        <f>1/Table1[[#This Row],[odds_ft_home_team_win]]+1/Table1[[#This Row],[odds_ft_draw]]+1/Table1[[#This Row],[odds_ft_away_team_win]]-1</f>
        <v>4.9048485373530903E-2</v>
      </c>
      <c r="BM2460">
        <f>Table1[[#This Row],[Margin]]/3</f>
        <v>1.63494951245103E-2</v>
      </c>
      <c r="BN2460">
        <v>1.3</v>
      </c>
      <c r="BO2460">
        <v>1.87</v>
      </c>
      <c r="BP2460">
        <v>3.3</v>
      </c>
      <c r="BQ2460">
        <v>6.5</v>
      </c>
      <c r="BR2460">
        <v>1.91</v>
      </c>
      <c r="BS2460">
        <v>1.74</v>
      </c>
      <c r="BT2460" t="s">
        <v>3802</v>
      </c>
      <c r="BU2460">
        <f>VLOOKUP(Table1[[#This Row],[Reference]],metron,11,FALSE)</f>
        <v>1.7619715019855171</v>
      </c>
      <c r="BV2460">
        <f>VLOOKUP(Table1[[#This Row],[Reference]],metron,12,FALSE)</f>
        <v>0.87432842793739785</v>
      </c>
    </row>
    <row r="2461" spans="1:74" hidden="1" x14ac:dyDescent="0.45">
      <c r="A2461" t="s">
        <v>5401</v>
      </c>
      <c r="B2461">
        <v>1618106700</v>
      </c>
      <c r="C2461" s="3" t="s">
        <v>4787</v>
      </c>
      <c r="D2461" t="s">
        <v>65</v>
      </c>
      <c r="E2461" t="s">
        <v>66</v>
      </c>
      <c r="F2461" t="s">
        <v>68</v>
      </c>
      <c r="G2461" t="s">
        <v>86</v>
      </c>
      <c r="H2461" t="s">
        <v>3800</v>
      </c>
      <c r="I2461">
        <f>MROUND(Table1[[#This Row],[Prob_H]]*100,2)/100</f>
        <v>0.44</v>
      </c>
      <c r="J2461">
        <f>1/Table1[[#This Row],[odds_ft_home_team_win]]-Table1[[#This Row],[Margin/3]]</f>
        <v>0.44139065069297623</v>
      </c>
      <c r="K2461">
        <f>1/Table1[[#This Row],[odds_ft_draw]]-Table1[[#This Row],[Margin/3]]</f>
        <v>0.27930467465351183</v>
      </c>
      <c r="L2461">
        <f>1/Table1[[#This Row],[odds_ft_away_team_win]]-Table1[[#This Row],[Margin/3]]</f>
        <v>0.27930467465351183</v>
      </c>
      <c r="M2461">
        <v>14</v>
      </c>
      <c r="N2461">
        <v>1.53</v>
      </c>
      <c r="O2461">
        <v>1.67</v>
      </c>
      <c r="P2461">
        <v>1.53</v>
      </c>
      <c r="Q2461">
        <v>1.63</v>
      </c>
      <c r="R2461" t="str" cm="1">
        <f t="array" ref="R24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1">
        <v>1</v>
      </c>
      <c r="T2461">
        <v>3</v>
      </c>
      <c r="U2461">
        <v>4</v>
      </c>
      <c r="V2461">
        <v>1</v>
      </c>
      <c r="W2461">
        <v>0</v>
      </c>
      <c r="X2461">
        <v>1</v>
      </c>
      <c r="Y2461">
        <v>63</v>
      </c>
      <c r="Z2461" t="s">
        <v>4788</v>
      </c>
      <c r="AA2461">
        <v>3</v>
      </c>
      <c r="AB2461">
        <v>3</v>
      </c>
      <c r="AC2461">
        <v>2</v>
      </c>
      <c r="AD2461">
        <v>2</v>
      </c>
      <c r="AE2461">
        <v>0</v>
      </c>
      <c r="AF2461">
        <v>0</v>
      </c>
      <c r="AG2461">
        <v>1</v>
      </c>
      <c r="AH2461">
        <v>3</v>
      </c>
      <c r="AI2461">
        <v>0</v>
      </c>
      <c r="AJ2461">
        <v>0</v>
      </c>
      <c r="AK2461">
        <v>9</v>
      </c>
      <c r="AL2461">
        <v>14</v>
      </c>
      <c r="AM2461">
        <v>4</v>
      </c>
      <c r="AN2461">
        <v>6</v>
      </c>
      <c r="AO2461">
        <v>5</v>
      </c>
      <c r="AP2461">
        <v>8</v>
      </c>
      <c r="AQ2461">
        <v>10</v>
      </c>
      <c r="AR2461">
        <v>14</v>
      </c>
      <c r="AS2461">
        <v>48</v>
      </c>
      <c r="AT2461">
        <v>52</v>
      </c>
      <c r="AU2461">
        <v>1.1000000000000001</v>
      </c>
      <c r="AV2461">
        <v>1.64</v>
      </c>
      <c r="AW2461">
        <v>2.56</v>
      </c>
      <c r="AX2461">
        <v>59</v>
      </c>
      <c r="AY2461">
        <v>84</v>
      </c>
      <c r="AZ2461">
        <v>44</v>
      </c>
      <c r="BA2461">
        <v>19</v>
      </c>
      <c r="BB2461">
        <v>13</v>
      </c>
      <c r="BC2461">
        <v>22</v>
      </c>
      <c r="BD2461">
        <v>66</v>
      </c>
      <c r="BE2461">
        <v>43</v>
      </c>
      <c r="BF2461">
        <v>91</v>
      </c>
      <c r="BG2461">
        <v>10.02</v>
      </c>
      <c r="BH2461">
        <v>3.92</v>
      </c>
      <c r="BI2461">
        <v>2.15</v>
      </c>
      <c r="BJ2461">
        <v>3.3</v>
      </c>
      <c r="BK2461">
        <v>3.3</v>
      </c>
      <c r="BL2461">
        <f>1/Table1[[#This Row],[odds_ft_home_team_win]]+1/Table1[[#This Row],[odds_ft_draw]]+1/Table1[[#This Row],[odds_ft_away_team_win]]-1</f>
        <v>7.1176885130373568E-2</v>
      </c>
      <c r="BM2461">
        <f>Table1[[#This Row],[Margin]]/3</f>
        <v>2.3725628376791191E-2</v>
      </c>
      <c r="BN2461">
        <v>1.45</v>
      </c>
      <c r="BO2461">
        <v>2.25</v>
      </c>
      <c r="BP2461">
        <v>4.05</v>
      </c>
      <c r="BQ2461">
        <v>8</v>
      </c>
      <c r="BR2461">
        <v>2.1</v>
      </c>
      <c r="BS2461">
        <v>1.69</v>
      </c>
      <c r="BT2461" t="s">
        <v>3807</v>
      </c>
      <c r="BU2461">
        <f>VLOOKUP(Table1[[#This Row],[Reference]],metron,11,FALSE)</f>
        <v>1.4140979689366791</v>
      </c>
      <c r="BV2461">
        <f>VLOOKUP(Table1[[#This Row],[Reference]],metron,12,FALSE)</f>
        <v>1.0666666666666671</v>
      </c>
    </row>
    <row r="2462" spans="1:74" x14ac:dyDescent="0.45">
      <c r="A2462" t="s">
        <v>5401</v>
      </c>
      <c r="B2462">
        <v>1618160400</v>
      </c>
      <c r="C2462" s="3" t="s">
        <v>4789</v>
      </c>
      <c r="D2462" t="s">
        <v>65</v>
      </c>
      <c r="E2462" t="s">
        <v>66</v>
      </c>
      <c r="F2462" t="s">
        <v>97</v>
      </c>
      <c r="G2462" t="s">
        <v>85</v>
      </c>
      <c r="H2462" t="s">
        <v>3903</v>
      </c>
      <c r="I2462">
        <f>MROUND(Table1[[#This Row],[Prob_H]]*100,2)/100</f>
        <v>0.3</v>
      </c>
      <c r="J2462">
        <f>1/Table1[[#This Row],[odds_ft_home_team_win]]-Table1[[#This Row],[Margin/3]]</f>
        <v>0.29426129426129427</v>
      </c>
      <c r="K2462">
        <f>1/Table1[[#This Row],[odds_ft_draw]]-Table1[[#This Row],[Margin/3]]</f>
        <v>0.28449328449328454</v>
      </c>
      <c r="L2462">
        <f>1/Table1[[#This Row],[odds_ft_away_team_win]]-Table1[[#This Row],[Margin/3]]</f>
        <v>0.42124542124542125</v>
      </c>
      <c r="M2462">
        <v>14</v>
      </c>
      <c r="N2462">
        <v>2</v>
      </c>
      <c r="O2462">
        <v>1.47</v>
      </c>
      <c r="P2462">
        <v>2</v>
      </c>
      <c r="Q2462">
        <v>1.39</v>
      </c>
      <c r="R2462" t="str" cm="1">
        <f t="array" ref="R24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2">
        <v>1</v>
      </c>
      <c r="T2462">
        <v>2</v>
      </c>
      <c r="U2462">
        <v>3</v>
      </c>
      <c r="V2462">
        <v>0</v>
      </c>
      <c r="W2462">
        <v>0</v>
      </c>
      <c r="X2462">
        <v>0</v>
      </c>
      <c r="Y2462">
        <v>71</v>
      </c>
      <c r="Z2462" t="s">
        <v>4790</v>
      </c>
      <c r="AA2462">
        <v>7</v>
      </c>
      <c r="AB2462">
        <v>2</v>
      </c>
      <c r="AC2462">
        <v>2</v>
      </c>
      <c r="AD2462">
        <v>0</v>
      </c>
      <c r="AE2462">
        <v>0</v>
      </c>
      <c r="AF2462">
        <v>0</v>
      </c>
      <c r="AG2462">
        <v>1</v>
      </c>
      <c r="AH2462">
        <v>1</v>
      </c>
      <c r="AI2462">
        <v>0</v>
      </c>
      <c r="AJ2462">
        <v>0</v>
      </c>
      <c r="AK2462">
        <v>17</v>
      </c>
      <c r="AL2462">
        <v>15</v>
      </c>
      <c r="AM2462">
        <v>4</v>
      </c>
      <c r="AN2462">
        <v>7</v>
      </c>
      <c r="AO2462">
        <v>13</v>
      </c>
      <c r="AP2462">
        <v>8</v>
      </c>
      <c r="AQ2462">
        <v>10</v>
      </c>
      <c r="AR2462">
        <v>7</v>
      </c>
      <c r="AS2462">
        <v>68</v>
      </c>
      <c r="AT2462">
        <v>32</v>
      </c>
      <c r="AU2462">
        <v>1.76</v>
      </c>
      <c r="AV2462">
        <v>1.66</v>
      </c>
      <c r="AW2462">
        <v>2.77</v>
      </c>
      <c r="AX2462">
        <v>57</v>
      </c>
      <c r="AY2462">
        <v>73</v>
      </c>
      <c r="AZ2462">
        <v>47</v>
      </c>
      <c r="BA2462">
        <v>30</v>
      </c>
      <c r="BB2462">
        <v>17</v>
      </c>
      <c r="BC2462">
        <v>40</v>
      </c>
      <c r="BD2462">
        <v>70</v>
      </c>
      <c r="BE2462">
        <v>37</v>
      </c>
      <c r="BF2462">
        <v>80</v>
      </c>
      <c r="BG2462">
        <v>11</v>
      </c>
      <c r="BH2462">
        <v>4.2</v>
      </c>
      <c r="BI2462">
        <v>3.15</v>
      </c>
      <c r="BJ2462">
        <v>3.25</v>
      </c>
      <c r="BK2462">
        <v>2.25</v>
      </c>
      <c r="BL2462">
        <f>1/Table1[[#This Row],[odds_ft_home_team_win]]+1/Table1[[#This Row],[odds_ft_draw]]+1/Table1[[#This Row],[odds_ft_away_team_win]]-1</f>
        <v>6.9597069597069572E-2</v>
      </c>
      <c r="BM2462">
        <f>Table1[[#This Row],[Margin]]/3</f>
        <v>2.3199023199023189E-2</v>
      </c>
      <c r="BN2462">
        <v>1.36</v>
      </c>
      <c r="BO2462">
        <v>2.12</v>
      </c>
      <c r="BP2462">
        <v>3</v>
      </c>
      <c r="BQ2462">
        <v>5.75</v>
      </c>
      <c r="BR2462">
        <v>1.69</v>
      </c>
      <c r="BS2462">
        <v>2.1</v>
      </c>
      <c r="BT2462" t="s">
        <v>3813</v>
      </c>
      <c r="BU2462">
        <f>VLOOKUP(Table1[[#This Row],[Reference]],metron,11,FALSE)</f>
        <v>1.1805091283106199</v>
      </c>
      <c r="BV2462">
        <f>VLOOKUP(Table1[[#This Row],[Reference]],metron,12,FALSE)</f>
        <v>1.3921316533813319</v>
      </c>
    </row>
    <row r="2463" spans="1:74" x14ac:dyDescent="0.45">
      <c r="A2463" t="s">
        <v>5401</v>
      </c>
      <c r="B2463">
        <v>1618185600</v>
      </c>
      <c r="C2463" s="3" t="s">
        <v>4791</v>
      </c>
      <c r="D2463" t="s">
        <v>65</v>
      </c>
      <c r="E2463" t="s">
        <v>66</v>
      </c>
      <c r="F2463" t="s">
        <v>80</v>
      </c>
      <c r="G2463" t="s">
        <v>88</v>
      </c>
      <c r="H2463" t="s">
        <v>3822</v>
      </c>
      <c r="I2463">
        <f>MROUND(Table1[[#This Row],[Prob_H]]*100,2)/100</f>
        <v>0.34</v>
      </c>
      <c r="J2463">
        <f>1/Table1[[#This Row],[odds_ft_home_team_win]]-Table1[[#This Row],[Margin/3]]</f>
        <v>0.33825757575757576</v>
      </c>
      <c r="K2463">
        <f>1/Table1[[#This Row],[odds_ft_draw]]-Table1[[#This Row],[Margin/3]]</f>
        <v>0.28712121212121211</v>
      </c>
      <c r="L2463">
        <f>1/Table1[[#This Row],[odds_ft_away_team_win]]-Table1[[#This Row],[Margin/3]]</f>
        <v>0.37462121212121213</v>
      </c>
      <c r="M2463">
        <v>14</v>
      </c>
      <c r="N2463">
        <v>1.67</v>
      </c>
      <c r="O2463">
        <v>0.93</v>
      </c>
      <c r="P2463">
        <v>1.82</v>
      </c>
      <c r="Q2463">
        <v>0.8</v>
      </c>
      <c r="R2463" t="str" cm="1">
        <f t="array" ref="R24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3">
        <v>1</v>
      </c>
      <c r="T2463">
        <v>0</v>
      </c>
      <c r="U2463">
        <v>1</v>
      </c>
      <c r="V2463">
        <v>1</v>
      </c>
      <c r="W2463">
        <v>1</v>
      </c>
      <c r="X2463">
        <v>0</v>
      </c>
      <c r="Y2463">
        <v>5</v>
      </c>
      <c r="AA2463">
        <v>5</v>
      </c>
      <c r="AB2463">
        <v>10</v>
      </c>
      <c r="AC2463">
        <v>1</v>
      </c>
      <c r="AD2463">
        <v>0</v>
      </c>
      <c r="AE2463">
        <v>2</v>
      </c>
      <c r="AF2463">
        <v>0</v>
      </c>
      <c r="AG2463">
        <v>0</v>
      </c>
      <c r="AH2463">
        <v>1</v>
      </c>
      <c r="AI2463">
        <v>1</v>
      </c>
      <c r="AJ2463">
        <v>1</v>
      </c>
      <c r="AK2463">
        <v>9</v>
      </c>
      <c r="AL2463">
        <v>20</v>
      </c>
      <c r="AM2463">
        <v>5</v>
      </c>
      <c r="AN2463">
        <v>3</v>
      </c>
      <c r="AO2463">
        <v>4</v>
      </c>
      <c r="AP2463">
        <v>17</v>
      </c>
      <c r="AQ2463">
        <v>16</v>
      </c>
      <c r="AR2463">
        <v>12</v>
      </c>
      <c r="AS2463">
        <v>36</v>
      </c>
      <c r="AT2463">
        <v>64</v>
      </c>
      <c r="AU2463">
        <v>1.1599999999999999</v>
      </c>
      <c r="AV2463">
        <v>1.95</v>
      </c>
      <c r="AW2463">
        <v>2.5</v>
      </c>
      <c r="AX2463">
        <v>60</v>
      </c>
      <c r="AY2463">
        <v>73</v>
      </c>
      <c r="AZ2463">
        <v>43</v>
      </c>
      <c r="BA2463">
        <v>27</v>
      </c>
      <c r="BB2463">
        <v>10</v>
      </c>
      <c r="BC2463">
        <v>27</v>
      </c>
      <c r="BD2463">
        <v>74</v>
      </c>
      <c r="BE2463">
        <v>47</v>
      </c>
      <c r="BF2463">
        <v>77</v>
      </c>
      <c r="BG2463">
        <v>9.34</v>
      </c>
      <c r="BH2463">
        <v>4</v>
      </c>
      <c r="BI2463">
        <v>2.75</v>
      </c>
      <c r="BJ2463">
        <v>3.2</v>
      </c>
      <c r="BK2463">
        <v>2.5</v>
      </c>
      <c r="BL2463">
        <f>1/Table1[[#This Row],[odds_ft_home_team_win]]+1/Table1[[#This Row],[odds_ft_draw]]+1/Table1[[#This Row],[odds_ft_away_team_win]]-1</f>
        <v>7.6136363636363669E-2</v>
      </c>
      <c r="BM2463">
        <f>Table1[[#This Row],[Margin]]/3</f>
        <v>2.537878787878789E-2</v>
      </c>
      <c r="BN2463">
        <v>1.36</v>
      </c>
      <c r="BO2463">
        <v>2.12</v>
      </c>
      <c r="BP2463">
        <v>3.3</v>
      </c>
      <c r="BQ2463">
        <v>6.5</v>
      </c>
      <c r="BR2463">
        <v>1.77</v>
      </c>
      <c r="BS2463">
        <v>2</v>
      </c>
      <c r="BT2463" t="s">
        <v>3847</v>
      </c>
      <c r="BU2463">
        <f>VLOOKUP(Table1[[#This Row],[Reference]],metron,11,FALSE)</f>
        <v>1.228921489601805</v>
      </c>
      <c r="BV2463">
        <f>VLOOKUP(Table1[[#This Row],[Reference]],metron,12,FALSE)</f>
        <v>1.2940512655166849</v>
      </c>
    </row>
    <row r="2464" spans="1:74" x14ac:dyDescent="0.45">
      <c r="A2464" t="s">
        <v>5401</v>
      </c>
      <c r="B2464">
        <v>1618193160</v>
      </c>
      <c r="C2464" s="3" t="s">
        <v>4792</v>
      </c>
      <c r="D2464" t="s">
        <v>65</v>
      </c>
      <c r="E2464" t="s">
        <v>66</v>
      </c>
      <c r="F2464" t="s">
        <v>72</v>
      </c>
      <c r="G2464" t="s">
        <v>4346</v>
      </c>
      <c r="H2464" t="s">
        <v>3815</v>
      </c>
      <c r="I2464">
        <f>MROUND(Table1[[#This Row],[Prob_H]]*100,2)/100</f>
        <v>0.46</v>
      </c>
      <c r="J2464">
        <f>1/Table1[[#This Row],[odds_ft_home_team_win]]-Table1[[#This Row],[Margin/3]]</f>
        <v>0.45772530879604206</v>
      </c>
      <c r="K2464">
        <f>1/Table1[[#This Row],[odds_ft_draw]]-Table1[[#This Row],[Margin/3]]</f>
        <v>0.26681115049057946</v>
      </c>
      <c r="L2464">
        <f>1/Table1[[#This Row],[odds_ft_away_team_win]]-Table1[[#This Row],[Margin/3]]</f>
        <v>0.27546354071337847</v>
      </c>
      <c r="M2464">
        <v>14</v>
      </c>
      <c r="N2464">
        <v>1.6</v>
      </c>
      <c r="O2464">
        <v>0.53</v>
      </c>
      <c r="P2464">
        <v>1.59</v>
      </c>
      <c r="Q2464">
        <v>0.65</v>
      </c>
      <c r="R2464" t="str" cm="1">
        <f t="array" ref="R24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4">
        <v>2</v>
      </c>
      <c r="T2464">
        <v>3</v>
      </c>
      <c r="U2464">
        <v>5</v>
      </c>
      <c r="V2464">
        <v>3</v>
      </c>
      <c r="W2464">
        <v>2</v>
      </c>
      <c r="X2464">
        <v>1</v>
      </c>
      <c r="Y2464" t="s">
        <v>4793</v>
      </c>
      <c r="Z2464" t="s">
        <v>4794</v>
      </c>
      <c r="AA2464">
        <v>1</v>
      </c>
      <c r="AB2464">
        <v>4</v>
      </c>
      <c r="AC2464">
        <v>4</v>
      </c>
      <c r="AD2464">
        <v>0</v>
      </c>
      <c r="AE2464">
        <v>3</v>
      </c>
      <c r="AF2464">
        <v>0</v>
      </c>
      <c r="AG2464">
        <v>0</v>
      </c>
      <c r="AH2464">
        <v>4</v>
      </c>
      <c r="AI2464">
        <v>1</v>
      </c>
      <c r="AJ2464">
        <v>2</v>
      </c>
      <c r="AK2464">
        <v>14</v>
      </c>
      <c r="AL2464">
        <v>12</v>
      </c>
      <c r="AM2464">
        <v>3</v>
      </c>
      <c r="AN2464">
        <v>4</v>
      </c>
      <c r="AO2464">
        <v>11</v>
      </c>
      <c r="AP2464">
        <v>8</v>
      </c>
      <c r="AQ2464">
        <v>19</v>
      </c>
      <c r="AR2464">
        <v>9</v>
      </c>
      <c r="AS2464">
        <v>47</v>
      </c>
      <c r="AT2464">
        <v>53</v>
      </c>
      <c r="AU2464">
        <v>1.34</v>
      </c>
      <c r="AV2464">
        <v>1.29</v>
      </c>
      <c r="AW2464">
        <v>2.67</v>
      </c>
      <c r="AX2464">
        <v>50</v>
      </c>
      <c r="AY2464">
        <v>74</v>
      </c>
      <c r="AZ2464">
        <v>54</v>
      </c>
      <c r="BA2464">
        <v>30</v>
      </c>
      <c r="BB2464">
        <v>14</v>
      </c>
      <c r="BC2464">
        <v>33</v>
      </c>
      <c r="BD2464">
        <v>63</v>
      </c>
      <c r="BE2464">
        <v>44</v>
      </c>
      <c r="BF2464">
        <v>70</v>
      </c>
      <c r="BG2464">
        <v>7.2</v>
      </c>
      <c r="BH2464">
        <v>4.66</v>
      </c>
      <c r="BI2464">
        <v>2.08</v>
      </c>
      <c r="BJ2464">
        <v>3.45</v>
      </c>
      <c r="BK2464">
        <v>3.35</v>
      </c>
      <c r="BL2464">
        <f>1/Table1[[#This Row],[odds_ft_home_team_win]]+1/Table1[[#This Row],[odds_ft_draw]]+1/Table1[[#This Row],[odds_ft_away_team_win]]-1</f>
        <v>6.9131765919566046E-2</v>
      </c>
      <c r="BM2464">
        <f>Table1[[#This Row],[Margin]]/3</f>
        <v>2.3043921973188681E-2</v>
      </c>
      <c r="BN2464">
        <v>1.36</v>
      </c>
      <c r="BO2464">
        <v>2.16</v>
      </c>
      <c r="BP2464">
        <v>3.25</v>
      </c>
      <c r="BQ2464">
        <v>6.5</v>
      </c>
      <c r="BR2464">
        <v>1.83</v>
      </c>
      <c r="BS2464">
        <v>1.87</v>
      </c>
      <c r="BT2464" t="s">
        <v>3829</v>
      </c>
      <c r="BU2464">
        <f>VLOOKUP(Table1[[#This Row],[Reference]],metron,11,FALSE)</f>
        <v>1.4888836329233679</v>
      </c>
      <c r="BV2464">
        <f>VLOOKUP(Table1[[#This Row],[Reference]],metron,12,FALSE)</f>
        <v>1.0516792809839171</v>
      </c>
    </row>
    <row r="2465" spans="1:74" hidden="1" x14ac:dyDescent="0.45">
      <c r="A2465" t="s">
        <v>5401</v>
      </c>
      <c r="B2465">
        <v>1618279200</v>
      </c>
      <c r="C2465" s="3" t="s">
        <v>4795</v>
      </c>
      <c r="D2465" t="s">
        <v>65</v>
      </c>
      <c r="E2465" t="s">
        <v>66</v>
      </c>
      <c r="F2465" t="s">
        <v>103</v>
      </c>
      <c r="G2465" t="s">
        <v>73</v>
      </c>
      <c r="H2465" t="s">
        <v>4132</v>
      </c>
      <c r="I2465">
        <f>MROUND(Table1[[#This Row],[Prob_H]]*100,2)/100</f>
        <v>0.54</v>
      </c>
      <c r="J2465">
        <f>1/Table1[[#This Row],[odds_ft_home_team_win]]-Table1[[#This Row],[Margin/3]]</f>
        <v>0.53042079871348158</v>
      </c>
      <c r="K2465">
        <f>1/Table1[[#This Row],[odds_ft_draw]]-Table1[[#This Row],[Margin/3]]</f>
        <v>0.26668453497721795</v>
      </c>
      <c r="L2465">
        <f>1/Table1[[#This Row],[odds_ft_away_team_win]]-Table1[[#This Row],[Margin/3]]</f>
        <v>0.20289466630930048</v>
      </c>
      <c r="M2465">
        <v>14</v>
      </c>
      <c r="N2465">
        <v>1.25</v>
      </c>
      <c r="O2465">
        <v>1.31</v>
      </c>
      <c r="P2465">
        <v>1.43</v>
      </c>
      <c r="Q2465">
        <v>1.33</v>
      </c>
      <c r="R2465" t="str" cm="1">
        <f t="array" ref="R24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65">
        <v>1</v>
      </c>
      <c r="T2465">
        <v>3</v>
      </c>
      <c r="U2465">
        <v>4</v>
      </c>
      <c r="V2465">
        <v>1</v>
      </c>
      <c r="W2465">
        <v>0</v>
      </c>
      <c r="X2465">
        <v>1</v>
      </c>
      <c r="Y2465">
        <v>48</v>
      </c>
      <c r="Z2465" t="s">
        <v>4796</v>
      </c>
      <c r="AA2465">
        <v>8</v>
      </c>
      <c r="AB2465">
        <v>5</v>
      </c>
      <c r="AC2465">
        <v>2</v>
      </c>
      <c r="AD2465">
        <v>0</v>
      </c>
      <c r="AE2465">
        <v>2</v>
      </c>
      <c r="AF2465">
        <v>0</v>
      </c>
      <c r="AG2465">
        <v>1</v>
      </c>
      <c r="AH2465">
        <v>1</v>
      </c>
      <c r="AI2465">
        <v>0</v>
      </c>
      <c r="AJ2465">
        <v>2</v>
      </c>
      <c r="AK2465">
        <v>17</v>
      </c>
      <c r="AL2465">
        <v>13</v>
      </c>
      <c r="AM2465">
        <v>5</v>
      </c>
      <c r="AN2465">
        <v>7</v>
      </c>
      <c r="AO2465">
        <v>12</v>
      </c>
      <c r="AP2465">
        <v>6</v>
      </c>
      <c r="AQ2465">
        <v>6</v>
      </c>
      <c r="AR2465">
        <v>14</v>
      </c>
      <c r="AS2465">
        <v>64</v>
      </c>
      <c r="AT2465">
        <v>36</v>
      </c>
      <c r="AU2465">
        <v>2</v>
      </c>
      <c r="AV2465">
        <v>1.52</v>
      </c>
      <c r="AW2465">
        <v>2.35</v>
      </c>
      <c r="AX2465">
        <v>50</v>
      </c>
      <c r="AY2465">
        <v>53</v>
      </c>
      <c r="AZ2465">
        <v>35</v>
      </c>
      <c r="BA2465">
        <v>22</v>
      </c>
      <c r="BB2465">
        <v>13</v>
      </c>
      <c r="BC2465">
        <v>28</v>
      </c>
      <c r="BD2465">
        <v>72</v>
      </c>
      <c r="BE2465">
        <v>32</v>
      </c>
      <c r="BF2465">
        <v>63</v>
      </c>
      <c r="BG2465">
        <v>9.25</v>
      </c>
      <c r="BH2465">
        <v>4.88</v>
      </c>
      <c r="BI2465">
        <v>1.75</v>
      </c>
      <c r="BJ2465">
        <v>3.25</v>
      </c>
      <c r="BK2465">
        <v>4.0999999999999996</v>
      </c>
      <c r="BL2465">
        <f>1/Table1[[#This Row],[odds_ft_home_team_win]]+1/Table1[[#This Row],[odds_ft_draw]]+1/Table1[[#This Row],[odds_ft_away_team_win]]-1</f>
        <v>0.12302331814526934</v>
      </c>
      <c r="BM2465">
        <f>Table1[[#This Row],[Margin]]/3</f>
        <v>4.1007772715089784E-2</v>
      </c>
      <c r="BN2465">
        <v>1.35</v>
      </c>
      <c r="BO2465">
        <v>2.08</v>
      </c>
      <c r="BP2465">
        <v>3.6</v>
      </c>
      <c r="BQ2465">
        <v>7.25</v>
      </c>
      <c r="BR2465">
        <v>1.95</v>
      </c>
      <c r="BS2465">
        <v>1.77</v>
      </c>
      <c r="BT2465" t="s">
        <v>3798</v>
      </c>
      <c r="BU2465">
        <f>VLOOKUP(Table1[[#This Row],[Reference]],metron,11,FALSE)</f>
        <v>1.684957590444867</v>
      </c>
      <c r="BV2465">
        <f>VLOOKUP(Table1[[#This Row],[Reference]],metron,12,FALSE)</f>
        <v>0.95101263631642718</v>
      </c>
    </row>
    <row r="2466" spans="1:74" hidden="1" x14ac:dyDescent="0.45">
      <c r="A2466" t="s">
        <v>5400</v>
      </c>
      <c r="B2466">
        <v>1632276000</v>
      </c>
      <c r="C2466" s="3" t="s">
        <v>4993</v>
      </c>
      <c r="D2466" t="s">
        <v>65</v>
      </c>
      <c r="E2466" t="s">
        <v>66</v>
      </c>
      <c r="F2466" t="s">
        <v>3788</v>
      </c>
      <c r="G2466" t="s">
        <v>3792</v>
      </c>
      <c r="H2466" t="s">
        <v>3831</v>
      </c>
      <c r="I2466">
        <f>MROUND(Table1[[#This Row],[Prob_H]]*100,2)/100</f>
        <v>0.32</v>
      </c>
      <c r="J2466">
        <f>1/Table1[[#This Row],[odds_ft_home_team_win]]-Table1[[#This Row],[Margin/3]]</f>
        <v>0.32410380504754371</v>
      </c>
      <c r="K2466">
        <f>1/Table1[[#This Row],[odds_ft_draw]]-Table1[[#This Row],[Margin/3]]</f>
        <v>0.31805419827198417</v>
      </c>
      <c r="L2466">
        <f>1/Table1[[#This Row],[odds_ft_away_team_win]]-Table1[[#This Row],[Margin/3]]</f>
        <v>0.35784199668047217</v>
      </c>
      <c r="M2466">
        <v>14</v>
      </c>
      <c r="N2466">
        <v>1</v>
      </c>
      <c r="O2466">
        <v>2</v>
      </c>
      <c r="P2466">
        <v>0.88</v>
      </c>
      <c r="Q2466">
        <v>1.25</v>
      </c>
      <c r="R2466" t="str" cm="1">
        <f t="array" ref="R24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6">
        <v>1</v>
      </c>
      <c r="T2466">
        <v>0</v>
      </c>
      <c r="U2466">
        <v>1</v>
      </c>
      <c r="V2466">
        <v>1</v>
      </c>
      <c r="W2466">
        <v>1</v>
      </c>
      <c r="X2466">
        <v>0</v>
      </c>
      <c r="Y2466">
        <v>35</v>
      </c>
      <c r="AA2466">
        <v>0</v>
      </c>
      <c r="AB2466">
        <v>3</v>
      </c>
      <c r="AC2466">
        <v>1</v>
      </c>
      <c r="AD2466">
        <v>1</v>
      </c>
      <c r="AE2466">
        <v>4</v>
      </c>
      <c r="AF2466">
        <v>0</v>
      </c>
      <c r="AG2466">
        <v>0</v>
      </c>
      <c r="AH2466">
        <v>2</v>
      </c>
      <c r="AI2466">
        <v>1</v>
      </c>
      <c r="AJ2466">
        <v>3</v>
      </c>
      <c r="AK2466">
        <v>7</v>
      </c>
      <c r="AL2466">
        <v>17</v>
      </c>
      <c r="AM2466">
        <v>4</v>
      </c>
      <c r="AN2466">
        <v>3</v>
      </c>
      <c r="AO2466">
        <v>3</v>
      </c>
      <c r="AP2466">
        <v>14</v>
      </c>
      <c r="AQ2466">
        <v>3</v>
      </c>
      <c r="AR2466">
        <v>14</v>
      </c>
      <c r="AS2466">
        <v>46</v>
      </c>
      <c r="AT2466">
        <v>54</v>
      </c>
      <c r="AU2466">
        <v>0.83</v>
      </c>
      <c r="AV2466">
        <v>1.66</v>
      </c>
      <c r="AW2466">
        <v>3.38</v>
      </c>
      <c r="AX2466">
        <v>100</v>
      </c>
      <c r="AY2466">
        <v>100</v>
      </c>
      <c r="AZ2466">
        <v>88</v>
      </c>
      <c r="BA2466">
        <v>50</v>
      </c>
      <c r="BB2466">
        <v>0</v>
      </c>
      <c r="BC2466">
        <v>75</v>
      </c>
      <c r="BD2466">
        <v>100</v>
      </c>
      <c r="BE2466">
        <v>50</v>
      </c>
      <c r="BF2466">
        <v>75</v>
      </c>
      <c r="BG2466">
        <v>8</v>
      </c>
      <c r="BH2466">
        <v>3.75</v>
      </c>
      <c r="BI2466">
        <v>2.85</v>
      </c>
      <c r="BJ2466">
        <v>2.9</v>
      </c>
      <c r="BK2466">
        <v>2.6</v>
      </c>
      <c r="BL2466">
        <f>1/Table1[[#This Row],[odds_ft_home_team_win]]+1/Table1[[#This Row],[odds_ft_draw]]+1/Table1[[#This Row],[odds_ft_away_team_win]]-1</f>
        <v>8.0320163804737277E-2</v>
      </c>
      <c r="BM2466">
        <f>Table1[[#This Row],[Margin]]/3</f>
        <v>2.6773387934912424E-2</v>
      </c>
      <c r="BN2466">
        <v>1.5</v>
      </c>
      <c r="BO2466">
        <v>2.2999999999999998</v>
      </c>
      <c r="BP2466">
        <v>4.05</v>
      </c>
      <c r="BQ2466">
        <v>8</v>
      </c>
      <c r="BR2466">
        <v>2.0499999999999998</v>
      </c>
      <c r="BS2466">
        <v>1.77</v>
      </c>
      <c r="BT2466" t="s">
        <v>3860</v>
      </c>
      <c r="BU2466">
        <f>VLOOKUP(Table1[[#This Row],[Reference]],metron,11,FALSE)</f>
        <v>1.210167055864918</v>
      </c>
      <c r="BV2466">
        <f>VLOOKUP(Table1[[#This Row],[Reference]],metron,12,FALSE)</f>
        <v>1.3211783725525419</v>
      </c>
    </row>
    <row r="2467" spans="1:74" hidden="1" x14ac:dyDescent="0.45">
      <c r="A2467" t="s">
        <v>5400</v>
      </c>
      <c r="B2467">
        <v>1634680800</v>
      </c>
      <c r="C2467" s="3" t="s">
        <v>5038</v>
      </c>
      <c r="D2467" t="s">
        <v>65</v>
      </c>
      <c r="E2467" t="s">
        <v>66</v>
      </c>
      <c r="F2467" t="s">
        <v>80</v>
      </c>
      <c r="G2467" t="s">
        <v>85</v>
      </c>
      <c r="H2467" t="s">
        <v>3903</v>
      </c>
      <c r="I2467">
        <f>MROUND(Table1[[#This Row],[Prob_H]]*100,2)/100</f>
        <v>0.24</v>
      </c>
      <c r="J2467">
        <f>1/Table1[[#This Row],[odds_ft_home_team_win]]-Table1[[#This Row],[Margin/3]]</f>
        <v>0.24362094564601799</v>
      </c>
      <c r="K2467">
        <f>1/Table1[[#This Row],[odds_ft_draw]]-Table1[[#This Row],[Margin/3]]</f>
        <v>0.25202430699055584</v>
      </c>
      <c r="L2467">
        <f>1/Table1[[#This Row],[odds_ft_away_team_win]]-Table1[[#This Row],[Margin/3]]</f>
        <v>0.50435474736342623</v>
      </c>
      <c r="M2467">
        <v>14</v>
      </c>
      <c r="N2467">
        <v>1.33</v>
      </c>
      <c r="O2467">
        <v>1</v>
      </c>
      <c r="P2467">
        <v>1.24</v>
      </c>
      <c r="Q2467">
        <v>1.05</v>
      </c>
      <c r="R2467" t="str" cm="1">
        <f t="array" ref="R24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7">
        <v>1</v>
      </c>
      <c r="T2467">
        <v>0</v>
      </c>
      <c r="U2467">
        <v>1</v>
      </c>
      <c r="V2467">
        <v>1</v>
      </c>
      <c r="W2467">
        <v>1</v>
      </c>
      <c r="X2467">
        <v>0</v>
      </c>
      <c r="Y2467">
        <v>34</v>
      </c>
      <c r="AA2467">
        <v>1</v>
      </c>
      <c r="AB2467">
        <v>12</v>
      </c>
      <c r="AC2467">
        <v>1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1</v>
      </c>
      <c r="AK2467">
        <v>10</v>
      </c>
      <c r="AL2467">
        <v>15</v>
      </c>
      <c r="AM2467">
        <v>3</v>
      </c>
      <c r="AN2467">
        <v>9</v>
      </c>
      <c r="AO2467">
        <v>7</v>
      </c>
      <c r="AP2467">
        <v>6</v>
      </c>
      <c r="AQ2467">
        <v>13</v>
      </c>
      <c r="AR2467">
        <v>14</v>
      </c>
      <c r="AS2467">
        <v>36</v>
      </c>
      <c r="AT2467">
        <v>64</v>
      </c>
      <c r="AU2467">
        <v>1.06</v>
      </c>
      <c r="AV2467">
        <v>1.98</v>
      </c>
      <c r="AW2467">
        <v>2.25</v>
      </c>
      <c r="AX2467">
        <v>59</v>
      </c>
      <c r="AY2467">
        <v>75</v>
      </c>
      <c r="AZ2467">
        <v>42</v>
      </c>
      <c r="BA2467">
        <v>17</v>
      </c>
      <c r="BB2467">
        <v>0</v>
      </c>
      <c r="BC2467">
        <v>34</v>
      </c>
      <c r="BD2467">
        <v>67</v>
      </c>
      <c r="BE2467">
        <v>25</v>
      </c>
      <c r="BF2467">
        <v>75</v>
      </c>
      <c r="BG2467">
        <v>6.83</v>
      </c>
      <c r="BH2467">
        <v>6.5</v>
      </c>
      <c r="BI2467">
        <v>3.5</v>
      </c>
      <c r="BJ2467">
        <v>3.4</v>
      </c>
      <c r="BK2467">
        <v>1.83</v>
      </c>
      <c r="BL2467">
        <f>1/Table1[[#This Row],[odds_ft_home_team_win]]+1/Table1[[#This Row],[odds_ft_draw]]+1/Table1[[#This Row],[odds_ft_away_team_win]]-1</f>
        <v>0.12628002020480311</v>
      </c>
      <c r="BM2467">
        <f>Table1[[#This Row],[Margin]]/3</f>
        <v>4.2093340068267704E-2</v>
      </c>
      <c r="BN2467">
        <v>1.35</v>
      </c>
      <c r="BO2467">
        <v>2</v>
      </c>
      <c r="BP2467">
        <v>3.5</v>
      </c>
      <c r="BQ2467">
        <v>7.1</v>
      </c>
      <c r="BR2467">
        <v>1.89</v>
      </c>
      <c r="BS2467">
        <v>1.81</v>
      </c>
      <c r="BT2467" t="s">
        <v>3847</v>
      </c>
      <c r="BU2467">
        <f>VLOOKUP(Table1[[#This Row],[Reference]],metron,11,FALSE)</f>
        <v>1.067249240121581</v>
      </c>
      <c r="BV2467">
        <f>VLOOKUP(Table1[[#This Row],[Reference]],metron,12,FALSE)</f>
        <v>1.53419452887538</v>
      </c>
    </row>
    <row r="2468" spans="1:74" hidden="1" x14ac:dyDescent="0.45">
      <c r="A2468" t="s">
        <v>5400</v>
      </c>
      <c r="B2468">
        <v>1634688000</v>
      </c>
      <c r="C2468" s="3" t="s">
        <v>5039</v>
      </c>
      <c r="D2468" t="s">
        <v>65</v>
      </c>
      <c r="E2468" t="s">
        <v>66</v>
      </c>
      <c r="F2468" t="s">
        <v>73</v>
      </c>
      <c r="G2468" t="s">
        <v>4346</v>
      </c>
      <c r="H2468" t="s">
        <v>3808</v>
      </c>
      <c r="I2468">
        <f>MROUND(Table1[[#This Row],[Prob_H]]*100,2)/100</f>
        <v>0.44</v>
      </c>
      <c r="J2468">
        <f>1/Table1[[#This Row],[odds_ft_home_team_win]]-Table1[[#This Row],[Margin/3]]</f>
        <v>0.43677049644276272</v>
      </c>
      <c r="K2468">
        <f>1/Table1[[#This Row],[odds_ft_draw]]-Table1[[#This Row],[Margin/3]]</f>
        <v>0.28316066541357687</v>
      </c>
      <c r="L2468">
        <f>1/Table1[[#This Row],[odds_ft_away_team_win]]-Table1[[#This Row],[Margin/3]]</f>
        <v>0.28006883814366035</v>
      </c>
      <c r="M2468">
        <v>14</v>
      </c>
      <c r="N2468">
        <v>1</v>
      </c>
      <c r="O2468">
        <v>0.83</v>
      </c>
      <c r="P2468">
        <v>1.38</v>
      </c>
      <c r="Q2468">
        <v>0.72</v>
      </c>
      <c r="R2468" t="str" cm="1">
        <f t="array" ref="R24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8">
        <v>2</v>
      </c>
      <c r="T2468">
        <v>0</v>
      </c>
      <c r="U2468">
        <v>2</v>
      </c>
      <c r="V2468">
        <v>0</v>
      </c>
      <c r="W2468">
        <v>0</v>
      </c>
      <c r="X2468">
        <v>0</v>
      </c>
      <c r="Y2468" t="s">
        <v>5040</v>
      </c>
      <c r="AA2468">
        <v>5</v>
      </c>
      <c r="AB2468">
        <v>1</v>
      </c>
      <c r="AC2468">
        <v>3</v>
      </c>
      <c r="AD2468">
        <v>0</v>
      </c>
      <c r="AE2468">
        <v>1</v>
      </c>
      <c r="AF2468">
        <v>0</v>
      </c>
      <c r="AG2468">
        <v>1</v>
      </c>
      <c r="AH2468">
        <v>2</v>
      </c>
      <c r="AI2468">
        <v>0</v>
      </c>
      <c r="AJ2468">
        <v>1</v>
      </c>
      <c r="AK2468">
        <v>16</v>
      </c>
      <c r="AL2468">
        <v>5</v>
      </c>
      <c r="AM2468">
        <v>7</v>
      </c>
      <c r="AN2468">
        <v>0</v>
      </c>
      <c r="AO2468">
        <v>9</v>
      </c>
      <c r="AP2468">
        <v>5</v>
      </c>
      <c r="AQ2468">
        <v>16</v>
      </c>
      <c r="AR2468">
        <v>9</v>
      </c>
      <c r="AS2468">
        <v>56</v>
      </c>
      <c r="AT2468">
        <v>44</v>
      </c>
      <c r="AU2468">
        <v>1.83</v>
      </c>
      <c r="AV2468">
        <v>0.5</v>
      </c>
      <c r="AW2468">
        <v>2.17</v>
      </c>
      <c r="AX2468">
        <v>42</v>
      </c>
      <c r="AY2468">
        <v>75</v>
      </c>
      <c r="AZ2468">
        <v>33</v>
      </c>
      <c r="BA2468">
        <v>17</v>
      </c>
      <c r="BB2468">
        <v>0</v>
      </c>
      <c r="BC2468">
        <v>25</v>
      </c>
      <c r="BD2468">
        <v>75</v>
      </c>
      <c r="BE2468">
        <v>25</v>
      </c>
      <c r="BF2468">
        <v>67</v>
      </c>
      <c r="BG2468">
        <v>8</v>
      </c>
      <c r="BH2468">
        <v>3.67</v>
      </c>
      <c r="BI2468">
        <v>2.1</v>
      </c>
      <c r="BJ2468">
        <v>3.1</v>
      </c>
      <c r="BK2468">
        <v>3.13</v>
      </c>
      <c r="BL2468">
        <f>1/Table1[[#This Row],[odds_ft_home_team_win]]+1/Table1[[#This Row],[odds_ft_draw]]+1/Table1[[#This Row],[odds_ft_away_team_win]]-1</f>
        <v>0.11825993924314027</v>
      </c>
      <c r="BM2468">
        <f>Table1[[#This Row],[Margin]]/3</f>
        <v>3.941997974771342E-2</v>
      </c>
      <c r="BN2468">
        <v>1.38</v>
      </c>
      <c r="BO2468">
        <v>2.2000000000000002</v>
      </c>
      <c r="BP2468">
        <v>4</v>
      </c>
      <c r="BQ2468">
        <v>0</v>
      </c>
      <c r="BR2468">
        <v>0</v>
      </c>
      <c r="BS2468">
        <v>0</v>
      </c>
      <c r="BT2468" t="s">
        <v>3786</v>
      </c>
      <c r="BU2468">
        <f>VLOOKUP(Table1[[#This Row],[Reference]],metron,11,FALSE)</f>
        <v>1.4140979689366791</v>
      </c>
      <c r="BV2468">
        <f>VLOOKUP(Table1[[#This Row],[Reference]],metron,12,FALSE)</f>
        <v>1.0666666666666671</v>
      </c>
    </row>
    <row r="2469" spans="1:74" hidden="1" x14ac:dyDescent="0.45">
      <c r="A2469" t="s">
        <v>5400</v>
      </c>
      <c r="B2469">
        <v>1634688300</v>
      </c>
      <c r="C2469" s="3" t="s">
        <v>5041</v>
      </c>
      <c r="D2469" t="s">
        <v>65</v>
      </c>
      <c r="E2469" t="s">
        <v>66</v>
      </c>
      <c r="F2469" t="s">
        <v>86</v>
      </c>
      <c r="G2469" t="s">
        <v>88</v>
      </c>
      <c r="H2469" t="s">
        <v>3811</v>
      </c>
      <c r="I2469">
        <f>MROUND(Table1[[#This Row],[Prob_H]]*100,2)/100</f>
        <v>0.56000000000000005</v>
      </c>
      <c r="J2469">
        <f>1/Table1[[#This Row],[odds_ft_home_team_win]]-Table1[[#This Row],[Margin/3]]</f>
        <v>0.56042164037937192</v>
      </c>
      <c r="K2469">
        <f>1/Table1[[#This Row],[odds_ft_draw]]-Table1[[#This Row],[Margin/3]]</f>
        <v>0.25573689222861462</v>
      </c>
      <c r="L2469">
        <f>1/Table1[[#This Row],[odds_ft_away_team_win]]-Table1[[#This Row],[Margin/3]]</f>
        <v>0.18384146739201326</v>
      </c>
      <c r="M2469">
        <v>14</v>
      </c>
      <c r="N2469">
        <v>2.67</v>
      </c>
      <c r="O2469">
        <v>1.2</v>
      </c>
      <c r="P2469">
        <v>1.9</v>
      </c>
      <c r="Q2469">
        <v>1.1100000000000001</v>
      </c>
      <c r="R2469" t="str" cm="1">
        <f t="array" ref="R24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69">
        <v>2</v>
      </c>
      <c r="T2469">
        <v>1</v>
      </c>
      <c r="U2469">
        <v>3</v>
      </c>
      <c r="V2469">
        <v>0</v>
      </c>
      <c r="W2469">
        <v>0</v>
      </c>
      <c r="X2469">
        <v>0</v>
      </c>
      <c r="Y2469" t="s">
        <v>4014</v>
      </c>
      <c r="Z2469">
        <v>73</v>
      </c>
      <c r="AA2469">
        <v>4</v>
      </c>
      <c r="AB2469">
        <v>3</v>
      </c>
      <c r="AC2469">
        <v>4</v>
      </c>
      <c r="AD2469">
        <v>0</v>
      </c>
      <c r="AE2469">
        <v>3</v>
      </c>
      <c r="AF2469">
        <v>1</v>
      </c>
      <c r="AG2469">
        <v>1</v>
      </c>
      <c r="AH2469">
        <v>3</v>
      </c>
      <c r="AI2469">
        <v>1</v>
      </c>
      <c r="AJ2469">
        <v>3</v>
      </c>
      <c r="AK2469">
        <v>9</v>
      </c>
      <c r="AL2469">
        <v>7</v>
      </c>
      <c r="AM2469">
        <v>6</v>
      </c>
      <c r="AN2469">
        <v>3</v>
      </c>
      <c r="AO2469">
        <v>3</v>
      </c>
      <c r="AP2469">
        <v>4</v>
      </c>
      <c r="AQ2469">
        <v>21</v>
      </c>
      <c r="AR2469">
        <v>11</v>
      </c>
      <c r="AS2469">
        <v>47</v>
      </c>
      <c r="AT2469">
        <v>53</v>
      </c>
      <c r="AU2469">
        <v>1.24</v>
      </c>
      <c r="AV2469">
        <v>0.87</v>
      </c>
      <c r="AW2469">
        <v>2.12</v>
      </c>
      <c r="AX2469">
        <v>49</v>
      </c>
      <c r="AY2469">
        <v>92</v>
      </c>
      <c r="AZ2469">
        <v>29</v>
      </c>
      <c r="BA2469">
        <v>0</v>
      </c>
      <c r="BB2469">
        <v>0</v>
      </c>
      <c r="BC2469">
        <v>10</v>
      </c>
      <c r="BD2469">
        <v>74</v>
      </c>
      <c r="BE2469">
        <v>37</v>
      </c>
      <c r="BF2469">
        <v>92</v>
      </c>
      <c r="BG2469">
        <v>13.1</v>
      </c>
      <c r="BH2469">
        <v>3.6</v>
      </c>
      <c r="BI2469">
        <v>1.67</v>
      </c>
      <c r="BJ2469">
        <v>3.4</v>
      </c>
      <c r="BK2469">
        <v>4.5</v>
      </c>
      <c r="BL2469">
        <f>1/Table1[[#This Row],[odds_ft_home_team_win]]+1/Table1[[#This Row],[odds_ft_draw]]+1/Table1[[#This Row],[odds_ft_away_team_win]]-1</f>
        <v>0.11514226449062681</v>
      </c>
      <c r="BM2469">
        <f>Table1[[#This Row],[Margin]]/3</f>
        <v>3.8380754830208939E-2</v>
      </c>
      <c r="BN2469">
        <v>1.33</v>
      </c>
      <c r="BO2469">
        <v>1.91</v>
      </c>
      <c r="BP2469">
        <v>3.92</v>
      </c>
      <c r="BQ2469">
        <v>7.6</v>
      </c>
      <c r="BR2469">
        <v>2.06</v>
      </c>
      <c r="BS2469">
        <v>1.68</v>
      </c>
      <c r="BT2469" t="s">
        <v>3802</v>
      </c>
      <c r="BU2469">
        <f>VLOOKUP(Table1[[#This Row],[Reference]],metron,11,FALSE)</f>
        <v>1.7546812539448771</v>
      </c>
      <c r="BV2469">
        <f>VLOOKUP(Table1[[#This Row],[Reference]],metron,12,FALSE)</f>
        <v>0.93456764148958549</v>
      </c>
    </row>
    <row r="2470" spans="1:74" hidden="1" x14ac:dyDescent="0.45">
      <c r="A2470" t="s">
        <v>5400</v>
      </c>
      <c r="B2470">
        <v>1634695500</v>
      </c>
      <c r="C2470" s="3" t="s">
        <v>5042</v>
      </c>
      <c r="D2470" t="s">
        <v>65</v>
      </c>
      <c r="E2470" t="s">
        <v>66</v>
      </c>
      <c r="F2470" t="s">
        <v>93</v>
      </c>
      <c r="G2470" t="s">
        <v>77</v>
      </c>
      <c r="H2470" t="s">
        <v>3815</v>
      </c>
      <c r="I2470">
        <f>MROUND(Table1[[#This Row],[Prob_H]]*100,2)/100</f>
        <v>0.44</v>
      </c>
      <c r="J2470">
        <f>1/Table1[[#This Row],[odds_ft_home_team_win]]-Table1[[#This Row],[Margin/3]]</f>
        <v>0.43780110553273494</v>
      </c>
      <c r="K2470">
        <f>1/Table1[[#This Row],[odds_ft_draw]]-Table1[[#This Row],[Margin/3]]</f>
        <v>0.28109944723363256</v>
      </c>
      <c r="L2470">
        <f>1/Table1[[#This Row],[odds_ft_away_team_win]]-Table1[[#This Row],[Margin/3]]</f>
        <v>0.28109944723363256</v>
      </c>
      <c r="M2470">
        <v>14</v>
      </c>
      <c r="N2470">
        <v>1.67</v>
      </c>
      <c r="O2470">
        <v>1.5</v>
      </c>
      <c r="P2470">
        <v>1.55</v>
      </c>
      <c r="Q2470">
        <v>1.5</v>
      </c>
      <c r="R2470" t="str" cm="1">
        <f t="array" ref="R24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AA2470">
        <v>4</v>
      </c>
      <c r="AB2470">
        <v>5</v>
      </c>
      <c r="AC2470">
        <v>3</v>
      </c>
      <c r="AD2470">
        <v>0</v>
      </c>
      <c r="AE2470">
        <v>4</v>
      </c>
      <c r="AF2470">
        <v>0</v>
      </c>
      <c r="AG2470">
        <v>2</v>
      </c>
      <c r="AH2470">
        <v>1</v>
      </c>
      <c r="AI2470">
        <v>1</v>
      </c>
      <c r="AJ2470">
        <v>3</v>
      </c>
      <c r="AK2470">
        <v>7</v>
      </c>
      <c r="AL2470">
        <v>5</v>
      </c>
      <c r="AM2470">
        <v>4</v>
      </c>
      <c r="AN2470">
        <v>3</v>
      </c>
      <c r="AO2470">
        <v>3</v>
      </c>
      <c r="AP2470">
        <v>2</v>
      </c>
      <c r="AQ2470">
        <v>12</v>
      </c>
      <c r="AR2470">
        <v>21</v>
      </c>
      <c r="AS2470">
        <v>49</v>
      </c>
      <c r="AT2470">
        <v>51</v>
      </c>
      <c r="AU2470">
        <v>1.1399999999999999</v>
      </c>
      <c r="AV2470">
        <v>0.82</v>
      </c>
      <c r="AW2470">
        <v>1.67</v>
      </c>
      <c r="AX2470">
        <v>42</v>
      </c>
      <c r="AY2470">
        <v>59</v>
      </c>
      <c r="AZ2470">
        <v>25</v>
      </c>
      <c r="BA2470">
        <v>0</v>
      </c>
      <c r="BB2470">
        <v>0</v>
      </c>
      <c r="BC2470">
        <v>25</v>
      </c>
      <c r="BD2470">
        <v>59</v>
      </c>
      <c r="BE2470">
        <v>25</v>
      </c>
      <c r="BF2470">
        <v>50</v>
      </c>
      <c r="BG2470">
        <v>7.5</v>
      </c>
      <c r="BH2470">
        <v>5.67</v>
      </c>
      <c r="BI2470">
        <v>2.1</v>
      </c>
      <c r="BJ2470">
        <v>3.13</v>
      </c>
      <c r="BK2470">
        <v>3.13</v>
      </c>
      <c r="BL2470">
        <f>1/Table1[[#This Row],[odds_ft_home_team_win]]+1/Table1[[#This Row],[odds_ft_draw]]+1/Table1[[#This Row],[odds_ft_away_team_win]]-1</f>
        <v>0.11516811197322374</v>
      </c>
      <c r="BM2470">
        <f>Table1[[#This Row],[Margin]]/3</f>
        <v>3.8389370657741249E-2</v>
      </c>
      <c r="BN2470">
        <v>1.44</v>
      </c>
      <c r="BO2470">
        <v>2.25</v>
      </c>
      <c r="BP2470">
        <v>4.12</v>
      </c>
      <c r="BQ2470">
        <v>8.0500000000000007</v>
      </c>
      <c r="BR2470">
        <v>1.96</v>
      </c>
      <c r="BS2470">
        <v>1.76</v>
      </c>
      <c r="BT2470" t="s">
        <v>3790</v>
      </c>
      <c r="BU2470">
        <f>VLOOKUP(Table1[[#This Row],[Reference]],metron,11,FALSE)</f>
        <v>1.4140979689366791</v>
      </c>
      <c r="BV2470">
        <f>VLOOKUP(Table1[[#This Row],[Reference]],metron,12,FALSE)</f>
        <v>1.0666666666666671</v>
      </c>
    </row>
    <row r="2471" spans="1:74" x14ac:dyDescent="0.45">
      <c r="A2471" t="s">
        <v>5400</v>
      </c>
      <c r="B2471">
        <v>1634774400</v>
      </c>
      <c r="C2471" s="3" t="s">
        <v>5043</v>
      </c>
      <c r="D2471" t="s">
        <v>65</v>
      </c>
      <c r="E2471" t="s">
        <v>66</v>
      </c>
      <c r="F2471" t="s">
        <v>97</v>
      </c>
      <c r="G2471" t="s">
        <v>2218</v>
      </c>
      <c r="H2471" t="s">
        <v>3800</v>
      </c>
      <c r="I2471">
        <f>MROUND(Table1[[#This Row],[Prob_H]]*100,2)/100</f>
        <v>0.54</v>
      </c>
      <c r="J2471">
        <f>1/Table1[[#This Row],[odds_ft_home_team_win]]-Table1[[#This Row],[Margin/3]]</f>
        <v>0.53276353276353283</v>
      </c>
      <c r="K2471">
        <f>1/Table1[[#This Row],[odds_ft_draw]]-Table1[[#This Row],[Margin/3]]</f>
        <v>0.23361823361823367</v>
      </c>
      <c r="L2471">
        <f>1/Table1[[#This Row],[odds_ft_away_team_win]]-Table1[[#This Row],[Margin/3]]</f>
        <v>0.23361823361823367</v>
      </c>
      <c r="M2471">
        <v>14</v>
      </c>
      <c r="N2471">
        <v>1.83</v>
      </c>
      <c r="O2471">
        <v>0.67</v>
      </c>
      <c r="P2471">
        <v>1.17</v>
      </c>
      <c r="Q2471">
        <v>1.28</v>
      </c>
      <c r="R2471" t="str" cm="1">
        <f t="array" ref="R24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71">
        <v>1</v>
      </c>
      <c r="T2471">
        <v>1</v>
      </c>
      <c r="U2471">
        <v>2</v>
      </c>
      <c r="V2471">
        <v>0</v>
      </c>
      <c r="W2471">
        <v>0</v>
      </c>
      <c r="X2471">
        <v>0</v>
      </c>
      <c r="Y2471">
        <v>56</v>
      </c>
      <c r="Z2471">
        <v>52</v>
      </c>
      <c r="AA2471">
        <v>4</v>
      </c>
      <c r="AB2471">
        <v>5</v>
      </c>
      <c r="AC2471">
        <v>2</v>
      </c>
      <c r="AD2471">
        <v>1</v>
      </c>
      <c r="AE2471">
        <v>3</v>
      </c>
      <c r="AF2471">
        <v>0</v>
      </c>
      <c r="AG2471">
        <v>1</v>
      </c>
      <c r="AH2471">
        <v>2</v>
      </c>
      <c r="AI2471">
        <v>3</v>
      </c>
      <c r="AJ2471">
        <v>0</v>
      </c>
      <c r="AK2471">
        <v>10</v>
      </c>
      <c r="AL2471">
        <v>17</v>
      </c>
      <c r="AM2471">
        <v>3</v>
      </c>
      <c r="AN2471">
        <v>5</v>
      </c>
      <c r="AO2471">
        <v>7</v>
      </c>
      <c r="AP2471">
        <v>12</v>
      </c>
      <c r="AQ2471">
        <v>9</v>
      </c>
      <c r="AR2471">
        <v>19</v>
      </c>
      <c r="AS2471">
        <v>41</v>
      </c>
      <c r="AT2471">
        <v>59</v>
      </c>
      <c r="AU2471">
        <v>1.1200000000000001</v>
      </c>
      <c r="AV2471">
        <v>1.8</v>
      </c>
      <c r="AW2471">
        <v>2.67</v>
      </c>
      <c r="AX2471">
        <v>67</v>
      </c>
      <c r="AY2471">
        <v>84</v>
      </c>
      <c r="AZ2471">
        <v>67</v>
      </c>
      <c r="BA2471">
        <v>25</v>
      </c>
      <c r="BB2471">
        <v>0</v>
      </c>
      <c r="BC2471">
        <v>50</v>
      </c>
      <c r="BD2471">
        <v>83</v>
      </c>
      <c r="BE2471">
        <v>33</v>
      </c>
      <c r="BF2471">
        <v>67</v>
      </c>
      <c r="BG2471">
        <v>9.5</v>
      </c>
      <c r="BH2471">
        <v>5.5</v>
      </c>
      <c r="BI2471">
        <v>1.8</v>
      </c>
      <c r="BJ2471">
        <v>3.9</v>
      </c>
      <c r="BK2471">
        <v>3.9</v>
      </c>
      <c r="BL2471">
        <f>1/Table1[[#This Row],[odds_ft_home_team_win]]+1/Table1[[#This Row],[odds_ft_draw]]+1/Table1[[#This Row],[odds_ft_away_team_win]]-1</f>
        <v>6.8376068376068355E-2</v>
      </c>
      <c r="BM2471">
        <f>Table1[[#This Row],[Margin]]/3</f>
        <v>2.2792022792022786E-2</v>
      </c>
      <c r="BN2471">
        <v>1.29</v>
      </c>
      <c r="BO2471">
        <v>2</v>
      </c>
      <c r="BP2471">
        <v>3.4</v>
      </c>
      <c r="BQ2471">
        <v>6.4</v>
      </c>
      <c r="BR2471">
        <v>1.88</v>
      </c>
      <c r="BS2471">
        <v>1.82</v>
      </c>
      <c r="BT2471" t="s">
        <v>3813</v>
      </c>
      <c r="BU2471">
        <f>VLOOKUP(Table1[[#This Row],[Reference]],metron,11,FALSE)</f>
        <v>1.684957590444867</v>
      </c>
      <c r="BV2471">
        <f>VLOOKUP(Table1[[#This Row],[Reference]],metron,12,FALSE)</f>
        <v>0.95101263631642718</v>
      </c>
    </row>
    <row r="2472" spans="1:74" x14ac:dyDescent="0.45">
      <c r="A2472" t="s">
        <v>5400</v>
      </c>
      <c r="B2472">
        <v>1634774400</v>
      </c>
      <c r="C2472" s="3" t="s">
        <v>5043</v>
      </c>
      <c r="D2472" t="s">
        <v>65</v>
      </c>
      <c r="E2472" t="s">
        <v>66</v>
      </c>
      <c r="F2472" t="s">
        <v>81</v>
      </c>
      <c r="G2472" t="s">
        <v>94</v>
      </c>
      <c r="H2472" t="s">
        <v>3836</v>
      </c>
      <c r="I2472">
        <f>MROUND(Table1[[#This Row],[Prob_H]]*100,2)/100</f>
        <v>0.62</v>
      </c>
      <c r="J2472">
        <f>1/Table1[[#This Row],[odds_ft_home_team_win]]-Table1[[#This Row],[Margin/3]]</f>
        <v>0.61827593262155556</v>
      </c>
      <c r="K2472">
        <f>1/Table1[[#This Row],[odds_ft_draw]]-Table1[[#This Row],[Margin/3]]</f>
        <v>0.23498225035880119</v>
      </c>
      <c r="L2472">
        <f>1/Table1[[#This Row],[odds_ft_away_team_win]]-Table1[[#This Row],[Margin/3]]</f>
        <v>0.14674181701964337</v>
      </c>
      <c r="M2472">
        <v>14</v>
      </c>
      <c r="N2472">
        <v>1.5</v>
      </c>
      <c r="O2472">
        <v>0.33</v>
      </c>
      <c r="P2472">
        <v>1.55</v>
      </c>
      <c r="Q2472">
        <v>1.1000000000000001</v>
      </c>
      <c r="R2472" t="str" cm="1">
        <f t="array" ref="R24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2">
        <v>1</v>
      </c>
      <c r="T2472">
        <v>2</v>
      </c>
      <c r="U2472">
        <v>3</v>
      </c>
      <c r="V2472">
        <v>1</v>
      </c>
      <c r="W2472">
        <v>0</v>
      </c>
      <c r="X2472">
        <v>1</v>
      </c>
      <c r="Y2472">
        <v>60</v>
      </c>
      <c r="Z2472" t="s">
        <v>5044</v>
      </c>
      <c r="AA2472">
        <v>6</v>
      </c>
      <c r="AB2472">
        <v>0</v>
      </c>
      <c r="AC2472">
        <v>2</v>
      </c>
      <c r="AD2472">
        <v>0</v>
      </c>
      <c r="AE2472">
        <v>6</v>
      </c>
      <c r="AF2472">
        <v>0</v>
      </c>
      <c r="AG2472">
        <v>1</v>
      </c>
      <c r="AH2472">
        <v>1</v>
      </c>
      <c r="AI2472">
        <v>1</v>
      </c>
      <c r="AJ2472">
        <v>5</v>
      </c>
      <c r="AK2472">
        <v>17</v>
      </c>
      <c r="AL2472">
        <v>8</v>
      </c>
      <c r="AM2472">
        <v>7</v>
      </c>
      <c r="AN2472">
        <v>4</v>
      </c>
      <c r="AO2472">
        <v>10</v>
      </c>
      <c r="AP2472">
        <v>4</v>
      </c>
      <c r="AQ2472">
        <v>4</v>
      </c>
      <c r="AR2472">
        <v>11</v>
      </c>
      <c r="AS2472">
        <v>69</v>
      </c>
      <c r="AT2472">
        <v>31</v>
      </c>
      <c r="AU2472">
        <v>2.0699999999999998</v>
      </c>
      <c r="AV2472">
        <v>0.99</v>
      </c>
      <c r="AW2472">
        <v>2.08</v>
      </c>
      <c r="AX2472">
        <v>42</v>
      </c>
      <c r="AY2472">
        <v>75</v>
      </c>
      <c r="AZ2472">
        <v>42</v>
      </c>
      <c r="BA2472">
        <v>9</v>
      </c>
      <c r="BB2472">
        <v>0</v>
      </c>
      <c r="BC2472">
        <v>17</v>
      </c>
      <c r="BD2472">
        <v>75</v>
      </c>
      <c r="BE2472">
        <v>33</v>
      </c>
      <c r="BF2472">
        <v>75</v>
      </c>
      <c r="BG2472">
        <v>10.17</v>
      </c>
      <c r="BH2472">
        <v>5.33</v>
      </c>
      <c r="BI2472">
        <v>1.56</v>
      </c>
      <c r="BJ2472">
        <v>3.88</v>
      </c>
      <c r="BK2472">
        <v>5.9</v>
      </c>
      <c r="BL2472">
        <f>1/Table1[[#This Row],[odds_ft_home_team_win]]+1/Table1[[#This Row],[odds_ft_draw]]+1/Table1[[#This Row],[odds_ft_away_team_win]]-1</f>
        <v>6.8249125212256345E-2</v>
      </c>
      <c r="BM2472">
        <f>Table1[[#This Row],[Margin]]/3</f>
        <v>2.274970840408545E-2</v>
      </c>
      <c r="BN2472">
        <v>1.32</v>
      </c>
      <c r="BO2472">
        <v>2.08</v>
      </c>
      <c r="BP2472">
        <v>3.5</v>
      </c>
      <c r="BQ2472">
        <v>7.15</v>
      </c>
      <c r="BR2472">
        <v>2.12</v>
      </c>
      <c r="BS2472">
        <v>1.64</v>
      </c>
      <c r="BT2472" t="s">
        <v>109</v>
      </c>
      <c r="BU2472">
        <f>VLOOKUP(Table1[[#This Row],[Reference]],metron,11,FALSE)</f>
        <v>1.8681481481481479</v>
      </c>
      <c r="BV2472">
        <f>VLOOKUP(Table1[[#This Row],[Reference]],metron,12,FALSE)</f>
        <v>0.86851851851851847</v>
      </c>
    </row>
    <row r="2473" spans="1:74" hidden="1" x14ac:dyDescent="0.45">
      <c r="A2473" t="s">
        <v>5400</v>
      </c>
      <c r="B2473">
        <v>1634781600</v>
      </c>
      <c r="C2473" s="3" t="s">
        <v>5045</v>
      </c>
      <c r="D2473" t="s">
        <v>65</v>
      </c>
      <c r="E2473" t="s">
        <v>66</v>
      </c>
      <c r="F2473" t="s">
        <v>68</v>
      </c>
      <c r="G2473" t="s">
        <v>103</v>
      </c>
      <c r="H2473" t="s">
        <v>3784</v>
      </c>
      <c r="I2473">
        <f>MROUND(Table1[[#This Row],[Prob_H]]*100,2)/100</f>
        <v>0.48</v>
      </c>
      <c r="J2473">
        <f>1/Table1[[#This Row],[odds_ft_home_team_win]]-Table1[[#This Row],[Margin/3]]</f>
        <v>0.47619047619047622</v>
      </c>
      <c r="K2473">
        <f>1/Table1[[#This Row],[odds_ft_draw]]-Table1[[#This Row],[Margin/3]]</f>
        <v>0.26190476190476192</v>
      </c>
      <c r="L2473">
        <f>1/Table1[[#This Row],[odds_ft_away_team_win]]-Table1[[#This Row],[Margin/3]]</f>
        <v>0.26190476190476192</v>
      </c>
      <c r="M2473">
        <v>14</v>
      </c>
      <c r="N2473">
        <v>1.33</v>
      </c>
      <c r="O2473">
        <v>1.17</v>
      </c>
      <c r="P2473">
        <v>2</v>
      </c>
      <c r="Q2473">
        <v>1.42</v>
      </c>
      <c r="R2473" t="str" cm="1">
        <f t="array" ref="R24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73">
        <v>3</v>
      </c>
      <c r="T2473">
        <v>0</v>
      </c>
      <c r="U2473">
        <v>3</v>
      </c>
      <c r="V2473">
        <v>2</v>
      </c>
      <c r="W2473">
        <v>2</v>
      </c>
      <c r="X2473">
        <v>0</v>
      </c>
      <c r="Y2473" t="s">
        <v>5046</v>
      </c>
      <c r="AA2473">
        <v>3</v>
      </c>
      <c r="AB2473">
        <v>6</v>
      </c>
      <c r="AC2473">
        <v>2</v>
      </c>
      <c r="AD2473">
        <v>0</v>
      </c>
      <c r="AE2473">
        <v>2</v>
      </c>
      <c r="AF2473">
        <v>0</v>
      </c>
      <c r="AG2473">
        <v>1</v>
      </c>
      <c r="AH2473">
        <v>1</v>
      </c>
      <c r="AI2473">
        <v>0</v>
      </c>
      <c r="AJ2473">
        <v>2</v>
      </c>
      <c r="AK2473">
        <v>12</v>
      </c>
      <c r="AL2473">
        <v>17</v>
      </c>
      <c r="AM2473">
        <v>6</v>
      </c>
      <c r="AN2473">
        <v>7</v>
      </c>
      <c r="AO2473">
        <v>6</v>
      </c>
      <c r="AP2473">
        <v>10</v>
      </c>
      <c r="AQ2473">
        <v>10</v>
      </c>
      <c r="AR2473">
        <v>8</v>
      </c>
      <c r="AS2473">
        <v>48</v>
      </c>
      <c r="AT2473">
        <v>52</v>
      </c>
      <c r="AU2473">
        <v>1.41</v>
      </c>
      <c r="AV2473">
        <v>1.96</v>
      </c>
      <c r="AW2473">
        <v>2.17</v>
      </c>
      <c r="AX2473">
        <v>59</v>
      </c>
      <c r="AY2473">
        <v>75</v>
      </c>
      <c r="AZ2473">
        <v>42</v>
      </c>
      <c r="BA2473">
        <v>17</v>
      </c>
      <c r="BB2473">
        <v>0</v>
      </c>
      <c r="BC2473">
        <v>25</v>
      </c>
      <c r="BD2473">
        <v>75</v>
      </c>
      <c r="BE2473">
        <v>17</v>
      </c>
      <c r="BF2473">
        <v>84</v>
      </c>
      <c r="BG2473">
        <v>9.84</v>
      </c>
      <c r="BH2473">
        <v>5</v>
      </c>
      <c r="BI2473">
        <v>2</v>
      </c>
      <c r="BJ2473">
        <v>3.5</v>
      </c>
      <c r="BK2473">
        <v>3.5</v>
      </c>
      <c r="BL2473">
        <f>1/Table1[[#This Row],[odds_ft_home_team_win]]+1/Table1[[#This Row],[odds_ft_draw]]+1/Table1[[#This Row],[odds_ft_away_team_win]]-1</f>
        <v>7.1428571428571397E-2</v>
      </c>
      <c r="BM2473">
        <f>Table1[[#This Row],[Margin]]/3</f>
        <v>2.3809523809523798E-2</v>
      </c>
      <c r="BN2473">
        <v>1.33</v>
      </c>
      <c r="BO2473">
        <v>2.11</v>
      </c>
      <c r="BP2473">
        <v>3.6</v>
      </c>
      <c r="BQ2473">
        <v>7.55</v>
      </c>
      <c r="BR2473">
        <v>1.92</v>
      </c>
      <c r="BS2473">
        <v>1.79</v>
      </c>
      <c r="BT2473" t="s">
        <v>3807</v>
      </c>
      <c r="BU2473">
        <f>VLOOKUP(Table1[[#This Row],[Reference]],metron,11,FALSE)</f>
        <v>1.510877192982456</v>
      </c>
      <c r="BV2473">
        <f>VLOOKUP(Table1[[#This Row],[Reference]],metron,12,FALSE)</f>
        <v>1.0163157894736841</v>
      </c>
    </row>
    <row r="2474" spans="1:74" hidden="1" x14ac:dyDescent="0.45">
      <c r="A2474" t="s">
        <v>5400</v>
      </c>
      <c r="B2474">
        <v>1634781960</v>
      </c>
      <c r="C2474" s="3" t="s">
        <v>5047</v>
      </c>
      <c r="D2474" t="s">
        <v>65</v>
      </c>
      <c r="E2474" t="s">
        <v>66</v>
      </c>
      <c r="F2474" t="s">
        <v>72</v>
      </c>
      <c r="G2474" t="s">
        <v>98</v>
      </c>
      <c r="H2474" t="s">
        <v>4128</v>
      </c>
      <c r="I2474">
        <f>MROUND(Table1[[#This Row],[Prob_H]]*100,2)/100</f>
        <v>0.36</v>
      </c>
      <c r="J2474">
        <f>1/Table1[[#This Row],[odds_ft_home_team_win]]-Table1[[#This Row],[Margin/3]]</f>
        <v>0.36117216117216117</v>
      </c>
      <c r="K2474">
        <f>1/Table1[[#This Row],[odds_ft_draw]]-Table1[[#This Row],[Margin/3]]</f>
        <v>0.26227106227106228</v>
      </c>
      <c r="L2474">
        <f>1/Table1[[#This Row],[odds_ft_away_team_win]]-Table1[[#This Row],[Margin/3]]</f>
        <v>0.37655677655677661</v>
      </c>
      <c r="M2474">
        <v>14</v>
      </c>
      <c r="N2474">
        <v>0.86</v>
      </c>
      <c r="O2474">
        <v>1.17</v>
      </c>
      <c r="P2474">
        <v>1.35</v>
      </c>
      <c r="Q2474">
        <v>1.32</v>
      </c>
      <c r="R2474" t="str" cm="1">
        <f t="array" ref="R24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AA2474">
        <v>5</v>
      </c>
      <c r="AB2474">
        <v>6</v>
      </c>
      <c r="AC2474">
        <v>1</v>
      </c>
      <c r="AD2474">
        <v>0</v>
      </c>
      <c r="AE2474">
        <v>3</v>
      </c>
      <c r="AF2474">
        <v>0</v>
      </c>
      <c r="AG2474">
        <v>1</v>
      </c>
      <c r="AH2474">
        <v>0</v>
      </c>
      <c r="AI2474">
        <v>0</v>
      </c>
      <c r="AJ2474">
        <v>3</v>
      </c>
      <c r="AK2474">
        <v>10</v>
      </c>
      <c r="AL2474">
        <v>11</v>
      </c>
      <c r="AM2474">
        <v>4</v>
      </c>
      <c r="AN2474">
        <v>5</v>
      </c>
      <c r="AO2474">
        <v>6</v>
      </c>
      <c r="AP2474">
        <v>6</v>
      </c>
      <c r="AQ2474">
        <v>13</v>
      </c>
      <c r="AR2474">
        <v>12</v>
      </c>
      <c r="AS2474">
        <v>33</v>
      </c>
      <c r="AT2474">
        <v>67</v>
      </c>
      <c r="AU2474">
        <v>1.22</v>
      </c>
      <c r="AV2474">
        <v>1.29</v>
      </c>
      <c r="AW2474">
        <v>1.32</v>
      </c>
      <c r="AX2474">
        <v>29</v>
      </c>
      <c r="AY2474">
        <v>44</v>
      </c>
      <c r="AZ2474">
        <v>22</v>
      </c>
      <c r="BA2474">
        <v>7</v>
      </c>
      <c r="BB2474">
        <v>0</v>
      </c>
      <c r="BC2474">
        <v>7</v>
      </c>
      <c r="BD2474">
        <v>43</v>
      </c>
      <c r="BE2474">
        <v>23</v>
      </c>
      <c r="BF2474">
        <v>52</v>
      </c>
      <c r="BG2474">
        <v>10.47</v>
      </c>
      <c r="BH2474">
        <v>4.96</v>
      </c>
      <c r="BI2474">
        <v>2.6</v>
      </c>
      <c r="BJ2474">
        <v>3.5</v>
      </c>
      <c r="BK2474">
        <v>2.5</v>
      </c>
      <c r="BL2474">
        <f>1/Table1[[#This Row],[odds_ft_home_team_win]]+1/Table1[[#This Row],[odds_ft_draw]]+1/Table1[[#This Row],[odds_ft_away_team_win]]-1</f>
        <v>7.0329670329670302E-2</v>
      </c>
      <c r="BM2474">
        <f>Table1[[#This Row],[Margin]]/3</f>
        <v>2.3443223443223433E-2</v>
      </c>
      <c r="BN2474">
        <v>1.38</v>
      </c>
      <c r="BO2474">
        <v>2.1800000000000002</v>
      </c>
      <c r="BP2474">
        <v>3.9</v>
      </c>
      <c r="BQ2474">
        <v>8.0500000000000007</v>
      </c>
      <c r="BR2474">
        <v>1.93</v>
      </c>
      <c r="BS2474">
        <v>1.78</v>
      </c>
      <c r="BT2474" t="s">
        <v>3829</v>
      </c>
      <c r="BU2474">
        <f>VLOOKUP(Table1[[#This Row],[Reference]],metron,11,FALSE)</f>
        <v>1.269326094653606</v>
      </c>
      <c r="BV2474">
        <f>VLOOKUP(Table1[[#This Row],[Reference]],metron,12,FALSE)</f>
        <v>1.2417089578661631</v>
      </c>
    </row>
    <row r="2475" spans="1:74" hidden="1" x14ac:dyDescent="0.45">
      <c r="A2475" t="s">
        <v>5399</v>
      </c>
      <c r="B2475">
        <v>1649988000</v>
      </c>
      <c r="C2475" s="3" t="s">
        <v>5313</v>
      </c>
      <c r="D2475" t="s">
        <v>65</v>
      </c>
      <c r="E2475" t="s">
        <v>66</v>
      </c>
      <c r="F2475" t="s">
        <v>93</v>
      </c>
      <c r="G2475" t="s">
        <v>4346</v>
      </c>
      <c r="H2475" t="s">
        <v>66</v>
      </c>
      <c r="I2475">
        <f>MROUND(Table1[[#This Row],[Prob_H]]*100,2)/100</f>
        <v>0.66</v>
      </c>
      <c r="J2475">
        <f>1/Table1[[#This Row],[odds_ft_home_team_win]]-Table1[[#This Row],[Margin/3]]</f>
        <v>0.65589569160997729</v>
      </c>
      <c r="K2475">
        <f>1/Table1[[#This Row],[odds_ft_draw]]-Table1[[#This Row],[Margin/3]]</f>
        <v>0.2256235827664399</v>
      </c>
      <c r="L2475">
        <f>1/Table1[[#This Row],[odds_ft_away_team_win]]-Table1[[#This Row],[Margin/3]]</f>
        <v>0.11848072562358275</v>
      </c>
      <c r="M2475">
        <v>14</v>
      </c>
      <c r="N2475">
        <v>1.61</v>
      </c>
      <c r="O2475">
        <v>0.4</v>
      </c>
      <c r="P2475">
        <v>1.55</v>
      </c>
      <c r="Q2475">
        <v>0.72</v>
      </c>
      <c r="R2475" t="str" cm="1">
        <f t="array" ref="R24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5">
        <v>1</v>
      </c>
      <c r="T2475">
        <v>2</v>
      </c>
      <c r="U2475">
        <v>3</v>
      </c>
      <c r="V2475">
        <v>2</v>
      </c>
      <c r="W2475">
        <v>0</v>
      </c>
      <c r="X2475">
        <v>2</v>
      </c>
      <c r="Y2475">
        <v>51</v>
      </c>
      <c r="Z2475" t="s">
        <v>5314</v>
      </c>
      <c r="AA2475">
        <v>7</v>
      </c>
      <c r="AB2475">
        <v>6</v>
      </c>
      <c r="AC2475">
        <v>4</v>
      </c>
      <c r="AD2475">
        <v>1</v>
      </c>
      <c r="AE2475">
        <v>3</v>
      </c>
      <c r="AF2475">
        <v>0</v>
      </c>
      <c r="AG2475">
        <v>2</v>
      </c>
      <c r="AH2475">
        <v>3</v>
      </c>
      <c r="AI2475">
        <v>1</v>
      </c>
      <c r="AJ2475">
        <v>2</v>
      </c>
      <c r="AK2475">
        <v>12</v>
      </c>
      <c r="AL2475">
        <v>8</v>
      </c>
      <c r="AM2475">
        <v>3</v>
      </c>
      <c r="AN2475">
        <v>2</v>
      </c>
      <c r="AO2475">
        <v>9</v>
      </c>
      <c r="AP2475">
        <v>6</v>
      </c>
      <c r="AQ2475">
        <v>14</v>
      </c>
      <c r="AR2475">
        <v>17</v>
      </c>
      <c r="AS2475">
        <v>55</v>
      </c>
      <c r="AT2475">
        <v>45</v>
      </c>
      <c r="AU2475">
        <v>1.4</v>
      </c>
      <c r="AV2475">
        <v>0.84</v>
      </c>
      <c r="AW2475">
        <v>2.0499999999999998</v>
      </c>
      <c r="AX2475">
        <v>34</v>
      </c>
      <c r="AY2475">
        <v>65</v>
      </c>
      <c r="AZ2475">
        <v>32</v>
      </c>
      <c r="BA2475">
        <v>10</v>
      </c>
      <c r="BB2475">
        <v>4</v>
      </c>
      <c r="BC2475">
        <v>20</v>
      </c>
      <c r="BD2475">
        <v>53</v>
      </c>
      <c r="BE2475">
        <v>34</v>
      </c>
      <c r="BF2475">
        <v>76</v>
      </c>
      <c r="BG2475">
        <v>6.62</v>
      </c>
      <c r="BH2475">
        <v>5.2</v>
      </c>
      <c r="BI2475">
        <v>1.47</v>
      </c>
      <c r="BJ2475">
        <v>4</v>
      </c>
      <c r="BK2475">
        <v>7</v>
      </c>
      <c r="BL2475">
        <f>1/Table1[[#This Row],[odds_ft_home_team_win]]+1/Table1[[#This Row],[odds_ft_draw]]+1/Table1[[#This Row],[odds_ft_away_team_win]]-1</f>
        <v>7.3129251700680298E-2</v>
      </c>
      <c r="BM2475">
        <f>Table1[[#This Row],[Margin]]/3</f>
        <v>2.4376417233560099E-2</v>
      </c>
      <c r="BN2475">
        <v>0</v>
      </c>
      <c r="BO2475">
        <v>2.02</v>
      </c>
      <c r="BP2475">
        <v>0</v>
      </c>
      <c r="BQ2475">
        <v>0</v>
      </c>
      <c r="BR2475">
        <v>0</v>
      </c>
      <c r="BS2475">
        <v>0</v>
      </c>
      <c r="BT2475" t="s">
        <v>3790</v>
      </c>
      <c r="BU2475">
        <f>VLOOKUP(Table1[[#This Row],[Reference]],metron,11,FALSE)</f>
        <v>2.089675030851502</v>
      </c>
      <c r="BV2475">
        <f>VLOOKUP(Table1[[#This Row],[Reference]],metron,12,FALSE)</f>
        <v>0.8354586589880707</v>
      </c>
    </row>
    <row r="2476" spans="1:74" x14ac:dyDescent="0.45">
      <c r="A2476" t="s">
        <v>5399</v>
      </c>
      <c r="B2476">
        <v>1650067200</v>
      </c>
      <c r="C2476" s="3" t="s">
        <v>5315</v>
      </c>
      <c r="D2476" t="s">
        <v>65</v>
      </c>
      <c r="E2476" t="s">
        <v>66</v>
      </c>
      <c r="F2476" t="s">
        <v>2218</v>
      </c>
      <c r="G2476" t="s">
        <v>3792</v>
      </c>
      <c r="H2476" t="s">
        <v>3819</v>
      </c>
      <c r="I2476">
        <f>MROUND(Table1[[#This Row],[Prob_H]]*100,2)/100</f>
        <v>0.44</v>
      </c>
      <c r="J2476">
        <f>1/Table1[[#This Row],[odds_ft_home_team_win]]-Table1[[#This Row],[Margin/3]]</f>
        <v>0.43706164636397193</v>
      </c>
      <c r="K2476">
        <f>1/Table1[[#This Row],[odds_ft_draw]]-Table1[[#This Row],[Margin/3]]</f>
        <v>0.30527870062753781</v>
      </c>
      <c r="L2476">
        <f>1/Table1[[#This Row],[odds_ft_away_team_win]]-Table1[[#This Row],[Margin/3]]</f>
        <v>0.2576596530084902</v>
      </c>
      <c r="M2476">
        <v>14</v>
      </c>
      <c r="N2476">
        <v>1.07</v>
      </c>
      <c r="O2476">
        <v>1.31</v>
      </c>
      <c r="P2476">
        <v>1.24</v>
      </c>
      <c r="Q2476">
        <v>1.25</v>
      </c>
      <c r="R2476" t="str" cm="1">
        <f t="array" ref="R24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76">
        <v>4</v>
      </c>
      <c r="T2476">
        <v>2</v>
      </c>
      <c r="U2476">
        <v>6</v>
      </c>
      <c r="V2476">
        <v>4</v>
      </c>
      <c r="W2476">
        <v>3</v>
      </c>
      <c r="X2476">
        <v>1</v>
      </c>
      <c r="Y2476" t="s">
        <v>5316</v>
      </c>
      <c r="Z2476" t="s">
        <v>5317</v>
      </c>
      <c r="AA2476">
        <v>2</v>
      </c>
      <c r="AB2476">
        <v>6</v>
      </c>
      <c r="AC2476">
        <v>2</v>
      </c>
      <c r="AD2476">
        <v>1</v>
      </c>
      <c r="AE2476">
        <v>1</v>
      </c>
      <c r="AF2476">
        <v>0</v>
      </c>
      <c r="AG2476">
        <v>1</v>
      </c>
      <c r="AH2476">
        <v>2</v>
      </c>
      <c r="AI2476">
        <v>0</v>
      </c>
      <c r="AJ2476">
        <v>1</v>
      </c>
      <c r="AK2476">
        <v>13</v>
      </c>
      <c r="AL2476">
        <v>16</v>
      </c>
      <c r="AM2476">
        <v>6</v>
      </c>
      <c r="AN2476">
        <v>7</v>
      </c>
      <c r="AO2476">
        <v>7</v>
      </c>
      <c r="AP2476">
        <v>9</v>
      </c>
      <c r="AQ2476">
        <v>16</v>
      </c>
      <c r="AR2476">
        <v>9</v>
      </c>
      <c r="AS2476">
        <v>43</v>
      </c>
      <c r="AT2476">
        <v>57</v>
      </c>
      <c r="AU2476">
        <v>1.41</v>
      </c>
      <c r="AV2476">
        <v>1.75</v>
      </c>
      <c r="AW2476">
        <v>2.2999999999999998</v>
      </c>
      <c r="AX2476">
        <v>39</v>
      </c>
      <c r="AY2476">
        <v>63</v>
      </c>
      <c r="AZ2476">
        <v>54</v>
      </c>
      <c r="BA2476">
        <v>20</v>
      </c>
      <c r="BB2476">
        <v>3</v>
      </c>
      <c r="BC2476">
        <v>28</v>
      </c>
      <c r="BD2476">
        <v>61</v>
      </c>
      <c r="BE2476">
        <v>40</v>
      </c>
      <c r="BF2476">
        <v>74</v>
      </c>
      <c r="BG2476">
        <v>8.27</v>
      </c>
      <c r="BH2476">
        <v>4.13</v>
      </c>
      <c r="BI2476">
        <v>2.15</v>
      </c>
      <c r="BJ2476">
        <v>3</v>
      </c>
      <c r="BK2476">
        <v>3.5</v>
      </c>
      <c r="BL2476">
        <f>1/Table1[[#This Row],[odds_ft_home_team_win]]+1/Table1[[#This Row],[odds_ft_draw]]+1/Table1[[#This Row],[odds_ft_away_team_win]]-1</f>
        <v>8.4163898117386449E-2</v>
      </c>
      <c r="BM2476">
        <f>Table1[[#This Row],[Margin]]/3</f>
        <v>2.8054632705795484E-2</v>
      </c>
      <c r="BN2476">
        <v>1.36</v>
      </c>
      <c r="BO2476">
        <v>2.2999999999999998</v>
      </c>
      <c r="BP2476">
        <v>3.5</v>
      </c>
      <c r="BQ2476">
        <v>6.5</v>
      </c>
      <c r="BR2476">
        <v>1.85</v>
      </c>
      <c r="BS2476">
        <v>1.85</v>
      </c>
      <c r="BT2476" t="s">
        <v>3809</v>
      </c>
      <c r="BU2476">
        <f>VLOOKUP(Table1[[#This Row],[Reference]],metron,11,FALSE)</f>
        <v>1.4140979689366791</v>
      </c>
      <c r="BV2476">
        <f>VLOOKUP(Table1[[#This Row],[Reference]],metron,12,FALSE)</f>
        <v>1.0666666666666671</v>
      </c>
    </row>
    <row r="2477" spans="1:74" x14ac:dyDescent="0.45">
      <c r="A2477" t="s">
        <v>5399</v>
      </c>
      <c r="B2477">
        <v>1650074400</v>
      </c>
      <c r="C2477" s="3" t="s">
        <v>5318</v>
      </c>
      <c r="D2477" t="s">
        <v>65</v>
      </c>
      <c r="E2477" t="s">
        <v>66</v>
      </c>
      <c r="F2477" t="s">
        <v>3788</v>
      </c>
      <c r="G2477" t="s">
        <v>103</v>
      </c>
      <c r="H2477" t="s">
        <v>3839</v>
      </c>
      <c r="I2477">
        <f>MROUND(Table1[[#This Row],[Prob_H]]*100,2)/100</f>
        <v>0.2</v>
      </c>
      <c r="J2477">
        <f>1/Table1[[#This Row],[odds_ft_home_team_win]]-Table1[[#This Row],[Margin/3]]</f>
        <v>0.19709919709919707</v>
      </c>
      <c r="K2477">
        <f>1/Table1[[#This Row],[odds_ft_draw]]-Table1[[#This Row],[Margin/3]]</f>
        <v>0.27751877751877752</v>
      </c>
      <c r="L2477">
        <f>1/Table1[[#This Row],[odds_ft_away_team_win]]-Table1[[#This Row],[Margin/3]]</f>
        <v>0.52538202538202539</v>
      </c>
      <c r="M2477">
        <v>14</v>
      </c>
      <c r="N2477">
        <v>1</v>
      </c>
      <c r="O2477">
        <v>1.47</v>
      </c>
      <c r="P2477">
        <v>0.88</v>
      </c>
      <c r="Q2477">
        <v>1.42</v>
      </c>
      <c r="R2477" t="str" cm="1">
        <f t="array" ref="R24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7">
        <v>1</v>
      </c>
      <c r="T2477">
        <v>2</v>
      </c>
      <c r="U2477">
        <v>3</v>
      </c>
      <c r="V2477">
        <v>2</v>
      </c>
      <c r="W2477">
        <v>1</v>
      </c>
      <c r="X2477">
        <v>1</v>
      </c>
      <c r="Y2477">
        <v>44</v>
      </c>
      <c r="Z2477" t="s">
        <v>5319</v>
      </c>
      <c r="AA2477">
        <v>3</v>
      </c>
      <c r="AB2477">
        <v>5</v>
      </c>
      <c r="AC2477">
        <v>1</v>
      </c>
      <c r="AD2477">
        <v>0</v>
      </c>
      <c r="AE2477">
        <v>3</v>
      </c>
      <c r="AF2477">
        <v>0</v>
      </c>
      <c r="AG2477">
        <v>0</v>
      </c>
      <c r="AH2477">
        <v>1</v>
      </c>
      <c r="AI2477">
        <v>0</v>
      </c>
      <c r="AJ2477">
        <v>3</v>
      </c>
      <c r="AK2477">
        <v>15</v>
      </c>
      <c r="AL2477">
        <v>7</v>
      </c>
      <c r="AM2477">
        <v>5</v>
      </c>
      <c r="AN2477">
        <v>4</v>
      </c>
      <c r="AO2477">
        <v>10</v>
      </c>
      <c r="AP2477">
        <v>3</v>
      </c>
      <c r="AQ2477">
        <v>16</v>
      </c>
      <c r="AR2477">
        <v>19</v>
      </c>
      <c r="AS2477">
        <v>48</v>
      </c>
      <c r="AT2477">
        <v>52</v>
      </c>
      <c r="AU2477">
        <v>1.54</v>
      </c>
      <c r="AV2477">
        <v>0.98</v>
      </c>
      <c r="AW2477">
        <v>2.67</v>
      </c>
      <c r="AX2477">
        <v>60</v>
      </c>
      <c r="AY2477">
        <v>77</v>
      </c>
      <c r="AZ2477">
        <v>60</v>
      </c>
      <c r="BA2477">
        <v>30</v>
      </c>
      <c r="BB2477">
        <v>7</v>
      </c>
      <c r="BC2477">
        <v>47</v>
      </c>
      <c r="BD2477">
        <v>74</v>
      </c>
      <c r="BE2477">
        <v>44</v>
      </c>
      <c r="BF2477">
        <v>84</v>
      </c>
      <c r="BG2477">
        <v>8.6</v>
      </c>
      <c r="BH2477">
        <v>4.66</v>
      </c>
      <c r="BI2477">
        <v>4.4000000000000004</v>
      </c>
      <c r="BJ2477">
        <v>3.25</v>
      </c>
      <c r="BK2477">
        <v>1.8</v>
      </c>
      <c r="BL2477">
        <f>1/Table1[[#This Row],[odds_ft_home_team_win]]+1/Table1[[#This Row],[odds_ft_draw]]+1/Table1[[#This Row],[odds_ft_away_team_win]]-1</f>
        <v>9.0520590520590583E-2</v>
      </c>
      <c r="BM2477">
        <f>Table1[[#This Row],[Margin]]/3</f>
        <v>3.0173530173530194E-2</v>
      </c>
      <c r="BN2477">
        <v>1.36</v>
      </c>
      <c r="BO2477">
        <v>2.15</v>
      </c>
      <c r="BP2477">
        <v>3.5</v>
      </c>
      <c r="BQ2477">
        <v>6.5</v>
      </c>
      <c r="BR2477">
        <v>1.91</v>
      </c>
      <c r="BS2477">
        <v>1.8</v>
      </c>
      <c r="BT2477" t="s">
        <v>3860</v>
      </c>
      <c r="BU2477">
        <f>VLOOKUP(Table1[[#This Row],[Reference]],metron,11,FALSE)</f>
        <v>1.0101010101010099</v>
      </c>
      <c r="BV2477">
        <f>VLOOKUP(Table1[[#This Row],[Reference]],metron,12,FALSE)</f>
        <v>1.696408529741863</v>
      </c>
    </row>
    <row r="2478" spans="1:74" hidden="1" x14ac:dyDescent="0.45">
      <c r="A2478" t="s">
        <v>5399</v>
      </c>
      <c r="B2478">
        <v>1650074760</v>
      </c>
      <c r="C2478" s="3" t="s">
        <v>5320</v>
      </c>
      <c r="D2478" t="s">
        <v>65</v>
      </c>
      <c r="E2478" t="s">
        <v>66</v>
      </c>
      <c r="F2478" t="s">
        <v>72</v>
      </c>
      <c r="G2478" t="s">
        <v>86</v>
      </c>
      <c r="H2478" t="s">
        <v>3784</v>
      </c>
      <c r="I2478">
        <f>MROUND(Table1[[#This Row],[Prob_H]]*100,2)/100</f>
        <v>0.3</v>
      </c>
      <c r="J2478">
        <f>1/Table1[[#This Row],[odds_ft_home_team_win]]-Table1[[#This Row],[Margin/3]]</f>
        <v>0.30743879472693031</v>
      </c>
      <c r="K2478">
        <f>1/Table1[[#This Row],[odds_ft_draw]]-Table1[[#This Row],[Margin/3]]</f>
        <v>0.30743879472693031</v>
      </c>
      <c r="L2478">
        <f>1/Table1[[#This Row],[odds_ft_away_team_win]]-Table1[[#This Row],[Margin/3]]</f>
        <v>0.38512241054613938</v>
      </c>
      <c r="M2478">
        <v>14</v>
      </c>
      <c r="N2478">
        <v>1.47</v>
      </c>
      <c r="O2478">
        <v>1.38</v>
      </c>
      <c r="P2478">
        <v>1.35</v>
      </c>
      <c r="Q2478">
        <v>1.53</v>
      </c>
      <c r="R2478" t="str" cm="1">
        <f t="array" ref="R24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8">
        <v>1</v>
      </c>
      <c r="T2478">
        <v>3</v>
      </c>
      <c r="U2478">
        <v>4</v>
      </c>
      <c r="V2478">
        <v>3</v>
      </c>
      <c r="W2478">
        <v>1</v>
      </c>
      <c r="X2478">
        <v>2</v>
      </c>
      <c r="Y2478">
        <v>31</v>
      </c>
      <c r="Z2478" t="s">
        <v>5321</v>
      </c>
      <c r="AA2478">
        <v>6</v>
      </c>
      <c r="AB2478">
        <v>7</v>
      </c>
      <c r="AC2478">
        <v>3</v>
      </c>
      <c r="AD2478">
        <v>0</v>
      </c>
      <c r="AE2478">
        <v>2</v>
      </c>
      <c r="AF2478">
        <v>0</v>
      </c>
      <c r="AG2478">
        <v>0</v>
      </c>
      <c r="AH2478">
        <v>3</v>
      </c>
      <c r="AI2478">
        <v>2</v>
      </c>
      <c r="AJ2478">
        <v>0</v>
      </c>
      <c r="AK2478">
        <v>11</v>
      </c>
      <c r="AL2478">
        <v>19</v>
      </c>
      <c r="AM2478">
        <v>4</v>
      </c>
      <c r="AN2478">
        <v>9</v>
      </c>
      <c r="AO2478">
        <v>7</v>
      </c>
      <c r="AP2478">
        <v>10</v>
      </c>
      <c r="AQ2478">
        <v>16</v>
      </c>
      <c r="AR2478">
        <v>15</v>
      </c>
      <c r="AS2478">
        <v>50</v>
      </c>
      <c r="AT2478">
        <v>50</v>
      </c>
      <c r="AU2478">
        <v>1.22</v>
      </c>
      <c r="AV2478">
        <v>2.2000000000000002</v>
      </c>
      <c r="AW2478">
        <v>1.94</v>
      </c>
      <c r="AX2478">
        <v>55</v>
      </c>
      <c r="AY2478">
        <v>62</v>
      </c>
      <c r="AZ2478">
        <v>33</v>
      </c>
      <c r="BA2478">
        <v>13</v>
      </c>
      <c r="BB2478">
        <v>7</v>
      </c>
      <c r="BC2478">
        <v>35</v>
      </c>
      <c r="BD2478">
        <v>58</v>
      </c>
      <c r="BE2478">
        <v>20</v>
      </c>
      <c r="BF2478">
        <v>65</v>
      </c>
      <c r="BG2478">
        <v>9.1300000000000008</v>
      </c>
      <c r="BH2478">
        <v>4.6399999999999997</v>
      </c>
      <c r="BI2478">
        <v>2.95</v>
      </c>
      <c r="BJ2478">
        <v>2.95</v>
      </c>
      <c r="BK2478">
        <v>2.4</v>
      </c>
      <c r="BL2478">
        <f>1/Table1[[#This Row],[odds_ft_home_team_win]]+1/Table1[[#This Row],[odds_ft_draw]]+1/Table1[[#This Row],[odds_ft_away_team_win]]-1</f>
        <v>9.4632768361581965E-2</v>
      </c>
      <c r="BM2478">
        <f>Table1[[#This Row],[Margin]]/3</f>
        <v>3.1544256120527324E-2</v>
      </c>
      <c r="BN2478">
        <v>1.4</v>
      </c>
      <c r="BO2478">
        <v>2.25</v>
      </c>
      <c r="BP2478">
        <v>4</v>
      </c>
      <c r="BQ2478">
        <v>7.5</v>
      </c>
      <c r="BR2478">
        <v>1.91</v>
      </c>
      <c r="BS2478">
        <v>1.8</v>
      </c>
      <c r="BT2478" t="s">
        <v>3829</v>
      </c>
      <c r="BU2478">
        <f>VLOOKUP(Table1[[#This Row],[Reference]],metron,11,FALSE)</f>
        <v>1.1805091283106199</v>
      </c>
      <c r="BV2478">
        <f>VLOOKUP(Table1[[#This Row],[Reference]],metron,12,FALSE)</f>
        <v>1.3921316533813319</v>
      </c>
    </row>
    <row r="2479" spans="1:74" x14ac:dyDescent="0.45">
      <c r="A2479" t="s">
        <v>5399</v>
      </c>
      <c r="B2479">
        <v>1650146400</v>
      </c>
      <c r="C2479" s="3" t="s">
        <v>5322</v>
      </c>
      <c r="D2479" t="s">
        <v>65</v>
      </c>
      <c r="E2479" t="s">
        <v>66</v>
      </c>
      <c r="F2479" t="s">
        <v>81</v>
      </c>
      <c r="G2479" t="s">
        <v>73</v>
      </c>
      <c r="H2479" t="s">
        <v>3831</v>
      </c>
      <c r="I2479">
        <f>MROUND(Table1[[#This Row],[Prob_H]]*100,2)/100</f>
        <v>0.46</v>
      </c>
      <c r="J2479">
        <f>1/Table1[[#This Row],[odds_ft_home_team_win]]-Table1[[#This Row],[Margin/3]]</f>
        <v>0.45484117872177571</v>
      </c>
      <c r="K2479">
        <f>1/Table1[[#This Row],[odds_ft_draw]]-Table1[[#This Row],[Margin/3]]</f>
        <v>0.27257941063911212</v>
      </c>
      <c r="L2479">
        <f>1/Table1[[#This Row],[odds_ft_away_team_win]]-Table1[[#This Row],[Margin/3]]</f>
        <v>0.27257941063911212</v>
      </c>
      <c r="M2479">
        <v>14</v>
      </c>
      <c r="N2479">
        <v>1.67</v>
      </c>
      <c r="O2479">
        <v>1.6</v>
      </c>
      <c r="P2479">
        <v>1.55</v>
      </c>
      <c r="Q2479">
        <v>1.42</v>
      </c>
      <c r="R2479" t="str" cm="1">
        <f t="array" ref="R24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79">
        <v>0</v>
      </c>
      <c r="T2479">
        <v>1</v>
      </c>
      <c r="U2479">
        <v>1</v>
      </c>
      <c r="V2479">
        <v>1</v>
      </c>
      <c r="W2479">
        <v>0</v>
      </c>
      <c r="X2479">
        <v>1</v>
      </c>
      <c r="Z2479">
        <v>43</v>
      </c>
      <c r="AA2479">
        <v>3</v>
      </c>
      <c r="AB2479">
        <v>4</v>
      </c>
      <c r="AC2479">
        <v>4</v>
      </c>
      <c r="AD2479">
        <v>2</v>
      </c>
      <c r="AE2479">
        <v>9</v>
      </c>
      <c r="AF2479">
        <v>2</v>
      </c>
      <c r="AG2479">
        <v>3</v>
      </c>
      <c r="AH2479">
        <v>3</v>
      </c>
      <c r="AI2479">
        <v>2</v>
      </c>
      <c r="AJ2479">
        <v>9</v>
      </c>
      <c r="AK2479">
        <v>16</v>
      </c>
      <c r="AL2479">
        <v>25</v>
      </c>
      <c r="AM2479">
        <v>0</v>
      </c>
      <c r="AN2479">
        <v>9</v>
      </c>
      <c r="AO2479">
        <v>16</v>
      </c>
      <c r="AP2479">
        <v>16</v>
      </c>
      <c r="AQ2479">
        <v>12</v>
      </c>
      <c r="AR2479">
        <v>22</v>
      </c>
      <c r="AS2479">
        <v>39</v>
      </c>
      <c r="AT2479">
        <v>61</v>
      </c>
      <c r="AU2479">
        <v>1.28</v>
      </c>
      <c r="AV2479">
        <v>2.58</v>
      </c>
      <c r="AW2479">
        <v>2.31</v>
      </c>
      <c r="AX2479">
        <v>52</v>
      </c>
      <c r="AY2479">
        <v>83</v>
      </c>
      <c r="AZ2479">
        <v>39</v>
      </c>
      <c r="BA2479">
        <v>10</v>
      </c>
      <c r="BB2479">
        <v>7</v>
      </c>
      <c r="BC2479">
        <v>31</v>
      </c>
      <c r="BD2479">
        <v>75</v>
      </c>
      <c r="BE2479">
        <v>37</v>
      </c>
      <c r="BF2479">
        <v>76</v>
      </c>
      <c r="BG2479">
        <v>9.44</v>
      </c>
      <c r="BH2479">
        <v>5.39</v>
      </c>
      <c r="BI2479">
        <v>2.08</v>
      </c>
      <c r="BJ2479">
        <v>3.35</v>
      </c>
      <c r="BK2479">
        <v>3.35</v>
      </c>
      <c r="BL2479">
        <f>1/Table1[[#This Row],[odds_ft_home_team_win]]+1/Table1[[#This Row],[odds_ft_draw]]+1/Table1[[#This Row],[odds_ft_away_team_win]]-1</f>
        <v>7.7784156142365113E-2</v>
      </c>
      <c r="BM2479">
        <f>Table1[[#This Row],[Margin]]/3</f>
        <v>2.5928052047455036E-2</v>
      </c>
      <c r="BN2479">
        <v>1.31</v>
      </c>
      <c r="BO2479">
        <v>2.0499999999999998</v>
      </c>
      <c r="BP2479">
        <v>3.37</v>
      </c>
      <c r="BQ2479">
        <v>6.5</v>
      </c>
      <c r="BR2479">
        <v>1.87</v>
      </c>
      <c r="BS2479">
        <v>1.89</v>
      </c>
      <c r="BT2479" t="s">
        <v>109</v>
      </c>
      <c r="BU2479">
        <f>VLOOKUP(Table1[[#This Row],[Reference]],metron,11,FALSE)</f>
        <v>1.4888836329233679</v>
      </c>
      <c r="BV2479">
        <f>VLOOKUP(Table1[[#This Row],[Reference]],metron,12,FALSE)</f>
        <v>1.0516792809839171</v>
      </c>
    </row>
    <row r="2480" spans="1:74" x14ac:dyDescent="0.45">
      <c r="A2480" t="s">
        <v>5399</v>
      </c>
      <c r="B2480">
        <v>1650153600</v>
      </c>
      <c r="C2480" s="3" t="s">
        <v>5323</v>
      </c>
      <c r="D2480" t="s">
        <v>65</v>
      </c>
      <c r="E2480" t="s">
        <v>66</v>
      </c>
      <c r="F2480" t="s">
        <v>88</v>
      </c>
      <c r="G2480" t="s">
        <v>80</v>
      </c>
      <c r="H2480" t="s">
        <v>3800</v>
      </c>
      <c r="I2480">
        <f>MROUND(Table1[[#This Row],[Prob_H]]*100,2)/100</f>
        <v>0.54</v>
      </c>
      <c r="J2480">
        <f>1/Table1[[#This Row],[odds_ft_home_team_win]]-Table1[[#This Row],[Margin/3]]</f>
        <v>0.54376064818026937</v>
      </c>
      <c r="K2480">
        <f>1/Table1[[#This Row],[odds_ft_draw]]-Table1[[#This Row],[Margin/3]]</f>
        <v>0.25402221759676835</v>
      </c>
      <c r="L2480">
        <f>1/Table1[[#This Row],[odds_ft_away_team_win]]-Table1[[#This Row],[Margin/3]]</f>
        <v>0.20221713422296234</v>
      </c>
      <c r="M2480">
        <v>14</v>
      </c>
      <c r="N2480">
        <v>1.65</v>
      </c>
      <c r="O2480">
        <v>0.6</v>
      </c>
      <c r="P2480">
        <v>1.58</v>
      </c>
      <c r="Q2480">
        <v>0.65</v>
      </c>
      <c r="R2480" t="str" cm="1">
        <f t="array" ref="R24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0">
        <v>1</v>
      </c>
      <c r="T2480">
        <v>1</v>
      </c>
      <c r="U2480">
        <v>2</v>
      </c>
      <c r="V2480">
        <v>0</v>
      </c>
      <c r="W2480">
        <v>0</v>
      </c>
      <c r="X2480">
        <v>0</v>
      </c>
      <c r="Y2480" t="s">
        <v>1265</v>
      </c>
      <c r="Z2480">
        <v>68</v>
      </c>
      <c r="AA2480">
        <v>5</v>
      </c>
      <c r="AB2480">
        <v>7</v>
      </c>
      <c r="AC2480">
        <v>2</v>
      </c>
      <c r="AD2480">
        <v>0</v>
      </c>
      <c r="AE2480">
        <v>4</v>
      </c>
      <c r="AF2480">
        <v>0</v>
      </c>
      <c r="AG2480">
        <v>1</v>
      </c>
      <c r="AH2480">
        <v>1</v>
      </c>
      <c r="AI2480">
        <v>3</v>
      </c>
      <c r="AJ2480">
        <v>1</v>
      </c>
      <c r="AK2480">
        <v>21</v>
      </c>
      <c r="AL2480">
        <v>12</v>
      </c>
      <c r="AM2480">
        <v>9</v>
      </c>
      <c r="AN2480">
        <v>5</v>
      </c>
      <c r="AO2480">
        <v>12</v>
      </c>
      <c r="AP2480">
        <v>7</v>
      </c>
      <c r="AQ2480">
        <v>12</v>
      </c>
      <c r="AR2480">
        <v>12</v>
      </c>
      <c r="AS2480">
        <v>52</v>
      </c>
      <c r="AT2480">
        <v>48</v>
      </c>
      <c r="AU2480">
        <v>2.3199999999999998</v>
      </c>
      <c r="AV2480">
        <v>1.45</v>
      </c>
      <c r="AW2480">
        <v>2.2200000000000002</v>
      </c>
      <c r="AX2480">
        <v>56</v>
      </c>
      <c r="AY2480">
        <v>75</v>
      </c>
      <c r="AZ2480">
        <v>34</v>
      </c>
      <c r="BA2480">
        <v>21</v>
      </c>
      <c r="BB2480">
        <v>9</v>
      </c>
      <c r="BC2480">
        <v>19</v>
      </c>
      <c r="BD2480">
        <v>57</v>
      </c>
      <c r="BE2480">
        <v>46</v>
      </c>
      <c r="BF2480">
        <v>75</v>
      </c>
      <c r="BG2480">
        <v>11.22</v>
      </c>
      <c r="BH2480">
        <v>4.84</v>
      </c>
      <c r="BI2480">
        <v>1.75</v>
      </c>
      <c r="BJ2480">
        <v>3.55</v>
      </c>
      <c r="BK2480">
        <v>4.3499999999999996</v>
      </c>
      <c r="BL2480">
        <f>1/Table1[[#This Row],[odds_ft_home_team_win]]+1/Table1[[#This Row],[odds_ft_draw]]+1/Table1[[#This Row],[odds_ft_away_team_win]]-1</f>
        <v>8.3003769744906197E-2</v>
      </c>
      <c r="BM2480">
        <f>Table1[[#This Row],[Margin]]/3</f>
        <v>2.7667923248302067E-2</v>
      </c>
      <c r="BN2480">
        <v>1.36</v>
      </c>
      <c r="BO2480">
        <v>2.04</v>
      </c>
      <c r="BP2480">
        <v>3.5</v>
      </c>
      <c r="BQ2480">
        <v>7</v>
      </c>
      <c r="BR2480">
        <v>2</v>
      </c>
      <c r="BS2480">
        <v>1.73</v>
      </c>
      <c r="BT2480" t="s">
        <v>3817</v>
      </c>
      <c r="BU2480">
        <f>VLOOKUP(Table1[[#This Row],[Reference]],metron,11,FALSE)</f>
        <v>1.684957590444867</v>
      </c>
      <c r="BV2480">
        <f>VLOOKUP(Table1[[#This Row],[Reference]],metron,12,FALSE)</f>
        <v>0.95101263631642718</v>
      </c>
    </row>
    <row r="2481" spans="1:74" x14ac:dyDescent="0.45">
      <c r="A2481" t="s">
        <v>5399</v>
      </c>
      <c r="B2481">
        <v>1650153600</v>
      </c>
      <c r="C2481" s="3" t="s">
        <v>5323</v>
      </c>
      <c r="D2481" t="s">
        <v>65</v>
      </c>
      <c r="E2481" t="s">
        <v>66</v>
      </c>
      <c r="F2481" t="s">
        <v>68</v>
      </c>
      <c r="G2481" t="s">
        <v>97</v>
      </c>
      <c r="H2481" t="s">
        <v>3811</v>
      </c>
      <c r="I2481">
        <f>MROUND(Table1[[#This Row],[Prob_H]]*100,2)/100</f>
        <v>0.68</v>
      </c>
      <c r="J2481">
        <f>1/Table1[[#This Row],[odds_ft_home_team_win]]-Table1[[#This Row],[Margin/3]]</f>
        <v>0.68314125295508277</v>
      </c>
      <c r="K2481">
        <f>1/Table1[[#This Row],[odds_ft_draw]]-Table1[[#This Row],[Margin/3]]</f>
        <v>0.18668735224586289</v>
      </c>
      <c r="L2481">
        <f>1/Table1[[#This Row],[odds_ft_away_team_win]]-Table1[[#This Row],[Margin/3]]</f>
        <v>0.13017139479905437</v>
      </c>
      <c r="M2481">
        <v>14</v>
      </c>
      <c r="N2481">
        <v>2.12</v>
      </c>
      <c r="O2481">
        <v>1.4</v>
      </c>
      <c r="P2481">
        <v>2</v>
      </c>
      <c r="Q2481">
        <v>1.29</v>
      </c>
      <c r="R2481" t="str" cm="1">
        <f t="array" ref="R24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1">
        <v>3</v>
      </c>
      <c r="T2481">
        <v>0</v>
      </c>
      <c r="U2481">
        <v>3</v>
      </c>
      <c r="V2481">
        <v>0</v>
      </c>
      <c r="W2481">
        <v>0</v>
      </c>
      <c r="X2481">
        <v>0</v>
      </c>
      <c r="Y2481" t="s">
        <v>5324</v>
      </c>
      <c r="AA2481">
        <v>5</v>
      </c>
      <c r="AB2481">
        <v>5</v>
      </c>
      <c r="AC2481">
        <v>1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1</v>
      </c>
      <c r="AK2481">
        <v>29</v>
      </c>
      <c r="AL2481">
        <v>8</v>
      </c>
      <c r="AM2481">
        <v>9</v>
      </c>
      <c r="AN2481">
        <v>3</v>
      </c>
      <c r="AO2481">
        <v>20</v>
      </c>
      <c r="AP2481">
        <v>5</v>
      </c>
      <c r="AQ2481">
        <v>13</v>
      </c>
      <c r="AR2481">
        <v>11</v>
      </c>
      <c r="AS2481">
        <v>57</v>
      </c>
      <c r="AT2481">
        <v>43</v>
      </c>
      <c r="AU2481">
        <v>3.02</v>
      </c>
      <c r="AV2481">
        <v>0.87</v>
      </c>
      <c r="AW2481">
        <v>2.5299999999999998</v>
      </c>
      <c r="AX2481">
        <v>40</v>
      </c>
      <c r="AY2481">
        <v>78</v>
      </c>
      <c r="AZ2481">
        <v>50</v>
      </c>
      <c r="BA2481">
        <v>23</v>
      </c>
      <c r="BB2481">
        <v>7</v>
      </c>
      <c r="BC2481">
        <v>28</v>
      </c>
      <c r="BD2481">
        <v>73</v>
      </c>
      <c r="BE2481">
        <v>37</v>
      </c>
      <c r="BF2481">
        <v>78</v>
      </c>
      <c r="BG2481">
        <v>10.16</v>
      </c>
      <c r="BH2481">
        <v>4.76</v>
      </c>
      <c r="BI2481">
        <v>1.41</v>
      </c>
      <c r="BJ2481">
        <v>4.7</v>
      </c>
      <c r="BK2481">
        <v>6.4</v>
      </c>
      <c r="BL2481">
        <f>1/Table1[[#This Row],[odds_ft_home_team_win]]+1/Table1[[#This Row],[odds_ft_draw]]+1/Table1[[#This Row],[odds_ft_away_team_win]]-1</f>
        <v>7.8235815602836878E-2</v>
      </c>
      <c r="BM2481">
        <f>Table1[[#This Row],[Margin]]/3</f>
        <v>2.6078605200945626E-2</v>
      </c>
      <c r="BN2481">
        <v>1.25</v>
      </c>
      <c r="BO2481">
        <v>1.71</v>
      </c>
      <c r="BP2481">
        <v>2.75</v>
      </c>
      <c r="BQ2481">
        <v>5</v>
      </c>
      <c r="BR2481">
        <v>1.91</v>
      </c>
      <c r="BS2481">
        <v>1.8</v>
      </c>
      <c r="BT2481" t="s">
        <v>3807</v>
      </c>
      <c r="BU2481">
        <f>VLOOKUP(Table1[[#This Row],[Reference]],metron,11,FALSE)</f>
        <v>2.1359338061465718</v>
      </c>
      <c r="BV2481">
        <f>VLOOKUP(Table1[[#This Row],[Reference]],metron,12,FALSE)</f>
        <v>0.77482269503546097</v>
      </c>
    </row>
    <row r="2482" spans="1:74" hidden="1" x14ac:dyDescent="0.45">
      <c r="A2482" t="s">
        <v>5399</v>
      </c>
      <c r="B2482">
        <v>1650160800</v>
      </c>
      <c r="C2482" s="3" t="s">
        <v>5325</v>
      </c>
      <c r="D2482" t="s">
        <v>65</v>
      </c>
      <c r="E2482" t="s">
        <v>66</v>
      </c>
      <c r="F2482" t="s">
        <v>77</v>
      </c>
      <c r="G2482" t="s">
        <v>98</v>
      </c>
      <c r="H2482" t="s">
        <v>3808</v>
      </c>
      <c r="I2482">
        <f>MROUND(Table1[[#This Row],[Prob_H]]*100,2)/100</f>
        <v>0.42</v>
      </c>
      <c r="J2482">
        <f>1/Table1[[#This Row],[odds_ft_home_team_win]]-Table1[[#This Row],[Margin/3]]</f>
        <v>0.41798941798941797</v>
      </c>
      <c r="K2482">
        <f>1/Table1[[#This Row],[odds_ft_draw]]-Table1[[#This Row],[Margin/3]]</f>
        <v>0.29100529100529099</v>
      </c>
      <c r="L2482">
        <f>1/Table1[[#This Row],[odds_ft_away_team_win]]-Table1[[#This Row],[Margin/3]]</f>
        <v>0.29100529100529099</v>
      </c>
      <c r="M2482">
        <v>14</v>
      </c>
      <c r="N2482">
        <v>1.5</v>
      </c>
      <c r="O2482">
        <v>1.1299999999999999</v>
      </c>
      <c r="P2482">
        <v>1.25</v>
      </c>
      <c r="Q2482">
        <v>1.32</v>
      </c>
      <c r="R2482" t="str" cm="1">
        <f t="array" ref="R24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Z2482">
        <v>58</v>
      </c>
      <c r="AA2482">
        <v>7</v>
      </c>
      <c r="AB2482">
        <v>5</v>
      </c>
      <c r="AC2482">
        <v>3</v>
      </c>
      <c r="AD2482">
        <v>0</v>
      </c>
      <c r="AE2482">
        <v>1</v>
      </c>
      <c r="AF2482">
        <v>1</v>
      </c>
      <c r="AG2482">
        <v>0</v>
      </c>
      <c r="AH2482">
        <v>3</v>
      </c>
      <c r="AI2482">
        <v>0</v>
      </c>
      <c r="AJ2482">
        <v>2</v>
      </c>
      <c r="AK2482">
        <v>13</v>
      </c>
      <c r="AL2482">
        <v>14</v>
      </c>
      <c r="AM2482">
        <v>2</v>
      </c>
      <c r="AN2482">
        <v>7</v>
      </c>
      <c r="AO2482">
        <v>11</v>
      </c>
      <c r="AP2482">
        <v>7</v>
      </c>
      <c r="AQ2482">
        <v>12</v>
      </c>
      <c r="AR2482">
        <v>16</v>
      </c>
      <c r="AS2482">
        <v>58</v>
      </c>
      <c r="AT2482">
        <v>42</v>
      </c>
      <c r="AU2482">
        <v>1.3</v>
      </c>
      <c r="AV2482">
        <v>1.58</v>
      </c>
      <c r="AW2482">
        <v>2.16</v>
      </c>
      <c r="AX2482">
        <v>53</v>
      </c>
      <c r="AY2482">
        <v>69</v>
      </c>
      <c r="AZ2482">
        <v>41</v>
      </c>
      <c r="BA2482">
        <v>19</v>
      </c>
      <c r="BB2482">
        <v>3</v>
      </c>
      <c r="BC2482">
        <v>28</v>
      </c>
      <c r="BD2482">
        <v>66</v>
      </c>
      <c r="BE2482">
        <v>41</v>
      </c>
      <c r="BF2482">
        <v>72</v>
      </c>
      <c r="BG2482">
        <v>9.1300000000000008</v>
      </c>
      <c r="BH2482">
        <v>4.87</v>
      </c>
      <c r="BI2482">
        <v>2.25</v>
      </c>
      <c r="BJ2482">
        <v>3.15</v>
      </c>
      <c r="BK2482">
        <v>3.15</v>
      </c>
      <c r="BL2482">
        <f>1/Table1[[#This Row],[odds_ft_home_team_win]]+1/Table1[[#This Row],[odds_ft_draw]]+1/Table1[[#This Row],[odds_ft_away_team_win]]-1</f>
        <v>7.9365079365079305E-2</v>
      </c>
      <c r="BM2482">
        <f>Table1[[#This Row],[Margin]]/3</f>
        <v>2.6455026455026436E-2</v>
      </c>
      <c r="BN2482">
        <v>1.4</v>
      </c>
      <c r="BO2482">
        <v>2.48</v>
      </c>
      <c r="BP2482">
        <v>3.75</v>
      </c>
      <c r="BQ2482">
        <v>7.5</v>
      </c>
      <c r="BR2482">
        <v>1.91</v>
      </c>
      <c r="BS2482">
        <v>1.8</v>
      </c>
      <c r="BT2482" t="s">
        <v>3802</v>
      </c>
      <c r="BU2482">
        <f>VLOOKUP(Table1[[#This Row],[Reference]],metron,11,FALSE)</f>
        <v>1.396960958296362</v>
      </c>
      <c r="BV2482">
        <f>VLOOKUP(Table1[[#This Row],[Reference]],metron,12,FALSE)</f>
        <v>1.091503992901508</v>
      </c>
    </row>
    <row r="2483" spans="1:74" x14ac:dyDescent="0.45">
      <c r="A2483" t="s">
        <v>5399</v>
      </c>
      <c r="B2483">
        <v>1650214800</v>
      </c>
      <c r="C2483" s="3" t="s">
        <v>5326</v>
      </c>
      <c r="D2483" t="s">
        <v>65</v>
      </c>
      <c r="E2483" t="s">
        <v>66</v>
      </c>
      <c r="F2483" t="s">
        <v>94</v>
      </c>
      <c r="G2483" t="s">
        <v>85</v>
      </c>
      <c r="H2483" t="s">
        <v>3836</v>
      </c>
      <c r="I2483">
        <f>MROUND(Table1[[#This Row],[Prob_H]]*100,2)/100</f>
        <v>0.32</v>
      </c>
      <c r="J2483">
        <f>1/Table1[[#This Row],[odds_ft_home_team_win]]-Table1[[#This Row],[Margin/3]]</f>
        <v>0.32176539935160625</v>
      </c>
      <c r="K2483">
        <f>1/Table1[[#This Row],[odds_ft_draw]]-Table1[[#This Row],[Margin/3]]</f>
        <v>0.28463012083701739</v>
      </c>
      <c r="L2483">
        <f>1/Table1[[#This Row],[odds_ft_away_team_win]]-Table1[[#This Row],[Margin/3]]</f>
        <v>0.39360447981137636</v>
      </c>
      <c r="M2483">
        <v>14</v>
      </c>
      <c r="N2483">
        <v>1.41</v>
      </c>
      <c r="O2483">
        <v>1.18</v>
      </c>
      <c r="P2483">
        <v>1.58</v>
      </c>
      <c r="Q2483">
        <v>1.05</v>
      </c>
      <c r="R2483" t="str" cm="1">
        <f t="array" ref="R24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3">
        <v>2</v>
      </c>
      <c r="T2483">
        <v>0</v>
      </c>
      <c r="U2483">
        <v>2</v>
      </c>
      <c r="V2483">
        <v>0</v>
      </c>
      <c r="W2483">
        <v>0</v>
      </c>
      <c r="X2483">
        <v>0</v>
      </c>
      <c r="Y2483" t="s">
        <v>2978</v>
      </c>
      <c r="AA2483">
        <v>5</v>
      </c>
      <c r="AB2483">
        <v>6</v>
      </c>
      <c r="AC2483">
        <v>3</v>
      </c>
      <c r="AD2483">
        <v>1</v>
      </c>
      <c r="AE2483">
        <v>1</v>
      </c>
      <c r="AF2483">
        <v>0</v>
      </c>
      <c r="AG2483">
        <v>2</v>
      </c>
      <c r="AH2483">
        <v>2</v>
      </c>
      <c r="AI2483">
        <v>0</v>
      </c>
      <c r="AJ2483">
        <v>1</v>
      </c>
      <c r="AK2483">
        <v>16</v>
      </c>
      <c r="AL2483">
        <v>18</v>
      </c>
      <c r="AM2483">
        <v>6</v>
      </c>
      <c r="AN2483">
        <v>5</v>
      </c>
      <c r="AO2483">
        <v>10</v>
      </c>
      <c r="AP2483">
        <v>13</v>
      </c>
      <c r="AQ2483">
        <v>10</v>
      </c>
      <c r="AR2483">
        <v>8</v>
      </c>
      <c r="AS2483">
        <v>42</v>
      </c>
      <c r="AT2483">
        <v>58</v>
      </c>
      <c r="AU2483">
        <v>1.69</v>
      </c>
      <c r="AV2483">
        <v>1.79</v>
      </c>
      <c r="AW2483">
        <v>2.41</v>
      </c>
      <c r="AX2483">
        <v>53</v>
      </c>
      <c r="AY2483">
        <v>68</v>
      </c>
      <c r="AZ2483">
        <v>47</v>
      </c>
      <c r="BA2483">
        <v>32</v>
      </c>
      <c r="BB2483">
        <v>9</v>
      </c>
      <c r="BC2483">
        <v>33</v>
      </c>
      <c r="BD2483">
        <v>62</v>
      </c>
      <c r="BE2483">
        <v>41</v>
      </c>
      <c r="BF2483">
        <v>65</v>
      </c>
      <c r="BG2483">
        <v>10.36</v>
      </c>
      <c r="BH2483">
        <v>4.76</v>
      </c>
      <c r="BI2483">
        <v>2.9</v>
      </c>
      <c r="BJ2483">
        <v>3.25</v>
      </c>
      <c r="BK2483">
        <v>2.4</v>
      </c>
      <c r="BL2483">
        <f>1/Table1[[#This Row],[odds_ft_home_team_win]]+1/Table1[[#This Row],[odds_ft_draw]]+1/Table1[[#This Row],[odds_ft_away_team_win]]-1</f>
        <v>6.9186560565871025E-2</v>
      </c>
      <c r="BM2483">
        <f>Table1[[#This Row],[Margin]]/3</f>
        <v>2.306218685529034E-2</v>
      </c>
      <c r="BN2483">
        <v>1.34</v>
      </c>
      <c r="BO2483">
        <v>2.1</v>
      </c>
      <c r="BP2483">
        <v>3.58</v>
      </c>
      <c r="BQ2483">
        <v>6.95</v>
      </c>
      <c r="BR2483">
        <v>1.79</v>
      </c>
      <c r="BS2483">
        <v>1.92</v>
      </c>
      <c r="BT2483" t="s">
        <v>3833</v>
      </c>
      <c r="BU2483">
        <f>VLOOKUP(Table1[[#This Row],[Reference]],metron,11,FALSE)</f>
        <v>1.210167055864918</v>
      </c>
      <c r="BV2483">
        <f>VLOOKUP(Table1[[#This Row],[Reference]],metron,12,FALSE)</f>
        <v>1.3211783725525419</v>
      </c>
    </row>
    <row r="2484" spans="1:74" hidden="1" x14ac:dyDescent="0.45">
      <c r="A2484" t="s">
        <v>5418</v>
      </c>
      <c r="B2484">
        <v>1351305300</v>
      </c>
      <c r="C2484" s="3" t="s">
        <v>287</v>
      </c>
      <c r="D2484" t="s">
        <v>65</v>
      </c>
      <c r="E2484" t="s">
        <v>66</v>
      </c>
      <c r="F2484" t="s">
        <v>81</v>
      </c>
      <c r="G2484" t="s">
        <v>67</v>
      </c>
      <c r="H2484" t="s">
        <v>66</v>
      </c>
      <c r="I2484">
        <f>MROUND(Table1[[#This Row],[Prob_H]]*100,2)/100</f>
        <v>0.57999999999999996</v>
      </c>
      <c r="J2484">
        <f>1/Table1[[#This Row],[odds_ft_home_team_win]]-Table1[[#This Row],[Margin/3]]</f>
        <v>0.58129359736584818</v>
      </c>
      <c r="K2484">
        <f>1/Table1[[#This Row],[odds_ft_draw]]-Table1[[#This Row],[Margin/3]]</f>
        <v>0.24664702977484712</v>
      </c>
      <c r="L2484">
        <f>1/Table1[[#This Row],[odds_ft_away_team_win]]-Table1[[#This Row],[Margin/3]]</f>
        <v>0.17205937285930475</v>
      </c>
      <c r="M2484">
        <v>15</v>
      </c>
      <c r="N2484">
        <v>2.14</v>
      </c>
      <c r="O2484">
        <v>0.56999999999999995</v>
      </c>
      <c r="P2484">
        <v>1.95</v>
      </c>
      <c r="Q2484">
        <v>0.53</v>
      </c>
      <c r="R2484" t="str" cm="1">
        <f t="array" ref="R24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4">
        <v>4</v>
      </c>
      <c r="T2484">
        <v>1</v>
      </c>
      <c r="U2484">
        <v>5</v>
      </c>
      <c r="V2484">
        <v>3</v>
      </c>
      <c r="W2484">
        <v>2</v>
      </c>
      <c r="X2484">
        <v>1</v>
      </c>
      <c r="Y2484" t="s">
        <v>288</v>
      </c>
      <c r="Z2484">
        <v>27</v>
      </c>
      <c r="AA2484">
        <v>-1</v>
      </c>
      <c r="AB2484">
        <v>-1</v>
      </c>
      <c r="AC2484">
        <v>2</v>
      </c>
      <c r="AD2484">
        <v>1</v>
      </c>
      <c r="AE2484">
        <v>3</v>
      </c>
      <c r="AF2484">
        <v>2</v>
      </c>
      <c r="AG2484">
        <v>1</v>
      </c>
      <c r="AH2484">
        <v>2</v>
      </c>
      <c r="AI2484">
        <v>3</v>
      </c>
      <c r="AJ2484">
        <v>2</v>
      </c>
      <c r="AK2484">
        <v>-1</v>
      </c>
      <c r="AL2484">
        <v>-1</v>
      </c>
      <c r="AM2484">
        <v>-1</v>
      </c>
      <c r="AN2484">
        <v>-1</v>
      </c>
      <c r="AO2484">
        <v>-1</v>
      </c>
      <c r="AP2484">
        <v>-1</v>
      </c>
      <c r="AQ2484">
        <v>-1</v>
      </c>
      <c r="AR2484">
        <v>-1</v>
      </c>
      <c r="AS2484">
        <v>-1</v>
      </c>
      <c r="AT2484">
        <v>-1</v>
      </c>
      <c r="AU2484">
        <v>0</v>
      </c>
      <c r="AV2484">
        <v>0</v>
      </c>
      <c r="AW2484">
        <v>2.72</v>
      </c>
      <c r="AX2484">
        <v>57</v>
      </c>
      <c r="AY2484">
        <v>93</v>
      </c>
      <c r="AZ2484">
        <v>50</v>
      </c>
      <c r="BA2484">
        <v>22</v>
      </c>
      <c r="BB2484">
        <v>7</v>
      </c>
      <c r="BC2484">
        <v>43</v>
      </c>
      <c r="BD2484">
        <v>79</v>
      </c>
      <c r="BE2484">
        <v>43</v>
      </c>
      <c r="BF2484">
        <v>72</v>
      </c>
      <c r="BG2484">
        <v>0</v>
      </c>
      <c r="BH2484">
        <v>4.43</v>
      </c>
      <c r="BI2484">
        <v>1.69</v>
      </c>
      <c r="BJ2484">
        <v>3.89</v>
      </c>
      <c r="BK2484">
        <v>5.48</v>
      </c>
      <c r="BL2484">
        <f>1/Table1[[#This Row],[odds_ft_home_team_win]]+1/Table1[[#This Row],[odds_ft_draw]]+1/Table1[[#This Row],[odds_ft_away_team_win]]-1</f>
        <v>3.1267136896538261E-2</v>
      </c>
      <c r="BM2484">
        <f>Table1[[#This Row],[Margin]]/3</f>
        <v>1.0422378965512754E-2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 t="s">
        <v>109</v>
      </c>
      <c r="BU2484">
        <f>VLOOKUP(Table1[[#This Row],[Reference]],metron,11,FALSE)</f>
        <v>1.7619715019855171</v>
      </c>
      <c r="BV2484">
        <f>VLOOKUP(Table1[[#This Row],[Reference]],metron,12,FALSE)</f>
        <v>0.87432842793739785</v>
      </c>
    </row>
    <row r="2485" spans="1:74" hidden="1" x14ac:dyDescent="0.45">
      <c r="A2485" t="s">
        <v>5418</v>
      </c>
      <c r="B2485">
        <v>1351375200</v>
      </c>
      <c r="C2485" s="3" t="s">
        <v>289</v>
      </c>
      <c r="D2485" t="s">
        <v>65</v>
      </c>
      <c r="E2485" t="s">
        <v>66</v>
      </c>
      <c r="F2485" t="s">
        <v>77</v>
      </c>
      <c r="G2485" t="s">
        <v>97</v>
      </c>
      <c r="H2485" t="s">
        <v>66</v>
      </c>
      <c r="I2485">
        <f>MROUND(Table1[[#This Row],[Prob_H]]*100,2)/100</f>
        <v>0.46</v>
      </c>
      <c r="J2485">
        <f>1/Table1[[#This Row],[odds_ft_home_team_win]]-Table1[[#This Row],[Margin/3]]</f>
        <v>0.45271254749963358</v>
      </c>
      <c r="K2485">
        <f>1/Table1[[#This Row],[odds_ft_draw]]-Table1[[#This Row],[Margin/3]]</f>
        <v>0.2812947740410438</v>
      </c>
      <c r="L2485">
        <f>1/Table1[[#This Row],[odds_ft_away_team_win]]-Table1[[#This Row],[Margin/3]]</f>
        <v>0.26599267845932262</v>
      </c>
      <c r="M2485">
        <v>15</v>
      </c>
      <c r="N2485">
        <v>1.57</v>
      </c>
      <c r="O2485">
        <v>1.67</v>
      </c>
      <c r="P2485">
        <v>1.95</v>
      </c>
      <c r="Q2485">
        <v>1.4</v>
      </c>
      <c r="R2485" t="str" cm="1">
        <f t="array" ref="R24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5">
        <v>3</v>
      </c>
      <c r="T2485">
        <v>0</v>
      </c>
      <c r="U2485">
        <v>3</v>
      </c>
      <c r="V2485">
        <v>2</v>
      </c>
      <c r="W2485">
        <v>2</v>
      </c>
      <c r="X2485">
        <v>0</v>
      </c>
      <c r="Y2485" t="s">
        <v>290</v>
      </c>
      <c r="AA2485">
        <v>-1</v>
      </c>
      <c r="AB2485">
        <v>-1</v>
      </c>
      <c r="AC2485">
        <v>1</v>
      </c>
      <c r="AD2485">
        <v>0</v>
      </c>
      <c r="AE2485">
        <v>3</v>
      </c>
      <c r="AF2485">
        <v>0</v>
      </c>
      <c r="AG2485">
        <v>1</v>
      </c>
      <c r="AH2485">
        <v>0</v>
      </c>
      <c r="AI2485">
        <v>2</v>
      </c>
      <c r="AJ2485">
        <v>1</v>
      </c>
      <c r="AK2485">
        <v>-1</v>
      </c>
      <c r="AL2485">
        <v>-1</v>
      </c>
      <c r="AM2485">
        <v>-1</v>
      </c>
      <c r="AN2485">
        <v>-1</v>
      </c>
      <c r="AO2485">
        <v>-1</v>
      </c>
      <c r="AP2485">
        <v>-1</v>
      </c>
      <c r="AQ2485">
        <v>-1</v>
      </c>
      <c r="AR2485">
        <v>-1</v>
      </c>
      <c r="AS2485">
        <v>-1</v>
      </c>
      <c r="AT2485">
        <v>-1</v>
      </c>
      <c r="AU2485">
        <v>0</v>
      </c>
      <c r="AV2485">
        <v>0</v>
      </c>
      <c r="AW2485">
        <v>2.41</v>
      </c>
      <c r="AX2485">
        <v>62</v>
      </c>
      <c r="AY2485">
        <v>77</v>
      </c>
      <c r="AZ2485">
        <v>40</v>
      </c>
      <c r="BA2485">
        <v>31</v>
      </c>
      <c r="BB2485">
        <v>7</v>
      </c>
      <c r="BC2485">
        <v>41</v>
      </c>
      <c r="BD2485">
        <v>62</v>
      </c>
      <c r="BE2485">
        <v>38</v>
      </c>
      <c r="BF2485">
        <v>77</v>
      </c>
      <c r="BG2485">
        <v>0</v>
      </c>
      <c r="BH2485">
        <v>4.43</v>
      </c>
      <c r="BI2485">
        <v>2.16</v>
      </c>
      <c r="BJ2485">
        <v>3.43</v>
      </c>
      <c r="BK2485">
        <v>3.62</v>
      </c>
      <c r="BL2485">
        <f>1/Table1[[#This Row],[odds_ft_home_team_win]]+1/Table1[[#This Row],[odds_ft_draw]]+1/Table1[[#This Row],[odds_ft_away_team_win]]-1</f>
        <v>3.0751246389987941E-2</v>
      </c>
      <c r="BM2485">
        <f>Table1[[#This Row],[Margin]]/3</f>
        <v>1.0250415463329313E-2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 t="s">
        <v>79</v>
      </c>
      <c r="BU2485">
        <f>VLOOKUP(Table1[[#This Row],[Reference]],metron,11,FALSE)</f>
        <v>1.4888836329233679</v>
      </c>
      <c r="BV2485">
        <f>VLOOKUP(Table1[[#This Row],[Reference]],metron,12,FALSE)</f>
        <v>1.0516792809839171</v>
      </c>
    </row>
    <row r="2486" spans="1:74" hidden="1" x14ac:dyDescent="0.45">
      <c r="A2486" t="s">
        <v>5418</v>
      </c>
      <c r="B2486">
        <v>1351375200</v>
      </c>
      <c r="C2486" s="3" t="s">
        <v>289</v>
      </c>
      <c r="D2486" t="s">
        <v>65</v>
      </c>
      <c r="E2486" t="s">
        <v>66</v>
      </c>
      <c r="F2486" t="s">
        <v>89</v>
      </c>
      <c r="G2486" t="s">
        <v>80</v>
      </c>
      <c r="H2486" t="s">
        <v>66</v>
      </c>
      <c r="I2486">
        <f>MROUND(Table1[[#This Row],[Prob_H]]*100,2)/100</f>
        <v>0.57999999999999996</v>
      </c>
      <c r="J2486">
        <f>1/Table1[[#This Row],[odds_ft_home_team_win]]-Table1[[#This Row],[Margin/3]]</f>
        <v>0.58118354380753467</v>
      </c>
      <c r="K2486">
        <f>1/Table1[[#This Row],[odds_ft_draw]]-Table1[[#This Row],[Margin/3]]</f>
        <v>0.24719952623906033</v>
      </c>
      <c r="L2486">
        <f>1/Table1[[#This Row],[odds_ft_away_team_win]]-Table1[[#This Row],[Margin/3]]</f>
        <v>0.17161692995340502</v>
      </c>
      <c r="M2486">
        <v>15</v>
      </c>
      <c r="N2486">
        <v>0.71</v>
      </c>
      <c r="O2486">
        <v>0.28999999999999998</v>
      </c>
      <c r="P2486">
        <v>0.82</v>
      </c>
      <c r="Q2486">
        <v>0.94</v>
      </c>
      <c r="R2486" t="str" cm="1">
        <f t="array" ref="R24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AA2486">
        <v>-1</v>
      </c>
      <c r="AB2486">
        <v>-1</v>
      </c>
      <c r="AC2486">
        <v>4</v>
      </c>
      <c r="AD2486">
        <v>1</v>
      </c>
      <c r="AE2486">
        <v>0</v>
      </c>
      <c r="AF2486">
        <v>0</v>
      </c>
      <c r="AG2486">
        <v>0</v>
      </c>
      <c r="AH2486">
        <v>5</v>
      </c>
      <c r="AI2486">
        <v>0</v>
      </c>
      <c r="AJ2486">
        <v>0</v>
      </c>
      <c r="AK2486">
        <v>-1</v>
      </c>
      <c r="AL2486">
        <v>-1</v>
      </c>
      <c r="AM2486">
        <v>-1</v>
      </c>
      <c r="AN2486">
        <v>-1</v>
      </c>
      <c r="AO2486">
        <v>-1</v>
      </c>
      <c r="AP2486">
        <v>-1</v>
      </c>
      <c r="AQ2486">
        <v>-1</v>
      </c>
      <c r="AR2486">
        <v>-1</v>
      </c>
      <c r="AS2486">
        <v>-1</v>
      </c>
      <c r="AT2486">
        <v>-1</v>
      </c>
      <c r="AU2486">
        <v>0</v>
      </c>
      <c r="AV2486">
        <v>0</v>
      </c>
      <c r="AW2486">
        <v>2.93</v>
      </c>
      <c r="AX2486">
        <v>64</v>
      </c>
      <c r="AY2486">
        <v>79</v>
      </c>
      <c r="AZ2486">
        <v>65</v>
      </c>
      <c r="BA2486">
        <v>36</v>
      </c>
      <c r="BB2486">
        <v>22</v>
      </c>
      <c r="BC2486">
        <v>22</v>
      </c>
      <c r="BD2486">
        <v>64</v>
      </c>
      <c r="BE2486">
        <v>50</v>
      </c>
      <c r="BF2486">
        <v>86</v>
      </c>
      <c r="BG2486">
        <v>0</v>
      </c>
      <c r="BH2486">
        <v>5</v>
      </c>
      <c r="BI2486">
        <v>1.69</v>
      </c>
      <c r="BJ2486">
        <v>3.88</v>
      </c>
      <c r="BK2486">
        <v>5.49</v>
      </c>
      <c r="BL2486">
        <f>1/Table1[[#This Row],[odds_ft_home_team_win]]+1/Table1[[#This Row],[odds_ft_draw]]+1/Table1[[#This Row],[odds_ft_away_team_win]]-1</f>
        <v>3.1597297571478888E-2</v>
      </c>
      <c r="BM2486">
        <f>Table1[[#This Row],[Margin]]/3</f>
        <v>1.0532432523826296E-2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 t="s">
        <v>121</v>
      </c>
      <c r="BU2486">
        <f>VLOOKUP(Table1[[#This Row],[Reference]],metron,11,FALSE)</f>
        <v>1.7619715019855171</v>
      </c>
      <c r="BV2486">
        <f>VLOOKUP(Table1[[#This Row],[Reference]],metron,12,FALSE)</f>
        <v>0.87432842793739785</v>
      </c>
    </row>
    <row r="2487" spans="1:74" hidden="1" x14ac:dyDescent="0.45">
      <c r="A2487" t="s">
        <v>5418</v>
      </c>
      <c r="B2487">
        <v>1351386000</v>
      </c>
      <c r="C2487" s="3" t="s">
        <v>291</v>
      </c>
      <c r="D2487" t="s">
        <v>65</v>
      </c>
      <c r="E2487" t="s">
        <v>66</v>
      </c>
      <c r="F2487" t="s">
        <v>78</v>
      </c>
      <c r="G2487" t="s">
        <v>72</v>
      </c>
      <c r="H2487" t="s">
        <v>66</v>
      </c>
      <c r="I2487">
        <f>MROUND(Table1[[#This Row],[Prob_H]]*100,2)/100</f>
        <v>0.46</v>
      </c>
      <c r="J2487">
        <f>1/Table1[[#This Row],[odds_ft_home_team_win]]-Table1[[#This Row],[Margin/3]]</f>
        <v>0.45734384657362098</v>
      </c>
      <c r="K2487">
        <f>1/Table1[[#This Row],[odds_ft_draw]]-Table1[[#This Row],[Margin/3]]</f>
        <v>0.2815993164518259</v>
      </c>
      <c r="L2487">
        <f>1/Table1[[#This Row],[odds_ft_away_team_win]]-Table1[[#This Row],[Margin/3]]</f>
        <v>0.26105683697455306</v>
      </c>
      <c r="M2487">
        <v>15</v>
      </c>
      <c r="N2487">
        <v>1.71</v>
      </c>
      <c r="O2487">
        <v>1.71</v>
      </c>
      <c r="P2487">
        <v>1.95</v>
      </c>
      <c r="Q2487">
        <v>1.45</v>
      </c>
      <c r="R2487" t="str" cm="1">
        <f t="array" ref="R24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87">
        <v>1</v>
      </c>
      <c r="T2487">
        <v>1</v>
      </c>
      <c r="U2487">
        <v>2</v>
      </c>
      <c r="V2487">
        <v>2</v>
      </c>
      <c r="W2487">
        <v>1</v>
      </c>
      <c r="X2487">
        <v>1</v>
      </c>
      <c r="Y2487">
        <v>21</v>
      </c>
      <c r="Z2487">
        <v>9</v>
      </c>
      <c r="AA2487">
        <v>-1</v>
      </c>
      <c r="AB2487">
        <v>-1</v>
      </c>
      <c r="AC2487">
        <v>4</v>
      </c>
      <c r="AD2487">
        <v>0</v>
      </c>
      <c r="AE2487">
        <v>4</v>
      </c>
      <c r="AF2487">
        <v>0</v>
      </c>
      <c r="AG2487">
        <v>1</v>
      </c>
      <c r="AH2487">
        <v>3</v>
      </c>
      <c r="AI2487">
        <v>3</v>
      </c>
      <c r="AJ2487">
        <v>1</v>
      </c>
      <c r="AK2487">
        <v>-1</v>
      </c>
      <c r="AL2487">
        <v>-1</v>
      </c>
      <c r="AM2487">
        <v>-1</v>
      </c>
      <c r="AN2487">
        <v>-1</v>
      </c>
      <c r="AO2487">
        <v>-1</v>
      </c>
      <c r="AP2487">
        <v>-1</v>
      </c>
      <c r="AQ2487">
        <v>-1</v>
      </c>
      <c r="AR2487">
        <v>-1</v>
      </c>
      <c r="AS2487">
        <v>-1</v>
      </c>
      <c r="AT2487">
        <v>-1</v>
      </c>
      <c r="AU2487">
        <v>0</v>
      </c>
      <c r="AV2487">
        <v>0</v>
      </c>
      <c r="AW2487">
        <v>2.57</v>
      </c>
      <c r="AX2487">
        <v>50</v>
      </c>
      <c r="AY2487">
        <v>71</v>
      </c>
      <c r="AZ2487">
        <v>43</v>
      </c>
      <c r="BA2487">
        <v>29</v>
      </c>
      <c r="BB2487">
        <v>7</v>
      </c>
      <c r="BC2487">
        <v>29</v>
      </c>
      <c r="BD2487">
        <v>79</v>
      </c>
      <c r="BE2487">
        <v>43</v>
      </c>
      <c r="BF2487">
        <v>71</v>
      </c>
      <c r="BG2487">
        <v>0</v>
      </c>
      <c r="BH2487">
        <v>6.86</v>
      </c>
      <c r="BI2487">
        <v>2.14</v>
      </c>
      <c r="BJ2487">
        <v>3.43</v>
      </c>
      <c r="BK2487">
        <v>3.69</v>
      </c>
      <c r="BL2487">
        <f>1/Table1[[#This Row],[odds_ft_home_team_win]]+1/Table1[[#This Row],[odds_ft_draw]]+1/Table1[[#This Row],[odds_ft_away_team_win]]-1</f>
        <v>2.9837619157641715E-2</v>
      </c>
      <c r="BM2487">
        <f>Table1[[#This Row],[Margin]]/3</f>
        <v>9.9458730525472383E-3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 t="s">
        <v>106</v>
      </c>
      <c r="BU2487">
        <f>VLOOKUP(Table1[[#This Row],[Reference]],metron,11,FALSE)</f>
        <v>1.4888836329233679</v>
      </c>
      <c r="BV2487">
        <f>VLOOKUP(Table1[[#This Row],[Reference]],metron,12,FALSE)</f>
        <v>1.0516792809839171</v>
      </c>
    </row>
    <row r="2488" spans="1:74" hidden="1" x14ac:dyDescent="0.45">
      <c r="A2488" t="s">
        <v>5418</v>
      </c>
      <c r="B2488">
        <v>1351386000</v>
      </c>
      <c r="C2488" s="3" t="s">
        <v>291</v>
      </c>
      <c r="D2488" t="s">
        <v>65</v>
      </c>
      <c r="E2488" t="s">
        <v>66</v>
      </c>
      <c r="F2488" t="s">
        <v>85</v>
      </c>
      <c r="G2488" t="s">
        <v>88</v>
      </c>
      <c r="H2488" t="s">
        <v>66</v>
      </c>
      <c r="I2488">
        <f>MROUND(Table1[[#This Row],[Prob_H]]*100,2)/100</f>
        <v>0.52</v>
      </c>
      <c r="J2488">
        <f>1/Table1[[#This Row],[odds_ft_home_team_win]]-Table1[[#This Row],[Margin/3]]</f>
        <v>0.5187981849295914</v>
      </c>
      <c r="K2488">
        <f>1/Table1[[#This Row],[odds_ft_draw]]-Table1[[#This Row],[Margin/3]]</f>
        <v>0.25565510263757285</v>
      </c>
      <c r="L2488">
        <f>1/Table1[[#This Row],[odds_ft_away_team_win]]-Table1[[#This Row],[Margin/3]]</f>
        <v>0.22554671243283578</v>
      </c>
      <c r="M2488">
        <v>15</v>
      </c>
      <c r="N2488">
        <v>1.67</v>
      </c>
      <c r="O2488">
        <v>1.1399999999999999</v>
      </c>
      <c r="P2488">
        <v>1.8</v>
      </c>
      <c r="Q2488">
        <v>1.1100000000000001</v>
      </c>
      <c r="R2488" t="str" cm="1">
        <f t="array" ref="R24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8">
        <v>3</v>
      </c>
      <c r="T2488">
        <v>2</v>
      </c>
      <c r="U2488">
        <v>5</v>
      </c>
      <c r="V2488">
        <v>2</v>
      </c>
      <c r="W2488">
        <v>1</v>
      </c>
      <c r="X2488">
        <v>1</v>
      </c>
      <c r="Y2488" t="s">
        <v>292</v>
      </c>
      <c r="Z2488" t="s">
        <v>293</v>
      </c>
      <c r="AA2488">
        <v>-1</v>
      </c>
      <c r="AB2488">
        <v>-1</v>
      </c>
      <c r="AC2488">
        <v>3</v>
      </c>
      <c r="AD2488">
        <v>0</v>
      </c>
      <c r="AE2488">
        <v>4</v>
      </c>
      <c r="AF2488">
        <v>0</v>
      </c>
      <c r="AG2488">
        <v>1</v>
      </c>
      <c r="AH2488">
        <v>2</v>
      </c>
      <c r="AI2488">
        <v>1</v>
      </c>
      <c r="AJ2488">
        <v>3</v>
      </c>
      <c r="AK2488">
        <v>-1</v>
      </c>
      <c r="AL2488">
        <v>-1</v>
      </c>
      <c r="AM2488">
        <v>-1</v>
      </c>
      <c r="AN2488">
        <v>-1</v>
      </c>
      <c r="AO2488">
        <v>-1</v>
      </c>
      <c r="AP2488">
        <v>-1</v>
      </c>
      <c r="AQ2488">
        <v>-1</v>
      </c>
      <c r="AR2488">
        <v>-1</v>
      </c>
      <c r="AS2488">
        <v>-1</v>
      </c>
      <c r="AT2488">
        <v>-1</v>
      </c>
      <c r="AU2488">
        <v>0</v>
      </c>
      <c r="AV2488">
        <v>0</v>
      </c>
      <c r="AW2488">
        <v>2.38</v>
      </c>
      <c r="AX2488">
        <v>63</v>
      </c>
      <c r="AY2488">
        <v>77</v>
      </c>
      <c r="AZ2488">
        <v>38</v>
      </c>
      <c r="BA2488">
        <v>23</v>
      </c>
      <c r="BB2488">
        <v>16</v>
      </c>
      <c r="BC2488">
        <v>16</v>
      </c>
      <c r="BD2488">
        <v>70</v>
      </c>
      <c r="BE2488">
        <v>37</v>
      </c>
      <c r="BF2488">
        <v>77</v>
      </c>
      <c r="BG2488">
        <v>0</v>
      </c>
      <c r="BH2488">
        <v>4.26</v>
      </c>
      <c r="BI2488">
        <v>1.89</v>
      </c>
      <c r="BJ2488">
        <v>3.76</v>
      </c>
      <c r="BK2488">
        <v>4.24</v>
      </c>
      <c r="BL2488">
        <f>1/Table1[[#This Row],[odds_ft_home_team_win]]+1/Table1[[#This Row],[odds_ft_draw]]+1/Table1[[#This Row],[odds_ft_away_team_win]]-1</f>
        <v>3.0907032512813348E-2</v>
      </c>
      <c r="BM2488">
        <f>Table1[[#This Row],[Margin]]/3</f>
        <v>1.0302344170937783E-2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 t="s">
        <v>87</v>
      </c>
      <c r="BU2488">
        <f>VLOOKUP(Table1[[#This Row],[Reference]],metron,11,FALSE)</f>
        <v>1.625948039373891</v>
      </c>
      <c r="BV2488">
        <f>VLOOKUP(Table1[[#This Row],[Reference]],metron,12,FALSE)</f>
        <v>0.97079231886396644</v>
      </c>
    </row>
    <row r="2489" spans="1:74" hidden="1" x14ac:dyDescent="0.45">
      <c r="A2489" t="s">
        <v>5418</v>
      </c>
      <c r="B2489">
        <v>1351386000</v>
      </c>
      <c r="C2489" s="3" t="s">
        <v>291</v>
      </c>
      <c r="D2489" t="s">
        <v>65</v>
      </c>
      <c r="E2489" t="s">
        <v>66</v>
      </c>
      <c r="F2489" t="s">
        <v>103</v>
      </c>
      <c r="G2489" t="s">
        <v>68</v>
      </c>
      <c r="H2489" t="s">
        <v>66</v>
      </c>
      <c r="I2489">
        <f>MROUND(Table1[[#This Row],[Prob_H]]*100,2)/100</f>
        <v>0.36</v>
      </c>
      <c r="J2489">
        <f>1/Table1[[#This Row],[odds_ft_home_team_win]]-Table1[[#This Row],[Margin/3]]</f>
        <v>0.3629753331245868</v>
      </c>
      <c r="K2489">
        <f>1/Table1[[#This Row],[odds_ft_draw]]-Table1[[#This Row],[Margin/3]]</f>
        <v>0.29753331245868558</v>
      </c>
      <c r="L2489">
        <f>1/Table1[[#This Row],[odds_ft_away_team_win]]-Table1[[#This Row],[Margin/3]]</f>
        <v>0.33949135441672756</v>
      </c>
      <c r="M2489">
        <v>15</v>
      </c>
      <c r="N2489">
        <v>1.43</v>
      </c>
      <c r="O2489">
        <v>0.71</v>
      </c>
      <c r="P2489">
        <v>1.88</v>
      </c>
      <c r="Q2489">
        <v>1.61</v>
      </c>
      <c r="R2489" t="str" cm="1">
        <f t="array" ref="R24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51</v>
      </c>
      <c r="AA2489">
        <v>-1</v>
      </c>
      <c r="AB2489">
        <v>-1</v>
      </c>
      <c r="AC2489">
        <v>2</v>
      </c>
      <c r="AD2489">
        <v>0</v>
      </c>
      <c r="AE2489">
        <v>1</v>
      </c>
      <c r="AF2489">
        <v>0</v>
      </c>
      <c r="AG2489">
        <v>0</v>
      </c>
      <c r="AH2489">
        <v>2</v>
      </c>
      <c r="AI2489">
        <v>0</v>
      </c>
      <c r="AJ2489">
        <v>1</v>
      </c>
      <c r="AK2489">
        <v>-1</v>
      </c>
      <c r="AL2489">
        <v>-1</v>
      </c>
      <c r="AM2489">
        <v>-1</v>
      </c>
      <c r="AN2489">
        <v>-1</v>
      </c>
      <c r="AO2489">
        <v>-1</v>
      </c>
      <c r="AP2489">
        <v>-1</v>
      </c>
      <c r="AQ2489">
        <v>-1</v>
      </c>
      <c r="AR2489">
        <v>-1</v>
      </c>
      <c r="AS2489">
        <v>-1</v>
      </c>
      <c r="AT2489">
        <v>-1</v>
      </c>
      <c r="AU2489">
        <v>0</v>
      </c>
      <c r="AV2489">
        <v>0</v>
      </c>
      <c r="AW2489">
        <v>2.5</v>
      </c>
      <c r="AX2489">
        <v>57</v>
      </c>
      <c r="AY2489">
        <v>79</v>
      </c>
      <c r="AZ2489">
        <v>50</v>
      </c>
      <c r="BA2489">
        <v>29</v>
      </c>
      <c r="BB2489">
        <v>7</v>
      </c>
      <c r="BC2489">
        <v>36</v>
      </c>
      <c r="BD2489">
        <v>64</v>
      </c>
      <c r="BE2489">
        <v>36</v>
      </c>
      <c r="BF2489">
        <v>72</v>
      </c>
      <c r="BG2489">
        <v>0</v>
      </c>
      <c r="BH2489">
        <v>3.88</v>
      </c>
      <c r="BI2489">
        <v>2.68</v>
      </c>
      <c r="BJ2489">
        <v>3.25</v>
      </c>
      <c r="BK2489">
        <v>2.86</v>
      </c>
      <c r="BL2489">
        <f>1/Table1[[#This Row],[odds_ft_home_team_win]]+1/Table1[[#This Row],[odds_ft_draw]]+1/Table1[[#This Row],[odds_ft_away_team_win]]-1</f>
        <v>3.0476985700866432E-2</v>
      </c>
      <c r="BM2489">
        <f>Table1[[#This Row],[Margin]]/3</f>
        <v>1.0158995233622145E-2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 t="s">
        <v>118</v>
      </c>
      <c r="BU2489">
        <f>VLOOKUP(Table1[[#This Row],[Reference]],metron,11,FALSE)</f>
        <v>1.269326094653606</v>
      </c>
      <c r="BV2489">
        <f>VLOOKUP(Table1[[#This Row],[Reference]],metron,12,FALSE)</f>
        <v>1.2417089578661631</v>
      </c>
    </row>
    <row r="2490" spans="1:74" hidden="1" x14ac:dyDescent="0.45">
      <c r="A2490" t="s">
        <v>5418</v>
      </c>
      <c r="B2490">
        <v>1351447200</v>
      </c>
      <c r="C2490" s="3" t="s">
        <v>294</v>
      </c>
      <c r="D2490" t="s">
        <v>65</v>
      </c>
      <c r="E2490" t="s">
        <v>66</v>
      </c>
      <c r="F2490" t="s">
        <v>73</v>
      </c>
      <c r="G2490" t="s">
        <v>102</v>
      </c>
      <c r="H2490" t="s">
        <v>66</v>
      </c>
      <c r="I2490">
        <f>MROUND(Table1[[#This Row],[Prob_H]]*100,2)/100</f>
        <v>0.38</v>
      </c>
      <c r="J2490">
        <f>1/Table1[[#This Row],[odds_ft_home_team_win]]-Table1[[#This Row],[Margin/3]]</f>
        <v>0.38931093061527849</v>
      </c>
      <c r="K2490">
        <f>1/Table1[[#This Row],[odds_ft_draw]]-Table1[[#This Row],[Margin/3]]</f>
        <v>0.28692997823432609</v>
      </c>
      <c r="L2490">
        <f>1/Table1[[#This Row],[odds_ft_away_team_win]]-Table1[[#This Row],[Margin/3]]</f>
        <v>0.32375909115039553</v>
      </c>
      <c r="M2490">
        <v>15</v>
      </c>
      <c r="N2490">
        <v>1</v>
      </c>
      <c r="O2490">
        <v>1.1399999999999999</v>
      </c>
      <c r="P2490">
        <v>0.88</v>
      </c>
      <c r="Q2490">
        <v>0.82</v>
      </c>
      <c r="R2490" t="str" cm="1">
        <f t="array" ref="R24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0">
        <v>1</v>
      </c>
      <c r="T2490">
        <v>2</v>
      </c>
      <c r="U2490">
        <v>3</v>
      </c>
      <c r="V2490">
        <v>1</v>
      </c>
      <c r="W2490">
        <v>0</v>
      </c>
      <c r="X2490">
        <v>1</v>
      </c>
      <c r="Y2490">
        <v>65</v>
      </c>
      <c r="Z2490" t="s">
        <v>82</v>
      </c>
      <c r="AA2490">
        <v>-1</v>
      </c>
      <c r="AB2490">
        <v>-1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-1</v>
      </c>
      <c r="AL2490">
        <v>-1</v>
      </c>
      <c r="AM2490">
        <v>-1</v>
      </c>
      <c r="AN2490">
        <v>-1</v>
      </c>
      <c r="AO2490">
        <v>-1</v>
      </c>
      <c r="AP2490">
        <v>-1</v>
      </c>
      <c r="AQ2490">
        <v>-1</v>
      </c>
      <c r="AR2490">
        <v>-1</v>
      </c>
      <c r="AS2490">
        <v>-1</v>
      </c>
      <c r="AT2490">
        <v>-1</v>
      </c>
      <c r="AU2490">
        <v>0</v>
      </c>
      <c r="AV2490">
        <v>0</v>
      </c>
      <c r="AW2490">
        <v>2.4300000000000002</v>
      </c>
      <c r="AX2490">
        <v>50</v>
      </c>
      <c r="AY2490">
        <v>64</v>
      </c>
      <c r="AZ2490">
        <v>43</v>
      </c>
      <c r="BA2490">
        <v>29</v>
      </c>
      <c r="BB2490">
        <v>7</v>
      </c>
      <c r="BC2490">
        <v>15</v>
      </c>
      <c r="BD2490">
        <v>72</v>
      </c>
      <c r="BE2490">
        <v>36</v>
      </c>
      <c r="BF2490">
        <v>79</v>
      </c>
      <c r="BG2490">
        <v>0</v>
      </c>
      <c r="BH2490">
        <v>5.85</v>
      </c>
      <c r="BI2490">
        <v>2.5</v>
      </c>
      <c r="BJ2490">
        <v>3.36</v>
      </c>
      <c r="BK2490">
        <v>2.99</v>
      </c>
      <c r="BL2490">
        <f>1/Table1[[#This Row],[odds_ft_home_team_win]]+1/Table1[[#This Row],[odds_ft_draw]]+1/Table1[[#This Row],[odds_ft_away_team_win]]-1</f>
        <v>3.2067208154164639E-2</v>
      </c>
      <c r="BM2490">
        <f>Table1[[#This Row],[Margin]]/3</f>
        <v>1.0689069384721547E-2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 t="s">
        <v>126</v>
      </c>
      <c r="BU2490">
        <f>VLOOKUP(Table1[[#This Row],[Reference]],metron,11,FALSE)</f>
        <v>1.330562659846547</v>
      </c>
      <c r="BV2490">
        <f>VLOOKUP(Table1[[#This Row],[Reference]],metron,12,FALSE)</f>
        <v>1.1595268542199491</v>
      </c>
    </row>
    <row r="2491" spans="1:74" hidden="1" x14ac:dyDescent="0.45">
      <c r="A2491" t="s">
        <v>5418</v>
      </c>
      <c r="B2491">
        <v>1351447200</v>
      </c>
      <c r="C2491" s="3" t="s">
        <v>294</v>
      </c>
      <c r="D2491" t="s">
        <v>65</v>
      </c>
      <c r="E2491" t="s">
        <v>66</v>
      </c>
      <c r="F2491" t="s">
        <v>94</v>
      </c>
      <c r="G2491" t="s">
        <v>86</v>
      </c>
      <c r="H2491" t="s">
        <v>66</v>
      </c>
      <c r="I2491">
        <f>MROUND(Table1[[#This Row],[Prob_H]]*100,2)/100</f>
        <v>0.36</v>
      </c>
      <c r="J2491">
        <f>1/Table1[[#This Row],[odds_ft_home_team_win]]-Table1[[#This Row],[Margin/3]]</f>
        <v>0.36743466825847909</v>
      </c>
      <c r="K2491">
        <f>1/Table1[[#This Row],[odds_ft_draw]]-Table1[[#This Row],[Margin/3]]</f>
        <v>0.29037647799274163</v>
      </c>
      <c r="L2491">
        <f>1/Table1[[#This Row],[odds_ft_away_team_win]]-Table1[[#This Row],[Margin/3]]</f>
        <v>0.34218885374877939</v>
      </c>
      <c r="M2491">
        <v>15</v>
      </c>
      <c r="N2491">
        <v>1.71</v>
      </c>
      <c r="O2491">
        <v>1.86</v>
      </c>
      <c r="P2491">
        <v>1.56</v>
      </c>
      <c r="Q2491">
        <v>1.86</v>
      </c>
      <c r="R2491" t="str" cm="1">
        <f t="array" ref="R24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1">
        <v>0</v>
      </c>
      <c r="T2491">
        <v>1</v>
      </c>
      <c r="U2491">
        <v>1</v>
      </c>
      <c r="V2491">
        <v>1</v>
      </c>
      <c r="W2491">
        <v>0</v>
      </c>
      <c r="X2491">
        <v>1</v>
      </c>
      <c r="Z2491">
        <v>26</v>
      </c>
      <c r="AA2491">
        <v>-1</v>
      </c>
      <c r="AB2491">
        <v>-1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-1</v>
      </c>
      <c r="AL2491">
        <v>-1</v>
      </c>
      <c r="AM2491">
        <v>-1</v>
      </c>
      <c r="AN2491">
        <v>-1</v>
      </c>
      <c r="AO2491">
        <v>-1</v>
      </c>
      <c r="AP2491">
        <v>-1</v>
      </c>
      <c r="AQ2491">
        <v>-1</v>
      </c>
      <c r="AR2491">
        <v>-1</v>
      </c>
      <c r="AS2491">
        <v>-1</v>
      </c>
      <c r="AT2491">
        <v>-1</v>
      </c>
      <c r="AU2491">
        <v>0</v>
      </c>
      <c r="AV2491">
        <v>0</v>
      </c>
      <c r="AW2491">
        <v>2.36</v>
      </c>
      <c r="AX2491">
        <v>50</v>
      </c>
      <c r="AY2491">
        <v>64</v>
      </c>
      <c r="AZ2491">
        <v>50</v>
      </c>
      <c r="BA2491">
        <v>22</v>
      </c>
      <c r="BB2491">
        <v>7</v>
      </c>
      <c r="BC2491">
        <v>36</v>
      </c>
      <c r="BD2491">
        <v>50</v>
      </c>
      <c r="BE2491">
        <v>36</v>
      </c>
      <c r="BF2491">
        <v>86</v>
      </c>
      <c r="BG2491">
        <v>0</v>
      </c>
      <c r="BH2491">
        <v>5.6</v>
      </c>
      <c r="BI2491">
        <v>2.65</v>
      </c>
      <c r="BJ2491">
        <v>3.33</v>
      </c>
      <c r="BK2491">
        <v>2.84</v>
      </c>
      <c r="BL2491">
        <f>1/Table1[[#This Row],[odds_ft_home_team_win]]+1/Table1[[#This Row],[odds_ft_draw]]+1/Table1[[#This Row],[odds_ft_away_team_win]]-1</f>
        <v>2.9771466922676071E-2</v>
      </c>
      <c r="BM2491">
        <f>Table1[[#This Row],[Margin]]/3</f>
        <v>9.9238223075586909E-3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 t="s">
        <v>124</v>
      </c>
      <c r="BU2491">
        <f>VLOOKUP(Table1[[#This Row],[Reference]],metron,11,FALSE)</f>
        <v>1.269326094653606</v>
      </c>
      <c r="BV2491">
        <f>VLOOKUP(Table1[[#This Row],[Reference]],metron,12,FALSE)</f>
        <v>1.2417089578661631</v>
      </c>
    </row>
    <row r="2492" spans="1:74" hidden="1" x14ac:dyDescent="0.45">
      <c r="A2492" t="s">
        <v>5418</v>
      </c>
      <c r="B2492">
        <v>1351465200</v>
      </c>
      <c r="C2492" s="3" t="s">
        <v>295</v>
      </c>
      <c r="D2492" t="s">
        <v>65</v>
      </c>
      <c r="E2492" t="s">
        <v>66</v>
      </c>
      <c r="F2492" t="s">
        <v>98</v>
      </c>
      <c r="G2492" t="s">
        <v>93</v>
      </c>
      <c r="H2492" t="s">
        <v>66</v>
      </c>
      <c r="I2492">
        <f>MROUND(Table1[[#This Row],[Prob_H]]*100,2)/100</f>
        <v>0.5</v>
      </c>
      <c r="J2492">
        <f>1/Table1[[#This Row],[odds_ft_home_team_win]]-Table1[[#This Row],[Margin/3]]</f>
        <v>0.50859717861766296</v>
      </c>
      <c r="K2492">
        <f>1/Table1[[#This Row],[odds_ft_draw]]-Table1[[#This Row],[Margin/3]]</f>
        <v>0.28116013801036088</v>
      </c>
      <c r="L2492">
        <f>1/Table1[[#This Row],[odds_ft_away_team_win]]-Table1[[#This Row],[Margin/3]]</f>
        <v>0.21024268337197596</v>
      </c>
      <c r="M2492">
        <v>15</v>
      </c>
      <c r="N2492">
        <v>1</v>
      </c>
      <c r="O2492">
        <v>0.86</v>
      </c>
      <c r="P2492">
        <v>1.06</v>
      </c>
      <c r="Q2492">
        <v>1.1100000000000001</v>
      </c>
      <c r="R2492" t="str" cm="1">
        <f t="array" ref="R24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2">
        <v>2</v>
      </c>
      <c r="T2492">
        <v>0</v>
      </c>
      <c r="U2492">
        <v>2</v>
      </c>
      <c r="V2492">
        <v>2</v>
      </c>
      <c r="W2492">
        <v>2</v>
      </c>
      <c r="X2492">
        <v>0</v>
      </c>
      <c r="Y2492" t="s">
        <v>296</v>
      </c>
      <c r="AA2492">
        <v>-1</v>
      </c>
      <c r="AB2492">
        <v>-1</v>
      </c>
      <c r="AC2492">
        <v>2</v>
      </c>
      <c r="AD2492">
        <v>0</v>
      </c>
      <c r="AE2492">
        <v>4</v>
      </c>
      <c r="AF2492">
        <v>1</v>
      </c>
      <c r="AG2492">
        <v>0</v>
      </c>
      <c r="AH2492">
        <v>2</v>
      </c>
      <c r="AI2492">
        <v>0</v>
      </c>
      <c r="AJ2492">
        <v>5</v>
      </c>
      <c r="AK2492">
        <v>-1</v>
      </c>
      <c r="AL2492">
        <v>-1</v>
      </c>
      <c r="AM2492">
        <v>-1</v>
      </c>
      <c r="AN2492">
        <v>-1</v>
      </c>
      <c r="AO2492">
        <v>-1</v>
      </c>
      <c r="AP2492">
        <v>-1</v>
      </c>
      <c r="AQ2492">
        <v>-1</v>
      </c>
      <c r="AR2492">
        <v>-1</v>
      </c>
      <c r="AS2492">
        <v>-1</v>
      </c>
      <c r="AT2492">
        <v>-1</v>
      </c>
      <c r="AU2492">
        <v>0</v>
      </c>
      <c r="AV2492">
        <v>0</v>
      </c>
      <c r="AW2492">
        <v>2</v>
      </c>
      <c r="AX2492">
        <v>64</v>
      </c>
      <c r="AY2492">
        <v>79</v>
      </c>
      <c r="AZ2492">
        <v>29</v>
      </c>
      <c r="BA2492">
        <v>0</v>
      </c>
      <c r="BB2492">
        <v>0</v>
      </c>
      <c r="BC2492">
        <v>7</v>
      </c>
      <c r="BD2492">
        <v>79</v>
      </c>
      <c r="BE2492">
        <v>22</v>
      </c>
      <c r="BF2492">
        <v>79</v>
      </c>
      <c r="BG2492">
        <v>0</v>
      </c>
      <c r="BH2492">
        <v>5.5</v>
      </c>
      <c r="BI2492">
        <v>1.93</v>
      </c>
      <c r="BJ2492">
        <v>3.44</v>
      </c>
      <c r="BK2492">
        <v>4.55</v>
      </c>
      <c r="BL2492">
        <f>1/Table1[[#This Row],[odds_ft_home_team_win]]+1/Table1[[#This Row],[odds_ft_draw]]+1/Table1[[#This Row],[odds_ft_away_team_win]]-1</f>
        <v>2.8612609224731411E-2</v>
      </c>
      <c r="BM2492">
        <f>Table1[[#This Row],[Margin]]/3</f>
        <v>9.5375364082438043E-3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 t="s">
        <v>128</v>
      </c>
      <c r="BU2492">
        <f>VLOOKUP(Table1[[#This Row],[Reference]],metron,11,FALSE)</f>
        <v>1.5342708579532029</v>
      </c>
      <c r="BV2492">
        <f>VLOOKUP(Table1[[#This Row],[Reference]],metron,12,FALSE)</f>
        <v>0.98593713070196176</v>
      </c>
    </row>
    <row r="2493" spans="1:74" hidden="1" x14ac:dyDescent="0.45">
      <c r="A2493" t="s">
        <v>5417</v>
      </c>
      <c r="B2493">
        <v>1366417800</v>
      </c>
      <c r="C2493" s="3" t="s">
        <v>538</v>
      </c>
      <c r="D2493" t="s">
        <v>65</v>
      </c>
      <c r="E2493" t="s">
        <v>66</v>
      </c>
      <c r="F2493" t="s">
        <v>67</v>
      </c>
      <c r="G2493" t="s">
        <v>81</v>
      </c>
      <c r="H2493" t="s">
        <v>66</v>
      </c>
      <c r="I2493">
        <f>MROUND(Table1[[#This Row],[Prob_H]]*100,2)/100</f>
        <v>0.4</v>
      </c>
      <c r="J2493">
        <f>1/Table1[[#This Row],[odds_ft_home_team_win]]-Table1[[#This Row],[Margin/3]]</f>
        <v>0.39480391696093375</v>
      </c>
      <c r="K2493">
        <f>1/Table1[[#This Row],[odds_ft_draw]]-Table1[[#This Row],[Margin/3]]</f>
        <v>0.2884530800523592</v>
      </c>
      <c r="L2493">
        <f>1/Table1[[#This Row],[odds_ft_away_team_win]]-Table1[[#This Row],[Margin/3]]</f>
        <v>0.3167430029867071</v>
      </c>
      <c r="M2493">
        <v>15</v>
      </c>
      <c r="N2493">
        <v>1.73</v>
      </c>
      <c r="O2493">
        <v>0.82</v>
      </c>
      <c r="P2493">
        <v>1.76</v>
      </c>
      <c r="Q2493">
        <v>0.95</v>
      </c>
      <c r="R2493" t="str" cm="1">
        <f t="array" ref="R24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493">
        <v>2</v>
      </c>
      <c r="T2493">
        <v>2</v>
      </c>
      <c r="U2493">
        <v>4</v>
      </c>
      <c r="V2493">
        <v>0</v>
      </c>
      <c r="W2493">
        <v>0</v>
      </c>
      <c r="X2493">
        <v>0</v>
      </c>
      <c r="Y2493" t="s">
        <v>539</v>
      </c>
      <c r="Z2493" t="s">
        <v>540</v>
      </c>
      <c r="AA2493">
        <v>-1</v>
      </c>
      <c r="AB2493">
        <v>-1</v>
      </c>
      <c r="AC2493">
        <v>3</v>
      </c>
      <c r="AD2493">
        <v>0</v>
      </c>
      <c r="AE2493">
        <v>2</v>
      </c>
      <c r="AF2493">
        <v>0</v>
      </c>
      <c r="AG2493">
        <v>2</v>
      </c>
      <c r="AH2493">
        <v>1</v>
      </c>
      <c r="AI2493">
        <v>2</v>
      </c>
      <c r="AJ2493">
        <v>0</v>
      </c>
      <c r="AK2493">
        <v>-1</v>
      </c>
      <c r="AL2493">
        <v>-1</v>
      </c>
      <c r="AM2493">
        <v>-1</v>
      </c>
      <c r="AN2493">
        <v>-1</v>
      </c>
      <c r="AO2493">
        <v>-1</v>
      </c>
      <c r="AP2493">
        <v>-1</v>
      </c>
      <c r="AQ2493">
        <v>-1</v>
      </c>
      <c r="AR2493">
        <v>-1</v>
      </c>
      <c r="AS2493">
        <v>-1</v>
      </c>
      <c r="AT2493">
        <v>-1</v>
      </c>
      <c r="AU2493">
        <v>0</v>
      </c>
      <c r="AV2493">
        <v>0</v>
      </c>
      <c r="AW2493">
        <v>2.4900000000000002</v>
      </c>
      <c r="AX2493">
        <v>50</v>
      </c>
      <c r="AY2493">
        <v>85</v>
      </c>
      <c r="AZ2493">
        <v>47</v>
      </c>
      <c r="BA2493">
        <v>17</v>
      </c>
      <c r="BB2493">
        <v>7</v>
      </c>
      <c r="BC2493">
        <v>29</v>
      </c>
      <c r="BD2493">
        <v>62</v>
      </c>
      <c r="BE2493">
        <v>48</v>
      </c>
      <c r="BF2493">
        <v>75</v>
      </c>
      <c r="BG2493">
        <v>0</v>
      </c>
      <c r="BH2493">
        <v>4.8499999999999996</v>
      </c>
      <c r="BI2493">
        <v>2.4700000000000002</v>
      </c>
      <c r="BJ2493">
        <v>3.35</v>
      </c>
      <c r="BK2493">
        <v>3.06</v>
      </c>
      <c r="BL2493">
        <f>1/Table1[[#This Row],[odds_ft_home_team_win]]+1/Table1[[#This Row],[odds_ft_draw]]+1/Table1[[#This Row],[odds_ft_away_team_win]]-1</f>
        <v>3.0163147902623866E-2</v>
      </c>
      <c r="BM2493">
        <f>Table1[[#This Row],[Margin]]/3</f>
        <v>1.0054382634207956E-2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 t="s">
        <v>70</v>
      </c>
      <c r="BU2493">
        <f>VLOOKUP(Table1[[#This Row],[Reference]],metron,11,FALSE)</f>
        <v>1.344038264434575</v>
      </c>
      <c r="BV2493">
        <f>VLOOKUP(Table1[[#This Row],[Reference]],metron,12,FALSE)</f>
        <v>1.1515772691037469</v>
      </c>
    </row>
    <row r="2494" spans="1:74" hidden="1" x14ac:dyDescent="0.45">
      <c r="A2494" t="s">
        <v>5417</v>
      </c>
      <c r="B2494">
        <v>1366425000</v>
      </c>
      <c r="C2494" s="3" t="s">
        <v>541</v>
      </c>
      <c r="D2494" t="s">
        <v>65</v>
      </c>
      <c r="E2494" t="s">
        <v>66</v>
      </c>
      <c r="F2494" t="s">
        <v>88</v>
      </c>
      <c r="G2494" t="s">
        <v>85</v>
      </c>
      <c r="H2494" t="s">
        <v>66</v>
      </c>
      <c r="I2494">
        <f>MROUND(Table1[[#This Row],[Prob_H]]*100,2)/100</f>
        <v>0.44</v>
      </c>
      <c r="J2494">
        <f>1/Table1[[#This Row],[odds_ft_home_team_win]]-Table1[[#This Row],[Margin/3]]</f>
        <v>0.44666889292765882</v>
      </c>
      <c r="K2494">
        <f>1/Table1[[#This Row],[odds_ft_draw]]-Table1[[#This Row],[Margin/3]]</f>
        <v>0.28159307786582188</v>
      </c>
      <c r="L2494">
        <f>1/Table1[[#This Row],[odds_ft_away_team_win]]-Table1[[#This Row],[Margin/3]]</f>
        <v>0.27173802920651918</v>
      </c>
      <c r="M2494">
        <v>15</v>
      </c>
      <c r="N2494">
        <v>2.0699999999999998</v>
      </c>
      <c r="O2494">
        <v>0.75</v>
      </c>
      <c r="P2494">
        <v>1.84</v>
      </c>
      <c r="Q2494">
        <v>0.8</v>
      </c>
      <c r="R2494" t="str" cm="1">
        <f t="array" ref="R24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4">
        <v>1</v>
      </c>
      <c r="T2494">
        <v>0</v>
      </c>
      <c r="U2494">
        <v>1</v>
      </c>
      <c r="V2494">
        <v>1</v>
      </c>
      <c r="W2494">
        <v>1</v>
      </c>
      <c r="X2494">
        <v>0</v>
      </c>
      <c r="Y2494">
        <v>18</v>
      </c>
      <c r="AA2494">
        <v>-1</v>
      </c>
      <c r="AB2494">
        <v>-1</v>
      </c>
      <c r="AC2494">
        <v>2</v>
      </c>
      <c r="AD2494">
        <v>0</v>
      </c>
      <c r="AE2494">
        <v>4</v>
      </c>
      <c r="AF2494">
        <v>0</v>
      </c>
      <c r="AG2494">
        <v>0</v>
      </c>
      <c r="AH2494">
        <v>2</v>
      </c>
      <c r="AI2494">
        <v>2</v>
      </c>
      <c r="AJ2494">
        <v>2</v>
      </c>
      <c r="AK2494">
        <v>-1</v>
      </c>
      <c r="AL2494">
        <v>-1</v>
      </c>
      <c r="AM2494">
        <v>-1</v>
      </c>
      <c r="AN2494">
        <v>-1</v>
      </c>
      <c r="AO2494">
        <v>-1</v>
      </c>
      <c r="AP2494">
        <v>-1</v>
      </c>
      <c r="AQ2494">
        <v>-1</v>
      </c>
      <c r="AR2494">
        <v>-1</v>
      </c>
      <c r="AS2494">
        <v>-1</v>
      </c>
      <c r="AT2494">
        <v>-1</v>
      </c>
      <c r="AU2494">
        <v>0</v>
      </c>
      <c r="AV2494">
        <v>0</v>
      </c>
      <c r="AW2494">
        <v>2.58</v>
      </c>
      <c r="AX2494">
        <v>71</v>
      </c>
      <c r="AY2494">
        <v>81</v>
      </c>
      <c r="AZ2494">
        <v>52</v>
      </c>
      <c r="BA2494">
        <v>23</v>
      </c>
      <c r="BB2494">
        <v>7</v>
      </c>
      <c r="BC2494">
        <v>36</v>
      </c>
      <c r="BD2494">
        <v>84</v>
      </c>
      <c r="BE2494">
        <v>39</v>
      </c>
      <c r="BF2494">
        <v>77</v>
      </c>
      <c r="BG2494">
        <v>0</v>
      </c>
      <c r="BH2494">
        <v>4.58</v>
      </c>
      <c r="BI2494">
        <v>2.19</v>
      </c>
      <c r="BJ2494">
        <v>3.43</v>
      </c>
      <c r="BK2494">
        <v>3.55</v>
      </c>
      <c r="BL2494">
        <f>1/Table1[[#This Row],[odds_ft_home_team_win]]+1/Table1[[#This Row],[odds_ft_draw]]+1/Table1[[#This Row],[odds_ft_away_team_win]]-1</f>
        <v>2.9856334915653759E-2</v>
      </c>
      <c r="BM2494">
        <f>Table1[[#This Row],[Margin]]/3</f>
        <v>9.9521116385512531E-3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 t="s">
        <v>91</v>
      </c>
      <c r="BU2494">
        <f>VLOOKUP(Table1[[#This Row],[Reference]],metron,11,FALSE)</f>
        <v>1.4140979689366791</v>
      </c>
      <c r="BV2494">
        <f>VLOOKUP(Table1[[#This Row],[Reference]],metron,12,FALSE)</f>
        <v>1.0666666666666671</v>
      </c>
    </row>
    <row r="2495" spans="1:74" hidden="1" x14ac:dyDescent="0.45">
      <c r="A2495" t="s">
        <v>5417</v>
      </c>
      <c r="B2495">
        <v>1366495200</v>
      </c>
      <c r="C2495" s="3" t="s">
        <v>542</v>
      </c>
      <c r="D2495" t="s">
        <v>65</v>
      </c>
      <c r="E2495" t="s">
        <v>66</v>
      </c>
      <c r="F2495" t="s">
        <v>80</v>
      </c>
      <c r="G2495" t="s">
        <v>89</v>
      </c>
      <c r="H2495" t="s">
        <v>66</v>
      </c>
      <c r="I2495">
        <f>MROUND(Table1[[#This Row],[Prob_H]]*100,2)/100</f>
        <v>0.46</v>
      </c>
      <c r="J2495">
        <f>1/Table1[[#This Row],[odds_ft_home_team_win]]-Table1[[#This Row],[Margin/3]]</f>
        <v>0.4528614117170851</v>
      </c>
      <c r="K2495">
        <f>1/Table1[[#This Row],[odds_ft_draw]]-Table1[[#This Row],[Margin/3]]</f>
        <v>0.28401609581294573</v>
      </c>
      <c r="L2495">
        <f>1/Table1[[#This Row],[odds_ft_away_team_win]]-Table1[[#This Row],[Margin/3]]</f>
        <v>0.26312249246996916</v>
      </c>
      <c r="M2495">
        <v>15</v>
      </c>
      <c r="N2495">
        <v>0.8</v>
      </c>
      <c r="O2495">
        <v>0.93</v>
      </c>
      <c r="P2495">
        <v>0.88</v>
      </c>
      <c r="Q2495">
        <v>1</v>
      </c>
      <c r="R2495" t="str" cm="1">
        <f t="array" ref="R24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5">
        <v>2</v>
      </c>
      <c r="T2495">
        <v>1</v>
      </c>
      <c r="U2495">
        <v>3</v>
      </c>
      <c r="V2495">
        <v>1</v>
      </c>
      <c r="W2495">
        <v>0</v>
      </c>
      <c r="X2495">
        <v>1</v>
      </c>
      <c r="Y2495" t="s">
        <v>543</v>
      </c>
      <c r="Z2495">
        <v>24</v>
      </c>
      <c r="AA2495">
        <v>-1</v>
      </c>
      <c r="AB2495">
        <v>-1</v>
      </c>
      <c r="AC2495">
        <v>0</v>
      </c>
      <c r="AD2495">
        <v>0</v>
      </c>
      <c r="AE2495">
        <v>4</v>
      </c>
      <c r="AF2495">
        <v>0</v>
      </c>
      <c r="AG2495">
        <v>0</v>
      </c>
      <c r="AH2495">
        <v>0</v>
      </c>
      <c r="AI2495">
        <v>1</v>
      </c>
      <c r="AJ2495">
        <v>3</v>
      </c>
      <c r="AK2495">
        <v>-1</v>
      </c>
      <c r="AL2495">
        <v>-1</v>
      </c>
      <c r="AM2495">
        <v>-1</v>
      </c>
      <c r="AN2495">
        <v>-1</v>
      </c>
      <c r="AO2495">
        <v>-1</v>
      </c>
      <c r="AP2495">
        <v>-1</v>
      </c>
      <c r="AQ2495">
        <v>-1</v>
      </c>
      <c r="AR2495">
        <v>-1</v>
      </c>
      <c r="AS2495">
        <v>-1</v>
      </c>
      <c r="AT2495">
        <v>-1</v>
      </c>
      <c r="AU2495">
        <v>0</v>
      </c>
      <c r="AV2495">
        <v>0</v>
      </c>
      <c r="AW2495">
        <v>2.17</v>
      </c>
      <c r="AX2495">
        <v>43</v>
      </c>
      <c r="AY2495">
        <v>60</v>
      </c>
      <c r="AZ2495">
        <v>37</v>
      </c>
      <c r="BA2495">
        <v>17</v>
      </c>
      <c r="BB2495">
        <v>10</v>
      </c>
      <c r="BC2495">
        <v>17</v>
      </c>
      <c r="BD2495">
        <v>67</v>
      </c>
      <c r="BE2495">
        <v>30</v>
      </c>
      <c r="BF2495">
        <v>74</v>
      </c>
      <c r="BG2495">
        <v>0</v>
      </c>
      <c r="BH2495">
        <v>6.26</v>
      </c>
      <c r="BI2495">
        <v>2.16</v>
      </c>
      <c r="BJ2495">
        <v>3.4</v>
      </c>
      <c r="BK2495">
        <v>3.66</v>
      </c>
      <c r="BL2495">
        <f>1/Table1[[#This Row],[odds_ft_home_team_win]]+1/Table1[[#This Row],[odds_ft_draw]]+1/Table1[[#This Row],[odds_ft_away_team_win]]-1</f>
        <v>3.0304653737633469E-2</v>
      </c>
      <c r="BM2495">
        <f>Table1[[#This Row],[Margin]]/3</f>
        <v>1.0101551245877824E-2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 t="s">
        <v>83</v>
      </c>
      <c r="BU2495">
        <f>VLOOKUP(Table1[[#This Row],[Reference]],metron,11,FALSE)</f>
        <v>1.4888836329233679</v>
      </c>
      <c r="BV2495">
        <f>VLOOKUP(Table1[[#This Row],[Reference]],metron,12,FALSE)</f>
        <v>1.0516792809839171</v>
      </c>
    </row>
    <row r="2496" spans="1:74" hidden="1" x14ac:dyDescent="0.45">
      <c r="A2496" t="s">
        <v>5417</v>
      </c>
      <c r="B2496">
        <v>1366498800</v>
      </c>
      <c r="C2496" s="3" t="s">
        <v>544</v>
      </c>
      <c r="D2496" t="s">
        <v>65</v>
      </c>
      <c r="E2496" t="s">
        <v>66</v>
      </c>
      <c r="F2496" t="s">
        <v>93</v>
      </c>
      <c r="G2496" t="s">
        <v>98</v>
      </c>
      <c r="H2496" t="s">
        <v>66</v>
      </c>
      <c r="I2496">
        <f>MROUND(Table1[[#This Row],[Prob_H]]*100,2)/100</f>
        <v>0.42</v>
      </c>
      <c r="J2496">
        <f>1/Table1[[#This Row],[odds_ft_home_team_win]]-Table1[[#This Row],[Margin/3]]</f>
        <v>0.42660233771657918</v>
      </c>
      <c r="K2496">
        <f>1/Table1[[#This Row],[odds_ft_draw]]-Table1[[#This Row],[Margin/3]]</f>
        <v>0.29022141530945589</v>
      </c>
      <c r="L2496">
        <f>1/Table1[[#This Row],[odds_ft_away_team_win]]-Table1[[#This Row],[Margin/3]]</f>
        <v>0.28317624697396493</v>
      </c>
      <c r="M2496">
        <v>15</v>
      </c>
      <c r="N2496">
        <v>1.47</v>
      </c>
      <c r="O2496">
        <v>1.25</v>
      </c>
      <c r="P2496">
        <v>1.39</v>
      </c>
      <c r="Q2496">
        <v>1.1100000000000001</v>
      </c>
      <c r="R2496" t="str" cm="1">
        <f t="array" ref="R24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0</v>
      </c>
      <c r="Y2496">
        <v>29</v>
      </c>
      <c r="AA2496">
        <v>-1</v>
      </c>
      <c r="AB2496">
        <v>-1</v>
      </c>
      <c r="AC2496">
        <v>2</v>
      </c>
      <c r="AD2496">
        <v>0</v>
      </c>
      <c r="AE2496">
        <v>4</v>
      </c>
      <c r="AF2496">
        <v>1</v>
      </c>
      <c r="AG2496">
        <v>2</v>
      </c>
      <c r="AH2496">
        <v>0</v>
      </c>
      <c r="AI2496">
        <v>3</v>
      </c>
      <c r="AJ2496">
        <v>2</v>
      </c>
      <c r="AK2496">
        <v>-1</v>
      </c>
      <c r="AL2496">
        <v>-1</v>
      </c>
      <c r="AM2496">
        <v>-1</v>
      </c>
      <c r="AN2496">
        <v>-1</v>
      </c>
      <c r="AO2496">
        <v>-1</v>
      </c>
      <c r="AP2496">
        <v>-1</v>
      </c>
      <c r="AQ2496">
        <v>-1</v>
      </c>
      <c r="AR2496">
        <v>-1</v>
      </c>
      <c r="AS2496">
        <v>-1</v>
      </c>
      <c r="AT2496">
        <v>-1</v>
      </c>
      <c r="AU2496">
        <v>0</v>
      </c>
      <c r="AV2496">
        <v>0</v>
      </c>
      <c r="AW2496">
        <v>2.29</v>
      </c>
      <c r="AX2496">
        <v>65</v>
      </c>
      <c r="AY2496">
        <v>71</v>
      </c>
      <c r="AZ2496">
        <v>43</v>
      </c>
      <c r="BA2496">
        <v>23</v>
      </c>
      <c r="BB2496">
        <v>7</v>
      </c>
      <c r="BC2496">
        <v>26</v>
      </c>
      <c r="BD2496">
        <v>59</v>
      </c>
      <c r="BE2496">
        <v>36</v>
      </c>
      <c r="BF2496">
        <v>81</v>
      </c>
      <c r="BG2496">
        <v>0</v>
      </c>
      <c r="BH2496">
        <v>4.9800000000000004</v>
      </c>
      <c r="BI2496">
        <v>2.29</v>
      </c>
      <c r="BJ2496">
        <v>3.33</v>
      </c>
      <c r="BK2496">
        <v>3.41</v>
      </c>
      <c r="BL2496">
        <f>1/Table1[[#This Row],[odds_ft_home_team_win]]+1/Table1[[#This Row],[odds_ft_draw]]+1/Table1[[#This Row],[odds_ft_away_team_win]]-1</f>
        <v>3.023665497253325E-2</v>
      </c>
      <c r="BM2496">
        <f>Table1[[#This Row],[Margin]]/3</f>
        <v>1.0078884990844417E-2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 t="s">
        <v>95</v>
      </c>
      <c r="BU2496">
        <f>VLOOKUP(Table1[[#This Row],[Reference]],metron,11,FALSE)</f>
        <v>1.396960958296362</v>
      </c>
      <c r="BV2496">
        <f>VLOOKUP(Table1[[#This Row],[Reference]],metron,12,FALSE)</f>
        <v>1.091503992901508</v>
      </c>
    </row>
    <row r="2497" spans="1:74" hidden="1" x14ac:dyDescent="0.45">
      <c r="A2497" t="s">
        <v>5417</v>
      </c>
      <c r="B2497">
        <v>1366502400</v>
      </c>
      <c r="C2497" s="3" t="s">
        <v>545</v>
      </c>
      <c r="D2497" t="s">
        <v>65</v>
      </c>
      <c r="E2497" t="s">
        <v>66</v>
      </c>
      <c r="F2497" t="s">
        <v>68</v>
      </c>
      <c r="G2497" t="s">
        <v>103</v>
      </c>
      <c r="H2497" t="s">
        <v>66</v>
      </c>
      <c r="I2497">
        <f>MROUND(Table1[[#This Row],[Prob_H]]*100,2)/100</f>
        <v>0.56000000000000005</v>
      </c>
      <c r="J2497">
        <f>1/Table1[[#This Row],[odds_ft_home_team_win]]-Table1[[#This Row],[Margin/3]]</f>
        <v>0.56807250410333265</v>
      </c>
      <c r="K2497">
        <f>1/Table1[[#This Row],[odds_ft_draw]]-Table1[[#This Row],[Margin/3]]</f>
        <v>0.25670448868907442</v>
      </c>
      <c r="L2497">
        <f>1/Table1[[#This Row],[odds_ft_away_team_win]]-Table1[[#This Row],[Margin/3]]</f>
        <v>0.17522300720759293</v>
      </c>
      <c r="M2497">
        <v>15</v>
      </c>
      <c r="N2497">
        <v>1.6</v>
      </c>
      <c r="O2497">
        <v>0.6</v>
      </c>
      <c r="P2497">
        <v>1.56</v>
      </c>
      <c r="Q2497">
        <v>0.53</v>
      </c>
      <c r="R2497" t="str" cm="1">
        <f t="array" ref="R24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7">
        <v>3</v>
      </c>
      <c r="T2497">
        <v>1</v>
      </c>
      <c r="U2497">
        <v>4</v>
      </c>
      <c r="V2497">
        <v>2</v>
      </c>
      <c r="W2497">
        <v>2</v>
      </c>
      <c r="X2497">
        <v>0</v>
      </c>
      <c r="Y2497" t="s">
        <v>546</v>
      </c>
      <c r="Z2497">
        <v>66</v>
      </c>
      <c r="AA2497">
        <v>-1</v>
      </c>
      <c r="AB2497">
        <v>-1</v>
      </c>
      <c r="AC2497">
        <v>-1</v>
      </c>
      <c r="AD2497">
        <v>-1</v>
      </c>
      <c r="AE2497">
        <v>-1</v>
      </c>
      <c r="AF2497">
        <v>-1</v>
      </c>
      <c r="AG2497">
        <v>-1</v>
      </c>
      <c r="AH2497">
        <v>-1</v>
      </c>
      <c r="AI2497">
        <v>-1</v>
      </c>
      <c r="AJ2497">
        <v>-1</v>
      </c>
      <c r="AK2497">
        <v>-1</v>
      </c>
      <c r="AL2497">
        <v>-1</v>
      </c>
      <c r="AM2497">
        <v>-1</v>
      </c>
      <c r="AN2497">
        <v>-1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-1</v>
      </c>
      <c r="AU2497">
        <v>0</v>
      </c>
      <c r="AV2497">
        <v>0</v>
      </c>
      <c r="AW2497">
        <v>2</v>
      </c>
      <c r="AX2497">
        <v>37</v>
      </c>
      <c r="AY2497">
        <v>64</v>
      </c>
      <c r="AZ2497">
        <v>27</v>
      </c>
      <c r="BA2497">
        <v>17</v>
      </c>
      <c r="BB2497">
        <v>7</v>
      </c>
      <c r="BC2497">
        <v>14</v>
      </c>
      <c r="BD2497">
        <v>64</v>
      </c>
      <c r="BE2497">
        <v>30</v>
      </c>
      <c r="BF2497">
        <v>67</v>
      </c>
      <c r="BG2497">
        <v>0</v>
      </c>
      <c r="BH2497">
        <v>4.7300000000000004</v>
      </c>
      <c r="BI2497">
        <v>1.73</v>
      </c>
      <c r="BJ2497">
        <v>3.75</v>
      </c>
      <c r="BK2497">
        <v>5.4</v>
      </c>
      <c r="BL2497">
        <f>1/Table1[[#This Row],[odds_ft_home_team_win]]+1/Table1[[#This Row],[odds_ft_draw]]+1/Table1[[#This Row],[odds_ft_away_team_win]]-1</f>
        <v>2.9886533932776738E-2</v>
      </c>
      <c r="BM2497">
        <f>Table1[[#This Row],[Margin]]/3</f>
        <v>9.9621779775922459E-3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 t="s">
        <v>116</v>
      </c>
      <c r="BU2497">
        <f>VLOOKUP(Table1[[#This Row],[Reference]],metron,11,FALSE)</f>
        <v>1.7546812539448771</v>
      </c>
      <c r="BV2497">
        <f>VLOOKUP(Table1[[#This Row],[Reference]],metron,12,FALSE)</f>
        <v>0.93456764148958549</v>
      </c>
    </row>
    <row r="2498" spans="1:74" hidden="1" x14ac:dyDescent="0.45">
      <c r="A2498" t="s">
        <v>5417</v>
      </c>
      <c r="B2498">
        <v>1366502400</v>
      </c>
      <c r="C2498" s="3" t="s">
        <v>545</v>
      </c>
      <c r="D2498" t="s">
        <v>65</v>
      </c>
      <c r="E2498" t="s">
        <v>66</v>
      </c>
      <c r="F2498" t="s">
        <v>72</v>
      </c>
      <c r="G2498" t="s">
        <v>78</v>
      </c>
      <c r="H2498" t="s">
        <v>66</v>
      </c>
      <c r="I2498">
        <f>MROUND(Table1[[#This Row],[Prob_H]]*100,2)/100</f>
        <v>0.42</v>
      </c>
      <c r="J2498">
        <f>1/Table1[[#This Row],[odds_ft_home_team_win]]-Table1[[#This Row],[Margin/3]]</f>
        <v>0.41559486113398525</v>
      </c>
      <c r="K2498">
        <f>1/Table1[[#This Row],[odds_ft_draw]]-Table1[[#This Row],[Margin/3]]</f>
        <v>0.28946414384515867</v>
      </c>
      <c r="L2498">
        <f>1/Table1[[#This Row],[odds_ft_away_team_win]]-Table1[[#This Row],[Margin/3]]</f>
        <v>0.29494099502085602</v>
      </c>
      <c r="M2498">
        <v>15</v>
      </c>
      <c r="N2498">
        <v>2</v>
      </c>
      <c r="O2498">
        <v>1.25</v>
      </c>
      <c r="P2498">
        <v>1.95</v>
      </c>
      <c r="Q2498">
        <v>1.37</v>
      </c>
      <c r="R2498" t="str" cm="1">
        <f t="array" ref="R24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498">
        <v>1</v>
      </c>
      <c r="T2498">
        <v>2</v>
      </c>
      <c r="U2498">
        <v>3</v>
      </c>
      <c r="V2498">
        <v>1</v>
      </c>
      <c r="W2498">
        <v>1</v>
      </c>
      <c r="X2498">
        <v>0</v>
      </c>
      <c r="Y2498">
        <v>34</v>
      </c>
      <c r="Z2498" t="s">
        <v>547</v>
      </c>
      <c r="AA2498">
        <v>-1</v>
      </c>
      <c r="AB2498">
        <v>-1</v>
      </c>
      <c r="AC2498">
        <v>5</v>
      </c>
      <c r="AD2498">
        <v>2</v>
      </c>
      <c r="AE2498">
        <v>3</v>
      </c>
      <c r="AF2498">
        <v>0</v>
      </c>
      <c r="AG2498">
        <v>0</v>
      </c>
      <c r="AH2498">
        <v>7</v>
      </c>
      <c r="AI2498">
        <v>2</v>
      </c>
      <c r="AJ2498">
        <v>1</v>
      </c>
      <c r="AK2498">
        <v>-1</v>
      </c>
      <c r="AL2498">
        <v>-1</v>
      </c>
      <c r="AM2498">
        <v>-1</v>
      </c>
      <c r="AN2498">
        <v>-1</v>
      </c>
      <c r="AO2498">
        <v>-1</v>
      </c>
      <c r="AP2498">
        <v>-1</v>
      </c>
      <c r="AQ2498">
        <v>-1</v>
      </c>
      <c r="AR2498">
        <v>-1</v>
      </c>
      <c r="AS2498">
        <v>-1</v>
      </c>
      <c r="AT2498">
        <v>-1</v>
      </c>
      <c r="AU2498">
        <v>0</v>
      </c>
      <c r="AV2498">
        <v>0</v>
      </c>
      <c r="AW2498">
        <v>2.13</v>
      </c>
      <c r="AX2498">
        <v>54</v>
      </c>
      <c r="AY2498">
        <v>68</v>
      </c>
      <c r="AZ2498">
        <v>39</v>
      </c>
      <c r="BA2498">
        <v>18</v>
      </c>
      <c r="BB2498">
        <v>3</v>
      </c>
      <c r="BC2498">
        <v>33</v>
      </c>
      <c r="BD2498">
        <v>68</v>
      </c>
      <c r="BE2498">
        <v>30</v>
      </c>
      <c r="BF2498">
        <v>65</v>
      </c>
      <c r="BG2498">
        <v>0</v>
      </c>
      <c r="BH2498">
        <v>5.88</v>
      </c>
      <c r="BI2498">
        <v>2.35</v>
      </c>
      <c r="BJ2498">
        <v>3.34</v>
      </c>
      <c r="BK2498">
        <v>3.28</v>
      </c>
      <c r="BL2498">
        <f>1/Table1[[#This Row],[odds_ft_home_team_win]]+1/Table1[[#This Row],[odds_ft_draw]]+1/Table1[[#This Row],[odds_ft_away_team_win]]-1</f>
        <v>2.9811161278895382E-2</v>
      </c>
      <c r="BM2498">
        <f>Table1[[#This Row],[Margin]]/3</f>
        <v>9.9370537596317945E-3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 t="s">
        <v>75</v>
      </c>
      <c r="BU2498">
        <f>VLOOKUP(Table1[[#This Row],[Reference]],metron,11,FALSE)</f>
        <v>1.396960958296362</v>
      </c>
      <c r="BV2498">
        <f>VLOOKUP(Table1[[#This Row],[Reference]],metron,12,FALSE)</f>
        <v>1.091503992901508</v>
      </c>
    </row>
    <row r="2499" spans="1:74" hidden="1" x14ac:dyDescent="0.45">
      <c r="A2499" t="s">
        <v>5417</v>
      </c>
      <c r="B2499">
        <v>1366506000</v>
      </c>
      <c r="C2499" s="3" t="s">
        <v>548</v>
      </c>
      <c r="D2499" t="s">
        <v>65</v>
      </c>
      <c r="E2499" t="s">
        <v>66</v>
      </c>
      <c r="F2499" t="s">
        <v>86</v>
      </c>
      <c r="G2499" t="s">
        <v>94</v>
      </c>
      <c r="H2499" t="s">
        <v>66</v>
      </c>
      <c r="I2499">
        <f>MROUND(Table1[[#This Row],[Prob_H]]*100,2)/100</f>
        <v>0.56000000000000005</v>
      </c>
      <c r="J2499">
        <f>1/Table1[[#This Row],[odds_ft_home_team_win]]-Table1[[#This Row],[Margin/3]]</f>
        <v>0.5651594813442774</v>
      </c>
      <c r="K2499">
        <f>1/Table1[[#This Row],[odds_ft_draw]]-Table1[[#This Row],[Margin/3]]</f>
        <v>0.25782651681050156</v>
      </c>
      <c r="L2499">
        <f>1/Table1[[#This Row],[odds_ft_away_team_win]]-Table1[[#This Row],[Margin/3]]</f>
        <v>0.17701400184522101</v>
      </c>
      <c r="M2499">
        <v>15</v>
      </c>
      <c r="N2499">
        <v>1.71</v>
      </c>
      <c r="O2499">
        <v>1.4</v>
      </c>
      <c r="P2499">
        <v>1.86</v>
      </c>
      <c r="Q2499">
        <v>1.33</v>
      </c>
      <c r="R2499" t="str" cm="1">
        <f t="array" ref="R24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499">
        <v>1</v>
      </c>
      <c r="T2499">
        <v>0</v>
      </c>
      <c r="U2499">
        <v>1</v>
      </c>
      <c r="V2499">
        <v>1</v>
      </c>
      <c r="W2499">
        <v>1</v>
      </c>
      <c r="X2499">
        <v>0</v>
      </c>
      <c r="Y2499">
        <v>23</v>
      </c>
      <c r="AA2499">
        <v>-1</v>
      </c>
      <c r="AB2499">
        <v>-1</v>
      </c>
      <c r="AC2499">
        <v>2</v>
      </c>
      <c r="AD2499">
        <v>1</v>
      </c>
      <c r="AE2499">
        <v>3</v>
      </c>
      <c r="AF2499">
        <v>1</v>
      </c>
      <c r="AG2499">
        <v>1</v>
      </c>
      <c r="AH2499">
        <v>2</v>
      </c>
      <c r="AI2499">
        <v>1</v>
      </c>
      <c r="AJ2499">
        <v>3</v>
      </c>
      <c r="AK2499">
        <v>-1</v>
      </c>
      <c r="AL2499">
        <v>-1</v>
      </c>
      <c r="AM2499">
        <v>-1</v>
      </c>
      <c r="AN2499">
        <v>-1</v>
      </c>
      <c r="AO2499">
        <v>-1</v>
      </c>
      <c r="AP2499">
        <v>-1</v>
      </c>
      <c r="AQ2499">
        <v>-1</v>
      </c>
      <c r="AR2499">
        <v>-1</v>
      </c>
      <c r="AS2499">
        <v>-1</v>
      </c>
      <c r="AT2499">
        <v>-1</v>
      </c>
      <c r="AU2499">
        <v>0</v>
      </c>
      <c r="AV2499">
        <v>0</v>
      </c>
      <c r="AW2499">
        <v>2.57</v>
      </c>
      <c r="AX2499">
        <v>50</v>
      </c>
      <c r="AY2499">
        <v>81</v>
      </c>
      <c r="AZ2499">
        <v>53</v>
      </c>
      <c r="BA2499">
        <v>18</v>
      </c>
      <c r="BB2499">
        <v>7</v>
      </c>
      <c r="BC2499">
        <v>34</v>
      </c>
      <c r="BD2499">
        <v>62</v>
      </c>
      <c r="BE2499">
        <v>50</v>
      </c>
      <c r="BF2499">
        <v>78</v>
      </c>
      <c r="BG2499">
        <v>0</v>
      </c>
      <c r="BH2499">
        <v>4.7699999999999996</v>
      </c>
      <c r="BI2499">
        <v>1.74</v>
      </c>
      <c r="BJ2499">
        <v>3.74</v>
      </c>
      <c r="BK2499">
        <v>5.36</v>
      </c>
      <c r="BL2499">
        <f>1/Table1[[#This Row],[odds_ft_home_team_win]]+1/Table1[[#This Row],[odds_ft_draw]]+1/Table1[[#This Row],[odds_ft_away_team_win]]-1</f>
        <v>2.865948700165033E-2</v>
      </c>
      <c r="BM2499">
        <f>Table1[[#This Row],[Margin]]/3</f>
        <v>9.5531623338834439E-3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 t="s">
        <v>113</v>
      </c>
      <c r="BU2499">
        <f>VLOOKUP(Table1[[#This Row],[Reference]],metron,11,FALSE)</f>
        <v>1.7546812539448771</v>
      </c>
      <c r="BV2499">
        <f>VLOOKUP(Table1[[#This Row],[Reference]],metron,12,FALSE)</f>
        <v>0.93456764148958549</v>
      </c>
    </row>
    <row r="2500" spans="1:74" hidden="1" x14ac:dyDescent="0.45">
      <c r="A2500" t="s">
        <v>5417</v>
      </c>
      <c r="B2500">
        <v>1366563600</v>
      </c>
      <c r="C2500" s="3" t="s">
        <v>549</v>
      </c>
      <c r="D2500" t="s">
        <v>65</v>
      </c>
      <c r="E2500" t="s">
        <v>66</v>
      </c>
      <c r="F2500" t="s">
        <v>97</v>
      </c>
      <c r="G2500" t="s">
        <v>77</v>
      </c>
      <c r="H2500" t="s">
        <v>66</v>
      </c>
      <c r="I2500">
        <f>MROUND(Table1[[#This Row],[Prob_H]]*100,2)/100</f>
        <v>0.4</v>
      </c>
      <c r="J2500">
        <f>1/Table1[[#This Row],[odds_ft_home_team_win]]-Table1[[#This Row],[Margin/3]]</f>
        <v>0.39322756818612847</v>
      </c>
      <c r="K2500">
        <f>1/Table1[[#This Row],[odds_ft_draw]]-Table1[[#This Row],[Margin/3]]</f>
        <v>0.2867376667790259</v>
      </c>
      <c r="L2500">
        <f>1/Table1[[#This Row],[odds_ft_away_team_win]]-Table1[[#This Row],[Margin/3]]</f>
        <v>0.32003476503484557</v>
      </c>
      <c r="M2500">
        <v>15</v>
      </c>
      <c r="N2500">
        <v>1.83</v>
      </c>
      <c r="O2500">
        <v>1.25</v>
      </c>
      <c r="P2500">
        <v>1.65</v>
      </c>
      <c r="Q2500">
        <v>1.38</v>
      </c>
      <c r="R2500" t="str" cm="1">
        <f t="array" ref="R25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00">
        <v>0</v>
      </c>
      <c r="T2500">
        <v>2</v>
      </c>
      <c r="U2500">
        <v>2</v>
      </c>
      <c r="V2500">
        <v>2</v>
      </c>
      <c r="W2500">
        <v>0</v>
      </c>
      <c r="X2500">
        <v>2</v>
      </c>
      <c r="Z2500" t="s">
        <v>550</v>
      </c>
      <c r="AA2500">
        <v>-1</v>
      </c>
      <c r="AB2500">
        <v>-1</v>
      </c>
      <c r="AC2500">
        <v>3</v>
      </c>
      <c r="AD2500">
        <v>0</v>
      </c>
      <c r="AE2500">
        <v>2</v>
      </c>
      <c r="AF2500">
        <v>0</v>
      </c>
      <c r="AG2500">
        <v>1</v>
      </c>
      <c r="AH2500">
        <v>2</v>
      </c>
      <c r="AI2500">
        <v>0</v>
      </c>
      <c r="AJ2500">
        <v>2</v>
      </c>
      <c r="AK2500">
        <v>-1</v>
      </c>
      <c r="AL2500">
        <v>-1</v>
      </c>
      <c r="AM2500">
        <v>-1</v>
      </c>
      <c r="AN2500">
        <v>-1</v>
      </c>
      <c r="AO2500">
        <v>-1</v>
      </c>
      <c r="AP2500">
        <v>-1</v>
      </c>
      <c r="AQ2500">
        <v>-1</v>
      </c>
      <c r="AR2500">
        <v>-1</v>
      </c>
      <c r="AS2500">
        <v>-1</v>
      </c>
      <c r="AT2500">
        <v>-1</v>
      </c>
      <c r="AU2500">
        <v>0</v>
      </c>
      <c r="AV2500">
        <v>0</v>
      </c>
      <c r="AW2500">
        <v>2.57</v>
      </c>
      <c r="AX2500">
        <v>56</v>
      </c>
      <c r="AY2500">
        <v>71</v>
      </c>
      <c r="AZ2500">
        <v>54</v>
      </c>
      <c r="BA2500">
        <v>21</v>
      </c>
      <c r="BB2500">
        <v>12</v>
      </c>
      <c r="BC2500">
        <v>36</v>
      </c>
      <c r="BD2500">
        <v>66</v>
      </c>
      <c r="BE2500">
        <v>42</v>
      </c>
      <c r="BF2500">
        <v>86</v>
      </c>
      <c r="BG2500">
        <v>0</v>
      </c>
      <c r="BH2500">
        <v>5.77</v>
      </c>
      <c r="BI2500">
        <v>2.48</v>
      </c>
      <c r="BJ2500">
        <v>3.37</v>
      </c>
      <c r="BK2500">
        <v>3.03</v>
      </c>
      <c r="BL2500">
        <f>1/Table1[[#This Row],[odds_ft_home_team_win]]+1/Table1[[#This Row],[odds_ft_draw]]+1/Table1[[#This Row],[odds_ft_away_team_win]]-1</f>
        <v>2.9994714796453437E-2</v>
      </c>
      <c r="BM2500">
        <f>Table1[[#This Row],[Margin]]/3</f>
        <v>9.9982382654844795E-3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 t="s">
        <v>100</v>
      </c>
      <c r="BU2500">
        <f>VLOOKUP(Table1[[#This Row],[Reference]],metron,11,FALSE)</f>
        <v>1.344038264434575</v>
      </c>
      <c r="BV2500">
        <f>VLOOKUP(Table1[[#This Row],[Reference]],metron,12,FALSE)</f>
        <v>1.1515772691037469</v>
      </c>
    </row>
    <row r="2501" spans="1:74" hidden="1" x14ac:dyDescent="0.45">
      <c r="A2501" t="s">
        <v>5417</v>
      </c>
      <c r="B2501">
        <v>1366581600</v>
      </c>
      <c r="C2501" s="3" t="s">
        <v>551</v>
      </c>
      <c r="D2501" t="s">
        <v>65</v>
      </c>
      <c r="E2501" t="s">
        <v>66</v>
      </c>
      <c r="F2501" t="s">
        <v>102</v>
      </c>
      <c r="G2501" t="s">
        <v>73</v>
      </c>
      <c r="H2501" t="s">
        <v>66</v>
      </c>
      <c r="I2501">
        <f>MROUND(Table1[[#This Row],[Prob_H]]*100,2)/100</f>
        <v>0.4</v>
      </c>
      <c r="J2501">
        <f>1/Table1[[#This Row],[odds_ft_home_team_win]]-Table1[[#This Row],[Margin/3]]</f>
        <v>0.39503100825010251</v>
      </c>
      <c r="K2501">
        <f>1/Table1[[#This Row],[odds_ft_draw]]-Table1[[#This Row],[Margin/3]]</f>
        <v>0.28257036947367425</v>
      </c>
      <c r="L2501">
        <f>1/Table1[[#This Row],[odds_ft_away_team_win]]-Table1[[#This Row],[Margin/3]]</f>
        <v>0.32239862227622329</v>
      </c>
      <c r="M2501">
        <v>15</v>
      </c>
      <c r="N2501">
        <v>1.07</v>
      </c>
      <c r="O2501">
        <v>0.93</v>
      </c>
      <c r="P2501">
        <v>1.1200000000000001</v>
      </c>
      <c r="Q2501">
        <v>1</v>
      </c>
      <c r="R2501" t="str" cm="1">
        <f t="array" ref="R25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01">
        <v>2</v>
      </c>
      <c r="T2501">
        <v>0</v>
      </c>
      <c r="U2501">
        <v>2</v>
      </c>
      <c r="V2501">
        <v>1</v>
      </c>
      <c r="W2501">
        <v>1</v>
      </c>
      <c r="X2501">
        <v>0</v>
      </c>
      <c r="Y2501" t="s">
        <v>552</v>
      </c>
      <c r="AA2501">
        <v>-1</v>
      </c>
      <c r="AB2501">
        <v>-1</v>
      </c>
      <c r="AC2501">
        <v>2</v>
      </c>
      <c r="AD2501">
        <v>0</v>
      </c>
      <c r="AE2501">
        <v>1</v>
      </c>
      <c r="AF2501">
        <v>0</v>
      </c>
      <c r="AG2501">
        <v>1</v>
      </c>
      <c r="AH2501">
        <v>1</v>
      </c>
      <c r="AI2501">
        <v>1</v>
      </c>
      <c r="AJ2501">
        <v>0</v>
      </c>
      <c r="AK2501">
        <v>-1</v>
      </c>
      <c r="AL2501">
        <v>-1</v>
      </c>
      <c r="AM2501">
        <v>-1</v>
      </c>
      <c r="AN2501">
        <v>-1</v>
      </c>
      <c r="AO2501">
        <v>-1</v>
      </c>
      <c r="AP2501">
        <v>-1</v>
      </c>
      <c r="AQ2501">
        <v>-1</v>
      </c>
      <c r="AR2501">
        <v>-1</v>
      </c>
      <c r="AS2501">
        <v>-1</v>
      </c>
      <c r="AT2501">
        <v>-1</v>
      </c>
      <c r="AU2501">
        <v>0</v>
      </c>
      <c r="AV2501">
        <v>0</v>
      </c>
      <c r="AW2501">
        <v>2.97</v>
      </c>
      <c r="AX2501">
        <v>64</v>
      </c>
      <c r="AY2501">
        <v>83</v>
      </c>
      <c r="AZ2501">
        <v>64</v>
      </c>
      <c r="BA2501">
        <v>40</v>
      </c>
      <c r="BB2501">
        <v>7</v>
      </c>
      <c r="BC2501">
        <v>34</v>
      </c>
      <c r="BD2501">
        <v>67</v>
      </c>
      <c r="BE2501">
        <v>67</v>
      </c>
      <c r="BF2501">
        <v>90</v>
      </c>
      <c r="BG2501">
        <v>0</v>
      </c>
      <c r="BH2501">
        <v>6.09</v>
      </c>
      <c r="BI2501">
        <v>2.4700000000000002</v>
      </c>
      <c r="BJ2501">
        <v>3.42</v>
      </c>
      <c r="BK2501">
        <v>3.01</v>
      </c>
      <c r="BL2501">
        <f>1/Table1[[#This Row],[odds_ft_home_team_win]]+1/Table1[[#This Row],[odds_ft_draw]]+1/Table1[[#This Row],[odds_ft_away_team_win]]-1</f>
        <v>2.9481874035117484E-2</v>
      </c>
      <c r="BM2501">
        <f>Table1[[#This Row],[Margin]]/3</f>
        <v>9.8272913450391606E-3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 t="s">
        <v>104</v>
      </c>
      <c r="BU2501">
        <f>VLOOKUP(Table1[[#This Row],[Reference]],metron,11,FALSE)</f>
        <v>1.344038264434575</v>
      </c>
      <c r="BV2501">
        <f>VLOOKUP(Table1[[#This Row],[Reference]],metron,12,FALSE)</f>
        <v>1.1515772691037469</v>
      </c>
    </row>
    <row r="2502" spans="1:74" hidden="1" x14ac:dyDescent="0.45">
      <c r="A2502" t="s">
        <v>5416</v>
      </c>
      <c r="B2502">
        <v>1382747400</v>
      </c>
      <c r="C2502" s="3" t="s">
        <v>793</v>
      </c>
      <c r="D2502" t="s">
        <v>65</v>
      </c>
      <c r="E2502" t="s">
        <v>66</v>
      </c>
      <c r="F2502" t="s">
        <v>78</v>
      </c>
      <c r="G2502" t="s">
        <v>98</v>
      </c>
      <c r="H2502" t="s">
        <v>66</v>
      </c>
      <c r="I2502">
        <f>MROUND(Table1[[#This Row],[Prob_H]]*100,2)/100</f>
        <v>0.57999999999999996</v>
      </c>
      <c r="J2502">
        <f>1/Table1[[#This Row],[odds_ft_home_team_win]]-Table1[[#This Row],[Margin/3]]</f>
        <v>0.58568304772889546</v>
      </c>
      <c r="K2502">
        <f>1/Table1[[#This Row],[odds_ft_draw]]-Table1[[#This Row],[Margin/3]]</f>
        <v>0.25086161915746696</v>
      </c>
      <c r="L2502">
        <f>1/Table1[[#This Row],[odds_ft_away_team_win]]-Table1[[#This Row],[Margin/3]]</f>
        <v>0.16345533311363761</v>
      </c>
      <c r="M2502">
        <v>15</v>
      </c>
      <c r="N2502">
        <v>2</v>
      </c>
      <c r="O2502">
        <v>0.33</v>
      </c>
      <c r="P2502">
        <v>1.78</v>
      </c>
      <c r="Q2502">
        <v>0.76</v>
      </c>
      <c r="R2502" t="str" cm="1">
        <f t="array" ref="R25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2">
        <v>1</v>
      </c>
      <c r="T2502">
        <v>1</v>
      </c>
      <c r="U2502">
        <v>2</v>
      </c>
      <c r="V2502">
        <v>1</v>
      </c>
      <c r="W2502">
        <v>1</v>
      </c>
      <c r="X2502">
        <v>0</v>
      </c>
      <c r="Y2502">
        <v>7</v>
      </c>
      <c r="Z2502">
        <v>89</v>
      </c>
      <c r="AA2502">
        <v>0</v>
      </c>
      <c r="AB2502">
        <v>8</v>
      </c>
      <c r="AC2502">
        <v>0</v>
      </c>
      <c r="AD2502">
        <v>1</v>
      </c>
      <c r="AE2502">
        <v>2</v>
      </c>
      <c r="AF2502">
        <v>0</v>
      </c>
      <c r="AG2502">
        <v>0</v>
      </c>
      <c r="AH2502">
        <v>1</v>
      </c>
      <c r="AI2502">
        <v>0</v>
      </c>
      <c r="AJ2502">
        <v>2</v>
      </c>
      <c r="AK2502">
        <v>5</v>
      </c>
      <c r="AL2502">
        <v>25</v>
      </c>
      <c r="AM2502">
        <v>4</v>
      </c>
      <c r="AN2502">
        <v>9</v>
      </c>
      <c r="AO2502">
        <v>1</v>
      </c>
      <c r="AP2502">
        <v>16</v>
      </c>
      <c r="AQ2502">
        <v>11</v>
      </c>
      <c r="AR2502">
        <v>10</v>
      </c>
      <c r="AS2502">
        <v>50</v>
      </c>
      <c r="AT2502">
        <v>50</v>
      </c>
      <c r="AU2502">
        <v>0</v>
      </c>
      <c r="AV2502">
        <v>0</v>
      </c>
      <c r="AW2502">
        <v>3.59</v>
      </c>
      <c r="AX2502">
        <v>75</v>
      </c>
      <c r="AY2502">
        <v>100</v>
      </c>
      <c r="AZ2502">
        <v>67</v>
      </c>
      <c r="BA2502">
        <v>42</v>
      </c>
      <c r="BB2502">
        <v>25</v>
      </c>
      <c r="BC2502">
        <v>42</v>
      </c>
      <c r="BD2502">
        <v>75</v>
      </c>
      <c r="BE2502">
        <v>59</v>
      </c>
      <c r="BF2502">
        <v>92</v>
      </c>
      <c r="BG2502">
        <v>10.66</v>
      </c>
      <c r="BH2502">
        <v>4.84</v>
      </c>
      <c r="BI2502">
        <v>1.68</v>
      </c>
      <c r="BJ2502">
        <v>3.84</v>
      </c>
      <c r="BK2502">
        <v>5.78</v>
      </c>
      <c r="BL2502">
        <f>1/Table1[[#This Row],[odds_ft_home_team_win]]+1/Table1[[#This Row],[odds_ft_draw]]+1/Table1[[#This Row],[odds_ft_away_team_win]]-1</f>
        <v>2.8665142527599219E-2</v>
      </c>
      <c r="BM2502">
        <f>Table1[[#This Row],[Margin]]/3</f>
        <v>9.5550475091997402E-3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 t="s">
        <v>106</v>
      </c>
      <c r="BU2502">
        <f>VLOOKUP(Table1[[#This Row],[Reference]],metron,11,FALSE)</f>
        <v>1.7619715019855171</v>
      </c>
      <c r="BV2502">
        <f>VLOOKUP(Table1[[#This Row],[Reference]],metron,12,FALSE)</f>
        <v>0.87432842793739785</v>
      </c>
    </row>
    <row r="2503" spans="1:74" hidden="1" x14ac:dyDescent="0.45">
      <c r="A2503" t="s">
        <v>5416</v>
      </c>
      <c r="B2503">
        <v>1382824800</v>
      </c>
      <c r="C2503" s="3" t="s">
        <v>795</v>
      </c>
      <c r="D2503" t="s">
        <v>65</v>
      </c>
      <c r="E2503" t="s">
        <v>66</v>
      </c>
      <c r="F2503" t="s">
        <v>86</v>
      </c>
      <c r="G2503" t="s">
        <v>73</v>
      </c>
      <c r="H2503" t="s">
        <v>66</v>
      </c>
      <c r="I2503">
        <f>MROUND(Table1[[#This Row],[Prob_H]]*100,2)/100</f>
        <v>0.68</v>
      </c>
      <c r="J2503">
        <f>1/Table1[[#This Row],[odds_ft_home_team_win]]-Table1[[#This Row],[Margin/3]]</f>
        <v>0.68030953421248774</v>
      </c>
      <c r="K2503">
        <f>1/Table1[[#This Row],[odds_ft_draw]]-Table1[[#This Row],[Margin/3]]</f>
        <v>0.20663708318098403</v>
      </c>
      <c r="L2503">
        <f>1/Table1[[#This Row],[odds_ft_away_team_win]]-Table1[[#This Row],[Margin/3]]</f>
        <v>0.11305338260652817</v>
      </c>
      <c r="M2503">
        <v>15</v>
      </c>
      <c r="N2503">
        <v>3</v>
      </c>
      <c r="O2503">
        <v>0.83</v>
      </c>
      <c r="P2503">
        <v>1.9</v>
      </c>
      <c r="Q2503">
        <v>0.88</v>
      </c>
      <c r="R2503" t="str" cm="1">
        <f t="array" ref="R25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03">
        <v>3</v>
      </c>
      <c r="T2503">
        <v>1</v>
      </c>
      <c r="U2503">
        <v>4</v>
      </c>
      <c r="V2503">
        <v>3</v>
      </c>
      <c r="W2503">
        <v>2</v>
      </c>
      <c r="X2503">
        <v>1</v>
      </c>
      <c r="Y2503" t="s">
        <v>796</v>
      </c>
      <c r="Z2503">
        <v>44</v>
      </c>
      <c r="AA2503">
        <v>2</v>
      </c>
      <c r="AB2503">
        <v>11</v>
      </c>
      <c r="AC2503">
        <v>3</v>
      </c>
      <c r="AD2503">
        <v>0</v>
      </c>
      <c r="AE2503">
        <v>2</v>
      </c>
      <c r="AF2503">
        <v>0</v>
      </c>
      <c r="AG2503">
        <v>0</v>
      </c>
      <c r="AH2503">
        <v>3</v>
      </c>
      <c r="AI2503">
        <v>0</v>
      </c>
      <c r="AJ2503">
        <v>2</v>
      </c>
      <c r="AK2503">
        <v>4</v>
      </c>
      <c r="AL2503">
        <v>16</v>
      </c>
      <c r="AM2503">
        <v>2</v>
      </c>
      <c r="AN2503">
        <v>6</v>
      </c>
      <c r="AO2503">
        <v>2</v>
      </c>
      <c r="AP2503">
        <v>10</v>
      </c>
      <c r="AQ2503">
        <v>16</v>
      </c>
      <c r="AR2503">
        <v>7</v>
      </c>
      <c r="AS2503">
        <v>52</v>
      </c>
      <c r="AT2503">
        <v>48</v>
      </c>
      <c r="AU2503">
        <v>0</v>
      </c>
      <c r="AV2503">
        <v>0</v>
      </c>
      <c r="AW2503">
        <v>2.92</v>
      </c>
      <c r="AX2503">
        <v>50</v>
      </c>
      <c r="AY2503">
        <v>75</v>
      </c>
      <c r="AZ2503">
        <v>50</v>
      </c>
      <c r="BA2503">
        <v>42</v>
      </c>
      <c r="BB2503">
        <v>17</v>
      </c>
      <c r="BC2503">
        <v>25</v>
      </c>
      <c r="BD2503">
        <v>42</v>
      </c>
      <c r="BE2503">
        <v>67</v>
      </c>
      <c r="BF2503">
        <v>83</v>
      </c>
      <c r="BG2503">
        <v>9.5</v>
      </c>
      <c r="BH2503">
        <v>4.34</v>
      </c>
      <c r="BI2503">
        <v>1.45</v>
      </c>
      <c r="BJ2503">
        <v>4.63</v>
      </c>
      <c r="BK2503">
        <v>8.17</v>
      </c>
      <c r="BL2503">
        <f>1/Table1[[#This Row],[odds_ft_home_team_win]]+1/Table1[[#This Row],[odds_ft_draw]]+1/Table1[[#This Row],[odds_ft_away_team_win]]-1</f>
        <v>2.8036914603916108E-2</v>
      </c>
      <c r="BM2503">
        <f>Table1[[#This Row],[Margin]]/3</f>
        <v>9.3456382013053698E-3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 t="s">
        <v>113</v>
      </c>
      <c r="BU2503">
        <f>VLOOKUP(Table1[[#This Row],[Reference]],metron,11,FALSE)</f>
        <v>2.1359338061465718</v>
      </c>
      <c r="BV2503">
        <f>VLOOKUP(Table1[[#This Row],[Reference]],metron,12,FALSE)</f>
        <v>0.77482269503546097</v>
      </c>
    </row>
    <row r="2504" spans="1:74" hidden="1" x14ac:dyDescent="0.45">
      <c r="A2504" t="s">
        <v>5416</v>
      </c>
      <c r="B2504">
        <v>1382835600</v>
      </c>
      <c r="C2504" s="3" t="s">
        <v>797</v>
      </c>
      <c r="D2504" t="s">
        <v>65</v>
      </c>
      <c r="E2504" t="s">
        <v>66</v>
      </c>
      <c r="F2504" t="s">
        <v>103</v>
      </c>
      <c r="G2504" t="s">
        <v>77</v>
      </c>
      <c r="H2504" t="s">
        <v>66</v>
      </c>
      <c r="I2504">
        <f>MROUND(Table1[[#This Row],[Prob_H]]*100,2)/100</f>
        <v>0.36</v>
      </c>
      <c r="J2504">
        <f>1/Table1[[#This Row],[odds_ft_home_team_win]]-Table1[[#This Row],[Margin/3]]</f>
        <v>0.36607416949615196</v>
      </c>
      <c r="K2504">
        <f>1/Table1[[#This Row],[odds_ft_draw]]-Table1[[#This Row],[Margin/3]]</f>
        <v>0.29043462017239213</v>
      </c>
      <c r="L2504">
        <f>1/Table1[[#This Row],[odds_ft_away_team_win]]-Table1[[#This Row],[Margin/3]]</f>
        <v>0.3434912103314558</v>
      </c>
      <c r="M2504">
        <v>15</v>
      </c>
      <c r="N2504">
        <v>1.17</v>
      </c>
      <c r="O2504">
        <v>1.67</v>
      </c>
      <c r="P2504">
        <v>1.2</v>
      </c>
      <c r="Q2504">
        <v>1.58</v>
      </c>
      <c r="R2504" t="str" cm="1">
        <f t="array" ref="R25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AA2504">
        <v>2</v>
      </c>
      <c r="AB2504">
        <v>4</v>
      </c>
      <c r="AC2504">
        <v>2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0</v>
      </c>
      <c r="AJ2504">
        <v>0</v>
      </c>
      <c r="AK2504">
        <v>12</v>
      </c>
      <c r="AL2504">
        <v>18</v>
      </c>
      <c r="AM2504">
        <v>5</v>
      </c>
      <c r="AN2504">
        <v>8</v>
      </c>
      <c r="AO2504">
        <v>7</v>
      </c>
      <c r="AP2504">
        <v>10</v>
      </c>
      <c r="AQ2504">
        <v>12</v>
      </c>
      <c r="AR2504">
        <v>13</v>
      </c>
      <c r="AS2504">
        <v>53</v>
      </c>
      <c r="AT2504">
        <v>47</v>
      </c>
      <c r="AU2504">
        <v>0</v>
      </c>
      <c r="AV2504">
        <v>0</v>
      </c>
      <c r="AW2504">
        <v>2.42</v>
      </c>
      <c r="AX2504">
        <v>75</v>
      </c>
      <c r="AY2504">
        <v>75</v>
      </c>
      <c r="AZ2504">
        <v>50</v>
      </c>
      <c r="BA2504">
        <v>17</v>
      </c>
      <c r="BB2504">
        <v>17</v>
      </c>
      <c r="BC2504">
        <v>25</v>
      </c>
      <c r="BD2504">
        <v>58</v>
      </c>
      <c r="BE2504">
        <v>50</v>
      </c>
      <c r="BF2504">
        <v>83</v>
      </c>
      <c r="BG2504">
        <v>8.77</v>
      </c>
      <c r="BH2504">
        <v>5</v>
      </c>
      <c r="BI2504">
        <v>2.66</v>
      </c>
      <c r="BJ2504">
        <v>3.33</v>
      </c>
      <c r="BK2504">
        <v>2.83</v>
      </c>
      <c r="BL2504">
        <f>1/Table1[[#This Row],[odds_ft_home_team_win]]+1/Table1[[#This Row],[odds_ft_draw]]+1/Table1[[#This Row],[odds_ft_away_team_win]]-1</f>
        <v>2.959704038372446E-2</v>
      </c>
      <c r="BM2504">
        <f>Table1[[#This Row],[Margin]]/3</f>
        <v>9.8656801279081528E-3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 t="s">
        <v>118</v>
      </c>
      <c r="BU2504">
        <f>VLOOKUP(Table1[[#This Row],[Reference]],metron,11,FALSE)</f>
        <v>1.269326094653606</v>
      </c>
      <c r="BV2504">
        <f>VLOOKUP(Table1[[#This Row],[Reference]],metron,12,FALSE)</f>
        <v>1.2417089578661631</v>
      </c>
    </row>
    <row r="2505" spans="1:74" hidden="1" x14ac:dyDescent="0.45">
      <c r="A2505" t="s">
        <v>5416</v>
      </c>
      <c r="B2505">
        <v>1382835600</v>
      </c>
      <c r="C2505" s="3" t="s">
        <v>797</v>
      </c>
      <c r="D2505" t="s">
        <v>65</v>
      </c>
      <c r="E2505" t="s">
        <v>66</v>
      </c>
      <c r="F2505" t="s">
        <v>85</v>
      </c>
      <c r="G2505" t="s">
        <v>67</v>
      </c>
      <c r="H2505" t="s">
        <v>66</v>
      </c>
      <c r="I2505">
        <f>MROUND(Table1[[#This Row],[Prob_H]]*100,2)/100</f>
        <v>0.46</v>
      </c>
      <c r="J2505">
        <f>1/Table1[[#This Row],[odds_ft_home_team_win]]-Table1[[#This Row],[Margin/3]]</f>
        <v>0.45709837310439355</v>
      </c>
      <c r="K2505">
        <f>1/Table1[[#This Row],[odds_ft_draw]]-Table1[[#This Row],[Margin/3]]</f>
        <v>0.28135384298259847</v>
      </c>
      <c r="L2505">
        <f>1/Table1[[#This Row],[odds_ft_away_team_win]]-Table1[[#This Row],[Margin/3]]</f>
        <v>0.26154778391300793</v>
      </c>
      <c r="M2505">
        <v>15</v>
      </c>
      <c r="N2505">
        <v>1.5</v>
      </c>
      <c r="O2505">
        <v>1</v>
      </c>
      <c r="P2505">
        <v>1.47</v>
      </c>
      <c r="Q2505">
        <v>1.06</v>
      </c>
      <c r="R2505" t="str" cm="1">
        <f t="array" ref="R25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5">
        <v>1</v>
      </c>
      <c r="T2505">
        <v>1</v>
      </c>
      <c r="U2505">
        <v>2</v>
      </c>
      <c r="V2505">
        <v>1</v>
      </c>
      <c r="W2505">
        <v>0</v>
      </c>
      <c r="X2505">
        <v>1</v>
      </c>
      <c r="Y2505">
        <v>61</v>
      </c>
      <c r="Z2505">
        <v>10</v>
      </c>
      <c r="AA2505">
        <v>3</v>
      </c>
      <c r="AB2505">
        <v>4</v>
      </c>
      <c r="AC2505">
        <v>2</v>
      </c>
      <c r="AD2505">
        <v>0</v>
      </c>
      <c r="AE2505">
        <v>3</v>
      </c>
      <c r="AF2505">
        <v>0</v>
      </c>
      <c r="AG2505">
        <v>0</v>
      </c>
      <c r="AH2505">
        <v>2</v>
      </c>
      <c r="AI2505">
        <v>0</v>
      </c>
      <c r="AJ2505">
        <v>3</v>
      </c>
      <c r="AK2505">
        <v>9</v>
      </c>
      <c r="AL2505">
        <v>7</v>
      </c>
      <c r="AM2505">
        <v>5</v>
      </c>
      <c r="AN2505">
        <v>5</v>
      </c>
      <c r="AO2505">
        <v>4</v>
      </c>
      <c r="AP2505">
        <v>2</v>
      </c>
      <c r="AQ2505">
        <v>13</v>
      </c>
      <c r="AR2505">
        <v>10</v>
      </c>
      <c r="AS2505">
        <v>48</v>
      </c>
      <c r="AT2505">
        <v>52</v>
      </c>
      <c r="AU2505">
        <v>0</v>
      </c>
      <c r="AV2505">
        <v>0</v>
      </c>
      <c r="AW2505">
        <v>2.1800000000000002</v>
      </c>
      <c r="AX2505">
        <v>68</v>
      </c>
      <c r="AY2505">
        <v>68</v>
      </c>
      <c r="AZ2505">
        <v>37</v>
      </c>
      <c r="BA2505">
        <v>22</v>
      </c>
      <c r="BB2505">
        <v>0</v>
      </c>
      <c r="BC2505">
        <v>15</v>
      </c>
      <c r="BD2505">
        <v>60</v>
      </c>
      <c r="BE2505">
        <v>45</v>
      </c>
      <c r="BF2505">
        <v>77</v>
      </c>
      <c r="BG2505">
        <v>9.4700000000000006</v>
      </c>
      <c r="BH2505">
        <v>4.96</v>
      </c>
      <c r="BI2505">
        <v>2.14</v>
      </c>
      <c r="BJ2505">
        <v>3.43</v>
      </c>
      <c r="BK2505">
        <v>3.68</v>
      </c>
      <c r="BL2505">
        <f>1/Table1[[#This Row],[odds_ft_home_team_win]]+1/Table1[[#This Row],[odds_ft_draw]]+1/Table1[[#This Row],[odds_ft_away_team_win]]-1</f>
        <v>3.0574039565324007E-2</v>
      </c>
      <c r="BM2505">
        <f>Table1[[#This Row],[Margin]]/3</f>
        <v>1.0191346521774669E-2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 t="s">
        <v>87</v>
      </c>
      <c r="BU2505">
        <f>VLOOKUP(Table1[[#This Row],[Reference]],metron,11,FALSE)</f>
        <v>1.4888836329233679</v>
      </c>
      <c r="BV2505">
        <f>VLOOKUP(Table1[[#This Row],[Reference]],metron,12,FALSE)</f>
        <v>1.0516792809839171</v>
      </c>
    </row>
    <row r="2506" spans="1:74" hidden="1" x14ac:dyDescent="0.45">
      <c r="A2506" t="s">
        <v>5416</v>
      </c>
      <c r="B2506">
        <v>1382835600</v>
      </c>
      <c r="C2506" s="3" t="s">
        <v>797</v>
      </c>
      <c r="D2506" t="s">
        <v>65</v>
      </c>
      <c r="E2506" t="s">
        <v>66</v>
      </c>
      <c r="F2506" t="s">
        <v>102</v>
      </c>
      <c r="G2506" t="s">
        <v>88</v>
      </c>
      <c r="H2506" t="s">
        <v>66</v>
      </c>
      <c r="I2506">
        <f>MROUND(Table1[[#This Row],[Prob_H]]*100,2)/100</f>
        <v>0.26</v>
      </c>
      <c r="J2506">
        <f>1/Table1[[#This Row],[odds_ft_home_team_win]]-Table1[[#This Row],[Margin/3]]</f>
        <v>0.26376124563510378</v>
      </c>
      <c r="K2506">
        <f>1/Table1[[#This Row],[odds_ft_draw]]-Table1[[#This Row],[Margin/3]]</f>
        <v>0.2813338323997509</v>
      </c>
      <c r="L2506">
        <f>1/Table1[[#This Row],[odds_ft_away_team_win]]-Table1[[#This Row],[Margin/3]]</f>
        <v>0.4549049219651452</v>
      </c>
      <c r="M2506">
        <v>15</v>
      </c>
      <c r="N2506">
        <v>1.29</v>
      </c>
      <c r="O2506">
        <v>1.33</v>
      </c>
      <c r="P2506">
        <v>1.24</v>
      </c>
      <c r="Q2506">
        <v>1.19</v>
      </c>
      <c r="R2506" t="str" cm="1">
        <f t="array" ref="R25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06">
        <v>1</v>
      </c>
      <c r="T2506">
        <v>3</v>
      </c>
      <c r="U2506">
        <v>4</v>
      </c>
      <c r="V2506">
        <v>2</v>
      </c>
      <c r="W2506">
        <v>0</v>
      </c>
      <c r="X2506">
        <v>2</v>
      </c>
      <c r="Y2506">
        <v>85</v>
      </c>
      <c r="Z2506" t="s">
        <v>798</v>
      </c>
      <c r="AA2506">
        <v>6</v>
      </c>
      <c r="AB2506">
        <v>1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0</v>
      </c>
      <c r="AJ2506">
        <v>0</v>
      </c>
      <c r="AK2506">
        <v>21</v>
      </c>
      <c r="AL2506">
        <v>11</v>
      </c>
      <c r="AM2506">
        <v>12</v>
      </c>
      <c r="AN2506">
        <v>4</v>
      </c>
      <c r="AO2506">
        <v>9</v>
      </c>
      <c r="AP2506">
        <v>7</v>
      </c>
      <c r="AQ2506">
        <v>16</v>
      </c>
      <c r="AR2506">
        <v>15</v>
      </c>
      <c r="AS2506">
        <v>53</v>
      </c>
      <c r="AT2506">
        <v>47</v>
      </c>
      <c r="AU2506">
        <v>0</v>
      </c>
      <c r="AV2506">
        <v>0</v>
      </c>
      <c r="AW2506">
        <v>2.97</v>
      </c>
      <c r="AX2506">
        <v>85</v>
      </c>
      <c r="AY2506">
        <v>85</v>
      </c>
      <c r="AZ2506">
        <v>45</v>
      </c>
      <c r="BA2506">
        <v>38</v>
      </c>
      <c r="BB2506">
        <v>15</v>
      </c>
      <c r="BC2506">
        <v>15</v>
      </c>
      <c r="BD2506">
        <v>69</v>
      </c>
      <c r="BE2506">
        <v>54</v>
      </c>
      <c r="BF2506">
        <v>100</v>
      </c>
      <c r="BG2506">
        <v>12.14</v>
      </c>
      <c r="BH2506">
        <v>4.53</v>
      </c>
      <c r="BI2506">
        <v>3.65</v>
      </c>
      <c r="BJ2506">
        <v>3.43</v>
      </c>
      <c r="BK2506">
        <v>2.15</v>
      </c>
      <c r="BL2506">
        <f>1/Table1[[#This Row],[odds_ft_home_team_win]]+1/Table1[[#This Row],[odds_ft_draw]]+1/Table1[[#This Row],[odds_ft_away_team_win]]-1</f>
        <v>3.063407131386664E-2</v>
      </c>
      <c r="BM2506">
        <f>Table1[[#This Row],[Margin]]/3</f>
        <v>1.0211357104622213E-2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 t="s">
        <v>104</v>
      </c>
      <c r="BU2506">
        <f>VLOOKUP(Table1[[#This Row],[Reference]],metron,11,FALSE)</f>
        <v>1.0936930368209989</v>
      </c>
      <c r="BV2506">
        <f>VLOOKUP(Table1[[#This Row],[Reference]],metron,12,FALSE)</f>
        <v>1.475756471017134</v>
      </c>
    </row>
    <row r="2507" spans="1:74" hidden="1" x14ac:dyDescent="0.45">
      <c r="A2507" t="s">
        <v>5416</v>
      </c>
      <c r="B2507">
        <v>1382835900</v>
      </c>
      <c r="C2507" s="3" t="s">
        <v>799</v>
      </c>
      <c r="D2507" t="s">
        <v>65</v>
      </c>
      <c r="E2507" t="s">
        <v>66</v>
      </c>
      <c r="F2507" t="s">
        <v>81</v>
      </c>
      <c r="G2507" t="s">
        <v>97</v>
      </c>
      <c r="H2507" t="s">
        <v>66</v>
      </c>
      <c r="I2507">
        <f>MROUND(Table1[[#This Row],[Prob_H]]*100,2)/100</f>
        <v>0.52</v>
      </c>
      <c r="J2507">
        <f>1/Table1[[#This Row],[odds_ft_home_team_win]]-Table1[[#This Row],[Margin/3]]</f>
        <v>0.51709369253228898</v>
      </c>
      <c r="K2507">
        <f>1/Table1[[#This Row],[odds_ft_draw]]-Table1[[#This Row],[Margin/3]]</f>
        <v>0.27567818795888971</v>
      </c>
      <c r="L2507">
        <f>1/Table1[[#This Row],[odds_ft_away_team_win]]-Table1[[#This Row],[Margin/3]]</f>
        <v>0.20722811950882125</v>
      </c>
      <c r="M2507">
        <v>15</v>
      </c>
      <c r="N2507">
        <v>2</v>
      </c>
      <c r="O2507">
        <v>2</v>
      </c>
      <c r="P2507">
        <v>1.83</v>
      </c>
      <c r="Q2507">
        <v>1.33</v>
      </c>
      <c r="R2507" t="str" cm="1">
        <f t="array" ref="R25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7">
        <v>2</v>
      </c>
      <c r="T2507">
        <v>2</v>
      </c>
      <c r="U2507">
        <v>4</v>
      </c>
      <c r="V2507">
        <v>1</v>
      </c>
      <c r="W2507">
        <v>1</v>
      </c>
      <c r="X2507">
        <v>0</v>
      </c>
      <c r="Y2507" t="s">
        <v>800</v>
      </c>
      <c r="Z2507" t="s">
        <v>801</v>
      </c>
      <c r="AA2507">
        <v>-1</v>
      </c>
      <c r="AB2507">
        <v>-1</v>
      </c>
      <c r="AC2507">
        <v>2</v>
      </c>
      <c r="AD2507">
        <v>0</v>
      </c>
      <c r="AE2507">
        <v>3</v>
      </c>
      <c r="AF2507">
        <v>0</v>
      </c>
      <c r="AG2507">
        <v>1</v>
      </c>
      <c r="AH2507">
        <v>1</v>
      </c>
      <c r="AI2507">
        <v>0</v>
      </c>
      <c r="AJ2507">
        <v>3</v>
      </c>
      <c r="AK2507">
        <v>-1</v>
      </c>
      <c r="AL2507">
        <v>-1</v>
      </c>
      <c r="AM2507">
        <v>-1</v>
      </c>
      <c r="AN2507">
        <v>-1</v>
      </c>
      <c r="AO2507">
        <v>-1</v>
      </c>
      <c r="AP2507">
        <v>-1</v>
      </c>
      <c r="AQ2507">
        <v>-1</v>
      </c>
      <c r="AR2507">
        <v>-1</v>
      </c>
      <c r="AS2507">
        <v>-1</v>
      </c>
      <c r="AT2507">
        <v>-1</v>
      </c>
      <c r="AU2507">
        <v>0</v>
      </c>
      <c r="AV2507">
        <v>0</v>
      </c>
      <c r="AW2507">
        <v>2.57</v>
      </c>
      <c r="AX2507">
        <v>62</v>
      </c>
      <c r="AY2507">
        <v>70</v>
      </c>
      <c r="AZ2507">
        <v>47</v>
      </c>
      <c r="BA2507">
        <v>31</v>
      </c>
      <c r="BB2507">
        <v>9</v>
      </c>
      <c r="BC2507">
        <v>38</v>
      </c>
      <c r="BD2507">
        <v>77</v>
      </c>
      <c r="BE2507">
        <v>31</v>
      </c>
      <c r="BF2507">
        <v>70</v>
      </c>
      <c r="BG2507">
        <v>10.039999999999999</v>
      </c>
      <c r="BH2507">
        <v>3.36</v>
      </c>
      <c r="BI2507">
        <v>1.9</v>
      </c>
      <c r="BJ2507">
        <v>3.51</v>
      </c>
      <c r="BK2507">
        <v>4.62</v>
      </c>
      <c r="BL2507">
        <f>1/Table1[[#This Row],[odds_ft_home_team_win]]+1/Table1[[#This Row],[odds_ft_draw]]+1/Table1[[#This Row],[odds_ft_away_team_win]]-1</f>
        <v>2.7666290824185591E-2</v>
      </c>
      <c r="BM2507">
        <f>Table1[[#This Row],[Margin]]/3</f>
        <v>9.222096941395197E-3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 t="s">
        <v>109</v>
      </c>
      <c r="BU2507">
        <f>VLOOKUP(Table1[[#This Row],[Reference]],metron,11,FALSE)</f>
        <v>1.625948039373891</v>
      </c>
      <c r="BV2507">
        <f>VLOOKUP(Table1[[#This Row],[Reference]],metron,12,FALSE)</f>
        <v>0.97079231886396644</v>
      </c>
    </row>
    <row r="2508" spans="1:74" hidden="1" x14ac:dyDescent="0.45">
      <c r="A2508" t="s">
        <v>5416</v>
      </c>
      <c r="B2508">
        <v>1382839200</v>
      </c>
      <c r="C2508" s="3" t="s">
        <v>802</v>
      </c>
      <c r="D2508" t="s">
        <v>65</v>
      </c>
      <c r="E2508" t="s">
        <v>66</v>
      </c>
      <c r="F2508" t="s">
        <v>93</v>
      </c>
      <c r="G2508" t="s">
        <v>80</v>
      </c>
      <c r="H2508" t="s">
        <v>66</v>
      </c>
      <c r="I2508">
        <f>MROUND(Table1[[#This Row],[Prob_H]]*100,2)/100</f>
        <v>0.4</v>
      </c>
      <c r="J2508">
        <f>1/Table1[[#This Row],[odds_ft_home_team_win]]-Table1[[#This Row],[Margin/3]]</f>
        <v>0.40658134136395008</v>
      </c>
      <c r="K2508">
        <f>1/Table1[[#This Row],[odds_ft_draw]]-Table1[[#This Row],[Margin/3]]</f>
        <v>0.29294497772758643</v>
      </c>
      <c r="L2508">
        <f>1/Table1[[#This Row],[odds_ft_away_team_win]]-Table1[[#This Row],[Margin/3]]</f>
        <v>0.30047368090846349</v>
      </c>
      <c r="M2508">
        <v>15</v>
      </c>
      <c r="N2508">
        <v>0.67</v>
      </c>
      <c r="O2508">
        <v>1.17</v>
      </c>
      <c r="P2508">
        <v>0.88</v>
      </c>
      <c r="Q2508">
        <v>1</v>
      </c>
      <c r="R2508" t="str" cm="1">
        <f t="array" ref="R25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08">
        <v>3</v>
      </c>
      <c r="T2508">
        <v>1</v>
      </c>
      <c r="U2508">
        <v>4</v>
      </c>
      <c r="V2508">
        <v>1</v>
      </c>
      <c r="W2508">
        <v>1</v>
      </c>
      <c r="X2508">
        <v>0</v>
      </c>
      <c r="Y2508" t="s">
        <v>803</v>
      </c>
      <c r="Z2508">
        <v>73</v>
      </c>
      <c r="AA2508">
        <v>3</v>
      </c>
      <c r="AB2508">
        <v>7</v>
      </c>
      <c r="AC2508">
        <v>1</v>
      </c>
      <c r="AD2508">
        <v>0</v>
      </c>
      <c r="AE2508">
        <v>1</v>
      </c>
      <c r="AF2508">
        <v>0</v>
      </c>
      <c r="AG2508">
        <v>0</v>
      </c>
      <c r="AH2508">
        <v>1</v>
      </c>
      <c r="AI2508">
        <v>1</v>
      </c>
      <c r="AJ2508">
        <v>0</v>
      </c>
      <c r="AK2508">
        <v>8</v>
      </c>
      <c r="AL2508">
        <v>7</v>
      </c>
      <c r="AM2508">
        <v>2</v>
      </c>
      <c r="AN2508">
        <v>4</v>
      </c>
      <c r="AO2508">
        <v>6</v>
      </c>
      <c r="AP2508">
        <v>3</v>
      </c>
      <c r="AQ2508">
        <v>13</v>
      </c>
      <c r="AR2508">
        <v>12</v>
      </c>
      <c r="AS2508">
        <v>50</v>
      </c>
      <c r="AT2508">
        <v>50</v>
      </c>
      <c r="AU2508">
        <v>0</v>
      </c>
      <c r="AV2508">
        <v>0</v>
      </c>
      <c r="AW2508">
        <v>2.67</v>
      </c>
      <c r="AX2508">
        <v>50</v>
      </c>
      <c r="AY2508">
        <v>84</v>
      </c>
      <c r="AZ2508">
        <v>50</v>
      </c>
      <c r="BA2508">
        <v>25</v>
      </c>
      <c r="BB2508">
        <v>9</v>
      </c>
      <c r="BC2508">
        <v>42</v>
      </c>
      <c r="BD2508">
        <v>75</v>
      </c>
      <c r="BE2508">
        <v>34</v>
      </c>
      <c r="BF2508">
        <v>84</v>
      </c>
      <c r="BG2508">
        <v>9.17</v>
      </c>
      <c r="BH2508">
        <v>6</v>
      </c>
      <c r="BI2508">
        <v>2.4</v>
      </c>
      <c r="BJ2508">
        <v>3.3</v>
      </c>
      <c r="BK2508">
        <v>3.22</v>
      </c>
      <c r="BL2508">
        <f>1/Table1[[#This Row],[odds_ft_home_team_win]]+1/Table1[[#This Row],[odds_ft_draw]]+1/Table1[[#This Row],[odds_ft_away_team_win]]-1</f>
        <v>3.0255975908149768E-2</v>
      </c>
      <c r="BM2508">
        <f>Table1[[#This Row],[Margin]]/3</f>
        <v>1.0085325302716589E-2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 t="s">
        <v>95</v>
      </c>
      <c r="BU2508">
        <f>VLOOKUP(Table1[[#This Row],[Reference]],metron,11,FALSE)</f>
        <v>1.344038264434575</v>
      </c>
      <c r="BV2508">
        <f>VLOOKUP(Table1[[#This Row],[Reference]],metron,12,FALSE)</f>
        <v>1.1515772691037469</v>
      </c>
    </row>
    <row r="2509" spans="1:74" hidden="1" x14ac:dyDescent="0.45">
      <c r="A2509" t="s">
        <v>5416</v>
      </c>
      <c r="B2509">
        <v>1382896800</v>
      </c>
      <c r="C2509" s="3" t="s">
        <v>804</v>
      </c>
      <c r="D2509" t="s">
        <v>65</v>
      </c>
      <c r="E2509" t="s">
        <v>66</v>
      </c>
      <c r="F2509" t="s">
        <v>94</v>
      </c>
      <c r="G2509" t="s">
        <v>611</v>
      </c>
      <c r="H2509" t="s">
        <v>66</v>
      </c>
      <c r="I2509">
        <f>MROUND(Table1[[#This Row],[Prob_H]]*100,2)/100</f>
        <v>0.42</v>
      </c>
      <c r="J2509">
        <f>1/Table1[[#This Row],[odds_ft_home_team_win]]-Table1[[#This Row],[Margin/3]]</f>
        <v>0.42107275228245111</v>
      </c>
      <c r="K2509">
        <f>1/Table1[[#This Row],[odds_ft_draw]]-Table1[[#This Row],[Margin/3]]</f>
        <v>0.28677417456834076</v>
      </c>
      <c r="L2509">
        <f>1/Table1[[#This Row],[odds_ft_away_team_win]]-Table1[[#This Row],[Margin/3]]</f>
        <v>0.29215307314920802</v>
      </c>
      <c r="M2509">
        <v>15</v>
      </c>
      <c r="N2509">
        <v>0.17</v>
      </c>
      <c r="O2509">
        <v>1.29</v>
      </c>
      <c r="P2509">
        <v>1</v>
      </c>
      <c r="Q2509">
        <v>1</v>
      </c>
      <c r="R2509" t="str" cm="1">
        <f t="array" ref="R25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AA2509">
        <v>5</v>
      </c>
      <c r="AB2509">
        <v>5</v>
      </c>
      <c r="AC2509">
        <v>1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1</v>
      </c>
      <c r="AK2509">
        <v>15</v>
      </c>
      <c r="AL2509">
        <v>11</v>
      </c>
      <c r="AM2509">
        <v>9</v>
      </c>
      <c r="AN2509">
        <v>6</v>
      </c>
      <c r="AO2509">
        <v>6</v>
      </c>
      <c r="AP2509">
        <v>5</v>
      </c>
      <c r="AQ2509">
        <v>11</v>
      </c>
      <c r="AR2509">
        <v>9</v>
      </c>
      <c r="AS2509">
        <v>47</v>
      </c>
      <c r="AT2509">
        <v>53</v>
      </c>
      <c r="AU2509">
        <v>0</v>
      </c>
      <c r="AV2509">
        <v>0</v>
      </c>
      <c r="AW2509">
        <v>2.81</v>
      </c>
      <c r="AX2509">
        <v>45</v>
      </c>
      <c r="AY2509">
        <v>77</v>
      </c>
      <c r="AZ2509">
        <v>45</v>
      </c>
      <c r="BA2509">
        <v>30</v>
      </c>
      <c r="BB2509">
        <v>23</v>
      </c>
      <c r="BC2509">
        <v>45</v>
      </c>
      <c r="BD2509">
        <v>69</v>
      </c>
      <c r="BE2509">
        <v>45</v>
      </c>
      <c r="BF2509">
        <v>85</v>
      </c>
      <c r="BG2509">
        <v>6.64</v>
      </c>
      <c r="BH2509">
        <v>4.54</v>
      </c>
      <c r="BI2509">
        <v>2.3199999999999998</v>
      </c>
      <c r="BJ2509">
        <v>3.37</v>
      </c>
      <c r="BK2509">
        <v>3.31</v>
      </c>
      <c r="BL2509">
        <f>1/Table1[[#This Row],[odds_ft_home_team_win]]+1/Table1[[#This Row],[odds_ft_draw]]+1/Table1[[#This Row],[odds_ft_away_team_win]]-1</f>
        <v>2.9885191428508762E-2</v>
      </c>
      <c r="BM2509">
        <f>Table1[[#This Row],[Margin]]/3</f>
        <v>9.9617304761695866E-3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 t="s">
        <v>124</v>
      </c>
      <c r="BU2509">
        <f>VLOOKUP(Table1[[#This Row],[Reference]],metron,11,FALSE)</f>
        <v>1.396960958296362</v>
      </c>
      <c r="BV2509">
        <f>VLOOKUP(Table1[[#This Row],[Reference]],metron,12,FALSE)</f>
        <v>1.091503992901508</v>
      </c>
    </row>
    <row r="2510" spans="1:74" hidden="1" x14ac:dyDescent="0.45">
      <c r="A2510" t="s">
        <v>5415</v>
      </c>
      <c r="B2510">
        <v>1397262600</v>
      </c>
      <c r="C2510" s="3" t="s">
        <v>1043</v>
      </c>
      <c r="D2510" t="s">
        <v>65</v>
      </c>
      <c r="E2510" t="s">
        <v>66</v>
      </c>
      <c r="F2510" t="s">
        <v>80</v>
      </c>
      <c r="G2510" t="s">
        <v>93</v>
      </c>
      <c r="H2510" t="s">
        <v>66</v>
      </c>
      <c r="I2510">
        <f>MROUND(Table1[[#This Row],[Prob_H]]*100,2)/100</f>
        <v>0.4</v>
      </c>
      <c r="J2510">
        <f>1/Table1[[#This Row],[odds_ft_home_team_win]]-Table1[[#This Row],[Margin/3]]</f>
        <v>0.40355817905079239</v>
      </c>
      <c r="K2510">
        <f>1/Table1[[#This Row],[odds_ft_draw]]-Table1[[#This Row],[Margin/3]]</f>
        <v>0.29726239502333479</v>
      </c>
      <c r="L2510">
        <f>1/Table1[[#This Row],[odds_ft_away_team_win]]-Table1[[#This Row],[Margin/3]]</f>
        <v>0.29917942592587293</v>
      </c>
      <c r="M2510">
        <v>15</v>
      </c>
      <c r="N2510">
        <v>1.63</v>
      </c>
      <c r="O2510">
        <v>1.2</v>
      </c>
      <c r="P2510">
        <v>1.61</v>
      </c>
      <c r="Q2510">
        <v>1.06</v>
      </c>
      <c r="R2510" t="str" cm="1">
        <f t="array" ref="R25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69</v>
      </c>
      <c r="AA2510">
        <v>3</v>
      </c>
      <c r="AB2510">
        <v>11</v>
      </c>
      <c r="AC2510">
        <v>2</v>
      </c>
      <c r="AD2510">
        <v>0</v>
      </c>
      <c r="AE2510">
        <v>2</v>
      </c>
      <c r="AF2510">
        <v>0</v>
      </c>
      <c r="AG2510">
        <v>1</v>
      </c>
      <c r="AH2510">
        <v>1</v>
      </c>
      <c r="AI2510">
        <v>1</v>
      </c>
      <c r="AJ2510">
        <v>1</v>
      </c>
      <c r="AK2510">
        <v>15</v>
      </c>
      <c r="AL2510">
        <v>19</v>
      </c>
      <c r="AM2510">
        <v>9</v>
      </c>
      <c r="AN2510">
        <v>6</v>
      </c>
      <c r="AO2510">
        <v>6</v>
      </c>
      <c r="AP2510">
        <v>13</v>
      </c>
      <c r="AQ2510">
        <v>9</v>
      </c>
      <c r="AR2510">
        <v>9</v>
      </c>
      <c r="AS2510">
        <v>40</v>
      </c>
      <c r="AT2510">
        <v>60</v>
      </c>
      <c r="AU2510">
        <v>0</v>
      </c>
      <c r="AV2510">
        <v>0</v>
      </c>
      <c r="AW2510">
        <v>2.52</v>
      </c>
      <c r="AX2510">
        <v>49</v>
      </c>
      <c r="AY2510">
        <v>75</v>
      </c>
      <c r="AZ2510">
        <v>39</v>
      </c>
      <c r="BA2510">
        <v>29</v>
      </c>
      <c r="BB2510">
        <v>13</v>
      </c>
      <c r="BC2510">
        <v>29</v>
      </c>
      <c r="BD2510">
        <v>68</v>
      </c>
      <c r="BE2510">
        <v>36</v>
      </c>
      <c r="BF2510">
        <v>74</v>
      </c>
      <c r="BG2510">
        <v>9.1999999999999993</v>
      </c>
      <c r="BH2510">
        <v>5.39</v>
      </c>
      <c r="BI2510">
        <v>2.41</v>
      </c>
      <c r="BJ2510">
        <v>3.24</v>
      </c>
      <c r="BK2510">
        <v>3.22</v>
      </c>
      <c r="BL2510">
        <f>1/Table1[[#This Row],[odds_ft_home_team_win]]+1/Table1[[#This Row],[odds_ft_draw]]+1/Table1[[#This Row],[odds_ft_away_team_win]]-1</f>
        <v>3.4138740855921501E-2</v>
      </c>
      <c r="BM2510">
        <f>Table1[[#This Row],[Margin]]/3</f>
        <v>1.1379580285307167E-2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 t="s">
        <v>83</v>
      </c>
      <c r="BU2510">
        <f>VLOOKUP(Table1[[#This Row],[Reference]],metron,11,FALSE)</f>
        <v>1.344038264434575</v>
      </c>
      <c r="BV2510">
        <f>VLOOKUP(Table1[[#This Row],[Reference]],metron,12,FALSE)</f>
        <v>1.1515772691037469</v>
      </c>
    </row>
    <row r="2511" spans="1:74" hidden="1" x14ac:dyDescent="0.45">
      <c r="A2511" t="s">
        <v>5415</v>
      </c>
      <c r="B2511">
        <v>1397340000</v>
      </c>
      <c r="C2511" s="3" t="s">
        <v>1044</v>
      </c>
      <c r="D2511" t="s">
        <v>65</v>
      </c>
      <c r="E2511" t="s">
        <v>66</v>
      </c>
      <c r="F2511" t="s">
        <v>611</v>
      </c>
      <c r="G2511" t="s">
        <v>94</v>
      </c>
      <c r="H2511" t="s">
        <v>66</v>
      </c>
      <c r="I2511">
        <f>MROUND(Table1[[#This Row],[Prob_H]]*100,2)/100</f>
        <v>0.38</v>
      </c>
      <c r="J2511">
        <f>1/Table1[[#This Row],[odds_ft_home_team_win]]-Table1[[#This Row],[Margin/3]]</f>
        <v>0.38372920822549672</v>
      </c>
      <c r="K2511">
        <f>1/Table1[[#This Row],[odds_ft_draw]]-Table1[[#This Row],[Margin/3]]</f>
        <v>0.29335034000993704</v>
      </c>
      <c r="L2511">
        <f>1/Table1[[#This Row],[odds_ft_away_team_win]]-Table1[[#This Row],[Margin/3]]</f>
        <v>0.3229204517645663</v>
      </c>
      <c r="M2511">
        <v>15</v>
      </c>
      <c r="N2511">
        <v>1.1299999999999999</v>
      </c>
      <c r="O2511">
        <v>1.1299999999999999</v>
      </c>
      <c r="P2511">
        <v>1.1200000000000001</v>
      </c>
      <c r="Q2511">
        <v>1.06</v>
      </c>
      <c r="R2511" t="str" cm="1">
        <f t="array" ref="R25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1">
        <v>1</v>
      </c>
      <c r="T2511">
        <v>1</v>
      </c>
      <c r="U2511">
        <v>2</v>
      </c>
      <c r="V2511">
        <v>1</v>
      </c>
      <c r="W2511">
        <v>1</v>
      </c>
      <c r="X2511">
        <v>0</v>
      </c>
      <c r="Y2511">
        <v>19</v>
      </c>
      <c r="Z2511">
        <v>50</v>
      </c>
      <c r="AA2511">
        <v>4</v>
      </c>
      <c r="AB2511">
        <v>2</v>
      </c>
      <c r="AC2511">
        <v>3</v>
      </c>
      <c r="AD2511">
        <v>0</v>
      </c>
      <c r="AE2511">
        <v>3</v>
      </c>
      <c r="AF2511">
        <v>1</v>
      </c>
      <c r="AG2511">
        <v>1</v>
      </c>
      <c r="AH2511">
        <v>2</v>
      </c>
      <c r="AI2511">
        <v>1</v>
      </c>
      <c r="AJ2511">
        <v>3</v>
      </c>
      <c r="AK2511">
        <v>21</v>
      </c>
      <c r="AL2511">
        <v>3</v>
      </c>
      <c r="AM2511">
        <v>9</v>
      </c>
      <c r="AN2511">
        <v>3</v>
      </c>
      <c r="AO2511">
        <v>12</v>
      </c>
      <c r="AP2511">
        <v>0</v>
      </c>
      <c r="AQ2511">
        <v>15</v>
      </c>
      <c r="AR2511">
        <v>15</v>
      </c>
      <c r="AS2511">
        <v>64</v>
      </c>
      <c r="AT2511">
        <v>36</v>
      </c>
      <c r="AU2511">
        <v>0</v>
      </c>
      <c r="AV2511">
        <v>0</v>
      </c>
      <c r="AW2511">
        <v>2.0699999999999998</v>
      </c>
      <c r="AX2511">
        <v>50</v>
      </c>
      <c r="AY2511">
        <v>60</v>
      </c>
      <c r="AZ2511">
        <v>37</v>
      </c>
      <c r="BA2511">
        <v>17</v>
      </c>
      <c r="BB2511">
        <v>4</v>
      </c>
      <c r="BC2511">
        <v>17</v>
      </c>
      <c r="BD2511">
        <v>67</v>
      </c>
      <c r="BE2511">
        <v>30</v>
      </c>
      <c r="BF2511">
        <v>80</v>
      </c>
      <c r="BG2511">
        <v>7.11</v>
      </c>
      <c r="BH2511">
        <v>6</v>
      </c>
      <c r="BI2511">
        <v>2.5299999999999998</v>
      </c>
      <c r="BJ2511">
        <v>3.28</v>
      </c>
      <c r="BK2511">
        <v>2.99</v>
      </c>
      <c r="BL2511">
        <f>1/Table1[[#This Row],[odds_ft_home_team_win]]+1/Table1[[#This Row],[odds_ft_draw]]+1/Table1[[#This Row],[odds_ft_away_team_win]]-1</f>
        <v>3.4583126311652279E-2</v>
      </c>
      <c r="BM2511">
        <f>Table1[[#This Row],[Margin]]/3</f>
        <v>1.152770877055076E-2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 t="s">
        <v>614</v>
      </c>
      <c r="BU2511">
        <f>VLOOKUP(Table1[[#This Row],[Reference]],metron,11,FALSE)</f>
        <v>1.330562659846547</v>
      </c>
      <c r="BV2511">
        <f>VLOOKUP(Table1[[#This Row],[Reference]],metron,12,FALSE)</f>
        <v>1.1595268542199491</v>
      </c>
    </row>
    <row r="2512" spans="1:74" hidden="1" x14ac:dyDescent="0.45">
      <c r="A2512" t="s">
        <v>5415</v>
      </c>
      <c r="B2512">
        <v>1397340000</v>
      </c>
      <c r="C2512" s="3" t="s">
        <v>1044</v>
      </c>
      <c r="D2512" t="s">
        <v>65</v>
      </c>
      <c r="E2512" t="s">
        <v>66</v>
      </c>
      <c r="F2512" t="s">
        <v>77</v>
      </c>
      <c r="G2512" t="s">
        <v>103</v>
      </c>
      <c r="H2512" t="s">
        <v>66</v>
      </c>
      <c r="I2512">
        <f>MROUND(Table1[[#This Row],[Prob_H]]*100,2)/100</f>
        <v>0.56000000000000005</v>
      </c>
      <c r="J2512">
        <f>1/Table1[[#This Row],[odds_ft_home_team_win]]-Table1[[#This Row],[Margin/3]]</f>
        <v>0.55316026677729724</v>
      </c>
      <c r="K2512">
        <f>1/Table1[[#This Row],[odds_ft_draw]]-Table1[[#This Row],[Margin/3]]</f>
        <v>0.26141255908071476</v>
      </c>
      <c r="L2512">
        <f>1/Table1[[#This Row],[odds_ft_away_team_win]]-Table1[[#This Row],[Margin/3]]</f>
        <v>0.18542717414198812</v>
      </c>
      <c r="M2512">
        <v>15</v>
      </c>
      <c r="N2512">
        <v>2.06</v>
      </c>
      <c r="O2512">
        <v>1.1299999999999999</v>
      </c>
      <c r="P2512">
        <v>2</v>
      </c>
      <c r="Q2512">
        <v>1.35</v>
      </c>
      <c r="R2512" t="str" cm="1">
        <f t="array" ref="R25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2">
        <v>2</v>
      </c>
      <c r="T2512">
        <v>2</v>
      </c>
      <c r="U2512">
        <v>4</v>
      </c>
      <c r="V2512">
        <v>0</v>
      </c>
      <c r="W2512">
        <v>0</v>
      </c>
      <c r="X2512">
        <v>0</v>
      </c>
      <c r="Y2512" t="s">
        <v>1045</v>
      </c>
      <c r="Z2512" t="s">
        <v>218</v>
      </c>
      <c r="AA2512">
        <v>1</v>
      </c>
      <c r="AB2512">
        <v>4</v>
      </c>
      <c r="AC2512">
        <v>1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8</v>
      </c>
      <c r="AL2512">
        <v>14</v>
      </c>
      <c r="AM2512">
        <v>3</v>
      </c>
      <c r="AN2512">
        <v>4</v>
      </c>
      <c r="AO2512">
        <v>5</v>
      </c>
      <c r="AP2512">
        <v>10</v>
      </c>
      <c r="AQ2512">
        <v>10</v>
      </c>
      <c r="AR2512">
        <v>7</v>
      </c>
      <c r="AS2512">
        <v>46</v>
      </c>
      <c r="AT2512">
        <v>54</v>
      </c>
      <c r="AU2512">
        <v>0</v>
      </c>
      <c r="AV2512">
        <v>0</v>
      </c>
      <c r="AW2512">
        <v>2.17</v>
      </c>
      <c r="AX2512">
        <v>52</v>
      </c>
      <c r="AY2512">
        <v>58</v>
      </c>
      <c r="AZ2512">
        <v>36</v>
      </c>
      <c r="BA2512">
        <v>26</v>
      </c>
      <c r="BB2512">
        <v>4</v>
      </c>
      <c r="BC2512">
        <v>23</v>
      </c>
      <c r="BD2512">
        <v>58</v>
      </c>
      <c r="BE2512">
        <v>29</v>
      </c>
      <c r="BF2512">
        <v>78</v>
      </c>
      <c r="BG2512">
        <v>12.09</v>
      </c>
      <c r="BH2512">
        <v>5.49</v>
      </c>
      <c r="BI2512">
        <v>1.77</v>
      </c>
      <c r="BJ2512">
        <v>3.66</v>
      </c>
      <c r="BK2512">
        <v>5.07</v>
      </c>
      <c r="BL2512">
        <f>1/Table1[[#This Row],[odds_ft_home_team_win]]+1/Table1[[#This Row],[odds_ft_draw]]+1/Table1[[#This Row],[odds_ft_away_team_win]]-1</f>
        <v>3.5434453905396568E-2</v>
      </c>
      <c r="BM2512">
        <f>Table1[[#This Row],[Margin]]/3</f>
        <v>1.1811484635132189E-2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 t="s">
        <v>79</v>
      </c>
      <c r="BU2512">
        <f>VLOOKUP(Table1[[#This Row],[Reference]],metron,11,FALSE)</f>
        <v>1.7546812539448771</v>
      </c>
      <c r="BV2512">
        <f>VLOOKUP(Table1[[#This Row],[Reference]],metron,12,FALSE)</f>
        <v>0.93456764148958549</v>
      </c>
    </row>
    <row r="2513" spans="1:74" hidden="1" x14ac:dyDescent="0.45">
      <c r="A2513" t="s">
        <v>5415</v>
      </c>
      <c r="B2513">
        <v>1397354400</v>
      </c>
      <c r="C2513" s="3" t="s">
        <v>1047</v>
      </c>
      <c r="D2513" t="s">
        <v>65</v>
      </c>
      <c r="E2513" t="s">
        <v>66</v>
      </c>
      <c r="F2513" t="s">
        <v>67</v>
      </c>
      <c r="G2513" t="s">
        <v>85</v>
      </c>
      <c r="H2513" t="s">
        <v>66</v>
      </c>
      <c r="I2513">
        <f>MROUND(Table1[[#This Row],[Prob_H]]*100,2)/100</f>
        <v>0.4</v>
      </c>
      <c r="J2513">
        <f>1/Table1[[#This Row],[odds_ft_home_team_win]]-Table1[[#This Row],[Margin/3]]</f>
        <v>0.39329630351302181</v>
      </c>
      <c r="K2513">
        <f>1/Table1[[#This Row],[odds_ft_draw]]-Table1[[#This Row],[Margin/3]]</f>
        <v>0.29146830694818315</v>
      </c>
      <c r="L2513">
        <f>1/Table1[[#This Row],[odds_ft_away_team_win]]-Table1[[#This Row],[Margin/3]]</f>
        <v>0.31523538953879515</v>
      </c>
      <c r="M2513">
        <v>15</v>
      </c>
      <c r="N2513">
        <v>1.73</v>
      </c>
      <c r="O2513">
        <v>0.93</v>
      </c>
      <c r="P2513">
        <v>1.76</v>
      </c>
      <c r="Q2513">
        <v>1.06</v>
      </c>
      <c r="R2513" t="str" cm="1">
        <f t="array" ref="R25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3">
        <v>1</v>
      </c>
      <c r="T2513">
        <v>1</v>
      </c>
      <c r="U2513">
        <v>2</v>
      </c>
      <c r="V2513">
        <v>1</v>
      </c>
      <c r="W2513">
        <v>0</v>
      </c>
      <c r="X2513">
        <v>1</v>
      </c>
      <c r="Y2513">
        <v>75</v>
      </c>
      <c r="Z2513">
        <v>12</v>
      </c>
      <c r="AA2513">
        <v>6</v>
      </c>
      <c r="AB2513">
        <v>6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18</v>
      </c>
      <c r="AL2513">
        <v>4</v>
      </c>
      <c r="AM2513">
        <v>9</v>
      </c>
      <c r="AN2513">
        <v>3</v>
      </c>
      <c r="AO2513">
        <v>9</v>
      </c>
      <c r="AP2513">
        <v>1</v>
      </c>
      <c r="AQ2513">
        <v>6</v>
      </c>
      <c r="AR2513">
        <v>10</v>
      </c>
      <c r="AS2513">
        <v>58</v>
      </c>
      <c r="AT2513">
        <v>42</v>
      </c>
      <c r="AU2513">
        <v>0</v>
      </c>
      <c r="AV2513">
        <v>0</v>
      </c>
      <c r="AW2513">
        <v>2.77</v>
      </c>
      <c r="AX2513">
        <v>57</v>
      </c>
      <c r="AY2513">
        <v>77</v>
      </c>
      <c r="AZ2513">
        <v>57</v>
      </c>
      <c r="BA2513">
        <v>30</v>
      </c>
      <c r="BB2513">
        <v>10</v>
      </c>
      <c r="BC2513">
        <v>37</v>
      </c>
      <c r="BD2513">
        <v>70</v>
      </c>
      <c r="BE2513">
        <v>40</v>
      </c>
      <c r="BF2513">
        <v>74</v>
      </c>
      <c r="BG2513">
        <v>10.73</v>
      </c>
      <c r="BH2513">
        <v>4.7300000000000004</v>
      </c>
      <c r="BI2513">
        <v>2.4700000000000002</v>
      </c>
      <c r="BJ2513">
        <v>3.3</v>
      </c>
      <c r="BK2513">
        <v>3.06</v>
      </c>
      <c r="BL2513">
        <f>1/Table1[[#This Row],[odds_ft_home_team_win]]+1/Table1[[#This Row],[odds_ft_draw]]+1/Table1[[#This Row],[odds_ft_away_team_win]]-1</f>
        <v>3.4685988246359711E-2</v>
      </c>
      <c r="BM2513">
        <f>Table1[[#This Row],[Margin]]/3</f>
        <v>1.1561996082119904E-2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 t="s">
        <v>70</v>
      </c>
      <c r="BU2513">
        <f>VLOOKUP(Table1[[#This Row],[Reference]],metron,11,FALSE)</f>
        <v>1.344038264434575</v>
      </c>
      <c r="BV2513">
        <f>VLOOKUP(Table1[[#This Row],[Reference]],metron,12,FALSE)</f>
        <v>1.1515772691037469</v>
      </c>
    </row>
    <row r="2514" spans="1:74" hidden="1" x14ac:dyDescent="0.45">
      <c r="A2514" t="s">
        <v>5415</v>
      </c>
      <c r="B2514">
        <v>1397408400</v>
      </c>
      <c r="C2514" s="3" t="s">
        <v>1048</v>
      </c>
      <c r="D2514" t="s">
        <v>65</v>
      </c>
      <c r="E2514" t="s">
        <v>66</v>
      </c>
      <c r="F2514" t="s">
        <v>97</v>
      </c>
      <c r="G2514" t="s">
        <v>81</v>
      </c>
      <c r="H2514" t="s">
        <v>66</v>
      </c>
      <c r="I2514">
        <f>MROUND(Table1[[#This Row],[Prob_H]]*100,2)/100</f>
        <v>0.42</v>
      </c>
      <c r="J2514">
        <f>1/Table1[[#This Row],[odds_ft_home_team_win]]-Table1[[#This Row],[Margin/3]]</f>
        <v>0.42884826809279197</v>
      </c>
      <c r="K2514">
        <f>1/Table1[[#This Row],[odds_ft_draw]]-Table1[[#This Row],[Margin/3]]</f>
        <v>0.28071729455027195</v>
      </c>
      <c r="L2514">
        <f>1/Table1[[#This Row],[odds_ft_away_team_win]]-Table1[[#This Row],[Margin/3]]</f>
        <v>0.29043443735693614</v>
      </c>
      <c r="M2514">
        <v>15</v>
      </c>
      <c r="N2514">
        <v>2.06</v>
      </c>
      <c r="O2514">
        <v>1.44</v>
      </c>
      <c r="P2514">
        <v>2</v>
      </c>
      <c r="Q2514">
        <v>1.57</v>
      </c>
      <c r="R2514" t="str" cm="1">
        <f t="array" ref="R25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4">
        <v>2</v>
      </c>
      <c r="T2514">
        <v>1</v>
      </c>
      <c r="U2514">
        <v>3</v>
      </c>
      <c r="V2514">
        <v>2</v>
      </c>
      <c r="W2514">
        <v>1</v>
      </c>
      <c r="X2514">
        <v>1</v>
      </c>
      <c r="Y2514" t="s">
        <v>999</v>
      </c>
      <c r="Z2514">
        <v>18</v>
      </c>
      <c r="AA2514">
        <v>7</v>
      </c>
      <c r="AB2514">
        <v>5</v>
      </c>
      <c r="AC2514">
        <v>0</v>
      </c>
      <c r="AD2514">
        <v>1</v>
      </c>
      <c r="AE2514">
        <v>2</v>
      </c>
      <c r="AF2514">
        <v>0</v>
      </c>
      <c r="AG2514">
        <v>0</v>
      </c>
      <c r="AH2514">
        <v>1</v>
      </c>
      <c r="AI2514">
        <v>0</v>
      </c>
      <c r="AJ2514">
        <v>2</v>
      </c>
      <c r="AK2514">
        <v>18</v>
      </c>
      <c r="AL2514">
        <v>10</v>
      </c>
      <c r="AM2514">
        <v>8</v>
      </c>
      <c r="AN2514">
        <v>5</v>
      </c>
      <c r="AO2514">
        <v>10</v>
      </c>
      <c r="AP2514">
        <v>5</v>
      </c>
      <c r="AQ2514">
        <v>11</v>
      </c>
      <c r="AR2514">
        <v>13</v>
      </c>
      <c r="AS2514">
        <v>57</v>
      </c>
      <c r="AT2514">
        <v>43</v>
      </c>
      <c r="AU2514">
        <v>0</v>
      </c>
      <c r="AV2514">
        <v>0</v>
      </c>
      <c r="AW2514">
        <v>2.4900000000000002</v>
      </c>
      <c r="AX2514">
        <v>49</v>
      </c>
      <c r="AY2514">
        <v>74</v>
      </c>
      <c r="AZ2514">
        <v>44</v>
      </c>
      <c r="BA2514">
        <v>23</v>
      </c>
      <c r="BB2514">
        <v>6</v>
      </c>
      <c r="BC2514">
        <v>29</v>
      </c>
      <c r="BD2514">
        <v>66</v>
      </c>
      <c r="BE2514">
        <v>41</v>
      </c>
      <c r="BF2514">
        <v>80</v>
      </c>
      <c r="BG2514">
        <v>9.08</v>
      </c>
      <c r="BH2514">
        <v>4.3</v>
      </c>
      <c r="BI2514">
        <v>2.27</v>
      </c>
      <c r="BJ2514">
        <v>3.42</v>
      </c>
      <c r="BK2514">
        <v>3.31</v>
      </c>
      <c r="BL2514">
        <f>1/Table1[[#This Row],[odds_ft_home_team_win]]+1/Table1[[#This Row],[odds_ft_draw]]+1/Table1[[#This Row],[odds_ft_away_team_win]]-1</f>
        <v>3.5041098805324467E-2</v>
      </c>
      <c r="BM2514">
        <f>Table1[[#This Row],[Margin]]/3</f>
        <v>1.1680366268441489E-2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 t="s">
        <v>100</v>
      </c>
      <c r="BU2514">
        <f>VLOOKUP(Table1[[#This Row],[Reference]],metron,11,FALSE)</f>
        <v>1.396960958296362</v>
      </c>
      <c r="BV2514">
        <f>VLOOKUP(Table1[[#This Row],[Reference]],metron,12,FALSE)</f>
        <v>1.091503992901508</v>
      </c>
    </row>
    <row r="2515" spans="1:74" hidden="1" x14ac:dyDescent="0.45">
      <c r="A2515" t="s">
        <v>5415</v>
      </c>
      <c r="B2515">
        <v>1397408400</v>
      </c>
      <c r="C2515" s="3" t="s">
        <v>1048</v>
      </c>
      <c r="D2515" t="s">
        <v>65</v>
      </c>
      <c r="E2515" t="s">
        <v>66</v>
      </c>
      <c r="F2515" t="s">
        <v>73</v>
      </c>
      <c r="G2515" t="s">
        <v>86</v>
      </c>
      <c r="H2515" t="s">
        <v>66</v>
      </c>
      <c r="I2515">
        <f>MROUND(Table1[[#This Row],[Prob_H]]*100,2)/100</f>
        <v>0.24</v>
      </c>
      <c r="J2515">
        <f>1/Table1[[#This Row],[odds_ft_home_team_win]]-Table1[[#This Row],[Margin/3]]</f>
        <v>0.24447730440985765</v>
      </c>
      <c r="K2515">
        <f>1/Table1[[#This Row],[odds_ft_draw]]-Table1[[#This Row],[Margin/3]]</f>
        <v>0.28370807944399595</v>
      </c>
      <c r="L2515">
        <f>1/Table1[[#This Row],[odds_ft_away_team_win]]-Table1[[#This Row],[Margin/3]]</f>
        <v>0.47181461614614639</v>
      </c>
      <c r="M2515">
        <v>15</v>
      </c>
      <c r="N2515">
        <v>1.27</v>
      </c>
      <c r="O2515">
        <v>1.44</v>
      </c>
      <c r="P2515">
        <v>1.29</v>
      </c>
      <c r="Q2515">
        <v>1.43</v>
      </c>
      <c r="R2515" t="str" cm="1">
        <f t="array" ref="R25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15">
        <v>0</v>
      </c>
      <c r="T2515">
        <v>1</v>
      </c>
      <c r="U2515">
        <v>1</v>
      </c>
      <c r="V2515">
        <v>1</v>
      </c>
      <c r="W2515">
        <v>0</v>
      </c>
      <c r="X2515">
        <v>1</v>
      </c>
      <c r="Z2515">
        <v>1</v>
      </c>
      <c r="AA2515">
        <v>4</v>
      </c>
      <c r="AB2515">
        <v>5</v>
      </c>
      <c r="AC2515">
        <v>1</v>
      </c>
      <c r="AD2515">
        <v>1</v>
      </c>
      <c r="AE2515">
        <v>4</v>
      </c>
      <c r="AF2515">
        <v>0</v>
      </c>
      <c r="AG2515">
        <v>1</v>
      </c>
      <c r="AH2515">
        <v>1</v>
      </c>
      <c r="AI2515">
        <v>1</v>
      </c>
      <c r="AJ2515">
        <v>3</v>
      </c>
      <c r="AK2515">
        <v>11</v>
      </c>
      <c r="AL2515">
        <v>8</v>
      </c>
      <c r="AM2515">
        <v>2</v>
      </c>
      <c r="AN2515">
        <v>3</v>
      </c>
      <c r="AO2515">
        <v>9</v>
      </c>
      <c r="AP2515">
        <v>5</v>
      </c>
      <c r="AQ2515">
        <v>8</v>
      </c>
      <c r="AR2515">
        <v>11</v>
      </c>
      <c r="AS2515">
        <v>56</v>
      </c>
      <c r="AT2515">
        <v>44</v>
      </c>
      <c r="AU2515">
        <v>0</v>
      </c>
      <c r="AV2515">
        <v>0</v>
      </c>
      <c r="AW2515">
        <v>2.2200000000000002</v>
      </c>
      <c r="AX2515">
        <v>55</v>
      </c>
      <c r="AY2515">
        <v>67</v>
      </c>
      <c r="AZ2515">
        <v>32</v>
      </c>
      <c r="BA2515">
        <v>18</v>
      </c>
      <c r="BB2515">
        <v>9</v>
      </c>
      <c r="BC2515">
        <v>21</v>
      </c>
      <c r="BD2515">
        <v>61</v>
      </c>
      <c r="BE2515">
        <v>36</v>
      </c>
      <c r="BF2515">
        <v>85</v>
      </c>
      <c r="BG2515">
        <v>11.31</v>
      </c>
      <c r="BH2515">
        <v>4.68</v>
      </c>
      <c r="BI2515">
        <v>3.91</v>
      </c>
      <c r="BJ2515">
        <v>3.39</v>
      </c>
      <c r="BK2515">
        <v>2.0699999999999998</v>
      </c>
      <c r="BL2515">
        <f>1/Table1[[#This Row],[odds_ft_home_team_win]]+1/Table1[[#This Row],[odds_ft_draw]]+1/Table1[[#This Row],[odds_ft_away_team_win]]-1</f>
        <v>3.3831513880401509E-2</v>
      </c>
      <c r="BM2515">
        <f>Table1[[#This Row],[Margin]]/3</f>
        <v>1.127717129346717E-2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 t="s">
        <v>126</v>
      </c>
      <c r="BU2515">
        <f>VLOOKUP(Table1[[#This Row],[Reference]],metron,11,FALSE)</f>
        <v>1.067249240121581</v>
      </c>
      <c r="BV2515">
        <f>VLOOKUP(Table1[[#This Row],[Reference]],metron,12,FALSE)</f>
        <v>1.53419452887538</v>
      </c>
    </row>
    <row r="2516" spans="1:74" hidden="1" x14ac:dyDescent="0.45">
      <c r="A2516" t="s">
        <v>5415</v>
      </c>
      <c r="B2516">
        <v>1397426400</v>
      </c>
      <c r="C2516" s="3" t="s">
        <v>1049</v>
      </c>
      <c r="D2516" t="s">
        <v>65</v>
      </c>
      <c r="E2516" t="s">
        <v>66</v>
      </c>
      <c r="F2516" t="s">
        <v>98</v>
      </c>
      <c r="G2516" t="s">
        <v>78</v>
      </c>
      <c r="H2516" t="s">
        <v>66</v>
      </c>
      <c r="I2516">
        <f>MROUND(Table1[[#This Row],[Prob_H]]*100,2)/100</f>
        <v>0.42</v>
      </c>
      <c r="J2516">
        <f>1/Table1[[#This Row],[odds_ft_home_team_win]]-Table1[[#This Row],[Margin/3]]</f>
        <v>0.42470831607272214</v>
      </c>
      <c r="K2516">
        <f>1/Table1[[#This Row],[odds_ft_draw]]-Table1[[#This Row],[Margin/3]]</f>
        <v>0.29571940105760625</v>
      </c>
      <c r="L2516">
        <f>1/Table1[[#This Row],[odds_ft_away_team_win]]-Table1[[#This Row],[Margin/3]]</f>
        <v>0.27957228286967167</v>
      </c>
      <c r="M2516">
        <v>15</v>
      </c>
      <c r="N2516">
        <v>1.27</v>
      </c>
      <c r="O2516">
        <v>1</v>
      </c>
      <c r="P2516">
        <v>1.18</v>
      </c>
      <c r="Q2516">
        <v>0.94</v>
      </c>
      <c r="R2516" t="str" cm="1">
        <f t="array" ref="R25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16">
        <v>1</v>
      </c>
      <c r="T2516">
        <v>1</v>
      </c>
      <c r="U2516">
        <v>2</v>
      </c>
      <c r="V2516">
        <v>1</v>
      </c>
      <c r="W2516">
        <v>0</v>
      </c>
      <c r="X2516">
        <v>1</v>
      </c>
      <c r="Y2516">
        <v>53</v>
      </c>
      <c r="Z2516">
        <v>1</v>
      </c>
      <c r="AA2516">
        <v>8</v>
      </c>
      <c r="AB2516">
        <v>2</v>
      </c>
      <c r="AC2516">
        <v>2</v>
      </c>
      <c r="AD2516">
        <v>0</v>
      </c>
      <c r="AE2516">
        <v>1</v>
      </c>
      <c r="AF2516">
        <v>0</v>
      </c>
      <c r="AG2516">
        <v>1</v>
      </c>
      <c r="AH2516">
        <v>1</v>
      </c>
      <c r="AI2516">
        <v>1</v>
      </c>
      <c r="AJ2516">
        <v>0</v>
      </c>
      <c r="AK2516">
        <v>9</v>
      </c>
      <c r="AL2516">
        <v>6</v>
      </c>
      <c r="AM2516">
        <v>3</v>
      </c>
      <c r="AN2516">
        <v>2</v>
      </c>
      <c r="AO2516">
        <v>6</v>
      </c>
      <c r="AP2516">
        <v>4</v>
      </c>
      <c r="AQ2516">
        <v>7</v>
      </c>
      <c r="AR2516">
        <v>11</v>
      </c>
      <c r="AS2516">
        <v>55</v>
      </c>
      <c r="AT2516">
        <v>45</v>
      </c>
      <c r="AU2516">
        <v>0</v>
      </c>
      <c r="AV2516">
        <v>0</v>
      </c>
      <c r="AW2516">
        <v>2.29</v>
      </c>
      <c r="AX2516">
        <v>39</v>
      </c>
      <c r="AY2516">
        <v>58</v>
      </c>
      <c r="AZ2516">
        <v>42</v>
      </c>
      <c r="BA2516">
        <v>33</v>
      </c>
      <c r="BB2516">
        <v>4</v>
      </c>
      <c r="BC2516">
        <v>23</v>
      </c>
      <c r="BD2516">
        <v>49</v>
      </c>
      <c r="BE2516">
        <v>39</v>
      </c>
      <c r="BF2516">
        <v>81</v>
      </c>
      <c r="BG2516">
        <v>8.5299999999999994</v>
      </c>
      <c r="BH2516">
        <v>4.05</v>
      </c>
      <c r="BI2516">
        <v>2.29</v>
      </c>
      <c r="BJ2516">
        <v>3.25</v>
      </c>
      <c r="BK2516">
        <v>3.43</v>
      </c>
      <c r="BL2516">
        <f>1/Table1[[#This Row],[odds_ft_home_team_win]]+1/Table1[[#This Row],[odds_ft_draw]]+1/Table1[[#This Row],[odds_ft_away_team_win]]-1</f>
        <v>3.5918719904104446E-2</v>
      </c>
      <c r="BM2516">
        <f>Table1[[#This Row],[Margin]]/3</f>
        <v>1.1972906634701483E-2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 t="s">
        <v>128</v>
      </c>
      <c r="BU2516">
        <f>VLOOKUP(Table1[[#This Row],[Reference]],metron,11,FALSE)</f>
        <v>1.396960958296362</v>
      </c>
      <c r="BV2516">
        <f>VLOOKUP(Table1[[#This Row],[Reference]],metron,12,FALSE)</f>
        <v>1.091503992901508</v>
      </c>
    </row>
    <row r="2517" spans="1:74" hidden="1" x14ac:dyDescent="0.45">
      <c r="A2517" t="s">
        <v>5415</v>
      </c>
      <c r="B2517">
        <v>1397433600</v>
      </c>
      <c r="C2517" s="3" t="s">
        <v>1050</v>
      </c>
      <c r="D2517" t="s">
        <v>65</v>
      </c>
      <c r="E2517" t="s">
        <v>66</v>
      </c>
      <c r="F2517" t="s">
        <v>88</v>
      </c>
      <c r="G2517" t="s">
        <v>102</v>
      </c>
      <c r="H2517" t="s">
        <v>66</v>
      </c>
      <c r="I2517">
        <f>MROUND(Table1[[#This Row],[Prob_H]]*100,2)/100</f>
        <v>0.62</v>
      </c>
      <c r="J2517">
        <f>1/Table1[[#This Row],[odds_ft_home_team_win]]-Table1[[#This Row],[Margin/3]]</f>
        <v>0.62981419972056063</v>
      </c>
      <c r="K2517">
        <f>1/Table1[[#This Row],[odds_ft_draw]]-Table1[[#This Row],[Margin/3]]</f>
        <v>0.22802300845568524</v>
      </c>
      <c r="L2517">
        <f>1/Table1[[#This Row],[odds_ft_away_team_win]]-Table1[[#This Row],[Margin/3]]</f>
        <v>0.14216279182375402</v>
      </c>
      <c r="M2517">
        <v>15</v>
      </c>
      <c r="N2517">
        <v>2.1800000000000002</v>
      </c>
      <c r="O2517">
        <v>0.6</v>
      </c>
      <c r="P2517">
        <v>2.19</v>
      </c>
      <c r="Q2517">
        <v>0.53</v>
      </c>
      <c r="R2517" t="str" cm="1">
        <f t="array" ref="R25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7">
        <v>4</v>
      </c>
      <c r="T2517">
        <v>3</v>
      </c>
      <c r="U2517">
        <v>7</v>
      </c>
      <c r="V2517">
        <v>2</v>
      </c>
      <c r="W2517">
        <v>2</v>
      </c>
      <c r="X2517">
        <v>0</v>
      </c>
      <c r="Y2517" t="s">
        <v>1051</v>
      </c>
      <c r="Z2517" t="s">
        <v>1052</v>
      </c>
      <c r="AA2517">
        <v>7</v>
      </c>
      <c r="AB2517">
        <v>10</v>
      </c>
      <c r="AC2517">
        <v>2</v>
      </c>
      <c r="AD2517">
        <v>0</v>
      </c>
      <c r="AE2517">
        <v>1</v>
      </c>
      <c r="AF2517">
        <v>0</v>
      </c>
      <c r="AG2517">
        <v>0</v>
      </c>
      <c r="AH2517">
        <v>2</v>
      </c>
      <c r="AI2517">
        <v>0</v>
      </c>
      <c r="AJ2517">
        <v>1</v>
      </c>
      <c r="AK2517">
        <v>15</v>
      </c>
      <c r="AL2517">
        <v>23</v>
      </c>
      <c r="AM2517">
        <v>7</v>
      </c>
      <c r="AN2517">
        <v>12</v>
      </c>
      <c r="AO2517">
        <v>8</v>
      </c>
      <c r="AP2517">
        <v>11</v>
      </c>
      <c r="AQ2517">
        <v>17</v>
      </c>
      <c r="AR2517">
        <v>10</v>
      </c>
      <c r="AS2517">
        <v>48</v>
      </c>
      <c r="AT2517">
        <v>52</v>
      </c>
      <c r="AU2517">
        <v>0</v>
      </c>
      <c r="AV2517">
        <v>0</v>
      </c>
      <c r="AW2517">
        <v>3.04</v>
      </c>
      <c r="AX2517">
        <v>56</v>
      </c>
      <c r="AY2517">
        <v>71</v>
      </c>
      <c r="AZ2517">
        <v>59</v>
      </c>
      <c r="BA2517">
        <v>43</v>
      </c>
      <c r="BB2517">
        <v>26</v>
      </c>
      <c r="BC2517">
        <v>34</v>
      </c>
      <c r="BD2517">
        <v>72</v>
      </c>
      <c r="BE2517">
        <v>53</v>
      </c>
      <c r="BF2517">
        <v>81</v>
      </c>
      <c r="BG2517">
        <v>11.7</v>
      </c>
      <c r="BH2517">
        <v>4.82</v>
      </c>
      <c r="BI2517">
        <v>1.56</v>
      </c>
      <c r="BJ2517">
        <v>4.18</v>
      </c>
      <c r="BK2517">
        <v>6.52</v>
      </c>
      <c r="BL2517">
        <f>1/Table1[[#This Row],[odds_ft_home_team_win]]+1/Table1[[#This Row],[odds_ft_draw]]+1/Table1[[#This Row],[odds_ft_away_team_win]]-1</f>
        <v>3.3634323915241016E-2</v>
      </c>
      <c r="BM2517">
        <f>Table1[[#This Row],[Margin]]/3</f>
        <v>1.1211441305080339E-2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 t="s">
        <v>91</v>
      </c>
      <c r="BU2517">
        <f>VLOOKUP(Table1[[#This Row],[Reference]],metron,11,FALSE)</f>
        <v>1.8681481481481479</v>
      </c>
      <c r="BV2517">
        <f>VLOOKUP(Table1[[#This Row],[Reference]],metron,12,FALSE)</f>
        <v>0.86851851851851847</v>
      </c>
    </row>
    <row r="2518" spans="1:74" hidden="1" x14ac:dyDescent="0.45">
      <c r="A2518" t="s">
        <v>5414</v>
      </c>
      <c r="B2518">
        <v>1414805400</v>
      </c>
      <c r="C2518" s="3" t="s">
        <v>1305</v>
      </c>
      <c r="D2518" t="s">
        <v>65</v>
      </c>
      <c r="E2518" t="s">
        <v>66</v>
      </c>
      <c r="F2518" t="s">
        <v>78</v>
      </c>
      <c r="G2518" t="s">
        <v>85</v>
      </c>
      <c r="H2518" t="s">
        <v>66</v>
      </c>
      <c r="I2518">
        <f>MROUND(Table1[[#This Row],[Prob_H]]*100,2)/100</f>
        <v>0.34</v>
      </c>
      <c r="J2518">
        <f>1/Table1[[#This Row],[odds_ft_home_team_win]]-Table1[[#This Row],[Margin/3]]</f>
        <v>0.33589831358737793</v>
      </c>
      <c r="K2518">
        <f>1/Table1[[#This Row],[odds_ft_draw]]-Table1[[#This Row],[Margin/3]]</f>
        <v>0.29108237161881167</v>
      </c>
      <c r="L2518">
        <f>1/Table1[[#This Row],[odds_ft_away_team_win]]-Table1[[#This Row],[Margin/3]]</f>
        <v>0.37301931479381051</v>
      </c>
      <c r="M2518">
        <v>15</v>
      </c>
      <c r="N2518">
        <v>0.17</v>
      </c>
      <c r="O2518">
        <v>1.5</v>
      </c>
      <c r="P2518">
        <v>0.76</v>
      </c>
      <c r="Q2518">
        <v>1</v>
      </c>
      <c r="R2518" t="str" cm="1">
        <f t="array" ref="R25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18">
        <v>2</v>
      </c>
      <c r="T2518">
        <v>1</v>
      </c>
      <c r="U2518">
        <v>3</v>
      </c>
      <c r="V2518">
        <v>1</v>
      </c>
      <c r="W2518">
        <v>0</v>
      </c>
      <c r="X2518">
        <v>1</v>
      </c>
      <c r="Y2518" t="s">
        <v>1306</v>
      </c>
      <c r="Z2518">
        <v>45</v>
      </c>
      <c r="AA2518">
        <v>8</v>
      </c>
      <c r="AB2518">
        <v>8</v>
      </c>
      <c r="AC2518">
        <v>2</v>
      </c>
      <c r="AD2518">
        <v>1</v>
      </c>
      <c r="AE2518">
        <v>1</v>
      </c>
      <c r="AF2518">
        <v>0</v>
      </c>
      <c r="AG2518">
        <v>0</v>
      </c>
      <c r="AH2518">
        <v>3</v>
      </c>
      <c r="AI2518">
        <v>1</v>
      </c>
      <c r="AJ2518">
        <v>0</v>
      </c>
      <c r="AK2518">
        <v>13</v>
      </c>
      <c r="AL2518">
        <v>10</v>
      </c>
      <c r="AM2518">
        <v>8</v>
      </c>
      <c r="AN2518">
        <v>6</v>
      </c>
      <c r="AO2518">
        <v>5</v>
      </c>
      <c r="AP2518">
        <v>4</v>
      </c>
      <c r="AQ2518">
        <v>8</v>
      </c>
      <c r="AR2518">
        <v>8</v>
      </c>
      <c r="AS2518">
        <v>47</v>
      </c>
      <c r="AT2518">
        <v>53</v>
      </c>
      <c r="AU2518">
        <v>0</v>
      </c>
      <c r="AV2518">
        <v>0</v>
      </c>
      <c r="AW2518">
        <v>2.25</v>
      </c>
      <c r="AX2518">
        <v>33</v>
      </c>
      <c r="AY2518">
        <v>50</v>
      </c>
      <c r="AZ2518">
        <v>33</v>
      </c>
      <c r="BA2518">
        <v>25</v>
      </c>
      <c r="BB2518">
        <v>17</v>
      </c>
      <c r="BC2518">
        <v>9</v>
      </c>
      <c r="BD2518">
        <v>59</v>
      </c>
      <c r="BE2518">
        <v>50</v>
      </c>
      <c r="BF2518">
        <v>67</v>
      </c>
      <c r="BG2518">
        <v>11</v>
      </c>
      <c r="BH2518">
        <v>5.5</v>
      </c>
      <c r="BI2518">
        <v>2.89</v>
      </c>
      <c r="BJ2518">
        <v>3.32</v>
      </c>
      <c r="BK2518">
        <v>2.61</v>
      </c>
      <c r="BL2518">
        <f>1/Table1[[#This Row],[odds_ft_home_team_win]]+1/Table1[[#This Row],[odds_ft_draw]]+1/Table1[[#This Row],[odds_ft_away_team_win]]-1</f>
        <v>3.0367342974890299E-2</v>
      </c>
      <c r="BM2518">
        <f>Table1[[#This Row],[Margin]]/3</f>
        <v>1.0122447658296766E-2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 t="s">
        <v>106</v>
      </c>
      <c r="BU2518">
        <f>VLOOKUP(Table1[[#This Row],[Reference]],metron,11,FALSE)</f>
        <v>1.228921489601805</v>
      </c>
      <c r="BV2518">
        <f>VLOOKUP(Table1[[#This Row],[Reference]],metron,12,FALSE)</f>
        <v>1.2940512655166849</v>
      </c>
    </row>
    <row r="2519" spans="1:74" hidden="1" x14ac:dyDescent="0.45">
      <c r="A2519" t="s">
        <v>5414</v>
      </c>
      <c r="B2519">
        <v>1414809000</v>
      </c>
      <c r="C2519" s="3" t="s">
        <v>1307</v>
      </c>
      <c r="D2519" t="s">
        <v>65</v>
      </c>
      <c r="E2519" t="s">
        <v>66</v>
      </c>
      <c r="F2519" t="s">
        <v>72</v>
      </c>
      <c r="G2519" t="s">
        <v>97</v>
      </c>
      <c r="H2519" t="s">
        <v>66</v>
      </c>
      <c r="I2519">
        <f>MROUND(Table1[[#This Row],[Prob_H]]*100,2)/100</f>
        <v>0.38</v>
      </c>
      <c r="J2519">
        <f>1/Table1[[#This Row],[odds_ft_home_team_win]]-Table1[[#This Row],[Margin/3]]</f>
        <v>0.38520092730375904</v>
      </c>
      <c r="K2519">
        <f>1/Table1[[#This Row],[odds_ft_draw]]-Table1[[#This Row],[Margin/3]]</f>
        <v>0.29482205908819936</v>
      </c>
      <c r="L2519">
        <f>1/Table1[[#This Row],[odds_ft_away_team_win]]-Table1[[#This Row],[Margin/3]]</f>
        <v>0.31997701360804159</v>
      </c>
      <c r="M2519">
        <v>15</v>
      </c>
      <c r="N2519">
        <v>1.71</v>
      </c>
      <c r="O2519">
        <v>1.33</v>
      </c>
      <c r="P2519">
        <v>1.82</v>
      </c>
      <c r="Q2519">
        <v>1</v>
      </c>
      <c r="R2519" t="str" cm="1">
        <f t="array" ref="R25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19">
        <v>0</v>
      </c>
      <c r="T2519">
        <v>1</v>
      </c>
      <c r="U2519">
        <v>1</v>
      </c>
      <c r="V2519">
        <v>1</v>
      </c>
      <c r="W2519">
        <v>0</v>
      </c>
      <c r="X2519">
        <v>1</v>
      </c>
      <c r="Z2519">
        <v>25</v>
      </c>
      <c r="AA2519">
        <v>6</v>
      </c>
      <c r="AB2519">
        <v>2</v>
      </c>
      <c r="AC2519">
        <v>3</v>
      </c>
      <c r="AD2519">
        <v>0</v>
      </c>
      <c r="AE2519">
        <v>1</v>
      </c>
      <c r="AF2519">
        <v>0</v>
      </c>
      <c r="AG2519">
        <v>0</v>
      </c>
      <c r="AH2519">
        <v>3</v>
      </c>
      <c r="AI2519">
        <v>0</v>
      </c>
      <c r="AJ2519">
        <v>1</v>
      </c>
      <c r="AK2519">
        <v>15</v>
      </c>
      <c r="AL2519">
        <v>12</v>
      </c>
      <c r="AM2519">
        <v>8</v>
      </c>
      <c r="AN2519">
        <v>4</v>
      </c>
      <c r="AO2519">
        <v>7</v>
      </c>
      <c r="AP2519">
        <v>8</v>
      </c>
      <c r="AQ2519">
        <v>11</v>
      </c>
      <c r="AR2519">
        <v>17</v>
      </c>
      <c r="AS2519">
        <v>52</v>
      </c>
      <c r="AT2519">
        <v>48</v>
      </c>
      <c r="AU2519">
        <v>0</v>
      </c>
      <c r="AV2519">
        <v>0</v>
      </c>
      <c r="AW2519">
        <v>2.23</v>
      </c>
      <c r="AX2519">
        <v>61</v>
      </c>
      <c r="AY2519">
        <v>77</v>
      </c>
      <c r="AZ2519">
        <v>47</v>
      </c>
      <c r="BA2519">
        <v>7</v>
      </c>
      <c r="BB2519">
        <v>7</v>
      </c>
      <c r="BC2519">
        <v>31</v>
      </c>
      <c r="BD2519">
        <v>69</v>
      </c>
      <c r="BE2519">
        <v>47</v>
      </c>
      <c r="BF2519">
        <v>62</v>
      </c>
      <c r="BG2519">
        <v>10.88</v>
      </c>
      <c r="BH2519">
        <v>5.43</v>
      </c>
      <c r="BI2519">
        <v>2.5299999999999998</v>
      </c>
      <c r="BJ2519">
        <v>3.28</v>
      </c>
      <c r="BK2519">
        <v>3.03</v>
      </c>
      <c r="BL2519">
        <f>1/Table1[[#This Row],[odds_ft_home_team_win]]+1/Table1[[#This Row],[odds_ft_draw]]+1/Table1[[#This Row],[odds_ft_away_team_win]]-1</f>
        <v>3.0167969076865253E-2</v>
      </c>
      <c r="BM2519">
        <f>Table1[[#This Row],[Margin]]/3</f>
        <v>1.0055989692288417E-2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 t="s">
        <v>75</v>
      </c>
      <c r="BU2519">
        <f>VLOOKUP(Table1[[#This Row],[Reference]],metron,11,FALSE)</f>
        <v>1.330562659846547</v>
      </c>
      <c r="BV2519">
        <f>VLOOKUP(Table1[[#This Row],[Reference]],metron,12,FALSE)</f>
        <v>1.1595268542199491</v>
      </c>
    </row>
    <row r="2520" spans="1:74" hidden="1" x14ac:dyDescent="0.45">
      <c r="A2520" t="s">
        <v>5414</v>
      </c>
      <c r="B2520">
        <v>1414882800</v>
      </c>
      <c r="C2520" s="3" t="s">
        <v>1308</v>
      </c>
      <c r="D2520" t="s">
        <v>65</v>
      </c>
      <c r="E2520" t="s">
        <v>66</v>
      </c>
      <c r="F2520" t="s">
        <v>73</v>
      </c>
      <c r="G2520" t="s">
        <v>103</v>
      </c>
      <c r="H2520" t="s">
        <v>66</v>
      </c>
      <c r="I2520">
        <f>MROUND(Table1[[#This Row],[Prob_H]]*100,2)/100</f>
        <v>0.36</v>
      </c>
      <c r="J2520">
        <f>1/Table1[[#This Row],[odds_ft_home_team_win]]-Table1[[#This Row],[Margin/3]]</f>
        <v>0.35612246532637182</v>
      </c>
      <c r="K2520">
        <f>1/Table1[[#This Row],[odds_ft_draw]]-Table1[[#This Row],[Margin/3]]</f>
        <v>0.29563249657952234</v>
      </c>
      <c r="L2520">
        <f>1/Table1[[#This Row],[odds_ft_away_team_win]]-Table1[[#This Row],[Margin/3]]</f>
        <v>0.3482450380941059</v>
      </c>
      <c r="M2520">
        <v>15</v>
      </c>
      <c r="N2520">
        <v>1</v>
      </c>
      <c r="O2520">
        <v>1.43</v>
      </c>
      <c r="P2520">
        <v>1.29</v>
      </c>
      <c r="Q2520">
        <v>1.1499999999999999</v>
      </c>
      <c r="R2520" t="str" cm="1">
        <f t="array" ref="R25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0">
        <v>1</v>
      </c>
      <c r="T2520">
        <v>1</v>
      </c>
      <c r="U2520">
        <v>2</v>
      </c>
      <c r="V2520">
        <v>1</v>
      </c>
      <c r="W2520">
        <v>1</v>
      </c>
      <c r="X2520">
        <v>0</v>
      </c>
      <c r="Y2520">
        <v>34</v>
      </c>
      <c r="Z2520">
        <v>76</v>
      </c>
      <c r="AA2520">
        <v>1</v>
      </c>
      <c r="AB2520">
        <v>5</v>
      </c>
      <c r="AC2520">
        <v>3</v>
      </c>
      <c r="AD2520">
        <v>0</v>
      </c>
      <c r="AE2520">
        <v>4</v>
      </c>
      <c r="AF2520">
        <v>0</v>
      </c>
      <c r="AG2520">
        <v>1</v>
      </c>
      <c r="AH2520">
        <v>2</v>
      </c>
      <c r="AI2520">
        <v>1</v>
      </c>
      <c r="AJ2520">
        <v>3</v>
      </c>
      <c r="AK2520">
        <v>12</v>
      </c>
      <c r="AL2520">
        <v>5</v>
      </c>
      <c r="AM2520">
        <v>4</v>
      </c>
      <c r="AN2520">
        <v>4</v>
      </c>
      <c r="AO2520">
        <v>8</v>
      </c>
      <c r="AP2520">
        <v>1</v>
      </c>
      <c r="AQ2520">
        <v>17</v>
      </c>
      <c r="AR2520">
        <v>17</v>
      </c>
      <c r="AS2520">
        <v>52</v>
      </c>
      <c r="AT2520">
        <v>48</v>
      </c>
      <c r="AU2520">
        <v>0</v>
      </c>
      <c r="AV2520">
        <v>0</v>
      </c>
      <c r="AW2520">
        <v>2.36</v>
      </c>
      <c r="AX2520">
        <v>57</v>
      </c>
      <c r="AY2520">
        <v>79</v>
      </c>
      <c r="AZ2520">
        <v>43</v>
      </c>
      <c r="BA2520">
        <v>15</v>
      </c>
      <c r="BB2520">
        <v>7</v>
      </c>
      <c r="BC2520">
        <v>14</v>
      </c>
      <c r="BD2520">
        <v>71</v>
      </c>
      <c r="BE2520">
        <v>57</v>
      </c>
      <c r="BF2520">
        <v>79</v>
      </c>
      <c r="BG2520">
        <v>10.34</v>
      </c>
      <c r="BH2520">
        <v>4.43</v>
      </c>
      <c r="BI2520">
        <v>2.73</v>
      </c>
      <c r="BJ2520">
        <v>3.27</v>
      </c>
      <c r="BK2520">
        <v>2.79</v>
      </c>
      <c r="BL2520">
        <f>1/Table1[[#This Row],[odds_ft_home_team_win]]+1/Table1[[#This Row],[odds_ft_draw]]+1/Table1[[#This Row],[odds_ft_away_team_win]]-1</f>
        <v>3.053370292198343E-2</v>
      </c>
      <c r="BM2520">
        <f>Table1[[#This Row],[Margin]]/3</f>
        <v>1.0177900973994477E-2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 t="s">
        <v>126</v>
      </c>
      <c r="BU2520">
        <f>VLOOKUP(Table1[[#This Row],[Reference]],metron,11,FALSE)</f>
        <v>1.269326094653606</v>
      </c>
      <c r="BV2520">
        <f>VLOOKUP(Table1[[#This Row],[Reference]],metron,12,FALSE)</f>
        <v>1.2417089578661631</v>
      </c>
    </row>
    <row r="2521" spans="1:74" hidden="1" x14ac:dyDescent="0.45">
      <c r="A2521" t="s">
        <v>5414</v>
      </c>
      <c r="B2521">
        <v>1414882800</v>
      </c>
      <c r="C2521" s="3" t="s">
        <v>1308</v>
      </c>
      <c r="D2521" t="s">
        <v>65</v>
      </c>
      <c r="E2521" t="s">
        <v>66</v>
      </c>
      <c r="F2521" t="s">
        <v>86</v>
      </c>
      <c r="G2521" t="s">
        <v>98</v>
      </c>
      <c r="H2521" t="s">
        <v>66</v>
      </c>
      <c r="I2521">
        <f>MROUND(Table1[[#This Row],[Prob_H]]*100,2)/100</f>
        <v>0.64</v>
      </c>
      <c r="J2521">
        <f>1/Table1[[#This Row],[odds_ft_home_team_win]]-Table1[[#This Row],[Margin/3]]</f>
        <v>0.64363127435242262</v>
      </c>
      <c r="K2521">
        <f>1/Table1[[#This Row],[odds_ft_draw]]-Table1[[#This Row],[Margin/3]]</f>
        <v>0.22098338532768258</v>
      </c>
      <c r="L2521">
        <f>1/Table1[[#This Row],[odds_ft_away_team_win]]-Table1[[#This Row],[Margin/3]]</f>
        <v>0.13538534031989485</v>
      </c>
      <c r="M2521">
        <v>15</v>
      </c>
      <c r="N2521">
        <v>2.5</v>
      </c>
      <c r="O2521">
        <v>0.8</v>
      </c>
      <c r="P2521">
        <v>2</v>
      </c>
      <c r="Q2521">
        <v>1.1100000000000001</v>
      </c>
      <c r="R2521" t="str" cm="1">
        <f t="array" ref="R25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AA2521">
        <v>9</v>
      </c>
      <c r="AB2521">
        <v>4</v>
      </c>
      <c r="AC2521">
        <v>5</v>
      </c>
      <c r="AD2521">
        <v>0</v>
      </c>
      <c r="AE2521">
        <v>3</v>
      </c>
      <c r="AF2521">
        <v>0</v>
      </c>
      <c r="AG2521">
        <v>1</v>
      </c>
      <c r="AH2521">
        <v>4</v>
      </c>
      <c r="AI2521">
        <v>1</v>
      </c>
      <c r="AJ2521">
        <v>2</v>
      </c>
      <c r="AK2521">
        <v>11</v>
      </c>
      <c r="AL2521">
        <v>4</v>
      </c>
      <c r="AM2521">
        <v>5</v>
      </c>
      <c r="AN2521">
        <v>0</v>
      </c>
      <c r="AO2521">
        <v>6</v>
      </c>
      <c r="AP2521">
        <v>4</v>
      </c>
      <c r="AQ2521">
        <v>24</v>
      </c>
      <c r="AR2521">
        <v>9</v>
      </c>
      <c r="AS2521">
        <v>51</v>
      </c>
      <c r="AT2521">
        <v>49</v>
      </c>
      <c r="AU2521">
        <v>0</v>
      </c>
      <c r="AV2521">
        <v>0</v>
      </c>
      <c r="AW2521">
        <v>2.44</v>
      </c>
      <c r="AX2521">
        <v>45</v>
      </c>
      <c r="AY2521">
        <v>72</v>
      </c>
      <c r="AZ2521">
        <v>55</v>
      </c>
      <c r="BA2521">
        <v>19</v>
      </c>
      <c r="BB2521">
        <v>9</v>
      </c>
      <c r="BC2521">
        <v>19</v>
      </c>
      <c r="BD2521">
        <v>64</v>
      </c>
      <c r="BE2521">
        <v>54</v>
      </c>
      <c r="BF2521">
        <v>82</v>
      </c>
      <c r="BG2521">
        <v>12.75</v>
      </c>
      <c r="BH2521">
        <v>5.03</v>
      </c>
      <c r="BI2521">
        <v>1.53</v>
      </c>
      <c r="BJ2521">
        <v>4.33</v>
      </c>
      <c r="BK2521">
        <v>6.88</v>
      </c>
      <c r="BL2521">
        <f>1/Table1[[#This Row],[odds_ft_home_team_win]]+1/Table1[[#This Row],[odds_ft_draw]]+1/Table1[[#This Row],[odds_ft_away_team_win]]-1</f>
        <v>2.9890490668222469E-2</v>
      </c>
      <c r="BM2521">
        <f>Table1[[#This Row],[Margin]]/3</f>
        <v>9.9634968894074891E-3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 t="s">
        <v>113</v>
      </c>
      <c r="BU2521">
        <f>VLOOKUP(Table1[[#This Row],[Reference]],metron,11,FALSE)</f>
        <v>1.980803571428571</v>
      </c>
      <c r="BV2521">
        <f>VLOOKUP(Table1[[#This Row],[Reference]],metron,12,FALSE)</f>
        <v>0.85357142857142854</v>
      </c>
    </row>
    <row r="2522" spans="1:74" hidden="1" x14ac:dyDescent="0.45">
      <c r="A2522" t="s">
        <v>5414</v>
      </c>
      <c r="B2522">
        <v>1414890000</v>
      </c>
      <c r="C2522" s="3" t="s">
        <v>1309</v>
      </c>
      <c r="D2522" t="s">
        <v>65</v>
      </c>
      <c r="E2522" t="s">
        <v>66</v>
      </c>
      <c r="F2522" t="s">
        <v>68</v>
      </c>
      <c r="G2522" t="s">
        <v>80</v>
      </c>
      <c r="H2522" t="s">
        <v>66</v>
      </c>
      <c r="I2522">
        <f>MROUND(Table1[[#This Row],[Prob_H]]*100,2)/100</f>
        <v>0.54</v>
      </c>
      <c r="J2522">
        <f>1/Table1[[#This Row],[odds_ft_home_team_win]]-Table1[[#This Row],[Margin/3]]</f>
        <v>0.53936273384502265</v>
      </c>
      <c r="K2522">
        <f>1/Table1[[#This Row],[odds_ft_draw]]-Table1[[#This Row],[Margin/3]]</f>
        <v>0.26239174842717078</v>
      </c>
      <c r="L2522">
        <f>1/Table1[[#This Row],[odds_ft_away_team_win]]-Table1[[#This Row],[Margin/3]]</f>
        <v>0.19824551772780657</v>
      </c>
      <c r="M2522">
        <v>15</v>
      </c>
      <c r="N2522">
        <v>1.67</v>
      </c>
      <c r="O2522">
        <v>1.5</v>
      </c>
      <c r="P2522">
        <v>2</v>
      </c>
      <c r="Q2522">
        <v>1.05</v>
      </c>
      <c r="R2522" t="str" cm="1">
        <f t="array" ref="R25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73</v>
      </c>
      <c r="AA2522">
        <v>9</v>
      </c>
      <c r="AB2522">
        <v>3</v>
      </c>
      <c r="AC2522">
        <v>2</v>
      </c>
      <c r="AD2522">
        <v>0</v>
      </c>
      <c r="AE2522">
        <v>2</v>
      </c>
      <c r="AF2522">
        <v>0</v>
      </c>
      <c r="AG2522">
        <v>1</v>
      </c>
      <c r="AH2522">
        <v>1</v>
      </c>
      <c r="AI2522">
        <v>0</v>
      </c>
      <c r="AJ2522">
        <v>2</v>
      </c>
      <c r="AK2522">
        <v>11</v>
      </c>
      <c r="AL2522">
        <v>5</v>
      </c>
      <c r="AM2522">
        <v>7</v>
      </c>
      <c r="AN2522">
        <v>3</v>
      </c>
      <c r="AO2522">
        <v>4</v>
      </c>
      <c r="AP2522">
        <v>2</v>
      </c>
      <c r="AQ2522">
        <v>15</v>
      </c>
      <c r="AR2522">
        <v>16</v>
      </c>
      <c r="AS2522">
        <v>59</v>
      </c>
      <c r="AT2522">
        <v>41</v>
      </c>
      <c r="AU2522">
        <v>0</v>
      </c>
      <c r="AV2522">
        <v>0</v>
      </c>
      <c r="AW2522">
        <v>2.83</v>
      </c>
      <c r="AX2522">
        <v>58</v>
      </c>
      <c r="AY2522">
        <v>75</v>
      </c>
      <c r="AZ2522">
        <v>50</v>
      </c>
      <c r="BA2522">
        <v>25</v>
      </c>
      <c r="BB2522">
        <v>25</v>
      </c>
      <c r="BC2522">
        <v>33</v>
      </c>
      <c r="BD2522">
        <v>75</v>
      </c>
      <c r="BE2522">
        <v>50</v>
      </c>
      <c r="BF2522">
        <v>75</v>
      </c>
      <c r="BG2522">
        <v>9.83</v>
      </c>
      <c r="BH2522">
        <v>4.83</v>
      </c>
      <c r="BI2522">
        <v>1.82</v>
      </c>
      <c r="BJ2522">
        <v>3.67</v>
      </c>
      <c r="BK2522">
        <v>4.8</v>
      </c>
      <c r="BL2522">
        <f>1/Table1[[#This Row],[odds_ft_home_team_win]]+1/Table1[[#This Row],[odds_ft_draw]]+1/Table1[[#This Row],[odds_ft_away_team_win]]-1</f>
        <v>3.0263446816580331E-2</v>
      </c>
      <c r="BM2522">
        <f>Table1[[#This Row],[Margin]]/3</f>
        <v>1.0087815605526776E-2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 t="s">
        <v>116</v>
      </c>
      <c r="BU2522">
        <f>VLOOKUP(Table1[[#This Row],[Reference]],metron,11,FALSE)</f>
        <v>1.684957590444867</v>
      </c>
      <c r="BV2522">
        <f>VLOOKUP(Table1[[#This Row],[Reference]],metron,12,FALSE)</f>
        <v>0.95101263631642718</v>
      </c>
    </row>
    <row r="2523" spans="1:74" hidden="1" x14ac:dyDescent="0.45">
      <c r="A2523" t="s">
        <v>5414</v>
      </c>
      <c r="B2523">
        <v>1414893960</v>
      </c>
      <c r="C2523" s="3" t="s">
        <v>1310</v>
      </c>
      <c r="D2523" t="s">
        <v>65</v>
      </c>
      <c r="E2523" t="s">
        <v>66</v>
      </c>
      <c r="F2523" t="s">
        <v>81</v>
      </c>
      <c r="G2523" t="s">
        <v>93</v>
      </c>
      <c r="H2523" t="s">
        <v>66</v>
      </c>
      <c r="I2523">
        <f>MROUND(Table1[[#This Row],[Prob_H]]*100,2)/100</f>
        <v>0.5</v>
      </c>
      <c r="J2523">
        <f>1/Table1[[#This Row],[odds_ft_home_team_win]]-Table1[[#This Row],[Margin/3]]</f>
        <v>0.49246277611165529</v>
      </c>
      <c r="K2523">
        <f>1/Table1[[#This Row],[odds_ft_draw]]-Table1[[#This Row],[Margin/3]]</f>
        <v>0.27006225811551215</v>
      </c>
      <c r="L2523">
        <f>1/Table1[[#This Row],[odds_ft_away_team_win]]-Table1[[#This Row],[Margin/3]]</f>
        <v>0.23747496577283247</v>
      </c>
      <c r="M2523">
        <v>15</v>
      </c>
      <c r="N2523">
        <v>1.71</v>
      </c>
      <c r="O2523">
        <v>1.67</v>
      </c>
      <c r="P2523">
        <v>1.65</v>
      </c>
      <c r="Q2523">
        <v>1.79</v>
      </c>
      <c r="R2523" t="str" cm="1">
        <f t="array" ref="R25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3">
        <v>4</v>
      </c>
      <c r="T2523">
        <v>0</v>
      </c>
      <c r="U2523">
        <v>4</v>
      </c>
      <c r="V2523">
        <v>1</v>
      </c>
      <c r="W2523">
        <v>1</v>
      </c>
      <c r="X2523">
        <v>0</v>
      </c>
      <c r="Y2523" t="s">
        <v>1311</v>
      </c>
      <c r="AA2523">
        <v>3</v>
      </c>
      <c r="AB2523">
        <v>3</v>
      </c>
      <c r="AC2523">
        <v>1</v>
      </c>
      <c r="AD2523">
        <v>0</v>
      </c>
      <c r="AE2523">
        <v>3</v>
      </c>
      <c r="AF2523">
        <v>1</v>
      </c>
      <c r="AG2523">
        <v>0</v>
      </c>
      <c r="AH2523">
        <v>1</v>
      </c>
      <c r="AI2523">
        <v>1</v>
      </c>
      <c r="AJ2523">
        <v>3</v>
      </c>
      <c r="AK2523">
        <v>14</v>
      </c>
      <c r="AL2523">
        <v>15</v>
      </c>
      <c r="AM2523">
        <v>6</v>
      </c>
      <c r="AN2523">
        <v>8</v>
      </c>
      <c r="AO2523">
        <v>8</v>
      </c>
      <c r="AP2523">
        <v>7</v>
      </c>
      <c r="AQ2523">
        <v>10</v>
      </c>
      <c r="AR2523">
        <v>11</v>
      </c>
      <c r="AS2523">
        <v>50</v>
      </c>
      <c r="AT2523">
        <v>50</v>
      </c>
      <c r="AU2523">
        <v>0</v>
      </c>
      <c r="AV2523">
        <v>0</v>
      </c>
      <c r="AW2523">
        <v>2.8</v>
      </c>
      <c r="AX2523">
        <v>68</v>
      </c>
      <c r="AY2523">
        <v>84</v>
      </c>
      <c r="AZ2523">
        <v>67</v>
      </c>
      <c r="BA2523">
        <v>30</v>
      </c>
      <c r="BB2523">
        <v>0</v>
      </c>
      <c r="BC2523">
        <v>37</v>
      </c>
      <c r="BD2523">
        <v>77</v>
      </c>
      <c r="BE2523">
        <v>38</v>
      </c>
      <c r="BF2523">
        <v>92</v>
      </c>
      <c r="BG2523">
        <v>12.34</v>
      </c>
      <c r="BH2523">
        <v>5.07</v>
      </c>
      <c r="BI2523">
        <v>1.99</v>
      </c>
      <c r="BJ2523">
        <v>3.57</v>
      </c>
      <c r="BK2523">
        <v>4.04</v>
      </c>
      <c r="BL2523">
        <f>1/Table1[[#This Row],[odds_ft_home_team_win]]+1/Table1[[#This Row],[odds_ft_draw]]+1/Table1[[#This Row],[odds_ft_away_team_win]]-1</f>
        <v>3.0149360107245116E-2</v>
      </c>
      <c r="BM2523">
        <f>Table1[[#This Row],[Margin]]/3</f>
        <v>1.0049786702415039E-2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 t="s">
        <v>109</v>
      </c>
      <c r="BU2523">
        <f>VLOOKUP(Table1[[#This Row],[Reference]],metron,11,FALSE)</f>
        <v>1.5342708579532029</v>
      </c>
      <c r="BV2523">
        <f>VLOOKUP(Table1[[#This Row],[Reference]],metron,12,FALSE)</f>
        <v>0.98593713070196176</v>
      </c>
    </row>
    <row r="2524" spans="1:74" hidden="1" x14ac:dyDescent="0.45">
      <c r="A2524" t="s">
        <v>5414</v>
      </c>
      <c r="B2524">
        <v>1414897200</v>
      </c>
      <c r="C2524" s="3" t="s">
        <v>1312</v>
      </c>
      <c r="D2524" t="s">
        <v>65</v>
      </c>
      <c r="E2524" t="s">
        <v>66</v>
      </c>
      <c r="F2524" t="s">
        <v>1115</v>
      </c>
      <c r="G2524" t="s">
        <v>88</v>
      </c>
      <c r="H2524" t="s">
        <v>66</v>
      </c>
      <c r="I2524">
        <f>MROUND(Table1[[#This Row],[Prob_H]]*100,2)/100</f>
        <v>0.32</v>
      </c>
      <c r="J2524">
        <f>1/Table1[[#This Row],[odds_ft_home_team_win]]-Table1[[#This Row],[Margin/3]]</f>
        <v>0.32782247519584456</v>
      </c>
      <c r="K2524">
        <f>1/Table1[[#This Row],[odds_ft_draw]]-Table1[[#This Row],[Margin/3]]</f>
        <v>0.28849210004457387</v>
      </c>
      <c r="L2524">
        <f>1/Table1[[#This Row],[odds_ft_away_team_win]]-Table1[[#This Row],[Margin/3]]</f>
        <v>0.38368542475958151</v>
      </c>
      <c r="M2524">
        <v>15</v>
      </c>
      <c r="N2524">
        <v>1.33</v>
      </c>
      <c r="O2524">
        <v>1.29</v>
      </c>
      <c r="P2524">
        <v>1.1200000000000001</v>
      </c>
      <c r="Q2524">
        <v>1.35</v>
      </c>
      <c r="R2524" t="str" cm="1">
        <f t="array" ref="R25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4">
        <v>1</v>
      </c>
      <c r="T2524">
        <v>1</v>
      </c>
      <c r="U2524">
        <v>2</v>
      </c>
      <c r="V2524">
        <v>1</v>
      </c>
      <c r="W2524">
        <v>0</v>
      </c>
      <c r="X2524">
        <v>1</v>
      </c>
      <c r="Y2524">
        <v>71</v>
      </c>
      <c r="Z2524">
        <v>27</v>
      </c>
      <c r="AA2524">
        <v>7</v>
      </c>
      <c r="AB2524">
        <v>3</v>
      </c>
      <c r="AC2524">
        <v>3</v>
      </c>
      <c r="AD2524">
        <v>0</v>
      </c>
      <c r="AE2524">
        <v>2</v>
      </c>
      <c r="AF2524">
        <v>0</v>
      </c>
      <c r="AG2524">
        <v>1</v>
      </c>
      <c r="AH2524">
        <v>2</v>
      </c>
      <c r="AI2524">
        <v>2</v>
      </c>
      <c r="AJ2524">
        <v>0</v>
      </c>
      <c r="AK2524">
        <v>16</v>
      </c>
      <c r="AL2524">
        <v>4</v>
      </c>
      <c r="AM2524">
        <v>10</v>
      </c>
      <c r="AN2524">
        <v>3</v>
      </c>
      <c r="AO2524">
        <v>6</v>
      </c>
      <c r="AP2524">
        <v>1</v>
      </c>
      <c r="AQ2524">
        <v>15</v>
      </c>
      <c r="AR2524">
        <v>15</v>
      </c>
      <c r="AS2524">
        <v>49</v>
      </c>
      <c r="AT2524">
        <v>51</v>
      </c>
      <c r="AU2524">
        <v>0</v>
      </c>
      <c r="AV2524">
        <v>0</v>
      </c>
      <c r="AW2524">
        <v>1.43</v>
      </c>
      <c r="AX2524">
        <v>30</v>
      </c>
      <c r="AY2524">
        <v>37</v>
      </c>
      <c r="AZ2524">
        <v>16</v>
      </c>
      <c r="BA2524">
        <v>7</v>
      </c>
      <c r="BB2524">
        <v>7</v>
      </c>
      <c r="BC2524">
        <v>15</v>
      </c>
      <c r="BD2524">
        <v>37</v>
      </c>
      <c r="BE2524">
        <v>23</v>
      </c>
      <c r="BF2524">
        <v>62</v>
      </c>
      <c r="BG2524">
        <v>10.029999999999999</v>
      </c>
      <c r="BH2524">
        <v>4.57</v>
      </c>
      <c r="BI2524">
        <v>2.96</v>
      </c>
      <c r="BJ2524">
        <v>3.35</v>
      </c>
      <c r="BK2524">
        <v>2.54</v>
      </c>
      <c r="BL2524">
        <f>1/Table1[[#This Row],[odds_ft_home_team_win]]+1/Table1[[#This Row],[odds_ft_draw]]+1/Table1[[#This Row],[odds_ft_away_team_win]]-1</f>
        <v>3.0046087925979847E-2</v>
      </c>
      <c r="BM2524">
        <f>Table1[[#This Row],[Margin]]/3</f>
        <v>1.0015362641993283E-2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 t="s">
        <v>95</v>
      </c>
      <c r="BU2524">
        <f>VLOOKUP(Table1[[#This Row],[Reference]],metron,11,FALSE)</f>
        <v>1.210167055864918</v>
      </c>
      <c r="BV2524">
        <f>VLOOKUP(Table1[[#This Row],[Reference]],metron,12,FALSE)</f>
        <v>1.3211783725525419</v>
      </c>
    </row>
    <row r="2525" spans="1:74" hidden="1" x14ac:dyDescent="0.45">
      <c r="A2525" t="s">
        <v>5414</v>
      </c>
      <c r="B2525">
        <v>1414897200</v>
      </c>
      <c r="C2525" s="3" t="s">
        <v>1312</v>
      </c>
      <c r="D2525" t="s">
        <v>65</v>
      </c>
      <c r="E2525" t="s">
        <v>66</v>
      </c>
      <c r="F2525" t="s">
        <v>67</v>
      </c>
      <c r="G2525" t="s">
        <v>77</v>
      </c>
      <c r="H2525" t="s">
        <v>66</v>
      </c>
      <c r="I2525">
        <f>MROUND(Table1[[#This Row],[Prob_H]]*100,2)/100</f>
        <v>0.38</v>
      </c>
      <c r="J2525">
        <f>1/Table1[[#This Row],[odds_ft_home_team_win]]-Table1[[#This Row],[Margin/3]]</f>
        <v>0.38338751312017377</v>
      </c>
      <c r="K2525">
        <f>1/Table1[[#This Row],[odds_ft_draw]]-Table1[[#This Row],[Margin/3]]</f>
        <v>0.28908792332338945</v>
      </c>
      <c r="L2525">
        <f>1/Table1[[#This Row],[odds_ft_away_team_win]]-Table1[[#This Row],[Margin/3]]</f>
        <v>0.32752456355643683</v>
      </c>
      <c r="M2525">
        <v>15</v>
      </c>
      <c r="N2525">
        <v>2</v>
      </c>
      <c r="O2525">
        <v>0.5</v>
      </c>
      <c r="P2525">
        <v>1.67</v>
      </c>
      <c r="Q2525">
        <v>1</v>
      </c>
      <c r="R2525" t="str" cm="1">
        <f t="array" ref="R25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AA2525">
        <v>5</v>
      </c>
      <c r="AB2525">
        <v>2</v>
      </c>
      <c r="AC2525">
        <v>1</v>
      </c>
      <c r="AD2525">
        <v>0</v>
      </c>
      <c r="AE2525">
        <v>4</v>
      </c>
      <c r="AF2525">
        <v>0</v>
      </c>
      <c r="AG2525">
        <v>0</v>
      </c>
      <c r="AH2525">
        <v>1</v>
      </c>
      <c r="AI2525">
        <v>1</v>
      </c>
      <c r="AJ2525">
        <v>3</v>
      </c>
      <c r="AK2525">
        <v>19</v>
      </c>
      <c r="AL2525">
        <v>6</v>
      </c>
      <c r="AM2525">
        <v>8</v>
      </c>
      <c r="AN2525">
        <v>0</v>
      </c>
      <c r="AO2525">
        <v>11</v>
      </c>
      <c r="AP2525">
        <v>6</v>
      </c>
      <c r="AQ2525">
        <v>20</v>
      </c>
      <c r="AR2525">
        <v>21</v>
      </c>
      <c r="AS2525">
        <v>55</v>
      </c>
      <c r="AT2525">
        <v>45</v>
      </c>
      <c r="AU2525">
        <v>0</v>
      </c>
      <c r="AV2525">
        <v>0</v>
      </c>
      <c r="AW2525">
        <v>2</v>
      </c>
      <c r="AX2525">
        <v>59</v>
      </c>
      <c r="AY2525">
        <v>67</v>
      </c>
      <c r="AZ2525">
        <v>33</v>
      </c>
      <c r="BA2525">
        <v>17</v>
      </c>
      <c r="BB2525">
        <v>9</v>
      </c>
      <c r="BC2525">
        <v>17</v>
      </c>
      <c r="BD2525">
        <v>67</v>
      </c>
      <c r="BE2525">
        <v>42</v>
      </c>
      <c r="BF2525">
        <v>59</v>
      </c>
      <c r="BG2525">
        <v>11.7</v>
      </c>
      <c r="BH2525">
        <v>5</v>
      </c>
      <c r="BI2525">
        <v>2.54</v>
      </c>
      <c r="BJ2525">
        <v>3.34</v>
      </c>
      <c r="BK2525">
        <v>2.96</v>
      </c>
      <c r="BL2525">
        <f>1/Table1[[#This Row],[odds_ft_home_team_win]]+1/Table1[[#This Row],[odds_ft_draw]]+1/Table1[[#This Row],[odds_ft_away_team_win]]-1</f>
        <v>3.0939822844203047E-2</v>
      </c>
      <c r="BM2525">
        <f>Table1[[#This Row],[Margin]]/3</f>
        <v>1.0313274281401016E-2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 t="s">
        <v>70</v>
      </c>
      <c r="BU2525">
        <f>VLOOKUP(Table1[[#This Row],[Reference]],metron,11,FALSE)</f>
        <v>1.330562659846547</v>
      </c>
      <c r="BV2525">
        <f>VLOOKUP(Table1[[#This Row],[Reference]],metron,12,FALSE)</f>
        <v>1.1595268542199491</v>
      </c>
    </row>
    <row r="2526" spans="1:74" hidden="1" x14ac:dyDescent="0.45">
      <c r="A2526" t="s">
        <v>5414</v>
      </c>
      <c r="B2526">
        <v>1414951200</v>
      </c>
      <c r="C2526" s="3" t="s">
        <v>1313</v>
      </c>
      <c r="D2526" t="s">
        <v>65</v>
      </c>
      <c r="E2526" t="s">
        <v>66</v>
      </c>
      <c r="F2526" t="s">
        <v>94</v>
      </c>
      <c r="G2526" t="s">
        <v>611</v>
      </c>
      <c r="H2526" t="s">
        <v>66</v>
      </c>
      <c r="I2526">
        <f>MROUND(Table1[[#This Row],[Prob_H]]*100,2)/100</f>
        <v>0.54</v>
      </c>
      <c r="J2526">
        <f>1/Table1[[#This Row],[odds_ft_home_team_win]]-Table1[[#This Row],[Margin/3]]</f>
        <v>0.53087856764327346</v>
      </c>
      <c r="K2526">
        <f>1/Table1[[#This Row],[odds_ft_draw]]-Table1[[#This Row],[Margin/3]]</f>
        <v>0.27045007192066023</v>
      </c>
      <c r="L2526">
        <f>1/Table1[[#This Row],[odds_ft_away_team_win]]-Table1[[#This Row],[Margin/3]]</f>
        <v>0.19867136043606637</v>
      </c>
      <c r="M2526">
        <v>15</v>
      </c>
      <c r="N2526">
        <v>0.67</v>
      </c>
      <c r="O2526">
        <v>0.86</v>
      </c>
      <c r="P2526">
        <v>1.5</v>
      </c>
      <c r="Q2526">
        <v>1.06</v>
      </c>
      <c r="R2526" t="str" cm="1">
        <f t="array" ref="R25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AA2526">
        <v>13</v>
      </c>
      <c r="AB2526">
        <v>4</v>
      </c>
      <c r="AC2526">
        <v>1</v>
      </c>
      <c r="AD2526">
        <v>0</v>
      </c>
      <c r="AE2526">
        <v>2</v>
      </c>
      <c r="AF2526">
        <v>0</v>
      </c>
      <c r="AG2526">
        <v>0</v>
      </c>
      <c r="AH2526">
        <v>1</v>
      </c>
      <c r="AI2526">
        <v>0</v>
      </c>
      <c r="AJ2526">
        <v>2</v>
      </c>
      <c r="AK2526">
        <v>20</v>
      </c>
      <c r="AL2526">
        <v>6</v>
      </c>
      <c r="AM2526">
        <v>6</v>
      </c>
      <c r="AN2526">
        <v>2</v>
      </c>
      <c r="AO2526">
        <v>14</v>
      </c>
      <c r="AP2526">
        <v>4</v>
      </c>
      <c r="AQ2526">
        <v>11</v>
      </c>
      <c r="AR2526">
        <v>8</v>
      </c>
      <c r="AS2526">
        <v>63</v>
      </c>
      <c r="AT2526">
        <v>37</v>
      </c>
      <c r="AU2526">
        <v>0</v>
      </c>
      <c r="AV2526">
        <v>0</v>
      </c>
      <c r="AW2526">
        <v>1.88</v>
      </c>
      <c r="AX2526">
        <v>48</v>
      </c>
      <c r="AY2526">
        <v>55</v>
      </c>
      <c r="AZ2526">
        <v>31</v>
      </c>
      <c r="BA2526">
        <v>24</v>
      </c>
      <c r="BB2526">
        <v>0</v>
      </c>
      <c r="BC2526">
        <v>38</v>
      </c>
      <c r="BD2526">
        <v>45</v>
      </c>
      <c r="BE2526">
        <v>25</v>
      </c>
      <c r="BF2526">
        <v>56</v>
      </c>
      <c r="BG2526">
        <v>7.21</v>
      </c>
      <c r="BH2526">
        <v>5.26</v>
      </c>
      <c r="BI2526">
        <v>1.85</v>
      </c>
      <c r="BJ2526">
        <v>3.57</v>
      </c>
      <c r="BK2526">
        <v>4.8</v>
      </c>
      <c r="BL2526">
        <f>1/Table1[[#This Row],[odds_ft_home_team_win]]+1/Table1[[#This Row],[odds_ft_draw]]+1/Table1[[#This Row],[odds_ft_away_team_win]]-1</f>
        <v>2.8985918691800894E-2</v>
      </c>
      <c r="BM2526">
        <f>Table1[[#This Row],[Margin]]/3</f>
        <v>9.6619728972669652E-3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 t="s">
        <v>1163</v>
      </c>
      <c r="BU2526">
        <f>VLOOKUP(Table1[[#This Row],[Reference]],metron,11,FALSE)</f>
        <v>1.684957590444867</v>
      </c>
      <c r="BV2526">
        <f>VLOOKUP(Table1[[#This Row],[Reference]],metron,12,FALSE)</f>
        <v>0.95101263631642718</v>
      </c>
    </row>
    <row r="2527" spans="1:74" hidden="1" x14ac:dyDescent="0.45">
      <c r="A2527" t="s">
        <v>5413</v>
      </c>
      <c r="B2527">
        <v>1429921800</v>
      </c>
      <c r="C2527" s="3" t="s">
        <v>1554</v>
      </c>
      <c r="D2527" t="s">
        <v>65</v>
      </c>
      <c r="E2527" t="s">
        <v>66</v>
      </c>
      <c r="F2527" t="s">
        <v>80</v>
      </c>
      <c r="G2527" t="s">
        <v>68</v>
      </c>
      <c r="H2527" t="s">
        <v>66</v>
      </c>
      <c r="I2527">
        <f>MROUND(Table1[[#This Row],[Prob_H]]*100,2)/100</f>
        <v>0.36</v>
      </c>
      <c r="J2527">
        <f>1/Table1[[#This Row],[odds_ft_home_team_win]]-Table1[[#This Row],[Margin/3]]</f>
        <v>0.3658334501468522</v>
      </c>
      <c r="K2527">
        <f>1/Table1[[#This Row],[odds_ft_draw]]-Table1[[#This Row],[Margin/3]]</f>
        <v>0.28840106320935921</v>
      </c>
      <c r="L2527">
        <f>1/Table1[[#This Row],[odds_ft_away_team_win]]-Table1[[#This Row],[Margin/3]]</f>
        <v>0.34576548664378853</v>
      </c>
      <c r="M2527">
        <v>15</v>
      </c>
      <c r="N2527">
        <v>1.6</v>
      </c>
      <c r="O2527">
        <v>1.17</v>
      </c>
      <c r="P2527">
        <v>1.8</v>
      </c>
      <c r="Q2527">
        <v>1.24</v>
      </c>
      <c r="R2527" t="str" cm="1">
        <f t="array" ref="R25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27">
        <v>1</v>
      </c>
      <c r="T2527">
        <v>3</v>
      </c>
      <c r="U2527">
        <v>4</v>
      </c>
      <c r="V2527">
        <v>3</v>
      </c>
      <c r="W2527">
        <v>0</v>
      </c>
      <c r="X2527">
        <v>3</v>
      </c>
      <c r="Y2527">
        <v>54</v>
      </c>
      <c r="Z2527" t="s">
        <v>1555</v>
      </c>
      <c r="AA2527">
        <v>7</v>
      </c>
      <c r="AB2527">
        <v>3</v>
      </c>
      <c r="AC2527">
        <v>2</v>
      </c>
      <c r="AD2527">
        <v>0</v>
      </c>
      <c r="AE2527">
        <v>2</v>
      </c>
      <c r="AF2527">
        <v>0</v>
      </c>
      <c r="AG2527">
        <v>0</v>
      </c>
      <c r="AH2527">
        <v>2</v>
      </c>
      <c r="AI2527">
        <v>0</v>
      </c>
      <c r="AJ2527">
        <v>2</v>
      </c>
      <c r="AK2527">
        <v>12</v>
      </c>
      <c r="AL2527">
        <v>6</v>
      </c>
      <c r="AM2527">
        <v>6</v>
      </c>
      <c r="AN2527">
        <v>3</v>
      </c>
      <c r="AO2527">
        <v>6</v>
      </c>
      <c r="AP2527">
        <v>3</v>
      </c>
      <c r="AQ2527">
        <v>13</v>
      </c>
      <c r="AR2527">
        <v>17</v>
      </c>
      <c r="AS2527">
        <v>55</v>
      </c>
      <c r="AT2527">
        <v>45</v>
      </c>
      <c r="AU2527">
        <v>0</v>
      </c>
      <c r="AV2527">
        <v>0</v>
      </c>
      <c r="AW2527">
        <v>2.21</v>
      </c>
      <c r="AX2527">
        <v>49</v>
      </c>
      <c r="AY2527">
        <v>64</v>
      </c>
      <c r="AZ2527">
        <v>36</v>
      </c>
      <c r="BA2527">
        <v>21</v>
      </c>
      <c r="BB2527">
        <v>9</v>
      </c>
      <c r="BC2527">
        <v>33</v>
      </c>
      <c r="BD2527">
        <v>64</v>
      </c>
      <c r="BE2527">
        <v>45</v>
      </c>
      <c r="BF2527">
        <v>62</v>
      </c>
      <c r="BG2527">
        <v>9.61</v>
      </c>
      <c r="BH2527">
        <v>6.29</v>
      </c>
      <c r="BI2527">
        <v>2.66</v>
      </c>
      <c r="BJ2527">
        <v>3.35</v>
      </c>
      <c r="BK2527">
        <v>2.81</v>
      </c>
      <c r="BL2527">
        <f>1/Table1[[#This Row],[odds_ft_home_team_win]]+1/Table1[[#This Row],[odds_ft_draw]]+1/Table1[[#This Row],[odds_ft_away_team_win]]-1</f>
        <v>3.0319198431623784E-2</v>
      </c>
      <c r="BM2527">
        <f>Table1[[#This Row],[Margin]]/3</f>
        <v>1.0106399477207928E-2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 t="s">
        <v>83</v>
      </c>
      <c r="BU2527">
        <f>VLOOKUP(Table1[[#This Row],[Reference]],metron,11,FALSE)</f>
        <v>1.269326094653606</v>
      </c>
      <c r="BV2527">
        <f>VLOOKUP(Table1[[#This Row],[Reference]],metron,12,FALSE)</f>
        <v>1.2417089578661631</v>
      </c>
    </row>
    <row r="2528" spans="1:74" hidden="1" x14ac:dyDescent="0.45">
      <c r="A2528" t="s">
        <v>5413</v>
      </c>
      <c r="B2528">
        <v>1429925400</v>
      </c>
      <c r="C2528" s="3" t="s">
        <v>1556</v>
      </c>
      <c r="D2528" t="s">
        <v>65</v>
      </c>
      <c r="E2528" t="s">
        <v>66</v>
      </c>
      <c r="F2528" t="s">
        <v>611</v>
      </c>
      <c r="G2528" t="s">
        <v>94</v>
      </c>
      <c r="H2528" t="s">
        <v>66</v>
      </c>
      <c r="I2528">
        <f>MROUND(Table1[[#This Row],[Prob_H]]*100,2)/100</f>
        <v>0.46</v>
      </c>
      <c r="J2528">
        <f>1/Table1[[#This Row],[odds_ft_home_team_win]]-Table1[[#This Row],[Margin/3]]</f>
        <v>0.45910059290894184</v>
      </c>
      <c r="K2528">
        <f>1/Table1[[#This Row],[odds_ft_draw]]-Table1[[#This Row],[Margin/3]]</f>
        <v>0.2881244875203916</v>
      </c>
      <c r="L2528">
        <f>1/Table1[[#This Row],[odds_ft_away_team_win]]-Table1[[#This Row],[Margin/3]]</f>
        <v>0.25277491957066656</v>
      </c>
      <c r="M2528">
        <v>15</v>
      </c>
      <c r="N2528">
        <v>1.53</v>
      </c>
      <c r="O2528">
        <v>1.25</v>
      </c>
      <c r="P2528">
        <v>1.39</v>
      </c>
      <c r="Q2528">
        <v>1.22</v>
      </c>
      <c r="R2528" t="str" cm="1">
        <f t="array" ref="R25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28">
        <v>3</v>
      </c>
      <c r="T2528">
        <v>3</v>
      </c>
      <c r="U2528">
        <v>6</v>
      </c>
      <c r="V2528">
        <v>3</v>
      </c>
      <c r="W2528">
        <v>2</v>
      </c>
      <c r="X2528">
        <v>1</v>
      </c>
      <c r="Y2528" t="s">
        <v>1557</v>
      </c>
      <c r="Z2528" t="s">
        <v>1558</v>
      </c>
      <c r="AA2528">
        <v>3</v>
      </c>
      <c r="AB2528">
        <v>4</v>
      </c>
      <c r="AC2528">
        <v>3</v>
      </c>
      <c r="AD2528">
        <v>0</v>
      </c>
      <c r="AE2528">
        <v>2</v>
      </c>
      <c r="AF2528">
        <v>0</v>
      </c>
      <c r="AG2528">
        <v>1</v>
      </c>
      <c r="AH2528">
        <v>2</v>
      </c>
      <c r="AI2528">
        <v>2</v>
      </c>
      <c r="AJ2528">
        <v>0</v>
      </c>
      <c r="AK2528">
        <v>10</v>
      </c>
      <c r="AL2528">
        <v>16</v>
      </c>
      <c r="AM2528">
        <v>5</v>
      </c>
      <c r="AN2528">
        <v>6</v>
      </c>
      <c r="AO2528">
        <v>5</v>
      </c>
      <c r="AP2528">
        <v>10</v>
      </c>
      <c r="AQ2528">
        <v>14</v>
      </c>
      <c r="AR2528">
        <v>17</v>
      </c>
      <c r="AS2528">
        <v>46</v>
      </c>
      <c r="AT2528">
        <v>54</v>
      </c>
      <c r="AU2528">
        <v>0</v>
      </c>
      <c r="AV2528">
        <v>0</v>
      </c>
      <c r="AW2528">
        <v>2.25</v>
      </c>
      <c r="AX2528">
        <v>48</v>
      </c>
      <c r="AY2528">
        <v>67</v>
      </c>
      <c r="AZ2528">
        <v>45</v>
      </c>
      <c r="BA2528">
        <v>16</v>
      </c>
      <c r="BB2528">
        <v>3</v>
      </c>
      <c r="BC2528">
        <v>19</v>
      </c>
      <c r="BD2528">
        <v>68</v>
      </c>
      <c r="BE2528">
        <v>43</v>
      </c>
      <c r="BF2528">
        <v>80</v>
      </c>
      <c r="BG2528">
        <v>8.81</v>
      </c>
      <c r="BH2528">
        <v>5.13</v>
      </c>
      <c r="BI2528">
        <v>2.13</v>
      </c>
      <c r="BJ2528">
        <v>3.35</v>
      </c>
      <c r="BK2528">
        <v>3.8</v>
      </c>
      <c r="BL2528">
        <f>1/Table1[[#This Row],[odds_ft_home_team_win]]+1/Table1[[#This Row],[odds_ft_draw]]+1/Table1[[#This Row],[odds_ft_away_team_win]]-1</f>
        <v>3.1148925498526658E-2</v>
      </c>
      <c r="BM2528">
        <f>Table1[[#This Row],[Margin]]/3</f>
        <v>1.0382975166175553E-2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 t="s">
        <v>614</v>
      </c>
      <c r="BU2528">
        <f>VLOOKUP(Table1[[#This Row],[Reference]],metron,11,FALSE)</f>
        <v>1.4888836329233679</v>
      </c>
      <c r="BV2528">
        <f>VLOOKUP(Table1[[#This Row],[Reference]],metron,12,FALSE)</f>
        <v>1.0516792809839171</v>
      </c>
    </row>
    <row r="2529" spans="1:74" hidden="1" x14ac:dyDescent="0.45">
      <c r="A2529" t="s">
        <v>5413</v>
      </c>
      <c r="B2529">
        <v>1429929000</v>
      </c>
      <c r="C2529" s="3" t="s">
        <v>1559</v>
      </c>
      <c r="D2529" t="s">
        <v>65</v>
      </c>
      <c r="E2529" t="s">
        <v>66</v>
      </c>
      <c r="F2529" t="s">
        <v>88</v>
      </c>
      <c r="G2529" t="s">
        <v>1115</v>
      </c>
      <c r="H2529" t="s">
        <v>66</v>
      </c>
      <c r="I2529">
        <f>MROUND(Table1[[#This Row],[Prob_H]]*100,2)/100</f>
        <v>0.52</v>
      </c>
      <c r="J2529">
        <f>1/Table1[[#This Row],[odds_ft_home_team_win]]-Table1[[#This Row],[Margin/3]]</f>
        <v>0.52211591841943106</v>
      </c>
      <c r="K2529">
        <f>1/Table1[[#This Row],[odds_ft_draw]]-Table1[[#This Row],[Margin/3]]</f>
        <v>0.26644411872506174</v>
      </c>
      <c r="L2529">
        <f>1/Table1[[#This Row],[odds_ft_away_team_win]]-Table1[[#This Row],[Margin/3]]</f>
        <v>0.21143996285550715</v>
      </c>
      <c r="M2529">
        <v>15</v>
      </c>
      <c r="N2529">
        <v>1.53</v>
      </c>
      <c r="O2529">
        <v>0.87</v>
      </c>
      <c r="P2529">
        <v>1.6</v>
      </c>
      <c r="Q2529">
        <v>0.94</v>
      </c>
      <c r="R2529" t="str" cm="1">
        <f t="array" ref="R25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29">
        <v>1</v>
      </c>
      <c r="T2529">
        <v>0</v>
      </c>
      <c r="U2529">
        <v>1</v>
      </c>
      <c r="V2529">
        <v>1</v>
      </c>
      <c r="W2529">
        <v>1</v>
      </c>
      <c r="X2529">
        <v>0</v>
      </c>
      <c r="Y2529">
        <v>37</v>
      </c>
      <c r="AA2529">
        <v>3</v>
      </c>
      <c r="AB2529">
        <v>4</v>
      </c>
      <c r="AC2529">
        <v>2</v>
      </c>
      <c r="AD2529">
        <v>0</v>
      </c>
      <c r="AE2529">
        <v>0</v>
      </c>
      <c r="AF2529">
        <v>0</v>
      </c>
      <c r="AG2529">
        <v>0</v>
      </c>
      <c r="AH2529">
        <v>2</v>
      </c>
      <c r="AI2529">
        <v>0</v>
      </c>
      <c r="AJ2529">
        <v>0</v>
      </c>
      <c r="AK2529">
        <v>17</v>
      </c>
      <c r="AL2529">
        <v>10</v>
      </c>
      <c r="AM2529">
        <v>8</v>
      </c>
      <c r="AN2529">
        <v>3</v>
      </c>
      <c r="AO2529">
        <v>9</v>
      </c>
      <c r="AP2529">
        <v>7</v>
      </c>
      <c r="AQ2529">
        <v>18</v>
      </c>
      <c r="AR2529">
        <v>8</v>
      </c>
      <c r="AS2529">
        <v>44</v>
      </c>
      <c r="AT2529">
        <v>56</v>
      </c>
      <c r="AU2529">
        <v>0</v>
      </c>
      <c r="AV2529">
        <v>0</v>
      </c>
      <c r="AW2529">
        <v>2.57</v>
      </c>
      <c r="AX2529">
        <v>57</v>
      </c>
      <c r="AY2529">
        <v>70</v>
      </c>
      <c r="AZ2529">
        <v>44</v>
      </c>
      <c r="BA2529">
        <v>27</v>
      </c>
      <c r="BB2529">
        <v>14</v>
      </c>
      <c r="BC2529">
        <v>27</v>
      </c>
      <c r="BD2529">
        <v>74</v>
      </c>
      <c r="BE2529">
        <v>43</v>
      </c>
      <c r="BF2529">
        <v>84</v>
      </c>
      <c r="BG2529">
        <v>9.2799999999999994</v>
      </c>
      <c r="BH2529">
        <v>5.2</v>
      </c>
      <c r="BI2529">
        <v>1.88</v>
      </c>
      <c r="BJ2529">
        <v>3.62</v>
      </c>
      <c r="BK2529">
        <v>4.5199999999999996</v>
      </c>
      <c r="BL2529">
        <f>1/Table1[[#This Row],[odds_ft_home_team_win]]+1/Table1[[#This Row],[odds_ft_draw]]+1/Table1[[#This Row],[odds_ft_away_team_win]]-1</f>
        <v>2.9396925592770629E-2</v>
      </c>
      <c r="BM2529">
        <f>Table1[[#This Row],[Margin]]/3</f>
        <v>9.7989751975902095E-3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 t="s">
        <v>91</v>
      </c>
      <c r="BU2529">
        <f>VLOOKUP(Table1[[#This Row],[Reference]],metron,11,FALSE)</f>
        <v>1.625948039373891</v>
      </c>
      <c r="BV2529">
        <f>VLOOKUP(Table1[[#This Row],[Reference]],metron,12,FALSE)</f>
        <v>0.97079231886396644</v>
      </c>
    </row>
    <row r="2530" spans="1:74" hidden="1" x14ac:dyDescent="0.45">
      <c r="A2530" t="s">
        <v>5413</v>
      </c>
      <c r="B2530">
        <v>1429999200</v>
      </c>
      <c r="C2530" s="3" t="s">
        <v>1560</v>
      </c>
      <c r="D2530" t="s">
        <v>65</v>
      </c>
      <c r="E2530" t="s">
        <v>66</v>
      </c>
      <c r="F2530" t="s">
        <v>77</v>
      </c>
      <c r="G2530" t="s">
        <v>67</v>
      </c>
      <c r="H2530" t="s">
        <v>66</v>
      </c>
      <c r="I2530">
        <f>MROUND(Table1[[#This Row],[Prob_H]]*100,2)/100</f>
        <v>0.57999999999999996</v>
      </c>
      <c r="J2530">
        <f>1/Table1[[#This Row],[odds_ft_home_team_win]]-Table1[[#This Row],[Margin/3]]</f>
        <v>0.58429255012125236</v>
      </c>
      <c r="K2530">
        <f>1/Table1[[#This Row],[odds_ft_draw]]-Table1[[#This Row],[Margin/3]]</f>
        <v>0.25152164648420705</v>
      </c>
      <c r="L2530">
        <f>1/Table1[[#This Row],[odds_ft_away_team_win]]-Table1[[#This Row],[Margin/3]]</f>
        <v>0.1641858033945407</v>
      </c>
      <c r="M2530">
        <v>15</v>
      </c>
      <c r="N2530">
        <v>1.93</v>
      </c>
      <c r="O2530">
        <v>1.06</v>
      </c>
      <c r="P2530">
        <v>1.71</v>
      </c>
      <c r="Q2530">
        <v>1.1100000000000001</v>
      </c>
      <c r="R2530" t="str" cm="1">
        <f t="array" ref="R25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30">
        <v>0</v>
      </c>
      <c r="T2530">
        <v>1</v>
      </c>
      <c r="U2530">
        <v>1</v>
      </c>
      <c r="V2530">
        <v>1</v>
      </c>
      <c r="W2530">
        <v>0</v>
      </c>
      <c r="X2530">
        <v>1</v>
      </c>
      <c r="Z2530">
        <v>20</v>
      </c>
      <c r="AA2530">
        <v>17</v>
      </c>
      <c r="AB2530">
        <v>4</v>
      </c>
      <c r="AC2530">
        <v>0</v>
      </c>
      <c r="AD2530">
        <v>0</v>
      </c>
      <c r="AE2530">
        <v>3</v>
      </c>
      <c r="AF2530">
        <v>0</v>
      </c>
      <c r="AG2530">
        <v>0</v>
      </c>
      <c r="AH2530">
        <v>0</v>
      </c>
      <c r="AI2530">
        <v>1</v>
      </c>
      <c r="AJ2530">
        <v>2</v>
      </c>
      <c r="AK2530">
        <v>20</v>
      </c>
      <c r="AL2530">
        <v>9</v>
      </c>
      <c r="AM2530">
        <v>9</v>
      </c>
      <c r="AN2530">
        <v>5</v>
      </c>
      <c r="AO2530">
        <v>11</v>
      </c>
      <c r="AP2530">
        <v>4</v>
      </c>
      <c r="AQ2530">
        <v>15</v>
      </c>
      <c r="AR2530">
        <v>11</v>
      </c>
      <c r="AS2530">
        <v>56</v>
      </c>
      <c r="AT2530">
        <v>44</v>
      </c>
      <c r="AU2530">
        <v>0</v>
      </c>
      <c r="AV2530">
        <v>0</v>
      </c>
      <c r="AW2530">
        <v>2.66</v>
      </c>
      <c r="AX2530">
        <v>55</v>
      </c>
      <c r="AY2530">
        <v>77</v>
      </c>
      <c r="AZ2530">
        <v>48</v>
      </c>
      <c r="BA2530">
        <v>22</v>
      </c>
      <c r="BB2530">
        <v>13</v>
      </c>
      <c r="BC2530">
        <v>29</v>
      </c>
      <c r="BD2530">
        <v>88</v>
      </c>
      <c r="BE2530">
        <v>45</v>
      </c>
      <c r="BF2530">
        <v>71</v>
      </c>
      <c r="BG2530">
        <v>10.07</v>
      </c>
      <c r="BH2530">
        <v>4.4400000000000004</v>
      </c>
      <c r="BI2530">
        <v>1.68</v>
      </c>
      <c r="BJ2530">
        <v>3.81</v>
      </c>
      <c r="BK2530">
        <v>5.71</v>
      </c>
      <c r="BL2530">
        <f>1/Table1[[#This Row],[odds_ft_home_team_win]]+1/Table1[[#This Row],[odds_ft_draw]]+1/Table1[[#This Row],[odds_ft_away_team_win]]-1</f>
        <v>3.2836635350528498E-2</v>
      </c>
      <c r="BM2530">
        <f>Table1[[#This Row],[Margin]]/3</f>
        <v>1.0945545116842833E-2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 t="s">
        <v>79</v>
      </c>
      <c r="BU2530">
        <f>VLOOKUP(Table1[[#This Row],[Reference]],metron,11,FALSE)</f>
        <v>1.7619715019855171</v>
      </c>
      <c r="BV2530">
        <f>VLOOKUP(Table1[[#This Row],[Reference]],metron,12,FALSE)</f>
        <v>0.87432842793739785</v>
      </c>
    </row>
    <row r="2531" spans="1:74" hidden="1" x14ac:dyDescent="0.45">
      <c r="A2531" t="s">
        <v>5413</v>
      </c>
      <c r="B2531">
        <v>1430006400</v>
      </c>
      <c r="C2531" s="3" t="s">
        <v>1561</v>
      </c>
      <c r="D2531" t="s">
        <v>65</v>
      </c>
      <c r="E2531" t="s">
        <v>66</v>
      </c>
      <c r="F2531" t="s">
        <v>85</v>
      </c>
      <c r="G2531" t="s">
        <v>78</v>
      </c>
      <c r="H2531" t="s">
        <v>66</v>
      </c>
      <c r="I2531">
        <f>MROUND(Table1[[#This Row],[Prob_H]]*100,2)/100</f>
        <v>0.56000000000000005</v>
      </c>
      <c r="J2531">
        <f>1/Table1[[#This Row],[odds_ft_home_team_win]]-Table1[[#This Row],[Margin/3]]</f>
        <v>0.56795851753360371</v>
      </c>
      <c r="K2531">
        <f>1/Table1[[#This Row],[odds_ft_draw]]-Table1[[#This Row],[Margin/3]]</f>
        <v>0.25308173018952085</v>
      </c>
      <c r="L2531">
        <f>1/Table1[[#This Row],[odds_ft_away_team_win]]-Table1[[#This Row],[Margin/3]]</f>
        <v>0.17895975227687538</v>
      </c>
      <c r="M2531">
        <v>15</v>
      </c>
      <c r="N2531">
        <v>1.88</v>
      </c>
      <c r="O2531">
        <v>0.47</v>
      </c>
      <c r="P2531">
        <v>1.89</v>
      </c>
      <c r="Q2531">
        <v>0.59</v>
      </c>
      <c r="R2531" t="str" cm="1">
        <f t="array" ref="R25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1">
        <v>1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57</v>
      </c>
      <c r="AA2531">
        <v>7</v>
      </c>
      <c r="AB2531">
        <v>1</v>
      </c>
      <c r="AC2531">
        <v>3</v>
      </c>
      <c r="AD2531">
        <v>0</v>
      </c>
      <c r="AE2531">
        <v>1</v>
      </c>
      <c r="AF2531">
        <v>1</v>
      </c>
      <c r="AG2531">
        <v>1</v>
      </c>
      <c r="AH2531">
        <v>2</v>
      </c>
      <c r="AI2531">
        <v>0</v>
      </c>
      <c r="AJ2531">
        <v>2</v>
      </c>
      <c r="AK2531">
        <v>15</v>
      </c>
      <c r="AL2531">
        <v>6</v>
      </c>
      <c r="AM2531">
        <v>7</v>
      </c>
      <c r="AN2531">
        <v>4</v>
      </c>
      <c r="AO2531">
        <v>8</v>
      </c>
      <c r="AP2531">
        <v>2</v>
      </c>
      <c r="AQ2531">
        <v>21</v>
      </c>
      <c r="AR2531">
        <v>14</v>
      </c>
      <c r="AS2531">
        <v>59</v>
      </c>
      <c r="AT2531">
        <v>41</v>
      </c>
      <c r="AU2531">
        <v>0</v>
      </c>
      <c r="AV2531">
        <v>0</v>
      </c>
      <c r="AW2531">
        <v>2.86</v>
      </c>
      <c r="AX2531">
        <v>66</v>
      </c>
      <c r="AY2531">
        <v>79</v>
      </c>
      <c r="AZ2531">
        <v>57</v>
      </c>
      <c r="BA2531">
        <v>35</v>
      </c>
      <c r="BB2531">
        <v>16</v>
      </c>
      <c r="BC2531">
        <v>31</v>
      </c>
      <c r="BD2531">
        <v>72</v>
      </c>
      <c r="BE2531">
        <v>48</v>
      </c>
      <c r="BF2531">
        <v>88</v>
      </c>
      <c r="BG2531">
        <v>9.11</v>
      </c>
      <c r="BH2531">
        <v>5.67</v>
      </c>
      <c r="BI2531">
        <v>1.73</v>
      </c>
      <c r="BJ2531">
        <v>3.8</v>
      </c>
      <c r="BK2531">
        <v>5.29</v>
      </c>
      <c r="BL2531">
        <f>1/Table1[[#This Row],[odds_ft_home_team_win]]+1/Table1[[#This Row],[odds_ft_draw]]+1/Table1[[#This Row],[odds_ft_away_team_win]]-1</f>
        <v>3.0228493641963672E-2</v>
      </c>
      <c r="BM2531">
        <f>Table1[[#This Row],[Margin]]/3</f>
        <v>1.0076164547321223E-2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 t="s">
        <v>87</v>
      </c>
      <c r="BU2531">
        <f>VLOOKUP(Table1[[#This Row],[Reference]],metron,11,FALSE)</f>
        <v>1.7546812539448771</v>
      </c>
      <c r="BV2531">
        <f>VLOOKUP(Table1[[#This Row],[Reference]],metron,12,FALSE)</f>
        <v>0.93456764148958549</v>
      </c>
    </row>
    <row r="2532" spans="1:74" hidden="1" x14ac:dyDescent="0.45">
      <c r="A2532" t="s">
        <v>5413</v>
      </c>
      <c r="B2532">
        <v>1430010360</v>
      </c>
      <c r="C2532" s="3" t="s">
        <v>1562</v>
      </c>
      <c r="D2532" t="s">
        <v>65</v>
      </c>
      <c r="E2532" t="s">
        <v>66</v>
      </c>
      <c r="F2532" t="s">
        <v>103</v>
      </c>
      <c r="G2532" t="s">
        <v>73</v>
      </c>
      <c r="H2532" t="s">
        <v>66</v>
      </c>
      <c r="I2532">
        <f>MROUND(Table1[[#This Row],[Prob_H]]*100,2)/100</f>
        <v>0.5</v>
      </c>
      <c r="J2532">
        <f>1/Table1[[#This Row],[odds_ft_home_team_win]]-Table1[[#This Row],[Margin/3]]</f>
        <v>0.50255687464989796</v>
      </c>
      <c r="K2532">
        <f>1/Table1[[#This Row],[odds_ft_draw]]-Table1[[#This Row],[Margin/3]]</f>
        <v>0.28043403624798974</v>
      </c>
      <c r="L2532">
        <f>1/Table1[[#This Row],[odds_ft_away_team_win]]-Table1[[#This Row],[Margin/3]]</f>
        <v>0.21700908910211233</v>
      </c>
      <c r="M2532">
        <v>15</v>
      </c>
      <c r="N2532">
        <v>1.81</v>
      </c>
      <c r="O2532">
        <v>0.87</v>
      </c>
      <c r="P2532">
        <v>1.9</v>
      </c>
      <c r="Q2532">
        <v>0.82</v>
      </c>
      <c r="R2532" t="str" cm="1">
        <f t="array" ref="R25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2">
        <v>2</v>
      </c>
      <c r="T2532">
        <v>1</v>
      </c>
      <c r="U2532">
        <v>3</v>
      </c>
      <c r="V2532">
        <v>1</v>
      </c>
      <c r="W2532">
        <v>0</v>
      </c>
      <c r="X2532">
        <v>1</v>
      </c>
      <c r="Y2532" t="s">
        <v>153</v>
      </c>
      <c r="Z2532">
        <v>8</v>
      </c>
      <c r="AA2532">
        <v>3</v>
      </c>
      <c r="AB2532">
        <v>2</v>
      </c>
      <c r="AC2532">
        <v>2</v>
      </c>
      <c r="AD2532">
        <v>0</v>
      </c>
      <c r="AE2532">
        <v>4</v>
      </c>
      <c r="AF2532">
        <v>0</v>
      </c>
      <c r="AG2532">
        <v>0</v>
      </c>
      <c r="AH2532">
        <v>2</v>
      </c>
      <c r="AI2532">
        <v>1</v>
      </c>
      <c r="AJ2532">
        <v>3</v>
      </c>
      <c r="AK2532">
        <v>7</v>
      </c>
      <c r="AL2532">
        <v>8</v>
      </c>
      <c r="AM2532">
        <v>3</v>
      </c>
      <c r="AN2532">
        <v>3</v>
      </c>
      <c r="AO2532">
        <v>4</v>
      </c>
      <c r="AP2532">
        <v>5</v>
      </c>
      <c r="AQ2532">
        <v>13</v>
      </c>
      <c r="AR2532">
        <v>21</v>
      </c>
      <c r="AS2532">
        <v>56</v>
      </c>
      <c r="AT2532">
        <v>44</v>
      </c>
      <c r="AU2532">
        <v>0</v>
      </c>
      <c r="AV2532">
        <v>0</v>
      </c>
      <c r="AW2532">
        <v>2</v>
      </c>
      <c r="AX2532">
        <v>52</v>
      </c>
      <c r="AY2532">
        <v>61</v>
      </c>
      <c r="AZ2532">
        <v>36</v>
      </c>
      <c r="BA2532">
        <v>16</v>
      </c>
      <c r="BB2532">
        <v>3</v>
      </c>
      <c r="BC2532">
        <v>23</v>
      </c>
      <c r="BD2532">
        <v>55</v>
      </c>
      <c r="BE2532">
        <v>33</v>
      </c>
      <c r="BF2532">
        <v>68</v>
      </c>
      <c r="BG2532">
        <v>9.74</v>
      </c>
      <c r="BH2532">
        <v>4.76</v>
      </c>
      <c r="BI2532">
        <v>1.95</v>
      </c>
      <c r="BJ2532">
        <v>3.44</v>
      </c>
      <c r="BK2532">
        <v>4.4000000000000004</v>
      </c>
      <c r="BL2532">
        <f>1/Table1[[#This Row],[odds_ft_home_team_win]]+1/Table1[[#This Row],[odds_ft_draw]]+1/Table1[[#This Row],[odds_ft_away_team_win]]-1</f>
        <v>3.0790914511844791E-2</v>
      </c>
      <c r="BM2532">
        <f>Table1[[#This Row],[Margin]]/3</f>
        <v>1.026363817061493E-2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 t="s">
        <v>118</v>
      </c>
      <c r="BU2532">
        <f>VLOOKUP(Table1[[#This Row],[Reference]],metron,11,FALSE)</f>
        <v>1.5342708579532029</v>
      </c>
      <c r="BV2532">
        <f>VLOOKUP(Table1[[#This Row],[Reference]],metron,12,FALSE)</f>
        <v>0.98593713070196176</v>
      </c>
    </row>
    <row r="2533" spans="1:74" hidden="1" x14ac:dyDescent="0.45">
      <c r="A2533" t="s">
        <v>5413</v>
      </c>
      <c r="B2533">
        <v>1430013600</v>
      </c>
      <c r="C2533" s="3" t="s">
        <v>1563</v>
      </c>
      <c r="D2533" t="s">
        <v>65</v>
      </c>
      <c r="E2533" t="s">
        <v>66</v>
      </c>
      <c r="F2533" t="s">
        <v>93</v>
      </c>
      <c r="G2533" t="s">
        <v>81</v>
      </c>
      <c r="H2533" t="s">
        <v>66</v>
      </c>
      <c r="I2533">
        <f>MROUND(Table1[[#This Row],[Prob_H]]*100,2)/100</f>
        <v>0.46</v>
      </c>
      <c r="J2533">
        <f>1/Table1[[#This Row],[odds_ft_home_team_win]]-Table1[[#This Row],[Margin/3]]</f>
        <v>0.45082476825759987</v>
      </c>
      <c r="K2533">
        <f>1/Table1[[#This Row],[odds_ft_draw]]-Table1[[#This Row],[Margin/3]]</f>
        <v>0.27985034763381039</v>
      </c>
      <c r="L2533">
        <f>1/Table1[[#This Row],[odds_ft_away_team_win]]-Table1[[#This Row],[Margin/3]]</f>
        <v>0.26932488410858973</v>
      </c>
      <c r="M2533">
        <v>15</v>
      </c>
      <c r="N2533">
        <v>1.63</v>
      </c>
      <c r="O2533">
        <v>0.67</v>
      </c>
      <c r="P2533">
        <v>1.53</v>
      </c>
      <c r="Q2533">
        <v>0.59</v>
      </c>
      <c r="R2533" t="str" cm="1">
        <f t="array" ref="R25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3">
        <v>3</v>
      </c>
      <c r="T2533">
        <v>2</v>
      </c>
      <c r="U2533">
        <v>5</v>
      </c>
      <c r="V2533">
        <v>3</v>
      </c>
      <c r="W2533">
        <v>1</v>
      </c>
      <c r="X2533">
        <v>2</v>
      </c>
      <c r="Y2533" t="s">
        <v>1564</v>
      </c>
      <c r="Z2533" t="s">
        <v>1565</v>
      </c>
      <c r="AA2533">
        <v>4</v>
      </c>
      <c r="AB2533">
        <v>5</v>
      </c>
      <c r="AC2533">
        <v>2</v>
      </c>
      <c r="AD2533">
        <v>1</v>
      </c>
      <c r="AE2533">
        <v>2</v>
      </c>
      <c r="AF2533">
        <v>1</v>
      </c>
      <c r="AG2533">
        <v>1</v>
      </c>
      <c r="AH2533">
        <v>2</v>
      </c>
      <c r="AI2533">
        <v>0</v>
      </c>
      <c r="AJ2533">
        <v>3</v>
      </c>
      <c r="AK2533">
        <v>9</v>
      </c>
      <c r="AL2533">
        <v>5</v>
      </c>
      <c r="AM2533">
        <v>4</v>
      </c>
      <c r="AN2533">
        <v>0</v>
      </c>
      <c r="AO2533">
        <v>5</v>
      </c>
      <c r="AP2533">
        <v>5</v>
      </c>
      <c r="AQ2533">
        <v>15</v>
      </c>
      <c r="AR2533">
        <v>11</v>
      </c>
      <c r="AS2533">
        <v>53</v>
      </c>
      <c r="AT2533">
        <v>47</v>
      </c>
      <c r="AU2533">
        <v>0</v>
      </c>
      <c r="AV2533">
        <v>0</v>
      </c>
      <c r="AW2533">
        <v>2.88</v>
      </c>
      <c r="AX2533">
        <v>65</v>
      </c>
      <c r="AY2533">
        <v>78</v>
      </c>
      <c r="AZ2533">
        <v>55</v>
      </c>
      <c r="BA2533">
        <v>30</v>
      </c>
      <c r="BB2533">
        <v>23</v>
      </c>
      <c r="BC2533">
        <v>30</v>
      </c>
      <c r="BD2533">
        <v>74</v>
      </c>
      <c r="BE2533">
        <v>52</v>
      </c>
      <c r="BF2533">
        <v>84</v>
      </c>
      <c r="BG2533">
        <v>10.95</v>
      </c>
      <c r="BH2533">
        <v>5.44</v>
      </c>
      <c r="BI2533">
        <v>2.17</v>
      </c>
      <c r="BJ2533">
        <v>3.45</v>
      </c>
      <c r="BK2533">
        <v>3.58</v>
      </c>
      <c r="BL2533">
        <f>1/Table1[[#This Row],[odds_ft_home_team_win]]+1/Table1[[#This Row],[odds_ft_draw]]+1/Table1[[#This Row],[odds_ft_away_team_win]]-1</f>
        <v>3.0014174489873202E-2</v>
      </c>
      <c r="BM2533">
        <f>Table1[[#This Row],[Margin]]/3</f>
        <v>1.0004724829957734E-2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 t="s">
        <v>95</v>
      </c>
      <c r="BU2533">
        <f>VLOOKUP(Table1[[#This Row],[Reference]],metron,11,FALSE)</f>
        <v>1.4888836329233679</v>
      </c>
      <c r="BV2533">
        <f>VLOOKUP(Table1[[#This Row],[Reference]],metron,12,FALSE)</f>
        <v>1.0516792809839171</v>
      </c>
    </row>
    <row r="2534" spans="1:74" hidden="1" x14ac:dyDescent="0.45">
      <c r="A2534" t="s">
        <v>5413</v>
      </c>
      <c r="B2534">
        <v>1430067600</v>
      </c>
      <c r="C2534" s="3" t="s">
        <v>1566</v>
      </c>
      <c r="D2534" t="s">
        <v>65</v>
      </c>
      <c r="E2534" t="s">
        <v>66</v>
      </c>
      <c r="F2534" t="s">
        <v>97</v>
      </c>
      <c r="G2534" t="s">
        <v>72</v>
      </c>
      <c r="H2534" t="s">
        <v>66</v>
      </c>
      <c r="I2534">
        <f>MROUND(Table1[[#This Row],[Prob_H]]*100,2)/100</f>
        <v>0.44</v>
      </c>
      <c r="J2534">
        <f>1/Table1[[#This Row],[odds_ft_home_team_win]]-Table1[[#This Row],[Margin/3]]</f>
        <v>0.44640364797394405</v>
      </c>
      <c r="K2534">
        <f>1/Table1[[#This Row],[odds_ft_draw]]-Table1[[#This Row],[Margin/3]]</f>
        <v>0.28132783291210711</v>
      </c>
      <c r="L2534">
        <f>1/Table1[[#This Row],[odds_ft_away_team_win]]-Table1[[#This Row],[Margin/3]]</f>
        <v>0.27226851911394867</v>
      </c>
      <c r="M2534">
        <v>15</v>
      </c>
      <c r="N2534">
        <v>2</v>
      </c>
      <c r="O2534">
        <v>0.93</v>
      </c>
      <c r="P2534">
        <v>2</v>
      </c>
      <c r="Q2534">
        <v>0.82</v>
      </c>
      <c r="R2534" t="str" cm="1">
        <f t="array" ref="R25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4">
        <v>2</v>
      </c>
      <c r="T2534">
        <v>0</v>
      </c>
      <c r="U2534">
        <v>2</v>
      </c>
      <c r="V2534">
        <v>1</v>
      </c>
      <c r="W2534">
        <v>1</v>
      </c>
      <c r="X2534">
        <v>0</v>
      </c>
      <c r="Y2534" t="s">
        <v>1567</v>
      </c>
      <c r="AA2534">
        <v>4</v>
      </c>
      <c r="AB2534">
        <v>4</v>
      </c>
      <c r="AC2534">
        <v>1</v>
      </c>
      <c r="AD2534">
        <v>0</v>
      </c>
      <c r="AE2534">
        <v>4</v>
      </c>
      <c r="AF2534">
        <v>0</v>
      </c>
      <c r="AG2534">
        <v>1</v>
      </c>
      <c r="AH2534">
        <v>0</v>
      </c>
      <c r="AI2534">
        <v>1</v>
      </c>
      <c r="AJ2534">
        <v>3</v>
      </c>
      <c r="AK2534">
        <v>11</v>
      </c>
      <c r="AL2534">
        <v>13</v>
      </c>
      <c r="AM2534">
        <v>6</v>
      </c>
      <c r="AN2534">
        <v>8</v>
      </c>
      <c r="AO2534">
        <v>5</v>
      </c>
      <c r="AP2534">
        <v>5</v>
      </c>
      <c r="AQ2534">
        <v>17</v>
      </c>
      <c r="AR2534">
        <v>12</v>
      </c>
      <c r="AS2534">
        <v>54</v>
      </c>
      <c r="AT2534">
        <v>46</v>
      </c>
      <c r="AU2534">
        <v>0</v>
      </c>
      <c r="AV2534">
        <v>0</v>
      </c>
      <c r="AW2534">
        <v>2.41</v>
      </c>
      <c r="AX2534">
        <v>67</v>
      </c>
      <c r="AY2534">
        <v>73</v>
      </c>
      <c r="AZ2534">
        <v>50</v>
      </c>
      <c r="BA2534">
        <v>21</v>
      </c>
      <c r="BB2534">
        <v>7</v>
      </c>
      <c r="BC2534">
        <v>47</v>
      </c>
      <c r="BD2534">
        <v>79</v>
      </c>
      <c r="BE2534">
        <v>31</v>
      </c>
      <c r="BF2534">
        <v>66</v>
      </c>
      <c r="BG2534">
        <v>10.82</v>
      </c>
      <c r="BH2534">
        <v>4.55</v>
      </c>
      <c r="BI2534">
        <v>2.19</v>
      </c>
      <c r="BJ2534">
        <v>3.43</v>
      </c>
      <c r="BK2534">
        <v>3.54</v>
      </c>
      <c r="BL2534">
        <f>1/Table1[[#This Row],[odds_ft_home_team_win]]+1/Table1[[#This Row],[odds_ft_draw]]+1/Table1[[#This Row],[odds_ft_away_team_win]]-1</f>
        <v>3.0652069776798019E-2</v>
      </c>
      <c r="BM2534">
        <f>Table1[[#This Row],[Margin]]/3</f>
        <v>1.0217356592266006E-2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 t="s">
        <v>100</v>
      </c>
      <c r="BU2534">
        <f>VLOOKUP(Table1[[#This Row],[Reference]],metron,11,FALSE)</f>
        <v>1.4140979689366791</v>
      </c>
      <c r="BV2534">
        <f>VLOOKUP(Table1[[#This Row],[Reference]],metron,12,FALSE)</f>
        <v>1.0666666666666671</v>
      </c>
    </row>
    <row r="2535" spans="1:74" hidden="1" x14ac:dyDescent="0.45">
      <c r="A2535" t="s">
        <v>5413</v>
      </c>
      <c r="B2535">
        <v>1430091000</v>
      </c>
      <c r="C2535" s="3" t="s">
        <v>1568</v>
      </c>
      <c r="D2535" t="s">
        <v>65</v>
      </c>
      <c r="E2535" t="s">
        <v>66</v>
      </c>
      <c r="F2535" t="s">
        <v>98</v>
      </c>
      <c r="G2535" t="s">
        <v>86</v>
      </c>
      <c r="H2535" t="s">
        <v>66</v>
      </c>
      <c r="I2535">
        <f>MROUND(Table1[[#This Row],[Prob_H]]*100,2)/100</f>
        <v>0.36</v>
      </c>
      <c r="J2535">
        <f>1/Table1[[#This Row],[odds_ft_home_team_win]]-Table1[[#This Row],[Margin/3]]</f>
        <v>0.35379345135442702</v>
      </c>
      <c r="K2535">
        <f>1/Table1[[#This Row],[odds_ft_draw]]-Table1[[#This Row],[Margin/3]]</f>
        <v>0.30761740517838082</v>
      </c>
      <c r="L2535">
        <f>1/Table1[[#This Row],[odds_ft_away_team_win]]-Table1[[#This Row],[Margin/3]]</f>
        <v>0.33858914346719227</v>
      </c>
      <c r="M2535">
        <v>15</v>
      </c>
      <c r="N2535">
        <v>1.6</v>
      </c>
      <c r="O2535">
        <v>1.33</v>
      </c>
      <c r="P2535">
        <v>1.37</v>
      </c>
      <c r="Q2535">
        <v>1.33</v>
      </c>
      <c r="R2535" t="str" cm="1">
        <f t="array" ref="R25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5">
        <v>1</v>
      </c>
      <c r="T2535">
        <v>1</v>
      </c>
      <c r="U2535">
        <v>2</v>
      </c>
      <c r="V2535">
        <v>1</v>
      </c>
      <c r="W2535">
        <v>0</v>
      </c>
      <c r="X2535">
        <v>1</v>
      </c>
      <c r="Y2535">
        <v>63</v>
      </c>
      <c r="Z2535">
        <v>16</v>
      </c>
      <c r="AA2535">
        <v>5</v>
      </c>
      <c r="AB2535">
        <v>5</v>
      </c>
      <c r="AC2535">
        <v>2</v>
      </c>
      <c r="AD2535">
        <v>0</v>
      </c>
      <c r="AE2535">
        <v>3</v>
      </c>
      <c r="AF2535">
        <v>0</v>
      </c>
      <c r="AG2535">
        <v>1</v>
      </c>
      <c r="AH2535">
        <v>1</v>
      </c>
      <c r="AI2535">
        <v>1</v>
      </c>
      <c r="AJ2535">
        <v>2</v>
      </c>
      <c r="AK2535">
        <v>7</v>
      </c>
      <c r="AL2535">
        <v>12</v>
      </c>
      <c r="AM2535">
        <v>2</v>
      </c>
      <c r="AN2535">
        <v>5</v>
      </c>
      <c r="AO2535">
        <v>5</v>
      </c>
      <c r="AP2535">
        <v>7</v>
      </c>
      <c r="AQ2535">
        <v>10</v>
      </c>
      <c r="AR2535">
        <v>14</v>
      </c>
      <c r="AS2535">
        <v>64</v>
      </c>
      <c r="AT2535">
        <v>36</v>
      </c>
      <c r="AU2535">
        <v>0</v>
      </c>
      <c r="AV2535">
        <v>0</v>
      </c>
      <c r="AW2535">
        <v>2.12</v>
      </c>
      <c r="AX2535">
        <v>30</v>
      </c>
      <c r="AY2535">
        <v>51</v>
      </c>
      <c r="AZ2535">
        <v>42</v>
      </c>
      <c r="BA2535">
        <v>26</v>
      </c>
      <c r="BB2535">
        <v>12</v>
      </c>
      <c r="BC2535">
        <v>26</v>
      </c>
      <c r="BD2535">
        <v>57</v>
      </c>
      <c r="BE2535">
        <v>33</v>
      </c>
      <c r="BF2535">
        <v>70</v>
      </c>
      <c r="BG2535">
        <v>11.18</v>
      </c>
      <c r="BH2535">
        <v>6.47</v>
      </c>
      <c r="BI2535">
        <v>2.75</v>
      </c>
      <c r="BJ2535">
        <v>3.15</v>
      </c>
      <c r="BK2535">
        <v>2.87</v>
      </c>
      <c r="BL2535">
        <f>1/Table1[[#This Row],[odds_ft_home_team_win]]+1/Table1[[#This Row],[odds_ft_draw]]+1/Table1[[#This Row],[odds_ft_away_team_win]]-1</f>
        <v>2.9528736845809922E-2</v>
      </c>
      <c r="BM2535">
        <f>Table1[[#This Row],[Margin]]/3</f>
        <v>9.8429122819366412E-3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 t="s">
        <v>128</v>
      </c>
      <c r="BU2535">
        <f>VLOOKUP(Table1[[#This Row],[Reference]],metron,11,FALSE)</f>
        <v>1.269326094653606</v>
      </c>
      <c r="BV2535">
        <f>VLOOKUP(Table1[[#This Row],[Reference]],metron,12,FALSE)</f>
        <v>1.2417089578661631</v>
      </c>
    </row>
    <row r="2536" spans="1:74" hidden="1" x14ac:dyDescent="0.45">
      <c r="A2536" t="s">
        <v>5412</v>
      </c>
      <c r="B2536">
        <v>1446255000</v>
      </c>
      <c r="C2536" s="3" t="s">
        <v>1852</v>
      </c>
      <c r="D2536" t="s">
        <v>65</v>
      </c>
      <c r="E2536" t="s">
        <v>66</v>
      </c>
      <c r="F2536" t="s">
        <v>80</v>
      </c>
      <c r="G2536" t="s">
        <v>85</v>
      </c>
      <c r="H2536" t="s">
        <v>66</v>
      </c>
      <c r="I2536">
        <f>MROUND(Table1[[#This Row],[Prob_H]]*100,2)/100</f>
        <v>0.38</v>
      </c>
      <c r="J2536">
        <f>1/Table1[[#This Row],[odds_ft_home_team_win]]-Table1[[#This Row],[Margin/3]]</f>
        <v>0.37912227889299621</v>
      </c>
      <c r="K2536">
        <f>1/Table1[[#This Row],[odds_ft_draw]]-Table1[[#This Row],[Margin/3]]</f>
        <v>0.27723966538247574</v>
      </c>
      <c r="L2536">
        <f>1/Table1[[#This Row],[odds_ft_away_team_win]]-Table1[[#This Row],[Margin/3]]</f>
        <v>0.3436380557245281</v>
      </c>
      <c r="M2536">
        <v>15</v>
      </c>
      <c r="N2536">
        <v>1.5</v>
      </c>
      <c r="O2536">
        <v>1</v>
      </c>
      <c r="P2536">
        <v>1.65</v>
      </c>
      <c r="Q2536">
        <v>1.3</v>
      </c>
      <c r="R2536" t="str" cm="1">
        <f t="array" ref="R25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6">
        <v>3</v>
      </c>
      <c r="T2536">
        <v>1</v>
      </c>
      <c r="U2536">
        <v>4</v>
      </c>
      <c r="V2536">
        <v>2</v>
      </c>
      <c r="W2536">
        <v>2</v>
      </c>
      <c r="X2536">
        <v>0</v>
      </c>
      <c r="Y2536" t="s">
        <v>1853</v>
      </c>
      <c r="Z2536">
        <v>85</v>
      </c>
      <c r="AA2536">
        <v>4</v>
      </c>
      <c r="AB2536">
        <v>6</v>
      </c>
      <c r="AC2536">
        <v>2</v>
      </c>
      <c r="AD2536">
        <v>0</v>
      </c>
      <c r="AE2536">
        <v>1</v>
      </c>
      <c r="AF2536">
        <v>0</v>
      </c>
      <c r="AG2536">
        <v>0</v>
      </c>
      <c r="AH2536">
        <v>2</v>
      </c>
      <c r="AI2536">
        <v>0</v>
      </c>
      <c r="AJ2536">
        <v>1</v>
      </c>
      <c r="AK2536">
        <v>14</v>
      </c>
      <c r="AL2536">
        <v>19</v>
      </c>
      <c r="AM2536">
        <v>4</v>
      </c>
      <c r="AN2536">
        <v>9</v>
      </c>
      <c r="AO2536">
        <v>10</v>
      </c>
      <c r="AP2536">
        <v>10</v>
      </c>
      <c r="AQ2536">
        <v>21</v>
      </c>
      <c r="AR2536">
        <v>9</v>
      </c>
      <c r="AS2536">
        <v>40</v>
      </c>
      <c r="AT2536">
        <v>60</v>
      </c>
      <c r="AU2536">
        <v>0</v>
      </c>
      <c r="AV2536">
        <v>0</v>
      </c>
      <c r="AW2536">
        <v>3.37</v>
      </c>
      <c r="AX2536">
        <v>69</v>
      </c>
      <c r="AY2536">
        <v>92</v>
      </c>
      <c r="AZ2536">
        <v>92</v>
      </c>
      <c r="BA2536">
        <v>30</v>
      </c>
      <c r="BB2536">
        <v>16</v>
      </c>
      <c r="BC2536">
        <v>68</v>
      </c>
      <c r="BD2536">
        <v>92</v>
      </c>
      <c r="BE2536">
        <v>47</v>
      </c>
      <c r="BF2536">
        <v>85</v>
      </c>
      <c r="BG2536">
        <v>10.19</v>
      </c>
      <c r="BH2536">
        <v>5.46</v>
      </c>
      <c r="BI2536">
        <v>2.58</v>
      </c>
      <c r="BJ2536">
        <v>3.5</v>
      </c>
      <c r="BK2536">
        <v>2.84</v>
      </c>
      <c r="BL2536">
        <f>1/Table1[[#This Row],[odds_ft_home_team_win]]+1/Table1[[#This Row],[odds_ft_draw]]+1/Table1[[#This Row],[odds_ft_away_team_win]]-1</f>
        <v>2.5423860995429814E-2</v>
      </c>
      <c r="BM2536">
        <f>Table1[[#This Row],[Margin]]/3</f>
        <v>8.4746203318099376E-3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 t="s">
        <v>83</v>
      </c>
      <c r="BU2536">
        <f>VLOOKUP(Table1[[#This Row],[Reference]],metron,11,FALSE)</f>
        <v>1.330562659846547</v>
      </c>
      <c r="BV2536">
        <f>VLOOKUP(Table1[[#This Row],[Reference]],metron,12,FALSE)</f>
        <v>1.1595268542199491</v>
      </c>
    </row>
    <row r="2537" spans="1:74" hidden="1" x14ac:dyDescent="0.45">
      <c r="A2537" t="s">
        <v>5412</v>
      </c>
      <c r="B2537">
        <v>1446332400</v>
      </c>
      <c r="C2537" s="3" t="s">
        <v>1856</v>
      </c>
      <c r="D2537" t="s">
        <v>65</v>
      </c>
      <c r="E2537" t="s">
        <v>66</v>
      </c>
      <c r="F2537" t="s">
        <v>77</v>
      </c>
      <c r="G2537" t="s">
        <v>611</v>
      </c>
      <c r="H2537" t="s">
        <v>66</v>
      </c>
      <c r="I2537">
        <f>MROUND(Table1[[#This Row],[Prob_H]]*100,2)/100</f>
        <v>0.54</v>
      </c>
      <c r="J2537">
        <f>1/Table1[[#This Row],[odds_ft_home_team_win]]-Table1[[#This Row],[Margin/3]]</f>
        <v>0.54987008658737691</v>
      </c>
      <c r="K2537">
        <f>1/Table1[[#This Row],[odds_ft_draw]]-Table1[[#This Row],[Margin/3]]</f>
        <v>0.25230747445440721</v>
      </c>
      <c r="L2537">
        <f>1/Table1[[#This Row],[odds_ft_away_team_win]]-Table1[[#This Row],[Margin/3]]</f>
        <v>0.19782243895821583</v>
      </c>
      <c r="M2537">
        <v>15</v>
      </c>
      <c r="N2537">
        <v>1.1399999999999999</v>
      </c>
      <c r="O2537">
        <v>1.2</v>
      </c>
      <c r="P2537">
        <v>1.24</v>
      </c>
      <c r="Q2537">
        <v>0.83</v>
      </c>
      <c r="R2537" t="str" cm="1">
        <f t="array" ref="R25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7">
        <v>1</v>
      </c>
      <c r="T2537">
        <v>1</v>
      </c>
      <c r="U2537">
        <v>2</v>
      </c>
      <c r="V2537">
        <v>1</v>
      </c>
      <c r="W2537">
        <v>1</v>
      </c>
      <c r="X2537">
        <v>0</v>
      </c>
      <c r="Y2537">
        <v>17</v>
      </c>
      <c r="Z2537">
        <v>68</v>
      </c>
      <c r="AA2537">
        <v>7</v>
      </c>
      <c r="AB2537">
        <v>6</v>
      </c>
      <c r="AC2537">
        <v>3</v>
      </c>
      <c r="AD2537">
        <v>0</v>
      </c>
      <c r="AE2537">
        <v>2</v>
      </c>
      <c r="AF2537">
        <v>0</v>
      </c>
      <c r="AG2537">
        <v>2</v>
      </c>
      <c r="AH2537">
        <v>1</v>
      </c>
      <c r="AI2537">
        <v>0</v>
      </c>
      <c r="AJ2537">
        <v>2</v>
      </c>
      <c r="AK2537">
        <v>10</v>
      </c>
      <c r="AL2537">
        <v>4</v>
      </c>
      <c r="AM2537">
        <v>5</v>
      </c>
      <c r="AN2537">
        <v>2</v>
      </c>
      <c r="AO2537">
        <v>5</v>
      </c>
      <c r="AP2537">
        <v>2</v>
      </c>
      <c r="AQ2537">
        <v>15</v>
      </c>
      <c r="AR2537">
        <v>10</v>
      </c>
      <c r="AS2537">
        <v>50</v>
      </c>
      <c r="AT2537">
        <v>50</v>
      </c>
      <c r="AU2537">
        <v>0</v>
      </c>
      <c r="AV2537">
        <v>0</v>
      </c>
      <c r="AW2537">
        <v>2.99</v>
      </c>
      <c r="AX2537">
        <v>59</v>
      </c>
      <c r="AY2537">
        <v>90</v>
      </c>
      <c r="AZ2537">
        <v>62</v>
      </c>
      <c r="BA2537">
        <v>37</v>
      </c>
      <c r="BB2537">
        <v>10</v>
      </c>
      <c r="BC2537">
        <v>42</v>
      </c>
      <c r="BD2537">
        <v>73</v>
      </c>
      <c r="BE2537">
        <v>37</v>
      </c>
      <c r="BF2537">
        <v>90</v>
      </c>
      <c r="BG2537">
        <v>8.6</v>
      </c>
      <c r="BH2537">
        <v>5.26</v>
      </c>
      <c r="BI2537">
        <v>1.79</v>
      </c>
      <c r="BJ2537">
        <v>3.83</v>
      </c>
      <c r="BK2537">
        <v>4.84</v>
      </c>
      <c r="BL2537">
        <f>1/Table1[[#This Row],[odds_ft_home_team_win]]+1/Table1[[#This Row],[odds_ft_draw]]+1/Table1[[#This Row],[odds_ft_away_team_win]]-1</f>
        <v>2.636739386915421E-2</v>
      </c>
      <c r="BM2537">
        <f>Table1[[#This Row],[Margin]]/3</f>
        <v>8.7891312897180694E-3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 t="s">
        <v>79</v>
      </c>
      <c r="BU2537">
        <f>VLOOKUP(Table1[[#This Row],[Reference]],metron,11,FALSE)</f>
        <v>1.684957590444867</v>
      </c>
      <c r="BV2537">
        <f>VLOOKUP(Table1[[#This Row],[Reference]],metron,12,FALSE)</f>
        <v>0.95101263631642718</v>
      </c>
    </row>
    <row r="2538" spans="1:74" hidden="1" x14ac:dyDescent="0.45">
      <c r="A2538" t="s">
        <v>5412</v>
      </c>
      <c r="B2538">
        <v>1446339600</v>
      </c>
      <c r="C2538" s="3" t="s">
        <v>1857</v>
      </c>
      <c r="D2538" t="s">
        <v>65</v>
      </c>
      <c r="E2538" t="s">
        <v>66</v>
      </c>
      <c r="F2538" t="s">
        <v>68</v>
      </c>
      <c r="G2538" t="s">
        <v>88</v>
      </c>
      <c r="H2538" t="s">
        <v>66</v>
      </c>
      <c r="I2538">
        <f>MROUND(Table1[[#This Row],[Prob_H]]*100,2)/100</f>
        <v>0.56000000000000005</v>
      </c>
      <c r="J2538">
        <f>1/Table1[[#This Row],[odds_ft_home_team_win]]-Table1[[#This Row],[Margin/3]]</f>
        <v>0.566873539534268</v>
      </c>
      <c r="K2538">
        <f>1/Table1[[#This Row],[odds_ft_draw]]-Table1[[#This Row],[Margin/3]]</f>
        <v>0.24791537155943191</v>
      </c>
      <c r="L2538">
        <f>1/Table1[[#This Row],[odds_ft_away_team_win]]-Table1[[#This Row],[Margin/3]]</f>
        <v>0.18521108890630014</v>
      </c>
      <c r="M2538">
        <v>15</v>
      </c>
      <c r="N2538">
        <v>1.86</v>
      </c>
      <c r="O2538">
        <v>1.83</v>
      </c>
      <c r="P2538">
        <v>1.76</v>
      </c>
      <c r="Q2538">
        <v>1.44</v>
      </c>
      <c r="R2538" t="str" cm="1">
        <f t="array" ref="R25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38">
        <v>2</v>
      </c>
      <c r="T2538">
        <v>2</v>
      </c>
      <c r="U2538">
        <v>4</v>
      </c>
      <c r="V2538">
        <v>1</v>
      </c>
      <c r="W2538">
        <v>1</v>
      </c>
      <c r="X2538">
        <v>0</v>
      </c>
      <c r="Y2538" t="s">
        <v>1858</v>
      </c>
      <c r="Z2538" t="s">
        <v>1859</v>
      </c>
      <c r="AA2538">
        <v>2</v>
      </c>
      <c r="AB2538">
        <v>4</v>
      </c>
      <c r="AC2538">
        <v>1</v>
      </c>
      <c r="AD2538">
        <v>0</v>
      </c>
      <c r="AE2538">
        <v>5</v>
      </c>
      <c r="AF2538">
        <v>0</v>
      </c>
      <c r="AG2538">
        <v>0</v>
      </c>
      <c r="AH2538">
        <v>1</v>
      </c>
      <c r="AI2538">
        <v>3</v>
      </c>
      <c r="AJ2538">
        <v>2</v>
      </c>
      <c r="AK2538">
        <v>8</v>
      </c>
      <c r="AL2538">
        <v>10</v>
      </c>
      <c r="AM2538">
        <v>2</v>
      </c>
      <c r="AN2538">
        <v>5</v>
      </c>
      <c r="AO2538">
        <v>6</v>
      </c>
      <c r="AP2538">
        <v>5</v>
      </c>
      <c r="AQ2538">
        <v>16</v>
      </c>
      <c r="AR2538">
        <v>21</v>
      </c>
      <c r="AS2538">
        <v>48</v>
      </c>
      <c r="AT2538">
        <v>52</v>
      </c>
      <c r="AU2538">
        <v>0</v>
      </c>
      <c r="AV2538">
        <v>0</v>
      </c>
      <c r="AW2538">
        <v>2.72</v>
      </c>
      <c r="AX2538">
        <v>61</v>
      </c>
      <c r="AY2538">
        <v>69</v>
      </c>
      <c r="AZ2538">
        <v>61</v>
      </c>
      <c r="BA2538">
        <v>29</v>
      </c>
      <c r="BB2538">
        <v>15</v>
      </c>
      <c r="BC2538">
        <v>38</v>
      </c>
      <c r="BD2538">
        <v>75</v>
      </c>
      <c r="BE2538">
        <v>45</v>
      </c>
      <c r="BF2538">
        <v>77</v>
      </c>
      <c r="BG2538">
        <v>9.67</v>
      </c>
      <c r="BH2538">
        <v>4.9000000000000004</v>
      </c>
      <c r="BI2538">
        <v>1.74</v>
      </c>
      <c r="BJ2538">
        <v>3.91</v>
      </c>
      <c r="BK2538">
        <v>5.18</v>
      </c>
      <c r="BL2538">
        <f>1/Table1[[#This Row],[odds_ft_home_team_win]]+1/Table1[[#This Row],[odds_ft_draw]]+1/Table1[[#This Row],[odds_ft_away_team_win]]-1</f>
        <v>2.3517312431678761E-2</v>
      </c>
      <c r="BM2538">
        <f>Table1[[#This Row],[Margin]]/3</f>
        <v>7.8391041438929197E-3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 t="s">
        <v>116</v>
      </c>
      <c r="BU2538">
        <f>VLOOKUP(Table1[[#This Row],[Reference]],metron,11,FALSE)</f>
        <v>1.7546812539448771</v>
      </c>
      <c r="BV2538">
        <f>VLOOKUP(Table1[[#This Row],[Reference]],metron,12,FALSE)</f>
        <v>0.93456764148958549</v>
      </c>
    </row>
    <row r="2539" spans="1:74" hidden="1" x14ac:dyDescent="0.45">
      <c r="A2539" t="s">
        <v>5412</v>
      </c>
      <c r="B2539">
        <v>1446343560</v>
      </c>
      <c r="C2539" s="3" t="s">
        <v>1860</v>
      </c>
      <c r="D2539" t="s">
        <v>65</v>
      </c>
      <c r="E2539" t="s">
        <v>66</v>
      </c>
      <c r="F2539" t="s">
        <v>81</v>
      </c>
      <c r="G2539" t="s">
        <v>93</v>
      </c>
      <c r="H2539" t="s">
        <v>66</v>
      </c>
      <c r="I2539">
        <f>MROUND(Table1[[#This Row],[Prob_H]]*100,2)/100</f>
        <v>0.48</v>
      </c>
      <c r="J2539">
        <f>1/Table1[[#This Row],[odds_ft_home_team_win]]-Table1[[#This Row],[Margin/3]]</f>
        <v>0.48671352141952734</v>
      </c>
      <c r="K2539">
        <f>1/Table1[[#This Row],[odds_ft_draw]]-Table1[[#This Row],[Margin/3]]</f>
        <v>0.26120579544477351</v>
      </c>
      <c r="L2539">
        <f>1/Table1[[#This Row],[odds_ft_away_team_win]]-Table1[[#This Row],[Margin/3]]</f>
        <v>0.25208068313569898</v>
      </c>
      <c r="M2539">
        <v>15</v>
      </c>
      <c r="N2539">
        <v>2.5</v>
      </c>
      <c r="O2539">
        <v>1.83</v>
      </c>
      <c r="P2539">
        <v>2.2000000000000002</v>
      </c>
      <c r="Q2539">
        <v>1.1200000000000001</v>
      </c>
      <c r="R2539" t="str" cm="1">
        <f t="array" ref="R25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39">
        <v>2</v>
      </c>
      <c r="T2539">
        <v>1</v>
      </c>
      <c r="U2539">
        <v>3</v>
      </c>
      <c r="V2539">
        <v>3</v>
      </c>
      <c r="W2539">
        <v>2</v>
      </c>
      <c r="X2539">
        <v>1</v>
      </c>
      <c r="Y2539" t="s">
        <v>1861</v>
      </c>
      <c r="Z2539">
        <v>2</v>
      </c>
      <c r="AA2539">
        <v>1</v>
      </c>
      <c r="AB2539">
        <v>5</v>
      </c>
      <c r="AC2539">
        <v>3</v>
      </c>
      <c r="AD2539">
        <v>1</v>
      </c>
      <c r="AE2539">
        <v>3</v>
      </c>
      <c r="AF2539">
        <v>0</v>
      </c>
      <c r="AG2539">
        <v>3</v>
      </c>
      <c r="AH2539">
        <v>1</v>
      </c>
      <c r="AI2539">
        <v>0</v>
      </c>
      <c r="AJ2539">
        <v>3</v>
      </c>
      <c r="AK2539">
        <v>6</v>
      </c>
      <c r="AL2539">
        <v>11</v>
      </c>
      <c r="AM2539">
        <v>2</v>
      </c>
      <c r="AN2539">
        <v>3</v>
      </c>
      <c r="AO2539">
        <v>4</v>
      </c>
      <c r="AP2539">
        <v>8</v>
      </c>
      <c r="AQ2539">
        <v>15</v>
      </c>
      <c r="AR2539">
        <v>14</v>
      </c>
      <c r="AS2539">
        <v>39</v>
      </c>
      <c r="AT2539">
        <v>61</v>
      </c>
      <c r="AU2539">
        <v>0</v>
      </c>
      <c r="AV2539">
        <v>0</v>
      </c>
      <c r="AW2539">
        <v>2.92</v>
      </c>
      <c r="AX2539">
        <v>59</v>
      </c>
      <c r="AY2539">
        <v>83</v>
      </c>
      <c r="AZ2539">
        <v>58</v>
      </c>
      <c r="BA2539">
        <v>33</v>
      </c>
      <c r="BB2539">
        <v>17</v>
      </c>
      <c r="BC2539">
        <v>33</v>
      </c>
      <c r="BD2539">
        <v>92</v>
      </c>
      <c r="BE2539">
        <v>50</v>
      </c>
      <c r="BF2539">
        <v>83</v>
      </c>
      <c r="BG2539">
        <v>7.5</v>
      </c>
      <c r="BH2539">
        <v>5.33</v>
      </c>
      <c r="BI2539">
        <v>2.02</v>
      </c>
      <c r="BJ2539">
        <v>3.71</v>
      </c>
      <c r="BK2539">
        <v>3.84</v>
      </c>
      <c r="BL2539">
        <f>1/Table1[[#This Row],[odds_ft_home_team_win]]+1/Table1[[#This Row],[odds_ft_draw]]+1/Table1[[#This Row],[odds_ft_away_team_win]]-1</f>
        <v>2.5007950592903061E-2</v>
      </c>
      <c r="BM2539">
        <f>Table1[[#This Row],[Margin]]/3</f>
        <v>8.3359835309676864E-3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 t="s">
        <v>109</v>
      </c>
      <c r="BU2539">
        <f>VLOOKUP(Table1[[#This Row],[Reference]],metron,11,FALSE)</f>
        <v>1.510877192982456</v>
      </c>
      <c r="BV2539">
        <f>VLOOKUP(Table1[[#This Row],[Reference]],metron,12,FALSE)</f>
        <v>1.0163157894736841</v>
      </c>
    </row>
    <row r="2540" spans="1:74" hidden="1" x14ac:dyDescent="0.45">
      <c r="A2540" t="s">
        <v>5412</v>
      </c>
      <c r="B2540">
        <v>1446345000</v>
      </c>
      <c r="C2540" s="3" t="s">
        <v>1862</v>
      </c>
      <c r="D2540" t="s">
        <v>65</v>
      </c>
      <c r="E2540" t="s">
        <v>66</v>
      </c>
      <c r="F2540" t="s">
        <v>78</v>
      </c>
      <c r="G2540" t="s">
        <v>1643</v>
      </c>
      <c r="H2540" t="s">
        <v>66</v>
      </c>
      <c r="I2540">
        <f>MROUND(Table1[[#This Row],[Prob_H]]*100,2)/100</f>
        <v>0.54</v>
      </c>
      <c r="J2540">
        <f>1/Table1[[#This Row],[odds_ft_home_team_win]]-Table1[[#This Row],[Margin/3]]</f>
        <v>0.54101485237530111</v>
      </c>
      <c r="K2540">
        <f>1/Table1[[#This Row],[odds_ft_draw]]-Table1[[#This Row],[Margin/3]]</f>
        <v>0.26038150722582704</v>
      </c>
      <c r="L2540">
        <f>1/Table1[[#This Row],[odds_ft_away_team_win]]-Table1[[#This Row],[Margin/3]]</f>
        <v>0.19860364039887182</v>
      </c>
      <c r="M2540">
        <v>15</v>
      </c>
      <c r="N2540">
        <v>0.67</v>
      </c>
      <c r="O2540">
        <v>0.83</v>
      </c>
      <c r="P2540">
        <v>1.44</v>
      </c>
      <c r="Q2540">
        <v>0.41</v>
      </c>
      <c r="R2540" t="str" cm="1">
        <f t="array" ref="R25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0">
        <v>4</v>
      </c>
      <c r="T2540">
        <v>0</v>
      </c>
      <c r="U2540">
        <v>4</v>
      </c>
      <c r="V2540">
        <v>1</v>
      </c>
      <c r="W2540">
        <v>1</v>
      </c>
      <c r="X2540">
        <v>0</v>
      </c>
      <c r="Y2540" t="s">
        <v>1863</v>
      </c>
      <c r="AA2540">
        <v>3</v>
      </c>
      <c r="AB2540">
        <v>6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6</v>
      </c>
      <c r="AL2540">
        <v>10</v>
      </c>
      <c r="AM2540">
        <v>4</v>
      </c>
      <c r="AN2540">
        <v>6</v>
      </c>
      <c r="AO2540">
        <v>2</v>
      </c>
      <c r="AP2540">
        <v>4</v>
      </c>
      <c r="AQ2540">
        <v>3</v>
      </c>
      <c r="AR2540">
        <v>13</v>
      </c>
      <c r="AS2540">
        <v>54</v>
      </c>
      <c r="AT2540">
        <v>46</v>
      </c>
      <c r="AU2540">
        <v>0</v>
      </c>
      <c r="AV2540">
        <v>0</v>
      </c>
      <c r="AW2540">
        <v>3.09</v>
      </c>
      <c r="AX2540">
        <v>59</v>
      </c>
      <c r="AY2540">
        <v>84</v>
      </c>
      <c r="AZ2540">
        <v>59</v>
      </c>
      <c r="BA2540">
        <v>33</v>
      </c>
      <c r="BB2540">
        <v>17</v>
      </c>
      <c r="BC2540">
        <v>25</v>
      </c>
      <c r="BD2540">
        <v>75</v>
      </c>
      <c r="BE2540">
        <v>50</v>
      </c>
      <c r="BF2540">
        <v>84</v>
      </c>
      <c r="BG2540">
        <v>10.84</v>
      </c>
      <c r="BH2540">
        <v>5.67</v>
      </c>
      <c r="BI2540">
        <v>1.82</v>
      </c>
      <c r="BJ2540">
        <v>3.72</v>
      </c>
      <c r="BK2540">
        <v>4.83</v>
      </c>
      <c r="BL2540">
        <f>1/Table1[[#This Row],[odds_ft_home_team_win]]+1/Table1[[#This Row],[odds_ft_draw]]+1/Table1[[#This Row],[odds_ft_away_team_win]]-1</f>
        <v>2.5307091225744704E-2</v>
      </c>
      <c r="BM2540">
        <f>Table1[[#This Row],[Margin]]/3</f>
        <v>8.4356970752482354E-3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 t="s">
        <v>106</v>
      </c>
      <c r="BU2540">
        <f>VLOOKUP(Table1[[#This Row],[Reference]],metron,11,FALSE)</f>
        <v>1.684957590444867</v>
      </c>
      <c r="BV2540">
        <f>VLOOKUP(Table1[[#This Row],[Reference]],metron,12,FALSE)</f>
        <v>0.95101263631642718</v>
      </c>
    </row>
    <row r="2541" spans="1:74" hidden="1" x14ac:dyDescent="0.45">
      <c r="A2541" t="s">
        <v>5412</v>
      </c>
      <c r="B2541">
        <v>1446346800</v>
      </c>
      <c r="C2541" s="3" t="s">
        <v>1864</v>
      </c>
      <c r="D2541" t="s">
        <v>65</v>
      </c>
      <c r="E2541" t="s">
        <v>66</v>
      </c>
      <c r="F2541" t="s">
        <v>67</v>
      </c>
      <c r="G2541" t="s">
        <v>73</v>
      </c>
      <c r="H2541" t="s">
        <v>66</v>
      </c>
      <c r="I2541">
        <f>MROUND(Table1[[#This Row],[Prob_H]]*100,2)/100</f>
        <v>0.48</v>
      </c>
      <c r="J2541">
        <f>1/Table1[[#This Row],[odds_ft_home_team_win]]-Table1[[#This Row],[Margin/3]]</f>
        <v>0.47470481913139756</v>
      </c>
      <c r="K2541">
        <f>1/Table1[[#This Row],[odds_ft_draw]]-Table1[[#This Row],[Margin/3]]</f>
        <v>0.26558563443151001</v>
      </c>
      <c r="L2541">
        <f>1/Table1[[#This Row],[odds_ft_away_team_win]]-Table1[[#This Row],[Margin/3]]</f>
        <v>0.25970954643709232</v>
      </c>
      <c r="M2541">
        <v>15</v>
      </c>
      <c r="N2541">
        <v>2.33</v>
      </c>
      <c r="O2541">
        <v>0.83</v>
      </c>
      <c r="P2541">
        <v>1.56</v>
      </c>
      <c r="Q2541">
        <v>0.78</v>
      </c>
      <c r="R2541" t="str" cm="1">
        <f t="array" ref="R25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1">
        <v>1</v>
      </c>
      <c r="T2541">
        <v>0</v>
      </c>
      <c r="U2541">
        <v>1</v>
      </c>
      <c r="V2541">
        <v>1</v>
      </c>
      <c r="W2541">
        <v>1</v>
      </c>
      <c r="X2541">
        <v>0</v>
      </c>
      <c r="Y2541">
        <v>40</v>
      </c>
      <c r="AA2541">
        <v>2</v>
      </c>
      <c r="AB2541">
        <v>9</v>
      </c>
      <c r="AC2541">
        <v>3</v>
      </c>
      <c r="AD2541">
        <v>0</v>
      </c>
      <c r="AE2541">
        <v>2</v>
      </c>
      <c r="AF2541">
        <v>1</v>
      </c>
      <c r="AG2541">
        <v>1</v>
      </c>
      <c r="AH2541">
        <v>2</v>
      </c>
      <c r="AI2541">
        <v>1</v>
      </c>
      <c r="AJ2541">
        <v>2</v>
      </c>
      <c r="AK2541">
        <v>9</v>
      </c>
      <c r="AL2541">
        <v>10</v>
      </c>
      <c r="AM2541">
        <v>4</v>
      </c>
      <c r="AN2541">
        <v>3</v>
      </c>
      <c r="AO2541">
        <v>5</v>
      </c>
      <c r="AP2541">
        <v>7</v>
      </c>
      <c r="AQ2541">
        <v>14</v>
      </c>
      <c r="AR2541">
        <v>12</v>
      </c>
      <c r="AS2541">
        <v>39</v>
      </c>
      <c r="AT2541">
        <v>61</v>
      </c>
      <c r="AU2541">
        <v>0</v>
      </c>
      <c r="AV2541">
        <v>0</v>
      </c>
      <c r="AW2541">
        <v>2.84</v>
      </c>
      <c r="AX2541">
        <v>75</v>
      </c>
      <c r="AY2541">
        <v>75</v>
      </c>
      <c r="AZ2541">
        <v>58</v>
      </c>
      <c r="BA2541">
        <v>25</v>
      </c>
      <c r="BB2541">
        <v>9</v>
      </c>
      <c r="BC2541">
        <v>50</v>
      </c>
      <c r="BD2541">
        <v>83</v>
      </c>
      <c r="BE2541">
        <v>42</v>
      </c>
      <c r="BF2541">
        <v>75</v>
      </c>
      <c r="BG2541">
        <v>12.67</v>
      </c>
      <c r="BH2541">
        <v>3.83</v>
      </c>
      <c r="BI2541">
        <v>2.0699999999999998</v>
      </c>
      <c r="BJ2541">
        <v>3.65</v>
      </c>
      <c r="BK2541">
        <v>3.73</v>
      </c>
      <c r="BL2541">
        <f>1/Table1[[#This Row],[odds_ft_home_team_win]]+1/Table1[[#This Row],[odds_ft_draw]]+1/Table1[[#This Row],[odds_ft_away_team_win]]-1</f>
        <v>2.5160904924647953E-2</v>
      </c>
      <c r="BM2541">
        <f>Table1[[#This Row],[Margin]]/3</f>
        <v>8.3869683082159838E-3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 t="s">
        <v>70</v>
      </c>
      <c r="BU2541">
        <f>VLOOKUP(Table1[[#This Row],[Reference]],metron,11,FALSE)</f>
        <v>1.510877192982456</v>
      </c>
      <c r="BV2541">
        <f>VLOOKUP(Table1[[#This Row],[Reference]],metron,12,FALSE)</f>
        <v>1.0163157894736841</v>
      </c>
    </row>
    <row r="2542" spans="1:74" hidden="1" x14ac:dyDescent="0.45">
      <c r="A2542" t="s">
        <v>5412</v>
      </c>
      <c r="B2542">
        <v>1446400800</v>
      </c>
      <c r="C2542" s="3" t="s">
        <v>1865</v>
      </c>
      <c r="D2542" t="s">
        <v>65</v>
      </c>
      <c r="E2542" t="s">
        <v>66</v>
      </c>
      <c r="F2542" t="s">
        <v>97</v>
      </c>
      <c r="G2542" t="s">
        <v>86</v>
      </c>
      <c r="H2542" t="s">
        <v>66</v>
      </c>
      <c r="I2542">
        <f>MROUND(Table1[[#This Row],[Prob_H]]*100,2)/100</f>
        <v>0.4</v>
      </c>
      <c r="J2542">
        <f>1/Table1[[#This Row],[odds_ft_home_team_win]]-Table1[[#This Row],[Margin/3]]</f>
        <v>0.39310983855262666</v>
      </c>
      <c r="K2542">
        <f>1/Table1[[#This Row],[odds_ft_draw]]-Table1[[#This Row],[Margin/3]]</f>
        <v>0.27640369775010037</v>
      </c>
      <c r="L2542">
        <f>1/Table1[[#This Row],[odds_ft_away_team_win]]-Table1[[#This Row],[Margin/3]]</f>
        <v>0.33048646369727308</v>
      </c>
      <c r="M2542">
        <v>15</v>
      </c>
      <c r="N2542">
        <v>1.86</v>
      </c>
      <c r="O2542">
        <v>2.14</v>
      </c>
      <c r="P2542">
        <v>1.63</v>
      </c>
      <c r="Q2542">
        <v>1.71</v>
      </c>
      <c r="R2542" t="str" cm="1">
        <f t="array" ref="R25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42">
        <v>2</v>
      </c>
      <c r="T2542">
        <v>3</v>
      </c>
      <c r="U2542">
        <v>5</v>
      </c>
      <c r="V2542">
        <v>2</v>
      </c>
      <c r="W2542">
        <v>0</v>
      </c>
      <c r="X2542">
        <v>2</v>
      </c>
      <c r="Y2542" t="s">
        <v>1866</v>
      </c>
      <c r="Z2542" t="s">
        <v>1867</v>
      </c>
      <c r="AA2542">
        <v>5</v>
      </c>
      <c r="AB2542">
        <v>6</v>
      </c>
      <c r="AC2542">
        <v>3</v>
      </c>
      <c r="AD2542">
        <v>1</v>
      </c>
      <c r="AE2542">
        <v>4</v>
      </c>
      <c r="AF2542">
        <v>0</v>
      </c>
      <c r="AG2542">
        <v>2</v>
      </c>
      <c r="AH2542">
        <v>2</v>
      </c>
      <c r="AI2542">
        <v>1</v>
      </c>
      <c r="AJ2542">
        <v>3</v>
      </c>
      <c r="AK2542">
        <v>9</v>
      </c>
      <c r="AL2542">
        <v>8</v>
      </c>
      <c r="AM2542">
        <v>6</v>
      </c>
      <c r="AN2542">
        <v>3</v>
      </c>
      <c r="AO2542">
        <v>3</v>
      </c>
      <c r="AP2542">
        <v>5</v>
      </c>
      <c r="AQ2542">
        <v>12</v>
      </c>
      <c r="AR2542">
        <v>18</v>
      </c>
      <c r="AS2542">
        <v>55</v>
      </c>
      <c r="AT2542">
        <v>45</v>
      </c>
      <c r="AU2542">
        <v>0</v>
      </c>
      <c r="AV2542">
        <v>0</v>
      </c>
      <c r="AW2542">
        <v>3.29</v>
      </c>
      <c r="AX2542">
        <v>50</v>
      </c>
      <c r="AY2542">
        <v>93</v>
      </c>
      <c r="AZ2542">
        <v>64</v>
      </c>
      <c r="BA2542">
        <v>36</v>
      </c>
      <c r="BB2542">
        <v>22</v>
      </c>
      <c r="BC2542">
        <v>36</v>
      </c>
      <c r="BD2542">
        <v>79</v>
      </c>
      <c r="BE2542">
        <v>64</v>
      </c>
      <c r="BF2542">
        <v>93</v>
      </c>
      <c r="BG2542">
        <v>9.67</v>
      </c>
      <c r="BH2542">
        <v>6.57</v>
      </c>
      <c r="BI2542">
        <v>2.4900000000000002</v>
      </c>
      <c r="BJ2542">
        <v>3.51</v>
      </c>
      <c r="BK2542">
        <v>2.95</v>
      </c>
      <c r="BL2542">
        <f>1/Table1[[#This Row],[odds_ft_home_team_win]]+1/Table1[[#This Row],[odds_ft_draw]]+1/Table1[[#This Row],[odds_ft_away_team_win]]-1</f>
        <v>2.5489761450553594E-2</v>
      </c>
      <c r="BM2542">
        <f>Table1[[#This Row],[Margin]]/3</f>
        <v>8.4965871501845314E-3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 t="s">
        <v>100</v>
      </c>
      <c r="BU2542">
        <f>VLOOKUP(Table1[[#This Row],[Reference]],metron,11,FALSE)</f>
        <v>1.344038264434575</v>
      </c>
      <c r="BV2542">
        <f>VLOOKUP(Table1[[#This Row],[Reference]],metron,12,FALSE)</f>
        <v>1.1515772691037469</v>
      </c>
    </row>
    <row r="2543" spans="1:74" hidden="1" x14ac:dyDescent="0.45">
      <c r="A2543" t="s">
        <v>5412</v>
      </c>
      <c r="B2543">
        <v>1446418800</v>
      </c>
      <c r="C2543" s="3" t="s">
        <v>1868</v>
      </c>
      <c r="D2543" t="s">
        <v>65</v>
      </c>
      <c r="E2543" t="s">
        <v>66</v>
      </c>
      <c r="F2543" t="s">
        <v>98</v>
      </c>
      <c r="G2543" t="s">
        <v>103</v>
      </c>
      <c r="H2543" t="s">
        <v>66</v>
      </c>
      <c r="I2543">
        <f>MROUND(Table1[[#This Row],[Prob_H]]*100,2)/100</f>
        <v>0.42</v>
      </c>
      <c r="J2543">
        <f>1/Table1[[#This Row],[odds_ft_home_team_win]]-Table1[[#This Row],[Margin/3]]</f>
        <v>0.42265472580683072</v>
      </c>
      <c r="K2543">
        <f>1/Table1[[#This Row],[odds_ft_draw]]-Table1[[#This Row],[Margin/3]]</f>
        <v>0.27897656488729045</v>
      </c>
      <c r="L2543">
        <f>1/Table1[[#This Row],[odds_ft_away_team_win]]-Table1[[#This Row],[Margin/3]]</f>
        <v>0.29836870930587872</v>
      </c>
      <c r="M2543">
        <v>15</v>
      </c>
      <c r="N2543">
        <v>2.17</v>
      </c>
      <c r="O2543">
        <v>1.5</v>
      </c>
      <c r="P2543">
        <v>1.56</v>
      </c>
      <c r="Q2543">
        <v>1.1499999999999999</v>
      </c>
      <c r="R2543" t="str" cm="1">
        <f t="array" ref="R25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43">
        <v>4</v>
      </c>
      <c r="T2543">
        <v>4</v>
      </c>
      <c r="U2543">
        <v>8</v>
      </c>
      <c r="V2543">
        <v>4</v>
      </c>
      <c r="W2543">
        <v>3</v>
      </c>
      <c r="X2543">
        <v>1</v>
      </c>
      <c r="Y2543" t="s">
        <v>1869</v>
      </c>
      <c r="Z2543" t="s">
        <v>1870</v>
      </c>
      <c r="AA2543">
        <v>8</v>
      </c>
      <c r="AB2543">
        <v>6</v>
      </c>
      <c r="AC2543">
        <v>2</v>
      </c>
      <c r="AD2543">
        <v>0</v>
      </c>
      <c r="AE2543">
        <v>1</v>
      </c>
      <c r="AF2543">
        <v>0</v>
      </c>
      <c r="AG2543">
        <v>0</v>
      </c>
      <c r="AH2543">
        <v>2</v>
      </c>
      <c r="AI2543">
        <v>1</v>
      </c>
      <c r="AJ2543">
        <v>0</v>
      </c>
      <c r="AK2543">
        <v>12</v>
      </c>
      <c r="AL2543">
        <v>13</v>
      </c>
      <c r="AM2543">
        <v>5</v>
      </c>
      <c r="AN2543">
        <v>8</v>
      </c>
      <c r="AO2543">
        <v>7</v>
      </c>
      <c r="AP2543">
        <v>5</v>
      </c>
      <c r="AQ2543">
        <v>14</v>
      </c>
      <c r="AR2543">
        <v>11</v>
      </c>
      <c r="AS2543">
        <v>50</v>
      </c>
      <c r="AT2543">
        <v>50</v>
      </c>
      <c r="AU2543">
        <v>0</v>
      </c>
      <c r="AV2543">
        <v>0</v>
      </c>
      <c r="AW2543">
        <v>3.17</v>
      </c>
      <c r="AX2543">
        <v>75</v>
      </c>
      <c r="AY2543">
        <v>83</v>
      </c>
      <c r="AZ2543">
        <v>67</v>
      </c>
      <c r="BA2543">
        <v>25</v>
      </c>
      <c r="BB2543">
        <v>25</v>
      </c>
      <c r="BC2543">
        <v>67</v>
      </c>
      <c r="BD2543">
        <v>83</v>
      </c>
      <c r="BE2543">
        <v>42</v>
      </c>
      <c r="BF2543">
        <v>84</v>
      </c>
      <c r="BG2543">
        <v>10.5</v>
      </c>
      <c r="BH2543">
        <v>6.33</v>
      </c>
      <c r="BI2543">
        <v>2.3199999999999998</v>
      </c>
      <c r="BJ2543">
        <v>3.48</v>
      </c>
      <c r="BK2543">
        <v>3.26</v>
      </c>
      <c r="BL2543">
        <f>1/Table1[[#This Row],[odds_ft_home_team_win]]+1/Table1[[#This Row],[odds_ft_draw]]+1/Table1[[#This Row],[odds_ft_away_team_win]]-1</f>
        <v>2.5139270855369933E-2</v>
      </c>
      <c r="BM2543">
        <f>Table1[[#This Row],[Margin]]/3</f>
        <v>8.3797569517899771E-3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 t="s">
        <v>128</v>
      </c>
      <c r="BU2543">
        <f>VLOOKUP(Table1[[#This Row],[Reference]],metron,11,FALSE)</f>
        <v>1.396960958296362</v>
      </c>
      <c r="BV2543">
        <f>VLOOKUP(Table1[[#This Row],[Reference]],metron,12,FALSE)</f>
        <v>1.091503992901508</v>
      </c>
    </row>
    <row r="2544" spans="1:74" hidden="1" x14ac:dyDescent="0.45">
      <c r="A2544" t="s">
        <v>5411</v>
      </c>
      <c r="B2544">
        <v>1461378600</v>
      </c>
      <c r="C2544" s="3" t="s">
        <v>2147</v>
      </c>
      <c r="D2544" t="s">
        <v>65</v>
      </c>
      <c r="E2544" t="s">
        <v>66</v>
      </c>
      <c r="F2544" t="s">
        <v>611</v>
      </c>
      <c r="G2544" t="s">
        <v>77</v>
      </c>
      <c r="H2544" t="s">
        <v>66</v>
      </c>
      <c r="I2544">
        <f>MROUND(Table1[[#This Row],[Prob_H]]*100,2)/100</f>
        <v>0.3</v>
      </c>
      <c r="J2544">
        <f>1/Table1[[#This Row],[odds_ft_home_team_win]]-Table1[[#This Row],[Margin/3]]</f>
        <v>0.29306515485246498</v>
      </c>
      <c r="K2544">
        <f>1/Table1[[#This Row],[odds_ft_draw]]-Table1[[#This Row],[Margin/3]]</f>
        <v>0.27839328686475479</v>
      </c>
      <c r="L2544">
        <f>1/Table1[[#This Row],[odds_ft_away_team_win]]-Table1[[#This Row],[Margin/3]]</f>
        <v>0.42854155828278012</v>
      </c>
      <c r="M2544">
        <v>15</v>
      </c>
      <c r="N2544">
        <v>1.63</v>
      </c>
      <c r="O2544">
        <v>1.2</v>
      </c>
      <c r="P2544">
        <v>1.61</v>
      </c>
      <c r="Q2544">
        <v>1.24</v>
      </c>
      <c r="R2544" t="str" cm="1">
        <f t="array" ref="R25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4">
        <v>2</v>
      </c>
      <c r="T2544">
        <v>1</v>
      </c>
      <c r="U2544">
        <v>3</v>
      </c>
      <c r="V2544">
        <v>1</v>
      </c>
      <c r="W2544">
        <v>1</v>
      </c>
      <c r="X2544">
        <v>0</v>
      </c>
      <c r="Y2544" t="s">
        <v>2148</v>
      </c>
      <c r="Z2544">
        <v>55</v>
      </c>
      <c r="AA2544">
        <v>2</v>
      </c>
      <c r="AB2544">
        <v>6</v>
      </c>
      <c r="AC2544">
        <v>2</v>
      </c>
      <c r="AD2544">
        <v>0</v>
      </c>
      <c r="AE2544">
        <v>3</v>
      </c>
      <c r="AF2544">
        <v>0</v>
      </c>
      <c r="AG2544">
        <v>2</v>
      </c>
      <c r="AH2544">
        <v>0</v>
      </c>
      <c r="AI2544">
        <v>2</v>
      </c>
      <c r="AJ2544">
        <v>1</v>
      </c>
      <c r="AK2544">
        <v>8</v>
      </c>
      <c r="AL2544">
        <v>11</v>
      </c>
      <c r="AM2544">
        <v>3</v>
      </c>
      <c r="AN2544">
        <v>6</v>
      </c>
      <c r="AO2544">
        <v>5</v>
      </c>
      <c r="AP2544">
        <v>5</v>
      </c>
      <c r="AQ2544">
        <v>15</v>
      </c>
      <c r="AR2544">
        <v>9</v>
      </c>
      <c r="AS2544">
        <v>43</v>
      </c>
      <c r="AT2544">
        <v>57</v>
      </c>
      <c r="AU2544">
        <v>0</v>
      </c>
      <c r="AV2544">
        <v>0</v>
      </c>
      <c r="AW2544">
        <v>2.94</v>
      </c>
      <c r="AX2544">
        <v>68</v>
      </c>
      <c r="AY2544">
        <v>81</v>
      </c>
      <c r="AZ2544">
        <v>65</v>
      </c>
      <c r="BA2544">
        <v>36</v>
      </c>
      <c r="BB2544">
        <v>17</v>
      </c>
      <c r="BC2544">
        <v>52</v>
      </c>
      <c r="BD2544">
        <v>81</v>
      </c>
      <c r="BE2544">
        <v>39</v>
      </c>
      <c r="BF2544">
        <v>71</v>
      </c>
      <c r="BG2544">
        <v>9.9499999999999993</v>
      </c>
      <c r="BH2544">
        <v>4.5999999999999996</v>
      </c>
      <c r="BI2544">
        <v>3.32</v>
      </c>
      <c r="BJ2544">
        <v>3.49</v>
      </c>
      <c r="BK2544">
        <v>2.29</v>
      </c>
      <c r="BL2544">
        <f>1/Table1[[#This Row],[odds_ft_home_team_win]]+1/Table1[[#This Row],[odds_ft_draw]]+1/Table1[[#This Row],[odds_ft_away_team_win]]-1</f>
        <v>2.4418993273930489E-2</v>
      </c>
      <c r="BM2544">
        <f>Table1[[#This Row],[Margin]]/3</f>
        <v>8.139664424643497E-3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 t="s">
        <v>614</v>
      </c>
      <c r="BU2544">
        <f>VLOOKUP(Table1[[#This Row],[Reference]],metron,11,FALSE)</f>
        <v>1.1805091283106199</v>
      </c>
      <c r="BV2544">
        <f>VLOOKUP(Table1[[#This Row],[Reference]],metron,12,FALSE)</f>
        <v>1.3921316533813319</v>
      </c>
    </row>
    <row r="2545" spans="1:74" hidden="1" x14ac:dyDescent="0.45">
      <c r="A2545" t="s">
        <v>5411</v>
      </c>
      <c r="B2545">
        <v>1461448800</v>
      </c>
      <c r="C2545" s="3" t="s">
        <v>2149</v>
      </c>
      <c r="D2545" t="s">
        <v>65</v>
      </c>
      <c r="E2545" t="s">
        <v>66</v>
      </c>
      <c r="F2545" t="s">
        <v>86</v>
      </c>
      <c r="G2545" t="s">
        <v>97</v>
      </c>
      <c r="H2545" t="s">
        <v>66</v>
      </c>
      <c r="I2545">
        <f>MROUND(Table1[[#This Row],[Prob_H]]*100,2)/100</f>
        <v>0.54</v>
      </c>
      <c r="J2545">
        <f>1/Table1[[#This Row],[odds_ft_home_team_win]]-Table1[[#This Row],[Margin/3]]</f>
        <v>0.53226283278096742</v>
      </c>
      <c r="K2545">
        <f>1/Table1[[#This Row],[odds_ft_draw]]-Table1[[#This Row],[Margin/3]]</f>
        <v>0.25078964975338036</v>
      </c>
      <c r="L2545">
        <f>1/Table1[[#This Row],[odds_ft_away_team_win]]-Table1[[#This Row],[Margin/3]]</f>
        <v>0.21694751746565216</v>
      </c>
      <c r="M2545">
        <v>15</v>
      </c>
      <c r="N2545">
        <v>1.59</v>
      </c>
      <c r="O2545">
        <v>1.29</v>
      </c>
      <c r="P2545">
        <v>1.62</v>
      </c>
      <c r="Q2545">
        <v>1.47</v>
      </c>
      <c r="R2545" t="str" cm="1">
        <f t="array" ref="R25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45">
        <v>0</v>
      </c>
      <c r="T2545">
        <v>1</v>
      </c>
      <c r="U2545">
        <v>1</v>
      </c>
      <c r="V2545">
        <v>1</v>
      </c>
      <c r="W2545">
        <v>0</v>
      </c>
      <c r="X2545">
        <v>1</v>
      </c>
      <c r="Z2545">
        <v>42</v>
      </c>
      <c r="AA2545">
        <v>10</v>
      </c>
      <c r="AB2545">
        <v>3</v>
      </c>
      <c r="AC2545">
        <v>2</v>
      </c>
      <c r="AD2545">
        <v>0</v>
      </c>
      <c r="AE2545">
        <v>3</v>
      </c>
      <c r="AF2545">
        <v>0</v>
      </c>
      <c r="AG2545">
        <v>0</v>
      </c>
      <c r="AH2545">
        <v>2</v>
      </c>
      <c r="AI2545">
        <v>1</v>
      </c>
      <c r="AJ2545">
        <v>2</v>
      </c>
      <c r="AK2545">
        <v>15</v>
      </c>
      <c r="AL2545">
        <v>12</v>
      </c>
      <c r="AM2545">
        <v>7</v>
      </c>
      <c r="AN2545">
        <v>7</v>
      </c>
      <c r="AO2545">
        <v>8</v>
      </c>
      <c r="AP2545">
        <v>5</v>
      </c>
      <c r="AQ2545">
        <v>19</v>
      </c>
      <c r="AR2545">
        <v>12</v>
      </c>
      <c r="AS2545">
        <v>63</v>
      </c>
      <c r="AT2545">
        <v>37</v>
      </c>
      <c r="AU2545">
        <v>0</v>
      </c>
      <c r="AV2545">
        <v>0</v>
      </c>
      <c r="AW2545">
        <v>3.09</v>
      </c>
      <c r="AX2545">
        <v>65</v>
      </c>
      <c r="AY2545">
        <v>74</v>
      </c>
      <c r="AZ2545">
        <v>62</v>
      </c>
      <c r="BA2545">
        <v>41</v>
      </c>
      <c r="BB2545">
        <v>29</v>
      </c>
      <c r="BC2545">
        <v>47</v>
      </c>
      <c r="BD2545">
        <v>79</v>
      </c>
      <c r="BE2545">
        <v>44</v>
      </c>
      <c r="BF2545">
        <v>74</v>
      </c>
      <c r="BG2545">
        <v>9.81</v>
      </c>
      <c r="BH2545">
        <v>5.53</v>
      </c>
      <c r="BI2545">
        <v>1.85</v>
      </c>
      <c r="BJ2545">
        <v>3.86</v>
      </c>
      <c r="BK2545">
        <v>4.4400000000000004</v>
      </c>
      <c r="BL2545">
        <f>1/Table1[[#This Row],[odds_ft_home_team_win]]+1/Table1[[#This Row],[odds_ft_draw]]+1/Table1[[#This Row],[odds_ft_away_team_win]]-1</f>
        <v>2.4833123278719116E-2</v>
      </c>
      <c r="BM2545">
        <f>Table1[[#This Row],[Margin]]/3</f>
        <v>8.2777077595730386E-3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 t="s">
        <v>113</v>
      </c>
      <c r="BU2545">
        <f>VLOOKUP(Table1[[#This Row],[Reference]],metron,11,FALSE)</f>
        <v>1.684957590444867</v>
      </c>
      <c r="BV2545">
        <f>VLOOKUP(Table1[[#This Row],[Reference]],metron,12,FALSE)</f>
        <v>0.95101263631642718</v>
      </c>
    </row>
    <row r="2546" spans="1:74" hidden="1" x14ac:dyDescent="0.45">
      <c r="A2546" t="s">
        <v>5411</v>
      </c>
      <c r="B2546">
        <v>1461456000</v>
      </c>
      <c r="C2546" s="3" t="s">
        <v>2150</v>
      </c>
      <c r="D2546" t="s">
        <v>65</v>
      </c>
      <c r="E2546" t="s">
        <v>66</v>
      </c>
      <c r="F2546" t="s">
        <v>85</v>
      </c>
      <c r="G2546" t="s">
        <v>80</v>
      </c>
      <c r="H2546" t="s">
        <v>66</v>
      </c>
      <c r="I2546">
        <f>MROUND(Table1[[#This Row],[Prob_H]]*100,2)/100</f>
        <v>0.62</v>
      </c>
      <c r="J2546">
        <f>1/Table1[[#This Row],[odds_ft_home_team_win]]-Table1[[#This Row],[Margin/3]]</f>
        <v>0.61701217677826026</v>
      </c>
      <c r="K2546">
        <f>1/Table1[[#This Row],[odds_ft_draw]]-Table1[[#This Row],[Margin/3]]</f>
        <v>0.22403073826317904</v>
      </c>
      <c r="L2546">
        <f>1/Table1[[#This Row],[odds_ft_away_team_win]]-Table1[[#This Row],[Margin/3]]</f>
        <v>0.15895708495856073</v>
      </c>
      <c r="M2546">
        <v>15</v>
      </c>
      <c r="N2546">
        <v>2.27</v>
      </c>
      <c r="O2546">
        <v>0.87</v>
      </c>
      <c r="P2546">
        <v>2.0499999999999998</v>
      </c>
      <c r="Q2546">
        <v>0.76</v>
      </c>
      <c r="R2546" t="str" cm="1">
        <f t="array" ref="R25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6">
        <v>3</v>
      </c>
      <c r="T2546">
        <v>2</v>
      </c>
      <c r="U2546">
        <v>5</v>
      </c>
      <c r="V2546">
        <v>2</v>
      </c>
      <c r="W2546">
        <v>2</v>
      </c>
      <c r="X2546">
        <v>0</v>
      </c>
      <c r="Y2546" t="s">
        <v>2151</v>
      </c>
      <c r="Z2546" t="s">
        <v>2152</v>
      </c>
      <c r="AA2546">
        <v>6</v>
      </c>
      <c r="AB2546">
        <v>5</v>
      </c>
      <c r="AC2546">
        <v>2</v>
      </c>
      <c r="AD2546">
        <v>1</v>
      </c>
      <c r="AE2546">
        <v>4</v>
      </c>
      <c r="AF2546">
        <v>0</v>
      </c>
      <c r="AG2546">
        <v>0</v>
      </c>
      <c r="AH2546">
        <v>3</v>
      </c>
      <c r="AI2546">
        <v>1</v>
      </c>
      <c r="AJ2546">
        <v>3</v>
      </c>
      <c r="AK2546">
        <v>13</v>
      </c>
      <c r="AL2546">
        <v>12</v>
      </c>
      <c r="AM2546">
        <v>8</v>
      </c>
      <c r="AN2546">
        <v>4</v>
      </c>
      <c r="AO2546">
        <v>5</v>
      </c>
      <c r="AP2546">
        <v>8</v>
      </c>
      <c r="AQ2546">
        <v>14</v>
      </c>
      <c r="AR2546">
        <v>14</v>
      </c>
      <c r="AS2546">
        <v>50</v>
      </c>
      <c r="AT2546">
        <v>50</v>
      </c>
      <c r="AU2546">
        <v>0</v>
      </c>
      <c r="AV2546">
        <v>0</v>
      </c>
      <c r="AW2546">
        <v>3.1</v>
      </c>
      <c r="AX2546">
        <v>60</v>
      </c>
      <c r="AY2546">
        <v>80</v>
      </c>
      <c r="AZ2546">
        <v>54</v>
      </c>
      <c r="BA2546">
        <v>37</v>
      </c>
      <c r="BB2546">
        <v>20</v>
      </c>
      <c r="BC2546">
        <v>40</v>
      </c>
      <c r="BD2546">
        <v>77</v>
      </c>
      <c r="BE2546">
        <v>47</v>
      </c>
      <c r="BF2546">
        <v>83</v>
      </c>
      <c r="BG2546">
        <v>10.93</v>
      </c>
      <c r="BH2546">
        <v>5.46</v>
      </c>
      <c r="BI2546">
        <v>1.6</v>
      </c>
      <c r="BJ2546">
        <v>4.3099999999999996</v>
      </c>
      <c r="BK2546">
        <v>5.99</v>
      </c>
      <c r="BL2546">
        <f>1/Table1[[#This Row],[odds_ft_home_team_win]]+1/Table1[[#This Row],[odds_ft_draw]]+1/Table1[[#This Row],[odds_ft_away_team_win]]-1</f>
        <v>2.3963469665219339E-2</v>
      </c>
      <c r="BM2546">
        <f>Table1[[#This Row],[Margin]]/3</f>
        <v>7.9878232217397791E-3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 t="s">
        <v>1684</v>
      </c>
      <c r="BU2546">
        <f>VLOOKUP(Table1[[#This Row],[Reference]],metron,11,FALSE)</f>
        <v>1.8681481481481479</v>
      </c>
      <c r="BV2546">
        <f>VLOOKUP(Table1[[#This Row],[Reference]],metron,12,FALSE)</f>
        <v>0.86851851851851847</v>
      </c>
    </row>
    <row r="2547" spans="1:74" hidden="1" x14ac:dyDescent="0.45">
      <c r="A2547" t="s">
        <v>5411</v>
      </c>
      <c r="B2547">
        <v>1461456000</v>
      </c>
      <c r="C2547" s="3" t="s">
        <v>2150</v>
      </c>
      <c r="D2547" t="s">
        <v>65</v>
      </c>
      <c r="E2547" t="s">
        <v>66</v>
      </c>
      <c r="F2547" t="s">
        <v>88</v>
      </c>
      <c r="G2547" t="s">
        <v>68</v>
      </c>
      <c r="H2547" t="s">
        <v>66</v>
      </c>
      <c r="I2547">
        <f>MROUND(Table1[[#This Row],[Prob_H]]*100,2)/100</f>
        <v>0.38</v>
      </c>
      <c r="J2547">
        <f>1/Table1[[#This Row],[odds_ft_home_team_win]]-Table1[[#This Row],[Margin/3]]</f>
        <v>0.38696018116365277</v>
      </c>
      <c r="K2547">
        <f>1/Table1[[#This Row],[odds_ft_draw]]-Table1[[#This Row],[Margin/3]]</f>
        <v>0.29021072685417243</v>
      </c>
      <c r="L2547">
        <f>1/Table1[[#This Row],[odds_ft_away_team_win]]-Table1[[#This Row],[Margin/3]]</f>
        <v>0.32282909198217485</v>
      </c>
      <c r="M2547">
        <v>15</v>
      </c>
      <c r="N2547">
        <v>1</v>
      </c>
      <c r="O2547">
        <v>1.39</v>
      </c>
      <c r="P2547">
        <v>1.06</v>
      </c>
      <c r="Q2547">
        <v>1.48</v>
      </c>
      <c r="R2547" t="str" cm="1">
        <f t="array" ref="R25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47">
        <v>2</v>
      </c>
      <c r="T2547">
        <v>1</v>
      </c>
      <c r="U2547">
        <v>3</v>
      </c>
      <c r="V2547">
        <v>1</v>
      </c>
      <c r="W2547">
        <v>1</v>
      </c>
      <c r="X2547">
        <v>0</v>
      </c>
      <c r="Y2547" t="s">
        <v>2153</v>
      </c>
      <c r="Z2547">
        <v>54</v>
      </c>
      <c r="AA2547">
        <v>1</v>
      </c>
      <c r="AB2547">
        <v>10</v>
      </c>
      <c r="AC2547">
        <v>3</v>
      </c>
      <c r="AD2547">
        <v>0</v>
      </c>
      <c r="AE2547">
        <v>1</v>
      </c>
      <c r="AF2547">
        <v>0</v>
      </c>
      <c r="AG2547">
        <v>1</v>
      </c>
      <c r="AH2547">
        <v>2</v>
      </c>
      <c r="AI2547">
        <v>0</v>
      </c>
      <c r="AJ2547">
        <v>1</v>
      </c>
      <c r="AK2547">
        <v>5</v>
      </c>
      <c r="AL2547">
        <v>12</v>
      </c>
      <c r="AM2547">
        <v>2</v>
      </c>
      <c r="AN2547">
        <v>7</v>
      </c>
      <c r="AO2547">
        <v>3</v>
      </c>
      <c r="AP2547">
        <v>5</v>
      </c>
      <c r="AQ2547">
        <v>11</v>
      </c>
      <c r="AR2547">
        <v>14</v>
      </c>
      <c r="AS2547">
        <v>37</v>
      </c>
      <c r="AT2547">
        <v>63</v>
      </c>
      <c r="AU2547">
        <v>0</v>
      </c>
      <c r="AV2547">
        <v>0</v>
      </c>
      <c r="AW2547">
        <v>2.4500000000000002</v>
      </c>
      <c r="AX2547">
        <v>49</v>
      </c>
      <c r="AY2547">
        <v>65</v>
      </c>
      <c r="AZ2547">
        <v>42</v>
      </c>
      <c r="BA2547">
        <v>28</v>
      </c>
      <c r="BB2547">
        <v>13</v>
      </c>
      <c r="BC2547">
        <v>28</v>
      </c>
      <c r="BD2547">
        <v>62</v>
      </c>
      <c r="BE2547">
        <v>42</v>
      </c>
      <c r="BF2547">
        <v>83</v>
      </c>
      <c r="BG2547">
        <v>9.51</v>
      </c>
      <c r="BH2547">
        <v>5.82</v>
      </c>
      <c r="BI2547">
        <v>2.5299999999999998</v>
      </c>
      <c r="BJ2547">
        <v>3.35</v>
      </c>
      <c r="BK2547">
        <v>3.02</v>
      </c>
      <c r="BL2547">
        <f>1/Table1[[#This Row],[odds_ft_home_team_win]]+1/Table1[[#This Row],[odds_ft_draw]]+1/Table1[[#This Row],[odds_ft_away_team_win]]-1</f>
        <v>2.489020749718418E-2</v>
      </c>
      <c r="BM2547">
        <f>Table1[[#This Row],[Margin]]/3</f>
        <v>8.2967358323947273E-3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 t="s">
        <v>91</v>
      </c>
      <c r="BU2547">
        <f>VLOOKUP(Table1[[#This Row],[Reference]],metron,11,FALSE)</f>
        <v>1.330562659846547</v>
      </c>
      <c r="BV2547">
        <f>VLOOKUP(Table1[[#This Row],[Reference]],metron,12,FALSE)</f>
        <v>1.1595268542199491</v>
      </c>
    </row>
    <row r="2548" spans="1:74" hidden="1" x14ac:dyDescent="0.45">
      <c r="A2548" t="s">
        <v>5411</v>
      </c>
      <c r="B2548">
        <v>1461459960</v>
      </c>
      <c r="C2548" s="3" t="s">
        <v>2154</v>
      </c>
      <c r="D2548" t="s">
        <v>65</v>
      </c>
      <c r="E2548" t="s">
        <v>66</v>
      </c>
      <c r="F2548" t="s">
        <v>103</v>
      </c>
      <c r="G2548" t="s">
        <v>98</v>
      </c>
      <c r="H2548" t="s">
        <v>66</v>
      </c>
      <c r="I2548">
        <f>MROUND(Table1[[#This Row],[Prob_H]]*100,2)/100</f>
        <v>0.52</v>
      </c>
      <c r="J2548">
        <f>1/Table1[[#This Row],[odds_ft_home_team_win]]-Table1[[#This Row],[Margin/3]]</f>
        <v>0.51294608562050426</v>
      </c>
      <c r="K2548">
        <f>1/Table1[[#This Row],[odds_ft_draw]]-Table1[[#This Row],[Margin/3]]</f>
        <v>0.26238302255744111</v>
      </c>
      <c r="L2548">
        <f>1/Table1[[#This Row],[odds_ft_away_team_win]]-Table1[[#This Row],[Margin/3]]</f>
        <v>0.2246708918220546</v>
      </c>
      <c r="M2548">
        <v>15</v>
      </c>
      <c r="N2548">
        <v>1.8</v>
      </c>
      <c r="O2548">
        <v>1.2</v>
      </c>
      <c r="P2548">
        <v>2</v>
      </c>
      <c r="Q2548">
        <v>1.22</v>
      </c>
      <c r="R2548" t="str" cm="1">
        <f t="array" ref="R25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48">
        <v>1</v>
      </c>
      <c r="T2548">
        <v>1</v>
      </c>
      <c r="U2548">
        <v>2</v>
      </c>
      <c r="V2548">
        <v>0</v>
      </c>
      <c r="W2548">
        <v>0</v>
      </c>
      <c r="X2548">
        <v>0</v>
      </c>
      <c r="Y2548">
        <v>49</v>
      </c>
      <c r="Z2548">
        <v>59</v>
      </c>
      <c r="AA2548">
        <v>-1</v>
      </c>
      <c r="AB2548">
        <v>-1</v>
      </c>
      <c r="AC2548">
        <v>2</v>
      </c>
      <c r="AD2548">
        <v>1</v>
      </c>
      <c r="AE2548">
        <v>4</v>
      </c>
      <c r="AF2548">
        <v>1</v>
      </c>
      <c r="AG2548">
        <v>1</v>
      </c>
      <c r="AH2548">
        <v>2</v>
      </c>
      <c r="AI2548">
        <v>1</v>
      </c>
      <c r="AJ2548">
        <v>4</v>
      </c>
      <c r="AK2548">
        <v>-1</v>
      </c>
      <c r="AL2548">
        <v>-1</v>
      </c>
      <c r="AM2548">
        <v>-1</v>
      </c>
      <c r="AN2548">
        <v>-1</v>
      </c>
      <c r="AO2548">
        <v>-1</v>
      </c>
      <c r="AP2548">
        <v>-1</v>
      </c>
      <c r="AQ2548">
        <v>-1</v>
      </c>
      <c r="AR2548">
        <v>-1</v>
      </c>
      <c r="AS2548">
        <v>-1</v>
      </c>
      <c r="AT2548">
        <v>-1</v>
      </c>
      <c r="AU2548">
        <v>0</v>
      </c>
      <c r="AV2548">
        <v>0</v>
      </c>
      <c r="AW2548">
        <v>3</v>
      </c>
      <c r="AX2548">
        <v>60</v>
      </c>
      <c r="AY2548">
        <v>84</v>
      </c>
      <c r="AZ2548">
        <v>60</v>
      </c>
      <c r="BA2548">
        <v>30</v>
      </c>
      <c r="BB2548">
        <v>14</v>
      </c>
      <c r="BC2548">
        <v>37</v>
      </c>
      <c r="BD2548">
        <v>80</v>
      </c>
      <c r="BE2548">
        <v>57</v>
      </c>
      <c r="BF2548">
        <v>80</v>
      </c>
      <c r="BG2548">
        <v>12.02</v>
      </c>
      <c r="BH2548">
        <v>4.87</v>
      </c>
      <c r="BI2548">
        <v>1.92</v>
      </c>
      <c r="BJ2548">
        <v>3.7</v>
      </c>
      <c r="BK2548">
        <v>4.3</v>
      </c>
      <c r="BL2548">
        <f>1/Table1[[#This Row],[odds_ft_home_team_win]]+1/Table1[[#This Row],[odds_ft_draw]]+1/Table1[[#This Row],[odds_ft_away_team_win]]-1</f>
        <v>2.3661743138487346E-2</v>
      </c>
      <c r="BM2548">
        <f>Table1[[#This Row],[Margin]]/3</f>
        <v>7.8872477128291152E-3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 t="s">
        <v>118</v>
      </c>
      <c r="BU2548">
        <f>VLOOKUP(Table1[[#This Row],[Reference]],metron,11,FALSE)</f>
        <v>1.625948039373891</v>
      </c>
      <c r="BV2548">
        <f>VLOOKUP(Table1[[#This Row],[Reference]],metron,12,FALSE)</f>
        <v>0.97079231886396644</v>
      </c>
    </row>
    <row r="2549" spans="1:74" hidden="1" x14ac:dyDescent="0.45">
      <c r="A2549" t="s">
        <v>5411</v>
      </c>
      <c r="B2549">
        <v>1461461400</v>
      </c>
      <c r="C2549" s="3" t="s">
        <v>2155</v>
      </c>
      <c r="D2549" t="s">
        <v>65</v>
      </c>
      <c r="E2549" t="s">
        <v>66</v>
      </c>
      <c r="F2549" t="s">
        <v>93</v>
      </c>
      <c r="G2549" t="s">
        <v>81</v>
      </c>
      <c r="H2549" t="s">
        <v>66</v>
      </c>
      <c r="I2549">
        <f>MROUND(Table1[[#This Row],[Prob_H]]*100,2)/100</f>
        <v>0.32</v>
      </c>
      <c r="J2549">
        <f>1/Table1[[#This Row],[odds_ft_home_team_win]]-Table1[[#This Row],[Margin/3]]</f>
        <v>0.32478157512889383</v>
      </c>
      <c r="K2549">
        <f>1/Table1[[#This Row],[odds_ft_draw]]-Table1[[#This Row],[Margin/3]]</f>
        <v>0.27393411750177521</v>
      </c>
      <c r="L2549">
        <f>1/Table1[[#This Row],[odds_ft_away_team_win]]-Table1[[#This Row],[Margin/3]]</f>
        <v>0.40128430736933102</v>
      </c>
      <c r="M2549">
        <v>15</v>
      </c>
      <c r="N2549">
        <v>0.67</v>
      </c>
      <c r="O2549">
        <v>1.19</v>
      </c>
      <c r="P2549">
        <v>0.71</v>
      </c>
      <c r="Q2549">
        <v>1.2</v>
      </c>
      <c r="R2549" t="str" cm="1">
        <f t="array" ref="R25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49">
        <v>1</v>
      </c>
      <c r="T2549">
        <v>1</v>
      </c>
      <c r="U2549">
        <v>2</v>
      </c>
      <c r="V2549">
        <v>1</v>
      </c>
      <c r="W2549">
        <v>1</v>
      </c>
      <c r="X2549">
        <v>0</v>
      </c>
      <c r="Y2549">
        <v>23</v>
      </c>
      <c r="Z2549">
        <v>75</v>
      </c>
      <c r="AA2549">
        <v>3</v>
      </c>
      <c r="AB2549">
        <v>5</v>
      </c>
      <c r="AC2549">
        <v>2</v>
      </c>
      <c r="AD2549">
        <v>0</v>
      </c>
      <c r="AE2549">
        <v>1</v>
      </c>
      <c r="AF2549">
        <v>0</v>
      </c>
      <c r="AG2549">
        <v>0</v>
      </c>
      <c r="AH2549">
        <v>2</v>
      </c>
      <c r="AI2549">
        <v>0</v>
      </c>
      <c r="AJ2549">
        <v>1</v>
      </c>
      <c r="AK2549">
        <v>3</v>
      </c>
      <c r="AL2549">
        <v>10</v>
      </c>
      <c r="AM2549">
        <v>2</v>
      </c>
      <c r="AN2549">
        <v>3</v>
      </c>
      <c r="AO2549">
        <v>1</v>
      </c>
      <c r="AP2549">
        <v>7</v>
      </c>
      <c r="AQ2549">
        <v>10</v>
      </c>
      <c r="AR2549">
        <v>8</v>
      </c>
      <c r="AS2549">
        <v>48</v>
      </c>
      <c r="AT2549">
        <v>52</v>
      </c>
      <c r="AU2549">
        <v>0</v>
      </c>
      <c r="AV2549">
        <v>0</v>
      </c>
      <c r="AW2549">
        <v>3.08</v>
      </c>
      <c r="AX2549">
        <v>55</v>
      </c>
      <c r="AY2549">
        <v>77</v>
      </c>
      <c r="AZ2549">
        <v>64</v>
      </c>
      <c r="BA2549">
        <v>35</v>
      </c>
      <c r="BB2549">
        <v>19</v>
      </c>
      <c r="BC2549">
        <v>46</v>
      </c>
      <c r="BD2549">
        <v>81</v>
      </c>
      <c r="BE2549">
        <v>35</v>
      </c>
      <c r="BF2549">
        <v>84</v>
      </c>
      <c r="BG2549">
        <v>9.67</v>
      </c>
      <c r="BH2549">
        <v>4.9800000000000004</v>
      </c>
      <c r="BI2549">
        <v>3</v>
      </c>
      <c r="BJ2549">
        <v>3.54</v>
      </c>
      <c r="BK2549">
        <v>2.44</v>
      </c>
      <c r="BL2549">
        <f>1/Table1[[#This Row],[odds_ft_home_team_win]]+1/Table1[[#This Row],[odds_ft_draw]]+1/Table1[[#This Row],[odds_ft_away_team_win]]-1</f>
        <v>2.5655274613318513E-2</v>
      </c>
      <c r="BM2549">
        <f>Table1[[#This Row],[Margin]]/3</f>
        <v>8.5517582044395048E-3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 t="s">
        <v>95</v>
      </c>
      <c r="BU2549">
        <f>VLOOKUP(Table1[[#This Row],[Reference]],metron,11,FALSE)</f>
        <v>1.210167055864918</v>
      </c>
      <c r="BV2549">
        <f>VLOOKUP(Table1[[#This Row],[Reference]],metron,12,FALSE)</f>
        <v>1.3211783725525419</v>
      </c>
    </row>
    <row r="2550" spans="1:74" hidden="1" x14ac:dyDescent="0.45">
      <c r="A2550" t="s">
        <v>5411</v>
      </c>
      <c r="B2550">
        <v>1461463200</v>
      </c>
      <c r="C2550" s="3" t="s">
        <v>2156</v>
      </c>
      <c r="D2550" t="s">
        <v>65</v>
      </c>
      <c r="E2550" t="s">
        <v>66</v>
      </c>
      <c r="F2550" t="s">
        <v>1643</v>
      </c>
      <c r="G2550" t="s">
        <v>78</v>
      </c>
      <c r="H2550" t="s">
        <v>66</v>
      </c>
      <c r="I2550">
        <f>MROUND(Table1[[#This Row],[Prob_H]]*100,2)/100</f>
        <v>0.34</v>
      </c>
      <c r="J2550">
        <f>1/Table1[[#This Row],[odds_ft_home_team_win]]-Table1[[#This Row],[Margin/3]]</f>
        <v>0.33441300445571764</v>
      </c>
      <c r="K2550">
        <f>1/Table1[[#This Row],[odds_ft_draw]]-Table1[[#This Row],[Margin/3]]</f>
        <v>0.27523337001123011</v>
      </c>
      <c r="L2550">
        <f>1/Table1[[#This Row],[odds_ft_away_team_win]]-Table1[[#This Row],[Margin/3]]</f>
        <v>0.3903536255330522</v>
      </c>
      <c r="M2550">
        <v>15</v>
      </c>
      <c r="N2550">
        <v>1.27</v>
      </c>
      <c r="O2550">
        <v>1.53</v>
      </c>
      <c r="P2550">
        <v>1.29</v>
      </c>
      <c r="Q2550">
        <v>1.44</v>
      </c>
      <c r="R2550" t="str" cm="1">
        <f t="array" ref="R25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78</v>
      </c>
      <c r="AA2550">
        <v>2</v>
      </c>
      <c r="AB2550">
        <v>3</v>
      </c>
      <c r="AC2550">
        <v>1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12</v>
      </c>
      <c r="AL2550">
        <v>11</v>
      </c>
      <c r="AM2550">
        <v>8</v>
      </c>
      <c r="AN2550">
        <v>6</v>
      </c>
      <c r="AO2550">
        <v>4</v>
      </c>
      <c r="AP2550">
        <v>5</v>
      </c>
      <c r="AQ2550">
        <v>14</v>
      </c>
      <c r="AR2550">
        <v>14</v>
      </c>
      <c r="AS2550">
        <v>48</v>
      </c>
      <c r="AT2550">
        <v>52</v>
      </c>
      <c r="AU2550">
        <v>0</v>
      </c>
      <c r="AV2550">
        <v>0</v>
      </c>
      <c r="AW2550">
        <v>2.77</v>
      </c>
      <c r="AX2550">
        <v>57</v>
      </c>
      <c r="AY2550">
        <v>77</v>
      </c>
      <c r="AZ2550">
        <v>60</v>
      </c>
      <c r="BA2550">
        <v>30</v>
      </c>
      <c r="BB2550">
        <v>17</v>
      </c>
      <c r="BC2550">
        <v>37</v>
      </c>
      <c r="BD2550">
        <v>64</v>
      </c>
      <c r="BE2550">
        <v>63</v>
      </c>
      <c r="BF2550">
        <v>80</v>
      </c>
      <c r="BG2550">
        <v>8.57</v>
      </c>
      <c r="BH2550">
        <v>4</v>
      </c>
      <c r="BI2550">
        <v>2.92</v>
      </c>
      <c r="BJ2550">
        <v>3.53</v>
      </c>
      <c r="BK2550">
        <v>2.5099999999999998</v>
      </c>
      <c r="BL2550">
        <f>1/Table1[[#This Row],[odds_ft_home_team_win]]+1/Table1[[#This Row],[odds_ft_draw]]+1/Table1[[#This Row],[odds_ft_away_team_win]]-1</f>
        <v>2.4158246906819558E-2</v>
      </c>
      <c r="BM2550">
        <f>Table1[[#This Row],[Margin]]/3</f>
        <v>8.0527489689398522E-3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 t="s">
        <v>1644</v>
      </c>
      <c r="BU2550">
        <f>VLOOKUP(Table1[[#This Row],[Reference]],metron,11,FALSE)</f>
        <v>1.228921489601805</v>
      </c>
      <c r="BV2550">
        <f>VLOOKUP(Table1[[#This Row],[Reference]],metron,12,FALSE)</f>
        <v>1.2940512655166849</v>
      </c>
    </row>
    <row r="2551" spans="1:74" hidden="1" x14ac:dyDescent="0.45">
      <c r="A2551" t="s">
        <v>5411</v>
      </c>
      <c r="B2551">
        <v>1461535200</v>
      </c>
      <c r="C2551" s="3" t="s">
        <v>2157</v>
      </c>
      <c r="D2551" t="s">
        <v>65</v>
      </c>
      <c r="E2551" t="s">
        <v>66</v>
      </c>
      <c r="F2551" t="s">
        <v>73</v>
      </c>
      <c r="G2551" t="s">
        <v>67</v>
      </c>
      <c r="H2551" t="s">
        <v>66</v>
      </c>
      <c r="I2551">
        <f>MROUND(Table1[[#This Row],[Prob_H]]*100,2)/100</f>
        <v>0.42</v>
      </c>
      <c r="J2551">
        <f>1/Table1[[#This Row],[odds_ft_home_team_win]]-Table1[[#This Row],[Margin/3]]</f>
        <v>0.42067093635291353</v>
      </c>
      <c r="K2551">
        <f>1/Table1[[#This Row],[odds_ft_draw]]-Table1[[#This Row],[Margin/3]]</f>
        <v>0.27238526340118474</v>
      </c>
      <c r="L2551">
        <f>1/Table1[[#This Row],[odds_ft_away_team_win]]-Table1[[#This Row],[Margin/3]]</f>
        <v>0.30694380024590168</v>
      </c>
      <c r="M2551">
        <v>15</v>
      </c>
      <c r="N2551">
        <v>1.88</v>
      </c>
      <c r="O2551">
        <v>0.81</v>
      </c>
      <c r="P2551">
        <v>2</v>
      </c>
      <c r="Q2551">
        <v>0.72</v>
      </c>
      <c r="R2551" t="str" cm="1">
        <f t="array" ref="R25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1">
        <v>2</v>
      </c>
      <c r="T2551">
        <v>1</v>
      </c>
      <c r="U2551">
        <v>3</v>
      </c>
      <c r="V2551">
        <v>2</v>
      </c>
      <c r="W2551">
        <v>1</v>
      </c>
      <c r="X2551">
        <v>1</v>
      </c>
      <c r="Y2551" t="s">
        <v>2158</v>
      </c>
      <c r="Z2551">
        <v>20</v>
      </c>
      <c r="AA2551">
        <v>7</v>
      </c>
      <c r="AB2551">
        <v>2</v>
      </c>
      <c r="AC2551">
        <v>2</v>
      </c>
      <c r="AD2551">
        <v>0</v>
      </c>
      <c r="AE2551">
        <v>3</v>
      </c>
      <c r="AF2551">
        <v>0</v>
      </c>
      <c r="AG2551">
        <v>0</v>
      </c>
      <c r="AH2551">
        <v>2</v>
      </c>
      <c r="AI2551">
        <v>1</v>
      </c>
      <c r="AJ2551">
        <v>2</v>
      </c>
      <c r="AK2551">
        <v>8</v>
      </c>
      <c r="AL2551">
        <v>8</v>
      </c>
      <c r="AM2551">
        <v>2</v>
      </c>
      <c r="AN2551">
        <v>2</v>
      </c>
      <c r="AO2551">
        <v>6</v>
      </c>
      <c r="AP2551">
        <v>6</v>
      </c>
      <c r="AQ2551">
        <v>10</v>
      </c>
      <c r="AR2551">
        <v>16</v>
      </c>
      <c r="AS2551">
        <v>52</v>
      </c>
      <c r="AT2551">
        <v>48</v>
      </c>
      <c r="AU2551">
        <v>0</v>
      </c>
      <c r="AV2551">
        <v>0</v>
      </c>
      <c r="AW2551">
        <v>3.22</v>
      </c>
      <c r="AX2551">
        <v>72</v>
      </c>
      <c r="AY2551">
        <v>82</v>
      </c>
      <c r="AZ2551">
        <v>66</v>
      </c>
      <c r="BA2551">
        <v>44</v>
      </c>
      <c r="BB2551">
        <v>31</v>
      </c>
      <c r="BC2551">
        <v>47</v>
      </c>
      <c r="BD2551">
        <v>82</v>
      </c>
      <c r="BE2551">
        <v>57</v>
      </c>
      <c r="BF2551">
        <v>85</v>
      </c>
      <c r="BG2551">
        <v>7.38</v>
      </c>
      <c r="BH2551">
        <v>6.44</v>
      </c>
      <c r="BI2551">
        <v>2.33</v>
      </c>
      <c r="BJ2551">
        <v>3.56</v>
      </c>
      <c r="BK2551">
        <v>3.17</v>
      </c>
      <c r="BL2551">
        <f>1/Table1[[#This Row],[odds_ft_home_team_win]]+1/Table1[[#This Row],[odds_ft_draw]]+1/Table1[[#This Row],[odds_ft_away_team_win]]-1</f>
        <v>2.5540839009928984E-2</v>
      </c>
      <c r="BM2551">
        <f>Table1[[#This Row],[Margin]]/3</f>
        <v>8.5136130033096613E-3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 t="s">
        <v>126</v>
      </c>
      <c r="BU2551">
        <f>VLOOKUP(Table1[[#This Row],[Reference]],metron,11,FALSE)</f>
        <v>1.396960958296362</v>
      </c>
      <c r="BV2551">
        <f>VLOOKUP(Table1[[#This Row],[Reference]],metron,12,FALSE)</f>
        <v>1.091503992901508</v>
      </c>
    </row>
    <row r="2552" spans="1:74" hidden="1" x14ac:dyDescent="0.45">
      <c r="A2552" t="s">
        <v>5410</v>
      </c>
      <c r="B2552">
        <v>1477706400</v>
      </c>
      <c r="C2552" s="3" t="s">
        <v>2411</v>
      </c>
      <c r="D2552" t="s">
        <v>65</v>
      </c>
      <c r="E2552" t="s">
        <v>66</v>
      </c>
      <c r="F2552" t="s">
        <v>611</v>
      </c>
      <c r="G2552" t="s">
        <v>94</v>
      </c>
      <c r="H2552" t="s">
        <v>66</v>
      </c>
      <c r="I2552">
        <f>MROUND(Table1[[#This Row],[Prob_H]]*100,2)/100</f>
        <v>0.3</v>
      </c>
      <c r="J2552">
        <f>1/Table1[[#This Row],[odds_ft_home_team_win]]-Table1[[#This Row],[Margin/3]]</f>
        <v>0.30616620593872029</v>
      </c>
      <c r="K2552">
        <f>1/Table1[[#This Row],[odds_ft_draw]]-Table1[[#This Row],[Margin/3]]</f>
        <v>0.27660108203397377</v>
      </c>
      <c r="L2552">
        <f>1/Table1[[#This Row],[odds_ft_away_team_win]]-Table1[[#This Row],[Margin/3]]</f>
        <v>0.41723271202730589</v>
      </c>
      <c r="M2552">
        <v>15</v>
      </c>
      <c r="N2552">
        <v>1</v>
      </c>
      <c r="O2552">
        <v>0.28999999999999998</v>
      </c>
      <c r="P2552">
        <v>1.65</v>
      </c>
      <c r="Q2552">
        <v>0.83</v>
      </c>
      <c r="R2552" t="str" cm="1">
        <f t="array" ref="R25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2">
        <v>1</v>
      </c>
      <c r="T2552">
        <v>4</v>
      </c>
      <c r="U2552">
        <v>5</v>
      </c>
      <c r="V2552">
        <v>1</v>
      </c>
      <c r="W2552">
        <v>0</v>
      </c>
      <c r="X2552">
        <v>1</v>
      </c>
      <c r="Y2552">
        <v>49</v>
      </c>
      <c r="Z2552" t="s">
        <v>2412</v>
      </c>
      <c r="AA2552">
        <v>4</v>
      </c>
      <c r="AB2552">
        <v>4</v>
      </c>
      <c r="AC2552">
        <v>1</v>
      </c>
      <c r="AD2552">
        <v>1</v>
      </c>
      <c r="AE2552">
        <v>1</v>
      </c>
      <c r="AF2552">
        <v>0</v>
      </c>
      <c r="AG2552">
        <v>1</v>
      </c>
      <c r="AH2552">
        <v>1</v>
      </c>
      <c r="AI2552">
        <v>1</v>
      </c>
      <c r="AJ2552">
        <v>0</v>
      </c>
      <c r="AK2552">
        <v>7</v>
      </c>
      <c r="AL2552">
        <v>15</v>
      </c>
      <c r="AM2552">
        <v>6</v>
      </c>
      <c r="AN2552">
        <v>12</v>
      </c>
      <c r="AO2552">
        <v>1</v>
      </c>
      <c r="AP2552">
        <v>3</v>
      </c>
      <c r="AQ2552">
        <v>11</v>
      </c>
      <c r="AR2552">
        <v>15</v>
      </c>
      <c r="AS2552">
        <v>48</v>
      </c>
      <c r="AT2552">
        <v>52</v>
      </c>
      <c r="AU2552">
        <v>0</v>
      </c>
      <c r="AV2552">
        <v>0</v>
      </c>
      <c r="AW2552">
        <v>2.93</v>
      </c>
      <c r="AX2552">
        <v>57</v>
      </c>
      <c r="AY2552">
        <v>71</v>
      </c>
      <c r="AZ2552">
        <v>64</v>
      </c>
      <c r="BA2552">
        <v>43</v>
      </c>
      <c r="BB2552">
        <v>15</v>
      </c>
      <c r="BC2552">
        <v>36</v>
      </c>
      <c r="BD2552">
        <v>79</v>
      </c>
      <c r="BE2552">
        <v>57</v>
      </c>
      <c r="BF2552">
        <v>79</v>
      </c>
      <c r="BG2552">
        <v>9</v>
      </c>
      <c r="BH2552">
        <v>6.29</v>
      </c>
      <c r="BI2552">
        <v>3.18</v>
      </c>
      <c r="BJ2552">
        <v>3.51</v>
      </c>
      <c r="BK2552">
        <v>2.35</v>
      </c>
      <c r="BL2552">
        <f>1/Table1[[#This Row],[odds_ft_home_team_win]]+1/Table1[[#This Row],[odds_ft_draw]]+1/Table1[[#This Row],[odds_ft_away_team_win]]-1</f>
        <v>2.4897608598933418E-2</v>
      </c>
      <c r="BM2552">
        <f>Table1[[#This Row],[Margin]]/3</f>
        <v>8.2992028663111395E-3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 t="s">
        <v>614</v>
      </c>
      <c r="BU2552">
        <f>VLOOKUP(Table1[[#This Row],[Reference]],metron,11,FALSE)</f>
        <v>1.1805091283106199</v>
      </c>
      <c r="BV2552">
        <f>VLOOKUP(Table1[[#This Row],[Reference]],metron,12,FALSE)</f>
        <v>1.3921316533813319</v>
      </c>
    </row>
    <row r="2553" spans="1:74" hidden="1" x14ac:dyDescent="0.45">
      <c r="A2553" t="s">
        <v>5410</v>
      </c>
      <c r="B2553">
        <v>1477778400</v>
      </c>
      <c r="C2553" s="3" t="s">
        <v>2413</v>
      </c>
      <c r="D2553" t="s">
        <v>65</v>
      </c>
      <c r="E2553" t="s">
        <v>66</v>
      </c>
      <c r="F2553" t="s">
        <v>67</v>
      </c>
      <c r="G2553" t="s">
        <v>80</v>
      </c>
      <c r="H2553" t="s">
        <v>66</v>
      </c>
      <c r="I2553">
        <f>MROUND(Table1[[#This Row],[Prob_H]]*100,2)/100</f>
        <v>0.36</v>
      </c>
      <c r="J2553">
        <f>1/Table1[[#This Row],[odds_ft_home_team_win]]-Table1[[#This Row],[Margin/3]]</f>
        <v>0.35516934046345811</v>
      </c>
      <c r="K2553">
        <f>1/Table1[[#This Row],[odds_ft_draw]]-Table1[[#This Row],[Margin/3]]</f>
        <v>0.285650623885918</v>
      </c>
      <c r="L2553">
        <f>1/Table1[[#This Row],[odds_ft_away_team_win]]-Table1[[#This Row],[Margin/3]]</f>
        <v>0.35918003565062384</v>
      </c>
      <c r="M2553">
        <v>15</v>
      </c>
      <c r="N2553">
        <v>0.71</v>
      </c>
      <c r="O2553">
        <v>0.28999999999999998</v>
      </c>
      <c r="P2553">
        <v>1.1200000000000001</v>
      </c>
      <c r="Q2553">
        <v>0.94</v>
      </c>
      <c r="R2553" t="str" cm="1">
        <f t="array" ref="R25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3">
        <v>1</v>
      </c>
      <c r="T2553">
        <v>2</v>
      </c>
      <c r="U2553">
        <v>3</v>
      </c>
      <c r="V2553">
        <v>2</v>
      </c>
      <c r="W2553">
        <v>1</v>
      </c>
      <c r="X2553">
        <v>1</v>
      </c>
      <c r="Y2553">
        <v>41</v>
      </c>
      <c r="Z2553" t="s">
        <v>2414</v>
      </c>
      <c r="AA2553">
        <v>8</v>
      </c>
      <c r="AB2553">
        <v>7</v>
      </c>
      <c r="AC2553">
        <v>1</v>
      </c>
      <c r="AD2553">
        <v>0</v>
      </c>
      <c r="AE2553">
        <v>2</v>
      </c>
      <c r="AF2553">
        <v>0</v>
      </c>
      <c r="AG2553">
        <v>1</v>
      </c>
      <c r="AH2553">
        <v>0</v>
      </c>
      <c r="AI2553">
        <v>0</v>
      </c>
      <c r="AJ2553">
        <v>2</v>
      </c>
      <c r="AK2553">
        <v>10</v>
      </c>
      <c r="AL2553">
        <v>11</v>
      </c>
      <c r="AM2553">
        <v>5</v>
      </c>
      <c r="AN2553">
        <v>5</v>
      </c>
      <c r="AO2553">
        <v>5</v>
      </c>
      <c r="AP2553">
        <v>6</v>
      </c>
      <c r="AQ2553">
        <v>17</v>
      </c>
      <c r="AR2553">
        <v>19</v>
      </c>
      <c r="AS2553">
        <v>51</v>
      </c>
      <c r="AT2553">
        <v>49</v>
      </c>
      <c r="AU2553">
        <v>0</v>
      </c>
      <c r="AV2553">
        <v>0</v>
      </c>
      <c r="AW2553">
        <v>2.86</v>
      </c>
      <c r="AX2553">
        <v>57</v>
      </c>
      <c r="AY2553">
        <v>86</v>
      </c>
      <c r="AZ2553">
        <v>64</v>
      </c>
      <c r="BA2553">
        <v>29</v>
      </c>
      <c r="BB2553">
        <v>14</v>
      </c>
      <c r="BC2553">
        <v>36</v>
      </c>
      <c r="BD2553">
        <v>79</v>
      </c>
      <c r="BE2553">
        <v>50</v>
      </c>
      <c r="BF2553">
        <v>86</v>
      </c>
      <c r="BG2553">
        <v>10.86</v>
      </c>
      <c r="BH2553">
        <v>4.8600000000000003</v>
      </c>
      <c r="BI2553">
        <v>2.75</v>
      </c>
      <c r="BJ2553">
        <v>3.4</v>
      </c>
      <c r="BK2553">
        <v>2.72</v>
      </c>
      <c r="BL2553">
        <f>1/Table1[[#This Row],[odds_ft_home_team_win]]+1/Table1[[#This Row],[odds_ft_draw]]+1/Table1[[#This Row],[odds_ft_away_team_win]]-1</f>
        <v>2.5401069518716568E-2</v>
      </c>
      <c r="BM2553">
        <f>Table1[[#This Row],[Margin]]/3</f>
        <v>8.4670231729055221E-3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 t="s">
        <v>70</v>
      </c>
      <c r="BU2553">
        <f>VLOOKUP(Table1[[#This Row],[Reference]],metron,11,FALSE)</f>
        <v>1.269326094653606</v>
      </c>
      <c r="BV2553">
        <f>VLOOKUP(Table1[[#This Row],[Reference]],metron,12,FALSE)</f>
        <v>1.2417089578661631</v>
      </c>
    </row>
    <row r="2554" spans="1:74" hidden="1" x14ac:dyDescent="0.45">
      <c r="A2554" t="s">
        <v>5410</v>
      </c>
      <c r="B2554">
        <v>1477789200</v>
      </c>
      <c r="C2554" s="3" t="s">
        <v>2415</v>
      </c>
      <c r="D2554" t="s">
        <v>65</v>
      </c>
      <c r="E2554" t="s">
        <v>66</v>
      </c>
      <c r="F2554" t="s">
        <v>68</v>
      </c>
      <c r="G2554" t="s">
        <v>85</v>
      </c>
      <c r="H2554" t="s">
        <v>66</v>
      </c>
      <c r="I2554">
        <f>MROUND(Table1[[#This Row],[Prob_H]]*100,2)/100</f>
        <v>0.5</v>
      </c>
      <c r="J2554">
        <f>1/Table1[[#This Row],[odds_ft_home_team_win]]-Table1[[#This Row],[Margin/3]]</f>
        <v>0.49655849655849654</v>
      </c>
      <c r="K2554">
        <f>1/Table1[[#This Row],[odds_ft_draw]]-Table1[[#This Row],[Margin/3]]</f>
        <v>0.26623326623326615</v>
      </c>
      <c r="L2554">
        <f>1/Table1[[#This Row],[odds_ft_away_team_win]]-Table1[[#This Row],[Margin/3]]</f>
        <v>0.23720823720823717</v>
      </c>
      <c r="M2554">
        <v>15</v>
      </c>
      <c r="N2554">
        <v>1.71</v>
      </c>
      <c r="O2554">
        <v>1</v>
      </c>
      <c r="P2554">
        <v>1.78</v>
      </c>
      <c r="Q2554">
        <v>1</v>
      </c>
      <c r="R2554" t="str" cm="1">
        <f t="array" ref="R25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54">
        <v>1</v>
      </c>
      <c r="T2554">
        <v>1</v>
      </c>
      <c r="U2554">
        <v>2</v>
      </c>
      <c r="V2554">
        <v>1</v>
      </c>
      <c r="W2554">
        <v>1</v>
      </c>
      <c r="X2554">
        <v>0</v>
      </c>
      <c r="Y2554">
        <v>38</v>
      </c>
      <c r="Z2554">
        <v>72</v>
      </c>
      <c r="AA2554">
        <v>3</v>
      </c>
      <c r="AB2554">
        <v>6</v>
      </c>
      <c r="AC2554">
        <v>2</v>
      </c>
      <c r="AD2554">
        <v>0</v>
      </c>
      <c r="AE2554">
        <v>3</v>
      </c>
      <c r="AF2554">
        <v>0</v>
      </c>
      <c r="AG2554">
        <v>0</v>
      </c>
      <c r="AH2554">
        <v>2</v>
      </c>
      <c r="AI2554">
        <v>0</v>
      </c>
      <c r="AJ2554">
        <v>3</v>
      </c>
      <c r="AK2554">
        <v>9</v>
      </c>
      <c r="AL2554">
        <v>12</v>
      </c>
      <c r="AM2554">
        <v>4</v>
      </c>
      <c r="AN2554">
        <v>3</v>
      </c>
      <c r="AO2554">
        <v>5</v>
      </c>
      <c r="AP2554">
        <v>9</v>
      </c>
      <c r="AQ2554">
        <v>16</v>
      </c>
      <c r="AR2554">
        <v>18</v>
      </c>
      <c r="AS2554">
        <v>53</v>
      </c>
      <c r="AT2554">
        <v>47</v>
      </c>
      <c r="AU2554">
        <v>0</v>
      </c>
      <c r="AV2554">
        <v>0</v>
      </c>
      <c r="AW2554">
        <v>2.72</v>
      </c>
      <c r="AX2554">
        <v>50</v>
      </c>
      <c r="AY2554">
        <v>64</v>
      </c>
      <c r="AZ2554">
        <v>43</v>
      </c>
      <c r="BA2554">
        <v>29</v>
      </c>
      <c r="BB2554">
        <v>22</v>
      </c>
      <c r="BC2554">
        <v>29</v>
      </c>
      <c r="BD2554">
        <v>50</v>
      </c>
      <c r="BE2554">
        <v>57</v>
      </c>
      <c r="BF2554">
        <v>86</v>
      </c>
      <c r="BG2554">
        <v>14.43</v>
      </c>
      <c r="BH2554">
        <v>5.57</v>
      </c>
      <c r="BI2554">
        <v>1.98</v>
      </c>
      <c r="BJ2554">
        <v>3.64</v>
      </c>
      <c r="BK2554">
        <v>4.07</v>
      </c>
      <c r="BL2554">
        <f>1/Table1[[#This Row],[odds_ft_home_team_win]]+1/Table1[[#This Row],[odds_ft_draw]]+1/Table1[[#This Row],[odds_ft_away_team_win]]-1</f>
        <v>2.5476025476025566E-2</v>
      </c>
      <c r="BM2554">
        <f>Table1[[#This Row],[Margin]]/3</f>
        <v>8.4920084920085213E-3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 t="s">
        <v>116</v>
      </c>
      <c r="BU2554">
        <f>VLOOKUP(Table1[[#This Row],[Reference]],metron,11,FALSE)</f>
        <v>1.5342708579532029</v>
      </c>
      <c r="BV2554">
        <f>VLOOKUP(Table1[[#This Row],[Reference]],metron,12,FALSE)</f>
        <v>0.98593713070196176</v>
      </c>
    </row>
    <row r="2555" spans="1:74" hidden="1" x14ac:dyDescent="0.45">
      <c r="A2555" t="s">
        <v>5410</v>
      </c>
      <c r="B2555">
        <v>1477789200</v>
      </c>
      <c r="C2555" s="3" t="s">
        <v>2415</v>
      </c>
      <c r="D2555" t="s">
        <v>65</v>
      </c>
      <c r="E2555" t="s">
        <v>66</v>
      </c>
      <c r="F2555" t="s">
        <v>78</v>
      </c>
      <c r="G2555" t="s">
        <v>2218</v>
      </c>
      <c r="H2555" t="s">
        <v>66</v>
      </c>
      <c r="I2555">
        <f>MROUND(Table1[[#This Row],[Prob_H]]*100,2)/100</f>
        <v>0.38</v>
      </c>
      <c r="J2555">
        <f>1/Table1[[#This Row],[odds_ft_home_team_win]]-Table1[[#This Row],[Margin/3]]</f>
        <v>0.37715616891818265</v>
      </c>
      <c r="K2555">
        <f>1/Table1[[#This Row],[odds_ft_draw]]-Table1[[#This Row],[Margin/3]]</f>
        <v>0.28091085528156468</v>
      </c>
      <c r="L2555">
        <f>1/Table1[[#This Row],[odds_ft_away_team_win]]-Table1[[#This Row],[Margin/3]]</f>
        <v>0.34193297580025267</v>
      </c>
      <c r="M2555">
        <v>15</v>
      </c>
      <c r="N2555">
        <v>1.1399999999999999</v>
      </c>
      <c r="O2555">
        <v>1.29</v>
      </c>
      <c r="P2555">
        <v>1.39</v>
      </c>
      <c r="Q2555">
        <v>1.1100000000000001</v>
      </c>
      <c r="R2555" t="str" cm="1">
        <f t="array" ref="R25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5">
        <v>2</v>
      </c>
      <c r="T2555">
        <v>1</v>
      </c>
      <c r="U2555">
        <v>3</v>
      </c>
      <c r="V2555">
        <v>0</v>
      </c>
      <c r="W2555">
        <v>0</v>
      </c>
      <c r="X2555">
        <v>0</v>
      </c>
      <c r="Y2555" t="s">
        <v>2416</v>
      </c>
      <c r="Z2555">
        <v>58</v>
      </c>
      <c r="AA2555">
        <v>6</v>
      </c>
      <c r="AB2555">
        <v>5</v>
      </c>
      <c r="AC2555">
        <v>1</v>
      </c>
      <c r="AD2555">
        <v>0</v>
      </c>
      <c r="AE2555">
        <v>5</v>
      </c>
      <c r="AF2555">
        <v>0</v>
      </c>
      <c r="AG2555">
        <v>0</v>
      </c>
      <c r="AH2555">
        <v>1</v>
      </c>
      <c r="AI2555">
        <v>4</v>
      </c>
      <c r="AJ2555">
        <v>1</v>
      </c>
      <c r="AK2555">
        <v>11</v>
      </c>
      <c r="AL2555">
        <v>12</v>
      </c>
      <c r="AM2555">
        <v>9</v>
      </c>
      <c r="AN2555">
        <v>6</v>
      </c>
      <c r="AO2555">
        <v>2</v>
      </c>
      <c r="AP2555">
        <v>6</v>
      </c>
      <c r="AQ2555">
        <v>11</v>
      </c>
      <c r="AR2555">
        <v>14</v>
      </c>
      <c r="AS2555">
        <v>61</v>
      </c>
      <c r="AT2555">
        <v>39</v>
      </c>
      <c r="AU2555">
        <v>0</v>
      </c>
      <c r="AV2555">
        <v>0</v>
      </c>
      <c r="AW2555">
        <v>3</v>
      </c>
      <c r="AX2555">
        <v>65</v>
      </c>
      <c r="AY2555">
        <v>79</v>
      </c>
      <c r="AZ2555">
        <v>57</v>
      </c>
      <c r="BA2555">
        <v>43</v>
      </c>
      <c r="BB2555">
        <v>29</v>
      </c>
      <c r="BC2555">
        <v>36</v>
      </c>
      <c r="BD2555">
        <v>72</v>
      </c>
      <c r="BE2555">
        <v>65</v>
      </c>
      <c r="BF2555">
        <v>72</v>
      </c>
      <c r="BG2555">
        <v>6.93</v>
      </c>
      <c r="BH2555">
        <v>5.14</v>
      </c>
      <c r="BI2555">
        <v>2.59</v>
      </c>
      <c r="BJ2555">
        <v>3.45</v>
      </c>
      <c r="BK2555">
        <v>2.85</v>
      </c>
      <c r="BL2555">
        <f>1/Table1[[#This Row],[odds_ft_home_team_win]]+1/Table1[[#This Row],[odds_ft_draw]]+1/Table1[[#This Row],[odds_ft_away_team_win]]-1</f>
        <v>2.6832651546610409E-2</v>
      </c>
      <c r="BM2555">
        <f>Table1[[#This Row],[Margin]]/3</f>
        <v>8.9442171822034702E-3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 t="s">
        <v>106</v>
      </c>
      <c r="BU2555">
        <f>VLOOKUP(Table1[[#This Row],[Reference]],metron,11,FALSE)</f>
        <v>1.330562659846547</v>
      </c>
      <c r="BV2555">
        <f>VLOOKUP(Table1[[#This Row],[Reference]],metron,12,FALSE)</f>
        <v>1.1595268542199491</v>
      </c>
    </row>
    <row r="2556" spans="1:74" hidden="1" x14ac:dyDescent="0.45">
      <c r="A2556" t="s">
        <v>5410</v>
      </c>
      <c r="B2556">
        <v>1477789560</v>
      </c>
      <c r="C2556" s="3" t="s">
        <v>2417</v>
      </c>
      <c r="D2556" t="s">
        <v>65</v>
      </c>
      <c r="E2556" t="s">
        <v>66</v>
      </c>
      <c r="F2556" t="s">
        <v>103</v>
      </c>
      <c r="G2556" t="s">
        <v>93</v>
      </c>
      <c r="H2556" t="s">
        <v>66</v>
      </c>
      <c r="I2556">
        <f>MROUND(Table1[[#This Row],[Prob_H]]*100,2)/100</f>
        <v>0.6</v>
      </c>
      <c r="J2556">
        <f>1/Table1[[#This Row],[odds_ft_home_team_win]]-Table1[[#This Row],[Margin/3]]</f>
        <v>0.59800091507408581</v>
      </c>
      <c r="K2556">
        <f>1/Table1[[#This Row],[odds_ft_draw]]-Table1[[#This Row],[Margin/3]]</f>
        <v>0.23584274803787</v>
      </c>
      <c r="L2556">
        <f>1/Table1[[#This Row],[odds_ft_away_team_win]]-Table1[[#This Row],[Margin/3]]</f>
        <v>0.16615633688804418</v>
      </c>
      <c r="M2556">
        <v>15</v>
      </c>
      <c r="N2556">
        <v>2.4300000000000002</v>
      </c>
      <c r="O2556">
        <v>0.43</v>
      </c>
      <c r="P2556">
        <v>2</v>
      </c>
      <c r="Q2556">
        <v>0.78</v>
      </c>
      <c r="R2556" t="str" cm="1">
        <f t="array" ref="R25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6">
        <v>3</v>
      </c>
      <c r="T2556">
        <v>2</v>
      </c>
      <c r="U2556">
        <v>5</v>
      </c>
      <c r="V2556">
        <v>3</v>
      </c>
      <c r="W2556">
        <v>1</v>
      </c>
      <c r="X2556">
        <v>2</v>
      </c>
      <c r="Y2556" t="s">
        <v>2418</v>
      </c>
      <c r="Z2556" t="s">
        <v>2419</v>
      </c>
      <c r="AA2556">
        <v>7</v>
      </c>
      <c r="AB2556">
        <v>5</v>
      </c>
      <c r="AC2556">
        <v>0</v>
      </c>
      <c r="AD2556">
        <v>0</v>
      </c>
      <c r="AE2556">
        <v>2</v>
      </c>
      <c r="AF2556">
        <v>0</v>
      </c>
      <c r="AG2556">
        <v>0</v>
      </c>
      <c r="AH2556">
        <v>0</v>
      </c>
      <c r="AI2556">
        <v>1</v>
      </c>
      <c r="AJ2556">
        <v>1</v>
      </c>
      <c r="AK2556">
        <v>12</v>
      </c>
      <c r="AL2556">
        <v>9</v>
      </c>
      <c r="AM2556">
        <v>4</v>
      </c>
      <c r="AN2556">
        <v>5</v>
      </c>
      <c r="AO2556">
        <v>8</v>
      </c>
      <c r="AP2556">
        <v>4</v>
      </c>
      <c r="AQ2556">
        <v>10</v>
      </c>
      <c r="AR2556">
        <v>19</v>
      </c>
      <c r="AS2556">
        <v>48</v>
      </c>
      <c r="AT2556">
        <v>52</v>
      </c>
      <c r="AU2556">
        <v>0</v>
      </c>
      <c r="AV2556">
        <v>0</v>
      </c>
      <c r="AW2556">
        <v>3</v>
      </c>
      <c r="AX2556">
        <v>50</v>
      </c>
      <c r="AY2556">
        <v>79</v>
      </c>
      <c r="AZ2556">
        <v>57</v>
      </c>
      <c r="BA2556">
        <v>43</v>
      </c>
      <c r="BB2556">
        <v>22</v>
      </c>
      <c r="BC2556">
        <v>43</v>
      </c>
      <c r="BD2556">
        <v>86</v>
      </c>
      <c r="BE2556">
        <v>57</v>
      </c>
      <c r="BF2556">
        <v>79</v>
      </c>
      <c r="BG2556">
        <v>8.17</v>
      </c>
      <c r="BH2556">
        <v>4.58</v>
      </c>
      <c r="BI2556">
        <v>1.65</v>
      </c>
      <c r="BJ2556">
        <v>4.0999999999999996</v>
      </c>
      <c r="BK2556">
        <v>5.74</v>
      </c>
      <c r="BL2556">
        <f>1/Table1[[#This Row],[odds_ft_home_team_win]]+1/Table1[[#This Row],[odds_ft_draw]]+1/Table1[[#This Row],[odds_ft_away_team_win]]-1</f>
        <v>2.4179072959560788E-2</v>
      </c>
      <c r="BM2556">
        <f>Table1[[#This Row],[Margin]]/3</f>
        <v>8.0596909865202626E-3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 t="s">
        <v>118</v>
      </c>
      <c r="BU2556">
        <f>VLOOKUP(Table1[[#This Row],[Reference]],metron,11,FALSE)</f>
        <v>1.841836734693878</v>
      </c>
      <c r="BV2556">
        <f>VLOOKUP(Table1[[#This Row],[Reference]],metron,12,FALSE)</f>
        <v>0.88917233560090703</v>
      </c>
    </row>
    <row r="2557" spans="1:74" hidden="1" x14ac:dyDescent="0.45">
      <c r="A2557" t="s">
        <v>5410</v>
      </c>
      <c r="B2557">
        <v>1477792800</v>
      </c>
      <c r="C2557" s="3" t="s">
        <v>2420</v>
      </c>
      <c r="D2557" t="s">
        <v>65</v>
      </c>
      <c r="E2557" t="s">
        <v>66</v>
      </c>
      <c r="F2557" t="s">
        <v>86</v>
      </c>
      <c r="G2557" t="s">
        <v>88</v>
      </c>
      <c r="H2557" t="s">
        <v>66</v>
      </c>
      <c r="I2557">
        <f>MROUND(Table1[[#This Row],[Prob_H]]*100,2)/100</f>
        <v>0.6</v>
      </c>
      <c r="J2557">
        <f>1/Table1[[#This Row],[odds_ft_home_team_win]]-Table1[[#This Row],[Margin/3]]</f>
        <v>0.59015584843283442</v>
      </c>
      <c r="K2557">
        <f>1/Table1[[#This Row],[odds_ft_draw]]-Table1[[#This Row],[Margin/3]]</f>
        <v>0.23765887194246538</v>
      </c>
      <c r="L2557">
        <f>1/Table1[[#This Row],[odds_ft_away_team_win]]-Table1[[#This Row],[Margin/3]]</f>
        <v>0.17218527962470018</v>
      </c>
      <c r="M2557">
        <v>15</v>
      </c>
      <c r="N2557">
        <v>1.63</v>
      </c>
      <c r="O2557">
        <v>0.28999999999999998</v>
      </c>
      <c r="P2557">
        <v>1.85</v>
      </c>
      <c r="Q2557">
        <v>0.83</v>
      </c>
      <c r="R2557" t="str" cm="1">
        <f t="array" ref="R25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7">
        <v>3</v>
      </c>
      <c r="T2557">
        <v>1</v>
      </c>
      <c r="U2557">
        <v>4</v>
      </c>
      <c r="V2557">
        <v>3</v>
      </c>
      <c r="W2557">
        <v>2</v>
      </c>
      <c r="X2557">
        <v>1</v>
      </c>
      <c r="Y2557" t="s">
        <v>2421</v>
      </c>
      <c r="Z2557">
        <v>33</v>
      </c>
      <c r="AA2557">
        <v>4</v>
      </c>
      <c r="AB2557">
        <v>1</v>
      </c>
      <c r="AC2557">
        <v>3</v>
      </c>
      <c r="AD2557">
        <v>0</v>
      </c>
      <c r="AE2557">
        <v>1</v>
      </c>
      <c r="AF2557">
        <v>0</v>
      </c>
      <c r="AG2557">
        <v>1</v>
      </c>
      <c r="AH2557">
        <v>2</v>
      </c>
      <c r="AI2557">
        <v>0</v>
      </c>
      <c r="AJ2557">
        <v>1</v>
      </c>
      <c r="AK2557">
        <v>10</v>
      </c>
      <c r="AL2557">
        <v>12</v>
      </c>
      <c r="AM2557">
        <v>7</v>
      </c>
      <c r="AN2557">
        <v>4</v>
      </c>
      <c r="AO2557">
        <v>3</v>
      </c>
      <c r="AP2557">
        <v>8</v>
      </c>
      <c r="AQ2557">
        <v>18</v>
      </c>
      <c r="AR2557">
        <v>15</v>
      </c>
      <c r="AS2557">
        <v>58</v>
      </c>
      <c r="AT2557">
        <v>42</v>
      </c>
      <c r="AU2557">
        <v>0</v>
      </c>
      <c r="AV2557">
        <v>0</v>
      </c>
      <c r="AW2557">
        <v>2.75</v>
      </c>
      <c r="AX2557">
        <v>48</v>
      </c>
      <c r="AY2557">
        <v>87</v>
      </c>
      <c r="AZ2557">
        <v>54</v>
      </c>
      <c r="BA2557">
        <v>21</v>
      </c>
      <c r="BB2557">
        <v>7</v>
      </c>
      <c r="BC2557">
        <v>34</v>
      </c>
      <c r="BD2557">
        <v>67</v>
      </c>
      <c r="BE2557">
        <v>47</v>
      </c>
      <c r="BF2557">
        <v>80</v>
      </c>
      <c r="BG2557">
        <v>9.86</v>
      </c>
      <c r="BH2557">
        <v>5.32</v>
      </c>
      <c r="BI2557">
        <v>1.67</v>
      </c>
      <c r="BJ2557">
        <v>4.0599999999999996</v>
      </c>
      <c r="BK2557">
        <v>5.53</v>
      </c>
      <c r="BL2557">
        <f>1/Table1[[#This Row],[odds_ft_home_team_win]]+1/Table1[[#This Row],[odds_ft_draw]]+1/Table1[[#This Row],[odds_ft_away_team_win]]-1</f>
        <v>2.5939640330239433E-2</v>
      </c>
      <c r="BM2557">
        <f>Table1[[#This Row],[Margin]]/3</f>
        <v>8.6465467767464776E-3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 t="s">
        <v>113</v>
      </c>
      <c r="BU2557">
        <f>VLOOKUP(Table1[[#This Row],[Reference]],metron,11,FALSE)</f>
        <v>1.841836734693878</v>
      </c>
      <c r="BV2557">
        <f>VLOOKUP(Table1[[#This Row],[Reference]],metron,12,FALSE)</f>
        <v>0.88917233560090703</v>
      </c>
    </row>
    <row r="2558" spans="1:74" hidden="1" x14ac:dyDescent="0.45">
      <c r="A2558" t="s">
        <v>5410</v>
      </c>
      <c r="B2558">
        <v>1477793160</v>
      </c>
      <c r="C2558" s="3" t="s">
        <v>2422</v>
      </c>
      <c r="D2558" t="s">
        <v>65</v>
      </c>
      <c r="E2558" t="s">
        <v>66</v>
      </c>
      <c r="F2558" t="s">
        <v>98</v>
      </c>
      <c r="G2558" t="s">
        <v>77</v>
      </c>
      <c r="H2558" t="s">
        <v>66</v>
      </c>
      <c r="I2558">
        <f>MROUND(Table1[[#This Row],[Prob_H]]*100,2)/100</f>
        <v>0.46</v>
      </c>
      <c r="J2558">
        <f>1/Table1[[#This Row],[odds_ft_home_team_win]]-Table1[[#This Row],[Margin/3]]</f>
        <v>0.46764759181161258</v>
      </c>
      <c r="K2558">
        <f>1/Table1[[#This Row],[odds_ft_draw]]-Table1[[#This Row],[Margin/3]]</f>
        <v>0.28644236635859954</v>
      </c>
      <c r="L2558">
        <f>1/Table1[[#This Row],[odds_ft_away_team_win]]-Table1[[#This Row],[Margin/3]]</f>
        <v>0.24591004182978779</v>
      </c>
      <c r="M2558">
        <v>15</v>
      </c>
      <c r="N2558">
        <v>1.57</v>
      </c>
      <c r="O2558">
        <v>1.29</v>
      </c>
      <c r="P2558">
        <v>1.86</v>
      </c>
      <c r="Q2558">
        <v>1</v>
      </c>
      <c r="R2558" t="str" cm="1">
        <f t="array" ref="R25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58">
        <v>3</v>
      </c>
      <c r="T2558">
        <v>2</v>
      </c>
      <c r="U2558">
        <v>5</v>
      </c>
      <c r="V2558">
        <v>2</v>
      </c>
      <c r="W2558">
        <v>1</v>
      </c>
      <c r="X2558">
        <v>1</v>
      </c>
      <c r="Y2558" t="s">
        <v>2423</v>
      </c>
      <c r="Z2558" t="s">
        <v>2424</v>
      </c>
      <c r="AA2558">
        <v>1</v>
      </c>
      <c r="AB2558">
        <v>1</v>
      </c>
      <c r="AC2558">
        <v>2</v>
      </c>
      <c r="AD2558">
        <v>0</v>
      </c>
      <c r="AE2558">
        <v>1</v>
      </c>
      <c r="AF2558">
        <v>0</v>
      </c>
      <c r="AG2558">
        <v>0</v>
      </c>
      <c r="AH2558">
        <v>2</v>
      </c>
      <c r="AI2558">
        <v>0</v>
      </c>
      <c r="AJ2558">
        <v>1</v>
      </c>
      <c r="AK2558">
        <v>6</v>
      </c>
      <c r="AL2558">
        <v>4</v>
      </c>
      <c r="AM2558">
        <v>4</v>
      </c>
      <c r="AN2558">
        <v>2</v>
      </c>
      <c r="AO2558">
        <v>2</v>
      </c>
      <c r="AP2558">
        <v>2</v>
      </c>
      <c r="AQ2558">
        <v>3</v>
      </c>
      <c r="AR2558">
        <v>5</v>
      </c>
      <c r="AS2558">
        <v>74</v>
      </c>
      <c r="AT2558">
        <v>26</v>
      </c>
      <c r="AU2558">
        <v>0</v>
      </c>
      <c r="AV2558">
        <v>0</v>
      </c>
      <c r="AW2558">
        <v>1.65</v>
      </c>
      <c r="AX2558">
        <v>43</v>
      </c>
      <c r="AY2558">
        <v>57</v>
      </c>
      <c r="AZ2558">
        <v>29</v>
      </c>
      <c r="BA2558">
        <v>7</v>
      </c>
      <c r="BB2558">
        <v>0</v>
      </c>
      <c r="BC2558">
        <v>29</v>
      </c>
      <c r="BD2558">
        <v>50</v>
      </c>
      <c r="BE2558">
        <v>29</v>
      </c>
      <c r="BF2558">
        <v>57</v>
      </c>
      <c r="BG2558">
        <v>10.43</v>
      </c>
      <c r="BH2558">
        <v>3.14</v>
      </c>
      <c r="BI2558">
        <v>2.1</v>
      </c>
      <c r="BJ2558">
        <v>3.39</v>
      </c>
      <c r="BK2558">
        <v>3.93</v>
      </c>
      <c r="BL2558">
        <f>1/Table1[[#This Row],[odds_ft_home_team_win]]+1/Table1[[#This Row],[odds_ft_draw]]+1/Table1[[#This Row],[odds_ft_away_team_win]]-1</f>
        <v>2.5628653136590795E-2</v>
      </c>
      <c r="BM2558">
        <f>Table1[[#This Row],[Margin]]/3</f>
        <v>8.5428843788635991E-3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 t="s">
        <v>128</v>
      </c>
      <c r="BU2558">
        <f>VLOOKUP(Table1[[#This Row],[Reference]],metron,11,FALSE)</f>
        <v>1.4888836329233679</v>
      </c>
      <c r="BV2558">
        <f>VLOOKUP(Table1[[#This Row],[Reference]],metron,12,FALSE)</f>
        <v>1.0516792809839171</v>
      </c>
    </row>
    <row r="2559" spans="1:74" hidden="1" x14ac:dyDescent="0.45">
      <c r="A2559" t="s">
        <v>5410</v>
      </c>
      <c r="B2559">
        <v>1477850400</v>
      </c>
      <c r="C2559" s="3" t="s">
        <v>2425</v>
      </c>
      <c r="D2559" t="s">
        <v>65</v>
      </c>
      <c r="E2559" t="s">
        <v>66</v>
      </c>
      <c r="F2559" t="s">
        <v>97</v>
      </c>
      <c r="G2559" t="s">
        <v>72</v>
      </c>
      <c r="H2559" t="s">
        <v>66</v>
      </c>
      <c r="I2559">
        <f>MROUND(Table1[[#This Row],[Prob_H]]*100,2)/100</f>
        <v>0.42</v>
      </c>
      <c r="J2559">
        <f>1/Table1[[#This Row],[odds_ft_home_team_win]]-Table1[[#This Row],[Margin/3]]</f>
        <v>0.41861671534365558</v>
      </c>
      <c r="K2559">
        <f>1/Table1[[#This Row],[odds_ft_draw]]-Table1[[#This Row],[Margin/3]]</f>
        <v>0.28800219303773855</v>
      </c>
      <c r="L2559">
        <f>1/Table1[[#This Row],[odds_ft_away_team_win]]-Table1[[#This Row],[Margin/3]]</f>
        <v>0.29338109161860582</v>
      </c>
      <c r="M2559">
        <v>15</v>
      </c>
      <c r="N2559">
        <v>2</v>
      </c>
      <c r="O2559">
        <v>1.29</v>
      </c>
      <c r="P2559">
        <v>1.37</v>
      </c>
      <c r="Q2559">
        <v>1.3</v>
      </c>
      <c r="R2559" t="str" cm="1">
        <f t="array" ref="R25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0</v>
      </c>
      <c r="Z2559">
        <v>72</v>
      </c>
      <c r="AA2559">
        <v>9</v>
      </c>
      <c r="AB2559">
        <v>7</v>
      </c>
      <c r="AC2559">
        <v>2</v>
      </c>
      <c r="AD2559">
        <v>1</v>
      </c>
      <c r="AE2559">
        <v>3</v>
      </c>
      <c r="AF2559">
        <v>0</v>
      </c>
      <c r="AG2559">
        <v>1</v>
      </c>
      <c r="AH2559">
        <v>2</v>
      </c>
      <c r="AI2559">
        <v>1</v>
      </c>
      <c r="AJ2559">
        <v>2</v>
      </c>
      <c r="AK2559">
        <v>14</v>
      </c>
      <c r="AL2559">
        <v>6</v>
      </c>
      <c r="AM2559">
        <v>5</v>
      </c>
      <c r="AN2559">
        <v>3</v>
      </c>
      <c r="AO2559">
        <v>9</v>
      </c>
      <c r="AP2559">
        <v>3</v>
      </c>
      <c r="AQ2559">
        <v>15</v>
      </c>
      <c r="AR2559">
        <v>13</v>
      </c>
      <c r="AS2559">
        <v>60</v>
      </c>
      <c r="AT2559">
        <v>40</v>
      </c>
      <c r="AU2559">
        <v>0</v>
      </c>
      <c r="AV2559">
        <v>0</v>
      </c>
      <c r="AW2559">
        <v>2.4500000000000002</v>
      </c>
      <c r="AX2559">
        <v>69</v>
      </c>
      <c r="AY2559">
        <v>77</v>
      </c>
      <c r="AZ2559">
        <v>54</v>
      </c>
      <c r="BA2559">
        <v>23</v>
      </c>
      <c r="BB2559">
        <v>7</v>
      </c>
      <c r="BC2559">
        <v>47</v>
      </c>
      <c r="BD2559">
        <v>77</v>
      </c>
      <c r="BE2559">
        <v>31</v>
      </c>
      <c r="BF2559">
        <v>77</v>
      </c>
      <c r="BG2559">
        <v>9.1199999999999992</v>
      </c>
      <c r="BH2559">
        <v>5.64</v>
      </c>
      <c r="BI2559">
        <v>2.34</v>
      </c>
      <c r="BJ2559">
        <v>3.37</v>
      </c>
      <c r="BK2559">
        <v>3.31</v>
      </c>
      <c r="BL2559">
        <f>1/Table1[[#This Row],[odds_ft_home_team_win]]+1/Table1[[#This Row],[odds_ft_draw]]+1/Table1[[#This Row],[odds_ft_away_team_win]]-1</f>
        <v>2.6201136020315374E-2</v>
      </c>
      <c r="BM2559">
        <f>Table1[[#This Row],[Margin]]/3</f>
        <v>8.7337120067717908E-3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 t="s">
        <v>2262</v>
      </c>
      <c r="BU2559">
        <f>VLOOKUP(Table1[[#This Row],[Reference]],metron,11,FALSE)</f>
        <v>1.396960958296362</v>
      </c>
      <c r="BV2559">
        <f>VLOOKUP(Table1[[#This Row],[Reference]],metron,12,FALSE)</f>
        <v>1.091503992901508</v>
      </c>
    </row>
    <row r="2560" spans="1:74" hidden="1" x14ac:dyDescent="0.45">
      <c r="A2560" t="s">
        <v>5410</v>
      </c>
      <c r="B2560">
        <v>1477872000</v>
      </c>
      <c r="C2560" s="3" t="s">
        <v>2426</v>
      </c>
      <c r="D2560" t="s">
        <v>65</v>
      </c>
      <c r="E2560" t="s">
        <v>66</v>
      </c>
      <c r="F2560" t="s">
        <v>73</v>
      </c>
      <c r="G2560" t="s">
        <v>81</v>
      </c>
      <c r="H2560" t="s">
        <v>66</v>
      </c>
      <c r="I2560">
        <f>MROUND(Table1[[#This Row],[Prob_H]]*100,2)/100</f>
        <v>0.36</v>
      </c>
      <c r="J2560">
        <f>1/Table1[[#This Row],[odds_ft_home_team_win]]-Table1[[#This Row],[Margin/3]]</f>
        <v>0.35109341993489857</v>
      </c>
      <c r="K2560">
        <f>1/Table1[[#This Row],[odds_ft_draw]]-Table1[[#This Row],[Margin/3]]</f>
        <v>0.27873751155815163</v>
      </c>
      <c r="L2560">
        <f>1/Table1[[#This Row],[odds_ft_away_team_win]]-Table1[[#This Row],[Margin/3]]</f>
        <v>0.37016906850694997</v>
      </c>
      <c r="M2560">
        <v>15</v>
      </c>
      <c r="N2560">
        <v>1.29</v>
      </c>
      <c r="O2560">
        <v>1</v>
      </c>
      <c r="P2560">
        <v>1.06</v>
      </c>
      <c r="Q2560">
        <v>1.21</v>
      </c>
      <c r="R2560" t="str" cm="1">
        <f t="array" ref="R25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60">
        <v>2</v>
      </c>
      <c r="T2560">
        <v>2</v>
      </c>
      <c r="U2560">
        <v>4</v>
      </c>
      <c r="V2560">
        <v>2</v>
      </c>
      <c r="W2560">
        <v>0</v>
      </c>
      <c r="X2560">
        <v>2</v>
      </c>
      <c r="Y2560" t="s">
        <v>2427</v>
      </c>
      <c r="Z2560" t="s">
        <v>2428</v>
      </c>
      <c r="AA2560">
        <v>11</v>
      </c>
      <c r="AB2560">
        <v>2</v>
      </c>
      <c r="AC2560">
        <v>2</v>
      </c>
      <c r="AD2560">
        <v>0</v>
      </c>
      <c r="AE2560">
        <v>3</v>
      </c>
      <c r="AF2560">
        <v>0</v>
      </c>
      <c r="AG2560">
        <v>1</v>
      </c>
      <c r="AH2560">
        <v>1</v>
      </c>
      <c r="AI2560">
        <v>1</v>
      </c>
      <c r="AJ2560">
        <v>2</v>
      </c>
      <c r="AK2560">
        <v>11</v>
      </c>
      <c r="AL2560">
        <v>8</v>
      </c>
      <c r="AM2560">
        <v>4</v>
      </c>
      <c r="AN2560">
        <v>5</v>
      </c>
      <c r="AO2560">
        <v>7</v>
      </c>
      <c r="AP2560">
        <v>3</v>
      </c>
      <c r="AQ2560">
        <v>13</v>
      </c>
      <c r="AR2560">
        <v>15</v>
      </c>
      <c r="AS2560">
        <v>59</v>
      </c>
      <c r="AT2560">
        <v>41</v>
      </c>
      <c r="AU2560">
        <v>0</v>
      </c>
      <c r="AV2560">
        <v>0</v>
      </c>
      <c r="AW2560">
        <v>2.79</v>
      </c>
      <c r="AX2560">
        <v>50</v>
      </c>
      <c r="AY2560">
        <v>79</v>
      </c>
      <c r="AZ2560">
        <v>36</v>
      </c>
      <c r="BA2560">
        <v>36</v>
      </c>
      <c r="BB2560">
        <v>29</v>
      </c>
      <c r="BC2560">
        <v>43</v>
      </c>
      <c r="BD2560">
        <v>71</v>
      </c>
      <c r="BE2560">
        <v>29</v>
      </c>
      <c r="BF2560">
        <v>86</v>
      </c>
      <c r="BG2560">
        <v>11.81</v>
      </c>
      <c r="BH2560">
        <v>5.57</v>
      </c>
      <c r="BI2560">
        <v>2.78</v>
      </c>
      <c r="BJ2560">
        <v>3.48</v>
      </c>
      <c r="BK2560">
        <v>2.64</v>
      </c>
      <c r="BL2560">
        <f>1/Table1[[#This Row],[odds_ft_home_team_win]]+1/Table1[[#This Row],[odds_ft_draw]]+1/Table1[[#This Row],[odds_ft_away_team_win]]-1</f>
        <v>2.5856430842786438E-2</v>
      </c>
      <c r="BM2560">
        <f>Table1[[#This Row],[Margin]]/3</f>
        <v>8.6188102809288125E-3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 t="s">
        <v>126</v>
      </c>
      <c r="BU2560">
        <f>VLOOKUP(Table1[[#This Row],[Reference]],metron,11,FALSE)</f>
        <v>1.269326094653606</v>
      </c>
      <c r="BV2560">
        <f>VLOOKUP(Table1[[#This Row],[Reference]],metron,12,FALSE)</f>
        <v>1.2417089578661631</v>
      </c>
    </row>
    <row r="2561" spans="1:74" hidden="1" x14ac:dyDescent="0.45">
      <c r="A2561" t="s">
        <v>5409</v>
      </c>
      <c r="B2561">
        <v>1492826400</v>
      </c>
      <c r="C2561" s="3" t="s">
        <v>2672</v>
      </c>
      <c r="D2561" t="s">
        <v>65</v>
      </c>
      <c r="E2561" t="s">
        <v>66</v>
      </c>
      <c r="F2561" t="s">
        <v>72</v>
      </c>
      <c r="G2561" t="s">
        <v>97</v>
      </c>
      <c r="H2561" t="s">
        <v>66</v>
      </c>
      <c r="I2561">
        <f>MROUND(Table1[[#This Row],[Prob_H]]*100,2)/100</f>
        <v>0.46</v>
      </c>
      <c r="J2561">
        <f>1/Table1[[#This Row],[odds_ft_home_team_win]]-Table1[[#This Row],[Margin/3]]</f>
        <v>0.45664604297001909</v>
      </c>
      <c r="K2561">
        <f>1/Table1[[#This Row],[odds_ft_draw]]-Table1[[#This Row],[Margin/3]]</f>
        <v>0.27481588288042164</v>
      </c>
      <c r="L2561">
        <f>1/Table1[[#This Row],[odds_ft_away_team_win]]-Table1[[#This Row],[Margin/3]]</f>
        <v>0.26853807414955916</v>
      </c>
      <c r="M2561">
        <v>15</v>
      </c>
      <c r="N2561">
        <v>2.19</v>
      </c>
      <c r="O2561">
        <v>1.67</v>
      </c>
      <c r="P2561">
        <v>2.2000000000000002</v>
      </c>
      <c r="Q2561">
        <v>1.58</v>
      </c>
      <c r="R2561" t="str" cm="1">
        <f t="array" ref="R25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1">
        <v>2</v>
      </c>
      <c r="T2561">
        <v>0</v>
      </c>
      <c r="U2561">
        <v>2</v>
      </c>
      <c r="V2561">
        <v>0</v>
      </c>
      <c r="W2561">
        <v>0</v>
      </c>
      <c r="X2561">
        <v>0</v>
      </c>
      <c r="Y2561" t="s">
        <v>2673</v>
      </c>
      <c r="AA2561">
        <v>4</v>
      </c>
      <c r="AB2561">
        <v>7</v>
      </c>
      <c r="AC2561">
        <v>2</v>
      </c>
      <c r="AD2561">
        <v>0</v>
      </c>
      <c r="AE2561">
        <v>1</v>
      </c>
      <c r="AF2561">
        <v>0</v>
      </c>
      <c r="AG2561">
        <v>0</v>
      </c>
      <c r="AH2561">
        <v>2</v>
      </c>
      <c r="AI2561">
        <v>1</v>
      </c>
      <c r="AJ2561">
        <v>0</v>
      </c>
      <c r="AK2561">
        <v>15</v>
      </c>
      <c r="AL2561">
        <v>9</v>
      </c>
      <c r="AM2561">
        <v>7</v>
      </c>
      <c r="AN2561">
        <v>2</v>
      </c>
      <c r="AO2561">
        <v>8</v>
      </c>
      <c r="AP2561">
        <v>7</v>
      </c>
      <c r="AQ2561">
        <v>-1</v>
      </c>
      <c r="AR2561">
        <v>-1</v>
      </c>
      <c r="AS2561">
        <v>-1</v>
      </c>
      <c r="AT2561">
        <v>-1</v>
      </c>
      <c r="AU2561">
        <v>0</v>
      </c>
      <c r="AV2561">
        <v>0</v>
      </c>
      <c r="AW2561">
        <v>2.5499999999999998</v>
      </c>
      <c r="AX2561">
        <v>46</v>
      </c>
      <c r="AY2561">
        <v>68</v>
      </c>
      <c r="AZ2561">
        <v>39</v>
      </c>
      <c r="BA2561">
        <v>29</v>
      </c>
      <c r="BB2561">
        <v>16</v>
      </c>
      <c r="BC2561">
        <v>29</v>
      </c>
      <c r="BD2561">
        <v>81</v>
      </c>
      <c r="BE2561">
        <v>33</v>
      </c>
      <c r="BF2561">
        <v>68</v>
      </c>
      <c r="BG2561">
        <v>9.74</v>
      </c>
      <c r="BH2561">
        <v>5.83</v>
      </c>
      <c r="BI2561">
        <v>2.15</v>
      </c>
      <c r="BJ2561">
        <v>3.53</v>
      </c>
      <c r="BK2561">
        <v>3.61</v>
      </c>
      <c r="BL2561">
        <f>1/Table1[[#This Row],[odds_ft_home_team_win]]+1/Table1[[#This Row],[odds_ft_draw]]+1/Table1[[#This Row],[odds_ft_away_team_win]]-1</f>
        <v>2.5410708299244966E-2</v>
      </c>
      <c r="BM2561">
        <f>Table1[[#This Row],[Margin]]/3</f>
        <v>8.4702360997483215E-3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 t="s">
        <v>75</v>
      </c>
      <c r="BU2561">
        <f>VLOOKUP(Table1[[#This Row],[Reference]],metron,11,FALSE)</f>
        <v>1.4888836329233679</v>
      </c>
      <c r="BV2561">
        <f>VLOOKUP(Table1[[#This Row],[Reference]],metron,12,FALSE)</f>
        <v>1.0516792809839171</v>
      </c>
    </row>
    <row r="2562" spans="1:74" hidden="1" x14ac:dyDescent="0.45">
      <c r="A2562" t="s">
        <v>5409</v>
      </c>
      <c r="B2562">
        <v>1492898400</v>
      </c>
      <c r="C2562" s="3" t="s">
        <v>2674</v>
      </c>
      <c r="D2562" t="s">
        <v>65</v>
      </c>
      <c r="E2562" t="s">
        <v>66</v>
      </c>
      <c r="F2562" t="s">
        <v>80</v>
      </c>
      <c r="G2562" t="s">
        <v>67</v>
      </c>
      <c r="H2562" t="s">
        <v>66</v>
      </c>
      <c r="I2562">
        <f>MROUND(Table1[[#This Row],[Prob_H]]*100,2)/100</f>
        <v>0.5</v>
      </c>
      <c r="J2562">
        <f>1/Table1[[#This Row],[odds_ft_home_team_win]]-Table1[[#This Row],[Margin/3]]</f>
        <v>0.50176609105180536</v>
      </c>
      <c r="K2562">
        <f>1/Table1[[#This Row],[odds_ft_draw]]-Table1[[#This Row],[Margin/3]]</f>
        <v>0.26628728414442693</v>
      </c>
      <c r="L2562">
        <f>1/Table1[[#This Row],[odds_ft_away_team_win]]-Table1[[#This Row],[Margin/3]]</f>
        <v>0.23194662480376763</v>
      </c>
      <c r="M2562">
        <v>15</v>
      </c>
      <c r="N2562">
        <v>1.47</v>
      </c>
      <c r="O2562">
        <v>0.33</v>
      </c>
      <c r="P2562">
        <v>1.35</v>
      </c>
      <c r="Q2562">
        <v>0.53</v>
      </c>
      <c r="R2562" t="str" cm="1">
        <f t="array" ref="R25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62">
        <v>2</v>
      </c>
      <c r="T2562">
        <v>2</v>
      </c>
      <c r="U2562">
        <v>4</v>
      </c>
      <c r="V2562">
        <v>1</v>
      </c>
      <c r="W2562">
        <v>1</v>
      </c>
      <c r="X2562">
        <v>0</v>
      </c>
      <c r="Y2562" t="s">
        <v>2675</v>
      </c>
      <c r="Z2562" t="s">
        <v>2676</v>
      </c>
      <c r="AA2562">
        <v>2</v>
      </c>
      <c r="AB2562">
        <v>4</v>
      </c>
      <c r="AC2562">
        <v>1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8</v>
      </c>
      <c r="AL2562">
        <v>15</v>
      </c>
      <c r="AM2562">
        <v>5</v>
      </c>
      <c r="AN2562">
        <v>7</v>
      </c>
      <c r="AO2562">
        <v>3</v>
      </c>
      <c r="AP2562">
        <v>8</v>
      </c>
      <c r="AQ2562">
        <v>18</v>
      </c>
      <c r="AR2562">
        <v>14</v>
      </c>
      <c r="AS2562">
        <v>53</v>
      </c>
      <c r="AT2562">
        <v>47</v>
      </c>
      <c r="AU2562">
        <v>0</v>
      </c>
      <c r="AV2562">
        <v>0</v>
      </c>
      <c r="AW2562">
        <v>2.37</v>
      </c>
      <c r="AX2562">
        <v>37</v>
      </c>
      <c r="AY2562">
        <v>67</v>
      </c>
      <c r="AZ2562">
        <v>37</v>
      </c>
      <c r="BA2562">
        <v>20</v>
      </c>
      <c r="BB2562">
        <v>17</v>
      </c>
      <c r="BC2562">
        <v>30</v>
      </c>
      <c r="BD2562">
        <v>57</v>
      </c>
      <c r="BE2562">
        <v>44</v>
      </c>
      <c r="BF2562">
        <v>80</v>
      </c>
      <c r="BG2562">
        <v>7.63</v>
      </c>
      <c r="BH2562">
        <v>3.6</v>
      </c>
      <c r="BI2562">
        <v>1.96</v>
      </c>
      <c r="BJ2562">
        <v>3.64</v>
      </c>
      <c r="BK2562">
        <v>4.16</v>
      </c>
      <c r="BL2562">
        <f>1/Table1[[#This Row],[odds_ft_home_team_win]]+1/Table1[[#This Row],[odds_ft_draw]]+1/Table1[[#This Row],[odds_ft_away_team_win]]-1</f>
        <v>2.531397174254324E-2</v>
      </c>
      <c r="BM2562">
        <f>Table1[[#This Row],[Margin]]/3</f>
        <v>8.437990580847746E-3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 t="s">
        <v>83</v>
      </c>
      <c r="BU2562">
        <f>VLOOKUP(Table1[[#This Row],[Reference]],metron,11,FALSE)</f>
        <v>1.5342708579532029</v>
      </c>
      <c r="BV2562">
        <f>VLOOKUP(Table1[[#This Row],[Reference]],metron,12,FALSE)</f>
        <v>0.98593713070196176</v>
      </c>
    </row>
    <row r="2563" spans="1:74" hidden="1" x14ac:dyDescent="0.45">
      <c r="A2563" t="s">
        <v>5409</v>
      </c>
      <c r="B2563">
        <v>1492898400</v>
      </c>
      <c r="C2563" s="3" t="s">
        <v>2674</v>
      </c>
      <c r="D2563" t="s">
        <v>65</v>
      </c>
      <c r="E2563" t="s">
        <v>66</v>
      </c>
      <c r="F2563" t="s">
        <v>77</v>
      </c>
      <c r="G2563" t="s">
        <v>98</v>
      </c>
      <c r="H2563" t="s">
        <v>66</v>
      </c>
      <c r="I2563">
        <f>MROUND(Table1[[#This Row],[Prob_H]]*100,2)/100</f>
        <v>0.44</v>
      </c>
      <c r="J2563">
        <f>1/Table1[[#This Row],[odds_ft_home_team_win]]-Table1[[#This Row],[Margin/3]]</f>
        <v>0.43002392344497609</v>
      </c>
      <c r="K2563">
        <f>1/Table1[[#This Row],[odds_ft_draw]]-Table1[[#This Row],[Margin/3]]</f>
        <v>0.29445773524720892</v>
      </c>
      <c r="L2563">
        <f>1/Table1[[#This Row],[odds_ft_away_team_win]]-Table1[[#This Row],[Margin/3]]</f>
        <v>0.275518341307815</v>
      </c>
      <c r="M2563">
        <v>15</v>
      </c>
      <c r="N2563">
        <v>1.25</v>
      </c>
      <c r="O2563">
        <v>1.44</v>
      </c>
      <c r="P2563">
        <v>1.35</v>
      </c>
      <c r="Q2563">
        <v>1.24</v>
      </c>
      <c r="R2563" t="str" cm="1">
        <f t="array" ref="R25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3">
        <v>2</v>
      </c>
      <c r="T2563">
        <v>1</v>
      </c>
      <c r="U2563">
        <v>3</v>
      </c>
      <c r="V2563">
        <v>1</v>
      </c>
      <c r="W2563">
        <v>1</v>
      </c>
      <c r="X2563">
        <v>0</v>
      </c>
      <c r="Y2563" t="s">
        <v>2677</v>
      </c>
      <c r="Z2563" t="s">
        <v>343</v>
      </c>
      <c r="AA2563">
        <v>6</v>
      </c>
      <c r="AB2563">
        <v>2</v>
      </c>
      <c r="AC2563">
        <v>4</v>
      </c>
      <c r="AD2563">
        <v>0</v>
      </c>
      <c r="AE2563">
        <v>2</v>
      </c>
      <c r="AF2563">
        <v>1</v>
      </c>
      <c r="AG2563">
        <v>1</v>
      </c>
      <c r="AH2563">
        <v>3</v>
      </c>
      <c r="AI2563">
        <v>2</v>
      </c>
      <c r="AJ2563">
        <v>1</v>
      </c>
      <c r="AK2563">
        <v>22</v>
      </c>
      <c r="AL2563">
        <v>7</v>
      </c>
      <c r="AM2563">
        <v>12</v>
      </c>
      <c r="AN2563">
        <v>3</v>
      </c>
      <c r="AO2563">
        <v>10</v>
      </c>
      <c r="AP2563">
        <v>4</v>
      </c>
      <c r="AQ2563">
        <v>15</v>
      </c>
      <c r="AR2563">
        <v>8</v>
      </c>
      <c r="AS2563">
        <v>64</v>
      </c>
      <c r="AT2563">
        <v>36</v>
      </c>
      <c r="AU2563">
        <v>0</v>
      </c>
      <c r="AV2563">
        <v>0</v>
      </c>
      <c r="AW2563">
        <v>2.6</v>
      </c>
      <c r="AX2563">
        <v>51</v>
      </c>
      <c r="AY2563">
        <v>66</v>
      </c>
      <c r="AZ2563">
        <v>47</v>
      </c>
      <c r="BA2563">
        <v>25</v>
      </c>
      <c r="BB2563">
        <v>13</v>
      </c>
      <c r="BC2563">
        <v>41</v>
      </c>
      <c r="BD2563">
        <v>72</v>
      </c>
      <c r="BE2563">
        <v>35</v>
      </c>
      <c r="BF2563">
        <v>69</v>
      </c>
      <c r="BG2563">
        <v>11.98</v>
      </c>
      <c r="BH2563">
        <v>5.88</v>
      </c>
      <c r="BI2563">
        <v>2.2799999999999998</v>
      </c>
      <c r="BJ2563">
        <v>3.3</v>
      </c>
      <c r="BK2563">
        <v>3.52</v>
      </c>
      <c r="BL2563">
        <f>1/Table1[[#This Row],[odds_ft_home_team_win]]+1/Table1[[#This Row],[odds_ft_draw]]+1/Table1[[#This Row],[odds_ft_away_team_win]]-1</f>
        <v>2.5717703349282361E-2</v>
      </c>
      <c r="BM2563">
        <f>Table1[[#This Row],[Margin]]/3</f>
        <v>8.5725677830941205E-3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 t="s">
        <v>79</v>
      </c>
      <c r="BU2563">
        <f>VLOOKUP(Table1[[#This Row],[Reference]],metron,11,FALSE)</f>
        <v>1.4140979689366791</v>
      </c>
      <c r="BV2563">
        <f>VLOOKUP(Table1[[#This Row],[Reference]],metron,12,FALSE)</f>
        <v>1.0666666666666671</v>
      </c>
    </row>
    <row r="2564" spans="1:74" hidden="1" x14ac:dyDescent="0.45">
      <c r="A2564" t="s">
        <v>5409</v>
      </c>
      <c r="B2564">
        <v>1492905600</v>
      </c>
      <c r="C2564" s="3" t="s">
        <v>2678</v>
      </c>
      <c r="D2564" t="s">
        <v>65</v>
      </c>
      <c r="E2564" t="s">
        <v>66</v>
      </c>
      <c r="F2564" t="s">
        <v>85</v>
      </c>
      <c r="G2564" t="s">
        <v>68</v>
      </c>
      <c r="H2564" t="s">
        <v>66</v>
      </c>
      <c r="I2564">
        <f>MROUND(Table1[[#This Row],[Prob_H]]*100,2)/100</f>
        <v>0.48</v>
      </c>
      <c r="J2564">
        <f>1/Table1[[#This Row],[odds_ft_home_team_win]]-Table1[[#This Row],[Margin/3]]</f>
        <v>0.47231458902928641</v>
      </c>
      <c r="K2564">
        <f>1/Table1[[#This Row],[odds_ft_draw]]-Table1[[#This Row],[Margin/3]]</f>
        <v>0.27972979630040151</v>
      </c>
      <c r="L2564">
        <f>1/Table1[[#This Row],[odds_ft_away_team_win]]-Table1[[#This Row],[Margin/3]]</f>
        <v>0.2479556146703121</v>
      </c>
      <c r="M2564">
        <v>15</v>
      </c>
      <c r="N2564">
        <v>2.0699999999999998</v>
      </c>
      <c r="O2564">
        <v>1.67</v>
      </c>
      <c r="P2564">
        <v>1.89</v>
      </c>
      <c r="Q2564">
        <v>1.7</v>
      </c>
      <c r="R2564" t="str" cm="1">
        <f t="array" ref="R25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57</v>
      </c>
      <c r="AA2564">
        <v>1</v>
      </c>
      <c r="AB2564">
        <v>4</v>
      </c>
      <c r="AC2564">
        <v>3</v>
      </c>
      <c r="AD2564">
        <v>0</v>
      </c>
      <c r="AE2564">
        <v>5</v>
      </c>
      <c r="AF2564">
        <v>0</v>
      </c>
      <c r="AG2564">
        <v>0</v>
      </c>
      <c r="AH2564">
        <v>3</v>
      </c>
      <c r="AI2564">
        <v>0</v>
      </c>
      <c r="AJ2564">
        <v>5</v>
      </c>
      <c r="AK2564">
        <v>12</v>
      </c>
      <c r="AL2564">
        <v>7</v>
      </c>
      <c r="AM2564">
        <v>4</v>
      </c>
      <c r="AN2564">
        <v>2</v>
      </c>
      <c r="AO2564">
        <v>8</v>
      </c>
      <c r="AP2564">
        <v>5</v>
      </c>
      <c r="AQ2564">
        <v>13</v>
      </c>
      <c r="AR2564">
        <v>15</v>
      </c>
      <c r="AS2564">
        <v>35</v>
      </c>
      <c r="AT2564">
        <v>65</v>
      </c>
      <c r="AU2564">
        <v>0</v>
      </c>
      <c r="AV2564">
        <v>0</v>
      </c>
      <c r="AW2564">
        <v>2.31</v>
      </c>
      <c r="AX2564">
        <v>44</v>
      </c>
      <c r="AY2564">
        <v>68</v>
      </c>
      <c r="AZ2564">
        <v>34</v>
      </c>
      <c r="BA2564">
        <v>25</v>
      </c>
      <c r="BB2564">
        <v>13</v>
      </c>
      <c r="BC2564">
        <v>38</v>
      </c>
      <c r="BD2564">
        <v>74</v>
      </c>
      <c r="BE2564">
        <v>35</v>
      </c>
      <c r="BF2564">
        <v>58</v>
      </c>
      <c r="BG2564">
        <v>11.95</v>
      </c>
      <c r="BH2564">
        <v>5.01</v>
      </c>
      <c r="BI2564">
        <v>2.08</v>
      </c>
      <c r="BJ2564">
        <v>3.47</v>
      </c>
      <c r="BK2564">
        <v>3.9</v>
      </c>
      <c r="BL2564">
        <f>1/Table1[[#This Row],[odds_ft_home_team_win]]+1/Table1[[#This Row],[odds_ft_draw]]+1/Table1[[#This Row],[odds_ft_away_team_win]]-1</f>
        <v>2.5363925219832995E-2</v>
      </c>
      <c r="BM2564">
        <f>Table1[[#This Row],[Margin]]/3</f>
        <v>8.4546417399443321E-3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 t="s">
        <v>1684</v>
      </c>
      <c r="BU2564">
        <f>VLOOKUP(Table1[[#This Row],[Reference]],metron,11,FALSE)</f>
        <v>1.510877192982456</v>
      </c>
      <c r="BV2564">
        <f>VLOOKUP(Table1[[#This Row],[Reference]],metron,12,FALSE)</f>
        <v>1.0163157894736841</v>
      </c>
    </row>
    <row r="2565" spans="1:74" hidden="1" x14ac:dyDescent="0.45">
      <c r="A2565" t="s">
        <v>5409</v>
      </c>
      <c r="B2565">
        <v>1492905600</v>
      </c>
      <c r="C2565" s="3" t="s">
        <v>2678</v>
      </c>
      <c r="D2565" t="s">
        <v>65</v>
      </c>
      <c r="E2565" t="s">
        <v>66</v>
      </c>
      <c r="F2565" t="s">
        <v>93</v>
      </c>
      <c r="G2565" t="s">
        <v>103</v>
      </c>
      <c r="H2565" t="s">
        <v>66</v>
      </c>
      <c r="I2565">
        <f>MROUND(Table1[[#This Row],[Prob_H]]*100,2)/100</f>
        <v>0.36</v>
      </c>
      <c r="J2565">
        <f>1/Table1[[#This Row],[odds_ft_home_team_win]]-Table1[[#This Row],[Margin/3]]</f>
        <v>0.35269499890438522</v>
      </c>
      <c r="K2565">
        <f>1/Table1[[#This Row],[odds_ft_draw]]-Table1[[#This Row],[Margin/3]]</f>
        <v>0.29198446887977575</v>
      </c>
      <c r="L2565">
        <f>1/Table1[[#This Row],[odds_ft_away_team_win]]-Table1[[#This Row],[Margin/3]]</f>
        <v>0.35532053221583909</v>
      </c>
      <c r="M2565">
        <v>15</v>
      </c>
      <c r="N2565">
        <v>1.87</v>
      </c>
      <c r="O2565">
        <v>1.06</v>
      </c>
      <c r="P2565">
        <v>1.89</v>
      </c>
      <c r="Q2565">
        <v>1.1100000000000001</v>
      </c>
      <c r="R2565" t="str" cm="1">
        <f t="array" ref="R25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5">
        <v>1</v>
      </c>
      <c r="T2565">
        <v>0</v>
      </c>
      <c r="U2565">
        <v>1</v>
      </c>
      <c r="V2565">
        <v>1</v>
      </c>
      <c r="W2565">
        <v>1</v>
      </c>
      <c r="X2565">
        <v>0</v>
      </c>
      <c r="Y2565">
        <v>36</v>
      </c>
      <c r="AA2565">
        <v>3</v>
      </c>
      <c r="AB2565">
        <v>6</v>
      </c>
      <c r="AC2565">
        <v>3</v>
      </c>
      <c r="AD2565">
        <v>0</v>
      </c>
      <c r="AE2565">
        <v>3</v>
      </c>
      <c r="AF2565">
        <v>0</v>
      </c>
      <c r="AG2565">
        <v>2</v>
      </c>
      <c r="AH2565">
        <v>1</v>
      </c>
      <c r="AI2565">
        <v>2</v>
      </c>
      <c r="AJ2565">
        <v>1</v>
      </c>
      <c r="AK2565">
        <v>12</v>
      </c>
      <c r="AL2565">
        <v>11</v>
      </c>
      <c r="AM2565">
        <v>4</v>
      </c>
      <c r="AN2565">
        <v>5</v>
      </c>
      <c r="AO2565">
        <v>8</v>
      </c>
      <c r="AP2565">
        <v>6</v>
      </c>
      <c r="AQ2565">
        <v>17</v>
      </c>
      <c r="AR2565">
        <v>12</v>
      </c>
      <c r="AS2565">
        <v>46</v>
      </c>
      <c r="AT2565">
        <v>54</v>
      </c>
      <c r="AU2565">
        <v>0</v>
      </c>
      <c r="AV2565">
        <v>0</v>
      </c>
      <c r="AW2565">
        <v>2.81</v>
      </c>
      <c r="AX2565">
        <v>65</v>
      </c>
      <c r="AY2565">
        <v>81</v>
      </c>
      <c r="AZ2565">
        <v>45</v>
      </c>
      <c r="BA2565">
        <v>26</v>
      </c>
      <c r="BB2565">
        <v>19</v>
      </c>
      <c r="BC2565">
        <v>39</v>
      </c>
      <c r="BD2565">
        <v>71</v>
      </c>
      <c r="BE2565">
        <v>46</v>
      </c>
      <c r="BF2565">
        <v>88</v>
      </c>
      <c r="BG2565">
        <v>10.78</v>
      </c>
      <c r="BH2565">
        <v>5.23</v>
      </c>
      <c r="BI2565">
        <v>2.77</v>
      </c>
      <c r="BJ2565">
        <v>3.33</v>
      </c>
      <c r="BK2565">
        <v>2.75</v>
      </c>
      <c r="BL2565">
        <f>1/Table1[[#This Row],[odds_ft_home_team_win]]+1/Table1[[#This Row],[odds_ft_draw]]+1/Table1[[#This Row],[odds_ft_away_team_win]]-1</f>
        <v>2.4947494261573722E-2</v>
      </c>
      <c r="BM2565">
        <f>Table1[[#This Row],[Margin]]/3</f>
        <v>8.3158314205245745E-3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 t="s">
        <v>95</v>
      </c>
      <c r="BU2565">
        <f>VLOOKUP(Table1[[#This Row],[Reference]],metron,11,FALSE)</f>
        <v>1.269326094653606</v>
      </c>
      <c r="BV2565">
        <f>VLOOKUP(Table1[[#This Row],[Reference]],metron,12,FALSE)</f>
        <v>1.2417089578661631</v>
      </c>
    </row>
    <row r="2566" spans="1:74" hidden="1" x14ac:dyDescent="0.45">
      <c r="A2566" t="s">
        <v>5409</v>
      </c>
      <c r="B2566">
        <v>1492905960</v>
      </c>
      <c r="C2566" s="3" t="s">
        <v>2679</v>
      </c>
      <c r="D2566" t="s">
        <v>65</v>
      </c>
      <c r="E2566" t="s">
        <v>66</v>
      </c>
      <c r="F2566" t="s">
        <v>81</v>
      </c>
      <c r="G2566" t="s">
        <v>73</v>
      </c>
      <c r="H2566" t="s">
        <v>66</v>
      </c>
      <c r="I2566">
        <f>MROUND(Table1[[#This Row],[Prob_H]]*100,2)/100</f>
        <v>0.57999999999999996</v>
      </c>
      <c r="J2566">
        <f>1/Table1[[#This Row],[odds_ft_home_team_win]]-Table1[[#This Row],[Margin/3]]</f>
        <v>0.5832977771480431</v>
      </c>
      <c r="K2566">
        <f>1/Table1[[#This Row],[odds_ft_draw]]-Table1[[#This Row],[Margin/3]]</f>
        <v>0.24095835942017341</v>
      </c>
      <c r="L2566">
        <f>1/Table1[[#This Row],[odds_ft_away_team_win]]-Table1[[#This Row],[Margin/3]]</f>
        <v>0.17574386343178341</v>
      </c>
      <c r="M2566">
        <v>15</v>
      </c>
      <c r="N2566">
        <v>1.35</v>
      </c>
      <c r="O2566">
        <v>1</v>
      </c>
      <c r="P2566">
        <v>1.37</v>
      </c>
      <c r="Q2566">
        <v>1.06</v>
      </c>
      <c r="R2566" t="str" cm="1">
        <f t="array" ref="R25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0</v>
      </c>
      <c r="Y2566">
        <v>25</v>
      </c>
      <c r="AA2566">
        <v>6</v>
      </c>
      <c r="AB2566">
        <v>6</v>
      </c>
      <c r="AC2566">
        <v>2</v>
      </c>
      <c r="AD2566">
        <v>0</v>
      </c>
      <c r="AE2566">
        <v>2</v>
      </c>
      <c r="AF2566">
        <v>0</v>
      </c>
      <c r="AG2566">
        <v>1</v>
      </c>
      <c r="AH2566">
        <v>1</v>
      </c>
      <c r="AI2566">
        <v>1</v>
      </c>
      <c r="AJ2566">
        <v>1</v>
      </c>
      <c r="AK2566">
        <v>9</v>
      </c>
      <c r="AL2566">
        <v>11</v>
      </c>
      <c r="AM2566">
        <v>3</v>
      </c>
      <c r="AN2566">
        <v>3</v>
      </c>
      <c r="AO2566">
        <v>6</v>
      </c>
      <c r="AP2566">
        <v>8</v>
      </c>
      <c r="AQ2566">
        <v>19</v>
      </c>
      <c r="AR2566">
        <v>13</v>
      </c>
      <c r="AS2566">
        <v>42</v>
      </c>
      <c r="AT2566">
        <v>58</v>
      </c>
      <c r="AU2566">
        <v>0</v>
      </c>
      <c r="AV2566">
        <v>0</v>
      </c>
      <c r="AW2566">
        <v>3.33</v>
      </c>
      <c r="AX2566">
        <v>66</v>
      </c>
      <c r="AY2566">
        <v>82</v>
      </c>
      <c r="AZ2566">
        <v>69</v>
      </c>
      <c r="BA2566">
        <v>47</v>
      </c>
      <c r="BB2566">
        <v>31</v>
      </c>
      <c r="BC2566">
        <v>47</v>
      </c>
      <c r="BD2566">
        <v>79</v>
      </c>
      <c r="BE2566">
        <v>48</v>
      </c>
      <c r="BF2566">
        <v>88</v>
      </c>
      <c r="BG2566">
        <v>10.26</v>
      </c>
      <c r="BH2566">
        <v>4.78</v>
      </c>
      <c r="BI2566">
        <v>1.69</v>
      </c>
      <c r="BJ2566">
        <v>4.01</v>
      </c>
      <c r="BK2566">
        <v>5.43</v>
      </c>
      <c r="BL2566">
        <f>1/Table1[[#This Row],[odds_ft_home_team_win]]+1/Table1[[#This Row],[odds_ft_draw]]+1/Table1[[#This Row],[odds_ft_away_team_win]]-1</f>
        <v>2.5254597549953628E-2</v>
      </c>
      <c r="BM2566">
        <f>Table1[[#This Row],[Margin]]/3</f>
        <v>8.418199183317876E-3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 t="s">
        <v>109</v>
      </c>
      <c r="BU2566">
        <f>VLOOKUP(Table1[[#This Row],[Reference]],metron,11,FALSE)</f>
        <v>1.7619715019855171</v>
      </c>
      <c r="BV2566">
        <f>VLOOKUP(Table1[[#This Row],[Reference]],metron,12,FALSE)</f>
        <v>0.87432842793739785</v>
      </c>
    </row>
    <row r="2567" spans="1:74" hidden="1" x14ac:dyDescent="0.45">
      <c r="A2567" t="s">
        <v>5409</v>
      </c>
      <c r="B2567">
        <v>1492912800</v>
      </c>
      <c r="C2567" s="3" t="s">
        <v>2680</v>
      </c>
      <c r="D2567" t="s">
        <v>65</v>
      </c>
      <c r="E2567" t="s">
        <v>66</v>
      </c>
      <c r="F2567" t="s">
        <v>2218</v>
      </c>
      <c r="G2567" t="s">
        <v>78</v>
      </c>
      <c r="H2567" t="s">
        <v>66</v>
      </c>
      <c r="I2567">
        <f>MROUND(Table1[[#This Row],[Prob_H]]*100,2)/100</f>
        <v>0.4</v>
      </c>
      <c r="J2567">
        <f>1/Table1[[#This Row],[odds_ft_home_team_win]]-Table1[[#This Row],[Margin/3]]</f>
        <v>0.39495357523824803</v>
      </c>
      <c r="K2567">
        <f>1/Table1[[#This Row],[odds_ft_draw]]-Table1[[#This Row],[Margin/3]]</f>
        <v>0.28758575695231559</v>
      </c>
      <c r="L2567">
        <f>1/Table1[[#This Row],[odds_ft_away_team_win]]-Table1[[#This Row],[Margin/3]]</f>
        <v>0.31746066780943644</v>
      </c>
      <c r="M2567">
        <v>15</v>
      </c>
      <c r="N2567">
        <v>1.59</v>
      </c>
      <c r="O2567">
        <v>1.27</v>
      </c>
      <c r="P2567">
        <v>1.63</v>
      </c>
      <c r="Q2567">
        <v>1.22</v>
      </c>
      <c r="R2567" t="str" cm="1">
        <f t="array" ref="R25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7">
        <v>2</v>
      </c>
      <c r="T2567">
        <v>1</v>
      </c>
      <c r="U2567">
        <v>3</v>
      </c>
      <c r="V2567">
        <v>2</v>
      </c>
      <c r="W2567">
        <v>1</v>
      </c>
      <c r="X2567">
        <v>1</v>
      </c>
      <c r="Y2567" t="s">
        <v>2681</v>
      </c>
      <c r="Z2567">
        <v>33</v>
      </c>
      <c r="AA2567">
        <v>2</v>
      </c>
      <c r="AB2567">
        <v>3</v>
      </c>
      <c r="AC2567">
        <v>2</v>
      </c>
      <c r="AD2567">
        <v>0</v>
      </c>
      <c r="AE2567">
        <v>4</v>
      </c>
      <c r="AF2567">
        <v>0</v>
      </c>
      <c r="AG2567">
        <v>1</v>
      </c>
      <c r="AH2567">
        <v>1</v>
      </c>
      <c r="AI2567">
        <v>2</v>
      </c>
      <c r="AJ2567">
        <v>2</v>
      </c>
      <c r="AK2567">
        <v>12</v>
      </c>
      <c r="AL2567">
        <v>8</v>
      </c>
      <c r="AM2567">
        <v>5</v>
      </c>
      <c r="AN2567">
        <v>4</v>
      </c>
      <c r="AO2567">
        <v>7</v>
      </c>
      <c r="AP2567">
        <v>4</v>
      </c>
      <c r="AQ2567">
        <v>22</v>
      </c>
      <c r="AR2567">
        <v>12</v>
      </c>
      <c r="AS2567">
        <v>49</v>
      </c>
      <c r="AT2567">
        <v>51</v>
      </c>
      <c r="AU2567">
        <v>0</v>
      </c>
      <c r="AV2567">
        <v>0</v>
      </c>
      <c r="AW2567">
        <v>2.66</v>
      </c>
      <c r="AX2567">
        <v>78</v>
      </c>
      <c r="AY2567">
        <v>81</v>
      </c>
      <c r="AZ2567">
        <v>47</v>
      </c>
      <c r="BA2567">
        <v>34</v>
      </c>
      <c r="BB2567">
        <v>10</v>
      </c>
      <c r="BC2567">
        <v>37</v>
      </c>
      <c r="BD2567">
        <v>72</v>
      </c>
      <c r="BE2567">
        <v>47</v>
      </c>
      <c r="BF2567">
        <v>76</v>
      </c>
      <c r="BG2567">
        <v>8.3800000000000008</v>
      </c>
      <c r="BH2567">
        <v>4.91</v>
      </c>
      <c r="BI2567">
        <v>2.48</v>
      </c>
      <c r="BJ2567">
        <v>3.38</v>
      </c>
      <c r="BK2567">
        <v>3.07</v>
      </c>
      <c r="BL2567">
        <f>1/Table1[[#This Row],[odds_ft_home_team_win]]+1/Table1[[#This Row],[odds_ft_draw]]+1/Table1[[#This Row],[odds_ft_away_team_win]]-1</f>
        <v>2.4816693640094645E-2</v>
      </c>
      <c r="BM2567">
        <f>Table1[[#This Row],[Margin]]/3</f>
        <v>8.272231213364881E-3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 t="s">
        <v>2219</v>
      </c>
      <c r="BU2567">
        <f>VLOOKUP(Table1[[#This Row],[Reference]],metron,11,FALSE)</f>
        <v>1.344038264434575</v>
      </c>
      <c r="BV2567">
        <f>VLOOKUP(Table1[[#This Row],[Reference]],metron,12,FALSE)</f>
        <v>1.1515772691037469</v>
      </c>
    </row>
    <row r="2568" spans="1:74" hidden="1" x14ac:dyDescent="0.45">
      <c r="A2568" t="s">
        <v>5409</v>
      </c>
      <c r="B2568">
        <v>1492966800</v>
      </c>
      <c r="C2568" s="3" t="s">
        <v>2682</v>
      </c>
      <c r="D2568" t="s">
        <v>65</v>
      </c>
      <c r="E2568" t="s">
        <v>66</v>
      </c>
      <c r="F2568" t="s">
        <v>94</v>
      </c>
      <c r="G2568" t="s">
        <v>611</v>
      </c>
      <c r="H2568" t="s">
        <v>66</v>
      </c>
      <c r="I2568">
        <f>MROUND(Table1[[#This Row],[Prob_H]]*100,2)/100</f>
        <v>0.6</v>
      </c>
      <c r="J2568">
        <f>1/Table1[[#This Row],[odds_ft_home_team_win]]-Table1[[#This Row],[Margin/3]]</f>
        <v>0.59098079604827303</v>
      </c>
      <c r="K2568">
        <f>1/Table1[[#This Row],[odds_ft_draw]]-Table1[[#This Row],[Margin/3]]</f>
        <v>0.23027363893393024</v>
      </c>
      <c r="L2568">
        <f>1/Table1[[#This Row],[odds_ft_away_team_win]]-Table1[[#This Row],[Margin/3]]</f>
        <v>0.17874556501779662</v>
      </c>
      <c r="M2568">
        <v>15</v>
      </c>
      <c r="N2568">
        <v>1.94</v>
      </c>
      <c r="O2568">
        <v>0.13</v>
      </c>
      <c r="P2568">
        <v>1.72</v>
      </c>
      <c r="Q2568">
        <v>0.28999999999999998</v>
      </c>
      <c r="R2568" t="str" cm="1">
        <f t="array" ref="R25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68">
        <v>0</v>
      </c>
      <c r="T2568">
        <v>2</v>
      </c>
      <c r="U2568">
        <v>2</v>
      </c>
      <c r="V2568">
        <v>1</v>
      </c>
      <c r="W2568">
        <v>0</v>
      </c>
      <c r="X2568">
        <v>1</v>
      </c>
      <c r="Z2568" t="s">
        <v>2683</v>
      </c>
      <c r="AA2568">
        <v>3</v>
      </c>
      <c r="AB2568">
        <v>7</v>
      </c>
      <c r="AC2568">
        <v>1</v>
      </c>
      <c r="AD2568">
        <v>2</v>
      </c>
      <c r="AE2568">
        <v>0</v>
      </c>
      <c r="AF2568">
        <v>0</v>
      </c>
      <c r="AG2568">
        <v>1</v>
      </c>
      <c r="AH2568">
        <v>2</v>
      </c>
      <c r="AI2568">
        <v>0</v>
      </c>
      <c r="AJ2568">
        <v>0</v>
      </c>
      <c r="AK2568">
        <v>5</v>
      </c>
      <c r="AL2568">
        <v>11</v>
      </c>
      <c r="AM2568">
        <v>0</v>
      </c>
      <c r="AN2568">
        <v>5</v>
      </c>
      <c r="AO2568">
        <v>5</v>
      </c>
      <c r="AP2568">
        <v>6</v>
      </c>
      <c r="AQ2568">
        <v>14</v>
      </c>
      <c r="AR2568">
        <v>13</v>
      </c>
      <c r="AS2568">
        <v>43</v>
      </c>
      <c r="AT2568">
        <v>57</v>
      </c>
      <c r="AU2568">
        <v>0</v>
      </c>
      <c r="AV2568">
        <v>0</v>
      </c>
      <c r="AW2568">
        <v>2.97</v>
      </c>
      <c r="AX2568">
        <v>52</v>
      </c>
      <c r="AY2568">
        <v>68</v>
      </c>
      <c r="AZ2568">
        <v>45</v>
      </c>
      <c r="BA2568">
        <v>39</v>
      </c>
      <c r="BB2568">
        <v>23</v>
      </c>
      <c r="BC2568">
        <v>29</v>
      </c>
      <c r="BD2568">
        <v>55</v>
      </c>
      <c r="BE2568">
        <v>52</v>
      </c>
      <c r="BF2568">
        <v>94</v>
      </c>
      <c r="BG2568">
        <v>9.9499999999999993</v>
      </c>
      <c r="BH2568">
        <v>5.38</v>
      </c>
      <c r="BI2568">
        <v>1.67</v>
      </c>
      <c r="BJ2568">
        <v>4.2</v>
      </c>
      <c r="BK2568">
        <v>5.36</v>
      </c>
      <c r="BL2568">
        <f>1/Table1[[#This Row],[odds_ft_home_team_win]]+1/Table1[[#This Row],[odds_ft_draw]]+1/Table1[[#This Row],[odds_ft_away_team_win]]-1</f>
        <v>2.3464797483923494E-2</v>
      </c>
      <c r="BM2568">
        <f>Table1[[#This Row],[Margin]]/3</f>
        <v>7.8215991613078319E-3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 t="s">
        <v>124</v>
      </c>
      <c r="BU2568">
        <f>VLOOKUP(Table1[[#This Row],[Reference]],metron,11,FALSE)</f>
        <v>1.841836734693878</v>
      </c>
      <c r="BV2568">
        <f>VLOOKUP(Table1[[#This Row],[Reference]],metron,12,FALSE)</f>
        <v>0.88917233560090703</v>
      </c>
    </row>
    <row r="2569" spans="1:74" hidden="1" x14ac:dyDescent="0.45">
      <c r="A2569" t="s">
        <v>5409</v>
      </c>
      <c r="B2569">
        <v>1492992000</v>
      </c>
      <c r="C2569" s="3" t="s">
        <v>2684</v>
      </c>
      <c r="D2569" t="s">
        <v>65</v>
      </c>
      <c r="E2569" t="s">
        <v>66</v>
      </c>
      <c r="F2569" t="s">
        <v>88</v>
      </c>
      <c r="G2569" t="s">
        <v>86</v>
      </c>
      <c r="H2569" t="s">
        <v>66</v>
      </c>
      <c r="I2569">
        <f>MROUND(Table1[[#This Row],[Prob_H]]*100,2)/100</f>
        <v>0.44</v>
      </c>
      <c r="J2569">
        <f>1/Table1[[#This Row],[odds_ft_home_team_win]]-Table1[[#This Row],[Margin/3]]</f>
        <v>0.43016702724307582</v>
      </c>
      <c r="K2569">
        <f>1/Table1[[#This Row],[odds_ft_draw]]-Table1[[#This Row],[Margin/3]]</f>
        <v>0.27975497405535144</v>
      </c>
      <c r="L2569">
        <f>1/Table1[[#This Row],[odds_ft_away_team_win]]-Table1[[#This Row],[Margin/3]]</f>
        <v>0.29007799870157275</v>
      </c>
      <c r="M2569">
        <v>15</v>
      </c>
      <c r="N2569">
        <v>1.73</v>
      </c>
      <c r="O2569">
        <v>1.32</v>
      </c>
      <c r="P2569">
        <v>1.67</v>
      </c>
      <c r="Q2569">
        <v>1.25</v>
      </c>
      <c r="R2569" t="str" cm="1">
        <f t="array" ref="R25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69">
        <v>2</v>
      </c>
      <c r="T2569">
        <v>1</v>
      </c>
      <c r="U2569">
        <v>3</v>
      </c>
      <c r="V2569">
        <v>0</v>
      </c>
      <c r="W2569">
        <v>0</v>
      </c>
      <c r="X2569">
        <v>0</v>
      </c>
      <c r="Y2569" t="s">
        <v>2685</v>
      </c>
      <c r="Z2569">
        <v>88</v>
      </c>
      <c r="AA2569">
        <v>11</v>
      </c>
      <c r="AB2569">
        <v>4</v>
      </c>
      <c r="AC2569">
        <v>1</v>
      </c>
      <c r="AD2569">
        <v>0</v>
      </c>
      <c r="AE2569">
        <v>3</v>
      </c>
      <c r="AF2569">
        <v>0</v>
      </c>
      <c r="AG2569">
        <v>0</v>
      </c>
      <c r="AH2569">
        <v>1</v>
      </c>
      <c r="AI2569">
        <v>2</v>
      </c>
      <c r="AJ2569">
        <v>1</v>
      </c>
      <c r="AK2569">
        <v>16</v>
      </c>
      <c r="AL2569">
        <v>8</v>
      </c>
      <c r="AM2569">
        <v>5</v>
      </c>
      <c r="AN2569">
        <v>4</v>
      </c>
      <c r="AO2569">
        <v>11</v>
      </c>
      <c r="AP2569">
        <v>4</v>
      </c>
      <c r="AQ2569">
        <v>14</v>
      </c>
      <c r="AR2569">
        <v>14</v>
      </c>
      <c r="AS2569">
        <v>54</v>
      </c>
      <c r="AT2569">
        <v>46</v>
      </c>
      <c r="AU2569">
        <v>0</v>
      </c>
      <c r="AV2569">
        <v>0</v>
      </c>
      <c r="AW2569">
        <v>2.84</v>
      </c>
      <c r="AX2569">
        <v>64</v>
      </c>
      <c r="AY2569">
        <v>76</v>
      </c>
      <c r="AZ2569">
        <v>45</v>
      </c>
      <c r="BA2569">
        <v>36</v>
      </c>
      <c r="BB2569">
        <v>17</v>
      </c>
      <c r="BC2569">
        <v>47</v>
      </c>
      <c r="BD2569">
        <v>68</v>
      </c>
      <c r="BE2569">
        <v>49</v>
      </c>
      <c r="BF2569">
        <v>77</v>
      </c>
      <c r="BG2569">
        <v>13.39</v>
      </c>
      <c r="BH2569">
        <v>5.53</v>
      </c>
      <c r="BI2569">
        <v>2.2799999999999998</v>
      </c>
      <c r="BJ2569">
        <v>3.47</v>
      </c>
      <c r="BK2569">
        <v>3.35</v>
      </c>
      <c r="BL2569">
        <f>1/Table1[[#This Row],[odds_ft_home_team_win]]+1/Table1[[#This Row],[odds_ft_draw]]+1/Table1[[#This Row],[odds_ft_away_team_win]]-1</f>
        <v>2.5288391954983114E-2</v>
      </c>
      <c r="BM2569">
        <f>Table1[[#This Row],[Margin]]/3</f>
        <v>8.4294639849943707E-3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 t="s">
        <v>91</v>
      </c>
      <c r="BU2569">
        <f>VLOOKUP(Table1[[#This Row],[Reference]],metron,11,FALSE)</f>
        <v>1.4140979689366791</v>
      </c>
      <c r="BV2569">
        <f>VLOOKUP(Table1[[#This Row],[Reference]],metron,12,FALSE)</f>
        <v>1.0666666666666671</v>
      </c>
    </row>
    <row r="2570" spans="1:74" hidden="1" x14ac:dyDescent="0.45">
      <c r="A2570" t="s">
        <v>5408</v>
      </c>
      <c r="B2570">
        <v>1509148800</v>
      </c>
      <c r="C2570" s="3" t="s">
        <v>2930</v>
      </c>
      <c r="D2570" t="s">
        <v>65</v>
      </c>
      <c r="E2570" t="s">
        <v>66</v>
      </c>
      <c r="F2570" t="s">
        <v>73</v>
      </c>
      <c r="G2570" t="s">
        <v>94</v>
      </c>
      <c r="H2570" t="s">
        <v>66</v>
      </c>
      <c r="I2570">
        <f>MROUND(Table1[[#This Row],[Prob_H]]*100,2)/100</f>
        <v>0.46</v>
      </c>
      <c r="J2570">
        <f>1/Table1[[#This Row],[odds_ft_home_team_win]]-Table1[[#This Row],[Margin/3]]</f>
        <v>0.46100582411390317</v>
      </c>
      <c r="K2570">
        <f>1/Table1[[#This Row],[odds_ft_draw]]-Table1[[#This Row],[Margin/3]]</f>
        <v>0.28221993045739047</v>
      </c>
      <c r="L2570">
        <f>1/Table1[[#This Row],[odds_ft_away_team_win]]-Table1[[#This Row],[Margin/3]]</f>
        <v>0.25677424542870625</v>
      </c>
      <c r="M2570">
        <v>15</v>
      </c>
      <c r="N2570">
        <v>1</v>
      </c>
      <c r="O2570">
        <v>0.28999999999999998</v>
      </c>
      <c r="P2570">
        <v>1.53</v>
      </c>
      <c r="Q2570">
        <v>0.78</v>
      </c>
      <c r="R2570" t="str" cm="1">
        <f t="array" ref="R25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0">
        <v>3</v>
      </c>
      <c r="T2570">
        <v>0</v>
      </c>
      <c r="U2570">
        <v>3</v>
      </c>
      <c r="V2570">
        <v>1</v>
      </c>
      <c r="W2570">
        <v>1</v>
      </c>
      <c r="X2570">
        <v>0</v>
      </c>
      <c r="Y2570" t="s">
        <v>2931</v>
      </c>
      <c r="AA2570">
        <v>2</v>
      </c>
      <c r="AB2570">
        <v>1</v>
      </c>
      <c r="AC2570">
        <v>1</v>
      </c>
      <c r="AD2570">
        <v>0</v>
      </c>
      <c r="AE2570">
        <v>2</v>
      </c>
      <c r="AF2570">
        <v>1</v>
      </c>
      <c r="AG2570">
        <v>1</v>
      </c>
      <c r="AH2570">
        <v>0</v>
      </c>
      <c r="AI2570">
        <v>1</v>
      </c>
      <c r="AJ2570">
        <v>2</v>
      </c>
      <c r="AK2570">
        <v>10</v>
      </c>
      <c r="AL2570">
        <v>13</v>
      </c>
      <c r="AM2570">
        <v>7</v>
      </c>
      <c r="AN2570">
        <v>4</v>
      </c>
      <c r="AO2570">
        <v>3</v>
      </c>
      <c r="AP2570">
        <v>9</v>
      </c>
      <c r="AQ2570">
        <v>9</v>
      </c>
      <c r="AR2570">
        <v>12</v>
      </c>
      <c r="AS2570">
        <v>43</v>
      </c>
      <c r="AT2570">
        <v>57</v>
      </c>
      <c r="AU2570">
        <v>0</v>
      </c>
      <c r="AV2570">
        <v>0</v>
      </c>
      <c r="AW2570">
        <v>2</v>
      </c>
      <c r="AX2570">
        <v>57</v>
      </c>
      <c r="AY2570">
        <v>71</v>
      </c>
      <c r="AZ2570">
        <v>36</v>
      </c>
      <c r="BA2570">
        <v>7</v>
      </c>
      <c r="BB2570">
        <v>0</v>
      </c>
      <c r="BC2570">
        <v>29</v>
      </c>
      <c r="BD2570">
        <v>71</v>
      </c>
      <c r="BE2570">
        <v>22</v>
      </c>
      <c r="BF2570">
        <v>72</v>
      </c>
      <c r="BG2570">
        <v>9.2899999999999991</v>
      </c>
      <c r="BH2570">
        <v>4.8600000000000003</v>
      </c>
      <c r="BI2570">
        <v>2.13</v>
      </c>
      <c r="BJ2570">
        <v>3.44</v>
      </c>
      <c r="BK2570">
        <v>3.77</v>
      </c>
      <c r="BL2570">
        <f>1/Table1[[#This Row],[odds_ft_home_team_win]]+1/Table1[[#This Row],[odds_ft_draw]]+1/Table1[[#This Row],[odds_ft_away_team_win]]-1</f>
        <v>2.5433231883642549E-2</v>
      </c>
      <c r="BM2570">
        <f>Table1[[#This Row],[Margin]]/3</f>
        <v>8.4777439612141823E-3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 t="s">
        <v>126</v>
      </c>
      <c r="BU2570">
        <f>VLOOKUP(Table1[[#This Row],[Reference]],metron,11,FALSE)</f>
        <v>1.4888836329233679</v>
      </c>
      <c r="BV2570">
        <f>VLOOKUP(Table1[[#This Row],[Reference]],metron,12,FALSE)</f>
        <v>1.0516792809839171</v>
      </c>
    </row>
    <row r="2571" spans="1:74" hidden="1" x14ac:dyDescent="0.45">
      <c r="A2571" t="s">
        <v>5408</v>
      </c>
      <c r="B2571">
        <v>1509228000</v>
      </c>
      <c r="C2571" s="3" t="s">
        <v>2932</v>
      </c>
      <c r="D2571" t="s">
        <v>65</v>
      </c>
      <c r="E2571" t="s">
        <v>66</v>
      </c>
      <c r="F2571" t="s">
        <v>77</v>
      </c>
      <c r="G2571" t="s">
        <v>68</v>
      </c>
      <c r="H2571" t="s">
        <v>66</v>
      </c>
      <c r="I2571">
        <f>MROUND(Table1[[#This Row],[Prob_H]]*100,2)/100</f>
        <v>0.36</v>
      </c>
      <c r="J2571">
        <f>1/Table1[[#This Row],[odds_ft_home_team_win]]-Table1[[#This Row],[Margin/3]]</f>
        <v>0.36073087723955932</v>
      </c>
      <c r="K2571">
        <f>1/Table1[[#This Row],[odds_ft_draw]]-Table1[[#This Row],[Margin/3]]</f>
        <v>0.29293200647976742</v>
      </c>
      <c r="L2571">
        <f>1/Table1[[#This Row],[odds_ft_away_team_win]]-Table1[[#This Row],[Margin/3]]</f>
        <v>0.34633711628067315</v>
      </c>
      <c r="M2571">
        <v>15</v>
      </c>
      <c r="N2571">
        <v>1.5</v>
      </c>
      <c r="O2571">
        <v>1</v>
      </c>
      <c r="P2571">
        <v>1.44</v>
      </c>
      <c r="Q2571">
        <v>1.1399999999999999</v>
      </c>
      <c r="R2571" t="str" cm="1">
        <f t="array" ref="R25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71">
        <v>1</v>
      </c>
      <c r="T2571">
        <v>2</v>
      </c>
      <c r="U2571">
        <v>3</v>
      </c>
      <c r="V2571">
        <v>2</v>
      </c>
      <c r="W2571">
        <v>1</v>
      </c>
      <c r="X2571">
        <v>1</v>
      </c>
      <c r="Y2571">
        <v>5</v>
      </c>
      <c r="Z2571" t="s">
        <v>2933</v>
      </c>
      <c r="AA2571">
        <v>3</v>
      </c>
      <c r="AB2571">
        <v>6</v>
      </c>
      <c r="AC2571">
        <v>2</v>
      </c>
      <c r="AD2571">
        <v>1</v>
      </c>
      <c r="AE2571">
        <v>3</v>
      </c>
      <c r="AF2571">
        <v>0</v>
      </c>
      <c r="AG2571">
        <v>3</v>
      </c>
      <c r="AH2571">
        <v>0</v>
      </c>
      <c r="AI2571">
        <v>3</v>
      </c>
      <c r="AJ2571">
        <v>0</v>
      </c>
      <c r="AK2571">
        <v>10</v>
      </c>
      <c r="AL2571">
        <v>11</v>
      </c>
      <c r="AM2571">
        <v>4</v>
      </c>
      <c r="AN2571">
        <v>7</v>
      </c>
      <c r="AO2571">
        <v>6</v>
      </c>
      <c r="AP2571">
        <v>4</v>
      </c>
      <c r="AQ2571">
        <v>14</v>
      </c>
      <c r="AR2571">
        <v>15</v>
      </c>
      <c r="AS2571">
        <v>41</v>
      </c>
      <c r="AT2571">
        <v>59</v>
      </c>
      <c r="AU2571">
        <v>0</v>
      </c>
      <c r="AV2571">
        <v>0</v>
      </c>
      <c r="AW2571">
        <v>2.58</v>
      </c>
      <c r="AX2571">
        <v>75</v>
      </c>
      <c r="AY2571">
        <v>75</v>
      </c>
      <c r="AZ2571">
        <v>50</v>
      </c>
      <c r="BA2571">
        <v>25</v>
      </c>
      <c r="BB2571">
        <v>9</v>
      </c>
      <c r="BC2571">
        <v>42</v>
      </c>
      <c r="BD2571">
        <v>67</v>
      </c>
      <c r="BE2571">
        <v>42</v>
      </c>
      <c r="BF2571">
        <v>92</v>
      </c>
      <c r="BG2571">
        <v>9.33</v>
      </c>
      <c r="BH2571">
        <v>7.5</v>
      </c>
      <c r="BI2571">
        <v>2.71</v>
      </c>
      <c r="BJ2571">
        <v>3.32</v>
      </c>
      <c r="BK2571">
        <v>2.82</v>
      </c>
      <c r="BL2571">
        <f>1/Table1[[#This Row],[odds_ft_home_team_win]]+1/Table1[[#This Row],[odds_ft_draw]]+1/Table1[[#This Row],[odds_ft_away_team_win]]-1</f>
        <v>2.4818438392023134E-2</v>
      </c>
      <c r="BM2571">
        <f>Table1[[#This Row],[Margin]]/3</f>
        <v>8.2728127973410448E-3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 t="s">
        <v>79</v>
      </c>
      <c r="BU2571">
        <f>VLOOKUP(Table1[[#This Row],[Reference]],metron,11,FALSE)</f>
        <v>1.269326094653606</v>
      </c>
      <c r="BV2571">
        <f>VLOOKUP(Table1[[#This Row],[Reference]],metron,12,FALSE)</f>
        <v>1.2417089578661631</v>
      </c>
    </row>
    <row r="2572" spans="1:74" hidden="1" x14ac:dyDescent="0.45">
      <c r="A2572" t="s">
        <v>5408</v>
      </c>
      <c r="B2572">
        <v>1509238800</v>
      </c>
      <c r="C2572" s="3" t="s">
        <v>2934</v>
      </c>
      <c r="D2572" t="s">
        <v>65</v>
      </c>
      <c r="E2572" t="s">
        <v>66</v>
      </c>
      <c r="F2572" t="s">
        <v>80</v>
      </c>
      <c r="G2572" t="s">
        <v>93</v>
      </c>
      <c r="H2572" t="s">
        <v>66</v>
      </c>
      <c r="I2572">
        <f>MROUND(Table1[[#This Row],[Prob_H]]*100,2)/100</f>
        <v>0.4</v>
      </c>
      <c r="J2572">
        <f>1/Table1[[#This Row],[odds_ft_home_team_win]]-Table1[[#This Row],[Margin/3]]</f>
        <v>0.40325564930327229</v>
      </c>
      <c r="K2572">
        <f>1/Table1[[#This Row],[odds_ft_draw]]-Table1[[#This Row],[Margin/3]]</f>
        <v>0.28243068997702103</v>
      </c>
      <c r="L2572">
        <f>1/Table1[[#This Row],[odds_ft_away_team_win]]-Table1[[#This Row],[Margin/3]]</f>
        <v>0.31431366071970668</v>
      </c>
      <c r="M2572">
        <v>15</v>
      </c>
      <c r="N2572">
        <v>0.56999999999999995</v>
      </c>
      <c r="O2572">
        <v>1.29</v>
      </c>
      <c r="P2572">
        <v>0.76</v>
      </c>
      <c r="Q2572">
        <v>0.83</v>
      </c>
      <c r="R2572" t="str" cm="1">
        <f t="array" ref="R25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72">
        <v>2</v>
      </c>
      <c r="T2572">
        <v>2</v>
      </c>
      <c r="U2572">
        <v>4</v>
      </c>
      <c r="V2572">
        <v>3</v>
      </c>
      <c r="W2572">
        <v>2</v>
      </c>
      <c r="X2572">
        <v>1</v>
      </c>
      <c r="Y2572" t="s">
        <v>2935</v>
      </c>
      <c r="Z2572" t="s">
        <v>2936</v>
      </c>
      <c r="AA2572">
        <v>6</v>
      </c>
      <c r="AB2572">
        <v>6</v>
      </c>
      <c r="AC2572">
        <v>2</v>
      </c>
      <c r="AD2572">
        <v>0</v>
      </c>
      <c r="AE2572">
        <v>1</v>
      </c>
      <c r="AF2572">
        <v>1</v>
      </c>
      <c r="AG2572">
        <v>1</v>
      </c>
      <c r="AH2572">
        <v>1</v>
      </c>
      <c r="AI2572">
        <v>1</v>
      </c>
      <c r="AJ2572">
        <v>1</v>
      </c>
      <c r="AK2572">
        <v>9</v>
      </c>
      <c r="AL2572">
        <v>9</v>
      </c>
      <c r="AM2572">
        <v>5</v>
      </c>
      <c r="AN2572">
        <v>4</v>
      </c>
      <c r="AO2572">
        <v>4</v>
      </c>
      <c r="AP2572">
        <v>5</v>
      </c>
      <c r="AQ2572">
        <v>16</v>
      </c>
      <c r="AR2572">
        <v>12</v>
      </c>
      <c r="AS2572">
        <v>40</v>
      </c>
      <c r="AT2572">
        <v>60</v>
      </c>
      <c r="AU2572">
        <v>0</v>
      </c>
      <c r="AV2572">
        <v>0</v>
      </c>
      <c r="AW2572">
        <v>3.22</v>
      </c>
      <c r="AX2572">
        <v>79</v>
      </c>
      <c r="AY2572">
        <v>93</v>
      </c>
      <c r="AZ2572">
        <v>93</v>
      </c>
      <c r="BA2572">
        <v>29</v>
      </c>
      <c r="BB2572">
        <v>7</v>
      </c>
      <c r="BC2572">
        <v>57</v>
      </c>
      <c r="BD2572">
        <v>86</v>
      </c>
      <c r="BE2572">
        <v>50</v>
      </c>
      <c r="BF2572">
        <v>93</v>
      </c>
      <c r="BG2572">
        <v>7.14</v>
      </c>
      <c r="BH2572">
        <v>4.8600000000000003</v>
      </c>
      <c r="BI2572">
        <v>2.4300000000000002</v>
      </c>
      <c r="BJ2572">
        <v>3.44</v>
      </c>
      <c r="BK2572">
        <v>3.1</v>
      </c>
      <c r="BL2572">
        <f>1/Table1[[#This Row],[odds_ft_home_team_win]]+1/Table1[[#This Row],[odds_ft_draw]]+1/Table1[[#This Row],[odds_ft_away_team_win]]-1</f>
        <v>2.4800953324750852E-2</v>
      </c>
      <c r="BM2572">
        <f>Table1[[#This Row],[Margin]]/3</f>
        <v>8.2669844415836167E-3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 t="s">
        <v>83</v>
      </c>
      <c r="BU2572">
        <f>VLOOKUP(Table1[[#This Row],[Reference]],metron,11,FALSE)</f>
        <v>1.344038264434575</v>
      </c>
      <c r="BV2572">
        <f>VLOOKUP(Table1[[#This Row],[Reference]],metron,12,FALSE)</f>
        <v>1.1515772691037469</v>
      </c>
    </row>
    <row r="2573" spans="1:74" hidden="1" x14ac:dyDescent="0.45">
      <c r="A2573" t="s">
        <v>5408</v>
      </c>
      <c r="B2573">
        <v>1509238800</v>
      </c>
      <c r="C2573" s="3" t="s">
        <v>2934</v>
      </c>
      <c r="D2573" t="s">
        <v>65</v>
      </c>
      <c r="E2573" t="s">
        <v>66</v>
      </c>
      <c r="F2573" t="s">
        <v>85</v>
      </c>
      <c r="G2573" t="s">
        <v>86</v>
      </c>
      <c r="H2573" t="s">
        <v>66</v>
      </c>
      <c r="I2573">
        <f>MROUND(Table1[[#This Row],[Prob_H]]*100,2)/100</f>
        <v>0.54</v>
      </c>
      <c r="J2573">
        <f>1/Table1[[#This Row],[odds_ft_home_team_win]]-Table1[[#This Row],[Margin/3]]</f>
        <v>0.54100980377131003</v>
      </c>
      <c r="K2573">
        <f>1/Table1[[#This Row],[odds_ft_draw]]-Table1[[#This Row],[Margin/3]]</f>
        <v>0.25822592098742725</v>
      </c>
      <c r="L2573">
        <f>1/Table1[[#This Row],[odds_ft_away_team_win]]-Table1[[#This Row],[Margin/3]]</f>
        <v>0.2007642752412627</v>
      </c>
      <c r="M2573">
        <v>15</v>
      </c>
      <c r="N2573">
        <v>3</v>
      </c>
      <c r="O2573">
        <v>2</v>
      </c>
      <c r="P2573">
        <v>2.19</v>
      </c>
      <c r="Q2573">
        <v>1.48</v>
      </c>
      <c r="R2573" t="str" cm="1">
        <f t="array" ref="R25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3">
        <v>2</v>
      </c>
      <c r="T2573">
        <v>0</v>
      </c>
      <c r="U2573">
        <v>2</v>
      </c>
      <c r="V2573">
        <v>2</v>
      </c>
      <c r="W2573">
        <v>2</v>
      </c>
      <c r="X2573">
        <v>0</v>
      </c>
      <c r="Y2573" t="s">
        <v>2937</v>
      </c>
      <c r="AA2573">
        <v>3</v>
      </c>
      <c r="AB2573">
        <v>11</v>
      </c>
      <c r="AC2573">
        <v>4</v>
      </c>
      <c r="AD2573">
        <v>1</v>
      </c>
      <c r="AE2573">
        <v>4</v>
      </c>
      <c r="AF2573">
        <v>0</v>
      </c>
      <c r="AG2573">
        <v>2</v>
      </c>
      <c r="AH2573">
        <v>3</v>
      </c>
      <c r="AI2573">
        <v>1</v>
      </c>
      <c r="AJ2573">
        <v>3</v>
      </c>
      <c r="AK2573">
        <v>9</v>
      </c>
      <c r="AL2573">
        <v>9</v>
      </c>
      <c r="AM2573">
        <v>7</v>
      </c>
      <c r="AN2573">
        <v>5</v>
      </c>
      <c r="AO2573">
        <v>2</v>
      </c>
      <c r="AP2573">
        <v>4</v>
      </c>
      <c r="AQ2573">
        <v>18</v>
      </c>
      <c r="AR2573">
        <v>13</v>
      </c>
      <c r="AS2573">
        <v>47</v>
      </c>
      <c r="AT2573">
        <v>53</v>
      </c>
      <c r="AU2573">
        <v>0</v>
      </c>
      <c r="AV2573">
        <v>0</v>
      </c>
      <c r="AW2573">
        <v>2.79</v>
      </c>
      <c r="AX2573">
        <v>57</v>
      </c>
      <c r="AY2573">
        <v>78</v>
      </c>
      <c r="AZ2573">
        <v>50</v>
      </c>
      <c r="BA2573">
        <v>29</v>
      </c>
      <c r="BB2573">
        <v>23</v>
      </c>
      <c r="BC2573">
        <v>44</v>
      </c>
      <c r="BD2573">
        <v>79</v>
      </c>
      <c r="BE2573">
        <v>29</v>
      </c>
      <c r="BF2573">
        <v>92</v>
      </c>
      <c r="BG2573">
        <v>9.1300000000000008</v>
      </c>
      <c r="BH2573">
        <v>5.92</v>
      </c>
      <c r="BI2573">
        <v>1.82</v>
      </c>
      <c r="BJ2573">
        <v>3.75</v>
      </c>
      <c r="BK2573">
        <v>4.78</v>
      </c>
      <c r="BL2573">
        <f>1/Table1[[#This Row],[odds_ft_home_team_win]]+1/Table1[[#This Row],[odds_ft_draw]]+1/Table1[[#This Row],[odds_ft_away_team_win]]-1</f>
        <v>2.5322237037718187E-2</v>
      </c>
      <c r="BM2573">
        <f>Table1[[#This Row],[Margin]]/3</f>
        <v>8.4407456792393951E-3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 t="s">
        <v>1684</v>
      </c>
      <c r="BU2573">
        <f>VLOOKUP(Table1[[#This Row],[Reference]],metron,11,FALSE)</f>
        <v>1.684957590444867</v>
      </c>
      <c r="BV2573">
        <f>VLOOKUP(Table1[[#This Row],[Reference]],metron,12,FALSE)</f>
        <v>0.95101263631642718</v>
      </c>
    </row>
    <row r="2574" spans="1:74" hidden="1" x14ac:dyDescent="0.45">
      <c r="A2574" t="s">
        <v>5408</v>
      </c>
      <c r="B2574">
        <v>1509239160</v>
      </c>
      <c r="C2574" s="3" t="s">
        <v>2938</v>
      </c>
      <c r="D2574" t="s">
        <v>65</v>
      </c>
      <c r="E2574" t="s">
        <v>66</v>
      </c>
      <c r="F2574" t="s">
        <v>81</v>
      </c>
      <c r="G2574" t="s">
        <v>611</v>
      </c>
      <c r="H2574" t="s">
        <v>66</v>
      </c>
      <c r="I2574">
        <f>MROUND(Table1[[#This Row],[Prob_H]]*100,2)/100</f>
        <v>0.66</v>
      </c>
      <c r="J2574">
        <f>1/Table1[[#This Row],[odds_ft_home_team_win]]-Table1[[#This Row],[Margin/3]]</f>
        <v>0.6542511651415569</v>
      </c>
      <c r="K2574">
        <f>1/Table1[[#This Row],[odds_ft_draw]]-Table1[[#This Row],[Margin/3]]</f>
        <v>0.20986443325969445</v>
      </c>
      <c r="L2574">
        <f>1/Table1[[#This Row],[odds_ft_away_team_win]]-Table1[[#This Row],[Margin/3]]</f>
        <v>0.13588440159874868</v>
      </c>
      <c r="M2574">
        <v>15</v>
      </c>
      <c r="N2574">
        <v>1.43</v>
      </c>
      <c r="O2574">
        <v>0.56999999999999995</v>
      </c>
      <c r="P2574">
        <v>1.44</v>
      </c>
      <c r="Q2574">
        <v>0.82</v>
      </c>
      <c r="R2574" t="str" cm="1">
        <f t="array" ref="R25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4">
        <v>6</v>
      </c>
      <c r="T2574">
        <v>2</v>
      </c>
      <c r="U2574">
        <v>8</v>
      </c>
      <c r="V2574">
        <v>3</v>
      </c>
      <c r="W2574">
        <v>2</v>
      </c>
      <c r="X2574">
        <v>1</v>
      </c>
      <c r="Y2574" t="s">
        <v>2939</v>
      </c>
      <c r="Z2574" t="s">
        <v>2940</v>
      </c>
      <c r="AA2574">
        <v>5</v>
      </c>
      <c r="AB2574">
        <v>10</v>
      </c>
      <c r="AC2574">
        <v>1</v>
      </c>
      <c r="AD2574">
        <v>1</v>
      </c>
      <c r="AE2574">
        <v>2</v>
      </c>
      <c r="AF2574">
        <v>1</v>
      </c>
      <c r="AG2574">
        <v>2</v>
      </c>
      <c r="AH2574">
        <v>0</v>
      </c>
      <c r="AI2574">
        <v>1</v>
      </c>
      <c r="AJ2574">
        <v>2</v>
      </c>
      <c r="AK2574">
        <v>15</v>
      </c>
      <c r="AL2574">
        <v>11</v>
      </c>
      <c r="AM2574">
        <v>10</v>
      </c>
      <c r="AN2574">
        <v>4</v>
      </c>
      <c r="AO2574">
        <v>5</v>
      </c>
      <c r="AP2574">
        <v>7</v>
      </c>
      <c r="AQ2574">
        <v>8</v>
      </c>
      <c r="AR2574">
        <v>9</v>
      </c>
      <c r="AS2574">
        <v>50</v>
      </c>
      <c r="AT2574">
        <v>50</v>
      </c>
      <c r="AU2574">
        <v>0</v>
      </c>
      <c r="AV2574">
        <v>0</v>
      </c>
      <c r="AW2574">
        <v>2.65</v>
      </c>
      <c r="AX2574">
        <v>50</v>
      </c>
      <c r="AY2574">
        <v>72</v>
      </c>
      <c r="AZ2574">
        <v>58</v>
      </c>
      <c r="BA2574">
        <v>29</v>
      </c>
      <c r="BB2574">
        <v>15</v>
      </c>
      <c r="BC2574">
        <v>36</v>
      </c>
      <c r="BD2574">
        <v>71</v>
      </c>
      <c r="BE2574">
        <v>43</v>
      </c>
      <c r="BF2574">
        <v>79</v>
      </c>
      <c r="BG2574">
        <v>8.57</v>
      </c>
      <c r="BH2574">
        <v>5.42</v>
      </c>
      <c r="BI2574">
        <v>1.51</v>
      </c>
      <c r="BJ2574">
        <v>4.59</v>
      </c>
      <c r="BK2574">
        <v>6.95</v>
      </c>
      <c r="BL2574">
        <f>1/Table1[[#This Row],[odds_ft_home_team_win]]+1/Table1[[#This Row],[odds_ft_draw]]+1/Table1[[#This Row],[odds_ft_away_team_win]]-1</f>
        <v>2.4001471462746782E-2</v>
      </c>
      <c r="BM2574">
        <f>Table1[[#This Row],[Margin]]/3</f>
        <v>8.00049048758226E-3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 t="s">
        <v>109</v>
      </c>
      <c r="BU2574">
        <f>VLOOKUP(Table1[[#This Row],[Reference]],metron,11,FALSE)</f>
        <v>2.089675030851502</v>
      </c>
      <c r="BV2574">
        <f>VLOOKUP(Table1[[#This Row],[Reference]],metron,12,FALSE)</f>
        <v>0.8354586589880707</v>
      </c>
    </row>
    <row r="2575" spans="1:74" hidden="1" x14ac:dyDescent="0.45">
      <c r="A2575" t="s">
        <v>5408</v>
      </c>
      <c r="B2575">
        <v>1509242400</v>
      </c>
      <c r="C2575" s="3" t="s">
        <v>2941</v>
      </c>
      <c r="D2575" t="s">
        <v>65</v>
      </c>
      <c r="E2575" t="s">
        <v>66</v>
      </c>
      <c r="F2575" t="s">
        <v>2218</v>
      </c>
      <c r="G2575" t="s">
        <v>2738</v>
      </c>
      <c r="H2575" t="s">
        <v>66</v>
      </c>
      <c r="I2575">
        <f>MROUND(Table1[[#This Row],[Prob_H]]*100,2)/100</f>
        <v>0.52</v>
      </c>
      <c r="J2575">
        <f>1/Table1[[#This Row],[odds_ft_home_team_win]]-Table1[[#This Row],[Margin/3]]</f>
        <v>0.52630303473965478</v>
      </c>
      <c r="K2575">
        <f>1/Table1[[#This Row],[odds_ft_draw]]-Table1[[#This Row],[Margin/3]]</f>
        <v>0.25539591919494808</v>
      </c>
      <c r="L2575">
        <f>1/Table1[[#This Row],[odds_ft_away_team_win]]-Table1[[#This Row],[Margin/3]]</f>
        <v>0.21830104606539724</v>
      </c>
      <c r="M2575">
        <v>15</v>
      </c>
      <c r="N2575">
        <v>1.71</v>
      </c>
      <c r="O2575">
        <v>1.43</v>
      </c>
      <c r="P2575">
        <v>1.35</v>
      </c>
      <c r="Q2575">
        <v>0.82</v>
      </c>
      <c r="R2575" t="str" cm="1">
        <f t="array" ref="R25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5">
        <v>5</v>
      </c>
      <c r="T2575">
        <v>0</v>
      </c>
      <c r="U2575">
        <v>5</v>
      </c>
      <c r="V2575">
        <v>3</v>
      </c>
      <c r="W2575">
        <v>3</v>
      </c>
      <c r="X2575">
        <v>0</v>
      </c>
      <c r="Y2575" t="s">
        <v>2942</v>
      </c>
      <c r="AA2575">
        <v>2</v>
      </c>
      <c r="AB2575">
        <v>4</v>
      </c>
      <c r="AC2575">
        <v>2</v>
      </c>
      <c r="AD2575">
        <v>0</v>
      </c>
      <c r="AE2575">
        <v>3</v>
      </c>
      <c r="AF2575">
        <v>0</v>
      </c>
      <c r="AG2575">
        <v>0</v>
      </c>
      <c r="AH2575">
        <v>2</v>
      </c>
      <c r="AI2575">
        <v>0</v>
      </c>
      <c r="AJ2575">
        <v>3</v>
      </c>
      <c r="AK2575">
        <v>2</v>
      </c>
      <c r="AL2575">
        <v>3</v>
      </c>
      <c r="AM2575">
        <v>2</v>
      </c>
      <c r="AN2575">
        <v>3</v>
      </c>
      <c r="AO2575">
        <v>0</v>
      </c>
      <c r="AP2575">
        <v>0</v>
      </c>
      <c r="AQ2575">
        <v>13</v>
      </c>
      <c r="AR2575">
        <v>20</v>
      </c>
      <c r="AS2575">
        <v>45</v>
      </c>
      <c r="AT2575">
        <v>55</v>
      </c>
      <c r="AU2575">
        <v>0</v>
      </c>
      <c r="AV2575">
        <v>0</v>
      </c>
      <c r="AW2575">
        <v>2.36</v>
      </c>
      <c r="AX2575">
        <v>50</v>
      </c>
      <c r="AY2575">
        <v>72</v>
      </c>
      <c r="AZ2575">
        <v>43</v>
      </c>
      <c r="BA2575">
        <v>22</v>
      </c>
      <c r="BB2575">
        <v>7</v>
      </c>
      <c r="BC2575">
        <v>14</v>
      </c>
      <c r="BD2575">
        <v>50</v>
      </c>
      <c r="BE2575">
        <v>58</v>
      </c>
      <c r="BF2575">
        <v>86</v>
      </c>
      <c r="BG2575">
        <v>8.7200000000000006</v>
      </c>
      <c r="BH2575">
        <v>5.29</v>
      </c>
      <c r="BI2575">
        <v>1.87</v>
      </c>
      <c r="BJ2575">
        <v>3.79</v>
      </c>
      <c r="BK2575">
        <v>4.41</v>
      </c>
      <c r="BL2575">
        <f>1/Table1[[#This Row],[odds_ft_home_team_win]]+1/Table1[[#This Row],[odds_ft_draw]]+1/Table1[[#This Row],[odds_ft_away_team_win]]-1</f>
        <v>2.5368970647345668E-2</v>
      </c>
      <c r="BM2575">
        <f>Table1[[#This Row],[Margin]]/3</f>
        <v>8.456323549115222E-3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 t="s">
        <v>2219</v>
      </c>
      <c r="BU2575">
        <f>VLOOKUP(Table1[[#This Row],[Reference]],metron,11,FALSE)</f>
        <v>1.625948039373891</v>
      </c>
      <c r="BV2575">
        <f>VLOOKUP(Table1[[#This Row],[Reference]],metron,12,FALSE)</f>
        <v>0.97079231886396644</v>
      </c>
    </row>
    <row r="2576" spans="1:74" hidden="1" x14ac:dyDescent="0.45">
      <c r="A2576" t="s">
        <v>5408</v>
      </c>
      <c r="B2576">
        <v>1509242760</v>
      </c>
      <c r="C2576" s="3" t="s">
        <v>2943</v>
      </c>
      <c r="D2576" t="s">
        <v>65</v>
      </c>
      <c r="E2576" t="s">
        <v>66</v>
      </c>
      <c r="F2576" t="s">
        <v>98</v>
      </c>
      <c r="G2576" t="s">
        <v>72</v>
      </c>
      <c r="H2576" t="s">
        <v>66</v>
      </c>
      <c r="I2576">
        <f>MROUND(Table1[[#This Row],[Prob_H]]*100,2)/100</f>
        <v>0.46</v>
      </c>
      <c r="J2576">
        <f>1/Table1[[#This Row],[odds_ft_home_team_win]]-Table1[[#This Row],[Margin/3]]</f>
        <v>0.46112296274809822</v>
      </c>
      <c r="K2576">
        <f>1/Table1[[#This Row],[odds_ft_draw]]-Table1[[#This Row],[Margin/3]]</f>
        <v>0.28749738283866133</v>
      </c>
      <c r="L2576">
        <f>1/Table1[[#This Row],[odds_ft_away_team_win]]-Table1[[#This Row],[Margin/3]]</f>
        <v>0.25137965441324056</v>
      </c>
      <c r="M2576">
        <v>15</v>
      </c>
      <c r="N2576">
        <v>0.56999999999999995</v>
      </c>
      <c r="O2576">
        <v>1.43</v>
      </c>
      <c r="P2576">
        <v>0.59</v>
      </c>
      <c r="Q2576">
        <v>0.95</v>
      </c>
      <c r="R2576" t="str" cm="1">
        <f t="array" ref="R25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6">
        <v>3</v>
      </c>
      <c r="T2576">
        <v>1</v>
      </c>
      <c r="U2576">
        <v>4</v>
      </c>
      <c r="V2576">
        <v>3</v>
      </c>
      <c r="W2576">
        <v>2</v>
      </c>
      <c r="X2576">
        <v>1</v>
      </c>
      <c r="Y2576" t="s">
        <v>2944</v>
      </c>
      <c r="Z2576">
        <v>7</v>
      </c>
      <c r="AA2576">
        <v>0</v>
      </c>
      <c r="AB2576">
        <v>4</v>
      </c>
      <c r="AC2576">
        <v>1</v>
      </c>
      <c r="AD2576">
        <v>0</v>
      </c>
      <c r="AE2576">
        <v>4</v>
      </c>
      <c r="AF2576">
        <v>0</v>
      </c>
      <c r="AG2576">
        <v>0</v>
      </c>
      <c r="AH2576">
        <v>1</v>
      </c>
      <c r="AI2576">
        <v>0</v>
      </c>
      <c r="AJ2576">
        <v>4</v>
      </c>
      <c r="AK2576">
        <v>12</v>
      </c>
      <c r="AL2576">
        <v>16</v>
      </c>
      <c r="AM2576">
        <v>6</v>
      </c>
      <c r="AN2576">
        <v>10</v>
      </c>
      <c r="AO2576">
        <v>6</v>
      </c>
      <c r="AP2576">
        <v>6</v>
      </c>
      <c r="AQ2576">
        <v>16</v>
      </c>
      <c r="AR2576">
        <v>16</v>
      </c>
      <c r="AS2576">
        <v>56</v>
      </c>
      <c r="AT2576">
        <v>44</v>
      </c>
      <c r="AU2576">
        <v>0</v>
      </c>
      <c r="AV2576">
        <v>0</v>
      </c>
      <c r="AW2576">
        <v>2.08</v>
      </c>
      <c r="AX2576">
        <v>50</v>
      </c>
      <c r="AY2576">
        <v>64</v>
      </c>
      <c r="AZ2576">
        <v>43</v>
      </c>
      <c r="BA2576">
        <v>14</v>
      </c>
      <c r="BB2576">
        <v>0</v>
      </c>
      <c r="BC2576">
        <v>22</v>
      </c>
      <c r="BD2576">
        <v>57</v>
      </c>
      <c r="BE2576">
        <v>43</v>
      </c>
      <c r="BF2576">
        <v>57</v>
      </c>
      <c r="BG2576">
        <v>11.71</v>
      </c>
      <c r="BH2576">
        <v>4.71</v>
      </c>
      <c r="BI2576">
        <v>2.13</v>
      </c>
      <c r="BJ2576">
        <v>3.38</v>
      </c>
      <c r="BK2576">
        <v>3.85</v>
      </c>
      <c r="BL2576">
        <f>1/Table1[[#This Row],[odds_ft_home_team_win]]+1/Table1[[#This Row],[odds_ft_draw]]+1/Table1[[#This Row],[odds_ft_away_team_win]]-1</f>
        <v>2.508181598105752E-2</v>
      </c>
      <c r="BM2576">
        <f>Table1[[#This Row],[Margin]]/3</f>
        <v>8.360605327019174E-3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 t="s">
        <v>2745</v>
      </c>
      <c r="BU2576">
        <f>VLOOKUP(Table1[[#This Row],[Reference]],metron,11,FALSE)</f>
        <v>1.4888836329233679</v>
      </c>
      <c r="BV2576">
        <f>VLOOKUP(Table1[[#This Row],[Reference]],metron,12,FALSE)</f>
        <v>1.0516792809839171</v>
      </c>
    </row>
    <row r="2577" spans="1:74" hidden="1" x14ac:dyDescent="0.45">
      <c r="A2577" t="s">
        <v>5408</v>
      </c>
      <c r="B2577">
        <v>1509300000</v>
      </c>
      <c r="C2577" s="3" t="s">
        <v>2945</v>
      </c>
      <c r="D2577" t="s">
        <v>65</v>
      </c>
      <c r="E2577" t="s">
        <v>66</v>
      </c>
      <c r="F2577" t="s">
        <v>97</v>
      </c>
      <c r="G2577" t="s">
        <v>78</v>
      </c>
      <c r="H2577" t="s">
        <v>66</v>
      </c>
      <c r="I2577">
        <f>MROUND(Table1[[#This Row],[Prob_H]]*100,2)/100</f>
        <v>0.46</v>
      </c>
      <c r="J2577">
        <f>1/Table1[[#This Row],[odds_ft_home_team_win]]-Table1[[#This Row],[Margin/3]]</f>
        <v>0.46563297664342418</v>
      </c>
      <c r="K2577">
        <f>1/Table1[[#This Row],[odds_ft_draw]]-Table1[[#This Row],[Margin/3]]</f>
        <v>0.26642460207959934</v>
      </c>
      <c r="L2577">
        <f>1/Table1[[#This Row],[odds_ft_away_team_win]]-Table1[[#This Row],[Margin/3]]</f>
        <v>0.26794242127697659</v>
      </c>
      <c r="M2577">
        <v>15</v>
      </c>
      <c r="N2577">
        <v>2.38</v>
      </c>
      <c r="O2577">
        <v>1.86</v>
      </c>
      <c r="P2577">
        <v>2.2400000000000002</v>
      </c>
      <c r="Q2577">
        <v>1.4</v>
      </c>
      <c r="R2577" t="str" cm="1">
        <f t="array" ref="R25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</v>
      </c>
      <c r="Z2577">
        <v>58</v>
      </c>
      <c r="AA2577">
        <v>10</v>
      </c>
      <c r="AB2577">
        <v>2</v>
      </c>
      <c r="AC2577">
        <v>3</v>
      </c>
      <c r="AD2577">
        <v>1</v>
      </c>
      <c r="AE2577">
        <v>2</v>
      </c>
      <c r="AF2577">
        <v>0</v>
      </c>
      <c r="AG2577">
        <v>1</v>
      </c>
      <c r="AH2577">
        <v>3</v>
      </c>
      <c r="AI2577">
        <v>0</v>
      </c>
      <c r="AJ2577">
        <v>2</v>
      </c>
      <c r="AK2577">
        <v>23</v>
      </c>
      <c r="AL2577">
        <v>14</v>
      </c>
      <c r="AM2577">
        <v>5</v>
      </c>
      <c r="AN2577">
        <v>5</v>
      </c>
      <c r="AO2577">
        <v>18</v>
      </c>
      <c r="AP2577">
        <v>9</v>
      </c>
      <c r="AQ2577">
        <v>13</v>
      </c>
      <c r="AR2577">
        <v>12</v>
      </c>
      <c r="AS2577">
        <v>64</v>
      </c>
      <c r="AT2577">
        <v>36</v>
      </c>
      <c r="AU2577">
        <v>0</v>
      </c>
      <c r="AV2577">
        <v>0</v>
      </c>
      <c r="AW2577">
        <v>3.05</v>
      </c>
      <c r="AX2577">
        <v>87</v>
      </c>
      <c r="AY2577">
        <v>87</v>
      </c>
      <c r="AZ2577">
        <v>80</v>
      </c>
      <c r="BA2577">
        <v>32</v>
      </c>
      <c r="BB2577">
        <v>13</v>
      </c>
      <c r="BC2577">
        <v>40</v>
      </c>
      <c r="BD2577">
        <v>73</v>
      </c>
      <c r="BE2577">
        <v>60</v>
      </c>
      <c r="BF2577">
        <v>73</v>
      </c>
      <c r="BG2577">
        <v>11.93</v>
      </c>
      <c r="BH2577">
        <v>4.7</v>
      </c>
      <c r="BI2577">
        <v>2.11</v>
      </c>
      <c r="BJ2577">
        <v>3.64</v>
      </c>
      <c r="BK2577">
        <v>3.62</v>
      </c>
      <c r="BL2577">
        <f>1/Table1[[#This Row],[odds_ft_home_team_win]]+1/Table1[[#This Row],[odds_ft_draw]]+1/Table1[[#This Row],[odds_ft_away_team_win]]-1</f>
        <v>2.4902017937026066E-2</v>
      </c>
      <c r="BM2577">
        <f>Table1[[#This Row],[Margin]]/3</f>
        <v>8.3006726456753555E-3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 t="s">
        <v>100</v>
      </c>
      <c r="BU2577">
        <f>VLOOKUP(Table1[[#This Row],[Reference]],metron,11,FALSE)</f>
        <v>1.4888836329233679</v>
      </c>
      <c r="BV2577">
        <f>VLOOKUP(Table1[[#This Row],[Reference]],metron,12,FALSE)</f>
        <v>1.0516792809839171</v>
      </c>
    </row>
    <row r="2578" spans="1:74" hidden="1" x14ac:dyDescent="0.45">
      <c r="A2578" t="s">
        <v>5408</v>
      </c>
      <c r="B2578">
        <v>1509323400</v>
      </c>
      <c r="C2578" s="3" t="s">
        <v>2946</v>
      </c>
      <c r="D2578" t="s">
        <v>65</v>
      </c>
      <c r="E2578" t="s">
        <v>66</v>
      </c>
      <c r="F2578" t="s">
        <v>88</v>
      </c>
      <c r="G2578" t="s">
        <v>103</v>
      </c>
      <c r="H2578" t="s">
        <v>66</v>
      </c>
      <c r="I2578">
        <f>MROUND(Table1[[#This Row],[Prob_H]]*100,2)/100</f>
        <v>0.44</v>
      </c>
      <c r="J2578">
        <f>1/Table1[[#This Row],[odds_ft_home_team_win]]-Table1[[#This Row],[Margin/3]]</f>
        <v>0.44421101774042954</v>
      </c>
      <c r="K2578">
        <f>1/Table1[[#This Row],[odds_ft_draw]]-Table1[[#This Row],[Margin/3]]</f>
        <v>0.2664476046828988</v>
      </c>
      <c r="L2578">
        <f>1/Table1[[#This Row],[odds_ft_away_team_win]]-Table1[[#This Row],[Margin/3]]</f>
        <v>0.28934137757667172</v>
      </c>
      <c r="M2578">
        <v>15</v>
      </c>
      <c r="N2578">
        <v>1</v>
      </c>
      <c r="O2578">
        <v>0.5</v>
      </c>
      <c r="P2578">
        <v>1.8</v>
      </c>
      <c r="Q2578">
        <v>0.88</v>
      </c>
      <c r="R2578" t="str" cm="1">
        <f t="array" ref="R25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78">
        <v>2</v>
      </c>
      <c r="T2578">
        <v>2</v>
      </c>
      <c r="U2578">
        <v>4</v>
      </c>
      <c r="V2578">
        <v>3</v>
      </c>
      <c r="W2578">
        <v>1</v>
      </c>
      <c r="X2578">
        <v>2</v>
      </c>
      <c r="Y2578" t="s">
        <v>1427</v>
      </c>
      <c r="Z2578" t="s">
        <v>2947</v>
      </c>
      <c r="AA2578">
        <v>10</v>
      </c>
      <c r="AB2578">
        <v>5</v>
      </c>
      <c r="AC2578">
        <v>3</v>
      </c>
      <c r="AD2578">
        <v>0</v>
      </c>
      <c r="AE2578">
        <v>2</v>
      </c>
      <c r="AF2578">
        <v>0</v>
      </c>
      <c r="AG2578">
        <v>2</v>
      </c>
      <c r="AH2578">
        <v>1</v>
      </c>
      <c r="AI2578">
        <v>0</v>
      </c>
      <c r="AJ2578">
        <v>2</v>
      </c>
      <c r="AK2578">
        <v>17</v>
      </c>
      <c r="AL2578">
        <v>19</v>
      </c>
      <c r="AM2578">
        <v>7</v>
      </c>
      <c r="AN2578">
        <v>8</v>
      </c>
      <c r="AO2578">
        <v>10</v>
      </c>
      <c r="AP2578">
        <v>11</v>
      </c>
      <c r="AQ2578">
        <v>10</v>
      </c>
      <c r="AR2578">
        <v>10</v>
      </c>
      <c r="AS2578">
        <v>52</v>
      </c>
      <c r="AT2578">
        <v>48</v>
      </c>
      <c r="AU2578">
        <v>0</v>
      </c>
      <c r="AV2578">
        <v>0</v>
      </c>
      <c r="AW2578">
        <v>2.57</v>
      </c>
      <c r="AX2578">
        <v>62</v>
      </c>
      <c r="AY2578">
        <v>70</v>
      </c>
      <c r="AZ2578">
        <v>48</v>
      </c>
      <c r="BA2578">
        <v>31</v>
      </c>
      <c r="BB2578">
        <v>23</v>
      </c>
      <c r="BC2578">
        <v>24</v>
      </c>
      <c r="BD2578">
        <v>70</v>
      </c>
      <c r="BE2578">
        <v>31</v>
      </c>
      <c r="BF2578">
        <v>69</v>
      </c>
      <c r="BG2578">
        <v>14.79</v>
      </c>
      <c r="BH2578">
        <v>4.04</v>
      </c>
      <c r="BI2578">
        <v>2.21</v>
      </c>
      <c r="BJ2578">
        <v>3.64</v>
      </c>
      <c r="BK2578">
        <v>3.36</v>
      </c>
      <c r="BL2578">
        <f>1/Table1[[#This Row],[odds_ft_home_team_win]]+1/Table1[[#This Row],[odds_ft_draw]]+1/Table1[[#This Row],[odds_ft_away_team_win]]-1</f>
        <v>2.4833010127127686E-2</v>
      </c>
      <c r="BM2578">
        <f>Table1[[#This Row],[Margin]]/3</f>
        <v>8.2776700423758953E-3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 t="s">
        <v>91</v>
      </c>
      <c r="BU2578">
        <f>VLOOKUP(Table1[[#This Row],[Reference]],metron,11,FALSE)</f>
        <v>1.4140979689366791</v>
      </c>
      <c r="BV2578">
        <f>VLOOKUP(Table1[[#This Row],[Reference]],metron,12,FALSE)</f>
        <v>1.0666666666666671</v>
      </c>
    </row>
    <row r="2579" spans="1:74" hidden="1" x14ac:dyDescent="0.45">
      <c r="A2579" t="s">
        <v>5407</v>
      </c>
      <c r="B2579">
        <v>1523671200</v>
      </c>
      <c r="C2579" s="3" t="s">
        <v>3185</v>
      </c>
      <c r="D2579" t="s">
        <v>65</v>
      </c>
      <c r="E2579" t="s">
        <v>66</v>
      </c>
      <c r="F2579" t="s">
        <v>72</v>
      </c>
      <c r="G2579" t="s">
        <v>98</v>
      </c>
      <c r="H2579" t="s">
        <v>66</v>
      </c>
      <c r="I2579">
        <f>MROUND(Table1[[#This Row],[Prob_H]]*100,2)/100</f>
        <v>0.54</v>
      </c>
      <c r="J2579">
        <f>1/Table1[[#This Row],[odds_ft_home_team_win]]-Table1[[#This Row],[Margin/3]]</f>
        <v>0.54116435286333409</v>
      </c>
      <c r="K2579">
        <f>1/Table1[[#This Row],[odds_ft_draw]]-Table1[[#This Row],[Margin/3]]</f>
        <v>0.27104341235133222</v>
      </c>
      <c r="L2579">
        <f>1/Table1[[#This Row],[odds_ft_away_team_win]]-Table1[[#This Row],[Margin/3]]</f>
        <v>0.18779223478533377</v>
      </c>
      <c r="M2579">
        <v>15</v>
      </c>
      <c r="N2579">
        <v>1.67</v>
      </c>
      <c r="O2579">
        <v>1.53</v>
      </c>
      <c r="P2579">
        <v>1.84</v>
      </c>
      <c r="Q2579">
        <v>1.35</v>
      </c>
      <c r="R2579" t="str" cm="1">
        <f t="array" ref="R25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79">
        <v>3</v>
      </c>
      <c r="T2579">
        <v>0</v>
      </c>
      <c r="U2579">
        <v>3</v>
      </c>
      <c r="V2579">
        <v>2</v>
      </c>
      <c r="W2579">
        <v>2</v>
      </c>
      <c r="X2579">
        <v>0</v>
      </c>
      <c r="Y2579" t="s">
        <v>3186</v>
      </c>
      <c r="AA2579">
        <v>1</v>
      </c>
      <c r="AB2579">
        <v>2</v>
      </c>
      <c r="AC2579">
        <v>3</v>
      </c>
      <c r="AD2579">
        <v>0</v>
      </c>
      <c r="AE2579">
        <v>3</v>
      </c>
      <c r="AF2579">
        <v>0</v>
      </c>
      <c r="AG2579">
        <v>1</v>
      </c>
      <c r="AH2579">
        <v>2</v>
      </c>
      <c r="AI2579">
        <v>1</v>
      </c>
      <c r="AJ2579">
        <v>2</v>
      </c>
      <c r="AK2579">
        <v>9</v>
      </c>
      <c r="AL2579">
        <v>8</v>
      </c>
      <c r="AM2579">
        <v>5</v>
      </c>
      <c r="AN2579">
        <v>4</v>
      </c>
      <c r="AO2579">
        <v>4</v>
      </c>
      <c r="AP2579">
        <v>4</v>
      </c>
      <c r="AQ2579">
        <v>17</v>
      </c>
      <c r="AR2579">
        <v>20</v>
      </c>
      <c r="AS2579">
        <v>45</v>
      </c>
      <c r="AT2579">
        <v>55</v>
      </c>
      <c r="AU2579">
        <v>0</v>
      </c>
      <c r="AV2579">
        <v>0</v>
      </c>
      <c r="AW2579">
        <v>2.6</v>
      </c>
      <c r="AX2579">
        <v>60</v>
      </c>
      <c r="AY2579">
        <v>84</v>
      </c>
      <c r="AZ2579">
        <v>44</v>
      </c>
      <c r="BA2579">
        <v>27</v>
      </c>
      <c r="BB2579">
        <v>10</v>
      </c>
      <c r="BC2579">
        <v>30</v>
      </c>
      <c r="BD2579">
        <v>80</v>
      </c>
      <c r="BE2579">
        <v>47</v>
      </c>
      <c r="BF2579">
        <v>80</v>
      </c>
      <c r="BG2579">
        <v>10.24</v>
      </c>
      <c r="BH2579">
        <v>5.86</v>
      </c>
      <c r="BI2579">
        <v>1.82</v>
      </c>
      <c r="BJ2579">
        <v>3.58</v>
      </c>
      <c r="BK2579">
        <v>5.0999999999999996</v>
      </c>
      <c r="BL2579">
        <f>1/Table1[[#This Row],[odds_ft_home_team_win]]+1/Table1[[#This Row],[odds_ft_draw]]+1/Table1[[#This Row],[odds_ft_away_team_win]]-1</f>
        <v>2.4858589761645788E-2</v>
      </c>
      <c r="BM2579">
        <f>Table1[[#This Row],[Margin]]/3</f>
        <v>8.2861965872152634E-3</v>
      </c>
      <c r="BN2579">
        <v>1.33</v>
      </c>
      <c r="BO2579">
        <v>2.0499999999999998</v>
      </c>
      <c r="BP2579">
        <v>3.7</v>
      </c>
      <c r="BQ2579">
        <v>0</v>
      </c>
      <c r="BR2579">
        <v>2.2000000000000002</v>
      </c>
      <c r="BS2579">
        <v>1.67</v>
      </c>
      <c r="BT2579" t="s">
        <v>75</v>
      </c>
      <c r="BU2579">
        <f>VLOOKUP(Table1[[#This Row],[Reference]],metron,11,FALSE)</f>
        <v>1.684957590444867</v>
      </c>
      <c r="BV2579">
        <f>VLOOKUP(Table1[[#This Row],[Reference]],metron,12,FALSE)</f>
        <v>0.95101263631642718</v>
      </c>
    </row>
    <row r="2580" spans="1:74" x14ac:dyDescent="0.45">
      <c r="A2580" t="s">
        <v>5407</v>
      </c>
      <c r="B2580">
        <v>1523671200</v>
      </c>
      <c r="C2580" s="3" t="s">
        <v>3185</v>
      </c>
      <c r="D2580" t="s">
        <v>65</v>
      </c>
      <c r="E2580" t="s">
        <v>66</v>
      </c>
      <c r="F2580" t="s">
        <v>93</v>
      </c>
      <c r="G2580" t="s">
        <v>80</v>
      </c>
      <c r="H2580" t="s">
        <v>66</v>
      </c>
      <c r="I2580">
        <f>MROUND(Table1[[#This Row],[Prob_H]]*100,2)/100</f>
        <v>0.38</v>
      </c>
      <c r="J2580">
        <f>1/Table1[[#This Row],[odds_ft_home_team_win]]-Table1[[#This Row],[Margin/3]]</f>
        <v>0.38834136706477129</v>
      </c>
      <c r="K2580">
        <f>1/Table1[[#This Row],[odds_ft_draw]]-Table1[[#This Row],[Margin/3]]</f>
        <v>0.29546733802052949</v>
      </c>
      <c r="L2580">
        <f>1/Table1[[#This Row],[odds_ft_away_team_win]]-Table1[[#This Row],[Margin/3]]</f>
        <v>0.31619129491469916</v>
      </c>
      <c r="M2580">
        <v>15</v>
      </c>
      <c r="N2580">
        <v>1.38</v>
      </c>
      <c r="O2580">
        <v>1.33</v>
      </c>
      <c r="P2580">
        <v>1.56</v>
      </c>
      <c r="Q2580">
        <v>1.24</v>
      </c>
      <c r="R2580" t="str" cm="1">
        <f t="array" ref="R25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81</v>
      </c>
      <c r="AA2580">
        <v>8</v>
      </c>
      <c r="AB2580">
        <v>1</v>
      </c>
      <c r="AC2580">
        <v>2</v>
      </c>
      <c r="AD2580">
        <v>0</v>
      </c>
      <c r="AE2580">
        <v>2</v>
      </c>
      <c r="AF2580">
        <v>0</v>
      </c>
      <c r="AG2580">
        <v>1</v>
      </c>
      <c r="AH2580">
        <v>1</v>
      </c>
      <c r="AI2580">
        <v>1</v>
      </c>
      <c r="AJ2580">
        <v>1</v>
      </c>
      <c r="AK2580">
        <v>17</v>
      </c>
      <c r="AL2580">
        <v>7</v>
      </c>
      <c r="AM2580">
        <v>6</v>
      </c>
      <c r="AN2580">
        <v>4</v>
      </c>
      <c r="AO2580">
        <v>11</v>
      </c>
      <c r="AP2580">
        <v>3</v>
      </c>
      <c r="AQ2580">
        <v>13</v>
      </c>
      <c r="AR2580">
        <v>15</v>
      </c>
      <c r="AS2580">
        <v>59</v>
      </c>
      <c r="AT2580">
        <v>41</v>
      </c>
      <c r="AU2580">
        <v>0</v>
      </c>
      <c r="AV2580">
        <v>0</v>
      </c>
      <c r="AW2580">
        <v>2.16</v>
      </c>
      <c r="AX2580">
        <v>52</v>
      </c>
      <c r="AY2580">
        <v>65</v>
      </c>
      <c r="AZ2580">
        <v>33</v>
      </c>
      <c r="BA2580">
        <v>17</v>
      </c>
      <c r="BB2580">
        <v>7</v>
      </c>
      <c r="BC2580">
        <v>26</v>
      </c>
      <c r="BD2580">
        <v>52</v>
      </c>
      <c r="BE2580">
        <v>29</v>
      </c>
      <c r="BF2580">
        <v>81</v>
      </c>
      <c r="BG2580">
        <v>9.24</v>
      </c>
      <c r="BH2580">
        <v>4.91</v>
      </c>
      <c r="BI2580">
        <v>2.52</v>
      </c>
      <c r="BJ2580">
        <v>3.29</v>
      </c>
      <c r="BK2580">
        <v>3.08</v>
      </c>
      <c r="BL2580">
        <f>1/Table1[[#This Row],[odds_ft_home_team_win]]+1/Table1[[#This Row],[odds_ft_draw]]+1/Table1[[#This Row],[odds_ft_away_team_win]]-1</f>
        <v>2.5452089281876589E-2</v>
      </c>
      <c r="BM2580">
        <f>Table1[[#This Row],[Margin]]/3</f>
        <v>8.4840297606255301E-3</v>
      </c>
      <c r="BN2580">
        <v>1.36</v>
      </c>
      <c r="BO2580">
        <v>2.1</v>
      </c>
      <c r="BP2580">
        <v>3.9</v>
      </c>
      <c r="BQ2580">
        <v>0</v>
      </c>
      <c r="BR2580">
        <v>1.95</v>
      </c>
      <c r="BS2580">
        <v>1.87</v>
      </c>
      <c r="BT2580" t="s">
        <v>95</v>
      </c>
      <c r="BU2580">
        <f>VLOOKUP(Table1[[#This Row],[Reference]],metron,11,FALSE)</f>
        <v>1.330562659846547</v>
      </c>
      <c r="BV2580">
        <f>VLOOKUP(Table1[[#This Row],[Reference]],metron,12,FALSE)</f>
        <v>1.1595268542199491</v>
      </c>
    </row>
    <row r="2581" spans="1:74" hidden="1" x14ac:dyDescent="0.45">
      <c r="A2581" t="s">
        <v>5407</v>
      </c>
      <c r="B2581">
        <v>1523743200</v>
      </c>
      <c r="C2581" s="3" t="s">
        <v>3187</v>
      </c>
      <c r="D2581" t="s">
        <v>65</v>
      </c>
      <c r="E2581" t="s">
        <v>66</v>
      </c>
      <c r="F2581" t="s">
        <v>2738</v>
      </c>
      <c r="G2581" t="s">
        <v>2218</v>
      </c>
      <c r="H2581" t="s">
        <v>66</v>
      </c>
      <c r="I2581">
        <f>MROUND(Table1[[#This Row],[Prob_H]]*100,2)/100</f>
        <v>0.36</v>
      </c>
      <c r="J2581">
        <f>1/Table1[[#This Row],[odds_ft_home_team_win]]-Table1[[#This Row],[Margin/3]]</f>
        <v>0.36194350378747536</v>
      </c>
      <c r="K2581">
        <f>1/Table1[[#This Row],[odds_ft_draw]]-Table1[[#This Row],[Margin/3]]</f>
        <v>0.29187343371740532</v>
      </c>
      <c r="L2581">
        <f>1/Table1[[#This Row],[odds_ft_away_team_win]]-Table1[[#This Row],[Margin/3]]</f>
        <v>0.34618306249511921</v>
      </c>
      <c r="M2581">
        <v>15</v>
      </c>
      <c r="N2581">
        <v>1.2</v>
      </c>
      <c r="O2581">
        <v>1.27</v>
      </c>
      <c r="P2581">
        <v>1.06</v>
      </c>
      <c r="Q2581">
        <v>1.35</v>
      </c>
      <c r="R2581" t="str" cm="1">
        <f t="array" ref="R25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1">
        <v>0</v>
      </c>
      <c r="T2581">
        <v>1</v>
      </c>
      <c r="U2581">
        <v>1</v>
      </c>
      <c r="V2581">
        <v>0</v>
      </c>
      <c r="W2581">
        <v>0</v>
      </c>
      <c r="X2581">
        <v>0</v>
      </c>
      <c r="Z2581">
        <v>79</v>
      </c>
      <c r="AA2581">
        <v>5</v>
      </c>
      <c r="AB2581">
        <v>2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1</v>
      </c>
      <c r="AJ2581">
        <v>1</v>
      </c>
      <c r="AK2581">
        <v>11</v>
      </c>
      <c r="AL2581">
        <v>7</v>
      </c>
      <c r="AM2581">
        <v>3</v>
      </c>
      <c r="AN2581">
        <v>4</v>
      </c>
      <c r="AO2581">
        <v>8</v>
      </c>
      <c r="AP2581">
        <v>3</v>
      </c>
      <c r="AQ2581">
        <v>16</v>
      </c>
      <c r="AR2581">
        <v>14</v>
      </c>
      <c r="AS2581">
        <v>59</v>
      </c>
      <c r="AT2581">
        <v>41</v>
      </c>
      <c r="AU2581">
        <v>0</v>
      </c>
      <c r="AV2581">
        <v>0</v>
      </c>
      <c r="AW2581">
        <v>2.5299999999999998</v>
      </c>
      <c r="AX2581">
        <v>50</v>
      </c>
      <c r="AY2581">
        <v>74</v>
      </c>
      <c r="AZ2581">
        <v>47</v>
      </c>
      <c r="BA2581">
        <v>30</v>
      </c>
      <c r="BB2581">
        <v>14</v>
      </c>
      <c r="BC2581">
        <v>34</v>
      </c>
      <c r="BD2581">
        <v>67</v>
      </c>
      <c r="BE2581">
        <v>30</v>
      </c>
      <c r="BF2581">
        <v>67</v>
      </c>
      <c r="BG2581">
        <v>10.47</v>
      </c>
      <c r="BH2581">
        <v>5.13</v>
      </c>
      <c r="BI2581">
        <v>2.7</v>
      </c>
      <c r="BJ2581">
        <v>3.33</v>
      </c>
      <c r="BK2581">
        <v>2.82</v>
      </c>
      <c r="BL2581">
        <f>1/Table1[[#This Row],[odds_ft_home_team_win]]+1/Table1[[#This Row],[odds_ft_draw]]+1/Table1[[#This Row],[odds_ft_away_team_win]]-1</f>
        <v>2.5280599748684907E-2</v>
      </c>
      <c r="BM2581">
        <f>Table1[[#This Row],[Margin]]/3</f>
        <v>8.4268665828949683E-3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 t="s">
        <v>1292</v>
      </c>
      <c r="BU2581">
        <f>VLOOKUP(Table1[[#This Row],[Reference]],metron,11,FALSE)</f>
        <v>1.269326094653606</v>
      </c>
      <c r="BV2581">
        <f>VLOOKUP(Table1[[#This Row],[Reference]],metron,12,FALSE)</f>
        <v>1.2417089578661631</v>
      </c>
    </row>
    <row r="2582" spans="1:74" hidden="1" x14ac:dyDescent="0.45">
      <c r="A2582" t="s">
        <v>5407</v>
      </c>
      <c r="B2582">
        <v>1523750400</v>
      </c>
      <c r="C2582" s="3" t="s">
        <v>3188</v>
      </c>
      <c r="D2582" t="s">
        <v>65</v>
      </c>
      <c r="E2582" t="s">
        <v>66</v>
      </c>
      <c r="F2582" t="s">
        <v>68</v>
      </c>
      <c r="G2582" t="s">
        <v>77</v>
      </c>
      <c r="H2582" t="s">
        <v>66</v>
      </c>
      <c r="I2582">
        <f>MROUND(Table1[[#This Row],[Prob_H]]*100,2)/100</f>
        <v>0.54</v>
      </c>
      <c r="J2582">
        <f>1/Table1[[#This Row],[odds_ft_home_team_win]]-Table1[[#This Row],[Margin/3]]</f>
        <v>0.53772192144054465</v>
      </c>
      <c r="K2582">
        <f>1/Table1[[#This Row],[odds_ft_draw]]-Table1[[#This Row],[Margin/3]]</f>
        <v>0.27060344294739819</v>
      </c>
      <c r="L2582">
        <f>1/Table1[[#This Row],[odds_ft_away_team_win]]-Table1[[#This Row],[Margin/3]]</f>
        <v>0.19167463561205711</v>
      </c>
      <c r="M2582">
        <v>15</v>
      </c>
      <c r="N2582">
        <v>2.56</v>
      </c>
      <c r="O2582">
        <v>1.31</v>
      </c>
      <c r="P2582">
        <v>2.4300000000000002</v>
      </c>
      <c r="Q2582">
        <v>1.39</v>
      </c>
      <c r="R2582" t="str" cm="1">
        <f t="array" ref="R25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82">
        <v>2</v>
      </c>
      <c r="T2582">
        <v>2</v>
      </c>
      <c r="U2582">
        <v>4</v>
      </c>
      <c r="V2582">
        <v>1</v>
      </c>
      <c r="W2582">
        <v>0</v>
      </c>
      <c r="X2582">
        <v>1</v>
      </c>
      <c r="Y2582" t="s">
        <v>3189</v>
      </c>
      <c r="Z2582" t="s">
        <v>3190</v>
      </c>
      <c r="AA2582">
        <v>5</v>
      </c>
      <c r="AB2582">
        <v>3</v>
      </c>
      <c r="AC2582">
        <v>4</v>
      </c>
      <c r="AD2582">
        <v>0</v>
      </c>
      <c r="AE2582">
        <v>6</v>
      </c>
      <c r="AF2582">
        <v>1</v>
      </c>
      <c r="AG2582">
        <v>2</v>
      </c>
      <c r="AH2582">
        <v>2</v>
      </c>
      <c r="AI2582">
        <v>4</v>
      </c>
      <c r="AJ2582">
        <v>3</v>
      </c>
      <c r="AK2582">
        <v>11</v>
      </c>
      <c r="AL2582">
        <v>10</v>
      </c>
      <c r="AM2582">
        <v>4</v>
      </c>
      <c r="AN2582">
        <v>5</v>
      </c>
      <c r="AO2582">
        <v>7</v>
      </c>
      <c r="AP2582">
        <v>5</v>
      </c>
      <c r="AQ2582">
        <v>12</v>
      </c>
      <c r="AR2582">
        <v>16</v>
      </c>
      <c r="AS2582">
        <v>56</v>
      </c>
      <c r="AT2582">
        <v>44</v>
      </c>
      <c r="AU2582">
        <v>0</v>
      </c>
      <c r="AV2582">
        <v>0</v>
      </c>
      <c r="AW2582">
        <v>2.71</v>
      </c>
      <c r="AX2582">
        <v>57</v>
      </c>
      <c r="AY2582">
        <v>83</v>
      </c>
      <c r="AZ2582">
        <v>54</v>
      </c>
      <c r="BA2582">
        <v>27</v>
      </c>
      <c r="BB2582">
        <v>14</v>
      </c>
      <c r="BC2582">
        <v>48</v>
      </c>
      <c r="BD2582">
        <v>79</v>
      </c>
      <c r="BE2582">
        <v>39</v>
      </c>
      <c r="BF2582">
        <v>80</v>
      </c>
      <c r="BG2582">
        <v>10.86</v>
      </c>
      <c r="BH2582">
        <v>4.33</v>
      </c>
      <c r="BI2582">
        <v>1.83</v>
      </c>
      <c r="BJ2582">
        <v>3.58</v>
      </c>
      <c r="BK2582">
        <v>4.99</v>
      </c>
      <c r="BL2582">
        <f>1/Table1[[#This Row],[odds_ft_home_team_win]]+1/Table1[[#This Row],[odds_ft_draw]]+1/Table1[[#This Row],[odds_ft_away_team_win]]-1</f>
        <v>2.6178497973447845E-2</v>
      </c>
      <c r="BM2582">
        <f>Table1[[#This Row],[Margin]]/3</f>
        <v>8.7261659911492817E-3</v>
      </c>
      <c r="BN2582">
        <v>1.33</v>
      </c>
      <c r="BO2582">
        <v>2.0499999999999998</v>
      </c>
      <c r="BP2582">
        <v>3.7</v>
      </c>
      <c r="BQ2582">
        <v>0</v>
      </c>
      <c r="BR2582">
        <v>2</v>
      </c>
      <c r="BS2582">
        <v>1.8</v>
      </c>
      <c r="BT2582" t="s">
        <v>116</v>
      </c>
      <c r="BU2582">
        <f>VLOOKUP(Table1[[#This Row],[Reference]],metron,11,FALSE)</f>
        <v>1.684957590444867</v>
      </c>
      <c r="BV2582">
        <f>VLOOKUP(Table1[[#This Row],[Reference]],metron,12,FALSE)</f>
        <v>0.95101263631642718</v>
      </c>
    </row>
    <row r="2583" spans="1:74" hidden="1" x14ac:dyDescent="0.45">
      <c r="A2583" t="s">
        <v>5407</v>
      </c>
      <c r="B2583">
        <v>1523750760</v>
      </c>
      <c r="C2583" s="3" t="s">
        <v>3191</v>
      </c>
      <c r="D2583" t="s">
        <v>65</v>
      </c>
      <c r="E2583" t="s">
        <v>66</v>
      </c>
      <c r="F2583" t="s">
        <v>103</v>
      </c>
      <c r="G2583" t="s">
        <v>88</v>
      </c>
      <c r="H2583" t="s">
        <v>66</v>
      </c>
      <c r="I2583">
        <f>MROUND(Table1[[#This Row],[Prob_H]]*100,2)/100</f>
        <v>0.42</v>
      </c>
      <c r="J2583">
        <f>1/Table1[[#This Row],[odds_ft_home_team_win]]-Table1[[#This Row],[Margin/3]]</f>
        <v>0.41550013794427054</v>
      </c>
      <c r="K2583">
        <f>1/Table1[[#This Row],[odds_ft_draw]]-Table1[[#This Row],[Margin/3]]</f>
        <v>0.27425720009116317</v>
      </c>
      <c r="L2583">
        <f>1/Table1[[#This Row],[odds_ft_away_team_win]]-Table1[[#This Row],[Margin/3]]</f>
        <v>0.31024266196456629</v>
      </c>
      <c r="M2583">
        <v>15</v>
      </c>
      <c r="N2583">
        <v>1.53</v>
      </c>
      <c r="O2583">
        <v>1.33</v>
      </c>
      <c r="P2583">
        <v>1.59</v>
      </c>
      <c r="Q2583">
        <v>1.1000000000000001</v>
      </c>
      <c r="R2583" t="str" cm="1">
        <f t="array" ref="R25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83">
        <v>3</v>
      </c>
      <c r="T2583">
        <v>1</v>
      </c>
      <c r="U2583">
        <v>4</v>
      </c>
      <c r="V2583">
        <v>3</v>
      </c>
      <c r="W2583">
        <v>2</v>
      </c>
      <c r="X2583">
        <v>1</v>
      </c>
      <c r="Y2583" t="s">
        <v>3192</v>
      </c>
      <c r="Z2583">
        <v>39</v>
      </c>
      <c r="AA2583">
        <v>4</v>
      </c>
      <c r="AB2583">
        <v>3</v>
      </c>
      <c r="AC2583">
        <v>2</v>
      </c>
      <c r="AD2583">
        <v>0</v>
      </c>
      <c r="AE2583">
        <v>4</v>
      </c>
      <c r="AF2583">
        <v>0</v>
      </c>
      <c r="AG2583">
        <v>1</v>
      </c>
      <c r="AH2583">
        <v>1</v>
      </c>
      <c r="AI2583">
        <v>2</v>
      </c>
      <c r="AJ2583">
        <v>2</v>
      </c>
      <c r="AK2583">
        <v>11</v>
      </c>
      <c r="AL2583">
        <v>5</v>
      </c>
      <c r="AM2583">
        <v>5</v>
      </c>
      <c r="AN2583">
        <v>3</v>
      </c>
      <c r="AO2583">
        <v>6</v>
      </c>
      <c r="AP2583">
        <v>2</v>
      </c>
      <c r="AQ2583">
        <v>20</v>
      </c>
      <c r="AR2583">
        <v>12</v>
      </c>
      <c r="AS2583">
        <v>53</v>
      </c>
      <c r="AT2583">
        <v>47</v>
      </c>
      <c r="AU2583">
        <v>0</v>
      </c>
      <c r="AV2583">
        <v>0</v>
      </c>
      <c r="AW2583">
        <v>2.9</v>
      </c>
      <c r="AX2583">
        <v>67</v>
      </c>
      <c r="AY2583">
        <v>87</v>
      </c>
      <c r="AZ2583">
        <v>60</v>
      </c>
      <c r="BA2583">
        <v>34</v>
      </c>
      <c r="BB2583">
        <v>14</v>
      </c>
      <c r="BC2583">
        <v>47</v>
      </c>
      <c r="BD2583">
        <v>87</v>
      </c>
      <c r="BE2583">
        <v>37</v>
      </c>
      <c r="BF2583">
        <v>77</v>
      </c>
      <c r="BG2583">
        <v>9.6</v>
      </c>
      <c r="BH2583">
        <v>4.54</v>
      </c>
      <c r="BI2583">
        <v>2.36</v>
      </c>
      <c r="BJ2583">
        <v>3.54</v>
      </c>
      <c r="BK2583">
        <v>3.14</v>
      </c>
      <c r="BL2583">
        <f>1/Table1[[#This Row],[odds_ft_home_team_win]]+1/Table1[[#This Row],[odds_ft_draw]]+1/Table1[[#This Row],[odds_ft_away_team_win]]-1</f>
        <v>2.4686026845154529E-2</v>
      </c>
      <c r="BM2583">
        <f>Table1[[#This Row],[Margin]]/3</f>
        <v>8.2286756150515093E-3</v>
      </c>
      <c r="BN2583">
        <v>1.18</v>
      </c>
      <c r="BO2583">
        <v>1.61</v>
      </c>
      <c r="BP2583">
        <v>2.5</v>
      </c>
      <c r="BQ2583">
        <v>0</v>
      </c>
      <c r="BR2583">
        <v>1.57</v>
      </c>
      <c r="BS2583">
        <v>2.4</v>
      </c>
      <c r="BT2583" t="s">
        <v>118</v>
      </c>
      <c r="BU2583">
        <f>VLOOKUP(Table1[[#This Row],[Reference]],metron,11,FALSE)</f>
        <v>1.396960958296362</v>
      </c>
      <c r="BV2583">
        <f>VLOOKUP(Table1[[#This Row],[Reference]],metron,12,FALSE)</f>
        <v>1.091503992901508</v>
      </c>
    </row>
    <row r="2584" spans="1:74" x14ac:dyDescent="0.45">
      <c r="A2584" t="s">
        <v>5407</v>
      </c>
      <c r="B2584">
        <v>1523755800</v>
      </c>
      <c r="C2584" s="3" t="s">
        <v>3193</v>
      </c>
      <c r="D2584" t="s">
        <v>65</v>
      </c>
      <c r="E2584" t="s">
        <v>66</v>
      </c>
      <c r="F2584" t="s">
        <v>78</v>
      </c>
      <c r="G2584" t="s">
        <v>97</v>
      </c>
      <c r="H2584" t="s">
        <v>66</v>
      </c>
      <c r="I2584">
        <f>MROUND(Table1[[#This Row],[Prob_H]]*100,2)/100</f>
        <v>0.36</v>
      </c>
      <c r="J2584">
        <f>1/Table1[[#This Row],[odds_ft_home_team_win]]-Table1[[#This Row],[Margin/3]]</f>
        <v>0.35801530806333876</v>
      </c>
      <c r="K2584">
        <f>1/Table1[[#This Row],[odds_ft_draw]]-Table1[[#This Row],[Margin/3]]</f>
        <v>0.2798993798033183</v>
      </c>
      <c r="L2584">
        <f>1/Table1[[#This Row],[odds_ft_away_team_win]]-Table1[[#This Row],[Margin/3]]</f>
        <v>0.36208531213334283</v>
      </c>
      <c r="M2584">
        <v>15</v>
      </c>
      <c r="N2584">
        <v>1.65</v>
      </c>
      <c r="O2584">
        <v>1.44</v>
      </c>
      <c r="P2584">
        <v>1.5</v>
      </c>
      <c r="Q2584">
        <v>1.29</v>
      </c>
      <c r="R2584" t="str" cm="1">
        <f t="array" ref="R25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4">
        <v>0</v>
      </c>
      <c r="T2584">
        <v>1</v>
      </c>
      <c r="U2584">
        <v>1</v>
      </c>
      <c r="V2584">
        <v>0</v>
      </c>
      <c r="W2584">
        <v>0</v>
      </c>
      <c r="X2584">
        <v>0</v>
      </c>
      <c r="Z2584">
        <v>81</v>
      </c>
      <c r="AA2584">
        <v>1</v>
      </c>
      <c r="AB2584">
        <v>5</v>
      </c>
      <c r="AC2584">
        <v>1</v>
      </c>
      <c r="AD2584">
        <v>1</v>
      </c>
      <c r="AE2584">
        <v>3</v>
      </c>
      <c r="AF2584">
        <v>0</v>
      </c>
      <c r="AG2584">
        <v>2</v>
      </c>
      <c r="AH2584">
        <v>0</v>
      </c>
      <c r="AI2584">
        <v>1</v>
      </c>
      <c r="AJ2584">
        <v>2</v>
      </c>
      <c r="AK2584">
        <v>8</v>
      </c>
      <c r="AL2584">
        <v>13</v>
      </c>
      <c r="AM2584">
        <v>3</v>
      </c>
      <c r="AN2584">
        <v>9</v>
      </c>
      <c r="AO2584">
        <v>5</v>
      </c>
      <c r="AP2584">
        <v>4</v>
      </c>
      <c r="AQ2584">
        <v>12</v>
      </c>
      <c r="AR2584">
        <v>20</v>
      </c>
      <c r="AS2584">
        <v>47</v>
      </c>
      <c r="AT2584">
        <v>53</v>
      </c>
      <c r="AU2584">
        <v>0</v>
      </c>
      <c r="AV2584">
        <v>0</v>
      </c>
      <c r="AW2584">
        <v>2.2400000000000002</v>
      </c>
      <c r="AX2584">
        <v>49</v>
      </c>
      <c r="AY2584">
        <v>67</v>
      </c>
      <c r="AZ2584">
        <v>52</v>
      </c>
      <c r="BA2584">
        <v>16</v>
      </c>
      <c r="BB2584">
        <v>6</v>
      </c>
      <c r="BC2584">
        <v>33</v>
      </c>
      <c r="BD2584">
        <v>73</v>
      </c>
      <c r="BE2584">
        <v>34</v>
      </c>
      <c r="BF2584">
        <v>58</v>
      </c>
      <c r="BG2584">
        <v>11.79</v>
      </c>
      <c r="BH2584">
        <v>5.55</v>
      </c>
      <c r="BI2584">
        <v>2.73</v>
      </c>
      <c r="BJ2584">
        <v>3.47</v>
      </c>
      <c r="BK2584">
        <v>2.7</v>
      </c>
      <c r="BL2584">
        <f>1/Table1[[#This Row],[odds_ft_home_team_win]]+1/Table1[[#This Row],[odds_ft_draw]]+1/Table1[[#This Row],[odds_ft_away_team_win]]-1</f>
        <v>2.4855174711082562E-2</v>
      </c>
      <c r="BM2584">
        <f>Table1[[#This Row],[Margin]]/3</f>
        <v>8.2850582370275205E-3</v>
      </c>
      <c r="BN2584">
        <v>1.3</v>
      </c>
      <c r="BO2584">
        <v>1.95</v>
      </c>
      <c r="BP2584">
        <v>3.4</v>
      </c>
      <c r="BQ2584">
        <v>0</v>
      </c>
      <c r="BR2584">
        <v>1.83</v>
      </c>
      <c r="BS2584">
        <v>2</v>
      </c>
      <c r="BT2584" t="s">
        <v>106</v>
      </c>
      <c r="BU2584">
        <f>VLOOKUP(Table1[[#This Row],[Reference]],metron,11,FALSE)</f>
        <v>1.269326094653606</v>
      </c>
      <c r="BV2584">
        <f>VLOOKUP(Table1[[#This Row],[Reference]],metron,12,FALSE)</f>
        <v>1.2417089578661631</v>
      </c>
    </row>
    <row r="2585" spans="1:74" x14ac:dyDescent="0.45">
      <c r="A2585" t="s">
        <v>5407</v>
      </c>
      <c r="B2585">
        <v>1523757600</v>
      </c>
      <c r="C2585" s="3" t="s">
        <v>3194</v>
      </c>
      <c r="D2585" t="s">
        <v>65</v>
      </c>
      <c r="E2585" t="s">
        <v>66</v>
      </c>
      <c r="F2585" t="s">
        <v>86</v>
      </c>
      <c r="G2585" t="s">
        <v>85</v>
      </c>
      <c r="H2585" t="s">
        <v>66</v>
      </c>
      <c r="I2585">
        <f>MROUND(Table1[[#This Row],[Prob_H]]*100,2)/100</f>
        <v>0.38</v>
      </c>
      <c r="J2585">
        <f>1/Table1[[#This Row],[odds_ft_home_team_win]]-Table1[[#This Row],[Margin/3]]</f>
        <v>0.38818426537724782</v>
      </c>
      <c r="K2585">
        <f>1/Table1[[#This Row],[odds_ft_draw]]-Table1[[#This Row],[Margin/3]]</f>
        <v>0.28375652937056445</v>
      </c>
      <c r="L2585">
        <f>1/Table1[[#This Row],[odds_ft_away_team_win]]-Table1[[#This Row],[Margin/3]]</f>
        <v>0.32805920525218768</v>
      </c>
      <c r="M2585">
        <v>15</v>
      </c>
      <c r="N2585">
        <v>1.71</v>
      </c>
      <c r="O2585">
        <v>1.72</v>
      </c>
      <c r="P2585">
        <v>1.76</v>
      </c>
      <c r="Q2585">
        <v>1.62</v>
      </c>
      <c r="R2585" t="str" cm="1">
        <f t="array" ref="R25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AA2585">
        <v>11</v>
      </c>
      <c r="AB2585">
        <v>5</v>
      </c>
      <c r="AC2585">
        <v>1</v>
      </c>
      <c r="AD2585">
        <v>0</v>
      </c>
      <c r="AE2585">
        <v>3</v>
      </c>
      <c r="AF2585">
        <v>1</v>
      </c>
      <c r="AG2585">
        <v>1</v>
      </c>
      <c r="AH2585">
        <v>0</v>
      </c>
      <c r="AI2585">
        <v>2</v>
      </c>
      <c r="AJ2585">
        <v>2</v>
      </c>
      <c r="AK2585">
        <v>17</v>
      </c>
      <c r="AL2585">
        <v>6</v>
      </c>
      <c r="AM2585">
        <v>4</v>
      </c>
      <c r="AN2585">
        <v>2</v>
      </c>
      <c r="AO2585">
        <v>13</v>
      </c>
      <c r="AP2585">
        <v>4</v>
      </c>
      <c r="AQ2585">
        <v>19</v>
      </c>
      <c r="AR2585">
        <v>14</v>
      </c>
      <c r="AS2585">
        <v>59</v>
      </c>
      <c r="AT2585">
        <v>41</v>
      </c>
      <c r="AU2585">
        <v>0</v>
      </c>
      <c r="AV2585">
        <v>0</v>
      </c>
      <c r="AW2585">
        <v>2.4300000000000002</v>
      </c>
      <c r="AX2585">
        <v>55</v>
      </c>
      <c r="AY2585">
        <v>72</v>
      </c>
      <c r="AZ2585">
        <v>52</v>
      </c>
      <c r="BA2585">
        <v>18</v>
      </c>
      <c r="BB2585">
        <v>9</v>
      </c>
      <c r="BC2585">
        <v>32</v>
      </c>
      <c r="BD2585">
        <v>69</v>
      </c>
      <c r="BE2585">
        <v>34</v>
      </c>
      <c r="BF2585">
        <v>77</v>
      </c>
      <c r="BG2585">
        <v>9.3699999999999992</v>
      </c>
      <c r="BH2585">
        <v>4.78</v>
      </c>
      <c r="BI2585">
        <v>2.52</v>
      </c>
      <c r="BJ2585">
        <v>3.42</v>
      </c>
      <c r="BK2585">
        <v>2.97</v>
      </c>
      <c r="BL2585">
        <f>1/Table1[[#This Row],[odds_ft_home_team_win]]+1/Table1[[#This Row],[odds_ft_draw]]+1/Table1[[#This Row],[odds_ft_away_team_win]]-1</f>
        <v>2.5923394344447015E-2</v>
      </c>
      <c r="BM2585">
        <f>Table1[[#This Row],[Margin]]/3</f>
        <v>8.6411314481490056E-3</v>
      </c>
      <c r="BN2585">
        <v>1.3</v>
      </c>
      <c r="BO2585">
        <v>1.95</v>
      </c>
      <c r="BP2585">
        <v>3.4</v>
      </c>
      <c r="BQ2585">
        <v>0</v>
      </c>
      <c r="BR2585">
        <v>1.83</v>
      </c>
      <c r="BS2585">
        <v>2</v>
      </c>
      <c r="BT2585" t="s">
        <v>113</v>
      </c>
      <c r="BU2585">
        <f>VLOOKUP(Table1[[#This Row],[Reference]],metron,11,FALSE)</f>
        <v>1.330562659846547</v>
      </c>
      <c r="BV2585">
        <f>VLOOKUP(Table1[[#This Row],[Reference]],metron,12,FALSE)</f>
        <v>1.1595268542199491</v>
      </c>
    </row>
    <row r="2586" spans="1:74" x14ac:dyDescent="0.45">
      <c r="A2586" t="s">
        <v>5407</v>
      </c>
      <c r="B2586">
        <v>1523811600</v>
      </c>
      <c r="C2586" s="3" t="s">
        <v>3195</v>
      </c>
      <c r="D2586" t="s">
        <v>65</v>
      </c>
      <c r="E2586" t="s">
        <v>66</v>
      </c>
      <c r="F2586" t="s">
        <v>94</v>
      </c>
      <c r="G2586" t="s">
        <v>73</v>
      </c>
      <c r="H2586" t="s">
        <v>66</v>
      </c>
      <c r="I2586">
        <f>MROUND(Table1[[#This Row],[Prob_H]]*100,2)/100</f>
        <v>0.44</v>
      </c>
      <c r="J2586">
        <f>1/Table1[[#This Row],[odds_ft_home_team_win]]-Table1[[#This Row],[Margin/3]]</f>
        <v>0.44010657853403534</v>
      </c>
      <c r="K2586">
        <f>1/Table1[[#This Row],[odds_ft_draw]]-Table1[[#This Row],[Margin/3]]</f>
        <v>0.28493121722530207</v>
      </c>
      <c r="L2586">
        <f>1/Table1[[#This Row],[odds_ft_away_team_win]]-Table1[[#This Row],[Margin/3]]</f>
        <v>0.2749622042406627</v>
      </c>
      <c r="M2586">
        <v>15</v>
      </c>
      <c r="N2586">
        <v>1.27</v>
      </c>
      <c r="O2586">
        <v>0.67</v>
      </c>
      <c r="P2586">
        <v>1.28</v>
      </c>
      <c r="Q2586">
        <v>0.76</v>
      </c>
      <c r="R2586" t="str" cm="1">
        <f t="array" ref="R25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86">
        <v>4</v>
      </c>
      <c r="T2586">
        <v>2</v>
      </c>
      <c r="U2586">
        <v>6</v>
      </c>
      <c r="V2586">
        <v>2</v>
      </c>
      <c r="W2586">
        <v>1</v>
      </c>
      <c r="X2586">
        <v>1</v>
      </c>
      <c r="Y2586" t="s">
        <v>3196</v>
      </c>
      <c r="Z2586" t="s">
        <v>3197</v>
      </c>
      <c r="AA2586">
        <v>6</v>
      </c>
      <c r="AB2586">
        <v>3</v>
      </c>
      <c r="AC2586">
        <v>2</v>
      </c>
      <c r="AD2586">
        <v>1</v>
      </c>
      <c r="AE2586">
        <v>2</v>
      </c>
      <c r="AF2586">
        <v>0</v>
      </c>
      <c r="AG2586">
        <v>0</v>
      </c>
      <c r="AH2586">
        <v>3</v>
      </c>
      <c r="AI2586">
        <v>1</v>
      </c>
      <c r="AJ2586">
        <v>1</v>
      </c>
      <c r="AK2586">
        <v>21</v>
      </c>
      <c r="AL2586">
        <v>16</v>
      </c>
      <c r="AM2586">
        <v>16</v>
      </c>
      <c r="AN2586">
        <v>10</v>
      </c>
      <c r="AO2586">
        <v>5</v>
      </c>
      <c r="AP2586">
        <v>6</v>
      </c>
      <c r="AQ2586">
        <v>11</v>
      </c>
      <c r="AR2586">
        <v>12</v>
      </c>
      <c r="AS2586">
        <v>49</v>
      </c>
      <c r="AT2586">
        <v>51</v>
      </c>
      <c r="AU2586">
        <v>0</v>
      </c>
      <c r="AV2586">
        <v>0</v>
      </c>
      <c r="AW2586">
        <v>2.2000000000000002</v>
      </c>
      <c r="AX2586">
        <v>47</v>
      </c>
      <c r="AY2586">
        <v>70</v>
      </c>
      <c r="AZ2586">
        <v>33</v>
      </c>
      <c r="BA2586">
        <v>17</v>
      </c>
      <c r="BB2586">
        <v>7</v>
      </c>
      <c r="BC2586">
        <v>30</v>
      </c>
      <c r="BD2586">
        <v>70</v>
      </c>
      <c r="BE2586">
        <v>27</v>
      </c>
      <c r="BF2586">
        <v>70</v>
      </c>
      <c r="BG2586">
        <v>7.2</v>
      </c>
      <c r="BH2586">
        <v>4</v>
      </c>
      <c r="BI2586">
        <v>2.23</v>
      </c>
      <c r="BJ2586">
        <v>3.41</v>
      </c>
      <c r="BK2586">
        <v>3.53</v>
      </c>
      <c r="BL2586">
        <f>1/Table1[[#This Row],[odds_ft_home_team_win]]+1/Table1[[#This Row],[odds_ft_draw]]+1/Table1[[#This Row],[odds_ft_away_team_win]]-1</f>
        <v>2.4971744218521774E-2</v>
      </c>
      <c r="BM2586">
        <f>Table1[[#This Row],[Margin]]/3</f>
        <v>8.3239147395072575E-3</v>
      </c>
      <c r="BN2586">
        <v>1.31</v>
      </c>
      <c r="BO2586">
        <v>1.95</v>
      </c>
      <c r="BP2586">
        <v>3.45</v>
      </c>
      <c r="BQ2586">
        <v>0</v>
      </c>
      <c r="BR2586">
        <v>1.87</v>
      </c>
      <c r="BS2586">
        <v>1.95</v>
      </c>
      <c r="BT2586" t="s">
        <v>124</v>
      </c>
      <c r="BU2586">
        <f>VLOOKUP(Table1[[#This Row],[Reference]],metron,11,FALSE)</f>
        <v>1.4140979689366791</v>
      </c>
      <c r="BV2586">
        <f>VLOOKUP(Table1[[#This Row],[Reference]],metron,12,FALSE)</f>
        <v>1.0666666666666671</v>
      </c>
    </row>
    <row r="2587" spans="1:74" hidden="1" x14ac:dyDescent="0.45">
      <c r="A2587" t="s">
        <v>5407</v>
      </c>
      <c r="B2587">
        <v>1523833200</v>
      </c>
      <c r="C2587" s="3" t="s">
        <v>3198</v>
      </c>
      <c r="D2587" t="s">
        <v>65</v>
      </c>
      <c r="E2587" t="s">
        <v>66</v>
      </c>
      <c r="F2587" t="s">
        <v>611</v>
      </c>
      <c r="G2587" t="s">
        <v>81</v>
      </c>
      <c r="H2587" t="s">
        <v>66</v>
      </c>
      <c r="I2587">
        <f>MROUND(Table1[[#This Row],[Prob_H]]*100,2)/100</f>
        <v>0.38</v>
      </c>
      <c r="J2587">
        <f>1/Table1[[#This Row],[odds_ft_home_team_win]]-Table1[[#This Row],[Margin/3]]</f>
        <v>0.37616616792818164</v>
      </c>
      <c r="K2587">
        <f>1/Table1[[#This Row],[odds_ft_draw]]-Table1[[#This Row],[Margin/3]]</f>
        <v>0.28140585577656518</v>
      </c>
      <c r="L2587">
        <f>1/Table1[[#This Row],[odds_ft_away_team_win]]-Table1[[#This Row],[Margin/3]]</f>
        <v>0.34242797629525318</v>
      </c>
      <c r="M2587">
        <v>15</v>
      </c>
      <c r="N2587">
        <v>1.2</v>
      </c>
      <c r="O2587">
        <v>1.1299999999999999</v>
      </c>
      <c r="P2587">
        <v>1.06</v>
      </c>
      <c r="Q2587">
        <v>1.33</v>
      </c>
      <c r="R2587" t="str" cm="1">
        <f t="array" ref="R25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7">
        <v>1</v>
      </c>
      <c r="T2587">
        <v>2</v>
      </c>
      <c r="U2587">
        <v>3</v>
      </c>
      <c r="V2587">
        <v>1</v>
      </c>
      <c r="W2587">
        <v>0</v>
      </c>
      <c r="X2587">
        <v>1</v>
      </c>
      <c r="Y2587">
        <v>63</v>
      </c>
      <c r="Z2587" t="s">
        <v>3199</v>
      </c>
      <c r="AA2587">
        <v>4</v>
      </c>
      <c r="AB2587">
        <v>4</v>
      </c>
      <c r="AC2587">
        <v>1</v>
      </c>
      <c r="AD2587">
        <v>0</v>
      </c>
      <c r="AE2587">
        <v>4</v>
      </c>
      <c r="AF2587">
        <v>0</v>
      </c>
      <c r="AG2587">
        <v>0</v>
      </c>
      <c r="AH2587">
        <v>1</v>
      </c>
      <c r="AI2587">
        <v>1</v>
      </c>
      <c r="AJ2587">
        <v>3</v>
      </c>
      <c r="AK2587">
        <v>9</v>
      </c>
      <c r="AL2587">
        <v>8</v>
      </c>
      <c r="AM2587">
        <v>3</v>
      </c>
      <c r="AN2587">
        <v>4</v>
      </c>
      <c r="AO2587">
        <v>6</v>
      </c>
      <c r="AP2587">
        <v>4</v>
      </c>
      <c r="AQ2587">
        <v>16</v>
      </c>
      <c r="AR2587">
        <v>11</v>
      </c>
      <c r="AS2587">
        <v>62</v>
      </c>
      <c r="AT2587">
        <v>38</v>
      </c>
      <c r="AU2587">
        <v>0</v>
      </c>
      <c r="AV2587">
        <v>0</v>
      </c>
      <c r="AW2587">
        <v>2.48</v>
      </c>
      <c r="AX2587">
        <v>48</v>
      </c>
      <c r="AY2587">
        <v>74</v>
      </c>
      <c r="AZ2587">
        <v>42</v>
      </c>
      <c r="BA2587">
        <v>19</v>
      </c>
      <c r="BB2587">
        <v>13</v>
      </c>
      <c r="BC2587">
        <v>39</v>
      </c>
      <c r="BD2587">
        <v>77</v>
      </c>
      <c r="BE2587">
        <v>29</v>
      </c>
      <c r="BF2587">
        <v>65</v>
      </c>
      <c r="BG2587">
        <v>7.97</v>
      </c>
      <c r="BH2587">
        <v>4.59</v>
      </c>
      <c r="BI2587">
        <v>2.6</v>
      </c>
      <c r="BJ2587">
        <v>3.45</v>
      </c>
      <c r="BK2587">
        <v>2.85</v>
      </c>
      <c r="BL2587">
        <f>1/Table1[[#This Row],[odds_ft_home_team_win]]+1/Table1[[#This Row],[odds_ft_draw]]+1/Table1[[#This Row],[odds_ft_away_team_win]]-1</f>
        <v>2.5347650061608773E-2</v>
      </c>
      <c r="BM2587">
        <f>Table1[[#This Row],[Margin]]/3</f>
        <v>8.4492166872029238E-3</v>
      </c>
      <c r="BN2587">
        <v>1.23</v>
      </c>
      <c r="BO2587">
        <v>1.74</v>
      </c>
      <c r="BP2587">
        <v>2.9</v>
      </c>
      <c r="BQ2587">
        <v>0</v>
      </c>
      <c r="BR2587">
        <v>1.67</v>
      </c>
      <c r="BS2587">
        <v>2.2000000000000002</v>
      </c>
      <c r="BT2587" t="s">
        <v>614</v>
      </c>
      <c r="BU2587">
        <f>VLOOKUP(Table1[[#This Row],[Reference]],metron,11,FALSE)</f>
        <v>1.330562659846547</v>
      </c>
      <c r="BV2587">
        <f>VLOOKUP(Table1[[#This Row],[Reference]],metron,12,FALSE)</f>
        <v>1.1595268542199491</v>
      </c>
    </row>
    <row r="2588" spans="1:74" x14ac:dyDescent="0.45">
      <c r="A2588" t="s">
        <v>5406</v>
      </c>
      <c r="B2588">
        <v>1541206800</v>
      </c>
      <c r="C2588" s="3" t="s">
        <v>3458</v>
      </c>
      <c r="D2588" t="s">
        <v>65</v>
      </c>
      <c r="E2588" t="s">
        <v>66</v>
      </c>
      <c r="F2588" t="s">
        <v>78</v>
      </c>
      <c r="G2588" t="s">
        <v>68</v>
      </c>
      <c r="H2588" t="s">
        <v>66</v>
      </c>
      <c r="I2588">
        <f>MROUND(Table1[[#This Row],[Prob_H]]*100,2)/100</f>
        <v>0.26</v>
      </c>
      <c r="J2588">
        <f>1/Table1[[#This Row],[odds_ft_home_team_win]]-Table1[[#This Row],[Margin/3]]</f>
        <v>0.25784173640879093</v>
      </c>
      <c r="K2588">
        <f>1/Table1[[#This Row],[odds_ft_draw]]-Table1[[#This Row],[Margin/3]]</f>
        <v>0.26600666802748862</v>
      </c>
      <c r="L2588">
        <f>1/Table1[[#This Row],[odds_ft_away_team_win]]-Table1[[#This Row],[Margin/3]]</f>
        <v>0.4761515955637205</v>
      </c>
      <c r="M2588">
        <v>15</v>
      </c>
      <c r="N2588">
        <v>1.83</v>
      </c>
      <c r="O2588">
        <v>1</v>
      </c>
      <c r="P2588">
        <v>1.1200000000000001</v>
      </c>
      <c r="Q2588">
        <v>1.52</v>
      </c>
      <c r="R2588" t="str" cm="1">
        <f t="array" ref="R25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88">
        <v>0</v>
      </c>
      <c r="T2588">
        <v>2</v>
      </c>
      <c r="U2588">
        <v>2</v>
      </c>
      <c r="V2588">
        <v>0</v>
      </c>
      <c r="W2588">
        <v>0</v>
      </c>
      <c r="X2588">
        <v>0</v>
      </c>
      <c r="Z2588" t="s">
        <v>3459</v>
      </c>
      <c r="AA2588">
        <v>1</v>
      </c>
      <c r="AB2588">
        <v>7</v>
      </c>
      <c r="AC2588">
        <v>2</v>
      </c>
      <c r="AD2588">
        <v>1</v>
      </c>
      <c r="AE2588">
        <v>4</v>
      </c>
      <c r="AF2588">
        <v>0</v>
      </c>
      <c r="AG2588">
        <v>1</v>
      </c>
      <c r="AH2588">
        <v>2</v>
      </c>
      <c r="AI2588">
        <v>2</v>
      </c>
      <c r="AJ2588">
        <v>2</v>
      </c>
      <c r="AK2588">
        <v>11</v>
      </c>
      <c r="AL2588">
        <v>18</v>
      </c>
      <c r="AM2588">
        <v>2</v>
      </c>
      <c r="AN2588">
        <v>5</v>
      </c>
      <c r="AO2588">
        <v>9</v>
      </c>
      <c r="AP2588">
        <v>13</v>
      </c>
      <c r="AQ2588">
        <v>9</v>
      </c>
      <c r="AR2588">
        <v>11</v>
      </c>
      <c r="AS2588">
        <v>31</v>
      </c>
      <c r="AT2588">
        <v>69</v>
      </c>
      <c r="AU2588">
        <v>1.07</v>
      </c>
      <c r="AV2588">
        <v>1.98</v>
      </c>
      <c r="AW2588">
        <v>2.75</v>
      </c>
      <c r="AX2588">
        <v>67</v>
      </c>
      <c r="AY2588">
        <v>83</v>
      </c>
      <c r="AZ2588">
        <v>42</v>
      </c>
      <c r="BA2588">
        <v>33</v>
      </c>
      <c r="BB2588">
        <v>17</v>
      </c>
      <c r="BC2588">
        <v>9</v>
      </c>
      <c r="BD2588">
        <v>50</v>
      </c>
      <c r="BE2588">
        <v>67</v>
      </c>
      <c r="BF2588">
        <v>92</v>
      </c>
      <c r="BG2588">
        <v>10.33</v>
      </c>
      <c r="BH2588">
        <v>5</v>
      </c>
      <c r="BI2588">
        <v>3.55</v>
      </c>
      <c r="BJ2588">
        <v>3.45</v>
      </c>
      <c r="BK2588">
        <v>2</v>
      </c>
      <c r="BL2588">
        <f>1/Table1[[#This Row],[odds_ft_home_team_win]]+1/Table1[[#This Row],[odds_ft_draw]]+1/Table1[[#This Row],[odds_ft_away_team_win]]-1</f>
        <v>7.1545213308838562E-2</v>
      </c>
      <c r="BM2588">
        <f>Table1[[#This Row],[Margin]]/3</f>
        <v>2.384840443627952E-2</v>
      </c>
      <c r="BN2588">
        <v>1.25</v>
      </c>
      <c r="BO2588">
        <v>1.8</v>
      </c>
      <c r="BP2588">
        <v>3</v>
      </c>
      <c r="BQ2588">
        <v>0</v>
      </c>
      <c r="BR2588">
        <v>1.74</v>
      </c>
      <c r="BS2588">
        <v>2.1</v>
      </c>
      <c r="BT2588" t="s">
        <v>106</v>
      </c>
      <c r="BU2588">
        <f>VLOOKUP(Table1[[#This Row],[Reference]],metron,11,FALSE)</f>
        <v>1.0936930368209989</v>
      </c>
      <c r="BV2588">
        <f>VLOOKUP(Table1[[#This Row],[Reference]],metron,12,FALSE)</f>
        <v>1.475756471017134</v>
      </c>
    </row>
    <row r="2589" spans="1:74" x14ac:dyDescent="0.45">
      <c r="A2589" t="s">
        <v>5406</v>
      </c>
      <c r="B2589">
        <v>1541214000</v>
      </c>
      <c r="C2589" s="3" t="s">
        <v>3460</v>
      </c>
      <c r="D2589" t="s">
        <v>65</v>
      </c>
      <c r="E2589" t="s">
        <v>66</v>
      </c>
      <c r="F2589" t="s">
        <v>73</v>
      </c>
      <c r="G2589" t="s">
        <v>98</v>
      </c>
      <c r="H2589" t="s">
        <v>66</v>
      </c>
      <c r="I2589">
        <f>MROUND(Table1[[#This Row],[Prob_H]]*100,2)/100</f>
        <v>0.36</v>
      </c>
      <c r="J2589">
        <f>1/Table1[[#This Row],[odds_ft_home_team_win]]-Table1[[#This Row],[Margin/3]]</f>
        <v>0.36773901479783838</v>
      </c>
      <c r="K2589">
        <f>1/Table1[[#This Row],[odds_ft_draw]]-Table1[[#This Row],[Margin/3]]</f>
        <v>0.29304246951305774</v>
      </c>
      <c r="L2589">
        <f>1/Table1[[#This Row],[odds_ft_away_team_win]]-Table1[[#This Row],[Margin/3]]</f>
        <v>0.33921851568910394</v>
      </c>
      <c r="M2589">
        <v>15</v>
      </c>
      <c r="N2589">
        <v>1.67</v>
      </c>
      <c r="O2589">
        <v>1.71</v>
      </c>
      <c r="P2589">
        <v>1.35</v>
      </c>
      <c r="Q2589">
        <v>1.24</v>
      </c>
      <c r="R2589" t="str" cm="1">
        <f t="array" ref="R25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89">
        <v>2</v>
      </c>
      <c r="T2589">
        <v>2</v>
      </c>
      <c r="U2589">
        <v>4</v>
      </c>
      <c r="V2589">
        <v>2</v>
      </c>
      <c r="W2589">
        <v>0</v>
      </c>
      <c r="X2589">
        <v>2</v>
      </c>
      <c r="Y2589" t="s">
        <v>3461</v>
      </c>
      <c r="Z2589" t="s">
        <v>3462</v>
      </c>
      <c r="AA2589">
        <v>6</v>
      </c>
      <c r="AB2589">
        <v>4</v>
      </c>
      <c r="AC2589">
        <v>1</v>
      </c>
      <c r="AD2589">
        <v>0</v>
      </c>
      <c r="AE2589">
        <v>2</v>
      </c>
      <c r="AF2589">
        <v>1</v>
      </c>
      <c r="AG2589">
        <v>1</v>
      </c>
      <c r="AH2589">
        <v>0</v>
      </c>
      <c r="AI2589">
        <v>0</v>
      </c>
      <c r="AJ2589">
        <v>3</v>
      </c>
      <c r="AK2589">
        <v>25</v>
      </c>
      <c r="AL2589">
        <v>11</v>
      </c>
      <c r="AM2589">
        <v>13</v>
      </c>
      <c r="AN2589">
        <v>5</v>
      </c>
      <c r="AO2589">
        <v>12</v>
      </c>
      <c r="AP2589">
        <v>6</v>
      </c>
      <c r="AQ2589">
        <v>5</v>
      </c>
      <c r="AR2589">
        <v>12</v>
      </c>
      <c r="AS2589">
        <v>68</v>
      </c>
      <c r="AT2589">
        <v>32</v>
      </c>
      <c r="AU2589">
        <v>3.02</v>
      </c>
      <c r="AV2589">
        <v>1.21</v>
      </c>
      <c r="AW2589">
        <v>3.1</v>
      </c>
      <c r="AX2589">
        <v>77</v>
      </c>
      <c r="AY2589">
        <v>93</v>
      </c>
      <c r="AZ2589">
        <v>63</v>
      </c>
      <c r="BA2589">
        <v>31</v>
      </c>
      <c r="BB2589">
        <v>16</v>
      </c>
      <c r="BC2589">
        <v>31</v>
      </c>
      <c r="BD2589">
        <v>70</v>
      </c>
      <c r="BE2589">
        <v>62</v>
      </c>
      <c r="BF2589">
        <v>85</v>
      </c>
      <c r="BG2589">
        <v>9.4700000000000006</v>
      </c>
      <c r="BH2589">
        <v>4.83</v>
      </c>
      <c r="BI2589">
        <v>2.5499999999999998</v>
      </c>
      <c r="BJ2589">
        <v>3.15</v>
      </c>
      <c r="BK2589">
        <v>2.75</v>
      </c>
      <c r="BL2589">
        <f>1/Table1[[#This Row],[odds_ft_home_team_win]]+1/Table1[[#This Row],[odds_ft_draw]]+1/Table1[[#This Row],[odds_ft_away_team_win]]-1</f>
        <v>7.3253543841779178E-2</v>
      </c>
      <c r="BM2589">
        <f>Table1[[#This Row],[Margin]]/3</f>
        <v>2.4417847947259725E-2</v>
      </c>
      <c r="BN2589">
        <v>1.29</v>
      </c>
      <c r="BO2589">
        <v>1.91</v>
      </c>
      <c r="BP2589">
        <v>3.3</v>
      </c>
      <c r="BQ2589">
        <v>0</v>
      </c>
      <c r="BR2589">
        <v>1.8</v>
      </c>
      <c r="BS2589">
        <v>2.0499999999999998</v>
      </c>
      <c r="BT2589" t="s">
        <v>126</v>
      </c>
      <c r="BU2589">
        <f>VLOOKUP(Table1[[#This Row],[Reference]],metron,11,FALSE)</f>
        <v>1.269326094653606</v>
      </c>
      <c r="BV2589">
        <f>VLOOKUP(Table1[[#This Row],[Reference]],metron,12,FALSE)</f>
        <v>1.2417089578661631</v>
      </c>
    </row>
    <row r="2590" spans="1:74" x14ac:dyDescent="0.45">
      <c r="A2590" t="s">
        <v>5406</v>
      </c>
      <c r="B2590">
        <v>1541286000</v>
      </c>
      <c r="C2590" s="3" t="s">
        <v>3463</v>
      </c>
      <c r="D2590" t="s">
        <v>65</v>
      </c>
      <c r="E2590" t="s">
        <v>66</v>
      </c>
      <c r="F2590" t="s">
        <v>103</v>
      </c>
      <c r="G2590" t="s">
        <v>2218</v>
      </c>
      <c r="H2590" t="s">
        <v>66</v>
      </c>
      <c r="I2590">
        <f>MROUND(Table1[[#This Row],[Prob_H]]*100,2)/100</f>
        <v>0.6</v>
      </c>
      <c r="J2590">
        <f>1/Table1[[#This Row],[odds_ft_home_team_win]]-Table1[[#This Row],[Margin/3]]</f>
        <v>0.60543439788722808</v>
      </c>
      <c r="K2590">
        <f>1/Table1[[#This Row],[odds_ft_draw]]-Table1[[#This Row],[Margin/3]]</f>
        <v>0.23624384001742491</v>
      </c>
      <c r="L2590">
        <f>1/Table1[[#This Row],[odds_ft_away_team_win]]-Table1[[#This Row],[Margin/3]]</f>
        <v>0.15832176209534701</v>
      </c>
      <c r="M2590">
        <v>15</v>
      </c>
      <c r="N2590">
        <v>1.57</v>
      </c>
      <c r="O2590">
        <v>0.17</v>
      </c>
      <c r="P2590">
        <v>2.2200000000000002</v>
      </c>
      <c r="Q2590">
        <v>0.94</v>
      </c>
      <c r="R2590" t="str" cm="1">
        <f t="array" ref="R25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0">
        <v>6</v>
      </c>
      <c r="T2590">
        <v>2</v>
      </c>
      <c r="U2590">
        <v>8</v>
      </c>
      <c r="V2590">
        <v>3</v>
      </c>
      <c r="W2590">
        <v>3</v>
      </c>
      <c r="X2590">
        <v>0</v>
      </c>
      <c r="Y2590" t="s">
        <v>3464</v>
      </c>
      <c r="Z2590" t="s">
        <v>3465</v>
      </c>
      <c r="AA2590">
        <v>5</v>
      </c>
      <c r="AB2590">
        <v>5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16</v>
      </c>
      <c r="AL2590">
        <v>15</v>
      </c>
      <c r="AM2590">
        <v>8</v>
      </c>
      <c r="AN2590">
        <v>6</v>
      </c>
      <c r="AO2590">
        <v>8</v>
      </c>
      <c r="AP2590">
        <v>9</v>
      </c>
      <c r="AQ2590">
        <v>13</v>
      </c>
      <c r="AR2590">
        <v>11</v>
      </c>
      <c r="AS2590">
        <v>46</v>
      </c>
      <c r="AT2590">
        <v>54</v>
      </c>
      <c r="AU2590">
        <v>1.81</v>
      </c>
      <c r="AV2590">
        <v>1.68</v>
      </c>
      <c r="AW2590">
        <v>2.79</v>
      </c>
      <c r="AX2590">
        <v>54</v>
      </c>
      <c r="AY2590">
        <v>68</v>
      </c>
      <c r="AZ2590">
        <v>47</v>
      </c>
      <c r="BA2590">
        <v>31</v>
      </c>
      <c r="BB2590">
        <v>17</v>
      </c>
      <c r="BC2590">
        <v>16</v>
      </c>
      <c r="BD2590">
        <v>62</v>
      </c>
      <c r="BE2590">
        <v>47</v>
      </c>
      <c r="BF2590">
        <v>77</v>
      </c>
      <c r="BG2590">
        <v>8.9700000000000006</v>
      </c>
      <c r="BH2590">
        <v>2.79</v>
      </c>
      <c r="BI2590">
        <v>1.59</v>
      </c>
      <c r="BJ2590">
        <v>3.85</v>
      </c>
      <c r="BK2590">
        <v>5.5</v>
      </c>
      <c r="BL2590">
        <f>1/Table1[[#This Row],[odds_ft_home_team_win]]+1/Table1[[#This Row],[odds_ft_draw]]+1/Table1[[#This Row],[odds_ft_away_team_win]]-1</f>
        <v>7.0489259168504459E-2</v>
      </c>
      <c r="BM2590">
        <f>Table1[[#This Row],[Margin]]/3</f>
        <v>2.3496419722834821E-2</v>
      </c>
      <c r="BN2590">
        <v>1.27</v>
      </c>
      <c r="BO2590">
        <v>1.87</v>
      </c>
      <c r="BP2590">
        <v>3.2</v>
      </c>
      <c r="BQ2590">
        <v>0</v>
      </c>
      <c r="BR2590">
        <v>1.95</v>
      </c>
      <c r="BS2590">
        <v>1.87</v>
      </c>
      <c r="BT2590" t="s">
        <v>118</v>
      </c>
      <c r="BU2590">
        <f>VLOOKUP(Table1[[#This Row],[Reference]],metron,11,FALSE)</f>
        <v>1.841836734693878</v>
      </c>
      <c r="BV2590">
        <f>VLOOKUP(Table1[[#This Row],[Reference]],metron,12,FALSE)</f>
        <v>0.88917233560090703</v>
      </c>
    </row>
    <row r="2591" spans="1:74" x14ac:dyDescent="0.45">
      <c r="A2591" t="s">
        <v>5406</v>
      </c>
      <c r="B2591">
        <v>1541293200</v>
      </c>
      <c r="C2591" s="3" t="s">
        <v>3466</v>
      </c>
      <c r="D2591" t="s">
        <v>65</v>
      </c>
      <c r="E2591" t="s">
        <v>66</v>
      </c>
      <c r="F2591" t="s">
        <v>86</v>
      </c>
      <c r="G2591" t="s">
        <v>97</v>
      </c>
      <c r="H2591" t="s">
        <v>66</v>
      </c>
      <c r="I2591">
        <f>MROUND(Table1[[#This Row],[Prob_H]]*100,2)/100</f>
        <v>0.56000000000000005</v>
      </c>
      <c r="J2591">
        <f>1/Table1[[#This Row],[odds_ft_home_team_win]]-Table1[[#This Row],[Margin/3]]</f>
        <v>0.55160941052357937</v>
      </c>
      <c r="K2591">
        <f>1/Table1[[#This Row],[odds_ft_draw]]-Table1[[#This Row],[Margin/3]]</f>
        <v>0.24158357503728881</v>
      </c>
      <c r="L2591">
        <f>1/Table1[[#This Row],[odds_ft_away_team_win]]-Table1[[#This Row],[Margin/3]]</f>
        <v>0.20680701443913196</v>
      </c>
      <c r="M2591">
        <v>15</v>
      </c>
      <c r="N2591">
        <v>2.33</v>
      </c>
      <c r="O2591">
        <v>1</v>
      </c>
      <c r="P2591">
        <v>2.14</v>
      </c>
      <c r="Q2591">
        <v>0.72</v>
      </c>
      <c r="R2591" t="str" cm="1">
        <f t="array" ref="R25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91">
        <v>1</v>
      </c>
      <c r="T2591">
        <v>1</v>
      </c>
      <c r="U2591">
        <v>2</v>
      </c>
      <c r="V2591">
        <v>2</v>
      </c>
      <c r="W2591">
        <v>1</v>
      </c>
      <c r="X2591">
        <v>1</v>
      </c>
      <c r="Y2591">
        <v>35</v>
      </c>
      <c r="Z2591">
        <v>2</v>
      </c>
      <c r="AA2591">
        <v>2</v>
      </c>
      <c r="AB2591">
        <v>2</v>
      </c>
      <c r="AC2591">
        <v>2</v>
      </c>
      <c r="AD2591">
        <v>0</v>
      </c>
      <c r="AE2591">
        <v>2</v>
      </c>
      <c r="AF2591">
        <v>0</v>
      </c>
      <c r="AG2591">
        <v>1</v>
      </c>
      <c r="AH2591">
        <v>1</v>
      </c>
      <c r="AI2591">
        <v>0</v>
      </c>
      <c r="AJ2591">
        <v>2</v>
      </c>
      <c r="AK2591">
        <v>11</v>
      </c>
      <c r="AL2591">
        <v>4</v>
      </c>
      <c r="AM2591">
        <v>5</v>
      </c>
      <c r="AN2591">
        <v>2</v>
      </c>
      <c r="AO2591">
        <v>6</v>
      </c>
      <c r="AP2591">
        <v>2</v>
      </c>
      <c r="AQ2591">
        <v>12</v>
      </c>
      <c r="AR2591">
        <v>5</v>
      </c>
      <c r="AS2591">
        <v>58</v>
      </c>
      <c r="AT2591">
        <v>42</v>
      </c>
      <c r="AU2591">
        <v>1.48</v>
      </c>
      <c r="AV2591">
        <v>0.66</v>
      </c>
      <c r="AW2591">
        <v>2.92</v>
      </c>
      <c r="AX2591">
        <v>59</v>
      </c>
      <c r="AY2591">
        <v>92</v>
      </c>
      <c r="AZ2591">
        <v>75</v>
      </c>
      <c r="BA2591">
        <v>17</v>
      </c>
      <c r="BB2591">
        <v>9</v>
      </c>
      <c r="BC2591">
        <v>42</v>
      </c>
      <c r="BD2591">
        <v>83</v>
      </c>
      <c r="BE2591">
        <v>59</v>
      </c>
      <c r="BF2591">
        <v>84</v>
      </c>
      <c r="BG2591">
        <v>10.83</v>
      </c>
      <c r="BH2591">
        <v>5.5</v>
      </c>
      <c r="BI2591">
        <v>1.69</v>
      </c>
      <c r="BJ2591">
        <v>3.55</v>
      </c>
      <c r="BK2591">
        <v>4.05</v>
      </c>
      <c r="BL2591">
        <f>1/Table1[[#This Row],[odds_ft_home_team_win]]+1/Table1[[#This Row],[odds_ft_draw]]+1/Table1[[#This Row],[odds_ft_away_team_win]]-1</f>
        <v>0.12031969742334492</v>
      </c>
      <c r="BM2591">
        <f>Table1[[#This Row],[Margin]]/3</f>
        <v>4.0106565807781637E-2</v>
      </c>
      <c r="BN2591">
        <v>1.29</v>
      </c>
      <c r="BO2591">
        <v>1.95</v>
      </c>
      <c r="BP2591">
        <v>3.4</v>
      </c>
      <c r="BQ2591">
        <v>0</v>
      </c>
      <c r="BR2591">
        <v>2</v>
      </c>
      <c r="BS2591">
        <v>1.8</v>
      </c>
      <c r="BT2591" t="s">
        <v>113</v>
      </c>
      <c r="BU2591">
        <f>VLOOKUP(Table1[[#This Row],[Reference]],metron,11,FALSE)</f>
        <v>1.7546812539448771</v>
      </c>
      <c r="BV2591">
        <f>VLOOKUP(Table1[[#This Row],[Reference]],metron,12,FALSE)</f>
        <v>0.93456764148958549</v>
      </c>
    </row>
    <row r="2592" spans="1:74" x14ac:dyDescent="0.45">
      <c r="A2592" t="s">
        <v>5406</v>
      </c>
      <c r="B2592">
        <v>1541293560</v>
      </c>
      <c r="C2592" s="3" t="s">
        <v>3467</v>
      </c>
      <c r="D2592" t="s">
        <v>65</v>
      </c>
      <c r="E2592" t="s">
        <v>66</v>
      </c>
      <c r="F2592" t="s">
        <v>85</v>
      </c>
      <c r="G2592" t="s">
        <v>611</v>
      </c>
      <c r="H2592" t="s">
        <v>66</v>
      </c>
      <c r="I2592">
        <f>MROUND(Table1[[#This Row],[Prob_H]]*100,2)/100</f>
        <v>0.72</v>
      </c>
      <c r="J2592">
        <f>1/Table1[[#This Row],[odds_ft_home_team_win]]-Table1[[#This Row],[Margin/3]]</f>
        <v>0.72704678362573094</v>
      </c>
      <c r="K2592">
        <f>1/Table1[[#This Row],[odds_ft_draw]]-Table1[[#This Row],[Margin/3]]</f>
        <v>0.18350041771094405</v>
      </c>
      <c r="L2592">
        <f>1/Table1[[#This Row],[odds_ft_away_team_win]]-Table1[[#This Row],[Margin/3]]</f>
        <v>8.9452798663325006E-2</v>
      </c>
      <c r="M2592">
        <v>15</v>
      </c>
      <c r="N2592">
        <v>2.17</v>
      </c>
      <c r="O2592">
        <v>0.67</v>
      </c>
      <c r="P2592">
        <v>2.29</v>
      </c>
      <c r="Q2592">
        <v>0.35</v>
      </c>
      <c r="R2592" t="str" cm="1">
        <f t="array" ref="R25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2">
        <v>2</v>
      </c>
      <c r="T2592">
        <v>0</v>
      </c>
      <c r="U2592">
        <v>2</v>
      </c>
      <c r="V2592">
        <v>1</v>
      </c>
      <c r="W2592">
        <v>1</v>
      </c>
      <c r="X2592">
        <v>0</v>
      </c>
      <c r="Y2592" t="s">
        <v>3468</v>
      </c>
      <c r="AA2592">
        <v>5</v>
      </c>
      <c r="AB2592">
        <v>7</v>
      </c>
      <c r="AC2592">
        <v>0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1</v>
      </c>
      <c r="AJ2592">
        <v>1</v>
      </c>
      <c r="AK2592">
        <v>13</v>
      </c>
      <c r="AL2592">
        <v>19</v>
      </c>
      <c r="AM2592">
        <v>5</v>
      </c>
      <c r="AN2592">
        <v>9</v>
      </c>
      <c r="AO2592">
        <v>8</v>
      </c>
      <c r="AP2592">
        <v>10</v>
      </c>
      <c r="AQ2592">
        <v>9</v>
      </c>
      <c r="AR2592">
        <v>15</v>
      </c>
      <c r="AS2592">
        <v>45</v>
      </c>
      <c r="AT2592">
        <v>55</v>
      </c>
      <c r="AU2592">
        <v>1.39</v>
      </c>
      <c r="AV2592">
        <v>2.16</v>
      </c>
      <c r="AW2592">
        <v>3.58</v>
      </c>
      <c r="AX2592">
        <v>67</v>
      </c>
      <c r="AY2592">
        <v>92</v>
      </c>
      <c r="AZ2592">
        <v>75</v>
      </c>
      <c r="BA2592">
        <v>42</v>
      </c>
      <c r="BB2592">
        <v>25</v>
      </c>
      <c r="BC2592">
        <v>25</v>
      </c>
      <c r="BD2592">
        <v>75</v>
      </c>
      <c r="BE2592">
        <v>67</v>
      </c>
      <c r="BF2592">
        <v>92</v>
      </c>
      <c r="BG2592">
        <v>11.5</v>
      </c>
      <c r="BH2592">
        <v>4.5</v>
      </c>
      <c r="BI2592">
        <v>1.33</v>
      </c>
      <c r="BJ2592">
        <v>4.8</v>
      </c>
      <c r="BK2592">
        <v>8.75</v>
      </c>
      <c r="BL2592">
        <f>1/Table1[[#This Row],[odds_ft_home_team_win]]+1/Table1[[#This Row],[odds_ft_draw]]+1/Table1[[#This Row],[odds_ft_away_team_win]]-1</f>
        <v>7.4498746867167842E-2</v>
      </c>
      <c r="BM2592">
        <f>Table1[[#This Row],[Margin]]/3</f>
        <v>2.483291562238928E-2</v>
      </c>
      <c r="BN2592">
        <v>1.2</v>
      </c>
      <c r="BO2592">
        <v>1.65</v>
      </c>
      <c r="BP2592">
        <v>2.65</v>
      </c>
      <c r="BQ2592">
        <v>0</v>
      </c>
      <c r="BR2592">
        <v>2.0499999999999998</v>
      </c>
      <c r="BS2592">
        <v>1.8</v>
      </c>
      <c r="BT2592" t="s">
        <v>1684</v>
      </c>
      <c r="BU2592">
        <f>VLOOKUP(Table1[[#This Row],[Reference]],metron,11,FALSE)</f>
        <v>2.2436090225563912</v>
      </c>
      <c r="BV2592">
        <f>VLOOKUP(Table1[[#This Row],[Reference]],metron,12,FALSE)</f>
        <v>0.75338345864661649</v>
      </c>
    </row>
    <row r="2593" spans="1:74" x14ac:dyDescent="0.45">
      <c r="A2593" t="s">
        <v>5406</v>
      </c>
      <c r="B2593">
        <v>1541300400</v>
      </c>
      <c r="C2593" s="3" t="s">
        <v>3469</v>
      </c>
      <c r="D2593" t="s">
        <v>65</v>
      </c>
      <c r="E2593" t="s">
        <v>66</v>
      </c>
      <c r="F2593" t="s">
        <v>2738</v>
      </c>
      <c r="G2593" t="s">
        <v>72</v>
      </c>
      <c r="H2593" t="s">
        <v>66</v>
      </c>
      <c r="I2593">
        <f>MROUND(Table1[[#This Row],[Prob_H]]*100,2)/100</f>
        <v>0.36</v>
      </c>
      <c r="J2593">
        <f>1/Table1[[#This Row],[odds_ft_home_team_win]]-Table1[[#This Row],[Margin/3]]</f>
        <v>0.35897435897435898</v>
      </c>
      <c r="K2593">
        <f>1/Table1[[#This Row],[odds_ft_draw]]-Table1[[#This Row],[Margin/3]]</f>
        <v>0.2820512820512821</v>
      </c>
      <c r="L2593">
        <f>1/Table1[[#This Row],[odds_ft_away_team_win]]-Table1[[#This Row],[Margin/3]]</f>
        <v>0.35897435897435898</v>
      </c>
      <c r="M2593">
        <v>15</v>
      </c>
      <c r="N2593">
        <v>1.33</v>
      </c>
      <c r="O2593">
        <v>0.5</v>
      </c>
      <c r="P2593">
        <v>1.41</v>
      </c>
      <c r="Q2593">
        <v>0.78</v>
      </c>
      <c r="R2593" t="str" cm="1">
        <f t="array" ref="R25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3">
        <v>3</v>
      </c>
      <c r="T2593">
        <v>1</v>
      </c>
      <c r="U2593">
        <v>4</v>
      </c>
      <c r="V2593">
        <v>1</v>
      </c>
      <c r="W2593">
        <v>1</v>
      </c>
      <c r="X2593">
        <v>0</v>
      </c>
      <c r="Y2593" t="s">
        <v>3470</v>
      </c>
      <c r="Z2593">
        <v>49</v>
      </c>
      <c r="AA2593">
        <v>7</v>
      </c>
      <c r="AB2593">
        <v>6</v>
      </c>
      <c r="AC2593">
        <v>4</v>
      </c>
      <c r="AD2593">
        <v>1</v>
      </c>
      <c r="AE2593">
        <v>4</v>
      </c>
      <c r="AF2593">
        <v>0</v>
      </c>
      <c r="AG2593">
        <v>1</v>
      </c>
      <c r="AH2593">
        <v>4</v>
      </c>
      <c r="AI2593">
        <v>2</v>
      </c>
      <c r="AJ2593">
        <v>2</v>
      </c>
      <c r="AK2593">
        <v>9</v>
      </c>
      <c r="AL2593">
        <v>18</v>
      </c>
      <c r="AM2593">
        <v>5</v>
      </c>
      <c r="AN2593">
        <v>7</v>
      </c>
      <c r="AO2593">
        <v>4</v>
      </c>
      <c r="AP2593">
        <v>11</v>
      </c>
      <c r="AQ2593">
        <v>12</v>
      </c>
      <c r="AR2593">
        <v>12</v>
      </c>
      <c r="AS2593">
        <v>55</v>
      </c>
      <c r="AT2593">
        <v>45</v>
      </c>
      <c r="AU2593">
        <v>1.1100000000000001</v>
      </c>
      <c r="AV2593">
        <v>1.97</v>
      </c>
      <c r="AW2593">
        <v>2.09</v>
      </c>
      <c r="AX2593">
        <v>25</v>
      </c>
      <c r="AY2593">
        <v>67</v>
      </c>
      <c r="AZ2593">
        <v>42</v>
      </c>
      <c r="BA2593">
        <v>9</v>
      </c>
      <c r="BB2593">
        <v>0</v>
      </c>
      <c r="BC2593">
        <v>17</v>
      </c>
      <c r="BD2593">
        <v>75</v>
      </c>
      <c r="BE2593">
        <v>25</v>
      </c>
      <c r="BF2593">
        <v>83</v>
      </c>
      <c r="BG2593">
        <v>11</v>
      </c>
      <c r="BH2593">
        <v>4.33</v>
      </c>
      <c r="BI2593">
        <v>2.6</v>
      </c>
      <c r="BJ2593">
        <v>3.25</v>
      </c>
      <c r="BK2593">
        <v>2.6</v>
      </c>
      <c r="BL2593">
        <f>1/Table1[[#This Row],[odds_ft_home_team_win]]+1/Table1[[#This Row],[odds_ft_draw]]+1/Table1[[#This Row],[odds_ft_away_team_win]]-1</f>
        <v>7.6923076923076872E-2</v>
      </c>
      <c r="BM2593">
        <f>Table1[[#This Row],[Margin]]/3</f>
        <v>2.5641025641025623E-2</v>
      </c>
      <c r="BN2593">
        <v>1.27</v>
      </c>
      <c r="BO2593">
        <v>1.87</v>
      </c>
      <c r="BP2593">
        <v>3.2</v>
      </c>
      <c r="BQ2593">
        <v>0</v>
      </c>
      <c r="BR2593">
        <v>1.77</v>
      </c>
      <c r="BS2593">
        <v>2.1</v>
      </c>
      <c r="BT2593" t="s">
        <v>1292</v>
      </c>
      <c r="BU2593">
        <f>VLOOKUP(Table1[[#This Row],[Reference]],metron,11,FALSE)</f>
        <v>1.269326094653606</v>
      </c>
      <c r="BV2593">
        <f>VLOOKUP(Table1[[#This Row],[Reference]],metron,12,FALSE)</f>
        <v>1.2417089578661631</v>
      </c>
    </row>
    <row r="2594" spans="1:74" x14ac:dyDescent="0.45">
      <c r="A2594" t="s">
        <v>5406</v>
      </c>
      <c r="B2594">
        <v>1541354400</v>
      </c>
      <c r="C2594" s="3" t="s">
        <v>3471</v>
      </c>
      <c r="D2594" t="s">
        <v>65</v>
      </c>
      <c r="E2594" t="s">
        <v>66</v>
      </c>
      <c r="F2594" t="s">
        <v>94</v>
      </c>
      <c r="G2594" t="s">
        <v>77</v>
      </c>
      <c r="H2594" t="s">
        <v>66</v>
      </c>
      <c r="I2594">
        <f>MROUND(Table1[[#This Row],[Prob_H]]*100,2)/100</f>
        <v>0.34</v>
      </c>
      <c r="J2594">
        <f>1/Table1[[#This Row],[odds_ft_home_team_win]]-Table1[[#This Row],[Margin/3]]</f>
        <v>0.34622167955501287</v>
      </c>
      <c r="K2594">
        <f>1/Table1[[#This Row],[odds_ft_draw]]-Table1[[#This Row],[Margin/3]]</f>
        <v>0.29331162664495997</v>
      </c>
      <c r="L2594">
        <f>1/Table1[[#This Row],[odds_ft_away_team_win]]-Table1[[#This Row],[Margin/3]]</f>
        <v>0.3604666938000271</v>
      </c>
      <c r="M2594">
        <v>15</v>
      </c>
      <c r="N2594">
        <v>1.5</v>
      </c>
      <c r="O2594">
        <v>0.83</v>
      </c>
      <c r="P2594">
        <v>1.47</v>
      </c>
      <c r="Q2594">
        <v>1.38</v>
      </c>
      <c r="R2594" t="str" cm="1">
        <f t="array" ref="R25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94">
        <v>1</v>
      </c>
      <c r="T2594">
        <v>2</v>
      </c>
      <c r="U2594">
        <v>3</v>
      </c>
      <c r="V2594">
        <v>1</v>
      </c>
      <c r="W2594">
        <v>0</v>
      </c>
      <c r="X2594">
        <v>1</v>
      </c>
      <c r="Y2594">
        <v>85</v>
      </c>
      <c r="Z2594" t="s">
        <v>3472</v>
      </c>
      <c r="AA2594">
        <v>4</v>
      </c>
      <c r="AB2594">
        <v>1</v>
      </c>
      <c r="AC2594">
        <v>1</v>
      </c>
      <c r="AD2594">
        <v>0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2</v>
      </c>
      <c r="AK2594">
        <v>16</v>
      </c>
      <c r="AL2594">
        <v>14</v>
      </c>
      <c r="AM2594">
        <v>5</v>
      </c>
      <c r="AN2594">
        <v>6</v>
      </c>
      <c r="AO2594">
        <v>11</v>
      </c>
      <c r="AP2594">
        <v>8</v>
      </c>
      <c r="AQ2594">
        <v>9</v>
      </c>
      <c r="AR2594">
        <v>15</v>
      </c>
      <c r="AS2594">
        <v>58</v>
      </c>
      <c r="AT2594">
        <v>42</v>
      </c>
      <c r="AU2594">
        <v>1.66</v>
      </c>
      <c r="AV2594">
        <v>1.46</v>
      </c>
      <c r="AW2594">
        <v>3.17</v>
      </c>
      <c r="AX2594">
        <v>59</v>
      </c>
      <c r="AY2594">
        <v>75</v>
      </c>
      <c r="AZ2594">
        <v>42</v>
      </c>
      <c r="BA2594">
        <v>42</v>
      </c>
      <c r="BB2594">
        <v>25</v>
      </c>
      <c r="BC2594">
        <v>34</v>
      </c>
      <c r="BD2594">
        <v>58</v>
      </c>
      <c r="BE2594">
        <v>59</v>
      </c>
      <c r="BF2594">
        <v>75</v>
      </c>
      <c r="BG2594">
        <v>11</v>
      </c>
      <c r="BH2594">
        <v>4.66</v>
      </c>
      <c r="BI2594">
        <v>2.7</v>
      </c>
      <c r="BJ2594">
        <v>3.15</v>
      </c>
      <c r="BK2594">
        <v>2.6</v>
      </c>
      <c r="BL2594">
        <f>1/Table1[[#This Row],[odds_ft_home_team_win]]+1/Table1[[#This Row],[odds_ft_draw]]+1/Table1[[#This Row],[odds_ft_away_team_win]]-1</f>
        <v>7.2446072446072485E-2</v>
      </c>
      <c r="BM2594">
        <f>Table1[[#This Row],[Margin]]/3</f>
        <v>2.4148690815357494E-2</v>
      </c>
      <c r="BN2594">
        <v>1.32</v>
      </c>
      <c r="BO2594">
        <v>2</v>
      </c>
      <c r="BP2594">
        <v>3.6</v>
      </c>
      <c r="BQ2594">
        <v>0</v>
      </c>
      <c r="BR2594">
        <v>1.87</v>
      </c>
      <c r="BS2594">
        <v>1.95</v>
      </c>
      <c r="BT2594" t="s">
        <v>124</v>
      </c>
      <c r="BU2594">
        <f>VLOOKUP(Table1[[#This Row],[Reference]],metron,11,FALSE)</f>
        <v>1.228921489601805</v>
      </c>
      <c r="BV2594">
        <f>VLOOKUP(Table1[[#This Row],[Reference]],metron,12,FALSE)</f>
        <v>1.2940512655166849</v>
      </c>
    </row>
    <row r="2595" spans="1:74" x14ac:dyDescent="0.45">
      <c r="A2595" t="s">
        <v>5406</v>
      </c>
      <c r="B2595">
        <v>1541368800</v>
      </c>
      <c r="C2595" s="3" t="s">
        <v>3473</v>
      </c>
      <c r="D2595" t="s">
        <v>65</v>
      </c>
      <c r="E2595" t="s">
        <v>66</v>
      </c>
      <c r="F2595" t="s">
        <v>80</v>
      </c>
      <c r="G2595" t="s">
        <v>88</v>
      </c>
      <c r="H2595" t="s">
        <v>66</v>
      </c>
      <c r="I2595">
        <f>MROUND(Table1[[#This Row],[Prob_H]]*100,2)/100</f>
        <v>0.32</v>
      </c>
      <c r="J2595">
        <f>1/Table1[[#This Row],[odds_ft_home_team_win]]-Table1[[#This Row],[Margin/3]]</f>
        <v>0.32419590643274848</v>
      </c>
      <c r="K2595">
        <f>1/Table1[[#This Row],[odds_ft_draw]]-Table1[[#This Row],[Margin/3]]</f>
        <v>0.28581871345029236</v>
      </c>
      <c r="L2595">
        <f>1/Table1[[#This Row],[odds_ft_away_team_win]]-Table1[[#This Row],[Margin/3]]</f>
        <v>0.38998538011695905</v>
      </c>
      <c r="M2595">
        <v>15</v>
      </c>
      <c r="N2595">
        <v>1.67</v>
      </c>
      <c r="O2595">
        <v>1.33</v>
      </c>
      <c r="P2595">
        <v>1.5</v>
      </c>
      <c r="Q2595">
        <v>0.78</v>
      </c>
      <c r="R2595" t="str" cm="1">
        <f t="array" ref="R25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595">
        <v>2</v>
      </c>
      <c r="T2595">
        <v>1</v>
      </c>
      <c r="U2595">
        <v>3</v>
      </c>
      <c r="V2595">
        <v>1</v>
      </c>
      <c r="W2595">
        <v>1</v>
      </c>
      <c r="X2595">
        <v>0</v>
      </c>
      <c r="Y2595" t="s">
        <v>3474</v>
      </c>
      <c r="Z2595">
        <v>89</v>
      </c>
      <c r="AA2595">
        <v>6</v>
      </c>
      <c r="AB2595">
        <v>6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18</v>
      </c>
      <c r="AL2595">
        <v>22</v>
      </c>
      <c r="AM2595">
        <v>8</v>
      </c>
      <c r="AN2595">
        <v>10</v>
      </c>
      <c r="AO2595">
        <v>10</v>
      </c>
      <c r="AP2595">
        <v>12</v>
      </c>
      <c r="AQ2595">
        <v>11</v>
      </c>
      <c r="AR2595">
        <v>13</v>
      </c>
      <c r="AS2595">
        <v>47</v>
      </c>
      <c r="AT2595">
        <v>53</v>
      </c>
      <c r="AU2595">
        <v>1.95</v>
      </c>
      <c r="AV2595">
        <v>2.58</v>
      </c>
      <c r="AW2595">
        <v>2.25</v>
      </c>
      <c r="AX2595">
        <v>50</v>
      </c>
      <c r="AY2595">
        <v>75</v>
      </c>
      <c r="AZ2595">
        <v>34</v>
      </c>
      <c r="BA2595">
        <v>17</v>
      </c>
      <c r="BB2595">
        <v>0</v>
      </c>
      <c r="BC2595">
        <v>17</v>
      </c>
      <c r="BD2595">
        <v>50</v>
      </c>
      <c r="BE2595">
        <v>33</v>
      </c>
      <c r="BF2595">
        <v>92</v>
      </c>
      <c r="BG2595">
        <v>8.66</v>
      </c>
      <c r="BH2595">
        <v>3.34</v>
      </c>
      <c r="BI2595">
        <v>2.85</v>
      </c>
      <c r="BJ2595">
        <v>3.2</v>
      </c>
      <c r="BK2595">
        <v>2.4</v>
      </c>
      <c r="BL2595">
        <f>1/Table1[[#This Row],[odds_ft_home_team_win]]+1/Table1[[#This Row],[odds_ft_draw]]+1/Table1[[#This Row],[odds_ft_away_team_win]]-1</f>
        <v>8.0043859649122862E-2</v>
      </c>
      <c r="BM2595">
        <f>Table1[[#This Row],[Margin]]/3</f>
        <v>2.6681286549707622E-2</v>
      </c>
      <c r="BN2595">
        <v>1.25</v>
      </c>
      <c r="BO2595">
        <v>1.8</v>
      </c>
      <c r="BP2595">
        <v>3.05</v>
      </c>
      <c r="BQ2595">
        <v>0</v>
      </c>
      <c r="BR2595">
        <v>1.71</v>
      </c>
      <c r="BS2595">
        <v>2.1</v>
      </c>
      <c r="BT2595" t="s">
        <v>83</v>
      </c>
      <c r="BU2595">
        <f>VLOOKUP(Table1[[#This Row],[Reference]],metron,11,FALSE)</f>
        <v>1.210167055864918</v>
      </c>
      <c r="BV2595">
        <f>VLOOKUP(Table1[[#This Row],[Reference]],metron,12,FALSE)</f>
        <v>1.3211783725525419</v>
      </c>
    </row>
    <row r="2596" spans="1:74" hidden="1" x14ac:dyDescent="0.45">
      <c r="A2596" t="s">
        <v>5406</v>
      </c>
      <c r="B2596">
        <v>1541376000</v>
      </c>
      <c r="C2596" s="3" t="s">
        <v>3475</v>
      </c>
      <c r="D2596" t="s">
        <v>65</v>
      </c>
      <c r="E2596" t="s">
        <v>66</v>
      </c>
      <c r="F2596" t="s">
        <v>93</v>
      </c>
      <c r="G2596" t="s">
        <v>81</v>
      </c>
      <c r="H2596" t="s">
        <v>66</v>
      </c>
      <c r="I2596">
        <f>MROUND(Table1[[#This Row],[Prob_H]]*100,2)/100</f>
        <v>0.34</v>
      </c>
      <c r="J2596">
        <f>1/Table1[[#This Row],[odds_ft_home_team_win]]-Table1[[#This Row],[Margin/3]]</f>
        <v>0.33882947118241236</v>
      </c>
      <c r="K2596">
        <f>1/Table1[[#This Row],[odds_ft_draw]]-Table1[[#This Row],[Margin/3]]</f>
        <v>0.26931075460487225</v>
      </c>
      <c r="L2596">
        <f>1/Table1[[#This Row],[odds_ft_away_team_win]]-Table1[[#This Row],[Margin/3]]</f>
        <v>0.39185977421271539</v>
      </c>
      <c r="M2596">
        <v>15</v>
      </c>
      <c r="N2596">
        <v>1</v>
      </c>
      <c r="O2596">
        <v>1.43</v>
      </c>
      <c r="P2596">
        <v>1.06</v>
      </c>
      <c r="Q2596">
        <v>1.85</v>
      </c>
      <c r="R2596" t="str" cm="1">
        <f t="array" ref="R25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AA2596">
        <v>4</v>
      </c>
      <c r="AB2596">
        <v>7</v>
      </c>
      <c r="AC2596">
        <v>0</v>
      </c>
      <c r="AD2596">
        <v>1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1</v>
      </c>
      <c r="AK2596">
        <v>15</v>
      </c>
      <c r="AL2596">
        <v>14</v>
      </c>
      <c r="AM2596">
        <v>2</v>
      </c>
      <c r="AN2596">
        <v>4</v>
      </c>
      <c r="AO2596">
        <v>13</v>
      </c>
      <c r="AP2596">
        <v>10</v>
      </c>
      <c r="AQ2596">
        <v>12</v>
      </c>
      <c r="AR2596">
        <v>9</v>
      </c>
      <c r="AS2596">
        <v>53</v>
      </c>
      <c r="AT2596">
        <v>47</v>
      </c>
      <c r="AU2596">
        <v>1.42</v>
      </c>
      <c r="AV2596">
        <v>1.48</v>
      </c>
      <c r="AW2596">
        <v>2.4300000000000002</v>
      </c>
      <c r="AX2596">
        <v>22</v>
      </c>
      <c r="AY2596">
        <v>72</v>
      </c>
      <c r="AZ2596">
        <v>43</v>
      </c>
      <c r="BA2596">
        <v>14</v>
      </c>
      <c r="BB2596">
        <v>7</v>
      </c>
      <c r="BC2596">
        <v>29</v>
      </c>
      <c r="BD2596">
        <v>72</v>
      </c>
      <c r="BE2596">
        <v>29</v>
      </c>
      <c r="BF2596">
        <v>79</v>
      </c>
      <c r="BG2596">
        <v>10.15</v>
      </c>
      <c r="BH2596">
        <v>3.85</v>
      </c>
      <c r="BI2596">
        <v>2.75</v>
      </c>
      <c r="BJ2596">
        <v>3.4</v>
      </c>
      <c r="BK2596">
        <v>2.4</v>
      </c>
      <c r="BL2596">
        <f>1/Table1[[#This Row],[odds_ft_home_team_win]]+1/Table1[[#This Row],[odds_ft_draw]]+1/Table1[[#This Row],[odds_ft_away_team_win]]-1</f>
        <v>7.4420677361853871E-2</v>
      </c>
      <c r="BM2596">
        <f>Table1[[#This Row],[Margin]]/3</f>
        <v>2.480689245395129E-2</v>
      </c>
      <c r="BN2596">
        <v>1.22</v>
      </c>
      <c r="BO2596">
        <v>1.71</v>
      </c>
      <c r="BP2596">
        <v>2.8</v>
      </c>
      <c r="BQ2596">
        <v>0</v>
      </c>
      <c r="BR2596">
        <v>1.67</v>
      </c>
      <c r="BS2596">
        <v>2.25</v>
      </c>
      <c r="BT2596" t="s">
        <v>95</v>
      </c>
      <c r="BU2596">
        <f>VLOOKUP(Table1[[#This Row],[Reference]],metron,11,FALSE)</f>
        <v>1.228921489601805</v>
      </c>
      <c r="BV2596">
        <f>VLOOKUP(Table1[[#This Row],[Reference]],metron,12,FALSE)</f>
        <v>1.2940512655166849</v>
      </c>
    </row>
    <row r="2597" spans="1:74" hidden="1" x14ac:dyDescent="0.45">
      <c r="A2597" t="s">
        <v>5405</v>
      </c>
      <c r="B2597">
        <v>1555722000</v>
      </c>
      <c r="C2597" s="3" t="s">
        <v>3717</v>
      </c>
      <c r="D2597" t="s">
        <v>65</v>
      </c>
      <c r="E2597" t="s">
        <v>66</v>
      </c>
      <c r="F2597" t="s">
        <v>611</v>
      </c>
      <c r="G2597" t="s">
        <v>85</v>
      </c>
      <c r="H2597" t="s">
        <v>66</v>
      </c>
      <c r="I2597">
        <f>MROUND(Table1[[#This Row],[Prob_H]]*100,2)/100</f>
        <v>0.12</v>
      </c>
      <c r="J2597">
        <f>1/Table1[[#This Row],[odds_ft_home_team_win]]-Table1[[#This Row],[Margin/3]]</f>
        <v>0.11640723342851006</v>
      </c>
      <c r="K2597">
        <f>1/Table1[[#This Row],[odds_ft_draw]]-Table1[[#This Row],[Margin/3]]</f>
        <v>0.20082281784409448</v>
      </c>
      <c r="L2597">
        <f>1/Table1[[#This Row],[odds_ft_away_team_win]]-Table1[[#This Row],[Margin/3]]</f>
        <v>0.6827699487273956</v>
      </c>
      <c r="M2597">
        <v>15</v>
      </c>
      <c r="N2597">
        <v>0.53</v>
      </c>
      <c r="O2597">
        <v>1.41</v>
      </c>
      <c r="P2597">
        <v>0.47</v>
      </c>
      <c r="Q2597">
        <v>1.29</v>
      </c>
      <c r="R2597" t="str" cm="1">
        <f t="array" ref="R25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0</v>
      </c>
      <c r="Z2597">
        <v>70</v>
      </c>
      <c r="AA2597">
        <v>4</v>
      </c>
      <c r="AB2597">
        <v>6</v>
      </c>
      <c r="AC2597">
        <v>3</v>
      </c>
      <c r="AD2597">
        <v>0</v>
      </c>
      <c r="AE2597">
        <v>2</v>
      </c>
      <c r="AF2597">
        <v>0</v>
      </c>
      <c r="AG2597">
        <v>0</v>
      </c>
      <c r="AH2597">
        <v>3</v>
      </c>
      <c r="AI2597">
        <v>0</v>
      </c>
      <c r="AJ2597">
        <v>2</v>
      </c>
      <c r="AK2597">
        <v>10</v>
      </c>
      <c r="AL2597">
        <v>26</v>
      </c>
      <c r="AM2597">
        <v>3</v>
      </c>
      <c r="AN2597">
        <v>6</v>
      </c>
      <c r="AO2597">
        <v>7</v>
      </c>
      <c r="AP2597">
        <v>20</v>
      </c>
      <c r="AQ2597">
        <v>19</v>
      </c>
      <c r="AR2597">
        <v>12</v>
      </c>
      <c r="AS2597">
        <v>39</v>
      </c>
      <c r="AT2597">
        <v>61</v>
      </c>
      <c r="AU2597">
        <v>1.0900000000000001</v>
      </c>
      <c r="AV2597">
        <v>2.34</v>
      </c>
      <c r="AW2597">
        <v>2.44</v>
      </c>
      <c r="AX2597">
        <v>44</v>
      </c>
      <c r="AY2597">
        <v>69</v>
      </c>
      <c r="AZ2597">
        <v>41</v>
      </c>
      <c r="BA2597">
        <v>26</v>
      </c>
      <c r="BB2597">
        <v>13</v>
      </c>
      <c r="BC2597">
        <v>26</v>
      </c>
      <c r="BD2597">
        <v>69</v>
      </c>
      <c r="BE2597">
        <v>47</v>
      </c>
      <c r="BF2597">
        <v>78</v>
      </c>
      <c r="BG2597">
        <v>8.2799999999999994</v>
      </c>
      <c r="BH2597">
        <v>5.42</v>
      </c>
      <c r="BI2597">
        <v>7</v>
      </c>
      <c r="BJ2597">
        <v>4.4000000000000004</v>
      </c>
      <c r="BK2597">
        <v>1.41</v>
      </c>
      <c r="BL2597">
        <f>1/Table1[[#This Row],[odds_ft_home_team_win]]+1/Table1[[#This Row],[odds_ft_draw]]+1/Table1[[#This Row],[odds_ft_away_team_win]]-1</f>
        <v>7.9349728285898369E-2</v>
      </c>
      <c r="BM2597">
        <f>Table1[[#This Row],[Margin]]/3</f>
        <v>2.644990942863279E-2</v>
      </c>
      <c r="BN2597">
        <v>1.19</v>
      </c>
      <c r="BO2597">
        <v>1.62</v>
      </c>
      <c r="BP2597">
        <v>2.6</v>
      </c>
      <c r="BQ2597">
        <v>0</v>
      </c>
      <c r="BR2597">
        <v>1.77</v>
      </c>
      <c r="BS2597">
        <v>1.95</v>
      </c>
      <c r="BT2597" t="s">
        <v>614</v>
      </c>
      <c r="BU2597">
        <f>VLOOKUP(Table1[[#This Row],[Reference]],metron,11,FALSE)</f>
        <v>0.84567901234567899</v>
      </c>
      <c r="BV2597">
        <f>VLOOKUP(Table1[[#This Row],[Reference]],metron,12,FALSE)</f>
        <v>1.9711934156378601</v>
      </c>
    </row>
    <row r="2598" spans="1:74" x14ac:dyDescent="0.45">
      <c r="A2598" t="s">
        <v>5405</v>
      </c>
      <c r="B2598">
        <v>1555725960</v>
      </c>
      <c r="C2598" s="3" t="s">
        <v>3718</v>
      </c>
      <c r="D2598" t="s">
        <v>65</v>
      </c>
      <c r="E2598" t="s">
        <v>66</v>
      </c>
      <c r="F2598" t="s">
        <v>72</v>
      </c>
      <c r="G2598" t="s">
        <v>2738</v>
      </c>
      <c r="H2598" t="s">
        <v>66</v>
      </c>
      <c r="I2598">
        <f>MROUND(Table1[[#This Row],[Prob_H]]*100,2)/100</f>
        <v>0.66</v>
      </c>
      <c r="J2598">
        <f>1/Table1[[#This Row],[odds_ft_home_team_win]]-Table1[[#This Row],[Margin/3]]</f>
        <v>0.65116798520604013</v>
      </c>
      <c r="K2598">
        <f>1/Table1[[#This Row],[odds_ft_draw]]-Table1[[#This Row],[Margin/3]]</f>
        <v>0.20805044906524819</v>
      </c>
      <c r="L2598">
        <f>1/Table1[[#This Row],[odds_ft_away_team_win]]-Table1[[#This Row],[Margin/3]]</f>
        <v>0.14078156572871159</v>
      </c>
      <c r="M2598">
        <v>15</v>
      </c>
      <c r="N2598">
        <v>1.87</v>
      </c>
      <c r="O2598">
        <v>0.8</v>
      </c>
      <c r="P2598">
        <v>1.72</v>
      </c>
      <c r="Q2598">
        <v>0.88</v>
      </c>
      <c r="R2598" t="str" cm="1">
        <f t="array" ref="R25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598">
        <v>1</v>
      </c>
      <c r="T2598">
        <v>2</v>
      </c>
      <c r="U2598">
        <v>3</v>
      </c>
      <c r="V2598">
        <v>2</v>
      </c>
      <c r="W2598">
        <v>1</v>
      </c>
      <c r="X2598">
        <v>1</v>
      </c>
      <c r="Y2598">
        <v>4</v>
      </c>
      <c r="Z2598" t="s">
        <v>3719</v>
      </c>
      <c r="AA2598">
        <v>7</v>
      </c>
      <c r="AB2598">
        <v>2</v>
      </c>
      <c r="AC2598">
        <v>2</v>
      </c>
      <c r="AD2598">
        <v>0</v>
      </c>
      <c r="AE2598">
        <v>1</v>
      </c>
      <c r="AF2598">
        <v>0</v>
      </c>
      <c r="AG2598">
        <v>1</v>
      </c>
      <c r="AH2598">
        <v>1</v>
      </c>
      <c r="AI2598">
        <v>0</v>
      </c>
      <c r="AJ2598">
        <v>1</v>
      </c>
      <c r="AK2598">
        <v>25</v>
      </c>
      <c r="AL2598">
        <v>12</v>
      </c>
      <c r="AM2598">
        <v>10</v>
      </c>
      <c r="AN2598">
        <v>6</v>
      </c>
      <c r="AO2598">
        <v>15</v>
      </c>
      <c r="AP2598">
        <v>6</v>
      </c>
      <c r="AQ2598">
        <v>18</v>
      </c>
      <c r="AR2598">
        <v>14</v>
      </c>
      <c r="AS2598">
        <v>56</v>
      </c>
      <c r="AT2598">
        <v>44</v>
      </c>
      <c r="AU2598">
        <v>2.69</v>
      </c>
      <c r="AV2598">
        <v>1.31</v>
      </c>
      <c r="AW2598">
        <v>2.7</v>
      </c>
      <c r="AX2598">
        <v>50</v>
      </c>
      <c r="AY2598">
        <v>73</v>
      </c>
      <c r="AZ2598">
        <v>54</v>
      </c>
      <c r="BA2598">
        <v>30</v>
      </c>
      <c r="BB2598">
        <v>10</v>
      </c>
      <c r="BC2598">
        <v>20</v>
      </c>
      <c r="BD2598">
        <v>54</v>
      </c>
      <c r="BE2598">
        <v>53</v>
      </c>
      <c r="BF2598">
        <v>94</v>
      </c>
      <c r="BG2598">
        <v>8.8000000000000007</v>
      </c>
      <c r="BH2598">
        <v>3.93</v>
      </c>
      <c r="BI2598">
        <v>1.48</v>
      </c>
      <c r="BJ2598">
        <v>4.3</v>
      </c>
      <c r="BK2598">
        <v>6.05</v>
      </c>
      <c r="BL2598">
        <f>1/Table1[[#This Row],[odds_ft_home_team_win]]+1/Table1[[#This Row],[odds_ft_draw]]+1/Table1[[#This Row],[odds_ft_away_team_win]]-1</f>
        <v>7.3523071408906571E-2</v>
      </c>
      <c r="BM2598">
        <f>Table1[[#This Row],[Margin]]/3</f>
        <v>2.4507690469635524E-2</v>
      </c>
      <c r="BN2598">
        <v>1.25</v>
      </c>
      <c r="BO2598">
        <v>1.8</v>
      </c>
      <c r="BP2598">
        <v>3.05</v>
      </c>
      <c r="BQ2598">
        <v>0</v>
      </c>
      <c r="BR2598">
        <v>1.95</v>
      </c>
      <c r="BS2598">
        <v>1.77</v>
      </c>
      <c r="BT2598" t="s">
        <v>75</v>
      </c>
      <c r="BU2598">
        <f>VLOOKUP(Table1[[#This Row],[Reference]],metron,11,FALSE)</f>
        <v>2.089675030851502</v>
      </c>
      <c r="BV2598">
        <f>VLOOKUP(Table1[[#This Row],[Reference]],metron,12,FALSE)</f>
        <v>0.8354586589880707</v>
      </c>
    </row>
    <row r="2599" spans="1:74" hidden="1" x14ac:dyDescent="0.45">
      <c r="A2599" t="s">
        <v>5405</v>
      </c>
      <c r="B2599">
        <v>1555797600</v>
      </c>
      <c r="C2599" s="3" t="s">
        <v>3720</v>
      </c>
      <c r="D2599" t="s">
        <v>65</v>
      </c>
      <c r="E2599" t="s">
        <v>66</v>
      </c>
      <c r="F2599" t="s">
        <v>2218</v>
      </c>
      <c r="G2599" t="s">
        <v>103</v>
      </c>
      <c r="H2599" t="s">
        <v>66</v>
      </c>
      <c r="I2599">
        <f>MROUND(Table1[[#This Row],[Prob_H]]*100,2)/100</f>
        <v>0.38</v>
      </c>
      <c r="J2599">
        <f>1/Table1[[#This Row],[odds_ft_home_team_win]]-Table1[[#This Row],[Margin/3]]</f>
        <v>0.38582246002690945</v>
      </c>
      <c r="K2599">
        <f>1/Table1[[#This Row],[odds_ft_draw]]-Table1[[#This Row],[Margin/3]]</f>
        <v>0.26766325604680991</v>
      </c>
      <c r="L2599">
        <f>1/Table1[[#This Row],[odds_ft_away_team_win]]-Table1[[#This Row],[Margin/3]]</f>
        <v>0.34651428392628053</v>
      </c>
      <c r="M2599">
        <v>15</v>
      </c>
      <c r="N2599">
        <v>1.47</v>
      </c>
      <c r="O2599">
        <v>0.8</v>
      </c>
      <c r="P2599">
        <v>1.61</v>
      </c>
      <c r="Q2599">
        <v>0.78</v>
      </c>
      <c r="R2599" t="str" cm="1">
        <f t="array" ref="R25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599">
        <v>2</v>
      </c>
      <c r="T2599">
        <v>2</v>
      </c>
      <c r="U2599">
        <v>4</v>
      </c>
      <c r="V2599">
        <v>2</v>
      </c>
      <c r="W2599">
        <v>1</v>
      </c>
      <c r="X2599">
        <v>1</v>
      </c>
      <c r="Y2599" t="s">
        <v>3721</v>
      </c>
      <c r="Z2599" t="s">
        <v>1413</v>
      </c>
      <c r="AA2599">
        <v>4</v>
      </c>
      <c r="AB2599">
        <v>6</v>
      </c>
      <c r="AC2599">
        <v>1</v>
      </c>
      <c r="AD2599">
        <v>1</v>
      </c>
      <c r="AE2599">
        <v>0</v>
      </c>
      <c r="AF2599">
        <v>0</v>
      </c>
      <c r="AG2599">
        <v>0</v>
      </c>
      <c r="AH2599">
        <v>2</v>
      </c>
      <c r="AI2599">
        <v>0</v>
      </c>
      <c r="AJ2599">
        <v>0</v>
      </c>
      <c r="AK2599">
        <v>11</v>
      </c>
      <c r="AL2599">
        <v>8</v>
      </c>
      <c r="AM2599">
        <v>4</v>
      </c>
      <c r="AN2599">
        <v>4</v>
      </c>
      <c r="AO2599">
        <v>7</v>
      </c>
      <c r="AP2599">
        <v>4</v>
      </c>
      <c r="AQ2599">
        <v>9</v>
      </c>
      <c r="AR2599">
        <v>14</v>
      </c>
      <c r="AS2599">
        <v>40</v>
      </c>
      <c r="AT2599">
        <v>60</v>
      </c>
      <c r="AU2599">
        <v>1.2</v>
      </c>
      <c r="AV2599">
        <v>1.1499999999999999</v>
      </c>
      <c r="AW2599">
        <v>2.44</v>
      </c>
      <c r="AX2599">
        <v>54</v>
      </c>
      <c r="AY2599">
        <v>74</v>
      </c>
      <c r="AZ2599">
        <v>44</v>
      </c>
      <c r="BA2599">
        <v>24</v>
      </c>
      <c r="BB2599">
        <v>14</v>
      </c>
      <c r="BC2599">
        <v>14</v>
      </c>
      <c r="BD2599">
        <v>64</v>
      </c>
      <c r="BE2599">
        <v>43</v>
      </c>
      <c r="BF2599">
        <v>80</v>
      </c>
      <c r="BG2599">
        <v>10.6</v>
      </c>
      <c r="BH2599">
        <v>4.87</v>
      </c>
      <c r="BI2599">
        <v>2.4</v>
      </c>
      <c r="BJ2599">
        <v>3.35</v>
      </c>
      <c r="BK2599">
        <v>2.65</v>
      </c>
      <c r="BL2599">
        <f>1/Table1[[#This Row],[odds_ft_home_team_win]]+1/Table1[[#This Row],[odds_ft_draw]]+1/Table1[[#This Row],[odds_ft_away_team_win]]-1</f>
        <v>9.2532619919271752E-2</v>
      </c>
      <c r="BM2599">
        <f>Table1[[#This Row],[Margin]]/3</f>
        <v>3.084420663975725E-2</v>
      </c>
      <c r="BN2599">
        <v>1.23</v>
      </c>
      <c r="BO2599">
        <v>1.74</v>
      </c>
      <c r="BP2599">
        <v>2.9</v>
      </c>
      <c r="BQ2599">
        <v>0</v>
      </c>
      <c r="BR2599">
        <v>1.61</v>
      </c>
      <c r="BS2599">
        <v>2.2000000000000002</v>
      </c>
      <c r="BT2599" t="s">
        <v>2219</v>
      </c>
      <c r="BU2599">
        <f>VLOOKUP(Table1[[#This Row],[Reference]],metron,11,FALSE)</f>
        <v>1.330562659846547</v>
      </c>
      <c r="BV2599">
        <f>VLOOKUP(Table1[[#This Row],[Reference]],metron,12,FALSE)</f>
        <v>1.1595268542199491</v>
      </c>
    </row>
    <row r="2600" spans="1:74" x14ac:dyDescent="0.45">
      <c r="A2600" t="s">
        <v>5405</v>
      </c>
      <c r="B2600">
        <v>1555797960</v>
      </c>
      <c r="C2600" s="3" t="s">
        <v>3722</v>
      </c>
      <c r="D2600" t="s">
        <v>65</v>
      </c>
      <c r="E2600" t="s">
        <v>66</v>
      </c>
      <c r="F2600" t="s">
        <v>81</v>
      </c>
      <c r="G2600" t="s">
        <v>93</v>
      </c>
      <c r="H2600" t="s">
        <v>66</v>
      </c>
      <c r="I2600">
        <f>MROUND(Table1[[#This Row],[Prob_H]]*100,2)/100</f>
        <v>0.68</v>
      </c>
      <c r="J2600">
        <f>1/Table1[[#This Row],[odds_ft_home_team_win]]-Table1[[#This Row],[Margin/3]]</f>
        <v>0.68808797792909493</v>
      </c>
      <c r="K2600">
        <f>1/Table1[[#This Row],[odds_ft_draw]]-Table1[[#This Row],[Margin/3]]</f>
        <v>0.18885602708424085</v>
      </c>
      <c r="L2600">
        <f>1/Table1[[#This Row],[odds_ft_away_team_win]]-Table1[[#This Row],[Margin/3]]</f>
        <v>0.12305599498666424</v>
      </c>
      <c r="M2600">
        <v>15</v>
      </c>
      <c r="N2600">
        <v>1.47</v>
      </c>
      <c r="O2600">
        <v>0.8</v>
      </c>
      <c r="P2600">
        <v>1.6</v>
      </c>
      <c r="Q2600">
        <v>0.71</v>
      </c>
      <c r="R2600" t="str" cm="1">
        <f t="array" ref="R26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0">
        <v>5</v>
      </c>
      <c r="T2600">
        <v>2</v>
      </c>
      <c r="U2600">
        <v>7</v>
      </c>
      <c r="V2600">
        <v>1</v>
      </c>
      <c r="W2600">
        <v>1</v>
      </c>
      <c r="X2600">
        <v>0</v>
      </c>
      <c r="Y2600" t="s">
        <v>3723</v>
      </c>
      <c r="Z2600" t="s">
        <v>982</v>
      </c>
      <c r="AA2600">
        <v>3</v>
      </c>
      <c r="AB2600">
        <v>3</v>
      </c>
      <c r="AC2600">
        <v>3</v>
      </c>
      <c r="AD2600">
        <v>0</v>
      </c>
      <c r="AE2600">
        <v>3</v>
      </c>
      <c r="AF2600">
        <v>0</v>
      </c>
      <c r="AG2600">
        <v>1</v>
      </c>
      <c r="AH2600">
        <v>2</v>
      </c>
      <c r="AI2600">
        <v>1</v>
      </c>
      <c r="AJ2600">
        <v>2</v>
      </c>
      <c r="AK2600">
        <v>11</v>
      </c>
      <c r="AL2600">
        <v>14</v>
      </c>
      <c r="AM2600">
        <v>7</v>
      </c>
      <c r="AN2600">
        <v>4</v>
      </c>
      <c r="AO2600">
        <v>4</v>
      </c>
      <c r="AP2600">
        <v>10</v>
      </c>
      <c r="AQ2600">
        <v>11</v>
      </c>
      <c r="AR2600">
        <v>17</v>
      </c>
      <c r="AS2600">
        <v>55</v>
      </c>
      <c r="AT2600">
        <v>45</v>
      </c>
      <c r="AU2600">
        <v>1.45</v>
      </c>
      <c r="AV2600">
        <v>1.44</v>
      </c>
      <c r="AW2600">
        <v>2.7</v>
      </c>
      <c r="AX2600">
        <v>40</v>
      </c>
      <c r="AY2600">
        <v>84</v>
      </c>
      <c r="AZ2600">
        <v>60</v>
      </c>
      <c r="BA2600">
        <v>30</v>
      </c>
      <c r="BB2600">
        <v>0</v>
      </c>
      <c r="BC2600">
        <v>40</v>
      </c>
      <c r="BD2600">
        <v>70</v>
      </c>
      <c r="BE2600">
        <v>47</v>
      </c>
      <c r="BF2600">
        <v>87</v>
      </c>
      <c r="BG2600">
        <v>12.13</v>
      </c>
      <c r="BH2600">
        <v>4.46</v>
      </c>
      <c r="BI2600">
        <v>1.4</v>
      </c>
      <c r="BJ2600">
        <v>4.6500000000000004</v>
      </c>
      <c r="BK2600">
        <v>6.7</v>
      </c>
      <c r="BL2600">
        <f>1/Table1[[#This Row],[odds_ft_home_team_win]]+1/Table1[[#This Row],[odds_ft_draw]]+1/Table1[[#This Row],[odds_ft_away_team_win]]-1</f>
        <v>7.8593209069858005E-2</v>
      </c>
      <c r="BM2600">
        <f>Table1[[#This Row],[Margin]]/3</f>
        <v>2.6197736356619334E-2</v>
      </c>
      <c r="BN2600">
        <v>1.17</v>
      </c>
      <c r="BO2600">
        <v>1.57</v>
      </c>
      <c r="BP2600">
        <v>2.4500000000000002</v>
      </c>
      <c r="BQ2600">
        <v>0</v>
      </c>
      <c r="BR2600">
        <v>1.74</v>
      </c>
      <c r="BS2600">
        <v>2</v>
      </c>
      <c r="BT2600" t="s">
        <v>109</v>
      </c>
      <c r="BU2600">
        <f>VLOOKUP(Table1[[#This Row],[Reference]],metron,11,FALSE)</f>
        <v>2.1359338061465718</v>
      </c>
      <c r="BV2600">
        <f>VLOOKUP(Table1[[#This Row],[Reference]],metron,12,FALSE)</f>
        <v>0.77482269503546097</v>
      </c>
    </row>
    <row r="2601" spans="1:74" x14ac:dyDescent="0.45">
      <c r="A2601" t="s">
        <v>5405</v>
      </c>
      <c r="B2601">
        <v>1555804800</v>
      </c>
      <c r="C2601" s="3" t="s">
        <v>3724</v>
      </c>
      <c r="D2601" t="s">
        <v>65</v>
      </c>
      <c r="E2601" t="s">
        <v>66</v>
      </c>
      <c r="F2601" t="s">
        <v>77</v>
      </c>
      <c r="G2601" t="s">
        <v>94</v>
      </c>
      <c r="H2601" t="s">
        <v>66</v>
      </c>
      <c r="I2601">
        <f>MROUND(Table1[[#This Row],[Prob_H]]*100,2)/100</f>
        <v>0.56000000000000005</v>
      </c>
      <c r="J2601">
        <f>1/Table1[[#This Row],[odds_ft_home_team_win]]-Table1[[#This Row],[Margin/3]]</f>
        <v>0.55814052038308326</v>
      </c>
      <c r="K2601">
        <f>1/Table1[[#This Row],[odds_ft_draw]]-Table1[[#This Row],[Margin/3]]</f>
        <v>0.25112297652343424</v>
      </c>
      <c r="L2601">
        <f>1/Table1[[#This Row],[odds_ft_away_team_win]]-Table1[[#This Row],[Margin/3]]</f>
        <v>0.19073650309348253</v>
      </c>
      <c r="M2601">
        <v>15</v>
      </c>
      <c r="N2601">
        <v>2.2799999999999998</v>
      </c>
      <c r="O2601">
        <v>1.35</v>
      </c>
      <c r="P2601">
        <v>2.29</v>
      </c>
      <c r="Q2601">
        <v>1.21</v>
      </c>
      <c r="R2601" t="str" cm="1">
        <f t="array" ref="R26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1">
        <v>2</v>
      </c>
      <c r="T2601">
        <v>1</v>
      </c>
      <c r="U2601">
        <v>3</v>
      </c>
      <c r="V2601">
        <v>1</v>
      </c>
      <c r="W2601">
        <v>1</v>
      </c>
      <c r="X2601">
        <v>0</v>
      </c>
      <c r="Y2601" t="s">
        <v>3725</v>
      </c>
      <c r="Z2601">
        <v>64</v>
      </c>
      <c r="AA2601">
        <v>7</v>
      </c>
      <c r="AB2601">
        <v>4</v>
      </c>
      <c r="AC2601">
        <v>2</v>
      </c>
      <c r="AD2601">
        <v>0</v>
      </c>
      <c r="AE2601">
        <v>3</v>
      </c>
      <c r="AF2601">
        <v>1</v>
      </c>
      <c r="AG2601">
        <v>1</v>
      </c>
      <c r="AH2601">
        <v>1</v>
      </c>
      <c r="AI2601">
        <v>4</v>
      </c>
      <c r="AJ2601">
        <v>0</v>
      </c>
      <c r="AK2601">
        <v>17</v>
      </c>
      <c r="AL2601">
        <v>13</v>
      </c>
      <c r="AM2601">
        <v>6</v>
      </c>
      <c r="AN2601">
        <v>4</v>
      </c>
      <c r="AO2601">
        <v>11</v>
      </c>
      <c r="AP2601">
        <v>9</v>
      </c>
      <c r="AQ2601">
        <v>10</v>
      </c>
      <c r="AR2601">
        <v>16</v>
      </c>
      <c r="AS2601">
        <v>65</v>
      </c>
      <c r="AT2601">
        <v>35</v>
      </c>
      <c r="AU2601">
        <v>1.84</v>
      </c>
      <c r="AV2601">
        <v>1.29</v>
      </c>
      <c r="AW2601">
        <v>2.34</v>
      </c>
      <c r="AX2601">
        <v>40</v>
      </c>
      <c r="AY2601">
        <v>66</v>
      </c>
      <c r="AZ2601">
        <v>49</v>
      </c>
      <c r="BA2601">
        <v>12</v>
      </c>
      <c r="BB2601">
        <v>9</v>
      </c>
      <c r="BC2601">
        <v>32</v>
      </c>
      <c r="BD2601">
        <v>72</v>
      </c>
      <c r="BE2601">
        <v>31</v>
      </c>
      <c r="BF2601">
        <v>77</v>
      </c>
      <c r="BG2601">
        <v>8.35</v>
      </c>
      <c r="BH2601">
        <v>4.68</v>
      </c>
      <c r="BI2601">
        <v>1.71</v>
      </c>
      <c r="BJ2601">
        <v>3.6</v>
      </c>
      <c r="BK2601">
        <v>4.5999999999999996</v>
      </c>
      <c r="BL2601">
        <f>1/Table1[[#This Row],[odds_ft_home_team_win]]+1/Table1[[#This Row],[odds_ft_draw]]+1/Table1[[#This Row],[odds_ft_away_team_win]]-1</f>
        <v>7.9964403763030711E-2</v>
      </c>
      <c r="BM2601">
        <f>Table1[[#This Row],[Margin]]/3</f>
        <v>2.6654801254343569E-2</v>
      </c>
      <c r="BN2601">
        <v>1.3</v>
      </c>
      <c r="BO2601">
        <v>1.95</v>
      </c>
      <c r="BP2601">
        <v>3.4</v>
      </c>
      <c r="BQ2601">
        <v>0</v>
      </c>
      <c r="BR2601">
        <v>1.87</v>
      </c>
      <c r="BS2601">
        <v>1.83</v>
      </c>
      <c r="BT2601" t="s">
        <v>113</v>
      </c>
      <c r="BU2601">
        <f>VLOOKUP(Table1[[#This Row],[Reference]],metron,11,FALSE)</f>
        <v>1.7546812539448771</v>
      </c>
      <c r="BV2601">
        <f>VLOOKUP(Table1[[#This Row],[Reference]],metron,12,FALSE)</f>
        <v>0.93456764148958549</v>
      </c>
    </row>
    <row r="2602" spans="1:74" x14ac:dyDescent="0.45">
      <c r="A2602" t="s">
        <v>5405</v>
      </c>
      <c r="B2602">
        <v>1555804800</v>
      </c>
      <c r="C2602" s="3" t="s">
        <v>3724</v>
      </c>
      <c r="D2602" t="s">
        <v>65</v>
      </c>
      <c r="E2602" t="s">
        <v>66</v>
      </c>
      <c r="F2602" t="s">
        <v>68</v>
      </c>
      <c r="G2602" t="s">
        <v>78</v>
      </c>
      <c r="H2602" t="s">
        <v>66</v>
      </c>
      <c r="I2602">
        <f>MROUND(Table1[[#This Row],[Prob_H]]*100,2)/100</f>
        <v>0.68</v>
      </c>
      <c r="J2602">
        <f>1/Table1[[#This Row],[odds_ft_home_team_win]]-Table1[[#This Row],[Margin/3]]</f>
        <v>0.67823777682932618</v>
      </c>
      <c r="K2602">
        <f>1/Table1[[#This Row],[odds_ft_draw]]-Table1[[#This Row],[Margin/3]]</f>
        <v>0.19623464693887224</v>
      </c>
      <c r="L2602">
        <f>1/Table1[[#This Row],[odds_ft_away_team_win]]-Table1[[#This Row],[Margin/3]]</f>
        <v>0.12552757623180155</v>
      </c>
      <c r="M2602">
        <v>15</v>
      </c>
      <c r="N2602">
        <v>2.19</v>
      </c>
      <c r="O2602">
        <v>1.1299999999999999</v>
      </c>
      <c r="P2602">
        <v>2.19</v>
      </c>
      <c r="Q2602">
        <v>1.1200000000000001</v>
      </c>
      <c r="R2602" t="str" cm="1">
        <f t="array" ref="R26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02">
        <v>3</v>
      </c>
      <c r="T2602">
        <v>3</v>
      </c>
      <c r="U2602">
        <v>6</v>
      </c>
      <c r="V2602">
        <v>2</v>
      </c>
      <c r="W2602">
        <v>0</v>
      </c>
      <c r="X2602">
        <v>2</v>
      </c>
      <c r="Y2602" t="s">
        <v>3726</v>
      </c>
      <c r="Z2602" t="s">
        <v>3727</v>
      </c>
      <c r="AA2602">
        <v>9</v>
      </c>
      <c r="AB2602">
        <v>1</v>
      </c>
      <c r="AC2602">
        <v>2</v>
      </c>
      <c r="AD2602">
        <v>0</v>
      </c>
      <c r="AE2602">
        <v>1</v>
      </c>
      <c r="AF2602">
        <v>0</v>
      </c>
      <c r="AG2602">
        <v>1</v>
      </c>
      <c r="AH2602">
        <v>1</v>
      </c>
      <c r="AI2602">
        <v>0</v>
      </c>
      <c r="AJ2602">
        <v>1</v>
      </c>
      <c r="AK2602">
        <v>19</v>
      </c>
      <c r="AL2602">
        <v>14</v>
      </c>
      <c r="AM2602">
        <v>10</v>
      </c>
      <c r="AN2602">
        <v>6</v>
      </c>
      <c r="AO2602">
        <v>9</v>
      </c>
      <c r="AP2602">
        <v>8</v>
      </c>
      <c r="AQ2602">
        <v>14</v>
      </c>
      <c r="AR2602">
        <v>6</v>
      </c>
      <c r="AS2602">
        <v>61</v>
      </c>
      <c r="AT2602">
        <v>39</v>
      </c>
      <c r="AU2602">
        <v>2.5299999999999998</v>
      </c>
      <c r="AV2602">
        <v>1.5</v>
      </c>
      <c r="AW2602">
        <v>2.99</v>
      </c>
      <c r="AX2602">
        <v>58</v>
      </c>
      <c r="AY2602">
        <v>81</v>
      </c>
      <c r="AZ2602">
        <v>65</v>
      </c>
      <c r="BA2602">
        <v>39</v>
      </c>
      <c r="BB2602">
        <v>16</v>
      </c>
      <c r="BC2602">
        <v>22</v>
      </c>
      <c r="BD2602">
        <v>74</v>
      </c>
      <c r="BE2602">
        <v>62</v>
      </c>
      <c r="BF2602">
        <v>84</v>
      </c>
      <c r="BG2602">
        <v>10.98</v>
      </c>
      <c r="BH2602">
        <v>4.93</v>
      </c>
      <c r="BI2602">
        <v>1.42</v>
      </c>
      <c r="BJ2602">
        <v>4.5</v>
      </c>
      <c r="BK2602">
        <v>6.6</v>
      </c>
      <c r="BL2602">
        <f>1/Table1[[#This Row],[odds_ft_home_team_win]]+1/Table1[[#This Row],[odds_ft_draw]]+1/Table1[[#This Row],[odds_ft_away_team_win]]-1</f>
        <v>7.796272585004993E-2</v>
      </c>
      <c r="BM2602">
        <f>Table1[[#This Row],[Margin]]/3</f>
        <v>2.5987575283349978E-2</v>
      </c>
      <c r="BN2602">
        <v>1.2</v>
      </c>
      <c r="BO2602">
        <v>1.65</v>
      </c>
      <c r="BP2602">
        <v>2.6</v>
      </c>
      <c r="BQ2602">
        <v>0</v>
      </c>
      <c r="BR2602">
        <v>1.8</v>
      </c>
      <c r="BS2602">
        <v>1.91</v>
      </c>
      <c r="BT2602" t="s">
        <v>116</v>
      </c>
      <c r="BU2602">
        <f>VLOOKUP(Table1[[#This Row],[Reference]],metron,11,FALSE)</f>
        <v>2.1359338061465718</v>
      </c>
      <c r="BV2602">
        <f>VLOOKUP(Table1[[#This Row],[Reference]],metron,12,FALSE)</f>
        <v>0.77482269503546097</v>
      </c>
    </row>
    <row r="2603" spans="1:74" x14ac:dyDescent="0.45">
      <c r="A2603" t="s">
        <v>5405</v>
      </c>
      <c r="B2603">
        <v>1555812000</v>
      </c>
      <c r="C2603" s="3" t="s">
        <v>3728</v>
      </c>
      <c r="D2603" t="s">
        <v>65</v>
      </c>
      <c r="E2603" t="s">
        <v>66</v>
      </c>
      <c r="F2603" t="s">
        <v>98</v>
      </c>
      <c r="G2603" t="s">
        <v>73</v>
      </c>
      <c r="H2603" t="s">
        <v>66</v>
      </c>
      <c r="I2603">
        <f>MROUND(Table1[[#This Row],[Prob_H]]*100,2)/100</f>
        <v>0.52</v>
      </c>
      <c r="J2603">
        <f>1/Table1[[#This Row],[odds_ft_home_team_win]]-Table1[[#This Row],[Margin/3]]</f>
        <v>0.52865397366676137</v>
      </c>
      <c r="K2603">
        <f>1/Table1[[#This Row],[odds_ft_draw]]-Table1[[#This Row],[Margin/3]]</f>
        <v>0.26295349057497397</v>
      </c>
      <c r="L2603">
        <f>1/Table1[[#This Row],[odds_ft_away_team_win]]-Table1[[#This Row],[Margin/3]]</f>
        <v>0.20839253575826464</v>
      </c>
      <c r="M2603">
        <v>15</v>
      </c>
      <c r="N2603">
        <v>0.93</v>
      </c>
      <c r="O2603">
        <v>1.2</v>
      </c>
      <c r="P2603">
        <v>1</v>
      </c>
      <c r="Q2603">
        <v>1.24</v>
      </c>
      <c r="R2603" t="str" cm="1">
        <f t="array" ref="R26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03">
        <v>1</v>
      </c>
      <c r="T2603">
        <v>3</v>
      </c>
      <c r="U2603">
        <v>4</v>
      </c>
      <c r="V2603">
        <v>3</v>
      </c>
      <c r="W2603">
        <v>1</v>
      </c>
      <c r="X2603">
        <v>2</v>
      </c>
      <c r="Y2603">
        <v>20</v>
      </c>
      <c r="Z2603" t="s">
        <v>3729</v>
      </c>
      <c r="AA2603">
        <v>3</v>
      </c>
      <c r="AB2603">
        <v>5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0</v>
      </c>
      <c r="AJ2603">
        <v>1</v>
      </c>
      <c r="AK2603">
        <v>19</v>
      </c>
      <c r="AL2603">
        <v>11</v>
      </c>
      <c r="AM2603">
        <v>8</v>
      </c>
      <c r="AN2603">
        <v>5</v>
      </c>
      <c r="AO2603">
        <v>11</v>
      </c>
      <c r="AP2603">
        <v>6</v>
      </c>
      <c r="AQ2603">
        <v>9</v>
      </c>
      <c r="AR2603">
        <v>10</v>
      </c>
      <c r="AS2603">
        <v>57</v>
      </c>
      <c r="AT2603">
        <v>43</v>
      </c>
      <c r="AU2603">
        <v>2.23</v>
      </c>
      <c r="AV2603">
        <v>1.25</v>
      </c>
      <c r="AW2603">
        <v>2.2999999999999998</v>
      </c>
      <c r="AX2603">
        <v>30</v>
      </c>
      <c r="AY2603">
        <v>67</v>
      </c>
      <c r="AZ2603">
        <v>40</v>
      </c>
      <c r="BA2603">
        <v>20</v>
      </c>
      <c r="BB2603">
        <v>4</v>
      </c>
      <c r="BC2603">
        <v>30</v>
      </c>
      <c r="BD2603">
        <v>57</v>
      </c>
      <c r="BE2603">
        <v>34</v>
      </c>
      <c r="BF2603">
        <v>87</v>
      </c>
      <c r="BG2603">
        <v>9.07</v>
      </c>
      <c r="BH2603">
        <v>5.6</v>
      </c>
      <c r="BI2603">
        <v>1.8</v>
      </c>
      <c r="BJ2603">
        <v>3.45</v>
      </c>
      <c r="BK2603">
        <v>4.25</v>
      </c>
      <c r="BL2603">
        <f>1/Table1[[#This Row],[odds_ft_home_team_win]]+1/Table1[[#This Row],[odds_ft_draw]]+1/Table1[[#This Row],[odds_ft_away_team_win]]-1</f>
        <v>8.0704745666382527E-2</v>
      </c>
      <c r="BM2603">
        <f>Table1[[#This Row],[Margin]]/3</f>
        <v>2.6901581888794174E-2</v>
      </c>
      <c r="BN2603">
        <v>1.34</v>
      </c>
      <c r="BO2603">
        <v>2.0499999999999998</v>
      </c>
      <c r="BP2603">
        <v>3.75</v>
      </c>
      <c r="BQ2603">
        <v>0</v>
      </c>
      <c r="BR2603">
        <v>1.95</v>
      </c>
      <c r="BS2603">
        <v>1.8</v>
      </c>
      <c r="BT2603" t="s">
        <v>2745</v>
      </c>
      <c r="BU2603">
        <f>VLOOKUP(Table1[[#This Row],[Reference]],metron,11,FALSE)</f>
        <v>1.625948039373891</v>
      </c>
      <c r="BV2603">
        <f>VLOOKUP(Table1[[#This Row],[Reference]],metron,12,FALSE)</f>
        <v>0.97079231886396644</v>
      </c>
    </row>
    <row r="2604" spans="1:74" x14ac:dyDescent="0.45">
      <c r="A2604" t="s">
        <v>5405</v>
      </c>
      <c r="B2604">
        <v>1555866000</v>
      </c>
      <c r="C2604" s="3" t="s">
        <v>3730</v>
      </c>
      <c r="D2604" t="s">
        <v>65</v>
      </c>
      <c r="E2604" t="s">
        <v>66</v>
      </c>
      <c r="F2604" t="s">
        <v>97</v>
      </c>
      <c r="G2604" t="s">
        <v>86</v>
      </c>
      <c r="H2604" t="s">
        <v>66</v>
      </c>
      <c r="I2604">
        <f>MROUND(Table1[[#This Row],[Prob_H]]*100,2)/100</f>
        <v>0.36</v>
      </c>
      <c r="J2604">
        <f>1/Table1[[#This Row],[odds_ft_home_team_win]]-Table1[[#This Row],[Margin/3]]</f>
        <v>0.36797497729795181</v>
      </c>
      <c r="K2604">
        <f>1/Table1[[#This Row],[odds_ft_draw]]-Table1[[#This Row],[Margin/3]]</f>
        <v>0.27884841758315676</v>
      </c>
      <c r="L2604">
        <f>1/Table1[[#This Row],[odds_ft_away_team_win]]-Table1[[#This Row],[Margin/3]]</f>
        <v>0.35317660511889148</v>
      </c>
      <c r="M2604">
        <v>15</v>
      </c>
      <c r="N2604">
        <v>2.06</v>
      </c>
      <c r="O2604">
        <v>1.5</v>
      </c>
      <c r="P2604">
        <v>2.17</v>
      </c>
      <c r="Q2604">
        <v>1.5</v>
      </c>
      <c r="R2604" t="str" cm="1">
        <f t="array" ref="R26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4">
        <v>3</v>
      </c>
      <c r="T2604">
        <v>2</v>
      </c>
      <c r="U2604">
        <v>5</v>
      </c>
      <c r="V2604">
        <v>2</v>
      </c>
      <c r="W2604">
        <v>1</v>
      </c>
      <c r="X2604">
        <v>1</v>
      </c>
      <c r="Y2604" t="s">
        <v>3731</v>
      </c>
      <c r="Z2604" t="s">
        <v>3732</v>
      </c>
      <c r="AA2604">
        <v>3</v>
      </c>
      <c r="AB2604">
        <v>4</v>
      </c>
      <c r="AC2604">
        <v>4</v>
      </c>
      <c r="AD2604">
        <v>0</v>
      </c>
      <c r="AE2604">
        <v>1</v>
      </c>
      <c r="AF2604">
        <v>0</v>
      </c>
      <c r="AG2604">
        <v>0</v>
      </c>
      <c r="AH2604">
        <v>4</v>
      </c>
      <c r="AI2604">
        <v>0</v>
      </c>
      <c r="AJ2604">
        <v>1</v>
      </c>
      <c r="AK2604">
        <v>20</v>
      </c>
      <c r="AL2604">
        <v>26</v>
      </c>
      <c r="AM2604">
        <v>6</v>
      </c>
      <c r="AN2604">
        <v>9</v>
      </c>
      <c r="AO2604">
        <v>14</v>
      </c>
      <c r="AP2604">
        <v>17</v>
      </c>
      <c r="AQ2604">
        <v>14</v>
      </c>
      <c r="AR2604">
        <v>10</v>
      </c>
      <c r="AS2604">
        <v>40</v>
      </c>
      <c r="AT2604">
        <v>60</v>
      </c>
      <c r="AU2604">
        <v>1.82</v>
      </c>
      <c r="AV2604">
        <v>2.78</v>
      </c>
      <c r="AW2604">
        <v>3</v>
      </c>
      <c r="AX2604">
        <v>62</v>
      </c>
      <c r="AY2604">
        <v>89</v>
      </c>
      <c r="AZ2604">
        <v>57</v>
      </c>
      <c r="BA2604">
        <v>39</v>
      </c>
      <c r="BB2604">
        <v>18</v>
      </c>
      <c r="BC2604">
        <v>36</v>
      </c>
      <c r="BD2604">
        <v>83</v>
      </c>
      <c r="BE2604">
        <v>47</v>
      </c>
      <c r="BF2604">
        <v>88</v>
      </c>
      <c r="BG2604">
        <v>11.22</v>
      </c>
      <c r="BH2604">
        <v>5.77</v>
      </c>
      <c r="BI2604">
        <v>2.5499999999999998</v>
      </c>
      <c r="BJ2604">
        <v>3.3</v>
      </c>
      <c r="BK2604">
        <v>2.65</v>
      </c>
      <c r="BL2604">
        <f>1/Table1[[#This Row],[odds_ft_home_team_win]]+1/Table1[[#This Row],[odds_ft_draw]]+1/Table1[[#This Row],[odds_ft_away_team_win]]-1</f>
        <v>7.2545656341438836E-2</v>
      </c>
      <c r="BM2604">
        <f>Table1[[#This Row],[Margin]]/3</f>
        <v>2.4181885447146279E-2</v>
      </c>
      <c r="BN2604">
        <v>1.27</v>
      </c>
      <c r="BO2604">
        <v>1.87</v>
      </c>
      <c r="BP2604">
        <v>3.2</v>
      </c>
      <c r="BQ2604">
        <v>0</v>
      </c>
      <c r="BR2604">
        <v>1.69</v>
      </c>
      <c r="BS2604">
        <v>2.1</v>
      </c>
      <c r="BT2604" t="s">
        <v>100</v>
      </c>
      <c r="BU2604">
        <f>VLOOKUP(Table1[[#This Row],[Reference]],metron,11,FALSE)</f>
        <v>1.269326094653606</v>
      </c>
      <c r="BV2604">
        <f>VLOOKUP(Table1[[#This Row],[Reference]],metron,12,FALSE)</f>
        <v>1.2417089578661631</v>
      </c>
    </row>
    <row r="2605" spans="1:74" x14ac:dyDescent="0.45">
      <c r="A2605" t="s">
        <v>5405</v>
      </c>
      <c r="B2605">
        <v>1555887960</v>
      </c>
      <c r="C2605" s="3" t="s">
        <v>3733</v>
      </c>
      <c r="D2605" t="s">
        <v>65</v>
      </c>
      <c r="E2605" t="s">
        <v>66</v>
      </c>
      <c r="F2605" t="s">
        <v>88</v>
      </c>
      <c r="G2605" t="s">
        <v>80</v>
      </c>
      <c r="H2605" t="s">
        <v>66</v>
      </c>
      <c r="I2605">
        <f>MROUND(Table1[[#This Row],[Prob_H]]*100,2)/100</f>
        <v>0.62</v>
      </c>
      <c r="J2605">
        <f>1/Table1[[#This Row],[odds_ft_home_team_win]]-Table1[[#This Row],[Margin/3]]</f>
        <v>0.62921808616351493</v>
      </c>
      <c r="K2605">
        <f>1/Table1[[#This Row],[odds_ft_draw]]-Table1[[#This Row],[Margin/3]]</f>
        <v>0.21658717034337158</v>
      </c>
      <c r="L2605">
        <f>1/Table1[[#This Row],[odds_ft_away_team_win]]-Table1[[#This Row],[Margin/3]]</f>
        <v>0.15419474349311343</v>
      </c>
      <c r="M2605">
        <v>15</v>
      </c>
      <c r="N2605">
        <v>2</v>
      </c>
      <c r="O2605">
        <v>0.69</v>
      </c>
      <c r="P2605">
        <v>2.11</v>
      </c>
      <c r="Q2605">
        <v>0.61</v>
      </c>
      <c r="R2605" t="str" cm="1">
        <f t="array" ref="R26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5">
        <v>2</v>
      </c>
      <c r="T2605">
        <v>1</v>
      </c>
      <c r="U2605">
        <v>3</v>
      </c>
      <c r="V2605">
        <v>2</v>
      </c>
      <c r="W2605">
        <v>2</v>
      </c>
      <c r="X2605">
        <v>0</v>
      </c>
      <c r="Y2605" t="s">
        <v>3734</v>
      </c>
      <c r="Z2605">
        <v>46</v>
      </c>
      <c r="AA2605">
        <v>6</v>
      </c>
      <c r="AB2605">
        <v>6</v>
      </c>
      <c r="AC2605">
        <v>1</v>
      </c>
      <c r="AD2605">
        <v>0</v>
      </c>
      <c r="AE2605">
        <v>2</v>
      </c>
      <c r="AF2605">
        <v>0</v>
      </c>
      <c r="AG2605">
        <v>1</v>
      </c>
      <c r="AH2605">
        <v>0</v>
      </c>
      <c r="AI2605">
        <v>0</v>
      </c>
      <c r="AJ2605">
        <v>2</v>
      </c>
      <c r="AK2605">
        <v>17</v>
      </c>
      <c r="AL2605">
        <v>10</v>
      </c>
      <c r="AM2605">
        <v>4</v>
      </c>
      <c r="AN2605">
        <v>2</v>
      </c>
      <c r="AO2605">
        <v>13</v>
      </c>
      <c r="AP2605">
        <v>8</v>
      </c>
      <c r="AQ2605">
        <v>6</v>
      </c>
      <c r="AR2605">
        <v>8</v>
      </c>
      <c r="AS2605">
        <v>50</v>
      </c>
      <c r="AT2605">
        <v>50</v>
      </c>
      <c r="AU2605">
        <v>1.8</v>
      </c>
      <c r="AV2605">
        <v>1.1000000000000001</v>
      </c>
      <c r="AW2605">
        <v>2.5299999999999998</v>
      </c>
      <c r="AX2605">
        <v>50</v>
      </c>
      <c r="AY2605">
        <v>78</v>
      </c>
      <c r="AZ2605">
        <v>47</v>
      </c>
      <c r="BA2605">
        <v>29</v>
      </c>
      <c r="BB2605">
        <v>7</v>
      </c>
      <c r="BC2605">
        <v>19</v>
      </c>
      <c r="BD2605">
        <v>72</v>
      </c>
      <c r="BE2605">
        <v>56</v>
      </c>
      <c r="BF2605">
        <v>81</v>
      </c>
      <c r="BG2605">
        <v>9.94</v>
      </c>
      <c r="BH2605">
        <v>4.3099999999999996</v>
      </c>
      <c r="BI2605">
        <v>1.53</v>
      </c>
      <c r="BJ2605">
        <v>4.1500000000000004</v>
      </c>
      <c r="BK2605">
        <v>5.6</v>
      </c>
      <c r="BL2605">
        <f>1/Table1[[#This Row],[odds_ft_home_team_win]]+1/Table1[[#This Row],[odds_ft_draw]]+1/Table1[[#This Row],[odds_ft_away_team_win]]-1</f>
        <v>7.3130055234945424E-2</v>
      </c>
      <c r="BM2605">
        <f>Table1[[#This Row],[Margin]]/3</f>
        <v>2.4376685078315141E-2</v>
      </c>
      <c r="BN2605">
        <v>1.24</v>
      </c>
      <c r="BO2605">
        <v>1.77</v>
      </c>
      <c r="BP2605">
        <v>2.95</v>
      </c>
      <c r="BQ2605">
        <v>0</v>
      </c>
      <c r="BR2605">
        <v>1.83</v>
      </c>
      <c r="BS2605">
        <v>1.91</v>
      </c>
      <c r="BT2605" t="s">
        <v>91</v>
      </c>
      <c r="BU2605">
        <f>VLOOKUP(Table1[[#This Row],[Reference]],metron,11,FALSE)</f>
        <v>1.8681481481481479</v>
      </c>
      <c r="BV2605">
        <f>VLOOKUP(Table1[[#This Row],[Reference]],metron,12,FALSE)</f>
        <v>0.86851851851851847</v>
      </c>
    </row>
    <row r="2606" spans="1:74" x14ac:dyDescent="0.45">
      <c r="A2606" t="s">
        <v>5404</v>
      </c>
      <c r="B2606">
        <v>1572048000</v>
      </c>
      <c r="C2606" s="3" t="s">
        <v>4019</v>
      </c>
      <c r="D2606" t="s">
        <v>65</v>
      </c>
      <c r="E2606" t="s">
        <v>66</v>
      </c>
      <c r="F2606" t="s">
        <v>78</v>
      </c>
      <c r="G2606" t="s">
        <v>88</v>
      </c>
      <c r="H2606" t="s">
        <v>3831</v>
      </c>
      <c r="I2606">
        <f>MROUND(Table1[[#This Row],[Prob_H]]*100,2)/100</f>
        <v>0.34</v>
      </c>
      <c r="J2606">
        <f>1/Table1[[#This Row],[odds_ft_home_team_win]]-Table1[[#This Row],[Margin/3]]</f>
        <v>0.33008211223517669</v>
      </c>
      <c r="K2606">
        <f>1/Table1[[#This Row],[odds_ft_draw]]-Table1[[#This Row],[Margin/3]]</f>
        <v>0.27144671777888668</v>
      </c>
      <c r="L2606">
        <f>1/Table1[[#This Row],[odds_ft_away_team_win]]-Table1[[#This Row],[Margin/3]]</f>
        <v>0.39847116998593657</v>
      </c>
      <c r="M2606">
        <v>15</v>
      </c>
      <c r="N2606">
        <v>1.5</v>
      </c>
      <c r="O2606">
        <v>1.17</v>
      </c>
      <c r="P2606">
        <v>1.5</v>
      </c>
      <c r="Q2606">
        <v>1.07</v>
      </c>
      <c r="R2606" t="str" cm="1">
        <f t="array" ref="R26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06">
        <v>2</v>
      </c>
      <c r="T2606">
        <v>2</v>
      </c>
      <c r="U2606">
        <v>4</v>
      </c>
      <c r="V2606">
        <v>3</v>
      </c>
      <c r="W2606">
        <v>2</v>
      </c>
      <c r="X2606">
        <v>1</v>
      </c>
      <c r="Y2606" t="s">
        <v>4020</v>
      </c>
      <c r="Z2606" t="s">
        <v>4021</v>
      </c>
      <c r="AA2606">
        <v>4</v>
      </c>
      <c r="AB2606">
        <v>8</v>
      </c>
      <c r="AC2606">
        <v>4</v>
      </c>
      <c r="AD2606">
        <v>0</v>
      </c>
      <c r="AE2606">
        <v>0</v>
      </c>
      <c r="AF2606">
        <v>0</v>
      </c>
      <c r="AG2606">
        <v>2</v>
      </c>
      <c r="AH2606">
        <v>2</v>
      </c>
      <c r="AI2606">
        <v>0</v>
      </c>
      <c r="AJ2606">
        <v>0</v>
      </c>
      <c r="AK2606">
        <v>12</v>
      </c>
      <c r="AL2606">
        <v>20</v>
      </c>
      <c r="AM2606">
        <v>4</v>
      </c>
      <c r="AN2606">
        <v>5</v>
      </c>
      <c r="AO2606">
        <v>8</v>
      </c>
      <c r="AP2606">
        <v>15</v>
      </c>
      <c r="AQ2606">
        <v>21</v>
      </c>
      <c r="AR2606">
        <v>11</v>
      </c>
      <c r="AS2606">
        <v>50</v>
      </c>
      <c r="AT2606">
        <v>50</v>
      </c>
      <c r="AU2606">
        <v>1.29</v>
      </c>
      <c r="AV2606">
        <v>1.96</v>
      </c>
      <c r="AW2606">
        <v>2.67</v>
      </c>
      <c r="AX2606">
        <v>34</v>
      </c>
      <c r="AY2606">
        <v>67</v>
      </c>
      <c r="AZ2606">
        <v>50</v>
      </c>
      <c r="BA2606">
        <v>34</v>
      </c>
      <c r="BB2606">
        <v>17</v>
      </c>
      <c r="BC2606">
        <v>34</v>
      </c>
      <c r="BD2606">
        <v>59</v>
      </c>
      <c r="BE2606">
        <v>50</v>
      </c>
      <c r="BF2606">
        <v>92</v>
      </c>
      <c r="BG2606">
        <v>9.83</v>
      </c>
      <c r="BH2606">
        <v>5.33</v>
      </c>
      <c r="BI2606">
        <v>2.8</v>
      </c>
      <c r="BJ2606">
        <v>3.35</v>
      </c>
      <c r="BK2606">
        <v>2.35</v>
      </c>
      <c r="BL2606">
        <f>1/Table1[[#This Row],[odds_ft_home_team_win]]+1/Table1[[#This Row],[odds_ft_draw]]+1/Table1[[#This Row],[odds_ft_away_team_win]]-1</f>
        <v>8.1182234723041313E-2</v>
      </c>
      <c r="BM2606">
        <f>Table1[[#This Row],[Margin]]/3</f>
        <v>2.7060744907680439E-2</v>
      </c>
      <c r="BN2606">
        <v>1.21</v>
      </c>
      <c r="BO2606">
        <v>1.69</v>
      </c>
      <c r="BP2606">
        <v>2.75</v>
      </c>
      <c r="BQ2606">
        <v>5</v>
      </c>
      <c r="BR2606">
        <v>1.57</v>
      </c>
      <c r="BS2606">
        <v>2.2999999999999998</v>
      </c>
      <c r="BT2606" t="s">
        <v>3820</v>
      </c>
      <c r="BU2606">
        <f>VLOOKUP(Table1[[#This Row],[Reference]],metron,11,FALSE)</f>
        <v>1.228921489601805</v>
      </c>
      <c r="BV2606">
        <f>VLOOKUP(Table1[[#This Row],[Reference]],metron,12,FALSE)</f>
        <v>1.2940512655166849</v>
      </c>
    </row>
    <row r="2607" spans="1:74" x14ac:dyDescent="0.45">
      <c r="A2607" t="s">
        <v>5404</v>
      </c>
      <c r="B2607">
        <v>1572055200</v>
      </c>
      <c r="C2607" s="3" t="s">
        <v>4022</v>
      </c>
      <c r="D2607" t="s">
        <v>65</v>
      </c>
      <c r="E2607">
        <v>3248</v>
      </c>
      <c r="F2607" t="s">
        <v>93</v>
      </c>
      <c r="G2607" t="s">
        <v>2218</v>
      </c>
      <c r="H2607" t="s">
        <v>3903</v>
      </c>
      <c r="I2607">
        <f>MROUND(Table1[[#This Row],[Prob_H]]*100,2)/100</f>
        <v>0.38</v>
      </c>
      <c r="J2607">
        <f>1/Table1[[#This Row],[odds_ft_home_team_win]]-Table1[[#This Row],[Margin/3]]</f>
        <v>0.37678571428571433</v>
      </c>
      <c r="K2607">
        <f>1/Table1[[#This Row],[odds_ft_draw]]-Table1[[#This Row],[Margin/3]]</f>
        <v>0.28928571428571431</v>
      </c>
      <c r="L2607">
        <f>1/Table1[[#This Row],[odds_ft_away_team_win]]-Table1[[#This Row],[Margin/3]]</f>
        <v>0.33392857142857146</v>
      </c>
      <c r="M2607">
        <v>15</v>
      </c>
      <c r="N2607">
        <v>1.43</v>
      </c>
      <c r="O2607">
        <v>2</v>
      </c>
      <c r="P2607">
        <v>0.93</v>
      </c>
      <c r="Q2607">
        <v>1.69</v>
      </c>
      <c r="R2607" t="str" cm="1">
        <f t="array" ref="R26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07">
        <v>0</v>
      </c>
      <c r="T2607">
        <v>2</v>
      </c>
      <c r="U2607">
        <v>2</v>
      </c>
      <c r="V2607">
        <v>0</v>
      </c>
      <c r="W2607">
        <v>0</v>
      </c>
      <c r="X2607">
        <v>0</v>
      </c>
      <c r="Z2607" t="s">
        <v>4023</v>
      </c>
      <c r="AA2607">
        <v>3</v>
      </c>
      <c r="AB2607">
        <v>1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13</v>
      </c>
      <c r="AL2607">
        <v>13</v>
      </c>
      <c r="AM2607">
        <v>6</v>
      </c>
      <c r="AN2607">
        <v>5</v>
      </c>
      <c r="AO2607">
        <v>7</v>
      </c>
      <c r="AP2607">
        <v>8</v>
      </c>
      <c r="AQ2607">
        <v>13</v>
      </c>
      <c r="AR2607">
        <v>21</v>
      </c>
      <c r="AS2607">
        <v>60</v>
      </c>
      <c r="AT2607">
        <v>40</v>
      </c>
      <c r="AU2607">
        <v>1.57</v>
      </c>
      <c r="AV2607">
        <v>1.45</v>
      </c>
      <c r="AW2607">
        <v>2.73</v>
      </c>
      <c r="AX2607">
        <v>55</v>
      </c>
      <c r="AY2607">
        <v>86</v>
      </c>
      <c r="AZ2607">
        <v>55</v>
      </c>
      <c r="BA2607">
        <v>24</v>
      </c>
      <c r="BB2607">
        <v>9</v>
      </c>
      <c r="BC2607">
        <v>32</v>
      </c>
      <c r="BD2607">
        <v>77</v>
      </c>
      <c r="BE2607">
        <v>45</v>
      </c>
      <c r="BF2607">
        <v>85</v>
      </c>
      <c r="BG2607">
        <v>6.1</v>
      </c>
      <c r="BH2607">
        <v>6.81</v>
      </c>
      <c r="BI2607">
        <v>2.5</v>
      </c>
      <c r="BJ2607">
        <v>3.2</v>
      </c>
      <c r="BK2607">
        <v>2.8</v>
      </c>
      <c r="BL2607">
        <f>1/Table1[[#This Row],[odds_ft_home_team_win]]+1/Table1[[#This Row],[odds_ft_draw]]+1/Table1[[#This Row],[odds_ft_away_team_win]]-1</f>
        <v>6.9642857142857117E-2</v>
      </c>
      <c r="BM2607">
        <f>Table1[[#This Row],[Margin]]/3</f>
        <v>2.3214285714285705E-2</v>
      </c>
      <c r="BN2607">
        <v>1.36</v>
      </c>
      <c r="BO2607">
        <v>2.1</v>
      </c>
      <c r="BP2607">
        <v>3.9</v>
      </c>
      <c r="BQ2607">
        <v>7.5</v>
      </c>
      <c r="BR2607">
        <v>1.87</v>
      </c>
      <c r="BS2607">
        <v>1.87</v>
      </c>
      <c r="BT2607" t="s">
        <v>3790</v>
      </c>
      <c r="BU2607">
        <f>VLOOKUP(Table1[[#This Row],[Reference]],metron,11,FALSE)</f>
        <v>1.330562659846547</v>
      </c>
      <c r="BV2607">
        <f>VLOOKUP(Table1[[#This Row],[Reference]],metron,12,FALSE)</f>
        <v>1.1595268542199491</v>
      </c>
    </row>
    <row r="2608" spans="1:74" hidden="1" x14ac:dyDescent="0.45">
      <c r="A2608" t="s">
        <v>5404</v>
      </c>
      <c r="B2608">
        <v>1572055560</v>
      </c>
      <c r="C2608" s="3" t="s">
        <v>4024</v>
      </c>
      <c r="D2608" t="s">
        <v>65</v>
      </c>
      <c r="E2608" t="s">
        <v>66</v>
      </c>
      <c r="F2608" t="s">
        <v>72</v>
      </c>
      <c r="G2608" t="s">
        <v>611</v>
      </c>
      <c r="H2608" t="s">
        <v>3789</v>
      </c>
      <c r="I2608">
        <f>MROUND(Table1[[#This Row],[Prob_H]]*100,2)/100</f>
        <v>0.78</v>
      </c>
      <c r="J2608">
        <f>1/Table1[[#This Row],[odds_ft_home_team_win]]-Table1[[#This Row],[Margin/3]]</f>
        <v>0.78661266466144519</v>
      </c>
      <c r="K2608">
        <f>1/Table1[[#This Row],[odds_ft_draw]]-Table1[[#This Row],[Margin/3]]</f>
        <v>0.14454470552031531</v>
      </c>
      <c r="L2608">
        <f>1/Table1[[#This Row],[odds_ft_away_team_win]]-Table1[[#This Row],[Margin/3]]</f>
        <v>6.884262981823959E-2</v>
      </c>
      <c r="M2608">
        <v>15</v>
      </c>
      <c r="N2608">
        <v>2</v>
      </c>
      <c r="O2608">
        <v>0.17</v>
      </c>
      <c r="P2608">
        <v>1.53</v>
      </c>
      <c r="Q2608">
        <v>0.22</v>
      </c>
      <c r="R2608" t="str" cm="1">
        <f t="array" ref="R26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8">
        <v>2</v>
      </c>
      <c r="T2608">
        <v>0</v>
      </c>
      <c r="U2608">
        <v>2</v>
      </c>
      <c r="V2608">
        <v>0</v>
      </c>
      <c r="W2608">
        <v>0</v>
      </c>
      <c r="X2608">
        <v>0</v>
      </c>
      <c r="Y2608" t="s">
        <v>4025</v>
      </c>
      <c r="AA2608">
        <v>3</v>
      </c>
      <c r="AB2608">
        <v>2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24</v>
      </c>
      <c r="AL2608">
        <v>12</v>
      </c>
      <c r="AM2608">
        <v>8</v>
      </c>
      <c r="AN2608">
        <v>3</v>
      </c>
      <c r="AO2608">
        <v>16</v>
      </c>
      <c r="AP2608">
        <v>9</v>
      </c>
      <c r="AQ2608">
        <v>15</v>
      </c>
      <c r="AR2608">
        <v>11</v>
      </c>
      <c r="AS2608">
        <v>60</v>
      </c>
      <c r="AT2608">
        <v>40</v>
      </c>
      <c r="AU2608">
        <v>2.4900000000000002</v>
      </c>
      <c r="AV2608">
        <v>1.1499999999999999</v>
      </c>
      <c r="AW2608">
        <v>3.17</v>
      </c>
      <c r="AX2608">
        <v>50</v>
      </c>
      <c r="AY2608">
        <v>83</v>
      </c>
      <c r="AZ2608">
        <v>42</v>
      </c>
      <c r="BA2608">
        <v>42</v>
      </c>
      <c r="BB2608">
        <v>33</v>
      </c>
      <c r="BC2608">
        <v>34</v>
      </c>
      <c r="BD2608">
        <v>75</v>
      </c>
      <c r="BE2608">
        <v>59</v>
      </c>
      <c r="BF2608">
        <v>83</v>
      </c>
      <c r="BG2608">
        <v>6.83</v>
      </c>
      <c r="BH2608">
        <v>6.66</v>
      </c>
      <c r="BI2608">
        <v>1.23</v>
      </c>
      <c r="BJ2608">
        <v>5.85</v>
      </c>
      <c r="BK2608">
        <v>10.5</v>
      </c>
      <c r="BL2608">
        <f>1/Table1[[#This Row],[odds_ft_home_team_win]]+1/Table1[[#This Row],[odds_ft_draw]]+1/Table1[[#This Row],[odds_ft_away_team_win]]-1</f>
        <v>7.9186396259566916E-2</v>
      </c>
      <c r="BM2608">
        <f>Table1[[#This Row],[Margin]]/3</f>
        <v>2.639546541985564E-2</v>
      </c>
      <c r="BN2608">
        <v>1.1399999999999999</v>
      </c>
      <c r="BO2608">
        <v>1.53</v>
      </c>
      <c r="BP2608">
        <v>2.25</v>
      </c>
      <c r="BQ2608">
        <v>4</v>
      </c>
      <c r="BR2608">
        <v>2.1</v>
      </c>
      <c r="BS2608">
        <v>1.81</v>
      </c>
      <c r="BT2608" t="s">
        <v>3829</v>
      </c>
      <c r="BU2608">
        <f>VLOOKUP(Table1[[#This Row],[Reference]],metron,11,FALSE)</f>
        <v>2.5027262813522362</v>
      </c>
      <c r="BV2608">
        <f>VLOOKUP(Table1[[#This Row],[Reference]],metron,12,FALSE)</f>
        <v>0.65103598691384956</v>
      </c>
    </row>
    <row r="2609" spans="1:74" x14ac:dyDescent="0.45">
      <c r="A2609" t="s">
        <v>5404</v>
      </c>
      <c r="B2609">
        <v>1572127200</v>
      </c>
      <c r="C2609" s="3" t="s">
        <v>4026</v>
      </c>
      <c r="D2609" t="s">
        <v>65</v>
      </c>
      <c r="E2609" t="s">
        <v>66</v>
      </c>
      <c r="F2609" t="s">
        <v>80</v>
      </c>
      <c r="G2609" t="s">
        <v>94</v>
      </c>
      <c r="H2609" t="s">
        <v>3839</v>
      </c>
      <c r="I2609">
        <f>MROUND(Table1[[#This Row],[Prob_H]]*100,2)/100</f>
        <v>0.44</v>
      </c>
      <c r="J2609">
        <f>1/Table1[[#This Row],[odds_ft_home_team_win]]-Table1[[#This Row],[Margin/3]]</f>
        <v>0.43955153120679796</v>
      </c>
      <c r="K2609">
        <f>1/Table1[[#This Row],[odds_ft_draw]]-Table1[[#This Row],[Margin/3]]</f>
        <v>0.26855289919585407</v>
      </c>
      <c r="L2609">
        <f>1/Table1[[#This Row],[odds_ft_away_team_win]]-Table1[[#This Row],[Margin/3]]</f>
        <v>0.29189556959734797</v>
      </c>
      <c r="M2609">
        <v>15</v>
      </c>
      <c r="N2609">
        <v>1.67</v>
      </c>
      <c r="O2609">
        <v>0.83</v>
      </c>
      <c r="P2609">
        <v>1.5</v>
      </c>
      <c r="Q2609">
        <v>0.79</v>
      </c>
      <c r="R2609" t="str" cm="1">
        <f t="array" ref="R26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09">
        <v>3</v>
      </c>
      <c r="T2609">
        <v>0</v>
      </c>
      <c r="U2609">
        <v>3</v>
      </c>
      <c r="V2609">
        <v>2</v>
      </c>
      <c r="W2609">
        <v>2</v>
      </c>
      <c r="X2609">
        <v>0</v>
      </c>
      <c r="Y2609" t="s">
        <v>4027</v>
      </c>
      <c r="AA2609">
        <v>4</v>
      </c>
      <c r="AB2609">
        <v>11</v>
      </c>
      <c r="AC2609">
        <v>2</v>
      </c>
      <c r="AD2609">
        <v>0</v>
      </c>
      <c r="AE2609">
        <v>2</v>
      </c>
      <c r="AF2609">
        <v>0</v>
      </c>
      <c r="AG2609">
        <v>1</v>
      </c>
      <c r="AH2609">
        <v>1</v>
      </c>
      <c r="AI2609">
        <v>1</v>
      </c>
      <c r="AJ2609">
        <v>1</v>
      </c>
      <c r="AK2609">
        <v>11</v>
      </c>
      <c r="AL2609">
        <v>21</v>
      </c>
      <c r="AM2609">
        <v>6</v>
      </c>
      <c r="AN2609">
        <v>7</v>
      </c>
      <c r="AO2609">
        <v>5</v>
      </c>
      <c r="AP2609">
        <v>14</v>
      </c>
      <c r="AQ2609">
        <v>16</v>
      </c>
      <c r="AR2609">
        <v>14</v>
      </c>
      <c r="AS2609">
        <v>47</v>
      </c>
      <c r="AT2609">
        <v>53</v>
      </c>
      <c r="AU2609">
        <v>1.34</v>
      </c>
      <c r="AV2609">
        <v>2.16</v>
      </c>
      <c r="AW2609">
        <v>2.42</v>
      </c>
      <c r="AX2609">
        <v>50</v>
      </c>
      <c r="AY2609">
        <v>92</v>
      </c>
      <c r="AZ2609">
        <v>42</v>
      </c>
      <c r="BA2609">
        <v>9</v>
      </c>
      <c r="BB2609">
        <v>0</v>
      </c>
      <c r="BC2609">
        <v>9</v>
      </c>
      <c r="BD2609">
        <v>75</v>
      </c>
      <c r="BE2609">
        <v>50</v>
      </c>
      <c r="BF2609">
        <v>83</v>
      </c>
      <c r="BG2609">
        <v>11</v>
      </c>
      <c r="BH2609">
        <v>4.67</v>
      </c>
      <c r="BI2609">
        <v>2.15</v>
      </c>
      <c r="BJ2609">
        <v>3.4</v>
      </c>
      <c r="BK2609">
        <v>3.15</v>
      </c>
      <c r="BL2609">
        <f>1/Table1[[#This Row],[odds_ft_home_team_win]]+1/Table1[[#This Row],[odds_ft_draw]]+1/Table1[[#This Row],[odds_ft_away_team_win]]-1</f>
        <v>7.6694243588908417E-2</v>
      </c>
      <c r="BM2609">
        <f>Table1[[#This Row],[Margin]]/3</f>
        <v>2.5564747862969472E-2</v>
      </c>
      <c r="BN2609">
        <v>1.28</v>
      </c>
      <c r="BO2609">
        <v>1.87</v>
      </c>
      <c r="BP2609">
        <v>3.2</v>
      </c>
      <c r="BQ2609">
        <v>6.15</v>
      </c>
      <c r="BR2609">
        <v>1.71</v>
      </c>
      <c r="BS2609">
        <v>2</v>
      </c>
      <c r="BT2609" t="s">
        <v>3847</v>
      </c>
      <c r="BU2609">
        <f>VLOOKUP(Table1[[#This Row],[Reference]],metron,11,FALSE)</f>
        <v>1.4140979689366791</v>
      </c>
      <c r="BV2609">
        <f>VLOOKUP(Table1[[#This Row],[Reference]],metron,12,FALSE)</f>
        <v>1.0666666666666671</v>
      </c>
    </row>
    <row r="2610" spans="1:74" hidden="1" x14ac:dyDescent="0.45">
      <c r="A2610" t="s">
        <v>5404</v>
      </c>
      <c r="B2610">
        <v>1572138000</v>
      </c>
      <c r="C2610" s="3" t="s">
        <v>4028</v>
      </c>
      <c r="D2610" t="s">
        <v>65</v>
      </c>
      <c r="E2610" t="s">
        <v>66</v>
      </c>
      <c r="F2610" t="s">
        <v>86</v>
      </c>
      <c r="G2610" t="s">
        <v>73</v>
      </c>
      <c r="H2610" t="s">
        <v>3822</v>
      </c>
      <c r="I2610">
        <f>MROUND(Table1[[#This Row],[Prob_H]]*100,2)/100</f>
        <v>0.64</v>
      </c>
      <c r="J2610">
        <f>1/Table1[[#This Row],[odds_ft_home_team_win]]-Table1[[#This Row],[Margin/3]]</f>
        <v>0.6302911034519405</v>
      </c>
      <c r="K2610">
        <f>1/Table1[[#This Row],[odds_ft_draw]]-Table1[[#This Row],[Margin/3]]</f>
        <v>0.22059877123450072</v>
      </c>
      <c r="L2610">
        <f>1/Table1[[#This Row],[odds_ft_away_team_win]]-Table1[[#This Row],[Margin/3]]</f>
        <v>0.14911012531355874</v>
      </c>
      <c r="M2610">
        <v>15</v>
      </c>
      <c r="N2610">
        <v>2.14</v>
      </c>
      <c r="O2610">
        <v>1</v>
      </c>
      <c r="P2610">
        <v>1.76</v>
      </c>
      <c r="Q2610">
        <v>1.07</v>
      </c>
      <c r="R2610" t="str" cm="1">
        <f t="array" ref="R26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10">
        <v>2</v>
      </c>
      <c r="T2610">
        <v>0</v>
      </c>
      <c r="U2610">
        <v>2</v>
      </c>
      <c r="V2610">
        <v>0</v>
      </c>
      <c r="W2610">
        <v>0</v>
      </c>
      <c r="X2610">
        <v>0</v>
      </c>
      <c r="Y2610" t="s">
        <v>4029</v>
      </c>
      <c r="AA2610">
        <v>7</v>
      </c>
      <c r="AB2610">
        <v>5</v>
      </c>
      <c r="AC2610">
        <v>1</v>
      </c>
      <c r="AD2610">
        <v>0</v>
      </c>
      <c r="AE2610">
        <v>1</v>
      </c>
      <c r="AF2610">
        <v>0</v>
      </c>
      <c r="AG2610">
        <v>0</v>
      </c>
      <c r="AH2610">
        <v>1</v>
      </c>
      <c r="AI2610">
        <v>1</v>
      </c>
      <c r="AJ2610">
        <v>0</v>
      </c>
      <c r="AK2610">
        <v>17</v>
      </c>
      <c r="AL2610">
        <v>13</v>
      </c>
      <c r="AM2610">
        <v>4</v>
      </c>
      <c r="AN2610">
        <v>2</v>
      </c>
      <c r="AO2610">
        <v>13</v>
      </c>
      <c r="AP2610">
        <v>11</v>
      </c>
      <c r="AQ2610">
        <v>10</v>
      </c>
      <c r="AR2610">
        <v>11</v>
      </c>
      <c r="AS2610">
        <v>57</v>
      </c>
      <c r="AT2610">
        <v>43</v>
      </c>
      <c r="AU2610">
        <v>1.72</v>
      </c>
      <c r="AV2610">
        <v>1.26</v>
      </c>
      <c r="AW2610">
        <v>3.13</v>
      </c>
      <c r="AX2610">
        <v>85</v>
      </c>
      <c r="AY2610">
        <v>85</v>
      </c>
      <c r="AZ2610">
        <v>45</v>
      </c>
      <c r="BA2610">
        <v>45</v>
      </c>
      <c r="BB2610">
        <v>31</v>
      </c>
      <c r="BC2610">
        <v>38</v>
      </c>
      <c r="BD2610">
        <v>47</v>
      </c>
      <c r="BE2610">
        <v>77</v>
      </c>
      <c r="BF2610">
        <v>100</v>
      </c>
      <c r="BG2610">
        <v>9.33</v>
      </c>
      <c r="BH2610">
        <v>4.12</v>
      </c>
      <c r="BI2610">
        <v>1.53</v>
      </c>
      <c r="BJ2610">
        <v>4.0999999999999996</v>
      </c>
      <c r="BK2610">
        <v>5.8</v>
      </c>
      <c r="BL2610">
        <f>1/Table1[[#This Row],[odds_ft_home_team_win]]+1/Table1[[#This Row],[odds_ft_draw]]+1/Table1[[#This Row],[odds_ft_away_team_win]]-1</f>
        <v>6.9911003369668601E-2</v>
      </c>
      <c r="BM2610">
        <f>Table1[[#This Row],[Margin]]/3</f>
        <v>2.3303667789889532E-2</v>
      </c>
      <c r="BN2610">
        <v>1.23</v>
      </c>
      <c r="BO2610">
        <v>1.74</v>
      </c>
      <c r="BP2610">
        <v>2.9</v>
      </c>
      <c r="BQ2610">
        <v>5.35</v>
      </c>
      <c r="BR2610">
        <v>1.83</v>
      </c>
      <c r="BS2610">
        <v>1.87</v>
      </c>
      <c r="BT2610" t="s">
        <v>3802</v>
      </c>
      <c r="BU2610">
        <f>VLOOKUP(Table1[[#This Row],[Reference]],metron,11,FALSE)</f>
        <v>1.980803571428571</v>
      </c>
      <c r="BV2610">
        <f>VLOOKUP(Table1[[#This Row],[Reference]],metron,12,FALSE)</f>
        <v>0.85357142857142854</v>
      </c>
    </row>
    <row r="2611" spans="1:74" hidden="1" x14ac:dyDescent="0.45">
      <c r="A2611" t="s">
        <v>5404</v>
      </c>
      <c r="B2611">
        <v>1572138000</v>
      </c>
      <c r="C2611" s="3" t="s">
        <v>4028</v>
      </c>
      <c r="D2611" t="s">
        <v>65</v>
      </c>
      <c r="E2611" t="s">
        <v>66</v>
      </c>
      <c r="F2611" t="s">
        <v>81</v>
      </c>
      <c r="G2611" t="s">
        <v>3792</v>
      </c>
      <c r="H2611" t="s">
        <v>3815</v>
      </c>
      <c r="I2611">
        <f>MROUND(Table1[[#This Row],[Prob_H]]*100,2)/100</f>
        <v>0.6</v>
      </c>
      <c r="J2611">
        <f>1/Table1[[#This Row],[odds_ft_home_team_win]]-Table1[[#This Row],[Margin/3]]</f>
        <v>0.60495919259274566</v>
      </c>
      <c r="K2611">
        <f>1/Table1[[#This Row],[odds_ft_draw]]-Table1[[#This Row],[Margin/3]]</f>
        <v>0.21699223040436952</v>
      </c>
      <c r="L2611">
        <f>1/Table1[[#This Row],[odds_ft_away_team_win]]-Table1[[#This Row],[Margin/3]]</f>
        <v>0.17804857700288482</v>
      </c>
      <c r="M2611">
        <v>15</v>
      </c>
      <c r="N2611">
        <v>1.67</v>
      </c>
      <c r="O2611">
        <v>2</v>
      </c>
      <c r="P2611">
        <v>2.13</v>
      </c>
      <c r="Q2611">
        <v>1.5</v>
      </c>
      <c r="R2611" t="str" cm="1">
        <f t="array" ref="R26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11">
        <v>3</v>
      </c>
      <c r="T2611">
        <v>2</v>
      </c>
      <c r="U2611">
        <v>5</v>
      </c>
      <c r="V2611">
        <v>3</v>
      </c>
      <c r="W2611">
        <v>1</v>
      </c>
      <c r="X2611">
        <v>2</v>
      </c>
      <c r="Y2611" t="s">
        <v>4030</v>
      </c>
      <c r="Z2611" t="s">
        <v>4031</v>
      </c>
      <c r="AA2611">
        <v>4</v>
      </c>
      <c r="AB2611">
        <v>2</v>
      </c>
      <c r="AC2611">
        <v>2</v>
      </c>
      <c r="AD2611">
        <v>1</v>
      </c>
      <c r="AE2611">
        <v>3</v>
      </c>
      <c r="AF2611">
        <v>0</v>
      </c>
      <c r="AG2611">
        <v>0</v>
      </c>
      <c r="AH2611">
        <v>3</v>
      </c>
      <c r="AI2611">
        <v>1</v>
      </c>
      <c r="AJ2611">
        <v>2</v>
      </c>
      <c r="AK2611">
        <v>17</v>
      </c>
      <c r="AL2611">
        <v>10</v>
      </c>
      <c r="AM2611">
        <v>8</v>
      </c>
      <c r="AN2611">
        <v>6</v>
      </c>
      <c r="AO2611">
        <v>9</v>
      </c>
      <c r="AP2611">
        <v>4</v>
      </c>
      <c r="AQ2611">
        <v>13</v>
      </c>
      <c r="AR2611">
        <v>24</v>
      </c>
      <c r="AS2611">
        <v>52</v>
      </c>
      <c r="AT2611">
        <v>48</v>
      </c>
      <c r="AU2611">
        <v>1.74</v>
      </c>
      <c r="AV2611">
        <v>1.28</v>
      </c>
      <c r="AW2611">
        <v>3.17</v>
      </c>
      <c r="AX2611">
        <v>75</v>
      </c>
      <c r="AY2611">
        <v>92</v>
      </c>
      <c r="AZ2611">
        <v>67</v>
      </c>
      <c r="BA2611">
        <v>42</v>
      </c>
      <c r="BB2611">
        <v>9</v>
      </c>
      <c r="BC2611">
        <v>42</v>
      </c>
      <c r="BD2611">
        <v>75</v>
      </c>
      <c r="BE2611">
        <v>59</v>
      </c>
      <c r="BF2611">
        <v>92</v>
      </c>
      <c r="BG2611">
        <v>11.5</v>
      </c>
      <c r="BH2611">
        <v>4.33</v>
      </c>
      <c r="BI2611">
        <v>1.59</v>
      </c>
      <c r="BJ2611">
        <v>4.1500000000000004</v>
      </c>
      <c r="BK2611">
        <v>4.95</v>
      </c>
      <c r="BL2611">
        <f>1/Table1[[#This Row],[odds_ft_home_team_win]]+1/Table1[[#This Row],[odds_ft_draw]]+1/Table1[[#This Row],[odds_ft_away_team_win]]-1</f>
        <v>7.1914875051951599E-2</v>
      </c>
      <c r="BM2611">
        <f>Table1[[#This Row],[Margin]]/3</f>
        <v>2.39716250173172E-2</v>
      </c>
      <c r="BN2611">
        <v>1.18</v>
      </c>
      <c r="BO2611">
        <v>1.59</v>
      </c>
      <c r="BP2611">
        <v>2.4500000000000002</v>
      </c>
      <c r="BQ2611">
        <v>4.3499999999999996</v>
      </c>
      <c r="BR2611">
        <v>1.62</v>
      </c>
      <c r="BS2611">
        <v>2.2000000000000002</v>
      </c>
      <c r="BT2611" t="s">
        <v>109</v>
      </c>
      <c r="BU2611">
        <f>VLOOKUP(Table1[[#This Row],[Reference]],metron,11,FALSE)</f>
        <v>1.841836734693878</v>
      </c>
      <c r="BV2611">
        <f>VLOOKUP(Table1[[#This Row],[Reference]],metron,12,FALSE)</f>
        <v>0.88917233560090703</v>
      </c>
    </row>
    <row r="2612" spans="1:74" x14ac:dyDescent="0.45">
      <c r="A2612" t="s">
        <v>5404</v>
      </c>
      <c r="B2612">
        <v>1572141900</v>
      </c>
      <c r="C2612" s="3" t="s">
        <v>4032</v>
      </c>
      <c r="D2612" t="s">
        <v>65</v>
      </c>
      <c r="E2612" t="s">
        <v>66</v>
      </c>
      <c r="F2612" t="s">
        <v>68</v>
      </c>
      <c r="G2612" t="s">
        <v>77</v>
      </c>
      <c r="H2612" t="s">
        <v>3819</v>
      </c>
      <c r="I2612">
        <f>MROUND(Table1[[#This Row],[Prob_H]]*100,2)/100</f>
        <v>0.5</v>
      </c>
      <c r="J2612">
        <f>1/Table1[[#This Row],[odds_ft_home_team_win]]-Table1[[#This Row],[Margin/3]]</f>
        <v>0.50988788137125729</v>
      </c>
      <c r="K2612">
        <f>1/Table1[[#This Row],[odds_ft_draw]]-Table1[[#This Row],[Margin/3]]</f>
        <v>0.26498359554625545</v>
      </c>
      <c r="L2612">
        <f>1/Table1[[#This Row],[odds_ft_away_team_win]]-Table1[[#This Row],[Margin/3]]</f>
        <v>0.22512852308248732</v>
      </c>
      <c r="M2612">
        <v>15</v>
      </c>
      <c r="N2612">
        <v>1.83</v>
      </c>
      <c r="O2612">
        <v>0.86</v>
      </c>
      <c r="P2612">
        <v>1.93</v>
      </c>
      <c r="Q2612">
        <v>1.21</v>
      </c>
      <c r="R2612" t="str" cm="1">
        <f t="array" ref="R26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2">
        <v>1</v>
      </c>
      <c r="T2612">
        <v>1</v>
      </c>
      <c r="U2612">
        <v>2</v>
      </c>
      <c r="V2612">
        <v>1</v>
      </c>
      <c r="W2612">
        <v>0</v>
      </c>
      <c r="X2612">
        <v>1</v>
      </c>
      <c r="Y2612" t="s">
        <v>169</v>
      </c>
      <c r="Z2612">
        <v>19</v>
      </c>
      <c r="AA2612">
        <v>3</v>
      </c>
      <c r="AB2612">
        <v>1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17</v>
      </c>
      <c r="AL2612">
        <v>14</v>
      </c>
      <c r="AM2612">
        <v>6</v>
      </c>
      <c r="AN2612">
        <v>3</v>
      </c>
      <c r="AO2612">
        <v>11</v>
      </c>
      <c r="AP2612">
        <v>11</v>
      </c>
      <c r="AQ2612">
        <v>8</v>
      </c>
      <c r="AR2612">
        <v>10</v>
      </c>
      <c r="AS2612">
        <v>63</v>
      </c>
      <c r="AT2612">
        <v>37</v>
      </c>
      <c r="AU2612">
        <v>2.09</v>
      </c>
      <c r="AV2612">
        <v>1.25</v>
      </c>
      <c r="AW2612">
        <v>2.73</v>
      </c>
      <c r="AX2612">
        <v>55</v>
      </c>
      <c r="AY2612">
        <v>77</v>
      </c>
      <c r="AZ2612">
        <v>47</v>
      </c>
      <c r="BA2612">
        <v>40</v>
      </c>
      <c r="BB2612">
        <v>16</v>
      </c>
      <c r="BC2612">
        <v>40</v>
      </c>
      <c r="BD2612">
        <v>70</v>
      </c>
      <c r="BE2612">
        <v>45</v>
      </c>
      <c r="BF2612">
        <v>77</v>
      </c>
      <c r="BG2612">
        <v>8.7100000000000009</v>
      </c>
      <c r="BH2612">
        <v>3.69</v>
      </c>
      <c r="BI2612">
        <v>1.87</v>
      </c>
      <c r="BJ2612">
        <v>3.45</v>
      </c>
      <c r="BK2612">
        <v>4</v>
      </c>
      <c r="BL2612">
        <f>1/Table1[[#This Row],[odds_ft_home_team_win]]+1/Table1[[#This Row],[odds_ft_draw]]+1/Table1[[#This Row],[odds_ft_away_team_win]]-1</f>
        <v>7.4614430752538041E-2</v>
      </c>
      <c r="BM2612">
        <f>Table1[[#This Row],[Margin]]/3</f>
        <v>2.487147691751268E-2</v>
      </c>
      <c r="BN2612">
        <v>1.36</v>
      </c>
      <c r="BO2612">
        <v>2.1</v>
      </c>
      <c r="BP2612">
        <v>3.9</v>
      </c>
      <c r="BQ2612">
        <v>7.5</v>
      </c>
      <c r="BR2612">
        <v>1.95</v>
      </c>
      <c r="BS2612">
        <v>1.77</v>
      </c>
      <c r="BT2612" t="s">
        <v>3807</v>
      </c>
      <c r="BU2612">
        <f>VLOOKUP(Table1[[#This Row],[Reference]],metron,11,FALSE)</f>
        <v>1.5342708579532029</v>
      </c>
      <c r="BV2612">
        <f>VLOOKUP(Table1[[#This Row],[Reference]],metron,12,FALSE)</f>
        <v>0.98593713070196176</v>
      </c>
    </row>
    <row r="2613" spans="1:74" hidden="1" x14ac:dyDescent="0.45">
      <c r="A2613" t="s">
        <v>5404</v>
      </c>
      <c r="B2613">
        <v>1572199200</v>
      </c>
      <c r="C2613" s="3" t="s">
        <v>4033</v>
      </c>
      <c r="D2613" t="s">
        <v>65</v>
      </c>
      <c r="E2613" t="s">
        <v>66</v>
      </c>
      <c r="F2613" t="s">
        <v>97</v>
      </c>
      <c r="G2613" t="s">
        <v>103</v>
      </c>
      <c r="H2613" t="s">
        <v>3804</v>
      </c>
      <c r="I2613">
        <f>MROUND(Table1[[#This Row],[Prob_H]]*100,2)/100</f>
        <v>0.32</v>
      </c>
      <c r="J2613">
        <f>1/Table1[[#This Row],[odds_ft_home_team_win]]-Table1[[#This Row],[Margin/3]]</f>
        <v>0.32025163888643909</v>
      </c>
      <c r="K2613">
        <f>1/Table1[[#This Row],[odds_ft_draw]]-Table1[[#This Row],[Margin/3]]</f>
        <v>0.26954169973836606</v>
      </c>
      <c r="L2613">
        <f>1/Table1[[#This Row],[odds_ft_away_team_win]]-Table1[[#This Row],[Margin/3]]</f>
        <v>0.41020666137519474</v>
      </c>
      <c r="M2613">
        <v>15</v>
      </c>
      <c r="N2613">
        <v>1.17</v>
      </c>
      <c r="O2613">
        <v>1.5</v>
      </c>
      <c r="P2613">
        <v>1.07</v>
      </c>
      <c r="Q2613">
        <v>1.1399999999999999</v>
      </c>
      <c r="R2613" t="str" cm="1">
        <f t="array" ref="R26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13">
        <v>2</v>
      </c>
      <c r="T2613">
        <v>0</v>
      </c>
      <c r="U2613">
        <v>2</v>
      </c>
      <c r="V2613">
        <v>0</v>
      </c>
      <c r="W2613">
        <v>0</v>
      </c>
      <c r="X2613">
        <v>0</v>
      </c>
      <c r="Y2613" t="s">
        <v>4034</v>
      </c>
      <c r="AA2613">
        <v>4</v>
      </c>
      <c r="AB2613">
        <v>12</v>
      </c>
      <c r="AC2613">
        <v>1</v>
      </c>
      <c r="AD2613">
        <v>0</v>
      </c>
      <c r="AE2613">
        <v>2</v>
      </c>
      <c r="AF2613">
        <v>0</v>
      </c>
      <c r="AG2613">
        <v>0</v>
      </c>
      <c r="AH2613">
        <v>1</v>
      </c>
      <c r="AI2613">
        <v>0</v>
      </c>
      <c r="AJ2613">
        <v>2</v>
      </c>
      <c r="AK2613">
        <v>13</v>
      </c>
      <c r="AL2613">
        <v>17</v>
      </c>
      <c r="AM2613">
        <v>5</v>
      </c>
      <c r="AN2613">
        <v>8</v>
      </c>
      <c r="AO2613">
        <v>8</v>
      </c>
      <c r="AP2613">
        <v>9</v>
      </c>
      <c r="AQ2613">
        <v>11</v>
      </c>
      <c r="AR2613">
        <v>12</v>
      </c>
      <c r="AS2613">
        <v>33</v>
      </c>
      <c r="AT2613">
        <v>67</v>
      </c>
      <c r="AU2613">
        <v>1.38</v>
      </c>
      <c r="AV2613">
        <v>2.19</v>
      </c>
      <c r="AW2613">
        <v>3.17</v>
      </c>
      <c r="AX2613">
        <v>58</v>
      </c>
      <c r="AY2613">
        <v>92</v>
      </c>
      <c r="AZ2613">
        <v>50</v>
      </c>
      <c r="BA2613">
        <v>42</v>
      </c>
      <c r="BB2613">
        <v>17</v>
      </c>
      <c r="BC2613">
        <v>34</v>
      </c>
      <c r="BD2613">
        <v>58</v>
      </c>
      <c r="BE2613">
        <v>75</v>
      </c>
      <c r="BF2613">
        <v>100</v>
      </c>
      <c r="BG2613">
        <v>9.33</v>
      </c>
      <c r="BH2613">
        <v>5.5</v>
      </c>
      <c r="BI2613">
        <v>2.9</v>
      </c>
      <c r="BJ2613">
        <v>3.4</v>
      </c>
      <c r="BK2613">
        <v>2.2999999999999998</v>
      </c>
      <c r="BL2613">
        <f>1/Table1[[#This Row],[odds_ft_home_team_win]]+1/Table1[[#This Row],[odds_ft_draw]]+1/Table1[[#This Row],[odds_ft_away_team_win]]-1</f>
        <v>7.3727841961372498E-2</v>
      </c>
      <c r="BM2613">
        <f>Table1[[#This Row],[Margin]]/3</f>
        <v>2.4575947320457498E-2</v>
      </c>
      <c r="BN2613">
        <v>1.22</v>
      </c>
      <c r="BO2613">
        <v>1.71</v>
      </c>
      <c r="BP2613">
        <v>2.8</v>
      </c>
      <c r="BQ2613">
        <v>5.0999999999999996</v>
      </c>
      <c r="BR2613">
        <v>1.59</v>
      </c>
      <c r="BS2613">
        <v>2.25</v>
      </c>
      <c r="BT2613" t="s">
        <v>3813</v>
      </c>
      <c r="BU2613">
        <f>VLOOKUP(Table1[[#This Row],[Reference]],metron,11,FALSE)</f>
        <v>1.210167055864918</v>
      </c>
      <c r="BV2613">
        <f>VLOOKUP(Table1[[#This Row],[Reference]],metron,12,FALSE)</f>
        <v>1.3211783725525419</v>
      </c>
    </row>
    <row r="2614" spans="1:74" hidden="1" x14ac:dyDescent="0.45">
      <c r="A2614" t="s">
        <v>5404</v>
      </c>
      <c r="B2614">
        <v>1572224400</v>
      </c>
      <c r="C2614" s="3" t="s">
        <v>4035</v>
      </c>
      <c r="D2614" t="s">
        <v>65</v>
      </c>
      <c r="E2614" t="s">
        <v>66</v>
      </c>
      <c r="F2614" t="s">
        <v>3788</v>
      </c>
      <c r="G2614" t="s">
        <v>98</v>
      </c>
      <c r="H2614" t="s">
        <v>3800</v>
      </c>
      <c r="I2614">
        <f>MROUND(Table1[[#This Row],[Prob_H]]*100,2)/100</f>
        <v>0.38</v>
      </c>
      <c r="J2614">
        <f>1/Table1[[#This Row],[odds_ft_home_team_win]]-Table1[[#This Row],[Margin/3]]</f>
        <v>0.3832199546485261</v>
      </c>
      <c r="K2614">
        <f>1/Table1[[#This Row],[odds_ft_draw]]-Table1[[#This Row],[Margin/3]]</f>
        <v>0.27808699237270673</v>
      </c>
      <c r="L2614">
        <f>1/Table1[[#This Row],[odds_ft_away_team_win]]-Table1[[#This Row],[Margin/3]]</f>
        <v>0.33869305297876734</v>
      </c>
      <c r="M2614">
        <v>15</v>
      </c>
      <c r="N2614">
        <v>1.67</v>
      </c>
      <c r="O2614">
        <v>0.43</v>
      </c>
      <c r="P2614">
        <v>1.43</v>
      </c>
      <c r="Q2614">
        <v>1.21</v>
      </c>
      <c r="R2614" t="str" cm="1">
        <f t="array" ref="R26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14">
        <v>1</v>
      </c>
      <c r="T2614">
        <v>2</v>
      </c>
      <c r="U2614">
        <v>3</v>
      </c>
      <c r="V2614">
        <v>1</v>
      </c>
      <c r="W2614">
        <v>1</v>
      </c>
      <c r="X2614">
        <v>0</v>
      </c>
      <c r="Y2614">
        <v>13</v>
      </c>
      <c r="Z2614" t="s">
        <v>4036</v>
      </c>
      <c r="AA2614">
        <v>4</v>
      </c>
      <c r="AB2614">
        <v>7</v>
      </c>
      <c r="AC2614">
        <v>5</v>
      </c>
      <c r="AD2614">
        <v>1</v>
      </c>
      <c r="AE2614">
        <v>3</v>
      </c>
      <c r="AF2614">
        <v>0</v>
      </c>
      <c r="AG2614">
        <v>4</v>
      </c>
      <c r="AH2614">
        <v>2</v>
      </c>
      <c r="AI2614">
        <v>0</v>
      </c>
      <c r="AJ2614">
        <v>3</v>
      </c>
      <c r="AK2614">
        <v>10</v>
      </c>
      <c r="AL2614">
        <v>21</v>
      </c>
      <c r="AM2614">
        <v>3</v>
      </c>
      <c r="AN2614">
        <v>10</v>
      </c>
      <c r="AO2614">
        <v>7</v>
      </c>
      <c r="AP2614">
        <v>11</v>
      </c>
      <c r="AQ2614">
        <v>23</v>
      </c>
      <c r="AR2614">
        <v>9</v>
      </c>
      <c r="AS2614">
        <v>33</v>
      </c>
      <c r="AT2614">
        <v>67</v>
      </c>
      <c r="AU2614">
        <v>1.1100000000000001</v>
      </c>
      <c r="AV2614">
        <v>2.46</v>
      </c>
      <c r="AW2614">
        <v>2.57</v>
      </c>
      <c r="AX2614">
        <v>52</v>
      </c>
      <c r="AY2614">
        <v>85</v>
      </c>
      <c r="AZ2614">
        <v>30</v>
      </c>
      <c r="BA2614">
        <v>15</v>
      </c>
      <c r="BB2614">
        <v>15</v>
      </c>
      <c r="BC2614">
        <v>52</v>
      </c>
      <c r="BD2614">
        <v>92</v>
      </c>
      <c r="BE2614">
        <v>30</v>
      </c>
      <c r="BF2614">
        <v>55</v>
      </c>
      <c r="BG2614">
        <v>11</v>
      </c>
      <c r="BH2614">
        <v>4.21</v>
      </c>
      <c r="BI2614">
        <v>2.4500000000000002</v>
      </c>
      <c r="BJ2614">
        <v>3.3</v>
      </c>
      <c r="BK2614">
        <v>2.75</v>
      </c>
      <c r="BL2614">
        <f>1/Table1[[#This Row],[odds_ft_home_team_win]]+1/Table1[[#This Row],[odds_ft_draw]]+1/Table1[[#This Row],[odds_ft_away_team_win]]-1</f>
        <v>7.4829931972788977E-2</v>
      </c>
      <c r="BM2614">
        <f>Table1[[#This Row],[Margin]]/3</f>
        <v>2.4943310657596324E-2</v>
      </c>
      <c r="BN2614">
        <v>1.38</v>
      </c>
      <c r="BO2614">
        <v>2.15</v>
      </c>
      <c r="BP2614">
        <v>4</v>
      </c>
      <c r="BQ2614">
        <v>7.75</v>
      </c>
      <c r="BR2614">
        <v>1.91</v>
      </c>
      <c r="BS2614">
        <v>1.83</v>
      </c>
      <c r="BT2614" t="s">
        <v>3860</v>
      </c>
      <c r="BU2614">
        <f>VLOOKUP(Table1[[#This Row],[Reference]],metron,11,FALSE)</f>
        <v>1.330562659846547</v>
      </c>
      <c r="BV2614">
        <f>VLOOKUP(Table1[[#This Row],[Reference]],metron,12,FALSE)</f>
        <v>1.1595268542199491</v>
      </c>
    </row>
    <row r="2615" spans="1:74" hidden="1" x14ac:dyDescent="0.45">
      <c r="A2615" t="s">
        <v>5403</v>
      </c>
      <c r="B2615">
        <v>1584759600</v>
      </c>
      <c r="C2615" t="s">
        <v>4274</v>
      </c>
      <c r="D2615" t="s">
        <v>4275</v>
      </c>
      <c r="E2615">
        <v>-1</v>
      </c>
      <c r="F2615" t="s">
        <v>78</v>
      </c>
      <c r="G2615" t="s">
        <v>3792</v>
      </c>
      <c r="H2615" t="s">
        <v>66</v>
      </c>
      <c r="I2615">
        <f>MROUND(Table1[[#This Row],[Prob_H]]*100,2)/100</f>
        <v>0.5</v>
      </c>
      <c r="J2615">
        <f>1/Table1[[#This Row],[odds_ft_home_team_win]]-Table1[[#This Row],[Margin/3]]</f>
        <v>0.50444128552840384</v>
      </c>
      <c r="K2615">
        <f>1/Table1[[#This Row],[odds_ft_draw]]-Table1[[#This Row],[Margin/3]]</f>
        <v>0.27271223026993696</v>
      </c>
      <c r="L2615">
        <f>1/Table1[[#This Row],[odds_ft_away_team_win]]-Table1[[#This Row],[Margin/3]]</f>
        <v>0.22284648420165917</v>
      </c>
      <c r="M2615">
        <v>11</v>
      </c>
      <c r="N2615">
        <v>1.5</v>
      </c>
      <c r="O2615">
        <v>1.5</v>
      </c>
      <c r="P2615">
        <v>1.5</v>
      </c>
      <c r="Q2615">
        <v>1.5</v>
      </c>
      <c r="R2615" t="str" cm="1">
        <f t="array" ref="R26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AA2615">
        <v>-1</v>
      </c>
      <c r="AB2615">
        <v>-1</v>
      </c>
      <c r="AC2615">
        <v>-1</v>
      </c>
      <c r="AD2615">
        <v>-1</v>
      </c>
      <c r="AE2615">
        <v>-1</v>
      </c>
      <c r="AF2615">
        <v>-1</v>
      </c>
      <c r="AG2615">
        <v>-1</v>
      </c>
      <c r="AH2615">
        <v>-1</v>
      </c>
      <c r="AI2615">
        <v>-1</v>
      </c>
      <c r="AJ2615">
        <v>-1</v>
      </c>
      <c r="AK2615">
        <v>-1</v>
      </c>
      <c r="AL2615">
        <v>-1</v>
      </c>
      <c r="AM2615">
        <v>-1</v>
      </c>
      <c r="AN2615">
        <v>-1</v>
      </c>
      <c r="AO2615">
        <v>-1</v>
      </c>
      <c r="AP2615">
        <v>-1</v>
      </c>
      <c r="AQ2615">
        <v>-1</v>
      </c>
      <c r="AR2615">
        <v>-1</v>
      </c>
      <c r="AS2615">
        <v>-1</v>
      </c>
      <c r="AT2615">
        <v>-1</v>
      </c>
      <c r="AU2615">
        <v>0</v>
      </c>
      <c r="AV2615">
        <v>0</v>
      </c>
      <c r="AW2615">
        <v>3.1</v>
      </c>
      <c r="AX2615">
        <v>57</v>
      </c>
      <c r="AY2615">
        <v>78</v>
      </c>
      <c r="AZ2615">
        <v>61</v>
      </c>
      <c r="BA2615">
        <v>44</v>
      </c>
      <c r="BB2615">
        <v>19</v>
      </c>
      <c r="BC2615">
        <v>44</v>
      </c>
      <c r="BD2615">
        <v>84</v>
      </c>
      <c r="BE2615">
        <v>48</v>
      </c>
      <c r="BF2615">
        <v>87</v>
      </c>
      <c r="BG2615">
        <v>8.68</v>
      </c>
      <c r="BH2615">
        <v>4.88</v>
      </c>
      <c r="BI2615">
        <v>1.87</v>
      </c>
      <c r="BJ2615">
        <v>3.3</v>
      </c>
      <c r="BK2615">
        <v>3.95</v>
      </c>
      <c r="BL2615">
        <f>1/Table1[[#This Row],[odds_ft_home_team_win]]+1/Table1[[#This Row],[odds_ft_draw]]+1/Table1[[#This Row],[odds_ft_away_team_win]]-1</f>
        <v>9.0954218281098287E-2</v>
      </c>
      <c r="BM2615">
        <f>Table1[[#This Row],[Margin]]/3</f>
        <v>3.0318072760366094E-2</v>
      </c>
      <c r="BN2615">
        <v>1.26</v>
      </c>
      <c r="BO2615">
        <v>1.83</v>
      </c>
      <c r="BP2615">
        <v>3.1</v>
      </c>
      <c r="BQ2615">
        <v>5.75</v>
      </c>
      <c r="BR2615">
        <v>1.71</v>
      </c>
      <c r="BS2615">
        <v>1.95</v>
      </c>
      <c r="BT2615" t="s">
        <v>66</v>
      </c>
      <c r="BU2615">
        <f>VLOOKUP(Table1[[#This Row],[Reference]],metron,11,FALSE)</f>
        <v>1.5342708579532029</v>
      </c>
      <c r="BV2615">
        <f>VLOOKUP(Table1[[#This Row],[Reference]],metron,12,FALSE)</f>
        <v>0.98593713070196176</v>
      </c>
    </row>
    <row r="2616" spans="1:74" hidden="1" x14ac:dyDescent="0.45">
      <c r="A2616" t="s">
        <v>5403</v>
      </c>
      <c r="B2616">
        <v>1584831600</v>
      </c>
      <c r="C2616" t="s">
        <v>4276</v>
      </c>
      <c r="D2616" t="s">
        <v>4275</v>
      </c>
      <c r="E2616">
        <v>-1</v>
      </c>
      <c r="F2616" t="s">
        <v>73</v>
      </c>
      <c r="G2616" t="s">
        <v>77</v>
      </c>
      <c r="H2616" t="s">
        <v>66</v>
      </c>
      <c r="I2616">
        <f>MROUND(Table1[[#This Row],[Prob_H]]*100,2)/100</f>
        <v>0.26</v>
      </c>
      <c r="J2616">
        <f>1/Table1[[#This Row],[odds_ft_home_team_win]]-Table1[[#This Row],[Margin/3]]</f>
        <v>0.25029342723004694</v>
      </c>
      <c r="K2616">
        <f>1/Table1[[#This Row],[odds_ft_draw]]-Table1[[#This Row],[Margin/3]]</f>
        <v>0.2811032863849765</v>
      </c>
      <c r="L2616">
        <f>1/Table1[[#This Row],[odds_ft_away_team_win]]-Table1[[#This Row],[Margin/3]]</f>
        <v>0.4686032863849765</v>
      </c>
      <c r="M2616">
        <v>11</v>
      </c>
      <c r="N2616">
        <v>1.1399999999999999</v>
      </c>
      <c r="O2616">
        <v>1.21</v>
      </c>
      <c r="P2616">
        <v>1.1399999999999999</v>
      </c>
      <c r="Q2616">
        <v>1.21</v>
      </c>
      <c r="R2616" t="str" cm="1">
        <f t="array" ref="R26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AA2616">
        <v>-1</v>
      </c>
      <c r="AB2616">
        <v>-1</v>
      </c>
      <c r="AC2616">
        <v>-1</v>
      </c>
      <c r="AD2616">
        <v>-1</v>
      </c>
      <c r="AE2616">
        <v>-1</v>
      </c>
      <c r="AF2616">
        <v>-1</v>
      </c>
      <c r="AG2616">
        <v>-1</v>
      </c>
      <c r="AH2616">
        <v>-1</v>
      </c>
      <c r="AI2616">
        <v>-1</v>
      </c>
      <c r="AJ2616">
        <v>-1</v>
      </c>
      <c r="AK2616">
        <v>-1</v>
      </c>
      <c r="AL2616">
        <v>-1</v>
      </c>
      <c r="AM2616">
        <v>-1</v>
      </c>
      <c r="AN2616">
        <v>-1</v>
      </c>
      <c r="AO2616">
        <v>-1</v>
      </c>
      <c r="AP2616">
        <v>-1</v>
      </c>
      <c r="AQ2616">
        <v>-1</v>
      </c>
      <c r="AR2616">
        <v>-1</v>
      </c>
      <c r="AS2616">
        <v>-1</v>
      </c>
      <c r="AT2616">
        <v>-1</v>
      </c>
      <c r="AU2616">
        <v>0</v>
      </c>
      <c r="AV2616">
        <v>0</v>
      </c>
      <c r="AW2616">
        <v>2.68</v>
      </c>
      <c r="AX2616">
        <v>57</v>
      </c>
      <c r="AY2616">
        <v>75</v>
      </c>
      <c r="AZ2616">
        <v>54</v>
      </c>
      <c r="BA2616">
        <v>33</v>
      </c>
      <c r="BB2616">
        <v>11</v>
      </c>
      <c r="BC2616">
        <v>40</v>
      </c>
      <c r="BD2616">
        <v>68</v>
      </c>
      <c r="BE2616">
        <v>50</v>
      </c>
      <c r="BF2616">
        <v>79</v>
      </c>
      <c r="BG2616">
        <v>7.71</v>
      </c>
      <c r="BH2616">
        <v>4.71</v>
      </c>
      <c r="BI2616">
        <v>3.55</v>
      </c>
      <c r="BJ2616">
        <v>3.2</v>
      </c>
      <c r="BK2616">
        <v>2</v>
      </c>
      <c r="BL2616">
        <f>1/Table1[[#This Row],[odds_ft_home_team_win]]+1/Table1[[#This Row],[odds_ft_draw]]+1/Table1[[#This Row],[odds_ft_away_team_win]]-1</f>
        <v>9.4190140845070491E-2</v>
      </c>
      <c r="BM2616">
        <f>Table1[[#This Row],[Margin]]/3</f>
        <v>3.1396713615023497E-2</v>
      </c>
      <c r="BN2616">
        <v>1.26</v>
      </c>
      <c r="BO2616">
        <v>1.83</v>
      </c>
      <c r="BP2616">
        <v>3.1</v>
      </c>
      <c r="BQ2616">
        <v>5.75</v>
      </c>
      <c r="BR2616">
        <v>1.69</v>
      </c>
      <c r="BS2616">
        <v>2</v>
      </c>
      <c r="BT2616" t="s">
        <v>66</v>
      </c>
      <c r="BU2616">
        <f>VLOOKUP(Table1[[#This Row],[Reference]],metron,11,FALSE)</f>
        <v>1.0936930368209989</v>
      </c>
      <c r="BV2616">
        <f>VLOOKUP(Table1[[#This Row],[Reference]],metron,12,FALSE)</f>
        <v>1.475756471017134</v>
      </c>
    </row>
    <row r="2617" spans="1:74" hidden="1" x14ac:dyDescent="0.45">
      <c r="A2617" t="s">
        <v>5403</v>
      </c>
      <c r="B2617">
        <v>1584831600</v>
      </c>
      <c r="C2617" t="s">
        <v>4276</v>
      </c>
      <c r="D2617" t="s">
        <v>4275</v>
      </c>
      <c r="E2617">
        <v>-1</v>
      </c>
      <c r="F2617" t="s">
        <v>85</v>
      </c>
      <c r="G2617" t="s">
        <v>88</v>
      </c>
      <c r="H2617" t="s">
        <v>66</v>
      </c>
      <c r="I2617">
        <f>MROUND(Table1[[#This Row],[Prob_H]]*100,2)/100</f>
        <v>0.54</v>
      </c>
      <c r="J2617">
        <f>1/Table1[[#This Row],[odds_ft_home_team_win]]-Table1[[#This Row],[Margin/3]]</f>
        <v>0.54225709702985492</v>
      </c>
      <c r="K2617">
        <f>1/Table1[[#This Row],[odds_ft_draw]]-Table1[[#This Row],[Margin/3]]</f>
        <v>0.24923459419676444</v>
      </c>
      <c r="L2617">
        <f>1/Table1[[#This Row],[odds_ft_away_team_win]]-Table1[[#This Row],[Margin/3]]</f>
        <v>0.20850830877338072</v>
      </c>
      <c r="M2617">
        <v>11</v>
      </c>
      <c r="N2617">
        <v>1.71</v>
      </c>
      <c r="O2617">
        <v>1.07</v>
      </c>
      <c r="P2617">
        <v>1.71</v>
      </c>
      <c r="Q2617">
        <v>1.07</v>
      </c>
      <c r="R2617" t="str" cm="1">
        <f t="array" ref="R26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AA2617">
        <v>-1</v>
      </c>
      <c r="AB2617">
        <v>-1</v>
      </c>
      <c r="AC2617">
        <v>-1</v>
      </c>
      <c r="AD2617">
        <v>-1</v>
      </c>
      <c r="AE2617">
        <v>-1</v>
      </c>
      <c r="AF2617">
        <v>-1</v>
      </c>
      <c r="AG2617">
        <v>-1</v>
      </c>
      <c r="AH2617">
        <v>-1</v>
      </c>
      <c r="AI2617">
        <v>-1</v>
      </c>
      <c r="AJ2617">
        <v>-1</v>
      </c>
      <c r="AK2617">
        <v>-1</v>
      </c>
      <c r="AL2617">
        <v>-1</v>
      </c>
      <c r="AM2617">
        <v>-1</v>
      </c>
      <c r="AN2617">
        <v>-1</v>
      </c>
      <c r="AO2617">
        <v>-1</v>
      </c>
      <c r="AP2617">
        <v>-1</v>
      </c>
      <c r="AQ2617">
        <v>-1</v>
      </c>
      <c r="AR2617">
        <v>-1</v>
      </c>
      <c r="AS2617">
        <v>-1</v>
      </c>
      <c r="AT2617">
        <v>-1</v>
      </c>
      <c r="AU2617">
        <v>0</v>
      </c>
      <c r="AV2617">
        <v>0</v>
      </c>
      <c r="AW2617">
        <v>3.27</v>
      </c>
      <c r="AX2617">
        <v>66</v>
      </c>
      <c r="AY2617">
        <v>94</v>
      </c>
      <c r="AZ2617">
        <v>67</v>
      </c>
      <c r="BA2617">
        <v>38</v>
      </c>
      <c r="BB2617">
        <v>16</v>
      </c>
      <c r="BC2617">
        <v>44</v>
      </c>
      <c r="BD2617">
        <v>88</v>
      </c>
      <c r="BE2617">
        <v>63</v>
      </c>
      <c r="BF2617">
        <v>82</v>
      </c>
      <c r="BG2617">
        <v>13.85</v>
      </c>
      <c r="BH2617">
        <v>4.3899999999999997</v>
      </c>
      <c r="BI2617">
        <v>1.74</v>
      </c>
      <c r="BJ2617">
        <v>3.55</v>
      </c>
      <c r="BK2617">
        <v>4.1500000000000004</v>
      </c>
      <c r="BL2617">
        <f>1/Table1[[#This Row],[odds_ft_home_team_win]]+1/Table1[[#This Row],[odds_ft_draw]]+1/Table1[[#This Row],[odds_ft_away_team_win]]-1</f>
        <v>9.736663994491801E-2</v>
      </c>
      <c r="BM2617">
        <f>Table1[[#This Row],[Margin]]/3</f>
        <v>3.2455546648306001E-2</v>
      </c>
      <c r="BN2617">
        <v>1.21</v>
      </c>
      <c r="BO2617">
        <v>1.69</v>
      </c>
      <c r="BP2617">
        <v>2.75</v>
      </c>
      <c r="BQ2617">
        <v>5</v>
      </c>
      <c r="BR2617">
        <v>1.65</v>
      </c>
      <c r="BS2617">
        <v>2.0499999999999998</v>
      </c>
      <c r="BT2617" t="s">
        <v>66</v>
      </c>
      <c r="BU2617">
        <f>VLOOKUP(Table1[[#This Row],[Reference]],metron,11,FALSE)</f>
        <v>1.684957590444867</v>
      </c>
      <c r="BV2617">
        <f>VLOOKUP(Table1[[#This Row],[Reference]],metron,12,FALSE)</f>
        <v>0.95101263631642718</v>
      </c>
    </row>
    <row r="2618" spans="1:74" hidden="1" x14ac:dyDescent="0.45">
      <c r="A2618" t="s">
        <v>5403</v>
      </c>
      <c r="B2618">
        <v>1584838800</v>
      </c>
      <c r="C2618" t="s">
        <v>4277</v>
      </c>
      <c r="D2618" t="s">
        <v>4275</v>
      </c>
      <c r="E2618">
        <v>-1</v>
      </c>
      <c r="F2618" t="s">
        <v>86</v>
      </c>
      <c r="G2618" t="s">
        <v>81</v>
      </c>
      <c r="H2618" t="s">
        <v>66</v>
      </c>
      <c r="I2618">
        <f>MROUND(Table1[[#This Row],[Prob_H]]*100,2)/100</f>
        <v>0.48</v>
      </c>
      <c r="J2618">
        <f>1/Table1[[#This Row],[odds_ft_home_team_win]]-Table1[[#This Row],[Margin/3]]</f>
        <v>0.48971928029519651</v>
      </c>
      <c r="K2618">
        <f>1/Table1[[#This Row],[odds_ft_draw]]-Table1[[#This Row],[Margin/3]]</f>
        <v>0.27385137856342046</v>
      </c>
      <c r="L2618">
        <f>1/Table1[[#This Row],[odds_ft_away_team_win]]-Table1[[#This Row],[Margin/3]]</f>
        <v>0.23642934114138298</v>
      </c>
      <c r="M2618">
        <v>11</v>
      </c>
      <c r="N2618">
        <v>1.76</v>
      </c>
      <c r="O2618">
        <v>1.53</v>
      </c>
      <c r="P2618">
        <v>1.76</v>
      </c>
      <c r="Q2618">
        <v>1.53</v>
      </c>
      <c r="R2618" t="str" cm="1">
        <f t="array" ref="R26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AA2618">
        <v>-1</v>
      </c>
      <c r="AB2618">
        <v>-1</v>
      </c>
      <c r="AC2618">
        <v>-1</v>
      </c>
      <c r="AD2618">
        <v>-1</v>
      </c>
      <c r="AE2618">
        <v>-1</v>
      </c>
      <c r="AF2618">
        <v>-1</v>
      </c>
      <c r="AG2618">
        <v>-1</v>
      </c>
      <c r="AH2618">
        <v>-1</v>
      </c>
      <c r="AI2618">
        <v>-1</v>
      </c>
      <c r="AJ2618">
        <v>-1</v>
      </c>
      <c r="AK2618">
        <v>-1</v>
      </c>
      <c r="AL2618">
        <v>-1</v>
      </c>
      <c r="AM2618">
        <v>-1</v>
      </c>
      <c r="AN2618">
        <v>-1</v>
      </c>
      <c r="AO2618">
        <v>-1</v>
      </c>
      <c r="AP2618">
        <v>-1</v>
      </c>
      <c r="AQ2618">
        <v>-1</v>
      </c>
      <c r="AR2618">
        <v>-1</v>
      </c>
      <c r="AS2618">
        <v>-1</v>
      </c>
      <c r="AT2618">
        <v>-1</v>
      </c>
      <c r="AU2618">
        <v>0</v>
      </c>
      <c r="AV2618">
        <v>0</v>
      </c>
      <c r="AW2618">
        <v>3.28</v>
      </c>
      <c r="AX2618">
        <v>70</v>
      </c>
      <c r="AY2618">
        <v>88</v>
      </c>
      <c r="AZ2618">
        <v>67</v>
      </c>
      <c r="BA2618">
        <v>41</v>
      </c>
      <c r="BB2618">
        <v>23</v>
      </c>
      <c r="BC2618">
        <v>41</v>
      </c>
      <c r="BD2618">
        <v>73</v>
      </c>
      <c r="BE2618">
        <v>66</v>
      </c>
      <c r="BF2618">
        <v>97</v>
      </c>
      <c r="BG2618">
        <v>8.94</v>
      </c>
      <c r="BH2618">
        <v>4.37</v>
      </c>
      <c r="BI2618">
        <v>1.91</v>
      </c>
      <c r="BJ2618">
        <v>3.25</v>
      </c>
      <c r="BK2618">
        <v>3.7</v>
      </c>
      <c r="BL2618">
        <f>1/Table1[[#This Row],[odds_ft_home_team_win]]+1/Table1[[#This Row],[odds_ft_draw]]+1/Table1[[#This Row],[odds_ft_away_team_win]]-1</f>
        <v>0.10152278738666176</v>
      </c>
      <c r="BM2618">
        <f>Table1[[#This Row],[Margin]]/3</f>
        <v>3.3840929128887254E-2</v>
      </c>
      <c r="BN2618">
        <v>1.25</v>
      </c>
      <c r="BO2618">
        <v>1.83</v>
      </c>
      <c r="BP2618">
        <v>3.1</v>
      </c>
      <c r="BQ2618">
        <v>5.65</v>
      </c>
      <c r="BR2618">
        <v>1.67</v>
      </c>
      <c r="BS2618">
        <v>2</v>
      </c>
      <c r="BT2618" t="s">
        <v>66</v>
      </c>
      <c r="BU2618">
        <f>VLOOKUP(Table1[[#This Row],[Reference]],metron,11,FALSE)</f>
        <v>1.510877192982456</v>
      </c>
      <c r="BV2618">
        <f>VLOOKUP(Table1[[#This Row],[Reference]],metron,12,FALSE)</f>
        <v>1.0163157894736841</v>
      </c>
    </row>
    <row r="2619" spans="1:74" hidden="1" x14ac:dyDescent="0.45">
      <c r="A2619" t="s">
        <v>5403</v>
      </c>
      <c r="B2619">
        <v>1584838800</v>
      </c>
      <c r="C2619" t="s">
        <v>4277</v>
      </c>
      <c r="D2619" t="s">
        <v>4275</v>
      </c>
      <c r="E2619">
        <v>-1</v>
      </c>
      <c r="F2619" t="s">
        <v>103</v>
      </c>
      <c r="G2619" t="s">
        <v>97</v>
      </c>
      <c r="H2619" t="s">
        <v>66</v>
      </c>
      <c r="I2619">
        <f>MROUND(Table1[[#This Row],[Prob_H]]*100,2)/100</f>
        <v>0.56000000000000005</v>
      </c>
      <c r="J2619">
        <f>1/Table1[[#This Row],[odds_ft_home_team_win]]-Table1[[#This Row],[Margin/3]]</f>
        <v>0.55896707012937075</v>
      </c>
      <c r="K2619">
        <f>1/Table1[[#This Row],[odds_ft_draw]]-Table1[[#This Row],[Margin/3]]</f>
        <v>0.24122369653773576</v>
      </c>
      <c r="L2619">
        <f>1/Table1[[#This Row],[odds_ft_away_team_win]]-Table1[[#This Row],[Margin/3]]</f>
        <v>0.19980923333289347</v>
      </c>
      <c r="M2619">
        <v>11</v>
      </c>
      <c r="N2619">
        <v>1.64</v>
      </c>
      <c r="O2619">
        <v>0.86</v>
      </c>
      <c r="P2619">
        <v>1.64</v>
      </c>
      <c r="Q2619">
        <v>0.86</v>
      </c>
      <c r="R2619" t="str" cm="1">
        <f t="array" ref="R26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AA2619">
        <v>-1</v>
      </c>
      <c r="AB2619">
        <v>-1</v>
      </c>
      <c r="AC2619">
        <v>-1</v>
      </c>
      <c r="AD2619">
        <v>-1</v>
      </c>
      <c r="AE2619">
        <v>-1</v>
      </c>
      <c r="AF2619">
        <v>-1</v>
      </c>
      <c r="AG2619">
        <v>-1</v>
      </c>
      <c r="AH2619">
        <v>-1</v>
      </c>
      <c r="AI2619">
        <v>-1</v>
      </c>
      <c r="AJ2619">
        <v>-1</v>
      </c>
      <c r="AK2619">
        <v>-1</v>
      </c>
      <c r="AL2619">
        <v>-1</v>
      </c>
      <c r="AM2619">
        <v>-1</v>
      </c>
      <c r="AN2619">
        <v>-1</v>
      </c>
      <c r="AO2619">
        <v>-1</v>
      </c>
      <c r="AP2619">
        <v>-1</v>
      </c>
      <c r="AQ2619">
        <v>-1</v>
      </c>
      <c r="AR2619">
        <v>-1</v>
      </c>
      <c r="AS2619">
        <v>-1</v>
      </c>
      <c r="AT2619">
        <v>-1</v>
      </c>
      <c r="AU2619">
        <v>0</v>
      </c>
      <c r="AV2619">
        <v>0</v>
      </c>
      <c r="AW2619">
        <v>2.29</v>
      </c>
      <c r="AX2619">
        <v>47</v>
      </c>
      <c r="AY2619">
        <v>75</v>
      </c>
      <c r="AZ2619">
        <v>29</v>
      </c>
      <c r="BA2619">
        <v>22</v>
      </c>
      <c r="BB2619">
        <v>7</v>
      </c>
      <c r="BC2619">
        <v>18</v>
      </c>
      <c r="BD2619">
        <v>68</v>
      </c>
      <c r="BE2619">
        <v>47</v>
      </c>
      <c r="BF2619">
        <v>79</v>
      </c>
      <c r="BG2619">
        <v>12.14</v>
      </c>
      <c r="BH2619">
        <v>3.5</v>
      </c>
      <c r="BI2619">
        <v>1.69</v>
      </c>
      <c r="BJ2619">
        <v>3.65</v>
      </c>
      <c r="BK2619">
        <v>4.3</v>
      </c>
      <c r="BL2619">
        <f>1/Table1[[#This Row],[odds_ft_home_team_win]]+1/Table1[[#This Row],[odds_ft_draw]]+1/Table1[[#This Row],[odds_ft_away_team_win]]-1</f>
        <v>9.8246718605970784E-2</v>
      </c>
      <c r="BM2619">
        <f>Table1[[#This Row],[Margin]]/3</f>
        <v>3.2748906201990259E-2</v>
      </c>
      <c r="BN2619">
        <v>1.19</v>
      </c>
      <c r="BO2619">
        <v>1.65</v>
      </c>
      <c r="BP2619">
        <v>2.65</v>
      </c>
      <c r="BQ2619">
        <v>4.7</v>
      </c>
      <c r="BR2619">
        <v>1.61</v>
      </c>
      <c r="BS2619">
        <v>2.1</v>
      </c>
      <c r="BT2619" t="s">
        <v>66</v>
      </c>
      <c r="BU2619">
        <f>VLOOKUP(Table1[[#This Row],[Reference]],metron,11,FALSE)</f>
        <v>1.7546812539448771</v>
      </c>
      <c r="BV2619">
        <f>VLOOKUP(Table1[[#This Row],[Reference]],metron,12,FALSE)</f>
        <v>0.93456764148958549</v>
      </c>
    </row>
    <row r="2620" spans="1:74" hidden="1" x14ac:dyDescent="0.45">
      <c r="A2620" t="s">
        <v>5403</v>
      </c>
      <c r="B2620">
        <v>1584846000</v>
      </c>
      <c r="C2620" t="s">
        <v>4278</v>
      </c>
      <c r="D2620" t="s">
        <v>4275</v>
      </c>
      <c r="E2620">
        <v>-1</v>
      </c>
      <c r="F2620" t="s">
        <v>2218</v>
      </c>
      <c r="G2620" t="s">
        <v>68</v>
      </c>
      <c r="H2620" t="s">
        <v>66</v>
      </c>
      <c r="I2620">
        <f>MROUND(Table1[[#This Row],[Prob_H]]*100,2)/100</f>
        <v>0.28000000000000003</v>
      </c>
      <c r="J2620">
        <f>1/Table1[[#This Row],[odds_ft_home_team_win]]-Table1[[#This Row],[Margin/3]]</f>
        <v>0.28593151173796333</v>
      </c>
      <c r="K2620">
        <f>1/Table1[[#This Row],[odds_ft_draw]]-Table1[[#This Row],[Margin/3]]</f>
        <v>0.2910518394389362</v>
      </c>
      <c r="L2620">
        <f>1/Table1[[#This Row],[odds_ft_away_team_win]]-Table1[[#This Row],[Margin/3]]</f>
        <v>0.42301664882310042</v>
      </c>
      <c r="M2620">
        <v>11</v>
      </c>
      <c r="N2620">
        <v>1.31</v>
      </c>
      <c r="O2620">
        <v>1.33</v>
      </c>
      <c r="P2620">
        <v>1.31</v>
      </c>
      <c r="Q2620">
        <v>1.33</v>
      </c>
      <c r="R2620" t="str" cm="1">
        <f t="array" ref="R26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AA2620">
        <v>-1</v>
      </c>
      <c r="AB2620">
        <v>-1</v>
      </c>
      <c r="AC2620">
        <v>-1</v>
      </c>
      <c r="AD2620">
        <v>-1</v>
      </c>
      <c r="AE2620">
        <v>-1</v>
      </c>
      <c r="AF2620">
        <v>-1</v>
      </c>
      <c r="AG2620">
        <v>-1</v>
      </c>
      <c r="AH2620">
        <v>-1</v>
      </c>
      <c r="AI2620">
        <v>-1</v>
      </c>
      <c r="AJ2620">
        <v>-1</v>
      </c>
      <c r="AK2620">
        <v>-1</v>
      </c>
      <c r="AL2620">
        <v>-1</v>
      </c>
      <c r="AM2620">
        <v>-1</v>
      </c>
      <c r="AN2620">
        <v>-1</v>
      </c>
      <c r="AO2620">
        <v>-1</v>
      </c>
      <c r="AP2620">
        <v>-1</v>
      </c>
      <c r="AQ2620">
        <v>-1</v>
      </c>
      <c r="AR2620">
        <v>-1</v>
      </c>
      <c r="AS2620">
        <v>-1</v>
      </c>
      <c r="AT2620">
        <v>-1</v>
      </c>
      <c r="AU2620">
        <v>0</v>
      </c>
      <c r="AV2620">
        <v>0</v>
      </c>
      <c r="AW2620">
        <v>2.57</v>
      </c>
      <c r="AX2620">
        <v>55</v>
      </c>
      <c r="AY2620">
        <v>77</v>
      </c>
      <c r="AZ2620">
        <v>48</v>
      </c>
      <c r="BA2620">
        <v>23</v>
      </c>
      <c r="BB2620">
        <v>13</v>
      </c>
      <c r="BC2620">
        <v>19</v>
      </c>
      <c r="BD2620">
        <v>55</v>
      </c>
      <c r="BE2620">
        <v>55</v>
      </c>
      <c r="BF2620">
        <v>81</v>
      </c>
      <c r="BG2620">
        <v>8.4600000000000009</v>
      </c>
      <c r="BH2620">
        <v>4.5</v>
      </c>
      <c r="BI2620">
        <v>3.15</v>
      </c>
      <c r="BJ2620">
        <v>3.1</v>
      </c>
      <c r="BK2620">
        <v>2.2000000000000002</v>
      </c>
      <c r="BL2620">
        <f>1/Table1[[#This Row],[odds_ft_home_team_win]]+1/Table1[[#This Row],[odds_ft_draw]]+1/Table1[[#This Row],[odds_ft_away_team_win]]-1</f>
        <v>9.4586417167062287E-2</v>
      </c>
      <c r="BM2620">
        <f>Table1[[#This Row],[Margin]]/3</f>
        <v>3.1528805722354093E-2</v>
      </c>
      <c r="BN2620">
        <v>1.28</v>
      </c>
      <c r="BO2620">
        <v>1.91</v>
      </c>
      <c r="BP2620">
        <v>3.3</v>
      </c>
      <c r="BQ2620">
        <v>6.15</v>
      </c>
      <c r="BR2620">
        <v>1.71</v>
      </c>
      <c r="BS2620">
        <v>1.95</v>
      </c>
      <c r="BT2620" t="s">
        <v>66</v>
      </c>
      <c r="BU2620">
        <f>VLOOKUP(Table1[[#This Row],[Reference]],metron,11,FALSE)</f>
        <v>1.128766254360926</v>
      </c>
      <c r="BV2620">
        <f>VLOOKUP(Table1[[#This Row],[Reference]],metron,12,FALSE)</f>
        <v>1.415794481446242</v>
      </c>
    </row>
    <row r="2621" spans="1:74" hidden="1" x14ac:dyDescent="0.45">
      <c r="A2621" t="s">
        <v>5403</v>
      </c>
      <c r="B2621">
        <v>1584900000</v>
      </c>
      <c r="C2621" t="s">
        <v>4279</v>
      </c>
      <c r="D2621" t="s">
        <v>4275</v>
      </c>
      <c r="E2621">
        <v>-1</v>
      </c>
      <c r="F2621" t="s">
        <v>94</v>
      </c>
      <c r="G2621" t="s">
        <v>72</v>
      </c>
      <c r="H2621" t="s">
        <v>66</v>
      </c>
      <c r="I2621">
        <f>MROUND(Table1[[#This Row],[Prob_H]]*100,2)/100</f>
        <v>0.46</v>
      </c>
      <c r="J2621">
        <f>1/Table1[[#This Row],[odds_ft_home_team_win]]-Table1[[#This Row],[Margin/3]]</f>
        <v>0.46766169154228859</v>
      </c>
      <c r="K2621">
        <f>1/Table1[[#This Row],[odds_ft_draw]]-Table1[[#This Row],[Margin/3]]</f>
        <v>0.26616915422885573</v>
      </c>
      <c r="L2621">
        <f>1/Table1[[#This Row],[odds_ft_away_team_win]]-Table1[[#This Row],[Margin/3]]</f>
        <v>0.26616915422885573</v>
      </c>
      <c r="M2621">
        <v>11</v>
      </c>
      <c r="N2621">
        <v>1.93</v>
      </c>
      <c r="O2621">
        <v>0.77</v>
      </c>
      <c r="P2621">
        <v>1.93</v>
      </c>
      <c r="Q2621">
        <v>0.77</v>
      </c>
      <c r="R2621" t="str" cm="1">
        <f t="array" ref="R26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AA2621">
        <v>-1</v>
      </c>
      <c r="AB2621">
        <v>-1</v>
      </c>
      <c r="AC2621">
        <v>-1</v>
      </c>
      <c r="AD2621">
        <v>-1</v>
      </c>
      <c r="AE2621">
        <v>-1</v>
      </c>
      <c r="AF2621">
        <v>-1</v>
      </c>
      <c r="AG2621">
        <v>-1</v>
      </c>
      <c r="AH2621">
        <v>-1</v>
      </c>
      <c r="AI2621">
        <v>-1</v>
      </c>
      <c r="AJ2621">
        <v>-1</v>
      </c>
      <c r="AK2621">
        <v>-1</v>
      </c>
      <c r="AL2621">
        <v>-1</v>
      </c>
      <c r="AM2621">
        <v>-1</v>
      </c>
      <c r="AN2621">
        <v>-1</v>
      </c>
      <c r="AO2621">
        <v>-1</v>
      </c>
      <c r="AP2621">
        <v>-1</v>
      </c>
      <c r="AQ2621">
        <v>-1</v>
      </c>
      <c r="AR2621">
        <v>-1</v>
      </c>
      <c r="AS2621">
        <v>-1</v>
      </c>
      <c r="AT2621">
        <v>-1</v>
      </c>
      <c r="AU2621">
        <v>0</v>
      </c>
      <c r="AV2621">
        <v>0</v>
      </c>
      <c r="AW2621">
        <v>3.28</v>
      </c>
      <c r="AX2621">
        <v>63</v>
      </c>
      <c r="AY2621">
        <v>89</v>
      </c>
      <c r="AZ2621">
        <v>64</v>
      </c>
      <c r="BA2621">
        <v>38</v>
      </c>
      <c r="BB2621">
        <v>26</v>
      </c>
      <c r="BC2621">
        <v>38</v>
      </c>
      <c r="BD2621">
        <v>71</v>
      </c>
      <c r="BE2621">
        <v>67</v>
      </c>
      <c r="BF2621">
        <v>96</v>
      </c>
      <c r="BG2621">
        <v>9.7100000000000009</v>
      </c>
      <c r="BH2621">
        <v>4.53</v>
      </c>
      <c r="BI2621">
        <v>2</v>
      </c>
      <c r="BJ2621">
        <v>3.35</v>
      </c>
      <c r="BK2621">
        <v>3.35</v>
      </c>
      <c r="BL2621">
        <f>1/Table1[[#This Row],[odds_ft_home_team_win]]+1/Table1[[#This Row],[odds_ft_draw]]+1/Table1[[#This Row],[odds_ft_away_team_win]]-1</f>
        <v>9.7014925373134275E-2</v>
      </c>
      <c r="BM2621">
        <f>Table1[[#This Row],[Margin]]/3</f>
        <v>3.2338308457711427E-2</v>
      </c>
      <c r="BN2621">
        <v>1.28</v>
      </c>
      <c r="BO2621">
        <v>1.91</v>
      </c>
      <c r="BP2621">
        <v>3.3</v>
      </c>
      <c r="BQ2621">
        <v>6.15</v>
      </c>
      <c r="BR2621">
        <v>1.77</v>
      </c>
      <c r="BS2621">
        <v>1.91</v>
      </c>
      <c r="BT2621" t="s">
        <v>66</v>
      </c>
      <c r="BU2621">
        <f>VLOOKUP(Table1[[#This Row],[Reference]],metron,11,FALSE)</f>
        <v>1.4888836329233679</v>
      </c>
      <c r="BV2621">
        <f>VLOOKUP(Table1[[#This Row],[Reference]],metron,12,FALSE)</f>
        <v>1.0516792809839171</v>
      </c>
    </row>
    <row r="2622" spans="1:74" hidden="1" x14ac:dyDescent="0.45">
      <c r="A2622" t="s">
        <v>5403</v>
      </c>
      <c r="B2622">
        <v>1584921600</v>
      </c>
      <c r="C2622" t="s">
        <v>4280</v>
      </c>
      <c r="D2622" t="s">
        <v>4275</v>
      </c>
      <c r="E2622">
        <v>-1</v>
      </c>
      <c r="F2622" t="s">
        <v>80</v>
      </c>
      <c r="G2622" t="s">
        <v>98</v>
      </c>
      <c r="H2622" t="s">
        <v>66</v>
      </c>
      <c r="I2622">
        <f>MROUND(Table1[[#This Row],[Prob_H]]*100,2)/100</f>
        <v>0.44</v>
      </c>
      <c r="J2622">
        <f>1/Table1[[#This Row],[odds_ft_home_team_win]]-Table1[[#This Row],[Margin/3]]</f>
        <v>0.44561688311688308</v>
      </c>
      <c r="K2622">
        <f>1/Table1[[#This Row],[odds_ft_draw]]-Table1[[#This Row],[Margin/3]]</f>
        <v>0.28192640692640691</v>
      </c>
      <c r="L2622">
        <f>1/Table1[[#This Row],[odds_ft_away_team_win]]-Table1[[#This Row],[Margin/3]]</f>
        <v>0.27245670995670995</v>
      </c>
      <c r="M2622">
        <v>11</v>
      </c>
      <c r="N2622">
        <v>1.5</v>
      </c>
      <c r="O2622">
        <v>1.21</v>
      </c>
      <c r="P2622">
        <v>1.5</v>
      </c>
      <c r="Q2622">
        <v>1.21</v>
      </c>
      <c r="R2622" t="str" cm="1">
        <f t="array" ref="R26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AA2622">
        <v>-1</v>
      </c>
      <c r="AB2622">
        <v>-1</v>
      </c>
      <c r="AC2622">
        <v>-1</v>
      </c>
      <c r="AD2622">
        <v>-1</v>
      </c>
      <c r="AE2622">
        <v>-1</v>
      </c>
      <c r="AF2622">
        <v>-1</v>
      </c>
      <c r="AG2622">
        <v>-1</v>
      </c>
      <c r="AH2622">
        <v>-1</v>
      </c>
      <c r="AI2622">
        <v>-1</v>
      </c>
      <c r="AJ2622">
        <v>-1</v>
      </c>
      <c r="AK2622">
        <v>-1</v>
      </c>
      <c r="AL2622">
        <v>-1</v>
      </c>
      <c r="AM2622">
        <v>-1</v>
      </c>
      <c r="AN2622">
        <v>-1</v>
      </c>
      <c r="AO2622">
        <v>-1</v>
      </c>
      <c r="AP2622">
        <v>-1</v>
      </c>
      <c r="AQ2622">
        <v>-1</v>
      </c>
      <c r="AR2622">
        <v>-1</v>
      </c>
      <c r="AS2622">
        <v>-1</v>
      </c>
      <c r="AT2622">
        <v>-1</v>
      </c>
      <c r="AU2622">
        <v>0</v>
      </c>
      <c r="AV2622">
        <v>0</v>
      </c>
      <c r="AW2622">
        <v>2.83</v>
      </c>
      <c r="AX2622">
        <v>61</v>
      </c>
      <c r="AY2622">
        <v>83</v>
      </c>
      <c r="AZ2622">
        <v>64</v>
      </c>
      <c r="BA2622">
        <v>25</v>
      </c>
      <c r="BB2622">
        <v>11</v>
      </c>
      <c r="BC2622">
        <v>47</v>
      </c>
      <c r="BD2622">
        <v>83</v>
      </c>
      <c r="BE2622">
        <v>43</v>
      </c>
      <c r="BF2622">
        <v>68</v>
      </c>
      <c r="BG2622">
        <v>10</v>
      </c>
      <c r="BH2622">
        <v>4.71</v>
      </c>
      <c r="BI2622">
        <v>2.1</v>
      </c>
      <c r="BJ2622">
        <v>3.2</v>
      </c>
      <c r="BK2622">
        <v>3.3</v>
      </c>
      <c r="BL2622">
        <f>1/Table1[[#This Row],[odds_ft_home_team_win]]+1/Table1[[#This Row],[odds_ft_draw]]+1/Table1[[#This Row],[odds_ft_away_team_win]]-1</f>
        <v>9.1720779220779258E-2</v>
      </c>
      <c r="BM2622">
        <f>Table1[[#This Row],[Margin]]/3</f>
        <v>3.0573593073593086E-2</v>
      </c>
      <c r="BN2622">
        <v>1.31</v>
      </c>
      <c r="BO2622">
        <v>2</v>
      </c>
      <c r="BP2622">
        <v>3.5</v>
      </c>
      <c r="BQ2622">
        <v>6.6</v>
      </c>
      <c r="BR2622">
        <v>1.8</v>
      </c>
      <c r="BS2622">
        <v>1.87</v>
      </c>
      <c r="BT2622" t="s">
        <v>66</v>
      </c>
      <c r="BU2622">
        <f>VLOOKUP(Table1[[#This Row],[Reference]],metron,11,FALSE)</f>
        <v>1.4140979689366791</v>
      </c>
      <c r="BV2622">
        <f>VLOOKUP(Table1[[#This Row],[Reference]],metron,12,FALSE)</f>
        <v>1.0666666666666671</v>
      </c>
    </row>
    <row r="2623" spans="1:74" hidden="1" x14ac:dyDescent="0.45">
      <c r="A2623" t="s">
        <v>5403</v>
      </c>
      <c r="B2623">
        <v>1584928800</v>
      </c>
      <c r="C2623" t="s">
        <v>4281</v>
      </c>
      <c r="D2623" t="s">
        <v>4275</v>
      </c>
      <c r="E2623">
        <v>-1</v>
      </c>
      <c r="F2623" t="s">
        <v>3788</v>
      </c>
      <c r="G2623" t="s">
        <v>93</v>
      </c>
      <c r="H2623" t="s">
        <v>66</v>
      </c>
      <c r="I2623">
        <f>MROUND(Table1[[#This Row],[Prob_H]]*100,2)/100</f>
        <v>0.46</v>
      </c>
      <c r="J2623">
        <f>1/Table1[[#This Row],[odds_ft_home_team_win]]-Table1[[#This Row],[Margin/3]]</f>
        <v>0.46694984723153737</v>
      </c>
      <c r="K2623">
        <f>1/Table1[[#This Row],[odds_ft_draw]]-Table1[[#This Row],[Margin/3]]</f>
        <v>0.28441016469185482</v>
      </c>
      <c r="L2623">
        <f>1/Table1[[#This Row],[odds_ft_away_team_win]]-Table1[[#This Row],[Margin/3]]</f>
        <v>0.24863998807660778</v>
      </c>
      <c r="M2623">
        <v>11</v>
      </c>
      <c r="N2623">
        <v>1.43</v>
      </c>
      <c r="O2623">
        <v>1.21</v>
      </c>
      <c r="P2623">
        <v>1.43</v>
      </c>
      <c r="Q2623">
        <v>1.21</v>
      </c>
      <c r="R2623" t="str" cm="1">
        <f t="array" ref="R26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AA2623">
        <v>-1</v>
      </c>
      <c r="AB2623">
        <v>-1</v>
      </c>
      <c r="AC2623">
        <v>-1</v>
      </c>
      <c r="AD2623">
        <v>-1</v>
      </c>
      <c r="AE2623">
        <v>-1</v>
      </c>
      <c r="AF2623">
        <v>-1</v>
      </c>
      <c r="AG2623">
        <v>-1</v>
      </c>
      <c r="AH2623">
        <v>-1</v>
      </c>
      <c r="AI2623">
        <v>-1</v>
      </c>
      <c r="AJ2623">
        <v>-1</v>
      </c>
      <c r="AK2623">
        <v>-1</v>
      </c>
      <c r="AL2623">
        <v>-1</v>
      </c>
      <c r="AM2623">
        <v>-1</v>
      </c>
      <c r="AN2623">
        <v>-1</v>
      </c>
      <c r="AO2623">
        <v>-1</v>
      </c>
      <c r="AP2623">
        <v>-1</v>
      </c>
      <c r="AQ2623">
        <v>-1</v>
      </c>
      <c r="AR2623">
        <v>-1</v>
      </c>
      <c r="AS2623">
        <v>-1</v>
      </c>
      <c r="AT2623">
        <v>-1</v>
      </c>
      <c r="AU2623">
        <v>0</v>
      </c>
      <c r="AV2623">
        <v>0</v>
      </c>
      <c r="AW2623">
        <v>2.89</v>
      </c>
      <c r="AX2623">
        <v>57</v>
      </c>
      <c r="AY2623">
        <v>82</v>
      </c>
      <c r="AZ2623">
        <v>57</v>
      </c>
      <c r="BA2623">
        <v>22</v>
      </c>
      <c r="BB2623">
        <v>14</v>
      </c>
      <c r="BC2623">
        <v>36</v>
      </c>
      <c r="BD2623">
        <v>86</v>
      </c>
      <c r="BE2623">
        <v>50</v>
      </c>
      <c r="BF2623">
        <v>86</v>
      </c>
      <c r="BG2623">
        <v>8.2100000000000009</v>
      </c>
      <c r="BH2623">
        <v>4.5</v>
      </c>
      <c r="BI2623">
        <v>2</v>
      </c>
      <c r="BJ2623">
        <v>3.15</v>
      </c>
      <c r="BK2623">
        <v>3.55</v>
      </c>
      <c r="BL2623">
        <f>1/Table1[[#This Row],[odds_ft_home_team_win]]+1/Table1[[#This Row],[odds_ft_draw]]+1/Table1[[#This Row],[odds_ft_away_team_win]]-1</f>
        <v>9.9150458305387934E-2</v>
      </c>
      <c r="BM2623">
        <f>Table1[[#This Row],[Margin]]/3</f>
        <v>3.3050152768462647E-2</v>
      </c>
      <c r="BN2623">
        <v>1.31</v>
      </c>
      <c r="BO2623">
        <v>2</v>
      </c>
      <c r="BP2623">
        <v>3.5</v>
      </c>
      <c r="BQ2623">
        <v>6.55</v>
      </c>
      <c r="BR2623">
        <v>1.77</v>
      </c>
      <c r="BS2623">
        <v>1.87</v>
      </c>
      <c r="BT2623" t="s">
        <v>66</v>
      </c>
      <c r="BU2623">
        <f>VLOOKUP(Table1[[#This Row],[Reference]],metron,11,FALSE)</f>
        <v>1.4888836329233679</v>
      </c>
      <c r="BV2623">
        <f>VLOOKUP(Table1[[#This Row],[Reference]],metron,12,FALSE)</f>
        <v>1.0516792809839171</v>
      </c>
    </row>
    <row r="2624" spans="1:74" hidden="1" x14ac:dyDescent="0.45">
      <c r="A2624" t="s">
        <v>5403</v>
      </c>
      <c r="B2624">
        <v>1585962000</v>
      </c>
      <c r="C2624" t="s">
        <v>4282</v>
      </c>
      <c r="D2624" t="s">
        <v>4275</v>
      </c>
      <c r="E2624">
        <v>-1</v>
      </c>
      <c r="F2624" t="s">
        <v>3792</v>
      </c>
      <c r="G2624" t="s">
        <v>103</v>
      </c>
      <c r="H2624" t="s">
        <v>66</v>
      </c>
      <c r="I2624" t="e">
        <f>MROUND(Table1[[#This Row],[Prob_H]]*100,2)/100</f>
        <v>#DIV/0!</v>
      </c>
      <c r="J2624" t="e">
        <f>1/Table1[[#This Row],[odds_ft_home_team_win]]-Table1[[#This Row],[Margin/3]]</f>
        <v>#DIV/0!</v>
      </c>
      <c r="K2624" t="e">
        <f>1/Table1[[#This Row],[odds_ft_draw]]-Table1[[#This Row],[Margin/3]]</f>
        <v>#DIV/0!</v>
      </c>
      <c r="L2624" t="e">
        <f>1/Table1[[#This Row],[odds_ft_away_team_win]]-Table1[[#This Row],[Margin/3]]</f>
        <v>#DIV/0!</v>
      </c>
      <c r="M2624">
        <v>12</v>
      </c>
      <c r="N2624">
        <v>0.86</v>
      </c>
      <c r="O2624">
        <v>1.1399999999999999</v>
      </c>
      <c r="P2624">
        <v>0.86</v>
      </c>
      <c r="Q2624">
        <v>1.1399999999999999</v>
      </c>
      <c r="R2624" t="str" cm="1">
        <f t="array" ref="R26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AA2624">
        <v>-1</v>
      </c>
      <c r="AB2624">
        <v>-1</v>
      </c>
      <c r="AC2624">
        <v>-1</v>
      </c>
      <c r="AD2624">
        <v>-1</v>
      </c>
      <c r="AE2624">
        <v>-1</v>
      </c>
      <c r="AF2624">
        <v>-1</v>
      </c>
      <c r="AG2624">
        <v>-1</v>
      </c>
      <c r="AH2624">
        <v>-1</v>
      </c>
      <c r="AI2624">
        <v>-1</v>
      </c>
      <c r="AJ2624">
        <v>-1</v>
      </c>
      <c r="AK2624">
        <v>-1</v>
      </c>
      <c r="AL2624">
        <v>-1</v>
      </c>
      <c r="AM2624">
        <v>-1</v>
      </c>
      <c r="AN2624">
        <v>-1</v>
      </c>
      <c r="AO2624">
        <v>-1</v>
      </c>
      <c r="AP2624">
        <v>-1</v>
      </c>
      <c r="AQ2624">
        <v>-1</v>
      </c>
      <c r="AR2624">
        <v>-1</v>
      </c>
      <c r="AS2624">
        <v>-1</v>
      </c>
      <c r="AT2624">
        <v>-1</v>
      </c>
      <c r="AU2624">
        <v>0</v>
      </c>
      <c r="AV2624">
        <v>0</v>
      </c>
      <c r="AW2624">
        <v>3</v>
      </c>
      <c r="AX2624">
        <v>57</v>
      </c>
      <c r="AY2624">
        <v>86</v>
      </c>
      <c r="AZ2624">
        <v>57</v>
      </c>
      <c r="BA2624">
        <v>36</v>
      </c>
      <c r="BB2624">
        <v>18</v>
      </c>
      <c r="BC2624">
        <v>40</v>
      </c>
      <c r="BD2624">
        <v>68</v>
      </c>
      <c r="BE2624">
        <v>61</v>
      </c>
      <c r="BF2624">
        <v>82</v>
      </c>
      <c r="BG2624">
        <v>9.7100000000000009</v>
      </c>
      <c r="BH2624">
        <v>4.43</v>
      </c>
      <c r="BI2624">
        <v>0</v>
      </c>
      <c r="BJ2624">
        <v>0</v>
      </c>
      <c r="BK2624">
        <v>0</v>
      </c>
      <c r="BL2624" t="e">
        <f>1/Table1[[#This Row],[odds_ft_home_team_win]]+1/Table1[[#This Row],[odds_ft_draw]]+1/Table1[[#This Row],[odds_ft_away_team_win]]-1</f>
        <v>#DIV/0!</v>
      </c>
      <c r="BM2624" t="e">
        <f>Table1[[#This Row],[Margin]]/3</f>
        <v>#DIV/0!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 t="s">
        <v>66</v>
      </c>
      <c r="BU2624" t="e">
        <f>VLOOKUP(Table1[[#This Row],[Reference]],metron,11,FALSE)</f>
        <v>#DIV/0!</v>
      </c>
      <c r="BV2624" t="e">
        <f>VLOOKUP(Table1[[#This Row],[Reference]],metron,12,FALSE)</f>
        <v>#DIV/0!</v>
      </c>
    </row>
    <row r="2625" spans="1:74" hidden="1" x14ac:dyDescent="0.45">
      <c r="A2625" t="s">
        <v>5403</v>
      </c>
      <c r="B2625">
        <v>1585969200</v>
      </c>
      <c r="C2625" t="s">
        <v>4283</v>
      </c>
      <c r="D2625" t="s">
        <v>4275</v>
      </c>
      <c r="E2625">
        <v>-1</v>
      </c>
      <c r="F2625" t="s">
        <v>93</v>
      </c>
      <c r="G2625" t="s">
        <v>85</v>
      </c>
      <c r="H2625" t="s">
        <v>66</v>
      </c>
      <c r="I2625" t="e">
        <f>MROUND(Table1[[#This Row],[Prob_H]]*100,2)/100</f>
        <v>#DIV/0!</v>
      </c>
      <c r="J2625" t="e">
        <f>1/Table1[[#This Row],[odds_ft_home_team_win]]-Table1[[#This Row],[Margin/3]]</f>
        <v>#DIV/0!</v>
      </c>
      <c r="K2625" t="e">
        <f>1/Table1[[#This Row],[odds_ft_draw]]-Table1[[#This Row],[Margin/3]]</f>
        <v>#DIV/0!</v>
      </c>
      <c r="L2625" t="e">
        <f>1/Table1[[#This Row],[odds_ft_away_team_win]]-Table1[[#This Row],[Margin/3]]</f>
        <v>#DIV/0!</v>
      </c>
      <c r="M2625">
        <v>12</v>
      </c>
      <c r="N2625">
        <v>0.93</v>
      </c>
      <c r="O2625">
        <v>0.94</v>
      </c>
      <c r="P2625">
        <v>0.93</v>
      </c>
      <c r="Q2625">
        <v>0.94</v>
      </c>
      <c r="R2625" t="str" cm="1">
        <f t="array" ref="R26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AA2625">
        <v>-1</v>
      </c>
      <c r="AB2625">
        <v>-1</v>
      </c>
      <c r="AC2625">
        <v>-1</v>
      </c>
      <c r="AD2625">
        <v>-1</v>
      </c>
      <c r="AE2625">
        <v>-1</v>
      </c>
      <c r="AF2625">
        <v>-1</v>
      </c>
      <c r="AG2625">
        <v>-1</v>
      </c>
      <c r="AH2625">
        <v>-1</v>
      </c>
      <c r="AI2625">
        <v>-1</v>
      </c>
      <c r="AJ2625">
        <v>-1</v>
      </c>
      <c r="AK2625">
        <v>-1</v>
      </c>
      <c r="AL2625">
        <v>-1</v>
      </c>
      <c r="AM2625">
        <v>-1</v>
      </c>
      <c r="AN2625">
        <v>-1</v>
      </c>
      <c r="AO2625">
        <v>-1</v>
      </c>
      <c r="AP2625">
        <v>-1</v>
      </c>
      <c r="AQ2625">
        <v>-1</v>
      </c>
      <c r="AR2625">
        <v>-1</v>
      </c>
      <c r="AS2625">
        <v>-1</v>
      </c>
      <c r="AT2625">
        <v>-1</v>
      </c>
      <c r="AU2625">
        <v>0</v>
      </c>
      <c r="AV2625">
        <v>0</v>
      </c>
      <c r="AW2625">
        <v>2.54</v>
      </c>
      <c r="AX2625">
        <v>55</v>
      </c>
      <c r="AY2625">
        <v>75</v>
      </c>
      <c r="AZ2625">
        <v>49</v>
      </c>
      <c r="BA2625">
        <v>22</v>
      </c>
      <c r="BB2625">
        <v>6</v>
      </c>
      <c r="BC2625">
        <v>28</v>
      </c>
      <c r="BD2625">
        <v>71</v>
      </c>
      <c r="BE2625">
        <v>53</v>
      </c>
      <c r="BF2625">
        <v>84</v>
      </c>
      <c r="BG2625">
        <v>9.7100000000000009</v>
      </c>
      <c r="BH2625">
        <v>6.31</v>
      </c>
      <c r="BI2625">
        <v>0</v>
      </c>
      <c r="BJ2625">
        <v>0</v>
      </c>
      <c r="BK2625">
        <v>0</v>
      </c>
      <c r="BL2625" t="e">
        <f>1/Table1[[#This Row],[odds_ft_home_team_win]]+1/Table1[[#This Row],[odds_ft_draw]]+1/Table1[[#This Row],[odds_ft_away_team_win]]-1</f>
        <v>#DIV/0!</v>
      </c>
      <c r="BM2625" t="e">
        <f>Table1[[#This Row],[Margin]]/3</f>
        <v>#DIV/0!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 t="s">
        <v>66</v>
      </c>
      <c r="BU2625" t="e">
        <f>VLOOKUP(Table1[[#This Row],[Reference]],metron,11,FALSE)</f>
        <v>#DIV/0!</v>
      </c>
      <c r="BV2625" t="e">
        <f>VLOOKUP(Table1[[#This Row],[Reference]],metron,12,FALSE)</f>
        <v>#DIV/0!</v>
      </c>
    </row>
    <row r="2626" spans="1:74" hidden="1" x14ac:dyDescent="0.45">
      <c r="A2626" t="s">
        <v>5403</v>
      </c>
      <c r="B2626">
        <v>1586041200</v>
      </c>
      <c r="C2626" t="s">
        <v>4284</v>
      </c>
      <c r="D2626" t="s">
        <v>4275</v>
      </c>
      <c r="E2626">
        <v>-1</v>
      </c>
      <c r="F2626" t="s">
        <v>77</v>
      </c>
      <c r="G2626" t="s">
        <v>94</v>
      </c>
      <c r="H2626" t="s">
        <v>66</v>
      </c>
      <c r="I2626" t="e">
        <f>MROUND(Table1[[#This Row],[Prob_H]]*100,2)/100</f>
        <v>#DIV/0!</v>
      </c>
      <c r="J2626" t="e">
        <f>1/Table1[[#This Row],[odds_ft_home_team_win]]-Table1[[#This Row],[Margin/3]]</f>
        <v>#DIV/0!</v>
      </c>
      <c r="K2626" t="e">
        <f>1/Table1[[#This Row],[odds_ft_draw]]-Table1[[#This Row],[Margin/3]]</f>
        <v>#DIV/0!</v>
      </c>
      <c r="L2626" t="e">
        <f>1/Table1[[#This Row],[odds_ft_away_team_win]]-Table1[[#This Row],[Margin/3]]</f>
        <v>#DIV/0!</v>
      </c>
      <c r="M2626">
        <v>12</v>
      </c>
      <c r="N2626">
        <v>2</v>
      </c>
      <c r="O2626">
        <v>0.79</v>
      </c>
      <c r="P2626">
        <v>2</v>
      </c>
      <c r="Q2626">
        <v>0.79</v>
      </c>
      <c r="R2626" t="str" cm="1">
        <f t="array" ref="R26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-1</v>
      </c>
      <c r="AG2626">
        <v>-1</v>
      </c>
      <c r="AH2626">
        <v>-1</v>
      </c>
      <c r="AI2626">
        <v>-1</v>
      </c>
      <c r="AJ2626">
        <v>-1</v>
      </c>
      <c r="AK2626">
        <v>-1</v>
      </c>
      <c r="AL2626">
        <v>-1</v>
      </c>
      <c r="AM2626">
        <v>-1</v>
      </c>
      <c r="AN2626">
        <v>-1</v>
      </c>
      <c r="AO2626">
        <v>-1</v>
      </c>
      <c r="AP2626">
        <v>-1</v>
      </c>
      <c r="AQ2626">
        <v>-1</v>
      </c>
      <c r="AR2626">
        <v>-1</v>
      </c>
      <c r="AS2626">
        <v>-1</v>
      </c>
      <c r="AT2626">
        <v>-1</v>
      </c>
      <c r="AU2626">
        <v>0</v>
      </c>
      <c r="AV2626">
        <v>0</v>
      </c>
      <c r="AW2626">
        <v>3.08</v>
      </c>
      <c r="AX2626">
        <v>65</v>
      </c>
      <c r="AY2626">
        <v>93</v>
      </c>
      <c r="AZ2626">
        <v>47</v>
      </c>
      <c r="BA2626">
        <v>29</v>
      </c>
      <c r="BB2626">
        <v>18</v>
      </c>
      <c r="BC2626">
        <v>36</v>
      </c>
      <c r="BD2626">
        <v>64</v>
      </c>
      <c r="BE2626">
        <v>65</v>
      </c>
      <c r="BF2626">
        <v>93</v>
      </c>
      <c r="BG2626">
        <v>11</v>
      </c>
      <c r="BH2626">
        <v>4.8499999999999996</v>
      </c>
      <c r="BI2626">
        <v>0</v>
      </c>
      <c r="BJ2626">
        <v>0</v>
      </c>
      <c r="BK2626">
        <v>0</v>
      </c>
      <c r="BL2626" t="e">
        <f>1/Table1[[#This Row],[odds_ft_home_team_win]]+1/Table1[[#This Row],[odds_ft_draw]]+1/Table1[[#This Row],[odds_ft_away_team_win]]-1</f>
        <v>#DIV/0!</v>
      </c>
      <c r="BM2626" t="e">
        <f>Table1[[#This Row],[Margin]]/3</f>
        <v>#DIV/0!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 t="s">
        <v>66</v>
      </c>
      <c r="BU2626" t="e">
        <f>VLOOKUP(Table1[[#This Row],[Reference]],metron,11,FALSE)</f>
        <v>#DIV/0!</v>
      </c>
      <c r="BV2626" t="e">
        <f>VLOOKUP(Table1[[#This Row],[Reference]],metron,12,FALSE)</f>
        <v>#DIV/0!</v>
      </c>
    </row>
    <row r="2627" spans="1:74" hidden="1" x14ac:dyDescent="0.45">
      <c r="A2627" t="s">
        <v>5403</v>
      </c>
      <c r="B2627">
        <v>1586048400</v>
      </c>
      <c r="C2627" t="s">
        <v>4285</v>
      </c>
      <c r="D2627" t="s">
        <v>4275</v>
      </c>
      <c r="E2627">
        <v>-1</v>
      </c>
      <c r="F2627" t="s">
        <v>68</v>
      </c>
      <c r="G2627" t="s">
        <v>80</v>
      </c>
      <c r="H2627" t="s">
        <v>66</v>
      </c>
      <c r="I2627" t="e">
        <f>MROUND(Table1[[#This Row],[Prob_H]]*100,2)/100</f>
        <v>#DIV/0!</v>
      </c>
      <c r="J2627" t="e">
        <f>1/Table1[[#This Row],[odds_ft_home_team_win]]-Table1[[#This Row],[Margin/3]]</f>
        <v>#DIV/0!</v>
      </c>
      <c r="K2627" t="e">
        <f>1/Table1[[#This Row],[odds_ft_draw]]-Table1[[#This Row],[Margin/3]]</f>
        <v>#DIV/0!</v>
      </c>
      <c r="L2627" t="e">
        <f>1/Table1[[#This Row],[odds_ft_away_team_win]]-Table1[[#This Row],[Margin/3]]</f>
        <v>#DIV/0!</v>
      </c>
      <c r="M2627">
        <v>12</v>
      </c>
      <c r="N2627">
        <v>1.93</v>
      </c>
      <c r="O2627">
        <v>1.5</v>
      </c>
      <c r="P2627">
        <v>1.93</v>
      </c>
      <c r="Q2627">
        <v>1.5</v>
      </c>
      <c r="R2627" t="str" cm="1">
        <f t="array" ref="R26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AA2627">
        <v>-1</v>
      </c>
      <c r="AB2627">
        <v>-1</v>
      </c>
      <c r="AC2627">
        <v>-1</v>
      </c>
      <c r="AD2627">
        <v>-1</v>
      </c>
      <c r="AE2627">
        <v>-1</v>
      </c>
      <c r="AF2627">
        <v>-1</v>
      </c>
      <c r="AG2627">
        <v>-1</v>
      </c>
      <c r="AH2627">
        <v>-1</v>
      </c>
      <c r="AI2627">
        <v>-1</v>
      </c>
      <c r="AJ2627">
        <v>-1</v>
      </c>
      <c r="AK2627">
        <v>-1</v>
      </c>
      <c r="AL2627">
        <v>-1</v>
      </c>
      <c r="AM2627">
        <v>-1</v>
      </c>
      <c r="AN2627">
        <v>-1</v>
      </c>
      <c r="AO2627">
        <v>-1</v>
      </c>
      <c r="AP2627">
        <v>-1</v>
      </c>
      <c r="AQ2627">
        <v>-1</v>
      </c>
      <c r="AR2627">
        <v>-1</v>
      </c>
      <c r="AS2627">
        <v>-1</v>
      </c>
      <c r="AT2627">
        <v>-1</v>
      </c>
      <c r="AU2627">
        <v>0</v>
      </c>
      <c r="AV2627">
        <v>0</v>
      </c>
      <c r="AW2627">
        <v>2.87</v>
      </c>
      <c r="AX2627">
        <v>49</v>
      </c>
      <c r="AY2627">
        <v>81</v>
      </c>
      <c r="AZ2627">
        <v>52</v>
      </c>
      <c r="BA2627">
        <v>36</v>
      </c>
      <c r="BB2627">
        <v>20</v>
      </c>
      <c r="BC2627">
        <v>33</v>
      </c>
      <c r="BD2627">
        <v>71</v>
      </c>
      <c r="BE2627">
        <v>52</v>
      </c>
      <c r="BF2627">
        <v>84</v>
      </c>
      <c r="BG2627">
        <v>10.14</v>
      </c>
      <c r="BH2627">
        <v>3.32</v>
      </c>
      <c r="BI2627">
        <v>0</v>
      </c>
      <c r="BJ2627">
        <v>0</v>
      </c>
      <c r="BK2627">
        <v>0</v>
      </c>
      <c r="BL2627" t="e">
        <f>1/Table1[[#This Row],[odds_ft_home_team_win]]+1/Table1[[#This Row],[odds_ft_draw]]+1/Table1[[#This Row],[odds_ft_away_team_win]]-1</f>
        <v>#DIV/0!</v>
      </c>
      <c r="BM2627" t="e">
        <f>Table1[[#This Row],[Margin]]/3</f>
        <v>#DIV/0!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 t="s">
        <v>66</v>
      </c>
      <c r="BU2627" t="e">
        <f>VLOOKUP(Table1[[#This Row],[Reference]],metron,11,FALSE)</f>
        <v>#DIV/0!</v>
      </c>
      <c r="BV2627" t="e">
        <f>VLOOKUP(Table1[[#This Row],[Reference]],metron,12,FALSE)</f>
        <v>#DIV/0!</v>
      </c>
    </row>
    <row r="2628" spans="1:74" hidden="1" x14ac:dyDescent="0.45">
      <c r="A2628" t="s">
        <v>5403</v>
      </c>
      <c r="B2628">
        <v>1586048400</v>
      </c>
      <c r="C2628" t="s">
        <v>4285</v>
      </c>
      <c r="D2628" t="s">
        <v>4275</v>
      </c>
      <c r="E2628">
        <v>-1</v>
      </c>
      <c r="F2628" t="s">
        <v>81</v>
      </c>
      <c r="G2628" t="s">
        <v>73</v>
      </c>
      <c r="H2628" t="s">
        <v>66</v>
      </c>
      <c r="I2628" t="e">
        <f>MROUND(Table1[[#This Row],[Prob_H]]*100,2)/100</f>
        <v>#DIV/0!</v>
      </c>
      <c r="J2628" t="e">
        <f>1/Table1[[#This Row],[odds_ft_home_team_win]]-Table1[[#This Row],[Margin/3]]</f>
        <v>#DIV/0!</v>
      </c>
      <c r="K2628" t="e">
        <f>1/Table1[[#This Row],[odds_ft_draw]]-Table1[[#This Row],[Margin/3]]</f>
        <v>#DIV/0!</v>
      </c>
      <c r="L2628" t="e">
        <f>1/Table1[[#This Row],[odds_ft_away_team_win]]-Table1[[#This Row],[Margin/3]]</f>
        <v>#DIV/0!</v>
      </c>
      <c r="M2628">
        <v>12</v>
      </c>
      <c r="N2628">
        <v>2.13</v>
      </c>
      <c r="O2628">
        <v>1.07</v>
      </c>
      <c r="P2628">
        <v>2.13</v>
      </c>
      <c r="Q2628">
        <v>1.07</v>
      </c>
      <c r="R2628" t="str" cm="1">
        <f t="array" ref="R26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AA2628">
        <v>-1</v>
      </c>
      <c r="AB2628">
        <v>-1</v>
      </c>
      <c r="AC2628">
        <v>-1</v>
      </c>
      <c r="AD2628">
        <v>-1</v>
      </c>
      <c r="AE2628">
        <v>-1</v>
      </c>
      <c r="AF2628">
        <v>-1</v>
      </c>
      <c r="AG2628">
        <v>-1</v>
      </c>
      <c r="AH2628">
        <v>-1</v>
      </c>
      <c r="AI2628">
        <v>-1</v>
      </c>
      <c r="AJ2628">
        <v>-1</v>
      </c>
      <c r="AK2628">
        <v>-1</v>
      </c>
      <c r="AL2628">
        <v>-1</v>
      </c>
      <c r="AM2628">
        <v>-1</v>
      </c>
      <c r="AN2628">
        <v>-1</v>
      </c>
      <c r="AO2628">
        <v>-1</v>
      </c>
      <c r="AP2628">
        <v>-1</v>
      </c>
      <c r="AQ2628">
        <v>-1</v>
      </c>
      <c r="AR2628">
        <v>-1</v>
      </c>
      <c r="AS2628">
        <v>-1</v>
      </c>
      <c r="AT2628">
        <v>-1</v>
      </c>
      <c r="AU2628">
        <v>0</v>
      </c>
      <c r="AV2628">
        <v>0</v>
      </c>
      <c r="AW2628">
        <v>2.81</v>
      </c>
      <c r="AX2628">
        <v>62</v>
      </c>
      <c r="AY2628">
        <v>75</v>
      </c>
      <c r="AZ2628">
        <v>47</v>
      </c>
      <c r="BA2628">
        <v>37</v>
      </c>
      <c r="BB2628">
        <v>17</v>
      </c>
      <c r="BC2628">
        <v>37</v>
      </c>
      <c r="BD2628">
        <v>69</v>
      </c>
      <c r="BE2628">
        <v>52</v>
      </c>
      <c r="BF2628">
        <v>83</v>
      </c>
      <c r="BG2628">
        <v>10.27</v>
      </c>
      <c r="BH2628">
        <v>4.5999999999999996</v>
      </c>
      <c r="BI2628">
        <v>0</v>
      </c>
      <c r="BJ2628">
        <v>0</v>
      </c>
      <c r="BK2628">
        <v>0</v>
      </c>
      <c r="BL2628" t="e">
        <f>1/Table1[[#This Row],[odds_ft_home_team_win]]+1/Table1[[#This Row],[odds_ft_draw]]+1/Table1[[#This Row],[odds_ft_away_team_win]]-1</f>
        <v>#DIV/0!</v>
      </c>
      <c r="BM2628" t="e">
        <f>Table1[[#This Row],[Margin]]/3</f>
        <v>#DIV/0!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 t="s">
        <v>66</v>
      </c>
      <c r="BU2628" t="e">
        <f>VLOOKUP(Table1[[#This Row],[Reference]],metron,11,FALSE)</f>
        <v>#DIV/0!</v>
      </c>
      <c r="BV2628" t="e">
        <f>VLOOKUP(Table1[[#This Row],[Reference]],metron,12,FALSE)</f>
        <v>#DIV/0!</v>
      </c>
    </row>
    <row r="2629" spans="1:74" hidden="1" x14ac:dyDescent="0.45">
      <c r="A2629" t="s">
        <v>5403</v>
      </c>
      <c r="B2629">
        <v>1586055600</v>
      </c>
      <c r="C2629" t="s">
        <v>4286</v>
      </c>
      <c r="D2629" t="s">
        <v>4275</v>
      </c>
      <c r="E2629">
        <v>-1</v>
      </c>
      <c r="F2629" t="s">
        <v>98</v>
      </c>
      <c r="G2629" t="s">
        <v>78</v>
      </c>
      <c r="H2629" t="s">
        <v>66</v>
      </c>
      <c r="I2629" t="e">
        <f>MROUND(Table1[[#This Row],[Prob_H]]*100,2)/100</f>
        <v>#DIV/0!</v>
      </c>
      <c r="J2629" t="e">
        <f>1/Table1[[#This Row],[odds_ft_home_team_win]]-Table1[[#This Row],[Margin/3]]</f>
        <v>#DIV/0!</v>
      </c>
      <c r="K2629" t="e">
        <f>1/Table1[[#This Row],[odds_ft_draw]]-Table1[[#This Row],[Margin/3]]</f>
        <v>#DIV/0!</v>
      </c>
      <c r="L2629" t="e">
        <f>1/Table1[[#This Row],[odds_ft_away_team_win]]-Table1[[#This Row],[Margin/3]]</f>
        <v>#DIV/0!</v>
      </c>
      <c r="M2629">
        <v>12</v>
      </c>
      <c r="N2629">
        <v>1.71</v>
      </c>
      <c r="O2629">
        <v>1.5</v>
      </c>
      <c r="P2629">
        <v>1.71</v>
      </c>
      <c r="Q2629">
        <v>1.5</v>
      </c>
      <c r="R2629" t="str" cm="1">
        <f t="array" ref="R26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AA2629">
        <v>-1</v>
      </c>
      <c r="AB2629">
        <v>-1</v>
      </c>
      <c r="AC2629">
        <v>-1</v>
      </c>
      <c r="AD2629">
        <v>-1</v>
      </c>
      <c r="AE2629">
        <v>-1</v>
      </c>
      <c r="AF2629">
        <v>-1</v>
      </c>
      <c r="AG2629">
        <v>-1</v>
      </c>
      <c r="AH2629">
        <v>-1</v>
      </c>
      <c r="AI2629">
        <v>-1</v>
      </c>
      <c r="AJ2629">
        <v>-1</v>
      </c>
      <c r="AK2629">
        <v>-1</v>
      </c>
      <c r="AL2629">
        <v>-1</v>
      </c>
      <c r="AM2629">
        <v>-1</v>
      </c>
      <c r="AN2629">
        <v>-1</v>
      </c>
      <c r="AO2629">
        <v>-1</v>
      </c>
      <c r="AP2629">
        <v>-1</v>
      </c>
      <c r="AQ2629">
        <v>-1</v>
      </c>
      <c r="AR2629">
        <v>-1</v>
      </c>
      <c r="AS2629">
        <v>-1</v>
      </c>
      <c r="AT2629">
        <v>-1</v>
      </c>
      <c r="AU2629">
        <v>0</v>
      </c>
      <c r="AV2629">
        <v>0</v>
      </c>
      <c r="AW2629">
        <v>3.06</v>
      </c>
      <c r="AX2629">
        <v>66</v>
      </c>
      <c r="AY2629">
        <v>90</v>
      </c>
      <c r="AZ2629">
        <v>60</v>
      </c>
      <c r="BA2629">
        <v>34</v>
      </c>
      <c r="BB2629">
        <v>17</v>
      </c>
      <c r="BC2629">
        <v>40</v>
      </c>
      <c r="BD2629">
        <v>81</v>
      </c>
      <c r="BE2629">
        <v>56</v>
      </c>
      <c r="BF2629">
        <v>80</v>
      </c>
      <c r="BG2629">
        <v>8.92</v>
      </c>
      <c r="BH2629">
        <v>4.9000000000000004</v>
      </c>
      <c r="BI2629">
        <v>0</v>
      </c>
      <c r="BJ2629">
        <v>0</v>
      </c>
      <c r="BK2629">
        <v>0</v>
      </c>
      <c r="BL2629" t="e">
        <f>1/Table1[[#This Row],[odds_ft_home_team_win]]+1/Table1[[#This Row],[odds_ft_draw]]+1/Table1[[#This Row],[odds_ft_away_team_win]]-1</f>
        <v>#DIV/0!</v>
      </c>
      <c r="BM2629" t="e">
        <f>Table1[[#This Row],[Margin]]/3</f>
        <v>#DIV/0!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 t="s">
        <v>66</v>
      </c>
      <c r="BU2629" t="e">
        <f>VLOOKUP(Table1[[#This Row],[Reference]],metron,11,FALSE)</f>
        <v>#DIV/0!</v>
      </c>
      <c r="BV2629" t="e">
        <f>VLOOKUP(Table1[[#This Row],[Reference]],metron,12,FALSE)</f>
        <v>#DIV/0!</v>
      </c>
    </row>
    <row r="2630" spans="1:74" hidden="1" x14ac:dyDescent="0.45">
      <c r="A2630" t="s">
        <v>5403</v>
      </c>
      <c r="B2630">
        <v>1586106000</v>
      </c>
      <c r="C2630" t="s">
        <v>4287</v>
      </c>
      <c r="D2630" t="s">
        <v>4275</v>
      </c>
      <c r="E2630">
        <v>-1</v>
      </c>
      <c r="F2630" t="s">
        <v>97</v>
      </c>
      <c r="G2630" t="s">
        <v>3788</v>
      </c>
      <c r="H2630" t="s">
        <v>66</v>
      </c>
      <c r="I2630" t="e">
        <f>MROUND(Table1[[#This Row],[Prob_H]]*100,2)/100</f>
        <v>#DIV/0!</v>
      </c>
      <c r="J2630" t="e">
        <f>1/Table1[[#This Row],[odds_ft_home_team_win]]-Table1[[#This Row],[Margin/3]]</f>
        <v>#DIV/0!</v>
      </c>
      <c r="K2630" t="e">
        <f>1/Table1[[#This Row],[odds_ft_draw]]-Table1[[#This Row],[Margin/3]]</f>
        <v>#DIV/0!</v>
      </c>
      <c r="L2630" t="e">
        <f>1/Table1[[#This Row],[odds_ft_away_team_win]]-Table1[[#This Row],[Margin/3]]</f>
        <v>#DIV/0!</v>
      </c>
      <c r="M2630">
        <v>12</v>
      </c>
      <c r="N2630">
        <v>1.07</v>
      </c>
      <c r="O2630">
        <v>0.86</v>
      </c>
      <c r="P2630">
        <v>1.07</v>
      </c>
      <c r="Q2630">
        <v>0.86</v>
      </c>
      <c r="R2630" t="str" cm="1">
        <f t="array" ref="R26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AA2630">
        <v>-1</v>
      </c>
      <c r="AB2630">
        <v>-1</v>
      </c>
      <c r="AC2630">
        <v>-1</v>
      </c>
      <c r="AD2630">
        <v>-1</v>
      </c>
      <c r="AE2630">
        <v>-1</v>
      </c>
      <c r="AF2630">
        <v>-1</v>
      </c>
      <c r="AG2630">
        <v>-1</v>
      </c>
      <c r="AH2630">
        <v>-1</v>
      </c>
      <c r="AI2630">
        <v>-1</v>
      </c>
      <c r="AJ2630">
        <v>-1</v>
      </c>
      <c r="AK2630">
        <v>-1</v>
      </c>
      <c r="AL2630">
        <v>-1</v>
      </c>
      <c r="AM2630">
        <v>-1</v>
      </c>
      <c r="AN2630">
        <v>-1</v>
      </c>
      <c r="AO2630">
        <v>-1</v>
      </c>
      <c r="AP2630">
        <v>-1</v>
      </c>
      <c r="AQ2630">
        <v>-1</v>
      </c>
      <c r="AR2630">
        <v>-1</v>
      </c>
      <c r="AS2630">
        <v>-1</v>
      </c>
      <c r="AT2630">
        <v>-1</v>
      </c>
      <c r="AU2630">
        <v>0</v>
      </c>
      <c r="AV2630">
        <v>0</v>
      </c>
      <c r="AW2630">
        <v>3.04</v>
      </c>
      <c r="AX2630">
        <v>54</v>
      </c>
      <c r="AY2630">
        <v>86</v>
      </c>
      <c r="AZ2630">
        <v>50</v>
      </c>
      <c r="BA2630">
        <v>40</v>
      </c>
      <c r="BB2630">
        <v>22</v>
      </c>
      <c r="BC2630">
        <v>40</v>
      </c>
      <c r="BD2630">
        <v>61</v>
      </c>
      <c r="BE2630">
        <v>61</v>
      </c>
      <c r="BF2630">
        <v>82</v>
      </c>
      <c r="BG2630">
        <v>8.2899999999999991</v>
      </c>
      <c r="BH2630">
        <v>5.64</v>
      </c>
      <c r="BI2630">
        <v>0</v>
      </c>
      <c r="BJ2630">
        <v>0</v>
      </c>
      <c r="BK2630">
        <v>0</v>
      </c>
      <c r="BL2630" t="e">
        <f>1/Table1[[#This Row],[odds_ft_home_team_win]]+1/Table1[[#This Row],[odds_ft_draw]]+1/Table1[[#This Row],[odds_ft_away_team_win]]-1</f>
        <v>#DIV/0!</v>
      </c>
      <c r="BM2630" t="e">
        <f>Table1[[#This Row],[Margin]]/3</f>
        <v>#DIV/0!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 t="s">
        <v>66</v>
      </c>
      <c r="BU2630" t="e">
        <f>VLOOKUP(Table1[[#This Row],[Reference]],metron,11,FALSE)</f>
        <v>#DIV/0!</v>
      </c>
      <c r="BV2630" t="e">
        <f>VLOOKUP(Table1[[#This Row],[Reference]],metron,12,FALSE)</f>
        <v>#DIV/0!</v>
      </c>
    </row>
    <row r="2631" spans="1:74" hidden="1" x14ac:dyDescent="0.45">
      <c r="A2631" t="s">
        <v>5403</v>
      </c>
      <c r="B2631">
        <v>1586130300</v>
      </c>
      <c r="C2631" t="s">
        <v>4288</v>
      </c>
      <c r="D2631" t="s">
        <v>4275</v>
      </c>
      <c r="E2631">
        <v>-1</v>
      </c>
      <c r="F2631" t="s">
        <v>88</v>
      </c>
      <c r="G2631" t="s">
        <v>86</v>
      </c>
      <c r="H2631" t="s">
        <v>66</v>
      </c>
      <c r="I2631" t="e">
        <f>MROUND(Table1[[#This Row],[Prob_H]]*100,2)/100</f>
        <v>#DIV/0!</v>
      </c>
      <c r="J2631" t="e">
        <f>1/Table1[[#This Row],[odds_ft_home_team_win]]-Table1[[#This Row],[Margin/3]]</f>
        <v>#DIV/0!</v>
      </c>
      <c r="K2631" t="e">
        <f>1/Table1[[#This Row],[odds_ft_draw]]-Table1[[#This Row],[Margin/3]]</f>
        <v>#DIV/0!</v>
      </c>
      <c r="L2631" t="e">
        <f>1/Table1[[#This Row],[odds_ft_away_team_win]]-Table1[[#This Row],[Margin/3]]</f>
        <v>#DIV/0!</v>
      </c>
      <c r="M2631">
        <v>12</v>
      </c>
      <c r="N2631">
        <v>2.6</v>
      </c>
      <c r="O2631">
        <v>1.59</v>
      </c>
      <c r="P2631">
        <v>2.6</v>
      </c>
      <c r="Q2631">
        <v>1.59</v>
      </c>
      <c r="R2631" t="str" cm="1">
        <f t="array" ref="R26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AA2631">
        <v>-1</v>
      </c>
      <c r="AB2631">
        <v>-1</v>
      </c>
      <c r="AC2631">
        <v>-1</v>
      </c>
      <c r="AD2631">
        <v>-1</v>
      </c>
      <c r="AE2631">
        <v>-1</v>
      </c>
      <c r="AF2631">
        <v>-1</v>
      </c>
      <c r="AG2631">
        <v>-1</v>
      </c>
      <c r="AH2631">
        <v>-1</v>
      </c>
      <c r="AI2631">
        <v>-1</v>
      </c>
      <c r="AJ2631">
        <v>-1</v>
      </c>
      <c r="AK2631">
        <v>-1</v>
      </c>
      <c r="AL2631">
        <v>-1</v>
      </c>
      <c r="AM2631">
        <v>-1</v>
      </c>
      <c r="AN2631">
        <v>-1</v>
      </c>
      <c r="AO2631">
        <v>-1</v>
      </c>
      <c r="AP2631">
        <v>-1</v>
      </c>
      <c r="AQ2631">
        <v>-1</v>
      </c>
      <c r="AR2631">
        <v>-1</v>
      </c>
      <c r="AS2631">
        <v>-1</v>
      </c>
      <c r="AT2631">
        <v>-1</v>
      </c>
      <c r="AU2631">
        <v>0</v>
      </c>
      <c r="AV2631">
        <v>0</v>
      </c>
      <c r="AW2631">
        <v>3.02</v>
      </c>
      <c r="AX2631">
        <v>57</v>
      </c>
      <c r="AY2631">
        <v>76</v>
      </c>
      <c r="AZ2631">
        <v>60</v>
      </c>
      <c r="BA2631">
        <v>35</v>
      </c>
      <c r="BB2631">
        <v>26</v>
      </c>
      <c r="BC2631">
        <v>38</v>
      </c>
      <c r="BD2631">
        <v>76</v>
      </c>
      <c r="BE2631">
        <v>48</v>
      </c>
      <c r="BF2631">
        <v>85</v>
      </c>
      <c r="BG2631">
        <v>11.54</v>
      </c>
      <c r="BH2631">
        <v>4.26</v>
      </c>
      <c r="BI2631">
        <v>0</v>
      </c>
      <c r="BJ2631">
        <v>0</v>
      </c>
      <c r="BK2631">
        <v>0</v>
      </c>
      <c r="BL2631" t="e">
        <f>1/Table1[[#This Row],[odds_ft_home_team_win]]+1/Table1[[#This Row],[odds_ft_draw]]+1/Table1[[#This Row],[odds_ft_away_team_win]]-1</f>
        <v>#DIV/0!</v>
      </c>
      <c r="BM2631" t="e">
        <f>Table1[[#This Row],[Margin]]/3</f>
        <v>#DIV/0!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 t="s">
        <v>66</v>
      </c>
      <c r="BU2631" t="e">
        <f>VLOOKUP(Table1[[#This Row],[Reference]],metron,11,FALSE)</f>
        <v>#DIV/0!</v>
      </c>
      <c r="BV2631" t="e">
        <f>VLOOKUP(Table1[[#This Row],[Reference]],metron,12,FALSE)</f>
        <v>#DIV/0!</v>
      </c>
    </row>
    <row r="2632" spans="1:74" hidden="1" x14ac:dyDescent="0.45">
      <c r="A2632" t="s">
        <v>5403</v>
      </c>
      <c r="B2632">
        <v>1586138760</v>
      </c>
      <c r="C2632" t="s">
        <v>4289</v>
      </c>
      <c r="D2632" t="s">
        <v>4275</v>
      </c>
      <c r="E2632">
        <v>-1</v>
      </c>
      <c r="F2632" t="s">
        <v>72</v>
      </c>
      <c r="G2632" t="s">
        <v>2218</v>
      </c>
      <c r="H2632" t="s">
        <v>66</v>
      </c>
      <c r="I2632" t="e">
        <f>MROUND(Table1[[#This Row],[Prob_H]]*100,2)/100</f>
        <v>#DIV/0!</v>
      </c>
      <c r="J2632" t="e">
        <f>1/Table1[[#This Row],[odds_ft_home_team_win]]-Table1[[#This Row],[Margin/3]]</f>
        <v>#DIV/0!</v>
      </c>
      <c r="K2632" t="e">
        <f>1/Table1[[#This Row],[odds_ft_draw]]-Table1[[#This Row],[Margin/3]]</f>
        <v>#DIV/0!</v>
      </c>
      <c r="L2632" t="e">
        <f>1/Table1[[#This Row],[odds_ft_away_team_win]]-Table1[[#This Row],[Margin/3]]</f>
        <v>#DIV/0!</v>
      </c>
      <c r="M2632">
        <v>12</v>
      </c>
      <c r="N2632">
        <v>1.53</v>
      </c>
      <c r="O2632">
        <v>1.69</v>
      </c>
      <c r="P2632">
        <v>1.53</v>
      </c>
      <c r="Q2632">
        <v>1.69</v>
      </c>
      <c r="R2632" t="str" cm="1">
        <f t="array" ref="R26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AA2632">
        <v>-1</v>
      </c>
      <c r="AB2632">
        <v>-1</v>
      </c>
      <c r="AC2632">
        <v>-1</v>
      </c>
      <c r="AD2632">
        <v>-1</v>
      </c>
      <c r="AE2632">
        <v>-1</v>
      </c>
      <c r="AF2632">
        <v>-1</v>
      </c>
      <c r="AG2632">
        <v>-1</v>
      </c>
      <c r="AH2632">
        <v>-1</v>
      </c>
      <c r="AI2632">
        <v>-1</v>
      </c>
      <c r="AJ2632">
        <v>-1</v>
      </c>
      <c r="AK2632">
        <v>-1</v>
      </c>
      <c r="AL2632">
        <v>-1</v>
      </c>
      <c r="AM2632">
        <v>-1</v>
      </c>
      <c r="AN2632">
        <v>-1</v>
      </c>
      <c r="AO2632">
        <v>-1</v>
      </c>
      <c r="AP2632">
        <v>-1</v>
      </c>
      <c r="AQ2632">
        <v>-1</v>
      </c>
      <c r="AR2632">
        <v>-1</v>
      </c>
      <c r="AS2632">
        <v>-1</v>
      </c>
      <c r="AT2632">
        <v>-1</v>
      </c>
      <c r="AU2632">
        <v>0</v>
      </c>
      <c r="AV2632">
        <v>0</v>
      </c>
      <c r="AW2632">
        <v>2.93</v>
      </c>
      <c r="AX2632">
        <v>62</v>
      </c>
      <c r="AY2632">
        <v>87</v>
      </c>
      <c r="AZ2632">
        <v>61</v>
      </c>
      <c r="BA2632">
        <v>29</v>
      </c>
      <c r="BB2632">
        <v>20</v>
      </c>
      <c r="BC2632">
        <v>42</v>
      </c>
      <c r="BD2632">
        <v>81</v>
      </c>
      <c r="BE2632">
        <v>52</v>
      </c>
      <c r="BF2632">
        <v>84</v>
      </c>
      <c r="BG2632">
        <v>7.84</v>
      </c>
      <c r="BH2632">
        <v>5.78</v>
      </c>
      <c r="BI2632">
        <v>0</v>
      </c>
      <c r="BJ2632">
        <v>0</v>
      </c>
      <c r="BK2632">
        <v>0</v>
      </c>
      <c r="BL2632" t="e">
        <f>1/Table1[[#This Row],[odds_ft_home_team_win]]+1/Table1[[#This Row],[odds_ft_draw]]+1/Table1[[#This Row],[odds_ft_away_team_win]]-1</f>
        <v>#DIV/0!</v>
      </c>
      <c r="BM2632" t="e">
        <f>Table1[[#This Row],[Margin]]/3</f>
        <v>#DIV/0!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 t="s">
        <v>66</v>
      </c>
      <c r="BU2632" t="e">
        <f>VLOOKUP(Table1[[#This Row],[Reference]],metron,11,FALSE)</f>
        <v>#DIV/0!</v>
      </c>
      <c r="BV2632" t="e">
        <f>VLOOKUP(Table1[[#This Row],[Reference]],metron,12,FALSE)</f>
        <v>#DIV/0!</v>
      </c>
    </row>
    <row r="2633" spans="1:74" hidden="1" x14ac:dyDescent="0.45">
      <c r="A2633" t="s">
        <v>5403</v>
      </c>
      <c r="B2633">
        <v>1586563200</v>
      </c>
      <c r="C2633" t="s">
        <v>4290</v>
      </c>
      <c r="D2633" t="s">
        <v>4275</v>
      </c>
      <c r="E2633">
        <v>-1</v>
      </c>
      <c r="F2633" t="s">
        <v>3792</v>
      </c>
      <c r="G2633" t="s">
        <v>93</v>
      </c>
      <c r="H2633" t="s">
        <v>66</v>
      </c>
      <c r="I2633" t="e">
        <f>MROUND(Table1[[#This Row],[Prob_H]]*100,2)/100</f>
        <v>#DIV/0!</v>
      </c>
      <c r="J2633" t="e">
        <f>1/Table1[[#This Row],[odds_ft_home_team_win]]-Table1[[#This Row],[Margin/3]]</f>
        <v>#DIV/0!</v>
      </c>
      <c r="K2633" t="e">
        <f>1/Table1[[#This Row],[odds_ft_draw]]-Table1[[#This Row],[Margin/3]]</f>
        <v>#DIV/0!</v>
      </c>
      <c r="L2633" t="e">
        <f>1/Table1[[#This Row],[odds_ft_away_team_win]]-Table1[[#This Row],[Margin/3]]</f>
        <v>#DIV/0!</v>
      </c>
      <c r="M2633">
        <v>13</v>
      </c>
      <c r="N2633">
        <v>0.86</v>
      </c>
      <c r="O2633">
        <v>1.21</v>
      </c>
      <c r="P2633">
        <v>0.86</v>
      </c>
      <c r="Q2633">
        <v>1.21</v>
      </c>
      <c r="R2633" t="str" cm="1">
        <f t="array" ref="R26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AA2633">
        <v>-1</v>
      </c>
      <c r="AB2633">
        <v>-1</v>
      </c>
      <c r="AC2633">
        <v>-1</v>
      </c>
      <c r="AD2633">
        <v>-1</v>
      </c>
      <c r="AE2633">
        <v>-1</v>
      </c>
      <c r="AF2633">
        <v>-1</v>
      </c>
      <c r="AG2633">
        <v>-1</v>
      </c>
      <c r="AH2633">
        <v>-1</v>
      </c>
      <c r="AI2633">
        <v>-1</v>
      </c>
      <c r="AJ2633">
        <v>-1</v>
      </c>
      <c r="AK2633">
        <v>-1</v>
      </c>
      <c r="AL2633">
        <v>-1</v>
      </c>
      <c r="AM2633">
        <v>-1</v>
      </c>
      <c r="AN2633">
        <v>-1</v>
      </c>
      <c r="AO2633">
        <v>-1</v>
      </c>
      <c r="AP2633">
        <v>-1</v>
      </c>
      <c r="AQ2633">
        <v>-1</v>
      </c>
      <c r="AR2633">
        <v>-1</v>
      </c>
      <c r="AS2633">
        <v>-1</v>
      </c>
      <c r="AT2633">
        <v>-1</v>
      </c>
      <c r="AU2633">
        <v>0</v>
      </c>
      <c r="AV2633">
        <v>0</v>
      </c>
      <c r="AW2633">
        <v>2.68</v>
      </c>
      <c r="AX2633">
        <v>54</v>
      </c>
      <c r="AY2633">
        <v>75</v>
      </c>
      <c r="AZ2633">
        <v>47</v>
      </c>
      <c r="BA2633">
        <v>29</v>
      </c>
      <c r="BB2633">
        <v>14</v>
      </c>
      <c r="BC2633">
        <v>40</v>
      </c>
      <c r="BD2633">
        <v>75</v>
      </c>
      <c r="BE2633">
        <v>43</v>
      </c>
      <c r="BF2633">
        <v>79</v>
      </c>
      <c r="BG2633">
        <v>9</v>
      </c>
      <c r="BH2633">
        <v>4.07</v>
      </c>
      <c r="BI2633">
        <v>0</v>
      </c>
      <c r="BJ2633">
        <v>0</v>
      </c>
      <c r="BK2633">
        <v>0</v>
      </c>
      <c r="BL2633" t="e">
        <f>1/Table1[[#This Row],[odds_ft_home_team_win]]+1/Table1[[#This Row],[odds_ft_draw]]+1/Table1[[#This Row],[odds_ft_away_team_win]]-1</f>
        <v>#DIV/0!</v>
      </c>
      <c r="BM2633" t="e">
        <f>Table1[[#This Row],[Margin]]/3</f>
        <v>#DIV/0!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 t="s">
        <v>66</v>
      </c>
      <c r="BU2633" t="e">
        <f>VLOOKUP(Table1[[#This Row],[Reference]],metron,11,FALSE)</f>
        <v>#DIV/0!</v>
      </c>
      <c r="BV2633" t="e">
        <f>VLOOKUP(Table1[[#This Row],[Reference]],metron,12,FALSE)</f>
        <v>#DIV/0!</v>
      </c>
    </row>
    <row r="2634" spans="1:74" hidden="1" x14ac:dyDescent="0.45">
      <c r="A2634" t="s">
        <v>5403</v>
      </c>
      <c r="B2634">
        <v>1586570400</v>
      </c>
      <c r="C2634" t="s">
        <v>4291</v>
      </c>
      <c r="D2634" t="s">
        <v>4275</v>
      </c>
      <c r="E2634">
        <v>-1</v>
      </c>
      <c r="F2634" t="s">
        <v>78</v>
      </c>
      <c r="G2634" t="s">
        <v>68</v>
      </c>
      <c r="H2634" t="s">
        <v>66</v>
      </c>
      <c r="I2634" t="e">
        <f>MROUND(Table1[[#This Row],[Prob_H]]*100,2)/100</f>
        <v>#DIV/0!</v>
      </c>
      <c r="J2634" t="e">
        <f>1/Table1[[#This Row],[odds_ft_home_team_win]]-Table1[[#This Row],[Margin/3]]</f>
        <v>#DIV/0!</v>
      </c>
      <c r="K2634" t="e">
        <f>1/Table1[[#This Row],[odds_ft_draw]]-Table1[[#This Row],[Margin/3]]</f>
        <v>#DIV/0!</v>
      </c>
      <c r="L2634" t="e">
        <f>1/Table1[[#This Row],[odds_ft_away_team_win]]-Table1[[#This Row],[Margin/3]]</f>
        <v>#DIV/0!</v>
      </c>
      <c r="M2634">
        <v>13</v>
      </c>
      <c r="N2634">
        <v>1.5</v>
      </c>
      <c r="O2634">
        <v>1.33</v>
      </c>
      <c r="P2634">
        <v>1.5</v>
      </c>
      <c r="Q2634">
        <v>1.33</v>
      </c>
      <c r="R2634" t="str" cm="1">
        <f t="array" ref="R26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AA2634">
        <v>-1</v>
      </c>
      <c r="AB2634">
        <v>-1</v>
      </c>
      <c r="AC2634">
        <v>-1</v>
      </c>
      <c r="AD2634">
        <v>-1</v>
      </c>
      <c r="AE2634">
        <v>-1</v>
      </c>
      <c r="AF2634">
        <v>-1</v>
      </c>
      <c r="AG2634">
        <v>-1</v>
      </c>
      <c r="AH2634">
        <v>-1</v>
      </c>
      <c r="AI2634">
        <v>-1</v>
      </c>
      <c r="AJ2634">
        <v>-1</v>
      </c>
      <c r="AK2634">
        <v>-1</v>
      </c>
      <c r="AL2634">
        <v>-1</v>
      </c>
      <c r="AM2634">
        <v>-1</v>
      </c>
      <c r="AN2634">
        <v>-1</v>
      </c>
      <c r="AO2634">
        <v>-1</v>
      </c>
      <c r="AP2634">
        <v>-1</v>
      </c>
      <c r="AQ2634">
        <v>-1</v>
      </c>
      <c r="AR2634">
        <v>-1</v>
      </c>
      <c r="AS2634">
        <v>-1</v>
      </c>
      <c r="AT2634">
        <v>-1</v>
      </c>
      <c r="AU2634">
        <v>0</v>
      </c>
      <c r="AV2634">
        <v>0</v>
      </c>
      <c r="AW2634">
        <v>2.6</v>
      </c>
      <c r="AX2634">
        <v>52</v>
      </c>
      <c r="AY2634">
        <v>71</v>
      </c>
      <c r="AZ2634">
        <v>42</v>
      </c>
      <c r="BA2634">
        <v>26</v>
      </c>
      <c r="BB2634">
        <v>16</v>
      </c>
      <c r="BC2634">
        <v>26</v>
      </c>
      <c r="BD2634">
        <v>64</v>
      </c>
      <c r="BE2634">
        <v>46</v>
      </c>
      <c r="BF2634">
        <v>88</v>
      </c>
      <c r="BG2634">
        <v>9.02</v>
      </c>
      <c r="BH2634">
        <v>4.88</v>
      </c>
      <c r="BI2634">
        <v>0</v>
      </c>
      <c r="BJ2634">
        <v>0</v>
      </c>
      <c r="BK2634">
        <v>0</v>
      </c>
      <c r="BL2634" t="e">
        <f>1/Table1[[#This Row],[odds_ft_home_team_win]]+1/Table1[[#This Row],[odds_ft_draw]]+1/Table1[[#This Row],[odds_ft_away_team_win]]-1</f>
        <v>#DIV/0!</v>
      </c>
      <c r="BM2634" t="e">
        <f>Table1[[#This Row],[Margin]]/3</f>
        <v>#DIV/0!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 t="s">
        <v>66</v>
      </c>
      <c r="BU2634" t="e">
        <f>VLOOKUP(Table1[[#This Row],[Reference]],metron,11,FALSE)</f>
        <v>#DIV/0!</v>
      </c>
      <c r="BV2634" t="e">
        <f>VLOOKUP(Table1[[#This Row],[Reference]],metron,12,FALSE)</f>
        <v>#DIV/0!</v>
      </c>
    </row>
    <row r="2635" spans="1:74" hidden="1" x14ac:dyDescent="0.45">
      <c r="A2635" t="s">
        <v>5403</v>
      </c>
      <c r="B2635">
        <v>1586642400</v>
      </c>
      <c r="C2635" t="s">
        <v>4292</v>
      </c>
      <c r="D2635" t="s">
        <v>4275</v>
      </c>
      <c r="E2635">
        <v>-1</v>
      </c>
      <c r="F2635" t="s">
        <v>86</v>
      </c>
      <c r="G2635" t="s">
        <v>97</v>
      </c>
      <c r="H2635" t="s">
        <v>66</v>
      </c>
      <c r="I2635" t="e">
        <f>MROUND(Table1[[#This Row],[Prob_H]]*100,2)/100</f>
        <v>#DIV/0!</v>
      </c>
      <c r="J2635" t="e">
        <f>1/Table1[[#This Row],[odds_ft_home_team_win]]-Table1[[#This Row],[Margin/3]]</f>
        <v>#DIV/0!</v>
      </c>
      <c r="K2635" t="e">
        <f>1/Table1[[#This Row],[odds_ft_draw]]-Table1[[#This Row],[Margin/3]]</f>
        <v>#DIV/0!</v>
      </c>
      <c r="L2635" t="e">
        <f>1/Table1[[#This Row],[odds_ft_away_team_win]]-Table1[[#This Row],[Margin/3]]</f>
        <v>#DIV/0!</v>
      </c>
      <c r="M2635">
        <v>13</v>
      </c>
      <c r="N2635">
        <v>1.76</v>
      </c>
      <c r="O2635">
        <v>0.86</v>
      </c>
      <c r="P2635">
        <v>1.76</v>
      </c>
      <c r="Q2635">
        <v>0.86</v>
      </c>
      <c r="R2635" t="str" cm="1">
        <f t="array" ref="R26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AA2635">
        <v>-1</v>
      </c>
      <c r="AB2635">
        <v>-1</v>
      </c>
      <c r="AC2635">
        <v>-1</v>
      </c>
      <c r="AD2635">
        <v>-1</v>
      </c>
      <c r="AE2635">
        <v>-1</v>
      </c>
      <c r="AF2635">
        <v>-1</v>
      </c>
      <c r="AG2635">
        <v>-1</v>
      </c>
      <c r="AH2635">
        <v>-1</v>
      </c>
      <c r="AI2635">
        <v>-1</v>
      </c>
      <c r="AJ2635">
        <v>-1</v>
      </c>
      <c r="AK2635">
        <v>-1</v>
      </c>
      <c r="AL2635">
        <v>-1</v>
      </c>
      <c r="AM2635">
        <v>-1</v>
      </c>
      <c r="AN2635">
        <v>-1</v>
      </c>
      <c r="AO2635">
        <v>-1</v>
      </c>
      <c r="AP2635">
        <v>-1</v>
      </c>
      <c r="AQ2635">
        <v>-1</v>
      </c>
      <c r="AR2635">
        <v>-1</v>
      </c>
      <c r="AS2635">
        <v>-1</v>
      </c>
      <c r="AT2635">
        <v>-1</v>
      </c>
      <c r="AU2635">
        <v>0</v>
      </c>
      <c r="AV2635">
        <v>0</v>
      </c>
      <c r="AW2635">
        <v>2.48</v>
      </c>
      <c r="AX2635">
        <v>55</v>
      </c>
      <c r="AY2635">
        <v>81</v>
      </c>
      <c r="AZ2635">
        <v>37</v>
      </c>
      <c r="BA2635">
        <v>22</v>
      </c>
      <c r="BB2635">
        <v>6</v>
      </c>
      <c r="BC2635">
        <v>24</v>
      </c>
      <c r="BD2635">
        <v>62</v>
      </c>
      <c r="BE2635">
        <v>51</v>
      </c>
      <c r="BF2635">
        <v>87</v>
      </c>
      <c r="BG2635">
        <v>10.34</v>
      </c>
      <c r="BH2635">
        <v>4.17</v>
      </c>
      <c r="BI2635">
        <v>0</v>
      </c>
      <c r="BJ2635">
        <v>0</v>
      </c>
      <c r="BK2635">
        <v>0</v>
      </c>
      <c r="BL2635" t="e">
        <f>1/Table1[[#This Row],[odds_ft_home_team_win]]+1/Table1[[#This Row],[odds_ft_draw]]+1/Table1[[#This Row],[odds_ft_away_team_win]]-1</f>
        <v>#DIV/0!</v>
      </c>
      <c r="BM2635" t="e">
        <f>Table1[[#This Row],[Margin]]/3</f>
        <v>#DIV/0!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 t="s">
        <v>66</v>
      </c>
      <c r="BU2635" t="e">
        <f>VLOOKUP(Table1[[#This Row],[Reference]],metron,11,FALSE)</f>
        <v>#DIV/0!</v>
      </c>
      <c r="BV2635" t="e">
        <f>VLOOKUP(Table1[[#This Row],[Reference]],metron,12,FALSE)</f>
        <v>#DIV/0!</v>
      </c>
    </row>
    <row r="2636" spans="1:74" hidden="1" x14ac:dyDescent="0.45">
      <c r="A2636" t="s">
        <v>5403</v>
      </c>
      <c r="B2636">
        <v>1586649600</v>
      </c>
      <c r="C2636" t="s">
        <v>4293</v>
      </c>
      <c r="D2636" t="s">
        <v>4275</v>
      </c>
      <c r="E2636">
        <v>-1</v>
      </c>
      <c r="F2636" t="s">
        <v>81</v>
      </c>
      <c r="G2636" t="s">
        <v>77</v>
      </c>
      <c r="H2636" t="s">
        <v>66</v>
      </c>
      <c r="I2636" t="e">
        <f>MROUND(Table1[[#This Row],[Prob_H]]*100,2)/100</f>
        <v>#DIV/0!</v>
      </c>
      <c r="J2636" t="e">
        <f>1/Table1[[#This Row],[odds_ft_home_team_win]]-Table1[[#This Row],[Margin/3]]</f>
        <v>#DIV/0!</v>
      </c>
      <c r="K2636" t="e">
        <f>1/Table1[[#This Row],[odds_ft_draw]]-Table1[[#This Row],[Margin/3]]</f>
        <v>#DIV/0!</v>
      </c>
      <c r="L2636" t="e">
        <f>1/Table1[[#This Row],[odds_ft_away_team_win]]-Table1[[#This Row],[Margin/3]]</f>
        <v>#DIV/0!</v>
      </c>
      <c r="M2636">
        <v>13</v>
      </c>
      <c r="N2636">
        <v>2.13</v>
      </c>
      <c r="O2636">
        <v>1.21</v>
      </c>
      <c r="P2636">
        <v>2.13</v>
      </c>
      <c r="Q2636">
        <v>1.21</v>
      </c>
      <c r="R2636" t="str" cm="1">
        <f t="array" ref="R26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AA2636">
        <v>-1</v>
      </c>
      <c r="AB2636">
        <v>-1</v>
      </c>
      <c r="AC2636">
        <v>-1</v>
      </c>
      <c r="AD2636">
        <v>-1</v>
      </c>
      <c r="AE2636">
        <v>-1</v>
      </c>
      <c r="AF2636">
        <v>-1</v>
      </c>
      <c r="AG2636">
        <v>-1</v>
      </c>
      <c r="AH2636">
        <v>-1</v>
      </c>
      <c r="AI2636">
        <v>-1</v>
      </c>
      <c r="AJ2636">
        <v>-1</v>
      </c>
      <c r="AK2636">
        <v>-1</v>
      </c>
      <c r="AL2636">
        <v>-1</v>
      </c>
      <c r="AM2636">
        <v>-1</v>
      </c>
      <c r="AN2636">
        <v>-1</v>
      </c>
      <c r="AO2636">
        <v>-1</v>
      </c>
      <c r="AP2636">
        <v>-1</v>
      </c>
      <c r="AQ2636">
        <v>-1</v>
      </c>
      <c r="AR2636">
        <v>-1</v>
      </c>
      <c r="AS2636">
        <v>-1</v>
      </c>
      <c r="AT2636">
        <v>-1</v>
      </c>
      <c r="AU2636">
        <v>0</v>
      </c>
      <c r="AV2636">
        <v>0</v>
      </c>
      <c r="AW2636">
        <v>3.17</v>
      </c>
      <c r="AX2636">
        <v>72</v>
      </c>
      <c r="AY2636">
        <v>86</v>
      </c>
      <c r="AZ2636">
        <v>65</v>
      </c>
      <c r="BA2636">
        <v>45</v>
      </c>
      <c r="BB2636">
        <v>17</v>
      </c>
      <c r="BC2636">
        <v>48</v>
      </c>
      <c r="BD2636">
        <v>76</v>
      </c>
      <c r="BE2636">
        <v>59</v>
      </c>
      <c r="BF2636">
        <v>83</v>
      </c>
      <c r="BG2636">
        <v>9.77</v>
      </c>
      <c r="BH2636">
        <v>5.0999999999999996</v>
      </c>
      <c r="BI2636">
        <v>0</v>
      </c>
      <c r="BJ2636">
        <v>0</v>
      </c>
      <c r="BK2636">
        <v>0</v>
      </c>
      <c r="BL2636" t="e">
        <f>1/Table1[[#This Row],[odds_ft_home_team_win]]+1/Table1[[#This Row],[odds_ft_draw]]+1/Table1[[#This Row],[odds_ft_away_team_win]]-1</f>
        <v>#DIV/0!</v>
      </c>
      <c r="BM2636" t="e">
        <f>Table1[[#This Row],[Margin]]/3</f>
        <v>#DIV/0!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 t="s">
        <v>66</v>
      </c>
      <c r="BU2636" t="e">
        <f>VLOOKUP(Table1[[#This Row],[Reference]],metron,11,FALSE)</f>
        <v>#DIV/0!</v>
      </c>
      <c r="BV2636" t="e">
        <f>VLOOKUP(Table1[[#This Row],[Reference]],metron,12,FALSE)</f>
        <v>#DIV/0!</v>
      </c>
    </row>
    <row r="2637" spans="1:74" hidden="1" x14ac:dyDescent="0.45">
      <c r="A2637" t="s">
        <v>5403</v>
      </c>
      <c r="B2637">
        <v>1586656800</v>
      </c>
      <c r="C2637" t="s">
        <v>4294</v>
      </c>
      <c r="D2637" t="s">
        <v>4275</v>
      </c>
      <c r="E2637">
        <v>-1</v>
      </c>
      <c r="F2637" t="s">
        <v>2218</v>
      </c>
      <c r="G2637" t="s">
        <v>98</v>
      </c>
      <c r="H2637" t="s">
        <v>66</v>
      </c>
      <c r="I2637" t="e">
        <f>MROUND(Table1[[#This Row],[Prob_H]]*100,2)/100</f>
        <v>#DIV/0!</v>
      </c>
      <c r="J2637" t="e">
        <f>1/Table1[[#This Row],[odds_ft_home_team_win]]-Table1[[#This Row],[Margin/3]]</f>
        <v>#DIV/0!</v>
      </c>
      <c r="K2637" t="e">
        <f>1/Table1[[#This Row],[odds_ft_draw]]-Table1[[#This Row],[Margin/3]]</f>
        <v>#DIV/0!</v>
      </c>
      <c r="L2637" t="e">
        <f>1/Table1[[#This Row],[odds_ft_away_team_win]]-Table1[[#This Row],[Margin/3]]</f>
        <v>#DIV/0!</v>
      </c>
      <c r="M2637">
        <v>13</v>
      </c>
      <c r="N2637">
        <v>1.31</v>
      </c>
      <c r="O2637">
        <v>1.21</v>
      </c>
      <c r="P2637">
        <v>1.31</v>
      </c>
      <c r="Q2637">
        <v>1.21</v>
      </c>
      <c r="R2637" t="str" cm="1">
        <f t="array" ref="R26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AA2637">
        <v>-1</v>
      </c>
      <c r="AB2637">
        <v>-1</v>
      </c>
      <c r="AC2637">
        <v>-1</v>
      </c>
      <c r="AD2637">
        <v>-1</v>
      </c>
      <c r="AE2637">
        <v>-1</v>
      </c>
      <c r="AF2637">
        <v>-1</v>
      </c>
      <c r="AG2637">
        <v>-1</v>
      </c>
      <c r="AH2637">
        <v>-1</v>
      </c>
      <c r="AI2637">
        <v>-1</v>
      </c>
      <c r="AJ2637">
        <v>-1</v>
      </c>
      <c r="AK2637">
        <v>-1</v>
      </c>
      <c r="AL2637">
        <v>-1</v>
      </c>
      <c r="AM2637">
        <v>-1</v>
      </c>
      <c r="AN2637">
        <v>-1</v>
      </c>
      <c r="AO2637">
        <v>-1</v>
      </c>
      <c r="AP2637">
        <v>-1</v>
      </c>
      <c r="AQ2637">
        <v>-1</v>
      </c>
      <c r="AR2637">
        <v>-1</v>
      </c>
      <c r="AS2637">
        <v>-1</v>
      </c>
      <c r="AT2637">
        <v>-1</v>
      </c>
      <c r="AU2637">
        <v>0</v>
      </c>
      <c r="AV2637">
        <v>0</v>
      </c>
      <c r="AW2637">
        <v>3</v>
      </c>
      <c r="AX2637">
        <v>60</v>
      </c>
      <c r="AY2637">
        <v>80</v>
      </c>
      <c r="AZ2637">
        <v>60</v>
      </c>
      <c r="BA2637">
        <v>34</v>
      </c>
      <c r="BB2637">
        <v>20</v>
      </c>
      <c r="BC2637">
        <v>44</v>
      </c>
      <c r="BD2637">
        <v>75</v>
      </c>
      <c r="BE2637">
        <v>50</v>
      </c>
      <c r="BF2637">
        <v>66</v>
      </c>
      <c r="BG2637">
        <v>9.1199999999999992</v>
      </c>
      <c r="BH2637">
        <v>5.14</v>
      </c>
      <c r="BI2637">
        <v>0</v>
      </c>
      <c r="BJ2637">
        <v>0</v>
      </c>
      <c r="BK2637">
        <v>0</v>
      </c>
      <c r="BL2637" t="e">
        <f>1/Table1[[#This Row],[odds_ft_home_team_win]]+1/Table1[[#This Row],[odds_ft_draw]]+1/Table1[[#This Row],[odds_ft_away_team_win]]-1</f>
        <v>#DIV/0!</v>
      </c>
      <c r="BM2637" t="e">
        <f>Table1[[#This Row],[Margin]]/3</f>
        <v>#DIV/0!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 t="s">
        <v>66</v>
      </c>
      <c r="BU2637" t="e">
        <f>VLOOKUP(Table1[[#This Row],[Reference]],metron,11,FALSE)</f>
        <v>#DIV/0!</v>
      </c>
      <c r="BV2637" t="e">
        <f>VLOOKUP(Table1[[#This Row],[Reference]],metron,12,FALSE)</f>
        <v>#DIV/0!</v>
      </c>
    </row>
    <row r="2638" spans="1:74" hidden="1" x14ac:dyDescent="0.45">
      <c r="A2638" t="s">
        <v>5403</v>
      </c>
      <c r="B2638">
        <v>1586657160</v>
      </c>
      <c r="C2638" t="s">
        <v>4295</v>
      </c>
      <c r="D2638" t="s">
        <v>4275</v>
      </c>
      <c r="E2638">
        <v>-1</v>
      </c>
      <c r="F2638" t="s">
        <v>85</v>
      </c>
      <c r="G2638" t="s">
        <v>72</v>
      </c>
      <c r="H2638" t="s">
        <v>66</v>
      </c>
      <c r="I2638" t="e">
        <f>MROUND(Table1[[#This Row],[Prob_H]]*100,2)/100</f>
        <v>#DIV/0!</v>
      </c>
      <c r="J2638" t="e">
        <f>1/Table1[[#This Row],[odds_ft_home_team_win]]-Table1[[#This Row],[Margin/3]]</f>
        <v>#DIV/0!</v>
      </c>
      <c r="K2638" t="e">
        <f>1/Table1[[#This Row],[odds_ft_draw]]-Table1[[#This Row],[Margin/3]]</f>
        <v>#DIV/0!</v>
      </c>
      <c r="L2638" t="e">
        <f>1/Table1[[#This Row],[odds_ft_away_team_win]]-Table1[[#This Row],[Margin/3]]</f>
        <v>#DIV/0!</v>
      </c>
      <c r="M2638">
        <v>13</v>
      </c>
      <c r="N2638">
        <v>1.71</v>
      </c>
      <c r="O2638">
        <v>0.77</v>
      </c>
      <c r="P2638">
        <v>1.71</v>
      </c>
      <c r="Q2638">
        <v>0.77</v>
      </c>
      <c r="R2638" t="str" cm="1">
        <f t="array" ref="R26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AA2638">
        <v>-1</v>
      </c>
      <c r="AB2638">
        <v>-1</v>
      </c>
      <c r="AC2638">
        <v>-1</v>
      </c>
      <c r="AD2638">
        <v>-1</v>
      </c>
      <c r="AE2638">
        <v>-1</v>
      </c>
      <c r="AF2638">
        <v>-1</v>
      </c>
      <c r="AG2638">
        <v>-1</v>
      </c>
      <c r="AH2638">
        <v>-1</v>
      </c>
      <c r="AI2638">
        <v>-1</v>
      </c>
      <c r="AJ2638">
        <v>-1</v>
      </c>
      <c r="AK2638">
        <v>-1</v>
      </c>
      <c r="AL2638">
        <v>-1</v>
      </c>
      <c r="AM2638">
        <v>-1</v>
      </c>
      <c r="AN2638">
        <v>-1</v>
      </c>
      <c r="AO2638">
        <v>-1</v>
      </c>
      <c r="AP2638">
        <v>-1</v>
      </c>
      <c r="AQ2638">
        <v>-1</v>
      </c>
      <c r="AR2638">
        <v>-1</v>
      </c>
      <c r="AS2638">
        <v>-1</v>
      </c>
      <c r="AT2638">
        <v>-1</v>
      </c>
      <c r="AU2638">
        <v>0</v>
      </c>
      <c r="AV2638">
        <v>0</v>
      </c>
      <c r="AW2638">
        <v>3.35</v>
      </c>
      <c r="AX2638">
        <v>67</v>
      </c>
      <c r="AY2638">
        <v>93</v>
      </c>
      <c r="AZ2638">
        <v>62</v>
      </c>
      <c r="BA2638">
        <v>42</v>
      </c>
      <c r="BB2638">
        <v>28</v>
      </c>
      <c r="BC2638">
        <v>47</v>
      </c>
      <c r="BD2638">
        <v>87</v>
      </c>
      <c r="BE2638">
        <v>61</v>
      </c>
      <c r="BF2638">
        <v>84</v>
      </c>
      <c r="BG2638">
        <v>12.03</v>
      </c>
      <c r="BH2638">
        <v>4.5199999999999996</v>
      </c>
      <c r="BI2638">
        <v>0</v>
      </c>
      <c r="BJ2638">
        <v>0</v>
      </c>
      <c r="BK2638">
        <v>0</v>
      </c>
      <c r="BL2638" t="e">
        <f>1/Table1[[#This Row],[odds_ft_home_team_win]]+1/Table1[[#This Row],[odds_ft_draw]]+1/Table1[[#This Row],[odds_ft_away_team_win]]-1</f>
        <v>#DIV/0!</v>
      </c>
      <c r="BM2638" t="e">
        <f>Table1[[#This Row],[Margin]]/3</f>
        <v>#DIV/0!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 t="s">
        <v>66</v>
      </c>
      <c r="BU2638" t="e">
        <f>VLOOKUP(Table1[[#This Row],[Reference]],metron,11,FALSE)</f>
        <v>#DIV/0!</v>
      </c>
      <c r="BV2638" t="e">
        <f>VLOOKUP(Table1[[#This Row],[Reference]],metron,12,FALSE)</f>
        <v>#DIV/0!</v>
      </c>
    </row>
    <row r="2639" spans="1:74" hidden="1" x14ac:dyDescent="0.45">
      <c r="A2639" t="s">
        <v>5403</v>
      </c>
      <c r="B2639">
        <v>1586710800</v>
      </c>
      <c r="C2639" t="s">
        <v>4296</v>
      </c>
      <c r="D2639" t="s">
        <v>4275</v>
      </c>
      <c r="E2639">
        <v>-1</v>
      </c>
      <c r="F2639" t="s">
        <v>94</v>
      </c>
      <c r="G2639" t="s">
        <v>73</v>
      </c>
      <c r="H2639" t="s">
        <v>66</v>
      </c>
      <c r="I2639" t="e">
        <f>MROUND(Table1[[#This Row],[Prob_H]]*100,2)/100</f>
        <v>#DIV/0!</v>
      </c>
      <c r="J2639" t="e">
        <f>1/Table1[[#This Row],[odds_ft_home_team_win]]-Table1[[#This Row],[Margin/3]]</f>
        <v>#DIV/0!</v>
      </c>
      <c r="K2639" t="e">
        <f>1/Table1[[#This Row],[odds_ft_draw]]-Table1[[#This Row],[Margin/3]]</f>
        <v>#DIV/0!</v>
      </c>
      <c r="L2639" t="e">
        <f>1/Table1[[#This Row],[odds_ft_away_team_win]]-Table1[[#This Row],[Margin/3]]</f>
        <v>#DIV/0!</v>
      </c>
      <c r="M2639">
        <v>13</v>
      </c>
      <c r="N2639">
        <v>1.93</v>
      </c>
      <c r="O2639">
        <v>1.07</v>
      </c>
      <c r="P2639">
        <v>1.93</v>
      </c>
      <c r="Q2639">
        <v>1.07</v>
      </c>
      <c r="R2639" t="str" cm="1">
        <f t="array" ref="R26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AA2639">
        <v>-1</v>
      </c>
      <c r="AB2639">
        <v>-1</v>
      </c>
      <c r="AC2639">
        <v>-1</v>
      </c>
      <c r="AD2639">
        <v>-1</v>
      </c>
      <c r="AE2639">
        <v>-1</v>
      </c>
      <c r="AF2639">
        <v>-1</v>
      </c>
      <c r="AG2639">
        <v>-1</v>
      </c>
      <c r="AH2639">
        <v>-1</v>
      </c>
      <c r="AI2639">
        <v>-1</v>
      </c>
      <c r="AJ2639">
        <v>-1</v>
      </c>
      <c r="AK2639">
        <v>-1</v>
      </c>
      <c r="AL2639">
        <v>-1</v>
      </c>
      <c r="AM2639">
        <v>-1</v>
      </c>
      <c r="AN2639">
        <v>-1</v>
      </c>
      <c r="AO2639">
        <v>-1</v>
      </c>
      <c r="AP2639">
        <v>-1</v>
      </c>
      <c r="AQ2639">
        <v>-1</v>
      </c>
      <c r="AR2639">
        <v>-1</v>
      </c>
      <c r="AS2639">
        <v>-1</v>
      </c>
      <c r="AT2639">
        <v>-1</v>
      </c>
      <c r="AU2639">
        <v>0</v>
      </c>
      <c r="AV2639">
        <v>0</v>
      </c>
      <c r="AW2639">
        <v>2.54</v>
      </c>
      <c r="AX2639">
        <v>50</v>
      </c>
      <c r="AY2639">
        <v>72</v>
      </c>
      <c r="AZ2639">
        <v>36</v>
      </c>
      <c r="BA2639">
        <v>21</v>
      </c>
      <c r="BB2639">
        <v>18</v>
      </c>
      <c r="BC2639">
        <v>25</v>
      </c>
      <c r="BD2639">
        <v>57</v>
      </c>
      <c r="BE2639">
        <v>54</v>
      </c>
      <c r="BF2639">
        <v>90</v>
      </c>
      <c r="BG2639">
        <v>9.86</v>
      </c>
      <c r="BH2639">
        <v>4.07</v>
      </c>
      <c r="BI2639">
        <v>0</v>
      </c>
      <c r="BJ2639">
        <v>0</v>
      </c>
      <c r="BK2639">
        <v>0</v>
      </c>
      <c r="BL2639" t="e">
        <f>1/Table1[[#This Row],[odds_ft_home_team_win]]+1/Table1[[#This Row],[odds_ft_draw]]+1/Table1[[#This Row],[odds_ft_away_team_win]]-1</f>
        <v>#DIV/0!</v>
      </c>
      <c r="BM2639" t="e">
        <f>Table1[[#This Row],[Margin]]/3</f>
        <v>#DIV/0!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 t="s">
        <v>66</v>
      </c>
      <c r="BU2639" t="e">
        <f>VLOOKUP(Table1[[#This Row],[Reference]],metron,11,FALSE)</f>
        <v>#DIV/0!</v>
      </c>
      <c r="BV2639" t="e">
        <f>VLOOKUP(Table1[[#This Row],[Reference]],metron,12,FALSE)</f>
        <v>#DIV/0!</v>
      </c>
    </row>
    <row r="2640" spans="1:74" hidden="1" x14ac:dyDescent="0.45">
      <c r="A2640" t="s">
        <v>5403</v>
      </c>
      <c r="B2640">
        <v>1586728800</v>
      </c>
      <c r="C2640" t="s">
        <v>4297</v>
      </c>
      <c r="D2640" t="s">
        <v>4275</v>
      </c>
      <c r="E2640">
        <v>-1</v>
      </c>
      <c r="F2640" t="s">
        <v>80</v>
      </c>
      <c r="G2640" t="s">
        <v>88</v>
      </c>
      <c r="H2640" t="s">
        <v>66</v>
      </c>
      <c r="I2640" t="e">
        <f>MROUND(Table1[[#This Row],[Prob_H]]*100,2)/100</f>
        <v>#DIV/0!</v>
      </c>
      <c r="J2640" t="e">
        <f>1/Table1[[#This Row],[odds_ft_home_team_win]]-Table1[[#This Row],[Margin/3]]</f>
        <v>#DIV/0!</v>
      </c>
      <c r="K2640" t="e">
        <f>1/Table1[[#This Row],[odds_ft_draw]]-Table1[[#This Row],[Margin/3]]</f>
        <v>#DIV/0!</v>
      </c>
      <c r="L2640" t="e">
        <f>1/Table1[[#This Row],[odds_ft_away_team_win]]-Table1[[#This Row],[Margin/3]]</f>
        <v>#DIV/0!</v>
      </c>
      <c r="M2640">
        <v>13</v>
      </c>
      <c r="N2640">
        <v>1.5</v>
      </c>
      <c r="O2640">
        <v>1.07</v>
      </c>
      <c r="P2640">
        <v>1.5</v>
      </c>
      <c r="Q2640">
        <v>1.07</v>
      </c>
      <c r="R2640" t="str" cm="1">
        <f t="array" ref="R26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AA2640">
        <v>-1</v>
      </c>
      <c r="AB2640">
        <v>-1</v>
      </c>
      <c r="AC2640">
        <v>-1</v>
      </c>
      <c r="AD2640">
        <v>-1</v>
      </c>
      <c r="AE2640">
        <v>-1</v>
      </c>
      <c r="AF2640">
        <v>-1</v>
      </c>
      <c r="AG2640">
        <v>-1</v>
      </c>
      <c r="AH2640">
        <v>-1</v>
      </c>
      <c r="AI2640">
        <v>-1</v>
      </c>
      <c r="AJ2640">
        <v>-1</v>
      </c>
      <c r="AK2640">
        <v>-1</v>
      </c>
      <c r="AL2640">
        <v>-1</v>
      </c>
      <c r="AM2640">
        <v>-1</v>
      </c>
      <c r="AN2640">
        <v>-1</v>
      </c>
      <c r="AO2640">
        <v>-1</v>
      </c>
      <c r="AP2640">
        <v>-1</v>
      </c>
      <c r="AQ2640">
        <v>-1</v>
      </c>
      <c r="AR2640">
        <v>-1</v>
      </c>
      <c r="AS2640">
        <v>-1</v>
      </c>
      <c r="AT2640">
        <v>-1</v>
      </c>
      <c r="AU2640">
        <v>0</v>
      </c>
      <c r="AV2640">
        <v>0</v>
      </c>
      <c r="AW2640">
        <v>3.16</v>
      </c>
      <c r="AX2640">
        <v>62</v>
      </c>
      <c r="AY2640">
        <v>90</v>
      </c>
      <c r="AZ2640">
        <v>79</v>
      </c>
      <c r="BA2640">
        <v>34</v>
      </c>
      <c r="BB2640">
        <v>10</v>
      </c>
      <c r="BC2640">
        <v>38</v>
      </c>
      <c r="BD2640">
        <v>83</v>
      </c>
      <c r="BE2640">
        <v>58</v>
      </c>
      <c r="BF2640">
        <v>83</v>
      </c>
      <c r="BG2640">
        <v>10.74</v>
      </c>
      <c r="BH2640">
        <v>4.4000000000000004</v>
      </c>
      <c r="BI2640">
        <v>0</v>
      </c>
      <c r="BJ2640">
        <v>0</v>
      </c>
      <c r="BK2640">
        <v>0</v>
      </c>
      <c r="BL2640" t="e">
        <f>1/Table1[[#This Row],[odds_ft_home_team_win]]+1/Table1[[#This Row],[odds_ft_draw]]+1/Table1[[#This Row],[odds_ft_away_team_win]]-1</f>
        <v>#DIV/0!</v>
      </c>
      <c r="BM2640" t="e">
        <f>Table1[[#This Row],[Margin]]/3</f>
        <v>#DIV/0!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 t="s">
        <v>66</v>
      </c>
      <c r="BU2640" t="e">
        <f>VLOOKUP(Table1[[#This Row],[Reference]],metron,11,FALSE)</f>
        <v>#DIV/0!</v>
      </c>
      <c r="BV2640" t="e">
        <f>VLOOKUP(Table1[[#This Row],[Reference]],metron,12,FALSE)</f>
        <v>#DIV/0!</v>
      </c>
    </row>
    <row r="2641" spans="1:74" hidden="1" x14ac:dyDescent="0.45">
      <c r="A2641" t="s">
        <v>5403</v>
      </c>
      <c r="B2641">
        <v>1586736000</v>
      </c>
      <c r="C2641" t="s">
        <v>4298</v>
      </c>
      <c r="D2641" t="s">
        <v>4275</v>
      </c>
      <c r="E2641">
        <v>-1</v>
      </c>
      <c r="F2641" t="s">
        <v>3788</v>
      </c>
      <c r="G2641" t="s">
        <v>103</v>
      </c>
      <c r="H2641" t="s">
        <v>66</v>
      </c>
      <c r="I2641" t="e">
        <f>MROUND(Table1[[#This Row],[Prob_H]]*100,2)/100</f>
        <v>#DIV/0!</v>
      </c>
      <c r="J2641" t="e">
        <f>1/Table1[[#This Row],[odds_ft_home_team_win]]-Table1[[#This Row],[Margin/3]]</f>
        <v>#DIV/0!</v>
      </c>
      <c r="K2641" t="e">
        <f>1/Table1[[#This Row],[odds_ft_draw]]-Table1[[#This Row],[Margin/3]]</f>
        <v>#DIV/0!</v>
      </c>
      <c r="L2641" t="e">
        <f>1/Table1[[#This Row],[odds_ft_away_team_win]]-Table1[[#This Row],[Margin/3]]</f>
        <v>#DIV/0!</v>
      </c>
      <c r="M2641">
        <v>13</v>
      </c>
      <c r="N2641">
        <v>1.43</v>
      </c>
      <c r="O2641">
        <v>1.1399999999999999</v>
      </c>
      <c r="P2641">
        <v>1.43</v>
      </c>
      <c r="Q2641">
        <v>1.1399999999999999</v>
      </c>
      <c r="R2641" t="str" cm="1">
        <f t="array" ref="R26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AA2641">
        <v>-1</v>
      </c>
      <c r="AB2641">
        <v>-1</v>
      </c>
      <c r="AC2641">
        <v>-1</v>
      </c>
      <c r="AD2641">
        <v>-1</v>
      </c>
      <c r="AE2641">
        <v>-1</v>
      </c>
      <c r="AF2641">
        <v>-1</v>
      </c>
      <c r="AG2641">
        <v>-1</v>
      </c>
      <c r="AH2641">
        <v>-1</v>
      </c>
      <c r="AI2641">
        <v>-1</v>
      </c>
      <c r="AJ2641">
        <v>-1</v>
      </c>
      <c r="AK2641">
        <v>-1</v>
      </c>
      <c r="AL2641">
        <v>-1</v>
      </c>
      <c r="AM2641">
        <v>-1</v>
      </c>
      <c r="AN2641">
        <v>-1</v>
      </c>
      <c r="AO2641">
        <v>-1</v>
      </c>
      <c r="AP2641">
        <v>-1</v>
      </c>
      <c r="AQ2641">
        <v>-1</v>
      </c>
      <c r="AR2641">
        <v>-1</v>
      </c>
      <c r="AS2641">
        <v>-1</v>
      </c>
      <c r="AT2641">
        <v>-1</v>
      </c>
      <c r="AU2641">
        <v>0</v>
      </c>
      <c r="AV2641">
        <v>0</v>
      </c>
      <c r="AW2641">
        <v>3.22</v>
      </c>
      <c r="AX2641">
        <v>61</v>
      </c>
      <c r="AY2641">
        <v>93</v>
      </c>
      <c r="AZ2641">
        <v>68</v>
      </c>
      <c r="BA2641">
        <v>29</v>
      </c>
      <c r="BB2641">
        <v>18</v>
      </c>
      <c r="BC2641">
        <v>36</v>
      </c>
      <c r="BD2641">
        <v>79</v>
      </c>
      <c r="BE2641">
        <v>68</v>
      </c>
      <c r="BF2641">
        <v>90</v>
      </c>
      <c r="BG2641">
        <v>8.92</v>
      </c>
      <c r="BH2641">
        <v>4.8600000000000003</v>
      </c>
      <c r="BI2641">
        <v>0</v>
      </c>
      <c r="BJ2641">
        <v>0</v>
      </c>
      <c r="BK2641">
        <v>0</v>
      </c>
      <c r="BL2641" t="e">
        <f>1/Table1[[#This Row],[odds_ft_home_team_win]]+1/Table1[[#This Row],[odds_ft_draw]]+1/Table1[[#This Row],[odds_ft_away_team_win]]-1</f>
        <v>#DIV/0!</v>
      </c>
      <c r="BM2641" t="e">
        <f>Table1[[#This Row],[Margin]]/3</f>
        <v>#DIV/0!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 t="s">
        <v>66</v>
      </c>
      <c r="BU2641" t="e">
        <f>VLOOKUP(Table1[[#This Row],[Reference]],metron,11,FALSE)</f>
        <v>#DIV/0!</v>
      </c>
      <c r="BV2641" t="e">
        <f>VLOOKUP(Table1[[#This Row],[Reference]],metron,12,FALSE)</f>
        <v>#DIV/0!</v>
      </c>
    </row>
    <row r="2642" spans="1:74" hidden="1" x14ac:dyDescent="0.45">
      <c r="A2642" t="s">
        <v>5403</v>
      </c>
      <c r="B2642">
        <v>1587089400</v>
      </c>
      <c r="C2642" t="s">
        <v>4299</v>
      </c>
      <c r="D2642" t="s">
        <v>4275</v>
      </c>
      <c r="E2642">
        <v>-1</v>
      </c>
      <c r="F2642" t="s">
        <v>72</v>
      </c>
      <c r="G2642" t="s">
        <v>3788</v>
      </c>
      <c r="H2642" t="s">
        <v>66</v>
      </c>
      <c r="I2642" t="e">
        <f>MROUND(Table1[[#This Row],[Prob_H]]*100,2)/100</f>
        <v>#DIV/0!</v>
      </c>
      <c r="J2642" t="e">
        <f>1/Table1[[#This Row],[odds_ft_home_team_win]]-Table1[[#This Row],[Margin/3]]</f>
        <v>#DIV/0!</v>
      </c>
      <c r="K2642" t="e">
        <f>1/Table1[[#This Row],[odds_ft_draw]]-Table1[[#This Row],[Margin/3]]</f>
        <v>#DIV/0!</v>
      </c>
      <c r="L2642" t="e">
        <f>1/Table1[[#This Row],[odds_ft_away_team_win]]-Table1[[#This Row],[Margin/3]]</f>
        <v>#DIV/0!</v>
      </c>
      <c r="M2642">
        <v>14</v>
      </c>
      <c r="N2642">
        <v>1.53</v>
      </c>
      <c r="O2642">
        <v>0.86</v>
      </c>
      <c r="P2642">
        <v>1.53</v>
      </c>
      <c r="Q2642">
        <v>0.86</v>
      </c>
      <c r="R2642" t="str" cm="1">
        <f t="array" ref="R26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AA2642">
        <v>-1</v>
      </c>
      <c r="AB2642">
        <v>-1</v>
      </c>
      <c r="AC2642">
        <v>-1</v>
      </c>
      <c r="AD2642">
        <v>-1</v>
      </c>
      <c r="AE2642">
        <v>-1</v>
      </c>
      <c r="AF2642">
        <v>-1</v>
      </c>
      <c r="AG2642">
        <v>-1</v>
      </c>
      <c r="AH2642">
        <v>-1</v>
      </c>
      <c r="AI2642">
        <v>-1</v>
      </c>
      <c r="AJ2642">
        <v>-1</v>
      </c>
      <c r="AK2642">
        <v>-1</v>
      </c>
      <c r="AL2642">
        <v>-1</v>
      </c>
      <c r="AM2642">
        <v>-1</v>
      </c>
      <c r="AN2642">
        <v>-1</v>
      </c>
      <c r="AO2642">
        <v>-1</v>
      </c>
      <c r="AP2642">
        <v>-1</v>
      </c>
      <c r="AQ2642">
        <v>-1</v>
      </c>
      <c r="AR2642">
        <v>-1</v>
      </c>
      <c r="AS2642">
        <v>-1</v>
      </c>
      <c r="AT2642">
        <v>-1</v>
      </c>
      <c r="AU2642">
        <v>0</v>
      </c>
      <c r="AV2642">
        <v>0</v>
      </c>
      <c r="AW2642">
        <v>2.73</v>
      </c>
      <c r="AX2642">
        <v>55</v>
      </c>
      <c r="AY2642">
        <v>76</v>
      </c>
      <c r="AZ2642">
        <v>49</v>
      </c>
      <c r="BA2642">
        <v>31</v>
      </c>
      <c r="BB2642">
        <v>17</v>
      </c>
      <c r="BC2642">
        <v>32</v>
      </c>
      <c r="BD2642">
        <v>69</v>
      </c>
      <c r="BE2642">
        <v>55</v>
      </c>
      <c r="BF2642">
        <v>76</v>
      </c>
      <c r="BG2642">
        <v>7.76</v>
      </c>
      <c r="BH2642">
        <v>6.53</v>
      </c>
      <c r="BI2642">
        <v>0</v>
      </c>
      <c r="BJ2642">
        <v>0</v>
      </c>
      <c r="BK2642">
        <v>0</v>
      </c>
      <c r="BL2642" t="e">
        <f>1/Table1[[#This Row],[odds_ft_home_team_win]]+1/Table1[[#This Row],[odds_ft_draw]]+1/Table1[[#This Row],[odds_ft_away_team_win]]-1</f>
        <v>#DIV/0!</v>
      </c>
      <c r="BM2642" t="e">
        <f>Table1[[#This Row],[Margin]]/3</f>
        <v>#DIV/0!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 t="s">
        <v>66</v>
      </c>
      <c r="BU2642" t="e">
        <f>VLOOKUP(Table1[[#This Row],[Reference]],metron,11,FALSE)</f>
        <v>#DIV/0!</v>
      </c>
      <c r="BV2642" t="e">
        <f>VLOOKUP(Table1[[#This Row],[Reference]],metron,12,FALSE)</f>
        <v>#DIV/0!</v>
      </c>
    </row>
    <row r="2643" spans="1:74" hidden="1" x14ac:dyDescent="0.45">
      <c r="A2643" t="s">
        <v>5403</v>
      </c>
      <c r="B2643">
        <v>1587168000</v>
      </c>
      <c r="C2643" t="s">
        <v>4300</v>
      </c>
      <c r="D2643" t="s">
        <v>4275</v>
      </c>
      <c r="E2643">
        <v>-1</v>
      </c>
      <c r="F2643" t="s">
        <v>73</v>
      </c>
      <c r="G2643" t="s">
        <v>78</v>
      </c>
      <c r="H2643" t="s">
        <v>66</v>
      </c>
      <c r="I2643" t="e">
        <f>MROUND(Table1[[#This Row],[Prob_H]]*100,2)/100</f>
        <v>#DIV/0!</v>
      </c>
      <c r="J2643" t="e">
        <f>1/Table1[[#This Row],[odds_ft_home_team_win]]-Table1[[#This Row],[Margin/3]]</f>
        <v>#DIV/0!</v>
      </c>
      <c r="K2643" t="e">
        <f>1/Table1[[#This Row],[odds_ft_draw]]-Table1[[#This Row],[Margin/3]]</f>
        <v>#DIV/0!</v>
      </c>
      <c r="L2643" t="e">
        <f>1/Table1[[#This Row],[odds_ft_away_team_win]]-Table1[[#This Row],[Margin/3]]</f>
        <v>#DIV/0!</v>
      </c>
      <c r="M2643">
        <v>14</v>
      </c>
      <c r="N2643">
        <v>1.1399999999999999</v>
      </c>
      <c r="O2643">
        <v>1.5</v>
      </c>
      <c r="P2643">
        <v>1.1399999999999999</v>
      </c>
      <c r="Q2643">
        <v>1.5</v>
      </c>
      <c r="R2643" t="str" cm="1">
        <f t="array" ref="R26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AA2643">
        <v>-1</v>
      </c>
      <c r="AB2643">
        <v>-1</v>
      </c>
      <c r="AC2643">
        <v>-1</v>
      </c>
      <c r="AD2643">
        <v>-1</v>
      </c>
      <c r="AE2643">
        <v>-1</v>
      </c>
      <c r="AF2643">
        <v>-1</v>
      </c>
      <c r="AG2643">
        <v>-1</v>
      </c>
      <c r="AH2643">
        <v>-1</v>
      </c>
      <c r="AI2643">
        <v>-1</v>
      </c>
      <c r="AJ2643">
        <v>-1</v>
      </c>
      <c r="AK2643">
        <v>-1</v>
      </c>
      <c r="AL2643">
        <v>-1</v>
      </c>
      <c r="AM2643">
        <v>-1</v>
      </c>
      <c r="AN2643">
        <v>-1</v>
      </c>
      <c r="AO2643">
        <v>-1</v>
      </c>
      <c r="AP2643">
        <v>-1</v>
      </c>
      <c r="AQ2643">
        <v>-1</v>
      </c>
      <c r="AR2643">
        <v>-1</v>
      </c>
      <c r="AS2643">
        <v>-1</v>
      </c>
      <c r="AT2643">
        <v>-1</v>
      </c>
      <c r="AU2643">
        <v>0</v>
      </c>
      <c r="AV2643">
        <v>0</v>
      </c>
      <c r="AW2643">
        <v>2.84</v>
      </c>
      <c r="AX2643">
        <v>63</v>
      </c>
      <c r="AY2643">
        <v>83</v>
      </c>
      <c r="AZ2643">
        <v>60</v>
      </c>
      <c r="BA2643">
        <v>34</v>
      </c>
      <c r="BB2643">
        <v>10</v>
      </c>
      <c r="BC2643">
        <v>40</v>
      </c>
      <c r="BD2643">
        <v>70</v>
      </c>
      <c r="BE2643">
        <v>56</v>
      </c>
      <c r="BF2643">
        <v>80</v>
      </c>
      <c r="BG2643">
        <v>7.77</v>
      </c>
      <c r="BH2643">
        <v>4.9000000000000004</v>
      </c>
      <c r="BI2643">
        <v>0</v>
      </c>
      <c r="BJ2643">
        <v>0</v>
      </c>
      <c r="BK2643">
        <v>0</v>
      </c>
      <c r="BL2643" t="e">
        <f>1/Table1[[#This Row],[odds_ft_home_team_win]]+1/Table1[[#This Row],[odds_ft_draw]]+1/Table1[[#This Row],[odds_ft_away_team_win]]-1</f>
        <v>#DIV/0!</v>
      </c>
      <c r="BM2643" t="e">
        <f>Table1[[#This Row],[Margin]]/3</f>
        <v>#DIV/0!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 t="s">
        <v>66</v>
      </c>
      <c r="BU2643" t="e">
        <f>VLOOKUP(Table1[[#This Row],[Reference]],metron,11,FALSE)</f>
        <v>#DIV/0!</v>
      </c>
      <c r="BV2643" t="e">
        <f>VLOOKUP(Table1[[#This Row],[Reference]],metron,12,FALSE)</f>
        <v>#DIV/0!</v>
      </c>
    </row>
    <row r="2644" spans="1:74" hidden="1" x14ac:dyDescent="0.45">
      <c r="A2644" t="s">
        <v>5403</v>
      </c>
      <c r="B2644">
        <v>1587175200</v>
      </c>
      <c r="C2644" t="s">
        <v>4301</v>
      </c>
      <c r="D2644" t="s">
        <v>4275</v>
      </c>
      <c r="E2644">
        <v>-1</v>
      </c>
      <c r="F2644" t="s">
        <v>93</v>
      </c>
      <c r="G2644" t="s">
        <v>94</v>
      </c>
      <c r="H2644" t="s">
        <v>66</v>
      </c>
      <c r="I2644" t="e">
        <f>MROUND(Table1[[#This Row],[Prob_H]]*100,2)/100</f>
        <v>#DIV/0!</v>
      </c>
      <c r="J2644" t="e">
        <f>1/Table1[[#This Row],[odds_ft_home_team_win]]-Table1[[#This Row],[Margin/3]]</f>
        <v>#DIV/0!</v>
      </c>
      <c r="K2644" t="e">
        <f>1/Table1[[#This Row],[odds_ft_draw]]-Table1[[#This Row],[Margin/3]]</f>
        <v>#DIV/0!</v>
      </c>
      <c r="L2644" t="e">
        <f>1/Table1[[#This Row],[odds_ft_away_team_win]]-Table1[[#This Row],[Margin/3]]</f>
        <v>#DIV/0!</v>
      </c>
      <c r="M2644">
        <v>14</v>
      </c>
      <c r="N2644">
        <v>0.93</v>
      </c>
      <c r="O2644">
        <v>0.79</v>
      </c>
      <c r="P2644">
        <v>0.93</v>
      </c>
      <c r="Q2644">
        <v>0.79</v>
      </c>
      <c r="R2644" t="str" cm="1">
        <f t="array" ref="R26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AA2644">
        <v>-1</v>
      </c>
      <c r="AB2644">
        <v>-1</v>
      </c>
      <c r="AC2644">
        <v>-1</v>
      </c>
      <c r="AD2644">
        <v>-1</v>
      </c>
      <c r="AE2644">
        <v>-1</v>
      </c>
      <c r="AF2644">
        <v>-1</v>
      </c>
      <c r="AG2644">
        <v>-1</v>
      </c>
      <c r="AH2644">
        <v>-1</v>
      </c>
      <c r="AI2644">
        <v>-1</v>
      </c>
      <c r="AJ2644">
        <v>-1</v>
      </c>
      <c r="AK2644">
        <v>-1</v>
      </c>
      <c r="AL2644">
        <v>-1</v>
      </c>
      <c r="AM2644">
        <v>-1</v>
      </c>
      <c r="AN2644">
        <v>-1</v>
      </c>
      <c r="AO2644">
        <v>-1</v>
      </c>
      <c r="AP2644">
        <v>-1</v>
      </c>
      <c r="AQ2644">
        <v>-1</v>
      </c>
      <c r="AR2644">
        <v>-1</v>
      </c>
      <c r="AS2644">
        <v>-1</v>
      </c>
      <c r="AT2644">
        <v>-1</v>
      </c>
      <c r="AU2644">
        <v>0</v>
      </c>
      <c r="AV2644">
        <v>0</v>
      </c>
      <c r="AW2644">
        <v>2.65</v>
      </c>
      <c r="AX2644">
        <v>50</v>
      </c>
      <c r="AY2644">
        <v>86</v>
      </c>
      <c r="AZ2644">
        <v>43</v>
      </c>
      <c r="BA2644">
        <v>18</v>
      </c>
      <c r="BB2644">
        <v>7</v>
      </c>
      <c r="BC2644">
        <v>22</v>
      </c>
      <c r="BD2644">
        <v>71</v>
      </c>
      <c r="BE2644">
        <v>57</v>
      </c>
      <c r="BF2644">
        <v>90</v>
      </c>
      <c r="BG2644">
        <v>9.5</v>
      </c>
      <c r="BH2644">
        <v>5.78</v>
      </c>
      <c r="BI2644">
        <v>0</v>
      </c>
      <c r="BJ2644">
        <v>0</v>
      </c>
      <c r="BK2644">
        <v>0</v>
      </c>
      <c r="BL2644" t="e">
        <f>1/Table1[[#This Row],[odds_ft_home_team_win]]+1/Table1[[#This Row],[odds_ft_draw]]+1/Table1[[#This Row],[odds_ft_away_team_win]]-1</f>
        <v>#DIV/0!</v>
      </c>
      <c r="BM2644" t="e">
        <f>Table1[[#This Row],[Margin]]/3</f>
        <v>#DIV/0!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 t="s">
        <v>66</v>
      </c>
      <c r="BU2644" t="e">
        <f>VLOOKUP(Table1[[#This Row],[Reference]],metron,11,FALSE)</f>
        <v>#DIV/0!</v>
      </c>
      <c r="BV2644" t="e">
        <f>VLOOKUP(Table1[[#This Row],[Reference]],metron,12,FALSE)</f>
        <v>#DIV/0!</v>
      </c>
    </row>
    <row r="2645" spans="1:74" hidden="1" x14ac:dyDescent="0.45">
      <c r="A2645" t="s">
        <v>5403</v>
      </c>
      <c r="B2645">
        <v>1587247200</v>
      </c>
      <c r="C2645" t="s">
        <v>4302</v>
      </c>
      <c r="D2645" t="s">
        <v>4275</v>
      </c>
      <c r="E2645">
        <v>-1</v>
      </c>
      <c r="F2645" t="s">
        <v>77</v>
      </c>
      <c r="G2645" t="s">
        <v>80</v>
      </c>
      <c r="H2645" t="s">
        <v>66</v>
      </c>
      <c r="I2645" t="e">
        <f>MROUND(Table1[[#This Row],[Prob_H]]*100,2)/100</f>
        <v>#DIV/0!</v>
      </c>
      <c r="J2645" t="e">
        <f>1/Table1[[#This Row],[odds_ft_home_team_win]]-Table1[[#This Row],[Margin/3]]</f>
        <v>#DIV/0!</v>
      </c>
      <c r="K2645" t="e">
        <f>1/Table1[[#This Row],[odds_ft_draw]]-Table1[[#This Row],[Margin/3]]</f>
        <v>#DIV/0!</v>
      </c>
      <c r="L2645" t="e">
        <f>1/Table1[[#This Row],[odds_ft_away_team_win]]-Table1[[#This Row],[Margin/3]]</f>
        <v>#DIV/0!</v>
      </c>
      <c r="M2645">
        <v>14</v>
      </c>
      <c r="N2645">
        <v>2</v>
      </c>
      <c r="O2645">
        <v>1.5</v>
      </c>
      <c r="P2645">
        <v>2</v>
      </c>
      <c r="Q2645">
        <v>1.5</v>
      </c>
      <c r="R2645" t="str" cm="1">
        <f t="array" ref="R26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AA2645">
        <v>-1</v>
      </c>
      <c r="AB2645">
        <v>-1</v>
      </c>
      <c r="AC2645">
        <v>-1</v>
      </c>
      <c r="AD2645">
        <v>-1</v>
      </c>
      <c r="AE2645">
        <v>-1</v>
      </c>
      <c r="AF2645">
        <v>-1</v>
      </c>
      <c r="AG2645">
        <v>-1</v>
      </c>
      <c r="AH2645">
        <v>-1</v>
      </c>
      <c r="AI2645">
        <v>-1</v>
      </c>
      <c r="AJ2645">
        <v>-1</v>
      </c>
      <c r="AK2645">
        <v>-1</v>
      </c>
      <c r="AL2645">
        <v>-1</v>
      </c>
      <c r="AM2645">
        <v>-1</v>
      </c>
      <c r="AN2645">
        <v>-1</v>
      </c>
      <c r="AO2645">
        <v>-1</v>
      </c>
      <c r="AP2645">
        <v>-1</v>
      </c>
      <c r="AQ2645">
        <v>-1</v>
      </c>
      <c r="AR2645">
        <v>-1</v>
      </c>
      <c r="AS2645">
        <v>-1</v>
      </c>
      <c r="AT2645">
        <v>-1</v>
      </c>
      <c r="AU2645">
        <v>0</v>
      </c>
      <c r="AV2645">
        <v>0</v>
      </c>
      <c r="AW2645">
        <v>3.12</v>
      </c>
      <c r="AX2645">
        <v>62</v>
      </c>
      <c r="AY2645">
        <v>91</v>
      </c>
      <c r="AZ2645">
        <v>54</v>
      </c>
      <c r="BA2645">
        <v>37</v>
      </c>
      <c r="BB2645">
        <v>20</v>
      </c>
      <c r="BC2645">
        <v>41</v>
      </c>
      <c r="BD2645">
        <v>66</v>
      </c>
      <c r="BE2645">
        <v>68</v>
      </c>
      <c r="BF2645">
        <v>91</v>
      </c>
      <c r="BG2645">
        <v>10.02</v>
      </c>
      <c r="BH2645">
        <v>4.33</v>
      </c>
      <c r="BI2645">
        <v>0</v>
      </c>
      <c r="BJ2645">
        <v>0</v>
      </c>
      <c r="BK2645">
        <v>0</v>
      </c>
      <c r="BL2645" t="e">
        <f>1/Table1[[#This Row],[odds_ft_home_team_win]]+1/Table1[[#This Row],[odds_ft_draw]]+1/Table1[[#This Row],[odds_ft_away_team_win]]-1</f>
        <v>#DIV/0!</v>
      </c>
      <c r="BM2645" t="e">
        <f>Table1[[#This Row],[Margin]]/3</f>
        <v>#DIV/0!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 t="s">
        <v>66</v>
      </c>
      <c r="BU2645" t="e">
        <f>VLOOKUP(Table1[[#This Row],[Reference]],metron,11,FALSE)</f>
        <v>#DIV/0!</v>
      </c>
      <c r="BV2645" t="e">
        <f>VLOOKUP(Table1[[#This Row],[Reference]],metron,12,FALSE)</f>
        <v>#DIV/0!</v>
      </c>
    </row>
    <row r="2646" spans="1:74" hidden="1" x14ac:dyDescent="0.45">
      <c r="A2646" t="s">
        <v>5403</v>
      </c>
      <c r="B2646">
        <v>1587254400</v>
      </c>
      <c r="C2646" t="s">
        <v>4303</v>
      </c>
      <c r="D2646" t="s">
        <v>4275</v>
      </c>
      <c r="E2646">
        <v>-1</v>
      </c>
      <c r="F2646" t="s">
        <v>103</v>
      </c>
      <c r="G2646" t="s">
        <v>2218</v>
      </c>
      <c r="H2646" t="s">
        <v>66</v>
      </c>
      <c r="I2646" t="e">
        <f>MROUND(Table1[[#This Row],[Prob_H]]*100,2)/100</f>
        <v>#DIV/0!</v>
      </c>
      <c r="J2646" t="e">
        <f>1/Table1[[#This Row],[odds_ft_home_team_win]]-Table1[[#This Row],[Margin/3]]</f>
        <v>#DIV/0!</v>
      </c>
      <c r="K2646" t="e">
        <f>1/Table1[[#This Row],[odds_ft_draw]]-Table1[[#This Row],[Margin/3]]</f>
        <v>#DIV/0!</v>
      </c>
      <c r="L2646" t="e">
        <f>1/Table1[[#This Row],[odds_ft_away_team_win]]-Table1[[#This Row],[Margin/3]]</f>
        <v>#DIV/0!</v>
      </c>
      <c r="M2646">
        <v>14</v>
      </c>
      <c r="N2646">
        <v>1.64</v>
      </c>
      <c r="O2646">
        <v>1.69</v>
      </c>
      <c r="P2646">
        <v>1.64</v>
      </c>
      <c r="Q2646">
        <v>1.69</v>
      </c>
      <c r="R2646" t="str" cm="1">
        <f t="array" ref="R26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AA2646">
        <v>-1</v>
      </c>
      <c r="AB2646">
        <v>-1</v>
      </c>
      <c r="AC2646">
        <v>-1</v>
      </c>
      <c r="AD2646">
        <v>-1</v>
      </c>
      <c r="AE2646">
        <v>-1</v>
      </c>
      <c r="AF2646">
        <v>-1</v>
      </c>
      <c r="AG2646">
        <v>-1</v>
      </c>
      <c r="AH2646">
        <v>-1</v>
      </c>
      <c r="AI2646">
        <v>-1</v>
      </c>
      <c r="AJ2646">
        <v>-1</v>
      </c>
      <c r="AK2646">
        <v>-1</v>
      </c>
      <c r="AL2646">
        <v>-1</v>
      </c>
      <c r="AM2646">
        <v>-1</v>
      </c>
      <c r="AN2646">
        <v>-1</v>
      </c>
      <c r="AO2646">
        <v>-1</v>
      </c>
      <c r="AP2646">
        <v>-1</v>
      </c>
      <c r="AQ2646">
        <v>-1</v>
      </c>
      <c r="AR2646">
        <v>-1</v>
      </c>
      <c r="AS2646">
        <v>-1</v>
      </c>
      <c r="AT2646">
        <v>-1</v>
      </c>
      <c r="AU2646">
        <v>0</v>
      </c>
      <c r="AV2646">
        <v>0</v>
      </c>
      <c r="AW2646">
        <v>2.81</v>
      </c>
      <c r="AX2646">
        <v>53</v>
      </c>
      <c r="AY2646">
        <v>86</v>
      </c>
      <c r="AZ2646">
        <v>56</v>
      </c>
      <c r="BA2646">
        <v>27</v>
      </c>
      <c r="BB2646">
        <v>17</v>
      </c>
      <c r="BC2646">
        <v>43</v>
      </c>
      <c r="BD2646">
        <v>80</v>
      </c>
      <c r="BE2646">
        <v>47</v>
      </c>
      <c r="BF2646">
        <v>84</v>
      </c>
      <c r="BG2646">
        <v>10.65</v>
      </c>
      <c r="BH2646">
        <v>3.82</v>
      </c>
      <c r="BI2646">
        <v>0</v>
      </c>
      <c r="BJ2646">
        <v>0</v>
      </c>
      <c r="BK2646">
        <v>0</v>
      </c>
      <c r="BL2646" t="e">
        <f>1/Table1[[#This Row],[odds_ft_home_team_win]]+1/Table1[[#This Row],[odds_ft_draw]]+1/Table1[[#This Row],[odds_ft_away_team_win]]-1</f>
        <v>#DIV/0!</v>
      </c>
      <c r="BM2646" t="e">
        <f>Table1[[#This Row],[Margin]]/3</f>
        <v>#DIV/0!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 t="s">
        <v>66</v>
      </c>
      <c r="BU2646" t="e">
        <f>VLOOKUP(Table1[[#This Row],[Reference]],metron,11,FALSE)</f>
        <v>#DIV/0!</v>
      </c>
      <c r="BV2646" t="e">
        <f>VLOOKUP(Table1[[#This Row],[Reference]],metron,12,FALSE)</f>
        <v>#DIV/0!</v>
      </c>
    </row>
    <row r="2647" spans="1:74" hidden="1" x14ac:dyDescent="0.45">
      <c r="A2647" t="s">
        <v>5403</v>
      </c>
      <c r="B2647">
        <v>1587261600</v>
      </c>
      <c r="C2647" t="s">
        <v>4304</v>
      </c>
      <c r="D2647" t="s">
        <v>4275</v>
      </c>
      <c r="E2647">
        <v>-1</v>
      </c>
      <c r="F2647" t="s">
        <v>68</v>
      </c>
      <c r="G2647" t="s">
        <v>85</v>
      </c>
      <c r="H2647" t="s">
        <v>66</v>
      </c>
      <c r="I2647" t="e">
        <f>MROUND(Table1[[#This Row],[Prob_H]]*100,2)/100</f>
        <v>#DIV/0!</v>
      </c>
      <c r="J2647" t="e">
        <f>1/Table1[[#This Row],[odds_ft_home_team_win]]-Table1[[#This Row],[Margin/3]]</f>
        <v>#DIV/0!</v>
      </c>
      <c r="K2647" t="e">
        <f>1/Table1[[#This Row],[odds_ft_draw]]-Table1[[#This Row],[Margin/3]]</f>
        <v>#DIV/0!</v>
      </c>
      <c r="L2647" t="e">
        <f>1/Table1[[#This Row],[odds_ft_away_team_win]]-Table1[[#This Row],[Margin/3]]</f>
        <v>#DIV/0!</v>
      </c>
      <c r="M2647">
        <v>14</v>
      </c>
      <c r="N2647">
        <v>1.93</v>
      </c>
      <c r="O2647">
        <v>0.94</v>
      </c>
      <c r="P2647">
        <v>1.93</v>
      </c>
      <c r="Q2647">
        <v>0.94</v>
      </c>
      <c r="R2647" t="str" cm="1">
        <f t="array" ref="R26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AA2647">
        <v>-1</v>
      </c>
      <c r="AB2647">
        <v>-1</v>
      </c>
      <c r="AC2647">
        <v>-1</v>
      </c>
      <c r="AD2647">
        <v>-1</v>
      </c>
      <c r="AE2647">
        <v>-1</v>
      </c>
      <c r="AF2647">
        <v>-1</v>
      </c>
      <c r="AG2647">
        <v>-1</v>
      </c>
      <c r="AH2647">
        <v>-1</v>
      </c>
      <c r="AI2647">
        <v>-1</v>
      </c>
      <c r="AJ2647">
        <v>-1</v>
      </c>
      <c r="AK2647">
        <v>-1</v>
      </c>
      <c r="AL2647">
        <v>-1</v>
      </c>
      <c r="AM2647">
        <v>-1</v>
      </c>
      <c r="AN2647">
        <v>-1</v>
      </c>
      <c r="AO2647">
        <v>-1</v>
      </c>
      <c r="AP2647">
        <v>-1</v>
      </c>
      <c r="AQ2647">
        <v>-1</v>
      </c>
      <c r="AR2647">
        <v>-1</v>
      </c>
      <c r="AS2647">
        <v>-1</v>
      </c>
      <c r="AT2647">
        <v>-1</v>
      </c>
      <c r="AU2647">
        <v>0</v>
      </c>
      <c r="AV2647">
        <v>0</v>
      </c>
      <c r="AW2647">
        <v>2.73</v>
      </c>
      <c r="AX2647">
        <v>56</v>
      </c>
      <c r="AY2647">
        <v>72</v>
      </c>
      <c r="AZ2647">
        <v>50</v>
      </c>
      <c r="BA2647">
        <v>31</v>
      </c>
      <c r="BB2647">
        <v>16</v>
      </c>
      <c r="BC2647">
        <v>34</v>
      </c>
      <c r="BD2647">
        <v>69</v>
      </c>
      <c r="BE2647">
        <v>44</v>
      </c>
      <c r="BF2647">
        <v>81</v>
      </c>
      <c r="BG2647">
        <v>11.33</v>
      </c>
      <c r="BH2647">
        <v>4.37</v>
      </c>
      <c r="BI2647">
        <v>0</v>
      </c>
      <c r="BJ2647">
        <v>0</v>
      </c>
      <c r="BK2647">
        <v>0</v>
      </c>
      <c r="BL2647" t="e">
        <f>1/Table1[[#This Row],[odds_ft_home_team_win]]+1/Table1[[#This Row],[odds_ft_draw]]+1/Table1[[#This Row],[odds_ft_away_team_win]]-1</f>
        <v>#DIV/0!</v>
      </c>
      <c r="BM2647" t="e">
        <f>Table1[[#This Row],[Margin]]/3</f>
        <v>#DIV/0!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 t="s">
        <v>66</v>
      </c>
      <c r="BU2647" t="e">
        <f>VLOOKUP(Table1[[#This Row],[Reference]],metron,11,FALSE)</f>
        <v>#DIV/0!</v>
      </c>
      <c r="BV2647" t="e">
        <f>VLOOKUP(Table1[[#This Row],[Reference]],metron,12,FALSE)</f>
        <v>#DIV/0!</v>
      </c>
    </row>
    <row r="2648" spans="1:74" hidden="1" x14ac:dyDescent="0.45">
      <c r="A2648" t="s">
        <v>5403</v>
      </c>
      <c r="B2648">
        <v>1587315600</v>
      </c>
      <c r="C2648" t="s">
        <v>4305</v>
      </c>
      <c r="D2648" t="s">
        <v>4275</v>
      </c>
      <c r="E2648">
        <v>-1</v>
      </c>
      <c r="F2648" t="s">
        <v>97</v>
      </c>
      <c r="G2648" t="s">
        <v>81</v>
      </c>
      <c r="H2648" t="s">
        <v>66</v>
      </c>
      <c r="I2648" t="e">
        <f>MROUND(Table1[[#This Row],[Prob_H]]*100,2)/100</f>
        <v>#DIV/0!</v>
      </c>
      <c r="J2648" t="e">
        <f>1/Table1[[#This Row],[odds_ft_home_team_win]]-Table1[[#This Row],[Margin/3]]</f>
        <v>#DIV/0!</v>
      </c>
      <c r="K2648" t="e">
        <f>1/Table1[[#This Row],[odds_ft_draw]]-Table1[[#This Row],[Margin/3]]</f>
        <v>#DIV/0!</v>
      </c>
      <c r="L2648" t="e">
        <f>1/Table1[[#This Row],[odds_ft_away_team_win]]-Table1[[#This Row],[Margin/3]]</f>
        <v>#DIV/0!</v>
      </c>
      <c r="M2648">
        <v>14</v>
      </c>
      <c r="N2648">
        <v>1.07</v>
      </c>
      <c r="O2648">
        <v>1.53</v>
      </c>
      <c r="P2648">
        <v>1.07</v>
      </c>
      <c r="Q2648">
        <v>1.53</v>
      </c>
      <c r="R2648" t="str" cm="1">
        <f t="array" ref="R26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AA2648">
        <v>-1</v>
      </c>
      <c r="AB2648">
        <v>-1</v>
      </c>
      <c r="AC2648">
        <v>-1</v>
      </c>
      <c r="AD2648">
        <v>-1</v>
      </c>
      <c r="AE2648">
        <v>-1</v>
      </c>
      <c r="AF2648">
        <v>-1</v>
      </c>
      <c r="AG2648">
        <v>-1</v>
      </c>
      <c r="AH2648">
        <v>-1</v>
      </c>
      <c r="AI2648">
        <v>-1</v>
      </c>
      <c r="AJ2648">
        <v>-1</v>
      </c>
      <c r="AK2648">
        <v>-1</v>
      </c>
      <c r="AL2648">
        <v>-1</v>
      </c>
      <c r="AM2648">
        <v>-1</v>
      </c>
      <c r="AN2648">
        <v>-1</v>
      </c>
      <c r="AO2648">
        <v>-1</v>
      </c>
      <c r="AP2648">
        <v>-1</v>
      </c>
      <c r="AQ2648">
        <v>-1</v>
      </c>
      <c r="AR2648">
        <v>-1</v>
      </c>
      <c r="AS2648">
        <v>-1</v>
      </c>
      <c r="AT2648">
        <v>-1</v>
      </c>
      <c r="AU2648">
        <v>0</v>
      </c>
      <c r="AV2648">
        <v>0</v>
      </c>
      <c r="AW2648">
        <v>3.51</v>
      </c>
      <c r="AX2648">
        <v>69</v>
      </c>
      <c r="AY2648">
        <v>93</v>
      </c>
      <c r="AZ2648">
        <v>65</v>
      </c>
      <c r="BA2648">
        <v>52</v>
      </c>
      <c r="BB2648">
        <v>31</v>
      </c>
      <c r="BC2648">
        <v>42</v>
      </c>
      <c r="BD2648">
        <v>72</v>
      </c>
      <c r="BE2648">
        <v>72</v>
      </c>
      <c r="BF2648">
        <v>97</v>
      </c>
      <c r="BG2648">
        <v>8.4600000000000009</v>
      </c>
      <c r="BH2648">
        <v>4.7699999999999996</v>
      </c>
      <c r="BI2648">
        <v>0</v>
      </c>
      <c r="BJ2648">
        <v>0</v>
      </c>
      <c r="BK2648">
        <v>0</v>
      </c>
      <c r="BL2648" t="e">
        <f>1/Table1[[#This Row],[odds_ft_home_team_win]]+1/Table1[[#This Row],[odds_ft_draw]]+1/Table1[[#This Row],[odds_ft_away_team_win]]-1</f>
        <v>#DIV/0!</v>
      </c>
      <c r="BM2648" t="e">
        <f>Table1[[#This Row],[Margin]]/3</f>
        <v>#DIV/0!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 t="s">
        <v>66</v>
      </c>
      <c r="BU2648" t="e">
        <f>VLOOKUP(Table1[[#This Row],[Reference]],metron,11,FALSE)</f>
        <v>#DIV/0!</v>
      </c>
      <c r="BV2648" t="e">
        <f>VLOOKUP(Table1[[#This Row],[Reference]],metron,12,FALSE)</f>
        <v>#DIV/0!</v>
      </c>
    </row>
    <row r="2649" spans="1:74" hidden="1" x14ac:dyDescent="0.45">
      <c r="A2649" t="s">
        <v>5403</v>
      </c>
      <c r="B2649">
        <v>1587337200</v>
      </c>
      <c r="C2649" t="s">
        <v>4306</v>
      </c>
      <c r="D2649" t="s">
        <v>4275</v>
      </c>
      <c r="E2649">
        <v>-1</v>
      </c>
      <c r="F2649" t="s">
        <v>88</v>
      </c>
      <c r="G2649" t="s">
        <v>3792</v>
      </c>
      <c r="H2649" t="s">
        <v>66</v>
      </c>
      <c r="I2649" t="e">
        <f>MROUND(Table1[[#This Row],[Prob_H]]*100,2)/100</f>
        <v>#DIV/0!</v>
      </c>
      <c r="J2649" t="e">
        <f>1/Table1[[#This Row],[odds_ft_home_team_win]]-Table1[[#This Row],[Margin/3]]</f>
        <v>#DIV/0!</v>
      </c>
      <c r="K2649" t="e">
        <f>1/Table1[[#This Row],[odds_ft_draw]]-Table1[[#This Row],[Margin/3]]</f>
        <v>#DIV/0!</v>
      </c>
      <c r="L2649" t="e">
        <f>1/Table1[[#This Row],[odds_ft_away_team_win]]-Table1[[#This Row],[Margin/3]]</f>
        <v>#DIV/0!</v>
      </c>
      <c r="M2649">
        <v>14</v>
      </c>
      <c r="N2649">
        <v>2.6</v>
      </c>
      <c r="O2649">
        <v>1.5</v>
      </c>
      <c r="P2649">
        <v>2.6</v>
      </c>
      <c r="Q2649">
        <v>1.5</v>
      </c>
      <c r="R2649" t="str" cm="1">
        <f t="array" ref="R26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AA2649">
        <v>-1</v>
      </c>
      <c r="AB2649">
        <v>-1</v>
      </c>
      <c r="AC2649">
        <v>-1</v>
      </c>
      <c r="AD2649">
        <v>-1</v>
      </c>
      <c r="AE2649">
        <v>-1</v>
      </c>
      <c r="AF2649">
        <v>-1</v>
      </c>
      <c r="AG2649">
        <v>-1</v>
      </c>
      <c r="AH2649">
        <v>-1</v>
      </c>
      <c r="AI2649">
        <v>-1</v>
      </c>
      <c r="AJ2649">
        <v>-1</v>
      </c>
      <c r="AK2649">
        <v>-1</v>
      </c>
      <c r="AL2649">
        <v>-1</v>
      </c>
      <c r="AM2649">
        <v>-1</v>
      </c>
      <c r="AN2649">
        <v>-1</v>
      </c>
      <c r="AO2649">
        <v>-1</v>
      </c>
      <c r="AP2649">
        <v>-1</v>
      </c>
      <c r="AQ2649">
        <v>-1</v>
      </c>
      <c r="AR2649">
        <v>-1</v>
      </c>
      <c r="AS2649">
        <v>-1</v>
      </c>
      <c r="AT2649">
        <v>-1</v>
      </c>
      <c r="AU2649">
        <v>0</v>
      </c>
      <c r="AV2649">
        <v>0</v>
      </c>
      <c r="AW2649">
        <v>3.14</v>
      </c>
      <c r="AX2649">
        <v>66</v>
      </c>
      <c r="AY2649">
        <v>87</v>
      </c>
      <c r="AZ2649">
        <v>72</v>
      </c>
      <c r="BA2649">
        <v>42</v>
      </c>
      <c r="BB2649">
        <v>17</v>
      </c>
      <c r="BC2649">
        <v>42</v>
      </c>
      <c r="BD2649">
        <v>87</v>
      </c>
      <c r="BE2649">
        <v>59</v>
      </c>
      <c r="BF2649">
        <v>87</v>
      </c>
      <c r="BG2649">
        <v>10</v>
      </c>
      <c r="BH2649">
        <v>3.73</v>
      </c>
      <c r="BI2649">
        <v>0</v>
      </c>
      <c r="BJ2649">
        <v>0</v>
      </c>
      <c r="BK2649">
        <v>0</v>
      </c>
      <c r="BL2649" t="e">
        <f>1/Table1[[#This Row],[odds_ft_home_team_win]]+1/Table1[[#This Row],[odds_ft_draw]]+1/Table1[[#This Row],[odds_ft_away_team_win]]-1</f>
        <v>#DIV/0!</v>
      </c>
      <c r="BM2649" t="e">
        <f>Table1[[#This Row],[Margin]]/3</f>
        <v>#DIV/0!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 t="s">
        <v>66</v>
      </c>
      <c r="BU2649" t="e">
        <f>VLOOKUP(Table1[[#This Row],[Reference]],metron,11,FALSE)</f>
        <v>#DIV/0!</v>
      </c>
      <c r="BV2649" t="e">
        <f>VLOOKUP(Table1[[#This Row],[Reference]],metron,12,FALSE)</f>
        <v>#DIV/0!</v>
      </c>
    </row>
    <row r="2650" spans="1:74" hidden="1" x14ac:dyDescent="0.45">
      <c r="A2650" t="s">
        <v>5403</v>
      </c>
      <c r="B2650">
        <v>1587344400</v>
      </c>
      <c r="C2650" t="s">
        <v>4307</v>
      </c>
      <c r="D2650" t="s">
        <v>4275</v>
      </c>
      <c r="E2650">
        <v>-1</v>
      </c>
      <c r="F2650" t="s">
        <v>98</v>
      </c>
      <c r="G2650" t="s">
        <v>86</v>
      </c>
      <c r="H2650" t="s">
        <v>66</v>
      </c>
      <c r="I2650" t="e">
        <f>MROUND(Table1[[#This Row],[Prob_H]]*100,2)/100</f>
        <v>#DIV/0!</v>
      </c>
      <c r="J2650" t="e">
        <f>1/Table1[[#This Row],[odds_ft_home_team_win]]-Table1[[#This Row],[Margin/3]]</f>
        <v>#DIV/0!</v>
      </c>
      <c r="K2650" t="e">
        <f>1/Table1[[#This Row],[odds_ft_draw]]-Table1[[#This Row],[Margin/3]]</f>
        <v>#DIV/0!</v>
      </c>
      <c r="L2650" t="e">
        <f>1/Table1[[#This Row],[odds_ft_away_team_win]]-Table1[[#This Row],[Margin/3]]</f>
        <v>#DIV/0!</v>
      </c>
      <c r="M2650">
        <v>14</v>
      </c>
      <c r="N2650">
        <v>1.71</v>
      </c>
      <c r="O2650">
        <v>1.59</v>
      </c>
      <c r="P2650">
        <v>1.71</v>
      </c>
      <c r="Q2650">
        <v>1.59</v>
      </c>
      <c r="R2650" t="str" cm="1">
        <f t="array" ref="R26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AA2650">
        <v>-1</v>
      </c>
      <c r="AB2650">
        <v>-1</v>
      </c>
      <c r="AC2650">
        <v>-1</v>
      </c>
      <c r="AD2650">
        <v>-1</v>
      </c>
      <c r="AE2650">
        <v>-1</v>
      </c>
      <c r="AF2650">
        <v>-1</v>
      </c>
      <c r="AG2650">
        <v>-1</v>
      </c>
      <c r="AH2650">
        <v>-1</v>
      </c>
      <c r="AI2650">
        <v>-1</v>
      </c>
      <c r="AJ2650">
        <v>-1</v>
      </c>
      <c r="AK2650">
        <v>-1</v>
      </c>
      <c r="AL2650">
        <v>-1</v>
      </c>
      <c r="AM2650">
        <v>-1</v>
      </c>
      <c r="AN2650">
        <v>-1</v>
      </c>
      <c r="AO2650">
        <v>-1</v>
      </c>
      <c r="AP2650">
        <v>-1</v>
      </c>
      <c r="AQ2650">
        <v>-1</v>
      </c>
      <c r="AR2650">
        <v>-1</v>
      </c>
      <c r="AS2650">
        <v>-1</v>
      </c>
      <c r="AT2650">
        <v>-1</v>
      </c>
      <c r="AU2650">
        <v>0</v>
      </c>
      <c r="AV2650">
        <v>0</v>
      </c>
      <c r="AW2650">
        <v>2.81</v>
      </c>
      <c r="AX2650">
        <v>52</v>
      </c>
      <c r="AY2650">
        <v>76</v>
      </c>
      <c r="AZ2650">
        <v>49</v>
      </c>
      <c r="BA2650">
        <v>29</v>
      </c>
      <c r="BB2650">
        <v>19</v>
      </c>
      <c r="BC2650">
        <v>36</v>
      </c>
      <c r="BD2650">
        <v>76</v>
      </c>
      <c r="BE2650">
        <v>39</v>
      </c>
      <c r="BF2650">
        <v>81</v>
      </c>
      <c r="BG2650">
        <v>10.83</v>
      </c>
      <c r="BH2650">
        <v>4.74</v>
      </c>
      <c r="BI2650">
        <v>0</v>
      </c>
      <c r="BJ2650">
        <v>0</v>
      </c>
      <c r="BK2650">
        <v>0</v>
      </c>
      <c r="BL2650" t="e">
        <f>1/Table1[[#This Row],[odds_ft_home_team_win]]+1/Table1[[#This Row],[odds_ft_draw]]+1/Table1[[#This Row],[odds_ft_away_team_win]]-1</f>
        <v>#DIV/0!</v>
      </c>
      <c r="BM2650" t="e">
        <f>Table1[[#This Row],[Margin]]/3</f>
        <v>#DIV/0!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 t="s">
        <v>66</v>
      </c>
      <c r="BU2650" t="e">
        <f>VLOOKUP(Table1[[#This Row],[Reference]],metron,11,FALSE)</f>
        <v>#DIV/0!</v>
      </c>
      <c r="BV2650" t="e">
        <f>VLOOKUP(Table1[[#This Row],[Reference]],metron,12,FALSE)</f>
        <v>#DIV/0!</v>
      </c>
    </row>
    <row r="2651" spans="1:74" hidden="1" x14ac:dyDescent="0.45">
      <c r="A2651" t="s">
        <v>5403</v>
      </c>
      <c r="B2651">
        <v>1587772800</v>
      </c>
      <c r="C2651" t="s">
        <v>4308</v>
      </c>
      <c r="D2651" t="s">
        <v>4275</v>
      </c>
      <c r="E2651">
        <v>-1</v>
      </c>
      <c r="F2651" t="s">
        <v>80</v>
      </c>
      <c r="G2651" t="s">
        <v>93</v>
      </c>
      <c r="H2651" t="s">
        <v>66</v>
      </c>
      <c r="I2651" t="e">
        <f>MROUND(Table1[[#This Row],[Prob_H]]*100,2)/100</f>
        <v>#DIV/0!</v>
      </c>
      <c r="J2651" t="e">
        <f>1/Table1[[#This Row],[odds_ft_home_team_win]]-Table1[[#This Row],[Margin/3]]</f>
        <v>#DIV/0!</v>
      </c>
      <c r="K2651" t="e">
        <f>1/Table1[[#This Row],[odds_ft_draw]]-Table1[[#This Row],[Margin/3]]</f>
        <v>#DIV/0!</v>
      </c>
      <c r="L2651" t="e">
        <f>1/Table1[[#This Row],[odds_ft_away_team_win]]-Table1[[#This Row],[Margin/3]]</f>
        <v>#DIV/0!</v>
      </c>
      <c r="M2651">
        <v>15</v>
      </c>
      <c r="N2651">
        <v>1.5</v>
      </c>
      <c r="O2651">
        <v>1.21</v>
      </c>
      <c r="P2651">
        <v>1.5</v>
      </c>
      <c r="Q2651">
        <v>1.21</v>
      </c>
      <c r="R2651" t="str" cm="1">
        <f t="array" ref="R26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AA2651">
        <v>-1</v>
      </c>
      <c r="AB2651">
        <v>-1</v>
      </c>
      <c r="AC2651">
        <v>-1</v>
      </c>
      <c r="AD2651">
        <v>-1</v>
      </c>
      <c r="AE2651">
        <v>-1</v>
      </c>
      <c r="AF2651">
        <v>-1</v>
      </c>
      <c r="AG2651">
        <v>-1</v>
      </c>
      <c r="AH2651">
        <v>-1</v>
      </c>
      <c r="AI2651">
        <v>-1</v>
      </c>
      <c r="AJ2651">
        <v>-1</v>
      </c>
      <c r="AK2651">
        <v>-1</v>
      </c>
      <c r="AL2651">
        <v>-1</v>
      </c>
      <c r="AM2651">
        <v>-1</v>
      </c>
      <c r="AN2651">
        <v>-1</v>
      </c>
      <c r="AO2651">
        <v>-1</v>
      </c>
      <c r="AP2651">
        <v>-1</v>
      </c>
      <c r="AQ2651">
        <v>-1</v>
      </c>
      <c r="AR2651">
        <v>-1</v>
      </c>
      <c r="AS2651">
        <v>-1</v>
      </c>
      <c r="AT2651">
        <v>-1</v>
      </c>
      <c r="AU2651">
        <v>0</v>
      </c>
      <c r="AV2651">
        <v>0</v>
      </c>
      <c r="AW2651">
        <v>2.75</v>
      </c>
      <c r="AX2651">
        <v>57</v>
      </c>
      <c r="AY2651">
        <v>79</v>
      </c>
      <c r="AZ2651">
        <v>61</v>
      </c>
      <c r="BA2651">
        <v>25</v>
      </c>
      <c r="BB2651">
        <v>11</v>
      </c>
      <c r="BC2651">
        <v>40</v>
      </c>
      <c r="BD2651">
        <v>79</v>
      </c>
      <c r="BE2651">
        <v>43</v>
      </c>
      <c r="BF2651">
        <v>83</v>
      </c>
      <c r="BG2651">
        <v>8.57</v>
      </c>
      <c r="BH2651">
        <v>4.1399999999999997</v>
      </c>
      <c r="BI2651">
        <v>0</v>
      </c>
      <c r="BJ2651">
        <v>0</v>
      </c>
      <c r="BK2651">
        <v>0</v>
      </c>
      <c r="BL2651" t="e">
        <f>1/Table1[[#This Row],[odds_ft_home_team_win]]+1/Table1[[#This Row],[odds_ft_draw]]+1/Table1[[#This Row],[odds_ft_away_team_win]]-1</f>
        <v>#DIV/0!</v>
      </c>
      <c r="BM2651" t="e">
        <f>Table1[[#This Row],[Margin]]/3</f>
        <v>#DIV/0!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 t="s">
        <v>66</v>
      </c>
      <c r="BU2651" t="e">
        <f>VLOOKUP(Table1[[#This Row],[Reference]],metron,11,FALSE)</f>
        <v>#DIV/0!</v>
      </c>
      <c r="BV2651" t="e">
        <f>VLOOKUP(Table1[[#This Row],[Reference]],metron,12,FALSE)</f>
        <v>#DIV/0!</v>
      </c>
    </row>
    <row r="2652" spans="1:74" hidden="1" x14ac:dyDescent="0.45">
      <c r="A2652" t="s">
        <v>5403</v>
      </c>
      <c r="B2652">
        <v>1587780000</v>
      </c>
      <c r="C2652" t="s">
        <v>4309</v>
      </c>
      <c r="D2652" t="s">
        <v>4275</v>
      </c>
      <c r="E2652">
        <v>-1</v>
      </c>
      <c r="F2652" t="s">
        <v>78</v>
      </c>
      <c r="G2652" t="s">
        <v>103</v>
      </c>
      <c r="H2652" t="s">
        <v>66</v>
      </c>
      <c r="I2652" t="e">
        <f>MROUND(Table1[[#This Row],[Prob_H]]*100,2)/100</f>
        <v>#DIV/0!</v>
      </c>
      <c r="J2652" t="e">
        <f>1/Table1[[#This Row],[odds_ft_home_team_win]]-Table1[[#This Row],[Margin/3]]</f>
        <v>#DIV/0!</v>
      </c>
      <c r="K2652" t="e">
        <f>1/Table1[[#This Row],[odds_ft_draw]]-Table1[[#This Row],[Margin/3]]</f>
        <v>#DIV/0!</v>
      </c>
      <c r="L2652" t="e">
        <f>1/Table1[[#This Row],[odds_ft_away_team_win]]-Table1[[#This Row],[Margin/3]]</f>
        <v>#DIV/0!</v>
      </c>
      <c r="M2652">
        <v>15</v>
      </c>
      <c r="N2652">
        <v>1.5</v>
      </c>
      <c r="O2652">
        <v>1.1399999999999999</v>
      </c>
      <c r="P2652">
        <v>1.5</v>
      </c>
      <c r="Q2652">
        <v>1.1399999999999999</v>
      </c>
      <c r="R2652" t="str" cm="1">
        <f t="array" ref="R26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AA2652">
        <v>-1</v>
      </c>
      <c r="AB2652">
        <v>-1</v>
      </c>
      <c r="AC2652">
        <v>-1</v>
      </c>
      <c r="AD2652">
        <v>-1</v>
      </c>
      <c r="AE2652">
        <v>-1</v>
      </c>
      <c r="AF2652">
        <v>-1</v>
      </c>
      <c r="AG2652">
        <v>-1</v>
      </c>
      <c r="AH2652">
        <v>-1</v>
      </c>
      <c r="AI2652">
        <v>-1</v>
      </c>
      <c r="AJ2652">
        <v>-1</v>
      </c>
      <c r="AK2652">
        <v>-1</v>
      </c>
      <c r="AL2652">
        <v>-1</v>
      </c>
      <c r="AM2652">
        <v>-1</v>
      </c>
      <c r="AN2652">
        <v>-1</v>
      </c>
      <c r="AO2652">
        <v>-1</v>
      </c>
      <c r="AP2652">
        <v>-1</v>
      </c>
      <c r="AQ2652">
        <v>-1</v>
      </c>
      <c r="AR2652">
        <v>-1</v>
      </c>
      <c r="AS2652">
        <v>-1</v>
      </c>
      <c r="AT2652">
        <v>-1</v>
      </c>
      <c r="AU2652">
        <v>0</v>
      </c>
      <c r="AV2652">
        <v>0</v>
      </c>
      <c r="AW2652">
        <v>3.28</v>
      </c>
      <c r="AX2652">
        <v>57</v>
      </c>
      <c r="AY2652">
        <v>81</v>
      </c>
      <c r="AZ2652">
        <v>61</v>
      </c>
      <c r="BA2652">
        <v>44</v>
      </c>
      <c r="BB2652">
        <v>26</v>
      </c>
      <c r="BC2652">
        <v>44</v>
      </c>
      <c r="BD2652">
        <v>73</v>
      </c>
      <c r="BE2652">
        <v>59</v>
      </c>
      <c r="BF2652">
        <v>91</v>
      </c>
      <c r="BG2652">
        <v>8.9600000000000009</v>
      </c>
      <c r="BH2652">
        <v>5.31</v>
      </c>
      <c r="BI2652">
        <v>0</v>
      </c>
      <c r="BJ2652">
        <v>0</v>
      </c>
      <c r="BK2652">
        <v>0</v>
      </c>
      <c r="BL2652" t="e">
        <f>1/Table1[[#This Row],[odds_ft_home_team_win]]+1/Table1[[#This Row],[odds_ft_draw]]+1/Table1[[#This Row],[odds_ft_away_team_win]]-1</f>
        <v>#DIV/0!</v>
      </c>
      <c r="BM2652" t="e">
        <f>Table1[[#This Row],[Margin]]/3</f>
        <v>#DIV/0!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 t="s">
        <v>66</v>
      </c>
      <c r="BU2652" t="e">
        <f>VLOOKUP(Table1[[#This Row],[Reference]],metron,11,FALSE)</f>
        <v>#DIV/0!</v>
      </c>
      <c r="BV2652" t="e">
        <f>VLOOKUP(Table1[[#This Row],[Reference]],metron,12,FALSE)</f>
        <v>#DIV/0!</v>
      </c>
    </row>
    <row r="2653" spans="1:74" hidden="1" x14ac:dyDescent="0.45">
      <c r="A2653" t="s">
        <v>5403</v>
      </c>
      <c r="B2653">
        <v>1587859200</v>
      </c>
      <c r="C2653" t="s">
        <v>4310</v>
      </c>
      <c r="D2653" t="s">
        <v>4275</v>
      </c>
      <c r="E2653">
        <v>-1</v>
      </c>
      <c r="F2653" t="s">
        <v>86</v>
      </c>
      <c r="G2653" t="s">
        <v>3792</v>
      </c>
      <c r="H2653" t="s">
        <v>66</v>
      </c>
      <c r="I2653" t="e">
        <f>MROUND(Table1[[#This Row],[Prob_H]]*100,2)/100</f>
        <v>#DIV/0!</v>
      </c>
      <c r="J2653" t="e">
        <f>1/Table1[[#This Row],[odds_ft_home_team_win]]-Table1[[#This Row],[Margin/3]]</f>
        <v>#DIV/0!</v>
      </c>
      <c r="K2653" t="e">
        <f>1/Table1[[#This Row],[odds_ft_draw]]-Table1[[#This Row],[Margin/3]]</f>
        <v>#DIV/0!</v>
      </c>
      <c r="L2653" t="e">
        <f>1/Table1[[#This Row],[odds_ft_away_team_win]]-Table1[[#This Row],[Margin/3]]</f>
        <v>#DIV/0!</v>
      </c>
      <c r="M2653">
        <v>15</v>
      </c>
      <c r="N2653">
        <v>1.76</v>
      </c>
      <c r="O2653">
        <v>1.5</v>
      </c>
      <c r="P2653">
        <v>1.76</v>
      </c>
      <c r="Q2653">
        <v>1.5</v>
      </c>
      <c r="R2653" t="str" cm="1">
        <f t="array" ref="R26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AA2653">
        <v>-1</v>
      </c>
      <c r="AB2653">
        <v>-1</v>
      </c>
      <c r="AC2653">
        <v>-1</v>
      </c>
      <c r="AD2653">
        <v>-1</v>
      </c>
      <c r="AE2653">
        <v>-1</v>
      </c>
      <c r="AF2653">
        <v>-1</v>
      </c>
      <c r="AG2653">
        <v>-1</v>
      </c>
      <c r="AH2653">
        <v>-1</v>
      </c>
      <c r="AI2653">
        <v>-1</v>
      </c>
      <c r="AJ2653">
        <v>-1</v>
      </c>
      <c r="AK2653">
        <v>-1</v>
      </c>
      <c r="AL2653">
        <v>-1</v>
      </c>
      <c r="AM2653">
        <v>-1</v>
      </c>
      <c r="AN2653">
        <v>-1</v>
      </c>
      <c r="AO2653">
        <v>-1</v>
      </c>
      <c r="AP2653">
        <v>-1</v>
      </c>
      <c r="AQ2653">
        <v>-1</v>
      </c>
      <c r="AR2653">
        <v>-1</v>
      </c>
      <c r="AS2653">
        <v>-1</v>
      </c>
      <c r="AT2653">
        <v>-1</v>
      </c>
      <c r="AU2653">
        <v>0</v>
      </c>
      <c r="AV2653">
        <v>0</v>
      </c>
      <c r="AW2653">
        <v>2.91</v>
      </c>
      <c r="AX2653">
        <v>62</v>
      </c>
      <c r="AY2653">
        <v>84</v>
      </c>
      <c r="AZ2653">
        <v>62</v>
      </c>
      <c r="BA2653">
        <v>36</v>
      </c>
      <c r="BB2653">
        <v>10</v>
      </c>
      <c r="BC2653">
        <v>42</v>
      </c>
      <c r="BD2653">
        <v>73</v>
      </c>
      <c r="BE2653">
        <v>58</v>
      </c>
      <c r="BF2653">
        <v>90</v>
      </c>
      <c r="BG2653">
        <v>9.34</v>
      </c>
      <c r="BH2653">
        <v>4.24</v>
      </c>
      <c r="BI2653">
        <v>0</v>
      </c>
      <c r="BJ2653">
        <v>0</v>
      </c>
      <c r="BK2653">
        <v>0</v>
      </c>
      <c r="BL2653" t="e">
        <f>1/Table1[[#This Row],[odds_ft_home_team_win]]+1/Table1[[#This Row],[odds_ft_draw]]+1/Table1[[#This Row],[odds_ft_away_team_win]]-1</f>
        <v>#DIV/0!</v>
      </c>
      <c r="BM2653" t="e">
        <f>Table1[[#This Row],[Margin]]/3</f>
        <v>#DIV/0!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 t="s">
        <v>66</v>
      </c>
      <c r="BU2653" t="e">
        <f>VLOOKUP(Table1[[#This Row],[Reference]],metron,11,FALSE)</f>
        <v>#DIV/0!</v>
      </c>
      <c r="BV2653" t="e">
        <f>VLOOKUP(Table1[[#This Row],[Reference]],metron,12,FALSE)</f>
        <v>#DIV/0!</v>
      </c>
    </row>
    <row r="2654" spans="1:74" hidden="1" x14ac:dyDescent="0.45">
      <c r="A2654" t="s">
        <v>5403</v>
      </c>
      <c r="B2654">
        <v>1587859200</v>
      </c>
      <c r="C2654" t="s">
        <v>4310</v>
      </c>
      <c r="D2654" t="s">
        <v>4275</v>
      </c>
      <c r="E2654">
        <v>-1</v>
      </c>
      <c r="F2654" t="s">
        <v>85</v>
      </c>
      <c r="G2654" t="s">
        <v>77</v>
      </c>
      <c r="H2654" t="s">
        <v>66</v>
      </c>
      <c r="I2654" t="e">
        <f>MROUND(Table1[[#This Row],[Prob_H]]*100,2)/100</f>
        <v>#DIV/0!</v>
      </c>
      <c r="J2654" t="e">
        <f>1/Table1[[#This Row],[odds_ft_home_team_win]]-Table1[[#This Row],[Margin/3]]</f>
        <v>#DIV/0!</v>
      </c>
      <c r="K2654" t="e">
        <f>1/Table1[[#This Row],[odds_ft_draw]]-Table1[[#This Row],[Margin/3]]</f>
        <v>#DIV/0!</v>
      </c>
      <c r="L2654" t="e">
        <f>1/Table1[[#This Row],[odds_ft_away_team_win]]-Table1[[#This Row],[Margin/3]]</f>
        <v>#DIV/0!</v>
      </c>
      <c r="M2654">
        <v>15</v>
      </c>
      <c r="N2654">
        <v>1.71</v>
      </c>
      <c r="O2654">
        <v>1.21</v>
      </c>
      <c r="P2654">
        <v>1.71</v>
      </c>
      <c r="Q2654">
        <v>1.21</v>
      </c>
      <c r="R2654" t="str" cm="1">
        <f t="array" ref="R26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AA2654">
        <v>-1</v>
      </c>
      <c r="AB2654">
        <v>-1</v>
      </c>
      <c r="AC2654">
        <v>-1</v>
      </c>
      <c r="AD2654">
        <v>-1</v>
      </c>
      <c r="AE2654">
        <v>-1</v>
      </c>
      <c r="AF2654">
        <v>-1</v>
      </c>
      <c r="AG2654">
        <v>-1</v>
      </c>
      <c r="AH2654">
        <v>-1</v>
      </c>
      <c r="AI2654">
        <v>-1</v>
      </c>
      <c r="AJ2654">
        <v>-1</v>
      </c>
      <c r="AK2654">
        <v>-1</v>
      </c>
      <c r="AL2654">
        <v>-1</v>
      </c>
      <c r="AM2654">
        <v>-1</v>
      </c>
      <c r="AN2654">
        <v>-1</v>
      </c>
      <c r="AO2654">
        <v>-1</v>
      </c>
      <c r="AP2654">
        <v>-1</v>
      </c>
      <c r="AQ2654">
        <v>-1</v>
      </c>
      <c r="AR2654">
        <v>-1</v>
      </c>
      <c r="AS2654">
        <v>-1</v>
      </c>
      <c r="AT2654">
        <v>-1</v>
      </c>
      <c r="AU2654">
        <v>0</v>
      </c>
      <c r="AV2654">
        <v>0</v>
      </c>
      <c r="AW2654">
        <v>2.97</v>
      </c>
      <c r="AX2654">
        <v>65</v>
      </c>
      <c r="AY2654">
        <v>87</v>
      </c>
      <c r="AZ2654">
        <v>52</v>
      </c>
      <c r="BA2654">
        <v>33</v>
      </c>
      <c r="BB2654">
        <v>20</v>
      </c>
      <c r="BC2654">
        <v>45</v>
      </c>
      <c r="BD2654">
        <v>80</v>
      </c>
      <c r="BE2654">
        <v>55</v>
      </c>
      <c r="BF2654">
        <v>78</v>
      </c>
      <c r="BG2654">
        <v>11.68</v>
      </c>
      <c r="BH2654">
        <v>4.5599999999999996</v>
      </c>
      <c r="BI2654">
        <v>0</v>
      </c>
      <c r="BJ2654">
        <v>0</v>
      </c>
      <c r="BK2654">
        <v>0</v>
      </c>
      <c r="BL2654" t="e">
        <f>1/Table1[[#This Row],[odds_ft_home_team_win]]+1/Table1[[#This Row],[odds_ft_draw]]+1/Table1[[#This Row],[odds_ft_away_team_win]]-1</f>
        <v>#DIV/0!</v>
      </c>
      <c r="BM2654" t="e">
        <f>Table1[[#This Row],[Margin]]/3</f>
        <v>#DIV/0!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 t="s">
        <v>66</v>
      </c>
      <c r="BU2654" t="e">
        <f>VLOOKUP(Table1[[#This Row],[Reference]],metron,11,FALSE)</f>
        <v>#DIV/0!</v>
      </c>
      <c r="BV2654" t="e">
        <f>VLOOKUP(Table1[[#This Row],[Reference]],metron,12,FALSE)</f>
        <v>#DIV/0!</v>
      </c>
    </row>
    <row r="2655" spans="1:74" hidden="1" x14ac:dyDescent="0.45">
      <c r="A2655" t="s">
        <v>5403</v>
      </c>
      <c r="B2655">
        <v>1587866400</v>
      </c>
      <c r="C2655" t="s">
        <v>4311</v>
      </c>
      <c r="D2655" t="s">
        <v>4275</v>
      </c>
      <c r="E2655">
        <v>-1</v>
      </c>
      <c r="F2655" t="s">
        <v>81</v>
      </c>
      <c r="G2655" t="s">
        <v>72</v>
      </c>
      <c r="H2655" t="s">
        <v>66</v>
      </c>
      <c r="I2655" t="e">
        <f>MROUND(Table1[[#This Row],[Prob_H]]*100,2)/100</f>
        <v>#DIV/0!</v>
      </c>
      <c r="J2655" t="e">
        <f>1/Table1[[#This Row],[odds_ft_home_team_win]]-Table1[[#This Row],[Margin/3]]</f>
        <v>#DIV/0!</v>
      </c>
      <c r="K2655" t="e">
        <f>1/Table1[[#This Row],[odds_ft_draw]]-Table1[[#This Row],[Margin/3]]</f>
        <v>#DIV/0!</v>
      </c>
      <c r="L2655" t="e">
        <f>1/Table1[[#This Row],[odds_ft_away_team_win]]-Table1[[#This Row],[Margin/3]]</f>
        <v>#DIV/0!</v>
      </c>
      <c r="M2655">
        <v>15</v>
      </c>
      <c r="N2655">
        <v>2.13</v>
      </c>
      <c r="O2655">
        <v>0.77</v>
      </c>
      <c r="P2655">
        <v>2.13</v>
      </c>
      <c r="Q2655">
        <v>0.77</v>
      </c>
      <c r="R2655" t="str" cm="1">
        <f t="array" ref="R26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AA2655">
        <v>-1</v>
      </c>
      <c r="AB2655">
        <v>-1</v>
      </c>
      <c r="AC2655">
        <v>-1</v>
      </c>
      <c r="AD2655">
        <v>-1</v>
      </c>
      <c r="AE2655">
        <v>-1</v>
      </c>
      <c r="AF2655">
        <v>-1</v>
      </c>
      <c r="AG2655">
        <v>-1</v>
      </c>
      <c r="AH2655">
        <v>-1</v>
      </c>
      <c r="AI2655">
        <v>-1</v>
      </c>
      <c r="AJ2655">
        <v>-1</v>
      </c>
      <c r="AK2655">
        <v>-1</v>
      </c>
      <c r="AL2655">
        <v>-1</v>
      </c>
      <c r="AM2655">
        <v>-1</v>
      </c>
      <c r="AN2655">
        <v>-1</v>
      </c>
      <c r="AO2655">
        <v>-1</v>
      </c>
      <c r="AP2655">
        <v>-1</v>
      </c>
      <c r="AQ2655">
        <v>-1</v>
      </c>
      <c r="AR2655">
        <v>-1</v>
      </c>
      <c r="AS2655">
        <v>-1</v>
      </c>
      <c r="AT2655">
        <v>-1</v>
      </c>
      <c r="AU2655">
        <v>0</v>
      </c>
      <c r="AV2655">
        <v>0</v>
      </c>
      <c r="AW2655">
        <v>3.55</v>
      </c>
      <c r="AX2655">
        <v>75</v>
      </c>
      <c r="AY2655">
        <v>93</v>
      </c>
      <c r="AZ2655">
        <v>75</v>
      </c>
      <c r="BA2655">
        <v>54</v>
      </c>
      <c r="BB2655">
        <v>26</v>
      </c>
      <c r="BC2655">
        <v>50</v>
      </c>
      <c r="BD2655">
        <v>83</v>
      </c>
      <c r="BE2655">
        <v>65</v>
      </c>
      <c r="BF2655">
        <v>90</v>
      </c>
      <c r="BG2655">
        <v>10.119999999999999</v>
      </c>
      <c r="BH2655">
        <v>5.0599999999999996</v>
      </c>
      <c r="BI2655">
        <v>0</v>
      </c>
      <c r="BJ2655">
        <v>0</v>
      </c>
      <c r="BK2655">
        <v>0</v>
      </c>
      <c r="BL2655" t="e">
        <f>1/Table1[[#This Row],[odds_ft_home_team_win]]+1/Table1[[#This Row],[odds_ft_draw]]+1/Table1[[#This Row],[odds_ft_away_team_win]]-1</f>
        <v>#DIV/0!</v>
      </c>
      <c r="BM2655" t="e">
        <f>Table1[[#This Row],[Margin]]/3</f>
        <v>#DIV/0!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 t="s">
        <v>66</v>
      </c>
      <c r="BU2655" t="e">
        <f>VLOOKUP(Table1[[#This Row],[Reference]],metron,11,FALSE)</f>
        <v>#DIV/0!</v>
      </c>
      <c r="BV2655" t="e">
        <f>VLOOKUP(Table1[[#This Row],[Reference]],metron,12,FALSE)</f>
        <v>#DIV/0!</v>
      </c>
    </row>
    <row r="2656" spans="1:74" hidden="1" x14ac:dyDescent="0.45">
      <c r="A2656" t="s">
        <v>5403</v>
      </c>
      <c r="B2656">
        <v>1587866400</v>
      </c>
      <c r="C2656" t="s">
        <v>4311</v>
      </c>
      <c r="D2656" t="s">
        <v>4275</v>
      </c>
      <c r="E2656">
        <v>-1</v>
      </c>
      <c r="F2656" t="s">
        <v>98</v>
      </c>
      <c r="G2656" t="s">
        <v>88</v>
      </c>
      <c r="H2656" t="s">
        <v>66</v>
      </c>
      <c r="I2656" t="e">
        <f>MROUND(Table1[[#This Row],[Prob_H]]*100,2)/100</f>
        <v>#DIV/0!</v>
      </c>
      <c r="J2656" t="e">
        <f>1/Table1[[#This Row],[odds_ft_home_team_win]]-Table1[[#This Row],[Margin/3]]</f>
        <v>#DIV/0!</v>
      </c>
      <c r="K2656" t="e">
        <f>1/Table1[[#This Row],[odds_ft_draw]]-Table1[[#This Row],[Margin/3]]</f>
        <v>#DIV/0!</v>
      </c>
      <c r="L2656" t="e">
        <f>1/Table1[[#This Row],[odds_ft_away_team_win]]-Table1[[#This Row],[Margin/3]]</f>
        <v>#DIV/0!</v>
      </c>
      <c r="M2656">
        <v>15</v>
      </c>
      <c r="N2656">
        <v>1.71</v>
      </c>
      <c r="O2656">
        <v>1.07</v>
      </c>
      <c r="P2656">
        <v>1.71</v>
      </c>
      <c r="Q2656">
        <v>1.07</v>
      </c>
      <c r="R2656" t="str" cm="1">
        <f t="array" ref="R26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AA2656">
        <v>-1</v>
      </c>
      <c r="AB2656">
        <v>-1</v>
      </c>
      <c r="AC2656">
        <v>-1</v>
      </c>
      <c r="AD2656">
        <v>-1</v>
      </c>
      <c r="AE2656">
        <v>-1</v>
      </c>
      <c r="AF2656">
        <v>-1</v>
      </c>
      <c r="AG2656">
        <v>-1</v>
      </c>
      <c r="AH2656">
        <v>-1</v>
      </c>
      <c r="AI2656">
        <v>-1</v>
      </c>
      <c r="AJ2656">
        <v>-1</v>
      </c>
      <c r="AK2656">
        <v>-1</v>
      </c>
      <c r="AL2656">
        <v>-1</v>
      </c>
      <c r="AM2656">
        <v>-1</v>
      </c>
      <c r="AN2656">
        <v>-1</v>
      </c>
      <c r="AO2656">
        <v>-1</v>
      </c>
      <c r="AP2656">
        <v>-1</v>
      </c>
      <c r="AQ2656">
        <v>-1</v>
      </c>
      <c r="AR2656">
        <v>-1</v>
      </c>
      <c r="AS2656">
        <v>-1</v>
      </c>
      <c r="AT2656">
        <v>-1</v>
      </c>
      <c r="AU2656">
        <v>0</v>
      </c>
      <c r="AV2656">
        <v>0</v>
      </c>
      <c r="AW2656">
        <v>3.2</v>
      </c>
      <c r="AX2656">
        <v>62</v>
      </c>
      <c r="AY2656">
        <v>90</v>
      </c>
      <c r="AZ2656">
        <v>69</v>
      </c>
      <c r="BA2656">
        <v>38</v>
      </c>
      <c r="BB2656">
        <v>14</v>
      </c>
      <c r="BC2656">
        <v>38</v>
      </c>
      <c r="BD2656">
        <v>87</v>
      </c>
      <c r="BE2656">
        <v>58</v>
      </c>
      <c r="BF2656">
        <v>83</v>
      </c>
      <c r="BG2656">
        <v>11.03</v>
      </c>
      <c r="BH2656">
        <v>4.54</v>
      </c>
      <c r="BI2656">
        <v>0</v>
      </c>
      <c r="BJ2656">
        <v>0</v>
      </c>
      <c r="BK2656">
        <v>0</v>
      </c>
      <c r="BL2656" t="e">
        <f>1/Table1[[#This Row],[odds_ft_home_team_win]]+1/Table1[[#This Row],[odds_ft_draw]]+1/Table1[[#This Row],[odds_ft_away_team_win]]-1</f>
        <v>#DIV/0!</v>
      </c>
      <c r="BM2656" t="e">
        <f>Table1[[#This Row],[Margin]]/3</f>
        <v>#DIV/0!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 t="s">
        <v>66</v>
      </c>
      <c r="BU2656" t="e">
        <f>VLOOKUP(Table1[[#This Row],[Reference]],metron,11,FALSE)</f>
        <v>#DIV/0!</v>
      </c>
      <c r="BV2656" t="e">
        <f>VLOOKUP(Table1[[#This Row],[Reference]],metron,12,FALSE)</f>
        <v>#DIV/0!</v>
      </c>
    </row>
    <row r="2657" spans="1:74" hidden="1" x14ac:dyDescent="0.45">
      <c r="A2657" t="s">
        <v>5403</v>
      </c>
      <c r="B2657">
        <v>1587920400</v>
      </c>
      <c r="C2657" t="s">
        <v>4312</v>
      </c>
      <c r="D2657" t="s">
        <v>4275</v>
      </c>
      <c r="E2657">
        <v>-1</v>
      </c>
      <c r="F2657" t="s">
        <v>97</v>
      </c>
      <c r="G2657" t="s">
        <v>68</v>
      </c>
      <c r="H2657" t="s">
        <v>66</v>
      </c>
      <c r="I2657" t="e">
        <f>MROUND(Table1[[#This Row],[Prob_H]]*100,2)/100</f>
        <v>#DIV/0!</v>
      </c>
      <c r="J2657" t="e">
        <f>1/Table1[[#This Row],[odds_ft_home_team_win]]-Table1[[#This Row],[Margin/3]]</f>
        <v>#DIV/0!</v>
      </c>
      <c r="K2657" t="e">
        <f>1/Table1[[#This Row],[odds_ft_draw]]-Table1[[#This Row],[Margin/3]]</f>
        <v>#DIV/0!</v>
      </c>
      <c r="L2657" t="e">
        <f>1/Table1[[#This Row],[odds_ft_away_team_win]]-Table1[[#This Row],[Margin/3]]</f>
        <v>#DIV/0!</v>
      </c>
      <c r="M2657">
        <v>15</v>
      </c>
      <c r="N2657">
        <v>1.07</v>
      </c>
      <c r="O2657">
        <v>1.33</v>
      </c>
      <c r="P2657">
        <v>1.07</v>
      </c>
      <c r="Q2657">
        <v>1.33</v>
      </c>
      <c r="R2657" t="str" cm="1">
        <f t="array" ref="R26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AA2657">
        <v>-1</v>
      </c>
      <c r="AB2657">
        <v>-1</v>
      </c>
      <c r="AC2657">
        <v>-1</v>
      </c>
      <c r="AD2657">
        <v>-1</v>
      </c>
      <c r="AE2657">
        <v>-1</v>
      </c>
      <c r="AF2657">
        <v>-1</v>
      </c>
      <c r="AG2657">
        <v>-1</v>
      </c>
      <c r="AH2657">
        <v>-1</v>
      </c>
      <c r="AI2657">
        <v>-1</v>
      </c>
      <c r="AJ2657">
        <v>-1</v>
      </c>
      <c r="AK2657">
        <v>-1</v>
      </c>
      <c r="AL2657">
        <v>-1</v>
      </c>
      <c r="AM2657">
        <v>-1</v>
      </c>
      <c r="AN2657">
        <v>-1</v>
      </c>
      <c r="AO2657">
        <v>-1</v>
      </c>
      <c r="AP2657">
        <v>-1</v>
      </c>
      <c r="AQ2657">
        <v>-1</v>
      </c>
      <c r="AR2657">
        <v>-1</v>
      </c>
      <c r="AS2657">
        <v>-1</v>
      </c>
      <c r="AT2657">
        <v>-1</v>
      </c>
      <c r="AU2657">
        <v>0</v>
      </c>
      <c r="AV2657">
        <v>0</v>
      </c>
      <c r="AW2657">
        <v>2.65</v>
      </c>
      <c r="AX2657">
        <v>55</v>
      </c>
      <c r="AY2657">
        <v>83</v>
      </c>
      <c r="AZ2657">
        <v>42</v>
      </c>
      <c r="BA2657">
        <v>29</v>
      </c>
      <c r="BB2657">
        <v>15</v>
      </c>
      <c r="BC2657">
        <v>25</v>
      </c>
      <c r="BD2657">
        <v>52</v>
      </c>
      <c r="BE2657">
        <v>62</v>
      </c>
      <c r="BF2657">
        <v>90</v>
      </c>
      <c r="BG2657">
        <v>9.1999999999999993</v>
      </c>
      <c r="BH2657">
        <v>4.6399999999999997</v>
      </c>
      <c r="BI2657">
        <v>0</v>
      </c>
      <c r="BJ2657">
        <v>0</v>
      </c>
      <c r="BK2657">
        <v>0</v>
      </c>
      <c r="BL2657" t="e">
        <f>1/Table1[[#This Row],[odds_ft_home_team_win]]+1/Table1[[#This Row],[odds_ft_draw]]+1/Table1[[#This Row],[odds_ft_away_team_win]]-1</f>
        <v>#DIV/0!</v>
      </c>
      <c r="BM2657" t="e">
        <f>Table1[[#This Row],[Margin]]/3</f>
        <v>#DIV/0!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 t="s">
        <v>66</v>
      </c>
      <c r="BU2657" t="e">
        <f>VLOOKUP(Table1[[#This Row],[Reference]],metron,11,FALSE)</f>
        <v>#DIV/0!</v>
      </c>
      <c r="BV2657" t="e">
        <f>VLOOKUP(Table1[[#This Row],[Reference]],metron,12,FALSE)</f>
        <v>#DIV/0!</v>
      </c>
    </row>
    <row r="2658" spans="1:74" hidden="1" x14ac:dyDescent="0.45">
      <c r="A2658" t="s">
        <v>5403</v>
      </c>
      <c r="B2658">
        <v>1587938400</v>
      </c>
      <c r="C2658" t="s">
        <v>4313</v>
      </c>
      <c r="D2658" t="s">
        <v>4275</v>
      </c>
      <c r="E2658">
        <v>-1</v>
      </c>
      <c r="F2658" t="s">
        <v>2218</v>
      </c>
      <c r="G2658" t="s">
        <v>94</v>
      </c>
      <c r="H2658" t="s">
        <v>66</v>
      </c>
      <c r="I2658" t="e">
        <f>MROUND(Table1[[#This Row],[Prob_H]]*100,2)/100</f>
        <v>#DIV/0!</v>
      </c>
      <c r="J2658" t="e">
        <f>1/Table1[[#This Row],[odds_ft_home_team_win]]-Table1[[#This Row],[Margin/3]]</f>
        <v>#DIV/0!</v>
      </c>
      <c r="K2658" t="e">
        <f>1/Table1[[#This Row],[odds_ft_draw]]-Table1[[#This Row],[Margin/3]]</f>
        <v>#DIV/0!</v>
      </c>
      <c r="L2658" t="e">
        <f>1/Table1[[#This Row],[odds_ft_away_team_win]]-Table1[[#This Row],[Margin/3]]</f>
        <v>#DIV/0!</v>
      </c>
      <c r="M2658">
        <v>15</v>
      </c>
      <c r="N2658">
        <v>1.31</v>
      </c>
      <c r="O2658">
        <v>0.79</v>
      </c>
      <c r="P2658">
        <v>1.31</v>
      </c>
      <c r="Q2658">
        <v>0.79</v>
      </c>
      <c r="R2658" t="str" cm="1">
        <f t="array" ref="R26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AA2658">
        <v>-1</v>
      </c>
      <c r="AB2658">
        <v>-1</v>
      </c>
      <c r="AC2658">
        <v>-1</v>
      </c>
      <c r="AD2658">
        <v>-1</v>
      </c>
      <c r="AE2658">
        <v>-1</v>
      </c>
      <c r="AF2658">
        <v>-1</v>
      </c>
      <c r="AG2658">
        <v>-1</v>
      </c>
      <c r="AH2658">
        <v>-1</v>
      </c>
      <c r="AI2658">
        <v>-1</v>
      </c>
      <c r="AJ2658">
        <v>-1</v>
      </c>
      <c r="AK2658">
        <v>-1</v>
      </c>
      <c r="AL2658">
        <v>-1</v>
      </c>
      <c r="AM2658">
        <v>-1</v>
      </c>
      <c r="AN2658">
        <v>-1</v>
      </c>
      <c r="AO2658">
        <v>-1</v>
      </c>
      <c r="AP2658">
        <v>-1</v>
      </c>
      <c r="AQ2658">
        <v>-1</v>
      </c>
      <c r="AR2658">
        <v>-1</v>
      </c>
      <c r="AS2658">
        <v>-1</v>
      </c>
      <c r="AT2658">
        <v>-1</v>
      </c>
      <c r="AU2658">
        <v>0</v>
      </c>
      <c r="AV2658">
        <v>0</v>
      </c>
      <c r="AW2658">
        <v>3</v>
      </c>
      <c r="AX2658">
        <v>53</v>
      </c>
      <c r="AY2658">
        <v>87</v>
      </c>
      <c r="AZ2658">
        <v>50</v>
      </c>
      <c r="BA2658">
        <v>30</v>
      </c>
      <c r="BB2658">
        <v>20</v>
      </c>
      <c r="BC2658">
        <v>30</v>
      </c>
      <c r="BD2658">
        <v>67</v>
      </c>
      <c r="BE2658">
        <v>53</v>
      </c>
      <c r="BF2658">
        <v>84</v>
      </c>
      <c r="BG2658">
        <v>9.98</v>
      </c>
      <c r="BH2658">
        <v>5.21</v>
      </c>
      <c r="BI2658">
        <v>0</v>
      </c>
      <c r="BJ2658">
        <v>0</v>
      </c>
      <c r="BK2658">
        <v>0</v>
      </c>
      <c r="BL2658" t="e">
        <f>1/Table1[[#This Row],[odds_ft_home_team_win]]+1/Table1[[#This Row],[odds_ft_draw]]+1/Table1[[#This Row],[odds_ft_away_team_win]]-1</f>
        <v>#DIV/0!</v>
      </c>
      <c r="BM2658" t="e">
        <f>Table1[[#This Row],[Margin]]/3</f>
        <v>#DIV/0!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 t="s">
        <v>66</v>
      </c>
      <c r="BU2658" t="e">
        <f>VLOOKUP(Table1[[#This Row],[Reference]],metron,11,FALSE)</f>
        <v>#DIV/0!</v>
      </c>
      <c r="BV2658" t="e">
        <f>VLOOKUP(Table1[[#This Row],[Reference]],metron,12,FALSE)</f>
        <v>#DIV/0!</v>
      </c>
    </row>
    <row r="2659" spans="1:74" hidden="1" x14ac:dyDescent="0.45">
      <c r="A2659" t="s">
        <v>5403</v>
      </c>
      <c r="B2659">
        <v>1587945600</v>
      </c>
      <c r="C2659" t="s">
        <v>4314</v>
      </c>
      <c r="D2659" t="s">
        <v>4275</v>
      </c>
      <c r="E2659">
        <v>-1</v>
      </c>
      <c r="F2659" t="s">
        <v>3788</v>
      </c>
      <c r="G2659" t="s">
        <v>73</v>
      </c>
      <c r="H2659" t="s">
        <v>66</v>
      </c>
      <c r="I2659" t="e">
        <f>MROUND(Table1[[#This Row],[Prob_H]]*100,2)/100</f>
        <v>#DIV/0!</v>
      </c>
      <c r="J2659" t="e">
        <f>1/Table1[[#This Row],[odds_ft_home_team_win]]-Table1[[#This Row],[Margin/3]]</f>
        <v>#DIV/0!</v>
      </c>
      <c r="K2659" t="e">
        <f>1/Table1[[#This Row],[odds_ft_draw]]-Table1[[#This Row],[Margin/3]]</f>
        <v>#DIV/0!</v>
      </c>
      <c r="L2659" t="e">
        <f>1/Table1[[#This Row],[odds_ft_away_team_win]]-Table1[[#This Row],[Margin/3]]</f>
        <v>#DIV/0!</v>
      </c>
      <c r="M2659">
        <v>15</v>
      </c>
      <c r="N2659">
        <v>1.43</v>
      </c>
      <c r="O2659">
        <v>1.07</v>
      </c>
      <c r="P2659">
        <v>1.43</v>
      </c>
      <c r="Q2659">
        <v>1.07</v>
      </c>
      <c r="R2659" t="str" cm="1">
        <f t="array" ref="R26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AA2659">
        <v>-1</v>
      </c>
      <c r="AB2659">
        <v>-1</v>
      </c>
      <c r="AC2659">
        <v>-1</v>
      </c>
      <c r="AD2659">
        <v>-1</v>
      </c>
      <c r="AE2659">
        <v>-1</v>
      </c>
      <c r="AF2659">
        <v>-1</v>
      </c>
      <c r="AG2659">
        <v>-1</v>
      </c>
      <c r="AH2659">
        <v>-1</v>
      </c>
      <c r="AI2659">
        <v>-1</v>
      </c>
      <c r="AJ2659">
        <v>-1</v>
      </c>
      <c r="AK2659">
        <v>-1</v>
      </c>
      <c r="AL2659">
        <v>-1</v>
      </c>
      <c r="AM2659">
        <v>-1</v>
      </c>
      <c r="AN2659">
        <v>-1</v>
      </c>
      <c r="AO2659">
        <v>-1</v>
      </c>
      <c r="AP2659">
        <v>-1</v>
      </c>
      <c r="AQ2659">
        <v>-1</v>
      </c>
      <c r="AR2659">
        <v>-1</v>
      </c>
      <c r="AS2659">
        <v>-1</v>
      </c>
      <c r="AT2659">
        <v>-1</v>
      </c>
      <c r="AU2659">
        <v>0</v>
      </c>
      <c r="AV2659">
        <v>0</v>
      </c>
      <c r="AW2659">
        <v>2.64</v>
      </c>
      <c r="AX2659">
        <v>50</v>
      </c>
      <c r="AY2659">
        <v>75</v>
      </c>
      <c r="AZ2659">
        <v>43</v>
      </c>
      <c r="BA2659">
        <v>18</v>
      </c>
      <c r="BB2659">
        <v>18</v>
      </c>
      <c r="BC2659">
        <v>25</v>
      </c>
      <c r="BD2659">
        <v>75</v>
      </c>
      <c r="BE2659">
        <v>50</v>
      </c>
      <c r="BF2659">
        <v>83</v>
      </c>
      <c r="BG2659">
        <v>8.7100000000000009</v>
      </c>
      <c r="BH2659">
        <v>4.43</v>
      </c>
      <c r="BI2659">
        <v>0</v>
      </c>
      <c r="BJ2659">
        <v>0</v>
      </c>
      <c r="BK2659">
        <v>0</v>
      </c>
      <c r="BL2659" t="e">
        <f>1/Table1[[#This Row],[odds_ft_home_team_win]]+1/Table1[[#This Row],[odds_ft_draw]]+1/Table1[[#This Row],[odds_ft_away_team_win]]-1</f>
        <v>#DIV/0!</v>
      </c>
      <c r="BM2659" t="e">
        <f>Table1[[#This Row],[Margin]]/3</f>
        <v>#DIV/0!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 t="s">
        <v>66</v>
      </c>
      <c r="BU2659" t="e">
        <f>VLOOKUP(Table1[[#This Row],[Reference]],metron,11,FALSE)</f>
        <v>#DIV/0!</v>
      </c>
      <c r="BV2659" t="e">
        <f>VLOOKUP(Table1[[#This Row],[Reference]],metron,12,FALSE)</f>
        <v>#DIV/0!</v>
      </c>
    </row>
    <row r="2660" spans="1:74" hidden="1" x14ac:dyDescent="0.45">
      <c r="A2660" t="s">
        <v>5403</v>
      </c>
      <c r="B2660">
        <v>1588299300</v>
      </c>
      <c r="C2660" t="s">
        <v>4315</v>
      </c>
      <c r="D2660" t="s">
        <v>4275</v>
      </c>
      <c r="E2660">
        <v>-1</v>
      </c>
      <c r="F2660" t="s">
        <v>3792</v>
      </c>
      <c r="G2660" t="s">
        <v>97</v>
      </c>
      <c r="H2660" t="s">
        <v>66</v>
      </c>
      <c r="I2660" t="e">
        <f>MROUND(Table1[[#This Row],[Prob_H]]*100,2)/100</f>
        <v>#DIV/0!</v>
      </c>
      <c r="J2660" t="e">
        <f>1/Table1[[#This Row],[odds_ft_home_team_win]]-Table1[[#This Row],[Margin/3]]</f>
        <v>#DIV/0!</v>
      </c>
      <c r="K2660" t="e">
        <f>1/Table1[[#This Row],[odds_ft_draw]]-Table1[[#This Row],[Margin/3]]</f>
        <v>#DIV/0!</v>
      </c>
      <c r="L2660" t="e">
        <f>1/Table1[[#This Row],[odds_ft_away_team_win]]-Table1[[#This Row],[Margin/3]]</f>
        <v>#DIV/0!</v>
      </c>
      <c r="M2660">
        <v>16</v>
      </c>
      <c r="N2660">
        <v>0.86</v>
      </c>
      <c r="O2660">
        <v>0.86</v>
      </c>
      <c r="P2660">
        <v>0.86</v>
      </c>
      <c r="Q2660">
        <v>0.86</v>
      </c>
      <c r="R2660" t="str" cm="1">
        <f t="array" ref="R26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AA2660">
        <v>-1</v>
      </c>
      <c r="AB2660">
        <v>-1</v>
      </c>
      <c r="AC2660">
        <v>-1</v>
      </c>
      <c r="AD2660">
        <v>-1</v>
      </c>
      <c r="AE2660">
        <v>-1</v>
      </c>
      <c r="AF2660">
        <v>-1</v>
      </c>
      <c r="AG2660">
        <v>-1</v>
      </c>
      <c r="AH2660">
        <v>-1</v>
      </c>
      <c r="AI2660">
        <v>-1</v>
      </c>
      <c r="AJ2660">
        <v>-1</v>
      </c>
      <c r="AK2660">
        <v>-1</v>
      </c>
      <c r="AL2660">
        <v>-1</v>
      </c>
      <c r="AM2660">
        <v>-1</v>
      </c>
      <c r="AN2660">
        <v>-1</v>
      </c>
      <c r="AO2660">
        <v>-1</v>
      </c>
      <c r="AP2660">
        <v>-1</v>
      </c>
      <c r="AQ2660">
        <v>-1</v>
      </c>
      <c r="AR2660">
        <v>-1</v>
      </c>
      <c r="AS2660">
        <v>-1</v>
      </c>
      <c r="AT2660">
        <v>-1</v>
      </c>
      <c r="AU2660">
        <v>0</v>
      </c>
      <c r="AV2660">
        <v>0</v>
      </c>
      <c r="AW2660">
        <v>2.39</v>
      </c>
      <c r="AX2660">
        <v>50</v>
      </c>
      <c r="AY2660">
        <v>79</v>
      </c>
      <c r="AZ2660">
        <v>32</v>
      </c>
      <c r="BA2660">
        <v>22</v>
      </c>
      <c r="BB2660">
        <v>7</v>
      </c>
      <c r="BC2660">
        <v>22</v>
      </c>
      <c r="BD2660">
        <v>68</v>
      </c>
      <c r="BE2660">
        <v>43</v>
      </c>
      <c r="BF2660">
        <v>75</v>
      </c>
      <c r="BG2660">
        <v>10.43</v>
      </c>
      <c r="BH2660">
        <v>3.93</v>
      </c>
      <c r="BI2660">
        <v>0</v>
      </c>
      <c r="BJ2660">
        <v>0</v>
      </c>
      <c r="BK2660">
        <v>0</v>
      </c>
      <c r="BL2660" t="e">
        <f>1/Table1[[#This Row],[odds_ft_home_team_win]]+1/Table1[[#This Row],[odds_ft_draw]]+1/Table1[[#This Row],[odds_ft_away_team_win]]-1</f>
        <v>#DIV/0!</v>
      </c>
      <c r="BM2660" t="e">
        <f>Table1[[#This Row],[Margin]]/3</f>
        <v>#DIV/0!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 t="s">
        <v>66</v>
      </c>
      <c r="BU2660" t="e">
        <f>VLOOKUP(Table1[[#This Row],[Reference]],metron,11,FALSE)</f>
        <v>#DIV/0!</v>
      </c>
      <c r="BV2660" t="e">
        <f>VLOOKUP(Table1[[#This Row],[Reference]],metron,12,FALSE)</f>
        <v>#DIV/0!</v>
      </c>
    </row>
    <row r="2661" spans="1:74" hidden="1" x14ac:dyDescent="0.45">
      <c r="A2661" t="s">
        <v>5403</v>
      </c>
      <c r="B2661">
        <v>1588377600</v>
      </c>
      <c r="C2661" t="s">
        <v>4316</v>
      </c>
      <c r="D2661" t="s">
        <v>4275</v>
      </c>
      <c r="E2661">
        <v>-1</v>
      </c>
      <c r="F2661" t="s">
        <v>73</v>
      </c>
      <c r="G2661" t="s">
        <v>85</v>
      </c>
      <c r="H2661" t="s">
        <v>66</v>
      </c>
      <c r="I2661" t="e">
        <f>MROUND(Table1[[#This Row],[Prob_H]]*100,2)/100</f>
        <v>#DIV/0!</v>
      </c>
      <c r="J2661" t="e">
        <f>1/Table1[[#This Row],[odds_ft_home_team_win]]-Table1[[#This Row],[Margin/3]]</f>
        <v>#DIV/0!</v>
      </c>
      <c r="K2661" t="e">
        <f>1/Table1[[#This Row],[odds_ft_draw]]-Table1[[#This Row],[Margin/3]]</f>
        <v>#DIV/0!</v>
      </c>
      <c r="L2661" t="e">
        <f>1/Table1[[#This Row],[odds_ft_away_team_win]]-Table1[[#This Row],[Margin/3]]</f>
        <v>#DIV/0!</v>
      </c>
      <c r="M2661">
        <v>16</v>
      </c>
      <c r="N2661">
        <v>1.1399999999999999</v>
      </c>
      <c r="O2661">
        <v>0.94</v>
      </c>
      <c r="P2661">
        <v>1.1399999999999999</v>
      </c>
      <c r="Q2661">
        <v>0.94</v>
      </c>
      <c r="R2661" t="str" cm="1">
        <f t="array" ref="R26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AA2661">
        <v>-1</v>
      </c>
      <c r="AB2661">
        <v>-1</v>
      </c>
      <c r="AC2661">
        <v>-1</v>
      </c>
      <c r="AD2661">
        <v>-1</v>
      </c>
      <c r="AE2661">
        <v>-1</v>
      </c>
      <c r="AF2661">
        <v>-1</v>
      </c>
      <c r="AG2661">
        <v>-1</v>
      </c>
      <c r="AH2661">
        <v>-1</v>
      </c>
      <c r="AI2661">
        <v>-1</v>
      </c>
      <c r="AJ2661">
        <v>-1</v>
      </c>
      <c r="AK2661">
        <v>-1</v>
      </c>
      <c r="AL2661">
        <v>-1</v>
      </c>
      <c r="AM2661">
        <v>-1</v>
      </c>
      <c r="AN2661">
        <v>-1</v>
      </c>
      <c r="AO2661">
        <v>-1</v>
      </c>
      <c r="AP2661">
        <v>-1</v>
      </c>
      <c r="AQ2661">
        <v>-1</v>
      </c>
      <c r="AR2661">
        <v>-1</v>
      </c>
      <c r="AS2661">
        <v>-1</v>
      </c>
      <c r="AT2661">
        <v>-1</v>
      </c>
      <c r="AU2661">
        <v>0</v>
      </c>
      <c r="AV2661">
        <v>0</v>
      </c>
      <c r="AW2661">
        <v>2.54</v>
      </c>
      <c r="AX2661">
        <v>55</v>
      </c>
      <c r="AY2661">
        <v>71</v>
      </c>
      <c r="AZ2661">
        <v>49</v>
      </c>
      <c r="BA2661">
        <v>29</v>
      </c>
      <c r="BB2661">
        <v>6</v>
      </c>
      <c r="BC2661">
        <v>39</v>
      </c>
      <c r="BD2661">
        <v>68</v>
      </c>
      <c r="BE2661">
        <v>42</v>
      </c>
      <c r="BF2661">
        <v>81</v>
      </c>
      <c r="BG2661">
        <v>10.210000000000001</v>
      </c>
      <c r="BH2661">
        <v>5.45</v>
      </c>
      <c r="BI2661">
        <v>0</v>
      </c>
      <c r="BJ2661">
        <v>0</v>
      </c>
      <c r="BK2661">
        <v>0</v>
      </c>
      <c r="BL2661" t="e">
        <f>1/Table1[[#This Row],[odds_ft_home_team_win]]+1/Table1[[#This Row],[odds_ft_draw]]+1/Table1[[#This Row],[odds_ft_away_team_win]]-1</f>
        <v>#DIV/0!</v>
      </c>
      <c r="BM2661" t="e">
        <f>Table1[[#This Row],[Margin]]/3</f>
        <v>#DIV/0!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 t="s">
        <v>66</v>
      </c>
      <c r="BU2661" t="e">
        <f>VLOOKUP(Table1[[#This Row],[Reference]],metron,11,FALSE)</f>
        <v>#DIV/0!</v>
      </c>
      <c r="BV2661" t="e">
        <f>VLOOKUP(Table1[[#This Row],[Reference]],metron,12,FALSE)</f>
        <v>#DIV/0!</v>
      </c>
    </row>
    <row r="2662" spans="1:74" hidden="1" x14ac:dyDescent="0.45">
      <c r="A2662" t="s">
        <v>5403</v>
      </c>
      <c r="B2662">
        <v>1588384800</v>
      </c>
      <c r="C2662" t="s">
        <v>4317</v>
      </c>
      <c r="D2662" t="s">
        <v>4275</v>
      </c>
      <c r="E2662">
        <v>-1</v>
      </c>
      <c r="F2662" t="s">
        <v>93</v>
      </c>
      <c r="G2662" t="s">
        <v>81</v>
      </c>
      <c r="H2662" t="s">
        <v>66</v>
      </c>
      <c r="I2662" t="e">
        <f>MROUND(Table1[[#This Row],[Prob_H]]*100,2)/100</f>
        <v>#DIV/0!</v>
      </c>
      <c r="J2662" t="e">
        <f>1/Table1[[#This Row],[odds_ft_home_team_win]]-Table1[[#This Row],[Margin/3]]</f>
        <v>#DIV/0!</v>
      </c>
      <c r="K2662" t="e">
        <f>1/Table1[[#This Row],[odds_ft_draw]]-Table1[[#This Row],[Margin/3]]</f>
        <v>#DIV/0!</v>
      </c>
      <c r="L2662" t="e">
        <f>1/Table1[[#This Row],[odds_ft_away_team_win]]-Table1[[#This Row],[Margin/3]]</f>
        <v>#DIV/0!</v>
      </c>
      <c r="M2662">
        <v>16</v>
      </c>
      <c r="N2662">
        <v>0.93</v>
      </c>
      <c r="O2662">
        <v>1.53</v>
      </c>
      <c r="P2662">
        <v>0.93</v>
      </c>
      <c r="Q2662">
        <v>1.53</v>
      </c>
      <c r="R2662" t="str" cm="1">
        <f t="array" ref="R26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AA2662">
        <v>-1</v>
      </c>
      <c r="AB2662">
        <v>-1</v>
      </c>
      <c r="AC2662">
        <v>-1</v>
      </c>
      <c r="AD2662">
        <v>-1</v>
      </c>
      <c r="AE2662">
        <v>-1</v>
      </c>
      <c r="AF2662">
        <v>-1</v>
      </c>
      <c r="AG2662">
        <v>-1</v>
      </c>
      <c r="AH2662">
        <v>-1</v>
      </c>
      <c r="AI2662">
        <v>-1</v>
      </c>
      <c r="AJ2662">
        <v>-1</v>
      </c>
      <c r="AK2662">
        <v>-1</v>
      </c>
      <c r="AL2662">
        <v>-1</v>
      </c>
      <c r="AM2662">
        <v>-1</v>
      </c>
      <c r="AN2662">
        <v>-1</v>
      </c>
      <c r="AO2662">
        <v>-1</v>
      </c>
      <c r="AP2662">
        <v>-1</v>
      </c>
      <c r="AQ2662">
        <v>-1</v>
      </c>
      <c r="AR2662">
        <v>-1</v>
      </c>
      <c r="AS2662">
        <v>-1</v>
      </c>
      <c r="AT2662">
        <v>-1</v>
      </c>
      <c r="AU2662">
        <v>0</v>
      </c>
      <c r="AV2662">
        <v>0</v>
      </c>
      <c r="AW2662">
        <v>3.08</v>
      </c>
      <c r="AX2662">
        <v>65</v>
      </c>
      <c r="AY2662">
        <v>86</v>
      </c>
      <c r="AZ2662">
        <v>65</v>
      </c>
      <c r="BA2662">
        <v>34</v>
      </c>
      <c r="BB2662">
        <v>17</v>
      </c>
      <c r="BC2662">
        <v>27</v>
      </c>
      <c r="BD2662">
        <v>79</v>
      </c>
      <c r="BE2662">
        <v>69</v>
      </c>
      <c r="BF2662">
        <v>93</v>
      </c>
      <c r="BG2662">
        <v>7.24</v>
      </c>
      <c r="BH2662">
        <v>5.2</v>
      </c>
      <c r="BI2662">
        <v>0</v>
      </c>
      <c r="BJ2662">
        <v>0</v>
      </c>
      <c r="BK2662">
        <v>0</v>
      </c>
      <c r="BL2662" t="e">
        <f>1/Table1[[#This Row],[odds_ft_home_team_win]]+1/Table1[[#This Row],[odds_ft_draw]]+1/Table1[[#This Row],[odds_ft_away_team_win]]-1</f>
        <v>#DIV/0!</v>
      </c>
      <c r="BM2662" t="e">
        <f>Table1[[#This Row],[Margin]]/3</f>
        <v>#DIV/0!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 t="s">
        <v>66</v>
      </c>
      <c r="BU2662" t="e">
        <f>VLOOKUP(Table1[[#This Row],[Reference]],metron,11,FALSE)</f>
        <v>#DIV/0!</v>
      </c>
      <c r="BV2662" t="e">
        <f>VLOOKUP(Table1[[#This Row],[Reference]],metron,12,FALSE)</f>
        <v>#DIV/0!</v>
      </c>
    </row>
    <row r="2663" spans="1:74" hidden="1" x14ac:dyDescent="0.45">
      <c r="A2663" t="s">
        <v>5403</v>
      </c>
      <c r="B2663">
        <v>1588456800</v>
      </c>
      <c r="C2663" t="s">
        <v>4318</v>
      </c>
      <c r="D2663" t="s">
        <v>4275</v>
      </c>
      <c r="E2663">
        <v>-1</v>
      </c>
      <c r="F2663" t="s">
        <v>77</v>
      </c>
      <c r="G2663" t="s">
        <v>2218</v>
      </c>
      <c r="H2663" t="s">
        <v>66</v>
      </c>
      <c r="I2663" t="e">
        <f>MROUND(Table1[[#This Row],[Prob_H]]*100,2)/100</f>
        <v>#DIV/0!</v>
      </c>
      <c r="J2663" t="e">
        <f>1/Table1[[#This Row],[odds_ft_home_team_win]]-Table1[[#This Row],[Margin/3]]</f>
        <v>#DIV/0!</v>
      </c>
      <c r="K2663" t="e">
        <f>1/Table1[[#This Row],[odds_ft_draw]]-Table1[[#This Row],[Margin/3]]</f>
        <v>#DIV/0!</v>
      </c>
      <c r="L2663" t="e">
        <f>1/Table1[[#This Row],[odds_ft_away_team_win]]-Table1[[#This Row],[Margin/3]]</f>
        <v>#DIV/0!</v>
      </c>
      <c r="M2663">
        <v>16</v>
      </c>
      <c r="N2663">
        <v>2</v>
      </c>
      <c r="O2663">
        <v>1.69</v>
      </c>
      <c r="P2663">
        <v>2</v>
      </c>
      <c r="Q2663">
        <v>1.69</v>
      </c>
      <c r="R2663" t="str" cm="1">
        <f t="array" ref="R26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AA2663">
        <v>-1</v>
      </c>
      <c r="AB2663">
        <v>-1</v>
      </c>
      <c r="AC2663">
        <v>-1</v>
      </c>
      <c r="AD2663">
        <v>-1</v>
      </c>
      <c r="AE2663">
        <v>-1</v>
      </c>
      <c r="AF2663">
        <v>-1</v>
      </c>
      <c r="AG2663">
        <v>-1</v>
      </c>
      <c r="AH2663">
        <v>-1</v>
      </c>
      <c r="AI2663">
        <v>-1</v>
      </c>
      <c r="AJ2663">
        <v>-1</v>
      </c>
      <c r="AK2663">
        <v>-1</v>
      </c>
      <c r="AL2663">
        <v>-1</v>
      </c>
      <c r="AM2663">
        <v>-1</v>
      </c>
      <c r="AN2663">
        <v>-1</v>
      </c>
      <c r="AO2663">
        <v>-1</v>
      </c>
      <c r="AP2663">
        <v>-1</v>
      </c>
      <c r="AQ2663">
        <v>-1</v>
      </c>
      <c r="AR2663">
        <v>-1</v>
      </c>
      <c r="AS2663">
        <v>-1</v>
      </c>
      <c r="AT2663">
        <v>-1</v>
      </c>
      <c r="AU2663">
        <v>0</v>
      </c>
      <c r="AV2663">
        <v>0</v>
      </c>
      <c r="AW2663">
        <v>3.24</v>
      </c>
      <c r="AX2663">
        <v>71</v>
      </c>
      <c r="AY2663">
        <v>97</v>
      </c>
      <c r="AZ2663">
        <v>66</v>
      </c>
      <c r="BA2663">
        <v>31</v>
      </c>
      <c r="BB2663">
        <v>20</v>
      </c>
      <c r="BC2663">
        <v>50</v>
      </c>
      <c r="BD2663">
        <v>73</v>
      </c>
      <c r="BE2663">
        <v>62</v>
      </c>
      <c r="BF2663">
        <v>91</v>
      </c>
      <c r="BG2663">
        <v>8.65</v>
      </c>
      <c r="BH2663">
        <v>4.3899999999999997</v>
      </c>
      <c r="BI2663">
        <v>0</v>
      </c>
      <c r="BJ2663">
        <v>0</v>
      </c>
      <c r="BK2663">
        <v>0</v>
      </c>
      <c r="BL2663" t="e">
        <f>1/Table1[[#This Row],[odds_ft_home_team_win]]+1/Table1[[#This Row],[odds_ft_draw]]+1/Table1[[#This Row],[odds_ft_away_team_win]]-1</f>
        <v>#DIV/0!</v>
      </c>
      <c r="BM2663" t="e">
        <f>Table1[[#This Row],[Margin]]/3</f>
        <v>#DIV/0!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 t="s">
        <v>66</v>
      </c>
      <c r="BU2663" t="e">
        <f>VLOOKUP(Table1[[#This Row],[Reference]],metron,11,FALSE)</f>
        <v>#DIV/0!</v>
      </c>
      <c r="BV2663" t="e">
        <f>VLOOKUP(Table1[[#This Row],[Reference]],metron,12,FALSE)</f>
        <v>#DIV/0!</v>
      </c>
    </row>
    <row r="2664" spans="1:74" hidden="1" x14ac:dyDescent="0.45">
      <c r="A2664" t="s">
        <v>5403</v>
      </c>
      <c r="B2664">
        <v>1588464000</v>
      </c>
      <c r="C2664" t="s">
        <v>4319</v>
      </c>
      <c r="D2664" t="s">
        <v>4275</v>
      </c>
      <c r="E2664">
        <v>-1</v>
      </c>
      <c r="F2664" t="s">
        <v>68</v>
      </c>
      <c r="G2664" t="s">
        <v>72</v>
      </c>
      <c r="H2664" t="s">
        <v>66</v>
      </c>
      <c r="I2664" t="e">
        <f>MROUND(Table1[[#This Row],[Prob_H]]*100,2)/100</f>
        <v>#DIV/0!</v>
      </c>
      <c r="J2664" t="e">
        <f>1/Table1[[#This Row],[odds_ft_home_team_win]]-Table1[[#This Row],[Margin/3]]</f>
        <v>#DIV/0!</v>
      </c>
      <c r="K2664" t="e">
        <f>1/Table1[[#This Row],[odds_ft_draw]]-Table1[[#This Row],[Margin/3]]</f>
        <v>#DIV/0!</v>
      </c>
      <c r="L2664" t="e">
        <f>1/Table1[[#This Row],[odds_ft_away_team_win]]-Table1[[#This Row],[Margin/3]]</f>
        <v>#DIV/0!</v>
      </c>
      <c r="M2664">
        <v>16</v>
      </c>
      <c r="N2664">
        <v>1.93</v>
      </c>
      <c r="O2664">
        <v>0.77</v>
      </c>
      <c r="P2664">
        <v>1.93</v>
      </c>
      <c r="Q2664">
        <v>0.77</v>
      </c>
      <c r="R2664" t="str" cm="1">
        <f t="array" ref="R26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AA2664">
        <v>-1</v>
      </c>
      <c r="AB2664">
        <v>-1</v>
      </c>
      <c r="AC2664">
        <v>-1</v>
      </c>
      <c r="AD2664">
        <v>-1</v>
      </c>
      <c r="AE2664">
        <v>-1</v>
      </c>
      <c r="AF2664">
        <v>-1</v>
      </c>
      <c r="AG2664">
        <v>-1</v>
      </c>
      <c r="AH2664">
        <v>-1</v>
      </c>
      <c r="AI2664">
        <v>-1</v>
      </c>
      <c r="AJ2664">
        <v>-1</v>
      </c>
      <c r="AK2664">
        <v>-1</v>
      </c>
      <c r="AL2664">
        <v>-1</v>
      </c>
      <c r="AM2664">
        <v>-1</v>
      </c>
      <c r="AN2664">
        <v>-1</v>
      </c>
      <c r="AO2664">
        <v>-1</v>
      </c>
      <c r="AP2664">
        <v>-1</v>
      </c>
      <c r="AQ2664">
        <v>-1</v>
      </c>
      <c r="AR2664">
        <v>-1</v>
      </c>
      <c r="AS2664">
        <v>-1</v>
      </c>
      <c r="AT2664">
        <v>-1</v>
      </c>
      <c r="AU2664">
        <v>0</v>
      </c>
      <c r="AV2664">
        <v>0</v>
      </c>
      <c r="AW2664">
        <v>3.25</v>
      </c>
      <c r="AX2664">
        <v>61</v>
      </c>
      <c r="AY2664">
        <v>83</v>
      </c>
      <c r="AZ2664">
        <v>65</v>
      </c>
      <c r="BA2664">
        <v>44</v>
      </c>
      <c r="BB2664">
        <v>29</v>
      </c>
      <c r="BC2664">
        <v>37</v>
      </c>
      <c r="BD2664">
        <v>76</v>
      </c>
      <c r="BE2664">
        <v>58</v>
      </c>
      <c r="BF2664">
        <v>86</v>
      </c>
      <c r="BG2664">
        <v>9.18</v>
      </c>
      <c r="BH2664">
        <v>3.59</v>
      </c>
      <c r="BI2664">
        <v>0</v>
      </c>
      <c r="BJ2664">
        <v>0</v>
      </c>
      <c r="BK2664">
        <v>0</v>
      </c>
      <c r="BL2664" t="e">
        <f>1/Table1[[#This Row],[odds_ft_home_team_win]]+1/Table1[[#This Row],[odds_ft_draw]]+1/Table1[[#This Row],[odds_ft_away_team_win]]-1</f>
        <v>#DIV/0!</v>
      </c>
      <c r="BM2664" t="e">
        <f>Table1[[#This Row],[Margin]]/3</f>
        <v>#DIV/0!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 t="s">
        <v>66</v>
      </c>
      <c r="BU2664" t="e">
        <f>VLOOKUP(Table1[[#This Row],[Reference]],metron,11,FALSE)</f>
        <v>#DIV/0!</v>
      </c>
      <c r="BV2664" t="e">
        <f>VLOOKUP(Table1[[#This Row],[Reference]],metron,12,FALSE)</f>
        <v>#DIV/0!</v>
      </c>
    </row>
    <row r="2665" spans="1:74" hidden="1" x14ac:dyDescent="0.45">
      <c r="A2665" t="s">
        <v>5403</v>
      </c>
      <c r="B2665">
        <v>1588471200</v>
      </c>
      <c r="C2665" t="s">
        <v>4320</v>
      </c>
      <c r="D2665" t="s">
        <v>4275</v>
      </c>
      <c r="E2665">
        <v>-1</v>
      </c>
      <c r="F2665" t="s">
        <v>103</v>
      </c>
      <c r="G2665" t="s">
        <v>86</v>
      </c>
      <c r="H2665" t="s">
        <v>66</v>
      </c>
      <c r="I2665" t="e">
        <f>MROUND(Table1[[#This Row],[Prob_H]]*100,2)/100</f>
        <v>#DIV/0!</v>
      </c>
      <c r="J2665" t="e">
        <f>1/Table1[[#This Row],[odds_ft_home_team_win]]-Table1[[#This Row],[Margin/3]]</f>
        <v>#DIV/0!</v>
      </c>
      <c r="K2665" t="e">
        <f>1/Table1[[#This Row],[odds_ft_draw]]-Table1[[#This Row],[Margin/3]]</f>
        <v>#DIV/0!</v>
      </c>
      <c r="L2665" t="e">
        <f>1/Table1[[#This Row],[odds_ft_away_team_win]]-Table1[[#This Row],[Margin/3]]</f>
        <v>#DIV/0!</v>
      </c>
      <c r="M2665">
        <v>16</v>
      </c>
      <c r="N2665">
        <v>1.64</v>
      </c>
      <c r="O2665">
        <v>1.59</v>
      </c>
      <c r="P2665">
        <v>1.64</v>
      </c>
      <c r="Q2665">
        <v>1.59</v>
      </c>
      <c r="R2665" t="str" cm="1">
        <f t="array" ref="R26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AA2665">
        <v>-1</v>
      </c>
      <c r="AB2665">
        <v>-1</v>
      </c>
      <c r="AC2665">
        <v>-1</v>
      </c>
      <c r="AD2665">
        <v>-1</v>
      </c>
      <c r="AE2665">
        <v>-1</v>
      </c>
      <c r="AF2665">
        <v>-1</v>
      </c>
      <c r="AG2665">
        <v>-1</v>
      </c>
      <c r="AH2665">
        <v>-1</v>
      </c>
      <c r="AI2665">
        <v>-1</v>
      </c>
      <c r="AJ2665">
        <v>-1</v>
      </c>
      <c r="AK2665">
        <v>-1</v>
      </c>
      <c r="AL2665">
        <v>-1</v>
      </c>
      <c r="AM2665">
        <v>-1</v>
      </c>
      <c r="AN2665">
        <v>-1</v>
      </c>
      <c r="AO2665">
        <v>-1</v>
      </c>
      <c r="AP2665">
        <v>-1</v>
      </c>
      <c r="AQ2665">
        <v>-1</v>
      </c>
      <c r="AR2665">
        <v>-1</v>
      </c>
      <c r="AS2665">
        <v>-1</v>
      </c>
      <c r="AT2665">
        <v>-1</v>
      </c>
      <c r="AU2665">
        <v>0</v>
      </c>
      <c r="AV2665">
        <v>0</v>
      </c>
      <c r="AW2665">
        <v>2.6</v>
      </c>
      <c r="AX2665">
        <v>45</v>
      </c>
      <c r="AY2665">
        <v>68</v>
      </c>
      <c r="AZ2665">
        <v>42</v>
      </c>
      <c r="BA2665">
        <v>29</v>
      </c>
      <c r="BB2665">
        <v>19</v>
      </c>
      <c r="BC2665">
        <v>32</v>
      </c>
      <c r="BD2665">
        <v>68</v>
      </c>
      <c r="BE2665">
        <v>43</v>
      </c>
      <c r="BF2665">
        <v>81</v>
      </c>
      <c r="BG2665">
        <v>12.68</v>
      </c>
      <c r="BH2665">
        <v>4.0999999999999996</v>
      </c>
      <c r="BI2665">
        <v>0</v>
      </c>
      <c r="BJ2665">
        <v>0</v>
      </c>
      <c r="BK2665">
        <v>0</v>
      </c>
      <c r="BL2665" t="e">
        <f>1/Table1[[#This Row],[odds_ft_home_team_win]]+1/Table1[[#This Row],[odds_ft_draw]]+1/Table1[[#This Row],[odds_ft_away_team_win]]-1</f>
        <v>#DIV/0!</v>
      </c>
      <c r="BM2665" t="e">
        <f>Table1[[#This Row],[Margin]]/3</f>
        <v>#DIV/0!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 t="s">
        <v>66</v>
      </c>
      <c r="BU2665" t="e">
        <f>VLOOKUP(Table1[[#This Row],[Reference]],metron,11,FALSE)</f>
        <v>#DIV/0!</v>
      </c>
      <c r="BV2665" t="e">
        <f>VLOOKUP(Table1[[#This Row],[Reference]],metron,12,FALSE)</f>
        <v>#DIV/0!</v>
      </c>
    </row>
    <row r="2666" spans="1:74" hidden="1" x14ac:dyDescent="0.45">
      <c r="A2666" t="s">
        <v>5403</v>
      </c>
      <c r="B2666">
        <v>1588525200</v>
      </c>
      <c r="C2666" t="s">
        <v>4321</v>
      </c>
      <c r="D2666" t="s">
        <v>4275</v>
      </c>
      <c r="E2666">
        <v>-1</v>
      </c>
      <c r="F2666" t="s">
        <v>94</v>
      </c>
      <c r="G2666" t="s">
        <v>98</v>
      </c>
      <c r="H2666" t="s">
        <v>66</v>
      </c>
      <c r="I2666" t="e">
        <f>MROUND(Table1[[#This Row],[Prob_H]]*100,2)/100</f>
        <v>#DIV/0!</v>
      </c>
      <c r="J2666" t="e">
        <f>1/Table1[[#This Row],[odds_ft_home_team_win]]-Table1[[#This Row],[Margin/3]]</f>
        <v>#DIV/0!</v>
      </c>
      <c r="K2666" t="e">
        <f>1/Table1[[#This Row],[odds_ft_draw]]-Table1[[#This Row],[Margin/3]]</f>
        <v>#DIV/0!</v>
      </c>
      <c r="L2666" t="e">
        <f>1/Table1[[#This Row],[odds_ft_away_team_win]]-Table1[[#This Row],[Margin/3]]</f>
        <v>#DIV/0!</v>
      </c>
      <c r="M2666">
        <v>16</v>
      </c>
      <c r="N2666">
        <v>1.93</v>
      </c>
      <c r="O2666">
        <v>1.21</v>
      </c>
      <c r="P2666">
        <v>1.93</v>
      </c>
      <c r="Q2666">
        <v>1.21</v>
      </c>
      <c r="R2666" t="str" cm="1">
        <f t="array" ref="R26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AA2666">
        <v>-1</v>
      </c>
      <c r="AB2666">
        <v>-1</v>
      </c>
      <c r="AC2666">
        <v>-1</v>
      </c>
      <c r="AD2666">
        <v>-1</v>
      </c>
      <c r="AE2666">
        <v>-1</v>
      </c>
      <c r="AF2666">
        <v>-1</v>
      </c>
      <c r="AG2666">
        <v>-1</v>
      </c>
      <c r="AH2666">
        <v>-1</v>
      </c>
      <c r="AI2666">
        <v>-1</v>
      </c>
      <c r="AJ2666">
        <v>-1</v>
      </c>
      <c r="AK2666">
        <v>-1</v>
      </c>
      <c r="AL2666">
        <v>-1</v>
      </c>
      <c r="AM2666">
        <v>-1</v>
      </c>
      <c r="AN2666">
        <v>-1</v>
      </c>
      <c r="AO2666">
        <v>-1</v>
      </c>
      <c r="AP2666">
        <v>-1</v>
      </c>
      <c r="AQ2666">
        <v>-1</v>
      </c>
      <c r="AR2666">
        <v>-1</v>
      </c>
      <c r="AS2666">
        <v>-1</v>
      </c>
      <c r="AT2666">
        <v>-1</v>
      </c>
      <c r="AU2666">
        <v>0</v>
      </c>
      <c r="AV2666">
        <v>0</v>
      </c>
      <c r="AW2666">
        <v>2.86</v>
      </c>
      <c r="AX2666">
        <v>61</v>
      </c>
      <c r="AY2666">
        <v>83</v>
      </c>
      <c r="AZ2666">
        <v>54</v>
      </c>
      <c r="BA2666">
        <v>25</v>
      </c>
      <c r="BB2666">
        <v>14</v>
      </c>
      <c r="BC2666">
        <v>43</v>
      </c>
      <c r="BD2666">
        <v>72</v>
      </c>
      <c r="BE2666">
        <v>54</v>
      </c>
      <c r="BF2666">
        <v>79</v>
      </c>
      <c r="BG2666">
        <v>10.79</v>
      </c>
      <c r="BH2666">
        <v>4.71</v>
      </c>
      <c r="BI2666">
        <v>0</v>
      </c>
      <c r="BJ2666">
        <v>0</v>
      </c>
      <c r="BK2666">
        <v>0</v>
      </c>
      <c r="BL2666" t="e">
        <f>1/Table1[[#This Row],[odds_ft_home_team_win]]+1/Table1[[#This Row],[odds_ft_draw]]+1/Table1[[#This Row],[odds_ft_away_team_win]]-1</f>
        <v>#DIV/0!</v>
      </c>
      <c r="BM2666" t="e">
        <f>Table1[[#This Row],[Margin]]/3</f>
        <v>#DIV/0!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 t="s">
        <v>66</v>
      </c>
      <c r="BU2666" t="e">
        <f>VLOOKUP(Table1[[#This Row],[Reference]],metron,11,FALSE)</f>
        <v>#DIV/0!</v>
      </c>
      <c r="BV2666" t="e">
        <f>VLOOKUP(Table1[[#This Row],[Reference]],metron,12,FALSE)</f>
        <v>#DIV/0!</v>
      </c>
    </row>
    <row r="2667" spans="1:74" hidden="1" x14ac:dyDescent="0.45">
      <c r="A2667" t="s">
        <v>5403</v>
      </c>
      <c r="B2667">
        <v>1588543200</v>
      </c>
      <c r="C2667" t="s">
        <v>4322</v>
      </c>
      <c r="D2667" t="s">
        <v>4275</v>
      </c>
      <c r="E2667">
        <v>-1</v>
      </c>
      <c r="F2667" t="s">
        <v>80</v>
      </c>
      <c r="G2667" t="s">
        <v>3788</v>
      </c>
      <c r="H2667" t="s">
        <v>66</v>
      </c>
      <c r="I2667" t="e">
        <f>MROUND(Table1[[#This Row],[Prob_H]]*100,2)/100</f>
        <v>#DIV/0!</v>
      </c>
      <c r="J2667" t="e">
        <f>1/Table1[[#This Row],[odds_ft_home_team_win]]-Table1[[#This Row],[Margin/3]]</f>
        <v>#DIV/0!</v>
      </c>
      <c r="K2667" t="e">
        <f>1/Table1[[#This Row],[odds_ft_draw]]-Table1[[#This Row],[Margin/3]]</f>
        <v>#DIV/0!</v>
      </c>
      <c r="L2667" t="e">
        <f>1/Table1[[#This Row],[odds_ft_away_team_win]]-Table1[[#This Row],[Margin/3]]</f>
        <v>#DIV/0!</v>
      </c>
      <c r="M2667">
        <v>16</v>
      </c>
      <c r="N2667">
        <v>1.5</v>
      </c>
      <c r="O2667">
        <v>0.86</v>
      </c>
      <c r="P2667">
        <v>1.5</v>
      </c>
      <c r="Q2667">
        <v>0.86</v>
      </c>
      <c r="R2667" t="str" cm="1">
        <f t="array" ref="R26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AA2667">
        <v>-1</v>
      </c>
      <c r="AB2667">
        <v>-1</v>
      </c>
      <c r="AC2667">
        <v>-1</v>
      </c>
      <c r="AD2667">
        <v>-1</v>
      </c>
      <c r="AE2667">
        <v>-1</v>
      </c>
      <c r="AF2667">
        <v>-1</v>
      </c>
      <c r="AG2667">
        <v>-1</v>
      </c>
      <c r="AH2667">
        <v>-1</v>
      </c>
      <c r="AI2667">
        <v>-1</v>
      </c>
      <c r="AJ2667">
        <v>-1</v>
      </c>
      <c r="AK2667">
        <v>-1</v>
      </c>
      <c r="AL2667">
        <v>-1</v>
      </c>
      <c r="AM2667">
        <v>-1</v>
      </c>
      <c r="AN2667">
        <v>-1</v>
      </c>
      <c r="AO2667">
        <v>-1</v>
      </c>
      <c r="AP2667">
        <v>-1</v>
      </c>
      <c r="AQ2667">
        <v>-1</v>
      </c>
      <c r="AR2667">
        <v>-1</v>
      </c>
      <c r="AS2667">
        <v>-1</v>
      </c>
      <c r="AT2667">
        <v>-1</v>
      </c>
      <c r="AU2667">
        <v>0</v>
      </c>
      <c r="AV2667">
        <v>0</v>
      </c>
      <c r="AW2667">
        <v>2.79</v>
      </c>
      <c r="AX2667">
        <v>54</v>
      </c>
      <c r="AY2667">
        <v>83</v>
      </c>
      <c r="AZ2667">
        <v>61</v>
      </c>
      <c r="BA2667">
        <v>25</v>
      </c>
      <c r="BB2667">
        <v>11</v>
      </c>
      <c r="BC2667">
        <v>36</v>
      </c>
      <c r="BD2667">
        <v>72</v>
      </c>
      <c r="BE2667">
        <v>47</v>
      </c>
      <c r="BF2667">
        <v>75</v>
      </c>
      <c r="BG2667">
        <v>8.43</v>
      </c>
      <c r="BH2667">
        <v>5.07</v>
      </c>
      <c r="BI2667">
        <v>0</v>
      </c>
      <c r="BJ2667">
        <v>0</v>
      </c>
      <c r="BK2667">
        <v>0</v>
      </c>
      <c r="BL2667" t="e">
        <f>1/Table1[[#This Row],[odds_ft_home_team_win]]+1/Table1[[#This Row],[odds_ft_draw]]+1/Table1[[#This Row],[odds_ft_away_team_win]]-1</f>
        <v>#DIV/0!</v>
      </c>
      <c r="BM2667" t="e">
        <f>Table1[[#This Row],[Margin]]/3</f>
        <v>#DIV/0!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 t="s">
        <v>66</v>
      </c>
      <c r="BU2667" t="e">
        <f>VLOOKUP(Table1[[#This Row],[Reference]],metron,11,FALSE)</f>
        <v>#DIV/0!</v>
      </c>
      <c r="BV2667" t="e">
        <f>VLOOKUP(Table1[[#This Row],[Reference]],metron,12,FALSE)</f>
        <v>#DIV/0!</v>
      </c>
    </row>
    <row r="2668" spans="1:74" hidden="1" x14ac:dyDescent="0.45">
      <c r="A2668" t="s">
        <v>5403</v>
      </c>
      <c r="B2668">
        <v>1588549500</v>
      </c>
      <c r="C2668" t="s">
        <v>4323</v>
      </c>
      <c r="D2668" t="s">
        <v>4275</v>
      </c>
      <c r="E2668">
        <v>-1</v>
      </c>
      <c r="F2668" t="s">
        <v>88</v>
      </c>
      <c r="G2668" t="s">
        <v>78</v>
      </c>
      <c r="H2668" t="s">
        <v>66</v>
      </c>
      <c r="I2668" t="e">
        <f>MROUND(Table1[[#This Row],[Prob_H]]*100,2)/100</f>
        <v>#DIV/0!</v>
      </c>
      <c r="J2668" t="e">
        <f>1/Table1[[#This Row],[odds_ft_home_team_win]]-Table1[[#This Row],[Margin/3]]</f>
        <v>#DIV/0!</v>
      </c>
      <c r="K2668" t="e">
        <f>1/Table1[[#This Row],[odds_ft_draw]]-Table1[[#This Row],[Margin/3]]</f>
        <v>#DIV/0!</v>
      </c>
      <c r="L2668" t="e">
        <f>1/Table1[[#This Row],[odds_ft_away_team_win]]-Table1[[#This Row],[Margin/3]]</f>
        <v>#DIV/0!</v>
      </c>
      <c r="M2668">
        <v>16</v>
      </c>
      <c r="N2668">
        <v>2.6</v>
      </c>
      <c r="O2668">
        <v>1.5</v>
      </c>
      <c r="P2668">
        <v>2.6</v>
      </c>
      <c r="Q2668">
        <v>1.5</v>
      </c>
      <c r="R2668" t="str" cm="1">
        <f t="array" ref="R26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AA2668">
        <v>-1</v>
      </c>
      <c r="AB2668">
        <v>-1</v>
      </c>
      <c r="AC2668">
        <v>-1</v>
      </c>
      <c r="AD2668">
        <v>-1</v>
      </c>
      <c r="AE2668">
        <v>-1</v>
      </c>
      <c r="AF2668">
        <v>-1</v>
      </c>
      <c r="AG2668">
        <v>-1</v>
      </c>
      <c r="AH2668">
        <v>-1</v>
      </c>
      <c r="AI2668">
        <v>-1</v>
      </c>
      <c r="AJ2668">
        <v>-1</v>
      </c>
      <c r="AK2668">
        <v>-1</v>
      </c>
      <c r="AL2668">
        <v>-1</v>
      </c>
      <c r="AM2668">
        <v>-1</v>
      </c>
      <c r="AN2668">
        <v>-1</v>
      </c>
      <c r="AO2668">
        <v>-1</v>
      </c>
      <c r="AP2668">
        <v>-1</v>
      </c>
      <c r="AQ2668">
        <v>-1</v>
      </c>
      <c r="AR2668">
        <v>-1</v>
      </c>
      <c r="AS2668">
        <v>-1</v>
      </c>
      <c r="AT2668">
        <v>-1</v>
      </c>
      <c r="AU2668">
        <v>0</v>
      </c>
      <c r="AV2668">
        <v>0</v>
      </c>
      <c r="AW2668">
        <v>3.26</v>
      </c>
      <c r="AX2668">
        <v>71</v>
      </c>
      <c r="AY2668">
        <v>91</v>
      </c>
      <c r="AZ2668">
        <v>71</v>
      </c>
      <c r="BA2668">
        <v>39</v>
      </c>
      <c r="BB2668">
        <v>23</v>
      </c>
      <c r="BC2668">
        <v>42</v>
      </c>
      <c r="BD2668">
        <v>81</v>
      </c>
      <c r="BE2668">
        <v>65</v>
      </c>
      <c r="BF2668">
        <v>84</v>
      </c>
      <c r="BG2668">
        <v>9.6300000000000008</v>
      </c>
      <c r="BH2668">
        <v>4.42</v>
      </c>
      <c r="BI2668">
        <v>0</v>
      </c>
      <c r="BJ2668">
        <v>0</v>
      </c>
      <c r="BK2668">
        <v>0</v>
      </c>
      <c r="BL2668" t="e">
        <f>1/Table1[[#This Row],[odds_ft_home_team_win]]+1/Table1[[#This Row],[odds_ft_draw]]+1/Table1[[#This Row],[odds_ft_away_team_win]]-1</f>
        <v>#DIV/0!</v>
      </c>
      <c r="BM2668" t="e">
        <f>Table1[[#This Row],[Margin]]/3</f>
        <v>#DIV/0!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 t="s">
        <v>66</v>
      </c>
      <c r="BU2668" t="e">
        <f>VLOOKUP(Table1[[#This Row],[Reference]],metron,11,FALSE)</f>
        <v>#DIV/0!</v>
      </c>
      <c r="BV2668" t="e">
        <f>VLOOKUP(Table1[[#This Row],[Reference]],metron,12,FALSE)</f>
        <v>#DIV/0!</v>
      </c>
    </row>
    <row r="2669" spans="1:74" hidden="1" x14ac:dyDescent="0.45">
      <c r="A2669" t="s">
        <v>5403</v>
      </c>
      <c r="B2669">
        <v>1588982400</v>
      </c>
      <c r="C2669" t="s">
        <v>4324</v>
      </c>
      <c r="D2669" t="s">
        <v>4275</v>
      </c>
      <c r="E2669">
        <v>-1</v>
      </c>
      <c r="F2669" t="s">
        <v>88</v>
      </c>
      <c r="G2669" t="s">
        <v>97</v>
      </c>
      <c r="H2669" t="s">
        <v>66</v>
      </c>
      <c r="I2669" t="e">
        <f>MROUND(Table1[[#This Row],[Prob_H]]*100,2)/100</f>
        <v>#DIV/0!</v>
      </c>
      <c r="J2669" t="e">
        <f>1/Table1[[#This Row],[odds_ft_home_team_win]]-Table1[[#This Row],[Margin/3]]</f>
        <v>#DIV/0!</v>
      </c>
      <c r="K2669" t="e">
        <f>1/Table1[[#This Row],[odds_ft_draw]]-Table1[[#This Row],[Margin/3]]</f>
        <v>#DIV/0!</v>
      </c>
      <c r="L2669" t="e">
        <f>1/Table1[[#This Row],[odds_ft_away_team_win]]-Table1[[#This Row],[Margin/3]]</f>
        <v>#DIV/0!</v>
      </c>
      <c r="M2669">
        <v>17</v>
      </c>
      <c r="N2669">
        <v>2.6</v>
      </c>
      <c r="O2669">
        <v>0.86</v>
      </c>
      <c r="P2669">
        <v>2.6</v>
      </c>
      <c r="Q2669">
        <v>0.86</v>
      </c>
      <c r="R2669" t="str" cm="1">
        <f t="array" ref="R26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AA2669">
        <v>-1</v>
      </c>
      <c r="AB2669">
        <v>-1</v>
      </c>
      <c r="AC2669">
        <v>-1</v>
      </c>
      <c r="AD2669">
        <v>-1</v>
      </c>
      <c r="AE2669">
        <v>-1</v>
      </c>
      <c r="AF2669">
        <v>-1</v>
      </c>
      <c r="AG2669">
        <v>-1</v>
      </c>
      <c r="AH2669">
        <v>-1</v>
      </c>
      <c r="AI2669">
        <v>-1</v>
      </c>
      <c r="AJ2669">
        <v>-1</v>
      </c>
      <c r="AK2669">
        <v>-1</v>
      </c>
      <c r="AL2669">
        <v>-1</v>
      </c>
      <c r="AM2669">
        <v>-1</v>
      </c>
      <c r="AN2669">
        <v>-1</v>
      </c>
      <c r="AO2669">
        <v>-1</v>
      </c>
      <c r="AP2669">
        <v>-1</v>
      </c>
      <c r="AQ2669">
        <v>-1</v>
      </c>
      <c r="AR2669">
        <v>-1</v>
      </c>
      <c r="AS2669">
        <v>-1</v>
      </c>
      <c r="AT2669">
        <v>-1</v>
      </c>
      <c r="AU2669">
        <v>0</v>
      </c>
      <c r="AV2669">
        <v>0</v>
      </c>
      <c r="AW2669">
        <v>2.71</v>
      </c>
      <c r="AX2669">
        <v>59</v>
      </c>
      <c r="AY2669">
        <v>83</v>
      </c>
      <c r="AZ2669">
        <v>47</v>
      </c>
      <c r="BA2669">
        <v>27</v>
      </c>
      <c r="BB2669">
        <v>14</v>
      </c>
      <c r="BC2669">
        <v>24</v>
      </c>
      <c r="BD2669">
        <v>76</v>
      </c>
      <c r="BE2669">
        <v>52</v>
      </c>
      <c r="BF2669">
        <v>83</v>
      </c>
      <c r="BG2669">
        <v>11</v>
      </c>
      <c r="BH2669">
        <v>3.66</v>
      </c>
      <c r="BI2669">
        <v>0</v>
      </c>
      <c r="BJ2669">
        <v>0</v>
      </c>
      <c r="BK2669">
        <v>0</v>
      </c>
      <c r="BL2669" t="e">
        <f>1/Table1[[#This Row],[odds_ft_home_team_win]]+1/Table1[[#This Row],[odds_ft_draw]]+1/Table1[[#This Row],[odds_ft_away_team_win]]-1</f>
        <v>#DIV/0!</v>
      </c>
      <c r="BM2669" t="e">
        <f>Table1[[#This Row],[Margin]]/3</f>
        <v>#DIV/0!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 t="s">
        <v>66</v>
      </c>
      <c r="BU2669" t="e">
        <f>VLOOKUP(Table1[[#This Row],[Reference]],metron,11,FALSE)</f>
        <v>#DIV/0!</v>
      </c>
      <c r="BV2669" t="e">
        <f>VLOOKUP(Table1[[#This Row],[Reference]],metron,12,FALSE)</f>
        <v>#DIV/0!</v>
      </c>
    </row>
    <row r="2670" spans="1:74" hidden="1" x14ac:dyDescent="0.45">
      <c r="A2670" t="s">
        <v>5403</v>
      </c>
      <c r="B2670">
        <v>1588990200</v>
      </c>
      <c r="C2670" t="s">
        <v>4325</v>
      </c>
      <c r="D2670" t="s">
        <v>4275</v>
      </c>
      <c r="E2670">
        <v>-1</v>
      </c>
      <c r="F2670" t="s">
        <v>72</v>
      </c>
      <c r="G2670" t="s">
        <v>3792</v>
      </c>
      <c r="H2670" t="s">
        <v>66</v>
      </c>
      <c r="I2670" t="e">
        <f>MROUND(Table1[[#This Row],[Prob_H]]*100,2)/100</f>
        <v>#DIV/0!</v>
      </c>
      <c r="J2670" t="e">
        <f>1/Table1[[#This Row],[odds_ft_home_team_win]]-Table1[[#This Row],[Margin/3]]</f>
        <v>#DIV/0!</v>
      </c>
      <c r="K2670" t="e">
        <f>1/Table1[[#This Row],[odds_ft_draw]]-Table1[[#This Row],[Margin/3]]</f>
        <v>#DIV/0!</v>
      </c>
      <c r="L2670" t="e">
        <f>1/Table1[[#This Row],[odds_ft_away_team_win]]-Table1[[#This Row],[Margin/3]]</f>
        <v>#DIV/0!</v>
      </c>
      <c r="M2670">
        <v>17</v>
      </c>
      <c r="N2670">
        <v>1.53</v>
      </c>
      <c r="O2670">
        <v>1.5</v>
      </c>
      <c r="P2670">
        <v>1.53</v>
      </c>
      <c r="Q2670">
        <v>1.5</v>
      </c>
      <c r="R2670" t="str" cm="1">
        <f t="array" ref="R26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AA2670">
        <v>-1</v>
      </c>
      <c r="AB2670">
        <v>-1</v>
      </c>
      <c r="AC2670">
        <v>-1</v>
      </c>
      <c r="AD2670">
        <v>-1</v>
      </c>
      <c r="AE2670">
        <v>-1</v>
      </c>
      <c r="AF2670">
        <v>-1</v>
      </c>
      <c r="AG2670">
        <v>-1</v>
      </c>
      <c r="AH2670">
        <v>-1</v>
      </c>
      <c r="AI2670">
        <v>-1</v>
      </c>
      <c r="AJ2670">
        <v>-1</v>
      </c>
      <c r="AK2670">
        <v>-1</v>
      </c>
      <c r="AL2670">
        <v>-1</v>
      </c>
      <c r="AM2670">
        <v>-1</v>
      </c>
      <c r="AN2670">
        <v>-1</v>
      </c>
      <c r="AO2670">
        <v>-1</v>
      </c>
      <c r="AP2670">
        <v>-1</v>
      </c>
      <c r="AQ2670">
        <v>-1</v>
      </c>
      <c r="AR2670">
        <v>-1</v>
      </c>
      <c r="AS2670">
        <v>-1</v>
      </c>
      <c r="AT2670">
        <v>-1</v>
      </c>
      <c r="AU2670">
        <v>0</v>
      </c>
      <c r="AV2670">
        <v>0</v>
      </c>
      <c r="AW2670">
        <v>2.84</v>
      </c>
      <c r="AX2670">
        <v>62</v>
      </c>
      <c r="AY2670">
        <v>80</v>
      </c>
      <c r="AZ2670">
        <v>59</v>
      </c>
      <c r="BA2670">
        <v>38</v>
      </c>
      <c r="BB2670">
        <v>14</v>
      </c>
      <c r="BC2670">
        <v>35</v>
      </c>
      <c r="BD2670">
        <v>80</v>
      </c>
      <c r="BE2670">
        <v>59</v>
      </c>
      <c r="BF2670">
        <v>83</v>
      </c>
      <c r="BG2670">
        <v>8.33</v>
      </c>
      <c r="BH2670">
        <v>5.53</v>
      </c>
      <c r="BI2670">
        <v>0</v>
      </c>
      <c r="BJ2670">
        <v>0</v>
      </c>
      <c r="BK2670">
        <v>0</v>
      </c>
      <c r="BL2670" t="e">
        <f>1/Table1[[#This Row],[odds_ft_home_team_win]]+1/Table1[[#This Row],[odds_ft_draw]]+1/Table1[[#This Row],[odds_ft_away_team_win]]-1</f>
        <v>#DIV/0!</v>
      </c>
      <c r="BM2670" t="e">
        <f>Table1[[#This Row],[Margin]]/3</f>
        <v>#DIV/0!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 t="s">
        <v>66</v>
      </c>
      <c r="BU2670" t="e">
        <f>VLOOKUP(Table1[[#This Row],[Reference]],metron,11,FALSE)</f>
        <v>#DIV/0!</v>
      </c>
      <c r="BV2670" t="e">
        <f>VLOOKUP(Table1[[#This Row],[Reference]],metron,12,FALSE)</f>
        <v>#DIV/0!</v>
      </c>
    </row>
    <row r="2671" spans="1:74" hidden="1" x14ac:dyDescent="0.45">
      <c r="A2671" t="s">
        <v>5403</v>
      </c>
      <c r="B2671">
        <v>1589068800</v>
      </c>
      <c r="C2671" t="s">
        <v>4326</v>
      </c>
      <c r="D2671" t="s">
        <v>4275</v>
      </c>
      <c r="E2671">
        <v>-1</v>
      </c>
      <c r="F2671" t="s">
        <v>81</v>
      </c>
      <c r="G2671" t="s">
        <v>68</v>
      </c>
      <c r="H2671" t="s">
        <v>66</v>
      </c>
      <c r="I2671" t="e">
        <f>MROUND(Table1[[#This Row],[Prob_H]]*100,2)/100</f>
        <v>#DIV/0!</v>
      </c>
      <c r="J2671" t="e">
        <f>1/Table1[[#This Row],[odds_ft_home_team_win]]-Table1[[#This Row],[Margin/3]]</f>
        <v>#DIV/0!</v>
      </c>
      <c r="K2671" t="e">
        <f>1/Table1[[#This Row],[odds_ft_draw]]-Table1[[#This Row],[Margin/3]]</f>
        <v>#DIV/0!</v>
      </c>
      <c r="L2671" t="e">
        <f>1/Table1[[#This Row],[odds_ft_away_team_win]]-Table1[[#This Row],[Margin/3]]</f>
        <v>#DIV/0!</v>
      </c>
      <c r="M2671">
        <v>17</v>
      </c>
      <c r="N2671">
        <v>2.13</v>
      </c>
      <c r="O2671">
        <v>1.33</v>
      </c>
      <c r="P2671">
        <v>2.13</v>
      </c>
      <c r="Q2671">
        <v>1.33</v>
      </c>
      <c r="R2671" t="str" cm="1">
        <f t="array" ref="R26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AA2671">
        <v>-1</v>
      </c>
      <c r="AB2671">
        <v>-1</v>
      </c>
      <c r="AC2671">
        <v>-1</v>
      </c>
      <c r="AD2671">
        <v>-1</v>
      </c>
      <c r="AE2671">
        <v>-1</v>
      </c>
      <c r="AF2671">
        <v>-1</v>
      </c>
      <c r="AG2671">
        <v>-1</v>
      </c>
      <c r="AH2671">
        <v>-1</v>
      </c>
      <c r="AI2671">
        <v>-1</v>
      </c>
      <c r="AJ2671">
        <v>-1</v>
      </c>
      <c r="AK2671">
        <v>-1</v>
      </c>
      <c r="AL2671">
        <v>-1</v>
      </c>
      <c r="AM2671">
        <v>-1</v>
      </c>
      <c r="AN2671">
        <v>-1</v>
      </c>
      <c r="AO2671">
        <v>-1</v>
      </c>
      <c r="AP2671">
        <v>-1</v>
      </c>
      <c r="AQ2671">
        <v>-1</v>
      </c>
      <c r="AR2671">
        <v>-1</v>
      </c>
      <c r="AS2671">
        <v>-1</v>
      </c>
      <c r="AT2671">
        <v>-1</v>
      </c>
      <c r="AU2671">
        <v>0</v>
      </c>
      <c r="AV2671">
        <v>0</v>
      </c>
      <c r="AW2671">
        <v>2.7</v>
      </c>
      <c r="AX2671">
        <v>67</v>
      </c>
      <c r="AY2671">
        <v>83</v>
      </c>
      <c r="AZ2671">
        <v>53</v>
      </c>
      <c r="BA2671">
        <v>30</v>
      </c>
      <c r="BB2671">
        <v>7</v>
      </c>
      <c r="BC2671">
        <v>30</v>
      </c>
      <c r="BD2671">
        <v>64</v>
      </c>
      <c r="BE2671">
        <v>57</v>
      </c>
      <c r="BF2671">
        <v>87</v>
      </c>
      <c r="BG2671">
        <v>10.54</v>
      </c>
      <c r="BH2671">
        <v>4.5999999999999996</v>
      </c>
      <c r="BI2671">
        <v>0</v>
      </c>
      <c r="BJ2671">
        <v>0</v>
      </c>
      <c r="BK2671">
        <v>0</v>
      </c>
      <c r="BL2671" t="e">
        <f>1/Table1[[#This Row],[odds_ft_home_team_win]]+1/Table1[[#This Row],[odds_ft_draw]]+1/Table1[[#This Row],[odds_ft_away_team_win]]-1</f>
        <v>#DIV/0!</v>
      </c>
      <c r="BM2671" t="e">
        <f>Table1[[#This Row],[Margin]]/3</f>
        <v>#DIV/0!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 t="s">
        <v>66</v>
      </c>
      <c r="BU2671" t="e">
        <f>VLOOKUP(Table1[[#This Row],[Reference]],metron,11,FALSE)</f>
        <v>#DIV/0!</v>
      </c>
      <c r="BV2671" t="e">
        <f>VLOOKUP(Table1[[#This Row],[Reference]],metron,12,FALSE)</f>
        <v>#DIV/0!</v>
      </c>
    </row>
    <row r="2672" spans="1:74" hidden="1" x14ac:dyDescent="0.45">
      <c r="A2672" t="s">
        <v>5403</v>
      </c>
      <c r="B2672">
        <v>1589076000</v>
      </c>
      <c r="C2672" t="s">
        <v>4327</v>
      </c>
      <c r="D2672" t="s">
        <v>4275</v>
      </c>
      <c r="E2672">
        <v>-1</v>
      </c>
      <c r="F2672" t="s">
        <v>2218</v>
      </c>
      <c r="G2672" t="s">
        <v>93</v>
      </c>
      <c r="H2672" t="s">
        <v>66</v>
      </c>
      <c r="I2672" t="e">
        <f>MROUND(Table1[[#This Row],[Prob_H]]*100,2)/100</f>
        <v>#DIV/0!</v>
      </c>
      <c r="J2672" t="e">
        <f>1/Table1[[#This Row],[odds_ft_home_team_win]]-Table1[[#This Row],[Margin/3]]</f>
        <v>#DIV/0!</v>
      </c>
      <c r="K2672" t="e">
        <f>1/Table1[[#This Row],[odds_ft_draw]]-Table1[[#This Row],[Margin/3]]</f>
        <v>#DIV/0!</v>
      </c>
      <c r="L2672" t="e">
        <f>1/Table1[[#This Row],[odds_ft_away_team_win]]-Table1[[#This Row],[Margin/3]]</f>
        <v>#DIV/0!</v>
      </c>
      <c r="M2672">
        <v>17</v>
      </c>
      <c r="N2672">
        <v>1.31</v>
      </c>
      <c r="O2672">
        <v>1.21</v>
      </c>
      <c r="P2672">
        <v>1.31</v>
      </c>
      <c r="Q2672">
        <v>1.21</v>
      </c>
      <c r="R2672" t="str" cm="1">
        <f t="array" ref="R26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AA2672">
        <v>-1</v>
      </c>
      <c r="AB2672">
        <v>-1</v>
      </c>
      <c r="AC2672">
        <v>-1</v>
      </c>
      <c r="AD2672">
        <v>-1</v>
      </c>
      <c r="AE2672">
        <v>-1</v>
      </c>
      <c r="AF2672">
        <v>-1</v>
      </c>
      <c r="AG2672">
        <v>-1</v>
      </c>
      <c r="AH2672">
        <v>-1</v>
      </c>
      <c r="AI2672">
        <v>-1</v>
      </c>
      <c r="AJ2672">
        <v>-1</v>
      </c>
      <c r="AK2672">
        <v>-1</v>
      </c>
      <c r="AL2672">
        <v>-1</v>
      </c>
      <c r="AM2672">
        <v>-1</v>
      </c>
      <c r="AN2672">
        <v>-1</v>
      </c>
      <c r="AO2672">
        <v>-1</v>
      </c>
      <c r="AP2672">
        <v>-1</v>
      </c>
      <c r="AQ2672">
        <v>-1</v>
      </c>
      <c r="AR2672">
        <v>-1</v>
      </c>
      <c r="AS2672">
        <v>-1</v>
      </c>
      <c r="AT2672">
        <v>-1</v>
      </c>
      <c r="AU2672">
        <v>0</v>
      </c>
      <c r="AV2672">
        <v>0</v>
      </c>
      <c r="AW2672">
        <v>2.92</v>
      </c>
      <c r="AX2672">
        <v>57</v>
      </c>
      <c r="AY2672">
        <v>76</v>
      </c>
      <c r="AZ2672">
        <v>57</v>
      </c>
      <c r="BA2672">
        <v>34</v>
      </c>
      <c r="BB2672">
        <v>20</v>
      </c>
      <c r="BC2672">
        <v>37</v>
      </c>
      <c r="BD2672">
        <v>71</v>
      </c>
      <c r="BE2672">
        <v>50</v>
      </c>
      <c r="BF2672">
        <v>81</v>
      </c>
      <c r="BG2672">
        <v>7.69</v>
      </c>
      <c r="BH2672">
        <v>4.57</v>
      </c>
      <c r="BI2672">
        <v>0</v>
      </c>
      <c r="BJ2672">
        <v>0</v>
      </c>
      <c r="BK2672">
        <v>0</v>
      </c>
      <c r="BL2672" t="e">
        <f>1/Table1[[#This Row],[odds_ft_home_team_win]]+1/Table1[[#This Row],[odds_ft_draw]]+1/Table1[[#This Row],[odds_ft_away_team_win]]-1</f>
        <v>#DIV/0!</v>
      </c>
      <c r="BM2672" t="e">
        <f>Table1[[#This Row],[Margin]]/3</f>
        <v>#DIV/0!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 t="s">
        <v>66</v>
      </c>
      <c r="BU2672" t="e">
        <f>VLOOKUP(Table1[[#This Row],[Reference]],metron,11,FALSE)</f>
        <v>#DIV/0!</v>
      </c>
      <c r="BV2672" t="e">
        <f>VLOOKUP(Table1[[#This Row],[Reference]],metron,12,FALSE)</f>
        <v>#DIV/0!</v>
      </c>
    </row>
    <row r="2673" spans="1:74" hidden="1" x14ac:dyDescent="0.45">
      <c r="A2673" t="s">
        <v>5403</v>
      </c>
      <c r="B2673">
        <v>1589076360</v>
      </c>
      <c r="C2673" t="s">
        <v>4328</v>
      </c>
      <c r="D2673" t="s">
        <v>4275</v>
      </c>
      <c r="E2673">
        <v>-1</v>
      </c>
      <c r="F2673" t="s">
        <v>85</v>
      </c>
      <c r="G2673" t="s">
        <v>103</v>
      </c>
      <c r="H2673" t="s">
        <v>66</v>
      </c>
      <c r="I2673" t="e">
        <f>MROUND(Table1[[#This Row],[Prob_H]]*100,2)/100</f>
        <v>#DIV/0!</v>
      </c>
      <c r="J2673" t="e">
        <f>1/Table1[[#This Row],[odds_ft_home_team_win]]-Table1[[#This Row],[Margin/3]]</f>
        <v>#DIV/0!</v>
      </c>
      <c r="K2673" t="e">
        <f>1/Table1[[#This Row],[odds_ft_draw]]-Table1[[#This Row],[Margin/3]]</f>
        <v>#DIV/0!</v>
      </c>
      <c r="L2673" t="e">
        <f>1/Table1[[#This Row],[odds_ft_away_team_win]]-Table1[[#This Row],[Margin/3]]</f>
        <v>#DIV/0!</v>
      </c>
      <c r="M2673">
        <v>17</v>
      </c>
      <c r="N2673">
        <v>1.71</v>
      </c>
      <c r="O2673">
        <v>1.1399999999999999</v>
      </c>
      <c r="P2673">
        <v>1.71</v>
      </c>
      <c r="Q2673">
        <v>1.1399999999999999</v>
      </c>
      <c r="R2673" t="str" cm="1">
        <f t="array" ref="R26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AA2673">
        <v>-1</v>
      </c>
      <c r="AB2673">
        <v>-1</v>
      </c>
      <c r="AC2673">
        <v>-1</v>
      </c>
      <c r="AD2673">
        <v>-1</v>
      </c>
      <c r="AE2673">
        <v>-1</v>
      </c>
      <c r="AF2673">
        <v>-1</v>
      </c>
      <c r="AG2673">
        <v>-1</v>
      </c>
      <c r="AH2673">
        <v>-1</v>
      </c>
      <c r="AI2673">
        <v>-1</v>
      </c>
      <c r="AJ2673">
        <v>-1</v>
      </c>
      <c r="AK2673">
        <v>-1</v>
      </c>
      <c r="AL2673">
        <v>-1</v>
      </c>
      <c r="AM2673">
        <v>-1</v>
      </c>
      <c r="AN2673">
        <v>-1</v>
      </c>
      <c r="AO2673">
        <v>-1</v>
      </c>
      <c r="AP2673">
        <v>-1</v>
      </c>
      <c r="AQ2673">
        <v>-1</v>
      </c>
      <c r="AR2673">
        <v>-1</v>
      </c>
      <c r="AS2673">
        <v>-1</v>
      </c>
      <c r="AT2673">
        <v>-1</v>
      </c>
      <c r="AU2673">
        <v>0</v>
      </c>
      <c r="AV2673">
        <v>0</v>
      </c>
      <c r="AW2673">
        <v>3.18</v>
      </c>
      <c r="AX2673">
        <v>65</v>
      </c>
      <c r="AY2673">
        <v>94</v>
      </c>
      <c r="AZ2673">
        <v>59</v>
      </c>
      <c r="BA2673">
        <v>36</v>
      </c>
      <c r="BB2673">
        <v>20</v>
      </c>
      <c r="BC2673">
        <v>45</v>
      </c>
      <c r="BD2673">
        <v>76</v>
      </c>
      <c r="BE2673">
        <v>66</v>
      </c>
      <c r="BF2673">
        <v>85</v>
      </c>
      <c r="BG2673">
        <v>12.39</v>
      </c>
      <c r="BH2673">
        <v>4.49</v>
      </c>
      <c r="BI2673">
        <v>0</v>
      </c>
      <c r="BJ2673">
        <v>0</v>
      </c>
      <c r="BK2673">
        <v>0</v>
      </c>
      <c r="BL2673" t="e">
        <f>1/Table1[[#This Row],[odds_ft_home_team_win]]+1/Table1[[#This Row],[odds_ft_draw]]+1/Table1[[#This Row],[odds_ft_away_team_win]]-1</f>
        <v>#DIV/0!</v>
      </c>
      <c r="BM2673" t="e">
        <f>Table1[[#This Row],[Margin]]/3</f>
        <v>#DIV/0!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 t="s">
        <v>66</v>
      </c>
      <c r="BU2673" t="e">
        <f>VLOOKUP(Table1[[#This Row],[Reference]],metron,11,FALSE)</f>
        <v>#DIV/0!</v>
      </c>
      <c r="BV2673" t="e">
        <f>VLOOKUP(Table1[[#This Row],[Reference]],metron,12,FALSE)</f>
        <v>#DIV/0!</v>
      </c>
    </row>
    <row r="2674" spans="1:74" hidden="1" x14ac:dyDescent="0.45">
      <c r="A2674" t="s">
        <v>5403</v>
      </c>
      <c r="B2674">
        <v>1589130000</v>
      </c>
      <c r="C2674" t="s">
        <v>4329</v>
      </c>
      <c r="D2674" t="s">
        <v>4275</v>
      </c>
      <c r="E2674">
        <v>-1</v>
      </c>
      <c r="F2674" t="s">
        <v>94</v>
      </c>
      <c r="G2674" t="s">
        <v>80</v>
      </c>
      <c r="H2674" t="s">
        <v>66</v>
      </c>
      <c r="I2674" t="e">
        <f>MROUND(Table1[[#This Row],[Prob_H]]*100,2)/100</f>
        <v>#DIV/0!</v>
      </c>
      <c r="J2674" t="e">
        <f>1/Table1[[#This Row],[odds_ft_home_team_win]]-Table1[[#This Row],[Margin/3]]</f>
        <v>#DIV/0!</v>
      </c>
      <c r="K2674" t="e">
        <f>1/Table1[[#This Row],[odds_ft_draw]]-Table1[[#This Row],[Margin/3]]</f>
        <v>#DIV/0!</v>
      </c>
      <c r="L2674" t="e">
        <f>1/Table1[[#This Row],[odds_ft_away_team_win]]-Table1[[#This Row],[Margin/3]]</f>
        <v>#DIV/0!</v>
      </c>
      <c r="M2674">
        <v>17</v>
      </c>
      <c r="N2674">
        <v>1.93</v>
      </c>
      <c r="O2674">
        <v>1.5</v>
      </c>
      <c r="P2674">
        <v>1.93</v>
      </c>
      <c r="Q2674">
        <v>1.5</v>
      </c>
      <c r="R2674" t="str" cm="1">
        <f t="array" ref="R26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AA2674">
        <v>-1</v>
      </c>
      <c r="AB2674">
        <v>-1</v>
      </c>
      <c r="AC2674">
        <v>-1</v>
      </c>
      <c r="AD2674">
        <v>-1</v>
      </c>
      <c r="AE2674">
        <v>-1</v>
      </c>
      <c r="AF2674">
        <v>-1</v>
      </c>
      <c r="AG2674">
        <v>-1</v>
      </c>
      <c r="AH2674">
        <v>-1</v>
      </c>
      <c r="AI2674">
        <v>-1</v>
      </c>
      <c r="AJ2674">
        <v>-1</v>
      </c>
      <c r="AK2674">
        <v>-1</v>
      </c>
      <c r="AL2674">
        <v>-1</v>
      </c>
      <c r="AM2674">
        <v>-1</v>
      </c>
      <c r="AN2674">
        <v>-1</v>
      </c>
      <c r="AO2674">
        <v>-1</v>
      </c>
      <c r="AP2674">
        <v>-1</v>
      </c>
      <c r="AQ2674">
        <v>-1</v>
      </c>
      <c r="AR2674">
        <v>-1</v>
      </c>
      <c r="AS2674">
        <v>-1</v>
      </c>
      <c r="AT2674">
        <v>-1</v>
      </c>
      <c r="AU2674">
        <v>0</v>
      </c>
      <c r="AV2674">
        <v>0</v>
      </c>
      <c r="AW2674">
        <v>2.9</v>
      </c>
      <c r="AX2674">
        <v>51</v>
      </c>
      <c r="AY2674">
        <v>87</v>
      </c>
      <c r="AZ2674">
        <v>50</v>
      </c>
      <c r="BA2674">
        <v>30</v>
      </c>
      <c r="BB2674">
        <v>17</v>
      </c>
      <c r="BC2674">
        <v>34</v>
      </c>
      <c r="BD2674">
        <v>66</v>
      </c>
      <c r="BE2674">
        <v>60</v>
      </c>
      <c r="BF2674">
        <v>94</v>
      </c>
      <c r="BG2674">
        <v>10.67</v>
      </c>
      <c r="BH2674">
        <v>4.26</v>
      </c>
      <c r="BI2674">
        <v>0</v>
      </c>
      <c r="BJ2674">
        <v>0</v>
      </c>
      <c r="BK2674">
        <v>0</v>
      </c>
      <c r="BL2674" t="e">
        <f>1/Table1[[#This Row],[odds_ft_home_team_win]]+1/Table1[[#This Row],[odds_ft_draw]]+1/Table1[[#This Row],[odds_ft_away_team_win]]-1</f>
        <v>#DIV/0!</v>
      </c>
      <c r="BM2674" t="e">
        <f>Table1[[#This Row],[Margin]]/3</f>
        <v>#DIV/0!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 t="s">
        <v>66</v>
      </c>
      <c r="BU2674" t="e">
        <f>VLOOKUP(Table1[[#This Row],[Reference]],metron,11,FALSE)</f>
        <v>#DIV/0!</v>
      </c>
      <c r="BV2674" t="e">
        <f>VLOOKUP(Table1[[#This Row],[Reference]],metron,12,FALSE)</f>
        <v>#DIV/0!</v>
      </c>
    </row>
    <row r="2675" spans="1:74" hidden="1" x14ac:dyDescent="0.45">
      <c r="A2675" t="s">
        <v>5403</v>
      </c>
      <c r="B2675">
        <v>1589148000</v>
      </c>
      <c r="C2675" t="s">
        <v>4330</v>
      </c>
      <c r="D2675" t="s">
        <v>4275</v>
      </c>
      <c r="E2675">
        <v>-1</v>
      </c>
      <c r="F2675" t="s">
        <v>98</v>
      </c>
      <c r="G2675" t="s">
        <v>73</v>
      </c>
      <c r="H2675" t="s">
        <v>66</v>
      </c>
      <c r="I2675" t="e">
        <f>MROUND(Table1[[#This Row],[Prob_H]]*100,2)/100</f>
        <v>#DIV/0!</v>
      </c>
      <c r="J2675" t="e">
        <f>1/Table1[[#This Row],[odds_ft_home_team_win]]-Table1[[#This Row],[Margin/3]]</f>
        <v>#DIV/0!</v>
      </c>
      <c r="K2675" t="e">
        <f>1/Table1[[#This Row],[odds_ft_draw]]-Table1[[#This Row],[Margin/3]]</f>
        <v>#DIV/0!</v>
      </c>
      <c r="L2675" t="e">
        <f>1/Table1[[#This Row],[odds_ft_away_team_win]]-Table1[[#This Row],[Margin/3]]</f>
        <v>#DIV/0!</v>
      </c>
      <c r="M2675">
        <v>17</v>
      </c>
      <c r="N2675">
        <v>1.71</v>
      </c>
      <c r="O2675">
        <v>1.07</v>
      </c>
      <c r="P2675">
        <v>1.71</v>
      </c>
      <c r="Q2675">
        <v>1.07</v>
      </c>
      <c r="R2675" t="str" cm="1">
        <f t="array" ref="R26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AA2675">
        <v>-1</v>
      </c>
      <c r="AB2675">
        <v>-1</v>
      </c>
      <c r="AC2675">
        <v>-1</v>
      </c>
      <c r="AD2675">
        <v>-1</v>
      </c>
      <c r="AE2675">
        <v>-1</v>
      </c>
      <c r="AF2675">
        <v>-1</v>
      </c>
      <c r="AG2675">
        <v>-1</v>
      </c>
      <c r="AH2675">
        <v>-1</v>
      </c>
      <c r="AI2675">
        <v>-1</v>
      </c>
      <c r="AJ2675">
        <v>-1</v>
      </c>
      <c r="AK2675">
        <v>-1</v>
      </c>
      <c r="AL2675">
        <v>-1</v>
      </c>
      <c r="AM2675">
        <v>-1</v>
      </c>
      <c r="AN2675">
        <v>-1</v>
      </c>
      <c r="AO2675">
        <v>-1</v>
      </c>
      <c r="AP2675">
        <v>-1</v>
      </c>
      <c r="AQ2675">
        <v>-1</v>
      </c>
      <c r="AR2675">
        <v>-1</v>
      </c>
      <c r="AS2675">
        <v>-1</v>
      </c>
      <c r="AT2675">
        <v>-1</v>
      </c>
      <c r="AU2675">
        <v>0</v>
      </c>
      <c r="AV2675">
        <v>0</v>
      </c>
      <c r="AW2675">
        <v>2.54</v>
      </c>
      <c r="AX2675">
        <v>50</v>
      </c>
      <c r="AY2675">
        <v>72</v>
      </c>
      <c r="AZ2675">
        <v>36</v>
      </c>
      <c r="BA2675">
        <v>25</v>
      </c>
      <c r="BB2675">
        <v>18</v>
      </c>
      <c r="BC2675">
        <v>29</v>
      </c>
      <c r="BD2675">
        <v>72</v>
      </c>
      <c r="BE2675">
        <v>43</v>
      </c>
      <c r="BF2675">
        <v>79</v>
      </c>
      <c r="BG2675">
        <v>9.36</v>
      </c>
      <c r="BH2675">
        <v>4.21</v>
      </c>
      <c r="BI2675">
        <v>0</v>
      </c>
      <c r="BJ2675">
        <v>0</v>
      </c>
      <c r="BK2675">
        <v>0</v>
      </c>
      <c r="BL2675" t="e">
        <f>1/Table1[[#This Row],[odds_ft_home_team_win]]+1/Table1[[#This Row],[odds_ft_draw]]+1/Table1[[#This Row],[odds_ft_away_team_win]]-1</f>
        <v>#DIV/0!</v>
      </c>
      <c r="BM2675" t="e">
        <f>Table1[[#This Row],[Margin]]/3</f>
        <v>#DIV/0!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 t="s">
        <v>66</v>
      </c>
      <c r="BU2675" t="e">
        <f>VLOOKUP(Table1[[#This Row],[Reference]],metron,11,FALSE)</f>
        <v>#DIV/0!</v>
      </c>
      <c r="BV2675" t="e">
        <f>VLOOKUP(Table1[[#This Row],[Reference]],metron,12,FALSE)</f>
        <v>#DIV/0!</v>
      </c>
    </row>
    <row r="2676" spans="1:74" hidden="1" x14ac:dyDescent="0.45">
      <c r="A2676" t="s">
        <v>5403</v>
      </c>
      <c r="B2676">
        <v>1589155200</v>
      </c>
      <c r="C2676" t="s">
        <v>4331</v>
      </c>
      <c r="D2676" t="s">
        <v>4275</v>
      </c>
      <c r="E2676">
        <v>-1</v>
      </c>
      <c r="F2676" t="s">
        <v>3788</v>
      </c>
      <c r="G2676" t="s">
        <v>77</v>
      </c>
      <c r="H2676" t="s">
        <v>66</v>
      </c>
      <c r="I2676" t="e">
        <f>MROUND(Table1[[#This Row],[Prob_H]]*100,2)/100</f>
        <v>#DIV/0!</v>
      </c>
      <c r="J2676" t="e">
        <f>1/Table1[[#This Row],[odds_ft_home_team_win]]-Table1[[#This Row],[Margin/3]]</f>
        <v>#DIV/0!</v>
      </c>
      <c r="K2676" t="e">
        <f>1/Table1[[#This Row],[odds_ft_draw]]-Table1[[#This Row],[Margin/3]]</f>
        <v>#DIV/0!</v>
      </c>
      <c r="L2676" t="e">
        <f>1/Table1[[#This Row],[odds_ft_away_team_win]]-Table1[[#This Row],[Margin/3]]</f>
        <v>#DIV/0!</v>
      </c>
      <c r="M2676">
        <v>17</v>
      </c>
      <c r="N2676">
        <v>1.43</v>
      </c>
      <c r="O2676">
        <v>1.21</v>
      </c>
      <c r="P2676">
        <v>1.43</v>
      </c>
      <c r="Q2676">
        <v>1.21</v>
      </c>
      <c r="R2676" t="str" cm="1">
        <f t="array" ref="R26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AA2676">
        <v>-1</v>
      </c>
      <c r="AB2676">
        <v>-1</v>
      </c>
      <c r="AC2676">
        <v>-1</v>
      </c>
      <c r="AD2676">
        <v>-1</v>
      </c>
      <c r="AE2676">
        <v>-1</v>
      </c>
      <c r="AF2676">
        <v>-1</v>
      </c>
      <c r="AG2676">
        <v>-1</v>
      </c>
      <c r="AH2676">
        <v>-1</v>
      </c>
      <c r="AI2676">
        <v>-1</v>
      </c>
      <c r="AJ2676">
        <v>-1</v>
      </c>
      <c r="AK2676">
        <v>-1</v>
      </c>
      <c r="AL2676">
        <v>-1</v>
      </c>
      <c r="AM2676">
        <v>-1</v>
      </c>
      <c r="AN2676">
        <v>-1</v>
      </c>
      <c r="AO2676">
        <v>-1</v>
      </c>
      <c r="AP2676">
        <v>-1</v>
      </c>
      <c r="AQ2676">
        <v>-1</v>
      </c>
      <c r="AR2676">
        <v>-1</v>
      </c>
      <c r="AS2676">
        <v>-1</v>
      </c>
      <c r="AT2676">
        <v>-1</v>
      </c>
      <c r="AU2676">
        <v>0</v>
      </c>
      <c r="AV2676">
        <v>0</v>
      </c>
      <c r="AW2676">
        <v>3</v>
      </c>
      <c r="AX2676">
        <v>61</v>
      </c>
      <c r="AY2676">
        <v>86</v>
      </c>
      <c r="AZ2676">
        <v>61</v>
      </c>
      <c r="BA2676">
        <v>25</v>
      </c>
      <c r="BB2676">
        <v>18</v>
      </c>
      <c r="BC2676">
        <v>36</v>
      </c>
      <c r="BD2676">
        <v>82</v>
      </c>
      <c r="BE2676">
        <v>57</v>
      </c>
      <c r="BF2676">
        <v>83</v>
      </c>
      <c r="BG2676">
        <v>8.2100000000000009</v>
      </c>
      <c r="BH2676">
        <v>4.93</v>
      </c>
      <c r="BI2676">
        <v>0</v>
      </c>
      <c r="BJ2676">
        <v>0</v>
      </c>
      <c r="BK2676">
        <v>0</v>
      </c>
      <c r="BL2676" t="e">
        <f>1/Table1[[#This Row],[odds_ft_home_team_win]]+1/Table1[[#This Row],[odds_ft_draw]]+1/Table1[[#This Row],[odds_ft_away_team_win]]-1</f>
        <v>#DIV/0!</v>
      </c>
      <c r="BM2676" t="e">
        <f>Table1[[#This Row],[Margin]]/3</f>
        <v>#DIV/0!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 t="s">
        <v>66</v>
      </c>
      <c r="BU2676" t="e">
        <f>VLOOKUP(Table1[[#This Row],[Reference]],metron,11,FALSE)</f>
        <v>#DIV/0!</v>
      </c>
      <c r="BV2676" t="e">
        <f>VLOOKUP(Table1[[#This Row],[Reference]],metron,12,FALSE)</f>
        <v>#DIV/0!</v>
      </c>
    </row>
    <row r="2677" spans="1:74" hidden="1" x14ac:dyDescent="0.45">
      <c r="A2677" t="s">
        <v>5403</v>
      </c>
      <c r="B2677">
        <v>1589158800</v>
      </c>
      <c r="C2677" t="s">
        <v>4332</v>
      </c>
      <c r="D2677" t="s">
        <v>4275</v>
      </c>
      <c r="E2677">
        <v>-1</v>
      </c>
      <c r="F2677" t="s">
        <v>78</v>
      </c>
      <c r="G2677" t="s">
        <v>86</v>
      </c>
      <c r="H2677" t="s">
        <v>66</v>
      </c>
      <c r="I2677" t="e">
        <f>MROUND(Table1[[#This Row],[Prob_H]]*100,2)/100</f>
        <v>#DIV/0!</v>
      </c>
      <c r="J2677" t="e">
        <f>1/Table1[[#This Row],[odds_ft_home_team_win]]-Table1[[#This Row],[Margin/3]]</f>
        <v>#DIV/0!</v>
      </c>
      <c r="K2677" t="e">
        <f>1/Table1[[#This Row],[odds_ft_draw]]-Table1[[#This Row],[Margin/3]]</f>
        <v>#DIV/0!</v>
      </c>
      <c r="L2677" t="e">
        <f>1/Table1[[#This Row],[odds_ft_away_team_win]]-Table1[[#This Row],[Margin/3]]</f>
        <v>#DIV/0!</v>
      </c>
      <c r="M2677">
        <v>17</v>
      </c>
      <c r="N2677">
        <v>1.5</v>
      </c>
      <c r="O2677">
        <v>1.59</v>
      </c>
      <c r="P2677">
        <v>1.5</v>
      </c>
      <c r="Q2677">
        <v>1.59</v>
      </c>
      <c r="R2677" t="str" cm="1">
        <f t="array" ref="R26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AA2677">
        <v>-1</v>
      </c>
      <c r="AB2677">
        <v>-1</v>
      </c>
      <c r="AC2677">
        <v>-1</v>
      </c>
      <c r="AD2677">
        <v>-1</v>
      </c>
      <c r="AE2677">
        <v>-1</v>
      </c>
      <c r="AF2677">
        <v>-1</v>
      </c>
      <c r="AG2677">
        <v>-1</v>
      </c>
      <c r="AH2677">
        <v>-1</v>
      </c>
      <c r="AI2677">
        <v>-1</v>
      </c>
      <c r="AJ2677">
        <v>-1</v>
      </c>
      <c r="AK2677">
        <v>-1</v>
      </c>
      <c r="AL2677">
        <v>-1</v>
      </c>
      <c r="AM2677">
        <v>-1</v>
      </c>
      <c r="AN2677">
        <v>-1</v>
      </c>
      <c r="AO2677">
        <v>-1</v>
      </c>
      <c r="AP2677">
        <v>-1</v>
      </c>
      <c r="AQ2677">
        <v>-1</v>
      </c>
      <c r="AR2677">
        <v>-1</v>
      </c>
      <c r="AS2677">
        <v>-1</v>
      </c>
      <c r="AT2677">
        <v>-1</v>
      </c>
      <c r="AU2677">
        <v>0</v>
      </c>
      <c r="AV2677">
        <v>0</v>
      </c>
      <c r="AW2677">
        <v>2.98</v>
      </c>
      <c r="AX2677">
        <v>49</v>
      </c>
      <c r="AY2677">
        <v>67</v>
      </c>
      <c r="AZ2677">
        <v>49</v>
      </c>
      <c r="BA2677">
        <v>37</v>
      </c>
      <c r="BB2677">
        <v>28</v>
      </c>
      <c r="BC2677">
        <v>40</v>
      </c>
      <c r="BD2677">
        <v>73</v>
      </c>
      <c r="BE2677">
        <v>37</v>
      </c>
      <c r="BF2677">
        <v>85</v>
      </c>
      <c r="BG2677">
        <v>10.220000000000001</v>
      </c>
      <c r="BH2677">
        <v>5.41</v>
      </c>
      <c r="BI2677">
        <v>0</v>
      </c>
      <c r="BJ2677">
        <v>0</v>
      </c>
      <c r="BK2677">
        <v>0</v>
      </c>
      <c r="BL2677" t="e">
        <f>1/Table1[[#This Row],[odds_ft_home_team_win]]+1/Table1[[#This Row],[odds_ft_draw]]+1/Table1[[#This Row],[odds_ft_away_team_win]]-1</f>
        <v>#DIV/0!</v>
      </c>
      <c r="BM2677" t="e">
        <f>Table1[[#This Row],[Margin]]/3</f>
        <v>#DIV/0!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 t="s">
        <v>66</v>
      </c>
      <c r="BU2677" t="e">
        <f>VLOOKUP(Table1[[#This Row],[Reference]],metron,11,FALSE)</f>
        <v>#DIV/0!</v>
      </c>
      <c r="BV2677" t="e">
        <f>VLOOKUP(Table1[[#This Row],[Reference]],metron,12,FALSE)</f>
        <v>#DIV/0!</v>
      </c>
    </row>
    <row r="2678" spans="1:74" x14ac:dyDescent="0.45">
      <c r="A2678" t="s">
        <v>5402</v>
      </c>
      <c r="B2678">
        <v>1603499400</v>
      </c>
      <c r="C2678" s="3" t="s">
        <v>4534</v>
      </c>
      <c r="D2678" t="s">
        <v>65</v>
      </c>
      <c r="E2678" t="s">
        <v>66</v>
      </c>
      <c r="F2678" t="s">
        <v>73</v>
      </c>
      <c r="G2678" t="s">
        <v>81</v>
      </c>
      <c r="H2678" t="s">
        <v>3822</v>
      </c>
      <c r="I2678">
        <f>MROUND(Table1[[#This Row],[Prob_H]]*100,2)/100</f>
        <v>0.22</v>
      </c>
      <c r="J2678">
        <f>1/Table1[[#This Row],[odds_ft_home_team_win]]-Table1[[#This Row],[Margin/3]]</f>
        <v>0.21055163160426321</v>
      </c>
      <c r="K2678">
        <f>1/Table1[[#This Row],[odds_ft_draw]]-Table1[[#This Row],[Margin/3]]</f>
        <v>0.23219665324928485</v>
      </c>
      <c r="L2678">
        <f>1/Table1[[#This Row],[odds_ft_away_team_win]]-Table1[[#This Row],[Margin/3]]</f>
        <v>0.557251715146452</v>
      </c>
      <c r="M2678">
        <v>15</v>
      </c>
      <c r="N2678">
        <v>0.83</v>
      </c>
      <c r="O2678">
        <v>2</v>
      </c>
      <c r="P2678">
        <v>1.5</v>
      </c>
      <c r="Q2678">
        <v>1.5</v>
      </c>
      <c r="R2678" t="str" cm="1">
        <f t="array" ref="R26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78">
        <v>1</v>
      </c>
      <c r="T2678">
        <v>2</v>
      </c>
      <c r="U2678">
        <v>3</v>
      </c>
      <c r="V2678">
        <v>0</v>
      </c>
      <c r="W2678">
        <v>0</v>
      </c>
      <c r="X2678">
        <v>0</v>
      </c>
      <c r="Y2678">
        <v>77</v>
      </c>
      <c r="Z2678" t="s">
        <v>4535</v>
      </c>
      <c r="AA2678">
        <v>6</v>
      </c>
      <c r="AB2678">
        <v>2</v>
      </c>
      <c r="AC2678">
        <v>3</v>
      </c>
      <c r="AD2678">
        <v>0</v>
      </c>
      <c r="AE2678">
        <v>2</v>
      </c>
      <c r="AF2678">
        <v>1</v>
      </c>
      <c r="AG2678">
        <v>1</v>
      </c>
      <c r="AH2678">
        <v>2</v>
      </c>
      <c r="AI2678">
        <v>0</v>
      </c>
      <c r="AJ2678">
        <v>3</v>
      </c>
      <c r="AK2678">
        <v>17</v>
      </c>
      <c r="AL2678">
        <v>13</v>
      </c>
      <c r="AM2678">
        <v>6</v>
      </c>
      <c r="AN2678">
        <v>4</v>
      </c>
      <c r="AO2678">
        <v>11</v>
      </c>
      <c r="AP2678">
        <v>9</v>
      </c>
      <c r="AQ2678">
        <v>15</v>
      </c>
      <c r="AR2678">
        <v>12</v>
      </c>
      <c r="AS2678">
        <v>38</v>
      </c>
      <c r="AT2678">
        <v>62</v>
      </c>
      <c r="AU2678">
        <v>1.89</v>
      </c>
      <c r="AV2678">
        <v>1.32</v>
      </c>
      <c r="AW2678">
        <v>2.61</v>
      </c>
      <c r="AX2678">
        <v>41</v>
      </c>
      <c r="AY2678">
        <v>70</v>
      </c>
      <c r="AZ2678">
        <v>32</v>
      </c>
      <c r="BA2678">
        <v>32</v>
      </c>
      <c r="BB2678">
        <v>32</v>
      </c>
      <c r="BC2678">
        <v>34</v>
      </c>
      <c r="BD2678">
        <v>62</v>
      </c>
      <c r="BE2678">
        <v>41</v>
      </c>
      <c r="BF2678">
        <v>77</v>
      </c>
      <c r="BG2678">
        <v>8.9700000000000006</v>
      </c>
      <c r="BH2678">
        <v>3.19</v>
      </c>
      <c r="BI2678">
        <v>4.2</v>
      </c>
      <c r="BJ2678">
        <v>3.85</v>
      </c>
      <c r="BK2678">
        <v>1.71</v>
      </c>
      <c r="BL2678">
        <f>1/Table1[[#This Row],[odds_ft_home_team_win]]+1/Table1[[#This Row],[odds_ft_draw]]+1/Table1[[#This Row],[odds_ft_away_team_win]]-1</f>
        <v>8.263081947292461E-2</v>
      </c>
      <c r="BM2678">
        <f>Table1[[#This Row],[Margin]]/3</f>
        <v>2.754360649097487E-2</v>
      </c>
      <c r="BN2678">
        <v>1.2</v>
      </c>
      <c r="BO2678">
        <v>1.67</v>
      </c>
      <c r="BP2678">
        <v>2.7</v>
      </c>
      <c r="BQ2678">
        <v>4.8499999999999996</v>
      </c>
      <c r="BR2678">
        <v>1.65</v>
      </c>
      <c r="BS2678">
        <v>2.15</v>
      </c>
      <c r="BT2678" t="s">
        <v>3786</v>
      </c>
      <c r="BU2678">
        <f>VLOOKUP(Table1[[#This Row],[Reference]],metron,11,FALSE)</f>
        <v>1.0633893919793009</v>
      </c>
      <c r="BV2678">
        <f>VLOOKUP(Table1[[#This Row],[Reference]],metron,12,FALSE)</f>
        <v>1.648124191461837</v>
      </c>
    </row>
    <row r="2679" spans="1:74" hidden="1" x14ac:dyDescent="0.45">
      <c r="A2679" t="s">
        <v>5402</v>
      </c>
      <c r="B2679">
        <v>1603576800</v>
      </c>
      <c r="C2679" s="3" t="s">
        <v>4536</v>
      </c>
      <c r="D2679" t="s">
        <v>65</v>
      </c>
      <c r="E2679" t="s">
        <v>66</v>
      </c>
      <c r="F2679" t="s">
        <v>80</v>
      </c>
      <c r="G2679" t="s">
        <v>2218</v>
      </c>
      <c r="H2679" t="s">
        <v>3819</v>
      </c>
      <c r="I2679">
        <f>MROUND(Table1[[#This Row],[Prob_H]]*100,2)/100</f>
        <v>0.42</v>
      </c>
      <c r="J2679">
        <f>1/Table1[[#This Row],[odds_ft_home_team_win]]-Table1[[#This Row],[Margin/3]]</f>
        <v>0.41953864534509694</v>
      </c>
      <c r="K2679">
        <f>1/Table1[[#This Row],[odds_ft_draw]]-Table1[[#This Row],[Margin/3]]</f>
        <v>0.29767484606194283</v>
      </c>
      <c r="L2679">
        <f>1/Table1[[#This Row],[odds_ft_away_team_win]]-Table1[[#This Row],[Margin/3]]</f>
        <v>0.28278650859296023</v>
      </c>
      <c r="M2679">
        <v>15</v>
      </c>
      <c r="N2679">
        <v>1.67</v>
      </c>
      <c r="O2679">
        <v>0.83</v>
      </c>
      <c r="P2679">
        <v>1.82</v>
      </c>
      <c r="Q2679">
        <v>0.72</v>
      </c>
      <c r="R2679" t="str" cm="1">
        <f t="array" ref="R26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79">
        <v>0</v>
      </c>
      <c r="T2679">
        <v>1</v>
      </c>
      <c r="U2679">
        <v>1</v>
      </c>
      <c r="V2679">
        <v>1</v>
      </c>
      <c r="W2679">
        <v>0</v>
      </c>
      <c r="X2679">
        <v>1</v>
      </c>
      <c r="Z2679" t="s">
        <v>811</v>
      </c>
      <c r="AA2679">
        <v>5</v>
      </c>
      <c r="AB2679">
        <v>4</v>
      </c>
      <c r="AC2679">
        <v>4</v>
      </c>
      <c r="AD2679">
        <v>0</v>
      </c>
      <c r="AE2679">
        <v>1</v>
      </c>
      <c r="AF2679">
        <v>1</v>
      </c>
      <c r="AG2679">
        <v>1</v>
      </c>
      <c r="AH2679">
        <v>3</v>
      </c>
      <c r="AI2679">
        <v>1</v>
      </c>
      <c r="AJ2679">
        <v>1</v>
      </c>
      <c r="AK2679">
        <v>19</v>
      </c>
      <c r="AL2679">
        <v>7</v>
      </c>
      <c r="AM2679">
        <v>4</v>
      </c>
      <c r="AN2679">
        <v>3</v>
      </c>
      <c r="AO2679">
        <v>15</v>
      </c>
      <c r="AP2679">
        <v>4</v>
      </c>
      <c r="AQ2679">
        <v>8</v>
      </c>
      <c r="AR2679">
        <v>9</v>
      </c>
      <c r="AS2679">
        <v>49</v>
      </c>
      <c r="AT2679">
        <v>51</v>
      </c>
      <c r="AU2679">
        <v>1.84</v>
      </c>
      <c r="AV2679">
        <v>0.82</v>
      </c>
      <c r="AW2679">
        <v>2.75</v>
      </c>
      <c r="AX2679">
        <v>67</v>
      </c>
      <c r="AY2679">
        <v>75</v>
      </c>
      <c r="AZ2679">
        <v>50</v>
      </c>
      <c r="BA2679">
        <v>25</v>
      </c>
      <c r="BB2679">
        <v>25</v>
      </c>
      <c r="BC2679">
        <v>9</v>
      </c>
      <c r="BD2679">
        <v>59</v>
      </c>
      <c r="BE2679">
        <v>67</v>
      </c>
      <c r="BF2679">
        <v>92</v>
      </c>
      <c r="BG2679">
        <v>7.67</v>
      </c>
      <c r="BH2679">
        <v>4.17</v>
      </c>
      <c r="BI2679">
        <v>2.25</v>
      </c>
      <c r="BJ2679">
        <v>3.1</v>
      </c>
      <c r="BK2679">
        <v>3.25</v>
      </c>
      <c r="BL2679">
        <f>1/Table1[[#This Row],[odds_ft_home_team_win]]+1/Table1[[#This Row],[odds_ft_draw]]+1/Table1[[#This Row],[odds_ft_away_team_win]]-1</f>
        <v>7.4717397298042387E-2</v>
      </c>
      <c r="BM2679">
        <f>Table1[[#This Row],[Margin]]/3</f>
        <v>2.4905799099347464E-2</v>
      </c>
      <c r="BN2679">
        <v>1.33</v>
      </c>
      <c r="BO2679">
        <v>2.0499999999999998</v>
      </c>
      <c r="BP2679">
        <v>3.65</v>
      </c>
      <c r="BQ2679">
        <v>7</v>
      </c>
      <c r="BR2679">
        <v>1.77</v>
      </c>
      <c r="BS2679">
        <v>1.95</v>
      </c>
      <c r="BT2679" t="s">
        <v>3847</v>
      </c>
      <c r="BU2679">
        <f>VLOOKUP(Table1[[#This Row],[Reference]],metron,11,FALSE)</f>
        <v>1.396960958296362</v>
      </c>
      <c r="BV2679">
        <f>VLOOKUP(Table1[[#This Row],[Reference]],metron,12,FALSE)</f>
        <v>1.091503992901508</v>
      </c>
    </row>
    <row r="2680" spans="1:74" x14ac:dyDescent="0.45">
      <c r="A2680" t="s">
        <v>5402</v>
      </c>
      <c r="B2680">
        <v>1603587600</v>
      </c>
      <c r="C2680" s="3" t="s">
        <v>4537</v>
      </c>
      <c r="D2680" t="s">
        <v>65</v>
      </c>
      <c r="E2680" t="s">
        <v>66</v>
      </c>
      <c r="F2680" t="s">
        <v>68</v>
      </c>
      <c r="G2680" t="s">
        <v>3788</v>
      </c>
      <c r="H2680" t="s">
        <v>3808</v>
      </c>
      <c r="I2680">
        <f>MROUND(Table1[[#This Row],[Prob_H]]*100,2)/100</f>
        <v>0.62</v>
      </c>
      <c r="J2680">
        <f>1/Table1[[#This Row],[odds_ft_home_team_win]]-Table1[[#This Row],[Margin/3]]</f>
        <v>0.62828282828282822</v>
      </c>
      <c r="K2680">
        <f>1/Table1[[#This Row],[odds_ft_draw]]-Table1[[#This Row],[Margin/3]]</f>
        <v>0.22828282828282825</v>
      </c>
      <c r="L2680">
        <f>1/Table1[[#This Row],[odds_ft_away_team_win]]-Table1[[#This Row],[Margin/3]]</f>
        <v>0.14343434343434341</v>
      </c>
      <c r="M2680">
        <v>15</v>
      </c>
      <c r="N2680">
        <v>2</v>
      </c>
      <c r="O2680">
        <v>0.71</v>
      </c>
      <c r="P2680">
        <v>1.53</v>
      </c>
      <c r="Q2680">
        <v>0.59</v>
      </c>
      <c r="R2680" t="str" cm="1">
        <f t="array" ref="R26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0">
        <v>1</v>
      </c>
      <c r="T2680">
        <v>1</v>
      </c>
      <c r="U2680">
        <v>2</v>
      </c>
      <c r="V2680">
        <v>0</v>
      </c>
      <c r="W2680">
        <v>0</v>
      </c>
      <c r="X2680">
        <v>0</v>
      </c>
      <c r="Y2680">
        <v>46</v>
      </c>
      <c r="Z2680">
        <v>70</v>
      </c>
      <c r="AA2680">
        <v>3</v>
      </c>
      <c r="AB2680">
        <v>5</v>
      </c>
      <c r="AC2680">
        <v>3</v>
      </c>
      <c r="AD2680">
        <v>0</v>
      </c>
      <c r="AE2680">
        <v>2</v>
      </c>
      <c r="AF2680">
        <v>0</v>
      </c>
      <c r="AG2680">
        <v>2</v>
      </c>
      <c r="AH2680">
        <v>1</v>
      </c>
      <c r="AI2680">
        <v>1</v>
      </c>
      <c r="AJ2680">
        <v>1</v>
      </c>
      <c r="AK2680">
        <v>21</v>
      </c>
      <c r="AL2680">
        <v>12</v>
      </c>
      <c r="AM2680">
        <v>5</v>
      </c>
      <c r="AN2680">
        <v>2</v>
      </c>
      <c r="AO2680">
        <v>16</v>
      </c>
      <c r="AP2680">
        <v>10</v>
      </c>
      <c r="AQ2680">
        <v>9</v>
      </c>
      <c r="AR2680">
        <v>7</v>
      </c>
      <c r="AS2680">
        <v>65</v>
      </c>
      <c r="AT2680">
        <v>35</v>
      </c>
      <c r="AU2680">
        <v>2.0299999999999998</v>
      </c>
      <c r="AV2680">
        <v>1.17</v>
      </c>
      <c r="AW2680">
        <v>2.86</v>
      </c>
      <c r="AX2680">
        <v>72</v>
      </c>
      <c r="AY2680">
        <v>93</v>
      </c>
      <c r="AZ2680">
        <v>57</v>
      </c>
      <c r="BA2680">
        <v>22</v>
      </c>
      <c r="BB2680">
        <v>15</v>
      </c>
      <c r="BC2680">
        <v>29</v>
      </c>
      <c r="BD2680">
        <v>57</v>
      </c>
      <c r="BE2680">
        <v>57</v>
      </c>
      <c r="BF2680">
        <v>100</v>
      </c>
      <c r="BG2680">
        <v>9.7200000000000006</v>
      </c>
      <c r="BH2680">
        <v>4.57</v>
      </c>
      <c r="BI2680">
        <v>1.5</v>
      </c>
      <c r="BJ2680">
        <v>3.75</v>
      </c>
      <c r="BK2680">
        <v>5.5</v>
      </c>
      <c r="BL2680">
        <f>1/Table1[[#This Row],[odds_ft_home_team_win]]+1/Table1[[#This Row],[odds_ft_draw]]+1/Table1[[#This Row],[odds_ft_away_team_win]]-1</f>
        <v>0.11515151515151523</v>
      </c>
      <c r="BM2680">
        <f>Table1[[#This Row],[Margin]]/3</f>
        <v>3.8383838383838409E-2</v>
      </c>
      <c r="BN2680">
        <v>1.28</v>
      </c>
      <c r="BO2680">
        <v>1.8</v>
      </c>
      <c r="BP2680">
        <v>3.4</v>
      </c>
      <c r="BQ2680">
        <v>5.0999999999999996</v>
      </c>
      <c r="BR2680">
        <v>1.91</v>
      </c>
      <c r="BS2680">
        <v>1.8</v>
      </c>
      <c r="BT2680" t="s">
        <v>3807</v>
      </c>
      <c r="BU2680">
        <f>VLOOKUP(Table1[[#This Row],[Reference]],metron,11,FALSE)</f>
        <v>1.8681481481481479</v>
      </c>
      <c r="BV2680">
        <f>VLOOKUP(Table1[[#This Row],[Reference]],metron,12,FALSE)</f>
        <v>0.86851851851851847</v>
      </c>
    </row>
    <row r="2681" spans="1:74" x14ac:dyDescent="0.45">
      <c r="A2681" t="s">
        <v>5402</v>
      </c>
      <c r="B2681">
        <v>1603591200</v>
      </c>
      <c r="C2681" s="3" t="s">
        <v>4538</v>
      </c>
      <c r="D2681" t="s">
        <v>65</v>
      </c>
      <c r="E2681" t="s">
        <v>66</v>
      </c>
      <c r="F2681" t="s">
        <v>86</v>
      </c>
      <c r="G2681" t="s">
        <v>93</v>
      </c>
      <c r="H2681" t="s">
        <v>3793</v>
      </c>
      <c r="I2681">
        <f>MROUND(Table1[[#This Row],[Prob_H]]*100,2)/100</f>
        <v>0.54</v>
      </c>
      <c r="J2681">
        <f>1/Table1[[#This Row],[odds_ft_home_team_win]]-Table1[[#This Row],[Margin/3]]</f>
        <v>0.54808590102707755</v>
      </c>
      <c r="K2681">
        <f>1/Table1[[#This Row],[odds_ft_draw]]-Table1[[#This Row],[Margin/3]]</f>
        <v>0.25396825396825395</v>
      </c>
      <c r="L2681">
        <f>1/Table1[[#This Row],[odds_ft_away_team_win]]-Table1[[#This Row],[Margin/3]]</f>
        <v>0.19794584500466852</v>
      </c>
      <c r="M2681">
        <v>15</v>
      </c>
      <c r="N2681">
        <v>2</v>
      </c>
      <c r="O2681">
        <v>0.86</v>
      </c>
      <c r="P2681">
        <v>2.37</v>
      </c>
      <c r="Q2681">
        <v>1.06</v>
      </c>
      <c r="R2681" t="str" cm="1">
        <f t="array" ref="R26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88</v>
      </c>
      <c r="AA2681">
        <v>8</v>
      </c>
      <c r="AB2681">
        <v>0</v>
      </c>
      <c r="AC2681">
        <v>2</v>
      </c>
      <c r="AD2681">
        <v>0</v>
      </c>
      <c r="AE2681">
        <v>4</v>
      </c>
      <c r="AF2681">
        <v>0</v>
      </c>
      <c r="AG2681">
        <v>0</v>
      </c>
      <c r="AH2681">
        <v>2</v>
      </c>
      <c r="AI2681">
        <v>1</v>
      </c>
      <c r="AJ2681">
        <v>3</v>
      </c>
      <c r="AK2681">
        <v>23</v>
      </c>
      <c r="AL2681">
        <v>11</v>
      </c>
      <c r="AM2681">
        <v>10</v>
      </c>
      <c r="AN2681">
        <v>6</v>
      </c>
      <c r="AO2681">
        <v>13</v>
      </c>
      <c r="AP2681">
        <v>5</v>
      </c>
      <c r="AQ2681">
        <v>17</v>
      </c>
      <c r="AR2681">
        <v>12</v>
      </c>
      <c r="AS2681">
        <v>66</v>
      </c>
      <c r="AT2681">
        <v>34</v>
      </c>
      <c r="AU2681">
        <v>2.56</v>
      </c>
      <c r="AV2681">
        <v>1.24</v>
      </c>
      <c r="AW2681">
        <v>2.86</v>
      </c>
      <c r="AX2681">
        <v>71</v>
      </c>
      <c r="AY2681">
        <v>79</v>
      </c>
      <c r="AZ2681">
        <v>57</v>
      </c>
      <c r="BA2681">
        <v>50</v>
      </c>
      <c r="BB2681">
        <v>7</v>
      </c>
      <c r="BC2681">
        <v>57</v>
      </c>
      <c r="BD2681">
        <v>79</v>
      </c>
      <c r="BE2681">
        <v>50</v>
      </c>
      <c r="BF2681">
        <v>57</v>
      </c>
      <c r="BG2681">
        <v>8.7100000000000009</v>
      </c>
      <c r="BH2681">
        <v>4.71</v>
      </c>
      <c r="BI2681">
        <v>1.7</v>
      </c>
      <c r="BJ2681">
        <v>3.4</v>
      </c>
      <c r="BK2681">
        <v>4.2</v>
      </c>
      <c r="BL2681">
        <f>1/Table1[[#This Row],[odds_ft_home_team_win]]+1/Table1[[#This Row],[odds_ft_draw]]+1/Table1[[#This Row],[odds_ft_away_team_win]]-1</f>
        <v>0.1204481792717087</v>
      </c>
      <c r="BM2681">
        <f>Table1[[#This Row],[Margin]]/3</f>
        <v>4.0149393090569564E-2</v>
      </c>
      <c r="BN2681">
        <v>1.3</v>
      </c>
      <c r="BO2681">
        <v>1.91</v>
      </c>
      <c r="BP2681">
        <v>3.05</v>
      </c>
      <c r="BQ2681">
        <v>5.7</v>
      </c>
      <c r="BR2681">
        <v>1.69</v>
      </c>
      <c r="BS2681">
        <v>2.0499999999999998</v>
      </c>
      <c r="BT2681" t="s">
        <v>3802</v>
      </c>
      <c r="BU2681">
        <f>VLOOKUP(Table1[[#This Row],[Reference]],metron,11,FALSE)</f>
        <v>1.684957590444867</v>
      </c>
      <c r="BV2681">
        <f>VLOOKUP(Table1[[#This Row],[Reference]],metron,12,FALSE)</f>
        <v>0.95101263631642718</v>
      </c>
    </row>
    <row r="2682" spans="1:74" x14ac:dyDescent="0.45">
      <c r="A2682" t="s">
        <v>5402</v>
      </c>
      <c r="B2682">
        <v>1603648800</v>
      </c>
      <c r="C2682" s="3" t="s">
        <v>4539</v>
      </c>
      <c r="D2682" t="s">
        <v>65</v>
      </c>
      <c r="E2682" t="s">
        <v>66</v>
      </c>
      <c r="F2682" t="s">
        <v>97</v>
      </c>
      <c r="G2682" t="s">
        <v>72</v>
      </c>
      <c r="H2682" t="s">
        <v>3903</v>
      </c>
      <c r="I2682">
        <f>MROUND(Table1[[#This Row],[Prob_H]]*100,2)/100</f>
        <v>0.46</v>
      </c>
      <c r="J2682">
        <f>1/Table1[[#This Row],[odds_ft_home_team_win]]-Table1[[#This Row],[Margin/3]]</f>
        <v>0.45019033254327373</v>
      </c>
      <c r="K2682">
        <f>1/Table1[[#This Row],[odds_ft_draw]]-Table1[[#This Row],[Margin/3]]</f>
        <v>0.26811750341162111</v>
      </c>
      <c r="L2682">
        <f>1/Table1[[#This Row],[odds_ft_away_team_win]]-Table1[[#This Row],[Margin/3]]</f>
        <v>0.28169216404510528</v>
      </c>
      <c r="M2682">
        <v>15</v>
      </c>
      <c r="N2682">
        <v>2</v>
      </c>
      <c r="O2682">
        <v>0</v>
      </c>
      <c r="P2682">
        <v>2</v>
      </c>
      <c r="Q2682">
        <v>0.47</v>
      </c>
      <c r="R2682" t="str" cm="1">
        <f t="array" ref="R26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2">
        <v>2</v>
      </c>
      <c r="T2682">
        <v>0</v>
      </c>
      <c r="U2682">
        <v>2</v>
      </c>
      <c r="V2682">
        <v>2</v>
      </c>
      <c r="W2682">
        <v>2</v>
      </c>
      <c r="X2682">
        <v>0</v>
      </c>
      <c r="Y2682" t="s">
        <v>4540</v>
      </c>
      <c r="AA2682">
        <v>7</v>
      </c>
      <c r="AB2682">
        <v>3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13</v>
      </c>
      <c r="AL2682">
        <v>20</v>
      </c>
      <c r="AM2682">
        <v>3</v>
      </c>
      <c r="AN2682">
        <v>4</v>
      </c>
      <c r="AO2682">
        <v>10</v>
      </c>
      <c r="AP2682">
        <v>16</v>
      </c>
      <c r="AQ2682">
        <v>9</v>
      </c>
      <c r="AR2682">
        <v>14</v>
      </c>
      <c r="AS2682">
        <v>43</v>
      </c>
      <c r="AT2682">
        <v>57</v>
      </c>
      <c r="AU2682">
        <v>1.37</v>
      </c>
      <c r="AV2682">
        <v>2.0099999999999998</v>
      </c>
      <c r="AW2682">
        <v>2.67</v>
      </c>
      <c r="AX2682">
        <v>34</v>
      </c>
      <c r="AY2682">
        <v>75</v>
      </c>
      <c r="AZ2682">
        <v>50</v>
      </c>
      <c r="BA2682">
        <v>25</v>
      </c>
      <c r="BB2682">
        <v>17</v>
      </c>
      <c r="BC2682">
        <v>25</v>
      </c>
      <c r="BD2682">
        <v>84</v>
      </c>
      <c r="BE2682">
        <v>50</v>
      </c>
      <c r="BF2682">
        <v>84</v>
      </c>
      <c r="BG2682">
        <v>7.33</v>
      </c>
      <c r="BH2682">
        <v>5.66</v>
      </c>
      <c r="BI2682">
        <v>2.1</v>
      </c>
      <c r="BJ2682">
        <v>3.4</v>
      </c>
      <c r="BK2682">
        <v>3.25</v>
      </c>
      <c r="BL2682">
        <f>1/Table1[[#This Row],[odds_ft_home_team_win]]+1/Table1[[#This Row],[odds_ft_draw]]+1/Table1[[#This Row],[odds_ft_away_team_win]]-1</f>
        <v>7.8000430941607357E-2</v>
      </c>
      <c r="BM2682">
        <f>Table1[[#This Row],[Margin]]/3</f>
        <v>2.6000143647202451E-2</v>
      </c>
      <c r="BN2682">
        <v>1.26</v>
      </c>
      <c r="BO2682">
        <v>1.83</v>
      </c>
      <c r="BP2682">
        <v>3.1</v>
      </c>
      <c r="BQ2682">
        <v>5.8</v>
      </c>
      <c r="BR2682">
        <v>1.69</v>
      </c>
      <c r="BS2682">
        <v>2.0499999999999998</v>
      </c>
      <c r="BT2682" t="s">
        <v>3813</v>
      </c>
      <c r="BU2682">
        <f>VLOOKUP(Table1[[#This Row],[Reference]],metron,11,FALSE)</f>
        <v>1.4888836329233679</v>
      </c>
      <c r="BV2682">
        <f>VLOOKUP(Table1[[#This Row],[Reference]],metron,12,FALSE)</f>
        <v>1.0516792809839171</v>
      </c>
    </row>
    <row r="2683" spans="1:74" hidden="1" x14ac:dyDescent="0.45">
      <c r="A2683" t="s">
        <v>5402</v>
      </c>
      <c r="B2683">
        <v>1603668600</v>
      </c>
      <c r="C2683" s="3" t="s">
        <v>4541</v>
      </c>
      <c r="D2683" t="s">
        <v>65</v>
      </c>
      <c r="E2683" t="s">
        <v>66</v>
      </c>
      <c r="F2683" t="s">
        <v>98</v>
      </c>
      <c r="G2683" t="s">
        <v>77</v>
      </c>
      <c r="H2683" t="s">
        <v>3836</v>
      </c>
      <c r="I2683">
        <f>MROUND(Table1[[#This Row],[Prob_H]]*100,2)/100</f>
        <v>0.3</v>
      </c>
      <c r="J2683">
        <f>1/Table1[[#This Row],[odds_ft_home_team_win]]-Table1[[#This Row],[Margin/3]]</f>
        <v>0.2919600588773521</v>
      </c>
      <c r="K2683">
        <f>1/Table1[[#This Row],[odds_ft_draw]]-Table1[[#This Row],[Margin/3]]</f>
        <v>0.32537693439949078</v>
      </c>
      <c r="L2683">
        <f>1/Table1[[#This Row],[odds_ft_away_team_win]]-Table1[[#This Row],[Margin/3]]</f>
        <v>0.38266300672315706</v>
      </c>
      <c r="M2683">
        <v>15</v>
      </c>
      <c r="N2683">
        <v>1.71</v>
      </c>
      <c r="O2683">
        <v>1.43</v>
      </c>
      <c r="P2683">
        <v>1.6</v>
      </c>
      <c r="Q2683">
        <v>1.77</v>
      </c>
      <c r="R2683" t="str" cm="1">
        <f t="array" ref="R26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83">
        <v>0</v>
      </c>
      <c r="T2683">
        <v>2</v>
      </c>
      <c r="U2683">
        <v>2</v>
      </c>
      <c r="V2683">
        <v>1</v>
      </c>
      <c r="W2683">
        <v>0</v>
      </c>
      <c r="X2683">
        <v>1</v>
      </c>
      <c r="Z2683" t="s">
        <v>4542</v>
      </c>
      <c r="AA2683">
        <v>2</v>
      </c>
      <c r="AB2683">
        <v>7</v>
      </c>
      <c r="AC2683">
        <v>2</v>
      </c>
      <c r="AD2683">
        <v>0</v>
      </c>
      <c r="AE2683">
        <v>2</v>
      </c>
      <c r="AF2683">
        <v>0</v>
      </c>
      <c r="AG2683">
        <v>0</v>
      </c>
      <c r="AH2683">
        <v>2</v>
      </c>
      <c r="AI2683">
        <v>2</v>
      </c>
      <c r="AJ2683">
        <v>0</v>
      </c>
      <c r="AK2683">
        <v>8</v>
      </c>
      <c r="AL2683">
        <v>14</v>
      </c>
      <c r="AM2683">
        <v>0</v>
      </c>
      <c r="AN2683">
        <v>3</v>
      </c>
      <c r="AO2683">
        <v>8</v>
      </c>
      <c r="AP2683">
        <v>11</v>
      </c>
      <c r="AQ2683">
        <v>12</v>
      </c>
      <c r="AR2683">
        <v>10</v>
      </c>
      <c r="AS2683">
        <v>61</v>
      </c>
      <c r="AT2683">
        <v>39</v>
      </c>
      <c r="AU2683">
        <v>0.87</v>
      </c>
      <c r="AV2683">
        <v>1.35</v>
      </c>
      <c r="AW2683">
        <v>2.29</v>
      </c>
      <c r="AX2683">
        <v>57</v>
      </c>
      <c r="AY2683">
        <v>64</v>
      </c>
      <c r="AZ2683">
        <v>43</v>
      </c>
      <c r="BA2683">
        <v>22</v>
      </c>
      <c r="BB2683">
        <v>14</v>
      </c>
      <c r="BC2683">
        <v>29</v>
      </c>
      <c r="BD2683">
        <v>57</v>
      </c>
      <c r="BE2683">
        <v>36</v>
      </c>
      <c r="BF2683">
        <v>72</v>
      </c>
      <c r="BG2683">
        <v>10.29</v>
      </c>
      <c r="BH2683">
        <v>3.42</v>
      </c>
      <c r="BI2683">
        <v>3.15</v>
      </c>
      <c r="BJ2683">
        <v>2.85</v>
      </c>
      <c r="BK2683">
        <v>2.4500000000000002</v>
      </c>
      <c r="BL2683">
        <f>1/Table1[[#This Row],[odds_ft_home_team_win]]+1/Table1[[#This Row],[odds_ft_draw]]+1/Table1[[#This Row],[odds_ft_away_team_win]]-1</f>
        <v>7.6500775748896022E-2</v>
      </c>
      <c r="BM2683">
        <f>Table1[[#This Row],[Margin]]/3</f>
        <v>2.5500258582965341E-2</v>
      </c>
      <c r="BN2683">
        <v>1.35</v>
      </c>
      <c r="BO2683">
        <v>2.1</v>
      </c>
      <c r="BP2683">
        <v>3.8</v>
      </c>
      <c r="BQ2683">
        <v>7.25</v>
      </c>
      <c r="BR2683">
        <v>1.8</v>
      </c>
      <c r="BS2683">
        <v>1.95</v>
      </c>
      <c r="BT2683" t="s">
        <v>3841</v>
      </c>
      <c r="BU2683">
        <f>VLOOKUP(Table1[[#This Row],[Reference]],metron,11,FALSE)</f>
        <v>1.1805091283106199</v>
      </c>
      <c r="BV2683">
        <f>VLOOKUP(Table1[[#This Row],[Reference]],metron,12,FALSE)</f>
        <v>1.3921316533813319</v>
      </c>
    </row>
    <row r="2684" spans="1:74" x14ac:dyDescent="0.45">
      <c r="A2684" t="s">
        <v>5402</v>
      </c>
      <c r="B2684">
        <v>1603674360</v>
      </c>
      <c r="C2684" s="3" t="s">
        <v>4543</v>
      </c>
      <c r="D2684" t="s">
        <v>65</v>
      </c>
      <c r="E2684" t="s">
        <v>66</v>
      </c>
      <c r="F2684" t="s">
        <v>88</v>
      </c>
      <c r="G2684" t="s">
        <v>3792</v>
      </c>
      <c r="H2684" t="s">
        <v>3831</v>
      </c>
      <c r="I2684">
        <f>MROUND(Table1[[#This Row],[Prob_H]]*100,2)/100</f>
        <v>0.62</v>
      </c>
      <c r="J2684">
        <f>1/Table1[[#This Row],[odds_ft_home_team_win]]-Table1[[#This Row],[Margin/3]]</f>
        <v>0.62390338275294022</v>
      </c>
      <c r="K2684">
        <f>1/Table1[[#This Row],[odds_ft_draw]]-Table1[[#This Row],[Margin/3]]</f>
        <v>0.2245527334022909</v>
      </c>
      <c r="L2684">
        <f>1/Table1[[#This Row],[odds_ft_away_team_win]]-Table1[[#This Row],[Margin/3]]</f>
        <v>0.15154388384476877</v>
      </c>
      <c r="M2684">
        <v>15</v>
      </c>
      <c r="N2684">
        <v>1.83</v>
      </c>
      <c r="O2684">
        <v>0.5</v>
      </c>
      <c r="P2684">
        <v>2.09</v>
      </c>
      <c r="Q2684">
        <v>0.35</v>
      </c>
      <c r="R2684" t="str" cm="1">
        <f t="array" ref="R26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84">
        <v>2</v>
      </c>
      <c r="T2684">
        <v>1</v>
      </c>
      <c r="U2684">
        <v>3</v>
      </c>
      <c r="V2684">
        <v>2</v>
      </c>
      <c r="W2684">
        <v>1</v>
      </c>
      <c r="X2684">
        <v>1</v>
      </c>
      <c r="Y2684" t="s">
        <v>4544</v>
      </c>
      <c r="Z2684">
        <v>30</v>
      </c>
      <c r="AA2684">
        <v>6</v>
      </c>
      <c r="AB2684">
        <v>5</v>
      </c>
      <c r="AC2684">
        <v>1</v>
      </c>
      <c r="AD2684">
        <v>0</v>
      </c>
      <c r="AE2684">
        <v>3</v>
      </c>
      <c r="AF2684">
        <v>0</v>
      </c>
      <c r="AG2684">
        <v>1</v>
      </c>
      <c r="AH2684">
        <v>0</v>
      </c>
      <c r="AI2684">
        <v>0</v>
      </c>
      <c r="AJ2684">
        <v>3</v>
      </c>
      <c r="AK2684">
        <v>19</v>
      </c>
      <c r="AL2684">
        <v>8</v>
      </c>
      <c r="AM2684">
        <v>5</v>
      </c>
      <c r="AN2684">
        <v>2</v>
      </c>
      <c r="AO2684">
        <v>14</v>
      </c>
      <c r="AP2684">
        <v>6</v>
      </c>
      <c r="AQ2684">
        <v>6</v>
      </c>
      <c r="AR2684">
        <v>14</v>
      </c>
      <c r="AS2684">
        <v>54</v>
      </c>
      <c r="AT2684">
        <v>46</v>
      </c>
      <c r="AU2684">
        <v>1.93</v>
      </c>
      <c r="AV2684">
        <v>0.92</v>
      </c>
      <c r="AW2684">
        <v>2.67</v>
      </c>
      <c r="AX2684">
        <v>50</v>
      </c>
      <c r="AY2684">
        <v>92</v>
      </c>
      <c r="AZ2684">
        <v>58</v>
      </c>
      <c r="BA2684">
        <v>17</v>
      </c>
      <c r="BB2684">
        <v>9</v>
      </c>
      <c r="BC2684">
        <v>42</v>
      </c>
      <c r="BD2684">
        <v>75</v>
      </c>
      <c r="BE2684">
        <v>50</v>
      </c>
      <c r="BF2684">
        <v>75</v>
      </c>
      <c r="BG2684">
        <v>11.66</v>
      </c>
      <c r="BH2684">
        <v>4.84</v>
      </c>
      <c r="BI2684">
        <v>1.54</v>
      </c>
      <c r="BJ2684">
        <v>4</v>
      </c>
      <c r="BK2684">
        <v>5.65</v>
      </c>
      <c r="BL2684">
        <f>1/Table1[[#This Row],[odds_ft_home_team_win]]+1/Table1[[#This Row],[odds_ft_draw]]+1/Table1[[#This Row],[odds_ft_away_team_win]]-1</f>
        <v>7.6341799793127274E-2</v>
      </c>
      <c r="BM2684">
        <f>Table1[[#This Row],[Margin]]/3</f>
        <v>2.544726659770909E-2</v>
      </c>
      <c r="BN2684">
        <v>1.21</v>
      </c>
      <c r="BO2684">
        <v>1.69</v>
      </c>
      <c r="BP2684">
        <v>2.75</v>
      </c>
      <c r="BQ2684">
        <v>5</v>
      </c>
      <c r="BR2684">
        <v>1.71</v>
      </c>
      <c r="BS2684">
        <v>2.0499999999999998</v>
      </c>
      <c r="BT2684" t="s">
        <v>3817</v>
      </c>
      <c r="BU2684">
        <f>VLOOKUP(Table1[[#This Row],[Reference]],metron,11,FALSE)</f>
        <v>1.8681481481481479</v>
      </c>
      <c r="BV2684">
        <f>VLOOKUP(Table1[[#This Row],[Reference]],metron,12,FALSE)</f>
        <v>0.86851851851851847</v>
      </c>
    </row>
    <row r="2685" spans="1:74" hidden="1" x14ac:dyDescent="0.45">
      <c r="A2685" t="s">
        <v>5402</v>
      </c>
      <c r="B2685">
        <v>1595905200</v>
      </c>
      <c r="C2685" s="3" t="s">
        <v>4345</v>
      </c>
      <c r="D2685" t="s">
        <v>65</v>
      </c>
      <c r="E2685" t="s">
        <v>66</v>
      </c>
      <c r="F2685" t="s">
        <v>4346</v>
      </c>
      <c r="G2685" t="s">
        <v>73</v>
      </c>
      <c r="H2685" t="s">
        <v>4138</v>
      </c>
      <c r="I2685" t="e">
        <f>MROUND(Table1[[#This Row],[Prob_H]]*100,2)/100</f>
        <v>#DIV/0!</v>
      </c>
      <c r="J2685" t="e">
        <f>1/Table1[[#This Row],[odds_ft_home_team_win]]-Table1[[#This Row],[Margin/3]]</f>
        <v>#DIV/0!</v>
      </c>
      <c r="K2685" t="e">
        <f>1/Table1[[#This Row],[odds_ft_draw]]-Table1[[#This Row],[Margin/3]]</f>
        <v>#DIV/0!</v>
      </c>
      <c r="L2685" t="e">
        <f>1/Table1[[#This Row],[odds_ft_away_team_win]]-Table1[[#This Row],[Margin/3]]</f>
        <v>#DIV/0!</v>
      </c>
      <c r="M2685">
        <v>1</v>
      </c>
      <c r="N2685">
        <v>0</v>
      </c>
      <c r="O2685">
        <v>0</v>
      </c>
      <c r="P2685">
        <v>1.53</v>
      </c>
      <c r="Q2685">
        <v>1.33</v>
      </c>
      <c r="R2685" t="str" cm="1">
        <f t="array" ref="R26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85">
        <v>1</v>
      </c>
      <c r="T2685">
        <v>4</v>
      </c>
      <c r="U2685">
        <v>5</v>
      </c>
      <c r="V2685">
        <v>2</v>
      </c>
      <c r="W2685">
        <v>1</v>
      </c>
      <c r="X2685">
        <v>1</v>
      </c>
      <c r="Y2685">
        <v>36</v>
      </c>
      <c r="Z2685" t="s">
        <v>4347</v>
      </c>
      <c r="AA2685">
        <v>8</v>
      </c>
      <c r="AB2685">
        <v>3</v>
      </c>
      <c r="AC2685">
        <v>1</v>
      </c>
      <c r="AD2685">
        <v>0</v>
      </c>
      <c r="AE2685">
        <v>3</v>
      </c>
      <c r="AF2685">
        <v>0</v>
      </c>
      <c r="AG2685">
        <v>0</v>
      </c>
      <c r="AH2685">
        <v>1</v>
      </c>
      <c r="AI2685">
        <v>1</v>
      </c>
      <c r="AJ2685">
        <v>2</v>
      </c>
      <c r="AK2685">
        <v>18</v>
      </c>
      <c r="AL2685">
        <v>10</v>
      </c>
      <c r="AM2685">
        <v>2</v>
      </c>
      <c r="AN2685">
        <v>7</v>
      </c>
      <c r="AO2685">
        <v>16</v>
      </c>
      <c r="AP2685">
        <v>3</v>
      </c>
      <c r="AQ2685">
        <v>14</v>
      </c>
      <c r="AR2685">
        <v>20</v>
      </c>
      <c r="AS2685">
        <v>61</v>
      </c>
      <c r="AT2685">
        <v>39</v>
      </c>
      <c r="AU2685">
        <v>1.65</v>
      </c>
      <c r="AV2685">
        <v>1.27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 t="e">
        <f>1/Table1[[#This Row],[odds_ft_home_team_win]]+1/Table1[[#This Row],[odds_ft_draw]]+1/Table1[[#This Row],[odds_ft_away_team_win]]-1</f>
        <v>#DIV/0!</v>
      </c>
      <c r="BM2685" t="e">
        <f>Table1[[#This Row],[Margin]]/3</f>
        <v>#DIV/0!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 t="s">
        <v>4348</v>
      </c>
      <c r="BU2685" t="e">
        <f>VLOOKUP(Table1[[#This Row],[Reference]],metron,11,FALSE)</f>
        <v>#DIV/0!</v>
      </c>
      <c r="BV2685" t="e">
        <f>VLOOKUP(Table1[[#This Row],[Reference]],metron,12,FALSE)</f>
        <v>#DIV/0!</v>
      </c>
    </row>
    <row r="2686" spans="1:74" x14ac:dyDescent="0.45">
      <c r="A2686" t="s">
        <v>5402</v>
      </c>
      <c r="B2686">
        <v>1603767600</v>
      </c>
      <c r="C2686" s="3" t="s">
        <v>4545</v>
      </c>
      <c r="D2686" t="s">
        <v>65</v>
      </c>
      <c r="E2686" t="s">
        <v>66</v>
      </c>
      <c r="F2686" t="s">
        <v>103</v>
      </c>
      <c r="G2686" t="s">
        <v>94</v>
      </c>
      <c r="H2686" t="s">
        <v>3839</v>
      </c>
      <c r="I2686">
        <f>MROUND(Table1[[#This Row],[Prob_H]]*100,2)/100</f>
        <v>0.54</v>
      </c>
      <c r="J2686">
        <f>1/Table1[[#This Row],[odds_ft_home_team_win]]-Table1[[#This Row],[Margin/3]]</f>
        <v>0.5398691951707324</v>
      </c>
      <c r="K2686">
        <f>1/Table1[[#This Row],[odds_ft_draw]]-Table1[[#This Row],[Margin/3]]</f>
        <v>0.25267522153608085</v>
      </c>
      <c r="L2686">
        <f>1/Table1[[#This Row],[odds_ft_away_team_win]]-Table1[[#This Row],[Margin/3]]</f>
        <v>0.20745558329318675</v>
      </c>
      <c r="M2686">
        <v>15</v>
      </c>
      <c r="N2686">
        <v>1.57</v>
      </c>
      <c r="O2686">
        <v>1.5</v>
      </c>
      <c r="P2686">
        <v>1.43</v>
      </c>
      <c r="Q2686">
        <v>1.25</v>
      </c>
      <c r="R2686" t="str" cm="1">
        <f t="array" ref="R26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6">
        <v>1</v>
      </c>
      <c r="T2686">
        <v>1</v>
      </c>
      <c r="U2686">
        <v>2</v>
      </c>
      <c r="V2686">
        <v>2</v>
      </c>
      <c r="W2686">
        <v>1</v>
      </c>
      <c r="X2686">
        <v>1</v>
      </c>
      <c r="Y2686" t="s">
        <v>699</v>
      </c>
      <c r="Z2686">
        <v>23</v>
      </c>
      <c r="AA2686">
        <v>6</v>
      </c>
      <c r="AB2686">
        <v>4</v>
      </c>
      <c r="AC2686">
        <v>3</v>
      </c>
      <c r="AD2686">
        <v>0</v>
      </c>
      <c r="AE2686">
        <v>2</v>
      </c>
      <c r="AF2686">
        <v>0</v>
      </c>
      <c r="AG2686">
        <v>1</v>
      </c>
      <c r="AH2686">
        <v>2</v>
      </c>
      <c r="AI2686">
        <v>0</v>
      </c>
      <c r="AJ2686">
        <v>2</v>
      </c>
      <c r="AK2686">
        <v>12</v>
      </c>
      <c r="AL2686">
        <v>12</v>
      </c>
      <c r="AM2686">
        <v>6</v>
      </c>
      <c r="AN2686">
        <v>3</v>
      </c>
      <c r="AO2686">
        <v>6</v>
      </c>
      <c r="AP2686">
        <v>9</v>
      </c>
      <c r="AQ2686">
        <v>17</v>
      </c>
      <c r="AR2686">
        <v>14</v>
      </c>
      <c r="AS2686">
        <v>59</v>
      </c>
      <c r="AT2686">
        <v>41</v>
      </c>
      <c r="AU2686">
        <v>1.41</v>
      </c>
      <c r="AV2686">
        <v>1.2</v>
      </c>
      <c r="AW2686">
        <v>2.4500000000000002</v>
      </c>
      <c r="AX2686">
        <v>62</v>
      </c>
      <c r="AY2686">
        <v>70</v>
      </c>
      <c r="AZ2686">
        <v>47</v>
      </c>
      <c r="BA2686">
        <v>23</v>
      </c>
      <c r="BB2686">
        <v>7</v>
      </c>
      <c r="BC2686">
        <v>23</v>
      </c>
      <c r="BD2686">
        <v>62</v>
      </c>
      <c r="BE2686">
        <v>55</v>
      </c>
      <c r="BF2686">
        <v>77</v>
      </c>
      <c r="BG2686">
        <v>9.4600000000000009</v>
      </c>
      <c r="BH2686">
        <v>6.93</v>
      </c>
      <c r="BI2686">
        <v>1.77</v>
      </c>
      <c r="BJ2686">
        <v>3.6</v>
      </c>
      <c r="BK2686">
        <v>4.3</v>
      </c>
      <c r="BL2686">
        <f>1/Table1[[#This Row],[odds_ft_home_team_win]]+1/Table1[[#This Row],[odds_ft_draw]]+1/Table1[[#This Row],[odds_ft_away_team_win]]-1</f>
        <v>7.5307668725090871E-2</v>
      </c>
      <c r="BM2686">
        <f>Table1[[#This Row],[Margin]]/3</f>
        <v>2.5102556241696956E-2</v>
      </c>
      <c r="BN2686">
        <v>1.28</v>
      </c>
      <c r="BO2686">
        <v>1.87</v>
      </c>
      <c r="BP2686">
        <v>3.25</v>
      </c>
      <c r="BQ2686">
        <v>6.15</v>
      </c>
      <c r="BR2686">
        <v>1.77</v>
      </c>
      <c r="BS2686">
        <v>1.95</v>
      </c>
      <c r="BT2686" t="s">
        <v>3798</v>
      </c>
      <c r="BU2686">
        <f>VLOOKUP(Table1[[#This Row],[Reference]],metron,11,FALSE)</f>
        <v>1.684957590444867</v>
      </c>
      <c r="BV2686">
        <f>VLOOKUP(Table1[[#This Row],[Reference]],metron,12,FALSE)</f>
        <v>0.95101263631642718</v>
      </c>
    </row>
    <row r="2687" spans="1:74" hidden="1" x14ac:dyDescent="0.45">
      <c r="A2687" t="s">
        <v>5401</v>
      </c>
      <c r="B2687">
        <v>1618619400</v>
      </c>
      <c r="C2687" s="3" t="s">
        <v>4799</v>
      </c>
      <c r="D2687" t="s">
        <v>65</v>
      </c>
      <c r="E2687" t="s">
        <v>66</v>
      </c>
      <c r="F2687" t="s">
        <v>2218</v>
      </c>
      <c r="G2687" t="s">
        <v>80</v>
      </c>
      <c r="H2687" t="s">
        <v>4190</v>
      </c>
      <c r="I2687">
        <f>MROUND(Table1[[#This Row],[Prob_H]]*100,2)/100</f>
        <v>0.42</v>
      </c>
      <c r="J2687">
        <f>1/Table1[[#This Row],[odds_ft_home_team_win]]-Table1[[#This Row],[Margin/3]]</f>
        <v>0.41750841750841755</v>
      </c>
      <c r="K2687">
        <f>1/Table1[[#This Row],[odds_ft_draw]]-Table1[[#This Row],[Margin/3]]</f>
        <v>0.27609427609427617</v>
      </c>
      <c r="L2687">
        <f>1/Table1[[#This Row],[odds_ft_away_team_win]]-Table1[[#This Row],[Margin/3]]</f>
        <v>0.30639730639730645</v>
      </c>
      <c r="M2687">
        <v>15</v>
      </c>
      <c r="N2687">
        <v>1.4</v>
      </c>
      <c r="O2687">
        <v>0.13</v>
      </c>
      <c r="P2687">
        <v>1.29</v>
      </c>
      <c r="Q2687">
        <v>0.17</v>
      </c>
      <c r="R2687" t="str" cm="1">
        <f t="array" ref="R26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AA2687">
        <v>9</v>
      </c>
      <c r="AB2687">
        <v>5</v>
      </c>
      <c r="AC2687">
        <v>0</v>
      </c>
      <c r="AD2687">
        <v>0</v>
      </c>
      <c r="AE2687">
        <v>2</v>
      </c>
      <c r="AF2687">
        <v>0</v>
      </c>
      <c r="AG2687">
        <v>0</v>
      </c>
      <c r="AH2687">
        <v>0</v>
      </c>
      <c r="AI2687">
        <v>1</v>
      </c>
      <c r="AJ2687">
        <v>1</v>
      </c>
      <c r="AK2687">
        <v>17</v>
      </c>
      <c r="AL2687">
        <v>8</v>
      </c>
      <c r="AM2687">
        <v>3</v>
      </c>
      <c r="AN2687">
        <v>0</v>
      </c>
      <c r="AO2687">
        <v>14</v>
      </c>
      <c r="AP2687">
        <v>8</v>
      </c>
      <c r="AQ2687">
        <v>15</v>
      </c>
      <c r="AR2687">
        <v>14</v>
      </c>
      <c r="AS2687">
        <v>56</v>
      </c>
      <c r="AT2687">
        <v>44</v>
      </c>
      <c r="AU2687">
        <v>1.56</v>
      </c>
      <c r="AV2687">
        <v>0.71</v>
      </c>
      <c r="AW2687">
        <v>2.67</v>
      </c>
      <c r="AX2687">
        <v>54</v>
      </c>
      <c r="AY2687">
        <v>74</v>
      </c>
      <c r="AZ2687">
        <v>53</v>
      </c>
      <c r="BA2687">
        <v>23</v>
      </c>
      <c r="BB2687">
        <v>14</v>
      </c>
      <c r="BC2687">
        <v>40</v>
      </c>
      <c r="BD2687">
        <v>80</v>
      </c>
      <c r="BE2687">
        <v>27</v>
      </c>
      <c r="BF2687">
        <v>77</v>
      </c>
      <c r="BG2687">
        <v>8.34</v>
      </c>
      <c r="BH2687">
        <v>5.53</v>
      </c>
      <c r="BI2687">
        <v>2.25</v>
      </c>
      <c r="BJ2687">
        <v>3.3</v>
      </c>
      <c r="BK2687">
        <v>3</v>
      </c>
      <c r="BL2687">
        <f>1/Table1[[#This Row],[odds_ft_home_team_win]]+1/Table1[[#This Row],[odds_ft_draw]]+1/Table1[[#This Row],[odds_ft_away_team_win]]-1</f>
        <v>8.0808080808080662E-2</v>
      </c>
      <c r="BM2687">
        <f>Table1[[#This Row],[Margin]]/3</f>
        <v>2.6936026936026886E-2</v>
      </c>
      <c r="BN2687">
        <v>1.33</v>
      </c>
      <c r="BO2687">
        <v>1.91</v>
      </c>
      <c r="BP2687">
        <v>3.3</v>
      </c>
      <c r="BQ2687">
        <v>6.5</v>
      </c>
      <c r="BR2687">
        <v>1.8</v>
      </c>
      <c r="BS2687">
        <v>1.95</v>
      </c>
      <c r="BT2687" t="s">
        <v>3809</v>
      </c>
      <c r="BU2687">
        <f>VLOOKUP(Table1[[#This Row],[Reference]],metron,11,FALSE)</f>
        <v>1.396960958296362</v>
      </c>
      <c r="BV2687">
        <f>VLOOKUP(Table1[[#This Row],[Reference]],metron,12,FALSE)</f>
        <v>1.091503992901508</v>
      </c>
    </row>
    <row r="2688" spans="1:74" x14ac:dyDescent="0.45">
      <c r="A2688" t="s">
        <v>5401</v>
      </c>
      <c r="B2688">
        <v>1618626600</v>
      </c>
      <c r="C2688" s="3" t="s">
        <v>4800</v>
      </c>
      <c r="D2688" t="s">
        <v>65</v>
      </c>
      <c r="E2688" t="s">
        <v>66</v>
      </c>
      <c r="F2688" t="s">
        <v>4346</v>
      </c>
      <c r="G2688" t="s">
        <v>93</v>
      </c>
      <c r="H2688" t="s">
        <v>3811</v>
      </c>
      <c r="I2688">
        <f>MROUND(Table1[[#This Row],[Prob_H]]*100,2)/100</f>
        <v>0.36</v>
      </c>
      <c r="J2688">
        <f>1/Table1[[#This Row],[odds_ft_home_team_win]]-Table1[[#This Row],[Margin/3]]</f>
        <v>0.35086872418573767</v>
      </c>
      <c r="K2688">
        <f>1/Table1[[#This Row],[odds_ft_draw]]-Table1[[#This Row],[Margin/3]]</f>
        <v>0.27696601870408483</v>
      </c>
      <c r="L2688">
        <f>1/Table1[[#This Row],[odds_ft_away_team_win]]-Table1[[#This Row],[Margin/3]]</f>
        <v>0.37216525711017756</v>
      </c>
      <c r="M2688">
        <v>15</v>
      </c>
      <c r="N2688">
        <v>1.47</v>
      </c>
      <c r="O2688">
        <v>1</v>
      </c>
      <c r="P2688">
        <v>1.53</v>
      </c>
      <c r="Q2688">
        <v>1.06</v>
      </c>
      <c r="R2688" t="str" cm="1">
        <f t="array" ref="R26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AA2688">
        <v>2</v>
      </c>
      <c r="AB2688">
        <v>5</v>
      </c>
      <c r="AC2688">
        <v>2</v>
      </c>
      <c r="AD2688">
        <v>0</v>
      </c>
      <c r="AE2688">
        <v>2</v>
      </c>
      <c r="AF2688">
        <v>0</v>
      </c>
      <c r="AG2688">
        <v>1</v>
      </c>
      <c r="AH2688">
        <v>1</v>
      </c>
      <c r="AI2688">
        <v>2</v>
      </c>
      <c r="AJ2688">
        <v>0</v>
      </c>
      <c r="AK2688">
        <v>4</v>
      </c>
      <c r="AL2688">
        <v>12</v>
      </c>
      <c r="AM2688">
        <v>2</v>
      </c>
      <c r="AN2688">
        <v>5</v>
      </c>
      <c r="AO2688">
        <v>2</v>
      </c>
      <c r="AP2688">
        <v>7</v>
      </c>
      <c r="AQ2688">
        <v>18</v>
      </c>
      <c r="AR2688">
        <v>14</v>
      </c>
      <c r="AS2688">
        <v>34</v>
      </c>
      <c r="AT2688">
        <v>66</v>
      </c>
      <c r="AU2688">
        <v>0.56000000000000005</v>
      </c>
      <c r="AV2688">
        <v>1.58</v>
      </c>
      <c r="AW2688">
        <v>2.2400000000000002</v>
      </c>
      <c r="AX2688">
        <v>50</v>
      </c>
      <c r="AY2688">
        <v>57</v>
      </c>
      <c r="AZ2688">
        <v>40</v>
      </c>
      <c r="BA2688">
        <v>24</v>
      </c>
      <c r="BB2688">
        <v>20</v>
      </c>
      <c r="BC2688">
        <v>47</v>
      </c>
      <c r="BD2688">
        <v>63</v>
      </c>
      <c r="BE2688">
        <v>27</v>
      </c>
      <c r="BF2688">
        <v>57</v>
      </c>
      <c r="BG2688">
        <v>9.1300000000000008</v>
      </c>
      <c r="BH2688">
        <v>4.8</v>
      </c>
      <c r="BI2688">
        <v>2.73</v>
      </c>
      <c r="BJ2688">
        <v>3.42</v>
      </c>
      <c r="BK2688">
        <v>2.58</v>
      </c>
      <c r="BL2688">
        <f>1/Table1[[#This Row],[odds_ft_home_team_win]]+1/Table1[[#This Row],[odds_ft_draw]]+1/Table1[[#This Row],[odds_ft_away_team_win]]-1</f>
        <v>4.6294926343885878E-2</v>
      </c>
      <c r="BM2688">
        <f>Table1[[#This Row],[Margin]]/3</f>
        <v>1.5431642114628627E-2</v>
      </c>
      <c r="BN2688">
        <v>1.3</v>
      </c>
      <c r="BO2688">
        <v>2</v>
      </c>
      <c r="BP2688">
        <v>3.3</v>
      </c>
      <c r="BQ2688">
        <v>6.5</v>
      </c>
      <c r="BR2688">
        <v>1.77</v>
      </c>
      <c r="BS2688">
        <v>1.95</v>
      </c>
      <c r="BT2688" t="s">
        <v>4348</v>
      </c>
      <c r="BU2688">
        <f>VLOOKUP(Table1[[#This Row],[Reference]],metron,11,FALSE)</f>
        <v>1.269326094653606</v>
      </c>
      <c r="BV2688">
        <f>VLOOKUP(Table1[[#This Row],[Reference]],metron,12,FALSE)</f>
        <v>1.2417089578661631</v>
      </c>
    </row>
    <row r="2689" spans="1:74" x14ac:dyDescent="0.45">
      <c r="A2689" t="s">
        <v>5401</v>
      </c>
      <c r="B2689">
        <v>1618696800</v>
      </c>
      <c r="C2689" s="3" t="s">
        <v>4801</v>
      </c>
      <c r="D2689" t="s">
        <v>65</v>
      </c>
      <c r="E2689" t="s">
        <v>66</v>
      </c>
      <c r="F2689" t="s">
        <v>3792</v>
      </c>
      <c r="G2689" t="s">
        <v>73</v>
      </c>
      <c r="H2689" t="s">
        <v>3800</v>
      </c>
      <c r="I2689">
        <f>MROUND(Table1[[#This Row],[Prob_H]]*100,2)/100</f>
        <v>0.32</v>
      </c>
      <c r="J2689">
        <f>1/Table1[[#This Row],[odds_ft_home_team_win]]-Table1[[#This Row],[Margin/3]]</f>
        <v>0.32955404383975812</v>
      </c>
      <c r="K2689">
        <f>1/Table1[[#This Row],[odds_ft_draw]]-Table1[[#This Row],[Margin/3]]</f>
        <v>0.28987150415721841</v>
      </c>
      <c r="L2689">
        <f>1/Table1[[#This Row],[odds_ft_away_team_win]]-Table1[[#This Row],[Margin/3]]</f>
        <v>0.38057445200302337</v>
      </c>
      <c r="M2689">
        <v>15</v>
      </c>
      <c r="N2689">
        <v>1.1299999999999999</v>
      </c>
      <c r="O2689">
        <v>1.41</v>
      </c>
      <c r="P2689">
        <v>1</v>
      </c>
      <c r="Q2689">
        <v>1.33</v>
      </c>
      <c r="R2689" t="str" cm="1">
        <f t="array" ref="R26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89">
        <v>1</v>
      </c>
      <c r="T2689">
        <v>4</v>
      </c>
      <c r="U2689">
        <v>5</v>
      </c>
      <c r="V2689">
        <v>1</v>
      </c>
      <c r="W2689">
        <v>0</v>
      </c>
      <c r="X2689">
        <v>1</v>
      </c>
      <c r="Y2689">
        <v>67</v>
      </c>
      <c r="Z2689" t="s">
        <v>4802</v>
      </c>
      <c r="AA2689">
        <v>5</v>
      </c>
      <c r="AB2689">
        <v>8</v>
      </c>
      <c r="AC2689">
        <v>2</v>
      </c>
      <c r="AD2689">
        <v>0</v>
      </c>
      <c r="AE2689">
        <v>1</v>
      </c>
      <c r="AF2689">
        <v>0</v>
      </c>
      <c r="AG2689">
        <v>1</v>
      </c>
      <c r="AH2689">
        <v>1</v>
      </c>
      <c r="AI2689">
        <v>1</v>
      </c>
      <c r="AJ2689">
        <v>0</v>
      </c>
      <c r="AK2689">
        <v>12</v>
      </c>
      <c r="AL2689">
        <v>19</v>
      </c>
      <c r="AM2689">
        <v>6</v>
      </c>
      <c r="AN2689">
        <v>6</v>
      </c>
      <c r="AO2689">
        <v>6</v>
      </c>
      <c r="AP2689">
        <v>13</v>
      </c>
      <c r="AQ2689">
        <v>10</v>
      </c>
      <c r="AR2689">
        <v>9</v>
      </c>
      <c r="AS2689">
        <v>46</v>
      </c>
      <c r="AT2689">
        <v>54</v>
      </c>
      <c r="AU2689">
        <v>1.47</v>
      </c>
      <c r="AV2689">
        <v>1.88</v>
      </c>
      <c r="AW2689">
        <v>2.75</v>
      </c>
      <c r="AX2689">
        <v>60</v>
      </c>
      <c r="AY2689">
        <v>70</v>
      </c>
      <c r="AZ2689">
        <v>54</v>
      </c>
      <c r="BA2689">
        <v>34</v>
      </c>
      <c r="BB2689">
        <v>13</v>
      </c>
      <c r="BC2689">
        <v>41</v>
      </c>
      <c r="BD2689">
        <v>85</v>
      </c>
      <c r="BE2689">
        <v>37</v>
      </c>
      <c r="BF2689">
        <v>66</v>
      </c>
      <c r="BG2689">
        <v>9.4700000000000006</v>
      </c>
      <c r="BH2689">
        <v>5.67</v>
      </c>
      <c r="BI2689">
        <v>2.8</v>
      </c>
      <c r="BJ2689">
        <v>3.15</v>
      </c>
      <c r="BK2689">
        <v>2.4500000000000002</v>
      </c>
      <c r="BL2689">
        <f>1/Table1[[#This Row],[odds_ft_home_team_win]]+1/Table1[[#This Row],[odds_ft_draw]]+1/Table1[[#This Row],[odds_ft_away_team_win]]-1</f>
        <v>8.2766439909297107E-2</v>
      </c>
      <c r="BM2689">
        <f>Table1[[#This Row],[Margin]]/3</f>
        <v>2.7588813303099036E-2</v>
      </c>
      <c r="BN2689">
        <v>1.34</v>
      </c>
      <c r="BO2689">
        <v>1.95</v>
      </c>
      <c r="BP2689">
        <v>3.2</v>
      </c>
      <c r="BQ2689">
        <v>6.25</v>
      </c>
      <c r="BR2689">
        <v>1.74</v>
      </c>
      <c r="BS2689">
        <v>2</v>
      </c>
      <c r="BT2689" t="s">
        <v>3795</v>
      </c>
      <c r="BU2689">
        <f>VLOOKUP(Table1[[#This Row],[Reference]],metron,11,FALSE)</f>
        <v>1.210167055864918</v>
      </c>
      <c r="BV2689">
        <f>VLOOKUP(Table1[[#This Row],[Reference]],metron,12,FALSE)</f>
        <v>1.3211783725525419</v>
      </c>
    </row>
    <row r="2690" spans="1:74" x14ac:dyDescent="0.45">
      <c r="A2690" t="s">
        <v>5401</v>
      </c>
      <c r="B2690">
        <v>1618704000</v>
      </c>
      <c r="C2690" s="3" t="s">
        <v>4803</v>
      </c>
      <c r="D2690" t="s">
        <v>65</v>
      </c>
      <c r="E2690" t="s">
        <v>66</v>
      </c>
      <c r="F2690" t="s">
        <v>98</v>
      </c>
      <c r="G2690" t="s">
        <v>72</v>
      </c>
      <c r="H2690" t="s">
        <v>3793</v>
      </c>
      <c r="I2690">
        <f>MROUND(Table1[[#This Row],[Prob_H]]*100,2)/100</f>
        <v>0.44</v>
      </c>
      <c r="J2690">
        <f>1/Table1[[#This Row],[odds_ft_home_team_win]]-Table1[[#This Row],[Margin/3]]</f>
        <v>0.44246031746031739</v>
      </c>
      <c r="K2690">
        <f>1/Table1[[#This Row],[odds_ft_draw]]-Table1[[#This Row],[Margin/3]]</f>
        <v>0.27876984126984122</v>
      </c>
      <c r="L2690">
        <f>1/Table1[[#This Row],[odds_ft_away_team_win]]-Table1[[#This Row],[Margin/3]]</f>
        <v>0.27876984126984122</v>
      </c>
      <c r="M2690">
        <v>15</v>
      </c>
      <c r="N2690">
        <v>1.56</v>
      </c>
      <c r="O2690">
        <v>0.47</v>
      </c>
      <c r="P2690">
        <v>1.6</v>
      </c>
      <c r="Q2690">
        <v>0.47</v>
      </c>
      <c r="R2690" t="str" cm="1">
        <f t="array" ref="R26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0">
        <v>2</v>
      </c>
      <c r="T2690">
        <v>0</v>
      </c>
      <c r="U2690">
        <v>2</v>
      </c>
      <c r="V2690">
        <v>0</v>
      </c>
      <c r="W2690">
        <v>0</v>
      </c>
      <c r="X2690">
        <v>0</v>
      </c>
      <c r="Y2690" t="s">
        <v>1278</v>
      </c>
      <c r="AA2690">
        <v>6</v>
      </c>
      <c r="AB2690">
        <v>3</v>
      </c>
      <c r="AC2690">
        <v>0</v>
      </c>
      <c r="AD2690">
        <v>0</v>
      </c>
      <c r="AE2690">
        <v>2</v>
      </c>
      <c r="AF2690">
        <v>1</v>
      </c>
      <c r="AG2690">
        <v>0</v>
      </c>
      <c r="AH2690">
        <v>0</v>
      </c>
      <c r="AI2690">
        <v>0</v>
      </c>
      <c r="AJ2690">
        <v>3</v>
      </c>
      <c r="AK2690">
        <v>20</v>
      </c>
      <c r="AL2690">
        <v>7</v>
      </c>
      <c r="AM2690">
        <v>7</v>
      </c>
      <c r="AN2690">
        <v>3</v>
      </c>
      <c r="AO2690">
        <v>13</v>
      </c>
      <c r="AP2690">
        <v>4</v>
      </c>
      <c r="AQ2690">
        <v>9</v>
      </c>
      <c r="AR2690">
        <v>7</v>
      </c>
      <c r="AS2690">
        <v>57</v>
      </c>
      <c r="AT2690">
        <v>43</v>
      </c>
      <c r="AU2690">
        <v>2.13</v>
      </c>
      <c r="AV2690">
        <v>0.78</v>
      </c>
      <c r="AW2690">
        <v>2.38</v>
      </c>
      <c r="AX2690">
        <v>51</v>
      </c>
      <c r="AY2690">
        <v>73</v>
      </c>
      <c r="AZ2690">
        <v>46</v>
      </c>
      <c r="BA2690">
        <v>22</v>
      </c>
      <c r="BB2690">
        <v>7</v>
      </c>
      <c r="BC2690">
        <v>33</v>
      </c>
      <c r="BD2690">
        <v>80</v>
      </c>
      <c r="BE2690">
        <v>31</v>
      </c>
      <c r="BF2690">
        <v>63</v>
      </c>
      <c r="BG2690">
        <v>8.5299999999999994</v>
      </c>
      <c r="BH2690">
        <v>4.26</v>
      </c>
      <c r="BI2690">
        <v>2.1</v>
      </c>
      <c r="BJ2690">
        <v>3.2</v>
      </c>
      <c r="BK2690">
        <v>3.2</v>
      </c>
      <c r="BL2690">
        <f>1/Table1[[#This Row],[odds_ft_home_team_win]]+1/Table1[[#This Row],[odds_ft_draw]]+1/Table1[[#This Row],[odds_ft_away_team_win]]-1</f>
        <v>0.10119047619047628</v>
      </c>
      <c r="BM2690">
        <f>Table1[[#This Row],[Margin]]/3</f>
        <v>3.3730158730158756E-2</v>
      </c>
      <c r="BN2690">
        <v>1.36</v>
      </c>
      <c r="BO2690">
        <v>2.0499999999999998</v>
      </c>
      <c r="BP2690">
        <v>3.6</v>
      </c>
      <c r="BQ2690">
        <v>7.25</v>
      </c>
      <c r="BR2690">
        <v>1.91</v>
      </c>
      <c r="BS2690">
        <v>1.8</v>
      </c>
      <c r="BT2690" t="s">
        <v>3841</v>
      </c>
      <c r="BU2690">
        <f>VLOOKUP(Table1[[#This Row],[Reference]],metron,11,FALSE)</f>
        <v>1.4140979689366791</v>
      </c>
      <c r="BV2690">
        <f>VLOOKUP(Table1[[#This Row],[Reference]],metron,12,FALSE)</f>
        <v>1.0666666666666671</v>
      </c>
    </row>
    <row r="2691" spans="1:74" hidden="1" x14ac:dyDescent="0.45">
      <c r="A2691" t="s">
        <v>5401</v>
      </c>
      <c r="B2691">
        <v>1618711500</v>
      </c>
      <c r="C2691" s="3" t="s">
        <v>4804</v>
      </c>
      <c r="D2691" t="s">
        <v>65</v>
      </c>
      <c r="E2691" t="s">
        <v>66</v>
      </c>
      <c r="F2691" t="s">
        <v>86</v>
      </c>
      <c r="G2691" t="s">
        <v>77</v>
      </c>
      <c r="H2691" t="s">
        <v>3903</v>
      </c>
      <c r="I2691">
        <f>MROUND(Table1[[#This Row],[Prob_H]]*100,2)/100</f>
        <v>0.4</v>
      </c>
      <c r="J2691">
        <f>1/Table1[[#This Row],[odds_ft_home_team_win]]-Table1[[#This Row],[Margin/3]]</f>
        <v>0.40206267480294949</v>
      </c>
      <c r="K2691">
        <f>1/Table1[[#This Row],[odds_ft_draw]]-Table1[[#This Row],[Margin/3]]</f>
        <v>0.27978006610729728</v>
      </c>
      <c r="L2691">
        <f>1/Table1[[#This Row],[odds_ft_away_team_win]]-Table1[[#This Row],[Margin/3]]</f>
        <v>0.3181572590897534</v>
      </c>
      <c r="M2691">
        <v>15</v>
      </c>
      <c r="N2691">
        <v>2.41</v>
      </c>
      <c r="O2691">
        <v>1.89</v>
      </c>
      <c r="P2691">
        <v>2.37</v>
      </c>
      <c r="Q2691">
        <v>1.77</v>
      </c>
      <c r="R2691" t="str" cm="1">
        <f t="array" ref="R26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91">
        <v>1</v>
      </c>
      <c r="T2691">
        <v>1</v>
      </c>
      <c r="U2691">
        <v>2</v>
      </c>
      <c r="V2691">
        <v>1</v>
      </c>
      <c r="W2691">
        <v>1</v>
      </c>
      <c r="X2691">
        <v>0</v>
      </c>
      <c r="Y2691">
        <v>41</v>
      </c>
      <c r="Z2691">
        <v>84</v>
      </c>
      <c r="AA2691">
        <v>3</v>
      </c>
      <c r="AB2691">
        <v>9</v>
      </c>
      <c r="AC2691">
        <v>1</v>
      </c>
      <c r="AD2691">
        <v>0</v>
      </c>
      <c r="AE2691">
        <v>2</v>
      </c>
      <c r="AF2691">
        <v>0</v>
      </c>
      <c r="AG2691">
        <v>0</v>
      </c>
      <c r="AH2691">
        <v>1</v>
      </c>
      <c r="AI2691">
        <v>0</v>
      </c>
      <c r="AJ2691">
        <v>2</v>
      </c>
      <c r="AK2691">
        <v>12</v>
      </c>
      <c r="AL2691">
        <v>9</v>
      </c>
      <c r="AM2691">
        <v>4</v>
      </c>
      <c r="AN2691">
        <v>2</v>
      </c>
      <c r="AO2691">
        <v>8</v>
      </c>
      <c r="AP2691">
        <v>7</v>
      </c>
      <c r="AQ2691">
        <v>16</v>
      </c>
      <c r="AR2691">
        <v>14</v>
      </c>
      <c r="AS2691">
        <v>42</v>
      </c>
      <c r="AT2691">
        <v>58</v>
      </c>
      <c r="AU2691">
        <v>1.28</v>
      </c>
      <c r="AV2691">
        <v>1.1599999999999999</v>
      </c>
      <c r="AW2691">
        <v>2.4700000000000002</v>
      </c>
      <c r="AX2691">
        <v>47</v>
      </c>
      <c r="AY2691">
        <v>69</v>
      </c>
      <c r="AZ2691">
        <v>47</v>
      </c>
      <c r="BA2691">
        <v>29</v>
      </c>
      <c r="BB2691">
        <v>3</v>
      </c>
      <c r="BC2691">
        <v>35</v>
      </c>
      <c r="BD2691">
        <v>69</v>
      </c>
      <c r="BE2691">
        <v>32</v>
      </c>
      <c r="BF2691">
        <v>86</v>
      </c>
      <c r="BG2691">
        <v>10.199999999999999</v>
      </c>
      <c r="BH2691">
        <v>3.2</v>
      </c>
      <c r="BI2691">
        <v>2.2999999999999998</v>
      </c>
      <c r="BJ2691">
        <v>3.2</v>
      </c>
      <c r="BK2691">
        <v>2.85</v>
      </c>
      <c r="BL2691">
        <f>1/Table1[[#This Row],[odds_ft_home_team_win]]+1/Table1[[#This Row],[odds_ft_draw]]+1/Table1[[#This Row],[odds_ft_away_team_win]]-1</f>
        <v>9.8159801678108227E-2</v>
      </c>
      <c r="BM2691">
        <f>Table1[[#This Row],[Margin]]/3</f>
        <v>3.2719933892702745E-2</v>
      </c>
      <c r="BN2691">
        <v>1.33</v>
      </c>
      <c r="BO2691">
        <v>1.95</v>
      </c>
      <c r="BP2691">
        <v>3.3</v>
      </c>
      <c r="BQ2691">
        <v>6</v>
      </c>
      <c r="BR2691">
        <v>1.77</v>
      </c>
      <c r="BS2691">
        <v>1.95</v>
      </c>
      <c r="BT2691" t="s">
        <v>3802</v>
      </c>
      <c r="BU2691">
        <f>VLOOKUP(Table1[[#This Row],[Reference]],metron,11,FALSE)</f>
        <v>1.344038264434575</v>
      </c>
      <c r="BV2691">
        <f>VLOOKUP(Table1[[#This Row],[Reference]],metron,12,FALSE)</f>
        <v>1.1515772691037469</v>
      </c>
    </row>
    <row r="2692" spans="1:74" x14ac:dyDescent="0.45">
      <c r="A2692" t="s">
        <v>5401</v>
      </c>
      <c r="B2692">
        <v>1618765200</v>
      </c>
      <c r="C2692" s="3" t="s">
        <v>4805</v>
      </c>
      <c r="D2692" t="s">
        <v>65</v>
      </c>
      <c r="E2692" t="s">
        <v>66</v>
      </c>
      <c r="F2692" t="s">
        <v>94</v>
      </c>
      <c r="G2692" t="s">
        <v>68</v>
      </c>
      <c r="H2692" t="s">
        <v>3796</v>
      </c>
      <c r="I2692">
        <f>MROUND(Table1[[#This Row],[Prob_H]]*100,2)/100</f>
        <v>0.28000000000000003</v>
      </c>
      <c r="J2692">
        <f>1/Table1[[#This Row],[odds_ft_home_team_win]]-Table1[[#This Row],[Margin/3]]</f>
        <v>0.2747354462036864</v>
      </c>
      <c r="K2692">
        <f>1/Table1[[#This Row],[odds_ft_draw]]-Table1[[#This Row],[Margin/3]]</f>
        <v>0.28392029120942697</v>
      </c>
      <c r="L2692">
        <f>1/Table1[[#This Row],[odds_ft_away_team_win]]-Table1[[#This Row],[Margin/3]]</f>
        <v>0.44134426258688669</v>
      </c>
      <c r="M2692">
        <v>15</v>
      </c>
      <c r="N2692">
        <v>1.78</v>
      </c>
      <c r="O2692">
        <v>1.63</v>
      </c>
      <c r="P2692">
        <v>1.65</v>
      </c>
      <c r="Q2692">
        <v>1.47</v>
      </c>
      <c r="R2692" t="str" cm="1">
        <f t="array" ref="R26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AA2692">
        <v>2</v>
      </c>
      <c r="AB2692">
        <v>2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14</v>
      </c>
      <c r="AL2692">
        <v>9</v>
      </c>
      <c r="AM2692">
        <v>5</v>
      </c>
      <c r="AN2692">
        <v>5</v>
      </c>
      <c r="AO2692">
        <v>9</v>
      </c>
      <c r="AP2692">
        <v>4</v>
      </c>
      <c r="AQ2692">
        <v>8</v>
      </c>
      <c r="AR2692">
        <v>6</v>
      </c>
      <c r="AS2692">
        <v>43</v>
      </c>
      <c r="AT2692">
        <v>57</v>
      </c>
      <c r="AU2692">
        <v>1.5</v>
      </c>
      <c r="AV2692">
        <v>1.18</v>
      </c>
      <c r="AW2692">
        <v>2.39</v>
      </c>
      <c r="AX2692">
        <v>44</v>
      </c>
      <c r="AY2692">
        <v>71</v>
      </c>
      <c r="AZ2692">
        <v>38</v>
      </c>
      <c r="BA2692">
        <v>27</v>
      </c>
      <c r="BB2692">
        <v>12</v>
      </c>
      <c r="BC2692">
        <v>21</v>
      </c>
      <c r="BD2692">
        <v>53</v>
      </c>
      <c r="BE2692">
        <v>44</v>
      </c>
      <c r="BF2692">
        <v>89</v>
      </c>
      <c r="BG2692">
        <v>11.3</v>
      </c>
      <c r="BH2692">
        <v>4.5</v>
      </c>
      <c r="BI2692">
        <v>3.35</v>
      </c>
      <c r="BJ2692">
        <v>3.25</v>
      </c>
      <c r="BK2692">
        <v>2.15</v>
      </c>
      <c r="BL2692">
        <f>1/Table1[[#This Row],[odds_ft_home_team_win]]+1/Table1[[#This Row],[odds_ft_draw]]+1/Table1[[#This Row],[odds_ft_away_team_win]]-1</f>
        <v>7.1316049448642227E-2</v>
      </c>
      <c r="BM2692">
        <f>Table1[[#This Row],[Margin]]/3</f>
        <v>2.3772016482880742E-2</v>
      </c>
      <c r="BN2692">
        <v>1.42</v>
      </c>
      <c r="BO2692">
        <v>2.15</v>
      </c>
      <c r="BP2692">
        <v>3.8</v>
      </c>
      <c r="BQ2692">
        <v>7.75</v>
      </c>
      <c r="BR2692">
        <v>1.95</v>
      </c>
      <c r="BS2692">
        <v>1.8</v>
      </c>
      <c r="BT2692" t="s">
        <v>3833</v>
      </c>
      <c r="BU2692">
        <f>VLOOKUP(Table1[[#This Row],[Reference]],metron,11,FALSE)</f>
        <v>1.128766254360926</v>
      </c>
      <c r="BV2692">
        <f>VLOOKUP(Table1[[#This Row],[Reference]],metron,12,FALSE)</f>
        <v>1.415794481446242</v>
      </c>
    </row>
    <row r="2693" spans="1:74" x14ac:dyDescent="0.45">
      <c r="A2693" t="s">
        <v>5401</v>
      </c>
      <c r="B2693">
        <v>1618790400</v>
      </c>
      <c r="C2693" s="3" t="s">
        <v>4806</v>
      </c>
      <c r="D2693" t="s">
        <v>65</v>
      </c>
      <c r="E2693" t="s">
        <v>66</v>
      </c>
      <c r="F2693" t="s">
        <v>88</v>
      </c>
      <c r="G2693" t="s">
        <v>97</v>
      </c>
      <c r="H2693" t="s">
        <v>3784</v>
      </c>
      <c r="I2693">
        <f>MROUND(Table1[[#This Row],[Prob_H]]*100,2)/100</f>
        <v>0.54</v>
      </c>
      <c r="J2693">
        <f>1/Table1[[#This Row],[odds_ft_home_team_win]]-Table1[[#This Row],[Margin/3]]</f>
        <v>0.54163099925811786</v>
      </c>
      <c r="K2693">
        <f>1/Table1[[#This Row],[odds_ft_draw]]-Table1[[#This Row],[Margin/3]]</f>
        <v>0.25443702562346632</v>
      </c>
      <c r="L2693">
        <f>1/Table1[[#This Row],[odds_ft_away_team_win]]-Table1[[#This Row],[Margin/3]]</f>
        <v>0.20393197511841576</v>
      </c>
      <c r="M2693">
        <v>15</v>
      </c>
      <c r="N2693">
        <v>2.06</v>
      </c>
      <c r="O2693">
        <v>0.63</v>
      </c>
      <c r="P2693">
        <v>2.09</v>
      </c>
      <c r="Q2693">
        <v>0.55000000000000004</v>
      </c>
      <c r="R2693" t="str" cm="1">
        <f t="array" ref="R26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3">
        <v>3</v>
      </c>
      <c r="T2693">
        <v>1</v>
      </c>
      <c r="U2693">
        <v>4</v>
      </c>
      <c r="V2693">
        <v>2</v>
      </c>
      <c r="W2693">
        <v>2</v>
      </c>
      <c r="X2693">
        <v>0</v>
      </c>
      <c r="Y2693" t="s">
        <v>4807</v>
      </c>
      <c r="Z2693">
        <v>68</v>
      </c>
      <c r="AA2693">
        <v>4</v>
      </c>
      <c r="AB2693">
        <v>3</v>
      </c>
      <c r="AC2693">
        <v>1</v>
      </c>
      <c r="AD2693">
        <v>0</v>
      </c>
      <c r="AE2693">
        <v>4</v>
      </c>
      <c r="AF2693">
        <v>1</v>
      </c>
      <c r="AG2693">
        <v>1</v>
      </c>
      <c r="AH2693">
        <v>0</v>
      </c>
      <c r="AI2693">
        <v>2</v>
      </c>
      <c r="AJ2693">
        <v>3</v>
      </c>
      <c r="AK2693">
        <v>16</v>
      </c>
      <c r="AL2693">
        <v>16</v>
      </c>
      <c r="AM2693">
        <v>9</v>
      </c>
      <c r="AN2693">
        <v>5</v>
      </c>
      <c r="AO2693">
        <v>7</v>
      </c>
      <c r="AP2693">
        <v>11</v>
      </c>
      <c r="AQ2693">
        <v>17</v>
      </c>
      <c r="AR2693">
        <v>13</v>
      </c>
      <c r="AS2693">
        <v>45</v>
      </c>
      <c r="AT2693">
        <v>55</v>
      </c>
      <c r="AU2693">
        <v>1.95</v>
      </c>
      <c r="AV2693">
        <v>1.62</v>
      </c>
      <c r="AW2693">
        <v>2.72</v>
      </c>
      <c r="AX2693">
        <v>63</v>
      </c>
      <c r="AY2693">
        <v>78</v>
      </c>
      <c r="AZ2693">
        <v>57</v>
      </c>
      <c r="BA2693">
        <v>29</v>
      </c>
      <c r="BB2693">
        <v>19</v>
      </c>
      <c r="BC2693">
        <v>54</v>
      </c>
      <c r="BD2693">
        <v>72</v>
      </c>
      <c r="BE2693">
        <v>35</v>
      </c>
      <c r="BF2693">
        <v>75</v>
      </c>
      <c r="BG2693">
        <v>11.15</v>
      </c>
      <c r="BH2693">
        <v>4</v>
      </c>
      <c r="BI2693">
        <v>1.77</v>
      </c>
      <c r="BJ2693">
        <v>3.6</v>
      </c>
      <c r="BK2693">
        <v>4.4000000000000004</v>
      </c>
      <c r="BL2693">
        <f>1/Table1[[#This Row],[odds_ft_home_team_win]]+1/Table1[[#This Row],[odds_ft_draw]]+1/Table1[[#This Row],[odds_ft_away_team_win]]-1</f>
        <v>7.0022256462934473E-2</v>
      </c>
      <c r="BM2693">
        <f>Table1[[#This Row],[Margin]]/3</f>
        <v>2.334075215431149E-2</v>
      </c>
      <c r="BN2693">
        <v>1.29</v>
      </c>
      <c r="BO2693">
        <v>1.83</v>
      </c>
      <c r="BP2693">
        <v>3</v>
      </c>
      <c r="BQ2693">
        <v>6</v>
      </c>
      <c r="BR2693">
        <v>1.8</v>
      </c>
      <c r="BS2693">
        <v>1.95</v>
      </c>
      <c r="BT2693" t="s">
        <v>3817</v>
      </c>
      <c r="BU2693">
        <f>VLOOKUP(Table1[[#This Row],[Reference]],metron,11,FALSE)</f>
        <v>1.684957590444867</v>
      </c>
      <c r="BV2693">
        <f>VLOOKUP(Table1[[#This Row],[Reference]],metron,12,FALSE)</f>
        <v>0.95101263631642718</v>
      </c>
    </row>
    <row r="2694" spans="1:74" x14ac:dyDescent="0.45">
      <c r="A2694" t="s">
        <v>5401</v>
      </c>
      <c r="B2694">
        <v>1618797960</v>
      </c>
      <c r="C2694" s="3" t="s">
        <v>4808</v>
      </c>
      <c r="D2694" t="s">
        <v>65</v>
      </c>
      <c r="E2694" t="s">
        <v>66</v>
      </c>
      <c r="F2694" t="s">
        <v>85</v>
      </c>
      <c r="G2694" t="s">
        <v>103</v>
      </c>
      <c r="H2694" t="s">
        <v>3808</v>
      </c>
      <c r="I2694">
        <f>MROUND(Table1[[#This Row],[Prob_H]]*100,2)/100</f>
        <v>0.62</v>
      </c>
      <c r="J2694">
        <f>1/Table1[[#This Row],[odds_ft_home_team_win]]-Table1[[#This Row],[Margin/3]]</f>
        <v>0.61777317332872883</v>
      </c>
      <c r="K2694">
        <f>1/Table1[[#This Row],[odds_ft_draw]]-Table1[[#This Row],[Margin/3]]</f>
        <v>0.22366111255000146</v>
      </c>
      <c r="L2694">
        <f>1/Table1[[#This Row],[odds_ft_away_team_win]]-Table1[[#This Row],[Margin/3]]</f>
        <v>0.15856571412126969</v>
      </c>
      <c r="M2694">
        <v>15</v>
      </c>
      <c r="N2694">
        <v>2</v>
      </c>
      <c r="O2694">
        <v>1.35</v>
      </c>
      <c r="P2694">
        <v>1.79</v>
      </c>
      <c r="Q2694">
        <v>1.38</v>
      </c>
      <c r="R2694" t="str" cm="1">
        <f t="array" ref="R26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94">
        <v>0</v>
      </c>
      <c r="T2694">
        <v>1</v>
      </c>
      <c r="U2694">
        <v>1</v>
      </c>
      <c r="V2694">
        <v>0</v>
      </c>
      <c r="W2694">
        <v>0</v>
      </c>
      <c r="X2694">
        <v>0</v>
      </c>
      <c r="Z2694">
        <v>48</v>
      </c>
      <c r="AA2694">
        <v>7</v>
      </c>
      <c r="AB2694">
        <v>1</v>
      </c>
      <c r="AC2694">
        <v>4</v>
      </c>
      <c r="AD2694">
        <v>1</v>
      </c>
      <c r="AE2694">
        <v>3</v>
      </c>
      <c r="AF2694">
        <v>1</v>
      </c>
      <c r="AG2694">
        <v>3</v>
      </c>
      <c r="AH2694">
        <v>2</v>
      </c>
      <c r="AI2694">
        <v>2</v>
      </c>
      <c r="AJ2694">
        <v>2</v>
      </c>
      <c r="AK2694">
        <v>22</v>
      </c>
      <c r="AL2694">
        <v>6</v>
      </c>
      <c r="AM2694">
        <v>4</v>
      </c>
      <c r="AN2694">
        <v>2</v>
      </c>
      <c r="AO2694">
        <v>18</v>
      </c>
      <c r="AP2694">
        <v>4</v>
      </c>
      <c r="AQ2694">
        <v>12</v>
      </c>
      <c r="AR2694">
        <v>15</v>
      </c>
      <c r="AS2694">
        <v>52</v>
      </c>
      <c r="AT2694">
        <v>48</v>
      </c>
      <c r="AU2694">
        <v>1.93</v>
      </c>
      <c r="AV2694">
        <v>0.72</v>
      </c>
      <c r="AW2694">
        <v>2.15</v>
      </c>
      <c r="AX2694">
        <v>51</v>
      </c>
      <c r="AY2694">
        <v>70</v>
      </c>
      <c r="AZ2694">
        <v>32</v>
      </c>
      <c r="BA2694">
        <v>23</v>
      </c>
      <c r="BB2694">
        <v>0</v>
      </c>
      <c r="BC2694">
        <v>26</v>
      </c>
      <c r="BD2694">
        <v>63</v>
      </c>
      <c r="BE2694">
        <v>44</v>
      </c>
      <c r="BF2694">
        <v>73</v>
      </c>
      <c r="BG2694">
        <v>11.29</v>
      </c>
      <c r="BH2694">
        <v>3.82</v>
      </c>
      <c r="BI2694">
        <v>1.56</v>
      </c>
      <c r="BJ2694">
        <v>4.05</v>
      </c>
      <c r="BK2694">
        <v>5.5</v>
      </c>
      <c r="BL2694">
        <f>1/Table1[[#This Row],[odds_ft_home_team_win]]+1/Table1[[#This Row],[odds_ft_draw]]+1/Table1[[#This Row],[odds_ft_away_team_win]]-1</f>
        <v>6.9757403090736414E-2</v>
      </c>
      <c r="BM2694">
        <f>Table1[[#This Row],[Margin]]/3</f>
        <v>2.3252467696912138E-2</v>
      </c>
      <c r="BN2694">
        <v>1.32</v>
      </c>
      <c r="BO2694">
        <v>1.91</v>
      </c>
      <c r="BP2694">
        <v>3.3</v>
      </c>
      <c r="BQ2694">
        <v>6.5</v>
      </c>
      <c r="BR2694">
        <v>2.0499999999999998</v>
      </c>
      <c r="BS2694">
        <v>1.74</v>
      </c>
      <c r="BT2694" t="s">
        <v>3856</v>
      </c>
      <c r="BU2694">
        <f>VLOOKUP(Table1[[#This Row],[Reference]],metron,11,FALSE)</f>
        <v>1.8681481481481479</v>
      </c>
      <c r="BV2694">
        <f>VLOOKUP(Table1[[#This Row],[Reference]],metron,12,FALSE)</f>
        <v>0.86851851851851847</v>
      </c>
    </row>
    <row r="2695" spans="1:74" x14ac:dyDescent="0.45">
      <c r="A2695" t="s">
        <v>5401</v>
      </c>
      <c r="B2695">
        <v>1618884000</v>
      </c>
      <c r="C2695" s="3" t="s">
        <v>4809</v>
      </c>
      <c r="D2695" t="s">
        <v>65</v>
      </c>
      <c r="E2695" t="s">
        <v>66</v>
      </c>
      <c r="F2695" t="s">
        <v>81</v>
      </c>
      <c r="G2695" t="s">
        <v>3788</v>
      </c>
      <c r="H2695" t="s">
        <v>3839</v>
      </c>
      <c r="I2695">
        <f>MROUND(Table1[[#This Row],[Prob_H]]*100,2)/100</f>
        <v>0.72</v>
      </c>
      <c r="J2695">
        <f>1/Table1[[#This Row],[odds_ft_home_team_win]]-Table1[[#This Row],[Margin/3]]</f>
        <v>0.71088573360378626</v>
      </c>
      <c r="K2695">
        <f>1/Table1[[#This Row],[odds_ft_draw]]-Table1[[#This Row],[Margin/3]]</f>
        <v>0.17559161595672751</v>
      </c>
      <c r="L2695">
        <f>1/Table1[[#This Row],[odds_ft_away_team_win]]-Table1[[#This Row],[Margin/3]]</f>
        <v>0.11352265043948612</v>
      </c>
      <c r="M2695">
        <v>15</v>
      </c>
      <c r="N2695">
        <v>2.2799999999999998</v>
      </c>
      <c r="O2695">
        <v>0.67</v>
      </c>
      <c r="P2695">
        <v>2.29</v>
      </c>
      <c r="Q2695">
        <v>0.59</v>
      </c>
      <c r="R2695" t="str" cm="1">
        <f t="array" ref="R26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5">
        <v>2</v>
      </c>
      <c r="T2695">
        <v>0</v>
      </c>
      <c r="U2695">
        <v>2</v>
      </c>
      <c r="V2695">
        <v>0</v>
      </c>
      <c r="W2695">
        <v>0</v>
      </c>
      <c r="X2695">
        <v>0</v>
      </c>
      <c r="Y2695" t="s">
        <v>3929</v>
      </c>
      <c r="AA2695">
        <v>9</v>
      </c>
      <c r="AB2695">
        <v>2</v>
      </c>
      <c r="AC2695">
        <v>1</v>
      </c>
      <c r="AD2695">
        <v>0</v>
      </c>
      <c r="AE2695">
        <v>2</v>
      </c>
      <c r="AF2695">
        <v>0</v>
      </c>
      <c r="AG2695">
        <v>0</v>
      </c>
      <c r="AH2695">
        <v>1</v>
      </c>
      <c r="AI2695">
        <v>1</v>
      </c>
      <c r="AJ2695">
        <v>1</v>
      </c>
      <c r="AK2695">
        <v>18</v>
      </c>
      <c r="AL2695">
        <v>16</v>
      </c>
      <c r="AM2695">
        <v>4</v>
      </c>
      <c r="AN2695">
        <v>5</v>
      </c>
      <c r="AO2695">
        <v>14</v>
      </c>
      <c r="AP2695">
        <v>11</v>
      </c>
      <c r="AQ2695">
        <v>7</v>
      </c>
      <c r="AR2695">
        <v>11</v>
      </c>
      <c r="AS2695">
        <v>66</v>
      </c>
      <c r="AT2695">
        <v>34</v>
      </c>
      <c r="AU2695">
        <v>1.88</v>
      </c>
      <c r="AV2695">
        <v>1.61</v>
      </c>
      <c r="AW2695">
        <v>2.68</v>
      </c>
      <c r="AX2695">
        <v>64</v>
      </c>
      <c r="AY2695">
        <v>83</v>
      </c>
      <c r="AZ2695">
        <v>52</v>
      </c>
      <c r="BA2695">
        <v>25</v>
      </c>
      <c r="BB2695">
        <v>13</v>
      </c>
      <c r="BC2695">
        <v>34</v>
      </c>
      <c r="BD2695">
        <v>73</v>
      </c>
      <c r="BE2695">
        <v>42</v>
      </c>
      <c r="BF2695">
        <v>89</v>
      </c>
      <c r="BG2695">
        <v>7.42</v>
      </c>
      <c r="BH2695">
        <v>4.5999999999999996</v>
      </c>
      <c r="BI2695">
        <v>1.36</v>
      </c>
      <c r="BJ2695">
        <v>5</v>
      </c>
      <c r="BK2695">
        <v>7.25</v>
      </c>
      <c r="BL2695">
        <f>1/Table1[[#This Row],[odds_ft_home_team_win]]+1/Table1[[#This Row],[odds_ft_draw]]+1/Table1[[#This Row],[odds_ft_away_team_win]]-1</f>
        <v>7.3225152129817506E-2</v>
      </c>
      <c r="BM2695">
        <f>Table1[[#This Row],[Margin]]/3</f>
        <v>2.4408384043272502E-2</v>
      </c>
      <c r="BN2695">
        <v>1.24</v>
      </c>
      <c r="BO2695">
        <v>1.62</v>
      </c>
      <c r="BP2695">
        <v>2.6</v>
      </c>
      <c r="BQ2695">
        <v>4.8</v>
      </c>
      <c r="BR2695">
        <v>1.95</v>
      </c>
      <c r="BS2695">
        <v>1.8</v>
      </c>
      <c r="BT2695" t="s">
        <v>109</v>
      </c>
      <c r="BU2695">
        <f>VLOOKUP(Table1[[#This Row],[Reference]],metron,11,FALSE)</f>
        <v>2.2436090225563912</v>
      </c>
      <c r="BV2695">
        <f>VLOOKUP(Table1[[#This Row],[Reference]],metron,12,FALSE)</f>
        <v>0.75338345864661649</v>
      </c>
    </row>
    <row r="2696" spans="1:74" hidden="1" x14ac:dyDescent="0.45">
      <c r="A2696" t="s">
        <v>5400</v>
      </c>
      <c r="B2696">
        <v>1634954400</v>
      </c>
      <c r="C2696" s="3" t="s">
        <v>5048</v>
      </c>
      <c r="D2696" t="s">
        <v>65</v>
      </c>
      <c r="E2696" t="s">
        <v>66</v>
      </c>
      <c r="F2696" t="s">
        <v>4346</v>
      </c>
      <c r="G2696" t="s">
        <v>80</v>
      </c>
      <c r="H2696" t="s">
        <v>3839</v>
      </c>
      <c r="I2696">
        <f>MROUND(Table1[[#This Row],[Prob_H]]*100,2)/100</f>
        <v>0.36</v>
      </c>
      <c r="J2696">
        <f>1/Table1[[#This Row],[odds_ft_home_team_win]]-Table1[[#This Row],[Margin/3]]</f>
        <v>0.35008818342151676</v>
      </c>
      <c r="K2696">
        <f>1/Table1[[#This Row],[odds_ft_draw]]-Table1[[#This Row],[Margin/3]]</f>
        <v>0.33686067019400356</v>
      </c>
      <c r="L2696">
        <f>1/Table1[[#This Row],[odds_ft_away_team_win]]-Table1[[#This Row],[Margin/3]]</f>
        <v>0.31305114638447973</v>
      </c>
      <c r="M2696">
        <v>15</v>
      </c>
      <c r="N2696">
        <v>1.71</v>
      </c>
      <c r="O2696">
        <v>0.56999999999999995</v>
      </c>
      <c r="P2696">
        <v>1.71</v>
      </c>
      <c r="Q2696">
        <v>0.65</v>
      </c>
      <c r="R2696" t="str" cm="1">
        <f t="array" ref="R26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6">
        <v>2</v>
      </c>
      <c r="T2696">
        <v>1</v>
      </c>
      <c r="U2696">
        <v>3</v>
      </c>
      <c r="V2696">
        <v>1</v>
      </c>
      <c r="W2696">
        <v>0</v>
      </c>
      <c r="X2696">
        <v>1</v>
      </c>
      <c r="Y2696" t="s">
        <v>5049</v>
      </c>
      <c r="Z2696">
        <v>32</v>
      </c>
      <c r="AA2696">
        <v>4</v>
      </c>
      <c r="AB2696">
        <v>6</v>
      </c>
      <c r="AC2696">
        <v>1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1</v>
      </c>
      <c r="AK2696">
        <v>6</v>
      </c>
      <c r="AL2696">
        <v>10</v>
      </c>
      <c r="AM2696">
        <v>3</v>
      </c>
      <c r="AN2696">
        <v>2</v>
      </c>
      <c r="AO2696">
        <v>3</v>
      </c>
      <c r="AP2696">
        <v>8</v>
      </c>
      <c r="AQ2696">
        <v>15</v>
      </c>
      <c r="AR2696">
        <v>15</v>
      </c>
      <c r="AS2696">
        <v>46</v>
      </c>
      <c r="AT2696">
        <v>54</v>
      </c>
      <c r="AU2696">
        <v>0.79</v>
      </c>
      <c r="AV2696">
        <v>1.07</v>
      </c>
      <c r="AW2696">
        <v>2.2200000000000002</v>
      </c>
      <c r="AX2696">
        <v>50</v>
      </c>
      <c r="AY2696">
        <v>72</v>
      </c>
      <c r="AZ2696">
        <v>43</v>
      </c>
      <c r="BA2696">
        <v>22</v>
      </c>
      <c r="BB2696">
        <v>0</v>
      </c>
      <c r="BC2696">
        <v>29</v>
      </c>
      <c r="BD2696">
        <v>65</v>
      </c>
      <c r="BE2696">
        <v>43</v>
      </c>
      <c r="BF2696">
        <v>71</v>
      </c>
      <c r="BG2696">
        <v>6.86</v>
      </c>
      <c r="BH2696">
        <v>6.14</v>
      </c>
      <c r="BI2696">
        <v>2.7</v>
      </c>
      <c r="BJ2696">
        <v>2.8</v>
      </c>
      <c r="BK2696">
        <v>3</v>
      </c>
      <c r="BL2696">
        <f>1/Table1[[#This Row],[odds_ft_home_team_win]]+1/Table1[[#This Row],[odds_ft_draw]]+1/Table1[[#This Row],[odds_ft_away_team_win]]-1</f>
        <v>6.0846560846560704E-2</v>
      </c>
      <c r="BM2696">
        <f>Table1[[#This Row],[Margin]]/3</f>
        <v>2.0282186948853569E-2</v>
      </c>
      <c r="BN2696">
        <v>1.53</v>
      </c>
      <c r="BO2696">
        <v>2.2000000000000002</v>
      </c>
      <c r="BP2696">
        <v>0</v>
      </c>
      <c r="BQ2696">
        <v>0</v>
      </c>
      <c r="BR2696">
        <v>0</v>
      </c>
      <c r="BS2696">
        <v>0</v>
      </c>
      <c r="BT2696" t="s">
        <v>4348</v>
      </c>
      <c r="BU2696">
        <f>VLOOKUP(Table1[[#This Row],[Reference]],metron,11,FALSE)</f>
        <v>1.269326094653606</v>
      </c>
      <c r="BV2696">
        <f>VLOOKUP(Table1[[#This Row],[Reference]],metron,12,FALSE)</f>
        <v>1.2417089578661631</v>
      </c>
    </row>
    <row r="2697" spans="1:74" hidden="1" x14ac:dyDescent="0.45">
      <c r="A2697" t="s">
        <v>5400</v>
      </c>
      <c r="B2697">
        <v>1635026400</v>
      </c>
      <c r="C2697" s="3" t="s">
        <v>5050</v>
      </c>
      <c r="D2697" t="s">
        <v>65</v>
      </c>
      <c r="E2697" t="s">
        <v>66</v>
      </c>
      <c r="F2697" t="s">
        <v>73</v>
      </c>
      <c r="G2697" t="s">
        <v>81</v>
      </c>
      <c r="H2697" t="s">
        <v>3831</v>
      </c>
      <c r="I2697">
        <f>MROUND(Table1[[#This Row],[Prob_H]]*100,2)/100</f>
        <v>0.32</v>
      </c>
      <c r="J2697">
        <f>1/Table1[[#This Row],[odds_ft_home_team_win]]-Table1[[#This Row],[Margin/3]]</f>
        <v>0.32779544368766939</v>
      </c>
      <c r="K2697">
        <f>1/Table1[[#This Row],[odds_ft_draw]]-Table1[[#This Row],[Margin/3]]</f>
        <v>0.29279480731246255</v>
      </c>
      <c r="L2697">
        <f>1/Table1[[#This Row],[odds_ft_away_team_win]]-Table1[[#This Row],[Margin/3]]</f>
        <v>0.37940974899986807</v>
      </c>
      <c r="M2697">
        <v>15</v>
      </c>
      <c r="N2697">
        <v>1.29</v>
      </c>
      <c r="O2697">
        <v>1.67</v>
      </c>
      <c r="P2697">
        <v>1.38</v>
      </c>
      <c r="Q2697">
        <v>1.4</v>
      </c>
      <c r="R2697" t="str" cm="1">
        <f t="array" ref="R26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97">
        <v>0</v>
      </c>
      <c r="T2697">
        <v>1</v>
      </c>
      <c r="U2697">
        <v>1</v>
      </c>
      <c r="V2697">
        <v>0</v>
      </c>
      <c r="W2697">
        <v>0</v>
      </c>
      <c r="X2697">
        <v>0</v>
      </c>
      <c r="Z2697">
        <v>66</v>
      </c>
      <c r="AA2697">
        <v>3</v>
      </c>
      <c r="AB2697">
        <v>6</v>
      </c>
      <c r="AC2697">
        <v>5</v>
      </c>
      <c r="AD2697">
        <v>1</v>
      </c>
      <c r="AE2697">
        <v>2</v>
      </c>
      <c r="AF2697">
        <v>0</v>
      </c>
      <c r="AG2697">
        <v>2</v>
      </c>
      <c r="AH2697">
        <v>4</v>
      </c>
      <c r="AI2697">
        <v>1</v>
      </c>
      <c r="AJ2697">
        <v>1</v>
      </c>
      <c r="AK2697">
        <v>13</v>
      </c>
      <c r="AL2697">
        <v>11</v>
      </c>
      <c r="AM2697">
        <v>7</v>
      </c>
      <c r="AN2697">
        <v>5</v>
      </c>
      <c r="AO2697">
        <v>6</v>
      </c>
      <c r="AP2697">
        <v>6</v>
      </c>
      <c r="AQ2697">
        <v>23</v>
      </c>
      <c r="AR2697">
        <v>9</v>
      </c>
      <c r="AS2697">
        <v>41</v>
      </c>
      <c r="AT2697">
        <v>59</v>
      </c>
      <c r="AU2697">
        <v>1.51</v>
      </c>
      <c r="AV2697">
        <v>1.38</v>
      </c>
      <c r="AW2697">
        <v>2.4</v>
      </c>
      <c r="AX2697">
        <v>37</v>
      </c>
      <c r="AY2697">
        <v>77</v>
      </c>
      <c r="AZ2697">
        <v>40</v>
      </c>
      <c r="BA2697">
        <v>24</v>
      </c>
      <c r="BB2697">
        <v>0</v>
      </c>
      <c r="BC2697">
        <v>23</v>
      </c>
      <c r="BD2697">
        <v>70</v>
      </c>
      <c r="BE2697">
        <v>38</v>
      </c>
      <c r="BF2697">
        <v>77</v>
      </c>
      <c r="BG2697">
        <v>9.57</v>
      </c>
      <c r="BH2697">
        <v>4.0999999999999996</v>
      </c>
      <c r="BI2697">
        <v>2.91</v>
      </c>
      <c r="BJ2697">
        <v>3.24</v>
      </c>
      <c r="BK2697">
        <v>2.5299999999999998</v>
      </c>
      <c r="BL2697">
        <f>1/Table1[[#This Row],[odds_ft_home_team_win]]+1/Table1[[#This Row],[odds_ft_draw]]+1/Table1[[#This Row],[odds_ft_away_team_win]]-1</f>
        <v>4.7541503988538292E-2</v>
      </c>
      <c r="BM2697">
        <f>Table1[[#This Row],[Margin]]/3</f>
        <v>1.5847167996179429E-2</v>
      </c>
      <c r="BN2697">
        <v>1.4</v>
      </c>
      <c r="BO2697">
        <v>2.1</v>
      </c>
      <c r="BP2697">
        <v>4.13</v>
      </c>
      <c r="BQ2697">
        <v>8.1</v>
      </c>
      <c r="BR2697">
        <v>2</v>
      </c>
      <c r="BS2697">
        <v>1.8</v>
      </c>
      <c r="BT2697" t="s">
        <v>3786</v>
      </c>
      <c r="BU2697">
        <f>VLOOKUP(Table1[[#This Row],[Reference]],metron,11,FALSE)</f>
        <v>1.210167055864918</v>
      </c>
      <c r="BV2697">
        <f>VLOOKUP(Table1[[#This Row],[Reference]],metron,12,FALSE)</f>
        <v>1.3211783725525419</v>
      </c>
    </row>
    <row r="2698" spans="1:74" hidden="1" x14ac:dyDescent="0.45">
      <c r="A2698" t="s">
        <v>5400</v>
      </c>
      <c r="B2698">
        <v>1635026760</v>
      </c>
      <c r="C2698" s="3" t="s">
        <v>5051</v>
      </c>
      <c r="D2698" t="s">
        <v>65</v>
      </c>
      <c r="E2698" t="s">
        <v>66</v>
      </c>
      <c r="F2698" t="s">
        <v>85</v>
      </c>
      <c r="G2698" t="s">
        <v>2218</v>
      </c>
      <c r="H2698" t="s">
        <v>3784</v>
      </c>
      <c r="I2698">
        <f>MROUND(Table1[[#This Row],[Prob_H]]*100,2)/100</f>
        <v>0.66</v>
      </c>
      <c r="J2698">
        <f>1/Table1[[#This Row],[odds_ft_home_team_win]]-Table1[[#This Row],[Margin/3]]</f>
        <v>0.65584797790065619</v>
      </c>
      <c r="K2698">
        <f>1/Table1[[#This Row],[odds_ft_draw]]-Table1[[#This Row],[Margin/3]]</f>
        <v>0.22055609490711428</v>
      </c>
      <c r="L2698">
        <f>1/Table1[[#This Row],[odds_ft_away_team_win]]-Table1[[#This Row],[Margin/3]]</f>
        <v>0.12359592719222962</v>
      </c>
      <c r="M2698">
        <v>15</v>
      </c>
      <c r="N2698">
        <v>2</v>
      </c>
      <c r="O2698">
        <v>0.71</v>
      </c>
      <c r="P2698">
        <v>1.79</v>
      </c>
      <c r="Q2698">
        <v>1.28</v>
      </c>
      <c r="R2698" t="str" cm="1">
        <f t="array" ref="R26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698">
        <v>0</v>
      </c>
      <c r="T2698">
        <v>1</v>
      </c>
      <c r="U2698">
        <v>1</v>
      </c>
      <c r="V2698">
        <v>0</v>
      </c>
      <c r="W2698">
        <v>0</v>
      </c>
      <c r="X2698">
        <v>0</v>
      </c>
      <c r="Z2698" t="s">
        <v>5052</v>
      </c>
      <c r="AA2698">
        <v>3</v>
      </c>
      <c r="AB2698">
        <v>5</v>
      </c>
      <c r="AC2698">
        <v>1</v>
      </c>
      <c r="AD2698">
        <v>0</v>
      </c>
      <c r="AE2698">
        <v>3</v>
      </c>
      <c r="AF2698">
        <v>0</v>
      </c>
      <c r="AG2698">
        <v>0</v>
      </c>
      <c r="AH2698">
        <v>1</v>
      </c>
      <c r="AI2698">
        <v>1</v>
      </c>
      <c r="AJ2698">
        <v>2</v>
      </c>
      <c r="AK2698">
        <v>13</v>
      </c>
      <c r="AL2698">
        <v>17</v>
      </c>
      <c r="AM2698">
        <v>2</v>
      </c>
      <c r="AN2698">
        <v>5</v>
      </c>
      <c r="AO2698">
        <v>11</v>
      </c>
      <c r="AP2698">
        <v>12</v>
      </c>
      <c r="AQ2698">
        <v>16</v>
      </c>
      <c r="AR2698">
        <v>9</v>
      </c>
      <c r="AS2698">
        <v>48</v>
      </c>
      <c r="AT2698">
        <v>52</v>
      </c>
      <c r="AU2698">
        <v>1.23</v>
      </c>
      <c r="AV2698">
        <v>1.7</v>
      </c>
      <c r="AW2698">
        <v>1.93</v>
      </c>
      <c r="AX2698">
        <v>36</v>
      </c>
      <c r="AY2698">
        <v>71</v>
      </c>
      <c r="AZ2698">
        <v>29</v>
      </c>
      <c r="BA2698">
        <v>7</v>
      </c>
      <c r="BB2698">
        <v>0</v>
      </c>
      <c r="BC2698">
        <v>7</v>
      </c>
      <c r="BD2698">
        <v>71</v>
      </c>
      <c r="BE2698">
        <v>36</v>
      </c>
      <c r="BF2698">
        <v>71</v>
      </c>
      <c r="BG2698">
        <v>8.14</v>
      </c>
      <c r="BH2698">
        <v>4.8499999999999996</v>
      </c>
      <c r="BI2698">
        <v>1.49</v>
      </c>
      <c r="BJ2698">
        <v>4.24</v>
      </c>
      <c r="BK2698">
        <v>7.2</v>
      </c>
      <c r="BL2698">
        <f>1/Table1[[#This Row],[odds_ft_home_team_win]]+1/Table1[[#This Row],[odds_ft_draw]]+1/Table1[[#This Row],[odds_ft_away_team_win]]-1</f>
        <v>4.5878885089977839E-2</v>
      </c>
      <c r="BM2698">
        <f>Table1[[#This Row],[Margin]]/3</f>
        <v>1.529296169665928E-2</v>
      </c>
      <c r="BN2698">
        <v>1.33</v>
      </c>
      <c r="BO2698">
        <v>2</v>
      </c>
      <c r="BP2698">
        <v>3.63</v>
      </c>
      <c r="BQ2698">
        <v>7</v>
      </c>
      <c r="BR2698">
        <v>2.2000000000000002</v>
      </c>
      <c r="BS2698">
        <v>1.62</v>
      </c>
      <c r="BT2698" t="s">
        <v>4878</v>
      </c>
      <c r="BU2698">
        <f>VLOOKUP(Table1[[#This Row],[Reference]],metron,11,FALSE)</f>
        <v>2.089675030851502</v>
      </c>
      <c r="BV2698">
        <f>VLOOKUP(Table1[[#This Row],[Reference]],metron,12,FALSE)</f>
        <v>0.8354586589880707</v>
      </c>
    </row>
    <row r="2699" spans="1:74" hidden="1" x14ac:dyDescent="0.45">
      <c r="A2699" t="s">
        <v>5402</v>
      </c>
      <c r="B2699">
        <v>1596853800</v>
      </c>
      <c r="C2699" s="3" t="s">
        <v>4366</v>
      </c>
      <c r="D2699" t="s">
        <v>65</v>
      </c>
      <c r="E2699" t="s">
        <v>66</v>
      </c>
      <c r="F2699" t="s">
        <v>4346</v>
      </c>
      <c r="G2699" t="s">
        <v>97</v>
      </c>
      <c r="H2699" t="s">
        <v>3819</v>
      </c>
      <c r="I2699" t="e">
        <f>MROUND(Table1[[#This Row],[Prob_H]]*100,2)/100</f>
        <v>#DIV/0!</v>
      </c>
      <c r="J2699" t="e">
        <f>1/Table1[[#This Row],[odds_ft_home_team_win]]-Table1[[#This Row],[Margin/3]]</f>
        <v>#DIV/0!</v>
      </c>
      <c r="K2699" t="e">
        <f>1/Table1[[#This Row],[odds_ft_draw]]-Table1[[#This Row],[Margin/3]]</f>
        <v>#DIV/0!</v>
      </c>
      <c r="L2699" t="e">
        <f>1/Table1[[#This Row],[odds_ft_away_team_win]]-Table1[[#This Row],[Margin/3]]</f>
        <v>#DIV/0!</v>
      </c>
      <c r="M2699">
        <v>3</v>
      </c>
      <c r="N2699">
        <v>0</v>
      </c>
      <c r="O2699">
        <v>0</v>
      </c>
      <c r="P2699">
        <v>1.53</v>
      </c>
      <c r="Q2699">
        <v>0.55000000000000004</v>
      </c>
      <c r="R2699" t="str" cm="1">
        <f t="array" ref="R26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699">
        <v>2</v>
      </c>
      <c r="T2699">
        <v>1</v>
      </c>
      <c r="U2699">
        <v>3</v>
      </c>
      <c r="V2699">
        <v>3</v>
      </c>
      <c r="W2699">
        <v>2</v>
      </c>
      <c r="X2699">
        <v>1</v>
      </c>
      <c r="Y2699" t="s">
        <v>4367</v>
      </c>
      <c r="Z2699">
        <v>28</v>
      </c>
      <c r="AA2699">
        <v>2</v>
      </c>
      <c r="AB2699">
        <v>9</v>
      </c>
      <c r="AC2699">
        <v>0</v>
      </c>
      <c r="AD2699">
        <v>1</v>
      </c>
      <c r="AE2699">
        <v>2</v>
      </c>
      <c r="AF2699">
        <v>0</v>
      </c>
      <c r="AG2699">
        <v>1</v>
      </c>
      <c r="AH2699">
        <v>0</v>
      </c>
      <c r="AI2699">
        <v>0</v>
      </c>
      <c r="AJ2699">
        <v>2</v>
      </c>
      <c r="AK2699">
        <v>10</v>
      </c>
      <c r="AL2699">
        <v>10</v>
      </c>
      <c r="AM2699">
        <v>6</v>
      </c>
      <c r="AN2699">
        <v>6</v>
      </c>
      <c r="AO2699">
        <v>4</v>
      </c>
      <c r="AP2699">
        <v>4</v>
      </c>
      <c r="AQ2699">
        <v>16</v>
      </c>
      <c r="AR2699">
        <v>17</v>
      </c>
      <c r="AS2699">
        <v>45</v>
      </c>
      <c r="AT2699">
        <v>55</v>
      </c>
      <c r="AU2699">
        <v>1.39</v>
      </c>
      <c r="AV2699">
        <v>1.62</v>
      </c>
      <c r="AW2699">
        <v>4.5</v>
      </c>
      <c r="AX2699">
        <v>100</v>
      </c>
      <c r="AY2699">
        <v>100</v>
      </c>
      <c r="AZ2699">
        <v>100</v>
      </c>
      <c r="BA2699">
        <v>100</v>
      </c>
      <c r="BB2699">
        <v>50</v>
      </c>
      <c r="BC2699">
        <v>100</v>
      </c>
      <c r="BD2699">
        <v>100</v>
      </c>
      <c r="BE2699">
        <v>100</v>
      </c>
      <c r="BF2699">
        <v>100</v>
      </c>
      <c r="BG2699">
        <v>10</v>
      </c>
      <c r="BH2699">
        <v>3</v>
      </c>
      <c r="BI2699">
        <v>0</v>
      </c>
      <c r="BJ2699">
        <v>0</v>
      </c>
      <c r="BK2699">
        <v>0</v>
      </c>
      <c r="BL2699" t="e">
        <f>1/Table1[[#This Row],[odds_ft_home_team_win]]+1/Table1[[#This Row],[odds_ft_draw]]+1/Table1[[#This Row],[odds_ft_away_team_win]]-1</f>
        <v>#DIV/0!</v>
      </c>
      <c r="BM2699" t="e">
        <f>Table1[[#This Row],[Margin]]/3</f>
        <v>#DIV/0!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 t="s">
        <v>4348</v>
      </c>
      <c r="BU2699" t="e">
        <f>VLOOKUP(Table1[[#This Row],[Reference]],metron,11,FALSE)</f>
        <v>#DIV/0!</v>
      </c>
      <c r="BV2699" t="e">
        <f>VLOOKUP(Table1[[#This Row],[Reference]],metron,12,FALSE)</f>
        <v>#DIV/0!</v>
      </c>
    </row>
    <row r="2700" spans="1:74" hidden="1" x14ac:dyDescent="0.45">
      <c r="A2700" t="s">
        <v>5400</v>
      </c>
      <c r="B2700">
        <v>1635033600</v>
      </c>
      <c r="C2700" s="3" t="s">
        <v>5053</v>
      </c>
      <c r="D2700" t="s">
        <v>65</v>
      </c>
      <c r="E2700" t="s">
        <v>66</v>
      </c>
      <c r="F2700" t="s">
        <v>86</v>
      </c>
      <c r="G2700" t="s">
        <v>68</v>
      </c>
      <c r="H2700" t="s">
        <v>3903</v>
      </c>
      <c r="I2700">
        <f>MROUND(Table1[[#This Row],[Prob_H]]*100,2)/100</f>
        <v>0.48</v>
      </c>
      <c r="J2700">
        <f>1/Table1[[#This Row],[odds_ft_home_team_win]]-Table1[[#This Row],[Margin/3]]</f>
        <v>0.48193506258224689</v>
      </c>
      <c r="K2700">
        <f>1/Table1[[#This Row],[odds_ft_draw]]-Table1[[#This Row],[Margin/3]]</f>
        <v>0.27854027183012509</v>
      </c>
      <c r="L2700">
        <f>1/Table1[[#This Row],[odds_ft_away_team_win]]-Table1[[#This Row],[Margin/3]]</f>
        <v>0.23952466558762811</v>
      </c>
      <c r="M2700">
        <v>15</v>
      </c>
      <c r="N2700">
        <v>2.71</v>
      </c>
      <c r="O2700">
        <v>1.57</v>
      </c>
      <c r="P2700">
        <v>1.9</v>
      </c>
      <c r="Q2700">
        <v>1.48</v>
      </c>
      <c r="R2700" t="str" cm="1">
        <f t="array" ref="R27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0">
        <v>1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53</v>
      </c>
      <c r="AA2700">
        <v>2</v>
      </c>
      <c r="AB2700">
        <v>5</v>
      </c>
      <c r="AC2700">
        <v>1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1</v>
      </c>
      <c r="AJ2700">
        <v>0</v>
      </c>
      <c r="AK2700">
        <v>6</v>
      </c>
      <c r="AL2700">
        <v>13</v>
      </c>
      <c r="AM2700">
        <v>2</v>
      </c>
      <c r="AN2700">
        <v>5</v>
      </c>
      <c r="AO2700">
        <v>4</v>
      </c>
      <c r="AP2700">
        <v>8</v>
      </c>
      <c r="AQ2700">
        <v>9</v>
      </c>
      <c r="AR2700">
        <v>8</v>
      </c>
      <c r="AS2700">
        <v>39</v>
      </c>
      <c r="AT2700">
        <v>61</v>
      </c>
      <c r="AU2700">
        <v>0.85</v>
      </c>
      <c r="AV2700">
        <v>1.48</v>
      </c>
      <c r="AW2700">
        <v>2.36</v>
      </c>
      <c r="AX2700">
        <v>43</v>
      </c>
      <c r="AY2700">
        <v>93</v>
      </c>
      <c r="AZ2700">
        <v>43</v>
      </c>
      <c r="BA2700">
        <v>7</v>
      </c>
      <c r="BB2700">
        <v>0</v>
      </c>
      <c r="BC2700">
        <v>15</v>
      </c>
      <c r="BD2700">
        <v>72</v>
      </c>
      <c r="BE2700">
        <v>50</v>
      </c>
      <c r="BF2700">
        <v>86</v>
      </c>
      <c r="BG2700">
        <v>8.43</v>
      </c>
      <c r="BH2700">
        <v>3.29</v>
      </c>
      <c r="BI2700">
        <v>2.0099999999999998</v>
      </c>
      <c r="BJ2700">
        <v>3.4</v>
      </c>
      <c r="BK2700">
        <v>3.92</v>
      </c>
      <c r="BL2700">
        <f>1/Table1[[#This Row],[odds_ft_home_team_win]]+1/Table1[[#This Row],[odds_ft_draw]]+1/Table1[[#This Row],[odds_ft_away_team_win]]-1</f>
        <v>4.6732125686095305E-2</v>
      </c>
      <c r="BM2700">
        <f>Table1[[#This Row],[Margin]]/3</f>
        <v>1.5577375228698434E-2</v>
      </c>
      <c r="BN2700">
        <v>1.4</v>
      </c>
      <c r="BO2700">
        <v>2.2000000000000002</v>
      </c>
      <c r="BP2700">
        <v>4.1500000000000004</v>
      </c>
      <c r="BQ2700">
        <v>8.15</v>
      </c>
      <c r="BR2700">
        <v>1.91</v>
      </c>
      <c r="BS2700">
        <v>1.8</v>
      </c>
      <c r="BT2700" t="s">
        <v>3802</v>
      </c>
      <c r="BU2700">
        <f>VLOOKUP(Table1[[#This Row],[Reference]],metron,11,FALSE)</f>
        <v>1.510877192982456</v>
      </c>
      <c r="BV2700">
        <f>VLOOKUP(Table1[[#This Row],[Reference]],metron,12,FALSE)</f>
        <v>1.0163157894736841</v>
      </c>
    </row>
    <row r="2701" spans="1:74" hidden="1" x14ac:dyDescent="0.45">
      <c r="A2701" t="s">
        <v>5400</v>
      </c>
      <c r="B2701">
        <v>1635040800</v>
      </c>
      <c r="C2701" s="3" t="s">
        <v>5054</v>
      </c>
      <c r="D2701" t="s">
        <v>65</v>
      </c>
      <c r="E2701" t="s">
        <v>66</v>
      </c>
      <c r="F2701" t="s">
        <v>98</v>
      </c>
      <c r="G2701" t="s">
        <v>77</v>
      </c>
      <c r="H2701" t="s">
        <v>3811</v>
      </c>
      <c r="I2701">
        <f>MROUND(Table1[[#This Row],[Prob_H]]*100,2)/100</f>
        <v>0.34</v>
      </c>
      <c r="J2701">
        <f>1/Table1[[#This Row],[odds_ft_home_team_win]]-Table1[[#This Row],[Margin/3]]</f>
        <v>0.34750251860518022</v>
      </c>
      <c r="K2701">
        <f>1/Table1[[#This Row],[odds_ft_draw]]-Table1[[#This Row],[Margin/3]]</f>
        <v>0.30060771505638423</v>
      </c>
      <c r="L2701">
        <f>1/Table1[[#This Row],[odds_ft_away_team_win]]-Table1[[#This Row],[Margin/3]]</f>
        <v>0.35188976633843549</v>
      </c>
      <c r="M2701">
        <v>15</v>
      </c>
      <c r="N2701">
        <v>1.43</v>
      </c>
      <c r="O2701">
        <v>1.43</v>
      </c>
      <c r="P2701">
        <v>1.47</v>
      </c>
      <c r="Q2701">
        <v>1.5</v>
      </c>
      <c r="R2701" t="str" cm="1">
        <f t="array" ref="R27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1</v>
      </c>
      <c r="Y2701" t="s">
        <v>624</v>
      </c>
      <c r="Z2701">
        <v>45</v>
      </c>
      <c r="AA2701">
        <v>7</v>
      </c>
      <c r="AB2701">
        <v>2</v>
      </c>
      <c r="AC2701">
        <v>3</v>
      </c>
      <c r="AD2701">
        <v>0</v>
      </c>
      <c r="AE2701">
        <v>5</v>
      </c>
      <c r="AF2701">
        <v>0</v>
      </c>
      <c r="AG2701">
        <v>1</v>
      </c>
      <c r="AH2701">
        <v>2</v>
      </c>
      <c r="AI2701">
        <v>0</v>
      </c>
      <c r="AJ2701">
        <v>5</v>
      </c>
      <c r="AK2701">
        <v>8</v>
      </c>
      <c r="AL2701">
        <v>7</v>
      </c>
      <c r="AM2701">
        <v>4</v>
      </c>
      <c r="AN2701">
        <v>2</v>
      </c>
      <c r="AO2701">
        <v>4</v>
      </c>
      <c r="AP2701">
        <v>5</v>
      </c>
      <c r="AQ2701">
        <v>10</v>
      </c>
      <c r="AR2701">
        <v>9</v>
      </c>
      <c r="AS2701">
        <v>55</v>
      </c>
      <c r="AT2701">
        <v>45</v>
      </c>
      <c r="AU2701">
        <v>1.3</v>
      </c>
      <c r="AV2701">
        <v>0.87</v>
      </c>
      <c r="AW2701">
        <v>2</v>
      </c>
      <c r="AX2701">
        <v>50</v>
      </c>
      <c r="AY2701">
        <v>64</v>
      </c>
      <c r="AZ2701">
        <v>43</v>
      </c>
      <c r="BA2701">
        <v>7</v>
      </c>
      <c r="BB2701">
        <v>0</v>
      </c>
      <c r="BC2701">
        <v>29</v>
      </c>
      <c r="BD2701">
        <v>72</v>
      </c>
      <c r="BE2701">
        <v>36</v>
      </c>
      <c r="BF2701">
        <v>58</v>
      </c>
      <c r="BG2701">
        <v>9.14</v>
      </c>
      <c r="BH2701">
        <v>5.86</v>
      </c>
      <c r="BI2701">
        <v>2.63</v>
      </c>
      <c r="BJ2701">
        <v>3</v>
      </c>
      <c r="BK2701">
        <v>2.6</v>
      </c>
      <c r="BL2701">
        <f>1/Table1[[#This Row],[odds_ft_home_team_win]]+1/Table1[[#This Row],[odds_ft_draw]]+1/Table1[[#This Row],[odds_ft_away_team_win]]-1</f>
        <v>9.817685483084726E-2</v>
      </c>
      <c r="BM2701">
        <f>Table1[[#This Row],[Margin]]/3</f>
        <v>3.2725618276949087E-2</v>
      </c>
      <c r="BN2701">
        <v>1.5</v>
      </c>
      <c r="BO2701">
        <v>2.46</v>
      </c>
      <c r="BP2701">
        <v>4.68</v>
      </c>
      <c r="BQ2701">
        <v>9.25</v>
      </c>
      <c r="BR2701">
        <v>2.1</v>
      </c>
      <c r="BS2701">
        <v>1.73</v>
      </c>
      <c r="BT2701" t="s">
        <v>3841</v>
      </c>
      <c r="BU2701">
        <f>VLOOKUP(Table1[[#This Row],[Reference]],metron,11,FALSE)</f>
        <v>1.228921489601805</v>
      </c>
      <c r="BV2701">
        <f>VLOOKUP(Table1[[#This Row],[Reference]],metron,12,FALSE)</f>
        <v>1.2940512655166849</v>
      </c>
    </row>
    <row r="2702" spans="1:74" hidden="1" x14ac:dyDescent="0.45">
      <c r="A2702" t="s">
        <v>5400</v>
      </c>
      <c r="B2702">
        <v>1635094800</v>
      </c>
      <c r="C2702" s="3" t="s">
        <v>5055</v>
      </c>
      <c r="D2702" t="s">
        <v>65</v>
      </c>
      <c r="E2702" t="s">
        <v>66</v>
      </c>
      <c r="F2702" t="s">
        <v>94</v>
      </c>
      <c r="G2702" t="s">
        <v>72</v>
      </c>
      <c r="H2702" t="s">
        <v>3822</v>
      </c>
      <c r="I2702">
        <f>MROUND(Table1[[#This Row],[Prob_H]]*100,2)/100</f>
        <v>0.44</v>
      </c>
      <c r="J2702">
        <f>1/Table1[[#This Row],[odds_ft_home_team_win]]-Table1[[#This Row],[Margin/3]]</f>
        <v>0.43691497091096154</v>
      </c>
      <c r="K2702">
        <f>1/Table1[[#This Row],[odds_ft_draw]]-Table1[[#This Row],[Margin/3]]</f>
        <v>0.28517201512523926</v>
      </c>
      <c r="L2702">
        <f>1/Table1[[#This Row],[odds_ft_away_team_win]]-Table1[[#This Row],[Margin/3]]</f>
        <v>0.27791301396379908</v>
      </c>
      <c r="M2702">
        <v>15</v>
      </c>
      <c r="N2702">
        <v>1.5</v>
      </c>
      <c r="O2702">
        <v>0.33</v>
      </c>
      <c r="P2702">
        <v>1.58</v>
      </c>
      <c r="Q2702">
        <v>0.53</v>
      </c>
      <c r="R2702" t="str" cm="1">
        <f t="array" ref="R27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2">
        <v>3</v>
      </c>
      <c r="T2702">
        <v>1</v>
      </c>
      <c r="U2702">
        <v>4</v>
      </c>
      <c r="V2702">
        <v>1</v>
      </c>
      <c r="W2702">
        <v>1</v>
      </c>
      <c r="X2702">
        <v>0</v>
      </c>
      <c r="Y2702" t="s">
        <v>5056</v>
      </c>
      <c r="Z2702">
        <v>65</v>
      </c>
      <c r="AA2702">
        <v>7</v>
      </c>
      <c r="AB2702">
        <v>4</v>
      </c>
      <c r="AC2702">
        <v>3</v>
      </c>
      <c r="AD2702">
        <v>0</v>
      </c>
      <c r="AE2702">
        <v>1</v>
      </c>
      <c r="AF2702">
        <v>0</v>
      </c>
      <c r="AG2702">
        <v>2</v>
      </c>
      <c r="AH2702">
        <v>1</v>
      </c>
      <c r="AI2702">
        <v>1</v>
      </c>
      <c r="AJ2702">
        <v>0</v>
      </c>
      <c r="AK2702">
        <v>18</v>
      </c>
      <c r="AL2702">
        <v>12</v>
      </c>
      <c r="AM2702">
        <v>5</v>
      </c>
      <c r="AN2702">
        <v>6</v>
      </c>
      <c r="AO2702">
        <v>13</v>
      </c>
      <c r="AP2702">
        <v>6</v>
      </c>
      <c r="AQ2702">
        <v>11</v>
      </c>
      <c r="AR2702">
        <v>10</v>
      </c>
      <c r="AS2702">
        <v>49</v>
      </c>
      <c r="AT2702">
        <v>51</v>
      </c>
      <c r="AU2702">
        <v>1.79</v>
      </c>
      <c r="AV2702">
        <v>1.38</v>
      </c>
      <c r="AW2702">
        <v>2</v>
      </c>
      <c r="AX2702">
        <v>42</v>
      </c>
      <c r="AY2702">
        <v>67</v>
      </c>
      <c r="AZ2702">
        <v>34</v>
      </c>
      <c r="BA2702">
        <v>17</v>
      </c>
      <c r="BB2702">
        <v>9</v>
      </c>
      <c r="BC2702">
        <v>25</v>
      </c>
      <c r="BD2702">
        <v>42</v>
      </c>
      <c r="BE2702">
        <v>34</v>
      </c>
      <c r="BF2702">
        <v>67</v>
      </c>
      <c r="BG2702">
        <v>7</v>
      </c>
      <c r="BH2702">
        <v>5.33</v>
      </c>
      <c r="BI2702">
        <v>2.19</v>
      </c>
      <c r="BJ2702">
        <v>3.28</v>
      </c>
      <c r="BK2702">
        <v>3.36</v>
      </c>
      <c r="BL2702">
        <f>1/Table1[[#This Row],[odds_ft_home_team_win]]+1/Table1[[#This Row],[odds_ft_draw]]+1/Table1[[#This Row],[odds_ft_away_team_win]]-1</f>
        <v>5.9118100965745546E-2</v>
      </c>
      <c r="BM2702">
        <f>Table1[[#This Row],[Margin]]/3</f>
        <v>1.9706033655248516E-2</v>
      </c>
      <c r="BN2702">
        <v>1.4</v>
      </c>
      <c r="BO2702">
        <v>2.2000000000000002</v>
      </c>
      <c r="BP2702">
        <v>3.98</v>
      </c>
      <c r="BQ2702">
        <v>7.85</v>
      </c>
      <c r="BR2702">
        <v>1.91</v>
      </c>
      <c r="BS2702">
        <v>1.8</v>
      </c>
      <c r="BT2702" t="s">
        <v>3833</v>
      </c>
      <c r="BU2702">
        <f>VLOOKUP(Table1[[#This Row],[Reference]],metron,11,FALSE)</f>
        <v>1.4140979689366791</v>
      </c>
      <c r="BV2702">
        <f>VLOOKUP(Table1[[#This Row],[Reference]],metron,12,FALSE)</f>
        <v>1.0666666666666671</v>
      </c>
    </row>
    <row r="2703" spans="1:74" hidden="1" x14ac:dyDescent="0.45">
      <c r="A2703" t="s">
        <v>5400</v>
      </c>
      <c r="B2703">
        <v>1635120000</v>
      </c>
      <c r="C2703" s="3" t="s">
        <v>5057</v>
      </c>
      <c r="D2703" t="s">
        <v>65</v>
      </c>
      <c r="E2703" t="s">
        <v>66</v>
      </c>
      <c r="F2703" t="s">
        <v>3792</v>
      </c>
      <c r="G2703" t="s">
        <v>93</v>
      </c>
      <c r="H2703" t="s">
        <v>3800</v>
      </c>
      <c r="I2703">
        <f>MROUND(Table1[[#This Row],[Prob_H]]*100,2)/100</f>
        <v>0.36</v>
      </c>
      <c r="J2703">
        <f>1/Table1[[#This Row],[odds_ft_home_team_win]]-Table1[[#This Row],[Margin/3]]</f>
        <v>0.35159261513491585</v>
      </c>
      <c r="K2703">
        <f>1/Table1[[#This Row],[odds_ft_draw]]-Table1[[#This Row],[Margin/3]]</f>
        <v>0.2968147697301684</v>
      </c>
      <c r="L2703">
        <f>1/Table1[[#This Row],[odds_ft_away_team_win]]-Table1[[#This Row],[Margin/3]]</f>
        <v>0.35159261513491585</v>
      </c>
      <c r="M2703">
        <v>15</v>
      </c>
      <c r="N2703">
        <v>0.83</v>
      </c>
      <c r="O2703">
        <v>1.71</v>
      </c>
      <c r="P2703">
        <v>1.1100000000000001</v>
      </c>
      <c r="Q2703">
        <v>1.68</v>
      </c>
      <c r="R2703" t="str" cm="1">
        <f t="array" ref="R27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03">
        <v>2</v>
      </c>
      <c r="T2703">
        <v>6</v>
      </c>
      <c r="U2703">
        <v>8</v>
      </c>
      <c r="V2703">
        <v>4</v>
      </c>
      <c r="W2703">
        <v>0</v>
      </c>
      <c r="X2703">
        <v>4</v>
      </c>
      <c r="Y2703" t="s">
        <v>2662</v>
      </c>
      <c r="Z2703" t="s">
        <v>5058</v>
      </c>
      <c r="AA2703">
        <v>5</v>
      </c>
      <c r="AB2703">
        <v>8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12</v>
      </c>
      <c r="AL2703">
        <v>21</v>
      </c>
      <c r="AM2703">
        <v>7</v>
      </c>
      <c r="AN2703">
        <v>7</v>
      </c>
      <c r="AO2703">
        <v>5</v>
      </c>
      <c r="AP2703">
        <v>14</v>
      </c>
      <c r="AQ2703">
        <v>9</v>
      </c>
      <c r="AR2703">
        <v>12</v>
      </c>
      <c r="AS2703">
        <v>48</v>
      </c>
      <c r="AT2703">
        <v>52</v>
      </c>
      <c r="AU2703">
        <v>1.56</v>
      </c>
      <c r="AV2703">
        <v>2.06</v>
      </c>
      <c r="AW2703">
        <v>1.8</v>
      </c>
      <c r="AX2703">
        <v>31</v>
      </c>
      <c r="AY2703">
        <v>55</v>
      </c>
      <c r="AZ2703">
        <v>24</v>
      </c>
      <c r="BA2703">
        <v>9</v>
      </c>
      <c r="BB2703">
        <v>9</v>
      </c>
      <c r="BC2703">
        <v>16</v>
      </c>
      <c r="BD2703">
        <v>77</v>
      </c>
      <c r="BE2703">
        <v>9</v>
      </c>
      <c r="BF2703">
        <v>63</v>
      </c>
      <c r="BG2703">
        <v>11.6</v>
      </c>
      <c r="BH2703">
        <v>4.03</v>
      </c>
      <c r="BI2703">
        <v>2.65</v>
      </c>
      <c r="BJ2703">
        <v>3.1</v>
      </c>
      <c r="BK2703">
        <v>2.65</v>
      </c>
      <c r="BL2703">
        <f>1/Table1[[#This Row],[odds_ft_home_team_win]]+1/Table1[[#This Row],[odds_ft_draw]]+1/Table1[[#This Row],[odds_ft_away_team_win]]-1</f>
        <v>7.7297626293365784E-2</v>
      </c>
      <c r="BM2703">
        <f>Table1[[#This Row],[Margin]]/3</f>
        <v>2.5765875431121927E-2</v>
      </c>
      <c r="BN2703">
        <v>1.4</v>
      </c>
      <c r="BO2703">
        <v>2.21</v>
      </c>
      <c r="BP2703">
        <v>4.33</v>
      </c>
      <c r="BQ2703">
        <v>7.6</v>
      </c>
      <c r="BR2703">
        <v>1.95</v>
      </c>
      <c r="BS2703">
        <v>1.8</v>
      </c>
      <c r="BT2703" t="s">
        <v>3795</v>
      </c>
      <c r="BU2703">
        <f>VLOOKUP(Table1[[#This Row],[Reference]],metron,11,FALSE)</f>
        <v>1.269326094653606</v>
      </c>
      <c r="BV2703">
        <f>VLOOKUP(Table1[[#This Row],[Reference]],metron,12,FALSE)</f>
        <v>1.2417089578661631</v>
      </c>
    </row>
    <row r="2704" spans="1:74" x14ac:dyDescent="0.45">
      <c r="A2704" t="s">
        <v>5400</v>
      </c>
      <c r="B2704">
        <v>1635120360</v>
      </c>
      <c r="C2704" s="3" t="s">
        <v>5059</v>
      </c>
      <c r="D2704" t="s">
        <v>65</v>
      </c>
      <c r="E2704" t="s">
        <v>66</v>
      </c>
      <c r="F2704" t="s">
        <v>88</v>
      </c>
      <c r="G2704" t="s">
        <v>97</v>
      </c>
      <c r="H2704" t="s">
        <v>3815</v>
      </c>
      <c r="I2704">
        <f>MROUND(Table1[[#This Row],[Prob_H]]*100,2)/100</f>
        <v>0.48</v>
      </c>
      <c r="J2704">
        <f>1/Table1[[#This Row],[odds_ft_home_team_win]]-Table1[[#This Row],[Margin/3]]</f>
        <v>0.47603485838779952</v>
      </c>
      <c r="K2704">
        <f>1/Table1[[#This Row],[odds_ft_draw]]-Table1[[#This Row],[Margin/3]]</f>
        <v>0.27015250544662306</v>
      </c>
      <c r="L2704">
        <f>1/Table1[[#This Row],[odds_ft_away_team_win]]-Table1[[#This Row],[Margin/3]]</f>
        <v>0.25381263616557731</v>
      </c>
      <c r="M2704">
        <v>15</v>
      </c>
      <c r="N2704">
        <v>1.43</v>
      </c>
      <c r="O2704">
        <v>1.43</v>
      </c>
      <c r="P2704">
        <v>1.58</v>
      </c>
      <c r="Q2704">
        <v>1.29</v>
      </c>
      <c r="R2704" t="str" cm="1">
        <f t="array" ref="R27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04">
        <v>2</v>
      </c>
      <c r="T2704">
        <v>2</v>
      </c>
      <c r="U2704">
        <v>4</v>
      </c>
      <c r="V2704">
        <v>1</v>
      </c>
      <c r="W2704">
        <v>1</v>
      </c>
      <c r="X2704">
        <v>0</v>
      </c>
      <c r="Y2704" t="s">
        <v>5060</v>
      </c>
      <c r="Z2704" t="s">
        <v>4025</v>
      </c>
      <c r="AA2704">
        <v>9</v>
      </c>
      <c r="AB2704">
        <v>3</v>
      </c>
      <c r="AC2704">
        <v>2</v>
      </c>
      <c r="AD2704">
        <v>0</v>
      </c>
      <c r="AE2704">
        <v>4</v>
      </c>
      <c r="AF2704">
        <v>0</v>
      </c>
      <c r="AG2704">
        <v>1</v>
      </c>
      <c r="AH2704">
        <v>1</v>
      </c>
      <c r="AI2704">
        <v>2</v>
      </c>
      <c r="AJ2704">
        <v>2</v>
      </c>
      <c r="AK2704">
        <v>24</v>
      </c>
      <c r="AL2704">
        <v>12</v>
      </c>
      <c r="AM2704">
        <v>7</v>
      </c>
      <c r="AN2704">
        <v>7</v>
      </c>
      <c r="AO2704">
        <v>17</v>
      </c>
      <c r="AP2704">
        <v>5</v>
      </c>
      <c r="AQ2704">
        <v>9</v>
      </c>
      <c r="AR2704">
        <v>15</v>
      </c>
      <c r="AS2704">
        <v>62</v>
      </c>
      <c r="AT2704">
        <v>38</v>
      </c>
      <c r="AU2704">
        <v>2.5499999999999998</v>
      </c>
      <c r="AV2704">
        <v>1.39</v>
      </c>
      <c r="AW2704">
        <v>2.0699999999999998</v>
      </c>
      <c r="AX2704">
        <v>43</v>
      </c>
      <c r="AY2704">
        <v>79</v>
      </c>
      <c r="AZ2704">
        <v>29</v>
      </c>
      <c r="BA2704">
        <v>15</v>
      </c>
      <c r="BB2704">
        <v>0</v>
      </c>
      <c r="BC2704">
        <v>22</v>
      </c>
      <c r="BD2704">
        <v>58</v>
      </c>
      <c r="BE2704">
        <v>36</v>
      </c>
      <c r="BF2704">
        <v>79</v>
      </c>
      <c r="BG2704">
        <v>10.14</v>
      </c>
      <c r="BH2704">
        <v>4.1500000000000004</v>
      </c>
      <c r="BI2704">
        <v>2</v>
      </c>
      <c r="BJ2704">
        <v>3.4</v>
      </c>
      <c r="BK2704">
        <v>3.6</v>
      </c>
      <c r="BL2704">
        <f>1/Table1[[#This Row],[odds_ft_home_team_win]]+1/Table1[[#This Row],[odds_ft_draw]]+1/Table1[[#This Row],[odds_ft_away_team_win]]-1</f>
        <v>7.1895424836601496E-2</v>
      </c>
      <c r="BM2704">
        <f>Table1[[#This Row],[Margin]]/3</f>
        <v>2.3965141612200497E-2</v>
      </c>
      <c r="BN2704">
        <v>1.36</v>
      </c>
      <c r="BO2704">
        <v>2.0699999999999998</v>
      </c>
      <c r="BP2704">
        <v>3.6</v>
      </c>
      <c r="BQ2704">
        <v>6.85</v>
      </c>
      <c r="BR2704">
        <v>1.91</v>
      </c>
      <c r="BS2704">
        <v>1.83</v>
      </c>
      <c r="BT2704" t="s">
        <v>3817</v>
      </c>
      <c r="BU2704">
        <f>VLOOKUP(Table1[[#This Row],[Reference]],metron,11,FALSE)</f>
        <v>1.510877192982456</v>
      </c>
      <c r="BV2704">
        <f>VLOOKUP(Table1[[#This Row],[Reference]],metron,12,FALSE)</f>
        <v>1.0163157894736841</v>
      </c>
    </row>
    <row r="2705" spans="1:74" hidden="1" x14ac:dyDescent="0.45">
      <c r="A2705" t="s">
        <v>5400</v>
      </c>
      <c r="B2705">
        <v>1635127200</v>
      </c>
      <c r="C2705" s="3" t="s">
        <v>5061</v>
      </c>
      <c r="D2705" t="s">
        <v>65</v>
      </c>
      <c r="E2705" t="s">
        <v>66</v>
      </c>
      <c r="F2705" t="s">
        <v>103</v>
      </c>
      <c r="G2705" t="s">
        <v>3788</v>
      </c>
      <c r="H2705" t="s">
        <v>3793</v>
      </c>
      <c r="I2705">
        <f>MROUND(Table1[[#This Row],[Prob_H]]*100,2)/100</f>
        <v>0.54</v>
      </c>
      <c r="J2705">
        <f>1/Table1[[#This Row],[odds_ft_home_team_win]]-Table1[[#This Row],[Margin/3]]</f>
        <v>0.53159041394335504</v>
      </c>
      <c r="K2705">
        <f>1/Table1[[#This Row],[odds_ft_draw]]-Table1[[#This Row],[Margin/3]]</f>
        <v>0.27015250544662306</v>
      </c>
      <c r="L2705">
        <f>1/Table1[[#This Row],[odds_ft_away_team_win]]-Table1[[#This Row],[Margin/3]]</f>
        <v>0.1982570806100217</v>
      </c>
      <c r="M2705">
        <v>15</v>
      </c>
      <c r="N2705">
        <v>1.33</v>
      </c>
      <c r="O2705">
        <v>0.56999999999999995</v>
      </c>
      <c r="P2705">
        <v>1.89</v>
      </c>
      <c r="Q2705">
        <v>0.71</v>
      </c>
      <c r="R2705" t="str" cm="1">
        <f t="array" ref="R27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05">
        <v>1</v>
      </c>
      <c r="T2705">
        <v>1</v>
      </c>
      <c r="U2705">
        <v>2</v>
      </c>
      <c r="V2705">
        <v>1</v>
      </c>
      <c r="W2705">
        <v>0</v>
      </c>
      <c r="X2705">
        <v>1</v>
      </c>
      <c r="Y2705">
        <v>74</v>
      </c>
      <c r="Z2705">
        <v>33</v>
      </c>
      <c r="AA2705">
        <v>10</v>
      </c>
      <c r="AB2705">
        <v>3</v>
      </c>
      <c r="AC2705">
        <v>2</v>
      </c>
      <c r="AD2705">
        <v>0</v>
      </c>
      <c r="AE2705">
        <v>3</v>
      </c>
      <c r="AF2705">
        <v>0</v>
      </c>
      <c r="AG2705">
        <v>0</v>
      </c>
      <c r="AH2705">
        <v>2</v>
      </c>
      <c r="AI2705">
        <v>0</v>
      </c>
      <c r="AJ2705">
        <v>3</v>
      </c>
      <c r="AK2705">
        <v>26</v>
      </c>
      <c r="AL2705">
        <v>11</v>
      </c>
      <c r="AM2705">
        <v>6</v>
      </c>
      <c r="AN2705">
        <v>4</v>
      </c>
      <c r="AO2705">
        <v>20</v>
      </c>
      <c r="AP2705">
        <v>7</v>
      </c>
      <c r="AQ2705">
        <v>9</v>
      </c>
      <c r="AR2705">
        <v>9</v>
      </c>
      <c r="AS2705">
        <v>57</v>
      </c>
      <c r="AT2705">
        <v>43</v>
      </c>
      <c r="AU2705">
        <v>2.5</v>
      </c>
      <c r="AV2705">
        <v>1.19</v>
      </c>
      <c r="AW2705">
        <v>2.16</v>
      </c>
      <c r="AX2705">
        <v>40</v>
      </c>
      <c r="AY2705">
        <v>62</v>
      </c>
      <c r="AZ2705">
        <v>31</v>
      </c>
      <c r="BA2705">
        <v>23</v>
      </c>
      <c r="BB2705">
        <v>0</v>
      </c>
      <c r="BC2705">
        <v>31</v>
      </c>
      <c r="BD2705">
        <v>48</v>
      </c>
      <c r="BE2705">
        <v>45</v>
      </c>
      <c r="BF2705">
        <v>75</v>
      </c>
      <c r="BG2705">
        <v>6.36</v>
      </c>
      <c r="BH2705">
        <v>4.5</v>
      </c>
      <c r="BI2705">
        <v>1.8</v>
      </c>
      <c r="BJ2705">
        <v>3.4</v>
      </c>
      <c r="BK2705">
        <v>4.5</v>
      </c>
      <c r="BL2705">
        <f>1/Table1[[#This Row],[odds_ft_home_team_win]]+1/Table1[[#This Row],[odds_ft_draw]]+1/Table1[[#This Row],[odds_ft_away_team_win]]-1</f>
        <v>7.1895424836601496E-2</v>
      </c>
      <c r="BM2705">
        <f>Table1[[#This Row],[Margin]]/3</f>
        <v>2.3965141612200497E-2</v>
      </c>
      <c r="BN2705">
        <v>1.38</v>
      </c>
      <c r="BO2705">
        <v>2.15</v>
      </c>
      <c r="BP2705">
        <v>4.0199999999999996</v>
      </c>
      <c r="BQ2705">
        <v>7.85</v>
      </c>
      <c r="BR2705">
        <v>2.1</v>
      </c>
      <c r="BS2705">
        <v>1.7</v>
      </c>
      <c r="BT2705" t="s">
        <v>3798</v>
      </c>
      <c r="BU2705">
        <f>VLOOKUP(Table1[[#This Row],[Reference]],metron,11,FALSE)</f>
        <v>1.684957590444867</v>
      </c>
      <c r="BV2705">
        <f>VLOOKUP(Table1[[#This Row],[Reference]],metron,12,FALSE)</f>
        <v>0.95101263631642718</v>
      </c>
    </row>
    <row r="2706" spans="1:74" x14ac:dyDescent="0.45">
      <c r="A2706" t="s">
        <v>5399</v>
      </c>
      <c r="B2706">
        <v>1650412800</v>
      </c>
      <c r="C2706" s="3" t="s">
        <v>5327</v>
      </c>
      <c r="D2706" t="s">
        <v>65</v>
      </c>
      <c r="E2706" t="s">
        <v>66</v>
      </c>
      <c r="F2706" t="s">
        <v>103</v>
      </c>
      <c r="G2706" t="s">
        <v>73</v>
      </c>
      <c r="H2706" t="s">
        <v>3819</v>
      </c>
      <c r="I2706">
        <f>MROUND(Table1[[#This Row],[Prob_H]]*100,2)/100</f>
        <v>0.56000000000000005</v>
      </c>
      <c r="J2706">
        <f>1/Table1[[#This Row],[odds_ft_home_team_win]]-Table1[[#This Row],[Margin/3]]</f>
        <v>0.55470182317427774</v>
      </c>
      <c r="K2706">
        <f>1/Table1[[#This Row],[odds_ft_draw]]-Table1[[#This Row],[Margin/3]]</f>
        <v>0.23997314100373504</v>
      </c>
      <c r="L2706">
        <f>1/Table1[[#This Row],[odds_ft_away_team_win]]-Table1[[#This Row],[Margin/3]]</f>
        <v>0.20532503582198719</v>
      </c>
      <c r="M2706">
        <v>15</v>
      </c>
      <c r="N2706">
        <v>1.67</v>
      </c>
      <c r="O2706">
        <v>1.69</v>
      </c>
      <c r="P2706">
        <v>1.89</v>
      </c>
      <c r="Q2706">
        <v>1.42</v>
      </c>
      <c r="R2706" t="str" cm="1">
        <f t="array" ref="R27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6">
        <v>1</v>
      </c>
      <c r="T2706">
        <v>0</v>
      </c>
      <c r="U2706">
        <v>1</v>
      </c>
      <c r="V2706">
        <v>1</v>
      </c>
      <c r="W2706">
        <v>1</v>
      </c>
      <c r="X2706">
        <v>0</v>
      </c>
      <c r="Y2706">
        <v>11</v>
      </c>
      <c r="AA2706">
        <v>8</v>
      </c>
      <c r="AB2706">
        <v>4</v>
      </c>
      <c r="AC2706">
        <v>1</v>
      </c>
      <c r="AD2706">
        <v>1</v>
      </c>
      <c r="AE2706">
        <v>2</v>
      </c>
      <c r="AF2706">
        <v>0</v>
      </c>
      <c r="AG2706">
        <v>0</v>
      </c>
      <c r="AH2706">
        <v>2</v>
      </c>
      <c r="AI2706">
        <v>0</v>
      </c>
      <c r="AJ2706">
        <v>2</v>
      </c>
      <c r="AK2706">
        <v>19</v>
      </c>
      <c r="AL2706">
        <v>13</v>
      </c>
      <c r="AM2706">
        <v>5</v>
      </c>
      <c r="AN2706">
        <v>3</v>
      </c>
      <c r="AO2706">
        <v>14</v>
      </c>
      <c r="AP2706">
        <v>10</v>
      </c>
      <c r="AQ2706">
        <v>10</v>
      </c>
      <c r="AR2706">
        <v>15</v>
      </c>
      <c r="AS2706">
        <v>38</v>
      </c>
      <c r="AT2706">
        <v>62</v>
      </c>
      <c r="AU2706">
        <v>1.84</v>
      </c>
      <c r="AV2706">
        <v>1.36</v>
      </c>
      <c r="AW2706">
        <v>2.19</v>
      </c>
      <c r="AX2706">
        <v>52</v>
      </c>
      <c r="AY2706">
        <v>74</v>
      </c>
      <c r="AZ2706">
        <v>33</v>
      </c>
      <c r="BA2706">
        <v>17</v>
      </c>
      <c r="BB2706">
        <v>3</v>
      </c>
      <c r="BC2706">
        <v>32</v>
      </c>
      <c r="BD2706">
        <v>68</v>
      </c>
      <c r="BE2706">
        <v>29</v>
      </c>
      <c r="BF2706">
        <v>65</v>
      </c>
      <c r="BG2706">
        <v>9.92</v>
      </c>
      <c r="BH2706">
        <v>5.5</v>
      </c>
      <c r="BI2706">
        <v>1.72</v>
      </c>
      <c r="BJ2706">
        <v>3.75</v>
      </c>
      <c r="BK2706">
        <v>4.3099999999999996</v>
      </c>
      <c r="BL2706">
        <f>1/Table1[[#This Row],[odds_ft_home_team_win]]+1/Table1[[#This Row],[odds_ft_draw]]+1/Table1[[#This Row],[odds_ft_away_team_win]]-1</f>
        <v>8.0080576988794894E-2</v>
      </c>
      <c r="BM2706">
        <f>Table1[[#This Row],[Margin]]/3</f>
        <v>2.6693525662931632E-2</v>
      </c>
      <c r="BN2706">
        <v>1.2</v>
      </c>
      <c r="BO2706">
        <v>1.68</v>
      </c>
      <c r="BP2706">
        <v>2.56</v>
      </c>
      <c r="BQ2706">
        <v>4.57</v>
      </c>
      <c r="BR2706">
        <v>1.6</v>
      </c>
      <c r="BS2706">
        <v>2.2000000000000002</v>
      </c>
      <c r="BT2706" t="s">
        <v>3798</v>
      </c>
      <c r="BU2706">
        <f>VLOOKUP(Table1[[#This Row],[Reference]],metron,11,FALSE)</f>
        <v>1.7546812539448771</v>
      </c>
      <c r="BV2706">
        <f>VLOOKUP(Table1[[#This Row],[Reference]],metron,12,FALSE)</f>
        <v>0.93456764148958549</v>
      </c>
    </row>
    <row r="2707" spans="1:74" x14ac:dyDescent="0.45">
      <c r="A2707" t="s">
        <v>5399</v>
      </c>
      <c r="B2707">
        <v>1650412800</v>
      </c>
      <c r="C2707" s="3" t="s">
        <v>5327</v>
      </c>
      <c r="D2707" t="s">
        <v>65</v>
      </c>
      <c r="E2707" t="s">
        <v>66</v>
      </c>
      <c r="F2707" t="s">
        <v>2218</v>
      </c>
      <c r="G2707" t="s">
        <v>68</v>
      </c>
      <c r="H2707" t="s">
        <v>5295</v>
      </c>
      <c r="I2707">
        <f>MROUND(Table1[[#This Row],[Prob_H]]*100,2)/100</f>
        <v>0.26</v>
      </c>
      <c r="J2707">
        <f>1/Table1[[#This Row],[odds_ft_home_team_win]]-Table1[[#This Row],[Margin/3]]</f>
        <v>0.25032877248943736</v>
      </c>
      <c r="K2707">
        <f>1/Table1[[#This Row],[odds_ft_draw]]-Table1[[#This Row],[Margin/3]]</f>
        <v>0.2763507652704329</v>
      </c>
      <c r="L2707">
        <f>1/Table1[[#This Row],[odds_ft_away_team_win]]-Table1[[#This Row],[Margin/3]]</f>
        <v>0.47332046224012986</v>
      </c>
      <c r="M2707">
        <v>15</v>
      </c>
      <c r="N2707">
        <v>1.2</v>
      </c>
      <c r="O2707">
        <v>1.59</v>
      </c>
      <c r="P2707">
        <v>1.24</v>
      </c>
      <c r="Q2707">
        <v>1.48</v>
      </c>
      <c r="R2707" t="str" cm="1">
        <f t="array" ref="R27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7">
        <v>2</v>
      </c>
      <c r="T2707">
        <v>0</v>
      </c>
      <c r="U2707">
        <v>2</v>
      </c>
      <c r="V2707">
        <v>2</v>
      </c>
      <c r="W2707">
        <v>2</v>
      </c>
      <c r="X2707">
        <v>0</v>
      </c>
      <c r="Y2707" t="s">
        <v>5328</v>
      </c>
      <c r="AA2707">
        <v>6</v>
      </c>
      <c r="AB2707">
        <v>4</v>
      </c>
      <c r="AC2707">
        <v>5</v>
      </c>
      <c r="AD2707">
        <v>0</v>
      </c>
      <c r="AE2707">
        <v>0</v>
      </c>
      <c r="AF2707">
        <v>0</v>
      </c>
      <c r="AG2707">
        <v>1</v>
      </c>
      <c r="AH2707">
        <v>4</v>
      </c>
      <c r="AI2707">
        <v>0</v>
      </c>
      <c r="AJ2707">
        <v>0</v>
      </c>
      <c r="AK2707">
        <v>8</v>
      </c>
      <c r="AL2707">
        <v>16</v>
      </c>
      <c r="AM2707">
        <v>6</v>
      </c>
      <c r="AN2707">
        <v>3</v>
      </c>
      <c r="AO2707">
        <v>2</v>
      </c>
      <c r="AP2707">
        <v>13</v>
      </c>
      <c r="AQ2707">
        <v>26</v>
      </c>
      <c r="AR2707">
        <v>7</v>
      </c>
      <c r="AS2707">
        <v>39</v>
      </c>
      <c r="AT2707">
        <v>61</v>
      </c>
      <c r="AU2707">
        <v>1.0900000000000001</v>
      </c>
      <c r="AV2707">
        <v>1.63</v>
      </c>
      <c r="AW2707">
        <v>2.65</v>
      </c>
      <c r="AX2707">
        <v>46</v>
      </c>
      <c r="AY2707">
        <v>74</v>
      </c>
      <c r="AZ2707">
        <v>63</v>
      </c>
      <c r="BA2707">
        <v>19</v>
      </c>
      <c r="BB2707">
        <v>7</v>
      </c>
      <c r="BC2707">
        <v>41</v>
      </c>
      <c r="BD2707">
        <v>72</v>
      </c>
      <c r="BE2707">
        <v>43</v>
      </c>
      <c r="BF2707">
        <v>87</v>
      </c>
      <c r="BG2707">
        <v>8.99</v>
      </c>
      <c r="BH2707">
        <v>4.08</v>
      </c>
      <c r="BI2707">
        <v>3.61</v>
      </c>
      <c r="BJ2707">
        <v>3.3</v>
      </c>
      <c r="BK2707">
        <v>2</v>
      </c>
      <c r="BL2707">
        <f>1/Table1[[#This Row],[odds_ft_home_team_win]]+1/Table1[[#This Row],[odds_ft_draw]]+1/Table1[[#This Row],[odds_ft_away_team_win]]-1</f>
        <v>8.0038613279610482E-2</v>
      </c>
      <c r="BM2707">
        <f>Table1[[#This Row],[Margin]]/3</f>
        <v>2.667953775987016E-2</v>
      </c>
      <c r="BN2707">
        <v>1.34</v>
      </c>
      <c r="BO2707">
        <v>2</v>
      </c>
      <c r="BP2707">
        <v>3.58</v>
      </c>
      <c r="BQ2707">
        <v>7</v>
      </c>
      <c r="BR2707">
        <v>1.82</v>
      </c>
      <c r="BS2707">
        <v>1.89</v>
      </c>
      <c r="BT2707" t="s">
        <v>3809</v>
      </c>
      <c r="BU2707">
        <f>VLOOKUP(Table1[[#This Row],[Reference]],metron,11,FALSE)</f>
        <v>1.0936930368209989</v>
      </c>
      <c r="BV2707">
        <f>VLOOKUP(Table1[[#This Row],[Reference]],metron,12,FALSE)</f>
        <v>1.475756471017134</v>
      </c>
    </row>
    <row r="2708" spans="1:74" hidden="1" x14ac:dyDescent="0.45">
      <c r="A2708" t="s">
        <v>5399</v>
      </c>
      <c r="B2708">
        <v>1650420000</v>
      </c>
      <c r="C2708" s="3" t="s">
        <v>5329</v>
      </c>
      <c r="D2708" t="s">
        <v>65</v>
      </c>
      <c r="E2708" t="s">
        <v>66</v>
      </c>
      <c r="F2708" t="s">
        <v>4346</v>
      </c>
      <c r="G2708" t="s">
        <v>88</v>
      </c>
      <c r="H2708" t="s">
        <v>3822</v>
      </c>
      <c r="I2708">
        <f>MROUND(Table1[[#This Row],[Prob_H]]*100,2)/100</f>
        <v>0.3</v>
      </c>
      <c r="J2708">
        <f>1/Table1[[#This Row],[odds_ft_home_team_win]]-Table1[[#This Row],[Margin/3]]</f>
        <v>0.29607228195937874</v>
      </c>
      <c r="K2708">
        <f>1/Table1[[#This Row],[odds_ft_draw]]-Table1[[#This Row],[Margin/3]]</f>
        <v>0.28599163679808842</v>
      </c>
      <c r="L2708">
        <f>1/Table1[[#This Row],[odds_ft_away_team_win]]-Table1[[#This Row],[Margin/3]]</f>
        <v>0.41793608124253284</v>
      </c>
      <c r="M2708">
        <v>15</v>
      </c>
      <c r="N2708">
        <v>1.53</v>
      </c>
      <c r="O2708">
        <v>1.06</v>
      </c>
      <c r="P2708">
        <v>1.71</v>
      </c>
      <c r="Q2708">
        <v>1.1100000000000001</v>
      </c>
      <c r="R2708" t="str" cm="1">
        <f t="array" ref="R27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08">
        <v>1</v>
      </c>
      <c r="T2708">
        <v>0</v>
      </c>
      <c r="U2708">
        <v>1</v>
      </c>
      <c r="V2708">
        <v>1</v>
      </c>
      <c r="W2708">
        <v>1</v>
      </c>
      <c r="X2708">
        <v>0</v>
      </c>
      <c r="Y2708">
        <v>38</v>
      </c>
      <c r="AA2708">
        <v>6</v>
      </c>
      <c r="AB2708">
        <v>5</v>
      </c>
      <c r="AC2708">
        <v>3</v>
      </c>
      <c r="AD2708">
        <v>0</v>
      </c>
      <c r="AE2708">
        <v>3</v>
      </c>
      <c r="AF2708">
        <v>1</v>
      </c>
      <c r="AG2708">
        <v>0</v>
      </c>
      <c r="AH2708">
        <v>3</v>
      </c>
      <c r="AI2708">
        <v>0</v>
      </c>
      <c r="AJ2708">
        <v>4</v>
      </c>
      <c r="AK2708">
        <v>9</v>
      </c>
      <c r="AL2708">
        <v>18</v>
      </c>
      <c r="AM2708">
        <v>5</v>
      </c>
      <c r="AN2708">
        <v>7</v>
      </c>
      <c r="AO2708">
        <v>4</v>
      </c>
      <c r="AP2708">
        <v>11</v>
      </c>
      <c r="AQ2708">
        <v>15</v>
      </c>
      <c r="AR2708">
        <v>13</v>
      </c>
      <c r="AS2708">
        <v>54</v>
      </c>
      <c r="AT2708">
        <v>46</v>
      </c>
      <c r="AU2708">
        <v>1.3</v>
      </c>
      <c r="AV2708">
        <v>1.98</v>
      </c>
      <c r="AW2708">
        <v>2.52</v>
      </c>
      <c r="AX2708">
        <v>65</v>
      </c>
      <c r="AY2708">
        <v>78</v>
      </c>
      <c r="AZ2708">
        <v>58</v>
      </c>
      <c r="BA2708">
        <v>20</v>
      </c>
      <c r="BB2708">
        <v>3</v>
      </c>
      <c r="BC2708">
        <v>33</v>
      </c>
      <c r="BD2708">
        <v>68</v>
      </c>
      <c r="BE2708">
        <v>45</v>
      </c>
      <c r="BF2708">
        <v>87</v>
      </c>
      <c r="BG2708">
        <v>8.9700000000000006</v>
      </c>
      <c r="BH2708">
        <v>5.88</v>
      </c>
      <c r="BI2708">
        <v>3.1</v>
      </c>
      <c r="BJ2708">
        <v>3.2</v>
      </c>
      <c r="BK2708">
        <v>2.25</v>
      </c>
      <c r="BL2708">
        <f>1/Table1[[#This Row],[odds_ft_home_team_win]]+1/Table1[[#This Row],[odds_ft_draw]]+1/Table1[[#This Row],[odds_ft_away_team_win]]-1</f>
        <v>7.9525089605734678E-2</v>
      </c>
      <c r="BM2708">
        <f>Table1[[#This Row],[Margin]]/3</f>
        <v>2.650836320191156E-2</v>
      </c>
      <c r="BN2708">
        <v>0</v>
      </c>
      <c r="BO2708">
        <v>1.9</v>
      </c>
      <c r="BP2708">
        <v>0</v>
      </c>
      <c r="BQ2708">
        <v>0</v>
      </c>
      <c r="BR2708">
        <v>0</v>
      </c>
      <c r="BS2708">
        <v>0</v>
      </c>
      <c r="BT2708" t="s">
        <v>4348</v>
      </c>
      <c r="BU2708">
        <f>VLOOKUP(Table1[[#This Row],[Reference]],metron,11,FALSE)</f>
        <v>1.1805091283106199</v>
      </c>
      <c r="BV2708">
        <f>VLOOKUP(Table1[[#This Row],[Reference]],metron,12,FALSE)</f>
        <v>1.3921316533813319</v>
      </c>
    </row>
    <row r="2709" spans="1:74" x14ac:dyDescent="0.45">
      <c r="A2709" t="s">
        <v>5399</v>
      </c>
      <c r="B2709">
        <v>1650420000</v>
      </c>
      <c r="C2709" s="3" t="s">
        <v>5329</v>
      </c>
      <c r="D2709" t="s">
        <v>65</v>
      </c>
      <c r="E2709" t="s">
        <v>66</v>
      </c>
      <c r="F2709" t="s">
        <v>97</v>
      </c>
      <c r="G2709" t="s">
        <v>3788</v>
      </c>
      <c r="H2709" t="s">
        <v>4132</v>
      </c>
      <c r="I2709">
        <f>MROUND(Table1[[#This Row],[Prob_H]]*100,2)/100</f>
        <v>0.5</v>
      </c>
      <c r="J2709">
        <f>1/Table1[[#This Row],[odds_ft_home_team_win]]-Table1[[#This Row],[Margin/3]]</f>
        <v>0.49959122404942841</v>
      </c>
      <c r="K2709">
        <f>1/Table1[[#This Row],[odds_ft_draw]]-Table1[[#This Row],[Margin/3]]</f>
        <v>0.26739308163456776</v>
      </c>
      <c r="L2709">
        <f>1/Table1[[#This Row],[odds_ft_away_team_win]]-Table1[[#This Row],[Margin/3]]</f>
        <v>0.23301569431600397</v>
      </c>
      <c r="M2709">
        <v>15</v>
      </c>
      <c r="N2709">
        <v>1.31</v>
      </c>
      <c r="O2709">
        <v>0.6</v>
      </c>
      <c r="P2709">
        <v>1.17</v>
      </c>
      <c r="Q2709">
        <v>0.71</v>
      </c>
      <c r="R2709" t="str" cm="1">
        <f t="array" ref="R27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09">
        <v>0</v>
      </c>
      <c r="T2709">
        <v>1</v>
      </c>
      <c r="U2709">
        <v>1</v>
      </c>
      <c r="V2709">
        <v>0</v>
      </c>
      <c r="W2709">
        <v>0</v>
      </c>
      <c r="X2709">
        <v>0</v>
      </c>
      <c r="Z2709" t="s">
        <v>1265</v>
      </c>
      <c r="AA2709">
        <v>5</v>
      </c>
      <c r="AB2709">
        <v>4</v>
      </c>
      <c r="AC2709">
        <v>3</v>
      </c>
      <c r="AD2709">
        <v>0</v>
      </c>
      <c r="AE2709">
        <v>1</v>
      </c>
      <c r="AF2709">
        <v>0</v>
      </c>
      <c r="AG2709">
        <v>1</v>
      </c>
      <c r="AH2709">
        <v>2</v>
      </c>
      <c r="AI2709">
        <v>0</v>
      </c>
      <c r="AJ2709">
        <v>1</v>
      </c>
      <c r="AK2709">
        <v>16</v>
      </c>
      <c r="AL2709">
        <v>11</v>
      </c>
      <c r="AM2709">
        <v>4</v>
      </c>
      <c r="AN2709">
        <v>3</v>
      </c>
      <c r="AO2709">
        <v>12</v>
      </c>
      <c r="AP2709">
        <v>8</v>
      </c>
      <c r="AQ2709">
        <v>14</v>
      </c>
      <c r="AR2709">
        <v>8</v>
      </c>
      <c r="AS2709">
        <v>59</v>
      </c>
      <c r="AT2709">
        <v>41</v>
      </c>
      <c r="AU2709">
        <v>1.59</v>
      </c>
      <c r="AV2709">
        <v>1.19</v>
      </c>
      <c r="AW2709">
        <v>2.57</v>
      </c>
      <c r="AX2709">
        <v>58</v>
      </c>
      <c r="AY2709">
        <v>77</v>
      </c>
      <c r="AZ2709">
        <v>54</v>
      </c>
      <c r="BA2709">
        <v>26</v>
      </c>
      <c r="BB2709">
        <v>3</v>
      </c>
      <c r="BC2709">
        <v>42</v>
      </c>
      <c r="BD2709">
        <v>58</v>
      </c>
      <c r="BE2709">
        <v>49</v>
      </c>
      <c r="BF2709">
        <v>84</v>
      </c>
      <c r="BG2709">
        <v>7.57</v>
      </c>
      <c r="BH2709">
        <v>5.47</v>
      </c>
      <c r="BI2709">
        <v>1.9</v>
      </c>
      <c r="BJ2709">
        <v>3.4</v>
      </c>
      <c r="BK2709">
        <v>3.85</v>
      </c>
      <c r="BL2709">
        <f>1/Table1[[#This Row],[odds_ft_home_team_win]]+1/Table1[[#This Row],[odds_ft_draw]]+1/Table1[[#This Row],[odds_ft_away_team_win]]-1</f>
        <v>8.017369627276727E-2</v>
      </c>
      <c r="BM2709">
        <f>Table1[[#This Row],[Margin]]/3</f>
        <v>2.6724565424255758E-2</v>
      </c>
      <c r="BN2709">
        <v>1.25</v>
      </c>
      <c r="BO2709">
        <v>1.9</v>
      </c>
      <c r="BP2709">
        <v>2.96</v>
      </c>
      <c r="BQ2709">
        <v>5.5</v>
      </c>
      <c r="BR2709">
        <v>1.72</v>
      </c>
      <c r="BS2709">
        <v>2.0099999999999998</v>
      </c>
      <c r="BT2709" t="s">
        <v>3813</v>
      </c>
      <c r="BU2709">
        <f>VLOOKUP(Table1[[#This Row],[Reference]],metron,11,FALSE)</f>
        <v>1.5342708579532029</v>
      </c>
      <c r="BV2709">
        <f>VLOOKUP(Table1[[#This Row],[Reference]],metron,12,FALSE)</f>
        <v>0.98593713070196176</v>
      </c>
    </row>
    <row r="2710" spans="1:74" x14ac:dyDescent="0.45">
      <c r="A2710" t="s">
        <v>5399</v>
      </c>
      <c r="B2710">
        <v>1650420000</v>
      </c>
      <c r="C2710" s="3" t="s">
        <v>5329</v>
      </c>
      <c r="D2710" t="s">
        <v>65</v>
      </c>
      <c r="E2710" t="s">
        <v>66</v>
      </c>
      <c r="F2710" t="s">
        <v>98</v>
      </c>
      <c r="G2710" t="s">
        <v>72</v>
      </c>
      <c r="H2710" t="s">
        <v>3796</v>
      </c>
      <c r="I2710">
        <f>MROUND(Table1[[#This Row],[Prob_H]]*100,2)/100</f>
        <v>0.5</v>
      </c>
      <c r="J2710">
        <f>1/Table1[[#This Row],[odds_ft_home_team_win]]-Table1[[#This Row],[Margin/3]]</f>
        <v>0.50523381499601772</v>
      </c>
      <c r="K2710">
        <f>1/Table1[[#This Row],[odds_ft_draw]]-Table1[[#This Row],[Margin/3]]</f>
        <v>0.27634922440929954</v>
      </c>
      <c r="L2710">
        <f>1/Table1[[#This Row],[odds_ft_away_team_win]]-Table1[[#This Row],[Margin/3]]</f>
        <v>0.21841696059468274</v>
      </c>
      <c r="M2710">
        <v>15</v>
      </c>
      <c r="N2710">
        <v>1.27</v>
      </c>
      <c r="O2710">
        <v>0.6</v>
      </c>
      <c r="P2710">
        <v>1.47</v>
      </c>
      <c r="Q2710">
        <v>0.53</v>
      </c>
      <c r="R2710" t="str" cm="1">
        <f t="array" ref="R27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0">
        <v>2</v>
      </c>
      <c r="T2710">
        <v>1</v>
      </c>
      <c r="U2710">
        <v>3</v>
      </c>
      <c r="V2710">
        <v>2</v>
      </c>
      <c r="W2710">
        <v>1</v>
      </c>
      <c r="X2710">
        <v>1</v>
      </c>
      <c r="Y2710" t="s">
        <v>5330</v>
      </c>
      <c r="Z2710">
        <v>12</v>
      </c>
      <c r="AA2710">
        <v>5</v>
      </c>
      <c r="AB2710">
        <v>4</v>
      </c>
      <c r="AC2710">
        <v>2</v>
      </c>
      <c r="AD2710">
        <v>0</v>
      </c>
      <c r="AE2710">
        <v>5</v>
      </c>
      <c r="AF2710">
        <v>0</v>
      </c>
      <c r="AG2710">
        <v>2</v>
      </c>
      <c r="AH2710">
        <v>0</v>
      </c>
      <c r="AI2710">
        <v>2</v>
      </c>
      <c r="AJ2710">
        <v>3</v>
      </c>
      <c r="AK2710">
        <v>14</v>
      </c>
      <c r="AL2710">
        <v>17</v>
      </c>
      <c r="AM2710">
        <v>6</v>
      </c>
      <c r="AN2710">
        <v>2</v>
      </c>
      <c r="AO2710">
        <v>8</v>
      </c>
      <c r="AP2710">
        <v>15</v>
      </c>
      <c r="AQ2710">
        <v>10</v>
      </c>
      <c r="AR2710">
        <v>17</v>
      </c>
      <c r="AS2710">
        <v>44</v>
      </c>
      <c r="AT2710">
        <v>56</v>
      </c>
      <c r="AU2710">
        <v>1.64</v>
      </c>
      <c r="AV2710">
        <v>1.47</v>
      </c>
      <c r="AW2710">
        <v>2.6</v>
      </c>
      <c r="AX2710">
        <v>50</v>
      </c>
      <c r="AY2710">
        <v>83</v>
      </c>
      <c r="AZ2710">
        <v>50</v>
      </c>
      <c r="BA2710">
        <v>27</v>
      </c>
      <c r="BB2710">
        <v>7</v>
      </c>
      <c r="BC2710">
        <v>30</v>
      </c>
      <c r="BD2710">
        <v>77</v>
      </c>
      <c r="BE2710">
        <v>47</v>
      </c>
      <c r="BF2710">
        <v>80</v>
      </c>
      <c r="BG2710">
        <v>8.33</v>
      </c>
      <c r="BH2710">
        <v>5.13</v>
      </c>
      <c r="BI2710">
        <v>1.88</v>
      </c>
      <c r="BJ2710">
        <v>3.3</v>
      </c>
      <c r="BK2710">
        <v>4.08</v>
      </c>
      <c r="BL2710">
        <f>1/Table1[[#This Row],[odds_ft_home_team_win]]+1/Table1[[#This Row],[odds_ft_draw]]+1/Table1[[#This Row],[odds_ft_away_team_win]]-1</f>
        <v>8.0043235863010542E-2</v>
      </c>
      <c r="BM2710">
        <f>Table1[[#This Row],[Margin]]/3</f>
        <v>2.6681078621003513E-2</v>
      </c>
      <c r="BN2710">
        <v>1.34</v>
      </c>
      <c r="BO2710">
        <v>2.11</v>
      </c>
      <c r="BP2710">
        <v>3.57</v>
      </c>
      <c r="BQ2710">
        <v>6.95</v>
      </c>
      <c r="BR2710">
        <v>1.8</v>
      </c>
      <c r="BS2710">
        <v>1.9</v>
      </c>
      <c r="BT2710" t="s">
        <v>3841</v>
      </c>
      <c r="BU2710">
        <f>VLOOKUP(Table1[[#This Row],[Reference]],metron,11,FALSE)</f>
        <v>1.5342708579532029</v>
      </c>
      <c r="BV2710">
        <f>VLOOKUP(Table1[[#This Row],[Reference]],metron,12,FALSE)</f>
        <v>0.98593713070196176</v>
      </c>
    </row>
    <row r="2711" spans="1:74" x14ac:dyDescent="0.45">
      <c r="A2711" t="s">
        <v>5399</v>
      </c>
      <c r="B2711">
        <v>1650499200</v>
      </c>
      <c r="C2711" s="3" t="s">
        <v>5331</v>
      </c>
      <c r="D2711" t="s">
        <v>65</v>
      </c>
      <c r="E2711" t="s">
        <v>66</v>
      </c>
      <c r="F2711" t="s">
        <v>3792</v>
      </c>
      <c r="G2711" t="s">
        <v>94</v>
      </c>
      <c r="H2711" t="s">
        <v>3811</v>
      </c>
      <c r="I2711">
        <f>MROUND(Table1[[#This Row],[Prob_H]]*100,2)/100</f>
        <v>0.46</v>
      </c>
      <c r="J2711">
        <f>1/Table1[[#This Row],[odds_ft_home_team_win]]-Table1[[#This Row],[Margin/3]]</f>
        <v>0.45759795759795757</v>
      </c>
      <c r="K2711">
        <f>1/Table1[[#This Row],[odds_ft_draw]]-Table1[[#This Row],[Margin/3]]</f>
        <v>0.26254301254301254</v>
      </c>
      <c r="L2711">
        <f>1/Table1[[#This Row],[odds_ft_away_team_win]]-Table1[[#This Row],[Margin/3]]</f>
        <v>0.27985902985902988</v>
      </c>
      <c r="M2711">
        <v>15</v>
      </c>
      <c r="N2711">
        <v>1.07</v>
      </c>
      <c r="O2711">
        <v>1.28</v>
      </c>
      <c r="P2711">
        <v>1.1100000000000001</v>
      </c>
      <c r="Q2711">
        <v>1.1000000000000001</v>
      </c>
      <c r="R2711" t="str" cm="1">
        <f t="array" ref="R27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1">
        <v>2</v>
      </c>
      <c r="T2711">
        <v>0</v>
      </c>
      <c r="U2711">
        <v>2</v>
      </c>
      <c r="V2711">
        <v>1</v>
      </c>
      <c r="W2711">
        <v>1</v>
      </c>
      <c r="X2711">
        <v>0</v>
      </c>
      <c r="Y2711" t="s">
        <v>212</v>
      </c>
      <c r="AA2711">
        <v>2</v>
      </c>
      <c r="AB2711">
        <v>7</v>
      </c>
      <c r="AC2711">
        <v>3</v>
      </c>
      <c r="AD2711">
        <v>0</v>
      </c>
      <c r="AE2711">
        <v>2</v>
      </c>
      <c r="AF2711">
        <v>0</v>
      </c>
      <c r="AG2711">
        <v>2</v>
      </c>
      <c r="AH2711">
        <v>1</v>
      </c>
      <c r="AI2711">
        <v>2</v>
      </c>
      <c r="AJ2711">
        <v>0</v>
      </c>
      <c r="AK2711">
        <v>12</v>
      </c>
      <c r="AL2711">
        <v>14</v>
      </c>
      <c r="AM2711">
        <v>5</v>
      </c>
      <c r="AN2711">
        <v>3</v>
      </c>
      <c r="AO2711">
        <v>7</v>
      </c>
      <c r="AP2711">
        <v>11</v>
      </c>
      <c r="AQ2711">
        <v>16</v>
      </c>
      <c r="AR2711">
        <v>9</v>
      </c>
      <c r="AS2711">
        <v>44</v>
      </c>
      <c r="AT2711">
        <v>56</v>
      </c>
      <c r="AU2711">
        <v>1.34</v>
      </c>
      <c r="AV2711">
        <v>1.36</v>
      </c>
      <c r="AW2711">
        <v>2.4900000000000002</v>
      </c>
      <c r="AX2711">
        <v>48</v>
      </c>
      <c r="AY2711">
        <v>70</v>
      </c>
      <c r="AZ2711">
        <v>45</v>
      </c>
      <c r="BA2711">
        <v>24</v>
      </c>
      <c r="BB2711">
        <v>10</v>
      </c>
      <c r="BC2711">
        <v>27</v>
      </c>
      <c r="BD2711">
        <v>70</v>
      </c>
      <c r="BE2711">
        <v>31</v>
      </c>
      <c r="BF2711">
        <v>88</v>
      </c>
      <c r="BG2711">
        <v>8.56</v>
      </c>
      <c r="BH2711">
        <v>5.34</v>
      </c>
      <c r="BI2711">
        <v>2.08</v>
      </c>
      <c r="BJ2711">
        <v>3.5</v>
      </c>
      <c r="BK2711">
        <v>3.3</v>
      </c>
      <c r="BL2711">
        <f>1/Table1[[#This Row],[odds_ft_home_team_win]]+1/Table1[[#This Row],[odds_ft_draw]]+1/Table1[[#This Row],[odds_ft_away_team_win]]-1</f>
        <v>6.9513819513819408E-2</v>
      </c>
      <c r="BM2711">
        <f>Table1[[#This Row],[Margin]]/3</f>
        <v>2.3171273171273137E-2</v>
      </c>
      <c r="BN2711">
        <v>1.29</v>
      </c>
      <c r="BO2711">
        <v>1.81</v>
      </c>
      <c r="BP2711">
        <v>3</v>
      </c>
      <c r="BQ2711">
        <v>5.5</v>
      </c>
      <c r="BR2711">
        <v>1.7</v>
      </c>
      <c r="BS2711">
        <v>2.0499999999999998</v>
      </c>
      <c r="BT2711" t="s">
        <v>3795</v>
      </c>
      <c r="BU2711">
        <f>VLOOKUP(Table1[[#This Row],[Reference]],metron,11,FALSE)</f>
        <v>1.4888836329233679</v>
      </c>
      <c r="BV2711">
        <f>VLOOKUP(Table1[[#This Row],[Reference]],metron,12,FALSE)</f>
        <v>1.0516792809839171</v>
      </c>
    </row>
    <row r="2712" spans="1:74" x14ac:dyDescent="0.45">
      <c r="A2712" t="s">
        <v>5399</v>
      </c>
      <c r="B2712">
        <v>1650506400</v>
      </c>
      <c r="C2712" s="3" t="s">
        <v>5332</v>
      </c>
      <c r="D2712" t="s">
        <v>65</v>
      </c>
      <c r="E2712" t="s">
        <v>66</v>
      </c>
      <c r="F2712" t="s">
        <v>86</v>
      </c>
      <c r="G2712" t="s">
        <v>81</v>
      </c>
      <c r="H2712" t="s">
        <v>3793</v>
      </c>
      <c r="I2712">
        <f>MROUND(Table1[[#This Row],[Prob_H]]*100,2)/100</f>
        <v>0.46</v>
      </c>
      <c r="J2712">
        <f>1/Table1[[#This Row],[odds_ft_home_team_win]]-Table1[[#This Row],[Margin/3]]</f>
        <v>0.46964547813750079</v>
      </c>
      <c r="K2712">
        <f>1/Table1[[#This Row],[odds_ft_draw]]-Table1[[#This Row],[Margin/3]]</f>
        <v>0.27554210338564422</v>
      </c>
      <c r="L2712">
        <f>1/Table1[[#This Row],[odds_ft_away_team_win]]-Table1[[#This Row],[Margin/3]]</f>
        <v>0.25481241847685487</v>
      </c>
      <c r="M2712">
        <v>15</v>
      </c>
      <c r="N2712">
        <v>1.88</v>
      </c>
      <c r="O2712">
        <v>1.5</v>
      </c>
      <c r="P2712">
        <v>1.9</v>
      </c>
      <c r="Q2712">
        <v>1.4</v>
      </c>
      <c r="R2712" t="str" cm="1">
        <f t="array" ref="R27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2">
        <v>2</v>
      </c>
      <c r="T2712">
        <v>0</v>
      </c>
      <c r="U2712">
        <v>2</v>
      </c>
      <c r="V2712">
        <v>1</v>
      </c>
      <c r="W2712">
        <v>1</v>
      </c>
      <c r="X2712">
        <v>0</v>
      </c>
      <c r="Y2712" t="s">
        <v>5333</v>
      </c>
      <c r="AA2712">
        <v>8</v>
      </c>
      <c r="AB2712">
        <v>1</v>
      </c>
      <c r="AC2712">
        <v>3</v>
      </c>
      <c r="AD2712">
        <v>0</v>
      </c>
      <c r="AE2712">
        <v>3</v>
      </c>
      <c r="AF2712">
        <v>3</v>
      </c>
      <c r="AG2712">
        <v>2</v>
      </c>
      <c r="AH2712">
        <v>1</v>
      </c>
      <c r="AI2712">
        <v>4</v>
      </c>
      <c r="AJ2712">
        <v>2</v>
      </c>
      <c r="AK2712">
        <v>20</v>
      </c>
      <c r="AL2712">
        <v>8</v>
      </c>
      <c r="AM2712">
        <v>8</v>
      </c>
      <c r="AN2712">
        <v>3</v>
      </c>
      <c r="AO2712">
        <v>12</v>
      </c>
      <c r="AP2712">
        <v>5</v>
      </c>
      <c r="AQ2712">
        <v>12</v>
      </c>
      <c r="AR2712">
        <v>13</v>
      </c>
      <c r="AS2712">
        <v>62</v>
      </c>
      <c r="AT2712">
        <v>38</v>
      </c>
      <c r="AU2712">
        <v>2.39</v>
      </c>
      <c r="AV2712">
        <v>0.83</v>
      </c>
      <c r="AW2712">
        <v>2.19</v>
      </c>
      <c r="AX2712">
        <v>36</v>
      </c>
      <c r="AY2712">
        <v>69</v>
      </c>
      <c r="AZ2712">
        <v>42</v>
      </c>
      <c r="BA2712">
        <v>15</v>
      </c>
      <c r="BB2712">
        <v>3</v>
      </c>
      <c r="BC2712">
        <v>24</v>
      </c>
      <c r="BD2712">
        <v>65</v>
      </c>
      <c r="BE2712">
        <v>28</v>
      </c>
      <c r="BF2712">
        <v>74</v>
      </c>
      <c r="BG2712">
        <v>9.5299999999999994</v>
      </c>
      <c r="BH2712">
        <v>4.47</v>
      </c>
      <c r="BI2712">
        <v>2.0299999999999998</v>
      </c>
      <c r="BJ2712">
        <v>3.35</v>
      </c>
      <c r="BK2712">
        <v>3.6</v>
      </c>
      <c r="BL2712">
        <f>1/Table1[[#This Row],[odds_ft_home_team_win]]+1/Table1[[#This Row],[odds_ft_draw]]+1/Table1[[#This Row],[odds_ft_away_team_win]]-1</f>
        <v>6.8896077902768749E-2</v>
      </c>
      <c r="BM2712">
        <f>Table1[[#This Row],[Margin]]/3</f>
        <v>2.2965359300922916E-2</v>
      </c>
      <c r="BN2712">
        <v>1.36</v>
      </c>
      <c r="BO2712">
        <v>1.94</v>
      </c>
      <c r="BP2712">
        <v>3.5</v>
      </c>
      <c r="BQ2712">
        <v>6.5</v>
      </c>
      <c r="BR2712">
        <v>1.85</v>
      </c>
      <c r="BS2712">
        <v>1.85</v>
      </c>
      <c r="BT2712" t="s">
        <v>3802</v>
      </c>
      <c r="BU2712">
        <f>VLOOKUP(Table1[[#This Row],[Reference]],metron,11,FALSE)</f>
        <v>1.4888836329233679</v>
      </c>
      <c r="BV2712">
        <f>VLOOKUP(Table1[[#This Row],[Reference]],metron,12,FALSE)</f>
        <v>1.0516792809839171</v>
      </c>
    </row>
    <row r="2713" spans="1:74" x14ac:dyDescent="0.45">
      <c r="A2713" t="s">
        <v>5399</v>
      </c>
      <c r="B2713">
        <v>1650506760</v>
      </c>
      <c r="C2713" s="3" t="s">
        <v>5334</v>
      </c>
      <c r="D2713" t="s">
        <v>65</v>
      </c>
      <c r="E2713" t="s">
        <v>66</v>
      </c>
      <c r="F2713" t="s">
        <v>85</v>
      </c>
      <c r="G2713" t="s">
        <v>93</v>
      </c>
      <c r="H2713" t="s">
        <v>3800</v>
      </c>
      <c r="I2713">
        <f>MROUND(Table1[[#This Row],[Prob_H]]*100,2)/100</f>
        <v>0.48</v>
      </c>
      <c r="J2713">
        <f>1/Table1[[#This Row],[odds_ft_home_team_win]]-Table1[[#This Row],[Margin/3]]</f>
        <v>0.48209111163250534</v>
      </c>
      <c r="K2713">
        <f>1/Table1[[#This Row],[odds_ft_draw]]-Table1[[#This Row],[Margin/3]]</f>
        <v>0.26689567904576839</v>
      </c>
      <c r="L2713">
        <f>1/Table1[[#This Row],[odds_ft_away_team_win]]-Table1[[#This Row],[Margin/3]]</f>
        <v>0.25101320932172627</v>
      </c>
      <c r="M2713">
        <v>15</v>
      </c>
      <c r="N2713">
        <v>1.81</v>
      </c>
      <c r="O2713">
        <v>1.67</v>
      </c>
      <c r="P2713">
        <v>1.79</v>
      </c>
      <c r="Q2713">
        <v>1.68</v>
      </c>
      <c r="R2713" t="str" cm="1">
        <f t="array" ref="R27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AA2713">
        <v>3</v>
      </c>
      <c r="AB2713">
        <v>3</v>
      </c>
      <c r="AC2713">
        <v>0</v>
      </c>
      <c r="AD2713">
        <v>1</v>
      </c>
      <c r="AE2713">
        <v>3</v>
      </c>
      <c r="AF2713">
        <v>0</v>
      </c>
      <c r="AG2713">
        <v>0</v>
      </c>
      <c r="AH2713">
        <v>1</v>
      </c>
      <c r="AI2713">
        <v>1</v>
      </c>
      <c r="AJ2713">
        <v>2</v>
      </c>
      <c r="AK2713">
        <v>13</v>
      </c>
      <c r="AL2713">
        <v>10</v>
      </c>
      <c r="AM2713">
        <v>2</v>
      </c>
      <c r="AN2713">
        <v>3</v>
      </c>
      <c r="AO2713">
        <v>11</v>
      </c>
      <c r="AP2713">
        <v>7</v>
      </c>
      <c r="AQ2713">
        <v>9</v>
      </c>
      <c r="AR2713">
        <v>13</v>
      </c>
      <c r="AS2713">
        <v>46</v>
      </c>
      <c r="AT2713">
        <v>54</v>
      </c>
      <c r="AU2713">
        <v>1.26</v>
      </c>
      <c r="AV2713">
        <v>1.2</v>
      </c>
      <c r="AW2713">
        <v>1.97</v>
      </c>
      <c r="AX2713">
        <v>35</v>
      </c>
      <c r="AY2713">
        <v>60</v>
      </c>
      <c r="AZ2713">
        <v>27</v>
      </c>
      <c r="BA2713">
        <v>12</v>
      </c>
      <c r="BB2713">
        <v>6</v>
      </c>
      <c r="BC2713">
        <v>18</v>
      </c>
      <c r="BD2713">
        <v>67</v>
      </c>
      <c r="BE2713">
        <v>27</v>
      </c>
      <c r="BF2713">
        <v>63</v>
      </c>
      <c r="BG2713">
        <v>10.67</v>
      </c>
      <c r="BH2713">
        <v>4.8600000000000003</v>
      </c>
      <c r="BI2713">
        <v>1.98</v>
      </c>
      <c r="BJ2713">
        <v>3.45</v>
      </c>
      <c r="BK2713">
        <v>3.65</v>
      </c>
      <c r="BL2713">
        <f>1/Table1[[#This Row],[odds_ft_home_team_win]]+1/Table1[[#This Row],[odds_ft_draw]]+1/Table1[[#This Row],[odds_ft_away_team_win]]-1</f>
        <v>6.8878180253999277E-2</v>
      </c>
      <c r="BM2713">
        <f>Table1[[#This Row],[Margin]]/3</f>
        <v>2.2959393417999758E-2</v>
      </c>
      <c r="BN2713">
        <v>1.36</v>
      </c>
      <c r="BO2713">
        <v>2.25</v>
      </c>
      <c r="BP2713">
        <v>3.5</v>
      </c>
      <c r="BQ2713">
        <v>7</v>
      </c>
      <c r="BR2713">
        <v>1.85</v>
      </c>
      <c r="BS2713">
        <v>1.85</v>
      </c>
      <c r="BT2713" t="s">
        <v>4878</v>
      </c>
      <c r="BU2713">
        <f>VLOOKUP(Table1[[#This Row],[Reference]],metron,11,FALSE)</f>
        <v>1.510877192982456</v>
      </c>
      <c r="BV2713">
        <f>VLOOKUP(Table1[[#This Row],[Reference]],metron,12,FALSE)</f>
        <v>1.0163157894736841</v>
      </c>
    </row>
    <row r="2714" spans="1:74" hidden="1" x14ac:dyDescent="0.45">
      <c r="A2714" t="s">
        <v>5399</v>
      </c>
      <c r="B2714">
        <v>1650592800</v>
      </c>
      <c r="C2714" s="3" t="s">
        <v>5335</v>
      </c>
      <c r="D2714" t="s">
        <v>65</v>
      </c>
      <c r="E2714" t="s">
        <v>66</v>
      </c>
      <c r="F2714" t="s">
        <v>80</v>
      </c>
      <c r="G2714" t="s">
        <v>77</v>
      </c>
      <c r="H2714" t="s">
        <v>3903</v>
      </c>
      <c r="I2714">
        <f>MROUND(Table1[[#This Row],[Prob_H]]*100,2)/100</f>
        <v>0.36</v>
      </c>
      <c r="J2714">
        <f>1/Table1[[#This Row],[odds_ft_home_team_win]]-Table1[[#This Row],[Margin/3]]</f>
        <v>0.35926525581697993</v>
      </c>
      <c r="K2714">
        <f>1/Table1[[#This Row],[odds_ft_draw]]-Table1[[#This Row],[Margin/3]]</f>
        <v>0.29395700085355259</v>
      </c>
      <c r="L2714">
        <f>1/Table1[[#This Row],[odds_ft_away_team_win]]-Table1[[#This Row],[Margin/3]]</f>
        <v>0.34677774332946742</v>
      </c>
      <c r="M2714">
        <v>15</v>
      </c>
      <c r="N2714">
        <v>1.2</v>
      </c>
      <c r="O2714">
        <v>1.33</v>
      </c>
      <c r="P2714">
        <v>1.24</v>
      </c>
      <c r="Q2714">
        <v>1.5</v>
      </c>
      <c r="R2714" t="str" cm="1">
        <f t="array" ref="R27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14">
        <v>0</v>
      </c>
      <c r="T2714">
        <v>1</v>
      </c>
      <c r="U2714">
        <v>1</v>
      </c>
      <c r="V2714">
        <v>0</v>
      </c>
      <c r="W2714">
        <v>0</v>
      </c>
      <c r="X2714">
        <v>0</v>
      </c>
      <c r="Z2714">
        <v>74</v>
      </c>
      <c r="AA2714">
        <v>4</v>
      </c>
      <c r="AB2714">
        <v>6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19</v>
      </c>
      <c r="AL2714">
        <v>12</v>
      </c>
      <c r="AM2714">
        <v>4</v>
      </c>
      <c r="AN2714">
        <v>5</v>
      </c>
      <c r="AO2714">
        <v>15</v>
      </c>
      <c r="AP2714">
        <v>7</v>
      </c>
      <c r="AQ2714">
        <v>7</v>
      </c>
      <c r="AR2714">
        <v>11</v>
      </c>
      <c r="AS2714">
        <v>59</v>
      </c>
      <c r="AT2714">
        <v>41</v>
      </c>
      <c r="AU2714">
        <v>1.95</v>
      </c>
      <c r="AV2714">
        <v>1.33</v>
      </c>
      <c r="AW2714">
        <v>2.2400000000000002</v>
      </c>
      <c r="AX2714">
        <v>50</v>
      </c>
      <c r="AY2714">
        <v>64</v>
      </c>
      <c r="AZ2714">
        <v>34</v>
      </c>
      <c r="BA2714">
        <v>20</v>
      </c>
      <c r="BB2714">
        <v>10</v>
      </c>
      <c r="BC2714">
        <v>34</v>
      </c>
      <c r="BD2714">
        <v>74</v>
      </c>
      <c r="BE2714">
        <v>24</v>
      </c>
      <c r="BF2714">
        <v>60</v>
      </c>
      <c r="BG2714">
        <v>7.73</v>
      </c>
      <c r="BH2714">
        <v>6</v>
      </c>
      <c r="BI2714">
        <v>2.64</v>
      </c>
      <c r="BJ2714">
        <v>3.19</v>
      </c>
      <c r="BK2714">
        <v>2.73</v>
      </c>
      <c r="BL2714">
        <f>1/Table1[[#This Row],[odds_ft_home_team_win]]+1/Table1[[#This Row],[odds_ft_draw]]+1/Table1[[#This Row],[odds_ft_away_team_win]]-1</f>
        <v>5.8567868912696497E-2</v>
      </c>
      <c r="BM2714">
        <f>Table1[[#This Row],[Margin]]/3</f>
        <v>1.9522622970898833E-2</v>
      </c>
      <c r="BN2714">
        <v>1.44</v>
      </c>
      <c r="BO2714">
        <v>2.08</v>
      </c>
      <c r="BP2714">
        <v>4</v>
      </c>
      <c r="BQ2714">
        <v>8</v>
      </c>
      <c r="BR2714">
        <v>1.95</v>
      </c>
      <c r="BS2714">
        <v>1.8</v>
      </c>
      <c r="BT2714" t="s">
        <v>3847</v>
      </c>
      <c r="BU2714">
        <f>VLOOKUP(Table1[[#This Row],[Reference]],metron,11,FALSE)</f>
        <v>1.269326094653606</v>
      </c>
      <c r="BV2714">
        <f>VLOOKUP(Table1[[#This Row],[Reference]],metron,12,FALSE)</f>
        <v>1.2417089578661631</v>
      </c>
    </row>
    <row r="2715" spans="1:74" hidden="1" x14ac:dyDescent="0.45">
      <c r="A2715" t="s">
        <v>5418</v>
      </c>
      <c r="B2715">
        <v>1351906200</v>
      </c>
      <c r="C2715" s="3" t="s">
        <v>297</v>
      </c>
      <c r="D2715" t="s">
        <v>65</v>
      </c>
      <c r="E2715" t="s">
        <v>66</v>
      </c>
      <c r="F2715" t="s">
        <v>67</v>
      </c>
      <c r="G2715" t="s">
        <v>94</v>
      </c>
      <c r="H2715" t="s">
        <v>66</v>
      </c>
      <c r="I2715">
        <f>MROUND(Table1[[#This Row],[Prob_H]]*100,2)/100</f>
        <v>0.5</v>
      </c>
      <c r="J2715">
        <f>1/Table1[[#This Row],[odds_ft_home_team_win]]-Table1[[#This Row],[Margin/3]]</f>
        <v>0.49485952363650204</v>
      </c>
      <c r="K2715">
        <f>1/Table1[[#This Row],[odds_ft_draw]]-Table1[[#This Row],[Margin/3]]</f>
        <v>0.27552330430028266</v>
      </c>
      <c r="L2715">
        <f>1/Table1[[#This Row],[odds_ft_away_team_win]]-Table1[[#This Row],[Margin/3]]</f>
        <v>0.22961717206321522</v>
      </c>
      <c r="M2715">
        <v>16</v>
      </c>
      <c r="N2715">
        <v>2.14</v>
      </c>
      <c r="O2715">
        <v>1.1399999999999999</v>
      </c>
      <c r="P2715">
        <v>1.76</v>
      </c>
      <c r="Q2715">
        <v>1.33</v>
      </c>
      <c r="R2715" t="str" cm="1">
        <f t="array" ref="R27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5">
        <v>3</v>
      </c>
      <c r="T2715">
        <v>0</v>
      </c>
      <c r="U2715">
        <v>3</v>
      </c>
      <c r="V2715">
        <v>3</v>
      </c>
      <c r="W2715">
        <v>3</v>
      </c>
      <c r="X2715">
        <v>0</v>
      </c>
      <c r="Y2715" t="s">
        <v>298</v>
      </c>
      <c r="AA2715">
        <v>-1</v>
      </c>
      <c r="AB2715">
        <v>-1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-1</v>
      </c>
      <c r="AL2715">
        <v>-1</v>
      </c>
      <c r="AM2715">
        <v>-1</v>
      </c>
      <c r="AN2715">
        <v>-1</v>
      </c>
      <c r="AO2715">
        <v>-1</v>
      </c>
      <c r="AP2715">
        <v>-1</v>
      </c>
      <c r="AQ2715">
        <v>-1</v>
      </c>
      <c r="AR2715">
        <v>-1</v>
      </c>
      <c r="AS2715">
        <v>-1</v>
      </c>
      <c r="AT2715">
        <v>-1</v>
      </c>
      <c r="AU2715">
        <v>0</v>
      </c>
      <c r="AV2715">
        <v>0</v>
      </c>
      <c r="AW2715">
        <v>2.4300000000000002</v>
      </c>
      <c r="AX2715">
        <v>36</v>
      </c>
      <c r="AY2715">
        <v>72</v>
      </c>
      <c r="AZ2715">
        <v>50</v>
      </c>
      <c r="BA2715">
        <v>22</v>
      </c>
      <c r="BB2715">
        <v>7</v>
      </c>
      <c r="BC2715">
        <v>29</v>
      </c>
      <c r="BD2715">
        <v>50</v>
      </c>
      <c r="BE2715">
        <v>50</v>
      </c>
      <c r="BF2715">
        <v>79</v>
      </c>
      <c r="BG2715">
        <v>0</v>
      </c>
      <c r="BH2715">
        <v>4.9000000000000004</v>
      </c>
      <c r="BI2715">
        <v>1.98</v>
      </c>
      <c r="BJ2715">
        <v>3.5</v>
      </c>
      <c r="BK2715">
        <v>4.17</v>
      </c>
      <c r="BL2715">
        <f>1/Table1[[#This Row],[odds_ft_home_team_win]]+1/Table1[[#This Row],[odds_ft_draw]]+1/Table1[[#This Row],[odds_ft_away_team_win]]-1</f>
        <v>3.057294424200907E-2</v>
      </c>
      <c r="BM2715">
        <f>Table1[[#This Row],[Margin]]/3</f>
        <v>1.0190981414003023E-2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 t="s">
        <v>70</v>
      </c>
      <c r="BU2715">
        <f>VLOOKUP(Table1[[#This Row],[Reference]],metron,11,FALSE)</f>
        <v>1.5342708579532029</v>
      </c>
      <c r="BV2715">
        <f>VLOOKUP(Table1[[#This Row],[Reference]],metron,12,FALSE)</f>
        <v>0.98593713070196176</v>
      </c>
    </row>
    <row r="2716" spans="1:74" hidden="1" x14ac:dyDescent="0.45">
      <c r="A2716" t="s">
        <v>5418</v>
      </c>
      <c r="B2716">
        <v>1351913700</v>
      </c>
      <c r="C2716" s="3" t="s">
        <v>299</v>
      </c>
      <c r="D2716" t="s">
        <v>65</v>
      </c>
      <c r="E2716" t="s">
        <v>66</v>
      </c>
      <c r="F2716" t="s">
        <v>88</v>
      </c>
      <c r="G2716" t="s">
        <v>77</v>
      </c>
      <c r="H2716" t="s">
        <v>66</v>
      </c>
      <c r="I2716">
        <f>MROUND(Table1[[#This Row],[Prob_H]]*100,2)/100</f>
        <v>0.4</v>
      </c>
      <c r="J2716">
        <f>1/Table1[[#This Row],[odds_ft_home_team_win]]-Table1[[#This Row],[Margin/3]]</f>
        <v>0.39319881134164192</v>
      </c>
      <c r="K2716">
        <f>1/Table1[[#This Row],[odds_ft_draw]]-Table1[[#This Row],[Margin/3]]</f>
        <v>0.27899034593049143</v>
      </c>
      <c r="L2716">
        <f>1/Table1[[#This Row],[odds_ft_away_team_win]]-Table1[[#This Row],[Margin/3]]</f>
        <v>0.32781084272786681</v>
      </c>
      <c r="M2716">
        <v>16</v>
      </c>
      <c r="N2716">
        <v>1.71</v>
      </c>
      <c r="O2716">
        <v>1.57</v>
      </c>
      <c r="P2716">
        <v>1.84</v>
      </c>
      <c r="Q2716">
        <v>1.38</v>
      </c>
      <c r="R2716" t="str" cm="1">
        <f t="array" ref="R27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6">
        <v>2</v>
      </c>
      <c r="T2716">
        <v>1</v>
      </c>
      <c r="U2716">
        <v>3</v>
      </c>
      <c r="V2716">
        <v>1</v>
      </c>
      <c r="W2716">
        <v>0</v>
      </c>
      <c r="X2716">
        <v>1</v>
      </c>
      <c r="Y2716" t="s">
        <v>300</v>
      </c>
      <c r="Z2716">
        <v>39</v>
      </c>
      <c r="AA2716">
        <v>-1</v>
      </c>
      <c r="AB2716">
        <v>-1</v>
      </c>
      <c r="AC2716">
        <v>4</v>
      </c>
      <c r="AD2716">
        <v>0</v>
      </c>
      <c r="AE2716">
        <v>4</v>
      </c>
      <c r="AF2716">
        <v>0</v>
      </c>
      <c r="AG2716">
        <v>2</v>
      </c>
      <c r="AH2716">
        <v>2</v>
      </c>
      <c r="AI2716">
        <v>1</v>
      </c>
      <c r="AJ2716">
        <v>3</v>
      </c>
      <c r="AK2716">
        <v>-1</v>
      </c>
      <c r="AL2716">
        <v>-1</v>
      </c>
      <c r="AM2716">
        <v>-1</v>
      </c>
      <c r="AN2716">
        <v>-1</v>
      </c>
      <c r="AO2716">
        <v>-1</v>
      </c>
      <c r="AP2716">
        <v>-1</v>
      </c>
      <c r="AQ2716">
        <v>-1</v>
      </c>
      <c r="AR2716">
        <v>-1</v>
      </c>
      <c r="AS2716">
        <v>-1</v>
      </c>
      <c r="AT2716">
        <v>-1</v>
      </c>
      <c r="AU2716">
        <v>0</v>
      </c>
      <c r="AV2716">
        <v>0</v>
      </c>
      <c r="AW2716">
        <v>2.5</v>
      </c>
      <c r="AX2716">
        <v>65</v>
      </c>
      <c r="AY2716">
        <v>72</v>
      </c>
      <c r="AZ2716">
        <v>58</v>
      </c>
      <c r="BA2716">
        <v>29</v>
      </c>
      <c r="BB2716">
        <v>0</v>
      </c>
      <c r="BC2716">
        <v>43</v>
      </c>
      <c r="BD2716">
        <v>72</v>
      </c>
      <c r="BE2716">
        <v>36</v>
      </c>
      <c r="BF2716">
        <v>86</v>
      </c>
      <c r="BG2716">
        <v>0</v>
      </c>
      <c r="BH2716">
        <v>4.4000000000000004</v>
      </c>
      <c r="BI2716">
        <v>2.48</v>
      </c>
      <c r="BJ2716">
        <v>3.46</v>
      </c>
      <c r="BK2716">
        <v>2.96</v>
      </c>
      <c r="BL2716">
        <f>1/Table1[[#This Row],[odds_ft_home_team_win]]+1/Table1[[#This Row],[odds_ft_draw]]+1/Table1[[#This Row],[odds_ft_away_team_win]]-1</f>
        <v>3.0080985329913101E-2</v>
      </c>
      <c r="BM2716">
        <f>Table1[[#This Row],[Margin]]/3</f>
        <v>1.0026995109971034E-2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 t="s">
        <v>91</v>
      </c>
      <c r="BU2716">
        <f>VLOOKUP(Table1[[#This Row],[Reference]],metron,11,FALSE)</f>
        <v>1.344038264434575</v>
      </c>
      <c r="BV2716">
        <f>VLOOKUP(Table1[[#This Row],[Reference]],metron,12,FALSE)</f>
        <v>1.1515772691037469</v>
      </c>
    </row>
    <row r="2717" spans="1:74" hidden="1" x14ac:dyDescent="0.45">
      <c r="A2717" t="s">
        <v>5402</v>
      </c>
      <c r="B2717">
        <v>1597543200</v>
      </c>
      <c r="C2717" s="3" t="s">
        <v>4394</v>
      </c>
      <c r="D2717" t="s">
        <v>65</v>
      </c>
      <c r="E2717" t="s">
        <v>66</v>
      </c>
      <c r="F2717" t="s">
        <v>4346</v>
      </c>
      <c r="G2717" t="s">
        <v>94</v>
      </c>
      <c r="H2717" t="s">
        <v>3889</v>
      </c>
      <c r="I2717" t="e">
        <f>MROUND(Table1[[#This Row],[Prob_H]]*100,2)/100</f>
        <v>#DIV/0!</v>
      </c>
      <c r="J2717" t="e">
        <f>1/Table1[[#This Row],[odds_ft_home_team_win]]-Table1[[#This Row],[Margin/3]]</f>
        <v>#DIV/0!</v>
      </c>
      <c r="K2717" t="e">
        <f>1/Table1[[#This Row],[odds_ft_draw]]-Table1[[#This Row],[Margin/3]]</f>
        <v>#DIV/0!</v>
      </c>
      <c r="L2717" t="e">
        <f>1/Table1[[#This Row],[odds_ft_away_team_win]]-Table1[[#This Row],[Margin/3]]</f>
        <v>#DIV/0!</v>
      </c>
      <c r="M2717">
        <v>5</v>
      </c>
      <c r="N2717">
        <v>1.5</v>
      </c>
      <c r="O2717">
        <v>3</v>
      </c>
      <c r="P2717">
        <v>1.53</v>
      </c>
      <c r="Q2717">
        <v>1.25</v>
      </c>
      <c r="R2717" t="str" cm="1">
        <f t="array" ref="R27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AA2717">
        <v>1</v>
      </c>
      <c r="AB2717">
        <v>8</v>
      </c>
      <c r="AC2717">
        <v>2</v>
      </c>
      <c r="AD2717">
        <v>0</v>
      </c>
      <c r="AE2717">
        <v>4</v>
      </c>
      <c r="AF2717">
        <v>0</v>
      </c>
      <c r="AG2717">
        <v>1</v>
      </c>
      <c r="AH2717">
        <v>1</v>
      </c>
      <c r="AI2717">
        <v>0</v>
      </c>
      <c r="AJ2717">
        <v>4</v>
      </c>
      <c r="AK2717">
        <v>6</v>
      </c>
      <c r="AL2717">
        <v>10</v>
      </c>
      <c r="AM2717">
        <v>3</v>
      </c>
      <c r="AN2717">
        <v>0</v>
      </c>
      <c r="AO2717">
        <v>3</v>
      </c>
      <c r="AP2717">
        <v>10</v>
      </c>
      <c r="AQ2717">
        <v>10</v>
      </c>
      <c r="AR2717">
        <v>17</v>
      </c>
      <c r="AS2717">
        <v>52</v>
      </c>
      <c r="AT2717">
        <v>48</v>
      </c>
      <c r="AU2717">
        <v>0.82</v>
      </c>
      <c r="AV2717">
        <v>0.85</v>
      </c>
      <c r="AW2717">
        <v>3.5</v>
      </c>
      <c r="AX2717">
        <v>100</v>
      </c>
      <c r="AY2717">
        <v>100</v>
      </c>
      <c r="AZ2717">
        <v>100</v>
      </c>
      <c r="BA2717">
        <v>25</v>
      </c>
      <c r="BB2717">
        <v>25</v>
      </c>
      <c r="BC2717">
        <v>50</v>
      </c>
      <c r="BD2717">
        <v>100</v>
      </c>
      <c r="BE2717">
        <v>75</v>
      </c>
      <c r="BF2717">
        <v>75</v>
      </c>
      <c r="BG2717">
        <v>7</v>
      </c>
      <c r="BH2717">
        <v>4.5</v>
      </c>
      <c r="BI2717">
        <v>0</v>
      </c>
      <c r="BJ2717">
        <v>0</v>
      </c>
      <c r="BK2717">
        <v>0</v>
      </c>
      <c r="BL2717" t="e">
        <f>1/Table1[[#This Row],[odds_ft_home_team_win]]+1/Table1[[#This Row],[odds_ft_draw]]+1/Table1[[#This Row],[odds_ft_away_team_win]]-1</f>
        <v>#DIV/0!</v>
      </c>
      <c r="BM2717" t="e">
        <f>Table1[[#This Row],[Margin]]/3</f>
        <v>#DIV/0!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 t="s">
        <v>4348</v>
      </c>
      <c r="BU2717" t="e">
        <f>VLOOKUP(Table1[[#This Row],[Reference]],metron,11,FALSE)</f>
        <v>#DIV/0!</v>
      </c>
      <c r="BV2717" t="e">
        <f>VLOOKUP(Table1[[#This Row],[Reference]],metron,12,FALSE)</f>
        <v>#DIV/0!</v>
      </c>
    </row>
    <row r="2718" spans="1:74" hidden="1" x14ac:dyDescent="0.45">
      <c r="A2718" t="s">
        <v>5418</v>
      </c>
      <c r="B2718">
        <v>1351983600</v>
      </c>
      <c r="C2718" s="3" t="s">
        <v>301</v>
      </c>
      <c r="D2718" t="s">
        <v>65</v>
      </c>
      <c r="E2718" t="s">
        <v>66</v>
      </c>
      <c r="F2718" t="s">
        <v>86</v>
      </c>
      <c r="G2718" t="s">
        <v>103</v>
      </c>
      <c r="H2718" t="s">
        <v>66</v>
      </c>
      <c r="I2718">
        <f>MROUND(Table1[[#This Row],[Prob_H]]*100,2)/100</f>
        <v>0.54</v>
      </c>
      <c r="J2718">
        <f>1/Table1[[#This Row],[odds_ft_home_team_win]]-Table1[[#This Row],[Margin/3]]</f>
        <v>0.54285687438443697</v>
      </c>
      <c r="K2718">
        <f>1/Table1[[#This Row],[odds_ft_draw]]-Table1[[#This Row],[Margin/3]]</f>
        <v>0.26434328927885908</v>
      </c>
      <c r="L2718">
        <f>1/Table1[[#This Row],[odds_ft_away_team_win]]-Table1[[#This Row],[Margin/3]]</f>
        <v>0.19279983633670392</v>
      </c>
      <c r="M2718">
        <v>16</v>
      </c>
      <c r="N2718">
        <v>1.57</v>
      </c>
      <c r="O2718">
        <v>0.71</v>
      </c>
      <c r="P2718">
        <v>1.86</v>
      </c>
      <c r="Q2718">
        <v>0.53</v>
      </c>
      <c r="R2718" t="str" cm="1">
        <f t="array" ref="R27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18">
        <v>4</v>
      </c>
      <c r="T2718">
        <v>0</v>
      </c>
      <c r="U2718">
        <v>4</v>
      </c>
      <c r="V2718">
        <v>1</v>
      </c>
      <c r="W2718">
        <v>1</v>
      </c>
      <c r="X2718">
        <v>0</v>
      </c>
      <c r="Y2718" t="s">
        <v>302</v>
      </c>
      <c r="AA2718">
        <v>-1</v>
      </c>
      <c r="AB2718">
        <v>-1</v>
      </c>
      <c r="AC2718">
        <v>1</v>
      </c>
      <c r="AD2718">
        <v>0</v>
      </c>
      <c r="AE2718">
        <v>2</v>
      </c>
      <c r="AF2718">
        <v>0</v>
      </c>
      <c r="AG2718">
        <v>0</v>
      </c>
      <c r="AH2718">
        <v>1</v>
      </c>
      <c r="AI2718">
        <v>2</v>
      </c>
      <c r="AJ2718">
        <v>0</v>
      </c>
      <c r="AK2718">
        <v>-1</v>
      </c>
      <c r="AL2718">
        <v>-1</v>
      </c>
      <c r="AM2718">
        <v>-1</v>
      </c>
      <c r="AN2718">
        <v>-1</v>
      </c>
      <c r="AO2718">
        <v>-1</v>
      </c>
      <c r="AP2718">
        <v>-1</v>
      </c>
      <c r="AQ2718">
        <v>-1</v>
      </c>
      <c r="AR2718">
        <v>-1</v>
      </c>
      <c r="AS2718">
        <v>-1</v>
      </c>
      <c r="AT2718">
        <v>-1</v>
      </c>
      <c r="AU2718">
        <v>0</v>
      </c>
      <c r="AV2718">
        <v>0</v>
      </c>
      <c r="AW2718">
        <v>2</v>
      </c>
      <c r="AX2718">
        <v>43</v>
      </c>
      <c r="AY2718">
        <v>58</v>
      </c>
      <c r="AZ2718">
        <v>22</v>
      </c>
      <c r="BA2718">
        <v>15</v>
      </c>
      <c r="BB2718">
        <v>7</v>
      </c>
      <c r="BC2718">
        <v>15</v>
      </c>
      <c r="BD2718">
        <v>50</v>
      </c>
      <c r="BE2718">
        <v>36</v>
      </c>
      <c r="BF2718">
        <v>79</v>
      </c>
      <c r="BG2718">
        <v>0</v>
      </c>
      <c r="BH2718">
        <v>4.72</v>
      </c>
      <c r="BI2718">
        <v>1.81</v>
      </c>
      <c r="BJ2718">
        <v>3.65</v>
      </c>
      <c r="BK2718">
        <v>4.9400000000000004</v>
      </c>
      <c r="BL2718">
        <f>1/Table1[[#This Row],[odds_ft_home_team_win]]+1/Table1[[#This Row],[odds_ft_draw]]+1/Table1[[#This Row],[odds_ft_away_team_win]]-1</f>
        <v>2.8887940382600785E-2</v>
      </c>
      <c r="BM2718">
        <f>Table1[[#This Row],[Margin]]/3</f>
        <v>9.6293134608669284E-3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 t="s">
        <v>113</v>
      </c>
      <c r="BU2718">
        <f>VLOOKUP(Table1[[#This Row],[Reference]],metron,11,FALSE)</f>
        <v>1.684957590444867</v>
      </c>
      <c r="BV2718">
        <f>VLOOKUP(Table1[[#This Row],[Reference]],metron,12,FALSE)</f>
        <v>0.95101263631642718</v>
      </c>
    </row>
    <row r="2719" spans="1:74" hidden="1" x14ac:dyDescent="0.45">
      <c r="A2719" t="s">
        <v>5418</v>
      </c>
      <c r="B2719">
        <v>1351983600</v>
      </c>
      <c r="C2719" s="3" t="s">
        <v>301</v>
      </c>
      <c r="D2719" t="s">
        <v>65</v>
      </c>
      <c r="E2719" t="s">
        <v>66</v>
      </c>
      <c r="F2719" t="s">
        <v>80</v>
      </c>
      <c r="G2719" t="s">
        <v>98</v>
      </c>
      <c r="H2719" t="s">
        <v>66</v>
      </c>
      <c r="I2719">
        <f>MROUND(Table1[[#This Row],[Prob_H]]*100,2)/100</f>
        <v>0.22</v>
      </c>
      <c r="J2719">
        <f>1/Table1[[#This Row],[odds_ft_home_team_win]]-Table1[[#This Row],[Margin/3]]</f>
        <v>0.22553124889153633</v>
      </c>
      <c r="K2719">
        <f>1/Table1[[#This Row],[odds_ft_draw]]-Table1[[#This Row],[Margin/3]]</f>
        <v>0.27458247718804768</v>
      </c>
      <c r="L2719">
        <f>1/Table1[[#This Row],[odds_ft_away_team_win]]-Table1[[#This Row],[Margin/3]]</f>
        <v>0.49988627392041585</v>
      </c>
      <c r="M2719">
        <v>16</v>
      </c>
      <c r="N2719">
        <v>0.14000000000000001</v>
      </c>
      <c r="O2719">
        <v>1.43</v>
      </c>
      <c r="P2719">
        <v>0.88</v>
      </c>
      <c r="Q2719">
        <v>1.1100000000000001</v>
      </c>
      <c r="R2719" t="str" cm="1">
        <f t="array" ref="R27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Z2719">
        <v>83</v>
      </c>
      <c r="AA2719">
        <v>-1</v>
      </c>
      <c r="AB2719">
        <v>-1</v>
      </c>
      <c r="AC2719">
        <v>4</v>
      </c>
      <c r="AD2719">
        <v>0</v>
      </c>
      <c r="AE2719">
        <v>0</v>
      </c>
      <c r="AF2719">
        <v>0</v>
      </c>
      <c r="AG2719">
        <v>1</v>
      </c>
      <c r="AH2719">
        <v>3</v>
      </c>
      <c r="AI2719">
        <v>0</v>
      </c>
      <c r="AJ2719">
        <v>0</v>
      </c>
      <c r="AK2719">
        <v>-1</v>
      </c>
      <c r="AL2719">
        <v>-1</v>
      </c>
      <c r="AM2719">
        <v>-1</v>
      </c>
      <c r="AN2719">
        <v>-1</v>
      </c>
      <c r="AO2719">
        <v>-1</v>
      </c>
      <c r="AP2719">
        <v>-1</v>
      </c>
      <c r="AQ2719">
        <v>-1</v>
      </c>
      <c r="AR2719">
        <v>-1</v>
      </c>
      <c r="AS2719">
        <v>-1</v>
      </c>
      <c r="AT2719">
        <v>-1</v>
      </c>
      <c r="AU2719">
        <v>0</v>
      </c>
      <c r="AV2719">
        <v>0</v>
      </c>
      <c r="AW2719">
        <v>2.15</v>
      </c>
      <c r="AX2719">
        <v>43</v>
      </c>
      <c r="AY2719">
        <v>57</v>
      </c>
      <c r="AZ2719">
        <v>43</v>
      </c>
      <c r="BA2719">
        <v>22</v>
      </c>
      <c r="BB2719">
        <v>0</v>
      </c>
      <c r="BC2719">
        <v>29</v>
      </c>
      <c r="BD2719">
        <v>57</v>
      </c>
      <c r="BE2719">
        <v>22</v>
      </c>
      <c r="BF2719">
        <v>79</v>
      </c>
      <c r="BG2719">
        <v>0</v>
      </c>
      <c r="BH2719">
        <v>5.43</v>
      </c>
      <c r="BI2719">
        <v>4.24</v>
      </c>
      <c r="BJ2719">
        <v>3.51</v>
      </c>
      <c r="BK2719">
        <v>1.96</v>
      </c>
      <c r="BL2719">
        <f>1/Table1[[#This Row],[odds_ft_home_team_win]]+1/Table1[[#This Row],[odds_ft_draw]]+1/Table1[[#This Row],[odds_ft_away_team_win]]-1</f>
        <v>3.0953423136711677E-2</v>
      </c>
      <c r="BM2719">
        <f>Table1[[#This Row],[Margin]]/3</f>
        <v>1.0317807712237226E-2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 t="s">
        <v>83</v>
      </c>
      <c r="BU2719">
        <f>VLOOKUP(Table1[[#This Row],[Reference]],metron,11,FALSE)</f>
        <v>1.0633893919793009</v>
      </c>
      <c r="BV2719">
        <f>VLOOKUP(Table1[[#This Row],[Reference]],metron,12,FALSE)</f>
        <v>1.648124191461837</v>
      </c>
    </row>
    <row r="2720" spans="1:74" hidden="1" x14ac:dyDescent="0.45">
      <c r="A2720" t="s">
        <v>5418</v>
      </c>
      <c r="B2720">
        <v>1351990800</v>
      </c>
      <c r="C2720" s="3" t="s">
        <v>303</v>
      </c>
      <c r="D2720" t="s">
        <v>65</v>
      </c>
      <c r="E2720" t="s">
        <v>66</v>
      </c>
      <c r="F2720" t="s">
        <v>85</v>
      </c>
      <c r="G2720" t="s">
        <v>68</v>
      </c>
      <c r="H2720" t="s">
        <v>66</v>
      </c>
      <c r="I2720">
        <f>MROUND(Table1[[#This Row],[Prob_H]]*100,2)/100</f>
        <v>0.44</v>
      </c>
      <c r="J2720">
        <f>1/Table1[[#This Row],[odds_ft_home_team_win]]-Table1[[#This Row],[Margin/3]]</f>
        <v>0.444735790855327</v>
      </c>
      <c r="K2720">
        <f>1/Table1[[#This Row],[odds_ft_draw]]-Table1[[#This Row],[Margin/3]]</f>
        <v>0.2825879971285859</v>
      </c>
      <c r="L2720">
        <f>1/Table1[[#This Row],[odds_ft_away_team_win]]-Table1[[#This Row],[Margin/3]]</f>
        <v>0.27267621201608716</v>
      </c>
      <c r="M2720">
        <v>16</v>
      </c>
      <c r="N2720">
        <v>1.86</v>
      </c>
      <c r="O2720">
        <v>0.63</v>
      </c>
      <c r="P2720">
        <v>1.8</v>
      </c>
      <c r="Q2720">
        <v>1.61</v>
      </c>
      <c r="R2720" t="str" cm="1">
        <f t="array" ref="R27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0">
        <v>0</v>
      </c>
      <c r="T2720">
        <v>1</v>
      </c>
      <c r="U2720">
        <v>1</v>
      </c>
      <c r="V2720">
        <v>0</v>
      </c>
      <c r="W2720">
        <v>0</v>
      </c>
      <c r="X2720">
        <v>0</v>
      </c>
      <c r="Z2720">
        <v>63</v>
      </c>
      <c r="AA2720">
        <v>-1</v>
      </c>
      <c r="AB2720">
        <v>-1</v>
      </c>
      <c r="AC2720">
        <v>1</v>
      </c>
      <c r="AD2720">
        <v>0</v>
      </c>
      <c r="AE2720">
        <v>4</v>
      </c>
      <c r="AF2720">
        <v>0</v>
      </c>
      <c r="AG2720">
        <v>1</v>
      </c>
      <c r="AH2720">
        <v>0</v>
      </c>
      <c r="AI2720">
        <v>1</v>
      </c>
      <c r="AJ2720">
        <v>3</v>
      </c>
      <c r="AK2720">
        <v>-1</v>
      </c>
      <c r="AL2720">
        <v>-1</v>
      </c>
      <c r="AM2720">
        <v>-1</v>
      </c>
      <c r="AN2720">
        <v>-1</v>
      </c>
      <c r="AO2720">
        <v>-1</v>
      </c>
      <c r="AP2720">
        <v>-1</v>
      </c>
      <c r="AQ2720">
        <v>-1</v>
      </c>
      <c r="AR2720">
        <v>-1</v>
      </c>
      <c r="AS2720">
        <v>-1</v>
      </c>
      <c r="AT2720">
        <v>-1</v>
      </c>
      <c r="AU2720">
        <v>0</v>
      </c>
      <c r="AV2720">
        <v>0</v>
      </c>
      <c r="AW2720">
        <v>2.5499999999999998</v>
      </c>
      <c r="AX2720">
        <v>68</v>
      </c>
      <c r="AY2720">
        <v>81</v>
      </c>
      <c r="AZ2720">
        <v>47</v>
      </c>
      <c r="BA2720">
        <v>27</v>
      </c>
      <c r="BB2720">
        <v>15</v>
      </c>
      <c r="BC2720">
        <v>40</v>
      </c>
      <c r="BD2720">
        <v>75</v>
      </c>
      <c r="BE2720">
        <v>27</v>
      </c>
      <c r="BF2720">
        <v>67</v>
      </c>
      <c r="BG2720">
        <v>0</v>
      </c>
      <c r="BH2720">
        <v>3.14</v>
      </c>
      <c r="BI2720">
        <v>2.2000000000000002</v>
      </c>
      <c r="BJ2720">
        <v>3.42</v>
      </c>
      <c r="BK2720">
        <v>3.54</v>
      </c>
      <c r="BL2720">
        <f>1/Table1[[#This Row],[odds_ft_home_team_win]]+1/Table1[[#This Row],[odds_ft_draw]]+1/Table1[[#This Row],[odds_ft_away_team_win]]-1</f>
        <v>2.942899107038266E-2</v>
      </c>
      <c r="BM2720">
        <f>Table1[[#This Row],[Margin]]/3</f>
        <v>9.8096636901275538E-3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 t="s">
        <v>87</v>
      </c>
      <c r="BU2720">
        <f>VLOOKUP(Table1[[#This Row],[Reference]],metron,11,FALSE)</f>
        <v>1.4140979689366791</v>
      </c>
      <c r="BV2720">
        <f>VLOOKUP(Table1[[#This Row],[Reference]],metron,12,FALSE)</f>
        <v>1.0666666666666671</v>
      </c>
    </row>
    <row r="2721" spans="1:74" hidden="1" x14ac:dyDescent="0.45">
      <c r="A2721" t="s">
        <v>5418</v>
      </c>
      <c r="B2721">
        <v>1351996200</v>
      </c>
      <c r="C2721" s="3" t="s">
        <v>304</v>
      </c>
      <c r="D2721" t="s">
        <v>65</v>
      </c>
      <c r="E2721" t="s">
        <v>66</v>
      </c>
      <c r="F2721" t="s">
        <v>72</v>
      </c>
      <c r="G2721" t="s">
        <v>89</v>
      </c>
      <c r="H2721" t="s">
        <v>66</v>
      </c>
      <c r="I2721">
        <f>MROUND(Table1[[#This Row],[Prob_H]]*100,2)/100</f>
        <v>0.62</v>
      </c>
      <c r="J2721">
        <f>1/Table1[[#This Row],[odds_ft_home_team_win]]-Table1[[#This Row],[Margin/3]]</f>
        <v>0.62325161097030302</v>
      </c>
      <c r="K2721">
        <f>1/Table1[[#This Row],[odds_ft_draw]]-Table1[[#This Row],[Margin/3]]</f>
        <v>0.23847917638161692</v>
      </c>
      <c r="L2721">
        <f>1/Table1[[#This Row],[odds_ft_away_team_win]]-Table1[[#This Row],[Margin/3]]</f>
        <v>0.13826921264808001</v>
      </c>
      <c r="M2721">
        <v>16</v>
      </c>
      <c r="N2721">
        <v>2.4300000000000002</v>
      </c>
      <c r="O2721">
        <v>1.1399999999999999</v>
      </c>
      <c r="P2721">
        <v>1.95</v>
      </c>
      <c r="Q2721">
        <v>1</v>
      </c>
      <c r="R2721" t="str" cm="1">
        <f t="array" ref="R27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AA2721">
        <v>-1</v>
      </c>
      <c r="AB2721">
        <v>-1</v>
      </c>
      <c r="AC2721">
        <v>3</v>
      </c>
      <c r="AD2721">
        <v>0</v>
      </c>
      <c r="AE2721">
        <v>5</v>
      </c>
      <c r="AF2721">
        <v>0</v>
      </c>
      <c r="AG2721">
        <v>0</v>
      </c>
      <c r="AH2721">
        <v>3</v>
      </c>
      <c r="AI2721">
        <v>2</v>
      </c>
      <c r="AJ2721">
        <v>3</v>
      </c>
      <c r="AK2721">
        <v>-1</v>
      </c>
      <c r="AL2721">
        <v>-1</v>
      </c>
      <c r="AM2721">
        <v>-1</v>
      </c>
      <c r="AN2721">
        <v>-1</v>
      </c>
      <c r="AO2721">
        <v>-1</v>
      </c>
      <c r="AP2721">
        <v>-1</v>
      </c>
      <c r="AQ2721">
        <v>-1</v>
      </c>
      <c r="AR2721">
        <v>-1</v>
      </c>
      <c r="AS2721">
        <v>-1</v>
      </c>
      <c r="AT2721">
        <v>-1</v>
      </c>
      <c r="AU2721">
        <v>0</v>
      </c>
      <c r="AV2721">
        <v>0</v>
      </c>
      <c r="AW2721">
        <v>2.5</v>
      </c>
      <c r="AX2721">
        <v>43</v>
      </c>
      <c r="AY2721">
        <v>64</v>
      </c>
      <c r="AZ2721">
        <v>43</v>
      </c>
      <c r="BA2721">
        <v>29</v>
      </c>
      <c r="BB2721">
        <v>15</v>
      </c>
      <c r="BC2721">
        <v>36</v>
      </c>
      <c r="BD2721">
        <v>79</v>
      </c>
      <c r="BE2721">
        <v>29</v>
      </c>
      <c r="BF2721">
        <v>79</v>
      </c>
      <c r="BG2721">
        <v>0</v>
      </c>
      <c r="BH2721">
        <v>5.29</v>
      </c>
      <c r="BI2721">
        <v>1.58</v>
      </c>
      <c r="BJ2721">
        <v>4.03</v>
      </c>
      <c r="BK2721">
        <v>6.76</v>
      </c>
      <c r="BL2721">
        <f>1/Table1[[#This Row],[odds_ft_home_team_win]]+1/Table1[[#This Row],[odds_ft_draw]]+1/Table1[[#This Row],[odds_ft_away_team_win]]-1</f>
        <v>2.897934430428073E-2</v>
      </c>
      <c r="BM2721">
        <f>Table1[[#This Row],[Margin]]/3</f>
        <v>9.6597814347602427E-3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 t="s">
        <v>75</v>
      </c>
      <c r="BU2721">
        <f>VLOOKUP(Table1[[#This Row],[Reference]],metron,11,FALSE)</f>
        <v>1.8681481481481479</v>
      </c>
      <c r="BV2721">
        <f>VLOOKUP(Table1[[#This Row],[Reference]],metron,12,FALSE)</f>
        <v>0.86851851851851847</v>
      </c>
    </row>
    <row r="2722" spans="1:74" hidden="1" x14ac:dyDescent="0.45">
      <c r="A2722" t="s">
        <v>5418</v>
      </c>
      <c r="B2722">
        <v>1352052000</v>
      </c>
      <c r="C2722" s="3" t="s">
        <v>305</v>
      </c>
      <c r="D2722" t="s">
        <v>65</v>
      </c>
      <c r="E2722" t="s">
        <v>66</v>
      </c>
      <c r="F2722" t="s">
        <v>97</v>
      </c>
      <c r="G2722" t="s">
        <v>78</v>
      </c>
      <c r="H2722" t="s">
        <v>66</v>
      </c>
      <c r="I2722">
        <f>MROUND(Table1[[#This Row],[Prob_H]]*100,2)/100</f>
        <v>0.46</v>
      </c>
      <c r="J2722">
        <f>1/Table1[[#This Row],[odds_ft_home_team_win]]-Table1[[#This Row],[Margin/3]]</f>
        <v>0.46189000313300244</v>
      </c>
      <c r="K2722">
        <f>1/Table1[[#This Row],[odds_ft_draw]]-Table1[[#This Row],[Margin/3]]</f>
        <v>0.27837632796580114</v>
      </c>
      <c r="L2722">
        <f>1/Table1[[#This Row],[odds_ft_away_team_win]]-Table1[[#This Row],[Margin/3]]</f>
        <v>0.25973366890119653</v>
      </c>
      <c r="M2722">
        <v>16</v>
      </c>
      <c r="N2722">
        <v>2.71</v>
      </c>
      <c r="O2722">
        <v>1.43</v>
      </c>
      <c r="P2722">
        <v>1.65</v>
      </c>
      <c r="Q2722">
        <v>1.37</v>
      </c>
      <c r="R2722" t="str" cm="1">
        <f t="array" ref="R27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AA2722">
        <v>-1</v>
      </c>
      <c r="AB2722">
        <v>-1</v>
      </c>
      <c r="AC2722">
        <v>3</v>
      </c>
      <c r="AD2722">
        <v>0</v>
      </c>
      <c r="AE2722">
        <v>4</v>
      </c>
      <c r="AF2722">
        <v>0</v>
      </c>
      <c r="AG2722">
        <v>1</v>
      </c>
      <c r="AH2722">
        <v>2</v>
      </c>
      <c r="AI2722">
        <v>3</v>
      </c>
      <c r="AJ2722">
        <v>1</v>
      </c>
      <c r="AK2722">
        <v>-1</v>
      </c>
      <c r="AL2722">
        <v>-1</v>
      </c>
      <c r="AM2722">
        <v>-1</v>
      </c>
      <c r="AN2722">
        <v>-1</v>
      </c>
      <c r="AO2722">
        <v>-1</v>
      </c>
      <c r="AP2722">
        <v>-1</v>
      </c>
      <c r="AQ2722">
        <v>-1</v>
      </c>
      <c r="AR2722">
        <v>-1</v>
      </c>
      <c r="AS2722">
        <v>-1</v>
      </c>
      <c r="AT2722">
        <v>-1</v>
      </c>
      <c r="AU2722">
        <v>0</v>
      </c>
      <c r="AV2722">
        <v>0</v>
      </c>
      <c r="AW2722">
        <v>2.86</v>
      </c>
      <c r="AX2722">
        <v>79</v>
      </c>
      <c r="AY2722">
        <v>79</v>
      </c>
      <c r="AZ2722">
        <v>57</v>
      </c>
      <c r="BA2722">
        <v>36</v>
      </c>
      <c r="BB2722">
        <v>22</v>
      </c>
      <c r="BC2722">
        <v>50</v>
      </c>
      <c r="BD2722">
        <v>57</v>
      </c>
      <c r="BE2722">
        <v>50</v>
      </c>
      <c r="BF2722">
        <v>86</v>
      </c>
      <c r="BG2722">
        <v>0</v>
      </c>
      <c r="BH2722">
        <v>5.28</v>
      </c>
      <c r="BI2722">
        <v>2.12</v>
      </c>
      <c r="BJ2722">
        <v>3.47</v>
      </c>
      <c r="BK2722">
        <v>3.71</v>
      </c>
      <c r="BL2722">
        <f>1/Table1[[#This Row],[odds_ft_home_team_win]]+1/Table1[[#This Row],[odds_ft_draw]]+1/Table1[[#This Row],[odds_ft_away_team_win]]-1</f>
        <v>2.942433022363411E-2</v>
      </c>
      <c r="BM2722">
        <f>Table1[[#This Row],[Margin]]/3</f>
        <v>9.8081100745447038E-3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 t="s">
        <v>100</v>
      </c>
      <c r="BU2722">
        <f>VLOOKUP(Table1[[#This Row],[Reference]],metron,11,FALSE)</f>
        <v>1.4888836329233679</v>
      </c>
      <c r="BV2722">
        <f>VLOOKUP(Table1[[#This Row],[Reference]],metron,12,FALSE)</f>
        <v>1.0516792809839171</v>
      </c>
    </row>
    <row r="2723" spans="1:74" hidden="1" x14ac:dyDescent="0.45">
      <c r="A2723" t="s">
        <v>5418</v>
      </c>
      <c r="B2723">
        <v>1352066400</v>
      </c>
      <c r="C2723" s="3" t="s">
        <v>306</v>
      </c>
      <c r="D2723" t="s">
        <v>65</v>
      </c>
      <c r="E2723" t="s">
        <v>66</v>
      </c>
      <c r="F2723" t="s">
        <v>93</v>
      </c>
      <c r="G2723" t="s">
        <v>73</v>
      </c>
      <c r="H2723" t="s">
        <v>66</v>
      </c>
      <c r="I2723">
        <f>MROUND(Table1[[#This Row],[Prob_H]]*100,2)/100</f>
        <v>0.46</v>
      </c>
      <c r="J2723">
        <f>1/Table1[[#This Row],[odds_ft_home_team_win]]-Table1[[#This Row],[Margin/3]]</f>
        <v>0.46149045258877869</v>
      </c>
      <c r="K2723">
        <f>1/Table1[[#This Row],[odds_ft_draw]]-Table1[[#This Row],[Margin/3]]</f>
        <v>0.2813375288856047</v>
      </c>
      <c r="L2723">
        <f>1/Table1[[#This Row],[odds_ft_away_team_win]]-Table1[[#This Row],[Margin/3]]</f>
        <v>0.25717201852561655</v>
      </c>
      <c r="M2723">
        <v>16</v>
      </c>
      <c r="N2723">
        <v>0.71</v>
      </c>
      <c r="O2723">
        <v>0.71</v>
      </c>
      <c r="P2723">
        <v>1.39</v>
      </c>
      <c r="Q2723">
        <v>1</v>
      </c>
      <c r="R2723" t="str" cm="1">
        <f t="array" ref="R27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23">
        <v>2</v>
      </c>
      <c r="T2723">
        <v>2</v>
      </c>
      <c r="U2723">
        <v>4</v>
      </c>
      <c r="V2723">
        <v>3</v>
      </c>
      <c r="W2723">
        <v>2</v>
      </c>
      <c r="X2723">
        <v>1</v>
      </c>
      <c r="Y2723" t="s">
        <v>307</v>
      </c>
      <c r="Z2723" t="s">
        <v>308</v>
      </c>
      <c r="AA2723">
        <v>-1</v>
      </c>
      <c r="AB2723">
        <v>-1</v>
      </c>
      <c r="AC2723">
        <v>2</v>
      </c>
      <c r="AD2723">
        <v>1</v>
      </c>
      <c r="AE2723">
        <v>1</v>
      </c>
      <c r="AF2723">
        <v>0</v>
      </c>
      <c r="AG2723">
        <v>1</v>
      </c>
      <c r="AH2723">
        <v>2</v>
      </c>
      <c r="AI2723">
        <v>0</v>
      </c>
      <c r="AJ2723">
        <v>1</v>
      </c>
      <c r="AK2723">
        <v>-1</v>
      </c>
      <c r="AL2723">
        <v>-1</v>
      </c>
      <c r="AM2723">
        <v>-1</v>
      </c>
      <c r="AN2723">
        <v>-1</v>
      </c>
      <c r="AO2723">
        <v>-1</v>
      </c>
      <c r="AP2723">
        <v>-1</v>
      </c>
      <c r="AQ2723">
        <v>-1</v>
      </c>
      <c r="AR2723">
        <v>-1</v>
      </c>
      <c r="AS2723">
        <v>-1</v>
      </c>
      <c r="AT2723">
        <v>-1</v>
      </c>
      <c r="AU2723">
        <v>0</v>
      </c>
      <c r="AV2723">
        <v>0</v>
      </c>
      <c r="AW2723">
        <v>2.4300000000000002</v>
      </c>
      <c r="AX2723">
        <v>64</v>
      </c>
      <c r="AY2723">
        <v>86</v>
      </c>
      <c r="AZ2723">
        <v>43</v>
      </c>
      <c r="BA2723">
        <v>22</v>
      </c>
      <c r="BB2723">
        <v>7</v>
      </c>
      <c r="BC2723">
        <v>22</v>
      </c>
      <c r="BD2723">
        <v>71</v>
      </c>
      <c r="BE2723">
        <v>43</v>
      </c>
      <c r="BF2723">
        <v>86</v>
      </c>
      <c r="BG2723">
        <v>0</v>
      </c>
      <c r="BH2723">
        <v>4.8600000000000003</v>
      </c>
      <c r="BI2723">
        <v>2.12</v>
      </c>
      <c r="BJ2723">
        <v>3.43</v>
      </c>
      <c r="BK2723">
        <v>3.74</v>
      </c>
      <c r="BL2723">
        <f>1/Table1[[#This Row],[odds_ft_home_team_win]]+1/Table1[[#This Row],[odds_ft_draw]]+1/Table1[[#This Row],[odds_ft_away_team_win]]-1</f>
        <v>3.0622981856305298E-2</v>
      </c>
      <c r="BM2723">
        <f>Table1[[#This Row],[Margin]]/3</f>
        <v>1.0207660618768433E-2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 t="s">
        <v>95</v>
      </c>
      <c r="BU2723">
        <f>VLOOKUP(Table1[[#This Row],[Reference]],metron,11,FALSE)</f>
        <v>1.4888836329233679</v>
      </c>
      <c r="BV2723">
        <f>VLOOKUP(Table1[[#This Row],[Reference]],metron,12,FALSE)</f>
        <v>1.0516792809839171</v>
      </c>
    </row>
    <row r="2724" spans="1:74" hidden="1" x14ac:dyDescent="0.45">
      <c r="A2724" t="s">
        <v>5418</v>
      </c>
      <c r="B2724">
        <v>1352073600</v>
      </c>
      <c r="C2724" s="3" t="s">
        <v>309</v>
      </c>
      <c r="D2724" t="s">
        <v>65</v>
      </c>
      <c r="E2724" t="s">
        <v>66</v>
      </c>
      <c r="F2724" t="s">
        <v>102</v>
      </c>
      <c r="G2724" t="s">
        <v>81</v>
      </c>
      <c r="H2724" t="s">
        <v>66</v>
      </c>
      <c r="I2724">
        <f>MROUND(Table1[[#This Row],[Prob_H]]*100,2)/100</f>
        <v>0.34</v>
      </c>
      <c r="J2724">
        <f>1/Table1[[#This Row],[odds_ft_home_team_win]]-Table1[[#This Row],[Margin/3]]</f>
        <v>0.33091292806384059</v>
      </c>
      <c r="K2724">
        <f>1/Table1[[#This Row],[odds_ft_draw]]-Table1[[#This Row],[Margin/3]]</f>
        <v>0.2794710721999637</v>
      </c>
      <c r="L2724">
        <f>1/Table1[[#This Row],[odds_ft_away_team_win]]-Table1[[#This Row],[Margin/3]]</f>
        <v>0.3896159997361956</v>
      </c>
      <c r="M2724">
        <v>16</v>
      </c>
      <c r="N2724">
        <v>1.29</v>
      </c>
      <c r="O2724">
        <v>1.29</v>
      </c>
      <c r="P2724">
        <v>1.1200000000000001</v>
      </c>
      <c r="Q2724">
        <v>0.95</v>
      </c>
      <c r="R2724" t="str" cm="1">
        <f t="array" ref="R27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4">
        <v>2</v>
      </c>
      <c r="T2724">
        <v>3</v>
      </c>
      <c r="U2724">
        <v>5</v>
      </c>
      <c r="V2724">
        <v>2</v>
      </c>
      <c r="W2724">
        <v>0</v>
      </c>
      <c r="X2724">
        <v>2</v>
      </c>
      <c r="Y2724" t="s">
        <v>310</v>
      </c>
      <c r="Z2724" t="s">
        <v>311</v>
      </c>
      <c r="AA2724">
        <v>-1</v>
      </c>
      <c r="AB2724">
        <v>-1</v>
      </c>
      <c r="AC2724">
        <v>4</v>
      </c>
      <c r="AD2724">
        <v>2</v>
      </c>
      <c r="AE2724">
        <v>3</v>
      </c>
      <c r="AF2724">
        <v>0</v>
      </c>
      <c r="AG2724">
        <v>1</v>
      </c>
      <c r="AH2724">
        <v>5</v>
      </c>
      <c r="AI2724">
        <v>1</v>
      </c>
      <c r="AJ2724">
        <v>2</v>
      </c>
      <c r="AK2724">
        <v>-1</v>
      </c>
      <c r="AL2724">
        <v>-1</v>
      </c>
      <c r="AM2724">
        <v>-1</v>
      </c>
      <c r="AN2724">
        <v>-1</v>
      </c>
      <c r="AO2724">
        <v>-1</v>
      </c>
      <c r="AP2724">
        <v>-1</v>
      </c>
      <c r="AQ2724">
        <v>-1</v>
      </c>
      <c r="AR2724">
        <v>-1</v>
      </c>
      <c r="AS2724">
        <v>-1</v>
      </c>
      <c r="AT2724">
        <v>-1</v>
      </c>
      <c r="AU2724">
        <v>0</v>
      </c>
      <c r="AV2724">
        <v>0</v>
      </c>
      <c r="AW2724">
        <v>2.58</v>
      </c>
      <c r="AX2724">
        <v>71</v>
      </c>
      <c r="AY2724">
        <v>86</v>
      </c>
      <c r="AZ2724">
        <v>50</v>
      </c>
      <c r="BA2724">
        <v>29</v>
      </c>
      <c r="BB2724">
        <v>0</v>
      </c>
      <c r="BC2724">
        <v>29</v>
      </c>
      <c r="BD2724">
        <v>71</v>
      </c>
      <c r="BE2724">
        <v>43</v>
      </c>
      <c r="BF2724">
        <v>79</v>
      </c>
      <c r="BG2724">
        <v>0</v>
      </c>
      <c r="BH2724">
        <v>4.8600000000000003</v>
      </c>
      <c r="BI2724">
        <v>2.93</v>
      </c>
      <c r="BJ2724">
        <v>3.45</v>
      </c>
      <c r="BK2724">
        <v>2.5</v>
      </c>
      <c r="BL2724">
        <f>1/Table1[[#This Row],[odds_ft_home_team_win]]+1/Table1[[#This Row],[odds_ft_draw]]+1/Table1[[#This Row],[odds_ft_away_team_win]]-1</f>
        <v>3.1152000791413226E-2</v>
      </c>
      <c r="BM2724">
        <f>Table1[[#This Row],[Margin]]/3</f>
        <v>1.0384000263804408E-2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 t="s">
        <v>104</v>
      </c>
      <c r="BU2724">
        <f>VLOOKUP(Table1[[#This Row],[Reference]],metron,11,FALSE)</f>
        <v>1.228921489601805</v>
      </c>
      <c r="BV2724">
        <f>VLOOKUP(Table1[[#This Row],[Reference]],metron,12,FALSE)</f>
        <v>1.2940512655166849</v>
      </c>
    </row>
    <row r="2725" spans="1:74" hidden="1" x14ac:dyDescent="0.45">
      <c r="A2725" t="s">
        <v>5417</v>
      </c>
      <c r="B2725">
        <v>1367022600</v>
      </c>
      <c r="C2725" s="3" t="s">
        <v>553</v>
      </c>
      <c r="D2725" t="s">
        <v>65</v>
      </c>
      <c r="E2725" t="s">
        <v>66</v>
      </c>
      <c r="F2725" t="s">
        <v>78</v>
      </c>
      <c r="G2725" t="s">
        <v>97</v>
      </c>
      <c r="H2725" t="s">
        <v>66</v>
      </c>
      <c r="I2725">
        <f>MROUND(Table1[[#This Row],[Prob_H]]*100,2)/100</f>
        <v>0.54</v>
      </c>
      <c r="J2725">
        <f>1/Table1[[#This Row],[odds_ft_home_team_win]]-Table1[[#This Row],[Margin/3]]</f>
        <v>0.53079312373749277</v>
      </c>
      <c r="K2725">
        <f>1/Table1[[#This Row],[odds_ft_draw]]-Table1[[#This Row],[Margin/3]]</f>
        <v>0.26573467686086411</v>
      </c>
      <c r="L2725">
        <f>1/Table1[[#This Row],[odds_ft_away_team_win]]-Table1[[#This Row],[Margin/3]]</f>
        <v>0.2034721994016431</v>
      </c>
      <c r="M2725">
        <v>16</v>
      </c>
      <c r="N2725">
        <v>1.82</v>
      </c>
      <c r="O2725">
        <v>1.47</v>
      </c>
      <c r="P2725">
        <v>1.95</v>
      </c>
      <c r="Q2725">
        <v>1.4</v>
      </c>
      <c r="R2725" t="str" cm="1">
        <f t="array" ref="R27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5">
        <v>2</v>
      </c>
      <c r="T2725">
        <v>1</v>
      </c>
      <c r="U2725">
        <v>3</v>
      </c>
      <c r="V2725">
        <v>1</v>
      </c>
      <c r="W2725">
        <v>1</v>
      </c>
      <c r="X2725">
        <v>0</v>
      </c>
      <c r="Y2725" t="s">
        <v>554</v>
      </c>
      <c r="Z2725">
        <v>59</v>
      </c>
      <c r="AA2725">
        <v>-1</v>
      </c>
      <c r="AB2725">
        <v>-1</v>
      </c>
      <c r="AC2725">
        <v>2</v>
      </c>
      <c r="AD2725">
        <v>0</v>
      </c>
      <c r="AE2725">
        <v>2</v>
      </c>
      <c r="AF2725">
        <v>0</v>
      </c>
      <c r="AG2725">
        <v>0</v>
      </c>
      <c r="AH2725">
        <v>2</v>
      </c>
      <c r="AI2725">
        <v>1</v>
      </c>
      <c r="AJ2725">
        <v>1</v>
      </c>
      <c r="AK2725">
        <v>-1</v>
      </c>
      <c r="AL2725">
        <v>-1</v>
      </c>
      <c r="AM2725">
        <v>-1</v>
      </c>
      <c r="AN2725">
        <v>-1</v>
      </c>
      <c r="AO2725">
        <v>-1</v>
      </c>
      <c r="AP2725">
        <v>-1</v>
      </c>
      <c r="AQ2725">
        <v>-1</v>
      </c>
      <c r="AR2725">
        <v>-1</v>
      </c>
      <c r="AS2725">
        <v>-1</v>
      </c>
      <c r="AT2725">
        <v>-1</v>
      </c>
      <c r="AU2725">
        <v>0</v>
      </c>
      <c r="AV2725">
        <v>0</v>
      </c>
      <c r="AW2725">
        <v>2.56</v>
      </c>
      <c r="AX2725">
        <v>53</v>
      </c>
      <c r="AY2725">
        <v>78</v>
      </c>
      <c r="AZ2725">
        <v>41</v>
      </c>
      <c r="BA2725">
        <v>23</v>
      </c>
      <c r="BB2725">
        <v>9</v>
      </c>
      <c r="BC2725">
        <v>50</v>
      </c>
      <c r="BD2725">
        <v>70</v>
      </c>
      <c r="BE2725">
        <v>39</v>
      </c>
      <c r="BF2725">
        <v>75</v>
      </c>
      <c r="BG2725">
        <v>0</v>
      </c>
      <c r="BH2725">
        <v>5.23</v>
      </c>
      <c r="BI2725">
        <v>1.85</v>
      </c>
      <c r="BJ2725">
        <v>3.63</v>
      </c>
      <c r="BK2725">
        <v>4.6900000000000004</v>
      </c>
      <c r="BL2725">
        <f>1/Table1[[#This Row],[odds_ft_home_team_win]]+1/Table1[[#This Row],[odds_ft_draw]]+1/Table1[[#This Row],[odds_ft_away_team_win]]-1</f>
        <v>2.9242250409143189E-2</v>
      </c>
      <c r="BM2725">
        <f>Table1[[#This Row],[Margin]]/3</f>
        <v>9.7474168030477291E-3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 t="s">
        <v>106</v>
      </c>
      <c r="BU2725">
        <f>VLOOKUP(Table1[[#This Row],[Reference]],metron,11,FALSE)</f>
        <v>1.684957590444867</v>
      </c>
      <c r="BV2725">
        <f>VLOOKUP(Table1[[#This Row],[Reference]],metron,12,FALSE)</f>
        <v>0.95101263631642718</v>
      </c>
    </row>
    <row r="2726" spans="1:74" hidden="1" x14ac:dyDescent="0.45">
      <c r="A2726" t="s">
        <v>5417</v>
      </c>
      <c r="B2726">
        <v>1367100000</v>
      </c>
      <c r="C2726" s="3" t="s">
        <v>555</v>
      </c>
      <c r="D2726" t="s">
        <v>65</v>
      </c>
      <c r="E2726" t="s">
        <v>66</v>
      </c>
      <c r="F2726" t="s">
        <v>77</v>
      </c>
      <c r="G2726" t="s">
        <v>88</v>
      </c>
      <c r="H2726" t="s">
        <v>66</v>
      </c>
      <c r="I2726">
        <f>MROUND(Table1[[#This Row],[Prob_H]]*100,2)/100</f>
        <v>0.52</v>
      </c>
      <c r="J2726">
        <f>1/Table1[[#This Row],[odds_ft_home_team_win]]-Table1[[#This Row],[Margin/3]]</f>
        <v>0.51628494056290564</v>
      </c>
      <c r="K2726">
        <f>1/Table1[[#This Row],[odds_ft_draw]]-Table1[[#This Row],[Margin/3]]</f>
        <v>0.26852068312264765</v>
      </c>
      <c r="L2726">
        <f>1/Table1[[#This Row],[odds_ft_away_team_win]]-Table1[[#This Row],[Margin/3]]</f>
        <v>0.21519437631444666</v>
      </c>
      <c r="M2726">
        <v>16</v>
      </c>
      <c r="N2726">
        <v>1.71</v>
      </c>
      <c r="O2726">
        <v>1.1299999999999999</v>
      </c>
      <c r="P2726">
        <v>1.95</v>
      </c>
      <c r="Q2726">
        <v>1.1100000000000001</v>
      </c>
      <c r="R2726" t="str" cm="1">
        <f t="array" ref="R27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6">
        <v>1</v>
      </c>
      <c r="T2726">
        <v>0</v>
      </c>
      <c r="U2726">
        <v>1</v>
      </c>
      <c r="V2726">
        <v>1</v>
      </c>
      <c r="W2726">
        <v>1</v>
      </c>
      <c r="X2726">
        <v>0</v>
      </c>
      <c r="Y2726">
        <v>35</v>
      </c>
      <c r="AA2726">
        <v>-1</v>
      </c>
      <c r="AB2726">
        <v>-1</v>
      </c>
      <c r="AC2726">
        <v>1</v>
      </c>
      <c r="AD2726">
        <v>0</v>
      </c>
      <c r="AE2726">
        <v>3</v>
      </c>
      <c r="AF2726">
        <v>0</v>
      </c>
      <c r="AG2726">
        <v>0</v>
      </c>
      <c r="AH2726">
        <v>1</v>
      </c>
      <c r="AI2726">
        <v>3</v>
      </c>
      <c r="AJ2726">
        <v>0</v>
      </c>
      <c r="AK2726">
        <v>-1</v>
      </c>
      <c r="AL2726">
        <v>-1</v>
      </c>
      <c r="AM2726">
        <v>-1</v>
      </c>
      <c r="AN2726">
        <v>-1</v>
      </c>
      <c r="AO2726">
        <v>-1</v>
      </c>
      <c r="AP2726">
        <v>-1</v>
      </c>
      <c r="AQ2726">
        <v>-1</v>
      </c>
      <c r="AR2726">
        <v>-1</v>
      </c>
      <c r="AS2726">
        <v>-1</v>
      </c>
      <c r="AT2726">
        <v>-1</v>
      </c>
      <c r="AU2726">
        <v>0</v>
      </c>
      <c r="AV2726">
        <v>0</v>
      </c>
      <c r="AW2726">
        <v>2.52</v>
      </c>
      <c r="AX2726">
        <v>61</v>
      </c>
      <c r="AY2726">
        <v>82</v>
      </c>
      <c r="AZ2726">
        <v>49</v>
      </c>
      <c r="BA2726">
        <v>25</v>
      </c>
      <c r="BB2726">
        <v>13</v>
      </c>
      <c r="BC2726">
        <v>27</v>
      </c>
      <c r="BD2726">
        <v>70</v>
      </c>
      <c r="BE2726">
        <v>46</v>
      </c>
      <c r="BF2726">
        <v>73</v>
      </c>
      <c r="BG2726">
        <v>0</v>
      </c>
      <c r="BH2726">
        <v>5.32</v>
      </c>
      <c r="BI2726">
        <v>1.9</v>
      </c>
      <c r="BJ2726">
        <v>3.59</v>
      </c>
      <c r="BK2726">
        <v>4.4400000000000004</v>
      </c>
      <c r="BL2726">
        <f>1/Table1[[#This Row],[odds_ft_home_team_win]]+1/Table1[[#This Row],[odds_ft_draw]]+1/Table1[[#This Row],[odds_ft_away_team_win]]-1</f>
        <v>3.0092546732335634E-2</v>
      </c>
      <c r="BM2726">
        <f>Table1[[#This Row],[Margin]]/3</f>
        <v>1.0030848910778545E-2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 t="s">
        <v>79</v>
      </c>
      <c r="BU2726">
        <f>VLOOKUP(Table1[[#This Row],[Reference]],metron,11,FALSE)</f>
        <v>1.625948039373891</v>
      </c>
      <c r="BV2726">
        <f>VLOOKUP(Table1[[#This Row],[Reference]],metron,12,FALSE)</f>
        <v>0.97079231886396644</v>
      </c>
    </row>
    <row r="2727" spans="1:74" hidden="1" x14ac:dyDescent="0.45">
      <c r="A2727" t="s">
        <v>5417</v>
      </c>
      <c r="B2727">
        <v>1367107200</v>
      </c>
      <c r="C2727" s="3" t="s">
        <v>556</v>
      </c>
      <c r="D2727" t="s">
        <v>65</v>
      </c>
      <c r="E2727" t="s">
        <v>66</v>
      </c>
      <c r="F2727" t="s">
        <v>68</v>
      </c>
      <c r="G2727" t="s">
        <v>85</v>
      </c>
      <c r="H2727" t="s">
        <v>66</v>
      </c>
      <c r="I2727">
        <f>MROUND(Table1[[#This Row],[Prob_H]]*100,2)/100</f>
        <v>0.52</v>
      </c>
      <c r="J2727">
        <f>1/Table1[[#This Row],[odds_ft_home_team_win]]-Table1[[#This Row],[Margin/3]]</f>
        <v>0.52742592852423476</v>
      </c>
      <c r="K2727">
        <f>1/Table1[[#This Row],[odds_ft_draw]]-Table1[[#This Row],[Margin/3]]</f>
        <v>0.26679983017139169</v>
      </c>
      <c r="L2727">
        <f>1/Table1[[#This Row],[odds_ft_away_team_win]]-Table1[[#This Row],[Margin/3]]</f>
        <v>0.20577424130437363</v>
      </c>
      <c r="M2727">
        <v>16</v>
      </c>
      <c r="N2727">
        <v>1.69</v>
      </c>
      <c r="O2727">
        <v>0.71</v>
      </c>
      <c r="P2727">
        <v>1.56</v>
      </c>
      <c r="Q2727">
        <v>0.8</v>
      </c>
      <c r="R2727" t="str" cm="1">
        <f t="array" ref="R27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Z2727">
        <v>46</v>
      </c>
      <c r="AA2727">
        <v>-1</v>
      </c>
      <c r="AB2727">
        <v>-1</v>
      </c>
      <c r="AC2727">
        <v>2</v>
      </c>
      <c r="AD2727">
        <v>0</v>
      </c>
      <c r="AE2727">
        <v>2</v>
      </c>
      <c r="AF2727">
        <v>0</v>
      </c>
      <c r="AG2727">
        <v>1</v>
      </c>
      <c r="AH2727">
        <v>1</v>
      </c>
      <c r="AI2727">
        <v>2</v>
      </c>
      <c r="AJ2727">
        <v>0</v>
      </c>
      <c r="AK2727">
        <v>-1</v>
      </c>
      <c r="AL2727">
        <v>-1</v>
      </c>
      <c r="AM2727">
        <v>-1</v>
      </c>
      <c r="AN2727">
        <v>-1</v>
      </c>
      <c r="AO2727">
        <v>-1</v>
      </c>
      <c r="AP2727">
        <v>-1</v>
      </c>
      <c r="AQ2727">
        <v>-1</v>
      </c>
      <c r="AR2727">
        <v>-1</v>
      </c>
      <c r="AS2727">
        <v>-1</v>
      </c>
      <c r="AT2727">
        <v>-1</v>
      </c>
      <c r="AU2727">
        <v>0</v>
      </c>
      <c r="AV2727">
        <v>0</v>
      </c>
      <c r="AW2727">
        <v>2.4900000000000002</v>
      </c>
      <c r="AX2727">
        <v>67</v>
      </c>
      <c r="AY2727">
        <v>79</v>
      </c>
      <c r="AZ2727">
        <v>43</v>
      </c>
      <c r="BA2727">
        <v>25</v>
      </c>
      <c r="BB2727">
        <v>9</v>
      </c>
      <c r="BC2727">
        <v>30</v>
      </c>
      <c r="BD2727">
        <v>73</v>
      </c>
      <c r="BE2727">
        <v>40</v>
      </c>
      <c r="BF2727">
        <v>73</v>
      </c>
      <c r="BG2727">
        <v>0</v>
      </c>
      <c r="BH2727">
        <v>4.1399999999999997</v>
      </c>
      <c r="BI2727">
        <v>1.86</v>
      </c>
      <c r="BJ2727">
        <v>3.61</v>
      </c>
      <c r="BK2727">
        <v>4.63</v>
      </c>
      <c r="BL2727">
        <f>1/Table1[[#This Row],[odds_ft_home_team_win]]+1/Table1[[#This Row],[odds_ft_draw]]+1/Table1[[#This Row],[odds_ft_away_team_win]]-1</f>
        <v>3.0625440233747359E-2</v>
      </c>
      <c r="BM2727">
        <f>Table1[[#This Row],[Margin]]/3</f>
        <v>1.0208480077915786E-2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 t="s">
        <v>116</v>
      </c>
      <c r="BU2727">
        <f>VLOOKUP(Table1[[#This Row],[Reference]],metron,11,FALSE)</f>
        <v>1.625948039373891</v>
      </c>
      <c r="BV2727">
        <f>VLOOKUP(Table1[[#This Row],[Reference]],metron,12,FALSE)</f>
        <v>0.97079231886396644</v>
      </c>
    </row>
    <row r="2728" spans="1:74" hidden="1" x14ac:dyDescent="0.45">
      <c r="A2728" t="s">
        <v>5417</v>
      </c>
      <c r="B2728">
        <v>1367107200</v>
      </c>
      <c r="C2728" s="3" t="s">
        <v>556</v>
      </c>
      <c r="D2728" t="s">
        <v>65</v>
      </c>
      <c r="E2728" t="s">
        <v>66</v>
      </c>
      <c r="F2728" t="s">
        <v>103</v>
      </c>
      <c r="G2728" t="s">
        <v>86</v>
      </c>
      <c r="H2728" t="s">
        <v>66</v>
      </c>
      <c r="I2728">
        <f>MROUND(Table1[[#This Row],[Prob_H]]*100,2)/100</f>
        <v>0.32</v>
      </c>
      <c r="J2728">
        <f>1/Table1[[#This Row],[odds_ft_home_team_win]]-Table1[[#This Row],[Margin/3]]</f>
        <v>0.32613847422107012</v>
      </c>
      <c r="K2728">
        <f>1/Table1[[#This Row],[odds_ft_draw]]-Table1[[#This Row],[Margin/3]]</f>
        <v>0.28442338825819657</v>
      </c>
      <c r="L2728">
        <f>1/Table1[[#This Row],[odds_ft_away_team_win]]-Table1[[#This Row],[Margin/3]]</f>
        <v>0.38943813752073347</v>
      </c>
      <c r="M2728">
        <v>16</v>
      </c>
      <c r="N2728">
        <v>2</v>
      </c>
      <c r="O2728">
        <v>1.89</v>
      </c>
      <c r="P2728">
        <v>1.88</v>
      </c>
      <c r="Q2728">
        <v>1.86</v>
      </c>
      <c r="R2728" t="str" cm="1">
        <f t="array" ref="R27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28">
        <v>2</v>
      </c>
      <c r="T2728">
        <v>4</v>
      </c>
      <c r="U2728">
        <v>6</v>
      </c>
      <c r="V2728">
        <v>1</v>
      </c>
      <c r="W2728">
        <v>1</v>
      </c>
      <c r="X2728">
        <v>0</v>
      </c>
      <c r="Y2728" t="s">
        <v>557</v>
      </c>
      <c r="Z2728" t="s">
        <v>558</v>
      </c>
      <c r="AA2728">
        <v>-1</v>
      </c>
      <c r="AB2728">
        <v>-1</v>
      </c>
      <c r="AC2728">
        <v>3</v>
      </c>
      <c r="AD2728">
        <v>1</v>
      </c>
      <c r="AE2728">
        <v>4</v>
      </c>
      <c r="AF2728">
        <v>0</v>
      </c>
      <c r="AG2728">
        <v>2</v>
      </c>
      <c r="AH2728">
        <v>2</v>
      </c>
      <c r="AI2728">
        <v>4</v>
      </c>
      <c r="AJ2728">
        <v>0</v>
      </c>
      <c r="AK2728">
        <v>-1</v>
      </c>
      <c r="AL2728">
        <v>-1</v>
      </c>
      <c r="AM2728">
        <v>-1</v>
      </c>
      <c r="AN2728">
        <v>-1</v>
      </c>
      <c r="AO2728">
        <v>-1</v>
      </c>
      <c r="AP2728">
        <v>-1</v>
      </c>
      <c r="AQ2728">
        <v>-1</v>
      </c>
      <c r="AR2728">
        <v>-1</v>
      </c>
      <c r="AS2728">
        <v>-1</v>
      </c>
      <c r="AT2728">
        <v>-1</v>
      </c>
      <c r="AU2728">
        <v>0</v>
      </c>
      <c r="AV2728">
        <v>0</v>
      </c>
      <c r="AW2728">
        <v>2.2799999999999998</v>
      </c>
      <c r="AX2728">
        <v>60</v>
      </c>
      <c r="AY2728">
        <v>77</v>
      </c>
      <c r="AZ2728">
        <v>42</v>
      </c>
      <c r="BA2728">
        <v>12</v>
      </c>
      <c r="BB2728">
        <v>3</v>
      </c>
      <c r="BC2728">
        <v>24</v>
      </c>
      <c r="BD2728">
        <v>65</v>
      </c>
      <c r="BE2728">
        <v>47</v>
      </c>
      <c r="BF2728">
        <v>74</v>
      </c>
      <c r="BG2728">
        <v>0</v>
      </c>
      <c r="BH2728">
        <v>5.0199999999999996</v>
      </c>
      <c r="BI2728">
        <v>2.97</v>
      </c>
      <c r="BJ2728">
        <v>3.39</v>
      </c>
      <c r="BK2728">
        <v>2.5</v>
      </c>
      <c r="BL2728">
        <f>1/Table1[[#This Row],[odds_ft_home_team_win]]+1/Table1[[#This Row],[odds_ft_draw]]+1/Table1[[#This Row],[odds_ft_away_team_win]]-1</f>
        <v>3.16855874377997E-2</v>
      </c>
      <c r="BM2728">
        <f>Table1[[#This Row],[Margin]]/3</f>
        <v>1.0561862479266567E-2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 t="s">
        <v>118</v>
      </c>
      <c r="BU2728">
        <f>VLOOKUP(Table1[[#This Row],[Reference]],metron,11,FALSE)</f>
        <v>1.210167055864918</v>
      </c>
      <c r="BV2728">
        <f>VLOOKUP(Table1[[#This Row],[Reference]],metron,12,FALSE)</f>
        <v>1.3211783725525419</v>
      </c>
    </row>
    <row r="2729" spans="1:74" hidden="1" x14ac:dyDescent="0.45">
      <c r="A2729" t="s">
        <v>5417</v>
      </c>
      <c r="B2729">
        <v>1367111100</v>
      </c>
      <c r="C2729" s="3" t="s">
        <v>559</v>
      </c>
      <c r="D2729" t="s">
        <v>65</v>
      </c>
      <c r="E2729" t="s">
        <v>66</v>
      </c>
      <c r="F2729" t="s">
        <v>81</v>
      </c>
      <c r="G2729" t="s">
        <v>102</v>
      </c>
      <c r="H2729" t="s">
        <v>66</v>
      </c>
      <c r="I2729">
        <f>MROUND(Table1[[#This Row],[Prob_H]]*100,2)/100</f>
        <v>0.54</v>
      </c>
      <c r="J2729">
        <f>1/Table1[[#This Row],[odds_ft_home_team_win]]-Table1[[#This Row],[Margin/3]]</f>
        <v>0.53089353089353086</v>
      </c>
      <c r="K2729">
        <f>1/Table1[[#This Row],[odds_ft_draw]]-Table1[[#This Row],[Margin/3]]</f>
        <v>0.2650782650782651</v>
      </c>
      <c r="L2729">
        <f>1/Table1[[#This Row],[odds_ft_away_team_win]]-Table1[[#This Row],[Margin/3]]</f>
        <v>0.2040282040282041</v>
      </c>
      <c r="M2729">
        <v>16</v>
      </c>
      <c r="N2729">
        <v>1.89</v>
      </c>
      <c r="O2729">
        <v>0.88</v>
      </c>
      <c r="P2729">
        <v>1.95</v>
      </c>
      <c r="Q2729">
        <v>0.82</v>
      </c>
      <c r="R2729" t="str" cm="1">
        <f t="array" ref="R27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29">
        <v>1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80</v>
      </c>
      <c r="AA2729">
        <v>-1</v>
      </c>
      <c r="AB2729">
        <v>-1</v>
      </c>
      <c r="AC2729">
        <v>1</v>
      </c>
      <c r="AD2729">
        <v>0</v>
      </c>
      <c r="AE2729">
        <v>2</v>
      </c>
      <c r="AF2729">
        <v>0</v>
      </c>
      <c r="AG2729">
        <v>1</v>
      </c>
      <c r="AH2729">
        <v>0</v>
      </c>
      <c r="AI2729">
        <v>1</v>
      </c>
      <c r="AJ2729">
        <v>1</v>
      </c>
      <c r="AK2729">
        <v>-1</v>
      </c>
      <c r="AL2729">
        <v>-1</v>
      </c>
      <c r="AM2729">
        <v>-1</v>
      </c>
      <c r="AN2729">
        <v>-1</v>
      </c>
      <c r="AO2729">
        <v>-1</v>
      </c>
      <c r="AP2729">
        <v>-1</v>
      </c>
      <c r="AQ2729">
        <v>-1</v>
      </c>
      <c r="AR2729">
        <v>-1</v>
      </c>
      <c r="AS2729">
        <v>-1</v>
      </c>
      <c r="AT2729">
        <v>-1</v>
      </c>
      <c r="AU2729">
        <v>0</v>
      </c>
      <c r="AV2729">
        <v>0</v>
      </c>
      <c r="AW2729">
        <v>2.89</v>
      </c>
      <c r="AX2729">
        <v>53</v>
      </c>
      <c r="AY2729">
        <v>89</v>
      </c>
      <c r="AZ2729">
        <v>65</v>
      </c>
      <c r="BA2729">
        <v>32</v>
      </c>
      <c r="BB2729">
        <v>6</v>
      </c>
      <c r="BC2729">
        <v>38</v>
      </c>
      <c r="BD2729">
        <v>74</v>
      </c>
      <c r="BE2729">
        <v>63</v>
      </c>
      <c r="BF2729">
        <v>89</v>
      </c>
      <c r="BG2729">
        <v>0</v>
      </c>
      <c r="BH2729">
        <v>5.41</v>
      </c>
      <c r="BI2729">
        <v>1.85</v>
      </c>
      <c r="BJ2729">
        <v>3.64</v>
      </c>
      <c r="BK2729">
        <v>4.68</v>
      </c>
      <c r="BL2729">
        <f>1/Table1[[#This Row],[odds_ft_home_team_win]]+1/Table1[[#This Row],[odds_ft_draw]]+1/Table1[[#This Row],[odds_ft_away_team_win]]-1</f>
        <v>2.894102894102879E-2</v>
      </c>
      <c r="BM2729">
        <f>Table1[[#This Row],[Margin]]/3</f>
        <v>9.6470096470095967E-3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 t="s">
        <v>109</v>
      </c>
      <c r="BU2729">
        <f>VLOOKUP(Table1[[#This Row],[Reference]],metron,11,FALSE)</f>
        <v>1.684957590444867</v>
      </c>
      <c r="BV2729">
        <f>VLOOKUP(Table1[[#This Row],[Reference]],metron,12,FALSE)</f>
        <v>0.95101263631642718</v>
      </c>
    </row>
    <row r="2730" spans="1:74" hidden="1" x14ac:dyDescent="0.45">
      <c r="A2730" t="s">
        <v>5417</v>
      </c>
      <c r="B2730">
        <v>1367114400</v>
      </c>
      <c r="C2730" s="3" t="s">
        <v>560</v>
      </c>
      <c r="D2730" t="s">
        <v>65</v>
      </c>
      <c r="E2730" t="s">
        <v>66</v>
      </c>
      <c r="F2730" t="s">
        <v>89</v>
      </c>
      <c r="G2730" t="s">
        <v>72</v>
      </c>
      <c r="H2730" t="s">
        <v>66</v>
      </c>
      <c r="I2730">
        <f>MROUND(Table1[[#This Row],[Prob_H]]*100,2)/100</f>
        <v>0.4</v>
      </c>
      <c r="J2730">
        <f>1/Table1[[#This Row],[odds_ft_home_team_win]]-Table1[[#This Row],[Margin/3]]</f>
        <v>0.39480391696093375</v>
      </c>
      <c r="K2730">
        <f>1/Table1[[#This Row],[odds_ft_draw]]-Table1[[#This Row],[Margin/3]]</f>
        <v>0.2884530800523592</v>
      </c>
      <c r="L2730">
        <f>1/Table1[[#This Row],[odds_ft_away_team_win]]-Table1[[#This Row],[Margin/3]]</f>
        <v>0.3167430029867071</v>
      </c>
      <c r="M2730">
        <v>16</v>
      </c>
      <c r="N2730">
        <v>0.69</v>
      </c>
      <c r="O2730">
        <v>1.53</v>
      </c>
      <c r="P2730">
        <v>0.82</v>
      </c>
      <c r="Q2730">
        <v>1.45</v>
      </c>
      <c r="R2730" t="str" cm="1">
        <f t="array" ref="R27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0">
        <v>1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85</v>
      </c>
      <c r="AA2730">
        <v>-1</v>
      </c>
      <c r="AB2730">
        <v>-1</v>
      </c>
      <c r="AC2730">
        <v>3</v>
      </c>
      <c r="AD2730">
        <v>0</v>
      </c>
      <c r="AE2730">
        <v>2</v>
      </c>
      <c r="AF2730">
        <v>2</v>
      </c>
      <c r="AG2730">
        <v>0</v>
      </c>
      <c r="AH2730">
        <v>3</v>
      </c>
      <c r="AI2730">
        <v>1</v>
      </c>
      <c r="AJ2730">
        <v>3</v>
      </c>
      <c r="AK2730">
        <v>-1</v>
      </c>
      <c r="AL2730">
        <v>-1</v>
      </c>
      <c r="AM2730">
        <v>-1</v>
      </c>
      <c r="AN2730">
        <v>-1</v>
      </c>
      <c r="AO2730">
        <v>-1</v>
      </c>
      <c r="AP2730">
        <v>-1</v>
      </c>
      <c r="AQ2730">
        <v>-1</v>
      </c>
      <c r="AR2730">
        <v>-1</v>
      </c>
      <c r="AS2730">
        <v>-1</v>
      </c>
      <c r="AT2730">
        <v>-1</v>
      </c>
      <c r="AU2730">
        <v>0</v>
      </c>
      <c r="AV2730">
        <v>0</v>
      </c>
      <c r="AW2730">
        <v>2.46</v>
      </c>
      <c r="AX2730">
        <v>49</v>
      </c>
      <c r="AY2730">
        <v>78</v>
      </c>
      <c r="AZ2730">
        <v>46</v>
      </c>
      <c r="BA2730">
        <v>23</v>
      </c>
      <c r="BB2730">
        <v>3</v>
      </c>
      <c r="BC2730">
        <v>20</v>
      </c>
      <c r="BD2730">
        <v>72</v>
      </c>
      <c r="BE2730">
        <v>52</v>
      </c>
      <c r="BF2730">
        <v>76</v>
      </c>
      <c r="BG2730">
        <v>0</v>
      </c>
      <c r="BH2730">
        <v>7</v>
      </c>
      <c r="BI2730">
        <v>2.4700000000000002</v>
      </c>
      <c r="BJ2730">
        <v>3.35</v>
      </c>
      <c r="BK2730">
        <v>3.06</v>
      </c>
      <c r="BL2730">
        <f>1/Table1[[#This Row],[odds_ft_home_team_win]]+1/Table1[[#This Row],[odds_ft_draw]]+1/Table1[[#This Row],[odds_ft_away_team_win]]-1</f>
        <v>3.0163147902623866E-2</v>
      </c>
      <c r="BM2730">
        <f>Table1[[#This Row],[Margin]]/3</f>
        <v>1.0054382634207956E-2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 t="s">
        <v>121</v>
      </c>
      <c r="BU2730">
        <f>VLOOKUP(Table1[[#This Row],[Reference]],metron,11,FALSE)</f>
        <v>1.344038264434575</v>
      </c>
      <c r="BV2730">
        <f>VLOOKUP(Table1[[#This Row],[Reference]],metron,12,FALSE)</f>
        <v>1.1515772691037469</v>
      </c>
    </row>
    <row r="2731" spans="1:74" hidden="1" x14ac:dyDescent="0.45">
      <c r="A2731" t="s">
        <v>5417</v>
      </c>
      <c r="B2731">
        <v>1367168400</v>
      </c>
      <c r="C2731" s="3" t="s">
        <v>561</v>
      </c>
      <c r="D2731" t="s">
        <v>65</v>
      </c>
      <c r="E2731" t="s">
        <v>66</v>
      </c>
      <c r="F2731" t="s">
        <v>94</v>
      </c>
      <c r="G2731" t="s">
        <v>67</v>
      </c>
      <c r="H2731" t="s">
        <v>66</v>
      </c>
      <c r="I2731">
        <f>MROUND(Table1[[#This Row],[Prob_H]]*100,2)/100</f>
        <v>0.57999999999999996</v>
      </c>
      <c r="J2731">
        <f>1/Table1[[#This Row],[odds_ft_home_team_win]]-Table1[[#This Row],[Margin/3]]</f>
        <v>0.58471410486638487</v>
      </c>
      <c r="K2731">
        <f>1/Table1[[#This Row],[odds_ft_draw]]-Table1[[#This Row],[Margin/3]]</f>
        <v>0.24787394244482711</v>
      </c>
      <c r="L2731">
        <f>1/Table1[[#This Row],[odds_ft_away_team_win]]-Table1[[#This Row],[Margin/3]]</f>
        <v>0.16741195268878789</v>
      </c>
      <c r="M2731">
        <v>16</v>
      </c>
      <c r="N2731">
        <v>1.56</v>
      </c>
      <c r="O2731">
        <v>0.56000000000000005</v>
      </c>
      <c r="P2731">
        <v>1.56</v>
      </c>
      <c r="Q2731">
        <v>0.53</v>
      </c>
      <c r="R2731" t="str" cm="1">
        <f t="array" ref="R27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1">
        <v>3</v>
      </c>
      <c r="T2731">
        <v>0</v>
      </c>
      <c r="U2731">
        <v>3</v>
      </c>
      <c r="V2731">
        <v>2</v>
      </c>
      <c r="W2731">
        <v>2</v>
      </c>
      <c r="X2731">
        <v>0</v>
      </c>
      <c r="Y2731" t="s">
        <v>562</v>
      </c>
      <c r="AA2731">
        <v>-1</v>
      </c>
      <c r="AB2731">
        <v>-1</v>
      </c>
      <c r="AC2731">
        <v>1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1</v>
      </c>
      <c r="AK2731">
        <v>-1</v>
      </c>
      <c r="AL2731">
        <v>-1</v>
      </c>
      <c r="AM2731">
        <v>-1</v>
      </c>
      <c r="AN2731">
        <v>-1</v>
      </c>
      <c r="AO2731">
        <v>-1</v>
      </c>
      <c r="AP2731">
        <v>-1</v>
      </c>
      <c r="AQ2731">
        <v>-1</v>
      </c>
      <c r="AR2731">
        <v>-1</v>
      </c>
      <c r="AS2731">
        <v>-1</v>
      </c>
      <c r="AT2731">
        <v>-1</v>
      </c>
      <c r="AU2731">
        <v>0</v>
      </c>
      <c r="AV2731">
        <v>0</v>
      </c>
      <c r="AW2731">
        <v>2.57</v>
      </c>
      <c r="AX2731">
        <v>63</v>
      </c>
      <c r="AY2731">
        <v>75</v>
      </c>
      <c r="AZ2731">
        <v>50</v>
      </c>
      <c r="BA2731">
        <v>16</v>
      </c>
      <c r="BB2731">
        <v>16</v>
      </c>
      <c r="BC2731">
        <v>35</v>
      </c>
      <c r="BD2731">
        <v>72</v>
      </c>
      <c r="BE2731">
        <v>38</v>
      </c>
      <c r="BF2731">
        <v>75</v>
      </c>
      <c r="BG2731">
        <v>0</v>
      </c>
      <c r="BH2731">
        <v>4.79</v>
      </c>
      <c r="BI2731">
        <v>1.68</v>
      </c>
      <c r="BJ2731">
        <v>3.87</v>
      </c>
      <c r="BK2731">
        <v>5.62</v>
      </c>
      <c r="BL2731">
        <f>1/Table1[[#This Row],[odds_ft_home_team_win]]+1/Table1[[#This Row],[odds_ft_draw]]+1/Table1[[#This Row],[odds_ft_away_team_win]]-1</f>
        <v>3.1571971115130992E-2</v>
      </c>
      <c r="BM2731">
        <f>Table1[[#This Row],[Margin]]/3</f>
        <v>1.0523990371710331E-2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 t="s">
        <v>124</v>
      </c>
      <c r="BU2731">
        <f>VLOOKUP(Table1[[#This Row],[Reference]],metron,11,FALSE)</f>
        <v>1.7619715019855171</v>
      </c>
      <c r="BV2731">
        <f>VLOOKUP(Table1[[#This Row],[Reference]],metron,12,FALSE)</f>
        <v>0.87432842793739785</v>
      </c>
    </row>
    <row r="2732" spans="1:74" hidden="1" x14ac:dyDescent="0.45">
      <c r="A2732" t="s">
        <v>5417</v>
      </c>
      <c r="B2732">
        <v>1367168400</v>
      </c>
      <c r="C2732" s="3" t="s">
        <v>561</v>
      </c>
      <c r="D2732" t="s">
        <v>65</v>
      </c>
      <c r="E2732" t="s">
        <v>66</v>
      </c>
      <c r="F2732" t="s">
        <v>73</v>
      </c>
      <c r="G2732" t="s">
        <v>93</v>
      </c>
      <c r="H2732" t="s">
        <v>66</v>
      </c>
      <c r="I2732">
        <f>MROUND(Table1[[#This Row],[Prob_H]]*100,2)/100</f>
        <v>0.4</v>
      </c>
      <c r="J2732">
        <f>1/Table1[[#This Row],[odds_ft_home_team_win]]-Table1[[#This Row],[Margin/3]]</f>
        <v>0.39635850364092834</v>
      </c>
      <c r="K2732">
        <f>1/Table1[[#This Row],[odds_ft_draw]]-Table1[[#This Row],[Margin/3]]</f>
        <v>0.28483968933774106</v>
      </c>
      <c r="L2732">
        <f>1/Table1[[#This Row],[odds_ft_away_team_win]]-Table1[[#This Row],[Margin/3]]</f>
        <v>0.3188018070213306</v>
      </c>
      <c r="M2732">
        <v>16</v>
      </c>
      <c r="N2732">
        <v>0.88</v>
      </c>
      <c r="O2732">
        <v>1.1299999999999999</v>
      </c>
      <c r="P2732">
        <v>0.88</v>
      </c>
      <c r="Q2732">
        <v>1.1100000000000001</v>
      </c>
      <c r="R2732" t="str" cm="1">
        <f t="array" ref="R27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32">
        <v>1</v>
      </c>
      <c r="T2732">
        <v>1</v>
      </c>
      <c r="U2732">
        <v>2</v>
      </c>
      <c r="V2732">
        <v>0</v>
      </c>
      <c r="W2732">
        <v>0</v>
      </c>
      <c r="X2732">
        <v>0</v>
      </c>
      <c r="Y2732">
        <v>84</v>
      </c>
      <c r="Z2732">
        <v>81</v>
      </c>
      <c r="AA2732">
        <v>-1</v>
      </c>
      <c r="AB2732">
        <v>-1</v>
      </c>
      <c r="AC2732">
        <v>-1</v>
      </c>
      <c r="AD2732">
        <v>-1</v>
      </c>
      <c r="AE2732">
        <v>-1</v>
      </c>
      <c r="AF2732">
        <v>-1</v>
      </c>
      <c r="AG2732">
        <v>-1</v>
      </c>
      <c r="AH2732">
        <v>-1</v>
      </c>
      <c r="AI2732">
        <v>-1</v>
      </c>
      <c r="AJ2732">
        <v>-1</v>
      </c>
      <c r="AK2732">
        <v>-1</v>
      </c>
      <c r="AL2732">
        <v>-1</v>
      </c>
      <c r="AM2732">
        <v>-1</v>
      </c>
      <c r="AN2732">
        <v>-1</v>
      </c>
      <c r="AO2732">
        <v>-1</v>
      </c>
      <c r="AP2732">
        <v>-1</v>
      </c>
      <c r="AQ2732">
        <v>-1</v>
      </c>
      <c r="AR2732">
        <v>-1</v>
      </c>
      <c r="AS2732">
        <v>-1</v>
      </c>
      <c r="AT2732">
        <v>-1</v>
      </c>
      <c r="AU2732">
        <v>0</v>
      </c>
      <c r="AV2732">
        <v>0</v>
      </c>
      <c r="AW2732">
        <v>2.3199999999999998</v>
      </c>
      <c r="AX2732">
        <v>60</v>
      </c>
      <c r="AY2732">
        <v>72</v>
      </c>
      <c r="AZ2732">
        <v>44</v>
      </c>
      <c r="BA2732">
        <v>16</v>
      </c>
      <c r="BB2732">
        <v>3</v>
      </c>
      <c r="BC2732">
        <v>22</v>
      </c>
      <c r="BD2732">
        <v>81</v>
      </c>
      <c r="BE2732">
        <v>35</v>
      </c>
      <c r="BF2732">
        <v>72</v>
      </c>
      <c r="BG2732">
        <v>0</v>
      </c>
      <c r="BH2732">
        <v>5.51</v>
      </c>
      <c r="BI2732">
        <v>2.46</v>
      </c>
      <c r="BJ2732">
        <v>3.39</v>
      </c>
      <c r="BK2732">
        <v>3.04</v>
      </c>
      <c r="BL2732">
        <f>1/Table1[[#This Row],[odds_ft_home_team_win]]+1/Table1[[#This Row],[odds_ft_draw]]+1/Table1[[#This Row],[odds_ft_away_team_win]]-1</f>
        <v>3.043668419916612E-2</v>
      </c>
      <c r="BM2732">
        <f>Table1[[#This Row],[Margin]]/3</f>
        <v>1.0145561399722039E-2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 t="s">
        <v>126</v>
      </c>
      <c r="BU2732">
        <f>VLOOKUP(Table1[[#This Row],[Reference]],metron,11,FALSE)</f>
        <v>1.344038264434575</v>
      </c>
      <c r="BV2732">
        <f>VLOOKUP(Table1[[#This Row],[Reference]],metron,12,FALSE)</f>
        <v>1.1515772691037469</v>
      </c>
    </row>
    <row r="2733" spans="1:74" hidden="1" x14ac:dyDescent="0.45">
      <c r="A2733" t="s">
        <v>5417</v>
      </c>
      <c r="B2733">
        <v>1367186400</v>
      </c>
      <c r="C2733" s="3" t="s">
        <v>563</v>
      </c>
      <c r="D2733" t="s">
        <v>65</v>
      </c>
      <c r="E2733" t="s">
        <v>66</v>
      </c>
      <c r="F2733" t="s">
        <v>98</v>
      </c>
      <c r="G2733" t="s">
        <v>80</v>
      </c>
      <c r="H2733" t="s">
        <v>66</v>
      </c>
      <c r="I2733">
        <f>MROUND(Table1[[#This Row],[Prob_H]]*100,2)/100</f>
        <v>0.52</v>
      </c>
      <c r="J2733">
        <f>1/Table1[[#This Row],[odds_ft_home_team_win]]-Table1[[#This Row],[Margin/3]]</f>
        <v>0.51091269841269848</v>
      </c>
      <c r="K2733">
        <f>1/Table1[[#This Row],[odds_ft_draw]]-Table1[[#This Row],[Margin/3]]</f>
        <v>0.27579365079365081</v>
      </c>
      <c r="L2733">
        <f>1/Table1[[#This Row],[odds_ft_away_team_win]]-Table1[[#This Row],[Margin/3]]</f>
        <v>0.21329365079365081</v>
      </c>
      <c r="M2733">
        <v>16</v>
      </c>
      <c r="N2733">
        <v>1.1200000000000001</v>
      </c>
      <c r="O2733">
        <v>0.81</v>
      </c>
      <c r="P2733">
        <v>1.06</v>
      </c>
      <c r="Q2733">
        <v>0.94</v>
      </c>
      <c r="R2733" t="str" cm="1">
        <f t="array" ref="R27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33">
        <v>1</v>
      </c>
      <c r="T2733">
        <v>2</v>
      </c>
      <c r="U2733">
        <v>3</v>
      </c>
      <c r="V2733">
        <v>1</v>
      </c>
      <c r="W2733">
        <v>0</v>
      </c>
      <c r="X2733">
        <v>1</v>
      </c>
      <c r="Y2733">
        <v>68</v>
      </c>
      <c r="Z2733" t="s">
        <v>564</v>
      </c>
      <c r="AA2733">
        <v>-1</v>
      </c>
      <c r="AB2733">
        <v>-1</v>
      </c>
      <c r="AC2733">
        <v>3</v>
      </c>
      <c r="AD2733">
        <v>0</v>
      </c>
      <c r="AE2733">
        <v>1</v>
      </c>
      <c r="AF2733">
        <v>1</v>
      </c>
      <c r="AG2733">
        <v>2</v>
      </c>
      <c r="AH2733">
        <v>1</v>
      </c>
      <c r="AI2733">
        <v>2</v>
      </c>
      <c r="AJ2733">
        <v>0</v>
      </c>
      <c r="AK2733">
        <v>-1</v>
      </c>
      <c r="AL2733">
        <v>-1</v>
      </c>
      <c r="AM2733">
        <v>-1</v>
      </c>
      <c r="AN2733">
        <v>-1</v>
      </c>
      <c r="AO2733">
        <v>-1</v>
      </c>
      <c r="AP2733">
        <v>-1</v>
      </c>
      <c r="AQ2733">
        <v>-1</v>
      </c>
      <c r="AR2733">
        <v>-1</v>
      </c>
      <c r="AS2733">
        <v>-1</v>
      </c>
      <c r="AT2733">
        <v>-1</v>
      </c>
      <c r="AU2733">
        <v>0</v>
      </c>
      <c r="AV2733">
        <v>0</v>
      </c>
      <c r="AW2733">
        <v>2.31</v>
      </c>
      <c r="AX2733">
        <v>61</v>
      </c>
      <c r="AY2733">
        <v>76</v>
      </c>
      <c r="AZ2733">
        <v>40</v>
      </c>
      <c r="BA2733">
        <v>16</v>
      </c>
      <c r="BB2733">
        <v>10</v>
      </c>
      <c r="BC2733">
        <v>28</v>
      </c>
      <c r="BD2733">
        <v>70</v>
      </c>
      <c r="BE2733">
        <v>40</v>
      </c>
      <c r="BF2733">
        <v>70</v>
      </c>
      <c r="BG2733">
        <v>0</v>
      </c>
      <c r="BH2733">
        <v>5.19</v>
      </c>
      <c r="BI2733">
        <v>1.92</v>
      </c>
      <c r="BJ2733">
        <v>3.5</v>
      </c>
      <c r="BK2733">
        <v>4.4800000000000004</v>
      </c>
      <c r="BL2733">
        <f>1/Table1[[#This Row],[odds_ft_home_team_win]]+1/Table1[[#This Row],[odds_ft_draw]]+1/Table1[[#This Row],[odds_ft_away_team_win]]-1</f>
        <v>2.9761904761904656E-2</v>
      </c>
      <c r="BM2733">
        <f>Table1[[#This Row],[Margin]]/3</f>
        <v>9.9206349206348854E-3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 t="s">
        <v>128</v>
      </c>
      <c r="BU2733">
        <f>VLOOKUP(Table1[[#This Row],[Reference]],metron,11,FALSE)</f>
        <v>1.625948039373891</v>
      </c>
      <c r="BV2733">
        <f>VLOOKUP(Table1[[#This Row],[Reference]],metron,12,FALSE)</f>
        <v>0.97079231886396644</v>
      </c>
    </row>
    <row r="2734" spans="1:74" hidden="1" x14ac:dyDescent="0.45">
      <c r="A2734" t="s">
        <v>5416</v>
      </c>
      <c r="B2734">
        <v>1383355800</v>
      </c>
      <c r="C2734" s="3" t="s">
        <v>808</v>
      </c>
      <c r="D2734" t="s">
        <v>65</v>
      </c>
      <c r="E2734" t="s">
        <v>66</v>
      </c>
      <c r="F2734" t="s">
        <v>80</v>
      </c>
      <c r="G2734" t="s">
        <v>86</v>
      </c>
      <c r="H2734" t="s">
        <v>66</v>
      </c>
      <c r="I2734">
        <f>MROUND(Table1[[#This Row],[Prob_H]]*100,2)/100</f>
        <v>0.22</v>
      </c>
      <c r="J2734">
        <f>1/Table1[[#This Row],[odds_ft_home_team_win]]-Table1[[#This Row],[Margin/3]]</f>
        <v>0.21715744090173306</v>
      </c>
      <c r="K2734">
        <f>1/Table1[[#This Row],[odds_ft_draw]]-Table1[[#This Row],[Margin/3]]</f>
        <v>0.26385731636873183</v>
      </c>
      <c r="L2734">
        <f>1/Table1[[#This Row],[odds_ft_away_team_win]]-Table1[[#This Row],[Margin/3]]</f>
        <v>0.51898524272953495</v>
      </c>
      <c r="M2734">
        <v>16</v>
      </c>
      <c r="N2734">
        <v>1.88</v>
      </c>
      <c r="O2734">
        <v>1.75</v>
      </c>
      <c r="P2734">
        <v>1.61</v>
      </c>
      <c r="Q2734">
        <v>1.43</v>
      </c>
      <c r="R2734" t="str" cm="1">
        <f t="array" ref="R27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AA2734">
        <v>4</v>
      </c>
      <c r="AB2734">
        <v>8</v>
      </c>
      <c r="AC2734">
        <v>2</v>
      </c>
      <c r="AD2734">
        <v>0</v>
      </c>
      <c r="AE2734">
        <v>2</v>
      </c>
      <c r="AF2734">
        <v>0</v>
      </c>
      <c r="AG2734">
        <v>1</v>
      </c>
      <c r="AH2734">
        <v>1</v>
      </c>
      <c r="AI2734">
        <v>1</v>
      </c>
      <c r="AJ2734">
        <v>1</v>
      </c>
      <c r="AK2734">
        <v>14</v>
      </c>
      <c r="AL2734">
        <v>21</v>
      </c>
      <c r="AM2734">
        <v>7</v>
      </c>
      <c r="AN2734">
        <v>9</v>
      </c>
      <c r="AO2734">
        <v>7</v>
      </c>
      <c r="AP2734">
        <v>12</v>
      </c>
      <c r="AQ2734">
        <v>20</v>
      </c>
      <c r="AR2734">
        <v>8</v>
      </c>
      <c r="AS2734">
        <v>47</v>
      </c>
      <c r="AT2734">
        <v>53</v>
      </c>
      <c r="AU2734">
        <v>0</v>
      </c>
      <c r="AV2734">
        <v>0</v>
      </c>
      <c r="AW2734">
        <v>2.69</v>
      </c>
      <c r="AX2734">
        <v>57</v>
      </c>
      <c r="AY2734">
        <v>69</v>
      </c>
      <c r="AZ2734">
        <v>38</v>
      </c>
      <c r="BA2734">
        <v>32</v>
      </c>
      <c r="BB2734">
        <v>19</v>
      </c>
      <c r="BC2734">
        <v>25</v>
      </c>
      <c r="BD2734">
        <v>63</v>
      </c>
      <c r="BE2734">
        <v>38</v>
      </c>
      <c r="BF2734">
        <v>88</v>
      </c>
      <c r="BG2734">
        <v>11.08</v>
      </c>
      <c r="BH2734">
        <v>4.13</v>
      </c>
      <c r="BI2734">
        <v>4.4000000000000004</v>
      </c>
      <c r="BJ2734">
        <v>3.65</v>
      </c>
      <c r="BK2734">
        <v>1.89</v>
      </c>
      <c r="BL2734">
        <f>1/Table1[[#This Row],[odds_ft_home_team_win]]+1/Table1[[#This Row],[odds_ft_draw]]+1/Table1[[#This Row],[odds_ft_away_team_win]]-1</f>
        <v>3.0345859112982598E-2</v>
      </c>
      <c r="BM2734">
        <f>Table1[[#This Row],[Margin]]/3</f>
        <v>1.01152863709942E-2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 t="s">
        <v>83</v>
      </c>
      <c r="BU2734">
        <f>VLOOKUP(Table1[[#This Row],[Reference]],metron,11,FALSE)</f>
        <v>1.0633893919793009</v>
      </c>
      <c r="BV2734">
        <f>VLOOKUP(Table1[[#This Row],[Reference]],metron,12,FALSE)</f>
        <v>1.648124191461837</v>
      </c>
    </row>
    <row r="2735" spans="1:74" hidden="1" x14ac:dyDescent="0.45">
      <c r="A2735" t="s">
        <v>5416</v>
      </c>
      <c r="B2735">
        <v>1383359400</v>
      </c>
      <c r="C2735" s="3" t="s">
        <v>809</v>
      </c>
      <c r="D2735" t="s">
        <v>65</v>
      </c>
      <c r="E2735" t="s">
        <v>66</v>
      </c>
      <c r="F2735" t="s">
        <v>72</v>
      </c>
      <c r="G2735" t="s">
        <v>102</v>
      </c>
      <c r="H2735" t="s">
        <v>66</v>
      </c>
      <c r="I2735">
        <f>MROUND(Table1[[#This Row],[Prob_H]]*100,2)/100</f>
        <v>0.64</v>
      </c>
      <c r="J2735">
        <f>1/Table1[[#This Row],[odds_ft_home_team_win]]-Table1[[#This Row],[Margin/3]]</f>
        <v>0.63902458182119204</v>
      </c>
      <c r="K2735">
        <f>1/Table1[[#This Row],[odds_ft_draw]]-Table1[[#This Row],[Margin/3]]</f>
        <v>0.23005854785515803</v>
      </c>
      <c r="L2735">
        <f>1/Table1[[#This Row],[odds_ft_away_team_win]]-Table1[[#This Row],[Margin/3]]</f>
        <v>0.13091687032365001</v>
      </c>
      <c r="M2735">
        <v>16</v>
      </c>
      <c r="N2735">
        <v>2</v>
      </c>
      <c r="O2735">
        <v>0</v>
      </c>
      <c r="P2735">
        <v>2.11</v>
      </c>
      <c r="Q2735">
        <v>0.53</v>
      </c>
      <c r="R2735" t="str" cm="1">
        <f t="array" ref="R27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5">
        <v>4</v>
      </c>
      <c r="T2735">
        <v>1</v>
      </c>
      <c r="U2735">
        <v>5</v>
      </c>
      <c r="V2735">
        <v>2</v>
      </c>
      <c r="W2735">
        <v>1</v>
      </c>
      <c r="X2735">
        <v>1</v>
      </c>
      <c r="Y2735" t="s">
        <v>810</v>
      </c>
      <c r="Z2735" t="s">
        <v>811</v>
      </c>
      <c r="AA2735">
        <v>2</v>
      </c>
      <c r="AB2735">
        <v>9</v>
      </c>
      <c r="AC2735">
        <v>3</v>
      </c>
      <c r="AD2735">
        <v>1</v>
      </c>
      <c r="AE2735">
        <v>1</v>
      </c>
      <c r="AF2735">
        <v>1</v>
      </c>
      <c r="AG2735">
        <v>3</v>
      </c>
      <c r="AH2735">
        <v>1</v>
      </c>
      <c r="AI2735">
        <v>0</v>
      </c>
      <c r="AJ2735">
        <v>2</v>
      </c>
      <c r="AK2735">
        <v>11</v>
      </c>
      <c r="AL2735">
        <v>7</v>
      </c>
      <c r="AM2735">
        <v>2</v>
      </c>
      <c r="AN2735">
        <v>5</v>
      </c>
      <c r="AO2735">
        <v>9</v>
      </c>
      <c r="AP2735">
        <v>2</v>
      </c>
      <c r="AQ2735">
        <v>11</v>
      </c>
      <c r="AR2735">
        <v>12</v>
      </c>
      <c r="AS2735">
        <v>53</v>
      </c>
      <c r="AT2735">
        <v>47</v>
      </c>
      <c r="AU2735">
        <v>0</v>
      </c>
      <c r="AV2735">
        <v>0</v>
      </c>
      <c r="AW2735">
        <v>2.16</v>
      </c>
      <c r="AX2735">
        <v>27</v>
      </c>
      <c r="AY2735">
        <v>40</v>
      </c>
      <c r="AZ2735">
        <v>27</v>
      </c>
      <c r="BA2735">
        <v>21</v>
      </c>
      <c r="BB2735">
        <v>14</v>
      </c>
      <c r="BC2735">
        <v>27</v>
      </c>
      <c r="BD2735">
        <v>41</v>
      </c>
      <c r="BE2735">
        <v>27</v>
      </c>
      <c r="BF2735">
        <v>81</v>
      </c>
      <c r="BG2735">
        <v>9</v>
      </c>
      <c r="BH2735">
        <v>4.46</v>
      </c>
      <c r="BI2735">
        <v>1.54</v>
      </c>
      <c r="BJ2735">
        <v>4.16</v>
      </c>
      <c r="BK2735">
        <v>7.08</v>
      </c>
      <c r="BL2735">
        <f>1/Table1[[#This Row],[odds_ft_home_team_win]]+1/Table1[[#This Row],[odds_ft_draw]]+1/Table1[[#This Row],[odds_ft_away_team_win]]-1</f>
        <v>3.0978202588372028E-2</v>
      </c>
      <c r="BM2735">
        <f>Table1[[#This Row],[Margin]]/3</f>
        <v>1.0326067529457342E-2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 t="s">
        <v>75</v>
      </c>
      <c r="BU2735">
        <f>VLOOKUP(Table1[[#This Row],[Reference]],metron,11,FALSE)</f>
        <v>1.980803571428571</v>
      </c>
      <c r="BV2735">
        <f>VLOOKUP(Table1[[#This Row],[Reference]],metron,12,FALSE)</f>
        <v>0.85357142857142854</v>
      </c>
    </row>
    <row r="2736" spans="1:74" hidden="1" x14ac:dyDescent="0.45">
      <c r="A2736" t="s">
        <v>5416</v>
      </c>
      <c r="B2736">
        <v>1383433200</v>
      </c>
      <c r="C2736" s="3" t="s">
        <v>812</v>
      </c>
      <c r="D2736" t="s">
        <v>65</v>
      </c>
      <c r="E2736" t="s">
        <v>66</v>
      </c>
      <c r="F2736" t="s">
        <v>611</v>
      </c>
      <c r="G2736" t="s">
        <v>85</v>
      </c>
      <c r="H2736" t="s">
        <v>66</v>
      </c>
      <c r="I2736">
        <f>MROUND(Table1[[#This Row],[Prob_H]]*100,2)/100</f>
        <v>0.38</v>
      </c>
      <c r="J2736">
        <f>1/Table1[[#This Row],[odds_ft_home_team_win]]-Table1[[#This Row],[Margin/3]]</f>
        <v>0.37435855021612729</v>
      </c>
      <c r="K2736">
        <f>1/Table1[[#This Row],[odds_ft_draw]]-Table1[[#This Row],[Margin/3]]</f>
        <v>0.28128835510511585</v>
      </c>
      <c r="L2736">
        <f>1/Table1[[#This Row],[odds_ft_away_team_win]]-Table1[[#This Row],[Margin/3]]</f>
        <v>0.34435309467875691</v>
      </c>
      <c r="M2736">
        <v>16</v>
      </c>
      <c r="N2736">
        <v>1.29</v>
      </c>
      <c r="O2736">
        <v>0.5</v>
      </c>
      <c r="P2736">
        <v>1.1200000000000001</v>
      </c>
      <c r="Q2736">
        <v>1.06</v>
      </c>
      <c r="R2736" t="str" cm="1">
        <f t="array" ref="R27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36">
        <v>0</v>
      </c>
      <c r="T2736">
        <v>3</v>
      </c>
      <c r="U2736">
        <v>3</v>
      </c>
      <c r="V2736">
        <v>2</v>
      </c>
      <c r="W2736">
        <v>0</v>
      </c>
      <c r="X2736">
        <v>2</v>
      </c>
      <c r="Z2736" t="s">
        <v>813</v>
      </c>
      <c r="AA2736">
        <v>2</v>
      </c>
      <c r="AB2736">
        <v>6</v>
      </c>
      <c r="AC2736">
        <v>2</v>
      </c>
      <c r="AD2736">
        <v>0</v>
      </c>
      <c r="AE2736">
        <v>1</v>
      </c>
      <c r="AF2736">
        <v>0</v>
      </c>
      <c r="AG2736">
        <v>2</v>
      </c>
      <c r="AH2736">
        <v>0</v>
      </c>
      <c r="AI2736">
        <v>0</v>
      </c>
      <c r="AJ2736">
        <v>1</v>
      </c>
      <c r="AK2736">
        <v>14</v>
      </c>
      <c r="AL2736">
        <v>11</v>
      </c>
      <c r="AM2736">
        <v>7</v>
      </c>
      <c r="AN2736">
        <v>6</v>
      </c>
      <c r="AO2736">
        <v>7</v>
      </c>
      <c r="AP2736">
        <v>5</v>
      </c>
      <c r="AQ2736">
        <v>10</v>
      </c>
      <c r="AR2736">
        <v>16</v>
      </c>
      <c r="AS2736">
        <v>47</v>
      </c>
      <c r="AT2736">
        <v>53</v>
      </c>
      <c r="AU2736">
        <v>0</v>
      </c>
      <c r="AV2736">
        <v>0</v>
      </c>
      <c r="AW2736">
        <v>2.75</v>
      </c>
      <c r="AX2736">
        <v>59</v>
      </c>
      <c r="AY2736">
        <v>59</v>
      </c>
      <c r="AZ2736">
        <v>52</v>
      </c>
      <c r="BA2736">
        <v>46</v>
      </c>
      <c r="BB2736">
        <v>20</v>
      </c>
      <c r="BC2736">
        <v>13</v>
      </c>
      <c r="BD2736">
        <v>54</v>
      </c>
      <c r="BE2736">
        <v>46</v>
      </c>
      <c r="BF2736">
        <v>86</v>
      </c>
      <c r="BG2736">
        <v>9.25</v>
      </c>
      <c r="BH2736">
        <v>4.7699999999999996</v>
      </c>
      <c r="BI2736">
        <v>2.6</v>
      </c>
      <c r="BJ2736">
        <v>3.43</v>
      </c>
      <c r="BK2736">
        <v>2.82</v>
      </c>
      <c r="BL2736">
        <f>1/Table1[[#This Row],[odds_ft_home_team_win]]+1/Table1[[#This Row],[odds_ft_draw]]+1/Table1[[#This Row],[odds_ft_away_team_win]]-1</f>
        <v>3.0770503197771859E-2</v>
      </c>
      <c r="BM2736">
        <f>Table1[[#This Row],[Margin]]/3</f>
        <v>1.0256834399257286E-2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 t="s">
        <v>614</v>
      </c>
      <c r="BU2736">
        <f>VLOOKUP(Table1[[#This Row],[Reference]],metron,11,FALSE)</f>
        <v>1.330562659846547</v>
      </c>
      <c r="BV2736">
        <f>VLOOKUP(Table1[[#This Row],[Reference]],metron,12,FALSE)</f>
        <v>1.1595268542199491</v>
      </c>
    </row>
    <row r="2737" spans="1:74" hidden="1" x14ac:dyDescent="0.45">
      <c r="A2737" t="s">
        <v>5416</v>
      </c>
      <c r="B2737">
        <v>1383433200</v>
      </c>
      <c r="C2737" s="3" t="s">
        <v>812</v>
      </c>
      <c r="D2737" t="s">
        <v>65</v>
      </c>
      <c r="E2737" t="s">
        <v>66</v>
      </c>
      <c r="F2737" t="s">
        <v>77</v>
      </c>
      <c r="G2737" t="s">
        <v>78</v>
      </c>
      <c r="H2737" t="s">
        <v>66</v>
      </c>
      <c r="I2737">
        <f>MROUND(Table1[[#This Row],[Prob_H]]*100,2)/100</f>
        <v>0.5</v>
      </c>
      <c r="J2737">
        <f>1/Table1[[#This Row],[odds_ft_home_team_win]]-Table1[[#This Row],[Margin/3]]</f>
        <v>0.49017046552619387</v>
      </c>
      <c r="K2737">
        <f>1/Table1[[#This Row],[odds_ft_draw]]-Table1[[#This Row],[Margin/3]]</f>
        <v>0.27028251034412104</v>
      </c>
      <c r="L2737">
        <f>1/Table1[[#This Row],[odds_ft_away_team_win]]-Table1[[#This Row],[Margin/3]]</f>
        <v>0.23954702412968518</v>
      </c>
      <c r="M2737">
        <v>16</v>
      </c>
      <c r="N2737">
        <v>1.75</v>
      </c>
      <c r="O2737">
        <v>1.38</v>
      </c>
      <c r="P2737">
        <v>2</v>
      </c>
      <c r="Q2737">
        <v>0.94</v>
      </c>
      <c r="R2737" t="str" cm="1">
        <f t="array" ref="R27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7">
        <v>1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77</v>
      </c>
      <c r="AA2737">
        <v>5</v>
      </c>
      <c r="AB2737">
        <v>1</v>
      </c>
      <c r="AC2737">
        <v>1</v>
      </c>
      <c r="AD2737">
        <v>0</v>
      </c>
      <c r="AE2737">
        <v>1</v>
      </c>
      <c r="AF2737">
        <v>0</v>
      </c>
      <c r="AG2737">
        <v>1</v>
      </c>
      <c r="AH2737">
        <v>0</v>
      </c>
      <c r="AI2737">
        <v>1</v>
      </c>
      <c r="AJ2737">
        <v>0</v>
      </c>
      <c r="AK2737">
        <v>3</v>
      </c>
      <c r="AL2737">
        <v>8</v>
      </c>
      <c r="AM2737">
        <v>3</v>
      </c>
      <c r="AN2737">
        <v>2</v>
      </c>
      <c r="AO2737">
        <v>0</v>
      </c>
      <c r="AP2737">
        <v>6</v>
      </c>
      <c r="AQ2737">
        <v>12</v>
      </c>
      <c r="AR2737">
        <v>11</v>
      </c>
      <c r="AS2737">
        <v>47</v>
      </c>
      <c r="AT2737">
        <v>53</v>
      </c>
      <c r="AU2737">
        <v>0</v>
      </c>
      <c r="AV2737">
        <v>0</v>
      </c>
      <c r="AW2737">
        <v>2.19</v>
      </c>
      <c r="AX2737">
        <v>51</v>
      </c>
      <c r="AY2737">
        <v>57</v>
      </c>
      <c r="AZ2737">
        <v>38</v>
      </c>
      <c r="BA2737">
        <v>32</v>
      </c>
      <c r="BB2737">
        <v>0</v>
      </c>
      <c r="BC2737">
        <v>19</v>
      </c>
      <c r="BD2737">
        <v>51</v>
      </c>
      <c r="BE2737">
        <v>38</v>
      </c>
      <c r="BF2737">
        <v>69</v>
      </c>
      <c r="BG2737">
        <v>12.02</v>
      </c>
      <c r="BH2737">
        <v>4.88</v>
      </c>
      <c r="BI2737">
        <v>2</v>
      </c>
      <c r="BJ2737">
        <v>3.57</v>
      </c>
      <c r="BK2737">
        <v>4.01</v>
      </c>
      <c r="BL2737">
        <f>1/Table1[[#This Row],[odds_ft_home_team_win]]+1/Table1[[#This Row],[odds_ft_draw]]+1/Table1[[#This Row],[odds_ft_away_team_win]]-1</f>
        <v>2.9488603421418347E-2</v>
      </c>
      <c r="BM2737">
        <f>Table1[[#This Row],[Margin]]/3</f>
        <v>9.829534473806115E-3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 t="s">
        <v>79</v>
      </c>
      <c r="BU2737">
        <f>VLOOKUP(Table1[[#This Row],[Reference]],metron,11,FALSE)</f>
        <v>1.5342708579532029</v>
      </c>
      <c r="BV2737">
        <f>VLOOKUP(Table1[[#This Row],[Reference]],metron,12,FALSE)</f>
        <v>0.98593713070196176</v>
      </c>
    </row>
    <row r="2738" spans="1:74" hidden="1" x14ac:dyDescent="0.45">
      <c r="A2738" t="s">
        <v>5416</v>
      </c>
      <c r="B2738">
        <v>1383440400</v>
      </c>
      <c r="C2738" s="3" t="s">
        <v>814</v>
      </c>
      <c r="D2738" t="s">
        <v>65</v>
      </c>
      <c r="E2738" t="s">
        <v>66</v>
      </c>
      <c r="F2738" t="s">
        <v>68</v>
      </c>
      <c r="G2738" t="s">
        <v>81</v>
      </c>
      <c r="H2738" t="s">
        <v>66</v>
      </c>
      <c r="I2738">
        <f>MROUND(Table1[[#This Row],[Prob_H]]*100,2)/100</f>
        <v>0.44</v>
      </c>
      <c r="J2738">
        <f>1/Table1[[#This Row],[odds_ft_home_team_win]]-Table1[[#This Row],[Margin/3]]</f>
        <v>0.4486613205768536</v>
      </c>
      <c r="K2738">
        <f>1/Table1[[#This Row],[odds_ft_draw]]-Table1[[#This Row],[Margin/3]]</f>
        <v>0.27730204608565884</v>
      </c>
      <c r="L2738">
        <f>1/Table1[[#This Row],[odds_ft_away_team_win]]-Table1[[#This Row],[Margin/3]]</f>
        <v>0.27403663333748751</v>
      </c>
      <c r="M2738">
        <v>16</v>
      </c>
      <c r="N2738">
        <v>1.5</v>
      </c>
      <c r="O2738">
        <v>1.57</v>
      </c>
      <c r="P2738">
        <v>1.44</v>
      </c>
      <c r="Q2738">
        <v>1.57</v>
      </c>
      <c r="R2738" t="str" cm="1">
        <f t="array" ref="R27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38">
        <v>1</v>
      </c>
      <c r="T2738">
        <v>1</v>
      </c>
      <c r="U2738">
        <v>2</v>
      </c>
      <c r="V2738">
        <v>1</v>
      </c>
      <c r="W2738">
        <v>1</v>
      </c>
      <c r="X2738">
        <v>0</v>
      </c>
      <c r="Y2738">
        <v>29</v>
      </c>
      <c r="Z2738">
        <v>72</v>
      </c>
      <c r="AA2738">
        <v>5</v>
      </c>
      <c r="AB2738">
        <v>2</v>
      </c>
      <c r="AC2738">
        <v>2</v>
      </c>
      <c r="AD2738">
        <v>0</v>
      </c>
      <c r="AE2738">
        <v>1</v>
      </c>
      <c r="AF2738">
        <v>0</v>
      </c>
      <c r="AG2738">
        <v>0</v>
      </c>
      <c r="AH2738">
        <v>2</v>
      </c>
      <c r="AI2738">
        <v>1</v>
      </c>
      <c r="AJ2738">
        <v>0</v>
      </c>
      <c r="AK2738">
        <v>10</v>
      </c>
      <c r="AL2738">
        <v>9</v>
      </c>
      <c r="AM2738">
        <v>9</v>
      </c>
      <c r="AN2738">
        <v>4</v>
      </c>
      <c r="AO2738">
        <v>1</v>
      </c>
      <c r="AP2738">
        <v>5</v>
      </c>
      <c r="AQ2738">
        <v>13</v>
      </c>
      <c r="AR2738">
        <v>20</v>
      </c>
      <c r="AS2738">
        <v>49</v>
      </c>
      <c r="AT2738">
        <v>51</v>
      </c>
      <c r="AU2738">
        <v>0</v>
      </c>
      <c r="AV2738">
        <v>0</v>
      </c>
      <c r="AW2738">
        <v>2.5</v>
      </c>
      <c r="AX2738">
        <v>59</v>
      </c>
      <c r="AY2738">
        <v>73</v>
      </c>
      <c r="AZ2738">
        <v>45</v>
      </c>
      <c r="BA2738">
        <v>25</v>
      </c>
      <c r="BB2738">
        <v>7</v>
      </c>
      <c r="BC2738">
        <v>34</v>
      </c>
      <c r="BD2738">
        <v>67</v>
      </c>
      <c r="BE2738">
        <v>39</v>
      </c>
      <c r="BF2738">
        <v>80</v>
      </c>
      <c r="BG2738">
        <v>9</v>
      </c>
      <c r="BH2738">
        <v>3.92</v>
      </c>
      <c r="BI2738">
        <v>2.1800000000000002</v>
      </c>
      <c r="BJ2738">
        <v>3.48</v>
      </c>
      <c r="BK2738">
        <v>3.52</v>
      </c>
      <c r="BL2738">
        <f>1/Table1[[#This Row],[odds_ft_home_team_win]]+1/Table1[[#This Row],[odds_ft_draw]]+1/Table1[[#This Row],[odds_ft_away_team_win]]-1</f>
        <v>3.0162827260264757E-2</v>
      </c>
      <c r="BM2738">
        <f>Table1[[#This Row],[Margin]]/3</f>
        <v>1.0054275753421585E-2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 t="s">
        <v>116</v>
      </c>
      <c r="BU2738">
        <f>VLOOKUP(Table1[[#This Row],[Reference]],metron,11,FALSE)</f>
        <v>1.4140979689366791</v>
      </c>
      <c r="BV2738">
        <f>VLOOKUP(Table1[[#This Row],[Reference]],metron,12,FALSE)</f>
        <v>1.0666666666666671</v>
      </c>
    </row>
    <row r="2739" spans="1:74" hidden="1" x14ac:dyDescent="0.45">
      <c r="A2739" t="s">
        <v>5416</v>
      </c>
      <c r="B2739">
        <v>1383447600</v>
      </c>
      <c r="C2739" s="3" t="s">
        <v>815</v>
      </c>
      <c r="D2739" t="s">
        <v>65</v>
      </c>
      <c r="E2739" t="s">
        <v>66</v>
      </c>
      <c r="F2739" t="s">
        <v>67</v>
      </c>
      <c r="G2739" t="s">
        <v>88</v>
      </c>
      <c r="H2739" t="s">
        <v>66</v>
      </c>
      <c r="I2739">
        <f>MROUND(Table1[[#This Row],[Prob_H]]*100,2)/100</f>
        <v>0.38</v>
      </c>
      <c r="J2739">
        <f>1/Table1[[#This Row],[odds_ft_home_team_win]]-Table1[[#This Row],[Margin/3]]</f>
        <v>0.37448383610786279</v>
      </c>
      <c r="K2739">
        <f>1/Table1[[#This Row],[odds_ft_draw]]-Table1[[#This Row],[Margin/3]]</f>
        <v>0.27722477333155865</v>
      </c>
      <c r="L2739">
        <f>1/Table1[[#This Row],[odds_ft_away_team_win]]-Table1[[#This Row],[Margin/3]]</f>
        <v>0.34829139056057856</v>
      </c>
      <c r="M2739">
        <v>16</v>
      </c>
      <c r="N2739">
        <v>2</v>
      </c>
      <c r="O2739">
        <v>1.75</v>
      </c>
      <c r="P2739">
        <v>1.76</v>
      </c>
      <c r="Q2739">
        <v>1.19</v>
      </c>
      <c r="R2739" t="str" cm="1">
        <f t="array" ref="R27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39">
        <v>2</v>
      </c>
      <c r="T2739">
        <v>1</v>
      </c>
      <c r="U2739">
        <v>3</v>
      </c>
      <c r="V2739">
        <v>1</v>
      </c>
      <c r="W2739">
        <v>1</v>
      </c>
      <c r="X2739">
        <v>0</v>
      </c>
      <c r="Y2739" t="s">
        <v>816</v>
      </c>
      <c r="Z2739">
        <v>57</v>
      </c>
      <c r="AA2739">
        <v>14</v>
      </c>
      <c r="AB2739">
        <v>3</v>
      </c>
      <c r="AC2739">
        <v>2</v>
      </c>
      <c r="AD2739">
        <v>0</v>
      </c>
      <c r="AE2739">
        <v>1</v>
      </c>
      <c r="AF2739">
        <v>0</v>
      </c>
      <c r="AG2739">
        <v>0</v>
      </c>
      <c r="AH2739">
        <v>2</v>
      </c>
      <c r="AI2739">
        <v>0</v>
      </c>
      <c r="AJ2739">
        <v>1</v>
      </c>
      <c r="AK2739">
        <v>23</v>
      </c>
      <c r="AL2739">
        <v>16</v>
      </c>
      <c r="AM2739">
        <v>7</v>
      </c>
      <c r="AN2739">
        <v>3</v>
      </c>
      <c r="AO2739">
        <v>16</v>
      </c>
      <c r="AP2739">
        <v>13</v>
      </c>
      <c r="AQ2739">
        <v>13</v>
      </c>
      <c r="AR2739">
        <v>13</v>
      </c>
      <c r="AS2739">
        <v>56</v>
      </c>
      <c r="AT2739">
        <v>44</v>
      </c>
      <c r="AU2739">
        <v>0</v>
      </c>
      <c r="AV2739">
        <v>0</v>
      </c>
      <c r="AW2739">
        <v>3.03</v>
      </c>
      <c r="AX2739">
        <v>73</v>
      </c>
      <c r="AY2739">
        <v>94</v>
      </c>
      <c r="AZ2739">
        <v>55</v>
      </c>
      <c r="BA2739">
        <v>41</v>
      </c>
      <c r="BB2739">
        <v>7</v>
      </c>
      <c r="BC2739">
        <v>35</v>
      </c>
      <c r="BD2739">
        <v>67</v>
      </c>
      <c r="BE2739">
        <v>53</v>
      </c>
      <c r="BF2739">
        <v>93</v>
      </c>
      <c r="BG2739">
        <v>9.9600000000000009</v>
      </c>
      <c r="BH2739">
        <v>3.93</v>
      </c>
      <c r="BI2739">
        <v>2.6</v>
      </c>
      <c r="BJ2739">
        <v>3.48</v>
      </c>
      <c r="BK2739">
        <v>2.79</v>
      </c>
      <c r="BL2739">
        <f>1/Table1[[#This Row],[odds_ft_home_team_win]]+1/Table1[[#This Row],[odds_ft_draw]]+1/Table1[[#This Row],[odds_ft_away_team_win]]-1</f>
        <v>3.0394645522565433E-2</v>
      </c>
      <c r="BM2739">
        <f>Table1[[#This Row],[Margin]]/3</f>
        <v>1.0131548507521812E-2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 t="s">
        <v>70</v>
      </c>
      <c r="BU2739">
        <f>VLOOKUP(Table1[[#This Row],[Reference]],metron,11,FALSE)</f>
        <v>1.330562659846547</v>
      </c>
      <c r="BV2739">
        <f>VLOOKUP(Table1[[#This Row],[Reference]],metron,12,FALSE)</f>
        <v>1.1595268542199491</v>
      </c>
    </row>
    <row r="2740" spans="1:74" hidden="1" x14ac:dyDescent="0.45">
      <c r="A2740" t="s">
        <v>5416</v>
      </c>
      <c r="B2740">
        <v>1383501600</v>
      </c>
      <c r="C2740" s="3" t="s">
        <v>817</v>
      </c>
      <c r="D2740" t="s">
        <v>65</v>
      </c>
      <c r="E2740" t="s">
        <v>66</v>
      </c>
      <c r="F2740" t="s">
        <v>97</v>
      </c>
      <c r="G2740" t="s">
        <v>93</v>
      </c>
      <c r="H2740" t="s">
        <v>66</v>
      </c>
      <c r="I2740">
        <f>MROUND(Table1[[#This Row],[Prob_H]]*100,2)/100</f>
        <v>0.6</v>
      </c>
      <c r="J2740">
        <f>1/Table1[[#This Row],[odds_ft_home_team_win]]-Table1[[#This Row],[Margin/3]]</f>
        <v>0.60318335984547577</v>
      </c>
      <c r="K2740">
        <f>1/Table1[[#This Row],[odds_ft_draw]]-Table1[[#This Row],[Margin/3]]</f>
        <v>0.2390629859336296</v>
      </c>
      <c r="L2740">
        <f>1/Table1[[#This Row],[odds_ft_away_team_win]]-Table1[[#This Row],[Margin/3]]</f>
        <v>0.1577536542208946</v>
      </c>
      <c r="M2740">
        <v>16</v>
      </c>
      <c r="N2740">
        <v>1.5</v>
      </c>
      <c r="O2740">
        <v>0.5</v>
      </c>
      <c r="P2740">
        <v>2</v>
      </c>
      <c r="Q2740">
        <v>1.06</v>
      </c>
      <c r="R2740" t="str" cm="1">
        <f t="array" ref="R27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40">
        <v>1</v>
      </c>
      <c r="T2740">
        <v>1</v>
      </c>
      <c r="U2740">
        <v>2</v>
      </c>
      <c r="V2740">
        <v>0</v>
      </c>
      <c r="W2740">
        <v>0</v>
      </c>
      <c r="X2740">
        <v>0</v>
      </c>
      <c r="Y2740">
        <v>77</v>
      </c>
      <c r="Z2740">
        <v>66</v>
      </c>
      <c r="AA2740">
        <v>5</v>
      </c>
      <c r="AB2740">
        <v>3</v>
      </c>
      <c r="AC2740">
        <v>3</v>
      </c>
      <c r="AD2740">
        <v>0</v>
      </c>
      <c r="AE2740">
        <v>1</v>
      </c>
      <c r="AF2740">
        <v>0</v>
      </c>
      <c r="AG2740">
        <v>1</v>
      </c>
      <c r="AH2740">
        <v>2</v>
      </c>
      <c r="AI2740">
        <v>0</v>
      </c>
      <c r="AJ2740">
        <v>1</v>
      </c>
      <c r="AK2740">
        <v>13</v>
      </c>
      <c r="AL2740">
        <v>2</v>
      </c>
      <c r="AM2740">
        <v>7</v>
      </c>
      <c r="AN2740">
        <v>0</v>
      </c>
      <c r="AO2740">
        <v>6</v>
      </c>
      <c r="AP2740">
        <v>2</v>
      </c>
      <c r="AQ2740">
        <v>11</v>
      </c>
      <c r="AR2740">
        <v>17</v>
      </c>
      <c r="AS2740">
        <v>58</v>
      </c>
      <c r="AT2740">
        <v>42</v>
      </c>
      <c r="AU2740">
        <v>0</v>
      </c>
      <c r="AV2740">
        <v>0</v>
      </c>
      <c r="AW2740">
        <v>2.75</v>
      </c>
      <c r="AX2740">
        <v>44</v>
      </c>
      <c r="AY2740">
        <v>76</v>
      </c>
      <c r="AZ2740">
        <v>51</v>
      </c>
      <c r="BA2740">
        <v>32</v>
      </c>
      <c r="BB2740">
        <v>13</v>
      </c>
      <c r="BC2740">
        <v>32</v>
      </c>
      <c r="BD2740">
        <v>69</v>
      </c>
      <c r="BE2740">
        <v>44</v>
      </c>
      <c r="BF2740">
        <v>75</v>
      </c>
      <c r="BG2740">
        <v>10.130000000000001</v>
      </c>
      <c r="BH2740">
        <v>5.75</v>
      </c>
      <c r="BI2740">
        <v>1.63</v>
      </c>
      <c r="BJ2740">
        <v>4.01</v>
      </c>
      <c r="BK2740">
        <v>5.95</v>
      </c>
      <c r="BL2740">
        <f>1/Table1[[#This Row],[odds_ft_home_team_win]]+1/Table1[[#This Row],[odds_ft_draw]]+1/Table1[[#This Row],[odds_ft_away_team_win]]-1</f>
        <v>3.0940718009585089E-2</v>
      </c>
      <c r="BM2740">
        <f>Table1[[#This Row],[Margin]]/3</f>
        <v>1.0313572669861696E-2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 t="s">
        <v>100</v>
      </c>
      <c r="BU2740">
        <f>VLOOKUP(Table1[[#This Row],[Reference]],metron,11,FALSE)</f>
        <v>1.841836734693878</v>
      </c>
      <c r="BV2740">
        <f>VLOOKUP(Table1[[#This Row],[Reference]],metron,12,FALSE)</f>
        <v>0.88917233560090703</v>
      </c>
    </row>
    <row r="2741" spans="1:74" hidden="1" x14ac:dyDescent="0.45">
      <c r="A2741" t="s">
        <v>5416</v>
      </c>
      <c r="B2741">
        <v>1383501600</v>
      </c>
      <c r="C2741" s="3" t="s">
        <v>817</v>
      </c>
      <c r="D2741" t="s">
        <v>65</v>
      </c>
      <c r="E2741" t="s">
        <v>66</v>
      </c>
      <c r="F2741" t="s">
        <v>73</v>
      </c>
      <c r="G2741" t="s">
        <v>103</v>
      </c>
      <c r="H2741" t="s">
        <v>66</v>
      </c>
      <c r="I2741">
        <f>MROUND(Table1[[#This Row],[Prob_H]]*100,2)/100</f>
        <v>0.46</v>
      </c>
      <c r="J2741">
        <f>1/Table1[[#This Row],[odds_ft_home_team_win]]-Table1[[#This Row],[Margin/3]]</f>
        <v>0.45948719404037014</v>
      </c>
      <c r="K2741">
        <f>1/Table1[[#This Row],[odds_ft_draw]]-Table1[[#This Row],[Margin/3]]</f>
        <v>0.27653657725465103</v>
      </c>
      <c r="L2741">
        <f>1/Table1[[#This Row],[odds_ft_away_team_win]]-Table1[[#This Row],[Margin/3]]</f>
        <v>0.26397622870497878</v>
      </c>
      <c r="M2741">
        <v>16</v>
      </c>
      <c r="N2741">
        <v>1.63</v>
      </c>
      <c r="O2741">
        <v>1</v>
      </c>
      <c r="P2741">
        <v>1.29</v>
      </c>
      <c r="Q2741">
        <v>1.35</v>
      </c>
      <c r="R2741" t="str" cm="1">
        <f t="array" ref="R27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41">
        <v>1</v>
      </c>
      <c r="T2741">
        <v>1</v>
      </c>
      <c r="U2741">
        <v>2</v>
      </c>
      <c r="V2741">
        <v>0</v>
      </c>
      <c r="W2741">
        <v>0</v>
      </c>
      <c r="X2741">
        <v>0</v>
      </c>
      <c r="Y2741">
        <v>81</v>
      </c>
      <c r="Z2741" t="s">
        <v>184</v>
      </c>
      <c r="AA2741">
        <v>1</v>
      </c>
      <c r="AB2741">
        <v>4</v>
      </c>
      <c r="AC2741">
        <v>2</v>
      </c>
      <c r="AD2741">
        <v>0</v>
      </c>
      <c r="AE2741">
        <v>2</v>
      </c>
      <c r="AF2741">
        <v>1</v>
      </c>
      <c r="AG2741">
        <v>1</v>
      </c>
      <c r="AH2741">
        <v>1</v>
      </c>
      <c r="AI2741">
        <v>1</v>
      </c>
      <c r="AJ2741">
        <v>2</v>
      </c>
      <c r="AK2741">
        <v>14</v>
      </c>
      <c r="AL2741">
        <v>7</v>
      </c>
      <c r="AM2741">
        <v>5</v>
      </c>
      <c r="AN2741">
        <v>4</v>
      </c>
      <c r="AO2741">
        <v>9</v>
      </c>
      <c r="AP2741">
        <v>3</v>
      </c>
      <c r="AQ2741">
        <v>14</v>
      </c>
      <c r="AR2741">
        <v>12</v>
      </c>
      <c r="AS2741">
        <v>44</v>
      </c>
      <c r="AT2741">
        <v>56</v>
      </c>
      <c r="AU2741">
        <v>0</v>
      </c>
      <c r="AV2741">
        <v>0</v>
      </c>
      <c r="AW2741">
        <v>2.0699999999999998</v>
      </c>
      <c r="AX2741">
        <v>57</v>
      </c>
      <c r="AY2741">
        <v>69</v>
      </c>
      <c r="AZ2741">
        <v>26</v>
      </c>
      <c r="BA2741">
        <v>13</v>
      </c>
      <c r="BB2741">
        <v>7</v>
      </c>
      <c r="BC2741">
        <v>19</v>
      </c>
      <c r="BD2741">
        <v>69</v>
      </c>
      <c r="BE2741">
        <v>13</v>
      </c>
      <c r="BF2741">
        <v>88</v>
      </c>
      <c r="BG2741">
        <v>11.43</v>
      </c>
      <c r="BH2741">
        <v>3.88</v>
      </c>
      <c r="BI2741">
        <v>2.13</v>
      </c>
      <c r="BJ2741">
        <v>3.49</v>
      </c>
      <c r="BK2741">
        <v>3.65</v>
      </c>
      <c r="BL2741">
        <f>1/Table1[[#This Row],[odds_ft_home_team_win]]+1/Table1[[#This Row],[odds_ft_draw]]+1/Table1[[#This Row],[odds_ft_away_team_win]]-1</f>
        <v>2.998912210424165E-2</v>
      </c>
      <c r="BM2741">
        <f>Table1[[#This Row],[Margin]]/3</f>
        <v>9.9963740347472161E-3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 t="s">
        <v>126</v>
      </c>
      <c r="BU2741">
        <f>VLOOKUP(Table1[[#This Row],[Reference]],metron,11,FALSE)</f>
        <v>1.4888836329233679</v>
      </c>
      <c r="BV2741">
        <f>VLOOKUP(Table1[[#This Row],[Reference]],metron,12,FALSE)</f>
        <v>1.0516792809839171</v>
      </c>
    </row>
    <row r="2742" spans="1:74" hidden="1" x14ac:dyDescent="0.45">
      <c r="A2742" t="s">
        <v>5415</v>
      </c>
      <c r="B2742">
        <v>1397867400</v>
      </c>
      <c r="C2742" s="3" t="s">
        <v>1053</v>
      </c>
      <c r="D2742" t="s">
        <v>65</v>
      </c>
      <c r="E2742" t="s">
        <v>66</v>
      </c>
      <c r="F2742" t="s">
        <v>78</v>
      </c>
      <c r="G2742" t="s">
        <v>77</v>
      </c>
      <c r="H2742" t="s">
        <v>66</v>
      </c>
      <c r="I2742">
        <f>MROUND(Table1[[#This Row],[Prob_H]]*100,2)/100</f>
        <v>0.46</v>
      </c>
      <c r="J2742">
        <f>1/Table1[[#This Row],[odds_ft_home_team_win]]-Table1[[#This Row],[Margin/3]]</f>
        <v>0.4528614117170851</v>
      </c>
      <c r="K2742">
        <f>1/Table1[[#This Row],[odds_ft_draw]]-Table1[[#This Row],[Margin/3]]</f>
        <v>0.28401609581294573</v>
      </c>
      <c r="L2742">
        <f>1/Table1[[#This Row],[odds_ft_away_team_win]]-Table1[[#This Row],[Margin/3]]</f>
        <v>0.26312249246996916</v>
      </c>
      <c r="M2742">
        <v>16</v>
      </c>
      <c r="N2742">
        <v>1.71</v>
      </c>
      <c r="O2742">
        <v>1.71</v>
      </c>
      <c r="P2742">
        <v>1.78</v>
      </c>
      <c r="Q2742">
        <v>1.58</v>
      </c>
      <c r="R2742" t="str" cm="1">
        <f t="array" ref="R27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2">
        <v>5</v>
      </c>
      <c r="T2742">
        <v>1</v>
      </c>
      <c r="U2742">
        <v>6</v>
      </c>
      <c r="V2742">
        <v>4</v>
      </c>
      <c r="W2742">
        <v>3</v>
      </c>
      <c r="X2742">
        <v>1</v>
      </c>
      <c r="Y2742" t="s">
        <v>1054</v>
      </c>
      <c r="Z2742">
        <v>41</v>
      </c>
      <c r="AA2742">
        <v>5</v>
      </c>
      <c r="AB2742">
        <v>0</v>
      </c>
      <c r="AC2742">
        <v>5</v>
      </c>
      <c r="AD2742">
        <v>0</v>
      </c>
      <c r="AE2742">
        <v>2</v>
      </c>
      <c r="AF2742">
        <v>0</v>
      </c>
      <c r="AG2742">
        <v>1</v>
      </c>
      <c r="AH2742">
        <v>4</v>
      </c>
      <c r="AI2742">
        <v>1</v>
      </c>
      <c r="AJ2742">
        <v>1</v>
      </c>
      <c r="AK2742">
        <v>14</v>
      </c>
      <c r="AL2742">
        <v>10</v>
      </c>
      <c r="AM2742">
        <v>10</v>
      </c>
      <c r="AN2742">
        <v>3</v>
      </c>
      <c r="AO2742">
        <v>4</v>
      </c>
      <c r="AP2742">
        <v>7</v>
      </c>
      <c r="AQ2742">
        <v>14</v>
      </c>
      <c r="AR2742">
        <v>11</v>
      </c>
      <c r="AS2742">
        <v>52</v>
      </c>
      <c r="AT2742">
        <v>48</v>
      </c>
      <c r="AU2742">
        <v>0</v>
      </c>
      <c r="AV2742">
        <v>0</v>
      </c>
      <c r="AW2742">
        <v>2.77</v>
      </c>
      <c r="AX2742">
        <v>59</v>
      </c>
      <c r="AY2742">
        <v>74</v>
      </c>
      <c r="AZ2742">
        <v>59</v>
      </c>
      <c r="BA2742">
        <v>32</v>
      </c>
      <c r="BB2742">
        <v>18</v>
      </c>
      <c r="BC2742">
        <v>35</v>
      </c>
      <c r="BD2742">
        <v>65</v>
      </c>
      <c r="BE2742">
        <v>47</v>
      </c>
      <c r="BF2742">
        <v>80</v>
      </c>
      <c r="BG2742">
        <v>9.35</v>
      </c>
      <c r="BH2742">
        <v>5.35</v>
      </c>
      <c r="BI2742">
        <v>2.16</v>
      </c>
      <c r="BJ2742">
        <v>3.4</v>
      </c>
      <c r="BK2742">
        <v>3.66</v>
      </c>
      <c r="BL2742">
        <f>1/Table1[[#This Row],[odds_ft_home_team_win]]+1/Table1[[#This Row],[odds_ft_draw]]+1/Table1[[#This Row],[odds_ft_away_team_win]]-1</f>
        <v>3.0304653737633469E-2</v>
      </c>
      <c r="BM2742">
        <f>Table1[[#This Row],[Margin]]/3</f>
        <v>1.0101551245877824E-2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 t="s">
        <v>106</v>
      </c>
      <c r="BU2742">
        <f>VLOOKUP(Table1[[#This Row],[Reference]],metron,11,FALSE)</f>
        <v>1.4888836329233679</v>
      </c>
      <c r="BV2742">
        <f>VLOOKUP(Table1[[#This Row],[Reference]],metron,12,FALSE)</f>
        <v>1.0516792809839171</v>
      </c>
    </row>
    <row r="2743" spans="1:74" hidden="1" x14ac:dyDescent="0.45">
      <c r="A2743" t="s">
        <v>5415</v>
      </c>
      <c r="B2743">
        <v>1397944800</v>
      </c>
      <c r="C2743" s="3" t="s">
        <v>1055</v>
      </c>
      <c r="D2743" t="s">
        <v>65</v>
      </c>
      <c r="E2743" t="s">
        <v>66</v>
      </c>
      <c r="F2743" t="s">
        <v>86</v>
      </c>
      <c r="G2743" t="s">
        <v>80</v>
      </c>
      <c r="H2743" t="s">
        <v>66</v>
      </c>
      <c r="I2743">
        <f>MROUND(Table1[[#This Row],[Prob_H]]*100,2)/100</f>
        <v>0.6</v>
      </c>
      <c r="J2743">
        <f>1/Table1[[#This Row],[odds_ft_home_team_win]]-Table1[[#This Row],[Margin/3]]</f>
        <v>0.60775919288464086</v>
      </c>
      <c r="K2743">
        <f>1/Table1[[#This Row],[odds_ft_draw]]-Table1[[#This Row],[Margin/3]]</f>
        <v>0.24047524226735698</v>
      </c>
      <c r="L2743">
        <f>1/Table1[[#This Row],[odds_ft_away_team_win]]-Table1[[#This Row],[Margin/3]]</f>
        <v>0.15176556484800213</v>
      </c>
      <c r="M2743">
        <v>16</v>
      </c>
      <c r="N2743">
        <v>1.89</v>
      </c>
      <c r="O2743">
        <v>1</v>
      </c>
      <c r="P2743">
        <v>1.9</v>
      </c>
      <c r="Q2743">
        <v>1</v>
      </c>
      <c r="R2743" t="str" cm="1">
        <f t="array" ref="R27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AA2743">
        <v>10</v>
      </c>
      <c r="AB2743">
        <v>6</v>
      </c>
      <c r="AC2743">
        <v>1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1</v>
      </c>
      <c r="AK2743">
        <v>23</v>
      </c>
      <c r="AL2743">
        <v>14</v>
      </c>
      <c r="AM2743">
        <v>10</v>
      </c>
      <c r="AN2743">
        <v>5</v>
      </c>
      <c r="AO2743">
        <v>13</v>
      </c>
      <c r="AP2743">
        <v>9</v>
      </c>
      <c r="AQ2743">
        <v>6</v>
      </c>
      <c r="AR2743">
        <v>5</v>
      </c>
      <c r="AS2743">
        <v>58</v>
      </c>
      <c r="AT2743">
        <v>42</v>
      </c>
      <c r="AU2743">
        <v>0</v>
      </c>
      <c r="AV2743">
        <v>0</v>
      </c>
      <c r="AW2743">
        <v>2.5</v>
      </c>
      <c r="AX2743">
        <v>41</v>
      </c>
      <c r="AY2743">
        <v>70</v>
      </c>
      <c r="AZ2743">
        <v>44</v>
      </c>
      <c r="BA2743">
        <v>31</v>
      </c>
      <c r="BB2743">
        <v>6</v>
      </c>
      <c r="BC2743">
        <v>28</v>
      </c>
      <c r="BD2743">
        <v>61</v>
      </c>
      <c r="BE2743">
        <v>42</v>
      </c>
      <c r="BF2743">
        <v>78</v>
      </c>
      <c r="BG2743">
        <v>9.35</v>
      </c>
      <c r="BH2743">
        <v>4.97</v>
      </c>
      <c r="BI2743">
        <v>1.62</v>
      </c>
      <c r="BJ2743">
        <v>4</v>
      </c>
      <c r="BK2743">
        <v>6.2</v>
      </c>
      <c r="BL2743">
        <f>1/Table1[[#This Row],[odds_ft_home_team_win]]+1/Table1[[#This Row],[odds_ft_draw]]+1/Table1[[#This Row],[odds_ft_away_team_win]]-1</f>
        <v>2.8574273197929045E-2</v>
      </c>
      <c r="BM2743">
        <f>Table1[[#This Row],[Margin]]/3</f>
        <v>9.5247577326430157E-3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 t="s">
        <v>113</v>
      </c>
      <c r="BU2743">
        <f>VLOOKUP(Table1[[#This Row],[Reference]],metron,11,FALSE)</f>
        <v>1.841836734693878</v>
      </c>
      <c r="BV2743">
        <f>VLOOKUP(Table1[[#This Row],[Reference]],metron,12,FALSE)</f>
        <v>0.88917233560090703</v>
      </c>
    </row>
    <row r="2744" spans="1:74" hidden="1" x14ac:dyDescent="0.45">
      <c r="A2744" t="s">
        <v>5415</v>
      </c>
      <c r="B2744">
        <v>1397952000</v>
      </c>
      <c r="C2744" s="3" t="s">
        <v>1056</v>
      </c>
      <c r="D2744" t="s">
        <v>65</v>
      </c>
      <c r="E2744" t="s">
        <v>66</v>
      </c>
      <c r="F2744" t="s">
        <v>88</v>
      </c>
      <c r="G2744" t="s">
        <v>67</v>
      </c>
      <c r="H2744" t="s">
        <v>66</v>
      </c>
      <c r="I2744">
        <f>MROUND(Table1[[#This Row],[Prob_H]]*100,2)/100</f>
        <v>0.56000000000000005</v>
      </c>
      <c r="J2744">
        <f>1/Table1[[#This Row],[odds_ft_home_team_win]]-Table1[[#This Row],[Margin/3]]</f>
        <v>0.55521101283813146</v>
      </c>
      <c r="K2744">
        <f>1/Table1[[#This Row],[odds_ft_draw]]-Table1[[#This Row],[Margin/3]]</f>
        <v>0.24664951783595851</v>
      </c>
      <c r="L2744">
        <f>1/Table1[[#This Row],[odds_ft_away_team_win]]-Table1[[#This Row],[Margin/3]]</f>
        <v>0.19813946932590998</v>
      </c>
      <c r="M2744">
        <v>16</v>
      </c>
      <c r="N2744">
        <v>2.2200000000000002</v>
      </c>
      <c r="O2744">
        <v>0.94</v>
      </c>
      <c r="P2744">
        <v>2.19</v>
      </c>
      <c r="Q2744">
        <v>1.06</v>
      </c>
      <c r="R2744" t="str" cm="1">
        <f t="array" ref="R27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44">
        <v>2</v>
      </c>
      <c r="T2744">
        <v>3</v>
      </c>
      <c r="U2744">
        <v>5</v>
      </c>
      <c r="V2744">
        <v>4</v>
      </c>
      <c r="W2744">
        <v>1</v>
      </c>
      <c r="X2744">
        <v>3</v>
      </c>
      <c r="Y2744" t="s">
        <v>1057</v>
      </c>
      <c r="Z2744" t="s">
        <v>1058</v>
      </c>
      <c r="AA2744">
        <v>10</v>
      </c>
      <c r="AB2744">
        <v>5</v>
      </c>
      <c r="AC2744">
        <v>1</v>
      </c>
      <c r="AD2744">
        <v>0</v>
      </c>
      <c r="AE2744">
        <v>3</v>
      </c>
      <c r="AF2744">
        <v>1</v>
      </c>
      <c r="AG2744">
        <v>1</v>
      </c>
      <c r="AH2744">
        <v>0</v>
      </c>
      <c r="AI2744">
        <v>1</v>
      </c>
      <c r="AJ2744">
        <v>3</v>
      </c>
      <c r="AK2744">
        <v>12</v>
      </c>
      <c r="AL2744">
        <v>8</v>
      </c>
      <c r="AM2744">
        <v>4</v>
      </c>
      <c r="AN2744">
        <v>5</v>
      </c>
      <c r="AO2744">
        <v>8</v>
      </c>
      <c r="AP2744">
        <v>3</v>
      </c>
      <c r="AQ2744">
        <v>10</v>
      </c>
      <c r="AR2744">
        <v>9</v>
      </c>
      <c r="AS2744">
        <v>61</v>
      </c>
      <c r="AT2744">
        <v>39</v>
      </c>
      <c r="AU2744">
        <v>0</v>
      </c>
      <c r="AV2744">
        <v>0</v>
      </c>
      <c r="AW2744">
        <v>3.16</v>
      </c>
      <c r="AX2744">
        <v>68</v>
      </c>
      <c r="AY2744">
        <v>91</v>
      </c>
      <c r="AZ2744">
        <v>61</v>
      </c>
      <c r="BA2744">
        <v>44</v>
      </c>
      <c r="BB2744">
        <v>17</v>
      </c>
      <c r="BC2744">
        <v>35</v>
      </c>
      <c r="BD2744">
        <v>74</v>
      </c>
      <c r="BE2744">
        <v>59</v>
      </c>
      <c r="BF2744">
        <v>86</v>
      </c>
      <c r="BG2744">
        <v>9.9</v>
      </c>
      <c r="BH2744">
        <v>5.47</v>
      </c>
      <c r="BI2744">
        <v>1.77</v>
      </c>
      <c r="BJ2744">
        <v>3.9</v>
      </c>
      <c r="BK2744">
        <v>4.8099999999999996</v>
      </c>
      <c r="BL2744">
        <f>1/Table1[[#This Row],[odds_ft_home_team_win]]+1/Table1[[#This Row],[odds_ft_draw]]+1/Table1[[#This Row],[odds_ft_away_team_win]]-1</f>
        <v>2.9282215722893801E-2</v>
      </c>
      <c r="BM2744">
        <f>Table1[[#This Row],[Margin]]/3</f>
        <v>9.7607385742979336E-3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 t="s">
        <v>91</v>
      </c>
      <c r="BU2744">
        <f>VLOOKUP(Table1[[#This Row],[Reference]],metron,11,FALSE)</f>
        <v>1.7546812539448771</v>
      </c>
      <c r="BV2744">
        <f>VLOOKUP(Table1[[#This Row],[Reference]],metron,12,FALSE)</f>
        <v>0.93456764148958549</v>
      </c>
    </row>
    <row r="2745" spans="1:74" hidden="1" x14ac:dyDescent="0.45">
      <c r="A2745" t="s">
        <v>5415</v>
      </c>
      <c r="B2745">
        <v>1397952000</v>
      </c>
      <c r="C2745" s="3" t="s">
        <v>1056</v>
      </c>
      <c r="D2745" t="s">
        <v>65</v>
      </c>
      <c r="E2745" t="s">
        <v>66</v>
      </c>
      <c r="F2745" t="s">
        <v>103</v>
      </c>
      <c r="G2745" t="s">
        <v>73</v>
      </c>
      <c r="H2745" t="s">
        <v>66</v>
      </c>
      <c r="I2745">
        <f>MROUND(Table1[[#This Row],[Prob_H]]*100,2)/100</f>
        <v>0.57999999999999996</v>
      </c>
      <c r="J2745">
        <f>1/Table1[[#This Row],[odds_ft_home_team_win]]-Table1[[#This Row],[Margin/3]]</f>
        <v>0.57443330742067966</v>
      </c>
      <c r="K2745">
        <f>1/Table1[[#This Row],[odds_ft_draw]]-Table1[[#This Row],[Margin/3]]</f>
        <v>0.25210517738430271</v>
      </c>
      <c r="L2745">
        <f>1/Table1[[#This Row],[odds_ft_away_team_win]]-Table1[[#This Row],[Margin/3]]</f>
        <v>0.17346151519501751</v>
      </c>
      <c r="M2745">
        <v>16</v>
      </c>
      <c r="N2745">
        <v>1.25</v>
      </c>
      <c r="O2745">
        <v>0.75</v>
      </c>
      <c r="P2745">
        <v>1.2</v>
      </c>
      <c r="Q2745">
        <v>0.88</v>
      </c>
      <c r="R2745" t="str" cm="1">
        <f t="array" ref="R27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45">
        <v>1</v>
      </c>
      <c r="T2745">
        <v>2</v>
      </c>
      <c r="U2745">
        <v>3</v>
      </c>
      <c r="V2745">
        <v>1</v>
      </c>
      <c r="W2745">
        <v>0</v>
      </c>
      <c r="X2745">
        <v>1</v>
      </c>
      <c r="Y2745">
        <v>65</v>
      </c>
      <c r="Z2745" t="s">
        <v>1059</v>
      </c>
      <c r="AA2745">
        <v>9</v>
      </c>
      <c r="AB2745">
        <v>5</v>
      </c>
      <c r="AC2745">
        <v>1</v>
      </c>
      <c r="AD2745">
        <v>0</v>
      </c>
      <c r="AE2745">
        <v>4</v>
      </c>
      <c r="AF2745">
        <v>0</v>
      </c>
      <c r="AG2745">
        <v>1</v>
      </c>
      <c r="AH2745">
        <v>0</v>
      </c>
      <c r="AI2745">
        <v>1</v>
      </c>
      <c r="AJ2745">
        <v>3</v>
      </c>
      <c r="AK2745">
        <v>14</v>
      </c>
      <c r="AL2745">
        <v>6</v>
      </c>
      <c r="AM2745">
        <v>5</v>
      </c>
      <c r="AN2745">
        <v>2</v>
      </c>
      <c r="AO2745">
        <v>9</v>
      </c>
      <c r="AP2745">
        <v>4</v>
      </c>
      <c r="AQ2745">
        <v>10</v>
      </c>
      <c r="AR2745">
        <v>14</v>
      </c>
      <c r="AS2745">
        <v>61</v>
      </c>
      <c r="AT2745">
        <v>39</v>
      </c>
      <c r="AU2745">
        <v>0</v>
      </c>
      <c r="AV2745">
        <v>0</v>
      </c>
      <c r="AW2745">
        <v>2.0299999999999998</v>
      </c>
      <c r="AX2745">
        <v>41</v>
      </c>
      <c r="AY2745">
        <v>53</v>
      </c>
      <c r="AZ2745">
        <v>35</v>
      </c>
      <c r="BA2745">
        <v>22</v>
      </c>
      <c r="BB2745">
        <v>7</v>
      </c>
      <c r="BC2745">
        <v>19</v>
      </c>
      <c r="BD2745">
        <v>41</v>
      </c>
      <c r="BE2745">
        <v>41</v>
      </c>
      <c r="BF2745">
        <v>78</v>
      </c>
      <c r="BG2745">
        <v>8.1999999999999993</v>
      </c>
      <c r="BH2745">
        <v>5.0599999999999996</v>
      </c>
      <c r="BI2745">
        <v>1.71</v>
      </c>
      <c r="BJ2745">
        <v>3.81</v>
      </c>
      <c r="BK2745">
        <v>5.44</v>
      </c>
      <c r="BL2745">
        <f>1/Table1[[#This Row],[odds_ft_home_team_win]]+1/Table1[[#This Row],[odds_ft_draw]]+1/Table1[[#This Row],[odds_ft_away_team_win]]-1</f>
        <v>3.1086042650241508E-2</v>
      </c>
      <c r="BM2745">
        <f>Table1[[#This Row],[Margin]]/3</f>
        <v>1.036201421674717E-2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 t="s">
        <v>118</v>
      </c>
      <c r="BU2745">
        <f>VLOOKUP(Table1[[#This Row],[Reference]],metron,11,FALSE)</f>
        <v>1.7619715019855171</v>
      </c>
      <c r="BV2745">
        <f>VLOOKUP(Table1[[#This Row],[Reference]],metron,12,FALSE)</f>
        <v>0.87432842793739785</v>
      </c>
    </row>
    <row r="2746" spans="1:74" hidden="1" x14ac:dyDescent="0.45">
      <c r="A2746" t="s">
        <v>5415</v>
      </c>
      <c r="B2746">
        <v>1397952000</v>
      </c>
      <c r="C2746" s="3" t="s">
        <v>1056</v>
      </c>
      <c r="D2746" t="s">
        <v>65</v>
      </c>
      <c r="E2746" t="s">
        <v>66</v>
      </c>
      <c r="F2746" t="s">
        <v>85</v>
      </c>
      <c r="G2746" t="s">
        <v>611</v>
      </c>
      <c r="H2746" t="s">
        <v>66</v>
      </c>
      <c r="I2746">
        <f>MROUND(Table1[[#This Row],[Prob_H]]*100,2)/100</f>
        <v>0.46</v>
      </c>
      <c r="J2746">
        <f>1/Table1[[#This Row],[odds_ft_home_team_win]]-Table1[[#This Row],[Margin/3]]</f>
        <v>0.4575466664859606</v>
      </c>
      <c r="K2746">
        <f>1/Table1[[#This Row],[odds_ft_draw]]-Table1[[#This Row],[Margin/3]]</f>
        <v>0.28265460767850581</v>
      </c>
      <c r="L2746">
        <f>1/Table1[[#This Row],[odds_ft_away_team_win]]-Table1[[#This Row],[Margin/3]]</f>
        <v>0.25979872583553359</v>
      </c>
      <c r="M2746">
        <v>16</v>
      </c>
      <c r="N2746">
        <v>1.38</v>
      </c>
      <c r="O2746">
        <v>1.06</v>
      </c>
      <c r="P2746">
        <v>1.47</v>
      </c>
      <c r="Q2746">
        <v>1</v>
      </c>
      <c r="R2746" t="str" cm="1">
        <f t="array" ref="R27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6">
        <v>4</v>
      </c>
      <c r="T2746">
        <v>1</v>
      </c>
      <c r="U2746">
        <v>5</v>
      </c>
      <c r="V2746">
        <v>3</v>
      </c>
      <c r="W2746">
        <v>2</v>
      </c>
      <c r="X2746">
        <v>1</v>
      </c>
      <c r="Y2746" t="s">
        <v>1060</v>
      </c>
      <c r="Z2746">
        <v>21</v>
      </c>
      <c r="AA2746">
        <v>4</v>
      </c>
      <c r="AB2746">
        <v>4</v>
      </c>
      <c r="AC2746">
        <v>2</v>
      </c>
      <c r="AD2746">
        <v>0</v>
      </c>
      <c r="AE2746">
        <v>3</v>
      </c>
      <c r="AF2746">
        <v>1</v>
      </c>
      <c r="AG2746">
        <v>0</v>
      </c>
      <c r="AH2746">
        <v>2</v>
      </c>
      <c r="AI2746">
        <v>2</v>
      </c>
      <c r="AJ2746">
        <v>2</v>
      </c>
      <c r="AK2746">
        <v>9</v>
      </c>
      <c r="AL2746">
        <v>12</v>
      </c>
      <c r="AM2746">
        <v>6</v>
      </c>
      <c r="AN2746">
        <v>9</v>
      </c>
      <c r="AO2746">
        <v>3</v>
      </c>
      <c r="AP2746">
        <v>3</v>
      </c>
      <c r="AQ2746">
        <v>17</v>
      </c>
      <c r="AR2746">
        <v>14</v>
      </c>
      <c r="AS2746">
        <v>54</v>
      </c>
      <c r="AT2746">
        <v>46</v>
      </c>
      <c r="AU2746">
        <v>0</v>
      </c>
      <c r="AV2746">
        <v>0</v>
      </c>
      <c r="AW2746">
        <v>2.25</v>
      </c>
      <c r="AX2746">
        <v>50</v>
      </c>
      <c r="AY2746">
        <v>66</v>
      </c>
      <c r="AZ2746">
        <v>38</v>
      </c>
      <c r="BA2746">
        <v>25</v>
      </c>
      <c r="BB2746">
        <v>10</v>
      </c>
      <c r="BC2746">
        <v>26</v>
      </c>
      <c r="BD2746">
        <v>60</v>
      </c>
      <c r="BE2746">
        <v>41</v>
      </c>
      <c r="BF2746">
        <v>72</v>
      </c>
      <c r="BG2746">
        <v>9.61</v>
      </c>
      <c r="BH2746">
        <v>5.19</v>
      </c>
      <c r="BI2746">
        <v>2.14</v>
      </c>
      <c r="BJ2746">
        <v>3.42</v>
      </c>
      <c r="BK2746">
        <v>3.71</v>
      </c>
      <c r="BL2746">
        <f>1/Table1[[#This Row],[odds_ft_home_team_win]]+1/Table1[[#This Row],[odds_ft_draw]]+1/Table1[[#This Row],[odds_ft_away_team_win]]-1</f>
        <v>2.9229159420622874E-2</v>
      </c>
      <c r="BM2746">
        <f>Table1[[#This Row],[Margin]]/3</f>
        <v>9.7430531402076248E-3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 t="s">
        <v>87</v>
      </c>
      <c r="BU2746">
        <f>VLOOKUP(Table1[[#This Row],[Reference]],metron,11,FALSE)</f>
        <v>1.4888836329233679</v>
      </c>
      <c r="BV2746">
        <f>VLOOKUP(Table1[[#This Row],[Reference]],metron,12,FALSE)</f>
        <v>1.0516792809839171</v>
      </c>
    </row>
    <row r="2747" spans="1:74" hidden="1" x14ac:dyDescent="0.45">
      <c r="A2747" t="s">
        <v>5415</v>
      </c>
      <c r="B2747">
        <v>1397955900</v>
      </c>
      <c r="C2747" s="3" t="s">
        <v>1061</v>
      </c>
      <c r="D2747" t="s">
        <v>65</v>
      </c>
      <c r="E2747" t="s">
        <v>66</v>
      </c>
      <c r="F2747" t="s">
        <v>81</v>
      </c>
      <c r="G2747" t="s">
        <v>68</v>
      </c>
      <c r="H2747" t="s">
        <v>66</v>
      </c>
      <c r="I2747">
        <f>MROUND(Table1[[#This Row],[Prob_H]]*100,2)/100</f>
        <v>0.34</v>
      </c>
      <c r="J2747">
        <f>1/Table1[[#This Row],[odds_ft_home_team_win]]-Table1[[#This Row],[Margin/3]]</f>
        <v>0.34999256641392473</v>
      </c>
      <c r="K2747">
        <f>1/Table1[[#This Row],[odds_ft_draw]]-Table1[[#This Row],[Margin/3]]</f>
        <v>0.29609073375161415</v>
      </c>
      <c r="L2747">
        <f>1/Table1[[#This Row],[odds_ft_away_team_win]]-Table1[[#This Row],[Margin/3]]</f>
        <v>0.353916699834461</v>
      </c>
      <c r="M2747">
        <v>16</v>
      </c>
      <c r="N2747">
        <v>1.84</v>
      </c>
      <c r="O2747">
        <v>1.29</v>
      </c>
      <c r="P2747">
        <v>1.83</v>
      </c>
      <c r="Q2747">
        <v>1.22</v>
      </c>
      <c r="R2747" t="str" cm="1">
        <f t="array" ref="R27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7">
        <v>3</v>
      </c>
      <c r="T2747">
        <v>0</v>
      </c>
      <c r="U2747">
        <v>3</v>
      </c>
      <c r="V2747">
        <v>1</v>
      </c>
      <c r="W2747">
        <v>1</v>
      </c>
      <c r="X2747">
        <v>0</v>
      </c>
      <c r="Y2747" t="s">
        <v>1062</v>
      </c>
      <c r="AA2747">
        <v>5</v>
      </c>
      <c r="AB2747">
        <v>3</v>
      </c>
      <c r="AC2747">
        <v>2</v>
      </c>
      <c r="AD2747">
        <v>0</v>
      </c>
      <c r="AE2747">
        <v>2</v>
      </c>
      <c r="AF2747">
        <v>0</v>
      </c>
      <c r="AG2747">
        <v>1</v>
      </c>
      <c r="AH2747">
        <v>1</v>
      </c>
      <c r="AI2747">
        <v>0</v>
      </c>
      <c r="AJ2747">
        <v>2</v>
      </c>
      <c r="AK2747">
        <v>9</v>
      </c>
      <c r="AL2747">
        <v>11</v>
      </c>
      <c r="AM2747">
        <v>5</v>
      </c>
      <c r="AN2747">
        <v>6</v>
      </c>
      <c r="AO2747">
        <v>4</v>
      </c>
      <c r="AP2747">
        <v>5</v>
      </c>
      <c r="AQ2747">
        <v>14</v>
      </c>
      <c r="AR2747">
        <v>11</v>
      </c>
      <c r="AS2747">
        <v>49</v>
      </c>
      <c r="AT2747">
        <v>51</v>
      </c>
      <c r="AU2747">
        <v>0</v>
      </c>
      <c r="AV2747">
        <v>0</v>
      </c>
      <c r="AW2747">
        <v>2.2799999999999998</v>
      </c>
      <c r="AX2747">
        <v>44</v>
      </c>
      <c r="AY2747">
        <v>67</v>
      </c>
      <c r="AZ2747">
        <v>44</v>
      </c>
      <c r="BA2747">
        <v>27</v>
      </c>
      <c r="BB2747">
        <v>6</v>
      </c>
      <c r="BC2747">
        <v>25</v>
      </c>
      <c r="BD2747">
        <v>67</v>
      </c>
      <c r="BE2747">
        <v>39</v>
      </c>
      <c r="BF2747">
        <v>75</v>
      </c>
      <c r="BG2747">
        <v>13.1</v>
      </c>
      <c r="BH2747">
        <v>5.22</v>
      </c>
      <c r="BI2747">
        <v>2.78</v>
      </c>
      <c r="BJ2747">
        <v>3.27</v>
      </c>
      <c r="BK2747">
        <v>2.75</v>
      </c>
      <c r="BL2747">
        <f>1/Table1[[#This Row],[odds_ft_home_team_win]]+1/Table1[[#This Row],[odds_ft_draw]]+1/Table1[[#This Row],[odds_ft_away_team_win]]-1</f>
        <v>2.915899140570799E-2</v>
      </c>
      <c r="BM2747">
        <f>Table1[[#This Row],[Margin]]/3</f>
        <v>9.719663801902664E-3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 t="s">
        <v>109</v>
      </c>
      <c r="BU2747">
        <f>VLOOKUP(Table1[[#This Row],[Reference]],metron,11,FALSE)</f>
        <v>1.228921489601805</v>
      </c>
      <c r="BV2747">
        <f>VLOOKUP(Table1[[#This Row],[Reference]],metron,12,FALSE)</f>
        <v>1.2940512655166849</v>
      </c>
    </row>
    <row r="2748" spans="1:74" hidden="1" x14ac:dyDescent="0.45">
      <c r="A2748" t="s">
        <v>5415</v>
      </c>
      <c r="B2748">
        <v>1397959200</v>
      </c>
      <c r="C2748" s="3" t="s">
        <v>1063</v>
      </c>
      <c r="D2748" t="s">
        <v>65</v>
      </c>
      <c r="E2748" t="s">
        <v>66</v>
      </c>
      <c r="F2748" t="s">
        <v>93</v>
      </c>
      <c r="G2748" t="s">
        <v>97</v>
      </c>
      <c r="H2748" t="s">
        <v>66</v>
      </c>
      <c r="I2748">
        <f>MROUND(Table1[[#This Row],[Prob_H]]*100,2)/100</f>
        <v>0.38</v>
      </c>
      <c r="J2748">
        <f>1/Table1[[#This Row],[odds_ft_home_team_win]]-Table1[[#This Row],[Margin/3]]</f>
        <v>0.38686249577338683</v>
      </c>
      <c r="K2748">
        <f>1/Table1[[#This Row],[odds_ft_draw]]-Table1[[#This Row],[Margin/3]]</f>
        <v>0.29306740197829306</v>
      </c>
      <c r="L2748">
        <f>1/Table1[[#This Row],[odds_ft_away_team_win]]-Table1[[#This Row],[Margin/3]]</f>
        <v>0.32007010224832005</v>
      </c>
      <c r="M2748">
        <v>16</v>
      </c>
      <c r="N2748">
        <v>0.75</v>
      </c>
      <c r="O2748">
        <v>1.5</v>
      </c>
      <c r="P2748">
        <v>0.88</v>
      </c>
      <c r="Q2748">
        <v>1.33</v>
      </c>
      <c r="R2748" t="str" cm="1">
        <f t="array" ref="R27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0</v>
      </c>
      <c r="Y2748">
        <v>70</v>
      </c>
      <c r="AA2748">
        <v>15</v>
      </c>
      <c r="AB2748">
        <v>2</v>
      </c>
      <c r="AC2748">
        <v>2</v>
      </c>
      <c r="AD2748">
        <v>0</v>
      </c>
      <c r="AE2748">
        <v>1</v>
      </c>
      <c r="AF2748">
        <v>0</v>
      </c>
      <c r="AG2748">
        <v>1</v>
      </c>
      <c r="AH2748">
        <v>1</v>
      </c>
      <c r="AI2748">
        <v>0</v>
      </c>
      <c r="AJ2748">
        <v>1</v>
      </c>
      <c r="AK2748">
        <v>15</v>
      </c>
      <c r="AL2748">
        <v>5</v>
      </c>
      <c r="AM2748">
        <v>10</v>
      </c>
      <c r="AN2748">
        <v>2</v>
      </c>
      <c r="AO2748">
        <v>5</v>
      </c>
      <c r="AP2748">
        <v>3</v>
      </c>
      <c r="AQ2748">
        <v>16</v>
      </c>
      <c r="AR2748">
        <v>11</v>
      </c>
      <c r="AS2748">
        <v>59</v>
      </c>
      <c r="AT2748">
        <v>41</v>
      </c>
      <c r="AU2748">
        <v>0</v>
      </c>
      <c r="AV2748">
        <v>0</v>
      </c>
      <c r="AW2748">
        <v>2.4700000000000002</v>
      </c>
      <c r="AX2748">
        <v>60</v>
      </c>
      <c r="AY2748">
        <v>76</v>
      </c>
      <c r="AZ2748">
        <v>42</v>
      </c>
      <c r="BA2748">
        <v>24</v>
      </c>
      <c r="BB2748">
        <v>6</v>
      </c>
      <c r="BC2748">
        <v>21</v>
      </c>
      <c r="BD2748">
        <v>74</v>
      </c>
      <c r="BE2748">
        <v>39</v>
      </c>
      <c r="BF2748">
        <v>85</v>
      </c>
      <c r="BG2748">
        <v>9.8800000000000008</v>
      </c>
      <c r="BH2748">
        <v>5.35</v>
      </c>
      <c r="BI2748">
        <v>2.52</v>
      </c>
      <c r="BJ2748">
        <v>3.3</v>
      </c>
      <c r="BK2748">
        <v>3.03</v>
      </c>
      <c r="BL2748">
        <f>1/Table1[[#This Row],[odds_ft_home_team_win]]+1/Table1[[#This Row],[odds_ft_draw]]+1/Table1[[#This Row],[odds_ft_away_team_win]]-1</f>
        <v>2.9888703156029983E-2</v>
      </c>
      <c r="BM2748">
        <f>Table1[[#This Row],[Margin]]/3</f>
        <v>9.962901052009995E-3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 t="s">
        <v>95</v>
      </c>
      <c r="BU2748">
        <f>VLOOKUP(Table1[[#This Row],[Reference]],metron,11,FALSE)</f>
        <v>1.330562659846547</v>
      </c>
      <c r="BV2748">
        <f>VLOOKUP(Table1[[#This Row],[Reference]],metron,12,FALSE)</f>
        <v>1.1595268542199491</v>
      </c>
    </row>
    <row r="2749" spans="1:74" hidden="1" x14ac:dyDescent="0.45">
      <c r="A2749" t="s">
        <v>5415</v>
      </c>
      <c r="B2749">
        <v>1398031200</v>
      </c>
      <c r="C2749" s="3" t="s">
        <v>1065</v>
      </c>
      <c r="D2749" t="s">
        <v>65</v>
      </c>
      <c r="E2749" t="s">
        <v>66</v>
      </c>
      <c r="F2749" t="s">
        <v>102</v>
      </c>
      <c r="G2749" t="s">
        <v>72</v>
      </c>
      <c r="H2749" t="s">
        <v>66</v>
      </c>
      <c r="I2749">
        <f>MROUND(Table1[[#This Row],[Prob_H]]*100,2)/100</f>
        <v>0.3</v>
      </c>
      <c r="J2749">
        <f>1/Table1[[#This Row],[odds_ft_home_team_win]]-Table1[[#This Row],[Margin/3]]</f>
        <v>0.30386823580717759</v>
      </c>
      <c r="K2749">
        <f>1/Table1[[#This Row],[odds_ft_draw]]-Table1[[#This Row],[Margin/3]]</f>
        <v>0.28635348654464071</v>
      </c>
      <c r="L2749">
        <f>1/Table1[[#This Row],[odds_ft_away_team_win]]-Table1[[#This Row],[Margin/3]]</f>
        <v>0.40977827764818175</v>
      </c>
      <c r="M2749">
        <v>16</v>
      </c>
      <c r="N2749">
        <v>1.31</v>
      </c>
      <c r="O2749">
        <v>0.31</v>
      </c>
      <c r="P2749">
        <v>1.24</v>
      </c>
      <c r="Q2749">
        <v>0.44</v>
      </c>
      <c r="R2749" t="str" cm="1">
        <f t="array" ref="R27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49">
        <v>1</v>
      </c>
      <c r="T2749">
        <v>2</v>
      </c>
      <c r="U2749">
        <v>3</v>
      </c>
      <c r="V2749">
        <v>1</v>
      </c>
      <c r="W2749">
        <v>1</v>
      </c>
      <c r="X2749">
        <v>0</v>
      </c>
      <c r="Y2749">
        <v>42</v>
      </c>
      <c r="Z2749" t="s">
        <v>1066</v>
      </c>
      <c r="AA2749">
        <v>5</v>
      </c>
      <c r="AB2749">
        <v>0</v>
      </c>
      <c r="AC2749">
        <v>1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14</v>
      </c>
      <c r="AL2749">
        <v>10</v>
      </c>
      <c r="AM2749">
        <v>8</v>
      </c>
      <c r="AN2749">
        <v>4</v>
      </c>
      <c r="AO2749">
        <v>6</v>
      </c>
      <c r="AP2749">
        <v>6</v>
      </c>
      <c r="AQ2749">
        <v>17</v>
      </c>
      <c r="AR2749">
        <v>13</v>
      </c>
      <c r="AS2749">
        <v>61</v>
      </c>
      <c r="AT2749">
        <v>39</v>
      </c>
      <c r="AU2749">
        <v>0</v>
      </c>
      <c r="AV2749">
        <v>0</v>
      </c>
      <c r="AW2749">
        <v>2.94</v>
      </c>
      <c r="AX2749">
        <v>69</v>
      </c>
      <c r="AY2749">
        <v>88</v>
      </c>
      <c r="AZ2749">
        <v>57</v>
      </c>
      <c r="BA2749">
        <v>32</v>
      </c>
      <c r="BB2749">
        <v>19</v>
      </c>
      <c r="BC2749">
        <v>32</v>
      </c>
      <c r="BD2749">
        <v>78</v>
      </c>
      <c r="BE2749">
        <v>53</v>
      </c>
      <c r="BF2749">
        <v>85</v>
      </c>
      <c r="BG2749">
        <v>11.06</v>
      </c>
      <c r="BH2749">
        <v>6.31</v>
      </c>
      <c r="BI2749">
        <v>3.2</v>
      </c>
      <c r="BJ2749">
        <v>3.39</v>
      </c>
      <c r="BK2749">
        <v>2.39</v>
      </c>
      <c r="BL2749">
        <f>1/Table1[[#This Row],[odds_ft_home_team_win]]+1/Table1[[#This Row],[odds_ft_draw]]+1/Table1[[#This Row],[odds_ft_away_team_win]]-1</f>
        <v>2.5895292578467233E-2</v>
      </c>
      <c r="BM2749">
        <f>Table1[[#This Row],[Margin]]/3</f>
        <v>8.6317641928224109E-3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 t="s">
        <v>104</v>
      </c>
      <c r="BU2749">
        <f>VLOOKUP(Table1[[#This Row],[Reference]],metron,11,FALSE)</f>
        <v>1.1805091283106199</v>
      </c>
      <c r="BV2749">
        <f>VLOOKUP(Table1[[#This Row],[Reference]],metron,12,FALSE)</f>
        <v>1.3921316533813319</v>
      </c>
    </row>
    <row r="2750" spans="1:74" hidden="1" x14ac:dyDescent="0.45">
      <c r="A2750" t="s">
        <v>5414</v>
      </c>
      <c r="B2750">
        <v>1415410200</v>
      </c>
      <c r="C2750" s="3" t="s">
        <v>1314</v>
      </c>
      <c r="D2750" t="s">
        <v>65</v>
      </c>
      <c r="E2750" t="s">
        <v>66</v>
      </c>
      <c r="F2750" t="s">
        <v>80</v>
      </c>
      <c r="G2750" t="s">
        <v>78</v>
      </c>
      <c r="H2750" t="s">
        <v>66</v>
      </c>
      <c r="I2750">
        <f>MROUND(Table1[[#This Row],[Prob_H]]*100,2)/100</f>
        <v>0.52</v>
      </c>
      <c r="J2750">
        <f>1/Table1[[#This Row],[odds_ft_home_team_win]]-Table1[[#This Row],[Margin/3]]</f>
        <v>0.51628494056290564</v>
      </c>
      <c r="K2750">
        <f>1/Table1[[#This Row],[odds_ft_draw]]-Table1[[#This Row],[Margin/3]]</f>
        <v>0.26852068312264765</v>
      </c>
      <c r="L2750">
        <f>1/Table1[[#This Row],[odds_ft_away_team_win]]-Table1[[#This Row],[Margin/3]]</f>
        <v>0.21519437631444666</v>
      </c>
      <c r="M2750">
        <v>16</v>
      </c>
      <c r="N2750">
        <v>1.1299999999999999</v>
      </c>
      <c r="O2750">
        <v>0.75</v>
      </c>
      <c r="P2750">
        <v>1.8</v>
      </c>
      <c r="Q2750">
        <v>0.59</v>
      </c>
      <c r="R2750" t="str" cm="1">
        <f t="array" ref="R27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50">
        <v>2</v>
      </c>
      <c r="T2750">
        <v>0</v>
      </c>
      <c r="U2750">
        <v>2</v>
      </c>
      <c r="V2750">
        <v>1</v>
      </c>
      <c r="W2750">
        <v>1</v>
      </c>
      <c r="X2750">
        <v>0</v>
      </c>
      <c r="Y2750" t="s">
        <v>1315</v>
      </c>
      <c r="AA2750">
        <v>2</v>
      </c>
      <c r="AB2750">
        <v>9</v>
      </c>
      <c r="AC2750">
        <v>3</v>
      </c>
      <c r="AD2750">
        <v>0</v>
      </c>
      <c r="AE2750">
        <v>3</v>
      </c>
      <c r="AF2750">
        <v>0</v>
      </c>
      <c r="AG2750">
        <v>0</v>
      </c>
      <c r="AH2750">
        <v>3</v>
      </c>
      <c r="AI2750">
        <v>1</v>
      </c>
      <c r="AJ2750">
        <v>2</v>
      </c>
      <c r="AK2750">
        <v>10</v>
      </c>
      <c r="AL2750">
        <v>14</v>
      </c>
      <c r="AM2750">
        <v>5</v>
      </c>
      <c r="AN2750">
        <v>5</v>
      </c>
      <c r="AO2750">
        <v>5</v>
      </c>
      <c r="AP2750">
        <v>9</v>
      </c>
      <c r="AQ2750">
        <v>14</v>
      </c>
      <c r="AR2750">
        <v>10</v>
      </c>
      <c r="AS2750">
        <v>53</v>
      </c>
      <c r="AT2750">
        <v>47</v>
      </c>
      <c r="AU2750">
        <v>0</v>
      </c>
      <c r="AV2750">
        <v>0</v>
      </c>
      <c r="AW2750">
        <v>2.88</v>
      </c>
      <c r="AX2750">
        <v>69</v>
      </c>
      <c r="AY2750">
        <v>82</v>
      </c>
      <c r="AZ2750">
        <v>57</v>
      </c>
      <c r="BA2750">
        <v>44</v>
      </c>
      <c r="BB2750">
        <v>19</v>
      </c>
      <c r="BC2750">
        <v>32</v>
      </c>
      <c r="BD2750">
        <v>69</v>
      </c>
      <c r="BE2750">
        <v>69</v>
      </c>
      <c r="BF2750">
        <v>76</v>
      </c>
      <c r="BG2750">
        <v>8.57</v>
      </c>
      <c r="BH2750">
        <v>6.13</v>
      </c>
      <c r="BI2750">
        <v>1.9</v>
      </c>
      <c r="BJ2750">
        <v>3.59</v>
      </c>
      <c r="BK2750">
        <v>4.4400000000000004</v>
      </c>
      <c r="BL2750">
        <f>1/Table1[[#This Row],[odds_ft_home_team_win]]+1/Table1[[#This Row],[odds_ft_draw]]+1/Table1[[#This Row],[odds_ft_away_team_win]]-1</f>
        <v>3.0092546732335634E-2</v>
      </c>
      <c r="BM2750">
        <f>Table1[[#This Row],[Margin]]/3</f>
        <v>1.0030848910778545E-2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 t="s">
        <v>83</v>
      </c>
      <c r="BU2750">
        <f>VLOOKUP(Table1[[#This Row],[Reference]],metron,11,FALSE)</f>
        <v>1.625948039373891</v>
      </c>
      <c r="BV2750">
        <f>VLOOKUP(Table1[[#This Row],[Reference]],metron,12,FALSE)</f>
        <v>0.97079231886396644</v>
      </c>
    </row>
    <row r="2751" spans="1:74" hidden="1" x14ac:dyDescent="0.45">
      <c r="A2751" t="s">
        <v>5414</v>
      </c>
      <c r="B2751">
        <v>1415417400</v>
      </c>
      <c r="C2751" s="3" t="s">
        <v>1316</v>
      </c>
      <c r="D2751" t="s">
        <v>65</v>
      </c>
      <c r="E2751" t="s">
        <v>66</v>
      </c>
      <c r="F2751" t="s">
        <v>88</v>
      </c>
      <c r="G2751" t="s">
        <v>103</v>
      </c>
      <c r="H2751" t="s">
        <v>66</v>
      </c>
      <c r="I2751">
        <f>MROUND(Table1[[#This Row],[Prob_H]]*100,2)/100</f>
        <v>0.46</v>
      </c>
      <c r="J2751">
        <f>1/Table1[[#This Row],[odds_ft_home_team_win]]-Table1[[#This Row],[Margin/3]]</f>
        <v>0.46406818499780084</v>
      </c>
      <c r="K2751">
        <f>1/Table1[[#This Row],[odds_ft_draw]]-Table1[[#This Row],[Margin/3]]</f>
        <v>0.27182467655377174</v>
      </c>
      <c r="L2751">
        <f>1/Table1[[#This Row],[odds_ft_away_team_win]]-Table1[[#This Row],[Margin/3]]</f>
        <v>0.26410713844842731</v>
      </c>
      <c r="M2751">
        <v>16</v>
      </c>
      <c r="N2751">
        <v>1.29</v>
      </c>
      <c r="O2751">
        <v>1.38</v>
      </c>
      <c r="P2751">
        <v>1.6</v>
      </c>
      <c r="Q2751">
        <v>1.1499999999999999</v>
      </c>
      <c r="R2751" t="str" cm="1">
        <f t="array" ref="R27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51">
        <v>2</v>
      </c>
      <c r="T2751">
        <v>1</v>
      </c>
      <c r="U2751">
        <v>3</v>
      </c>
      <c r="V2751">
        <v>2</v>
      </c>
      <c r="W2751">
        <v>1</v>
      </c>
      <c r="X2751">
        <v>1</v>
      </c>
      <c r="Y2751" t="s">
        <v>1317</v>
      </c>
      <c r="Z2751">
        <v>15</v>
      </c>
      <c r="AA2751">
        <v>7</v>
      </c>
      <c r="AB2751">
        <v>5</v>
      </c>
      <c r="AC2751">
        <v>3</v>
      </c>
      <c r="AD2751">
        <v>0</v>
      </c>
      <c r="AE2751">
        <v>4</v>
      </c>
      <c r="AF2751">
        <v>2</v>
      </c>
      <c r="AG2751">
        <v>1</v>
      </c>
      <c r="AH2751">
        <v>2</v>
      </c>
      <c r="AI2751">
        <v>2</v>
      </c>
      <c r="AJ2751">
        <v>4</v>
      </c>
      <c r="AK2751">
        <v>20</v>
      </c>
      <c r="AL2751">
        <v>7</v>
      </c>
      <c r="AM2751">
        <v>10</v>
      </c>
      <c r="AN2751">
        <v>3</v>
      </c>
      <c r="AO2751">
        <v>10</v>
      </c>
      <c r="AP2751">
        <v>4</v>
      </c>
      <c r="AQ2751">
        <v>21</v>
      </c>
      <c r="AR2751">
        <v>14</v>
      </c>
      <c r="AS2751">
        <v>50</v>
      </c>
      <c r="AT2751">
        <v>50</v>
      </c>
      <c r="AU2751">
        <v>0</v>
      </c>
      <c r="AV2751">
        <v>0</v>
      </c>
      <c r="AW2751">
        <v>2.71</v>
      </c>
      <c r="AX2751">
        <v>61</v>
      </c>
      <c r="AY2751">
        <v>88</v>
      </c>
      <c r="AZ2751">
        <v>48</v>
      </c>
      <c r="BA2751">
        <v>22</v>
      </c>
      <c r="BB2751">
        <v>15</v>
      </c>
      <c r="BC2751">
        <v>21</v>
      </c>
      <c r="BD2751">
        <v>81</v>
      </c>
      <c r="BE2751">
        <v>54</v>
      </c>
      <c r="BF2751">
        <v>88</v>
      </c>
      <c r="BG2751">
        <v>9.85</v>
      </c>
      <c r="BH2751">
        <v>4.7699999999999996</v>
      </c>
      <c r="BI2751">
        <v>2.11</v>
      </c>
      <c r="BJ2751">
        <v>3.55</v>
      </c>
      <c r="BK2751">
        <v>3.65</v>
      </c>
      <c r="BL2751">
        <f>1/Table1[[#This Row],[odds_ft_home_team_win]]+1/Table1[[#This Row],[odds_ft_draw]]+1/Table1[[#This Row],[odds_ft_away_team_win]]-1</f>
        <v>2.9596392873896038E-2</v>
      </c>
      <c r="BM2751">
        <f>Table1[[#This Row],[Margin]]/3</f>
        <v>9.8654642912986788E-3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 t="s">
        <v>91</v>
      </c>
      <c r="BU2751">
        <f>VLOOKUP(Table1[[#This Row],[Reference]],metron,11,FALSE)</f>
        <v>1.4888836329233679</v>
      </c>
      <c r="BV2751">
        <f>VLOOKUP(Table1[[#This Row],[Reference]],metron,12,FALSE)</f>
        <v>1.0516792809839171</v>
      </c>
    </row>
    <row r="2752" spans="1:74" hidden="1" x14ac:dyDescent="0.45">
      <c r="A2752" t="s">
        <v>5414</v>
      </c>
      <c r="B2752">
        <v>1415487600</v>
      </c>
      <c r="C2752" s="3" t="s">
        <v>1318</v>
      </c>
      <c r="D2752" t="s">
        <v>65</v>
      </c>
      <c r="E2752" t="s">
        <v>66</v>
      </c>
      <c r="F2752" t="s">
        <v>77</v>
      </c>
      <c r="G2752" t="s">
        <v>94</v>
      </c>
      <c r="H2752" t="s">
        <v>66</v>
      </c>
      <c r="I2752">
        <f>MROUND(Table1[[#This Row],[Prob_H]]*100,2)/100</f>
        <v>0.54</v>
      </c>
      <c r="J2752">
        <f>1/Table1[[#This Row],[odds_ft_home_team_win]]-Table1[[#This Row],[Margin/3]]</f>
        <v>0.54809850790229586</v>
      </c>
      <c r="K2752">
        <f>1/Table1[[#This Row],[odds_ft_draw]]-Table1[[#This Row],[Margin/3]]</f>
        <v>0.26044200005230123</v>
      </c>
      <c r="L2752">
        <f>1/Table1[[#This Row],[odds_ft_away_team_win]]-Table1[[#This Row],[Margin/3]]</f>
        <v>0.19145949204540294</v>
      </c>
      <c r="M2752">
        <v>16</v>
      </c>
      <c r="N2752">
        <v>2</v>
      </c>
      <c r="O2752">
        <v>1.63</v>
      </c>
      <c r="P2752">
        <v>1.71</v>
      </c>
      <c r="Q2752">
        <v>1.22</v>
      </c>
      <c r="R2752" t="str" cm="1">
        <f t="array" ref="R27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2">
        <v>0</v>
      </c>
      <c r="T2752">
        <v>2</v>
      </c>
      <c r="U2752">
        <v>2</v>
      </c>
      <c r="V2752">
        <v>1</v>
      </c>
      <c r="W2752">
        <v>0</v>
      </c>
      <c r="X2752">
        <v>1</v>
      </c>
      <c r="Z2752" t="s">
        <v>1319</v>
      </c>
      <c r="AA2752">
        <v>8</v>
      </c>
      <c r="AB2752">
        <v>7</v>
      </c>
      <c r="AC2752">
        <v>3</v>
      </c>
      <c r="AD2752">
        <v>1</v>
      </c>
      <c r="AE2752">
        <v>4</v>
      </c>
      <c r="AF2752">
        <v>0</v>
      </c>
      <c r="AG2752">
        <v>1</v>
      </c>
      <c r="AH2752">
        <v>3</v>
      </c>
      <c r="AI2752">
        <v>1</v>
      </c>
      <c r="AJ2752">
        <v>3</v>
      </c>
      <c r="AK2752">
        <v>16</v>
      </c>
      <c r="AL2752">
        <v>8</v>
      </c>
      <c r="AM2752">
        <v>8</v>
      </c>
      <c r="AN2752">
        <v>2</v>
      </c>
      <c r="AO2752">
        <v>8</v>
      </c>
      <c r="AP2752">
        <v>6</v>
      </c>
      <c r="AQ2752">
        <v>13</v>
      </c>
      <c r="AR2752">
        <v>21</v>
      </c>
      <c r="AS2752">
        <v>64</v>
      </c>
      <c r="AT2752">
        <v>36</v>
      </c>
      <c r="AU2752">
        <v>0</v>
      </c>
      <c r="AV2752">
        <v>0</v>
      </c>
      <c r="AW2752">
        <v>2.44</v>
      </c>
      <c r="AX2752">
        <v>57</v>
      </c>
      <c r="AY2752">
        <v>63</v>
      </c>
      <c r="AZ2752">
        <v>57</v>
      </c>
      <c r="BA2752">
        <v>25</v>
      </c>
      <c r="BB2752">
        <v>7</v>
      </c>
      <c r="BC2752">
        <v>25</v>
      </c>
      <c r="BD2752">
        <v>76</v>
      </c>
      <c r="BE2752">
        <v>51</v>
      </c>
      <c r="BF2752">
        <v>75</v>
      </c>
      <c r="BG2752">
        <v>11.17</v>
      </c>
      <c r="BH2752">
        <v>4.76</v>
      </c>
      <c r="BI2752">
        <v>1.79</v>
      </c>
      <c r="BJ2752">
        <v>3.69</v>
      </c>
      <c r="BK2752">
        <v>4.95</v>
      </c>
      <c r="BL2752">
        <f>1/Table1[[#This Row],[odds_ft_home_team_win]]+1/Table1[[#This Row],[odds_ft_draw]]+1/Table1[[#This Row],[odds_ft_away_team_win]]-1</f>
        <v>3.1682129924397229E-2</v>
      </c>
      <c r="BM2752">
        <f>Table1[[#This Row],[Margin]]/3</f>
        <v>1.0560709974799076E-2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 t="s">
        <v>79</v>
      </c>
      <c r="BU2752">
        <f>VLOOKUP(Table1[[#This Row],[Reference]],metron,11,FALSE)</f>
        <v>1.684957590444867</v>
      </c>
      <c r="BV2752">
        <f>VLOOKUP(Table1[[#This Row],[Reference]],metron,12,FALSE)</f>
        <v>0.95101263631642718</v>
      </c>
    </row>
    <row r="2753" spans="1:74" hidden="1" x14ac:dyDescent="0.45">
      <c r="A2753" t="s">
        <v>5414</v>
      </c>
      <c r="B2753">
        <v>1415487600</v>
      </c>
      <c r="C2753" s="3" t="s">
        <v>1318</v>
      </c>
      <c r="D2753" t="s">
        <v>65</v>
      </c>
      <c r="E2753" t="s">
        <v>66</v>
      </c>
      <c r="F2753" t="s">
        <v>611</v>
      </c>
      <c r="G2753" t="s">
        <v>1115</v>
      </c>
      <c r="H2753" t="s">
        <v>66</v>
      </c>
      <c r="I2753">
        <f>MROUND(Table1[[#This Row],[Prob_H]]*100,2)/100</f>
        <v>0.44</v>
      </c>
      <c r="J2753">
        <f>1/Table1[[#This Row],[odds_ft_home_team_win]]-Table1[[#This Row],[Margin/3]]</f>
        <v>0.4324850712712674</v>
      </c>
      <c r="K2753">
        <f>1/Table1[[#This Row],[odds_ft_draw]]-Table1[[#This Row],[Margin/3]]</f>
        <v>0.29581759271858948</v>
      </c>
      <c r="L2753">
        <f>1/Table1[[#This Row],[odds_ft_away_team_win]]-Table1[[#This Row],[Margin/3]]</f>
        <v>0.27169733601014312</v>
      </c>
      <c r="M2753">
        <v>16</v>
      </c>
      <c r="N2753">
        <v>1.1399999999999999</v>
      </c>
      <c r="O2753">
        <v>0.5</v>
      </c>
      <c r="P2753">
        <v>1.39</v>
      </c>
      <c r="Q2753">
        <v>0.94</v>
      </c>
      <c r="R2753" t="str" cm="1">
        <f t="array" ref="R27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3">
        <v>0</v>
      </c>
      <c r="T2753">
        <v>1</v>
      </c>
      <c r="U2753">
        <v>1</v>
      </c>
      <c r="V2753">
        <v>0</v>
      </c>
      <c r="W2753">
        <v>0</v>
      </c>
      <c r="X2753">
        <v>0</v>
      </c>
      <c r="Z2753">
        <v>60</v>
      </c>
      <c r="AA2753">
        <v>1</v>
      </c>
      <c r="AB2753">
        <v>10</v>
      </c>
      <c r="AC2753">
        <v>3</v>
      </c>
      <c r="AD2753">
        <v>0</v>
      </c>
      <c r="AE2753">
        <v>0</v>
      </c>
      <c r="AF2753">
        <v>0</v>
      </c>
      <c r="AG2753">
        <v>0</v>
      </c>
      <c r="AH2753">
        <v>3</v>
      </c>
      <c r="AI2753">
        <v>0</v>
      </c>
      <c r="AJ2753">
        <v>0</v>
      </c>
      <c r="AK2753">
        <v>7</v>
      </c>
      <c r="AL2753">
        <v>9</v>
      </c>
      <c r="AM2753">
        <v>3</v>
      </c>
      <c r="AN2753">
        <v>4</v>
      </c>
      <c r="AO2753">
        <v>4</v>
      </c>
      <c r="AP2753">
        <v>5</v>
      </c>
      <c r="AQ2753">
        <v>18</v>
      </c>
      <c r="AR2753">
        <v>12</v>
      </c>
      <c r="AS2753">
        <v>41</v>
      </c>
      <c r="AT2753">
        <v>59</v>
      </c>
      <c r="AU2753">
        <v>0</v>
      </c>
      <c r="AV2753">
        <v>0</v>
      </c>
      <c r="AW2753">
        <v>1.73</v>
      </c>
      <c r="AX2753">
        <v>47</v>
      </c>
      <c r="AY2753">
        <v>53</v>
      </c>
      <c r="AZ2753">
        <v>27</v>
      </c>
      <c r="BA2753">
        <v>7</v>
      </c>
      <c r="BB2753">
        <v>0</v>
      </c>
      <c r="BC2753">
        <v>13</v>
      </c>
      <c r="BD2753">
        <v>81</v>
      </c>
      <c r="BE2753">
        <v>27</v>
      </c>
      <c r="BF2753">
        <v>53</v>
      </c>
      <c r="BG2753">
        <v>6.79</v>
      </c>
      <c r="BH2753">
        <v>4.75</v>
      </c>
      <c r="BI2753">
        <v>2.2599999999999998</v>
      </c>
      <c r="BJ2753">
        <v>3.27</v>
      </c>
      <c r="BK2753">
        <v>3.55</v>
      </c>
      <c r="BL2753">
        <f>1/Table1[[#This Row],[odds_ft_home_team_win]]+1/Table1[[#This Row],[odds_ft_draw]]+1/Table1[[#This Row],[odds_ft_away_team_win]]-1</f>
        <v>2.9978414504781892E-2</v>
      </c>
      <c r="BM2753">
        <f>Table1[[#This Row],[Margin]]/3</f>
        <v>9.9928048349272967E-3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 t="s">
        <v>1292</v>
      </c>
      <c r="BU2753">
        <f>VLOOKUP(Table1[[#This Row],[Reference]],metron,11,FALSE)</f>
        <v>1.4140979689366791</v>
      </c>
      <c r="BV2753">
        <f>VLOOKUP(Table1[[#This Row],[Reference]],metron,12,FALSE)</f>
        <v>1.0666666666666671</v>
      </c>
    </row>
    <row r="2754" spans="1:74" hidden="1" x14ac:dyDescent="0.45">
      <c r="A2754" t="s">
        <v>5414</v>
      </c>
      <c r="B2754">
        <v>1415494800</v>
      </c>
      <c r="C2754" s="3" t="s">
        <v>1320</v>
      </c>
      <c r="D2754" t="s">
        <v>65</v>
      </c>
      <c r="E2754" t="s">
        <v>66</v>
      </c>
      <c r="F2754" t="s">
        <v>85</v>
      </c>
      <c r="G2754" t="s">
        <v>67</v>
      </c>
      <c r="H2754" t="s">
        <v>66</v>
      </c>
      <c r="I2754">
        <f>MROUND(Table1[[#This Row],[Prob_H]]*100,2)/100</f>
        <v>0.46</v>
      </c>
      <c r="J2754">
        <f>1/Table1[[#This Row],[odds_ft_home_team_win]]-Table1[[#This Row],[Margin/3]]</f>
        <v>0.4664053621204326</v>
      </c>
      <c r="K2754">
        <f>1/Table1[[#This Row],[odds_ft_draw]]-Table1[[#This Row],[Margin/3]]</f>
        <v>0.2809125603485611</v>
      </c>
      <c r="L2754">
        <f>1/Table1[[#This Row],[odds_ft_away_team_win]]-Table1[[#This Row],[Margin/3]]</f>
        <v>0.2526820775310063</v>
      </c>
      <c r="M2754">
        <v>16</v>
      </c>
      <c r="N2754">
        <v>2.14</v>
      </c>
      <c r="O2754">
        <v>1.1299999999999999</v>
      </c>
      <c r="P2754">
        <v>1.89</v>
      </c>
      <c r="Q2754">
        <v>1.1100000000000001</v>
      </c>
      <c r="R2754" t="str" cm="1">
        <f t="array" ref="R27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4">
        <v>1</v>
      </c>
      <c r="T2754">
        <v>2</v>
      </c>
      <c r="U2754">
        <v>3</v>
      </c>
      <c r="V2754">
        <v>1</v>
      </c>
      <c r="W2754">
        <v>1</v>
      </c>
      <c r="X2754">
        <v>0</v>
      </c>
      <c r="Y2754">
        <v>42</v>
      </c>
      <c r="Z2754" t="s">
        <v>1321</v>
      </c>
      <c r="AA2754">
        <v>-1</v>
      </c>
      <c r="AB2754">
        <v>-1</v>
      </c>
      <c r="AC2754">
        <v>2</v>
      </c>
      <c r="AD2754">
        <v>1</v>
      </c>
      <c r="AE2754">
        <v>0</v>
      </c>
      <c r="AF2754">
        <v>1</v>
      </c>
      <c r="AG2754">
        <v>1</v>
      </c>
      <c r="AH2754">
        <v>2</v>
      </c>
      <c r="AI2754">
        <v>0</v>
      </c>
      <c r="AJ2754">
        <v>1</v>
      </c>
      <c r="AK2754">
        <v>-1</v>
      </c>
      <c r="AL2754">
        <v>-1</v>
      </c>
      <c r="AM2754">
        <v>-1</v>
      </c>
      <c r="AN2754">
        <v>-1</v>
      </c>
      <c r="AO2754">
        <v>-1</v>
      </c>
      <c r="AP2754">
        <v>-1</v>
      </c>
      <c r="AQ2754">
        <v>-1</v>
      </c>
      <c r="AR2754">
        <v>-1</v>
      </c>
      <c r="AS2754">
        <v>-1</v>
      </c>
      <c r="AT2754">
        <v>-1</v>
      </c>
      <c r="AU2754">
        <v>0</v>
      </c>
      <c r="AV2754">
        <v>0</v>
      </c>
      <c r="AW2754">
        <v>2.79</v>
      </c>
      <c r="AX2754">
        <v>73</v>
      </c>
      <c r="AY2754">
        <v>86</v>
      </c>
      <c r="AZ2754">
        <v>54</v>
      </c>
      <c r="BA2754">
        <v>34</v>
      </c>
      <c r="BB2754">
        <v>7</v>
      </c>
      <c r="BC2754">
        <v>28</v>
      </c>
      <c r="BD2754">
        <v>73</v>
      </c>
      <c r="BE2754">
        <v>53</v>
      </c>
      <c r="BF2754">
        <v>93</v>
      </c>
      <c r="BG2754">
        <v>8.99</v>
      </c>
      <c r="BH2754">
        <v>5.34</v>
      </c>
      <c r="BI2754">
        <v>2.1</v>
      </c>
      <c r="BJ2754">
        <v>3.44</v>
      </c>
      <c r="BK2754">
        <v>3.81</v>
      </c>
      <c r="BL2754">
        <f>1/Table1[[#This Row],[odds_ft_home_team_win]]+1/Table1[[#This Row],[odds_ft_draw]]+1/Table1[[#This Row],[odds_ft_away_team_win]]-1</f>
        <v>2.9355342210130697E-2</v>
      </c>
      <c r="BM2754">
        <f>Table1[[#This Row],[Margin]]/3</f>
        <v>9.7851140700435657E-3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 t="s">
        <v>87</v>
      </c>
      <c r="BU2754">
        <f>VLOOKUP(Table1[[#This Row],[Reference]],metron,11,FALSE)</f>
        <v>1.4888836329233679</v>
      </c>
      <c r="BV2754">
        <f>VLOOKUP(Table1[[#This Row],[Reference]],metron,12,FALSE)</f>
        <v>1.0516792809839171</v>
      </c>
    </row>
    <row r="2755" spans="1:74" hidden="1" x14ac:dyDescent="0.45">
      <c r="A2755" t="s">
        <v>5414</v>
      </c>
      <c r="B2755">
        <v>1415498760</v>
      </c>
      <c r="C2755" s="3" t="s">
        <v>1322</v>
      </c>
      <c r="D2755" t="s">
        <v>65</v>
      </c>
      <c r="E2755" t="s">
        <v>66</v>
      </c>
      <c r="F2755" t="s">
        <v>81</v>
      </c>
      <c r="G2755" t="s">
        <v>73</v>
      </c>
      <c r="H2755" t="s">
        <v>66</v>
      </c>
      <c r="I2755">
        <f>MROUND(Table1[[#This Row],[Prob_H]]*100,2)/100</f>
        <v>0.64</v>
      </c>
      <c r="J2755">
        <f>1/Table1[[#This Row],[odds_ft_home_team_win]]-Table1[[#This Row],[Margin/3]]</f>
        <v>0.64733787980751145</v>
      </c>
      <c r="K2755">
        <f>1/Table1[[#This Row],[odds_ft_draw]]-Table1[[#This Row],[Margin/3]]</f>
        <v>0.21723357576722846</v>
      </c>
      <c r="L2755">
        <f>1/Table1[[#This Row],[odds_ft_away_team_win]]-Table1[[#This Row],[Margin/3]]</f>
        <v>0.13542854442526014</v>
      </c>
      <c r="M2755">
        <v>16</v>
      </c>
      <c r="N2755">
        <v>1.88</v>
      </c>
      <c r="O2755">
        <v>0.86</v>
      </c>
      <c r="P2755">
        <v>1.65</v>
      </c>
      <c r="Q2755">
        <v>0.82</v>
      </c>
      <c r="R2755" t="str" cm="1">
        <f t="array" ref="R27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AA2755">
        <v>13</v>
      </c>
      <c r="AB2755">
        <v>4</v>
      </c>
      <c r="AC2755">
        <v>3</v>
      </c>
      <c r="AD2755">
        <v>0</v>
      </c>
      <c r="AE2755">
        <v>4</v>
      </c>
      <c r="AF2755">
        <v>0</v>
      </c>
      <c r="AG2755">
        <v>0</v>
      </c>
      <c r="AH2755">
        <v>3</v>
      </c>
      <c r="AI2755">
        <v>2</v>
      </c>
      <c r="AJ2755">
        <v>2</v>
      </c>
      <c r="AK2755">
        <v>22</v>
      </c>
      <c r="AL2755">
        <v>12</v>
      </c>
      <c r="AM2755">
        <v>5</v>
      </c>
      <c r="AN2755">
        <v>3</v>
      </c>
      <c r="AO2755">
        <v>17</v>
      </c>
      <c r="AP2755">
        <v>9</v>
      </c>
      <c r="AQ2755">
        <v>12</v>
      </c>
      <c r="AR2755">
        <v>13</v>
      </c>
      <c r="AS2755">
        <v>55</v>
      </c>
      <c r="AT2755">
        <v>45</v>
      </c>
      <c r="AU2755">
        <v>0</v>
      </c>
      <c r="AV2755">
        <v>0</v>
      </c>
      <c r="AW2755">
        <v>2.4700000000000002</v>
      </c>
      <c r="AX2755">
        <v>59</v>
      </c>
      <c r="AY2755">
        <v>72</v>
      </c>
      <c r="AZ2755">
        <v>57</v>
      </c>
      <c r="BA2755">
        <v>25</v>
      </c>
      <c r="BB2755">
        <v>0</v>
      </c>
      <c r="BC2755">
        <v>40</v>
      </c>
      <c r="BD2755">
        <v>73</v>
      </c>
      <c r="BE2755">
        <v>32</v>
      </c>
      <c r="BF2755">
        <v>72</v>
      </c>
      <c r="BG2755">
        <v>10.199999999999999</v>
      </c>
      <c r="BH2755">
        <v>5.24</v>
      </c>
      <c r="BI2755">
        <v>1.52</v>
      </c>
      <c r="BJ2755">
        <v>4.3899999999999997</v>
      </c>
      <c r="BK2755">
        <v>6.85</v>
      </c>
      <c r="BL2755">
        <f>1/Table1[[#This Row],[odds_ft_home_team_win]]+1/Table1[[#This Row],[odds_ft_draw]]+1/Table1[[#This Row],[odds_ft_away_team_win]]-1</f>
        <v>3.1670571103781686E-2</v>
      </c>
      <c r="BM2755">
        <f>Table1[[#This Row],[Margin]]/3</f>
        <v>1.0556857034593895E-2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 t="s">
        <v>109</v>
      </c>
      <c r="BU2755">
        <f>VLOOKUP(Table1[[#This Row],[Reference]],metron,11,FALSE)</f>
        <v>1.980803571428571</v>
      </c>
      <c r="BV2755">
        <f>VLOOKUP(Table1[[#This Row],[Reference]],metron,12,FALSE)</f>
        <v>0.85357142857142854</v>
      </c>
    </row>
    <row r="2756" spans="1:74" hidden="1" x14ac:dyDescent="0.45">
      <c r="A2756" t="s">
        <v>5414</v>
      </c>
      <c r="B2756">
        <v>1415502000</v>
      </c>
      <c r="C2756" s="3" t="s">
        <v>1323</v>
      </c>
      <c r="D2756" t="s">
        <v>65</v>
      </c>
      <c r="E2756" t="s">
        <v>66</v>
      </c>
      <c r="F2756" t="s">
        <v>93</v>
      </c>
      <c r="G2756" t="s">
        <v>72</v>
      </c>
      <c r="H2756" t="s">
        <v>66</v>
      </c>
      <c r="I2756">
        <f>MROUND(Table1[[#This Row],[Prob_H]]*100,2)/100</f>
        <v>0.48</v>
      </c>
      <c r="J2756">
        <f>1/Table1[[#This Row],[odds_ft_home_team_win]]-Table1[[#This Row],[Margin/3]]</f>
        <v>0.48270189117801915</v>
      </c>
      <c r="K2756">
        <f>1/Table1[[#This Row],[odds_ft_draw]]-Table1[[#This Row],[Margin/3]]</f>
        <v>0.28507630447705856</v>
      </c>
      <c r="L2756">
        <f>1/Table1[[#This Row],[odds_ft_away_team_win]]-Table1[[#This Row],[Margin/3]]</f>
        <v>0.23222180434492229</v>
      </c>
      <c r="M2756">
        <v>16</v>
      </c>
      <c r="N2756">
        <v>2.13</v>
      </c>
      <c r="O2756">
        <v>0.71</v>
      </c>
      <c r="P2756">
        <v>1.53</v>
      </c>
      <c r="Q2756">
        <v>0.82</v>
      </c>
      <c r="R2756" t="str" cm="1">
        <f t="array" ref="R27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6">
        <v>1</v>
      </c>
      <c r="T2756">
        <v>1</v>
      </c>
      <c r="U2756">
        <v>2</v>
      </c>
      <c r="V2756">
        <v>1</v>
      </c>
      <c r="W2756">
        <v>0</v>
      </c>
      <c r="X2756">
        <v>1</v>
      </c>
      <c r="Y2756">
        <v>81</v>
      </c>
      <c r="Z2756">
        <v>36</v>
      </c>
      <c r="AA2756">
        <v>6</v>
      </c>
      <c r="AB2756">
        <v>4</v>
      </c>
      <c r="AC2756">
        <v>3</v>
      </c>
      <c r="AD2756">
        <v>0</v>
      </c>
      <c r="AE2756">
        <v>3</v>
      </c>
      <c r="AF2756">
        <v>1</v>
      </c>
      <c r="AG2756">
        <v>1</v>
      </c>
      <c r="AH2756">
        <v>2</v>
      </c>
      <c r="AI2756">
        <v>0</v>
      </c>
      <c r="AJ2756">
        <v>4</v>
      </c>
      <c r="AK2756">
        <v>19</v>
      </c>
      <c r="AL2756">
        <v>12</v>
      </c>
      <c r="AM2756">
        <v>7</v>
      </c>
      <c r="AN2756">
        <v>5</v>
      </c>
      <c r="AO2756">
        <v>12</v>
      </c>
      <c r="AP2756">
        <v>7</v>
      </c>
      <c r="AQ2756">
        <v>12</v>
      </c>
      <c r="AR2756">
        <v>12</v>
      </c>
      <c r="AS2756">
        <v>69</v>
      </c>
      <c r="AT2756">
        <v>31</v>
      </c>
      <c r="AU2756">
        <v>0</v>
      </c>
      <c r="AV2756">
        <v>0</v>
      </c>
      <c r="AW2756">
        <v>2.4</v>
      </c>
      <c r="AX2756">
        <v>67</v>
      </c>
      <c r="AY2756">
        <v>73</v>
      </c>
      <c r="AZ2756">
        <v>40</v>
      </c>
      <c r="BA2756">
        <v>14</v>
      </c>
      <c r="BB2756">
        <v>14</v>
      </c>
      <c r="BC2756">
        <v>34</v>
      </c>
      <c r="BD2756">
        <v>75</v>
      </c>
      <c r="BE2756">
        <v>40</v>
      </c>
      <c r="BF2756">
        <v>66</v>
      </c>
      <c r="BG2756">
        <v>11.13</v>
      </c>
      <c r="BH2756">
        <v>4.18</v>
      </c>
      <c r="BI2756">
        <v>2.0299999999999998</v>
      </c>
      <c r="BJ2756">
        <v>3.39</v>
      </c>
      <c r="BK2756">
        <v>4.13</v>
      </c>
      <c r="BL2756">
        <f>1/Table1[[#This Row],[odds_ft_home_team_win]]+1/Table1[[#This Row],[odds_ft_draw]]+1/Table1[[#This Row],[odds_ft_away_team_win]]-1</f>
        <v>2.9726838781213738E-2</v>
      </c>
      <c r="BM2756">
        <f>Table1[[#This Row],[Margin]]/3</f>
        <v>9.9089462604045799E-3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 t="s">
        <v>95</v>
      </c>
      <c r="BU2756">
        <f>VLOOKUP(Table1[[#This Row],[Reference]],metron,11,FALSE)</f>
        <v>1.510877192982456</v>
      </c>
      <c r="BV2756">
        <f>VLOOKUP(Table1[[#This Row],[Reference]],metron,12,FALSE)</f>
        <v>1.0163157894736841</v>
      </c>
    </row>
    <row r="2757" spans="1:74" hidden="1" x14ac:dyDescent="0.45">
      <c r="A2757" t="s">
        <v>5414</v>
      </c>
      <c r="B2757">
        <v>1415556000</v>
      </c>
      <c r="C2757" s="3" t="s">
        <v>1324</v>
      </c>
      <c r="D2757" t="s">
        <v>65</v>
      </c>
      <c r="E2757" t="s">
        <v>66</v>
      </c>
      <c r="F2757" t="s">
        <v>97</v>
      </c>
      <c r="G2757" t="s">
        <v>86</v>
      </c>
      <c r="H2757" t="s">
        <v>66</v>
      </c>
      <c r="I2757">
        <f>MROUND(Table1[[#This Row],[Prob_H]]*100,2)/100</f>
        <v>0.4</v>
      </c>
      <c r="J2757">
        <f>1/Table1[[#This Row],[odds_ft_home_team_win]]-Table1[[#This Row],[Margin/3]]</f>
        <v>0.40128340701669446</v>
      </c>
      <c r="K2757">
        <f>1/Table1[[#This Row],[odds_ft_draw]]-Table1[[#This Row],[Margin/3]]</f>
        <v>0.28215843409055197</v>
      </c>
      <c r="L2757">
        <f>1/Table1[[#This Row],[odds_ft_away_team_win]]-Table1[[#This Row],[Margin/3]]</f>
        <v>0.31655815889275357</v>
      </c>
      <c r="M2757">
        <v>16</v>
      </c>
      <c r="N2757">
        <v>2.13</v>
      </c>
      <c r="O2757">
        <v>1.75</v>
      </c>
      <c r="P2757">
        <v>2</v>
      </c>
      <c r="Q2757">
        <v>1.33</v>
      </c>
      <c r="R2757" t="str" cm="1">
        <f t="array" ref="R27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7">
        <v>2</v>
      </c>
      <c r="T2757">
        <v>2</v>
      </c>
      <c r="U2757">
        <v>4</v>
      </c>
      <c r="V2757">
        <v>2</v>
      </c>
      <c r="W2757">
        <v>1</v>
      </c>
      <c r="X2757">
        <v>1</v>
      </c>
      <c r="Y2757" t="s">
        <v>1325</v>
      </c>
      <c r="Z2757" t="s">
        <v>1326</v>
      </c>
      <c r="AA2757">
        <v>2</v>
      </c>
      <c r="AB2757">
        <v>6</v>
      </c>
      <c r="AC2757">
        <v>3</v>
      </c>
      <c r="AD2757">
        <v>0</v>
      </c>
      <c r="AE2757">
        <v>2</v>
      </c>
      <c r="AF2757">
        <v>0</v>
      </c>
      <c r="AG2757">
        <v>0</v>
      </c>
      <c r="AH2757">
        <v>3</v>
      </c>
      <c r="AI2757">
        <v>1</v>
      </c>
      <c r="AJ2757">
        <v>1</v>
      </c>
      <c r="AK2757">
        <v>4</v>
      </c>
      <c r="AL2757">
        <v>12</v>
      </c>
      <c r="AM2757">
        <v>3</v>
      </c>
      <c r="AN2757">
        <v>6</v>
      </c>
      <c r="AO2757">
        <v>1</v>
      </c>
      <c r="AP2757">
        <v>6</v>
      </c>
      <c r="AQ2757">
        <v>15</v>
      </c>
      <c r="AR2757">
        <v>13</v>
      </c>
      <c r="AS2757">
        <v>49</v>
      </c>
      <c r="AT2757">
        <v>51</v>
      </c>
      <c r="AU2757">
        <v>0</v>
      </c>
      <c r="AV2757">
        <v>0</v>
      </c>
      <c r="AW2757">
        <v>2.76</v>
      </c>
      <c r="AX2757">
        <v>51</v>
      </c>
      <c r="AY2757">
        <v>75</v>
      </c>
      <c r="AZ2757">
        <v>63</v>
      </c>
      <c r="BA2757">
        <v>38</v>
      </c>
      <c r="BB2757">
        <v>19</v>
      </c>
      <c r="BC2757">
        <v>38</v>
      </c>
      <c r="BD2757">
        <v>75</v>
      </c>
      <c r="BE2757">
        <v>44</v>
      </c>
      <c r="BF2757">
        <v>75</v>
      </c>
      <c r="BG2757">
        <v>10.58</v>
      </c>
      <c r="BH2757">
        <v>6.38</v>
      </c>
      <c r="BI2757">
        <v>2.4300000000000002</v>
      </c>
      <c r="BJ2757">
        <v>3.42</v>
      </c>
      <c r="BK2757">
        <v>3.06</v>
      </c>
      <c r="BL2757">
        <f>1/Table1[[#This Row],[odds_ft_home_team_win]]+1/Table1[[#This Row],[odds_ft_draw]]+1/Table1[[#This Row],[odds_ft_away_team_win]]-1</f>
        <v>3.0717680184484397E-2</v>
      </c>
      <c r="BM2757">
        <f>Table1[[#This Row],[Margin]]/3</f>
        <v>1.0239226728161466E-2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 t="s">
        <v>100</v>
      </c>
      <c r="BU2757">
        <f>VLOOKUP(Table1[[#This Row],[Reference]],metron,11,FALSE)</f>
        <v>1.344038264434575</v>
      </c>
      <c r="BV2757">
        <f>VLOOKUP(Table1[[#This Row],[Reference]],metron,12,FALSE)</f>
        <v>1.1515772691037469</v>
      </c>
    </row>
    <row r="2758" spans="1:74" hidden="1" x14ac:dyDescent="0.45">
      <c r="A2758" t="s">
        <v>5414</v>
      </c>
      <c r="B2758">
        <v>1415574000</v>
      </c>
      <c r="C2758" s="3" t="s">
        <v>1327</v>
      </c>
      <c r="D2758" t="s">
        <v>65</v>
      </c>
      <c r="E2758" t="s">
        <v>66</v>
      </c>
      <c r="F2758" t="s">
        <v>98</v>
      </c>
      <c r="G2758" t="s">
        <v>68</v>
      </c>
      <c r="H2758" t="s">
        <v>66</v>
      </c>
      <c r="I2758">
        <f>MROUND(Table1[[#This Row],[Prob_H]]*100,2)/100</f>
        <v>0.32</v>
      </c>
      <c r="J2758">
        <f>1/Table1[[#This Row],[odds_ft_home_team_win]]-Table1[[#This Row],[Margin/3]]</f>
        <v>0.32426269684799364</v>
      </c>
      <c r="K2758">
        <f>1/Table1[[#This Row],[odds_ft_draw]]-Table1[[#This Row],[Margin/3]]</f>
        <v>0.29376590409403158</v>
      </c>
      <c r="L2758">
        <f>1/Table1[[#This Row],[odds_ft_away_team_win]]-Table1[[#This Row],[Margin/3]]</f>
        <v>0.38197139905797467</v>
      </c>
      <c r="M2758">
        <v>16</v>
      </c>
      <c r="N2758">
        <v>0.88</v>
      </c>
      <c r="O2758">
        <v>1.75</v>
      </c>
      <c r="P2758">
        <v>1.37</v>
      </c>
      <c r="Q2758">
        <v>1.24</v>
      </c>
      <c r="R2758" t="str" cm="1">
        <f t="array" ref="R27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AA2758">
        <v>9</v>
      </c>
      <c r="AB2758">
        <v>1</v>
      </c>
      <c r="AC2758">
        <v>1</v>
      </c>
      <c r="AD2758">
        <v>0</v>
      </c>
      <c r="AE2758">
        <v>4</v>
      </c>
      <c r="AF2758">
        <v>0</v>
      </c>
      <c r="AG2758">
        <v>0</v>
      </c>
      <c r="AH2758">
        <v>1</v>
      </c>
      <c r="AI2758">
        <v>2</v>
      </c>
      <c r="AJ2758">
        <v>2</v>
      </c>
      <c r="AK2758">
        <v>12</v>
      </c>
      <c r="AL2758">
        <v>4</v>
      </c>
      <c r="AM2758">
        <v>3</v>
      </c>
      <c r="AN2758">
        <v>0</v>
      </c>
      <c r="AO2758">
        <v>9</v>
      </c>
      <c r="AP2758">
        <v>4</v>
      </c>
      <c r="AQ2758">
        <v>17</v>
      </c>
      <c r="AR2758">
        <v>13</v>
      </c>
      <c r="AS2758">
        <v>52</v>
      </c>
      <c r="AT2758">
        <v>48</v>
      </c>
      <c r="AU2758">
        <v>0</v>
      </c>
      <c r="AV2758">
        <v>0</v>
      </c>
      <c r="AW2758">
        <v>2.63</v>
      </c>
      <c r="AX2758">
        <v>57</v>
      </c>
      <c r="AY2758">
        <v>63</v>
      </c>
      <c r="AZ2758">
        <v>44</v>
      </c>
      <c r="BA2758">
        <v>38</v>
      </c>
      <c r="BB2758">
        <v>25</v>
      </c>
      <c r="BC2758">
        <v>38</v>
      </c>
      <c r="BD2758">
        <v>69</v>
      </c>
      <c r="BE2758">
        <v>51</v>
      </c>
      <c r="BF2758">
        <v>63</v>
      </c>
      <c r="BG2758">
        <v>11.34</v>
      </c>
      <c r="BH2758">
        <v>4.88</v>
      </c>
      <c r="BI2758">
        <v>2.99</v>
      </c>
      <c r="BJ2758">
        <v>3.29</v>
      </c>
      <c r="BK2758">
        <v>2.5499999999999998</v>
      </c>
      <c r="BL2758">
        <f>1/Table1[[#This Row],[odds_ft_home_team_win]]+1/Table1[[#This Row],[odds_ft_draw]]+1/Table1[[#This Row],[odds_ft_away_team_win]]-1</f>
        <v>3.0556391061370203E-2</v>
      </c>
      <c r="BM2758">
        <f>Table1[[#This Row],[Margin]]/3</f>
        <v>1.01854636871234E-2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 t="s">
        <v>128</v>
      </c>
      <c r="BU2758">
        <f>VLOOKUP(Table1[[#This Row],[Reference]],metron,11,FALSE)</f>
        <v>1.210167055864918</v>
      </c>
      <c r="BV2758">
        <f>VLOOKUP(Table1[[#This Row],[Reference]],metron,12,FALSE)</f>
        <v>1.3211783725525419</v>
      </c>
    </row>
    <row r="2759" spans="1:74" hidden="1" x14ac:dyDescent="0.45">
      <c r="A2759" t="s">
        <v>5413</v>
      </c>
      <c r="B2759">
        <v>1430526600</v>
      </c>
      <c r="C2759" s="3" t="s">
        <v>1569</v>
      </c>
      <c r="D2759" t="s">
        <v>65</v>
      </c>
      <c r="E2759" t="s">
        <v>66</v>
      </c>
      <c r="F2759" t="s">
        <v>78</v>
      </c>
      <c r="G2759" t="s">
        <v>80</v>
      </c>
      <c r="H2759" t="s">
        <v>66</v>
      </c>
      <c r="I2759">
        <f>MROUND(Table1[[#This Row],[Prob_H]]*100,2)/100</f>
        <v>0.3</v>
      </c>
      <c r="J2759">
        <f>1/Table1[[#This Row],[odds_ft_home_team_win]]-Table1[[#This Row],[Margin/3]]</f>
        <v>0.3062144541327928</v>
      </c>
      <c r="K2759">
        <f>1/Table1[[#This Row],[odds_ft_draw]]-Table1[[#This Row],[Margin/3]]</f>
        <v>0.28561674609594168</v>
      </c>
      <c r="L2759">
        <f>1/Table1[[#This Row],[odds_ft_away_team_win]]-Table1[[#This Row],[Margin/3]]</f>
        <v>0.40816879977126536</v>
      </c>
      <c r="M2759">
        <v>16</v>
      </c>
      <c r="N2759">
        <v>0.81</v>
      </c>
      <c r="O2759">
        <v>1.06</v>
      </c>
      <c r="P2759">
        <v>0.76</v>
      </c>
      <c r="Q2759">
        <v>1.05</v>
      </c>
      <c r="R2759" t="str" cm="1">
        <f t="array" ref="R27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59">
        <v>1</v>
      </c>
      <c r="T2759">
        <v>2</v>
      </c>
      <c r="U2759">
        <v>3</v>
      </c>
      <c r="V2759">
        <v>0</v>
      </c>
      <c r="W2759">
        <v>0</v>
      </c>
      <c r="X2759">
        <v>0</v>
      </c>
      <c r="Y2759">
        <v>82</v>
      </c>
      <c r="Z2759" t="s">
        <v>1570</v>
      </c>
      <c r="AA2759">
        <v>3</v>
      </c>
      <c r="AB2759">
        <v>4</v>
      </c>
      <c r="AC2759">
        <v>2</v>
      </c>
      <c r="AD2759">
        <v>0</v>
      </c>
      <c r="AE2759">
        <v>3</v>
      </c>
      <c r="AF2759">
        <v>0</v>
      </c>
      <c r="AG2759">
        <v>1</v>
      </c>
      <c r="AH2759">
        <v>1</v>
      </c>
      <c r="AI2759">
        <v>0</v>
      </c>
      <c r="AJ2759">
        <v>3</v>
      </c>
      <c r="AK2759">
        <v>11</v>
      </c>
      <c r="AL2759">
        <v>6</v>
      </c>
      <c r="AM2759">
        <v>5</v>
      </c>
      <c r="AN2759">
        <v>5</v>
      </c>
      <c r="AO2759">
        <v>6</v>
      </c>
      <c r="AP2759">
        <v>1</v>
      </c>
      <c r="AQ2759">
        <v>12</v>
      </c>
      <c r="AR2759">
        <v>12</v>
      </c>
      <c r="AS2759">
        <v>53</v>
      </c>
      <c r="AT2759">
        <v>47</v>
      </c>
      <c r="AU2759">
        <v>0</v>
      </c>
      <c r="AV2759">
        <v>0</v>
      </c>
      <c r="AW2759">
        <v>2.81</v>
      </c>
      <c r="AX2759">
        <v>60</v>
      </c>
      <c r="AY2759">
        <v>69</v>
      </c>
      <c r="AZ2759">
        <v>57</v>
      </c>
      <c r="BA2759">
        <v>28</v>
      </c>
      <c r="BB2759">
        <v>22</v>
      </c>
      <c r="BC2759">
        <v>35</v>
      </c>
      <c r="BD2759">
        <v>66</v>
      </c>
      <c r="BE2759">
        <v>47</v>
      </c>
      <c r="BF2759">
        <v>78</v>
      </c>
      <c r="BG2759">
        <v>9.6300000000000008</v>
      </c>
      <c r="BH2759">
        <v>4.8099999999999996</v>
      </c>
      <c r="BI2759">
        <v>3.16</v>
      </c>
      <c r="BJ2759">
        <v>3.38</v>
      </c>
      <c r="BK2759">
        <v>2.39</v>
      </c>
      <c r="BL2759">
        <f>1/Table1[[#This Row],[odds_ft_home_team_win]]+1/Table1[[#This Row],[odds_ft_draw]]+1/Table1[[#This Row],[odds_ft_away_team_win]]-1</f>
        <v>3.0723726209216373E-2</v>
      </c>
      <c r="BM2759">
        <f>Table1[[#This Row],[Margin]]/3</f>
        <v>1.024124206973879E-2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 t="s">
        <v>106</v>
      </c>
      <c r="BU2759">
        <f>VLOOKUP(Table1[[#This Row],[Reference]],metron,11,FALSE)</f>
        <v>1.1805091283106199</v>
      </c>
      <c r="BV2759">
        <f>VLOOKUP(Table1[[#This Row],[Reference]],metron,12,FALSE)</f>
        <v>1.3921316533813319</v>
      </c>
    </row>
    <row r="2760" spans="1:74" hidden="1" x14ac:dyDescent="0.45">
      <c r="A2760" t="s">
        <v>5413</v>
      </c>
      <c r="B2760">
        <v>1430533800</v>
      </c>
      <c r="C2760" s="3" t="s">
        <v>1571</v>
      </c>
      <c r="D2760" t="s">
        <v>65</v>
      </c>
      <c r="E2760" t="s">
        <v>66</v>
      </c>
      <c r="F2760" t="s">
        <v>72</v>
      </c>
      <c r="G2760" t="s">
        <v>93</v>
      </c>
      <c r="H2760" t="s">
        <v>66</v>
      </c>
      <c r="I2760">
        <f>MROUND(Table1[[#This Row],[Prob_H]]*100,2)/100</f>
        <v>0.46</v>
      </c>
      <c r="J2760">
        <f>1/Table1[[#This Row],[odds_ft_home_team_win]]-Table1[[#This Row],[Margin/3]]</f>
        <v>0.46612285709184309</v>
      </c>
      <c r="K2760">
        <f>1/Table1[[#This Row],[odds_ft_draw]]-Table1[[#This Row],[Margin/3]]</f>
        <v>0.28147757040574006</v>
      </c>
      <c r="L2760">
        <f>1/Table1[[#This Row],[odds_ft_away_team_win]]-Table1[[#This Row],[Margin/3]]</f>
        <v>0.25239957250241679</v>
      </c>
      <c r="M2760">
        <v>16</v>
      </c>
      <c r="N2760">
        <v>1.94</v>
      </c>
      <c r="O2760">
        <v>1.76</v>
      </c>
      <c r="P2760">
        <v>1.82</v>
      </c>
      <c r="Q2760">
        <v>1.79</v>
      </c>
      <c r="R2760" t="str" cm="1">
        <f t="array" ref="R27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0">
        <v>1</v>
      </c>
      <c r="T2760">
        <v>2</v>
      </c>
      <c r="U2760">
        <v>3</v>
      </c>
      <c r="V2760">
        <v>1</v>
      </c>
      <c r="W2760">
        <v>1</v>
      </c>
      <c r="X2760">
        <v>0</v>
      </c>
      <c r="Y2760">
        <v>45</v>
      </c>
      <c r="Z2760" t="s">
        <v>773</v>
      </c>
      <c r="AA2760">
        <v>11</v>
      </c>
      <c r="AB2760">
        <v>5</v>
      </c>
      <c r="AC2760">
        <v>3</v>
      </c>
      <c r="AD2760">
        <v>0</v>
      </c>
      <c r="AE2760">
        <v>2</v>
      </c>
      <c r="AF2760">
        <v>0</v>
      </c>
      <c r="AG2760">
        <v>2</v>
      </c>
      <c r="AH2760">
        <v>1</v>
      </c>
      <c r="AI2760">
        <v>0</v>
      </c>
      <c r="AJ2760">
        <v>2</v>
      </c>
      <c r="AK2760">
        <v>10</v>
      </c>
      <c r="AL2760">
        <v>11</v>
      </c>
      <c r="AM2760">
        <v>6</v>
      </c>
      <c r="AN2760">
        <v>6</v>
      </c>
      <c r="AO2760">
        <v>4</v>
      </c>
      <c r="AP2760">
        <v>5</v>
      </c>
      <c r="AQ2760">
        <v>14</v>
      </c>
      <c r="AR2760">
        <v>21</v>
      </c>
      <c r="AS2760">
        <v>53</v>
      </c>
      <c r="AT2760">
        <v>47</v>
      </c>
      <c r="AU2760">
        <v>0</v>
      </c>
      <c r="AV2760">
        <v>0</v>
      </c>
      <c r="AW2760">
        <v>2.57</v>
      </c>
      <c r="AX2760">
        <v>52</v>
      </c>
      <c r="AY2760">
        <v>67</v>
      </c>
      <c r="AZ2760">
        <v>43</v>
      </c>
      <c r="BA2760">
        <v>28</v>
      </c>
      <c r="BB2760">
        <v>16</v>
      </c>
      <c r="BC2760">
        <v>25</v>
      </c>
      <c r="BD2760">
        <v>74</v>
      </c>
      <c r="BE2760">
        <v>40</v>
      </c>
      <c r="BF2760">
        <v>73</v>
      </c>
      <c r="BG2760">
        <v>9.07</v>
      </c>
      <c r="BH2760">
        <v>4.82</v>
      </c>
      <c r="BI2760">
        <v>2.1</v>
      </c>
      <c r="BJ2760">
        <v>3.43</v>
      </c>
      <c r="BK2760">
        <v>3.81</v>
      </c>
      <c r="BL2760">
        <f>1/Table1[[#This Row],[odds_ft_home_team_win]]+1/Table1[[#This Row],[odds_ft_draw]]+1/Table1[[#This Row],[odds_ft_away_team_win]]-1</f>
        <v>3.0202857295899221E-2</v>
      </c>
      <c r="BM2760">
        <f>Table1[[#This Row],[Margin]]/3</f>
        <v>1.0067619098633074E-2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 t="s">
        <v>75</v>
      </c>
      <c r="BU2760">
        <f>VLOOKUP(Table1[[#This Row],[Reference]],metron,11,FALSE)</f>
        <v>1.4888836329233679</v>
      </c>
      <c r="BV2760">
        <f>VLOOKUP(Table1[[#This Row],[Reference]],metron,12,FALSE)</f>
        <v>1.0516792809839171</v>
      </c>
    </row>
    <row r="2761" spans="1:74" hidden="1" x14ac:dyDescent="0.45">
      <c r="A2761" t="s">
        <v>5413</v>
      </c>
      <c r="B2761">
        <v>1430604000</v>
      </c>
      <c r="C2761" s="3" t="s">
        <v>1572</v>
      </c>
      <c r="D2761" t="s">
        <v>65</v>
      </c>
      <c r="E2761" t="s">
        <v>66</v>
      </c>
      <c r="F2761" t="s">
        <v>73</v>
      </c>
      <c r="G2761" t="s">
        <v>81</v>
      </c>
      <c r="H2761" t="s">
        <v>66</v>
      </c>
      <c r="I2761">
        <f>MROUND(Table1[[#This Row],[Prob_H]]*100,2)/100</f>
        <v>0.44</v>
      </c>
      <c r="J2761">
        <f>1/Table1[[#This Row],[odds_ft_home_team_win]]-Table1[[#This Row],[Margin/3]]</f>
        <v>0.44643200919258097</v>
      </c>
      <c r="K2761">
        <f>1/Table1[[#This Row],[odds_ft_draw]]-Table1[[#This Row],[Margin/3]]</f>
        <v>0.27966607709013902</v>
      </c>
      <c r="L2761">
        <f>1/Table1[[#This Row],[odds_ft_away_team_win]]-Table1[[#This Row],[Margin/3]]</f>
        <v>0.27390191371728001</v>
      </c>
      <c r="M2761">
        <v>16</v>
      </c>
      <c r="N2761">
        <v>1.19</v>
      </c>
      <c r="O2761">
        <v>0.63</v>
      </c>
      <c r="P2761">
        <v>1.29</v>
      </c>
      <c r="Q2761">
        <v>0.59</v>
      </c>
      <c r="R2761" t="str" cm="1">
        <f t="array" ref="R27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1">
        <v>2</v>
      </c>
      <c r="T2761">
        <v>0</v>
      </c>
      <c r="U2761">
        <v>2</v>
      </c>
      <c r="V2761">
        <v>2</v>
      </c>
      <c r="W2761">
        <v>2</v>
      </c>
      <c r="X2761">
        <v>0</v>
      </c>
      <c r="Y2761" t="s">
        <v>1573</v>
      </c>
      <c r="AA2761">
        <v>4</v>
      </c>
      <c r="AB2761">
        <v>3</v>
      </c>
      <c r="AC2761">
        <v>4</v>
      </c>
      <c r="AD2761">
        <v>0</v>
      </c>
      <c r="AE2761">
        <v>3</v>
      </c>
      <c r="AF2761">
        <v>0</v>
      </c>
      <c r="AG2761">
        <v>1</v>
      </c>
      <c r="AH2761">
        <v>3</v>
      </c>
      <c r="AI2761">
        <v>1</v>
      </c>
      <c r="AJ2761">
        <v>2</v>
      </c>
      <c r="AK2761">
        <v>9</v>
      </c>
      <c r="AL2761">
        <v>15</v>
      </c>
      <c r="AM2761">
        <v>4</v>
      </c>
      <c r="AN2761">
        <v>6</v>
      </c>
      <c r="AO2761">
        <v>5</v>
      </c>
      <c r="AP2761">
        <v>9</v>
      </c>
      <c r="AQ2761">
        <v>17</v>
      </c>
      <c r="AR2761">
        <v>18</v>
      </c>
      <c r="AS2761">
        <v>46</v>
      </c>
      <c r="AT2761">
        <v>54</v>
      </c>
      <c r="AU2761">
        <v>0</v>
      </c>
      <c r="AV2761">
        <v>0</v>
      </c>
      <c r="AW2761">
        <v>2.94</v>
      </c>
      <c r="AX2761">
        <v>63</v>
      </c>
      <c r="AY2761">
        <v>72</v>
      </c>
      <c r="AZ2761">
        <v>54</v>
      </c>
      <c r="BA2761">
        <v>38</v>
      </c>
      <c r="BB2761">
        <v>32</v>
      </c>
      <c r="BC2761">
        <v>32</v>
      </c>
      <c r="BD2761">
        <v>72</v>
      </c>
      <c r="BE2761">
        <v>56</v>
      </c>
      <c r="BF2761">
        <v>81</v>
      </c>
      <c r="BG2761">
        <v>9.42</v>
      </c>
      <c r="BH2761">
        <v>5.13</v>
      </c>
      <c r="BI2761">
        <v>2.19</v>
      </c>
      <c r="BJ2761">
        <v>3.45</v>
      </c>
      <c r="BK2761">
        <v>3.52</v>
      </c>
      <c r="BL2761">
        <f>1/Table1[[#This Row],[odds_ft_home_team_win]]+1/Table1[[#This Row],[odds_ft_draw]]+1/Table1[[#This Row],[odds_ft_away_team_win]]-1</f>
        <v>3.0566986120887263E-2</v>
      </c>
      <c r="BM2761">
        <f>Table1[[#This Row],[Margin]]/3</f>
        <v>1.0188995373629087E-2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 t="s">
        <v>126</v>
      </c>
      <c r="BU2761">
        <f>VLOOKUP(Table1[[#This Row],[Reference]],metron,11,FALSE)</f>
        <v>1.4140979689366791</v>
      </c>
      <c r="BV2761">
        <f>VLOOKUP(Table1[[#This Row],[Reference]],metron,12,FALSE)</f>
        <v>1.0666666666666671</v>
      </c>
    </row>
    <row r="2762" spans="1:74" hidden="1" x14ac:dyDescent="0.45">
      <c r="A2762" t="s">
        <v>5413</v>
      </c>
      <c r="B2762">
        <v>1430611200</v>
      </c>
      <c r="C2762" s="3" t="s">
        <v>1574</v>
      </c>
      <c r="D2762" t="s">
        <v>65</v>
      </c>
      <c r="E2762" t="s">
        <v>66</v>
      </c>
      <c r="F2762" t="s">
        <v>86</v>
      </c>
      <c r="G2762" t="s">
        <v>97</v>
      </c>
      <c r="H2762" t="s">
        <v>66</v>
      </c>
      <c r="I2762">
        <f>MROUND(Table1[[#This Row],[Prob_H]]*100,2)/100</f>
        <v>0.54</v>
      </c>
      <c r="J2762">
        <f>1/Table1[[#This Row],[odds_ft_home_team_win]]-Table1[[#This Row],[Margin/3]]</f>
        <v>0.53584668207942554</v>
      </c>
      <c r="K2762">
        <f>1/Table1[[#This Row],[odds_ft_draw]]-Table1[[#This Row],[Margin/3]]</f>
        <v>0.2710887354928021</v>
      </c>
      <c r="L2762">
        <f>1/Table1[[#This Row],[odds_ft_away_team_win]]-Table1[[#This Row],[Margin/3]]</f>
        <v>0.19306458242777236</v>
      </c>
      <c r="M2762">
        <v>16</v>
      </c>
      <c r="N2762">
        <v>2.0499999999999998</v>
      </c>
      <c r="O2762">
        <v>1.06</v>
      </c>
      <c r="P2762">
        <v>2</v>
      </c>
      <c r="Q2762">
        <v>1</v>
      </c>
      <c r="R2762" t="str" cm="1">
        <f t="array" ref="R27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2">
        <v>3</v>
      </c>
      <c r="T2762">
        <v>1</v>
      </c>
      <c r="U2762">
        <v>4</v>
      </c>
      <c r="V2762">
        <v>1</v>
      </c>
      <c r="W2762">
        <v>1</v>
      </c>
      <c r="X2762">
        <v>0</v>
      </c>
      <c r="Y2762" t="s">
        <v>1575</v>
      </c>
      <c r="Z2762">
        <v>65</v>
      </c>
      <c r="AA2762">
        <v>5</v>
      </c>
      <c r="AB2762">
        <v>3</v>
      </c>
      <c r="AC2762">
        <v>3</v>
      </c>
      <c r="AD2762">
        <v>0</v>
      </c>
      <c r="AE2762">
        <v>3</v>
      </c>
      <c r="AF2762">
        <v>0</v>
      </c>
      <c r="AG2762">
        <v>0</v>
      </c>
      <c r="AH2762">
        <v>3</v>
      </c>
      <c r="AI2762">
        <v>1</v>
      </c>
      <c r="AJ2762">
        <v>2</v>
      </c>
      <c r="AK2762">
        <v>10</v>
      </c>
      <c r="AL2762">
        <v>4</v>
      </c>
      <c r="AM2762">
        <v>6</v>
      </c>
      <c r="AN2762">
        <v>3</v>
      </c>
      <c r="AO2762">
        <v>4</v>
      </c>
      <c r="AP2762">
        <v>1</v>
      </c>
      <c r="AQ2762">
        <v>16</v>
      </c>
      <c r="AR2762">
        <v>20</v>
      </c>
      <c r="AS2762">
        <v>41</v>
      </c>
      <c r="AT2762">
        <v>59</v>
      </c>
      <c r="AU2762">
        <v>0</v>
      </c>
      <c r="AV2762">
        <v>0</v>
      </c>
      <c r="AW2762">
        <v>2.14</v>
      </c>
      <c r="AX2762">
        <v>38</v>
      </c>
      <c r="AY2762">
        <v>60</v>
      </c>
      <c r="AZ2762">
        <v>41</v>
      </c>
      <c r="BA2762">
        <v>16</v>
      </c>
      <c r="BB2762">
        <v>14</v>
      </c>
      <c r="BC2762">
        <v>27</v>
      </c>
      <c r="BD2762">
        <v>57</v>
      </c>
      <c r="BE2762">
        <v>35</v>
      </c>
      <c r="BF2762">
        <v>70</v>
      </c>
      <c r="BG2762">
        <v>11.67</v>
      </c>
      <c r="BH2762">
        <v>5.91</v>
      </c>
      <c r="BI2762">
        <v>1.83</v>
      </c>
      <c r="BJ2762">
        <v>3.55</v>
      </c>
      <c r="BK2762">
        <v>4.91</v>
      </c>
      <c r="BL2762">
        <f>1/Table1[[#This Row],[odds_ft_home_team_win]]+1/Table1[[#This Row],[odds_ft_draw]]+1/Table1[[#This Row],[odds_ft_away_team_win]]-1</f>
        <v>3.1804216056805057E-2</v>
      </c>
      <c r="BM2762">
        <f>Table1[[#This Row],[Margin]]/3</f>
        <v>1.0601405352268353E-2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 t="s">
        <v>113</v>
      </c>
      <c r="BU2762">
        <f>VLOOKUP(Table1[[#This Row],[Reference]],metron,11,FALSE)</f>
        <v>1.684957590444867</v>
      </c>
      <c r="BV2762">
        <f>VLOOKUP(Table1[[#This Row],[Reference]],metron,12,FALSE)</f>
        <v>0.95101263631642718</v>
      </c>
    </row>
    <row r="2763" spans="1:74" hidden="1" x14ac:dyDescent="0.45">
      <c r="A2763" t="s">
        <v>5413</v>
      </c>
      <c r="B2763">
        <v>1430611200</v>
      </c>
      <c r="C2763" s="3" t="s">
        <v>1574</v>
      </c>
      <c r="D2763" t="s">
        <v>65</v>
      </c>
      <c r="E2763" t="s">
        <v>66</v>
      </c>
      <c r="F2763" t="s">
        <v>68</v>
      </c>
      <c r="G2763" t="s">
        <v>98</v>
      </c>
      <c r="H2763" t="s">
        <v>66</v>
      </c>
      <c r="I2763">
        <f>MROUND(Table1[[#This Row],[Prob_H]]*100,2)/100</f>
        <v>0.52</v>
      </c>
      <c r="J2763">
        <f>1/Table1[[#This Row],[odds_ft_home_team_win]]-Table1[[#This Row],[Margin/3]]</f>
        <v>0.52738878212569007</v>
      </c>
      <c r="K2763">
        <f>1/Table1[[#This Row],[odds_ft_draw]]-Table1[[#This Row],[Margin/3]]</f>
        <v>0.27793881156388534</v>
      </c>
      <c r="L2763">
        <f>1/Table1[[#This Row],[odds_ft_away_team_win]]-Table1[[#This Row],[Margin/3]]</f>
        <v>0.19467240631042479</v>
      </c>
      <c r="M2763">
        <v>16</v>
      </c>
      <c r="N2763">
        <v>2.0499999999999998</v>
      </c>
      <c r="O2763">
        <v>1.06</v>
      </c>
      <c r="P2763">
        <v>2</v>
      </c>
      <c r="Q2763">
        <v>1.1100000000000001</v>
      </c>
      <c r="R2763" t="str" cm="1">
        <f t="array" ref="R27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63">
        <v>2</v>
      </c>
      <c r="T2763">
        <v>1</v>
      </c>
      <c r="U2763">
        <v>3</v>
      </c>
      <c r="V2763">
        <v>2</v>
      </c>
      <c r="W2763">
        <v>2</v>
      </c>
      <c r="X2763">
        <v>0</v>
      </c>
      <c r="Y2763" t="s">
        <v>1576</v>
      </c>
      <c r="Z2763">
        <v>76</v>
      </c>
      <c r="AA2763">
        <v>2</v>
      </c>
      <c r="AB2763">
        <v>6</v>
      </c>
      <c r="AC2763">
        <v>2</v>
      </c>
      <c r="AD2763">
        <v>0</v>
      </c>
      <c r="AE2763">
        <v>6</v>
      </c>
      <c r="AF2763">
        <v>0</v>
      </c>
      <c r="AG2763">
        <v>1</v>
      </c>
      <c r="AH2763">
        <v>1</v>
      </c>
      <c r="AI2763">
        <v>2</v>
      </c>
      <c r="AJ2763">
        <v>4</v>
      </c>
      <c r="AK2763">
        <v>6</v>
      </c>
      <c r="AL2763">
        <v>7</v>
      </c>
      <c r="AM2763">
        <v>2</v>
      </c>
      <c r="AN2763">
        <v>4</v>
      </c>
      <c r="AO2763">
        <v>4</v>
      </c>
      <c r="AP2763">
        <v>3</v>
      </c>
      <c r="AQ2763">
        <v>16</v>
      </c>
      <c r="AR2763">
        <v>14</v>
      </c>
      <c r="AS2763">
        <v>49</v>
      </c>
      <c r="AT2763">
        <v>51</v>
      </c>
      <c r="AU2763">
        <v>0</v>
      </c>
      <c r="AV2763">
        <v>0</v>
      </c>
      <c r="AW2763">
        <v>2.06</v>
      </c>
      <c r="AX2763">
        <v>47</v>
      </c>
      <c r="AY2763">
        <v>61</v>
      </c>
      <c r="AZ2763">
        <v>41</v>
      </c>
      <c r="BA2763">
        <v>9</v>
      </c>
      <c r="BB2763">
        <v>3</v>
      </c>
      <c r="BC2763">
        <v>31</v>
      </c>
      <c r="BD2763">
        <v>54</v>
      </c>
      <c r="BE2763">
        <v>27</v>
      </c>
      <c r="BF2763">
        <v>72</v>
      </c>
      <c r="BG2763">
        <v>10.53</v>
      </c>
      <c r="BH2763">
        <v>4.72</v>
      </c>
      <c r="BI2763">
        <v>1.86</v>
      </c>
      <c r="BJ2763">
        <v>3.47</v>
      </c>
      <c r="BK2763">
        <v>4.88</v>
      </c>
      <c r="BL2763">
        <f>1/Table1[[#This Row],[odds_ft_home_team_win]]+1/Table1[[#This Row],[odds_ft_draw]]+1/Table1[[#This Row],[odds_ft_away_team_win]]-1</f>
        <v>3.0736879429381414E-2</v>
      </c>
      <c r="BM2763">
        <f>Table1[[#This Row],[Margin]]/3</f>
        <v>1.0245626476460471E-2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 t="s">
        <v>116</v>
      </c>
      <c r="BU2763">
        <f>VLOOKUP(Table1[[#This Row],[Reference]],metron,11,FALSE)</f>
        <v>1.625948039373891</v>
      </c>
      <c r="BV2763">
        <f>VLOOKUP(Table1[[#This Row],[Reference]],metron,12,FALSE)</f>
        <v>0.97079231886396644</v>
      </c>
    </row>
    <row r="2764" spans="1:74" hidden="1" x14ac:dyDescent="0.45">
      <c r="A2764" t="s">
        <v>5413</v>
      </c>
      <c r="B2764">
        <v>1430615160</v>
      </c>
      <c r="C2764" s="3" t="s">
        <v>1577</v>
      </c>
      <c r="D2764" t="s">
        <v>65</v>
      </c>
      <c r="E2764" t="s">
        <v>66</v>
      </c>
      <c r="F2764" t="s">
        <v>103</v>
      </c>
      <c r="G2764" t="s">
        <v>88</v>
      </c>
      <c r="H2764" t="s">
        <v>66</v>
      </c>
      <c r="I2764">
        <f>MROUND(Table1[[#This Row],[Prob_H]]*100,2)/100</f>
        <v>0.42</v>
      </c>
      <c r="J2764">
        <f>1/Table1[[#This Row],[odds_ft_home_team_win]]-Table1[[#This Row],[Margin/3]]</f>
        <v>0.41005952923170924</v>
      </c>
      <c r="K2764">
        <f>1/Table1[[#This Row],[odds_ft_draw]]-Table1[[#This Row],[Margin/3]]</f>
        <v>0.27642441329421674</v>
      </c>
      <c r="L2764">
        <f>1/Table1[[#This Row],[odds_ft_away_team_win]]-Table1[[#This Row],[Margin/3]]</f>
        <v>0.31351605747407418</v>
      </c>
      <c r="M2764">
        <v>16</v>
      </c>
      <c r="N2764">
        <v>1.88</v>
      </c>
      <c r="O2764">
        <v>1.1299999999999999</v>
      </c>
      <c r="P2764">
        <v>1.9</v>
      </c>
      <c r="Q2764">
        <v>1.35</v>
      </c>
      <c r="R2764" t="str" cm="1">
        <f t="array" ref="R27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4">
        <v>2</v>
      </c>
      <c r="T2764">
        <v>3</v>
      </c>
      <c r="U2764">
        <v>5</v>
      </c>
      <c r="V2764">
        <v>2</v>
      </c>
      <c r="W2764">
        <v>1</v>
      </c>
      <c r="X2764">
        <v>1</v>
      </c>
      <c r="Y2764" t="s">
        <v>1578</v>
      </c>
      <c r="Z2764" t="s">
        <v>1579</v>
      </c>
      <c r="AA2764">
        <v>5</v>
      </c>
      <c r="AB2764">
        <v>1</v>
      </c>
      <c r="AC2764">
        <v>3</v>
      </c>
      <c r="AD2764">
        <v>0</v>
      </c>
      <c r="AE2764">
        <v>5</v>
      </c>
      <c r="AF2764">
        <v>0</v>
      </c>
      <c r="AG2764">
        <v>1</v>
      </c>
      <c r="AH2764">
        <v>2</v>
      </c>
      <c r="AI2764">
        <v>2</v>
      </c>
      <c r="AJ2764">
        <v>3</v>
      </c>
      <c r="AK2764">
        <v>9</v>
      </c>
      <c r="AL2764">
        <v>8</v>
      </c>
      <c r="AM2764">
        <v>4</v>
      </c>
      <c r="AN2764">
        <v>4</v>
      </c>
      <c r="AO2764">
        <v>5</v>
      </c>
      <c r="AP2764">
        <v>4</v>
      </c>
      <c r="AQ2764">
        <v>8</v>
      </c>
      <c r="AR2764">
        <v>14</v>
      </c>
      <c r="AS2764">
        <v>65</v>
      </c>
      <c r="AT2764">
        <v>35</v>
      </c>
      <c r="AU2764">
        <v>0</v>
      </c>
      <c r="AV2764">
        <v>0</v>
      </c>
      <c r="AW2764">
        <v>2.15</v>
      </c>
      <c r="AX2764">
        <v>49</v>
      </c>
      <c r="AY2764">
        <v>61</v>
      </c>
      <c r="AZ2764">
        <v>33</v>
      </c>
      <c r="BA2764">
        <v>19</v>
      </c>
      <c r="BB2764">
        <v>10</v>
      </c>
      <c r="BC2764">
        <v>22</v>
      </c>
      <c r="BD2764">
        <v>64</v>
      </c>
      <c r="BE2764">
        <v>33</v>
      </c>
      <c r="BF2764">
        <v>73</v>
      </c>
      <c r="BG2764">
        <v>9.65</v>
      </c>
      <c r="BH2764">
        <v>5.0199999999999996</v>
      </c>
      <c r="BI2764">
        <v>2.38</v>
      </c>
      <c r="BJ2764">
        <v>3.49</v>
      </c>
      <c r="BK2764">
        <v>3.09</v>
      </c>
      <c r="BL2764">
        <f>1/Table1[[#This Row],[odds_ft_home_team_win]]+1/Table1[[#This Row],[odds_ft_draw]]+1/Table1[[#This Row],[odds_ft_away_team_win]]-1</f>
        <v>3.0325613985544564E-2</v>
      </c>
      <c r="BM2764">
        <f>Table1[[#This Row],[Margin]]/3</f>
        <v>1.0108537995181521E-2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 t="s">
        <v>118</v>
      </c>
      <c r="BU2764">
        <f>VLOOKUP(Table1[[#This Row],[Reference]],metron,11,FALSE)</f>
        <v>1.396960958296362</v>
      </c>
      <c r="BV2764">
        <f>VLOOKUP(Table1[[#This Row],[Reference]],metron,12,FALSE)</f>
        <v>1.091503992901508</v>
      </c>
    </row>
    <row r="2765" spans="1:74" hidden="1" x14ac:dyDescent="0.45">
      <c r="A2765" t="s">
        <v>5413</v>
      </c>
      <c r="B2765">
        <v>1430618400</v>
      </c>
      <c r="C2765" s="3" t="s">
        <v>1580</v>
      </c>
      <c r="D2765" t="s">
        <v>65</v>
      </c>
      <c r="E2765" t="s">
        <v>66</v>
      </c>
      <c r="F2765" t="s">
        <v>67</v>
      </c>
      <c r="G2765" t="s">
        <v>85</v>
      </c>
      <c r="H2765" t="s">
        <v>66</v>
      </c>
      <c r="I2765">
        <f>MROUND(Table1[[#This Row],[Prob_H]]*100,2)/100</f>
        <v>0.4</v>
      </c>
      <c r="J2765">
        <f>1/Table1[[#This Row],[odds_ft_home_team_win]]-Table1[[#This Row],[Margin/3]]</f>
        <v>0.40646408805149709</v>
      </c>
      <c r="K2765">
        <f>1/Table1[[#This Row],[odds_ft_draw]]-Table1[[#This Row],[Margin/3]]</f>
        <v>0.28219508220354383</v>
      </c>
      <c r="L2765">
        <f>1/Table1[[#This Row],[odds_ft_away_team_win]]-Table1[[#This Row],[Margin/3]]</f>
        <v>0.31134082974495902</v>
      </c>
      <c r="M2765">
        <v>16</v>
      </c>
      <c r="N2765">
        <v>1.76</v>
      </c>
      <c r="O2765">
        <v>0.89</v>
      </c>
      <c r="P2765">
        <v>1.67</v>
      </c>
      <c r="Q2765">
        <v>1</v>
      </c>
      <c r="R2765" t="str" cm="1">
        <f t="array" ref="R27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5">
        <v>0</v>
      </c>
      <c r="T2765">
        <v>2</v>
      </c>
      <c r="U2765">
        <v>2</v>
      </c>
      <c r="V2765">
        <v>2</v>
      </c>
      <c r="W2765">
        <v>0</v>
      </c>
      <c r="X2765">
        <v>2</v>
      </c>
      <c r="Z2765" t="s">
        <v>1581</v>
      </c>
      <c r="AA2765">
        <v>-1</v>
      </c>
      <c r="AB2765">
        <v>-1</v>
      </c>
      <c r="AC2765">
        <v>1</v>
      </c>
      <c r="AD2765">
        <v>0</v>
      </c>
      <c r="AE2765">
        <v>3</v>
      </c>
      <c r="AF2765">
        <v>0</v>
      </c>
      <c r="AG2765">
        <v>0</v>
      </c>
      <c r="AH2765">
        <v>1</v>
      </c>
      <c r="AI2765">
        <v>0</v>
      </c>
      <c r="AJ2765">
        <v>3</v>
      </c>
      <c r="AK2765">
        <v>-1</v>
      </c>
      <c r="AL2765">
        <v>-1</v>
      </c>
      <c r="AM2765">
        <v>-1</v>
      </c>
      <c r="AN2765">
        <v>-1</v>
      </c>
      <c r="AO2765">
        <v>-1</v>
      </c>
      <c r="AP2765">
        <v>-1</v>
      </c>
      <c r="AQ2765">
        <v>-1</v>
      </c>
      <c r="AR2765">
        <v>-1</v>
      </c>
      <c r="AS2765">
        <v>-1</v>
      </c>
      <c r="AT2765">
        <v>-1</v>
      </c>
      <c r="AU2765">
        <v>0</v>
      </c>
      <c r="AV2765">
        <v>0</v>
      </c>
      <c r="AW2765">
        <v>2.6</v>
      </c>
      <c r="AX2765">
        <v>55</v>
      </c>
      <c r="AY2765">
        <v>75</v>
      </c>
      <c r="AZ2765">
        <v>49</v>
      </c>
      <c r="BA2765">
        <v>26</v>
      </c>
      <c r="BB2765">
        <v>12</v>
      </c>
      <c r="BC2765">
        <v>21</v>
      </c>
      <c r="BD2765">
        <v>61</v>
      </c>
      <c r="BE2765">
        <v>52</v>
      </c>
      <c r="BF2765">
        <v>80</v>
      </c>
      <c r="BG2765">
        <v>10.01</v>
      </c>
      <c r="BH2765">
        <v>4.67</v>
      </c>
      <c r="BI2765">
        <v>2.4</v>
      </c>
      <c r="BJ2765">
        <v>3.42</v>
      </c>
      <c r="BK2765">
        <v>3.11</v>
      </c>
      <c r="BL2765">
        <f>1/Table1[[#This Row],[odds_ft_home_team_win]]+1/Table1[[#This Row],[odds_ft_draw]]+1/Table1[[#This Row],[odds_ft_away_team_win]]-1</f>
        <v>3.0607735845508799E-2</v>
      </c>
      <c r="BM2765">
        <f>Table1[[#This Row],[Margin]]/3</f>
        <v>1.02025786151696E-2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 t="s">
        <v>70</v>
      </c>
      <c r="BU2765">
        <f>VLOOKUP(Table1[[#This Row],[Reference]],metron,11,FALSE)</f>
        <v>1.344038264434575</v>
      </c>
      <c r="BV2765">
        <f>VLOOKUP(Table1[[#This Row],[Reference]],metron,12,FALSE)</f>
        <v>1.1515772691037469</v>
      </c>
    </row>
    <row r="2766" spans="1:74" hidden="1" x14ac:dyDescent="0.45">
      <c r="A2766" t="s">
        <v>5413</v>
      </c>
      <c r="B2766">
        <v>1430672400</v>
      </c>
      <c r="C2766" s="3" t="s">
        <v>1582</v>
      </c>
      <c r="D2766" t="s">
        <v>65</v>
      </c>
      <c r="E2766" t="s">
        <v>66</v>
      </c>
      <c r="F2766" t="s">
        <v>94</v>
      </c>
      <c r="G2766" t="s">
        <v>77</v>
      </c>
      <c r="H2766" t="s">
        <v>66</v>
      </c>
      <c r="I2766">
        <f>MROUND(Table1[[#This Row],[Prob_H]]*100,2)/100</f>
        <v>0.32</v>
      </c>
      <c r="J2766">
        <f>1/Table1[[#This Row],[odds_ft_home_team_win]]-Table1[[#This Row],[Margin/3]]</f>
        <v>0.32111544220879079</v>
      </c>
      <c r="K2766">
        <f>1/Table1[[#This Row],[odds_ft_draw]]-Table1[[#This Row],[Margin/3]]</f>
        <v>0.29673808065188995</v>
      </c>
      <c r="L2766">
        <f>1/Table1[[#This Row],[odds_ft_away_team_win]]-Table1[[#This Row],[Margin/3]]</f>
        <v>0.38214647713931932</v>
      </c>
      <c r="M2766">
        <v>16</v>
      </c>
      <c r="N2766">
        <v>1.59</v>
      </c>
      <c r="O2766">
        <v>0.88</v>
      </c>
      <c r="P2766">
        <v>1.5</v>
      </c>
      <c r="Q2766">
        <v>1</v>
      </c>
      <c r="R2766" t="str" cm="1">
        <f t="array" ref="R27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6">
        <v>0</v>
      </c>
      <c r="T2766">
        <v>1</v>
      </c>
      <c r="U2766">
        <v>1</v>
      </c>
      <c r="V2766">
        <v>1</v>
      </c>
      <c r="W2766">
        <v>0</v>
      </c>
      <c r="X2766">
        <v>1</v>
      </c>
      <c r="Z2766">
        <v>34</v>
      </c>
      <c r="AA2766">
        <v>5</v>
      </c>
      <c r="AB2766">
        <v>5</v>
      </c>
      <c r="AC2766">
        <v>1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1</v>
      </c>
      <c r="AK2766">
        <v>9</v>
      </c>
      <c r="AL2766">
        <v>7</v>
      </c>
      <c r="AM2766">
        <v>4</v>
      </c>
      <c r="AN2766">
        <v>3</v>
      </c>
      <c r="AO2766">
        <v>5</v>
      </c>
      <c r="AP2766">
        <v>4</v>
      </c>
      <c r="AQ2766">
        <v>11</v>
      </c>
      <c r="AR2766">
        <v>8</v>
      </c>
      <c r="AS2766">
        <v>57</v>
      </c>
      <c r="AT2766">
        <v>43</v>
      </c>
      <c r="AU2766">
        <v>0</v>
      </c>
      <c r="AV2766">
        <v>0</v>
      </c>
      <c r="AW2766">
        <v>1.99</v>
      </c>
      <c r="AX2766">
        <v>49</v>
      </c>
      <c r="AY2766">
        <v>55</v>
      </c>
      <c r="AZ2766">
        <v>33</v>
      </c>
      <c r="BA2766">
        <v>21</v>
      </c>
      <c r="BB2766">
        <v>6</v>
      </c>
      <c r="BC2766">
        <v>27</v>
      </c>
      <c r="BD2766">
        <v>52</v>
      </c>
      <c r="BE2766">
        <v>27</v>
      </c>
      <c r="BF2766">
        <v>69</v>
      </c>
      <c r="BG2766">
        <v>10.34</v>
      </c>
      <c r="BH2766">
        <v>4.32</v>
      </c>
      <c r="BI2766">
        <v>3.02</v>
      </c>
      <c r="BJ2766">
        <v>3.26</v>
      </c>
      <c r="BK2766">
        <v>2.5499999999999998</v>
      </c>
      <c r="BL2766">
        <f>1/Table1[[#This Row],[odds_ft_home_team_win]]+1/Table1[[#This Row],[odds_ft_draw]]+1/Table1[[#This Row],[odds_ft_away_team_win]]-1</f>
        <v>3.0031156817336369E-2</v>
      </c>
      <c r="BM2766">
        <f>Table1[[#This Row],[Margin]]/3</f>
        <v>1.001038560577879E-2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 t="s">
        <v>124</v>
      </c>
      <c r="BU2766">
        <f>VLOOKUP(Table1[[#This Row],[Reference]],metron,11,FALSE)</f>
        <v>1.210167055864918</v>
      </c>
      <c r="BV2766">
        <f>VLOOKUP(Table1[[#This Row],[Reference]],metron,12,FALSE)</f>
        <v>1.3211783725525419</v>
      </c>
    </row>
    <row r="2767" spans="1:74" hidden="1" x14ac:dyDescent="0.45">
      <c r="A2767" t="s">
        <v>5413</v>
      </c>
      <c r="B2767">
        <v>1430690400</v>
      </c>
      <c r="C2767" s="3" t="s">
        <v>1583</v>
      </c>
      <c r="D2767" t="s">
        <v>65</v>
      </c>
      <c r="E2767" t="s">
        <v>66</v>
      </c>
      <c r="F2767" t="s">
        <v>1115</v>
      </c>
      <c r="G2767" t="s">
        <v>611</v>
      </c>
      <c r="H2767" t="s">
        <v>66</v>
      </c>
      <c r="I2767">
        <f>MROUND(Table1[[#This Row],[Prob_H]]*100,2)/100</f>
        <v>0.36</v>
      </c>
      <c r="J2767">
        <f>1/Table1[[#This Row],[odds_ft_home_team_win]]-Table1[[#This Row],[Margin/3]]</f>
        <v>0.36714057668167543</v>
      </c>
      <c r="K2767">
        <f>1/Table1[[#This Row],[odds_ft_draw]]-Table1[[#This Row],[Margin/3]]</f>
        <v>0.30523949936484901</v>
      </c>
      <c r="L2767">
        <f>1/Table1[[#This Row],[odds_ft_away_team_win]]-Table1[[#This Row],[Margin/3]]</f>
        <v>0.3276199239534755</v>
      </c>
      <c r="M2767">
        <v>16</v>
      </c>
      <c r="N2767">
        <v>1.19</v>
      </c>
      <c r="O2767">
        <v>1</v>
      </c>
      <c r="P2767">
        <v>1.1200000000000001</v>
      </c>
      <c r="Q2767">
        <v>1.06</v>
      </c>
      <c r="R2767" t="str" cm="1">
        <f t="array" ref="R27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7">
        <v>1</v>
      </c>
      <c r="T2767">
        <v>2</v>
      </c>
      <c r="U2767">
        <v>3</v>
      </c>
      <c r="V2767">
        <v>1</v>
      </c>
      <c r="W2767">
        <v>1</v>
      </c>
      <c r="X2767">
        <v>0</v>
      </c>
      <c r="Y2767">
        <v>23</v>
      </c>
      <c r="Z2767" t="s">
        <v>1584</v>
      </c>
      <c r="AA2767">
        <v>9</v>
      </c>
      <c r="AB2767">
        <v>2</v>
      </c>
      <c r="AC2767">
        <v>2</v>
      </c>
      <c r="AD2767">
        <v>0</v>
      </c>
      <c r="AE2767">
        <v>3</v>
      </c>
      <c r="AF2767">
        <v>0</v>
      </c>
      <c r="AG2767">
        <v>1</v>
      </c>
      <c r="AH2767">
        <v>1</v>
      </c>
      <c r="AI2767">
        <v>1</v>
      </c>
      <c r="AJ2767">
        <v>2</v>
      </c>
      <c r="AK2767">
        <v>13</v>
      </c>
      <c r="AL2767">
        <v>4</v>
      </c>
      <c r="AM2767">
        <v>6</v>
      </c>
      <c r="AN2767">
        <v>0</v>
      </c>
      <c r="AO2767">
        <v>7</v>
      </c>
      <c r="AP2767">
        <v>4</v>
      </c>
      <c r="AQ2767">
        <v>24</v>
      </c>
      <c r="AR2767">
        <v>9</v>
      </c>
      <c r="AS2767">
        <v>46</v>
      </c>
      <c r="AT2767">
        <v>54</v>
      </c>
      <c r="AU2767">
        <v>0</v>
      </c>
      <c r="AV2767">
        <v>0</v>
      </c>
      <c r="AW2767">
        <v>1.66</v>
      </c>
      <c r="AX2767">
        <v>44</v>
      </c>
      <c r="AY2767">
        <v>53</v>
      </c>
      <c r="AZ2767">
        <v>26</v>
      </c>
      <c r="BA2767">
        <v>10</v>
      </c>
      <c r="BB2767">
        <v>0</v>
      </c>
      <c r="BC2767">
        <v>16</v>
      </c>
      <c r="BD2767">
        <v>54</v>
      </c>
      <c r="BE2767">
        <v>25</v>
      </c>
      <c r="BF2767">
        <v>63</v>
      </c>
      <c r="BG2767">
        <v>10.1</v>
      </c>
      <c r="BH2767">
        <v>5.12</v>
      </c>
      <c r="BI2767">
        <v>2.65</v>
      </c>
      <c r="BJ2767">
        <v>3.17</v>
      </c>
      <c r="BK2767">
        <v>2.96</v>
      </c>
      <c r="BL2767">
        <f>1/Table1[[#This Row],[odds_ft_home_team_win]]+1/Table1[[#This Row],[odds_ft_draw]]+1/Table1[[#This Row],[odds_ft_away_team_win]]-1</f>
        <v>3.0653741653086986E-2</v>
      </c>
      <c r="BM2767">
        <f>Table1[[#This Row],[Margin]]/3</f>
        <v>1.0217913884362329E-2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 t="s">
        <v>95</v>
      </c>
      <c r="BU2767">
        <f>VLOOKUP(Table1[[#This Row],[Reference]],metron,11,FALSE)</f>
        <v>1.269326094653606</v>
      </c>
      <c r="BV2767">
        <f>VLOOKUP(Table1[[#This Row],[Reference]],metron,12,FALSE)</f>
        <v>1.2417089578661631</v>
      </c>
    </row>
    <row r="2768" spans="1:74" hidden="1" x14ac:dyDescent="0.45">
      <c r="A2768" t="s">
        <v>5412</v>
      </c>
      <c r="B2768">
        <v>1446859800</v>
      </c>
      <c r="C2768" s="3" t="s">
        <v>1871</v>
      </c>
      <c r="D2768" t="s">
        <v>65</v>
      </c>
      <c r="E2768" t="s">
        <v>66</v>
      </c>
      <c r="F2768" t="s">
        <v>611</v>
      </c>
      <c r="G2768" t="s">
        <v>68</v>
      </c>
      <c r="H2768" t="s">
        <v>66</v>
      </c>
      <c r="I2768">
        <f>MROUND(Table1[[#This Row],[Prob_H]]*100,2)/100</f>
        <v>0.28000000000000003</v>
      </c>
      <c r="J2768">
        <f>1/Table1[[#This Row],[odds_ft_home_team_win]]-Table1[[#This Row],[Margin/3]]</f>
        <v>0.27016557640840783</v>
      </c>
      <c r="K2768">
        <f>1/Table1[[#This Row],[odds_ft_draw]]-Table1[[#This Row],[Margin/3]]</f>
        <v>0.28573169143380517</v>
      </c>
      <c r="L2768">
        <f>1/Table1[[#This Row],[odds_ft_away_team_win]]-Table1[[#This Row],[Margin/3]]</f>
        <v>0.44410273215778706</v>
      </c>
      <c r="M2768">
        <v>16</v>
      </c>
      <c r="N2768">
        <v>2</v>
      </c>
      <c r="O2768">
        <v>1.43</v>
      </c>
      <c r="P2768">
        <v>1.61</v>
      </c>
      <c r="Q2768">
        <v>1.48</v>
      </c>
      <c r="R2768" t="str" cm="1">
        <f t="array" ref="R27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8">
        <v>1</v>
      </c>
      <c r="T2768">
        <v>3</v>
      </c>
      <c r="U2768">
        <v>4</v>
      </c>
      <c r="V2768">
        <v>2</v>
      </c>
      <c r="W2768">
        <v>0</v>
      </c>
      <c r="X2768">
        <v>2</v>
      </c>
      <c r="Y2768">
        <v>51</v>
      </c>
      <c r="Z2768" t="s">
        <v>1872</v>
      </c>
      <c r="AA2768">
        <v>3</v>
      </c>
      <c r="AB2768">
        <v>4</v>
      </c>
      <c r="AC2768">
        <v>1</v>
      </c>
      <c r="AD2768">
        <v>0</v>
      </c>
      <c r="AE2768">
        <v>2</v>
      </c>
      <c r="AF2768">
        <v>0</v>
      </c>
      <c r="AG2768">
        <v>1</v>
      </c>
      <c r="AH2768">
        <v>0</v>
      </c>
      <c r="AI2768">
        <v>1</v>
      </c>
      <c r="AJ2768">
        <v>1</v>
      </c>
      <c r="AK2768">
        <v>5</v>
      </c>
      <c r="AL2768">
        <v>9</v>
      </c>
      <c r="AM2768">
        <v>4</v>
      </c>
      <c r="AN2768">
        <v>7</v>
      </c>
      <c r="AO2768">
        <v>1</v>
      </c>
      <c r="AP2768">
        <v>2</v>
      </c>
      <c r="AQ2768">
        <v>6</v>
      </c>
      <c r="AR2768">
        <v>16</v>
      </c>
      <c r="AS2768">
        <v>47</v>
      </c>
      <c r="AT2768">
        <v>53</v>
      </c>
      <c r="AU2768">
        <v>0</v>
      </c>
      <c r="AV2768">
        <v>0</v>
      </c>
      <c r="AW2768">
        <v>2.2200000000000002</v>
      </c>
      <c r="AX2768">
        <v>46</v>
      </c>
      <c r="AY2768">
        <v>59</v>
      </c>
      <c r="AZ2768">
        <v>52</v>
      </c>
      <c r="BA2768">
        <v>13</v>
      </c>
      <c r="BB2768">
        <v>7</v>
      </c>
      <c r="BC2768">
        <v>32</v>
      </c>
      <c r="BD2768">
        <v>52</v>
      </c>
      <c r="BE2768">
        <v>26</v>
      </c>
      <c r="BF2768">
        <v>80</v>
      </c>
      <c r="BG2768">
        <v>9.27</v>
      </c>
      <c r="BH2768">
        <v>5.39</v>
      </c>
      <c r="BI2768">
        <v>3.59</v>
      </c>
      <c r="BJ2768">
        <v>3.4</v>
      </c>
      <c r="BK2768">
        <v>2.21</v>
      </c>
      <c r="BL2768">
        <f>1/Table1[[#This Row],[odds_ft_home_team_win]]+1/Table1[[#This Row],[odds_ft_draw]]+1/Table1[[#This Row],[odds_ft_away_team_win]]-1</f>
        <v>2.5157866875055168E-2</v>
      </c>
      <c r="BM2768">
        <f>Table1[[#This Row],[Margin]]/3</f>
        <v>8.38595562501839E-3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 t="s">
        <v>614</v>
      </c>
      <c r="BU2768">
        <f>VLOOKUP(Table1[[#This Row],[Reference]],metron,11,FALSE)</f>
        <v>1.128766254360926</v>
      </c>
      <c r="BV2768">
        <f>VLOOKUP(Table1[[#This Row],[Reference]],metron,12,FALSE)</f>
        <v>1.415794481446242</v>
      </c>
    </row>
    <row r="2769" spans="1:74" hidden="1" x14ac:dyDescent="0.45">
      <c r="A2769" t="s">
        <v>5412</v>
      </c>
      <c r="B2769">
        <v>1446867000</v>
      </c>
      <c r="C2769" s="3" t="s">
        <v>1873</v>
      </c>
      <c r="D2769" t="s">
        <v>65</v>
      </c>
      <c r="E2769" t="s">
        <v>66</v>
      </c>
      <c r="F2769" t="s">
        <v>88</v>
      </c>
      <c r="G2769" t="s">
        <v>78</v>
      </c>
      <c r="H2769" t="s">
        <v>66</v>
      </c>
      <c r="I2769">
        <f>MROUND(Table1[[#This Row],[Prob_H]]*100,2)/100</f>
        <v>0.48</v>
      </c>
      <c r="J2769">
        <f>1/Table1[[#This Row],[odds_ft_home_team_win]]-Table1[[#This Row],[Margin/3]]</f>
        <v>0.47692614991368393</v>
      </c>
      <c r="K2769">
        <f>1/Table1[[#This Row],[odds_ft_draw]]-Table1[[#This Row],[Margin/3]]</f>
        <v>0.26773235063245238</v>
      </c>
      <c r="L2769">
        <f>1/Table1[[#This Row],[odds_ft_away_team_win]]-Table1[[#This Row],[Margin/3]]</f>
        <v>0.25534149945386375</v>
      </c>
      <c r="M2769">
        <v>16</v>
      </c>
      <c r="N2769">
        <v>0.25</v>
      </c>
      <c r="O2769">
        <v>1.63</v>
      </c>
      <c r="P2769">
        <v>1.06</v>
      </c>
      <c r="Q2769">
        <v>1.44</v>
      </c>
      <c r="R2769" t="str" cm="1">
        <f t="array" ref="R27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69">
        <v>2</v>
      </c>
      <c r="T2769">
        <v>3</v>
      </c>
      <c r="U2769">
        <v>5</v>
      </c>
      <c r="V2769">
        <v>3</v>
      </c>
      <c r="W2769">
        <v>2</v>
      </c>
      <c r="X2769">
        <v>1</v>
      </c>
      <c r="Y2769" t="s">
        <v>264</v>
      </c>
      <c r="Z2769" t="s">
        <v>1874</v>
      </c>
      <c r="AA2769">
        <v>6</v>
      </c>
      <c r="AB2769">
        <v>4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</v>
      </c>
      <c r="AK2769">
        <v>10</v>
      </c>
      <c r="AL2769">
        <v>9</v>
      </c>
      <c r="AM2769">
        <v>6</v>
      </c>
      <c r="AN2769">
        <v>5</v>
      </c>
      <c r="AO2769">
        <v>4</v>
      </c>
      <c r="AP2769">
        <v>4</v>
      </c>
      <c r="AQ2769">
        <v>8</v>
      </c>
      <c r="AR2769">
        <v>5</v>
      </c>
      <c r="AS2769">
        <v>54</v>
      </c>
      <c r="AT2769">
        <v>46</v>
      </c>
      <c r="AU2769">
        <v>0</v>
      </c>
      <c r="AV2769">
        <v>0</v>
      </c>
      <c r="AW2769">
        <v>2.63</v>
      </c>
      <c r="AX2769">
        <v>44</v>
      </c>
      <c r="AY2769">
        <v>75</v>
      </c>
      <c r="AZ2769">
        <v>44</v>
      </c>
      <c r="BA2769">
        <v>32</v>
      </c>
      <c r="BB2769">
        <v>7</v>
      </c>
      <c r="BC2769">
        <v>38</v>
      </c>
      <c r="BD2769">
        <v>69</v>
      </c>
      <c r="BE2769">
        <v>44</v>
      </c>
      <c r="BF2769">
        <v>82</v>
      </c>
      <c r="BG2769">
        <v>8.92</v>
      </c>
      <c r="BH2769">
        <v>5.5</v>
      </c>
      <c r="BI2769">
        <v>2.06</v>
      </c>
      <c r="BJ2769">
        <v>3.62</v>
      </c>
      <c r="BK2769">
        <v>3.79</v>
      </c>
      <c r="BL2769">
        <f>1/Table1[[#This Row],[odds_ft_home_team_win]]+1/Table1[[#This Row],[odds_ft_draw]]+1/Table1[[#This Row],[odds_ft_away_team_win]]-1</f>
        <v>2.5532229870598666E-2</v>
      </c>
      <c r="BM2769">
        <f>Table1[[#This Row],[Margin]]/3</f>
        <v>8.5107432901995548E-3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 t="s">
        <v>91</v>
      </c>
      <c r="BU2769">
        <f>VLOOKUP(Table1[[#This Row],[Reference]],metron,11,FALSE)</f>
        <v>1.510877192982456</v>
      </c>
      <c r="BV2769">
        <f>VLOOKUP(Table1[[#This Row],[Reference]],metron,12,FALSE)</f>
        <v>1.0163157894736841</v>
      </c>
    </row>
    <row r="2770" spans="1:74" hidden="1" x14ac:dyDescent="0.45">
      <c r="A2770" t="s">
        <v>5412</v>
      </c>
      <c r="B2770">
        <v>1446937200</v>
      </c>
      <c r="C2770" s="3" t="s">
        <v>1875</v>
      </c>
      <c r="D2770" t="s">
        <v>65</v>
      </c>
      <c r="E2770" t="s">
        <v>66</v>
      </c>
      <c r="F2770" t="s">
        <v>77</v>
      </c>
      <c r="G2770" t="s">
        <v>97</v>
      </c>
      <c r="H2770" t="s">
        <v>66</v>
      </c>
      <c r="I2770">
        <f>MROUND(Table1[[#This Row],[Prob_H]]*100,2)/100</f>
        <v>0.44</v>
      </c>
      <c r="J2770">
        <f>1/Table1[[#This Row],[odds_ft_home_team_win]]-Table1[[#This Row],[Margin/3]]</f>
        <v>0.44200578812532421</v>
      </c>
      <c r="K2770">
        <f>1/Table1[[#This Row],[odds_ft_draw]]-Table1[[#This Row],[Margin/3]]</f>
        <v>0.2740412133810885</v>
      </c>
      <c r="L2770">
        <f>1/Table1[[#This Row],[odds_ft_away_team_win]]-Table1[[#This Row],[Margin/3]]</f>
        <v>0.28395299849358724</v>
      </c>
      <c r="M2770">
        <v>16</v>
      </c>
      <c r="N2770">
        <v>1.1299999999999999</v>
      </c>
      <c r="O2770">
        <v>1.86</v>
      </c>
      <c r="P2770">
        <v>1.24</v>
      </c>
      <c r="Q2770">
        <v>1.47</v>
      </c>
      <c r="R2770" t="str" cm="1">
        <f t="array" ref="R27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70">
        <v>1</v>
      </c>
      <c r="T2770">
        <v>2</v>
      </c>
      <c r="U2770">
        <v>3</v>
      </c>
      <c r="V2770">
        <v>2</v>
      </c>
      <c r="W2770">
        <v>0</v>
      </c>
      <c r="X2770">
        <v>2</v>
      </c>
      <c r="Y2770">
        <v>88</v>
      </c>
      <c r="Z2770" t="s">
        <v>1876</v>
      </c>
      <c r="AA2770">
        <v>8</v>
      </c>
      <c r="AB2770">
        <v>3</v>
      </c>
      <c r="AC2770">
        <v>0</v>
      </c>
      <c r="AD2770">
        <v>0</v>
      </c>
      <c r="AE2770">
        <v>2</v>
      </c>
      <c r="AF2770">
        <v>0</v>
      </c>
      <c r="AG2770">
        <v>0</v>
      </c>
      <c r="AH2770">
        <v>0</v>
      </c>
      <c r="AI2770">
        <v>0</v>
      </c>
      <c r="AJ2770">
        <v>2</v>
      </c>
      <c r="AK2770">
        <v>15</v>
      </c>
      <c r="AL2770">
        <v>5</v>
      </c>
      <c r="AM2770">
        <v>7</v>
      </c>
      <c r="AN2770">
        <v>0</v>
      </c>
      <c r="AO2770">
        <v>8</v>
      </c>
      <c r="AP2770">
        <v>5</v>
      </c>
      <c r="AQ2770">
        <v>12</v>
      </c>
      <c r="AR2770">
        <v>19</v>
      </c>
      <c r="AS2770">
        <v>64</v>
      </c>
      <c r="AT2770">
        <v>36</v>
      </c>
      <c r="AU2770">
        <v>0</v>
      </c>
      <c r="AV2770">
        <v>0</v>
      </c>
      <c r="AW2770">
        <v>2.68</v>
      </c>
      <c r="AX2770">
        <v>60</v>
      </c>
      <c r="AY2770">
        <v>79</v>
      </c>
      <c r="AZ2770">
        <v>48</v>
      </c>
      <c r="BA2770">
        <v>21</v>
      </c>
      <c r="BB2770">
        <v>15</v>
      </c>
      <c r="BC2770">
        <v>41</v>
      </c>
      <c r="BD2770">
        <v>87</v>
      </c>
      <c r="BE2770">
        <v>21</v>
      </c>
      <c r="BF2770">
        <v>79</v>
      </c>
      <c r="BG2770">
        <v>7.52</v>
      </c>
      <c r="BH2770">
        <v>4</v>
      </c>
      <c r="BI2770">
        <v>2.2200000000000002</v>
      </c>
      <c r="BJ2770">
        <v>3.54</v>
      </c>
      <c r="BK2770">
        <v>3.42</v>
      </c>
      <c r="BL2770">
        <f>1/Table1[[#This Row],[odds_ft_home_team_win]]+1/Table1[[#This Row],[odds_ft_draw]]+1/Table1[[#This Row],[odds_ft_away_team_win]]-1</f>
        <v>2.5333986975378586E-2</v>
      </c>
      <c r="BM2770">
        <f>Table1[[#This Row],[Margin]]/3</f>
        <v>8.4446623251261954E-3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 t="s">
        <v>79</v>
      </c>
      <c r="BU2770">
        <f>VLOOKUP(Table1[[#This Row],[Reference]],metron,11,FALSE)</f>
        <v>1.4140979689366791</v>
      </c>
      <c r="BV2770">
        <f>VLOOKUP(Table1[[#This Row],[Reference]],metron,12,FALSE)</f>
        <v>1.0666666666666671</v>
      </c>
    </row>
    <row r="2771" spans="1:74" hidden="1" x14ac:dyDescent="0.45">
      <c r="A2771" t="s">
        <v>5412</v>
      </c>
      <c r="B2771">
        <v>1446944400</v>
      </c>
      <c r="C2771" s="3" t="s">
        <v>1877</v>
      </c>
      <c r="D2771" t="s">
        <v>65</v>
      </c>
      <c r="E2771" t="s">
        <v>66</v>
      </c>
      <c r="F2771" t="s">
        <v>85</v>
      </c>
      <c r="G2771" t="s">
        <v>86</v>
      </c>
      <c r="H2771" t="s">
        <v>66</v>
      </c>
      <c r="I2771">
        <f>MROUND(Table1[[#This Row],[Prob_H]]*100,2)/100</f>
        <v>0.38</v>
      </c>
      <c r="J2771">
        <f>1/Table1[[#This Row],[odds_ft_home_team_win]]-Table1[[#This Row],[Margin/3]]</f>
        <v>0.37743697681733662</v>
      </c>
      <c r="K2771">
        <f>1/Table1[[#This Row],[odds_ft_draw]]-Table1[[#This Row],[Margin/3]]</f>
        <v>0.27786954200634878</v>
      </c>
      <c r="L2771">
        <f>1/Table1[[#This Row],[odds_ft_away_team_win]]-Table1[[#This Row],[Margin/3]]</f>
        <v>0.34469348117631449</v>
      </c>
      <c r="M2771">
        <v>16</v>
      </c>
      <c r="N2771">
        <v>1.86</v>
      </c>
      <c r="O2771">
        <v>2.25</v>
      </c>
      <c r="P2771">
        <v>2.0499999999999998</v>
      </c>
      <c r="Q2771">
        <v>1.71</v>
      </c>
      <c r="R2771" t="str" cm="1">
        <f t="array" ref="R27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1">
        <v>2</v>
      </c>
      <c r="T2771">
        <v>1</v>
      </c>
      <c r="U2771">
        <v>3</v>
      </c>
      <c r="V2771">
        <v>1</v>
      </c>
      <c r="W2771">
        <v>0</v>
      </c>
      <c r="X2771">
        <v>1</v>
      </c>
      <c r="Y2771" t="s">
        <v>1878</v>
      </c>
      <c r="Z2771">
        <v>7</v>
      </c>
      <c r="AA2771">
        <v>6</v>
      </c>
      <c r="AB2771">
        <v>3</v>
      </c>
      <c r="AC2771">
        <v>5</v>
      </c>
      <c r="AD2771">
        <v>0</v>
      </c>
      <c r="AE2771">
        <v>3</v>
      </c>
      <c r="AF2771">
        <v>0</v>
      </c>
      <c r="AG2771">
        <v>2</v>
      </c>
      <c r="AH2771">
        <v>3</v>
      </c>
      <c r="AI2771">
        <v>1</v>
      </c>
      <c r="AJ2771">
        <v>2</v>
      </c>
      <c r="AK2771">
        <v>16</v>
      </c>
      <c r="AL2771">
        <v>5</v>
      </c>
      <c r="AM2771">
        <v>4</v>
      </c>
      <c r="AN2771">
        <v>3</v>
      </c>
      <c r="AO2771">
        <v>12</v>
      </c>
      <c r="AP2771">
        <v>2</v>
      </c>
      <c r="AQ2771">
        <v>19</v>
      </c>
      <c r="AR2771">
        <v>15</v>
      </c>
      <c r="AS2771">
        <v>50</v>
      </c>
      <c r="AT2771">
        <v>50</v>
      </c>
      <c r="AU2771">
        <v>0</v>
      </c>
      <c r="AV2771">
        <v>0</v>
      </c>
      <c r="AW2771">
        <v>3.41</v>
      </c>
      <c r="AX2771">
        <v>56</v>
      </c>
      <c r="AY2771">
        <v>100</v>
      </c>
      <c r="AZ2771">
        <v>60</v>
      </c>
      <c r="BA2771">
        <v>41</v>
      </c>
      <c r="BB2771">
        <v>20</v>
      </c>
      <c r="BC2771">
        <v>47</v>
      </c>
      <c r="BD2771">
        <v>81</v>
      </c>
      <c r="BE2771">
        <v>60</v>
      </c>
      <c r="BF2771">
        <v>94</v>
      </c>
      <c r="BG2771">
        <v>10.86</v>
      </c>
      <c r="BH2771">
        <v>6.2</v>
      </c>
      <c r="BI2771">
        <v>2.59</v>
      </c>
      <c r="BJ2771">
        <v>3.49</v>
      </c>
      <c r="BK2771">
        <v>2.83</v>
      </c>
      <c r="BL2771">
        <f>1/Table1[[#This Row],[odds_ft_home_team_win]]+1/Table1[[#This Row],[odds_ft_draw]]+1/Table1[[#This Row],[odds_ft_away_team_win]]-1</f>
        <v>2.5990227849148395E-2</v>
      </c>
      <c r="BM2771">
        <f>Table1[[#This Row],[Margin]]/3</f>
        <v>8.6634092830494645E-3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 t="s">
        <v>1684</v>
      </c>
      <c r="BU2771">
        <f>VLOOKUP(Table1[[#This Row],[Reference]],metron,11,FALSE)</f>
        <v>1.330562659846547</v>
      </c>
      <c r="BV2771">
        <f>VLOOKUP(Table1[[#This Row],[Reference]],metron,12,FALSE)</f>
        <v>1.1595268542199491</v>
      </c>
    </row>
    <row r="2772" spans="1:74" hidden="1" x14ac:dyDescent="0.45">
      <c r="A2772" t="s">
        <v>5412</v>
      </c>
      <c r="B2772">
        <v>1446948360</v>
      </c>
      <c r="C2772" s="3" t="s">
        <v>1879</v>
      </c>
      <c r="D2772" t="s">
        <v>65</v>
      </c>
      <c r="E2772" t="s">
        <v>66</v>
      </c>
      <c r="F2772" t="s">
        <v>103</v>
      </c>
      <c r="G2772" t="s">
        <v>81</v>
      </c>
      <c r="H2772" t="s">
        <v>66</v>
      </c>
      <c r="I2772">
        <f>MROUND(Table1[[#This Row],[Prob_H]]*100,2)/100</f>
        <v>0.48</v>
      </c>
      <c r="J2772">
        <f>1/Table1[[#This Row],[odds_ft_home_team_win]]-Table1[[#This Row],[Margin/3]]</f>
        <v>0.48184573469719383</v>
      </c>
      <c r="K2772">
        <f>1/Table1[[#This Row],[odds_ft_draw]]-Table1[[#This Row],[Margin/3]]</f>
        <v>0.25550189900988463</v>
      </c>
      <c r="L2772">
        <f>1/Table1[[#This Row],[odds_ft_away_team_win]]-Table1[[#This Row],[Margin/3]]</f>
        <v>0.2626523662929216</v>
      </c>
      <c r="M2772">
        <v>16</v>
      </c>
      <c r="N2772">
        <v>1.1399999999999999</v>
      </c>
      <c r="O2772">
        <v>1.1299999999999999</v>
      </c>
      <c r="P2772">
        <v>2</v>
      </c>
      <c r="Q2772">
        <v>1.2</v>
      </c>
      <c r="R2772" t="str" cm="1">
        <f t="array" ref="R27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2">
        <v>3</v>
      </c>
      <c r="T2772">
        <v>2</v>
      </c>
      <c r="U2772">
        <v>5</v>
      </c>
      <c r="V2772">
        <v>3</v>
      </c>
      <c r="W2772">
        <v>1</v>
      </c>
      <c r="X2772">
        <v>2</v>
      </c>
      <c r="Y2772" t="s">
        <v>1880</v>
      </c>
      <c r="Z2772" t="s">
        <v>1881</v>
      </c>
      <c r="AA2772">
        <v>3</v>
      </c>
      <c r="AB2772">
        <v>2</v>
      </c>
      <c r="AC2772">
        <v>3</v>
      </c>
      <c r="AD2772">
        <v>0</v>
      </c>
      <c r="AE2772">
        <v>4</v>
      </c>
      <c r="AF2772">
        <v>0</v>
      </c>
      <c r="AG2772">
        <v>1</v>
      </c>
      <c r="AH2772">
        <v>2</v>
      </c>
      <c r="AI2772">
        <v>3</v>
      </c>
      <c r="AJ2772">
        <v>1</v>
      </c>
      <c r="AK2772">
        <v>3</v>
      </c>
      <c r="AL2772">
        <v>2</v>
      </c>
      <c r="AM2772">
        <v>0</v>
      </c>
      <c r="AN2772">
        <v>2</v>
      </c>
      <c r="AO2772">
        <v>3</v>
      </c>
      <c r="AP2772">
        <v>0</v>
      </c>
      <c r="AQ2772">
        <v>4</v>
      </c>
      <c r="AR2772">
        <v>7</v>
      </c>
      <c r="AS2772">
        <v>40</v>
      </c>
      <c r="AT2772">
        <v>60</v>
      </c>
      <c r="AU2772">
        <v>0</v>
      </c>
      <c r="AV2772">
        <v>0</v>
      </c>
      <c r="AW2772">
        <v>3.5</v>
      </c>
      <c r="AX2772">
        <v>54</v>
      </c>
      <c r="AY2772">
        <v>87</v>
      </c>
      <c r="AZ2772">
        <v>66</v>
      </c>
      <c r="BA2772">
        <v>39</v>
      </c>
      <c r="BB2772">
        <v>20</v>
      </c>
      <c r="BC2772">
        <v>26</v>
      </c>
      <c r="BD2772">
        <v>86</v>
      </c>
      <c r="BE2772">
        <v>67</v>
      </c>
      <c r="BF2772">
        <v>87</v>
      </c>
      <c r="BG2772">
        <v>12.57</v>
      </c>
      <c r="BH2772">
        <v>4.5199999999999996</v>
      </c>
      <c r="BI2772">
        <v>2.04</v>
      </c>
      <c r="BJ2772">
        <v>3.79</v>
      </c>
      <c r="BK2772">
        <v>3.69</v>
      </c>
      <c r="BL2772">
        <f>1/Table1[[#This Row],[odds_ft_home_team_win]]+1/Table1[[#This Row],[odds_ft_draw]]+1/Table1[[#This Row],[odds_ft_away_team_win]]-1</f>
        <v>2.5051031202536045E-2</v>
      </c>
      <c r="BM2772">
        <f>Table1[[#This Row],[Margin]]/3</f>
        <v>8.350343734178681E-3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 t="s">
        <v>118</v>
      </c>
      <c r="BU2772">
        <f>VLOOKUP(Table1[[#This Row],[Reference]],metron,11,FALSE)</f>
        <v>1.510877192982456</v>
      </c>
      <c r="BV2772">
        <f>VLOOKUP(Table1[[#This Row],[Reference]],metron,12,FALSE)</f>
        <v>1.0163157894736841</v>
      </c>
    </row>
    <row r="2773" spans="1:74" hidden="1" x14ac:dyDescent="0.45">
      <c r="A2773" t="s">
        <v>5412</v>
      </c>
      <c r="B2773">
        <v>1446949800</v>
      </c>
      <c r="C2773" s="3" t="s">
        <v>1882</v>
      </c>
      <c r="D2773" t="s">
        <v>65</v>
      </c>
      <c r="E2773" t="s">
        <v>66</v>
      </c>
      <c r="F2773" t="s">
        <v>93</v>
      </c>
      <c r="G2773" t="s">
        <v>67</v>
      </c>
      <c r="H2773" t="s">
        <v>66</v>
      </c>
      <c r="I2773">
        <f>MROUND(Table1[[#This Row],[Prob_H]]*100,2)/100</f>
        <v>0.44</v>
      </c>
      <c r="J2773">
        <f>1/Table1[[#This Row],[odds_ft_home_team_win]]-Table1[[#This Row],[Margin/3]]</f>
        <v>0.44204851451228261</v>
      </c>
      <c r="K2773">
        <f>1/Table1[[#This Row],[odds_ft_draw]]-Table1[[#This Row],[Margin/3]]</f>
        <v>0.27649834896211711</v>
      </c>
      <c r="L2773">
        <f>1/Table1[[#This Row],[odds_ft_away_team_win]]-Table1[[#This Row],[Margin/3]]</f>
        <v>0.28145313652560033</v>
      </c>
      <c r="M2773">
        <v>16</v>
      </c>
      <c r="N2773">
        <v>0.86</v>
      </c>
      <c r="O2773">
        <v>0.75</v>
      </c>
      <c r="P2773">
        <v>0.71</v>
      </c>
      <c r="Q2773">
        <v>0.72</v>
      </c>
      <c r="R2773" t="str" cm="1">
        <f t="array" ref="R27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73">
        <v>2</v>
      </c>
      <c r="T2773">
        <v>3</v>
      </c>
      <c r="U2773">
        <v>5</v>
      </c>
      <c r="V2773">
        <v>4</v>
      </c>
      <c r="W2773">
        <v>2</v>
      </c>
      <c r="X2773">
        <v>2</v>
      </c>
      <c r="Y2773" t="s">
        <v>1883</v>
      </c>
      <c r="Z2773" t="s">
        <v>1884</v>
      </c>
      <c r="AA2773">
        <v>6</v>
      </c>
      <c r="AB2773">
        <v>0</v>
      </c>
      <c r="AC2773">
        <v>2</v>
      </c>
      <c r="AD2773">
        <v>0</v>
      </c>
      <c r="AE2773">
        <v>4</v>
      </c>
      <c r="AF2773">
        <v>1</v>
      </c>
      <c r="AG2773">
        <v>2</v>
      </c>
      <c r="AH2773">
        <v>0</v>
      </c>
      <c r="AI2773">
        <v>2</v>
      </c>
      <c r="AJ2773">
        <v>3</v>
      </c>
      <c r="AK2773">
        <v>7</v>
      </c>
      <c r="AL2773">
        <v>6</v>
      </c>
      <c r="AM2773">
        <v>6</v>
      </c>
      <c r="AN2773">
        <v>0</v>
      </c>
      <c r="AO2773">
        <v>1</v>
      </c>
      <c r="AP2773">
        <v>6</v>
      </c>
      <c r="AQ2773">
        <v>12</v>
      </c>
      <c r="AR2773">
        <v>14</v>
      </c>
      <c r="AS2773">
        <v>61</v>
      </c>
      <c r="AT2773">
        <v>39</v>
      </c>
      <c r="AU2773">
        <v>0</v>
      </c>
      <c r="AV2773">
        <v>0</v>
      </c>
      <c r="AW2773">
        <v>2.85</v>
      </c>
      <c r="AX2773">
        <v>66</v>
      </c>
      <c r="AY2773">
        <v>80</v>
      </c>
      <c r="AZ2773">
        <v>60</v>
      </c>
      <c r="BA2773">
        <v>26</v>
      </c>
      <c r="BB2773">
        <v>26</v>
      </c>
      <c r="BC2773">
        <v>54</v>
      </c>
      <c r="BD2773">
        <v>73</v>
      </c>
      <c r="BE2773">
        <v>39</v>
      </c>
      <c r="BF2773">
        <v>94</v>
      </c>
      <c r="BG2773">
        <v>10.46</v>
      </c>
      <c r="BH2773">
        <v>5.57</v>
      </c>
      <c r="BI2773">
        <v>2.2200000000000002</v>
      </c>
      <c r="BJ2773">
        <v>3.51</v>
      </c>
      <c r="BK2773">
        <v>3.45</v>
      </c>
      <c r="BL2773">
        <f>1/Table1[[#This Row],[odds_ft_home_team_win]]+1/Table1[[#This Row],[odds_ft_draw]]+1/Table1[[#This Row],[odds_ft_away_team_win]]-1</f>
        <v>2.5205807814503434E-2</v>
      </c>
      <c r="BM2773">
        <f>Table1[[#This Row],[Margin]]/3</f>
        <v>8.4019359381678118E-3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 t="s">
        <v>95</v>
      </c>
      <c r="BU2773">
        <f>VLOOKUP(Table1[[#This Row],[Reference]],metron,11,FALSE)</f>
        <v>1.4140979689366791</v>
      </c>
      <c r="BV2773">
        <f>VLOOKUP(Table1[[#This Row],[Reference]],metron,12,FALSE)</f>
        <v>1.0666666666666671</v>
      </c>
    </row>
    <row r="2774" spans="1:74" hidden="1" x14ac:dyDescent="0.45">
      <c r="A2774" t="s">
        <v>5412</v>
      </c>
      <c r="B2774">
        <v>1446951600</v>
      </c>
      <c r="C2774" s="3" t="s">
        <v>1885</v>
      </c>
      <c r="D2774" t="s">
        <v>65</v>
      </c>
      <c r="E2774" t="s">
        <v>66</v>
      </c>
      <c r="F2774" t="s">
        <v>1643</v>
      </c>
      <c r="G2774" t="s">
        <v>98</v>
      </c>
      <c r="H2774" t="s">
        <v>66</v>
      </c>
      <c r="I2774">
        <f>MROUND(Table1[[#This Row],[Prob_H]]*100,2)/100</f>
        <v>0.38</v>
      </c>
      <c r="J2774">
        <f>1/Table1[[#This Row],[odds_ft_home_team_win]]-Table1[[#This Row],[Margin/3]]</f>
        <v>0.382136320328954</v>
      </c>
      <c r="K2774">
        <f>1/Table1[[#This Row],[odds_ft_draw]]-Table1[[#This Row],[Margin/3]]</f>
        <v>0.28736930849463449</v>
      </c>
      <c r="L2774">
        <f>1/Table1[[#This Row],[odds_ft_away_team_win]]-Table1[[#This Row],[Margin/3]]</f>
        <v>0.33049437117641162</v>
      </c>
      <c r="M2774">
        <v>16</v>
      </c>
      <c r="N2774">
        <v>0.86</v>
      </c>
      <c r="O2774">
        <v>0.56999999999999995</v>
      </c>
      <c r="P2774">
        <v>1.29</v>
      </c>
      <c r="Q2774">
        <v>1.22</v>
      </c>
      <c r="R2774" t="str" cm="1">
        <f t="array" ref="R27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4">
        <v>2</v>
      </c>
      <c r="T2774">
        <v>1</v>
      </c>
      <c r="U2774">
        <v>3</v>
      </c>
      <c r="V2774">
        <v>0</v>
      </c>
      <c r="W2774">
        <v>0</v>
      </c>
      <c r="X2774">
        <v>0</v>
      </c>
      <c r="Y2774" t="s">
        <v>1886</v>
      </c>
      <c r="Z2774">
        <v>70</v>
      </c>
      <c r="AA2774">
        <v>8</v>
      </c>
      <c r="AB2774">
        <v>8</v>
      </c>
      <c r="AC2774">
        <v>1</v>
      </c>
      <c r="AD2774">
        <v>0</v>
      </c>
      <c r="AE2774">
        <v>4</v>
      </c>
      <c r="AF2774">
        <v>0</v>
      </c>
      <c r="AG2774">
        <v>1</v>
      </c>
      <c r="AH2774">
        <v>0</v>
      </c>
      <c r="AI2774">
        <v>1</v>
      </c>
      <c r="AJ2774">
        <v>3</v>
      </c>
      <c r="AK2774">
        <v>10</v>
      </c>
      <c r="AL2774">
        <v>6</v>
      </c>
      <c r="AM2774">
        <v>5</v>
      </c>
      <c r="AN2774">
        <v>4</v>
      </c>
      <c r="AO2774">
        <v>5</v>
      </c>
      <c r="AP2774">
        <v>2</v>
      </c>
      <c r="AQ2774">
        <v>13</v>
      </c>
      <c r="AR2774">
        <v>10</v>
      </c>
      <c r="AS2774">
        <v>46</v>
      </c>
      <c r="AT2774">
        <v>54</v>
      </c>
      <c r="AU2774">
        <v>0</v>
      </c>
      <c r="AV2774">
        <v>0</v>
      </c>
      <c r="AW2774">
        <v>2.29</v>
      </c>
      <c r="AX2774">
        <v>57</v>
      </c>
      <c r="AY2774">
        <v>64</v>
      </c>
      <c r="AZ2774">
        <v>50</v>
      </c>
      <c r="BA2774">
        <v>22</v>
      </c>
      <c r="BB2774">
        <v>7</v>
      </c>
      <c r="BC2774">
        <v>43</v>
      </c>
      <c r="BD2774">
        <v>65</v>
      </c>
      <c r="BE2774">
        <v>43</v>
      </c>
      <c r="BF2774">
        <v>64</v>
      </c>
      <c r="BG2774">
        <v>8.86</v>
      </c>
      <c r="BH2774">
        <v>5.72</v>
      </c>
      <c r="BI2774">
        <v>2.56</v>
      </c>
      <c r="BJ2774">
        <v>3.38</v>
      </c>
      <c r="BK2774">
        <v>2.95</v>
      </c>
      <c r="BL2774">
        <f>1/Table1[[#This Row],[odds_ft_home_team_win]]+1/Table1[[#This Row],[odds_ft_draw]]+1/Table1[[#This Row],[odds_ft_away_team_win]]-1</f>
        <v>2.5466039013138042E-2</v>
      </c>
      <c r="BM2774">
        <f>Table1[[#This Row],[Margin]]/3</f>
        <v>8.4886796710460146E-3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 t="s">
        <v>1644</v>
      </c>
      <c r="BU2774">
        <f>VLOOKUP(Table1[[#This Row],[Reference]],metron,11,FALSE)</f>
        <v>1.330562659846547</v>
      </c>
      <c r="BV2774">
        <f>VLOOKUP(Table1[[#This Row],[Reference]],metron,12,FALSE)</f>
        <v>1.1595268542199491</v>
      </c>
    </row>
    <row r="2775" spans="1:74" hidden="1" x14ac:dyDescent="0.45">
      <c r="A2775" t="s">
        <v>5412</v>
      </c>
      <c r="B2775">
        <v>1447005600</v>
      </c>
      <c r="C2775" s="3" t="s">
        <v>1887</v>
      </c>
      <c r="D2775" t="s">
        <v>65</v>
      </c>
      <c r="E2775" t="s">
        <v>66</v>
      </c>
      <c r="F2775" t="s">
        <v>94</v>
      </c>
      <c r="G2775" t="s">
        <v>80</v>
      </c>
      <c r="H2775" t="s">
        <v>66</v>
      </c>
      <c r="I2775">
        <f>MROUND(Table1[[#This Row],[Prob_H]]*100,2)/100</f>
        <v>0.48</v>
      </c>
      <c r="J2775">
        <f>1/Table1[[#This Row],[odds_ft_home_team_win]]-Table1[[#This Row],[Margin/3]]</f>
        <v>0.47238349071492303</v>
      </c>
      <c r="K2775">
        <f>1/Table1[[#This Row],[odds_ft_draw]]-Table1[[#This Row],[Margin/3]]</f>
        <v>0.2686225701949998</v>
      </c>
      <c r="L2775">
        <f>1/Table1[[#This Row],[odds_ft_away_team_win]]-Table1[[#This Row],[Margin/3]]</f>
        <v>0.25899393909007729</v>
      </c>
      <c r="M2775">
        <v>16</v>
      </c>
      <c r="N2775">
        <v>2.57</v>
      </c>
      <c r="O2775">
        <v>1.1299999999999999</v>
      </c>
      <c r="P2775">
        <v>2</v>
      </c>
      <c r="Q2775">
        <v>0.76</v>
      </c>
      <c r="R2775" t="str" cm="1">
        <f t="array" ref="R27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5">
        <v>2</v>
      </c>
      <c r="T2775">
        <v>1</v>
      </c>
      <c r="U2775">
        <v>3</v>
      </c>
      <c r="V2775">
        <v>1</v>
      </c>
      <c r="W2775">
        <v>1</v>
      </c>
      <c r="X2775">
        <v>0</v>
      </c>
      <c r="Y2775" t="s">
        <v>1888</v>
      </c>
      <c r="Z2775">
        <v>86</v>
      </c>
      <c r="AA2775">
        <v>4</v>
      </c>
      <c r="AB2775">
        <v>10</v>
      </c>
      <c r="AC2775">
        <v>0</v>
      </c>
      <c r="AD2775">
        <v>0</v>
      </c>
      <c r="AE2775">
        <v>2</v>
      </c>
      <c r="AF2775">
        <v>0</v>
      </c>
      <c r="AG2775">
        <v>0</v>
      </c>
      <c r="AH2775">
        <v>0</v>
      </c>
      <c r="AI2775">
        <v>1</v>
      </c>
      <c r="AJ2775">
        <v>1</v>
      </c>
      <c r="AK2775">
        <v>7</v>
      </c>
      <c r="AL2775">
        <v>17</v>
      </c>
      <c r="AM2775">
        <v>4</v>
      </c>
      <c r="AN2775">
        <v>4</v>
      </c>
      <c r="AO2775">
        <v>3</v>
      </c>
      <c r="AP2775">
        <v>13</v>
      </c>
      <c r="AQ2775">
        <v>11</v>
      </c>
      <c r="AR2775">
        <v>16</v>
      </c>
      <c r="AS2775">
        <v>44</v>
      </c>
      <c r="AT2775">
        <v>56</v>
      </c>
      <c r="AU2775">
        <v>0</v>
      </c>
      <c r="AV2775">
        <v>0</v>
      </c>
      <c r="AW2775">
        <v>2.93</v>
      </c>
      <c r="AX2775">
        <v>39</v>
      </c>
      <c r="AY2775">
        <v>73</v>
      </c>
      <c r="AZ2775">
        <v>54</v>
      </c>
      <c r="BA2775">
        <v>34</v>
      </c>
      <c r="BB2775">
        <v>27</v>
      </c>
      <c r="BC2775">
        <v>48</v>
      </c>
      <c r="BD2775">
        <v>75</v>
      </c>
      <c r="BE2775">
        <v>34</v>
      </c>
      <c r="BF2775">
        <v>66</v>
      </c>
      <c r="BG2775">
        <v>11.21</v>
      </c>
      <c r="BH2775">
        <v>4.63</v>
      </c>
      <c r="BI2775">
        <v>2.08</v>
      </c>
      <c r="BJ2775">
        <v>3.61</v>
      </c>
      <c r="BK2775">
        <v>3.74</v>
      </c>
      <c r="BL2775">
        <f>1/Table1[[#This Row],[odds_ft_home_team_win]]+1/Table1[[#This Row],[odds_ft_draw]]+1/Table1[[#This Row],[odds_ft_away_team_win]]-1</f>
        <v>2.51572201629231E-2</v>
      </c>
      <c r="BM2775">
        <f>Table1[[#This Row],[Margin]]/3</f>
        <v>8.3857400543076999E-3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 t="s">
        <v>124</v>
      </c>
      <c r="BU2775">
        <f>VLOOKUP(Table1[[#This Row],[Reference]],metron,11,FALSE)</f>
        <v>1.510877192982456</v>
      </c>
      <c r="BV2775">
        <f>VLOOKUP(Table1[[#This Row],[Reference]],metron,12,FALSE)</f>
        <v>1.0163157894736841</v>
      </c>
    </row>
    <row r="2776" spans="1:74" hidden="1" x14ac:dyDescent="0.45">
      <c r="A2776" t="s">
        <v>5412</v>
      </c>
      <c r="B2776">
        <v>1447023600</v>
      </c>
      <c r="C2776" s="3" t="s">
        <v>1889</v>
      </c>
      <c r="D2776" t="s">
        <v>65</v>
      </c>
      <c r="E2776" t="s">
        <v>66</v>
      </c>
      <c r="F2776" t="s">
        <v>73</v>
      </c>
      <c r="G2776" t="s">
        <v>72</v>
      </c>
      <c r="H2776" t="s">
        <v>66</v>
      </c>
      <c r="I2776">
        <f>MROUND(Table1[[#This Row],[Prob_H]]*100,2)/100</f>
        <v>0.48</v>
      </c>
      <c r="J2776">
        <f>1/Table1[[#This Row],[odds_ft_home_team_win]]-Table1[[#This Row],[Margin/3]]</f>
        <v>0.47238524560472206</v>
      </c>
      <c r="K2776">
        <f>1/Table1[[#This Row],[odds_ft_draw]]-Table1[[#This Row],[Margin/3]]</f>
        <v>0.27490213381566131</v>
      </c>
      <c r="L2776">
        <f>1/Table1[[#This Row],[odds_ft_away_team_win]]-Table1[[#This Row],[Margin/3]]</f>
        <v>0.25271262057961663</v>
      </c>
      <c r="M2776">
        <v>16</v>
      </c>
      <c r="N2776">
        <v>2.25</v>
      </c>
      <c r="O2776">
        <v>1.1299999999999999</v>
      </c>
      <c r="P2776">
        <v>2</v>
      </c>
      <c r="Q2776">
        <v>1.24</v>
      </c>
      <c r="R2776" t="str" cm="1">
        <f t="array" ref="R27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6">
        <v>2</v>
      </c>
      <c r="T2776">
        <v>1</v>
      </c>
      <c r="U2776">
        <v>3</v>
      </c>
      <c r="V2776">
        <v>2</v>
      </c>
      <c r="W2776">
        <v>2</v>
      </c>
      <c r="X2776">
        <v>0</v>
      </c>
      <c r="Y2776" t="s">
        <v>160</v>
      </c>
      <c r="Z2776">
        <v>71</v>
      </c>
      <c r="AA2776">
        <v>5</v>
      </c>
      <c r="AB2776">
        <v>4</v>
      </c>
      <c r="AC2776">
        <v>1</v>
      </c>
      <c r="AD2776">
        <v>2</v>
      </c>
      <c r="AE2776">
        <v>1</v>
      </c>
      <c r="AF2776">
        <v>0</v>
      </c>
      <c r="AG2776">
        <v>1</v>
      </c>
      <c r="AH2776">
        <v>2</v>
      </c>
      <c r="AI2776">
        <v>1</v>
      </c>
      <c r="AJ2776">
        <v>0</v>
      </c>
      <c r="AK2776">
        <v>11</v>
      </c>
      <c r="AL2776">
        <v>14</v>
      </c>
      <c r="AM2776">
        <v>8</v>
      </c>
      <c r="AN2776">
        <v>3</v>
      </c>
      <c r="AO2776">
        <v>3</v>
      </c>
      <c r="AP2776">
        <v>11</v>
      </c>
      <c r="AQ2776">
        <v>10</v>
      </c>
      <c r="AR2776">
        <v>11</v>
      </c>
      <c r="AS2776">
        <v>52</v>
      </c>
      <c r="AT2776">
        <v>48</v>
      </c>
      <c r="AU2776">
        <v>0</v>
      </c>
      <c r="AV2776">
        <v>0</v>
      </c>
      <c r="AW2776">
        <v>3.25</v>
      </c>
      <c r="AX2776">
        <v>76</v>
      </c>
      <c r="AY2776">
        <v>76</v>
      </c>
      <c r="AZ2776">
        <v>76</v>
      </c>
      <c r="BA2776">
        <v>44</v>
      </c>
      <c r="BB2776">
        <v>26</v>
      </c>
      <c r="BC2776">
        <v>32</v>
      </c>
      <c r="BD2776">
        <v>76</v>
      </c>
      <c r="BE2776">
        <v>63</v>
      </c>
      <c r="BF2776">
        <v>82</v>
      </c>
      <c r="BG2776">
        <v>6.38</v>
      </c>
      <c r="BH2776">
        <v>5.26</v>
      </c>
      <c r="BI2776">
        <v>2.08</v>
      </c>
      <c r="BJ2776">
        <v>3.53</v>
      </c>
      <c r="BK2776">
        <v>3.83</v>
      </c>
      <c r="BL2776">
        <f>1/Table1[[#This Row],[odds_ft_home_team_win]]+1/Table1[[#This Row],[odds_ft_draw]]+1/Table1[[#This Row],[odds_ft_away_team_win]]-1</f>
        <v>2.5151955493526001E-2</v>
      </c>
      <c r="BM2776">
        <f>Table1[[#This Row],[Margin]]/3</f>
        <v>8.3839851645086672E-3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 t="s">
        <v>1292</v>
      </c>
      <c r="BU2776">
        <f>VLOOKUP(Table1[[#This Row],[Reference]],metron,11,FALSE)</f>
        <v>1.510877192982456</v>
      </c>
      <c r="BV2776">
        <f>VLOOKUP(Table1[[#This Row],[Reference]],metron,12,FALSE)</f>
        <v>1.0163157894736841</v>
      </c>
    </row>
    <row r="2777" spans="1:74" hidden="1" x14ac:dyDescent="0.45">
      <c r="A2777" t="s">
        <v>5411</v>
      </c>
      <c r="B2777">
        <v>1461976200</v>
      </c>
      <c r="C2777" s="3" t="s">
        <v>2159</v>
      </c>
      <c r="D2777" t="s">
        <v>65</v>
      </c>
      <c r="E2777" t="s">
        <v>66</v>
      </c>
      <c r="F2777" t="s">
        <v>80</v>
      </c>
      <c r="G2777" t="s">
        <v>94</v>
      </c>
      <c r="H2777" t="s">
        <v>66</v>
      </c>
      <c r="I2777">
        <f>MROUND(Table1[[#This Row],[Prob_H]]*100,2)/100</f>
        <v>0.4</v>
      </c>
      <c r="J2777">
        <f>1/Table1[[#This Row],[odds_ft_home_team_win]]-Table1[[#This Row],[Margin/3]]</f>
        <v>0.39448818124350349</v>
      </c>
      <c r="K2777">
        <f>1/Table1[[#This Row],[odds_ft_draw]]-Table1[[#This Row],[Margin/3]]</f>
        <v>0.27295251563696099</v>
      </c>
      <c r="L2777">
        <f>1/Table1[[#This Row],[odds_ft_away_team_win]]-Table1[[#This Row],[Margin/3]]</f>
        <v>0.33255930311953558</v>
      </c>
      <c r="M2777">
        <v>16</v>
      </c>
      <c r="N2777">
        <v>1.56</v>
      </c>
      <c r="O2777">
        <v>1.37</v>
      </c>
      <c r="P2777">
        <v>1.65</v>
      </c>
      <c r="Q2777">
        <v>1.3</v>
      </c>
      <c r="R2777" t="str" cm="1">
        <f t="array" ref="R27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77">
        <v>2</v>
      </c>
      <c r="T2777">
        <v>1</v>
      </c>
      <c r="U2777">
        <v>3</v>
      </c>
      <c r="V2777">
        <v>1</v>
      </c>
      <c r="W2777">
        <v>0</v>
      </c>
      <c r="X2777">
        <v>1</v>
      </c>
      <c r="Y2777" t="s">
        <v>224</v>
      </c>
      <c r="Z2777">
        <v>22</v>
      </c>
      <c r="AA2777">
        <v>10</v>
      </c>
      <c r="AB2777">
        <v>2</v>
      </c>
      <c r="AC2777">
        <v>2</v>
      </c>
      <c r="AD2777">
        <v>0</v>
      </c>
      <c r="AE2777">
        <v>1</v>
      </c>
      <c r="AF2777">
        <v>0</v>
      </c>
      <c r="AG2777">
        <v>0</v>
      </c>
      <c r="AH2777">
        <v>2</v>
      </c>
      <c r="AI2777">
        <v>0</v>
      </c>
      <c r="AJ2777">
        <v>1</v>
      </c>
      <c r="AK2777">
        <v>14</v>
      </c>
      <c r="AL2777">
        <v>9</v>
      </c>
      <c r="AM2777">
        <v>6</v>
      </c>
      <c r="AN2777">
        <v>3</v>
      </c>
      <c r="AO2777">
        <v>8</v>
      </c>
      <c r="AP2777">
        <v>6</v>
      </c>
      <c r="AQ2777">
        <v>12</v>
      </c>
      <c r="AR2777">
        <v>7</v>
      </c>
      <c r="AS2777">
        <v>51</v>
      </c>
      <c r="AT2777">
        <v>49</v>
      </c>
      <c r="AU2777">
        <v>0</v>
      </c>
      <c r="AV2777">
        <v>0</v>
      </c>
      <c r="AW2777">
        <v>2.79</v>
      </c>
      <c r="AX2777">
        <v>60</v>
      </c>
      <c r="AY2777">
        <v>77</v>
      </c>
      <c r="AZ2777">
        <v>66</v>
      </c>
      <c r="BA2777">
        <v>29</v>
      </c>
      <c r="BB2777">
        <v>11</v>
      </c>
      <c r="BC2777">
        <v>46</v>
      </c>
      <c r="BD2777">
        <v>77</v>
      </c>
      <c r="BE2777">
        <v>43</v>
      </c>
      <c r="BF2777">
        <v>77</v>
      </c>
      <c r="BG2777">
        <v>8.7799999999999994</v>
      </c>
      <c r="BH2777">
        <v>4.63</v>
      </c>
      <c r="BI2777">
        <v>2.48</v>
      </c>
      <c r="BJ2777">
        <v>3.55</v>
      </c>
      <c r="BK2777">
        <v>2.93</v>
      </c>
      <c r="BL2777">
        <f>1/Table1[[#This Row],[odds_ft_home_team_win]]+1/Table1[[#This Row],[odds_ft_draw]]+1/Table1[[#This Row],[odds_ft_away_team_win]]-1</f>
        <v>2.621287562432828E-2</v>
      </c>
      <c r="BM2777">
        <f>Table1[[#This Row],[Margin]]/3</f>
        <v>8.7376252081094261E-3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 t="s">
        <v>83</v>
      </c>
      <c r="BU2777">
        <f>VLOOKUP(Table1[[#This Row],[Reference]],metron,11,FALSE)</f>
        <v>1.344038264434575</v>
      </c>
      <c r="BV2777">
        <f>VLOOKUP(Table1[[#This Row],[Reference]],metron,12,FALSE)</f>
        <v>1.1515772691037469</v>
      </c>
    </row>
    <row r="2778" spans="1:74" hidden="1" x14ac:dyDescent="0.45">
      <c r="A2778" t="s">
        <v>5411</v>
      </c>
      <c r="B2778">
        <v>1461983400</v>
      </c>
      <c r="C2778" s="3" t="s">
        <v>2160</v>
      </c>
      <c r="D2778" t="s">
        <v>65</v>
      </c>
      <c r="E2778" t="s">
        <v>66</v>
      </c>
      <c r="F2778" t="s">
        <v>72</v>
      </c>
      <c r="G2778" t="s">
        <v>73</v>
      </c>
      <c r="H2778" t="s">
        <v>66</v>
      </c>
      <c r="I2778">
        <f>MROUND(Table1[[#This Row],[Prob_H]]*100,2)/100</f>
        <v>0.54</v>
      </c>
      <c r="J2778">
        <f>1/Table1[[#This Row],[odds_ft_home_team_win]]-Table1[[#This Row],[Margin/3]]</f>
        <v>0.54405695836124823</v>
      </c>
      <c r="K2778">
        <f>1/Table1[[#This Row],[odds_ft_draw]]-Table1[[#This Row],[Margin/3]]</f>
        <v>0.25472866525278637</v>
      </c>
      <c r="L2778">
        <f>1/Table1[[#This Row],[odds_ft_away_team_win]]-Table1[[#This Row],[Margin/3]]</f>
        <v>0.20121437638596529</v>
      </c>
      <c r="M2778">
        <v>16</v>
      </c>
      <c r="N2778">
        <v>0.75</v>
      </c>
      <c r="O2778">
        <v>0.76</v>
      </c>
      <c r="P2778">
        <v>0.76</v>
      </c>
      <c r="Q2778">
        <v>0.78</v>
      </c>
      <c r="R2778" t="str" cm="1">
        <f t="array" ref="R27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AA2778">
        <v>3</v>
      </c>
      <c r="AB2778">
        <v>0</v>
      </c>
      <c r="AC2778">
        <v>1</v>
      </c>
      <c r="AD2778">
        <v>0</v>
      </c>
      <c r="AE2778">
        <v>2</v>
      </c>
      <c r="AF2778">
        <v>0</v>
      </c>
      <c r="AG2778">
        <v>0</v>
      </c>
      <c r="AH2778">
        <v>1</v>
      </c>
      <c r="AI2778">
        <v>1</v>
      </c>
      <c r="AJ2778">
        <v>1</v>
      </c>
      <c r="AK2778">
        <v>15</v>
      </c>
      <c r="AL2778">
        <v>8</v>
      </c>
      <c r="AM2778">
        <v>4</v>
      </c>
      <c r="AN2778">
        <v>5</v>
      </c>
      <c r="AO2778">
        <v>11</v>
      </c>
      <c r="AP2778">
        <v>3</v>
      </c>
      <c r="AQ2778">
        <v>11</v>
      </c>
      <c r="AR2778">
        <v>15</v>
      </c>
      <c r="AS2778">
        <v>58</v>
      </c>
      <c r="AT2778">
        <v>42</v>
      </c>
      <c r="AU2778">
        <v>0</v>
      </c>
      <c r="AV2778">
        <v>0</v>
      </c>
      <c r="AW2778">
        <v>2.31</v>
      </c>
      <c r="AX2778">
        <v>64</v>
      </c>
      <c r="AY2778">
        <v>74</v>
      </c>
      <c r="AZ2778">
        <v>37</v>
      </c>
      <c r="BA2778">
        <v>16</v>
      </c>
      <c r="BB2778">
        <v>9</v>
      </c>
      <c r="BC2778">
        <v>28</v>
      </c>
      <c r="BD2778">
        <v>61</v>
      </c>
      <c r="BE2778">
        <v>40</v>
      </c>
      <c r="BF2778">
        <v>67</v>
      </c>
      <c r="BG2778">
        <v>10.56</v>
      </c>
      <c r="BH2778">
        <v>5.03</v>
      </c>
      <c r="BI2778">
        <v>1.81</v>
      </c>
      <c r="BJ2778">
        <v>3.8</v>
      </c>
      <c r="BK2778">
        <v>4.7699999999999996</v>
      </c>
      <c r="BL2778">
        <f>1/Table1[[#This Row],[odds_ft_home_team_win]]+1/Table1[[#This Row],[odds_ft_draw]]+1/Table1[[#This Row],[odds_ft_away_team_win]]-1</f>
        <v>2.5287688452167112E-2</v>
      </c>
      <c r="BM2778">
        <f>Table1[[#This Row],[Margin]]/3</f>
        <v>8.4292294840557034E-3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 t="s">
        <v>75</v>
      </c>
      <c r="BU2778">
        <f>VLOOKUP(Table1[[#This Row],[Reference]],metron,11,FALSE)</f>
        <v>1.684957590444867</v>
      </c>
      <c r="BV2778">
        <f>VLOOKUP(Table1[[#This Row],[Reference]],metron,12,FALSE)</f>
        <v>0.95101263631642718</v>
      </c>
    </row>
    <row r="2779" spans="1:74" hidden="1" x14ac:dyDescent="0.45">
      <c r="A2779" t="s">
        <v>5411</v>
      </c>
      <c r="B2779">
        <v>1462053600</v>
      </c>
      <c r="C2779" s="3" t="s">
        <v>2161</v>
      </c>
      <c r="D2779" t="s">
        <v>65</v>
      </c>
      <c r="E2779" t="s">
        <v>66</v>
      </c>
      <c r="F2779" t="s">
        <v>86</v>
      </c>
      <c r="G2779" t="s">
        <v>85</v>
      </c>
      <c r="H2779" t="s">
        <v>66</v>
      </c>
      <c r="I2779">
        <f>MROUND(Table1[[#This Row],[Prob_H]]*100,2)/100</f>
        <v>0.5</v>
      </c>
      <c r="J2779">
        <f>1/Table1[[#This Row],[odds_ft_home_team_win]]-Table1[[#This Row],[Margin/3]]</f>
        <v>0.50998010537592098</v>
      </c>
      <c r="K2779">
        <f>1/Table1[[#This Row],[odds_ft_draw]]-Table1[[#This Row],[Margin/3]]</f>
        <v>0.24500994731203946</v>
      </c>
      <c r="L2779">
        <f>1/Table1[[#This Row],[odds_ft_away_team_win]]-Table1[[#This Row],[Margin/3]]</f>
        <v>0.24500994731203946</v>
      </c>
      <c r="M2779">
        <v>16</v>
      </c>
      <c r="N2779">
        <v>1.5</v>
      </c>
      <c r="O2779">
        <v>1.38</v>
      </c>
      <c r="P2779">
        <v>1.62</v>
      </c>
      <c r="Q2779">
        <v>1.3</v>
      </c>
      <c r="R2779" t="str" cm="1">
        <f t="array" ref="R27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79">
        <v>3</v>
      </c>
      <c r="T2779">
        <v>3</v>
      </c>
      <c r="U2779">
        <v>6</v>
      </c>
      <c r="V2779">
        <v>3</v>
      </c>
      <c r="W2779">
        <v>2</v>
      </c>
      <c r="X2779">
        <v>1</v>
      </c>
      <c r="Y2779" t="s">
        <v>2162</v>
      </c>
      <c r="Z2779" t="s">
        <v>2163</v>
      </c>
      <c r="AA2779">
        <v>4</v>
      </c>
      <c r="AB2779">
        <v>3</v>
      </c>
      <c r="AC2779">
        <v>4</v>
      </c>
      <c r="AD2779">
        <v>0</v>
      </c>
      <c r="AE2779">
        <v>3</v>
      </c>
      <c r="AF2779">
        <v>0</v>
      </c>
      <c r="AG2779">
        <v>3</v>
      </c>
      <c r="AH2779">
        <v>1</v>
      </c>
      <c r="AI2779">
        <v>3</v>
      </c>
      <c r="AJ2779">
        <v>0</v>
      </c>
      <c r="AK2779">
        <v>9</v>
      </c>
      <c r="AL2779">
        <v>9</v>
      </c>
      <c r="AM2779">
        <v>6</v>
      </c>
      <c r="AN2779">
        <v>3</v>
      </c>
      <c r="AO2779">
        <v>3</v>
      </c>
      <c r="AP2779">
        <v>6</v>
      </c>
      <c r="AQ2779">
        <v>14</v>
      </c>
      <c r="AR2779">
        <v>13</v>
      </c>
      <c r="AS2779">
        <v>47</v>
      </c>
      <c r="AT2779">
        <v>53</v>
      </c>
      <c r="AU2779">
        <v>0</v>
      </c>
      <c r="AV2779">
        <v>0</v>
      </c>
      <c r="AW2779">
        <v>3.46</v>
      </c>
      <c r="AX2779">
        <v>71</v>
      </c>
      <c r="AY2779">
        <v>89</v>
      </c>
      <c r="AZ2779">
        <v>84</v>
      </c>
      <c r="BA2779">
        <v>50</v>
      </c>
      <c r="BB2779">
        <v>17</v>
      </c>
      <c r="BC2779">
        <v>53</v>
      </c>
      <c r="BD2779">
        <v>79</v>
      </c>
      <c r="BE2779">
        <v>60</v>
      </c>
      <c r="BF2779">
        <v>86</v>
      </c>
      <c r="BG2779">
        <v>11.51</v>
      </c>
      <c r="BH2779">
        <v>6.39</v>
      </c>
      <c r="BI2779">
        <v>1.93</v>
      </c>
      <c r="BJ2779">
        <v>3.95</v>
      </c>
      <c r="BK2779">
        <v>3.95</v>
      </c>
      <c r="BL2779">
        <f>1/Table1[[#This Row],[odds_ft_home_team_win]]+1/Table1[[#This Row],[odds_ft_draw]]+1/Table1[[#This Row],[odds_ft_away_team_win]]-1</f>
        <v>2.4463828949957467E-2</v>
      </c>
      <c r="BM2779">
        <f>Table1[[#This Row],[Margin]]/3</f>
        <v>8.1546096499858223E-3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 t="s">
        <v>113</v>
      </c>
      <c r="BU2779">
        <f>VLOOKUP(Table1[[#This Row],[Reference]],metron,11,FALSE)</f>
        <v>1.5342708579532029</v>
      </c>
      <c r="BV2779">
        <f>VLOOKUP(Table1[[#This Row],[Reference]],metron,12,FALSE)</f>
        <v>0.98593713070196176</v>
      </c>
    </row>
    <row r="2780" spans="1:74" hidden="1" x14ac:dyDescent="0.45">
      <c r="A2780" t="s">
        <v>5411</v>
      </c>
      <c r="B2780">
        <v>1462060800</v>
      </c>
      <c r="C2780" s="3" t="s">
        <v>2164</v>
      </c>
      <c r="D2780" t="s">
        <v>65</v>
      </c>
      <c r="E2780" t="s">
        <v>66</v>
      </c>
      <c r="F2780" t="s">
        <v>68</v>
      </c>
      <c r="G2780" t="s">
        <v>611</v>
      </c>
      <c r="H2780" t="s">
        <v>66</v>
      </c>
      <c r="I2780">
        <f>MROUND(Table1[[#This Row],[Prob_H]]*100,2)/100</f>
        <v>0.68</v>
      </c>
      <c r="J2780">
        <f>1/Table1[[#This Row],[odds_ft_home_team_win]]-Table1[[#This Row],[Margin/3]]</f>
        <v>0.67670520083772823</v>
      </c>
      <c r="K2780">
        <f>1/Table1[[#This Row],[odds_ft_draw]]-Table1[[#This Row],[Margin/3]]</f>
        <v>0.19711250302332078</v>
      </c>
      <c r="L2780">
        <f>1/Table1[[#This Row],[odds_ft_away_team_win]]-Table1[[#This Row],[Margin/3]]</f>
        <v>0.12618229613895082</v>
      </c>
      <c r="M2780">
        <v>16</v>
      </c>
      <c r="N2780">
        <v>1.89</v>
      </c>
      <c r="O2780">
        <v>0.82</v>
      </c>
      <c r="P2780">
        <v>1.76</v>
      </c>
      <c r="Q2780">
        <v>0.83</v>
      </c>
      <c r="R2780" t="str" cm="1">
        <f t="array" ref="R27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AA2780">
        <v>16</v>
      </c>
      <c r="AB2780">
        <v>1</v>
      </c>
      <c r="AC2780">
        <v>2</v>
      </c>
      <c r="AD2780">
        <v>0</v>
      </c>
      <c r="AE2780">
        <v>4</v>
      </c>
      <c r="AF2780">
        <v>0</v>
      </c>
      <c r="AG2780">
        <v>1</v>
      </c>
      <c r="AH2780">
        <v>1</v>
      </c>
      <c r="AI2780">
        <v>1</v>
      </c>
      <c r="AJ2780">
        <v>3</v>
      </c>
      <c r="AK2780">
        <v>16</v>
      </c>
      <c r="AL2780">
        <v>7</v>
      </c>
      <c r="AM2780">
        <v>8</v>
      </c>
      <c r="AN2780">
        <v>4</v>
      </c>
      <c r="AO2780">
        <v>8</v>
      </c>
      <c r="AP2780">
        <v>3</v>
      </c>
      <c r="AQ2780">
        <v>14</v>
      </c>
      <c r="AR2780">
        <v>12</v>
      </c>
      <c r="AS2780">
        <v>72</v>
      </c>
      <c r="AT2780">
        <v>28</v>
      </c>
      <c r="AU2780">
        <v>0</v>
      </c>
      <c r="AV2780">
        <v>0</v>
      </c>
      <c r="AW2780">
        <v>3.15</v>
      </c>
      <c r="AX2780">
        <v>64</v>
      </c>
      <c r="AY2780">
        <v>78</v>
      </c>
      <c r="AZ2780">
        <v>64</v>
      </c>
      <c r="BA2780">
        <v>44</v>
      </c>
      <c r="BB2780">
        <v>23</v>
      </c>
      <c r="BC2780">
        <v>45</v>
      </c>
      <c r="BD2780">
        <v>78</v>
      </c>
      <c r="BE2780">
        <v>47</v>
      </c>
      <c r="BF2780">
        <v>72</v>
      </c>
      <c r="BG2780">
        <v>10.51</v>
      </c>
      <c r="BH2780">
        <v>5.08</v>
      </c>
      <c r="BI2780">
        <v>1.46</v>
      </c>
      <c r="BJ2780">
        <v>4.87</v>
      </c>
      <c r="BK2780">
        <v>7.44</v>
      </c>
      <c r="BL2780">
        <f>1/Table1[[#This Row],[odds_ft_home_team_win]]+1/Table1[[#This Row],[odds_ft_draw]]+1/Table1[[#This Row],[odds_ft_away_team_win]]-1</f>
        <v>2.4678918034760411E-2</v>
      </c>
      <c r="BM2780">
        <f>Table1[[#This Row],[Margin]]/3</f>
        <v>8.2263060115868036E-3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 t="s">
        <v>116</v>
      </c>
      <c r="BU2780">
        <f>VLOOKUP(Table1[[#This Row],[Reference]],metron,11,FALSE)</f>
        <v>2.1359338061465718</v>
      </c>
      <c r="BV2780">
        <f>VLOOKUP(Table1[[#This Row],[Reference]],metron,12,FALSE)</f>
        <v>0.77482269503546097</v>
      </c>
    </row>
    <row r="2781" spans="1:74" hidden="1" x14ac:dyDescent="0.45">
      <c r="A2781" t="s">
        <v>5411</v>
      </c>
      <c r="B2781">
        <v>1462064760</v>
      </c>
      <c r="C2781" s="3" t="s">
        <v>2165</v>
      </c>
      <c r="D2781" t="s">
        <v>65</v>
      </c>
      <c r="E2781" t="s">
        <v>66</v>
      </c>
      <c r="F2781" t="s">
        <v>81</v>
      </c>
      <c r="G2781" t="s">
        <v>103</v>
      </c>
      <c r="H2781" t="s">
        <v>66</v>
      </c>
      <c r="I2781">
        <f>MROUND(Table1[[#This Row],[Prob_H]]*100,2)/100</f>
        <v>0.44</v>
      </c>
      <c r="J2781">
        <f>1/Table1[[#This Row],[odds_ft_home_team_win]]-Table1[[#This Row],[Margin/3]]</f>
        <v>0.43806720730021814</v>
      </c>
      <c r="K2781">
        <f>1/Table1[[#This Row],[odds_ft_draw]]-Table1[[#This Row],[Margin/3]]</f>
        <v>0.25973515061695507</v>
      </c>
      <c r="L2781">
        <f>1/Table1[[#This Row],[odds_ft_away_team_win]]-Table1[[#This Row],[Margin/3]]</f>
        <v>0.30219764208282685</v>
      </c>
      <c r="M2781">
        <v>16</v>
      </c>
      <c r="N2781">
        <v>2.29</v>
      </c>
      <c r="O2781">
        <v>1.19</v>
      </c>
      <c r="P2781">
        <v>2.2000000000000002</v>
      </c>
      <c r="Q2781">
        <v>1.1499999999999999</v>
      </c>
      <c r="R2781" t="str" cm="1">
        <f t="array" ref="R27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AA2781">
        <v>7</v>
      </c>
      <c r="AB2781">
        <v>5</v>
      </c>
      <c r="AC2781">
        <v>2</v>
      </c>
      <c r="AD2781">
        <v>0</v>
      </c>
      <c r="AE2781">
        <v>2</v>
      </c>
      <c r="AF2781">
        <v>0</v>
      </c>
      <c r="AG2781">
        <v>1</v>
      </c>
      <c r="AH2781">
        <v>1</v>
      </c>
      <c r="AI2781">
        <v>0</v>
      </c>
      <c r="AJ2781">
        <v>2</v>
      </c>
      <c r="AK2781">
        <v>11</v>
      </c>
      <c r="AL2781">
        <v>11</v>
      </c>
      <c r="AM2781">
        <v>8</v>
      </c>
      <c r="AN2781">
        <v>7</v>
      </c>
      <c r="AO2781">
        <v>3</v>
      </c>
      <c r="AP2781">
        <v>4</v>
      </c>
      <c r="AQ2781">
        <v>14</v>
      </c>
      <c r="AR2781">
        <v>12</v>
      </c>
      <c r="AS2781">
        <v>53</v>
      </c>
      <c r="AT2781">
        <v>47</v>
      </c>
      <c r="AU2781">
        <v>0</v>
      </c>
      <c r="AV2781">
        <v>0</v>
      </c>
      <c r="AW2781">
        <v>3.33</v>
      </c>
      <c r="AX2781">
        <v>70</v>
      </c>
      <c r="AY2781">
        <v>82</v>
      </c>
      <c r="AZ2781">
        <v>69</v>
      </c>
      <c r="BA2781">
        <v>37</v>
      </c>
      <c r="BB2781">
        <v>31</v>
      </c>
      <c r="BC2781">
        <v>46</v>
      </c>
      <c r="BD2781">
        <v>79</v>
      </c>
      <c r="BE2781">
        <v>55</v>
      </c>
      <c r="BF2781">
        <v>85</v>
      </c>
      <c r="BG2781">
        <v>10</v>
      </c>
      <c r="BH2781">
        <v>5.54</v>
      </c>
      <c r="BI2781">
        <v>2.2400000000000002</v>
      </c>
      <c r="BJ2781">
        <v>3.73</v>
      </c>
      <c r="BK2781">
        <v>3.22</v>
      </c>
      <c r="BL2781">
        <f>1/Table1[[#This Row],[odds_ft_home_team_win]]+1/Table1[[#This Row],[odds_ft_draw]]+1/Table1[[#This Row],[odds_ft_away_team_win]]-1</f>
        <v>2.5084092385059709E-2</v>
      </c>
      <c r="BM2781">
        <f>Table1[[#This Row],[Margin]]/3</f>
        <v>8.3613641283532356E-3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 t="s">
        <v>109</v>
      </c>
      <c r="BU2781">
        <f>VLOOKUP(Table1[[#This Row],[Reference]],metron,11,FALSE)</f>
        <v>1.4140979689366791</v>
      </c>
      <c r="BV2781">
        <f>VLOOKUP(Table1[[#This Row],[Reference]],metron,12,FALSE)</f>
        <v>1.0666666666666671</v>
      </c>
    </row>
    <row r="2782" spans="1:74" hidden="1" x14ac:dyDescent="0.45">
      <c r="A2782" t="s">
        <v>5411</v>
      </c>
      <c r="B2782">
        <v>1462066200</v>
      </c>
      <c r="C2782" s="3" t="s">
        <v>2166</v>
      </c>
      <c r="D2782" t="s">
        <v>65</v>
      </c>
      <c r="E2782" t="s">
        <v>66</v>
      </c>
      <c r="F2782" t="s">
        <v>78</v>
      </c>
      <c r="G2782" t="s">
        <v>88</v>
      </c>
      <c r="H2782" t="s">
        <v>66</v>
      </c>
      <c r="I2782">
        <f>MROUND(Table1[[#This Row],[Prob_H]]*100,2)/100</f>
        <v>0.4</v>
      </c>
      <c r="J2782">
        <f>1/Table1[[#This Row],[odds_ft_home_team_win]]-Table1[[#This Row],[Margin/3]]</f>
        <v>0.409838049202983</v>
      </c>
      <c r="K2782">
        <f>1/Table1[[#This Row],[odds_ft_draw]]-Table1[[#This Row],[Margin/3]]</f>
        <v>0.26540061010170485</v>
      </c>
      <c r="L2782">
        <f>1/Table1[[#This Row],[odds_ft_away_team_win]]-Table1[[#This Row],[Margin/3]]</f>
        <v>0.32476134069531215</v>
      </c>
      <c r="M2782">
        <v>16</v>
      </c>
      <c r="N2782">
        <v>1.38</v>
      </c>
      <c r="O2782">
        <v>1.63</v>
      </c>
      <c r="P2782">
        <v>1.44</v>
      </c>
      <c r="Q2782">
        <v>1.44</v>
      </c>
      <c r="R2782" t="str" cm="1">
        <f t="array" ref="R27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2">
        <v>3</v>
      </c>
      <c r="T2782">
        <v>2</v>
      </c>
      <c r="U2782">
        <v>5</v>
      </c>
      <c r="V2782">
        <v>4</v>
      </c>
      <c r="W2782">
        <v>2</v>
      </c>
      <c r="X2782">
        <v>2</v>
      </c>
      <c r="Y2782" t="s">
        <v>2167</v>
      </c>
      <c r="Z2782" t="s">
        <v>2168</v>
      </c>
      <c r="AA2782">
        <v>4</v>
      </c>
      <c r="AB2782">
        <v>9</v>
      </c>
      <c r="AC2782">
        <v>1</v>
      </c>
      <c r="AD2782">
        <v>0</v>
      </c>
      <c r="AE2782">
        <v>3</v>
      </c>
      <c r="AF2782">
        <v>0</v>
      </c>
      <c r="AG2782">
        <v>0</v>
      </c>
      <c r="AH2782">
        <v>1</v>
      </c>
      <c r="AI2782">
        <v>3</v>
      </c>
      <c r="AJ2782">
        <v>0</v>
      </c>
      <c r="AK2782">
        <v>8</v>
      </c>
      <c r="AL2782">
        <v>7</v>
      </c>
      <c r="AM2782">
        <v>4</v>
      </c>
      <c r="AN2782">
        <v>5</v>
      </c>
      <c r="AO2782">
        <v>4</v>
      </c>
      <c r="AP2782">
        <v>2</v>
      </c>
      <c r="AQ2782">
        <v>9</v>
      </c>
      <c r="AR2782">
        <v>11</v>
      </c>
      <c r="AS2782">
        <v>53</v>
      </c>
      <c r="AT2782">
        <v>47</v>
      </c>
      <c r="AU2782">
        <v>0</v>
      </c>
      <c r="AV2782">
        <v>0</v>
      </c>
      <c r="AW2782">
        <v>2.56</v>
      </c>
      <c r="AX2782">
        <v>50</v>
      </c>
      <c r="AY2782">
        <v>78</v>
      </c>
      <c r="AZ2782">
        <v>50</v>
      </c>
      <c r="BA2782">
        <v>25</v>
      </c>
      <c r="BB2782">
        <v>3</v>
      </c>
      <c r="BC2782">
        <v>25</v>
      </c>
      <c r="BD2782">
        <v>66</v>
      </c>
      <c r="BE2782">
        <v>44</v>
      </c>
      <c r="BF2782">
        <v>82</v>
      </c>
      <c r="BG2782">
        <v>10.88</v>
      </c>
      <c r="BH2782">
        <v>4.6900000000000004</v>
      </c>
      <c r="BI2782">
        <v>2.39</v>
      </c>
      <c r="BJ2782">
        <v>3.65</v>
      </c>
      <c r="BK2782">
        <v>3</v>
      </c>
      <c r="BL2782">
        <f>1/Table1[[#This Row],[odds_ft_home_team_win]]+1/Table1[[#This Row],[odds_ft_draw]]+1/Table1[[#This Row],[odds_ft_away_team_win]]-1</f>
        <v>2.5715977914063437E-2</v>
      </c>
      <c r="BM2782">
        <f>Table1[[#This Row],[Margin]]/3</f>
        <v>8.5719926380211451E-3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 t="s">
        <v>106</v>
      </c>
      <c r="BU2782">
        <f>VLOOKUP(Table1[[#This Row],[Reference]],metron,11,FALSE)</f>
        <v>1.344038264434575</v>
      </c>
      <c r="BV2782">
        <f>VLOOKUP(Table1[[#This Row],[Reference]],metron,12,FALSE)</f>
        <v>1.1515772691037469</v>
      </c>
    </row>
    <row r="2783" spans="1:74" hidden="1" x14ac:dyDescent="0.45">
      <c r="A2783" t="s">
        <v>5411</v>
      </c>
      <c r="B2783">
        <v>1462068000</v>
      </c>
      <c r="C2783" s="3" t="s">
        <v>2169</v>
      </c>
      <c r="D2783" t="s">
        <v>65</v>
      </c>
      <c r="E2783" t="s">
        <v>66</v>
      </c>
      <c r="F2783" t="s">
        <v>67</v>
      </c>
      <c r="G2783" t="s">
        <v>93</v>
      </c>
      <c r="H2783" t="s">
        <v>66</v>
      </c>
      <c r="I2783">
        <f>MROUND(Table1[[#This Row],[Prob_H]]*100,2)/100</f>
        <v>0.44</v>
      </c>
      <c r="J2783">
        <f>1/Table1[[#This Row],[odds_ft_home_team_win]]-Table1[[#This Row],[Margin/3]]</f>
        <v>0.44815351294679195</v>
      </c>
      <c r="K2783">
        <f>1/Table1[[#This Row],[odds_ft_draw]]-Table1[[#This Row],[Margin/3]]</f>
        <v>0.25819917504724854</v>
      </c>
      <c r="L2783">
        <f>1/Table1[[#This Row],[odds_ft_away_team_win]]-Table1[[#This Row],[Margin/3]]</f>
        <v>0.2936473120059595</v>
      </c>
      <c r="M2783">
        <v>16</v>
      </c>
      <c r="N2783">
        <v>1.65</v>
      </c>
      <c r="O2783">
        <v>1</v>
      </c>
      <c r="P2783">
        <v>1.56</v>
      </c>
      <c r="Q2783">
        <v>1.1200000000000001</v>
      </c>
      <c r="R2783" t="str" cm="1">
        <f t="array" ref="R27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83">
        <v>0</v>
      </c>
      <c r="T2783">
        <v>3</v>
      </c>
      <c r="U2783">
        <v>3</v>
      </c>
      <c r="V2783">
        <v>2</v>
      </c>
      <c r="W2783">
        <v>0</v>
      </c>
      <c r="X2783">
        <v>2</v>
      </c>
      <c r="Z2783" t="s">
        <v>2170</v>
      </c>
      <c r="AA2783">
        <v>6</v>
      </c>
      <c r="AB2783">
        <v>1</v>
      </c>
      <c r="AC2783">
        <v>3</v>
      </c>
      <c r="AD2783">
        <v>0</v>
      </c>
      <c r="AE2783">
        <v>1</v>
      </c>
      <c r="AF2783">
        <v>0</v>
      </c>
      <c r="AG2783">
        <v>2</v>
      </c>
      <c r="AH2783">
        <v>1</v>
      </c>
      <c r="AI2783">
        <v>1</v>
      </c>
      <c r="AJ2783">
        <v>0</v>
      </c>
      <c r="AK2783">
        <v>10</v>
      </c>
      <c r="AL2783">
        <v>7</v>
      </c>
      <c r="AM2783">
        <v>5</v>
      </c>
      <c r="AN2783">
        <v>5</v>
      </c>
      <c r="AO2783">
        <v>5</v>
      </c>
      <c r="AP2783">
        <v>2</v>
      </c>
      <c r="AQ2783">
        <v>10</v>
      </c>
      <c r="AR2783">
        <v>14</v>
      </c>
      <c r="AS2783">
        <v>42</v>
      </c>
      <c r="AT2783">
        <v>58</v>
      </c>
      <c r="AU2783">
        <v>0</v>
      </c>
      <c r="AV2783">
        <v>0</v>
      </c>
      <c r="AW2783">
        <v>2.94</v>
      </c>
      <c r="AX2783">
        <v>67</v>
      </c>
      <c r="AY2783">
        <v>79</v>
      </c>
      <c r="AZ2783">
        <v>55</v>
      </c>
      <c r="BA2783">
        <v>37</v>
      </c>
      <c r="BB2783">
        <v>19</v>
      </c>
      <c r="BC2783">
        <v>46</v>
      </c>
      <c r="BD2783">
        <v>79</v>
      </c>
      <c r="BE2783">
        <v>49</v>
      </c>
      <c r="BF2783">
        <v>79</v>
      </c>
      <c r="BG2783">
        <v>10.44</v>
      </c>
      <c r="BH2783">
        <v>5.72</v>
      </c>
      <c r="BI2783">
        <v>2.19</v>
      </c>
      <c r="BJ2783">
        <v>3.75</v>
      </c>
      <c r="BK2783">
        <v>3.31</v>
      </c>
      <c r="BL2783">
        <f>1/Table1[[#This Row],[odds_ft_home_team_win]]+1/Table1[[#This Row],[odds_ft_draw]]+1/Table1[[#This Row],[odds_ft_away_team_win]]-1</f>
        <v>2.540247485825442E-2</v>
      </c>
      <c r="BM2783">
        <f>Table1[[#This Row],[Margin]]/3</f>
        <v>8.4674916194181406E-3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 t="s">
        <v>70</v>
      </c>
      <c r="BU2783">
        <f>VLOOKUP(Table1[[#This Row],[Reference]],metron,11,FALSE)</f>
        <v>1.4140979689366791</v>
      </c>
      <c r="BV2783">
        <f>VLOOKUP(Table1[[#This Row],[Reference]],metron,12,FALSE)</f>
        <v>1.0666666666666671</v>
      </c>
    </row>
    <row r="2784" spans="1:74" hidden="1" x14ac:dyDescent="0.45">
      <c r="A2784" t="s">
        <v>5411</v>
      </c>
      <c r="B2784">
        <v>1462122000</v>
      </c>
      <c r="C2784" s="3" t="s">
        <v>2171</v>
      </c>
      <c r="D2784" t="s">
        <v>65</v>
      </c>
      <c r="E2784" t="s">
        <v>66</v>
      </c>
      <c r="F2784" t="s">
        <v>97</v>
      </c>
      <c r="G2784" t="s">
        <v>77</v>
      </c>
      <c r="H2784" t="s">
        <v>66</v>
      </c>
      <c r="I2784">
        <f>MROUND(Table1[[#This Row],[Prob_H]]*100,2)/100</f>
        <v>0.4</v>
      </c>
      <c r="J2784">
        <f>1/Table1[[#This Row],[odds_ft_home_team_win]]-Table1[[#This Row],[Margin/3]]</f>
        <v>0.39630845113301255</v>
      </c>
      <c r="K2784">
        <f>1/Table1[[#This Row],[odds_ft_draw]]-Table1[[#This Row],[Margin/3]]</f>
        <v>0.27554106062877998</v>
      </c>
      <c r="L2784">
        <f>1/Table1[[#This Row],[odds_ft_away_team_win]]-Table1[[#This Row],[Margin/3]]</f>
        <v>0.32815048823820753</v>
      </c>
      <c r="M2784">
        <v>16</v>
      </c>
      <c r="N2784">
        <v>1.72</v>
      </c>
      <c r="O2784">
        <v>1.1299999999999999</v>
      </c>
      <c r="P2784">
        <v>1.63</v>
      </c>
      <c r="Q2784">
        <v>1.24</v>
      </c>
      <c r="R2784" t="str" cm="1">
        <f t="array" ref="R27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84">
        <v>0</v>
      </c>
      <c r="T2784">
        <v>2</v>
      </c>
      <c r="U2784">
        <v>2</v>
      </c>
      <c r="V2784">
        <v>1</v>
      </c>
      <c r="W2784">
        <v>0</v>
      </c>
      <c r="X2784">
        <v>1</v>
      </c>
      <c r="Z2784" t="s">
        <v>2172</v>
      </c>
      <c r="AA2784">
        <v>6</v>
      </c>
      <c r="AB2784">
        <v>10</v>
      </c>
      <c r="AC2784">
        <v>2</v>
      </c>
      <c r="AD2784">
        <v>0</v>
      </c>
      <c r="AE2784">
        <v>3</v>
      </c>
      <c r="AF2784">
        <v>0</v>
      </c>
      <c r="AG2784">
        <v>2</v>
      </c>
      <c r="AH2784">
        <v>0</v>
      </c>
      <c r="AI2784">
        <v>0</v>
      </c>
      <c r="AJ2784">
        <v>3</v>
      </c>
      <c r="AK2784">
        <v>10</v>
      </c>
      <c r="AL2784">
        <v>11</v>
      </c>
      <c r="AM2784">
        <v>4</v>
      </c>
      <c r="AN2784">
        <v>4</v>
      </c>
      <c r="AO2784">
        <v>6</v>
      </c>
      <c r="AP2784">
        <v>7</v>
      </c>
      <c r="AQ2784">
        <v>15</v>
      </c>
      <c r="AR2784">
        <v>5</v>
      </c>
      <c r="AS2784">
        <v>44</v>
      </c>
      <c r="AT2784">
        <v>56</v>
      </c>
      <c r="AU2784">
        <v>0</v>
      </c>
      <c r="AV2784">
        <v>0</v>
      </c>
      <c r="AW2784">
        <v>3.01</v>
      </c>
      <c r="AX2784">
        <v>68</v>
      </c>
      <c r="AY2784">
        <v>80</v>
      </c>
      <c r="AZ2784">
        <v>60</v>
      </c>
      <c r="BA2784">
        <v>35</v>
      </c>
      <c r="BB2784">
        <v>21</v>
      </c>
      <c r="BC2784">
        <v>39</v>
      </c>
      <c r="BD2784">
        <v>75</v>
      </c>
      <c r="BE2784">
        <v>53</v>
      </c>
      <c r="BF2784">
        <v>82</v>
      </c>
      <c r="BG2784">
        <v>9.67</v>
      </c>
      <c r="BH2784">
        <v>4.9400000000000004</v>
      </c>
      <c r="BI2784">
        <v>2.4700000000000002</v>
      </c>
      <c r="BJ2784">
        <v>3.52</v>
      </c>
      <c r="BK2784">
        <v>2.97</v>
      </c>
      <c r="BL2784">
        <f>1/Table1[[#This Row],[odds_ft_home_team_win]]+1/Table1[[#This Row],[odds_ft_draw]]+1/Table1[[#This Row],[odds_ft_away_team_win]]-1</f>
        <v>2.5649545386387418E-2</v>
      </c>
      <c r="BM2784">
        <f>Table1[[#This Row],[Margin]]/3</f>
        <v>8.5498484621291393E-3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 t="s">
        <v>100</v>
      </c>
      <c r="BU2784">
        <f>VLOOKUP(Table1[[#This Row],[Reference]],metron,11,FALSE)</f>
        <v>1.344038264434575</v>
      </c>
      <c r="BV2784">
        <f>VLOOKUP(Table1[[#This Row],[Reference]],metron,12,FALSE)</f>
        <v>1.1515772691037469</v>
      </c>
    </row>
    <row r="2785" spans="1:74" hidden="1" x14ac:dyDescent="0.45">
      <c r="A2785" t="s">
        <v>5411</v>
      </c>
      <c r="B2785">
        <v>1462140000</v>
      </c>
      <c r="C2785" s="3" t="s">
        <v>2173</v>
      </c>
      <c r="D2785" t="s">
        <v>65</v>
      </c>
      <c r="E2785" t="s">
        <v>66</v>
      </c>
      <c r="F2785" t="s">
        <v>98</v>
      </c>
      <c r="G2785" t="s">
        <v>1643</v>
      </c>
      <c r="H2785" t="s">
        <v>66</v>
      </c>
      <c r="I2785">
        <f>MROUND(Table1[[#This Row],[Prob_H]]*100,2)/100</f>
        <v>0.64</v>
      </c>
      <c r="J2785">
        <f>1/Table1[[#This Row],[odds_ft_home_team_win]]-Table1[[#This Row],[Margin/3]]</f>
        <v>0.64996701360696452</v>
      </c>
      <c r="K2785">
        <f>1/Table1[[#This Row],[odds_ft_draw]]-Table1[[#This Row],[Margin/3]]</f>
        <v>0.21282282864123886</v>
      </c>
      <c r="L2785">
        <f>1/Table1[[#This Row],[odds_ft_away_team_win]]-Table1[[#This Row],[Margin/3]]</f>
        <v>0.13721015775179676</v>
      </c>
      <c r="M2785">
        <v>16</v>
      </c>
      <c r="N2785">
        <v>1.5</v>
      </c>
      <c r="O2785">
        <v>0.44</v>
      </c>
      <c r="P2785">
        <v>1.56</v>
      </c>
      <c r="Q2785">
        <v>0.41</v>
      </c>
      <c r="R2785" t="str" cm="1">
        <f t="array" ref="R27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5">
        <v>2</v>
      </c>
      <c r="T2785">
        <v>1</v>
      </c>
      <c r="U2785">
        <v>3</v>
      </c>
      <c r="V2785">
        <v>1</v>
      </c>
      <c r="W2785">
        <v>1</v>
      </c>
      <c r="X2785">
        <v>0</v>
      </c>
      <c r="Y2785" t="s">
        <v>1778</v>
      </c>
      <c r="Z2785">
        <v>89</v>
      </c>
      <c r="AA2785">
        <v>1</v>
      </c>
      <c r="AB2785">
        <v>1</v>
      </c>
      <c r="AC2785">
        <v>3</v>
      </c>
      <c r="AD2785">
        <v>0</v>
      </c>
      <c r="AE2785">
        <v>2</v>
      </c>
      <c r="AF2785">
        <v>0</v>
      </c>
      <c r="AG2785">
        <v>2</v>
      </c>
      <c r="AH2785">
        <v>1</v>
      </c>
      <c r="AI2785">
        <v>1</v>
      </c>
      <c r="AJ2785">
        <v>1</v>
      </c>
      <c r="AK2785">
        <v>8</v>
      </c>
      <c r="AL2785">
        <v>9</v>
      </c>
      <c r="AM2785">
        <v>3</v>
      </c>
      <c r="AN2785">
        <v>7</v>
      </c>
      <c r="AO2785">
        <v>5</v>
      </c>
      <c r="AP2785">
        <v>2</v>
      </c>
      <c r="AQ2785">
        <v>13</v>
      </c>
      <c r="AR2785">
        <v>16</v>
      </c>
      <c r="AS2785">
        <v>54</v>
      </c>
      <c r="AT2785">
        <v>46</v>
      </c>
      <c r="AU2785">
        <v>0</v>
      </c>
      <c r="AV2785">
        <v>0</v>
      </c>
      <c r="AW2785">
        <v>3.1</v>
      </c>
      <c r="AX2785">
        <v>54</v>
      </c>
      <c r="AY2785">
        <v>85</v>
      </c>
      <c r="AZ2785">
        <v>63</v>
      </c>
      <c r="BA2785">
        <v>35</v>
      </c>
      <c r="BB2785">
        <v>16</v>
      </c>
      <c r="BC2785">
        <v>44</v>
      </c>
      <c r="BD2785">
        <v>82</v>
      </c>
      <c r="BE2785">
        <v>47</v>
      </c>
      <c r="BF2785">
        <v>88</v>
      </c>
      <c r="BG2785">
        <v>10.07</v>
      </c>
      <c r="BH2785">
        <v>5.69</v>
      </c>
      <c r="BI2785">
        <v>1.52</v>
      </c>
      <c r="BJ2785">
        <v>4.53</v>
      </c>
      <c r="BK2785">
        <v>6.89</v>
      </c>
      <c r="BL2785">
        <f>1/Table1[[#This Row],[odds_ft_home_team_win]]+1/Table1[[#This Row],[odds_ft_draw]]+1/Table1[[#This Row],[odds_ft_away_team_win]]-1</f>
        <v>2.3783169705422491E-2</v>
      </c>
      <c r="BM2785">
        <f>Table1[[#This Row],[Margin]]/3</f>
        <v>7.9277232351408298E-3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 t="s">
        <v>128</v>
      </c>
      <c r="BU2785">
        <f>VLOOKUP(Table1[[#This Row],[Reference]],metron,11,FALSE)</f>
        <v>1.980803571428571</v>
      </c>
      <c r="BV2785">
        <f>VLOOKUP(Table1[[#This Row],[Reference]],metron,12,FALSE)</f>
        <v>0.85357142857142854</v>
      </c>
    </row>
    <row r="2786" spans="1:74" hidden="1" x14ac:dyDescent="0.45">
      <c r="A2786" t="s">
        <v>5410</v>
      </c>
      <c r="B2786">
        <v>1478386800</v>
      </c>
      <c r="C2786" s="3" t="s">
        <v>2430</v>
      </c>
      <c r="D2786" t="s">
        <v>65</v>
      </c>
      <c r="E2786" t="s">
        <v>66</v>
      </c>
      <c r="F2786" t="s">
        <v>77</v>
      </c>
      <c r="G2786" t="s">
        <v>103</v>
      </c>
      <c r="H2786" t="s">
        <v>66</v>
      </c>
      <c r="I2786">
        <f>MROUND(Table1[[#This Row],[Prob_H]]*100,2)/100</f>
        <v>0.38</v>
      </c>
      <c r="J2786">
        <f>1/Table1[[#This Row],[odds_ft_home_team_win]]-Table1[[#This Row],[Margin/3]]</f>
        <v>0.37911967025297233</v>
      </c>
      <c r="K2786">
        <f>1/Table1[[#This Row],[odds_ft_draw]]-Table1[[#This Row],[Margin/3]]</f>
        <v>0.27970720906851199</v>
      </c>
      <c r="L2786">
        <f>1/Table1[[#This Row],[odds_ft_away_team_win]]-Table1[[#This Row],[Margin/3]]</f>
        <v>0.34117312067851585</v>
      </c>
      <c r="M2786">
        <v>16</v>
      </c>
      <c r="N2786">
        <v>1</v>
      </c>
      <c r="O2786">
        <v>1.43</v>
      </c>
      <c r="P2786">
        <v>1.35</v>
      </c>
      <c r="Q2786">
        <v>1.1100000000000001</v>
      </c>
      <c r="R2786" t="str" cm="1">
        <f t="array" ref="R27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6">
        <v>2</v>
      </c>
      <c r="T2786">
        <v>1</v>
      </c>
      <c r="U2786">
        <v>3</v>
      </c>
      <c r="V2786">
        <v>2</v>
      </c>
      <c r="W2786">
        <v>1</v>
      </c>
      <c r="X2786">
        <v>1</v>
      </c>
      <c r="Y2786" t="s">
        <v>2431</v>
      </c>
      <c r="Z2786">
        <v>21</v>
      </c>
      <c r="AA2786">
        <v>4</v>
      </c>
      <c r="AB2786">
        <v>6</v>
      </c>
      <c r="AC2786">
        <v>3</v>
      </c>
      <c r="AD2786">
        <v>1</v>
      </c>
      <c r="AE2786">
        <v>4</v>
      </c>
      <c r="AF2786">
        <v>0</v>
      </c>
      <c r="AG2786">
        <v>1</v>
      </c>
      <c r="AH2786">
        <v>3</v>
      </c>
      <c r="AI2786">
        <v>2</v>
      </c>
      <c r="AJ2786">
        <v>2</v>
      </c>
      <c r="AK2786">
        <v>13</v>
      </c>
      <c r="AL2786">
        <v>15</v>
      </c>
      <c r="AM2786">
        <v>8</v>
      </c>
      <c r="AN2786">
        <v>8</v>
      </c>
      <c r="AO2786">
        <v>5</v>
      </c>
      <c r="AP2786">
        <v>7</v>
      </c>
      <c r="AQ2786">
        <v>17</v>
      </c>
      <c r="AR2786">
        <v>12</v>
      </c>
      <c r="AS2786">
        <v>48</v>
      </c>
      <c r="AT2786">
        <v>52</v>
      </c>
      <c r="AU2786">
        <v>0</v>
      </c>
      <c r="AV2786">
        <v>0</v>
      </c>
      <c r="AW2786">
        <v>3.43</v>
      </c>
      <c r="AX2786">
        <v>64</v>
      </c>
      <c r="AY2786">
        <v>79</v>
      </c>
      <c r="AZ2786">
        <v>57</v>
      </c>
      <c r="BA2786">
        <v>36</v>
      </c>
      <c r="BB2786">
        <v>29</v>
      </c>
      <c r="BC2786">
        <v>43</v>
      </c>
      <c r="BD2786">
        <v>64</v>
      </c>
      <c r="BE2786">
        <v>57</v>
      </c>
      <c r="BF2786">
        <v>86</v>
      </c>
      <c r="BG2786">
        <v>12</v>
      </c>
      <c r="BH2786">
        <v>5.14</v>
      </c>
      <c r="BI2786">
        <v>2.58</v>
      </c>
      <c r="BJ2786">
        <v>3.47</v>
      </c>
      <c r="BK2786">
        <v>2.86</v>
      </c>
      <c r="BL2786">
        <f>1/Table1[[#This Row],[odds_ft_home_team_win]]+1/Table1[[#This Row],[odds_ft_draw]]+1/Table1[[#This Row],[odds_ft_away_team_win]]-1</f>
        <v>2.5431686915501572E-2</v>
      </c>
      <c r="BM2786">
        <f>Table1[[#This Row],[Margin]]/3</f>
        <v>8.477228971833858E-3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 t="s">
        <v>79</v>
      </c>
      <c r="BU2786">
        <f>VLOOKUP(Table1[[#This Row],[Reference]],metron,11,FALSE)</f>
        <v>1.330562659846547</v>
      </c>
      <c r="BV2786">
        <f>VLOOKUP(Table1[[#This Row],[Reference]],metron,12,FALSE)</f>
        <v>1.1595268542199491</v>
      </c>
    </row>
    <row r="2787" spans="1:74" hidden="1" x14ac:dyDescent="0.45">
      <c r="A2787" t="s">
        <v>5410</v>
      </c>
      <c r="B2787">
        <v>1478386800</v>
      </c>
      <c r="C2787" s="3" t="s">
        <v>2430</v>
      </c>
      <c r="D2787" t="s">
        <v>65</v>
      </c>
      <c r="E2787" t="s">
        <v>66</v>
      </c>
      <c r="F2787" t="s">
        <v>80</v>
      </c>
      <c r="G2787" t="s">
        <v>97</v>
      </c>
      <c r="H2787" t="s">
        <v>66</v>
      </c>
      <c r="I2787">
        <f>MROUND(Table1[[#This Row],[Prob_H]]*100,2)/100</f>
        <v>0.32</v>
      </c>
      <c r="J2787">
        <f>1/Table1[[#This Row],[odds_ft_home_team_win]]-Table1[[#This Row],[Margin/3]]</f>
        <v>0.32829813914337475</v>
      </c>
      <c r="K2787">
        <f>1/Table1[[#This Row],[odds_ft_draw]]-Table1[[#This Row],[Margin/3]]</f>
        <v>0.29099900004782853</v>
      </c>
      <c r="L2787">
        <f>1/Table1[[#This Row],[odds_ft_away_team_win]]-Table1[[#This Row],[Margin/3]]</f>
        <v>0.38070286080879684</v>
      </c>
      <c r="M2787">
        <v>16</v>
      </c>
      <c r="N2787">
        <v>1.71</v>
      </c>
      <c r="O2787">
        <v>1.1299999999999999</v>
      </c>
      <c r="P2787">
        <v>1.35</v>
      </c>
      <c r="Q2787">
        <v>1.58</v>
      </c>
      <c r="R2787" t="str" cm="1">
        <f t="array" ref="R27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87">
        <v>2</v>
      </c>
      <c r="T2787">
        <v>3</v>
      </c>
      <c r="U2787">
        <v>5</v>
      </c>
      <c r="V2787">
        <v>2</v>
      </c>
      <c r="W2787">
        <v>0</v>
      </c>
      <c r="X2787">
        <v>2</v>
      </c>
      <c r="Y2787" t="s">
        <v>2393</v>
      </c>
      <c r="Z2787" t="s">
        <v>2432</v>
      </c>
      <c r="AA2787">
        <v>7</v>
      </c>
      <c r="AB2787">
        <v>6</v>
      </c>
      <c r="AC2787">
        <v>3</v>
      </c>
      <c r="AD2787">
        <v>0</v>
      </c>
      <c r="AE2787">
        <v>6</v>
      </c>
      <c r="AF2787">
        <v>0</v>
      </c>
      <c r="AG2787">
        <v>2</v>
      </c>
      <c r="AH2787">
        <v>1</v>
      </c>
      <c r="AI2787">
        <v>2</v>
      </c>
      <c r="AJ2787">
        <v>4</v>
      </c>
      <c r="AK2787">
        <v>13</v>
      </c>
      <c r="AL2787">
        <v>16</v>
      </c>
      <c r="AM2787">
        <v>7</v>
      </c>
      <c r="AN2787">
        <v>7</v>
      </c>
      <c r="AO2787">
        <v>6</v>
      </c>
      <c r="AP2787">
        <v>9</v>
      </c>
      <c r="AQ2787">
        <v>20</v>
      </c>
      <c r="AR2787">
        <v>25</v>
      </c>
      <c r="AS2787">
        <v>44</v>
      </c>
      <c r="AT2787">
        <v>56</v>
      </c>
      <c r="AU2787">
        <v>0</v>
      </c>
      <c r="AV2787">
        <v>0</v>
      </c>
      <c r="AW2787">
        <v>2.1800000000000002</v>
      </c>
      <c r="AX2787">
        <v>60</v>
      </c>
      <c r="AY2787">
        <v>73</v>
      </c>
      <c r="AZ2787">
        <v>34</v>
      </c>
      <c r="BA2787">
        <v>19</v>
      </c>
      <c r="BB2787">
        <v>0</v>
      </c>
      <c r="BC2787">
        <v>26</v>
      </c>
      <c r="BD2787">
        <v>66</v>
      </c>
      <c r="BE2787">
        <v>41</v>
      </c>
      <c r="BF2787">
        <v>68</v>
      </c>
      <c r="BG2787">
        <v>9.58</v>
      </c>
      <c r="BH2787">
        <v>4.54</v>
      </c>
      <c r="BI2787">
        <v>2.97</v>
      </c>
      <c r="BJ2787">
        <v>3.34</v>
      </c>
      <c r="BK2787">
        <v>2.57</v>
      </c>
      <c r="BL2787">
        <f>1/Table1[[#This Row],[odds_ft_home_team_win]]+1/Table1[[#This Row],[odds_ft_draw]]+1/Table1[[#This Row],[odds_ft_away_team_win]]-1</f>
        <v>2.5206592670885763E-2</v>
      </c>
      <c r="BM2787">
        <f>Table1[[#This Row],[Margin]]/3</f>
        <v>8.4021975569619212E-3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 t="s">
        <v>83</v>
      </c>
      <c r="BU2787">
        <f>VLOOKUP(Table1[[#This Row],[Reference]],metron,11,FALSE)</f>
        <v>1.210167055864918</v>
      </c>
      <c r="BV2787">
        <f>VLOOKUP(Table1[[#This Row],[Reference]],metron,12,FALSE)</f>
        <v>1.3211783725525419</v>
      </c>
    </row>
    <row r="2788" spans="1:74" hidden="1" x14ac:dyDescent="0.45">
      <c r="A2788" t="s">
        <v>5410</v>
      </c>
      <c r="B2788">
        <v>1478394000</v>
      </c>
      <c r="C2788" s="3" t="s">
        <v>2433</v>
      </c>
      <c r="D2788" t="s">
        <v>65</v>
      </c>
      <c r="E2788" t="s">
        <v>66</v>
      </c>
      <c r="F2788" t="s">
        <v>85</v>
      </c>
      <c r="G2788" t="s">
        <v>611</v>
      </c>
      <c r="H2788" t="s">
        <v>66</v>
      </c>
      <c r="I2788">
        <f>MROUND(Table1[[#This Row],[Prob_H]]*100,2)/100</f>
        <v>0.72</v>
      </c>
      <c r="J2788">
        <f>1/Table1[[#This Row],[odds_ft_home_team_win]]-Table1[[#This Row],[Margin/3]]</f>
        <v>0.72210132973497976</v>
      </c>
      <c r="K2788">
        <f>1/Table1[[#This Row],[odds_ft_draw]]-Table1[[#This Row],[Margin/3]]</f>
        <v>0.17399250425389148</v>
      </c>
      <c r="L2788">
        <f>1/Table1[[#This Row],[odds_ft_away_team_win]]-Table1[[#This Row],[Margin/3]]</f>
        <v>0.10390616601112865</v>
      </c>
      <c r="M2788">
        <v>16</v>
      </c>
      <c r="N2788">
        <v>1.57</v>
      </c>
      <c r="O2788">
        <v>0.28999999999999998</v>
      </c>
      <c r="P2788">
        <v>1.89</v>
      </c>
      <c r="Q2788">
        <v>0.28999999999999998</v>
      </c>
      <c r="R2788" t="str" cm="1">
        <f t="array" ref="R27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88">
        <v>4</v>
      </c>
      <c r="T2788">
        <v>0</v>
      </c>
      <c r="U2788">
        <v>4</v>
      </c>
      <c r="V2788">
        <v>1</v>
      </c>
      <c r="W2788">
        <v>1</v>
      </c>
      <c r="X2788">
        <v>0</v>
      </c>
      <c r="Y2788" t="s">
        <v>2434</v>
      </c>
      <c r="AA2788">
        <v>6</v>
      </c>
      <c r="AB2788">
        <v>3</v>
      </c>
      <c r="AC2788">
        <v>2</v>
      </c>
      <c r="AD2788">
        <v>0</v>
      </c>
      <c r="AE2788">
        <v>2</v>
      </c>
      <c r="AF2788">
        <v>0</v>
      </c>
      <c r="AG2788">
        <v>1</v>
      </c>
      <c r="AH2788">
        <v>1</v>
      </c>
      <c r="AI2788">
        <v>1</v>
      </c>
      <c r="AJ2788">
        <v>1</v>
      </c>
      <c r="AK2788">
        <v>24</v>
      </c>
      <c r="AL2788">
        <v>5</v>
      </c>
      <c r="AM2788">
        <v>11</v>
      </c>
      <c r="AN2788">
        <v>0</v>
      </c>
      <c r="AO2788">
        <v>13</v>
      </c>
      <c r="AP2788">
        <v>5</v>
      </c>
      <c r="AQ2788">
        <v>12</v>
      </c>
      <c r="AR2788">
        <v>10</v>
      </c>
      <c r="AS2788">
        <v>55</v>
      </c>
      <c r="AT2788">
        <v>45</v>
      </c>
      <c r="AU2788">
        <v>0</v>
      </c>
      <c r="AV2788">
        <v>0</v>
      </c>
      <c r="AW2788">
        <v>3.07</v>
      </c>
      <c r="AX2788">
        <v>79</v>
      </c>
      <c r="AY2788">
        <v>86</v>
      </c>
      <c r="AZ2788">
        <v>36</v>
      </c>
      <c r="BA2788">
        <v>29</v>
      </c>
      <c r="BB2788">
        <v>29</v>
      </c>
      <c r="BC2788">
        <v>50</v>
      </c>
      <c r="BD2788">
        <v>72</v>
      </c>
      <c r="BE2788">
        <v>43</v>
      </c>
      <c r="BF2788">
        <v>72</v>
      </c>
      <c r="BG2788">
        <v>12.29</v>
      </c>
      <c r="BH2788">
        <v>6.15</v>
      </c>
      <c r="BI2788">
        <v>1.37</v>
      </c>
      <c r="BJ2788">
        <v>5.5</v>
      </c>
      <c r="BK2788">
        <v>8.9499999999999993</v>
      </c>
      <c r="BL2788">
        <f>1/Table1[[#This Row],[odds_ft_home_team_win]]+1/Table1[[#This Row],[odds_ft_draw]]+1/Table1[[#This Row],[odds_ft_away_team_win]]-1</f>
        <v>2.3477032692871047E-2</v>
      </c>
      <c r="BM2788">
        <f>Table1[[#This Row],[Margin]]/3</f>
        <v>7.8256775642903485E-3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 t="s">
        <v>1684</v>
      </c>
      <c r="BU2788">
        <f>VLOOKUP(Table1[[#This Row],[Reference]],metron,11,FALSE)</f>
        <v>2.2436090225563912</v>
      </c>
      <c r="BV2788">
        <f>VLOOKUP(Table1[[#This Row],[Reference]],metron,12,FALSE)</f>
        <v>0.75338345864661649</v>
      </c>
    </row>
    <row r="2789" spans="1:74" hidden="1" x14ac:dyDescent="0.45">
      <c r="A2789" t="s">
        <v>5410</v>
      </c>
      <c r="B2789">
        <v>1478394000</v>
      </c>
      <c r="C2789" s="3" t="s">
        <v>2433</v>
      </c>
      <c r="D2789" t="s">
        <v>65</v>
      </c>
      <c r="E2789" t="s">
        <v>66</v>
      </c>
      <c r="F2789" t="s">
        <v>93</v>
      </c>
      <c r="G2789" t="s">
        <v>86</v>
      </c>
      <c r="H2789" t="s">
        <v>66</v>
      </c>
      <c r="I2789">
        <f>MROUND(Table1[[#This Row],[Prob_H]]*100,2)/100</f>
        <v>0.34</v>
      </c>
      <c r="J2789">
        <f>1/Table1[[#This Row],[odds_ft_home_team_win]]-Table1[[#This Row],[Margin/3]]</f>
        <v>0.33277319953959333</v>
      </c>
      <c r="K2789">
        <f>1/Table1[[#This Row],[odds_ft_draw]]-Table1[[#This Row],[Margin/3]]</f>
        <v>0.28049361225241076</v>
      </c>
      <c r="L2789">
        <f>1/Table1[[#This Row],[odds_ft_away_team_win]]-Table1[[#This Row],[Margin/3]]</f>
        <v>0.38673318820799579</v>
      </c>
      <c r="M2789">
        <v>16</v>
      </c>
      <c r="N2789">
        <v>2.14</v>
      </c>
      <c r="O2789">
        <v>1.67</v>
      </c>
      <c r="P2789">
        <v>1.89</v>
      </c>
      <c r="Q2789">
        <v>1.25</v>
      </c>
      <c r="R2789" t="str" cm="1">
        <f t="array" ref="R27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89">
        <v>1</v>
      </c>
      <c r="T2789">
        <v>1</v>
      </c>
      <c r="U2789">
        <v>2</v>
      </c>
      <c r="V2789">
        <v>1</v>
      </c>
      <c r="W2789">
        <v>1</v>
      </c>
      <c r="X2789">
        <v>0</v>
      </c>
      <c r="Y2789">
        <v>41</v>
      </c>
      <c r="Z2789">
        <v>84</v>
      </c>
      <c r="AA2789">
        <v>4</v>
      </c>
      <c r="AB2789">
        <v>3</v>
      </c>
      <c r="AC2789">
        <v>4</v>
      </c>
      <c r="AD2789">
        <v>0</v>
      </c>
      <c r="AE2789">
        <v>4</v>
      </c>
      <c r="AF2789">
        <v>0</v>
      </c>
      <c r="AG2789">
        <v>0</v>
      </c>
      <c r="AH2789">
        <v>4</v>
      </c>
      <c r="AI2789">
        <v>0</v>
      </c>
      <c r="AJ2789">
        <v>4</v>
      </c>
      <c r="AK2789">
        <v>8</v>
      </c>
      <c r="AL2789">
        <v>10</v>
      </c>
      <c r="AM2789">
        <v>4</v>
      </c>
      <c r="AN2789">
        <v>4</v>
      </c>
      <c r="AO2789">
        <v>4</v>
      </c>
      <c r="AP2789">
        <v>6</v>
      </c>
      <c r="AQ2789">
        <v>14</v>
      </c>
      <c r="AR2789">
        <v>11</v>
      </c>
      <c r="AS2789">
        <v>58</v>
      </c>
      <c r="AT2789">
        <v>42</v>
      </c>
      <c r="AU2789">
        <v>0</v>
      </c>
      <c r="AV2789">
        <v>0</v>
      </c>
      <c r="AW2789">
        <v>3.13</v>
      </c>
      <c r="AX2789">
        <v>86</v>
      </c>
      <c r="AY2789">
        <v>86</v>
      </c>
      <c r="AZ2789">
        <v>47</v>
      </c>
      <c r="BA2789">
        <v>40</v>
      </c>
      <c r="BB2789">
        <v>24</v>
      </c>
      <c r="BC2789">
        <v>56</v>
      </c>
      <c r="BD2789">
        <v>63</v>
      </c>
      <c r="BE2789">
        <v>62</v>
      </c>
      <c r="BF2789">
        <v>77</v>
      </c>
      <c r="BG2789">
        <v>12.07</v>
      </c>
      <c r="BH2789">
        <v>5.71</v>
      </c>
      <c r="BI2789">
        <v>2.93</v>
      </c>
      <c r="BJ2789">
        <v>3.46</v>
      </c>
      <c r="BK2789">
        <v>2.5299999999999998</v>
      </c>
      <c r="BL2789">
        <f>1/Table1[[#This Row],[odds_ft_home_team_win]]+1/Table1[[#This Row],[odds_ft_draw]]+1/Table1[[#This Row],[odds_ft_away_team_win]]-1</f>
        <v>2.5571186364155007E-2</v>
      </c>
      <c r="BM2789">
        <f>Table1[[#This Row],[Margin]]/3</f>
        <v>8.5237287880516686E-3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 t="s">
        <v>95</v>
      </c>
      <c r="BU2789">
        <f>VLOOKUP(Table1[[#This Row],[Reference]],metron,11,FALSE)</f>
        <v>1.228921489601805</v>
      </c>
      <c r="BV2789">
        <f>VLOOKUP(Table1[[#This Row],[Reference]],metron,12,FALSE)</f>
        <v>1.2940512655166849</v>
      </c>
    </row>
    <row r="2790" spans="1:74" hidden="1" x14ac:dyDescent="0.45">
      <c r="A2790" t="s">
        <v>5410</v>
      </c>
      <c r="B2790">
        <v>1478394360</v>
      </c>
      <c r="C2790" s="3" t="s">
        <v>2435</v>
      </c>
      <c r="D2790" t="s">
        <v>65</v>
      </c>
      <c r="E2790" t="s">
        <v>66</v>
      </c>
      <c r="F2790" t="s">
        <v>81</v>
      </c>
      <c r="G2790" t="s">
        <v>98</v>
      </c>
      <c r="H2790" t="s">
        <v>66</v>
      </c>
      <c r="I2790">
        <f>MROUND(Table1[[#This Row],[Prob_H]]*100,2)/100</f>
        <v>0.46</v>
      </c>
      <c r="J2790">
        <f>1/Table1[[#This Row],[odds_ft_home_team_win]]-Table1[[#This Row],[Margin/3]]</f>
        <v>0.46771246219742391</v>
      </c>
      <c r="K2790">
        <f>1/Table1[[#This Row],[odds_ft_draw]]-Table1[[#This Row],[Margin/3]]</f>
        <v>0.27480810498711772</v>
      </c>
      <c r="L2790">
        <f>1/Table1[[#This Row],[odds_ft_away_team_win]]-Table1[[#This Row],[Margin/3]]</f>
        <v>0.25747943281545838</v>
      </c>
      <c r="M2790">
        <v>16</v>
      </c>
      <c r="N2790">
        <v>2</v>
      </c>
      <c r="O2790">
        <v>1.71</v>
      </c>
      <c r="P2790">
        <v>1.37</v>
      </c>
      <c r="Q2790">
        <v>1.24</v>
      </c>
      <c r="R2790" t="str" cm="1">
        <f t="array" ref="R27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0">
        <v>1</v>
      </c>
      <c r="T2790">
        <v>1</v>
      </c>
      <c r="U2790">
        <v>2</v>
      </c>
      <c r="V2790">
        <v>1</v>
      </c>
      <c r="W2790">
        <v>0</v>
      </c>
      <c r="X2790">
        <v>1</v>
      </c>
      <c r="Y2790">
        <v>84</v>
      </c>
      <c r="Z2790">
        <v>25</v>
      </c>
      <c r="AA2790">
        <v>6</v>
      </c>
      <c r="AB2790">
        <v>6</v>
      </c>
      <c r="AC2790">
        <v>3</v>
      </c>
      <c r="AD2790">
        <v>1</v>
      </c>
      <c r="AE2790">
        <v>7</v>
      </c>
      <c r="AF2790">
        <v>2</v>
      </c>
      <c r="AG2790">
        <v>3</v>
      </c>
      <c r="AH2790">
        <v>1</v>
      </c>
      <c r="AI2790">
        <v>3</v>
      </c>
      <c r="AJ2790">
        <v>6</v>
      </c>
      <c r="AK2790">
        <v>7</v>
      </c>
      <c r="AL2790">
        <v>10</v>
      </c>
      <c r="AM2790">
        <v>6</v>
      </c>
      <c r="AN2790">
        <v>6</v>
      </c>
      <c r="AO2790">
        <v>1</v>
      </c>
      <c r="AP2790">
        <v>4</v>
      </c>
      <c r="AQ2790">
        <v>-1</v>
      </c>
      <c r="AR2790">
        <v>-1</v>
      </c>
      <c r="AS2790">
        <v>-1</v>
      </c>
      <c r="AT2790">
        <v>-1</v>
      </c>
      <c r="AU2790">
        <v>0</v>
      </c>
      <c r="AV2790">
        <v>0</v>
      </c>
      <c r="AW2790">
        <v>2.5</v>
      </c>
      <c r="AX2790">
        <v>36</v>
      </c>
      <c r="AY2790">
        <v>64</v>
      </c>
      <c r="AZ2790">
        <v>57</v>
      </c>
      <c r="BA2790">
        <v>29</v>
      </c>
      <c r="BB2790">
        <v>15</v>
      </c>
      <c r="BC2790">
        <v>43</v>
      </c>
      <c r="BD2790">
        <v>71</v>
      </c>
      <c r="BE2790">
        <v>15</v>
      </c>
      <c r="BF2790">
        <v>79</v>
      </c>
      <c r="BG2790">
        <v>12.33</v>
      </c>
      <c r="BH2790">
        <v>4.43</v>
      </c>
      <c r="BI2790">
        <v>2.1</v>
      </c>
      <c r="BJ2790">
        <v>3.53</v>
      </c>
      <c r="BK2790">
        <v>3.76</v>
      </c>
      <c r="BL2790">
        <f>1/Table1[[#This Row],[odds_ft_home_team_win]]+1/Table1[[#This Row],[odds_ft_draw]]+1/Table1[[#This Row],[odds_ft_away_team_win]]-1</f>
        <v>2.5434041979156774E-2</v>
      </c>
      <c r="BM2790">
        <f>Table1[[#This Row],[Margin]]/3</f>
        <v>8.478013993052258E-3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 t="s">
        <v>109</v>
      </c>
      <c r="BU2790">
        <f>VLOOKUP(Table1[[#This Row],[Reference]],metron,11,FALSE)</f>
        <v>1.4888836329233679</v>
      </c>
      <c r="BV2790">
        <f>VLOOKUP(Table1[[#This Row],[Reference]],metron,12,FALSE)</f>
        <v>1.0516792809839171</v>
      </c>
    </row>
    <row r="2791" spans="1:74" hidden="1" x14ac:dyDescent="0.45">
      <c r="A2791" t="s">
        <v>5410</v>
      </c>
      <c r="B2791">
        <v>1478401200</v>
      </c>
      <c r="C2791" s="3" t="s">
        <v>2436</v>
      </c>
      <c r="D2791" t="s">
        <v>65</v>
      </c>
      <c r="E2791" t="s">
        <v>66</v>
      </c>
      <c r="F2791" t="s">
        <v>2218</v>
      </c>
      <c r="G2791" t="s">
        <v>73</v>
      </c>
      <c r="H2791" t="s">
        <v>66</v>
      </c>
      <c r="I2791">
        <f>MROUND(Table1[[#This Row],[Prob_H]]*100,2)/100</f>
        <v>0.54</v>
      </c>
      <c r="J2791">
        <f>1/Table1[[#This Row],[odds_ft_home_team_win]]-Table1[[#This Row],[Margin/3]]</f>
        <v>0.53833005997650973</v>
      </c>
      <c r="K2791">
        <f>1/Table1[[#This Row],[odds_ft_draw]]-Table1[[#This Row],[Margin/3]]</f>
        <v>0.25926165168920079</v>
      </c>
      <c r="L2791">
        <f>1/Table1[[#This Row],[odds_ft_away_team_win]]-Table1[[#This Row],[Margin/3]]</f>
        <v>0.20240828833428948</v>
      </c>
      <c r="M2791">
        <v>16</v>
      </c>
      <c r="N2791">
        <v>1.86</v>
      </c>
      <c r="O2791">
        <v>1.43</v>
      </c>
      <c r="P2791">
        <v>1.63</v>
      </c>
      <c r="Q2791">
        <v>1.06</v>
      </c>
      <c r="R2791" t="str" cm="1">
        <f t="array" ref="R27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91">
        <v>3</v>
      </c>
      <c r="T2791">
        <v>1</v>
      </c>
      <c r="U2791">
        <v>4</v>
      </c>
      <c r="V2791">
        <v>1</v>
      </c>
      <c r="W2791">
        <v>1</v>
      </c>
      <c r="X2791">
        <v>0</v>
      </c>
      <c r="Y2791" t="s">
        <v>2437</v>
      </c>
      <c r="Z2791">
        <v>71</v>
      </c>
      <c r="AA2791">
        <v>5</v>
      </c>
      <c r="AB2791">
        <v>4</v>
      </c>
      <c r="AC2791">
        <v>2</v>
      </c>
      <c r="AD2791">
        <v>0</v>
      </c>
      <c r="AE2791">
        <v>6</v>
      </c>
      <c r="AF2791">
        <v>1</v>
      </c>
      <c r="AG2791">
        <v>1</v>
      </c>
      <c r="AH2791">
        <v>1</v>
      </c>
      <c r="AI2791">
        <v>3</v>
      </c>
      <c r="AJ2791">
        <v>4</v>
      </c>
      <c r="AK2791">
        <v>14</v>
      </c>
      <c r="AL2791">
        <v>13</v>
      </c>
      <c r="AM2791">
        <v>6</v>
      </c>
      <c r="AN2791">
        <v>6</v>
      </c>
      <c r="AO2791">
        <v>8</v>
      </c>
      <c r="AP2791">
        <v>7</v>
      </c>
      <c r="AQ2791">
        <v>19</v>
      </c>
      <c r="AR2791">
        <v>19</v>
      </c>
      <c r="AS2791">
        <v>47</v>
      </c>
      <c r="AT2791">
        <v>53</v>
      </c>
      <c r="AU2791">
        <v>0</v>
      </c>
      <c r="AV2791">
        <v>0</v>
      </c>
      <c r="AW2791">
        <v>3.15</v>
      </c>
      <c r="AX2791">
        <v>86</v>
      </c>
      <c r="AY2791">
        <v>93</v>
      </c>
      <c r="AZ2791">
        <v>72</v>
      </c>
      <c r="BA2791">
        <v>36</v>
      </c>
      <c r="BB2791">
        <v>22</v>
      </c>
      <c r="BC2791">
        <v>57</v>
      </c>
      <c r="BD2791">
        <v>93</v>
      </c>
      <c r="BE2791">
        <v>43</v>
      </c>
      <c r="BF2791">
        <v>72</v>
      </c>
      <c r="BG2791">
        <v>8.26</v>
      </c>
      <c r="BH2791">
        <v>3.71</v>
      </c>
      <c r="BI2791">
        <v>1.83</v>
      </c>
      <c r="BJ2791">
        <v>3.74</v>
      </c>
      <c r="BK2791">
        <v>4.75</v>
      </c>
      <c r="BL2791">
        <f>1/Table1[[#This Row],[odds_ft_home_team_win]]+1/Table1[[#This Row],[odds_ft_draw]]+1/Table1[[#This Row],[odds_ft_away_team_win]]-1</f>
        <v>2.4354082365552587E-2</v>
      </c>
      <c r="BM2791">
        <f>Table1[[#This Row],[Margin]]/3</f>
        <v>8.1180274551841958E-3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 t="s">
        <v>2219</v>
      </c>
      <c r="BU2791">
        <f>VLOOKUP(Table1[[#This Row],[Reference]],metron,11,FALSE)</f>
        <v>1.684957590444867</v>
      </c>
      <c r="BV2791">
        <f>VLOOKUP(Table1[[#This Row],[Reference]],metron,12,FALSE)</f>
        <v>0.95101263631642718</v>
      </c>
    </row>
    <row r="2792" spans="1:74" hidden="1" x14ac:dyDescent="0.45">
      <c r="A2792" t="s">
        <v>5410</v>
      </c>
      <c r="B2792">
        <v>1478476800</v>
      </c>
      <c r="C2792" s="3" t="s">
        <v>2439</v>
      </c>
      <c r="D2792" t="s">
        <v>65</v>
      </c>
      <c r="E2792" t="s">
        <v>66</v>
      </c>
      <c r="F2792" t="s">
        <v>88</v>
      </c>
      <c r="G2792" t="s">
        <v>67</v>
      </c>
      <c r="H2792" t="s">
        <v>66</v>
      </c>
      <c r="I2792">
        <f>MROUND(Table1[[#This Row],[Prob_H]]*100,2)/100</f>
        <v>0.57999999999999996</v>
      </c>
      <c r="J2792">
        <f>1/Table1[[#This Row],[odds_ft_home_team_win]]-Table1[[#This Row],[Margin/3]]</f>
        <v>0.57307557465323045</v>
      </c>
      <c r="K2792">
        <f>1/Table1[[#This Row],[odds_ft_draw]]-Table1[[#This Row],[Margin/3]]</f>
        <v>0.24293650722305626</v>
      </c>
      <c r="L2792">
        <f>1/Table1[[#This Row],[odds_ft_away_team_win]]-Table1[[#This Row],[Margin/3]]</f>
        <v>0.1839879181237134</v>
      </c>
      <c r="M2792">
        <v>16</v>
      </c>
      <c r="N2792">
        <v>1.1399999999999999</v>
      </c>
      <c r="O2792">
        <v>0.14000000000000001</v>
      </c>
      <c r="P2792">
        <v>1.67</v>
      </c>
      <c r="Q2792">
        <v>0.53</v>
      </c>
      <c r="R2792" t="str" cm="1">
        <f t="array" ref="R27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92">
        <v>2</v>
      </c>
      <c r="T2792">
        <v>0</v>
      </c>
      <c r="U2792">
        <v>2</v>
      </c>
      <c r="V2792">
        <v>0</v>
      </c>
      <c r="W2792">
        <v>0</v>
      </c>
      <c r="X2792">
        <v>0</v>
      </c>
      <c r="Y2792" t="s">
        <v>2440</v>
      </c>
      <c r="AA2792">
        <v>8</v>
      </c>
      <c r="AB2792">
        <v>3</v>
      </c>
      <c r="AC2792">
        <v>0</v>
      </c>
      <c r="AD2792">
        <v>0</v>
      </c>
      <c r="AE2792">
        <v>3</v>
      </c>
      <c r="AF2792">
        <v>0</v>
      </c>
      <c r="AG2792">
        <v>0</v>
      </c>
      <c r="AH2792">
        <v>0</v>
      </c>
      <c r="AI2792">
        <v>1</v>
      </c>
      <c r="AJ2792">
        <v>2</v>
      </c>
      <c r="AK2792">
        <v>14</v>
      </c>
      <c r="AL2792">
        <v>12</v>
      </c>
      <c r="AM2792">
        <v>4</v>
      </c>
      <c r="AN2792">
        <v>2</v>
      </c>
      <c r="AO2792">
        <v>10</v>
      </c>
      <c r="AP2792">
        <v>10</v>
      </c>
      <c r="AQ2792">
        <v>14</v>
      </c>
      <c r="AR2792">
        <v>12</v>
      </c>
      <c r="AS2792">
        <v>49</v>
      </c>
      <c r="AT2792">
        <v>51</v>
      </c>
      <c r="AU2792">
        <v>0</v>
      </c>
      <c r="AV2792">
        <v>0</v>
      </c>
      <c r="AW2792">
        <v>2.29</v>
      </c>
      <c r="AX2792">
        <v>36</v>
      </c>
      <c r="AY2792">
        <v>57</v>
      </c>
      <c r="AZ2792">
        <v>36</v>
      </c>
      <c r="BA2792">
        <v>29</v>
      </c>
      <c r="BB2792">
        <v>14</v>
      </c>
      <c r="BC2792">
        <v>36</v>
      </c>
      <c r="BD2792">
        <v>57</v>
      </c>
      <c r="BE2792">
        <v>36</v>
      </c>
      <c r="BF2792">
        <v>71</v>
      </c>
      <c r="BG2792">
        <v>10.14</v>
      </c>
      <c r="BH2792">
        <v>3.71</v>
      </c>
      <c r="BI2792">
        <v>1.72</v>
      </c>
      <c r="BJ2792">
        <v>3.98</v>
      </c>
      <c r="BK2792">
        <v>5.2</v>
      </c>
      <c r="BL2792">
        <f>1/Table1[[#This Row],[odds_ft_home_team_win]]+1/Table1[[#This Row],[odds_ft_draw]]+1/Table1[[#This Row],[odds_ft_away_team_win]]-1</f>
        <v>2.4959322551936669E-2</v>
      </c>
      <c r="BM2792">
        <f>Table1[[#This Row],[Margin]]/3</f>
        <v>8.3197741839788897E-3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 t="s">
        <v>91</v>
      </c>
      <c r="BU2792">
        <f>VLOOKUP(Table1[[#This Row],[Reference]],metron,11,FALSE)</f>
        <v>1.7619715019855171</v>
      </c>
      <c r="BV2792">
        <f>VLOOKUP(Table1[[#This Row],[Reference]],metron,12,FALSE)</f>
        <v>0.87432842793739785</v>
      </c>
    </row>
    <row r="2793" spans="1:74" hidden="1" x14ac:dyDescent="0.45">
      <c r="A2793" t="s">
        <v>5409</v>
      </c>
      <c r="B2793">
        <v>1493429400</v>
      </c>
      <c r="C2793" s="3" t="s">
        <v>2686</v>
      </c>
      <c r="D2793" t="s">
        <v>65</v>
      </c>
      <c r="E2793" t="s">
        <v>66</v>
      </c>
      <c r="F2793" t="s">
        <v>611</v>
      </c>
      <c r="G2793" t="s">
        <v>85</v>
      </c>
      <c r="H2793" t="s">
        <v>66</v>
      </c>
      <c r="I2793">
        <f>MROUND(Table1[[#This Row],[Prob_H]]*100,2)/100</f>
        <v>0.24</v>
      </c>
      <c r="J2793">
        <f>1/Table1[[#This Row],[odds_ft_home_team_win]]-Table1[[#This Row],[Margin/3]]</f>
        <v>0.24798886048647903</v>
      </c>
      <c r="K2793">
        <f>1/Table1[[#This Row],[odds_ft_draw]]-Table1[[#This Row],[Margin/3]]</f>
        <v>0.26782169799887456</v>
      </c>
      <c r="L2793">
        <f>1/Table1[[#This Row],[odds_ft_away_team_win]]-Table1[[#This Row],[Margin/3]]</f>
        <v>0.48418944151464632</v>
      </c>
      <c r="M2793">
        <v>16</v>
      </c>
      <c r="N2793">
        <v>1.56</v>
      </c>
      <c r="O2793">
        <v>1.1299999999999999</v>
      </c>
      <c r="P2793">
        <v>1.65</v>
      </c>
      <c r="Q2793">
        <v>1</v>
      </c>
      <c r="R2793" t="str" cm="1">
        <f t="array" ref="R27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0</v>
      </c>
      <c r="Y2793">
        <v>15</v>
      </c>
      <c r="AA2793">
        <v>5</v>
      </c>
      <c r="AB2793">
        <v>3</v>
      </c>
      <c r="AC2793">
        <v>3</v>
      </c>
      <c r="AD2793">
        <v>0</v>
      </c>
      <c r="AE2793">
        <v>3</v>
      </c>
      <c r="AF2793">
        <v>1</v>
      </c>
      <c r="AG2793">
        <v>0</v>
      </c>
      <c r="AH2793">
        <v>3</v>
      </c>
      <c r="AI2793">
        <v>1</v>
      </c>
      <c r="AJ2793">
        <v>3</v>
      </c>
      <c r="AK2793">
        <v>8</v>
      </c>
      <c r="AL2793">
        <v>5</v>
      </c>
      <c r="AM2793">
        <v>5</v>
      </c>
      <c r="AN2793">
        <v>0</v>
      </c>
      <c r="AO2793">
        <v>3</v>
      </c>
      <c r="AP2793">
        <v>5</v>
      </c>
      <c r="AQ2793">
        <v>14</v>
      </c>
      <c r="AR2793">
        <v>18</v>
      </c>
      <c r="AS2793">
        <v>45</v>
      </c>
      <c r="AT2793">
        <v>55</v>
      </c>
      <c r="AU2793">
        <v>0</v>
      </c>
      <c r="AV2793">
        <v>0</v>
      </c>
      <c r="AW2793">
        <v>3.03</v>
      </c>
      <c r="AX2793">
        <v>60</v>
      </c>
      <c r="AY2793">
        <v>75</v>
      </c>
      <c r="AZ2793">
        <v>53</v>
      </c>
      <c r="BA2793">
        <v>41</v>
      </c>
      <c r="BB2793">
        <v>22</v>
      </c>
      <c r="BC2793">
        <v>38</v>
      </c>
      <c r="BD2793">
        <v>75</v>
      </c>
      <c r="BE2793">
        <v>47</v>
      </c>
      <c r="BF2793">
        <v>94</v>
      </c>
      <c r="BG2793">
        <v>11.37</v>
      </c>
      <c r="BH2793">
        <v>5.32</v>
      </c>
      <c r="BI2793">
        <v>3.9</v>
      </c>
      <c r="BJ2793">
        <v>3.62</v>
      </c>
      <c r="BK2793">
        <v>2.0299999999999998</v>
      </c>
      <c r="BL2793">
        <f>1/Table1[[#This Row],[odds_ft_home_team_win]]+1/Table1[[#This Row],[odds_ft_draw]]+1/Table1[[#This Row],[odds_ft_away_team_win]]-1</f>
        <v>2.5264187771332214E-2</v>
      </c>
      <c r="BM2793">
        <f>Table1[[#This Row],[Margin]]/3</f>
        <v>8.4213959237774052E-3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 t="s">
        <v>614</v>
      </c>
      <c r="BU2793">
        <f>VLOOKUP(Table1[[#This Row],[Reference]],metron,11,FALSE)</f>
        <v>1.067249240121581</v>
      </c>
      <c r="BV2793">
        <f>VLOOKUP(Table1[[#This Row],[Reference]],metron,12,FALSE)</f>
        <v>1.53419452887538</v>
      </c>
    </row>
    <row r="2794" spans="1:74" hidden="1" x14ac:dyDescent="0.45">
      <c r="A2794" t="s">
        <v>5409</v>
      </c>
      <c r="B2794">
        <v>1493503200</v>
      </c>
      <c r="C2794" s="3" t="s">
        <v>2687</v>
      </c>
      <c r="D2794" t="s">
        <v>65</v>
      </c>
      <c r="E2794" t="s">
        <v>66</v>
      </c>
      <c r="F2794" t="s">
        <v>67</v>
      </c>
      <c r="G2794" t="s">
        <v>88</v>
      </c>
      <c r="H2794" t="s">
        <v>66</v>
      </c>
      <c r="I2794">
        <f>MROUND(Table1[[#This Row],[Prob_H]]*100,2)/100</f>
        <v>0.32</v>
      </c>
      <c r="J2794">
        <f>1/Table1[[#This Row],[odds_ft_home_team_win]]-Table1[[#This Row],[Margin/3]]</f>
        <v>0.32634763830634705</v>
      </c>
      <c r="K2794">
        <f>1/Table1[[#This Row],[odds_ft_draw]]-Table1[[#This Row],[Margin/3]]</f>
        <v>0.27358961861630043</v>
      </c>
      <c r="L2794">
        <f>1/Table1[[#This Row],[odds_ft_away_team_win]]-Table1[[#This Row],[Margin/3]]</f>
        <v>0.4000627430773524</v>
      </c>
      <c r="M2794">
        <v>16</v>
      </c>
      <c r="N2794">
        <v>1.1299999999999999</v>
      </c>
      <c r="O2794">
        <v>0.69</v>
      </c>
      <c r="P2794">
        <v>1.1200000000000001</v>
      </c>
      <c r="Q2794">
        <v>0.83</v>
      </c>
      <c r="R2794" t="str" cm="1">
        <f t="array" ref="R27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4">
        <v>2</v>
      </c>
      <c r="T2794">
        <v>2</v>
      </c>
      <c r="U2794">
        <v>4</v>
      </c>
      <c r="V2794">
        <v>1</v>
      </c>
      <c r="W2794">
        <v>1</v>
      </c>
      <c r="X2794">
        <v>0</v>
      </c>
      <c r="Y2794" t="s">
        <v>2688</v>
      </c>
      <c r="Z2794" t="s">
        <v>2213</v>
      </c>
      <c r="AA2794">
        <v>8</v>
      </c>
      <c r="AB2794">
        <v>3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19</v>
      </c>
      <c r="AL2794">
        <v>15</v>
      </c>
      <c r="AM2794">
        <v>6</v>
      </c>
      <c r="AN2794">
        <v>7</v>
      </c>
      <c r="AO2794">
        <v>13</v>
      </c>
      <c r="AP2794">
        <v>8</v>
      </c>
      <c r="AQ2794">
        <v>13</v>
      </c>
      <c r="AR2794">
        <v>10</v>
      </c>
      <c r="AS2794">
        <v>46</v>
      </c>
      <c r="AT2794">
        <v>54</v>
      </c>
      <c r="AU2794">
        <v>0</v>
      </c>
      <c r="AV2794">
        <v>0</v>
      </c>
      <c r="AW2794">
        <v>2.69</v>
      </c>
      <c r="AX2794">
        <v>60</v>
      </c>
      <c r="AY2794">
        <v>82</v>
      </c>
      <c r="AZ2794">
        <v>53</v>
      </c>
      <c r="BA2794">
        <v>22</v>
      </c>
      <c r="BB2794">
        <v>10</v>
      </c>
      <c r="BC2794">
        <v>28</v>
      </c>
      <c r="BD2794">
        <v>75</v>
      </c>
      <c r="BE2794">
        <v>44</v>
      </c>
      <c r="BF2794">
        <v>75</v>
      </c>
      <c r="BG2794">
        <v>11.07</v>
      </c>
      <c r="BH2794">
        <v>3.75</v>
      </c>
      <c r="BI2794">
        <v>2.99</v>
      </c>
      <c r="BJ2794">
        <v>3.55</v>
      </c>
      <c r="BK2794">
        <v>2.4500000000000002</v>
      </c>
      <c r="BL2794">
        <f>1/Table1[[#This Row],[odds_ft_home_team_win]]+1/Table1[[#This Row],[odds_ft_draw]]+1/Table1[[#This Row],[odds_ft_away_team_win]]-1</f>
        <v>2.4301566686310005E-2</v>
      </c>
      <c r="BM2794">
        <f>Table1[[#This Row],[Margin]]/3</f>
        <v>8.1005222287700018E-3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 t="s">
        <v>70</v>
      </c>
      <c r="BU2794">
        <f>VLOOKUP(Table1[[#This Row],[Reference]],metron,11,FALSE)</f>
        <v>1.210167055864918</v>
      </c>
      <c r="BV2794">
        <f>VLOOKUP(Table1[[#This Row],[Reference]],metron,12,FALSE)</f>
        <v>1.3211783725525419</v>
      </c>
    </row>
    <row r="2795" spans="1:74" hidden="1" x14ac:dyDescent="0.45">
      <c r="A2795" t="s">
        <v>5409</v>
      </c>
      <c r="B2795">
        <v>1493510760</v>
      </c>
      <c r="C2795" s="3" t="s">
        <v>2692</v>
      </c>
      <c r="D2795" t="s">
        <v>65</v>
      </c>
      <c r="E2795" t="s">
        <v>66</v>
      </c>
      <c r="F2795" t="s">
        <v>103</v>
      </c>
      <c r="G2795" t="s">
        <v>77</v>
      </c>
      <c r="H2795" t="s">
        <v>66</v>
      </c>
      <c r="I2795">
        <f>MROUND(Table1[[#This Row],[Prob_H]]*100,2)/100</f>
        <v>0.42</v>
      </c>
      <c r="J2795">
        <f>1/Table1[[#This Row],[odds_ft_home_team_win]]-Table1[[#This Row],[Margin/3]]</f>
        <v>0.41159729250171279</v>
      </c>
      <c r="K2795">
        <f>1/Table1[[#This Row],[odds_ft_draw]]-Table1[[#This Row],[Margin/3]]</f>
        <v>0.28641447601228515</v>
      </c>
      <c r="L2795">
        <f>1/Table1[[#This Row],[odds_ft_away_team_win]]-Table1[[#This Row],[Margin/3]]</f>
        <v>0.30198823148600212</v>
      </c>
      <c r="M2795">
        <v>16</v>
      </c>
      <c r="N2795">
        <v>2.06</v>
      </c>
      <c r="O2795">
        <v>0.87</v>
      </c>
      <c r="P2795">
        <v>2</v>
      </c>
      <c r="Q2795">
        <v>1</v>
      </c>
      <c r="R2795" t="str" cm="1">
        <f t="array" ref="R27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5">
        <v>2</v>
      </c>
      <c r="T2795">
        <v>2</v>
      </c>
      <c r="U2795">
        <v>4</v>
      </c>
      <c r="V2795">
        <v>0</v>
      </c>
      <c r="W2795">
        <v>0</v>
      </c>
      <c r="X2795">
        <v>0</v>
      </c>
      <c r="Y2795" t="s">
        <v>2671</v>
      </c>
      <c r="Z2795" t="s">
        <v>2693</v>
      </c>
      <c r="AA2795">
        <v>4</v>
      </c>
      <c r="AB2795">
        <v>3</v>
      </c>
      <c r="AC2795">
        <v>3</v>
      </c>
      <c r="AD2795">
        <v>0</v>
      </c>
      <c r="AE2795">
        <v>5</v>
      </c>
      <c r="AF2795">
        <v>0</v>
      </c>
      <c r="AG2795">
        <v>1</v>
      </c>
      <c r="AH2795">
        <v>2</v>
      </c>
      <c r="AI2795">
        <v>1</v>
      </c>
      <c r="AJ2795">
        <v>4</v>
      </c>
      <c r="AK2795">
        <v>12</v>
      </c>
      <c r="AL2795">
        <v>14</v>
      </c>
      <c r="AM2795">
        <v>6</v>
      </c>
      <c r="AN2795">
        <v>7</v>
      </c>
      <c r="AO2795">
        <v>6</v>
      </c>
      <c r="AP2795">
        <v>7</v>
      </c>
      <c r="AQ2795">
        <v>9</v>
      </c>
      <c r="AR2795">
        <v>19</v>
      </c>
      <c r="AS2795">
        <v>49</v>
      </c>
      <c r="AT2795">
        <v>51</v>
      </c>
      <c r="AU2795">
        <v>0</v>
      </c>
      <c r="AV2795">
        <v>0</v>
      </c>
      <c r="AW2795">
        <v>2.0699999999999998</v>
      </c>
      <c r="AX2795">
        <v>38</v>
      </c>
      <c r="AY2795">
        <v>57</v>
      </c>
      <c r="AZ2795">
        <v>34</v>
      </c>
      <c r="BA2795">
        <v>22</v>
      </c>
      <c r="BB2795">
        <v>13</v>
      </c>
      <c r="BC2795">
        <v>22</v>
      </c>
      <c r="BD2795">
        <v>59</v>
      </c>
      <c r="BE2795">
        <v>41</v>
      </c>
      <c r="BF2795">
        <v>63</v>
      </c>
      <c r="BG2795">
        <v>10.92</v>
      </c>
      <c r="BH2795">
        <v>4.2</v>
      </c>
      <c r="BI2795">
        <v>2.38</v>
      </c>
      <c r="BJ2795">
        <v>3.39</v>
      </c>
      <c r="BK2795">
        <v>3.22</v>
      </c>
      <c r="BL2795">
        <f>1/Table1[[#This Row],[odds_ft_home_team_win]]+1/Table1[[#This Row],[odds_ft_draw]]+1/Table1[[#This Row],[odds_ft_away_team_win]]-1</f>
        <v>2.5712324175533929E-2</v>
      </c>
      <c r="BM2795">
        <f>Table1[[#This Row],[Margin]]/3</f>
        <v>8.5707747251779764E-3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 t="s">
        <v>118</v>
      </c>
      <c r="BU2795">
        <f>VLOOKUP(Table1[[#This Row],[Reference]],metron,11,FALSE)</f>
        <v>1.396960958296362</v>
      </c>
      <c r="BV2795">
        <f>VLOOKUP(Table1[[#This Row],[Reference]],metron,12,FALSE)</f>
        <v>1.091503992901508</v>
      </c>
    </row>
    <row r="2796" spans="1:74" hidden="1" x14ac:dyDescent="0.45">
      <c r="A2796" t="s">
        <v>5409</v>
      </c>
      <c r="B2796">
        <v>1493510760</v>
      </c>
      <c r="C2796" s="3" t="s">
        <v>2692</v>
      </c>
      <c r="D2796" t="s">
        <v>65</v>
      </c>
      <c r="E2796" t="s">
        <v>66</v>
      </c>
      <c r="F2796" t="s">
        <v>98</v>
      </c>
      <c r="G2796" t="s">
        <v>81</v>
      </c>
      <c r="H2796" t="s">
        <v>66</v>
      </c>
      <c r="I2796">
        <f>MROUND(Table1[[#This Row],[Prob_H]]*100,2)/100</f>
        <v>0.46</v>
      </c>
      <c r="J2796">
        <f>1/Table1[[#This Row],[odds_ft_home_team_win]]-Table1[[#This Row],[Margin/3]]</f>
        <v>0.46543344900374922</v>
      </c>
      <c r="K2796">
        <f>1/Table1[[#This Row],[odds_ft_draw]]-Table1[[#This Row],[Margin/3]]</f>
        <v>0.27640008461493459</v>
      </c>
      <c r="L2796">
        <f>1/Table1[[#This Row],[odds_ft_away_team_win]]-Table1[[#This Row],[Margin/3]]</f>
        <v>0.25816646638131635</v>
      </c>
      <c r="M2796">
        <v>16</v>
      </c>
      <c r="N2796">
        <v>1.82</v>
      </c>
      <c r="O2796">
        <v>1.22</v>
      </c>
      <c r="P2796">
        <v>1.86</v>
      </c>
      <c r="Q2796">
        <v>1.21</v>
      </c>
      <c r="R2796" t="str" cm="1">
        <f t="array" ref="R27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796">
        <v>1</v>
      </c>
      <c r="T2796">
        <v>1</v>
      </c>
      <c r="U2796">
        <v>2</v>
      </c>
      <c r="V2796">
        <v>0</v>
      </c>
      <c r="W2796">
        <v>0</v>
      </c>
      <c r="X2796">
        <v>0</v>
      </c>
      <c r="Y2796">
        <v>79</v>
      </c>
      <c r="Z2796">
        <v>84</v>
      </c>
      <c r="AA2796">
        <v>2</v>
      </c>
      <c r="AB2796">
        <v>3</v>
      </c>
      <c r="AC2796">
        <v>0</v>
      </c>
      <c r="AD2796">
        <v>0</v>
      </c>
      <c r="AE2796">
        <v>3</v>
      </c>
      <c r="AF2796">
        <v>0</v>
      </c>
      <c r="AG2796">
        <v>0</v>
      </c>
      <c r="AH2796">
        <v>0</v>
      </c>
      <c r="AI2796">
        <v>0</v>
      </c>
      <c r="AJ2796">
        <v>3</v>
      </c>
      <c r="AK2796">
        <v>27</v>
      </c>
      <c r="AL2796">
        <v>21</v>
      </c>
      <c r="AM2796">
        <v>11</v>
      </c>
      <c r="AN2796">
        <v>10</v>
      </c>
      <c r="AO2796">
        <v>16</v>
      </c>
      <c r="AP2796">
        <v>11</v>
      </c>
      <c r="AQ2796">
        <v>11</v>
      </c>
      <c r="AR2796">
        <v>21</v>
      </c>
      <c r="AS2796">
        <v>49</v>
      </c>
      <c r="AT2796">
        <v>51</v>
      </c>
      <c r="AU2796">
        <v>0</v>
      </c>
      <c r="AV2796">
        <v>0</v>
      </c>
      <c r="AW2796">
        <v>2.4</v>
      </c>
      <c r="AX2796">
        <v>49</v>
      </c>
      <c r="AY2796">
        <v>66</v>
      </c>
      <c r="AZ2796">
        <v>40</v>
      </c>
      <c r="BA2796">
        <v>23</v>
      </c>
      <c r="BB2796">
        <v>17</v>
      </c>
      <c r="BC2796">
        <v>43</v>
      </c>
      <c r="BD2796">
        <v>60</v>
      </c>
      <c r="BE2796">
        <v>37</v>
      </c>
      <c r="BF2796">
        <v>80</v>
      </c>
      <c r="BG2796">
        <v>10.29</v>
      </c>
      <c r="BH2796">
        <v>4.1399999999999997</v>
      </c>
      <c r="BI2796">
        <v>2.11</v>
      </c>
      <c r="BJ2796">
        <v>3.51</v>
      </c>
      <c r="BK2796">
        <v>3.75</v>
      </c>
      <c r="BL2796">
        <f>1/Table1[[#This Row],[odds_ft_home_team_win]]+1/Table1[[#This Row],[odds_ft_draw]]+1/Table1[[#This Row],[odds_ft_away_team_win]]-1</f>
        <v>2.5500600856050992E-2</v>
      </c>
      <c r="BM2796">
        <f>Table1[[#This Row],[Margin]]/3</f>
        <v>8.5002002853503313E-3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 t="s">
        <v>128</v>
      </c>
      <c r="BU2796">
        <f>VLOOKUP(Table1[[#This Row],[Reference]],metron,11,FALSE)</f>
        <v>1.4888836329233679</v>
      </c>
      <c r="BV2796">
        <f>VLOOKUP(Table1[[#This Row],[Reference]],metron,12,FALSE)</f>
        <v>1.0516792809839171</v>
      </c>
    </row>
    <row r="2797" spans="1:74" hidden="1" x14ac:dyDescent="0.45">
      <c r="A2797" t="s">
        <v>5409</v>
      </c>
      <c r="B2797">
        <v>1493517600</v>
      </c>
      <c r="C2797" s="3" t="s">
        <v>2694</v>
      </c>
      <c r="D2797" t="s">
        <v>65</v>
      </c>
      <c r="E2797" t="s">
        <v>66</v>
      </c>
      <c r="F2797" t="s">
        <v>86</v>
      </c>
      <c r="G2797" t="s">
        <v>93</v>
      </c>
      <c r="H2797" t="s">
        <v>66</v>
      </c>
      <c r="I2797">
        <f>MROUND(Table1[[#This Row],[Prob_H]]*100,2)/100</f>
        <v>0.52</v>
      </c>
      <c r="J2797">
        <f>1/Table1[[#This Row],[odds_ft_home_team_win]]-Table1[[#This Row],[Margin/3]]</f>
        <v>0.51779821510005275</v>
      </c>
      <c r="K2797">
        <f>1/Table1[[#This Row],[odds_ft_draw]]-Table1[[#This Row],[Margin/3]]</f>
        <v>0.26396198965906614</v>
      </c>
      <c r="L2797">
        <f>1/Table1[[#This Row],[odds_ft_away_team_win]]-Table1[[#This Row],[Margin/3]]</f>
        <v>0.21823979524088102</v>
      </c>
      <c r="M2797">
        <v>16</v>
      </c>
      <c r="N2797">
        <v>2.06</v>
      </c>
      <c r="O2797">
        <v>0.69</v>
      </c>
      <c r="P2797">
        <v>1.85</v>
      </c>
      <c r="Q2797">
        <v>0.78</v>
      </c>
      <c r="R2797" t="str" cm="1">
        <f t="array" ref="R27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7">
        <v>1</v>
      </c>
      <c r="T2797">
        <v>2</v>
      </c>
      <c r="U2797">
        <v>3</v>
      </c>
      <c r="V2797">
        <v>2</v>
      </c>
      <c r="W2797">
        <v>0</v>
      </c>
      <c r="X2797">
        <v>2</v>
      </c>
      <c r="Y2797">
        <v>88</v>
      </c>
      <c r="Z2797" t="s">
        <v>252</v>
      </c>
      <c r="AA2797">
        <v>16</v>
      </c>
      <c r="AB2797">
        <v>7</v>
      </c>
      <c r="AC2797">
        <v>3</v>
      </c>
      <c r="AD2797">
        <v>0</v>
      </c>
      <c r="AE2797">
        <v>1</v>
      </c>
      <c r="AF2797">
        <v>0</v>
      </c>
      <c r="AG2797">
        <v>1</v>
      </c>
      <c r="AH2797">
        <v>2</v>
      </c>
      <c r="AI2797">
        <v>0</v>
      </c>
      <c r="AJ2797">
        <v>1</v>
      </c>
      <c r="AK2797">
        <v>17</v>
      </c>
      <c r="AL2797">
        <v>15</v>
      </c>
      <c r="AM2797">
        <v>7</v>
      </c>
      <c r="AN2797">
        <v>7</v>
      </c>
      <c r="AO2797">
        <v>10</v>
      </c>
      <c r="AP2797">
        <v>8</v>
      </c>
      <c r="AQ2797">
        <v>-1</v>
      </c>
      <c r="AR2797">
        <v>-1</v>
      </c>
      <c r="AS2797">
        <v>50</v>
      </c>
      <c r="AT2797">
        <v>50</v>
      </c>
      <c r="AU2797">
        <v>0</v>
      </c>
      <c r="AV2797">
        <v>0</v>
      </c>
      <c r="AW2797">
        <v>2.41</v>
      </c>
      <c r="AX2797">
        <v>45</v>
      </c>
      <c r="AY2797">
        <v>68</v>
      </c>
      <c r="AZ2797">
        <v>36</v>
      </c>
      <c r="BA2797">
        <v>28</v>
      </c>
      <c r="BB2797">
        <v>16</v>
      </c>
      <c r="BC2797">
        <v>36</v>
      </c>
      <c r="BD2797">
        <v>66</v>
      </c>
      <c r="BE2797">
        <v>42</v>
      </c>
      <c r="BF2797">
        <v>74</v>
      </c>
      <c r="BG2797">
        <v>7.96</v>
      </c>
      <c r="BH2797">
        <v>4.28</v>
      </c>
      <c r="BI2797">
        <v>1.9</v>
      </c>
      <c r="BJ2797">
        <v>3.67</v>
      </c>
      <c r="BK2797">
        <v>4.41</v>
      </c>
      <c r="BL2797">
        <f>1/Table1[[#This Row],[odds_ft_home_team_win]]+1/Table1[[#This Row],[odds_ft_draw]]+1/Table1[[#This Row],[odds_ft_away_team_win]]-1</f>
        <v>2.5552723120894294E-2</v>
      </c>
      <c r="BM2797">
        <f>Table1[[#This Row],[Margin]]/3</f>
        <v>8.5175743736314313E-3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 t="s">
        <v>113</v>
      </c>
      <c r="BU2797">
        <f>VLOOKUP(Table1[[#This Row],[Reference]],metron,11,FALSE)</f>
        <v>1.625948039373891</v>
      </c>
      <c r="BV2797">
        <f>VLOOKUP(Table1[[#This Row],[Reference]],metron,12,FALSE)</f>
        <v>0.97079231886396644</v>
      </c>
    </row>
    <row r="2798" spans="1:74" hidden="1" x14ac:dyDescent="0.45">
      <c r="A2798" t="s">
        <v>5409</v>
      </c>
      <c r="B2798">
        <v>1493571600</v>
      </c>
      <c r="C2798" s="3" t="s">
        <v>2695</v>
      </c>
      <c r="D2798" t="s">
        <v>65</v>
      </c>
      <c r="E2798" t="s">
        <v>66</v>
      </c>
      <c r="F2798" t="s">
        <v>97</v>
      </c>
      <c r="G2798" t="s">
        <v>80</v>
      </c>
      <c r="H2798" t="s">
        <v>66</v>
      </c>
      <c r="I2798">
        <f>MROUND(Table1[[#This Row],[Prob_H]]*100,2)/100</f>
        <v>0.56000000000000005</v>
      </c>
      <c r="J2798">
        <f>1/Table1[[#This Row],[odds_ft_home_team_win]]-Table1[[#This Row],[Margin/3]]</f>
        <v>0.56682957989443372</v>
      </c>
      <c r="K2798">
        <f>1/Table1[[#This Row],[odds_ft_draw]]-Table1[[#This Row],[Margin/3]]</f>
        <v>0.24984889497915949</v>
      </c>
      <c r="L2798">
        <f>1/Table1[[#This Row],[odds_ft_away_team_win]]-Table1[[#This Row],[Margin/3]]</f>
        <v>0.1833215251264067</v>
      </c>
      <c r="M2798">
        <v>16</v>
      </c>
      <c r="N2798">
        <v>1.56</v>
      </c>
      <c r="O2798">
        <v>0.81</v>
      </c>
      <c r="P2798">
        <v>1.37</v>
      </c>
      <c r="Q2798">
        <v>0.94</v>
      </c>
      <c r="R2798" t="str" cm="1">
        <f t="array" ref="R27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8">
        <v>1</v>
      </c>
      <c r="T2798">
        <v>2</v>
      </c>
      <c r="U2798">
        <v>3</v>
      </c>
      <c r="V2798">
        <v>1</v>
      </c>
      <c r="W2798">
        <v>1</v>
      </c>
      <c r="X2798">
        <v>0</v>
      </c>
      <c r="Y2798">
        <v>40</v>
      </c>
      <c r="Z2798" t="s">
        <v>2696</v>
      </c>
      <c r="AA2798">
        <v>6</v>
      </c>
      <c r="AB2798">
        <v>4</v>
      </c>
      <c r="AC2798">
        <v>1</v>
      </c>
      <c r="AD2798">
        <v>0</v>
      </c>
      <c r="AE2798">
        <v>3</v>
      </c>
      <c r="AF2798">
        <v>0</v>
      </c>
      <c r="AG2798">
        <v>1</v>
      </c>
      <c r="AH2798">
        <v>0</v>
      </c>
      <c r="AI2798">
        <v>0</v>
      </c>
      <c r="AJ2798">
        <v>3</v>
      </c>
      <c r="AK2798">
        <v>14</v>
      </c>
      <c r="AL2798">
        <v>10</v>
      </c>
      <c r="AM2798">
        <v>6</v>
      </c>
      <c r="AN2798">
        <v>4</v>
      </c>
      <c r="AO2798">
        <v>8</v>
      </c>
      <c r="AP2798">
        <v>6</v>
      </c>
      <c r="AQ2798">
        <v>10</v>
      </c>
      <c r="AR2798">
        <v>23</v>
      </c>
      <c r="AS2798">
        <v>54</v>
      </c>
      <c r="AT2798">
        <v>46</v>
      </c>
      <c r="AU2798">
        <v>0</v>
      </c>
      <c r="AV2798">
        <v>0</v>
      </c>
      <c r="AW2798">
        <v>2.4700000000000002</v>
      </c>
      <c r="AX2798">
        <v>60</v>
      </c>
      <c r="AY2798">
        <v>72</v>
      </c>
      <c r="AZ2798">
        <v>50</v>
      </c>
      <c r="BA2798">
        <v>22</v>
      </c>
      <c r="BB2798">
        <v>13</v>
      </c>
      <c r="BC2798">
        <v>41</v>
      </c>
      <c r="BD2798">
        <v>66</v>
      </c>
      <c r="BE2798">
        <v>44</v>
      </c>
      <c r="BF2798">
        <v>75</v>
      </c>
      <c r="BG2798">
        <v>9.51</v>
      </c>
      <c r="BH2798">
        <v>5.0599999999999996</v>
      </c>
      <c r="BI2798">
        <v>1.74</v>
      </c>
      <c r="BJ2798">
        <v>3.88</v>
      </c>
      <c r="BK2798">
        <v>5.23</v>
      </c>
      <c r="BL2798">
        <f>1/Table1[[#This Row],[odds_ft_home_team_win]]+1/Table1[[#This Row],[odds_ft_draw]]+1/Table1[[#This Row],[odds_ft_away_team_win]]-1</f>
        <v>2.3649191351181376E-2</v>
      </c>
      <c r="BM2798">
        <f>Table1[[#This Row],[Margin]]/3</f>
        <v>7.8830637837271258E-3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 t="s">
        <v>100</v>
      </c>
      <c r="BU2798">
        <f>VLOOKUP(Table1[[#This Row],[Reference]],metron,11,FALSE)</f>
        <v>1.7546812539448771</v>
      </c>
      <c r="BV2798">
        <f>VLOOKUP(Table1[[#This Row],[Reference]],metron,12,FALSE)</f>
        <v>0.93456764148958549</v>
      </c>
    </row>
    <row r="2799" spans="1:74" hidden="1" x14ac:dyDescent="0.45">
      <c r="A2799" t="s">
        <v>5409</v>
      </c>
      <c r="B2799">
        <v>1493593200</v>
      </c>
      <c r="C2799" s="3" t="s">
        <v>2697</v>
      </c>
      <c r="D2799" t="s">
        <v>65</v>
      </c>
      <c r="E2799" t="s">
        <v>66</v>
      </c>
      <c r="F2799" t="s">
        <v>73</v>
      </c>
      <c r="G2799" t="s">
        <v>2218</v>
      </c>
      <c r="H2799" t="s">
        <v>66</v>
      </c>
      <c r="I2799">
        <f>MROUND(Table1[[#This Row],[Prob_H]]*100,2)/100</f>
        <v>0.48</v>
      </c>
      <c r="J2799">
        <f>1/Table1[[#This Row],[odds_ft_home_team_win]]-Table1[[#This Row],[Margin/3]]</f>
        <v>0.47002715861001909</v>
      </c>
      <c r="K2799">
        <f>1/Table1[[#This Row],[odds_ft_draw]]-Table1[[#This Row],[Margin/3]]</f>
        <v>0.27245713549298234</v>
      </c>
      <c r="L2799">
        <f>1/Table1[[#This Row],[odds_ft_away_team_win]]-Table1[[#This Row],[Margin/3]]</f>
        <v>0.25751570589699857</v>
      </c>
      <c r="M2799">
        <v>16</v>
      </c>
      <c r="N2799">
        <v>1.1299999999999999</v>
      </c>
      <c r="O2799">
        <v>1</v>
      </c>
      <c r="P2799">
        <v>1.06</v>
      </c>
      <c r="Q2799">
        <v>1.1100000000000001</v>
      </c>
      <c r="R2799" t="str" cm="1">
        <f t="array" ref="R27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0</v>
      </c>
      <c r="Z2799">
        <v>55</v>
      </c>
      <c r="AA2799">
        <v>11</v>
      </c>
      <c r="AB2799">
        <v>2</v>
      </c>
      <c r="AC2799">
        <v>0</v>
      </c>
      <c r="AD2799">
        <v>0</v>
      </c>
      <c r="AE2799">
        <v>3</v>
      </c>
      <c r="AF2799">
        <v>0</v>
      </c>
      <c r="AG2799">
        <v>0</v>
      </c>
      <c r="AH2799">
        <v>0</v>
      </c>
      <c r="AI2799">
        <v>2</v>
      </c>
      <c r="AJ2799">
        <v>1</v>
      </c>
      <c r="AK2799">
        <v>18</v>
      </c>
      <c r="AL2799">
        <v>6</v>
      </c>
      <c r="AM2799">
        <v>7</v>
      </c>
      <c r="AN2799">
        <v>2</v>
      </c>
      <c r="AO2799">
        <v>11</v>
      </c>
      <c r="AP2799">
        <v>4</v>
      </c>
      <c r="AQ2799">
        <v>11</v>
      </c>
      <c r="AR2799">
        <v>13</v>
      </c>
      <c r="AS2799">
        <v>66</v>
      </c>
      <c r="AT2799">
        <v>34</v>
      </c>
      <c r="AU2799">
        <v>0</v>
      </c>
      <c r="AV2799">
        <v>0</v>
      </c>
      <c r="AW2799">
        <v>2.35</v>
      </c>
      <c r="AX2799">
        <v>47</v>
      </c>
      <c r="AY2799">
        <v>71</v>
      </c>
      <c r="AZ2799">
        <v>45</v>
      </c>
      <c r="BA2799">
        <v>24</v>
      </c>
      <c r="BB2799">
        <v>10</v>
      </c>
      <c r="BC2799">
        <v>24</v>
      </c>
      <c r="BD2799">
        <v>54</v>
      </c>
      <c r="BE2799">
        <v>50</v>
      </c>
      <c r="BF2799">
        <v>78</v>
      </c>
      <c r="BG2799">
        <v>9.9499999999999993</v>
      </c>
      <c r="BH2799">
        <v>5.91</v>
      </c>
      <c r="BI2799">
        <v>2.09</v>
      </c>
      <c r="BJ2799">
        <v>3.56</v>
      </c>
      <c r="BK2799">
        <v>3.76</v>
      </c>
      <c r="BL2799">
        <f>1/Table1[[#This Row],[odds_ft_home_team_win]]+1/Table1[[#This Row],[odds_ft_draw]]+1/Table1[[#This Row],[odds_ft_away_team_win]]-1</f>
        <v>2.532522273453619E-2</v>
      </c>
      <c r="BM2799">
        <f>Table1[[#This Row],[Margin]]/3</f>
        <v>8.4417409115120634E-3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 t="s">
        <v>126</v>
      </c>
      <c r="BU2799">
        <f>VLOOKUP(Table1[[#This Row],[Reference]],metron,11,FALSE)</f>
        <v>1.510877192982456</v>
      </c>
      <c r="BV2799">
        <f>VLOOKUP(Table1[[#This Row],[Reference]],metron,12,FALSE)</f>
        <v>1.0163157894736841</v>
      </c>
    </row>
    <row r="2800" spans="1:74" hidden="1" x14ac:dyDescent="0.45">
      <c r="A2800" t="s">
        <v>5408</v>
      </c>
      <c r="B2800">
        <v>1509753600</v>
      </c>
      <c r="C2800" s="3" t="s">
        <v>2949</v>
      </c>
      <c r="D2800" t="s">
        <v>65</v>
      </c>
      <c r="E2800" t="s">
        <v>66</v>
      </c>
      <c r="F2800" t="s">
        <v>78</v>
      </c>
      <c r="G2800" t="s">
        <v>77</v>
      </c>
      <c r="H2800" t="s">
        <v>66</v>
      </c>
      <c r="I2800">
        <f>MROUND(Table1[[#This Row],[Prob_H]]*100,2)/100</f>
        <v>0.32</v>
      </c>
      <c r="J2800">
        <f>1/Table1[[#This Row],[odds_ft_home_team_win]]-Table1[[#This Row],[Margin/3]]</f>
        <v>0.32592713863616879</v>
      </c>
      <c r="K2800">
        <f>1/Table1[[#This Row],[odds_ft_draw]]-Table1[[#This Row],[Margin/3]]</f>
        <v>0.28733696626673222</v>
      </c>
      <c r="L2800">
        <f>1/Table1[[#This Row],[odds_ft_away_team_win]]-Table1[[#This Row],[Margin/3]]</f>
        <v>0.38673589509709921</v>
      </c>
      <c r="M2800">
        <v>16</v>
      </c>
      <c r="N2800">
        <v>1.43</v>
      </c>
      <c r="O2800">
        <v>1.5</v>
      </c>
      <c r="P2800">
        <v>1.5</v>
      </c>
      <c r="Q2800">
        <v>1.39</v>
      </c>
      <c r="R2800" t="str" cm="1">
        <f t="array" ref="R28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0">
        <v>1</v>
      </c>
      <c r="T2800">
        <v>2</v>
      </c>
      <c r="U2800">
        <v>3</v>
      </c>
      <c r="V2800">
        <v>2</v>
      </c>
      <c r="W2800">
        <v>0</v>
      </c>
      <c r="X2800">
        <v>2</v>
      </c>
      <c r="Y2800">
        <v>57</v>
      </c>
      <c r="Z2800" t="s">
        <v>2950</v>
      </c>
      <c r="AA2800">
        <v>4</v>
      </c>
      <c r="AB2800">
        <v>7</v>
      </c>
      <c r="AC2800">
        <v>4</v>
      </c>
      <c r="AD2800">
        <v>1</v>
      </c>
      <c r="AE2800">
        <v>4</v>
      </c>
      <c r="AF2800">
        <v>0</v>
      </c>
      <c r="AG2800">
        <v>1</v>
      </c>
      <c r="AH2800">
        <v>4</v>
      </c>
      <c r="AI2800">
        <v>0</v>
      </c>
      <c r="AJ2800">
        <v>4</v>
      </c>
      <c r="AK2800">
        <v>6</v>
      </c>
      <c r="AL2800">
        <v>13</v>
      </c>
      <c r="AM2800">
        <v>2</v>
      </c>
      <c r="AN2800">
        <v>9</v>
      </c>
      <c r="AO2800">
        <v>4</v>
      </c>
      <c r="AP2800">
        <v>4</v>
      </c>
      <c r="AQ2800">
        <v>19</v>
      </c>
      <c r="AR2800">
        <v>22</v>
      </c>
      <c r="AS2800">
        <v>49</v>
      </c>
      <c r="AT2800">
        <v>51</v>
      </c>
      <c r="AU2800">
        <v>0</v>
      </c>
      <c r="AV2800">
        <v>0</v>
      </c>
      <c r="AW2800">
        <v>2.59</v>
      </c>
      <c r="AX2800">
        <v>47</v>
      </c>
      <c r="AY2800">
        <v>80</v>
      </c>
      <c r="AZ2800">
        <v>53</v>
      </c>
      <c r="BA2800">
        <v>26</v>
      </c>
      <c r="BB2800">
        <v>14</v>
      </c>
      <c r="BC2800">
        <v>46</v>
      </c>
      <c r="BD2800">
        <v>73</v>
      </c>
      <c r="BE2800">
        <v>40</v>
      </c>
      <c r="BF2800">
        <v>73</v>
      </c>
      <c r="BG2800">
        <v>11.18</v>
      </c>
      <c r="BH2800">
        <v>3.82</v>
      </c>
      <c r="BI2800">
        <v>2.99</v>
      </c>
      <c r="BJ2800">
        <v>3.38</v>
      </c>
      <c r="BK2800">
        <v>2.5299999999999998</v>
      </c>
      <c r="BL2800">
        <f>1/Table1[[#This Row],[odds_ft_home_team_win]]+1/Table1[[#This Row],[odds_ft_draw]]+1/Table1[[#This Row],[odds_ft_away_team_win]]-1</f>
        <v>2.5563065696844856E-2</v>
      </c>
      <c r="BM2800">
        <f>Table1[[#This Row],[Margin]]/3</f>
        <v>8.5210218989482858E-3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 t="s">
        <v>106</v>
      </c>
      <c r="BU2800">
        <f>VLOOKUP(Table1[[#This Row],[Reference]],metron,11,FALSE)</f>
        <v>1.210167055864918</v>
      </c>
      <c r="BV2800">
        <f>VLOOKUP(Table1[[#This Row],[Reference]],metron,12,FALSE)</f>
        <v>1.3211783725525419</v>
      </c>
    </row>
    <row r="2801" spans="1:74" hidden="1" x14ac:dyDescent="0.45">
      <c r="A2801" t="s">
        <v>5408</v>
      </c>
      <c r="B2801">
        <v>1509760800</v>
      </c>
      <c r="C2801" s="3" t="s">
        <v>2951</v>
      </c>
      <c r="D2801" t="s">
        <v>65</v>
      </c>
      <c r="E2801" t="s">
        <v>66</v>
      </c>
      <c r="F2801" t="s">
        <v>72</v>
      </c>
      <c r="G2801" t="s">
        <v>81</v>
      </c>
      <c r="H2801" t="s">
        <v>66</v>
      </c>
      <c r="I2801">
        <f>MROUND(Table1[[#This Row],[Prob_H]]*100,2)/100</f>
        <v>0.4</v>
      </c>
      <c r="J2801">
        <f>1/Table1[[#This Row],[odds_ft_home_team_win]]-Table1[[#This Row],[Margin/3]]</f>
        <v>0.40268781460948366</v>
      </c>
      <c r="K2801">
        <f>1/Table1[[#This Row],[odds_ft_draw]]-Table1[[#This Row],[Margin/3]]</f>
        <v>0.27934961890497356</v>
      </c>
      <c r="L2801">
        <f>1/Table1[[#This Row],[odds_ft_away_team_win]]-Table1[[#This Row],[Margin/3]]</f>
        <v>0.31796256648554277</v>
      </c>
      <c r="M2801">
        <v>16</v>
      </c>
      <c r="N2801">
        <v>1.1399999999999999</v>
      </c>
      <c r="O2801">
        <v>1.86</v>
      </c>
      <c r="P2801">
        <v>1.84</v>
      </c>
      <c r="Q2801">
        <v>1.33</v>
      </c>
      <c r="R2801" t="str" cm="1">
        <f t="array" ref="R28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01">
        <v>2</v>
      </c>
      <c r="T2801">
        <v>1</v>
      </c>
      <c r="U2801">
        <v>3</v>
      </c>
      <c r="V2801">
        <v>1</v>
      </c>
      <c r="W2801">
        <v>0</v>
      </c>
      <c r="X2801">
        <v>1</v>
      </c>
      <c r="Y2801" t="s">
        <v>2952</v>
      </c>
      <c r="Z2801">
        <v>17</v>
      </c>
      <c r="AA2801">
        <v>7</v>
      </c>
      <c r="AB2801">
        <v>1</v>
      </c>
      <c r="AC2801">
        <v>3</v>
      </c>
      <c r="AD2801">
        <v>0</v>
      </c>
      <c r="AE2801">
        <v>1</v>
      </c>
      <c r="AF2801">
        <v>0</v>
      </c>
      <c r="AG2801">
        <v>0</v>
      </c>
      <c r="AH2801">
        <v>3</v>
      </c>
      <c r="AI2801">
        <v>1</v>
      </c>
      <c r="AJ2801">
        <v>0</v>
      </c>
      <c r="AK2801">
        <v>16</v>
      </c>
      <c r="AL2801">
        <v>7</v>
      </c>
      <c r="AM2801">
        <v>7</v>
      </c>
      <c r="AN2801">
        <v>4</v>
      </c>
      <c r="AO2801">
        <v>9</v>
      </c>
      <c r="AP2801">
        <v>3</v>
      </c>
      <c r="AQ2801">
        <v>19</v>
      </c>
      <c r="AR2801">
        <v>10</v>
      </c>
      <c r="AS2801">
        <v>58</v>
      </c>
      <c r="AT2801">
        <v>42</v>
      </c>
      <c r="AU2801">
        <v>0</v>
      </c>
      <c r="AV2801">
        <v>0</v>
      </c>
      <c r="AW2801">
        <v>2.08</v>
      </c>
      <c r="AX2801">
        <v>29</v>
      </c>
      <c r="AY2801">
        <v>71</v>
      </c>
      <c r="AZ2801">
        <v>43</v>
      </c>
      <c r="BA2801">
        <v>7</v>
      </c>
      <c r="BB2801">
        <v>0</v>
      </c>
      <c r="BC2801">
        <v>22</v>
      </c>
      <c r="BD2801">
        <v>71</v>
      </c>
      <c r="BE2801">
        <v>36</v>
      </c>
      <c r="BF2801">
        <v>64</v>
      </c>
      <c r="BG2801">
        <v>9.57</v>
      </c>
      <c r="BH2801">
        <v>5.86</v>
      </c>
      <c r="BI2801">
        <v>2.4300000000000002</v>
      </c>
      <c r="BJ2801">
        <v>3.47</v>
      </c>
      <c r="BK2801">
        <v>3.06</v>
      </c>
      <c r="BL2801">
        <f>1/Table1[[#This Row],[odds_ft_home_team_win]]+1/Table1[[#This Row],[odds_ft_draw]]+1/Table1[[#This Row],[odds_ft_away_team_win]]-1</f>
        <v>2.6504457406116844E-2</v>
      </c>
      <c r="BM2801">
        <f>Table1[[#This Row],[Margin]]/3</f>
        <v>8.8348191353722818E-3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 t="s">
        <v>75</v>
      </c>
      <c r="BU2801">
        <f>VLOOKUP(Table1[[#This Row],[Reference]],metron,11,FALSE)</f>
        <v>1.344038264434575</v>
      </c>
      <c r="BV2801">
        <f>VLOOKUP(Table1[[#This Row],[Reference]],metron,12,FALSE)</f>
        <v>1.1515772691037469</v>
      </c>
    </row>
    <row r="2802" spans="1:74" hidden="1" x14ac:dyDescent="0.45">
      <c r="A2802" t="s">
        <v>5408</v>
      </c>
      <c r="B2802">
        <v>1509832800</v>
      </c>
      <c r="C2802" s="3" t="s">
        <v>2953</v>
      </c>
      <c r="D2802" t="s">
        <v>65</v>
      </c>
      <c r="E2802" t="s">
        <v>66</v>
      </c>
      <c r="F2802" t="s">
        <v>2738</v>
      </c>
      <c r="G2802" t="s">
        <v>85</v>
      </c>
      <c r="H2802" t="s">
        <v>66</v>
      </c>
      <c r="I2802">
        <f>MROUND(Table1[[#This Row],[Prob_H]]*100,2)/100</f>
        <v>0.24</v>
      </c>
      <c r="J2802">
        <f>1/Table1[[#This Row],[odds_ft_home_team_win]]-Table1[[#This Row],[Margin/3]]</f>
        <v>0.23940318497029817</v>
      </c>
      <c r="K2802">
        <f>1/Table1[[#This Row],[odds_ft_draw]]-Table1[[#This Row],[Margin/3]]</f>
        <v>0.23457322958701102</v>
      </c>
      <c r="L2802">
        <f>1/Table1[[#This Row],[odds_ft_away_team_win]]-Table1[[#This Row],[Margin/3]]</f>
        <v>0.52602358544269101</v>
      </c>
      <c r="M2802">
        <v>16</v>
      </c>
      <c r="N2802">
        <v>1</v>
      </c>
      <c r="O2802">
        <v>1.71</v>
      </c>
      <c r="P2802">
        <v>1.06</v>
      </c>
      <c r="Q2802">
        <v>1.62</v>
      </c>
      <c r="R2802" t="str" cm="1">
        <f t="array" ref="R28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02">
        <v>2</v>
      </c>
      <c r="T2802">
        <v>1</v>
      </c>
      <c r="U2802">
        <v>3</v>
      </c>
      <c r="V2802">
        <v>2</v>
      </c>
      <c r="W2802">
        <v>1</v>
      </c>
      <c r="X2802">
        <v>1</v>
      </c>
      <c r="Y2802" t="s">
        <v>2954</v>
      </c>
      <c r="Z2802">
        <v>2</v>
      </c>
      <c r="AA2802">
        <v>8</v>
      </c>
      <c r="AB2802">
        <v>2</v>
      </c>
      <c r="AC2802">
        <v>1</v>
      </c>
      <c r="AD2802">
        <v>0</v>
      </c>
      <c r="AE2802">
        <v>2</v>
      </c>
      <c r="AF2802">
        <v>0</v>
      </c>
      <c r="AG2802">
        <v>1</v>
      </c>
      <c r="AH2802">
        <v>0</v>
      </c>
      <c r="AI2802">
        <v>2</v>
      </c>
      <c r="AJ2802">
        <v>0</v>
      </c>
      <c r="AK2802">
        <v>17</v>
      </c>
      <c r="AL2802">
        <v>7</v>
      </c>
      <c r="AM2802">
        <v>6</v>
      </c>
      <c r="AN2802">
        <v>3</v>
      </c>
      <c r="AO2802">
        <v>11</v>
      </c>
      <c r="AP2802">
        <v>4</v>
      </c>
      <c r="AQ2802">
        <v>17</v>
      </c>
      <c r="AR2802">
        <v>16</v>
      </c>
      <c r="AS2802">
        <v>58</v>
      </c>
      <c r="AT2802">
        <v>42</v>
      </c>
      <c r="AU2802">
        <v>0</v>
      </c>
      <c r="AV2802">
        <v>0</v>
      </c>
      <c r="AW2802">
        <v>3</v>
      </c>
      <c r="AX2802">
        <v>57</v>
      </c>
      <c r="AY2802">
        <v>86</v>
      </c>
      <c r="AZ2802">
        <v>72</v>
      </c>
      <c r="BA2802">
        <v>36</v>
      </c>
      <c r="BB2802">
        <v>15</v>
      </c>
      <c r="BC2802">
        <v>50</v>
      </c>
      <c r="BD2802">
        <v>72</v>
      </c>
      <c r="BE2802">
        <v>29</v>
      </c>
      <c r="BF2802">
        <v>72</v>
      </c>
      <c r="BG2802">
        <v>13.43</v>
      </c>
      <c r="BH2802">
        <v>4.8499999999999996</v>
      </c>
      <c r="BI2802">
        <v>4.03</v>
      </c>
      <c r="BJ2802">
        <v>4.1100000000000003</v>
      </c>
      <c r="BK2802">
        <v>1.87</v>
      </c>
      <c r="BL2802">
        <f>1/Table1[[#This Row],[odds_ft_home_team_win]]+1/Table1[[#This Row],[odds_ft_draw]]+1/Table1[[#This Row],[odds_ft_away_team_win]]-1</f>
        <v>2.620731853823699E-2</v>
      </c>
      <c r="BM2802">
        <f>Table1[[#This Row],[Margin]]/3</f>
        <v>8.7357728460789961E-3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 t="s">
        <v>1292</v>
      </c>
      <c r="BU2802">
        <f>VLOOKUP(Table1[[#This Row],[Reference]],metron,11,FALSE)</f>
        <v>1.067249240121581</v>
      </c>
      <c r="BV2802">
        <f>VLOOKUP(Table1[[#This Row],[Reference]],metron,12,FALSE)</f>
        <v>1.53419452887538</v>
      </c>
    </row>
    <row r="2803" spans="1:74" hidden="1" x14ac:dyDescent="0.45">
      <c r="A2803" t="s">
        <v>5408</v>
      </c>
      <c r="B2803">
        <v>1509840360</v>
      </c>
      <c r="C2803" s="3" t="s">
        <v>2956</v>
      </c>
      <c r="D2803" t="s">
        <v>65</v>
      </c>
      <c r="E2803" t="s">
        <v>66</v>
      </c>
      <c r="F2803" t="s">
        <v>103</v>
      </c>
      <c r="G2803" t="s">
        <v>80</v>
      </c>
      <c r="H2803" t="s">
        <v>66</v>
      </c>
      <c r="I2803">
        <f>MROUND(Table1[[#This Row],[Prob_H]]*100,2)/100</f>
        <v>0.56000000000000005</v>
      </c>
      <c r="J2803">
        <f>1/Table1[[#This Row],[odds_ft_home_team_win]]-Table1[[#This Row],[Margin/3]]</f>
        <v>0.55323878984655717</v>
      </c>
      <c r="K2803">
        <f>1/Table1[[#This Row],[odds_ft_draw]]-Table1[[#This Row],[Margin/3]]</f>
        <v>0.24785129344782481</v>
      </c>
      <c r="L2803">
        <f>1/Table1[[#This Row],[odds_ft_away_team_win]]-Table1[[#This Row],[Margin/3]]</f>
        <v>0.19890991670561814</v>
      </c>
      <c r="M2803">
        <v>16</v>
      </c>
      <c r="N2803">
        <v>1.75</v>
      </c>
      <c r="O2803">
        <v>1</v>
      </c>
      <c r="P2803">
        <v>1.59</v>
      </c>
      <c r="Q2803">
        <v>1.24</v>
      </c>
      <c r="R2803" t="str" cm="1">
        <f t="array" ref="R28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3">
        <v>0</v>
      </c>
      <c r="T2803">
        <v>1</v>
      </c>
      <c r="U2803">
        <v>1</v>
      </c>
      <c r="V2803">
        <v>0</v>
      </c>
      <c r="W2803">
        <v>0</v>
      </c>
      <c r="X2803">
        <v>0</v>
      </c>
      <c r="Z2803">
        <v>54</v>
      </c>
      <c r="AA2803">
        <v>14</v>
      </c>
      <c r="AB2803">
        <v>1</v>
      </c>
      <c r="AC2803">
        <v>2</v>
      </c>
      <c r="AD2803">
        <v>0</v>
      </c>
      <c r="AE2803">
        <v>1</v>
      </c>
      <c r="AF2803">
        <v>0</v>
      </c>
      <c r="AG2803">
        <v>1</v>
      </c>
      <c r="AH2803">
        <v>1</v>
      </c>
      <c r="AI2803">
        <v>1</v>
      </c>
      <c r="AJ2803">
        <v>0</v>
      </c>
      <c r="AK2803">
        <v>16</v>
      </c>
      <c r="AL2803">
        <v>7</v>
      </c>
      <c r="AM2803">
        <v>8</v>
      </c>
      <c r="AN2803">
        <v>4</v>
      </c>
      <c r="AO2803">
        <v>8</v>
      </c>
      <c r="AP2803">
        <v>3</v>
      </c>
      <c r="AQ2803">
        <v>8</v>
      </c>
      <c r="AR2803">
        <v>16</v>
      </c>
      <c r="AS2803">
        <v>70</v>
      </c>
      <c r="AT2803">
        <v>30</v>
      </c>
      <c r="AU2803">
        <v>0</v>
      </c>
      <c r="AV2803">
        <v>0</v>
      </c>
      <c r="AW2803">
        <v>2.5099999999999998</v>
      </c>
      <c r="AX2803">
        <v>54</v>
      </c>
      <c r="AY2803">
        <v>66</v>
      </c>
      <c r="AZ2803">
        <v>46</v>
      </c>
      <c r="BA2803">
        <v>40</v>
      </c>
      <c r="BB2803">
        <v>14</v>
      </c>
      <c r="BC2803">
        <v>32</v>
      </c>
      <c r="BD2803">
        <v>73</v>
      </c>
      <c r="BE2803">
        <v>26</v>
      </c>
      <c r="BF2803">
        <v>73</v>
      </c>
      <c r="BG2803">
        <v>8.9600000000000009</v>
      </c>
      <c r="BH2803">
        <v>4.18</v>
      </c>
      <c r="BI2803">
        <v>1.78</v>
      </c>
      <c r="BJ2803">
        <v>3.9</v>
      </c>
      <c r="BK2803">
        <v>4.82</v>
      </c>
      <c r="BL2803">
        <f>1/Table1[[#This Row],[odds_ft_home_team_win]]+1/Table1[[#This Row],[odds_ft_draw]]+1/Table1[[#This Row],[odds_ft_away_team_win]]-1</f>
        <v>2.5676888887294913E-2</v>
      </c>
      <c r="BM2803">
        <f>Table1[[#This Row],[Margin]]/3</f>
        <v>8.5589629624316377E-3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 t="s">
        <v>118</v>
      </c>
      <c r="BU2803">
        <f>VLOOKUP(Table1[[#This Row],[Reference]],metron,11,FALSE)</f>
        <v>1.7546812539448771</v>
      </c>
      <c r="BV2803">
        <f>VLOOKUP(Table1[[#This Row],[Reference]],metron,12,FALSE)</f>
        <v>0.93456764148958549</v>
      </c>
    </row>
    <row r="2804" spans="1:74" hidden="1" x14ac:dyDescent="0.45">
      <c r="A2804" t="s">
        <v>5408</v>
      </c>
      <c r="B2804">
        <v>1509847200</v>
      </c>
      <c r="C2804" s="3" t="s">
        <v>2957</v>
      </c>
      <c r="D2804" t="s">
        <v>65</v>
      </c>
      <c r="E2804" t="s">
        <v>66</v>
      </c>
      <c r="F2804" t="s">
        <v>86</v>
      </c>
      <c r="G2804" t="s">
        <v>73</v>
      </c>
      <c r="H2804" t="s">
        <v>66</v>
      </c>
      <c r="I2804">
        <f>MROUND(Table1[[#This Row],[Prob_H]]*100,2)/100</f>
        <v>0.56000000000000005</v>
      </c>
      <c r="J2804">
        <f>1/Table1[[#This Row],[odds_ft_home_team_win]]-Table1[[#This Row],[Margin/3]]</f>
        <v>0.56342529427167609</v>
      </c>
      <c r="K2804">
        <f>1/Table1[[#This Row],[odds_ft_draw]]-Table1[[#This Row],[Margin/3]]</f>
        <v>0.2544639144441545</v>
      </c>
      <c r="L2804">
        <f>1/Table1[[#This Row],[odds_ft_away_team_win]]-Table1[[#This Row],[Margin/3]]</f>
        <v>0.18211079128416932</v>
      </c>
      <c r="M2804">
        <v>16</v>
      </c>
      <c r="N2804">
        <v>1.67</v>
      </c>
      <c r="O2804">
        <v>0.71</v>
      </c>
      <c r="P2804">
        <v>1.76</v>
      </c>
      <c r="Q2804">
        <v>0.76</v>
      </c>
      <c r="R2804" t="str" cm="1">
        <f t="array" ref="R28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04">
        <v>1</v>
      </c>
      <c r="T2804">
        <v>1</v>
      </c>
      <c r="U2804">
        <v>2</v>
      </c>
      <c r="V2804">
        <v>1</v>
      </c>
      <c r="W2804">
        <v>1</v>
      </c>
      <c r="X2804">
        <v>0</v>
      </c>
      <c r="Y2804">
        <v>36</v>
      </c>
      <c r="Z2804">
        <v>83</v>
      </c>
      <c r="AA2804">
        <v>5</v>
      </c>
      <c r="AB2804">
        <v>5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10</v>
      </c>
      <c r="AL2804">
        <v>9</v>
      </c>
      <c r="AM2804">
        <v>5</v>
      </c>
      <c r="AN2804">
        <v>3</v>
      </c>
      <c r="AO2804">
        <v>5</v>
      </c>
      <c r="AP2804">
        <v>6</v>
      </c>
      <c r="AQ2804">
        <v>14</v>
      </c>
      <c r="AR2804">
        <v>13</v>
      </c>
      <c r="AS2804">
        <v>50</v>
      </c>
      <c r="AT2804">
        <v>50</v>
      </c>
      <c r="AU2804">
        <v>0</v>
      </c>
      <c r="AV2804">
        <v>0</v>
      </c>
      <c r="AW2804">
        <v>2.17</v>
      </c>
      <c r="AX2804">
        <v>40</v>
      </c>
      <c r="AY2804">
        <v>62</v>
      </c>
      <c r="AZ2804">
        <v>40</v>
      </c>
      <c r="BA2804">
        <v>16</v>
      </c>
      <c r="BB2804">
        <v>7</v>
      </c>
      <c r="BC2804">
        <v>31</v>
      </c>
      <c r="BD2804">
        <v>68</v>
      </c>
      <c r="BE2804">
        <v>31</v>
      </c>
      <c r="BF2804">
        <v>72</v>
      </c>
      <c r="BG2804">
        <v>7.46</v>
      </c>
      <c r="BH2804">
        <v>4.21</v>
      </c>
      <c r="BI2804">
        <v>1.75</v>
      </c>
      <c r="BJ2804">
        <v>3.81</v>
      </c>
      <c r="BK2804">
        <v>5.26</v>
      </c>
      <c r="BL2804">
        <f>1/Table1[[#This Row],[odds_ft_home_team_win]]+1/Table1[[#This Row],[odds_ft_draw]]+1/Table1[[#This Row],[odds_ft_away_team_win]]-1</f>
        <v>2.4009831470686027E-2</v>
      </c>
      <c r="BM2804">
        <f>Table1[[#This Row],[Margin]]/3</f>
        <v>8.0032771568953418E-3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 t="s">
        <v>113</v>
      </c>
      <c r="BU2804">
        <f>VLOOKUP(Table1[[#This Row],[Reference]],metron,11,FALSE)</f>
        <v>1.7546812539448771</v>
      </c>
      <c r="BV2804">
        <f>VLOOKUP(Table1[[#This Row],[Reference]],metron,12,FALSE)</f>
        <v>0.93456764148958549</v>
      </c>
    </row>
    <row r="2805" spans="1:74" hidden="1" x14ac:dyDescent="0.45">
      <c r="A2805" t="s">
        <v>5408</v>
      </c>
      <c r="B2805">
        <v>1509847560</v>
      </c>
      <c r="C2805" s="3" t="s">
        <v>2958</v>
      </c>
      <c r="D2805" t="s">
        <v>65</v>
      </c>
      <c r="E2805" t="s">
        <v>66</v>
      </c>
      <c r="F2805" t="s">
        <v>98</v>
      </c>
      <c r="G2805" t="s">
        <v>93</v>
      </c>
      <c r="H2805" t="s">
        <v>66</v>
      </c>
      <c r="I2805">
        <f>MROUND(Table1[[#This Row],[Prob_H]]*100,2)/100</f>
        <v>0.48</v>
      </c>
      <c r="J2805">
        <f>1/Table1[[#This Row],[odds_ft_home_team_win]]-Table1[[#This Row],[Margin/3]]</f>
        <v>0.47927873205054194</v>
      </c>
      <c r="K2805">
        <f>1/Table1[[#This Row],[odds_ft_draw]]-Table1[[#This Row],[Margin/3]]</f>
        <v>0.28049119504222386</v>
      </c>
      <c r="L2805">
        <f>1/Table1[[#This Row],[odds_ft_away_team_win]]-Table1[[#This Row],[Margin/3]]</f>
        <v>0.24023007290723411</v>
      </c>
      <c r="M2805">
        <v>16</v>
      </c>
      <c r="N2805">
        <v>0.88</v>
      </c>
      <c r="O2805">
        <v>1.25</v>
      </c>
      <c r="P2805">
        <v>0.59</v>
      </c>
      <c r="Q2805">
        <v>0.83</v>
      </c>
      <c r="R2805" t="str" cm="1">
        <f t="array" ref="R28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5">
        <v>1</v>
      </c>
      <c r="T2805">
        <v>2</v>
      </c>
      <c r="U2805">
        <v>3</v>
      </c>
      <c r="V2805">
        <v>1</v>
      </c>
      <c r="W2805">
        <v>0</v>
      </c>
      <c r="X2805">
        <v>1</v>
      </c>
      <c r="Y2805" t="s">
        <v>343</v>
      </c>
      <c r="Z2805" t="s">
        <v>2959</v>
      </c>
      <c r="AA2805">
        <v>12</v>
      </c>
      <c r="AB2805">
        <v>4</v>
      </c>
      <c r="AC2805">
        <v>0</v>
      </c>
      <c r="AD2805">
        <v>0</v>
      </c>
      <c r="AE2805">
        <v>5</v>
      </c>
      <c r="AF2805">
        <v>0</v>
      </c>
      <c r="AG2805">
        <v>0</v>
      </c>
      <c r="AH2805">
        <v>0</v>
      </c>
      <c r="AI2805">
        <v>1</v>
      </c>
      <c r="AJ2805">
        <v>4</v>
      </c>
      <c r="AK2805">
        <v>16</v>
      </c>
      <c r="AL2805">
        <v>10</v>
      </c>
      <c r="AM2805">
        <v>4</v>
      </c>
      <c r="AN2805">
        <v>6</v>
      </c>
      <c r="AO2805">
        <v>12</v>
      </c>
      <c r="AP2805">
        <v>4</v>
      </c>
      <c r="AQ2805">
        <v>6</v>
      </c>
      <c r="AR2805">
        <v>11</v>
      </c>
      <c r="AS2805">
        <v>52</v>
      </c>
      <c r="AT2805">
        <v>48</v>
      </c>
      <c r="AU2805">
        <v>0</v>
      </c>
      <c r="AV2805">
        <v>0</v>
      </c>
      <c r="AW2805">
        <v>2.63</v>
      </c>
      <c r="AX2805">
        <v>69</v>
      </c>
      <c r="AY2805">
        <v>76</v>
      </c>
      <c r="AZ2805">
        <v>69</v>
      </c>
      <c r="BA2805">
        <v>25</v>
      </c>
      <c r="BB2805">
        <v>7</v>
      </c>
      <c r="BC2805">
        <v>50</v>
      </c>
      <c r="BD2805">
        <v>76</v>
      </c>
      <c r="BE2805">
        <v>25</v>
      </c>
      <c r="BF2805">
        <v>75</v>
      </c>
      <c r="BG2805">
        <v>9.25</v>
      </c>
      <c r="BH2805">
        <v>4.5</v>
      </c>
      <c r="BI2805">
        <v>2.0499999999999998</v>
      </c>
      <c r="BJ2805">
        <v>3.46</v>
      </c>
      <c r="BK2805">
        <v>4.0199999999999996</v>
      </c>
      <c r="BL2805">
        <f>1/Table1[[#This Row],[odds_ft_home_team_win]]+1/Table1[[#This Row],[odds_ft_draw]]+1/Table1[[#This Row],[odds_ft_away_team_win]]-1</f>
        <v>2.5578437994715708E-2</v>
      </c>
      <c r="BM2805">
        <f>Table1[[#This Row],[Margin]]/3</f>
        <v>8.5261459982385688E-3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 t="s">
        <v>2745</v>
      </c>
      <c r="BU2805">
        <f>VLOOKUP(Table1[[#This Row],[Reference]],metron,11,FALSE)</f>
        <v>1.510877192982456</v>
      </c>
      <c r="BV2805">
        <f>VLOOKUP(Table1[[#This Row],[Reference]],metron,12,FALSE)</f>
        <v>1.0163157894736841</v>
      </c>
    </row>
    <row r="2806" spans="1:74" hidden="1" x14ac:dyDescent="0.45">
      <c r="A2806" t="s">
        <v>5408</v>
      </c>
      <c r="B2806">
        <v>1509901200</v>
      </c>
      <c r="C2806" s="3" t="s">
        <v>2960</v>
      </c>
      <c r="D2806" t="s">
        <v>65</v>
      </c>
      <c r="E2806" t="s">
        <v>66</v>
      </c>
      <c r="F2806" t="s">
        <v>94</v>
      </c>
      <c r="G2806" t="s">
        <v>88</v>
      </c>
      <c r="H2806" t="s">
        <v>66</v>
      </c>
      <c r="I2806">
        <f>MROUND(Table1[[#This Row],[Prob_H]]*100,2)/100</f>
        <v>0.34</v>
      </c>
      <c r="J2806">
        <f>1/Table1[[#This Row],[odds_ft_home_team_win]]-Table1[[#This Row],[Margin/3]]</f>
        <v>0.34124055695272071</v>
      </c>
      <c r="K2806">
        <f>1/Table1[[#This Row],[odds_ft_draw]]-Table1[[#This Row],[Margin/3]]</f>
        <v>0.26556281004209703</v>
      </c>
      <c r="L2806">
        <f>1/Table1[[#This Row],[odds_ft_away_team_win]]-Table1[[#This Row],[Margin/3]]</f>
        <v>0.39319663300518221</v>
      </c>
      <c r="M2806">
        <v>16</v>
      </c>
      <c r="N2806">
        <v>1.29</v>
      </c>
      <c r="O2806">
        <v>1.33</v>
      </c>
      <c r="P2806">
        <v>1.28</v>
      </c>
      <c r="Q2806">
        <v>1.1000000000000001</v>
      </c>
      <c r="R2806" t="str" cm="1">
        <f t="array" ref="R28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06">
        <v>2</v>
      </c>
      <c r="T2806">
        <v>2</v>
      </c>
      <c r="U2806">
        <v>4</v>
      </c>
      <c r="V2806">
        <v>0</v>
      </c>
      <c r="W2806">
        <v>0</v>
      </c>
      <c r="X2806">
        <v>0</v>
      </c>
      <c r="Y2806" t="s">
        <v>2961</v>
      </c>
      <c r="Z2806" t="s">
        <v>2962</v>
      </c>
      <c r="AA2806">
        <v>3</v>
      </c>
      <c r="AB2806">
        <v>7</v>
      </c>
      <c r="AC2806">
        <v>3</v>
      </c>
      <c r="AD2806">
        <v>0</v>
      </c>
      <c r="AE2806">
        <v>1</v>
      </c>
      <c r="AF2806">
        <v>0</v>
      </c>
      <c r="AG2806">
        <v>1</v>
      </c>
      <c r="AH2806">
        <v>2</v>
      </c>
      <c r="AI2806">
        <v>0</v>
      </c>
      <c r="AJ2806">
        <v>1</v>
      </c>
      <c r="AK2806">
        <v>14</v>
      </c>
      <c r="AL2806">
        <v>14</v>
      </c>
      <c r="AM2806">
        <v>6</v>
      </c>
      <c r="AN2806">
        <v>3</v>
      </c>
      <c r="AO2806">
        <v>8</v>
      </c>
      <c r="AP2806">
        <v>11</v>
      </c>
      <c r="AQ2806">
        <v>19</v>
      </c>
      <c r="AR2806">
        <v>11</v>
      </c>
      <c r="AS2806">
        <v>54</v>
      </c>
      <c r="AT2806">
        <v>46</v>
      </c>
      <c r="AU2806">
        <v>0</v>
      </c>
      <c r="AV2806">
        <v>0</v>
      </c>
      <c r="AW2806">
        <v>2.56</v>
      </c>
      <c r="AX2806">
        <v>56</v>
      </c>
      <c r="AY2806">
        <v>86</v>
      </c>
      <c r="AZ2806">
        <v>48</v>
      </c>
      <c r="BA2806">
        <v>16</v>
      </c>
      <c r="BB2806">
        <v>7</v>
      </c>
      <c r="BC2806">
        <v>41</v>
      </c>
      <c r="BD2806">
        <v>72</v>
      </c>
      <c r="BE2806">
        <v>37</v>
      </c>
      <c r="BF2806">
        <v>68</v>
      </c>
      <c r="BG2806">
        <v>10.46</v>
      </c>
      <c r="BH2806">
        <v>4.62</v>
      </c>
      <c r="BI2806">
        <v>2.86</v>
      </c>
      <c r="BJ2806">
        <v>3.65</v>
      </c>
      <c r="BK2806">
        <v>2.4900000000000002</v>
      </c>
      <c r="BL2806">
        <f>1/Table1[[#This Row],[odds_ft_home_team_win]]+1/Table1[[#This Row],[odds_ft_draw]]+1/Table1[[#This Row],[odds_ft_away_team_win]]-1</f>
        <v>2.5229378092886945E-2</v>
      </c>
      <c r="BM2806">
        <f>Table1[[#This Row],[Margin]]/3</f>
        <v>8.4097926976289816E-3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 t="s">
        <v>124</v>
      </c>
      <c r="BU2806">
        <f>VLOOKUP(Table1[[#This Row],[Reference]],metron,11,FALSE)</f>
        <v>1.228921489601805</v>
      </c>
      <c r="BV2806">
        <f>VLOOKUP(Table1[[#This Row],[Reference]],metron,12,FALSE)</f>
        <v>1.2940512655166849</v>
      </c>
    </row>
    <row r="2807" spans="1:74" hidden="1" x14ac:dyDescent="0.45">
      <c r="A2807" t="s">
        <v>5402</v>
      </c>
      <c r="B2807">
        <v>1603591200</v>
      </c>
      <c r="C2807" s="3" t="s">
        <v>4538</v>
      </c>
      <c r="D2807" t="s">
        <v>65</v>
      </c>
      <c r="E2807" t="s">
        <v>66</v>
      </c>
      <c r="F2807" t="s">
        <v>4346</v>
      </c>
      <c r="G2807" t="s">
        <v>85</v>
      </c>
      <c r="H2807" t="s">
        <v>3815</v>
      </c>
      <c r="I2807" t="e">
        <f>MROUND(Table1[[#This Row],[Prob_H]]*100,2)/100</f>
        <v>#DIV/0!</v>
      </c>
      <c r="J2807" t="e">
        <f>1/Table1[[#This Row],[odds_ft_home_team_win]]-Table1[[#This Row],[Margin/3]]</f>
        <v>#DIV/0!</v>
      </c>
      <c r="K2807" t="e">
        <f>1/Table1[[#This Row],[odds_ft_draw]]-Table1[[#This Row],[Margin/3]]</f>
        <v>#DIV/0!</v>
      </c>
      <c r="L2807" t="e">
        <f>1/Table1[[#This Row],[odds_ft_away_team_win]]-Table1[[#This Row],[Margin/3]]</f>
        <v>#DIV/0!</v>
      </c>
      <c r="M2807">
        <v>15</v>
      </c>
      <c r="N2807">
        <v>1.57</v>
      </c>
      <c r="O2807">
        <v>1.57</v>
      </c>
      <c r="P2807">
        <v>1.53</v>
      </c>
      <c r="Q2807">
        <v>1.39</v>
      </c>
      <c r="R2807" t="str" cm="1">
        <f t="array" ref="R28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7">
        <v>1</v>
      </c>
      <c r="T2807">
        <v>2</v>
      </c>
      <c r="U2807">
        <v>3</v>
      </c>
      <c r="V2807">
        <v>2</v>
      </c>
      <c r="W2807">
        <v>0</v>
      </c>
      <c r="X2807">
        <v>2</v>
      </c>
      <c r="Y2807">
        <v>57</v>
      </c>
      <c r="Z2807" t="s">
        <v>906</v>
      </c>
      <c r="AA2807">
        <v>2</v>
      </c>
      <c r="AB2807">
        <v>3</v>
      </c>
      <c r="AC2807">
        <v>2</v>
      </c>
      <c r="AD2807">
        <v>0</v>
      </c>
      <c r="AE2807">
        <v>3</v>
      </c>
      <c r="AF2807">
        <v>0</v>
      </c>
      <c r="AG2807">
        <v>1</v>
      </c>
      <c r="AH2807">
        <v>1</v>
      </c>
      <c r="AI2807">
        <v>2</v>
      </c>
      <c r="AJ2807">
        <v>1</v>
      </c>
      <c r="AK2807">
        <v>11</v>
      </c>
      <c r="AL2807">
        <v>9</v>
      </c>
      <c r="AM2807">
        <v>5</v>
      </c>
      <c r="AN2807">
        <v>4</v>
      </c>
      <c r="AO2807">
        <v>6</v>
      </c>
      <c r="AP2807">
        <v>5</v>
      </c>
      <c r="AQ2807">
        <v>13</v>
      </c>
      <c r="AR2807">
        <v>13</v>
      </c>
      <c r="AS2807">
        <v>48</v>
      </c>
      <c r="AT2807">
        <v>52</v>
      </c>
      <c r="AU2807">
        <v>1.35</v>
      </c>
      <c r="AV2807">
        <v>1.02</v>
      </c>
      <c r="AW2807">
        <v>2.79</v>
      </c>
      <c r="AX2807">
        <v>79</v>
      </c>
      <c r="AY2807">
        <v>79</v>
      </c>
      <c r="AZ2807">
        <v>57</v>
      </c>
      <c r="BA2807">
        <v>29</v>
      </c>
      <c r="BB2807">
        <v>22</v>
      </c>
      <c r="BC2807">
        <v>50</v>
      </c>
      <c r="BD2807">
        <v>71</v>
      </c>
      <c r="BE2807">
        <v>36</v>
      </c>
      <c r="BF2807">
        <v>72</v>
      </c>
      <c r="BG2807">
        <v>8.2799999999999994</v>
      </c>
      <c r="BH2807">
        <v>4.8600000000000003</v>
      </c>
      <c r="BI2807">
        <v>0</v>
      </c>
      <c r="BJ2807">
        <v>0</v>
      </c>
      <c r="BK2807">
        <v>0</v>
      </c>
      <c r="BL2807" t="e">
        <f>1/Table1[[#This Row],[odds_ft_home_team_win]]+1/Table1[[#This Row],[odds_ft_draw]]+1/Table1[[#This Row],[odds_ft_away_team_win]]-1</f>
        <v>#DIV/0!</v>
      </c>
      <c r="BM2807" t="e">
        <f>Table1[[#This Row],[Margin]]/3</f>
        <v>#DIV/0!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 t="s">
        <v>4348</v>
      </c>
      <c r="BU2807" t="e">
        <f>VLOOKUP(Table1[[#This Row],[Reference]],metron,11,FALSE)</f>
        <v>#DIV/0!</v>
      </c>
      <c r="BV2807" t="e">
        <f>VLOOKUP(Table1[[#This Row],[Reference]],metron,12,FALSE)</f>
        <v>#DIV/0!</v>
      </c>
    </row>
    <row r="2808" spans="1:74" hidden="1" x14ac:dyDescent="0.45">
      <c r="A2808" t="s">
        <v>5408</v>
      </c>
      <c r="B2808">
        <v>1509924600</v>
      </c>
      <c r="C2808" s="3" t="s">
        <v>2963</v>
      </c>
      <c r="D2808" t="s">
        <v>65</v>
      </c>
      <c r="E2808" t="s">
        <v>66</v>
      </c>
      <c r="F2808" t="s">
        <v>611</v>
      </c>
      <c r="G2808" t="s">
        <v>97</v>
      </c>
      <c r="H2808" t="s">
        <v>66</v>
      </c>
      <c r="I2808">
        <f>MROUND(Table1[[#This Row],[Prob_H]]*100,2)/100</f>
        <v>0.3</v>
      </c>
      <c r="J2808">
        <f>1/Table1[[#This Row],[odds_ft_home_team_win]]-Table1[[#This Row],[Margin/3]]</f>
        <v>0.29400246167617766</v>
      </c>
      <c r="K2808">
        <f>1/Table1[[#This Row],[odds_ft_draw]]-Table1[[#This Row],[Margin/3]]</f>
        <v>0.26966543582857783</v>
      </c>
      <c r="L2808">
        <f>1/Table1[[#This Row],[odds_ft_away_team_win]]-Table1[[#This Row],[Margin/3]]</f>
        <v>0.43633210249524446</v>
      </c>
      <c r="M2808">
        <v>16</v>
      </c>
      <c r="N2808">
        <v>1.43</v>
      </c>
      <c r="O2808">
        <v>0.67</v>
      </c>
      <c r="P2808">
        <v>1.06</v>
      </c>
      <c r="Q2808">
        <v>1.29</v>
      </c>
      <c r="R2808" t="str" cm="1">
        <f t="array" ref="R28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0</v>
      </c>
      <c r="Z2808">
        <v>60</v>
      </c>
      <c r="AA2808">
        <v>5</v>
      </c>
      <c r="AB2808">
        <v>5</v>
      </c>
      <c r="AC2808">
        <v>6</v>
      </c>
      <c r="AD2808">
        <v>0</v>
      </c>
      <c r="AE2808">
        <v>1</v>
      </c>
      <c r="AF2808">
        <v>0</v>
      </c>
      <c r="AG2808">
        <v>3</v>
      </c>
      <c r="AH2808">
        <v>3</v>
      </c>
      <c r="AI2808">
        <v>1</v>
      </c>
      <c r="AJ2808">
        <v>0</v>
      </c>
      <c r="AK2808">
        <v>12</v>
      </c>
      <c r="AL2808">
        <v>10</v>
      </c>
      <c r="AM2808">
        <v>4</v>
      </c>
      <c r="AN2808">
        <v>5</v>
      </c>
      <c r="AO2808">
        <v>8</v>
      </c>
      <c r="AP2808">
        <v>5</v>
      </c>
      <c r="AQ2808">
        <v>23</v>
      </c>
      <c r="AR2808">
        <v>14</v>
      </c>
      <c r="AS2808">
        <v>41</v>
      </c>
      <c r="AT2808">
        <v>59</v>
      </c>
      <c r="AU2808">
        <v>0</v>
      </c>
      <c r="AV2808">
        <v>0</v>
      </c>
      <c r="AW2808">
        <v>2.15</v>
      </c>
      <c r="AX2808">
        <v>38</v>
      </c>
      <c r="AY2808">
        <v>61</v>
      </c>
      <c r="AZ2808">
        <v>40</v>
      </c>
      <c r="BA2808">
        <v>24</v>
      </c>
      <c r="BB2808">
        <v>16</v>
      </c>
      <c r="BC2808">
        <v>30</v>
      </c>
      <c r="BD2808">
        <v>61</v>
      </c>
      <c r="BE2808">
        <v>40</v>
      </c>
      <c r="BF2808">
        <v>61</v>
      </c>
      <c r="BG2808">
        <v>9.76</v>
      </c>
      <c r="BH2808">
        <v>5.19</v>
      </c>
      <c r="BI2808">
        <v>3.31</v>
      </c>
      <c r="BJ2808">
        <v>3.6</v>
      </c>
      <c r="BK2808">
        <v>2.25</v>
      </c>
      <c r="BL2808">
        <f>1/Table1[[#This Row],[odds_ft_home_team_win]]+1/Table1[[#This Row],[odds_ft_draw]]+1/Table1[[#This Row],[odds_ft_away_team_win]]-1</f>
        <v>2.4337025847599891E-2</v>
      </c>
      <c r="BM2808">
        <f>Table1[[#This Row],[Margin]]/3</f>
        <v>8.1123419491999638E-3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 t="s">
        <v>614</v>
      </c>
      <c r="BU2808">
        <f>VLOOKUP(Table1[[#This Row],[Reference]],metron,11,FALSE)</f>
        <v>1.1805091283106199</v>
      </c>
      <c r="BV2808">
        <f>VLOOKUP(Table1[[#This Row],[Reference]],metron,12,FALSE)</f>
        <v>1.3921316533813319</v>
      </c>
    </row>
    <row r="2809" spans="1:74" x14ac:dyDescent="0.45">
      <c r="A2809" t="s">
        <v>5407</v>
      </c>
      <c r="B2809">
        <v>1524268800</v>
      </c>
      <c r="C2809" s="3" t="s">
        <v>3200</v>
      </c>
      <c r="D2809" t="s">
        <v>65</v>
      </c>
      <c r="E2809" t="s">
        <v>66</v>
      </c>
      <c r="F2809" t="s">
        <v>73</v>
      </c>
      <c r="G2809" t="s">
        <v>86</v>
      </c>
      <c r="H2809" t="s">
        <v>66</v>
      </c>
      <c r="I2809">
        <f>MROUND(Table1[[#This Row],[Prob_H]]*100,2)/100</f>
        <v>0.28000000000000003</v>
      </c>
      <c r="J2809">
        <f>1/Table1[[#This Row],[odds_ft_home_team_win]]-Table1[[#This Row],[Margin/3]]</f>
        <v>0.28260453562389198</v>
      </c>
      <c r="K2809">
        <f>1/Table1[[#This Row],[odds_ft_draw]]-Table1[[#This Row],[Margin/3]]</f>
        <v>0.28689211194275044</v>
      </c>
      <c r="L2809">
        <f>1/Table1[[#This Row],[odds_ft_away_team_win]]-Table1[[#This Row],[Margin/3]]</f>
        <v>0.43050335243335752</v>
      </c>
      <c r="M2809">
        <v>16</v>
      </c>
      <c r="N2809">
        <v>1.44</v>
      </c>
      <c r="O2809">
        <v>1.56</v>
      </c>
      <c r="P2809">
        <v>1.53</v>
      </c>
      <c r="Q2809">
        <v>1.48</v>
      </c>
      <c r="R2809" t="str" cm="1">
        <f t="array" ref="R28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09">
        <v>3</v>
      </c>
      <c r="T2809">
        <v>1</v>
      </c>
      <c r="U2809">
        <v>4</v>
      </c>
      <c r="V2809">
        <v>1</v>
      </c>
      <c r="W2809">
        <v>1</v>
      </c>
      <c r="X2809">
        <v>0</v>
      </c>
      <c r="Y2809" t="s">
        <v>3201</v>
      </c>
      <c r="Z2809">
        <v>90</v>
      </c>
      <c r="AA2809">
        <v>0</v>
      </c>
      <c r="AB2809">
        <v>5</v>
      </c>
      <c r="AC2809">
        <v>4</v>
      </c>
      <c r="AD2809">
        <v>0</v>
      </c>
      <c r="AE2809">
        <v>4</v>
      </c>
      <c r="AF2809">
        <v>1</v>
      </c>
      <c r="AG2809">
        <v>0</v>
      </c>
      <c r="AH2809">
        <v>4</v>
      </c>
      <c r="AI2809">
        <v>1</v>
      </c>
      <c r="AJ2809">
        <v>4</v>
      </c>
      <c r="AK2809">
        <v>6</v>
      </c>
      <c r="AL2809">
        <v>15</v>
      </c>
      <c r="AM2809">
        <v>5</v>
      </c>
      <c r="AN2809">
        <v>4</v>
      </c>
      <c r="AO2809">
        <v>1</v>
      </c>
      <c r="AP2809">
        <v>11</v>
      </c>
      <c r="AQ2809">
        <v>12</v>
      </c>
      <c r="AR2809">
        <v>13</v>
      </c>
      <c r="AS2809">
        <v>50</v>
      </c>
      <c r="AT2809">
        <v>50</v>
      </c>
      <c r="AU2809">
        <v>0</v>
      </c>
      <c r="AV2809">
        <v>0</v>
      </c>
      <c r="AW2809">
        <v>2.2200000000000002</v>
      </c>
      <c r="AX2809">
        <v>47</v>
      </c>
      <c r="AY2809">
        <v>74</v>
      </c>
      <c r="AZ2809">
        <v>30</v>
      </c>
      <c r="BA2809">
        <v>12</v>
      </c>
      <c r="BB2809">
        <v>6</v>
      </c>
      <c r="BC2809">
        <v>33</v>
      </c>
      <c r="BD2809">
        <v>60</v>
      </c>
      <c r="BE2809">
        <v>33</v>
      </c>
      <c r="BF2809">
        <v>71</v>
      </c>
      <c r="BG2809">
        <v>9.5</v>
      </c>
      <c r="BH2809">
        <v>5.98</v>
      </c>
      <c r="BI2809">
        <v>3.44</v>
      </c>
      <c r="BJ2809">
        <v>3.39</v>
      </c>
      <c r="BK2809">
        <v>2.2799999999999998</v>
      </c>
      <c r="BL2809">
        <f>1/Table1[[#This Row],[odds_ft_home_team_win]]+1/Table1[[#This Row],[odds_ft_draw]]+1/Table1[[#This Row],[odds_ft_away_team_win]]-1</f>
        <v>2.4279416384137997E-2</v>
      </c>
      <c r="BM2809">
        <f>Table1[[#This Row],[Margin]]/3</f>
        <v>8.0931387947126652E-3</v>
      </c>
      <c r="BN2809">
        <v>1.32</v>
      </c>
      <c r="BO2809">
        <v>2</v>
      </c>
      <c r="BP2809">
        <v>3.6</v>
      </c>
      <c r="BQ2809">
        <v>0</v>
      </c>
      <c r="BR2809">
        <v>1.87</v>
      </c>
      <c r="BS2809">
        <v>1.95</v>
      </c>
      <c r="BT2809" t="s">
        <v>126</v>
      </c>
      <c r="BU2809">
        <f>VLOOKUP(Table1[[#This Row],[Reference]],metron,11,FALSE)</f>
        <v>1.128766254360926</v>
      </c>
      <c r="BV2809">
        <f>VLOOKUP(Table1[[#This Row],[Reference]],metron,12,FALSE)</f>
        <v>1.415794481446242</v>
      </c>
    </row>
    <row r="2810" spans="1:74" x14ac:dyDescent="0.45">
      <c r="A2810" t="s">
        <v>5407</v>
      </c>
      <c r="B2810">
        <v>1524276000</v>
      </c>
      <c r="C2810" s="3" t="s">
        <v>3202</v>
      </c>
      <c r="D2810" t="s">
        <v>65</v>
      </c>
      <c r="E2810" t="s">
        <v>66</v>
      </c>
      <c r="F2810" t="s">
        <v>93</v>
      </c>
      <c r="G2810" t="s">
        <v>98</v>
      </c>
      <c r="H2810" t="s">
        <v>66</v>
      </c>
      <c r="I2810">
        <f>MROUND(Table1[[#This Row],[Prob_H]]*100,2)/100</f>
        <v>0.44</v>
      </c>
      <c r="J2810">
        <f>1/Table1[[#This Row],[odds_ft_home_team_win]]-Table1[[#This Row],[Margin/3]]</f>
        <v>0.44809471855174365</v>
      </c>
      <c r="K2810">
        <f>1/Table1[[#This Row],[odds_ft_draw]]-Table1[[#This Row],[Margin/3]]</f>
        <v>0.2864589647229967</v>
      </c>
      <c r="L2810">
        <f>1/Table1[[#This Row],[odds_ft_away_team_win]]-Table1[[#This Row],[Margin/3]]</f>
        <v>0.26544631672525959</v>
      </c>
      <c r="M2810">
        <v>16</v>
      </c>
      <c r="N2810">
        <v>1.47</v>
      </c>
      <c r="O2810">
        <v>1.44</v>
      </c>
      <c r="P2810">
        <v>1.56</v>
      </c>
      <c r="Q2810">
        <v>1.35</v>
      </c>
      <c r="R2810" t="str" cm="1">
        <f t="array" ref="R28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0">
        <v>1</v>
      </c>
      <c r="T2810">
        <v>0</v>
      </c>
      <c r="U2810">
        <v>1</v>
      </c>
      <c r="V2810">
        <v>1</v>
      </c>
      <c r="W2810">
        <v>1</v>
      </c>
      <c r="X2810">
        <v>0</v>
      </c>
      <c r="Y2810">
        <v>1</v>
      </c>
      <c r="AA2810">
        <v>8</v>
      </c>
      <c r="AB2810">
        <v>4</v>
      </c>
      <c r="AC2810">
        <v>4</v>
      </c>
      <c r="AD2810">
        <v>0</v>
      </c>
      <c r="AE2810">
        <v>2</v>
      </c>
      <c r="AF2810">
        <v>0</v>
      </c>
      <c r="AG2810">
        <v>1</v>
      </c>
      <c r="AH2810">
        <v>3</v>
      </c>
      <c r="AI2810">
        <v>1</v>
      </c>
      <c r="AJ2810">
        <v>1</v>
      </c>
      <c r="AK2810">
        <v>15</v>
      </c>
      <c r="AL2810">
        <v>7</v>
      </c>
      <c r="AM2810">
        <v>8</v>
      </c>
      <c r="AN2810">
        <v>5</v>
      </c>
      <c r="AO2810">
        <v>7</v>
      </c>
      <c r="AP2810">
        <v>2</v>
      </c>
      <c r="AQ2810">
        <v>16</v>
      </c>
      <c r="AR2810">
        <v>12</v>
      </c>
      <c r="AS2810">
        <v>49</v>
      </c>
      <c r="AT2810">
        <v>51</v>
      </c>
      <c r="AU2810">
        <v>0</v>
      </c>
      <c r="AV2810">
        <v>0</v>
      </c>
      <c r="AW2810">
        <v>2.5</v>
      </c>
      <c r="AX2810">
        <v>64</v>
      </c>
      <c r="AY2810">
        <v>77</v>
      </c>
      <c r="AZ2810">
        <v>43</v>
      </c>
      <c r="BA2810">
        <v>22</v>
      </c>
      <c r="BB2810">
        <v>10</v>
      </c>
      <c r="BC2810">
        <v>40</v>
      </c>
      <c r="BD2810">
        <v>67</v>
      </c>
      <c r="BE2810">
        <v>37</v>
      </c>
      <c r="BF2810">
        <v>82</v>
      </c>
      <c r="BG2810">
        <v>10.78</v>
      </c>
      <c r="BH2810">
        <v>4.29</v>
      </c>
      <c r="BI2810">
        <v>2.19</v>
      </c>
      <c r="BJ2810">
        <v>3.39</v>
      </c>
      <c r="BK2810">
        <v>3.65</v>
      </c>
      <c r="BL2810">
        <f>1/Table1[[#This Row],[odds_ft_home_team_win]]+1/Table1[[#This Row],[odds_ft_draw]]+1/Table1[[#This Row],[odds_ft_away_team_win]]-1</f>
        <v>2.5578858043399322E-2</v>
      </c>
      <c r="BM2810">
        <f>Table1[[#This Row],[Margin]]/3</f>
        <v>8.5262860144664412E-3</v>
      </c>
      <c r="BN2810">
        <v>1.32</v>
      </c>
      <c r="BO2810">
        <v>2</v>
      </c>
      <c r="BP2810">
        <v>3.6</v>
      </c>
      <c r="BQ2810">
        <v>0</v>
      </c>
      <c r="BR2810">
        <v>1.91</v>
      </c>
      <c r="BS2810">
        <v>1.91</v>
      </c>
      <c r="BT2810" t="s">
        <v>95</v>
      </c>
      <c r="BU2810">
        <f>VLOOKUP(Table1[[#This Row],[Reference]],metron,11,FALSE)</f>
        <v>1.4140979689366791</v>
      </c>
      <c r="BV2810">
        <f>VLOOKUP(Table1[[#This Row],[Reference]],metron,12,FALSE)</f>
        <v>1.0666666666666671</v>
      </c>
    </row>
    <row r="2811" spans="1:74" x14ac:dyDescent="0.45">
      <c r="A2811" t="s">
        <v>5407</v>
      </c>
      <c r="B2811">
        <v>1524348000</v>
      </c>
      <c r="C2811" s="3" t="s">
        <v>3203</v>
      </c>
      <c r="D2811" t="s">
        <v>65</v>
      </c>
      <c r="E2811" t="s">
        <v>66</v>
      </c>
      <c r="F2811" t="s">
        <v>77</v>
      </c>
      <c r="G2811" t="s">
        <v>78</v>
      </c>
      <c r="H2811" t="s">
        <v>66</v>
      </c>
      <c r="I2811">
        <f>MROUND(Table1[[#This Row],[Prob_H]]*100,2)/100</f>
        <v>0.52</v>
      </c>
      <c r="J2811">
        <f>1/Table1[[#This Row],[odds_ft_home_team_win]]-Table1[[#This Row],[Margin/3]]</f>
        <v>0.52378003497429348</v>
      </c>
      <c r="K2811">
        <f>1/Table1[[#This Row],[odds_ft_draw]]-Table1[[#This Row],[Margin/3]]</f>
        <v>0.26360427179205476</v>
      </c>
      <c r="L2811">
        <f>1/Table1[[#This Row],[odds_ft_away_team_win]]-Table1[[#This Row],[Margin/3]]</f>
        <v>0.21261569323365187</v>
      </c>
      <c r="M2811">
        <v>16</v>
      </c>
      <c r="N2811">
        <v>1.35</v>
      </c>
      <c r="O2811">
        <v>1.5</v>
      </c>
      <c r="P2811">
        <v>1.44</v>
      </c>
      <c r="Q2811">
        <v>1.4</v>
      </c>
      <c r="R2811" t="str" cm="1">
        <f t="array" ref="R28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1">
        <v>2</v>
      </c>
      <c r="T2811">
        <v>0</v>
      </c>
      <c r="U2811">
        <v>2</v>
      </c>
      <c r="V2811">
        <v>2</v>
      </c>
      <c r="W2811">
        <v>2</v>
      </c>
      <c r="X2811">
        <v>0</v>
      </c>
      <c r="Y2811" t="s">
        <v>296</v>
      </c>
      <c r="AA2811">
        <v>8</v>
      </c>
      <c r="AB2811">
        <v>6</v>
      </c>
      <c r="AC2811">
        <v>3</v>
      </c>
      <c r="AD2811">
        <v>0</v>
      </c>
      <c r="AE2811">
        <v>3</v>
      </c>
      <c r="AF2811">
        <v>0</v>
      </c>
      <c r="AG2811">
        <v>1</v>
      </c>
      <c r="AH2811">
        <v>2</v>
      </c>
      <c r="AI2811">
        <v>1</v>
      </c>
      <c r="AJ2811">
        <v>2</v>
      </c>
      <c r="AK2811">
        <v>18</v>
      </c>
      <c r="AL2811">
        <v>16</v>
      </c>
      <c r="AM2811">
        <v>9</v>
      </c>
      <c r="AN2811">
        <v>4</v>
      </c>
      <c r="AO2811">
        <v>9</v>
      </c>
      <c r="AP2811">
        <v>12</v>
      </c>
      <c r="AQ2811">
        <v>14</v>
      </c>
      <c r="AR2811">
        <v>10</v>
      </c>
      <c r="AS2811">
        <v>44</v>
      </c>
      <c r="AT2811">
        <v>56</v>
      </c>
      <c r="AU2811">
        <v>0</v>
      </c>
      <c r="AV2811">
        <v>0</v>
      </c>
      <c r="AW2811">
        <v>2.38</v>
      </c>
      <c r="AX2811">
        <v>63</v>
      </c>
      <c r="AY2811">
        <v>71</v>
      </c>
      <c r="AZ2811">
        <v>48</v>
      </c>
      <c r="BA2811">
        <v>20</v>
      </c>
      <c r="BB2811">
        <v>12</v>
      </c>
      <c r="BC2811">
        <v>37</v>
      </c>
      <c r="BD2811">
        <v>60</v>
      </c>
      <c r="BE2811">
        <v>34</v>
      </c>
      <c r="BF2811">
        <v>77</v>
      </c>
      <c r="BG2811">
        <v>9.35</v>
      </c>
      <c r="BH2811">
        <v>5.62</v>
      </c>
      <c r="BI2811">
        <v>1.88</v>
      </c>
      <c r="BJ2811">
        <v>3.68</v>
      </c>
      <c r="BK2811">
        <v>4.53</v>
      </c>
      <c r="BL2811">
        <f>1/Table1[[#This Row],[odds_ft_home_team_win]]+1/Table1[[#This Row],[odds_ft_draw]]+1/Table1[[#This Row],[odds_ft_away_team_win]]-1</f>
        <v>2.4404575928183458E-2</v>
      </c>
      <c r="BM2811">
        <f>Table1[[#This Row],[Margin]]/3</f>
        <v>8.1348586427278189E-3</v>
      </c>
      <c r="BN2811">
        <v>1.29</v>
      </c>
      <c r="BO2811">
        <v>1.91</v>
      </c>
      <c r="BP2811">
        <v>3.3</v>
      </c>
      <c r="BQ2811">
        <v>0</v>
      </c>
      <c r="BR2811">
        <v>1.87</v>
      </c>
      <c r="BS2811">
        <v>1.95</v>
      </c>
      <c r="BT2811" t="s">
        <v>79</v>
      </c>
      <c r="BU2811">
        <f>VLOOKUP(Table1[[#This Row],[Reference]],metron,11,FALSE)</f>
        <v>1.625948039373891</v>
      </c>
      <c r="BV2811">
        <f>VLOOKUP(Table1[[#This Row],[Reference]],metron,12,FALSE)</f>
        <v>0.97079231886396644</v>
      </c>
    </row>
    <row r="2812" spans="1:74" x14ac:dyDescent="0.45">
      <c r="A2812" t="s">
        <v>5407</v>
      </c>
      <c r="B2812">
        <v>1524348000</v>
      </c>
      <c r="C2812" s="3" t="s">
        <v>3203</v>
      </c>
      <c r="D2812" t="s">
        <v>65</v>
      </c>
      <c r="E2812" t="s">
        <v>66</v>
      </c>
      <c r="F2812" t="s">
        <v>80</v>
      </c>
      <c r="G2812" t="s">
        <v>103</v>
      </c>
      <c r="H2812" t="s">
        <v>66</v>
      </c>
      <c r="I2812">
        <f>MROUND(Table1[[#This Row],[Prob_H]]*100,2)/100</f>
        <v>0.34</v>
      </c>
      <c r="J2812">
        <f>1/Table1[[#This Row],[odds_ft_home_team_win]]-Table1[[#This Row],[Margin/3]]</f>
        <v>0.33667094379111023</v>
      </c>
      <c r="K2812">
        <f>1/Table1[[#This Row],[odds_ft_draw]]-Table1[[#This Row],[Margin/3]]</f>
        <v>0.28086069862467611</v>
      </c>
      <c r="L2812">
        <f>1/Table1[[#This Row],[odds_ft_away_team_win]]-Table1[[#This Row],[Margin/3]]</f>
        <v>0.38246835758421366</v>
      </c>
      <c r="M2812">
        <v>16</v>
      </c>
      <c r="N2812">
        <v>0.75</v>
      </c>
      <c r="O2812">
        <v>0.88</v>
      </c>
      <c r="P2812">
        <v>0.76</v>
      </c>
      <c r="Q2812">
        <v>0.88</v>
      </c>
      <c r="R2812" t="str" cm="1">
        <f t="array" ref="R28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AA2812">
        <v>8</v>
      </c>
      <c r="AB2812">
        <v>4</v>
      </c>
      <c r="AC2812">
        <v>1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0</v>
      </c>
      <c r="AJ2812">
        <v>1</v>
      </c>
      <c r="AK2812">
        <v>14</v>
      </c>
      <c r="AL2812">
        <v>14</v>
      </c>
      <c r="AM2812">
        <v>4</v>
      </c>
      <c r="AN2812">
        <v>6</v>
      </c>
      <c r="AO2812">
        <v>10</v>
      </c>
      <c r="AP2812">
        <v>8</v>
      </c>
      <c r="AQ2812">
        <v>11</v>
      </c>
      <c r="AR2812">
        <v>10</v>
      </c>
      <c r="AS2812">
        <v>54</v>
      </c>
      <c r="AT2812">
        <v>46</v>
      </c>
      <c r="AU2812">
        <v>0</v>
      </c>
      <c r="AV2812">
        <v>0</v>
      </c>
      <c r="AW2812">
        <v>3.04</v>
      </c>
      <c r="AX2812">
        <v>72</v>
      </c>
      <c r="AY2812">
        <v>85</v>
      </c>
      <c r="AZ2812">
        <v>63</v>
      </c>
      <c r="BA2812">
        <v>38</v>
      </c>
      <c r="BB2812">
        <v>13</v>
      </c>
      <c r="BC2812">
        <v>38</v>
      </c>
      <c r="BD2812">
        <v>85</v>
      </c>
      <c r="BE2812">
        <v>47</v>
      </c>
      <c r="BF2812">
        <v>75</v>
      </c>
      <c r="BG2812">
        <v>9.75</v>
      </c>
      <c r="BH2812">
        <v>5.01</v>
      </c>
      <c r="BI2812">
        <v>2.9</v>
      </c>
      <c r="BJ2812">
        <v>3.46</v>
      </c>
      <c r="BK2812">
        <v>2.56</v>
      </c>
      <c r="BL2812">
        <f>1/Table1[[#This Row],[odds_ft_home_team_win]]+1/Table1[[#This Row],[odds_ft_draw]]+1/Table1[[#This Row],[odds_ft_away_team_win]]-1</f>
        <v>2.4469927247358969E-2</v>
      </c>
      <c r="BM2812">
        <f>Table1[[#This Row],[Margin]]/3</f>
        <v>8.1566424157863224E-3</v>
      </c>
      <c r="BN2812">
        <v>1.26</v>
      </c>
      <c r="BO2812">
        <v>1.83</v>
      </c>
      <c r="BP2812">
        <v>3.1</v>
      </c>
      <c r="BQ2812">
        <v>0</v>
      </c>
      <c r="BR2812">
        <v>1.74</v>
      </c>
      <c r="BS2812">
        <v>2.1</v>
      </c>
      <c r="BT2812" t="s">
        <v>83</v>
      </c>
      <c r="BU2812">
        <f>VLOOKUP(Table1[[#This Row],[Reference]],metron,11,FALSE)</f>
        <v>1.228921489601805</v>
      </c>
      <c r="BV2812">
        <f>VLOOKUP(Table1[[#This Row],[Reference]],metron,12,FALSE)</f>
        <v>1.2940512655166849</v>
      </c>
    </row>
    <row r="2813" spans="1:74" hidden="1" x14ac:dyDescent="0.45">
      <c r="A2813" t="s">
        <v>5407</v>
      </c>
      <c r="B2813">
        <v>1524355200</v>
      </c>
      <c r="C2813" s="3" t="s">
        <v>3204</v>
      </c>
      <c r="D2813" t="s">
        <v>65</v>
      </c>
      <c r="E2813" t="s">
        <v>66</v>
      </c>
      <c r="F2813" t="s">
        <v>85</v>
      </c>
      <c r="G2813" t="s">
        <v>2738</v>
      </c>
      <c r="H2813" t="s">
        <v>66</v>
      </c>
      <c r="I2813">
        <f>MROUND(Table1[[#This Row],[Prob_H]]*100,2)/100</f>
        <v>0.7</v>
      </c>
      <c r="J2813">
        <f>1/Table1[[#This Row],[odds_ft_home_team_win]]-Table1[[#This Row],[Margin/3]]</f>
        <v>0.70056842092465399</v>
      </c>
      <c r="K2813">
        <f>1/Table1[[#This Row],[odds_ft_draw]]-Table1[[#This Row],[Margin/3]]</f>
        <v>0.18628033664776791</v>
      </c>
      <c r="L2813">
        <f>1/Table1[[#This Row],[odds_ft_away_team_win]]-Table1[[#This Row],[Margin/3]]</f>
        <v>0.11315124242757808</v>
      </c>
      <c r="M2813">
        <v>16</v>
      </c>
      <c r="N2813">
        <v>2.2599999999999998</v>
      </c>
      <c r="O2813">
        <v>0.88</v>
      </c>
      <c r="P2813">
        <v>2.19</v>
      </c>
      <c r="Q2813">
        <v>0.82</v>
      </c>
      <c r="R2813" t="str" cm="1">
        <f t="array" ref="R28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3">
        <v>4</v>
      </c>
      <c r="T2813">
        <v>0</v>
      </c>
      <c r="U2813">
        <v>4</v>
      </c>
      <c r="V2813">
        <v>1</v>
      </c>
      <c r="W2813">
        <v>1</v>
      </c>
      <c r="X2813">
        <v>0</v>
      </c>
      <c r="Y2813" t="s">
        <v>3205</v>
      </c>
      <c r="AA2813">
        <v>3</v>
      </c>
      <c r="AB2813">
        <v>3</v>
      </c>
      <c r="AC2813">
        <v>1</v>
      </c>
      <c r="AD2813">
        <v>0</v>
      </c>
      <c r="AE2813">
        <v>1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9</v>
      </c>
      <c r="AL2813">
        <v>15</v>
      </c>
      <c r="AM2813">
        <v>6</v>
      </c>
      <c r="AN2813">
        <v>5</v>
      </c>
      <c r="AO2813">
        <v>3</v>
      </c>
      <c r="AP2813">
        <v>10</v>
      </c>
      <c r="AQ2813">
        <v>14</v>
      </c>
      <c r="AR2813">
        <v>9</v>
      </c>
      <c r="AS2813">
        <v>46</v>
      </c>
      <c r="AT2813">
        <v>54</v>
      </c>
      <c r="AU2813">
        <v>0</v>
      </c>
      <c r="AV2813">
        <v>0</v>
      </c>
      <c r="AW2813">
        <v>3.25</v>
      </c>
      <c r="AX2813">
        <v>63</v>
      </c>
      <c r="AY2813">
        <v>83</v>
      </c>
      <c r="AZ2813">
        <v>64</v>
      </c>
      <c r="BA2813">
        <v>49</v>
      </c>
      <c r="BB2813">
        <v>23</v>
      </c>
      <c r="BC2813">
        <v>47</v>
      </c>
      <c r="BD2813">
        <v>80</v>
      </c>
      <c r="BE2813">
        <v>54</v>
      </c>
      <c r="BF2813">
        <v>79</v>
      </c>
      <c r="BG2813">
        <v>9.49</v>
      </c>
      <c r="BH2813">
        <v>5.39</v>
      </c>
      <c r="BI2813">
        <v>1.41</v>
      </c>
      <c r="BJ2813">
        <v>5.13</v>
      </c>
      <c r="BK2813">
        <v>8.2100000000000009</v>
      </c>
      <c r="BL2813">
        <f>1/Table1[[#This Row],[odds_ft_home_team_win]]+1/Table1[[#This Row],[odds_ft_draw]]+1/Table1[[#This Row],[odds_ft_away_team_win]]-1</f>
        <v>2.5954311694123211E-2</v>
      </c>
      <c r="BM2813">
        <f>Table1[[#This Row],[Margin]]/3</f>
        <v>8.6514372313744037E-3</v>
      </c>
      <c r="BN2813">
        <v>1.1499999999999999</v>
      </c>
      <c r="BO2813">
        <v>1.5</v>
      </c>
      <c r="BP2813">
        <v>2.25</v>
      </c>
      <c r="BQ2813">
        <v>0</v>
      </c>
      <c r="BR2813">
        <v>1.62</v>
      </c>
      <c r="BS2813">
        <v>2.2999999999999998</v>
      </c>
      <c r="BT2813" t="s">
        <v>1684</v>
      </c>
      <c r="BU2813">
        <f>VLOOKUP(Table1[[#This Row],[Reference]],metron,11,FALSE)</f>
        <v>2.224544841537424</v>
      </c>
      <c r="BV2813">
        <f>VLOOKUP(Table1[[#This Row],[Reference]],metron,12,FALSE)</f>
        <v>0.76803776129467294</v>
      </c>
    </row>
    <row r="2814" spans="1:74" hidden="1" x14ac:dyDescent="0.45">
      <c r="A2814" t="s">
        <v>5407</v>
      </c>
      <c r="B2814">
        <v>1524355560</v>
      </c>
      <c r="C2814" s="3" t="s">
        <v>3206</v>
      </c>
      <c r="D2814" t="s">
        <v>65</v>
      </c>
      <c r="E2814" t="s">
        <v>66</v>
      </c>
      <c r="F2814" t="s">
        <v>81</v>
      </c>
      <c r="G2814" t="s">
        <v>72</v>
      </c>
      <c r="H2814" t="s">
        <v>66</v>
      </c>
      <c r="I2814">
        <f>MROUND(Table1[[#This Row],[Prob_H]]*100,2)/100</f>
        <v>0.44</v>
      </c>
      <c r="J2814">
        <f>1/Table1[[#This Row],[odds_ft_home_team_win]]-Table1[[#This Row],[Margin/3]]</f>
        <v>0.44005802453535497</v>
      </c>
      <c r="K2814">
        <f>1/Table1[[#This Row],[odds_ft_draw]]-Table1[[#This Row],[Margin/3]]</f>
        <v>0.26710962492572421</v>
      </c>
      <c r="L2814">
        <f>1/Table1[[#This Row],[odds_ft_away_team_win]]-Table1[[#This Row],[Margin/3]]</f>
        <v>0.29283235053892082</v>
      </c>
      <c r="M2814">
        <v>16</v>
      </c>
      <c r="N2814">
        <v>1.47</v>
      </c>
      <c r="O2814">
        <v>0.88</v>
      </c>
      <c r="P2814">
        <v>1.44</v>
      </c>
      <c r="Q2814">
        <v>0.95</v>
      </c>
      <c r="R2814" t="str" cm="1">
        <f t="array" ref="R28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4">
        <v>1</v>
      </c>
      <c r="T2814">
        <v>1</v>
      </c>
      <c r="U2814">
        <v>2</v>
      </c>
      <c r="V2814">
        <v>0</v>
      </c>
      <c r="W2814">
        <v>0</v>
      </c>
      <c r="X2814">
        <v>0</v>
      </c>
      <c r="Y2814">
        <v>82</v>
      </c>
      <c r="Z2814">
        <v>84</v>
      </c>
      <c r="AA2814">
        <v>10</v>
      </c>
      <c r="AB2814">
        <v>6</v>
      </c>
      <c r="AC2814">
        <v>3</v>
      </c>
      <c r="AD2814">
        <v>0</v>
      </c>
      <c r="AE2814">
        <v>3</v>
      </c>
      <c r="AF2814">
        <v>0</v>
      </c>
      <c r="AG2814">
        <v>2</v>
      </c>
      <c r="AH2814">
        <v>1</v>
      </c>
      <c r="AI2814">
        <v>1</v>
      </c>
      <c r="AJ2814">
        <v>2</v>
      </c>
      <c r="AK2814">
        <v>11</v>
      </c>
      <c r="AL2814">
        <v>11</v>
      </c>
      <c r="AM2814">
        <v>7</v>
      </c>
      <c r="AN2814">
        <v>4</v>
      </c>
      <c r="AO2814">
        <v>4</v>
      </c>
      <c r="AP2814">
        <v>7</v>
      </c>
      <c r="AQ2814">
        <v>16</v>
      </c>
      <c r="AR2814">
        <v>20</v>
      </c>
      <c r="AS2814">
        <v>50</v>
      </c>
      <c r="AT2814">
        <v>50</v>
      </c>
      <c r="AU2814">
        <v>0</v>
      </c>
      <c r="AV2814">
        <v>0</v>
      </c>
      <c r="AW2814">
        <v>2.58</v>
      </c>
      <c r="AX2814">
        <v>51</v>
      </c>
      <c r="AY2814">
        <v>72</v>
      </c>
      <c r="AZ2814">
        <v>54</v>
      </c>
      <c r="BA2814">
        <v>30</v>
      </c>
      <c r="BB2814">
        <v>6</v>
      </c>
      <c r="BC2814">
        <v>36</v>
      </c>
      <c r="BD2814">
        <v>66</v>
      </c>
      <c r="BE2814">
        <v>45</v>
      </c>
      <c r="BF2814">
        <v>75</v>
      </c>
      <c r="BG2814">
        <v>8.8699999999999992</v>
      </c>
      <c r="BH2814">
        <v>5.41</v>
      </c>
      <c r="BI2814">
        <v>2.23</v>
      </c>
      <c r="BJ2814">
        <v>3.63</v>
      </c>
      <c r="BK2814">
        <v>3.32</v>
      </c>
      <c r="BL2814">
        <f>1/Table1[[#This Row],[odds_ft_home_team_win]]+1/Table1[[#This Row],[odds_ft_draw]]+1/Table1[[#This Row],[odds_ft_away_team_win]]-1</f>
        <v>2.5117406214562932E-2</v>
      </c>
      <c r="BM2814">
        <f>Table1[[#This Row],[Margin]]/3</f>
        <v>8.3724687381876439E-3</v>
      </c>
      <c r="BN2814">
        <v>1.23</v>
      </c>
      <c r="BO2814">
        <v>1.74</v>
      </c>
      <c r="BP2814">
        <v>2.85</v>
      </c>
      <c r="BQ2814">
        <v>0</v>
      </c>
      <c r="BR2814">
        <v>1.69</v>
      </c>
      <c r="BS2814">
        <v>2.2000000000000002</v>
      </c>
      <c r="BT2814" t="s">
        <v>109</v>
      </c>
      <c r="BU2814">
        <f>VLOOKUP(Table1[[#This Row],[Reference]],metron,11,FALSE)</f>
        <v>1.4140979689366791</v>
      </c>
      <c r="BV2814">
        <f>VLOOKUP(Table1[[#This Row],[Reference]],metron,12,FALSE)</f>
        <v>1.0666666666666671</v>
      </c>
    </row>
    <row r="2815" spans="1:74" hidden="1" x14ac:dyDescent="0.45">
      <c r="A2815" t="s">
        <v>5407</v>
      </c>
      <c r="B2815">
        <v>1524362400</v>
      </c>
      <c r="C2815" s="3" t="s">
        <v>3207</v>
      </c>
      <c r="D2815" t="s">
        <v>65</v>
      </c>
      <c r="E2815" t="s">
        <v>66</v>
      </c>
      <c r="F2815" t="s">
        <v>2218</v>
      </c>
      <c r="G2815" t="s">
        <v>68</v>
      </c>
      <c r="H2815" t="s">
        <v>66</v>
      </c>
      <c r="I2815">
        <f>MROUND(Table1[[#This Row],[Prob_H]]*100,2)/100</f>
        <v>0.34</v>
      </c>
      <c r="J2815">
        <f>1/Table1[[#This Row],[odds_ft_home_team_win]]-Table1[[#This Row],[Margin/3]]</f>
        <v>0.33642199506974674</v>
      </c>
      <c r="K2815">
        <f>1/Table1[[#This Row],[odds_ft_draw]]-Table1[[#This Row],[Margin/3]]</f>
        <v>0.30023638417149212</v>
      </c>
      <c r="L2815">
        <f>1/Table1[[#This Row],[odds_ft_away_team_win]]-Table1[[#This Row],[Margin/3]]</f>
        <v>0.36334162075876097</v>
      </c>
      <c r="M2815">
        <v>16</v>
      </c>
      <c r="N2815">
        <v>1.38</v>
      </c>
      <c r="O2815">
        <v>1.21</v>
      </c>
      <c r="P2815">
        <v>1.35</v>
      </c>
      <c r="Q2815">
        <v>1.1399999999999999</v>
      </c>
      <c r="R2815" t="str" cm="1">
        <f t="array" ref="R28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5">
        <v>1</v>
      </c>
      <c r="T2815">
        <v>1</v>
      </c>
      <c r="U2815">
        <v>2</v>
      </c>
      <c r="V2815">
        <v>1</v>
      </c>
      <c r="W2815">
        <v>0</v>
      </c>
      <c r="X2815">
        <v>1</v>
      </c>
      <c r="Y2815">
        <v>54</v>
      </c>
      <c r="Z2815">
        <v>29</v>
      </c>
      <c r="AA2815">
        <v>3</v>
      </c>
      <c r="AB2815">
        <v>4</v>
      </c>
      <c r="AC2815">
        <v>2</v>
      </c>
      <c r="AD2815">
        <v>0</v>
      </c>
      <c r="AE2815">
        <v>1</v>
      </c>
      <c r="AF2815">
        <v>0</v>
      </c>
      <c r="AG2815">
        <v>0</v>
      </c>
      <c r="AH2815">
        <v>2</v>
      </c>
      <c r="AI2815">
        <v>0</v>
      </c>
      <c r="AJ2815">
        <v>1</v>
      </c>
      <c r="AK2815">
        <v>15</v>
      </c>
      <c r="AL2815">
        <v>10</v>
      </c>
      <c r="AM2815">
        <v>7</v>
      </c>
      <c r="AN2815">
        <v>3</v>
      </c>
      <c r="AO2815">
        <v>8</v>
      </c>
      <c r="AP2815">
        <v>7</v>
      </c>
      <c r="AQ2815">
        <v>12</v>
      </c>
      <c r="AR2815">
        <v>14</v>
      </c>
      <c r="AS2815">
        <v>48</v>
      </c>
      <c r="AT2815">
        <v>52</v>
      </c>
      <c r="AU2815">
        <v>0</v>
      </c>
      <c r="AV2815">
        <v>0</v>
      </c>
      <c r="AW2815">
        <v>2.0699999999999998</v>
      </c>
      <c r="AX2815">
        <v>49</v>
      </c>
      <c r="AY2815">
        <v>66</v>
      </c>
      <c r="AZ2815">
        <v>38</v>
      </c>
      <c r="BA2815">
        <v>12</v>
      </c>
      <c r="BB2815">
        <v>6</v>
      </c>
      <c r="BC2815">
        <v>39</v>
      </c>
      <c r="BD2815">
        <v>55</v>
      </c>
      <c r="BE2815">
        <v>30</v>
      </c>
      <c r="BF2815">
        <v>66</v>
      </c>
      <c r="BG2815">
        <v>10.49</v>
      </c>
      <c r="BH2815">
        <v>5.18</v>
      </c>
      <c r="BI2815">
        <v>2.9</v>
      </c>
      <c r="BJ2815">
        <v>3.24</v>
      </c>
      <c r="BK2815">
        <v>2.69</v>
      </c>
      <c r="BL2815">
        <f>1/Table1[[#This Row],[odds_ft_home_team_win]]+1/Table1[[#This Row],[odds_ft_draw]]+1/Table1[[#This Row],[odds_ft_away_team_win]]-1</f>
        <v>2.5216773411449456E-2</v>
      </c>
      <c r="BM2815">
        <f>Table1[[#This Row],[Margin]]/3</f>
        <v>8.405591137149818E-3</v>
      </c>
      <c r="BN2815">
        <v>1.38</v>
      </c>
      <c r="BO2815">
        <v>2.2000000000000002</v>
      </c>
      <c r="BP2815">
        <v>4.0999999999999996</v>
      </c>
      <c r="BQ2815">
        <v>0</v>
      </c>
      <c r="BR2815">
        <v>2</v>
      </c>
      <c r="BS2815">
        <v>1.83</v>
      </c>
      <c r="BT2815" t="s">
        <v>2219</v>
      </c>
      <c r="BU2815">
        <f>VLOOKUP(Table1[[#This Row],[Reference]],metron,11,FALSE)</f>
        <v>1.228921489601805</v>
      </c>
      <c r="BV2815">
        <f>VLOOKUP(Table1[[#This Row],[Reference]],metron,12,FALSE)</f>
        <v>1.2940512655166849</v>
      </c>
    </row>
    <row r="2816" spans="1:74" x14ac:dyDescent="0.45">
      <c r="A2816" t="s">
        <v>5407</v>
      </c>
      <c r="B2816">
        <v>1524416400</v>
      </c>
      <c r="C2816" s="3" t="s">
        <v>3208</v>
      </c>
      <c r="D2816" t="s">
        <v>65</v>
      </c>
      <c r="E2816" t="s">
        <v>66</v>
      </c>
      <c r="F2816" t="s">
        <v>97</v>
      </c>
      <c r="G2816" t="s">
        <v>611</v>
      </c>
      <c r="H2816" t="s">
        <v>66</v>
      </c>
      <c r="I2816">
        <f>MROUND(Table1[[#This Row],[Prob_H]]*100,2)/100</f>
        <v>0.62</v>
      </c>
      <c r="J2816">
        <f>1/Table1[[#This Row],[odds_ft_home_team_win]]-Table1[[#This Row],[Margin/3]]</f>
        <v>0.61721835621591126</v>
      </c>
      <c r="K2816">
        <f>1/Table1[[#This Row],[odds_ft_draw]]-Table1[[#This Row],[Margin/3]]</f>
        <v>0.23671713372202374</v>
      </c>
      <c r="L2816">
        <f>1/Table1[[#This Row],[odds_ft_away_team_win]]-Table1[[#This Row],[Margin/3]]</f>
        <v>0.14606451006206511</v>
      </c>
      <c r="M2816">
        <v>16</v>
      </c>
      <c r="N2816">
        <v>2.29</v>
      </c>
      <c r="O2816">
        <v>0.88</v>
      </c>
      <c r="P2816">
        <v>2.2400000000000002</v>
      </c>
      <c r="Q2816">
        <v>0.82</v>
      </c>
      <c r="R2816" t="str" cm="1">
        <f t="array" ref="R28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16">
        <v>3</v>
      </c>
      <c r="T2816">
        <v>0</v>
      </c>
      <c r="U2816">
        <v>3</v>
      </c>
      <c r="V2816">
        <v>1</v>
      </c>
      <c r="W2816">
        <v>1</v>
      </c>
      <c r="X2816">
        <v>0</v>
      </c>
      <c r="Y2816" t="s">
        <v>3209</v>
      </c>
      <c r="AA2816">
        <v>7</v>
      </c>
      <c r="AB2816">
        <v>1</v>
      </c>
      <c r="AC2816">
        <v>2</v>
      </c>
      <c r="AD2816">
        <v>0</v>
      </c>
      <c r="AE2816">
        <v>2</v>
      </c>
      <c r="AF2816">
        <v>0</v>
      </c>
      <c r="AG2816">
        <v>0</v>
      </c>
      <c r="AH2816">
        <v>2</v>
      </c>
      <c r="AI2816">
        <v>1</v>
      </c>
      <c r="AJ2816">
        <v>1</v>
      </c>
      <c r="AK2816">
        <v>10</v>
      </c>
      <c r="AL2816">
        <v>6</v>
      </c>
      <c r="AM2816">
        <v>6</v>
      </c>
      <c r="AN2816">
        <v>3</v>
      </c>
      <c r="AO2816">
        <v>4</v>
      </c>
      <c r="AP2816">
        <v>3</v>
      </c>
      <c r="AQ2816">
        <v>16</v>
      </c>
      <c r="AR2816">
        <v>15</v>
      </c>
      <c r="AS2816">
        <v>56</v>
      </c>
      <c r="AT2816">
        <v>44</v>
      </c>
      <c r="AU2816">
        <v>0</v>
      </c>
      <c r="AV2816">
        <v>0</v>
      </c>
      <c r="AW2816">
        <v>2.63</v>
      </c>
      <c r="AX2816">
        <v>51</v>
      </c>
      <c r="AY2816">
        <v>69</v>
      </c>
      <c r="AZ2816">
        <v>48</v>
      </c>
      <c r="BA2816">
        <v>27</v>
      </c>
      <c r="BB2816">
        <v>19</v>
      </c>
      <c r="BC2816">
        <v>27</v>
      </c>
      <c r="BD2816">
        <v>70</v>
      </c>
      <c r="BE2816">
        <v>46</v>
      </c>
      <c r="BF2816">
        <v>69</v>
      </c>
      <c r="BG2816">
        <v>11.32</v>
      </c>
      <c r="BH2816">
        <v>5.66</v>
      </c>
      <c r="BI2816">
        <v>1.6</v>
      </c>
      <c r="BJ2816">
        <v>4.09</v>
      </c>
      <c r="BK2816">
        <v>6.5</v>
      </c>
      <c r="BL2816">
        <f>1/Table1[[#This Row],[odds_ft_home_team_win]]+1/Table1[[#This Row],[odds_ft_draw]]+1/Table1[[#This Row],[odds_ft_away_team_win]]-1</f>
        <v>2.3344931352266229E-2</v>
      </c>
      <c r="BM2816">
        <f>Table1[[#This Row],[Margin]]/3</f>
        <v>7.7816437840887431E-3</v>
      </c>
      <c r="BN2816">
        <v>1.27</v>
      </c>
      <c r="BO2816">
        <v>1.87</v>
      </c>
      <c r="BP2816">
        <v>3.2</v>
      </c>
      <c r="BQ2816">
        <v>0</v>
      </c>
      <c r="BR2816">
        <v>2.1</v>
      </c>
      <c r="BS2816">
        <v>1.71</v>
      </c>
      <c r="BT2816" t="s">
        <v>100</v>
      </c>
      <c r="BU2816">
        <f>VLOOKUP(Table1[[#This Row],[Reference]],metron,11,FALSE)</f>
        <v>1.8681481481481479</v>
      </c>
      <c r="BV2816">
        <f>VLOOKUP(Table1[[#This Row],[Reference]],metron,12,FALSE)</f>
        <v>0.86851851851851847</v>
      </c>
    </row>
    <row r="2817" spans="1:74" x14ac:dyDescent="0.45">
      <c r="A2817" t="s">
        <v>5407</v>
      </c>
      <c r="B2817">
        <v>1524438000</v>
      </c>
      <c r="C2817" s="3" t="s">
        <v>3210</v>
      </c>
      <c r="D2817" t="s">
        <v>65</v>
      </c>
      <c r="E2817" t="s">
        <v>66</v>
      </c>
      <c r="F2817" t="s">
        <v>88</v>
      </c>
      <c r="G2817" t="s">
        <v>94</v>
      </c>
      <c r="H2817" t="s">
        <v>66</v>
      </c>
      <c r="I2817">
        <f>MROUND(Table1[[#This Row],[Prob_H]]*100,2)/100</f>
        <v>0.52</v>
      </c>
      <c r="J2817">
        <f>1/Table1[[#This Row],[odds_ft_home_team_win]]-Table1[[#This Row],[Margin/3]]</f>
        <v>0.51516200702029691</v>
      </c>
      <c r="K2817">
        <f>1/Table1[[#This Row],[odds_ft_draw]]-Table1[[#This Row],[Margin/3]]</f>
        <v>0.24933375635909974</v>
      </c>
      <c r="L2817">
        <f>1/Table1[[#This Row],[odds_ft_away_team_win]]-Table1[[#This Row],[Margin/3]]</f>
        <v>0.23550423662060338</v>
      </c>
      <c r="M2817">
        <v>16</v>
      </c>
      <c r="N2817">
        <v>1.69</v>
      </c>
      <c r="O2817">
        <v>0.69</v>
      </c>
      <c r="P2817">
        <v>1.8</v>
      </c>
      <c r="Q2817">
        <v>0.78</v>
      </c>
      <c r="R2817" t="str" cm="1">
        <f t="array" ref="R28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17">
        <v>1</v>
      </c>
      <c r="T2817">
        <v>2</v>
      </c>
      <c r="U2817">
        <v>3</v>
      </c>
      <c r="V2817">
        <v>2</v>
      </c>
      <c r="W2817">
        <v>0</v>
      </c>
      <c r="X2817">
        <v>2</v>
      </c>
      <c r="Y2817">
        <v>78</v>
      </c>
      <c r="Z2817" t="s">
        <v>3211</v>
      </c>
      <c r="AA2817">
        <v>14</v>
      </c>
      <c r="AB2817">
        <v>5</v>
      </c>
      <c r="AC2817">
        <v>3</v>
      </c>
      <c r="AD2817">
        <v>0</v>
      </c>
      <c r="AE2817">
        <v>3</v>
      </c>
      <c r="AF2817">
        <v>0</v>
      </c>
      <c r="AG2817">
        <v>0</v>
      </c>
      <c r="AH2817">
        <v>3</v>
      </c>
      <c r="AI2817">
        <v>0</v>
      </c>
      <c r="AJ2817">
        <v>3</v>
      </c>
      <c r="AK2817">
        <v>33</v>
      </c>
      <c r="AL2817">
        <v>11</v>
      </c>
      <c r="AM2817">
        <v>15</v>
      </c>
      <c r="AN2817">
        <v>6</v>
      </c>
      <c r="AO2817">
        <v>18</v>
      </c>
      <c r="AP2817">
        <v>5</v>
      </c>
      <c r="AQ2817">
        <v>10</v>
      </c>
      <c r="AR2817">
        <v>12</v>
      </c>
      <c r="AS2817">
        <v>62</v>
      </c>
      <c r="AT2817">
        <v>38</v>
      </c>
      <c r="AU2817">
        <v>0</v>
      </c>
      <c r="AV2817">
        <v>0</v>
      </c>
      <c r="AW2817">
        <v>2.66</v>
      </c>
      <c r="AX2817">
        <v>60</v>
      </c>
      <c r="AY2817">
        <v>76</v>
      </c>
      <c r="AZ2817">
        <v>50</v>
      </c>
      <c r="BA2817">
        <v>26</v>
      </c>
      <c r="BB2817">
        <v>22</v>
      </c>
      <c r="BC2817">
        <v>38</v>
      </c>
      <c r="BD2817">
        <v>66</v>
      </c>
      <c r="BE2817">
        <v>38</v>
      </c>
      <c r="BF2817">
        <v>81</v>
      </c>
      <c r="BG2817">
        <v>11.38</v>
      </c>
      <c r="BH2817">
        <v>4.8099999999999996</v>
      </c>
      <c r="BI2817">
        <v>1.91</v>
      </c>
      <c r="BJ2817">
        <v>3.88</v>
      </c>
      <c r="BK2817">
        <v>4.0999999999999996</v>
      </c>
      <c r="BL2817">
        <f>1/Table1[[#This Row],[odds_ft_home_team_win]]+1/Table1[[#This Row],[odds_ft_draw]]+1/Table1[[#This Row],[odds_ft_away_team_win]]-1</f>
        <v>2.5194607211360687E-2</v>
      </c>
      <c r="BM2817">
        <f>Table1[[#This Row],[Margin]]/3</f>
        <v>8.398202403786895E-3</v>
      </c>
      <c r="BN2817">
        <v>1.1599999999999999</v>
      </c>
      <c r="BO2817">
        <v>1.56</v>
      </c>
      <c r="BP2817">
        <v>2.4</v>
      </c>
      <c r="BQ2817">
        <v>0</v>
      </c>
      <c r="BR2817">
        <v>1.59</v>
      </c>
      <c r="BS2817">
        <v>2.4</v>
      </c>
      <c r="BT2817" t="s">
        <v>91</v>
      </c>
      <c r="BU2817">
        <f>VLOOKUP(Table1[[#This Row],[Reference]],metron,11,FALSE)</f>
        <v>1.625948039373891</v>
      </c>
      <c r="BV2817">
        <f>VLOOKUP(Table1[[#This Row],[Reference]],metron,12,FALSE)</f>
        <v>0.97079231886396644</v>
      </c>
    </row>
    <row r="2818" spans="1:74" hidden="1" x14ac:dyDescent="0.45">
      <c r="A2818" t="s">
        <v>5406</v>
      </c>
      <c r="B2818">
        <v>1541811600</v>
      </c>
      <c r="C2818" s="3" t="s">
        <v>3476</v>
      </c>
      <c r="D2818" t="s">
        <v>65</v>
      </c>
      <c r="E2818" t="s">
        <v>66</v>
      </c>
      <c r="F2818" t="s">
        <v>611</v>
      </c>
      <c r="G2818" t="s">
        <v>80</v>
      </c>
      <c r="H2818" t="s">
        <v>66</v>
      </c>
      <c r="I2818">
        <f>MROUND(Table1[[#This Row],[Prob_H]]*100,2)/100</f>
        <v>0.32</v>
      </c>
      <c r="J2818">
        <f>1/Table1[[#This Row],[odds_ft_home_team_win]]-Table1[[#This Row],[Margin/3]]</f>
        <v>0.32439738934699741</v>
      </c>
      <c r="K2818">
        <f>1/Table1[[#This Row],[odds_ft_draw]]-Table1[[#This Row],[Margin/3]]</f>
        <v>0.27655049939484433</v>
      </c>
      <c r="L2818">
        <f>1/Table1[[#This Row],[odds_ft_away_team_win]]-Table1[[#This Row],[Margin/3]]</f>
        <v>0.39905211125815832</v>
      </c>
      <c r="M2818">
        <v>16</v>
      </c>
      <c r="N2818">
        <v>0.63</v>
      </c>
      <c r="O2818">
        <v>1.1299999999999999</v>
      </c>
      <c r="P2818">
        <v>0.47</v>
      </c>
      <c r="Q2818">
        <v>0.61</v>
      </c>
      <c r="R2818" t="str" cm="1">
        <f t="array" ref="R28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8">
        <v>2</v>
      </c>
      <c r="T2818">
        <v>2</v>
      </c>
      <c r="U2818">
        <v>4</v>
      </c>
      <c r="V2818">
        <v>2</v>
      </c>
      <c r="W2818">
        <v>2</v>
      </c>
      <c r="X2818">
        <v>0</v>
      </c>
      <c r="Y2818" t="s">
        <v>3477</v>
      </c>
      <c r="Z2818" t="s">
        <v>3478</v>
      </c>
      <c r="AA2818">
        <v>1</v>
      </c>
      <c r="AB2818">
        <v>7</v>
      </c>
      <c r="AC2818">
        <v>4</v>
      </c>
      <c r="AD2818">
        <v>0</v>
      </c>
      <c r="AE2818">
        <v>5</v>
      </c>
      <c r="AF2818">
        <v>0</v>
      </c>
      <c r="AG2818">
        <v>1</v>
      </c>
      <c r="AH2818">
        <v>3</v>
      </c>
      <c r="AI2818">
        <v>1</v>
      </c>
      <c r="AJ2818">
        <v>4</v>
      </c>
      <c r="AK2818">
        <v>13</v>
      </c>
      <c r="AL2818">
        <v>21</v>
      </c>
      <c r="AM2818">
        <v>7</v>
      </c>
      <c r="AN2818">
        <v>7</v>
      </c>
      <c r="AO2818">
        <v>6</v>
      </c>
      <c r="AP2818">
        <v>14</v>
      </c>
      <c r="AQ2818">
        <v>19</v>
      </c>
      <c r="AR2818">
        <v>19</v>
      </c>
      <c r="AS2818">
        <v>45</v>
      </c>
      <c r="AT2818">
        <v>55</v>
      </c>
      <c r="AU2818">
        <v>1.45</v>
      </c>
      <c r="AV2818">
        <v>2.21</v>
      </c>
      <c r="AW2818">
        <v>2.76</v>
      </c>
      <c r="AX2818">
        <v>44</v>
      </c>
      <c r="AY2818">
        <v>75</v>
      </c>
      <c r="AZ2818">
        <v>50</v>
      </c>
      <c r="BA2818">
        <v>44</v>
      </c>
      <c r="BB2818">
        <v>19</v>
      </c>
      <c r="BC2818">
        <v>38</v>
      </c>
      <c r="BD2818">
        <v>82</v>
      </c>
      <c r="BE2818">
        <v>50</v>
      </c>
      <c r="BF2818">
        <v>63</v>
      </c>
      <c r="BG2818">
        <v>8.1300000000000008</v>
      </c>
      <c r="BH2818">
        <v>5.76</v>
      </c>
      <c r="BI2818">
        <v>2.85</v>
      </c>
      <c r="BJ2818">
        <v>3.3</v>
      </c>
      <c r="BK2818">
        <v>2.35</v>
      </c>
      <c r="BL2818">
        <f>1/Table1[[#This Row],[odds_ft_home_team_win]]+1/Table1[[#This Row],[odds_ft_draw]]+1/Table1[[#This Row],[odds_ft_away_team_win]]-1</f>
        <v>7.9439410906376073E-2</v>
      </c>
      <c r="BM2818">
        <f>Table1[[#This Row],[Margin]]/3</f>
        <v>2.6479803635458692E-2</v>
      </c>
      <c r="BN2818">
        <v>1.33</v>
      </c>
      <c r="BO2818">
        <v>2.0499999999999998</v>
      </c>
      <c r="BP2818">
        <v>3.65</v>
      </c>
      <c r="BQ2818">
        <v>0</v>
      </c>
      <c r="BR2818">
        <v>1.91</v>
      </c>
      <c r="BS2818">
        <v>1.91</v>
      </c>
      <c r="BT2818" t="s">
        <v>614</v>
      </c>
      <c r="BU2818">
        <f>VLOOKUP(Table1[[#This Row],[Reference]],metron,11,FALSE)</f>
        <v>1.210167055864918</v>
      </c>
      <c r="BV2818">
        <f>VLOOKUP(Table1[[#This Row],[Reference]],metron,12,FALSE)</f>
        <v>1.3211783725525419</v>
      </c>
    </row>
    <row r="2819" spans="1:74" x14ac:dyDescent="0.45">
      <c r="A2819" t="s">
        <v>5406</v>
      </c>
      <c r="B2819">
        <v>1541818800</v>
      </c>
      <c r="C2819" s="3" t="s">
        <v>3479</v>
      </c>
      <c r="D2819" t="s">
        <v>65</v>
      </c>
      <c r="E2819" t="s">
        <v>66</v>
      </c>
      <c r="F2819" t="s">
        <v>93</v>
      </c>
      <c r="G2819" t="s">
        <v>103</v>
      </c>
      <c r="H2819" t="s">
        <v>66</v>
      </c>
      <c r="I2819">
        <f>MROUND(Table1[[#This Row],[Prob_H]]*100,2)/100</f>
        <v>0.3</v>
      </c>
      <c r="J2819">
        <f>1/Table1[[#This Row],[odds_ft_home_team_win]]-Table1[[#This Row],[Margin/3]]</f>
        <v>0.29100529100529099</v>
      </c>
      <c r="K2819">
        <f>1/Table1[[#This Row],[odds_ft_draw]]-Table1[[#This Row],[Margin/3]]</f>
        <v>0.25925925925925924</v>
      </c>
      <c r="L2819">
        <f>1/Table1[[#This Row],[odds_ft_away_team_win]]-Table1[[#This Row],[Margin/3]]</f>
        <v>0.44973544973544971</v>
      </c>
      <c r="M2819">
        <v>16</v>
      </c>
      <c r="N2819">
        <v>1</v>
      </c>
      <c r="O2819">
        <v>1.1399999999999999</v>
      </c>
      <c r="P2819">
        <v>1.06</v>
      </c>
      <c r="Q2819">
        <v>0.78</v>
      </c>
      <c r="R2819" t="str" cm="1">
        <f t="array" ref="R28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AA2819">
        <v>1</v>
      </c>
      <c r="AB2819">
        <v>3</v>
      </c>
      <c r="AC2819">
        <v>0</v>
      </c>
      <c r="AD2819">
        <v>0</v>
      </c>
      <c r="AE2819">
        <v>4</v>
      </c>
      <c r="AF2819">
        <v>0</v>
      </c>
      <c r="AG2819">
        <v>0</v>
      </c>
      <c r="AH2819">
        <v>0</v>
      </c>
      <c r="AI2819">
        <v>1</v>
      </c>
      <c r="AJ2819">
        <v>3</v>
      </c>
      <c r="AK2819">
        <v>13</v>
      </c>
      <c r="AL2819">
        <v>8</v>
      </c>
      <c r="AM2819">
        <v>2</v>
      </c>
      <c r="AN2819">
        <v>3</v>
      </c>
      <c r="AO2819">
        <v>11</v>
      </c>
      <c r="AP2819">
        <v>5</v>
      </c>
      <c r="AQ2819">
        <v>11</v>
      </c>
      <c r="AR2819">
        <v>15</v>
      </c>
      <c r="AS2819">
        <v>51</v>
      </c>
      <c r="AT2819">
        <v>49</v>
      </c>
      <c r="AU2819">
        <v>1.29</v>
      </c>
      <c r="AV2819">
        <v>1.01</v>
      </c>
      <c r="AW2819">
        <v>2.09</v>
      </c>
      <c r="AX2819">
        <v>35</v>
      </c>
      <c r="AY2819">
        <v>48</v>
      </c>
      <c r="AZ2819">
        <v>34</v>
      </c>
      <c r="BA2819">
        <v>21</v>
      </c>
      <c r="BB2819">
        <v>14</v>
      </c>
      <c r="BC2819">
        <v>27</v>
      </c>
      <c r="BD2819">
        <v>54</v>
      </c>
      <c r="BE2819">
        <v>14</v>
      </c>
      <c r="BF2819">
        <v>75</v>
      </c>
      <c r="BG2819">
        <v>10.61</v>
      </c>
      <c r="BH2819">
        <v>4.42</v>
      </c>
      <c r="BI2819">
        <v>3.15</v>
      </c>
      <c r="BJ2819">
        <v>3.5</v>
      </c>
      <c r="BK2819">
        <v>2.1</v>
      </c>
      <c r="BL2819">
        <f>1/Table1[[#This Row],[odds_ft_home_team_win]]+1/Table1[[#This Row],[odds_ft_draw]]+1/Table1[[#This Row],[odds_ft_away_team_win]]-1</f>
        <v>7.9365079365079305E-2</v>
      </c>
      <c r="BM2819">
        <f>Table1[[#This Row],[Margin]]/3</f>
        <v>2.6455026455026436E-2</v>
      </c>
      <c r="BN2819">
        <v>1.24</v>
      </c>
      <c r="BO2819">
        <v>1.77</v>
      </c>
      <c r="BP2819">
        <v>2.9</v>
      </c>
      <c r="BQ2819">
        <v>0</v>
      </c>
      <c r="BR2819">
        <v>1.69</v>
      </c>
      <c r="BS2819">
        <v>2.15</v>
      </c>
      <c r="BT2819" t="s">
        <v>95</v>
      </c>
      <c r="BU2819">
        <f>VLOOKUP(Table1[[#This Row],[Reference]],metron,11,FALSE)</f>
        <v>1.1805091283106199</v>
      </c>
      <c r="BV2819">
        <f>VLOOKUP(Table1[[#This Row],[Reference]],metron,12,FALSE)</f>
        <v>1.3921316533813319</v>
      </c>
    </row>
    <row r="2820" spans="1:74" x14ac:dyDescent="0.45">
      <c r="A2820" t="s">
        <v>5406</v>
      </c>
      <c r="B2820">
        <v>1541890800</v>
      </c>
      <c r="C2820" s="3" t="s">
        <v>3480</v>
      </c>
      <c r="D2820" t="s">
        <v>65</v>
      </c>
      <c r="E2820" t="s">
        <v>66</v>
      </c>
      <c r="F2820" t="s">
        <v>77</v>
      </c>
      <c r="G2820" t="s">
        <v>2738</v>
      </c>
      <c r="H2820" t="s">
        <v>66</v>
      </c>
      <c r="I2820">
        <f>MROUND(Table1[[#This Row],[Prob_H]]*100,2)/100</f>
        <v>0.64</v>
      </c>
      <c r="J2820">
        <f>1/Table1[[#This Row],[odds_ft_home_team_win]]-Table1[[#This Row],[Margin/3]]</f>
        <v>0.6355498533570646</v>
      </c>
      <c r="K2820">
        <f>1/Table1[[#This Row],[odds_ft_draw]]-Table1[[#This Row],[Margin/3]]</f>
        <v>0.22021177797483904</v>
      </c>
      <c r="L2820">
        <f>1/Table1[[#This Row],[odds_ft_away_team_win]]-Table1[[#This Row],[Margin/3]]</f>
        <v>0.14423836866809639</v>
      </c>
      <c r="M2820">
        <v>16</v>
      </c>
      <c r="N2820">
        <v>2.75</v>
      </c>
      <c r="O2820">
        <v>0.63</v>
      </c>
      <c r="P2820">
        <v>2.29</v>
      </c>
      <c r="Q2820">
        <v>0.88</v>
      </c>
      <c r="R2820" t="str" cm="1">
        <f t="array" ref="R28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20">
        <v>2</v>
      </c>
      <c r="T2820">
        <v>1</v>
      </c>
      <c r="U2820">
        <v>3</v>
      </c>
      <c r="V2820">
        <v>3</v>
      </c>
      <c r="W2820">
        <v>2</v>
      </c>
      <c r="X2820">
        <v>1</v>
      </c>
      <c r="Y2820" t="s">
        <v>3481</v>
      </c>
      <c r="Z2820">
        <v>20</v>
      </c>
      <c r="AA2820">
        <v>6</v>
      </c>
      <c r="AB2820">
        <v>2</v>
      </c>
      <c r="AC2820">
        <v>0</v>
      </c>
      <c r="AD2820">
        <v>0</v>
      </c>
      <c r="AE2820">
        <v>2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27</v>
      </c>
      <c r="AL2820">
        <v>12</v>
      </c>
      <c r="AM2820">
        <v>8</v>
      </c>
      <c r="AN2820">
        <v>3</v>
      </c>
      <c r="AO2820">
        <v>19</v>
      </c>
      <c r="AP2820">
        <v>9</v>
      </c>
      <c r="AQ2820">
        <v>6</v>
      </c>
      <c r="AR2820">
        <v>5</v>
      </c>
      <c r="AS2820">
        <v>56</v>
      </c>
      <c r="AT2820">
        <v>44</v>
      </c>
      <c r="AU2820">
        <v>2.69</v>
      </c>
      <c r="AV2820">
        <v>1.1200000000000001</v>
      </c>
      <c r="AW2820">
        <v>2.63</v>
      </c>
      <c r="AX2820">
        <v>38</v>
      </c>
      <c r="AY2820">
        <v>69</v>
      </c>
      <c r="AZ2820">
        <v>57</v>
      </c>
      <c r="BA2820">
        <v>26</v>
      </c>
      <c r="BB2820">
        <v>13</v>
      </c>
      <c r="BC2820">
        <v>13</v>
      </c>
      <c r="BD2820">
        <v>63</v>
      </c>
      <c r="BE2820">
        <v>44</v>
      </c>
      <c r="BF2820">
        <v>88</v>
      </c>
      <c r="BG2820">
        <v>8.1300000000000008</v>
      </c>
      <c r="BH2820">
        <v>3.63</v>
      </c>
      <c r="BI2820">
        <v>1.51</v>
      </c>
      <c r="BJ2820">
        <v>4.05</v>
      </c>
      <c r="BK2820">
        <v>5.85</v>
      </c>
      <c r="BL2820">
        <f>1/Table1[[#This Row],[odds_ft_home_team_win]]+1/Table1[[#This Row],[odds_ft_draw]]+1/Table1[[#This Row],[odds_ft_away_team_win]]-1</f>
        <v>8.010540681622369E-2</v>
      </c>
      <c r="BM2820">
        <f>Table1[[#This Row],[Margin]]/3</f>
        <v>2.6701802272074564E-2</v>
      </c>
      <c r="BN2820">
        <v>1.26</v>
      </c>
      <c r="BO2820">
        <v>1.83</v>
      </c>
      <c r="BP2820">
        <v>3.1</v>
      </c>
      <c r="BQ2820">
        <v>0</v>
      </c>
      <c r="BR2820">
        <v>2</v>
      </c>
      <c r="BS2820">
        <v>1.83</v>
      </c>
      <c r="BT2820" t="s">
        <v>113</v>
      </c>
      <c r="BU2820">
        <f>VLOOKUP(Table1[[#This Row],[Reference]],metron,11,FALSE)</f>
        <v>1.980803571428571</v>
      </c>
      <c r="BV2820">
        <f>VLOOKUP(Table1[[#This Row],[Reference]],metron,12,FALSE)</f>
        <v>0.85357142857142854</v>
      </c>
    </row>
    <row r="2821" spans="1:74" x14ac:dyDescent="0.45">
      <c r="A2821" t="s">
        <v>5406</v>
      </c>
      <c r="B2821">
        <v>1541898000</v>
      </c>
      <c r="C2821" s="3" t="s">
        <v>3482</v>
      </c>
      <c r="D2821" t="s">
        <v>65</v>
      </c>
      <c r="E2821" t="s">
        <v>66</v>
      </c>
      <c r="F2821" t="s">
        <v>81</v>
      </c>
      <c r="G2821" t="s">
        <v>98</v>
      </c>
      <c r="H2821" t="s">
        <v>66</v>
      </c>
      <c r="I2821">
        <f>MROUND(Table1[[#This Row],[Prob_H]]*100,2)/100</f>
        <v>0.44</v>
      </c>
      <c r="J2821">
        <f>1/Table1[[#This Row],[odds_ft_home_team_win]]-Table1[[#This Row],[Margin/3]]</f>
        <v>0.44877344877344877</v>
      </c>
      <c r="K2821">
        <f>1/Table1[[#This Row],[odds_ft_draw]]-Table1[[#This Row],[Margin/3]]</f>
        <v>0.27561327561327564</v>
      </c>
      <c r="L2821">
        <f>1/Table1[[#This Row],[odds_ft_away_team_win]]-Table1[[#This Row],[Margin/3]]</f>
        <v>0.27561327561327564</v>
      </c>
      <c r="M2821">
        <v>16</v>
      </c>
      <c r="N2821">
        <v>0.86</v>
      </c>
      <c r="O2821">
        <v>1.63</v>
      </c>
      <c r="P2821">
        <v>1.6</v>
      </c>
      <c r="Q2821">
        <v>1.24</v>
      </c>
      <c r="R2821" t="str" cm="1">
        <f t="array" ref="R28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1">
        <v>0</v>
      </c>
      <c r="T2821">
        <v>1</v>
      </c>
      <c r="U2821">
        <v>1</v>
      </c>
      <c r="V2821">
        <v>0</v>
      </c>
      <c r="W2821">
        <v>0</v>
      </c>
      <c r="X2821">
        <v>0</v>
      </c>
      <c r="Z2821">
        <v>64</v>
      </c>
      <c r="AA2821">
        <v>8</v>
      </c>
      <c r="AB2821">
        <v>0</v>
      </c>
      <c r="AC2821">
        <v>3</v>
      </c>
      <c r="AD2821">
        <v>0</v>
      </c>
      <c r="AE2821">
        <v>2</v>
      </c>
      <c r="AF2821">
        <v>0</v>
      </c>
      <c r="AG2821">
        <v>1</v>
      </c>
      <c r="AH2821">
        <v>2</v>
      </c>
      <c r="AI2821">
        <v>0</v>
      </c>
      <c r="AJ2821">
        <v>2</v>
      </c>
      <c r="AK2821">
        <v>13</v>
      </c>
      <c r="AL2821">
        <v>13</v>
      </c>
      <c r="AM2821">
        <v>0</v>
      </c>
      <c r="AN2821">
        <v>4</v>
      </c>
      <c r="AO2821">
        <v>13</v>
      </c>
      <c r="AP2821">
        <v>9</v>
      </c>
      <c r="AQ2821">
        <v>17</v>
      </c>
      <c r="AR2821">
        <v>14</v>
      </c>
      <c r="AS2821">
        <v>51</v>
      </c>
      <c r="AT2821">
        <v>49</v>
      </c>
      <c r="AU2821">
        <v>1.18</v>
      </c>
      <c r="AV2821">
        <v>1.38</v>
      </c>
      <c r="AW2821">
        <v>2.86</v>
      </c>
      <c r="AX2821">
        <v>52</v>
      </c>
      <c r="AY2821">
        <v>87</v>
      </c>
      <c r="AZ2821">
        <v>54</v>
      </c>
      <c r="BA2821">
        <v>34</v>
      </c>
      <c r="BB2821">
        <v>7</v>
      </c>
      <c r="BC2821">
        <v>41</v>
      </c>
      <c r="BD2821">
        <v>60</v>
      </c>
      <c r="BE2821">
        <v>60</v>
      </c>
      <c r="BF2821">
        <v>94</v>
      </c>
      <c r="BG2821">
        <v>11</v>
      </c>
      <c r="BH2821">
        <v>5.1100000000000003</v>
      </c>
      <c r="BI2821">
        <v>2.1</v>
      </c>
      <c r="BJ2821">
        <v>3.3</v>
      </c>
      <c r="BK2821">
        <v>3.3</v>
      </c>
      <c r="BL2821">
        <f>1/Table1[[#This Row],[odds_ft_home_team_win]]+1/Table1[[#This Row],[odds_ft_draw]]+1/Table1[[#This Row],[odds_ft_away_team_win]]-1</f>
        <v>8.2251082251082241E-2</v>
      </c>
      <c r="BM2821">
        <f>Table1[[#This Row],[Margin]]/3</f>
        <v>2.7417027417027413E-2</v>
      </c>
      <c r="BN2821">
        <v>1.24</v>
      </c>
      <c r="BO2821">
        <v>1.77</v>
      </c>
      <c r="BP2821">
        <v>2.9</v>
      </c>
      <c r="BQ2821">
        <v>0</v>
      </c>
      <c r="BR2821">
        <v>1.69</v>
      </c>
      <c r="BS2821">
        <v>2.15</v>
      </c>
      <c r="BT2821" t="s">
        <v>109</v>
      </c>
      <c r="BU2821">
        <f>VLOOKUP(Table1[[#This Row],[Reference]],metron,11,FALSE)</f>
        <v>1.4140979689366791</v>
      </c>
      <c r="BV2821">
        <f>VLOOKUP(Table1[[#This Row],[Reference]],metron,12,FALSE)</f>
        <v>1.0666666666666671</v>
      </c>
    </row>
    <row r="2822" spans="1:74" x14ac:dyDescent="0.45">
      <c r="A2822" t="s">
        <v>5406</v>
      </c>
      <c r="B2822">
        <v>1541898000</v>
      </c>
      <c r="C2822" s="3" t="s">
        <v>3482</v>
      </c>
      <c r="D2822" t="s">
        <v>65</v>
      </c>
      <c r="E2822" t="s">
        <v>66</v>
      </c>
      <c r="F2822" t="s">
        <v>68</v>
      </c>
      <c r="G2822" t="s">
        <v>73</v>
      </c>
      <c r="H2822" t="s">
        <v>66</v>
      </c>
      <c r="I2822">
        <f>MROUND(Table1[[#This Row],[Prob_H]]*100,2)/100</f>
        <v>0.7</v>
      </c>
      <c r="J2822">
        <f>1/Table1[[#This Row],[odds_ft_home_team_win]]-Table1[[#This Row],[Margin/3]]</f>
        <v>0.69637403520462005</v>
      </c>
      <c r="K2822">
        <f>1/Table1[[#This Row],[odds_ft_draw]]-Table1[[#This Row],[Margin/3]]</f>
        <v>0.19395857626742183</v>
      </c>
      <c r="L2822">
        <f>1/Table1[[#This Row],[odds_ft_away_team_win]]-Table1[[#This Row],[Margin/3]]</f>
        <v>0.10966738852795822</v>
      </c>
      <c r="M2822">
        <v>16</v>
      </c>
      <c r="N2822">
        <v>1.75</v>
      </c>
      <c r="O2822">
        <v>1</v>
      </c>
      <c r="P2822">
        <v>2.19</v>
      </c>
      <c r="Q2822">
        <v>1.24</v>
      </c>
      <c r="R2822" t="str" cm="1">
        <f t="array" ref="R28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22">
        <v>6</v>
      </c>
      <c r="T2822">
        <v>1</v>
      </c>
      <c r="U2822">
        <v>7</v>
      </c>
      <c r="V2822">
        <v>5</v>
      </c>
      <c r="W2822">
        <v>4</v>
      </c>
      <c r="X2822">
        <v>1</v>
      </c>
      <c r="Y2822" t="s">
        <v>3483</v>
      </c>
      <c r="Z2822">
        <v>18</v>
      </c>
      <c r="AA2822">
        <v>4</v>
      </c>
      <c r="AB2822">
        <v>1</v>
      </c>
      <c r="AC2822">
        <v>2</v>
      </c>
      <c r="AD2822">
        <v>0</v>
      </c>
      <c r="AE2822">
        <v>3</v>
      </c>
      <c r="AF2822">
        <v>0</v>
      </c>
      <c r="AG2822">
        <v>0</v>
      </c>
      <c r="AH2822">
        <v>2</v>
      </c>
      <c r="AI2822">
        <v>2</v>
      </c>
      <c r="AJ2822">
        <v>1</v>
      </c>
      <c r="AK2822">
        <v>18</v>
      </c>
      <c r="AL2822">
        <v>9</v>
      </c>
      <c r="AM2822">
        <v>11</v>
      </c>
      <c r="AN2822">
        <v>3</v>
      </c>
      <c r="AO2822">
        <v>7</v>
      </c>
      <c r="AP2822">
        <v>6</v>
      </c>
      <c r="AQ2822">
        <v>12</v>
      </c>
      <c r="AR2822">
        <v>12</v>
      </c>
      <c r="AS2822">
        <v>59</v>
      </c>
      <c r="AT2822">
        <v>41</v>
      </c>
      <c r="AU2822">
        <v>2.14</v>
      </c>
      <c r="AV2822">
        <v>0.9</v>
      </c>
      <c r="AW2822">
        <v>2.82</v>
      </c>
      <c r="AX2822">
        <v>38</v>
      </c>
      <c r="AY2822">
        <v>82</v>
      </c>
      <c r="AZ2822">
        <v>57</v>
      </c>
      <c r="BA2822">
        <v>44</v>
      </c>
      <c r="BB2822">
        <v>7</v>
      </c>
      <c r="BC2822">
        <v>19</v>
      </c>
      <c r="BD2822">
        <v>63</v>
      </c>
      <c r="BE2822">
        <v>69</v>
      </c>
      <c r="BF2822">
        <v>94</v>
      </c>
      <c r="BG2822">
        <v>9.1300000000000008</v>
      </c>
      <c r="BH2822">
        <v>6.01</v>
      </c>
      <c r="BI2822">
        <v>1.38</v>
      </c>
      <c r="BJ2822">
        <v>4.5</v>
      </c>
      <c r="BK2822">
        <v>7.25</v>
      </c>
      <c r="BL2822">
        <f>1/Table1[[#This Row],[odds_ft_home_team_win]]+1/Table1[[#This Row],[odds_ft_draw]]+1/Table1[[#This Row],[odds_ft_away_team_win]]-1</f>
        <v>8.4790937864401172E-2</v>
      </c>
      <c r="BM2822">
        <f>Table1[[#This Row],[Margin]]/3</f>
        <v>2.8263645954800392E-2</v>
      </c>
      <c r="BN2822">
        <v>1.2</v>
      </c>
      <c r="BO2822">
        <v>1.65</v>
      </c>
      <c r="BP2822">
        <v>2.65</v>
      </c>
      <c r="BQ2822">
        <v>0</v>
      </c>
      <c r="BR2822">
        <v>1.91</v>
      </c>
      <c r="BS2822">
        <v>1.91</v>
      </c>
      <c r="BT2822" t="s">
        <v>116</v>
      </c>
      <c r="BU2822">
        <f>VLOOKUP(Table1[[#This Row],[Reference]],metron,11,FALSE)</f>
        <v>2.224544841537424</v>
      </c>
      <c r="BV2822">
        <f>VLOOKUP(Table1[[#This Row],[Reference]],metron,12,FALSE)</f>
        <v>0.76803776129467294</v>
      </c>
    </row>
    <row r="2823" spans="1:74" x14ac:dyDescent="0.45">
      <c r="A2823" t="s">
        <v>5406</v>
      </c>
      <c r="B2823">
        <v>1541905200</v>
      </c>
      <c r="C2823" s="3" t="s">
        <v>3484</v>
      </c>
      <c r="D2823" t="s">
        <v>65</v>
      </c>
      <c r="E2823" t="s">
        <v>66</v>
      </c>
      <c r="F2823" t="s">
        <v>2218</v>
      </c>
      <c r="G2823" t="s">
        <v>85</v>
      </c>
      <c r="H2823" t="s">
        <v>66</v>
      </c>
      <c r="I2823">
        <f>MROUND(Table1[[#This Row],[Prob_H]]*100,2)/100</f>
        <v>0.28000000000000003</v>
      </c>
      <c r="J2823">
        <f>1/Table1[[#This Row],[odds_ft_home_team_win]]-Table1[[#This Row],[Margin/3]]</f>
        <v>0.28241267776151502</v>
      </c>
      <c r="K2823">
        <f>1/Table1[[#This Row],[odds_ft_draw]]-Table1[[#This Row],[Margin/3]]</f>
        <v>0.27775067309951035</v>
      </c>
      <c r="L2823">
        <f>1/Table1[[#This Row],[odds_ft_away_team_win]]-Table1[[#This Row],[Margin/3]]</f>
        <v>0.43983664913897474</v>
      </c>
      <c r="M2823">
        <v>16</v>
      </c>
      <c r="N2823">
        <v>1.5</v>
      </c>
      <c r="O2823">
        <v>1.25</v>
      </c>
      <c r="P2823">
        <v>1.61</v>
      </c>
      <c r="Q2823">
        <v>1.29</v>
      </c>
      <c r="R2823" t="str" cm="1">
        <f t="array" ref="R28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23">
        <v>1</v>
      </c>
      <c r="T2823">
        <v>1</v>
      </c>
      <c r="U2823">
        <v>2</v>
      </c>
      <c r="V2823">
        <v>1</v>
      </c>
      <c r="W2823">
        <v>0</v>
      </c>
      <c r="X2823">
        <v>1</v>
      </c>
      <c r="Y2823">
        <v>71</v>
      </c>
      <c r="Z2823">
        <v>10</v>
      </c>
      <c r="AA2823">
        <v>6</v>
      </c>
      <c r="AB2823">
        <v>5</v>
      </c>
      <c r="AC2823">
        <v>0</v>
      </c>
      <c r="AD2823">
        <v>0</v>
      </c>
      <c r="AE2823">
        <v>2</v>
      </c>
      <c r="AF2823">
        <v>0</v>
      </c>
      <c r="AG2823">
        <v>0</v>
      </c>
      <c r="AH2823">
        <v>0</v>
      </c>
      <c r="AI2823">
        <v>0</v>
      </c>
      <c r="AJ2823">
        <v>2</v>
      </c>
      <c r="AK2823">
        <v>15</v>
      </c>
      <c r="AL2823">
        <v>8</v>
      </c>
      <c r="AM2823">
        <v>4</v>
      </c>
      <c r="AN2823">
        <v>3</v>
      </c>
      <c r="AO2823">
        <v>11</v>
      </c>
      <c r="AP2823">
        <v>5</v>
      </c>
      <c r="AQ2823">
        <v>13</v>
      </c>
      <c r="AR2823">
        <v>15</v>
      </c>
      <c r="AS2823">
        <v>60</v>
      </c>
      <c r="AT2823">
        <v>40</v>
      </c>
      <c r="AU2823">
        <v>1.55</v>
      </c>
      <c r="AV2823">
        <v>0.86</v>
      </c>
      <c r="AW2823">
        <v>2.19</v>
      </c>
      <c r="AX2823">
        <v>44</v>
      </c>
      <c r="AY2823">
        <v>69</v>
      </c>
      <c r="AZ2823">
        <v>44</v>
      </c>
      <c r="BA2823">
        <v>13</v>
      </c>
      <c r="BB2823">
        <v>0</v>
      </c>
      <c r="BC2823">
        <v>7</v>
      </c>
      <c r="BD2823">
        <v>69</v>
      </c>
      <c r="BE2823">
        <v>50</v>
      </c>
      <c r="BF2823">
        <v>82</v>
      </c>
      <c r="BG2823">
        <v>9.8800000000000008</v>
      </c>
      <c r="BH2823">
        <v>5.5</v>
      </c>
      <c r="BI2823">
        <v>3.25</v>
      </c>
      <c r="BJ2823">
        <v>3.3</v>
      </c>
      <c r="BK2823">
        <v>2.15</v>
      </c>
      <c r="BL2823">
        <f>1/Table1[[#This Row],[odds_ft_home_team_win]]+1/Table1[[#This Row],[odds_ft_draw]]+1/Table1[[#This Row],[odds_ft_away_team_win]]-1</f>
        <v>7.5838889792378072E-2</v>
      </c>
      <c r="BM2823">
        <f>Table1[[#This Row],[Margin]]/3</f>
        <v>2.5279629930792691E-2</v>
      </c>
      <c r="BN2823">
        <v>1.29</v>
      </c>
      <c r="BO2823">
        <v>1.95</v>
      </c>
      <c r="BP2823">
        <v>3.35</v>
      </c>
      <c r="BQ2823">
        <v>0</v>
      </c>
      <c r="BR2823">
        <v>1.83</v>
      </c>
      <c r="BS2823">
        <v>2</v>
      </c>
      <c r="BT2823" t="s">
        <v>2219</v>
      </c>
      <c r="BU2823">
        <f>VLOOKUP(Table1[[#This Row],[Reference]],metron,11,FALSE)</f>
        <v>1.128766254360926</v>
      </c>
      <c r="BV2823">
        <f>VLOOKUP(Table1[[#This Row],[Reference]],metron,12,FALSE)</f>
        <v>1.415794481446242</v>
      </c>
    </row>
    <row r="2824" spans="1:74" x14ac:dyDescent="0.45">
      <c r="A2824" t="s">
        <v>5406</v>
      </c>
      <c r="B2824">
        <v>1541905200</v>
      </c>
      <c r="C2824" s="3" t="s">
        <v>3484</v>
      </c>
      <c r="D2824" t="s">
        <v>65</v>
      </c>
      <c r="E2824" t="s">
        <v>66</v>
      </c>
      <c r="F2824" t="s">
        <v>72</v>
      </c>
      <c r="G2824" t="s">
        <v>78</v>
      </c>
      <c r="H2824" t="s">
        <v>66</v>
      </c>
      <c r="I2824">
        <f>MROUND(Table1[[#This Row],[Prob_H]]*100,2)/100</f>
        <v>0.5</v>
      </c>
      <c r="J2824">
        <f>1/Table1[[#This Row],[odds_ft_home_team_win]]-Table1[[#This Row],[Margin/3]]</f>
        <v>0.4984566794435546</v>
      </c>
      <c r="K2824">
        <f>1/Table1[[#This Row],[odds_ft_draw]]-Table1[[#This Row],[Margin/3]]</f>
        <v>0.25267424779724862</v>
      </c>
      <c r="L2824">
        <f>1/Table1[[#This Row],[odds_ft_away_team_win]]-Table1[[#This Row],[Margin/3]]</f>
        <v>0.24886907275919681</v>
      </c>
      <c r="M2824">
        <v>16</v>
      </c>
      <c r="N2824">
        <v>1.63</v>
      </c>
      <c r="O2824">
        <v>1.38</v>
      </c>
      <c r="P2824">
        <v>1.72</v>
      </c>
      <c r="Q2824">
        <v>1.1200000000000001</v>
      </c>
      <c r="R2824" t="str" cm="1">
        <f t="array" ref="R28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4">
        <v>2</v>
      </c>
      <c r="T2824">
        <v>3</v>
      </c>
      <c r="U2824">
        <v>5</v>
      </c>
      <c r="V2824">
        <v>1</v>
      </c>
      <c r="W2824">
        <v>0</v>
      </c>
      <c r="X2824">
        <v>1</v>
      </c>
      <c r="Y2824" t="s">
        <v>3485</v>
      </c>
      <c r="Z2824" t="s">
        <v>3486</v>
      </c>
      <c r="AA2824">
        <v>8</v>
      </c>
      <c r="AB2824">
        <v>3</v>
      </c>
      <c r="AC2824">
        <v>0</v>
      </c>
      <c r="AD2824">
        <v>0</v>
      </c>
      <c r="AE2824">
        <v>3</v>
      </c>
      <c r="AF2824">
        <v>0</v>
      </c>
      <c r="AG2824">
        <v>0</v>
      </c>
      <c r="AH2824">
        <v>0</v>
      </c>
      <c r="AI2824">
        <v>1</v>
      </c>
      <c r="AJ2824">
        <v>2</v>
      </c>
      <c r="AK2824">
        <v>16</v>
      </c>
      <c r="AL2824">
        <v>13</v>
      </c>
      <c r="AM2824">
        <v>6</v>
      </c>
      <c r="AN2824">
        <v>6</v>
      </c>
      <c r="AO2824">
        <v>10</v>
      </c>
      <c r="AP2824">
        <v>7</v>
      </c>
      <c r="AQ2824">
        <v>11</v>
      </c>
      <c r="AR2824">
        <v>15</v>
      </c>
      <c r="AS2824">
        <v>47</v>
      </c>
      <c r="AT2824">
        <v>53</v>
      </c>
      <c r="AU2824">
        <v>1.7</v>
      </c>
      <c r="AV2824">
        <v>1.6</v>
      </c>
      <c r="AW2824">
        <v>2.5</v>
      </c>
      <c r="AX2824">
        <v>69</v>
      </c>
      <c r="AY2824">
        <v>76</v>
      </c>
      <c r="AZ2824">
        <v>50</v>
      </c>
      <c r="BA2824">
        <v>26</v>
      </c>
      <c r="BB2824">
        <v>0</v>
      </c>
      <c r="BC2824">
        <v>13</v>
      </c>
      <c r="BD2824">
        <v>44</v>
      </c>
      <c r="BE2824">
        <v>63</v>
      </c>
      <c r="BF2824">
        <v>94</v>
      </c>
      <c r="BG2824">
        <v>12.25</v>
      </c>
      <c r="BH2824">
        <v>5.38</v>
      </c>
      <c r="BI2824">
        <v>1.91</v>
      </c>
      <c r="BJ2824">
        <v>3.6</v>
      </c>
      <c r="BK2824">
        <v>3.65</v>
      </c>
      <c r="BL2824">
        <f>1/Table1[[#This Row],[odds_ft_home_team_win]]+1/Table1[[#This Row],[odds_ft_draw]]+1/Table1[[#This Row],[odds_ft_away_team_win]]-1</f>
        <v>7.5310589941587569E-2</v>
      </c>
      <c r="BM2824">
        <f>Table1[[#This Row],[Margin]]/3</f>
        <v>2.5103529980529189E-2</v>
      </c>
      <c r="BN2824">
        <v>1.24</v>
      </c>
      <c r="BO2824">
        <v>1.77</v>
      </c>
      <c r="BP2824">
        <v>2.9</v>
      </c>
      <c r="BQ2824">
        <v>0</v>
      </c>
      <c r="BR2824">
        <v>1.74</v>
      </c>
      <c r="BS2824">
        <v>2.1</v>
      </c>
      <c r="BT2824" t="s">
        <v>75</v>
      </c>
      <c r="BU2824">
        <f>VLOOKUP(Table1[[#This Row],[Reference]],metron,11,FALSE)</f>
        <v>1.5342708579532029</v>
      </c>
      <c r="BV2824">
        <f>VLOOKUP(Table1[[#This Row],[Reference]],metron,12,FALSE)</f>
        <v>0.98593713070196176</v>
      </c>
    </row>
    <row r="2825" spans="1:74" hidden="1" x14ac:dyDescent="0.45">
      <c r="A2825" t="s">
        <v>5406</v>
      </c>
      <c r="B2825">
        <v>1541959200</v>
      </c>
      <c r="C2825" s="3" t="s">
        <v>3487</v>
      </c>
      <c r="D2825" t="s">
        <v>65</v>
      </c>
      <c r="E2825" t="s">
        <v>66</v>
      </c>
      <c r="F2825" t="s">
        <v>97</v>
      </c>
      <c r="G2825" t="s">
        <v>94</v>
      </c>
      <c r="H2825" t="s">
        <v>66</v>
      </c>
      <c r="I2825">
        <f>MROUND(Table1[[#This Row],[Prob_H]]*100,2)/100</f>
        <v>0.54</v>
      </c>
      <c r="J2825">
        <f>1/Table1[[#This Row],[odds_ft_home_team_win]]-Table1[[#This Row],[Margin/3]]</f>
        <v>0.53856507414830157</v>
      </c>
      <c r="K2825">
        <f>1/Table1[[#This Row],[odds_ft_draw]]-Table1[[#This Row],[Margin/3]]</f>
        <v>0.25528346358094262</v>
      </c>
      <c r="L2825">
        <f>1/Table1[[#This Row],[odds_ft_away_team_win]]-Table1[[#This Row],[Margin/3]]</f>
        <v>0.2061514622707559</v>
      </c>
      <c r="M2825">
        <v>16</v>
      </c>
      <c r="N2825">
        <v>2.38</v>
      </c>
      <c r="O2825">
        <v>2.13</v>
      </c>
      <c r="P2825">
        <v>2.17</v>
      </c>
      <c r="Q2825">
        <v>1.21</v>
      </c>
      <c r="R2825" t="str" cm="1">
        <f t="array" ref="R28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5">
        <v>0</v>
      </c>
      <c r="T2825">
        <v>1</v>
      </c>
      <c r="U2825">
        <v>1</v>
      </c>
      <c r="V2825">
        <v>1</v>
      </c>
      <c r="W2825">
        <v>0</v>
      </c>
      <c r="X2825">
        <v>1</v>
      </c>
      <c r="Z2825">
        <v>33</v>
      </c>
      <c r="AA2825">
        <v>7</v>
      </c>
      <c r="AB2825">
        <v>3</v>
      </c>
      <c r="AC2825">
        <v>5</v>
      </c>
      <c r="AD2825">
        <v>0</v>
      </c>
      <c r="AE2825">
        <v>3</v>
      </c>
      <c r="AF2825">
        <v>0</v>
      </c>
      <c r="AG2825">
        <v>2</v>
      </c>
      <c r="AH2825">
        <v>3</v>
      </c>
      <c r="AI2825">
        <v>1</v>
      </c>
      <c r="AJ2825">
        <v>2</v>
      </c>
      <c r="AK2825">
        <v>13</v>
      </c>
      <c r="AL2825">
        <v>16</v>
      </c>
      <c r="AM2825">
        <v>5</v>
      </c>
      <c r="AN2825">
        <v>4</v>
      </c>
      <c r="AO2825">
        <v>8</v>
      </c>
      <c r="AP2825">
        <v>12</v>
      </c>
      <c r="AQ2825">
        <v>13</v>
      </c>
      <c r="AR2825">
        <v>17</v>
      </c>
      <c r="AS2825">
        <v>57</v>
      </c>
      <c r="AT2825">
        <v>43</v>
      </c>
      <c r="AU2825">
        <v>1.55</v>
      </c>
      <c r="AV2825">
        <v>1.47</v>
      </c>
      <c r="AW2825">
        <v>2.76</v>
      </c>
      <c r="AX2825">
        <v>51</v>
      </c>
      <c r="AY2825">
        <v>82</v>
      </c>
      <c r="AZ2825">
        <v>69</v>
      </c>
      <c r="BA2825">
        <v>26</v>
      </c>
      <c r="BB2825">
        <v>7</v>
      </c>
      <c r="BC2825">
        <v>63</v>
      </c>
      <c r="BD2825">
        <v>82</v>
      </c>
      <c r="BE2825">
        <v>32</v>
      </c>
      <c r="BF2825">
        <v>76</v>
      </c>
      <c r="BG2825">
        <v>10.5</v>
      </c>
      <c r="BH2825">
        <v>5.5</v>
      </c>
      <c r="BI2825">
        <v>1.77</v>
      </c>
      <c r="BJ2825">
        <v>3.55</v>
      </c>
      <c r="BK2825">
        <v>4.3</v>
      </c>
      <c r="BL2825">
        <f>1/Table1[[#This Row],[odds_ft_home_team_win]]+1/Table1[[#This Row],[odds_ft_draw]]+1/Table1[[#This Row],[odds_ft_away_team_win]]-1</f>
        <v>7.9220031792383461E-2</v>
      </c>
      <c r="BM2825">
        <f>Table1[[#This Row],[Margin]]/3</f>
        <v>2.640667726412782E-2</v>
      </c>
      <c r="BN2825">
        <v>1.19</v>
      </c>
      <c r="BO2825">
        <v>1.62</v>
      </c>
      <c r="BP2825">
        <v>2.5499999999999998</v>
      </c>
      <c r="BQ2825">
        <v>0</v>
      </c>
      <c r="BR2825">
        <v>1.65</v>
      </c>
      <c r="BS2825">
        <v>2.25</v>
      </c>
      <c r="BT2825" t="s">
        <v>100</v>
      </c>
      <c r="BU2825">
        <f>VLOOKUP(Table1[[#This Row],[Reference]],metron,11,FALSE)</f>
        <v>1.684957590444867</v>
      </c>
      <c r="BV2825">
        <f>VLOOKUP(Table1[[#This Row],[Reference]],metron,12,FALSE)</f>
        <v>0.95101263631642718</v>
      </c>
    </row>
    <row r="2826" spans="1:74" x14ac:dyDescent="0.45">
      <c r="A2826" t="s">
        <v>5406</v>
      </c>
      <c r="B2826">
        <v>1541980800</v>
      </c>
      <c r="C2826" s="3" t="s">
        <v>3488</v>
      </c>
      <c r="D2826" t="s">
        <v>65</v>
      </c>
      <c r="E2826" t="s">
        <v>66</v>
      </c>
      <c r="F2826" t="s">
        <v>88</v>
      </c>
      <c r="G2826" t="s">
        <v>86</v>
      </c>
      <c r="H2826" t="s">
        <v>66</v>
      </c>
      <c r="I2826">
        <f>MROUND(Table1[[#This Row],[Prob_H]]*100,2)/100</f>
        <v>0.36</v>
      </c>
      <c r="J2826">
        <f>1/Table1[[#This Row],[odds_ft_home_team_win]]-Table1[[#This Row],[Margin/3]]</f>
        <v>0.36773901479783838</v>
      </c>
      <c r="K2826">
        <f>1/Table1[[#This Row],[odds_ft_draw]]-Table1[[#This Row],[Margin/3]]</f>
        <v>0.29304246951305774</v>
      </c>
      <c r="L2826">
        <f>1/Table1[[#This Row],[odds_ft_away_team_win]]-Table1[[#This Row],[Margin/3]]</f>
        <v>0.33921851568910394</v>
      </c>
      <c r="M2826">
        <v>16</v>
      </c>
      <c r="N2826">
        <v>2.5</v>
      </c>
      <c r="O2826">
        <v>1.75</v>
      </c>
      <c r="P2826">
        <v>2.11</v>
      </c>
      <c r="Q2826">
        <v>1.5</v>
      </c>
      <c r="R2826" t="str" cm="1">
        <f t="array" ref="R28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26">
        <v>1</v>
      </c>
      <c r="T2826">
        <v>1</v>
      </c>
      <c r="U2826">
        <v>2</v>
      </c>
      <c r="V2826">
        <v>0</v>
      </c>
      <c r="W2826">
        <v>0</v>
      </c>
      <c r="X2826">
        <v>0</v>
      </c>
      <c r="Y2826">
        <v>50</v>
      </c>
      <c r="Z2826">
        <v>61</v>
      </c>
      <c r="AA2826">
        <v>5</v>
      </c>
      <c r="AB2826">
        <v>3</v>
      </c>
      <c r="AC2826">
        <v>1</v>
      </c>
      <c r="AD2826">
        <v>1</v>
      </c>
      <c r="AE2826">
        <v>1</v>
      </c>
      <c r="AF2826">
        <v>0</v>
      </c>
      <c r="AG2826">
        <v>1</v>
      </c>
      <c r="AH2826">
        <v>1</v>
      </c>
      <c r="AI2826">
        <v>1</v>
      </c>
      <c r="AJ2826">
        <v>0</v>
      </c>
      <c r="AK2826">
        <v>16</v>
      </c>
      <c r="AL2826">
        <v>16</v>
      </c>
      <c r="AM2826">
        <v>6</v>
      </c>
      <c r="AN2826">
        <v>4</v>
      </c>
      <c r="AO2826">
        <v>10</v>
      </c>
      <c r="AP2826">
        <v>12</v>
      </c>
      <c r="AQ2826">
        <v>16</v>
      </c>
      <c r="AR2826">
        <v>15</v>
      </c>
      <c r="AS2826">
        <v>48</v>
      </c>
      <c r="AT2826">
        <v>52</v>
      </c>
      <c r="AU2826">
        <v>1.84</v>
      </c>
      <c r="AV2826">
        <v>1.5</v>
      </c>
      <c r="AW2826">
        <v>2.76</v>
      </c>
      <c r="AX2826">
        <v>63</v>
      </c>
      <c r="AY2826">
        <v>88</v>
      </c>
      <c r="AZ2826">
        <v>50</v>
      </c>
      <c r="BA2826">
        <v>32</v>
      </c>
      <c r="BB2826">
        <v>13</v>
      </c>
      <c r="BC2826">
        <v>13</v>
      </c>
      <c r="BD2826">
        <v>82</v>
      </c>
      <c r="BE2826">
        <v>63</v>
      </c>
      <c r="BF2826">
        <v>88</v>
      </c>
      <c r="BG2826">
        <v>10.63</v>
      </c>
      <c r="BH2826">
        <v>4.01</v>
      </c>
      <c r="BI2826">
        <v>2.5499999999999998</v>
      </c>
      <c r="BJ2826">
        <v>3.15</v>
      </c>
      <c r="BK2826">
        <v>2.75</v>
      </c>
      <c r="BL2826">
        <f>1/Table1[[#This Row],[odds_ft_home_team_win]]+1/Table1[[#This Row],[odds_ft_draw]]+1/Table1[[#This Row],[odds_ft_away_team_win]]-1</f>
        <v>7.3253543841779178E-2</v>
      </c>
      <c r="BM2826">
        <f>Table1[[#This Row],[Margin]]/3</f>
        <v>2.4417847947259725E-2</v>
      </c>
      <c r="BN2826">
        <v>1.28</v>
      </c>
      <c r="BO2826">
        <v>1.87</v>
      </c>
      <c r="BP2826">
        <v>3.2</v>
      </c>
      <c r="BQ2826">
        <v>0</v>
      </c>
      <c r="BR2826">
        <v>1.77</v>
      </c>
      <c r="BS2826">
        <v>2.0499999999999998</v>
      </c>
      <c r="BT2826" t="s">
        <v>91</v>
      </c>
      <c r="BU2826">
        <f>VLOOKUP(Table1[[#This Row],[Reference]],metron,11,FALSE)</f>
        <v>1.269326094653606</v>
      </c>
      <c r="BV2826">
        <f>VLOOKUP(Table1[[#This Row],[Reference]],metron,12,FALSE)</f>
        <v>1.2417089578661631</v>
      </c>
    </row>
    <row r="2827" spans="1:74" x14ac:dyDescent="0.45">
      <c r="A2827" t="s">
        <v>5405</v>
      </c>
      <c r="B2827">
        <v>1556323200</v>
      </c>
      <c r="C2827" s="3" t="s">
        <v>3735</v>
      </c>
      <c r="D2827" t="s">
        <v>65</v>
      </c>
      <c r="E2827" t="s">
        <v>66</v>
      </c>
      <c r="F2827" t="s">
        <v>73</v>
      </c>
      <c r="G2827" t="s">
        <v>68</v>
      </c>
      <c r="H2827" t="s">
        <v>66</v>
      </c>
      <c r="I2827">
        <f>MROUND(Table1[[#This Row],[Prob_H]]*100,2)/100</f>
        <v>0.38</v>
      </c>
      <c r="J2827">
        <f>1/Table1[[#This Row],[odds_ft_home_team_win]]-Table1[[#This Row],[Margin/3]]</f>
        <v>0.3832199546485261</v>
      </c>
      <c r="K2827">
        <f>1/Table1[[#This Row],[odds_ft_draw]]-Table1[[#This Row],[Margin/3]]</f>
        <v>0.27808699237270673</v>
      </c>
      <c r="L2827">
        <f>1/Table1[[#This Row],[odds_ft_away_team_win]]-Table1[[#This Row],[Margin/3]]</f>
        <v>0.33869305297876734</v>
      </c>
      <c r="M2827">
        <v>16</v>
      </c>
      <c r="N2827">
        <v>1.38</v>
      </c>
      <c r="O2827">
        <v>1.71</v>
      </c>
      <c r="P2827">
        <v>1.35</v>
      </c>
      <c r="Q2827">
        <v>1.52</v>
      </c>
      <c r="R2827" t="str" cm="1">
        <f t="array" ref="R28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27">
        <v>1</v>
      </c>
      <c r="T2827">
        <v>1</v>
      </c>
      <c r="U2827">
        <v>2</v>
      </c>
      <c r="V2827">
        <v>1</v>
      </c>
      <c r="W2827">
        <v>0</v>
      </c>
      <c r="X2827">
        <v>1</v>
      </c>
      <c r="Y2827">
        <v>61</v>
      </c>
      <c r="Z2827">
        <v>3</v>
      </c>
      <c r="AA2827">
        <v>6</v>
      </c>
      <c r="AB2827">
        <v>9</v>
      </c>
      <c r="AC2827">
        <v>2</v>
      </c>
      <c r="AD2827">
        <v>0</v>
      </c>
      <c r="AE2827">
        <v>3</v>
      </c>
      <c r="AF2827">
        <v>0</v>
      </c>
      <c r="AG2827">
        <v>1</v>
      </c>
      <c r="AH2827">
        <v>1</v>
      </c>
      <c r="AI2827">
        <v>0</v>
      </c>
      <c r="AJ2827">
        <v>3</v>
      </c>
      <c r="AK2827">
        <v>28</v>
      </c>
      <c r="AL2827">
        <v>12</v>
      </c>
      <c r="AM2827">
        <v>8</v>
      </c>
      <c r="AN2827">
        <v>4</v>
      </c>
      <c r="AO2827">
        <v>20</v>
      </c>
      <c r="AP2827">
        <v>8</v>
      </c>
      <c r="AQ2827">
        <v>7</v>
      </c>
      <c r="AR2827">
        <v>13</v>
      </c>
      <c r="AS2827">
        <v>53</v>
      </c>
      <c r="AT2827">
        <v>47</v>
      </c>
      <c r="AU2827">
        <v>2.66</v>
      </c>
      <c r="AV2827">
        <v>1.4</v>
      </c>
      <c r="AW2827">
        <v>2.58</v>
      </c>
      <c r="AX2827">
        <v>55</v>
      </c>
      <c r="AY2827">
        <v>79</v>
      </c>
      <c r="AZ2827">
        <v>46</v>
      </c>
      <c r="BA2827">
        <v>25</v>
      </c>
      <c r="BB2827">
        <v>10</v>
      </c>
      <c r="BC2827">
        <v>28</v>
      </c>
      <c r="BD2827">
        <v>61</v>
      </c>
      <c r="BE2827">
        <v>52</v>
      </c>
      <c r="BF2827">
        <v>82</v>
      </c>
      <c r="BG2827">
        <v>9.51</v>
      </c>
      <c r="BH2827">
        <v>4.91</v>
      </c>
      <c r="BI2827">
        <v>2.4500000000000002</v>
      </c>
      <c r="BJ2827">
        <v>3.3</v>
      </c>
      <c r="BK2827">
        <v>2.75</v>
      </c>
      <c r="BL2827">
        <f>1/Table1[[#This Row],[odds_ft_home_team_win]]+1/Table1[[#This Row],[odds_ft_draw]]+1/Table1[[#This Row],[odds_ft_away_team_win]]-1</f>
        <v>7.4829931972788977E-2</v>
      </c>
      <c r="BM2827">
        <f>Table1[[#This Row],[Margin]]/3</f>
        <v>2.4943310657596324E-2</v>
      </c>
      <c r="BN2827">
        <v>1.28</v>
      </c>
      <c r="BO2827">
        <v>1.87</v>
      </c>
      <c r="BP2827">
        <v>3.2</v>
      </c>
      <c r="BQ2827">
        <v>0</v>
      </c>
      <c r="BR2827">
        <v>1.69</v>
      </c>
      <c r="BS2827">
        <v>2.0499999999999998</v>
      </c>
      <c r="BT2827" t="s">
        <v>126</v>
      </c>
      <c r="BU2827">
        <f>VLOOKUP(Table1[[#This Row],[Reference]],metron,11,FALSE)</f>
        <v>1.330562659846547</v>
      </c>
      <c r="BV2827">
        <f>VLOOKUP(Table1[[#This Row],[Reference]],metron,12,FALSE)</f>
        <v>1.1595268542199491</v>
      </c>
    </row>
    <row r="2828" spans="1:74" x14ac:dyDescent="0.45">
      <c r="A2828" t="s">
        <v>5405</v>
      </c>
      <c r="B2828">
        <v>1556330400</v>
      </c>
      <c r="C2828" s="3" t="s">
        <v>3736</v>
      </c>
      <c r="D2828" t="s">
        <v>65</v>
      </c>
      <c r="E2828" t="s">
        <v>66</v>
      </c>
      <c r="F2828" t="s">
        <v>78</v>
      </c>
      <c r="G2828" t="s">
        <v>72</v>
      </c>
      <c r="H2828" t="s">
        <v>66</v>
      </c>
      <c r="I2828">
        <f>MROUND(Table1[[#This Row],[Prob_H]]*100,2)/100</f>
        <v>0.36</v>
      </c>
      <c r="J2828">
        <f>1/Table1[[#This Row],[odds_ft_home_team_win]]-Table1[[#This Row],[Margin/3]]</f>
        <v>0.35801453448512266</v>
      </c>
      <c r="K2828">
        <f>1/Table1[[#This Row],[odds_ft_draw]]-Table1[[#This Row],[Margin/3]]</f>
        <v>0.27642945290004112</v>
      </c>
      <c r="L2828">
        <f>1/Table1[[#This Row],[odds_ft_away_team_win]]-Table1[[#This Row],[Margin/3]]</f>
        <v>0.36555601261483617</v>
      </c>
      <c r="M2828">
        <v>16</v>
      </c>
      <c r="N2828">
        <v>1.19</v>
      </c>
      <c r="O2828">
        <v>0.69</v>
      </c>
      <c r="P2828">
        <v>1.1200000000000001</v>
      </c>
      <c r="Q2828">
        <v>0.78</v>
      </c>
      <c r="R2828" t="str" cm="1">
        <f t="array" ref="R28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28">
        <v>1</v>
      </c>
      <c r="T2828">
        <v>4</v>
      </c>
      <c r="U2828">
        <v>5</v>
      </c>
      <c r="V2828">
        <v>2</v>
      </c>
      <c r="W2828">
        <v>1</v>
      </c>
      <c r="X2828">
        <v>1</v>
      </c>
      <c r="Y2828">
        <v>14</v>
      </c>
      <c r="Z2828" t="s">
        <v>3737</v>
      </c>
      <c r="AA2828">
        <v>0</v>
      </c>
      <c r="AB2828">
        <v>3</v>
      </c>
      <c r="AC2828">
        <v>2</v>
      </c>
      <c r="AD2828">
        <v>1</v>
      </c>
      <c r="AE2828">
        <v>2</v>
      </c>
      <c r="AF2828">
        <v>0</v>
      </c>
      <c r="AG2828">
        <v>3</v>
      </c>
      <c r="AH2828">
        <v>0</v>
      </c>
      <c r="AI2828">
        <v>2</v>
      </c>
      <c r="AJ2828">
        <v>0</v>
      </c>
      <c r="AK2828">
        <v>10</v>
      </c>
      <c r="AL2828">
        <v>12</v>
      </c>
      <c r="AM2828">
        <v>2</v>
      </c>
      <c r="AN2828">
        <v>6</v>
      </c>
      <c r="AO2828">
        <v>8</v>
      </c>
      <c r="AP2828">
        <v>6</v>
      </c>
      <c r="AQ2828">
        <v>15</v>
      </c>
      <c r="AR2828">
        <v>13</v>
      </c>
      <c r="AS2828">
        <v>52</v>
      </c>
      <c r="AT2828">
        <v>48</v>
      </c>
      <c r="AU2828">
        <v>1</v>
      </c>
      <c r="AV2828">
        <v>1.35</v>
      </c>
      <c r="AW2828">
        <v>2.41</v>
      </c>
      <c r="AX2828">
        <v>41</v>
      </c>
      <c r="AY2828">
        <v>69</v>
      </c>
      <c r="AZ2828">
        <v>44</v>
      </c>
      <c r="BA2828">
        <v>26</v>
      </c>
      <c r="BB2828">
        <v>10</v>
      </c>
      <c r="BC2828">
        <v>22</v>
      </c>
      <c r="BD2828">
        <v>56</v>
      </c>
      <c r="BE2828">
        <v>50</v>
      </c>
      <c r="BF2828">
        <v>78</v>
      </c>
      <c r="BG2828">
        <v>9.31</v>
      </c>
      <c r="BH2828">
        <v>4.4400000000000004</v>
      </c>
      <c r="BI2828">
        <v>2.6</v>
      </c>
      <c r="BJ2828">
        <v>3.3</v>
      </c>
      <c r="BK2828">
        <v>2.5499999999999998</v>
      </c>
      <c r="BL2828">
        <f>1/Table1[[#This Row],[odds_ft_home_team_win]]+1/Table1[[#This Row],[odds_ft_draw]]+1/Table1[[#This Row],[odds_ft_away_team_win]]-1</f>
        <v>7.9802550390785765E-2</v>
      </c>
      <c r="BM2828">
        <f>Table1[[#This Row],[Margin]]/3</f>
        <v>2.6600850130261922E-2</v>
      </c>
      <c r="BN2828">
        <v>1.27</v>
      </c>
      <c r="BO2828">
        <v>1.87</v>
      </c>
      <c r="BP2828">
        <v>3.2</v>
      </c>
      <c r="BQ2828">
        <v>0</v>
      </c>
      <c r="BR2828">
        <v>1.69</v>
      </c>
      <c r="BS2828">
        <v>2.1</v>
      </c>
      <c r="BT2828" t="s">
        <v>106</v>
      </c>
      <c r="BU2828">
        <f>VLOOKUP(Table1[[#This Row],[Reference]],metron,11,FALSE)</f>
        <v>1.269326094653606</v>
      </c>
      <c r="BV2828">
        <f>VLOOKUP(Table1[[#This Row],[Reference]],metron,12,FALSE)</f>
        <v>1.2417089578661631</v>
      </c>
    </row>
    <row r="2829" spans="1:74" hidden="1" x14ac:dyDescent="0.45">
      <c r="A2829" t="s">
        <v>5402</v>
      </c>
      <c r="B2829">
        <v>1604883960</v>
      </c>
      <c r="C2829" s="3" t="s">
        <v>4570</v>
      </c>
      <c r="D2829" t="s">
        <v>65</v>
      </c>
      <c r="E2829" t="s">
        <v>66</v>
      </c>
      <c r="F2829" t="s">
        <v>88</v>
      </c>
      <c r="G2829" t="s">
        <v>4346</v>
      </c>
      <c r="H2829" t="s">
        <v>3800</v>
      </c>
      <c r="I2829" t="e">
        <f>MROUND(Table1[[#This Row],[Prob_H]]*100,2)/100</f>
        <v>#DIV/0!</v>
      </c>
      <c r="J2829" t="e">
        <f>1/Table1[[#This Row],[odds_ft_home_team_win]]-Table1[[#This Row],[Margin/3]]</f>
        <v>#DIV/0!</v>
      </c>
      <c r="K2829" t="e">
        <f>1/Table1[[#This Row],[odds_ft_draw]]-Table1[[#This Row],[Margin/3]]</f>
        <v>#DIV/0!</v>
      </c>
      <c r="L2829" t="e">
        <f>1/Table1[[#This Row],[odds_ft_away_team_win]]-Table1[[#This Row],[Margin/3]]</f>
        <v>#DIV/0!</v>
      </c>
      <c r="M2829">
        <v>17</v>
      </c>
      <c r="N2829">
        <v>2</v>
      </c>
      <c r="O2829">
        <v>0.63</v>
      </c>
      <c r="P2829">
        <v>2.09</v>
      </c>
      <c r="Q2829">
        <v>0.65</v>
      </c>
      <c r="R2829" t="str" cm="1">
        <f t="array" ref="R28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29">
        <v>4</v>
      </c>
      <c r="T2829">
        <v>0</v>
      </c>
      <c r="U2829">
        <v>4</v>
      </c>
      <c r="V2829">
        <v>0</v>
      </c>
      <c r="W2829">
        <v>0</v>
      </c>
      <c r="X2829">
        <v>0</v>
      </c>
      <c r="Y2829" t="s">
        <v>4571</v>
      </c>
      <c r="AA2829">
        <v>12</v>
      </c>
      <c r="AB2829">
        <v>3</v>
      </c>
      <c r="AC2829">
        <v>1</v>
      </c>
      <c r="AD2829">
        <v>0</v>
      </c>
      <c r="AE2829">
        <v>2</v>
      </c>
      <c r="AF2829">
        <v>1</v>
      </c>
      <c r="AG2829">
        <v>0</v>
      </c>
      <c r="AH2829">
        <v>1</v>
      </c>
      <c r="AI2829">
        <v>1</v>
      </c>
      <c r="AJ2829">
        <v>2</v>
      </c>
      <c r="AK2829">
        <v>15</v>
      </c>
      <c r="AL2829">
        <v>8</v>
      </c>
      <c r="AM2829">
        <v>5</v>
      </c>
      <c r="AN2829">
        <v>4</v>
      </c>
      <c r="AO2829">
        <v>10</v>
      </c>
      <c r="AP2829">
        <v>4</v>
      </c>
      <c r="AQ2829">
        <v>12</v>
      </c>
      <c r="AR2829">
        <v>12</v>
      </c>
      <c r="AS2829">
        <v>60</v>
      </c>
      <c r="AT2829">
        <v>40</v>
      </c>
      <c r="AU2829">
        <v>1.85</v>
      </c>
      <c r="AV2829">
        <v>1.05</v>
      </c>
      <c r="AW2829">
        <v>2.76</v>
      </c>
      <c r="AX2829">
        <v>66</v>
      </c>
      <c r="AY2829">
        <v>87</v>
      </c>
      <c r="AZ2829">
        <v>53</v>
      </c>
      <c r="BA2829">
        <v>19</v>
      </c>
      <c r="BB2829">
        <v>13</v>
      </c>
      <c r="BC2829">
        <v>48</v>
      </c>
      <c r="BD2829">
        <v>68</v>
      </c>
      <c r="BE2829">
        <v>39</v>
      </c>
      <c r="BF2829">
        <v>60</v>
      </c>
      <c r="BG2829">
        <v>10.45</v>
      </c>
      <c r="BH2829">
        <v>3.95</v>
      </c>
      <c r="BI2829">
        <v>0</v>
      </c>
      <c r="BJ2829">
        <v>0</v>
      </c>
      <c r="BK2829">
        <v>0</v>
      </c>
      <c r="BL2829" t="e">
        <f>1/Table1[[#This Row],[odds_ft_home_team_win]]+1/Table1[[#This Row],[odds_ft_draw]]+1/Table1[[#This Row],[odds_ft_away_team_win]]-1</f>
        <v>#DIV/0!</v>
      </c>
      <c r="BM2829" t="e">
        <f>Table1[[#This Row],[Margin]]/3</f>
        <v>#DIV/0!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 t="s">
        <v>3817</v>
      </c>
      <c r="BU2829" t="e">
        <f>VLOOKUP(Table1[[#This Row],[Reference]],metron,11,FALSE)</f>
        <v>#DIV/0!</v>
      </c>
      <c r="BV2829" t="e">
        <f>VLOOKUP(Table1[[#This Row],[Reference]],metron,12,FALSE)</f>
        <v>#DIV/0!</v>
      </c>
    </row>
    <row r="2830" spans="1:74" x14ac:dyDescent="0.45">
      <c r="A2830" t="s">
        <v>5405</v>
      </c>
      <c r="B2830">
        <v>1556402400</v>
      </c>
      <c r="C2830" s="3" t="s">
        <v>3738</v>
      </c>
      <c r="D2830" t="s">
        <v>65</v>
      </c>
      <c r="E2830" t="s">
        <v>66</v>
      </c>
      <c r="F2830" t="s">
        <v>103</v>
      </c>
      <c r="G2830" t="s">
        <v>93</v>
      </c>
      <c r="H2830" t="s">
        <v>66</v>
      </c>
      <c r="I2830">
        <f>MROUND(Table1[[#This Row],[Prob_H]]*100,2)/100</f>
        <v>0.66</v>
      </c>
      <c r="J2830">
        <f>1/Table1[[#This Row],[odds_ft_home_team_win]]-Table1[[#This Row],[Margin/3]]</f>
        <v>0.66310066250188127</v>
      </c>
      <c r="K2830">
        <f>1/Table1[[#This Row],[odds_ft_draw]]-Table1[[#This Row],[Margin/3]]</f>
        <v>0.19816459121168359</v>
      </c>
      <c r="L2830">
        <f>1/Table1[[#This Row],[odds_ft_away_team_win]]-Table1[[#This Row],[Margin/3]]</f>
        <v>0.1387347462864352</v>
      </c>
      <c r="M2830">
        <v>16</v>
      </c>
      <c r="N2830">
        <v>2.25</v>
      </c>
      <c r="O2830">
        <v>0.75</v>
      </c>
      <c r="P2830">
        <v>2.2200000000000002</v>
      </c>
      <c r="Q2830">
        <v>0.71</v>
      </c>
      <c r="R2830" t="str" cm="1">
        <f t="array" ref="R28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0">
        <v>1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47</v>
      </c>
      <c r="AA2830">
        <v>10</v>
      </c>
      <c r="AB2830">
        <v>2</v>
      </c>
      <c r="AC2830">
        <v>0</v>
      </c>
      <c r="AD2830">
        <v>0</v>
      </c>
      <c r="AE2830">
        <v>0</v>
      </c>
      <c r="AF2830">
        <v>2</v>
      </c>
      <c r="AG2830">
        <v>0</v>
      </c>
      <c r="AH2830">
        <v>0</v>
      </c>
      <c r="AI2830">
        <v>2</v>
      </c>
      <c r="AJ2830">
        <v>0</v>
      </c>
      <c r="AK2830">
        <v>29</v>
      </c>
      <c r="AL2830">
        <v>4</v>
      </c>
      <c r="AM2830">
        <v>11</v>
      </c>
      <c r="AN2830">
        <v>2</v>
      </c>
      <c r="AO2830">
        <v>18</v>
      </c>
      <c r="AP2830">
        <v>2</v>
      </c>
      <c r="AQ2830">
        <v>15</v>
      </c>
      <c r="AR2830">
        <v>7</v>
      </c>
      <c r="AS2830">
        <v>70</v>
      </c>
      <c r="AT2830">
        <v>30</v>
      </c>
      <c r="AU2830">
        <v>2.96</v>
      </c>
      <c r="AV2830">
        <v>0.48</v>
      </c>
      <c r="AW2830">
        <v>3.38</v>
      </c>
      <c r="AX2830">
        <v>56</v>
      </c>
      <c r="AY2830">
        <v>88</v>
      </c>
      <c r="AZ2830">
        <v>63</v>
      </c>
      <c r="BA2830">
        <v>44</v>
      </c>
      <c r="BB2830">
        <v>13</v>
      </c>
      <c r="BC2830">
        <v>38</v>
      </c>
      <c r="BD2830">
        <v>72</v>
      </c>
      <c r="BE2830">
        <v>57</v>
      </c>
      <c r="BF2830">
        <v>91</v>
      </c>
      <c r="BG2830">
        <v>11.19</v>
      </c>
      <c r="BH2830">
        <v>4.01</v>
      </c>
      <c r="BI2830">
        <v>1.45</v>
      </c>
      <c r="BJ2830">
        <v>4.45</v>
      </c>
      <c r="BK2830">
        <v>6.05</v>
      </c>
      <c r="BL2830">
        <f>1/Table1[[#This Row],[odds_ft_home_team_win]]+1/Table1[[#This Row],[odds_ft_draw]]+1/Table1[[#This Row],[odds_ft_away_team_win]]-1</f>
        <v>7.9663529735735761E-2</v>
      </c>
      <c r="BM2830">
        <f>Table1[[#This Row],[Margin]]/3</f>
        <v>2.6554509911911921E-2</v>
      </c>
      <c r="BN2830">
        <v>1.1599999999999999</v>
      </c>
      <c r="BO2830">
        <v>1.53</v>
      </c>
      <c r="BP2830">
        <v>2.35</v>
      </c>
      <c r="BQ2830">
        <v>0</v>
      </c>
      <c r="BR2830">
        <v>1.67</v>
      </c>
      <c r="BS2830">
        <v>2.1</v>
      </c>
      <c r="BT2830" t="s">
        <v>118</v>
      </c>
      <c r="BU2830">
        <f>VLOOKUP(Table1[[#This Row],[Reference]],metron,11,FALSE)</f>
        <v>2.089675030851502</v>
      </c>
      <c r="BV2830">
        <f>VLOOKUP(Table1[[#This Row],[Reference]],metron,12,FALSE)</f>
        <v>0.8354586589880707</v>
      </c>
    </row>
    <row r="2831" spans="1:74" hidden="1" x14ac:dyDescent="0.45">
      <c r="A2831" t="s">
        <v>5405</v>
      </c>
      <c r="B2831">
        <v>1556409600</v>
      </c>
      <c r="C2831" s="3" t="s">
        <v>3739</v>
      </c>
      <c r="D2831" t="s">
        <v>65</v>
      </c>
      <c r="E2831" t="s">
        <v>66</v>
      </c>
      <c r="F2831" t="s">
        <v>86</v>
      </c>
      <c r="G2831" t="s">
        <v>88</v>
      </c>
      <c r="H2831" t="s">
        <v>66</v>
      </c>
      <c r="I2831">
        <f>MROUND(Table1[[#This Row],[Prob_H]]*100,2)/100</f>
        <v>0.62</v>
      </c>
      <c r="J2831">
        <f>1/Table1[[#This Row],[odds_ft_home_team_win]]-Table1[[#This Row],[Margin/3]]</f>
        <v>0.62397560510768058</v>
      </c>
      <c r="K2831">
        <f>1/Table1[[#This Row],[odds_ft_draw]]-Table1[[#This Row],[Margin/3]]</f>
        <v>0.21272019385226931</v>
      </c>
      <c r="L2831">
        <f>1/Table1[[#This Row],[odds_ft_away_team_win]]-Table1[[#This Row],[Margin/3]]</f>
        <v>0.16330420104005011</v>
      </c>
      <c r="M2831">
        <v>16</v>
      </c>
      <c r="N2831">
        <v>2.16</v>
      </c>
      <c r="O2831">
        <v>0.82</v>
      </c>
      <c r="P2831">
        <v>2.14</v>
      </c>
      <c r="Q2831">
        <v>0.78</v>
      </c>
      <c r="R2831" t="str" cm="1">
        <f t="array" ref="R28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15</v>
      </c>
      <c r="AA2831">
        <v>9</v>
      </c>
      <c r="AB2831">
        <v>2</v>
      </c>
      <c r="AC2831">
        <v>2</v>
      </c>
      <c r="AD2831">
        <v>1</v>
      </c>
      <c r="AE2831">
        <v>1</v>
      </c>
      <c r="AF2831">
        <v>1</v>
      </c>
      <c r="AG2831">
        <v>0</v>
      </c>
      <c r="AH2831">
        <v>3</v>
      </c>
      <c r="AI2831">
        <v>0</v>
      </c>
      <c r="AJ2831">
        <v>2</v>
      </c>
      <c r="AK2831">
        <v>15</v>
      </c>
      <c r="AL2831">
        <v>8</v>
      </c>
      <c r="AM2831">
        <v>3</v>
      </c>
      <c r="AN2831">
        <v>3</v>
      </c>
      <c r="AO2831">
        <v>12</v>
      </c>
      <c r="AP2831">
        <v>5</v>
      </c>
      <c r="AQ2831">
        <v>11</v>
      </c>
      <c r="AR2831">
        <v>17</v>
      </c>
      <c r="AS2831">
        <v>51</v>
      </c>
      <c r="AT2831">
        <v>49</v>
      </c>
      <c r="AU2831">
        <v>1.48</v>
      </c>
      <c r="AV2831">
        <v>0.86</v>
      </c>
      <c r="AW2831">
        <v>2.8</v>
      </c>
      <c r="AX2831">
        <v>54</v>
      </c>
      <c r="AY2831">
        <v>83</v>
      </c>
      <c r="AZ2831">
        <v>64</v>
      </c>
      <c r="BA2831">
        <v>25</v>
      </c>
      <c r="BB2831">
        <v>8</v>
      </c>
      <c r="BC2831">
        <v>36</v>
      </c>
      <c r="BD2831">
        <v>72</v>
      </c>
      <c r="BE2831">
        <v>50</v>
      </c>
      <c r="BF2831">
        <v>86</v>
      </c>
      <c r="BG2831">
        <v>10.85</v>
      </c>
      <c r="BH2831">
        <v>3.37</v>
      </c>
      <c r="BI2831">
        <v>1.54</v>
      </c>
      <c r="BJ2831">
        <v>4.2</v>
      </c>
      <c r="BK2831">
        <v>5.3</v>
      </c>
      <c r="BL2831">
        <f>1/Table1[[#This Row],[odds_ft_home_team_win]]+1/Table1[[#This Row],[odds_ft_draw]]+1/Table1[[#This Row],[odds_ft_away_team_win]]-1</f>
        <v>7.6125132728906308E-2</v>
      </c>
      <c r="BM2831">
        <f>Table1[[#This Row],[Margin]]/3</f>
        <v>2.5375044242968769E-2</v>
      </c>
      <c r="BN2831">
        <v>1.19</v>
      </c>
      <c r="BO2831">
        <v>1.62</v>
      </c>
      <c r="BP2831">
        <v>2.6</v>
      </c>
      <c r="BQ2831">
        <v>0</v>
      </c>
      <c r="BR2831">
        <v>1.71</v>
      </c>
      <c r="BS2831">
        <v>2.0499999999999998</v>
      </c>
      <c r="BT2831" t="s">
        <v>113</v>
      </c>
      <c r="BU2831">
        <f>VLOOKUP(Table1[[#This Row],[Reference]],metron,11,FALSE)</f>
        <v>1.8681481481481479</v>
      </c>
      <c r="BV2831">
        <f>VLOOKUP(Table1[[#This Row],[Reference]],metron,12,FALSE)</f>
        <v>0.86851851851851847</v>
      </c>
    </row>
    <row r="2832" spans="1:74" x14ac:dyDescent="0.45">
      <c r="A2832" t="s">
        <v>5405</v>
      </c>
      <c r="B2832">
        <v>1556409600</v>
      </c>
      <c r="C2832" s="3" t="s">
        <v>3739</v>
      </c>
      <c r="D2832" t="s">
        <v>65</v>
      </c>
      <c r="E2832" t="s">
        <v>66</v>
      </c>
      <c r="F2832" t="s">
        <v>85</v>
      </c>
      <c r="G2832" t="s">
        <v>2218</v>
      </c>
      <c r="H2832" t="s">
        <v>66</v>
      </c>
      <c r="I2832">
        <f>MROUND(Table1[[#This Row],[Prob_H]]*100,2)/100</f>
        <v>0.4</v>
      </c>
      <c r="J2832">
        <f>1/Table1[[#This Row],[odds_ft_home_team_win]]-Table1[[#This Row],[Margin/3]]</f>
        <v>0.40723577605136824</v>
      </c>
      <c r="K2832">
        <f>1/Table1[[#This Row],[odds_ft_draw]]-Table1[[#This Row],[Margin/3]]</f>
        <v>0.27548347038601906</v>
      </c>
      <c r="L2832">
        <f>1/Table1[[#This Row],[odds_ft_away_team_win]]-Table1[[#This Row],[Margin/3]]</f>
        <v>0.31728075356261259</v>
      </c>
      <c r="M2832">
        <v>16</v>
      </c>
      <c r="N2832">
        <v>2.2799999999999998</v>
      </c>
      <c r="O2832">
        <v>1</v>
      </c>
      <c r="P2832">
        <v>2.29</v>
      </c>
      <c r="Q2832">
        <v>0.94</v>
      </c>
      <c r="R2832" t="str" cm="1">
        <f t="array" ref="R28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32">
        <v>2</v>
      </c>
      <c r="T2832">
        <v>2</v>
      </c>
      <c r="U2832">
        <v>4</v>
      </c>
      <c r="V2832">
        <v>3</v>
      </c>
      <c r="W2832">
        <v>2</v>
      </c>
      <c r="X2832">
        <v>1</v>
      </c>
      <c r="Y2832" t="s">
        <v>3740</v>
      </c>
      <c r="Z2832" t="s">
        <v>3741</v>
      </c>
      <c r="AA2832">
        <v>0</v>
      </c>
      <c r="AB2832">
        <v>5</v>
      </c>
      <c r="AC2832">
        <v>2</v>
      </c>
      <c r="AD2832">
        <v>1</v>
      </c>
      <c r="AE2832">
        <v>5</v>
      </c>
      <c r="AF2832">
        <v>1</v>
      </c>
      <c r="AG2832">
        <v>2</v>
      </c>
      <c r="AH2832">
        <v>1</v>
      </c>
      <c r="AI2832">
        <v>1</v>
      </c>
      <c r="AJ2832">
        <v>5</v>
      </c>
      <c r="AK2832">
        <v>13</v>
      </c>
      <c r="AL2832">
        <v>20</v>
      </c>
      <c r="AM2832">
        <v>5</v>
      </c>
      <c r="AN2832">
        <v>7</v>
      </c>
      <c r="AO2832">
        <v>8</v>
      </c>
      <c r="AP2832">
        <v>13</v>
      </c>
      <c r="AQ2832">
        <v>16</v>
      </c>
      <c r="AR2832">
        <v>18</v>
      </c>
      <c r="AS2832">
        <v>49</v>
      </c>
      <c r="AT2832">
        <v>51</v>
      </c>
      <c r="AU2832">
        <v>1.36</v>
      </c>
      <c r="AV2832">
        <v>2.06</v>
      </c>
      <c r="AW2832">
        <v>3.37</v>
      </c>
      <c r="AX2832">
        <v>63</v>
      </c>
      <c r="AY2832">
        <v>77</v>
      </c>
      <c r="AZ2832">
        <v>71</v>
      </c>
      <c r="BA2832">
        <v>47</v>
      </c>
      <c r="BB2832">
        <v>28</v>
      </c>
      <c r="BC2832">
        <v>27</v>
      </c>
      <c r="BD2832">
        <v>83</v>
      </c>
      <c r="BE2832">
        <v>63</v>
      </c>
      <c r="BF2832">
        <v>82</v>
      </c>
      <c r="BG2832">
        <v>8.56</v>
      </c>
      <c r="BH2832">
        <v>3.64</v>
      </c>
      <c r="BI2832">
        <v>2.2999999999999998</v>
      </c>
      <c r="BJ2832">
        <v>3.3</v>
      </c>
      <c r="BK2832">
        <v>2.9</v>
      </c>
      <c r="BL2832">
        <f>1/Table1[[#This Row],[odds_ft_home_team_win]]+1/Table1[[#This Row],[odds_ft_draw]]+1/Table1[[#This Row],[odds_ft_away_team_win]]-1</f>
        <v>8.2640497932851886E-2</v>
      </c>
      <c r="BM2832">
        <f>Table1[[#This Row],[Margin]]/3</f>
        <v>2.7546832644283963E-2</v>
      </c>
      <c r="BN2832">
        <v>1.2</v>
      </c>
      <c r="BO2832">
        <v>1.67</v>
      </c>
      <c r="BP2832">
        <v>2.65</v>
      </c>
      <c r="BQ2832">
        <v>0</v>
      </c>
      <c r="BR2832">
        <v>1.54</v>
      </c>
      <c r="BS2832">
        <v>2.35</v>
      </c>
      <c r="BT2832" t="s">
        <v>1684</v>
      </c>
      <c r="BU2832">
        <f>VLOOKUP(Table1[[#This Row],[Reference]],metron,11,FALSE)</f>
        <v>1.344038264434575</v>
      </c>
      <c r="BV2832">
        <f>VLOOKUP(Table1[[#This Row],[Reference]],metron,12,FALSE)</f>
        <v>1.1515772691037469</v>
      </c>
    </row>
    <row r="2833" spans="1:74" x14ac:dyDescent="0.45">
      <c r="A2833" t="s">
        <v>5405</v>
      </c>
      <c r="B2833">
        <v>1556416800</v>
      </c>
      <c r="C2833" s="3" t="s">
        <v>3742</v>
      </c>
      <c r="D2833" t="s">
        <v>65</v>
      </c>
      <c r="E2833" t="s">
        <v>66</v>
      </c>
      <c r="F2833" t="s">
        <v>98</v>
      </c>
      <c r="G2833" t="s">
        <v>81</v>
      </c>
      <c r="H2833" t="s">
        <v>66</v>
      </c>
      <c r="I2833">
        <f>MROUND(Table1[[#This Row],[Prob_H]]*100,2)/100</f>
        <v>0.28000000000000003</v>
      </c>
      <c r="J2833">
        <f>1/Table1[[#This Row],[odds_ft_home_team_win]]-Table1[[#This Row],[Margin/3]]</f>
        <v>0.28311302224345708</v>
      </c>
      <c r="K2833">
        <f>1/Table1[[#This Row],[odds_ft_draw]]-Table1[[#This Row],[Margin/3]]</f>
        <v>0.2652757870149175</v>
      </c>
      <c r="L2833">
        <f>1/Table1[[#This Row],[odds_ft_away_team_win]]-Table1[[#This Row],[Margin/3]]</f>
        <v>0.45161119074162553</v>
      </c>
      <c r="M2833">
        <v>16</v>
      </c>
      <c r="N2833">
        <v>0.88</v>
      </c>
      <c r="O2833">
        <v>1.94</v>
      </c>
      <c r="P2833">
        <v>1</v>
      </c>
      <c r="Q2833">
        <v>1.85</v>
      </c>
      <c r="R2833" t="str" cm="1">
        <f t="array" ref="R28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3">
        <v>2</v>
      </c>
      <c r="T2833">
        <v>1</v>
      </c>
      <c r="U2833">
        <v>3</v>
      </c>
      <c r="V2833">
        <v>0</v>
      </c>
      <c r="W2833">
        <v>0</v>
      </c>
      <c r="X2833">
        <v>0</v>
      </c>
      <c r="Y2833" t="s">
        <v>3743</v>
      </c>
      <c r="Z2833">
        <v>55</v>
      </c>
      <c r="AA2833">
        <v>2</v>
      </c>
      <c r="AB2833">
        <v>1</v>
      </c>
      <c r="AC2833">
        <v>3</v>
      </c>
      <c r="AD2833">
        <v>0</v>
      </c>
      <c r="AE2833">
        <v>3</v>
      </c>
      <c r="AF2833">
        <v>0</v>
      </c>
      <c r="AG2833">
        <v>1</v>
      </c>
      <c r="AH2833">
        <v>2</v>
      </c>
      <c r="AI2833">
        <v>0</v>
      </c>
      <c r="AJ2833">
        <v>3</v>
      </c>
      <c r="AK2833">
        <v>5</v>
      </c>
      <c r="AL2833">
        <v>14</v>
      </c>
      <c r="AM2833">
        <v>3</v>
      </c>
      <c r="AN2833">
        <v>3</v>
      </c>
      <c r="AO2833">
        <v>2</v>
      </c>
      <c r="AP2833">
        <v>11</v>
      </c>
      <c r="AQ2833">
        <v>18</v>
      </c>
      <c r="AR2833">
        <v>8</v>
      </c>
      <c r="AS2833">
        <v>38</v>
      </c>
      <c r="AT2833">
        <v>62</v>
      </c>
      <c r="AU2833">
        <v>0.67</v>
      </c>
      <c r="AV2833">
        <v>1.35</v>
      </c>
      <c r="AW2833">
        <v>2.44</v>
      </c>
      <c r="AX2833">
        <v>38</v>
      </c>
      <c r="AY2833">
        <v>76</v>
      </c>
      <c r="AZ2833">
        <v>51</v>
      </c>
      <c r="BA2833">
        <v>22</v>
      </c>
      <c r="BB2833">
        <v>3</v>
      </c>
      <c r="BC2833">
        <v>38</v>
      </c>
      <c r="BD2833">
        <v>69</v>
      </c>
      <c r="BE2833">
        <v>32</v>
      </c>
      <c r="BF2833">
        <v>82</v>
      </c>
      <c r="BG2833">
        <v>10.5</v>
      </c>
      <c r="BH2833">
        <v>4.38</v>
      </c>
      <c r="BI2833">
        <v>3.25</v>
      </c>
      <c r="BJ2833">
        <v>3.45</v>
      </c>
      <c r="BK2833">
        <v>2.1</v>
      </c>
      <c r="BL2833">
        <f>1/Table1[[#This Row],[odds_ft_home_team_win]]+1/Table1[[#This Row],[odds_ft_draw]]+1/Table1[[#This Row],[odds_ft_away_team_win]]-1</f>
        <v>7.3737856346551833E-2</v>
      </c>
      <c r="BM2833">
        <f>Table1[[#This Row],[Margin]]/3</f>
        <v>2.4579285448850612E-2</v>
      </c>
      <c r="BN2833">
        <v>1.24</v>
      </c>
      <c r="BO2833">
        <v>1.77</v>
      </c>
      <c r="BP2833">
        <v>2.9</v>
      </c>
      <c r="BQ2833">
        <v>0</v>
      </c>
      <c r="BR2833">
        <v>1.65</v>
      </c>
      <c r="BS2833">
        <v>2.15</v>
      </c>
      <c r="BT2833" t="s">
        <v>2745</v>
      </c>
      <c r="BU2833">
        <f>VLOOKUP(Table1[[#This Row],[Reference]],metron,11,FALSE)</f>
        <v>1.128766254360926</v>
      </c>
      <c r="BV2833">
        <f>VLOOKUP(Table1[[#This Row],[Reference]],metron,12,FALSE)</f>
        <v>1.415794481446242</v>
      </c>
    </row>
    <row r="2834" spans="1:74" hidden="1" x14ac:dyDescent="0.45">
      <c r="A2834" t="s">
        <v>5405</v>
      </c>
      <c r="B2834">
        <v>1556470800</v>
      </c>
      <c r="C2834" s="3" t="s">
        <v>3744</v>
      </c>
      <c r="D2834" t="s">
        <v>65</v>
      </c>
      <c r="E2834" t="s">
        <v>66</v>
      </c>
      <c r="F2834" t="s">
        <v>94</v>
      </c>
      <c r="G2834" t="s">
        <v>97</v>
      </c>
      <c r="H2834" t="s">
        <v>66</v>
      </c>
      <c r="I2834">
        <f>MROUND(Table1[[#This Row],[Prob_H]]*100,2)/100</f>
        <v>0.32</v>
      </c>
      <c r="J2834">
        <f>1/Table1[[#This Row],[odds_ft_home_team_win]]-Table1[[#This Row],[Margin/3]]</f>
        <v>0.3148920101042319</v>
      </c>
      <c r="K2834">
        <f>1/Table1[[#This Row],[odds_ft_draw]]-Table1[[#This Row],[Margin/3]]</f>
        <v>0.27441642194334143</v>
      </c>
      <c r="L2834">
        <f>1/Table1[[#This Row],[odds_ft_away_team_win]]-Table1[[#This Row],[Margin/3]]</f>
        <v>0.41069156795242651</v>
      </c>
      <c r="M2834">
        <v>16</v>
      </c>
      <c r="N2834">
        <v>1.5</v>
      </c>
      <c r="O2834">
        <v>0.71</v>
      </c>
      <c r="P2834">
        <v>1.47</v>
      </c>
      <c r="Q2834">
        <v>0.72</v>
      </c>
      <c r="R2834" t="str" cm="1">
        <f t="array" ref="R28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34">
        <v>2</v>
      </c>
      <c r="T2834">
        <v>2</v>
      </c>
      <c r="U2834">
        <v>4</v>
      </c>
      <c r="V2834">
        <v>1</v>
      </c>
      <c r="W2834">
        <v>1</v>
      </c>
      <c r="X2834">
        <v>0</v>
      </c>
      <c r="Y2834" t="s">
        <v>3745</v>
      </c>
      <c r="Z2834" t="s">
        <v>3746</v>
      </c>
      <c r="AA2834">
        <v>8</v>
      </c>
      <c r="AB2834">
        <v>5</v>
      </c>
      <c r="AC2834">
        <v>2</v>
      </c>
      <c r="AD2834">
        <v>0</v>
      </c>
      <c r="AE2834">
        <v>0</v>
      </c>
      <c r="AF2834">
        <v>0</v>
      </c>
      <c r="AG2834">
        <v>1</v>
      </c>
      <c r="AH2834">
        <v>1</v>
      </c>
      <c r="AI2834">
        <v>0</v>
      </c>
      <c r="AJ2834">
        <v>0</v>
      </c>
      <c r="AK2834">
        <v>27</v>
      </c>
      <c r="AL2834">
        <v>16</v>
      </c>
      <c r="AM2834">
        <v>7</v>
      </c>
      <c r="AN2834">
        <v>7</v>
      </c>
      <c r="AO2834">
        <v>20</v>
      </c>
      <c r="AP2834">
        <v>9</v>
      </c>
      <c r="AQ2834">
        <v>9</v>
      </c>
      <c r="AR2834">
        <v>11</v>
      </c>
      <c r="AS2834">
        <v>59</v>
      </c>
      <c r="AT2834">
        <v>41</v>
      </c>
      <c r="AU2834">
        <v>2.52</v>
      </c>
      <c r="AV2834">
        <v>1.76</v>
      </c>
      <c r="AW2834">
        <v>2.91</v>
      </c>
      <c r="AX2834">
        <v>63</v>
      </c>
      <c r="AY2834">
        <v>77</v>
      </c>
      <c r="AZ2834">
        <v>55</v>
      </c>
      <c r="BA2834">
        <v>37</v>
      </c>
      <c r="BB2834">
        <v>18</v>
      </c>
      <c r="BC2834">
        <v>37</v>
      </c>
      <c r="BD2834">
        <v>72</v>
      </c>
      <c r="BE2834">
        <v>46</v>
      </c>
      <c r="BF2834">
        <v>77</v>
      </c>
      <c r="BG2834">
        <v>10.97</v>
      </c>
      <c r="BH2834">
        <v>5.81</v>
      </c>
      <c r="BI2834">
        <v>2.95</v>
      </c>
      <c r="BJ2834">
        <v>3.35</v>
      </c>
      <c r="BK2834">
        <v>2.2999999999999998</v>
      </c>
      <c r="BL2834">
        <f>1/Table1[[#This Row],[odds_ft_home_team_win]]+1/Table1[[#This Row],[odds_ft_draw]]+1/Table1[[#This Row],[odds_ft_away_team_win]]-1</f>
        <v>7.2273122229677078E-2</v>
      </c>
      <c r="BM2834">
        <f>Table1[[#This Row],[Margin]]/3</f>
        <v>2.4091040743225694E-2</v>
      </c>
      <c r="BN2834">
        <v>1.23</v>
      </c>
      <c r="BO2834">
        <v>1.74</v>
      </c>
      <c r="BP2834">
        <v>2.9</v>
      </c>
      <c r="BQ2834">
        <v>0</v>
      </c>
      <c r="BR2834">
        <v>1.61</v>
      </c>
      <c r="BS2834">
        <v>2.2000000000000002</v>
      </c>
      <c r="BT2834" t="s">
        <v>124</v>
      </c>
      <c r="BU2834">
        <f>VLOOKUP(Table1[[#This Row],[Reference]],metron,11,FALSE)</f>
        <v>1.210167055864918</v>
      </c>
      <c r="BV2834">
        <f>VLOOKUP(Table1[[#This Row],[Reference]],metron,12,FALSE)</f>
        <v>1.3211783725525419</v>
      </c>
    </row>
    <row r="2835" spans="1:74" x14ac:dyDescent="0.45">
      <c r="A2835" t="s">
        <v>5405</v>
      </c>
      <c r="B2835">
        <v>1556485200</v>
      </c>
      <c r="C2835" s="3" t="s">
        <v>3747</v>
      </c>
      <c r="D2835" t="s">
        <v>65</v>
      </c>
      <c r="E2835" t="s">
        <v>66</v>
      </c>
      <c r="F2835" t="s">
        <v>2738</v>
      </c>
      <c r="G2835" t="s">
        <v>77</v>
      </c>
      <c r="H2835" t="s">
        <v>66</v>
      </c>
      <c r="I2835">
        <f>MROUND(Table1[[#This Row],[Prob_H]]*100,2)/100</f>
        <v>0.2</v>
      </c>
      <c r="J2835">
        <f>1/Table1[[#This Row],[odds_ft_home_team_win]]-Table1[[#This Row],[Margin/3]]</f>
        <v>0.20794881259997536</v>
      </c>
      <c r="K2835">
        <f>1/Table1[[#This Row],[odds_ft_draw]]-Table1[[#This Row],[Margin/3]]</f>
        <v>0.26110495877937734</v>
      </c>
      <c r="L2835">
        <f>1/Table1[[#This Row],[odds_ft_away_team_win]]-Table1[[#This Row],[Margin/3]]</f>
        <v>0.53094622862064722</v>
      </c>
      <c r="M2835">
        <v>16</v>
      </c>
      <c r="N2835">
        <v>1.5</v>
      </c>
      <c r="O2835">
        <v>1.37</v>
      </c>
      <c r="P2835">
        <v>1.41</v>
      </c>
      <c r="Q2835">
        <v>1.38</v>
      </c>
      <c r="R2835" t="str" cm="1">
        <f t="array" ref="R28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35">
        <v>1</v>
      </c>
      <c r="T2835">
        <v>4</v>
      </c>
      <c r="U2835">
        <v>5</v>
      </c>
      <c r="V2835">
        <v>3</v>
      </c>
      <c r="W2835">
        <v>1</v>
      </c>
      <c r="X2835">
        <v>2</v>
      </c>
      <c r="Y2835">
        <v>41</v>
      </c>
      <c r="Z2835" t="s">
        <v>3748</v>
      </c>
      <c r="AA2835">
        <v>4</v>
      </c>
      <c r="AB2835">
        <v>3</v>
      </c>
      <c r="AC2835">
        <v>1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0</v>
      </c>
      <c r="AJ2835">
        <v>1</v>
      </c>
      <c r="AK2835">
        <v>11</v>
      </c>
      <c r="AL2835">
        <v>12</v>
      </c>
      <c r="AM2835">
        <v>5</v>
      </c>
      <c r="AN2835">
        <v>6</v>
      </c>
      <c r="AO2835">
        <v>6</v>
      </c>
      <c r="AP2835">
        <v>6</v>
      </c>
      <c r="AQ2835">
        <v>8</v>
      </c>
      <c r="AR2835">
        <v>5</v>
      </c>
      <c r="AS2835">
        <v>51</v>
      </c>
      <c r="AT2835">
        <v>49</v>
      </c>
      <c r="AU2835">
        <v>1.24</v>
      </c>
      <c r="AV2835">
        <v>1.37</v>
      </c>
      <c r="AW2835">
        <v>2.29</v>
      </c>
      <c r="AX2835">
        <v>46</v>
      </c>
      <c r="AY2835">
        <v>81</v>
      </c>
      <c r="AZ2835">
        <v>33</v>
      </c>
      <c r="BA2835">
        <v>21</v>
      </c>
      <c r="BB2835">
        <v>3</v>
      </c>
      <c r="BC2835">
        <v>18</v>
      </c>
      <c r="BD2835">
        <v>69</v>
      </c>
      <c r="BE2835">
        <v>44</v>
      </c>
      <c r="BF2835">
        <v>76</v>
      </c>
      <c r="BG2835">
        <v>9.82</v>
      </c>
      <c r="BH2835">
        <v>4.2699999999999996</v>
      </c>
      <c r="BI2835">
        <v>4.3</v>
      </c>
      <c r="BJ2835">
        <v>3.5</v>
      </c>
      <c r="BK2835">
        <v>1.8</v>
      </c>
      <c r="BL2835">
        <f>1/Table1[[#This Row],[odds_ft_home_team_win]]+1/Table1[[#This Row],[odds_ft_draw]]+1/Table1[[#This Row],[odds_ft_away_team_win]]-1</f>
        <v>7.382798080472508E-2</v>
      </c>
      <c r="BM2835">
        <f>Table1[[#This Row],[Margin]]/3</f>
        <v>2.460932693490836E-2</v>
      </c>
      <c r="BN2835">
        <v>1.29</v>
      </c>
      <c r="BO2835">
        <v>1.91</v>
      </c>
      <c r="BP2835">
        <v>3.3</v>
      </c>
      <c r="BQ2835">
        <v>0</v>
      </c>
      <c r="BR2835">
        <v>1.83</v>
      </c>
      <c r="BS2835">
        <v>1.91</v>
      </c>
      <c r="BT2835" t="s">
        <v>1292</v>
      </c>
      <c r="BU2835">
        <f>VLOOKUP(Table1[[#This Row],[Reference]],metron,11,FALSE)</f>
        <v>1.0101010101010099</v>
      </c>
      <c r="BV2835">
        <f>VLOOKUP(Table1[[#This Row],[Reference]],metron,12,FALSE)</f>
        <v>1.696408529741863</v>
      </c>
    </row>
    <row r="2836" spans="1:74" x14ac:dyDescent="0.45">
      <c r="A2836" t="s">
        <v>5405</v>
      </c>
      <c r="B2836">
        <v>1556492400</v>
      </c>
      <c r="C2836" s="3" t="s">
        <v>3749</v>
      </c>
      <c r="D2836" t="s">
        <v>65</v>
      </c>
      <c r="E2836" t="s">
        <v>66</v>
      </c>
      <c r="F2836" t="s">
        <v>80</v>
      </c>
      <c r="G2836" t="s">
        <v>611</v>
      </c>
      <c r="H2836" t="s">
        <v>66</v>
      </c>
      <c r="I2836">
        <f>MROUND(Table1[[#This Row],[Prob_H]]*100,2)/100</f>
        <v>0.64</v>
      </c>
      <c r="J2836">
        <f>1/Table1[[#This Row],[odds_ft_home_team_win]]-Table1[[#This Row],[Margin/3]]</f>
        <v>0.64278713356500039</v>
      </c>
      <c r="K2836">
        <f>1/Table1[[#This Row],[odds_ft_draw]]-Table1[[#This Row],[Margin/3]]</f>
        <v>0.20867860643321751</v>
      </c>
      <c r="L2836">
        <f>1/Table1[[#This Row],[odds_ft_away_team_win]]-Table1[[#This Row],[Margin/3]]</f>
        <v>0.14853426000178208</v>
      </c>
      <c r="M2836">
        <v>16</v>
      </c>
      <c r="N2836">
        <v>1.41</v>
      </c>
      <c r="O2836">
        <v>0.38</v>
      </c>
      <c r="P2836">
        <v>1.5</v>
      </c>
      <c r="Q2836">
        <v>0.35</v>
      </c>
      <c r="R2836" t="str" cm="1">
        <f t="array" ref="R28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6">
        <v>2</v>
      </c>
      <c r="T2836">
        <v>1</v>
      </c>
      <c r="U2836">
        <v>3</v>
      </c>
      <c r="V2836">
        <v>1</v>
      </c>
      <c r="W2836">
        <v>1</v>
      </c>
      <c r="X2836">
        <v>0</v>
      </c>
      <c r="Y2836" t="s">
        <v>3750</v>
      </c>
      <c r="Z2836">
        <v>80</v>
      </c>
      <c r="AA2836">
        <v>9</v>
      </c>
      <c r="AB2836">
        <v>4</v>
      </c>
      <c r="AC2836">
        <v>2</v>
      </c>
      <c r="AD2836">
        <v>0</v>
      </c>
      <c r="AE2836">
        <v>1</v>
      </c>
      <c r="AF2836">
        <v>1</v>
      </c>
      <c r="AG2836">
        <v>0</v>
      </c>
      <c r="AH2836">
        <v>2</v>
      </c>
      <c r="AI2836">
        <v>1</v>
      </c>
      <c r="AJ2836">
        <v>1</v>
      </c>
      <c r="AK2836">
        <v>24</v>
      </c>
      <c r="AL2836">
        <v>10</v>
      </c>
      <c r="AM2836">
        <v>4</v>
      </c>
      <c r="AN2836">
        <v>4</v>
      </c>
      <c r="AO2836">
        <v>20</v>
      </c>
      <c r="AP2836">
        <v>6</v>
      </c>
      <c r="AQ2836">
        <v>12</v>
      </c>
      <c r="AR2836">
        <v>13</v>
      </c>
      <c r="AS2836">
        <v>62</v>
      </c>
      <c r="AT2836">
        <v>38</v>
      </c>
      <c r="AU2836">
        <v>2.48</v>
      </c>
      <c r="AV2836">
        <v>1.07</v>
      </c>
      <c r="AW2836">
        <v>2.63</v>
      </c>
      <c r="AX2836">
        <v>34</v>
      </c>
      <c r="AY2836">
        <v>77</v>
      </c>
      <c r="AZ2836">
        <v>40</v>
      </c>
      <c r="BA2836">
        <v>22</v>
      </c>
      <c r="BB2836">
        <v>13</v>
      </c>
      <c r="BC2836">
        <v>25</v>
      </c>
      <c r="BD2836">
        <v>61</v>
      </c>
      <c r="BE2836">
        <v>40</v>
      </c>
      <c r="BF2836">
        <v>82</v>
      </c>
      <c r="BG2836">
        <v>8.66</v>
      </c>
      <c r="BH2836">
        <v>4.09</v>
      </c>
      <c r="BI2836">
        <v>1.5</v>
      </c>
      <c r="BJ2836">
        <v>4.3</v>
      </c>
      <c r="BK2836">
        <v>5.8</v>
      </c>
      <c r="BL2836">
        <f>1/Table1[[#This Row],[odds_ft_home_team_win]]+1/Table1[[#This Row],[odds_ft_draw]]+1/Table1[[#This Row],[odds_ft_away_team_win]]-1</f>
        <v>7.1638599304998607E-2</v>
      </c>
      <c r="BM2836">
        <f>Table1[[#This Row],[Margin]]/3</f>
        <v>2.3879533101666201E-2</v>
      </c>
      <c r="BN2836">
        <v>1.25</v>
      </c>
      <c r="BO2836">
        <v>1.8</v>
      </c>
      <c r="BP2836">
        <v>3.05</v>
      </c>
      <c r="BQ2836">
        <v>0</v>
      </c>
      <c r="BR2836">
        <v>1.95</v>
      </c>
      <c r="BS2836">
        <v>1.8</v>
      </c>
      <c r="BT2836" t="s">
        <v>83</v>
      </c>
      <c r="BU2836">
        <f>VLOOKUP(Table1[[#This Row],[Reference]],metron,11,FALSE)</f>
        <v>1.980803571428571</v>
      </c>
      <c r="BV2836">
        <f>VLOOKUP(Table1[[#This Row],[Reference]],metron,12,FALSE)</f>
        <v>0.85357142857142854</v>
      </c>
    </row>
    <row r="2837" spans="1:74" hidden="1" x14ac:dyDescent="0.45">
      <c r="A2837" t="s">
        <v>5404</v>
      </c>
      <c r="B2837">
        <v>1572397200</v>
      </c>
      <c r="C2837" s="3" t="s">
        <v>4037</v>
      </c>
      <c r="D2837" t="s">
        <v>65</v>
      </c>
      <c r="E2837" t="s">
        <v>66</v>
      </c>
      <c r="F2837" t="s">
        <v>88</v>
      </c>
      <c r="G2837" t="s">
        <v>80</v>
      </c>
      <c r="H2837" t="s">
        <v>3815</v>
      </c>
      <c r="I2837">
        <f>MROUND(Table1[[#This Row],[Prob_H]]*100,2)/100</f>
        <v>0.56000000000000005</v>
      </c>
      <c r="J2837">
        <f>1/Table1[[#This Row],[odds_ft_home_team_win]]-Table1[[#This Row],[Margin/3]]</f>
        <v>0.55095785440613032</v>
      </c>
      <c r="K2837">
        <f>1/Table1[[#This Row],[odds_ft_draw]]-Table1[[#This Row],[Margin/3]]</f>
        <v>0.24291187739463607</v>
      </c>
      <c r="L2837">
        <f>1/Table1[[#This Row],[odds_ft_away_team_win]]-Table1[[#This Row],[Margin/3]]</f>
        <v>0.2061302681992338</v>
      </c>
      <c r="M2837">
        <v>16</v>
      </c>
      <c r="N2837">
        <v>2.71</v>
      </c>
      <c r="O2837">
        <v>2</v>
      </c>
      <c r="P2837">
        <v>2.6</v>
      </c>
      <c r="Q2837">
        <v>1.5</v>
      </c>
      <c r="R2837" t="str" cm="1">
        <f t="array" ref="R28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7">
        <v>1</v>
      </c>
      <c r="T2837">
        <v>0</v>
      </c>
      <c r="U2837">
        <v>1</v>
      </c>
      <c r="V2837">
        <v>1</v>
      </c>
      <c r="W2837">
        <v>1</v>
      </c>
      <c r="X2837">
        <v>0</v>
      </c>
      <c r="Y2837">
        <v>17</v>
      </c>
      <c r="AA2837">
        <v>5</v>
      </c>
      <c r="AB2837">
        <v>8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14</v>
      </c>
      <c r="AL2837">
        <v>18</v>
      </c>
      <c r="AM2837">
        <v>5</v>
      </c>
      <c r="AN2837">
        <v>2</v>
      </c>
      <c r="AO2837">
        <v>9</v>
      </c>
      <c r="AP2837">
        <v>16</v>
      </c>
      <c r="AQ2837">
        <v>22</v>
      </c>
      <c r="AR2837">
        <v>12</v>
      </c>
      <c r="AS2837">
        <v>46</v>
      </c>
      <c r="AT2837">
        <v>54</v>
      </c>
      <c r="AU2837">
        <v>1.46</v>
      </c>
      <c r="AV2837">
        <v>1.61</v>
      </c>
      <c r="AW2837">
        <v>3.36</v>
      </c>
      <c r="AX2837">
        <v>43</v>
      </c>
      <c r="AY2837">
        <v>100</v>
      </c>
      <c r="AZ2837">
        <v>65</v>
      </c>
      <c r="BA2837">
        <v>43</v>
      </c>
      <c r="BB2837">
        <v>29</v>
      </c>
      <c r="BC2837">
        <v>50</v>
      </c>
      <c r="BD2837">
        <v>79</v>
      </c>
      <c r="BE2837">
        <v>64</v>
      </c>
      <c r="BF2837">
        <v>93</v>
      </c>
      <c r="BG2837">
        <v>9.2899999999999991</v>
      </c>
      <c r="BH2837">
        <v>3.57</v>
      </c>
      <c r="BI2837">
        <v>1.74</v>
      </c>
      <c r="BJ2837">
        <v>3.75</v>
      </c>
      <c r="BK2837">
        <v>4.3499999999999996</v>
      </c>
      <c r="BL2837">
        <f>1/Table1[[#This Row],[odds_ft_home_team_win]]+1/Table1[[#This Row],[odds_ft_draw]]+1/Table1[[#This Row],[odds_ft_away_team_win]]-1</f>
        <v>7.12643678160918E-2</v>
      </c>
      <c r="BM2837">
        <f>Table1[[#This Row],[Margin]]/3</f>
        <v>2.3754789272030601E-2</v>
      </c>
      <c r="BN2837">
        <v>1.19</v>
      </c>
      <c r="BO2837">
        <v>1.62</v>
      </c>
      <c r="BP2837">
        <v>2.5499999999999998</v>
      </c>
      <c r="BQ2837">
        <v>4.55</v>
      </c>
      <c r="BR2837">
        <v>1.61</v>
      </c>
      <c r="BS2837">
        <v>2.2000000000000002</v>
      </c>
      <c r="BT2837" t="s">
        <v>3817</v>
      </c>
      <c r="BU2837">
        <f>VLOOKUP(Table1[[#This Row],[Reference]],metron,11,FALSE)</f>
        <v>1.7546812539448771</v>
      </c>
      <c r="BV2837">
        <f>VLOOKUP(Table1[[#This Row],[Reference]],metron,12,FALSE)</f>
        <v>0.93456764148958549</v>
      </c>
    </row>
    <row r="2838" spans="1:74" x14ac:dyDescent="0.45">
      <c r="A2838" t="s">
        <v>5404</v>
      </c>
      <c r="B2838">
        <v>1572397200</v>
      </c>
      <c r="C2838" s="3" t="s">
        <v>4037</v>
      </c>
      <c r="D2838" t="s">
        <v>65</v>
      </c>
      <c r="E2838" t="s">
        <v>66</v>
      </c>
      <c r="F2838" t="s">
        <v>611</v>
      </c>
      <c r="G2838" t="s">
        <v>73</v>
      </c>
      <c r="H2838" t="s">
        <v>3793</v>
      </c>
      <c r="I2838">
        <f>MROUND(Table1[[#This Row],[Prob_H]]*100,2)/100</f>
        <v>0.36</v>
      </c>
      <c r="J2838">
        <f>1/Table1[[#This Row],[odds_ft_home_team_win]]-Table1[[#This Row],[Margin/3]]</f>
        <v>0.36948259074586376</v>
      </c>
      <c r="K2838">
        <f>1/Table1[[#This Row],[odds_ft_draw]]-Table1[[#This Row],[Margin/3]]</f>
        <v>0.27583319068733281</v>
      </c>
      <c r="L2838">
        <f>1/Table1[[#This Row],[odds_ft_away_team_win]]-Table1[[#This Row],[Margin/3]]</f>
        <v>0.35468421856680343</v>
      </c>
      <c r="M2838">
        <v>16</v>
      </c>
      <c r="N2838">
        <v>0.43</v>
      </c>
      <c r="O2838">
        <v>0.86</v>
      </c>
      <c r="P2838">
        <v>0.67</v>
      </c>
      <c r="Q2838">
        <v>1.07</v>
      </c>
      <c r="R2838" t="str" cm="1">
        <f t="array" ref="R28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38">
        <v>1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49</v>
      </c>
      <c r="AA2838">
        <v>3</v>
      </c>
      <c r="AB2838">
        <v>9</v>
      </c>
      <c r="AC2838">
        <v>4</v>
      </c>
      <c r="AD2838">
        <v>0</v>
      </c>
      <c r="AE2838">
        <v>2</v>
      </c>
      <c r="AF2838">
        <v>0</v>
      </c>
      <c r="AG2838">
        <v>0</v>
      </c>
      <c r="AH2838">
        <v>4</v>
      </c>
      <c r="AI2838">
        <v>1</v>
      </c>
      <c r="AJ2838">
        <v>1</v>
      </c>
      <c r="AK2838">
        <v>8</v>
      </c>
      <c r="AL2838">
        <v>17</v>
      </c>
      <c r="AM2838">
        <v>4</v>
      </c>
      <c r="AN2838">
        <v>6</v>
      </c>
      <c r="AO2838">
        <v>4</v>
      </c>
      <c r="AP2838">
        <v>11</v>
      </c>
      <c r="AQ2838">
        <v>11</v>
      </c>
      <c r="AR2838">
        <v>13</v>
      </c>
      <c r="AS2838">
        <v>44</v>
      </c>
      <c r="AT2838">
        <v>56</v>
      </c>
      <c r="AU2838">
        <v>0.94</v>
      </c>
      <c r="AV2838">
        <v>1.98</v>
      </c>
      <c r="AW2838">
        <v>3</v>
      </c>
      <c r="AX2838">
        <v>71</v>
      </c>
      <c r="AY2838">
        <v>86</v>
      </c>
      <c r="AZ2838">
        <v>50</v>
      </c>
      <c r="BA2838">
        <v>36</v>
      </c>
      <c r="BB2838">
        <v>29</v>
      </c>
      <c r="BC2838">
        <v>43</v>
      </c>
      <c r="BD2838">
        <v>57</v>
      </c>
      <c r="BE2838">
        <v>64</v>
      </c>
      <c r="BF2838">
        <v>93</v>
      </c>
      <c r="BG2838">
        <v>7</v>
      </c>
      <c r="BH2838">
        <v>3.57</v>
      </c>
      <c r="BI2838">
        <v>2.5499999999999998</v>
      </c>
      <c r="BJ2838">
        <v>3.35</v>
      </c>
      <c r="BK2838">
        <v>2.65</v>
      </c>
      <c r="BL2838">
        <f>1/Table1[[#This Row],[odds_ft_home_team_win]]+1/Table1[[#This Row],[odds_ft_draw]]+1/Table1[[#This Row],[odds_ft_away_team_win]]-1</f>
        <v>6.802281599770299E-2</v>
      </c>
      <c r="BM2838">
        <f>Table1[[#This Row],[Margin]]/3</f>
        <v>2.267427199923433E-2</v>
      </c>
      <c r="BN2838">
        <v>1.3</v>
      </c>
      <c r="BO2838">
        <v>2.0699999999999998</v>
      </c>
      <c r="BP2838">
        <v>3.25</v>
      </c>
      <c r="BQ2838">
        <v>7</v>
      </c>
      <c r="BR2838">
        <v>1.75</v>
      </c>
      <c r="BS2838">
        <v>2</v>
      </c>
      <c r="BT2838" t="s">
        <v>3825</v>
      </c>
      <c r="BU2838">
        <f>VLOOKUP(Table1[[#This Row],[Reference]],metron,11,FALSE)</f>
        <v>1.269326094653606</v>
      </c>
      <c r="BV2838">
        <f>VLOOKUP(Table1[[#This Row],[Reference]],metron,12,FALSE)</f>
        <v>1.2417089578661631</v>
      </c>
    </row>
    <row r="2839" spans="1:74" x14ac:dyDescent="0.45">
      <c r="A2839" t="s">
        <v>5404</v>
      </c>
      <c r="B2839">
        <v>1572397200</v>
      </c>
      <c r="C2839" s="3" t="s">
        <v>4037</v>
      </c>
      <c r="D2839" t="s">
        <v>65</v>
      </c>
      <c r="E2839" t="s">
        <v>66</v>
      </c>
      <c r="F2839" t="s">
        <v>3792</v>
      </c>
      <c r="G2839" t="s">
        <v>86</v>
      </c>
      <c r="H2839" t="s">
        <v>3836</v>
      </c>
      <c r="I2839">
        <f>MROUND(Table1[[#This Row],[Prob_H]]*100,2)/100</f>
        <v>0.28000000000000003</v>
      </c>
      <c r="J2839">
        <f>1/Table1[[#This Row],[odds_ft_home_team_win]]-Table1[[#This Row],[Margin/3]]</f>
        <v>0.27449858720335601</v>
      </c>
      <c r="K2839">
        <f>1/Table1[[#This Row],[odds_ft_draw]]-Table1[[#This Row],[Margin/3]]</f>
        <v>0.26170541023107458</v>
      </c>
      <c r="L2839">
        <f>1/Table1[[#This Row],[odds_ft_away_team_win]]-Table1[[#This Row],[Margin/3]]</f>
        <v>0.46379600256556941</v>
      </c>
      <c r="M2839">
        <v>16</v>
      </c>
      <c r="N2839">
        <v>0.71</v>
      </c>
      <c r="O2839">
        <v>1</v>
      </c>
      <c r="P2839">
        <v>0.86</v>
      </c>
      <c r="Q2839">
        <v>1.59</v>
      </c>
      <c r="R2839" t="str" cm="1">
        <f t="array" ref="R28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39">
        <v>0</v>
      </c>
      <c r="T2839">
        <v>1</v>
      </c>
      <c r="U2839">
        <v>1</v>
      </c>
      <c r="V2839">
        <v>0</v>
      </c>
      <c r="W2839">
        <v>0</v>
      </c>
      <c r="X2839">
        <v>0</v>
      </c>
      <c r="Z2839">
        <v>51</v>
      </c>
      <c r="AA2839">
        <v>4</v>
      </c>
      <c r="AB2839">
        <v>10</v>
      </c>
      <c r="AC2839">
        <v>2</v>
      </c>
      <c r="AD2839">
        <v>0</v>
      </c>
      <c r="AE2839">
        <v>2</v>
      </c>
      <c r="AF2839">
        <v>0</v>
      </c>
      <c r="AG2839">
        <v>1</v>
      </c>
      <c r="AH2839">
        <v>1</v>
      </c>
      <c r="AI2839">
        <v>0</v>
      </c>
      <c r="AJ2839">
        <v>2</v>
      </c>
      <c r="AK2839">
        <v>8</v>
      </c>
      <c r="AL2839">
        <v>23</v>
      </c>
      <c r="AM2839">
        <v>0</v>
      </c>
      <c r="AN2839">
        <v>9</v>
      </c>
      <c r="AO2839">
        <v>8</v>
      </c>
      <c r="AP2839">
        <v>14</v>
      </c>
      <c r="AQ2839">
        <v>14</v>
      </c>
      <c r="AR2839">
        <v>10</v>
      </c>
      <c r="AS2839">
        <v>47</v>
      </c>
      <c r="AT2839">
        <v>53</v>
      </c>
      <c r="AU2839">
        <v>0.75</v>
      </c>
      <c r="AV2839">
        <v>2.46</v>
      </c>
      <c r="AW2839">
        <v>2.71</v>
      </c>
      <c r="AX2839">
        <v>57</v>
      </c>
      <c r="AY2839">
        <v>79</v>
      </c>
      <c r="AZ2839">
        <v>36</v>
      </c>
      <c r="BA2839">
        <v>29</v>
      </c>
      <c r="BB2839">
        <v>22</v>
      </c>
      <c r="BC2839">
        <v>22</v>
      </c>
      <c r="BD2839">
        <v>57</v>
      </c>
      <c r="BE2839">
        <v>43</v>
      </c>
      <c r="BF2839">
        <v>79</v>
      </c>
      <c r="BG2839">
        <v>9.86</v>
      </c>
      <c r="BH2839">
        <v>5.86</v>
      </c>
      <c r="BI2839">
        <v>3.35</v>
      </c>
      <c r="BJ2839">
        <v>3.5</v>
      </c>
      <c r="BK2839">
        <v>2.0499999999999998</v>
      </c>
      <c r="BL2839">
        <f>1/Table1[[#This Row],[odds_ft_home_team_win]]+1/Table1[[#This Row],[odds_ft_draw]]+1/Table1[[#This Row],[odds_ft_away_team_win]]-1</f>
        <v>7.2026626449633424E-2</v>
      </c>
      <c r="BM2839">
        <f>Table1[[#This Row],[Margin]]/3</f>
        <v>2.400887548321114E-2</v>
      </c>
      <c r="BN2839">
        <v>1.27</v>
      </c>
      <c r="BO2839">
        <v>1.87</v>
      </c>
      <c r="BP2839">
        <v>3.2</v>
      </c>
      <c r="BQ2839">
        <v>6</v>
      </c>
      <c r="BR2839">
        <v>1.71</v>
      </c>
      <c r="BS2839">
        <v>2</v>
      </c>
      <c r="BT2839" t="s">
        <v>3795</v>
      </c>
      <c r="BU2839">
        <f>VLOOKUP(Table1[[#This Row],[Reference]],metron,11,FALSE)</f>
        <v>1.128766254360926</v>
      </c>
      <c r="BV2839">
        <f>VLOOKUP(Table1[[#This Row],[Reference]],metron,12,FALSE)</f>
        <v>1.415794481446242</v>
      </c>
    </row>
    <row r="2840" spans="1:74" hidden="1" x14ac:dyDescent="0.45">
      <c r="A2840" t="s">
        <v>5404</v>
      </c>
      <c r="B2840">
        <v>1572404400</v>
      </c>
      <c r="C2840" s="3" t="s">
        <v>4038</v>
      </c>
      <c r="D2840" t="s">
        <v>65</v>
      </c>
      <c r="E2840" t="s">
        <v>66</v>
      </c>
      <c r="F2840" t="s">
        <v>94</v>
      </c>
      <c r="G2840" t="s">
        <v>93</v>
      </c>
      <c r="H2840" t="s">
        <v>3784</v>
      </c>
      <c r="I2840">
        <f>MROUND(Table1[[#This Row],[Prob_H]]*100,2)/100</f>
        <v>0.48</v>
      </c>
      <c r="J2840">
        <f>1/Table1[[#This Row],[odds_ft_home_team_win]]-Table1[[#This Row],[Margin/3]]</f>
        <v>0.47537647537647537</v>
      </c>
      <c r="K2840">
        <f>1/Table1[[#This Row],[odds_ft_draw]]-Table1[[#This Row],[Margin/3]]</f>
        <v>0.29283679283679281</v>
      </c>
      <c r="L2840">
        <f>1/Table1[[#This Row],[odds_ft_away_team_win]]-Table1[[#This Row],[Margin/3]]</f>
        <v>0.23178673178673184</v>
      </c>
      <c r="M2840">
        <v>16</v>
      </c>
      <c r="N2840">
        <v>1.86</v>
      </c>
      <c r="O2840">
        <v>1.57</v>
      </c>
      <c r="P2840">
        <v>1.93</v>
      </c>
      <c r="Q2840">
        <v>1.21</v>
      </c>
      <c r="R2840" t="str" cm="1">
        <f t="array" ref="R28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0">
        <v>5</v>
      </c>
      <c r="T2840">
        <v>1</v>
      </c>
      <c r="U2840">
        <v>6</v>
      </c>
      <c r="V2840">
        <v>2</v>
      </c>
      <c r="W2840">
        <v>1</v>
      </c>
      <c r="X2840">
        <v>1</v>
      </c>
      <c r="Y2840" t="s">
        <v>4039</v>
      </c>
      <c r="Z2840">
        <v>27</v>
      </c>
      <c r="AA2840">
        <v>7</v>
      </c>
      <c r="AB2840">
        <v>2</v>
      </c>
      <c r="AC2840">
        <v>2</v>
      </c>
      <c r="AD2840">
        <v>0</v>
      </c>
      <c r="AE2840">
        <v>2</v>
      </c>
      <c r="AF2840">
        <v>1</v>
      </c>
      <c r="AG2840">
        <v>0</v>
      </c>
      <c r="AH2840">
        <v>2</v>
      </c>
      <c r="AI2840">
        <v>0</v>
      </c>
      <c r="AJ2840">
        <v>3</v>
      </c>
      <c r="AK2840">
        <v>17</v>
      </c>
      <c r="AL2840">
        <v>6</v>
      </c>
      <c r="AM2840">
        <v>10</v>
      </c>
      <c r="AN2840">
        <v>3</v>
      </c>
      <c r="AO2840">
        <v>7</v>
      </c>
      <c r="AP2840">
        <v>3</v>
      </c>
      <c r="AQ2840">
        <v>12</v>
      </c>
      <c r="AR2840">
        <v>14</v>
      </c>
      <c r="AS2840">
        <v>61</v>
      </c>
      <c r="AT2840">
        <v>39</v>
      </c>
      <c r="AU2840">
        <v>2.02</v>
      </c>
      <c r="AV2840">
        <v>0.75</v>
      </c>
      <c r="AW2840">
        <v>2.2200000000000002</v>
      </c>
      <c r="AX2840">
        <v>50</v>
      </c>
      <c r="AY2840">
        <v>72</v>
      </c>
      <c r="AZ2840">
        <v>36</v>
      </c>
      <c r="BA2840">
        <v>15</v>
      </c>
      <c r="BB2840">
        <v>0</v>
      </c>
      <c r="BC2840">
        <v>22</v>
      </c>
      <c r="BD2840">
        <v>43</v>
      </c>
      <c r="BE2840">
        <v>50</v>
      </c>
      <c r="BF2840">
        <v>100</v>
      </c>
      <c r="BG2840">
        <v>8</v>
      </c>
      <c r="BH2840">
        <v>3.86</v>
      </c>
      <c r="BI2840">
        <v>2</v>
      </c>
      <c r="BJ2840">
        <v>3.15</v>
      </c>
      <c r="BK2840">
        <v>3.9</v>
      </c>
      <c r="BL2840">
        <f>1/Table1[[#This Row],[odds_ft_home_team_win]]+1/Table1[[#This Row],[odds_ft_draw]]+1/Table1[[#This Row],[odds_ft_away_team_win]]-1</f>
        <v>7.387057387057383E-2</v>
      </c>
      <c r="BM2840">
        <f>Table1[[#This Row],[Margin]]/3</f>
        <v>2.4623524623524611E-2</v>
      </c>
      <c r="BN2840">
        <v>1.38</v>
      </c>
      <c r="BO2840">
        <v>2.15</v>
      </c>
      <c r="BP2840">
        <v>4</v>
      </c>
      <c r="BQ2840">
        <v>7.75</v>
      </c>
      <c r="BR2840">
        <v>1.95</v>
      </c>
      <c r="BS2840">
        <v>1.8</v>
      </c>
      <c r="BT2840" t="s">
        <v>3833</v>
      </c>
      <c r="BU2840">
        <f>VLOOKUP(Table1[[#This Row],[Reference]],metron,11,FALSE)</f>
        <v>1.510877192982456</v>
      </c>
      <c r="BV2840">
        <f>VLOOKUP(Table1[[#This Row],[Reference]],metron,12,FALSE)</f>
        <v>1.0163157894736841</v>
      </c>
    </row>
    <row r="2841" spans="1:74" x14ac:dyDescent="0.45">
      <c r="A2841" t="s">
        <v>5404</v>
      </c>
      <c r="B2841">
        <v>1572483600</v>
      </c>
      <c r="C2841" s="3" t="s">
        <v>4040</v>
      </c>
      <c r="D2841" t="s">
        <v>65</v>
      </c>
      <c r="E2841" t="s">
        <v>66</v>
      </c>
      <c r="F2841" t="s">
        <v>103</v>
      </c>
      <c r="G2841" t="s">
        <v>85</v>
      </c>
      <c r="H2841" t="s">
        <v>3811</v>
      </c>
      <c r="I2841">
        <f>MROUND(Table1[[#This Row],[Prob_H]]*100,2)/100</f>
        <v>0.4</v>
      </c>
      <c r="J2841">
        <f>1/Table1[[#This Row],[odds_ft_home_team_win]]-Table1[[#This Row],[Margin/3]]</f>
        <v>0.40819012578334163</v>
      </c>
      <c r="K2841">
        <f>1/Table1[[#This Row],[odds_ft_draw]]-Table1[[#This Row],[Margin/3]]</f>
        <v>0.26752516414651295</v>
      </c>
      <c r="L2841">
        <f>1/Table1[[#This Row],[odds_ft_away_team_win]]-Table1[[#This Row],[Margin/3]]</f>
        <v>0.32428471007014553</v>
      </c>
      <c r="M2841">
        <v>16</v>
      </c>
      <c r="N2841">
        <v>1.29</v>
      </c>
      <c r="O2841">
        <v>0.56999999999999995</v>
      </c>
      <c r="P2841">
        <v>1.64</v>
      </c>
      <c r="Q2841">
        <v>0.94</v>
      </c>
      <c r="R2841" t="str" cm="1">
        <f t="array" ref="R28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1">
        <v>2</v>
      </c>
      <c r="T2841">
        <v>3</v>
      </c>
      <c r="U2841">
        <v>5</v>
      </c>
      <c r="V2841">
        <v>3</v>
      </c>
      <c r="W2841">
        <v>1</v>
      </c>
      <c r="X2841">
        <v>2</v>
      </c>
      <c r="Y2841" t="s">
        <v>4041</v>
      </c>
      <c r="Z2841" t="s">
        <v>4042</v>
      </c>
      <c r="AA2841">
        <v>5</v>
      </c>
      <c r="AB2841">
        <v>6</v>
      </c>
      <c r="AC2841">
        <v>1</v>
      </c>
      <c r="AD2841">
        <v>0</v>
      </c>
      <c r="AE2841">
        <v>2</v>
      </c>
      <c r="AF2841">
        <v>1</v>
      </c>
      <c r="AG2841">
        <v>0</v>
      </c>
      <c r="AH2841">
        <v>1</v>
      </c>
      <c r="AI2841">
        <v>1</v>
      </c>
      <c r="AJ2841">
        <v>2</v>
      </c>
      <c r="AK2841">
        <v>17</v>
      </c>
      <c r="AL2841">
        <v>9</v>
      </c>
      <c r="AM2841">
        <v>7</v>
      </c>
      <c r="AN2841">
        <v>6</v>
      </c>
      <c r="AO2841">
        <v>10</v>
      </c>
      <c r="AP2841">
        <v>3</v>
      </c>
      <c r="AQ2841">
        <v>17</v>
      </c>
      <c r="AR2841">
        <v>15</v>
      </c>
      <c r="AS2841">
        <v>63</v>
      </c>
      <c r="AT2841">
        <v>37</v>
      </c>
      <c r="AU2841">
        <v>1.95</v>
      </c>
      <c r="AV2841">
        <v>1.32</v>
      </c>
      <c r="AW2841">
        <v>2.72</v>
      </c>
      <c r="AX2841">
        <v>57</v>
      </c>
      <c r="AY2841">
        <v>72</v>
      </c>
      <c r="AZ2841">
        <v>50</v>
      </c>
      <c r="BA2841">
        <v>29</v>
      </c>
      <c r="BB2841">
        <v>14</v>
      </c>
      <c r="BC2841">
        <v>43</v>
      </c>
      <c r="BD2841">
        <v>71</v>
      </c>
      <c r="BE2841">
        <v>50</v>
      </c>
      <c r="BF2841">
        <v>79</v>
      </c>
      <c r="BG2841">
        <v>13.28</v>
      </c>
      <c r="BH2841">
        <v>4.8600000000000003</v>
      </c>
      <c r="BI2841">
        <v>2.2999999999999998</v>
      </c>
      <c r="BJ2841">
        <v>3.4</v>
      </c>
      <c r="BK2841">
        <v>2.85</v>
      </c>
      <c r="BL2841">
        <f>1/Table1[[#This Row],[odds_ft_home_team_win]]+1/Table1[[#This Row],[odds_ft_draw]]+1/Table1[[#This Row],[odds_ft_away_team_win]]-1</f>
        <v>7.9777448736931822E-2</v>
      </c>
      <c r="BM2841">
        <f>Table1[[#This Row],[Margin]]/3</f>
        <v>2.6592482912310606E-2</v>
      </c>
      <c r="BN2841">
        <v>1.24</v>
      </c>
      <c r="BO2841">
        <v>1.77</v>
      </c>
      <c r="BP2841">
        <v>2.95</v>
      </c>
      <c r="BQ2841">
        <v>5.55</v>
      </c>
      <c r="BR2841">
        <v>1.62</v>
      </c>
      <c r="BS2841">
        <v>2.15</v>
      </c>
      <c r="BT2841" t="s">
        <v>3798</v>
      </c>
      <c r="BU2841">
        <f>VLOOKUP(Table1[[#This Row],[Reference]],metron,11,FALSE)</f>
        <v>1.344038264434575</v>
      </c>
      <c r="BV2841">
        <f>VLOOKUP(Table1[[#This Row],[Reference]],metron,12,FALSE)</f>
        <v>1.1515772691037469</v>
      </c>
    </row>
    <row r="2842" spans="1:74" x14ac:dyDescent="0.45">
      <c r="A2842" t="s">
        <v>5404</v>
      </c>
      <c r="B2842">
        <v>1572490800</v>
      </c>
      <c r="C2842" s="3" t="s">
        <v>4043</v>
      </c>
      <c r="D2842" t="s">
        <v>65</v>
      </c>
      <c r="E2842" t="s">
        <v>66</v>
      </c>
      <c r="F2842" t="s">
        <v>98</v>
      </c>
      <c r="G2842" t="s">
        <v>72</v>
      </c>
      <c r="H2842" t="s">
        <v>3819</v>
      </c>
      <c r="I2842">
        <f>MROUND(Table1[[#This Row],[Prob_H]]*100,2)/100</f>
        <v>0.48</v>
      </c>
      <c r="J2842">
        <f>1/Table1[[#This Row],[odds_ft_home_team_win]]-Table1[[#This Row],[Margin/3]]</f>
        <v>0.47619047619047622</v>
      </c>
      <c r="K2842">
        <f>1/Table1[[#This Row],[odds_ft_draw]]-Table1[[#This Row],[Margin/3]]</f>
        <v>0.26190476190476192</v>
      </c>
      <c r="L2842">
        <f>1/Table1[[#This Row],[odds_ft_away_team_win]]-Table1[[#This Row],[Margin/3]]</f>
        <v>0.26190476190476192</v>
      </c>
      <c r="M2842">
        <v>16</v>
      </c>
      <c r="N2842">
        <v>1.67</v>
      </c>
      <c r="O2842">
        <v>0.86</v>
      </c>
      <c r="P2842">
        <v>1.71</v>
      </c>
      <c r="Q2842">
        <v>0.77</v>
      </c>
      <c r="R2842" t="str" cm="1">
        <f t="array" ref="R28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2">
        <v>0</v>
      </c>
      <c r="T2842">
        <v>1</v>
      </c>
      <c r="U2842">
        <v>1</v>
      </c>
      <c r="V2842">
        <v>1</v>
      </c>
      <c r="W2842">
        <v>0</v>
      </c>
      <c r="X2842">
        <v>1</v>
      </c>
      <c r="Z2842">
        <v>23</v>
      </c>
      <c r="AA2842">
        <v>11</v>
      </c>
      <c r="AB2842">
        <v>1</v>
      </c>
      <c r="AC2842">
        <v>3</v>
      </c>
      <c r="AD2842">
        <v>0</v>
      </c>
      <c r="AE2842">
        <v>3</v>
      </c>
      <c r="AF2842">
        <v>0</v>
      </c>
      <c r="AG2842">
        <v>1</v>
      </c>
      <c r="AH2842">
        <v>2</v>
      </c>
      <c r="AI2842">
        <v>2</v>
      </c>
      <c r="AJ2842">
        <v>1</v>
      </c>
      <c r="AK2842">
        <v>28</v>
      </c>
      <c r="AL2842">
        <v>5</v>
      </c>
      <c r="AM2842">
        <v>7</v>
      </c>
      <c r="AN2842">
        <v>2</v>
      </c>
      <c r="AO2842">
        <v>21</v>
      </c>
      <c r="AP2842">
        <v>3</v>
      </c>
      <c r="AQ2842">
        <v>10</v>
      </c>
      <c r="AR2842">
        <v>13</v>
      </c>
      <c r="AS2842">
        <v>68</v>
      </c>
      <c r="AT2842">
        <v>32</v>
      </c>
      <c r="AU2842">
        <v>2.64</v>
      </c>
      <c r="AV2842">
        <v>0.63</v>
      </c>
      <c r="AW2842">
        <v>3.56</v>
      </c>
      <c r="AX2842">
        <v>68</v>
      </c>
      <c r="AY2842">
        <v>92</v>
      </c>
      <c r="AZ2842">
        <v>68</v>
      </c>
      <c r="BA2842">
        <v>52</v>
      </c>
      <c r="BB2842">
        <v>37</v>
      </c>
      <c r="BC2842">
        <v>45</v>
      </c>
      <c r="BD2842">
        <v>77</v>
      </c>
      <c r="BE2842">
        <v>60</v>
      </c>
      <c r="BF2842">
        <v>100</v>
      </c>
      <c r="BG2842">
        <v>8.3800000000000008</v>
      </c>
      <c r="BH2842">
        <v>5.07</v>
      </c>
      <c r="BI2842">
        <v>2</v>
      </c>
      <c r="BJ2842">
        <v>3.5</v>
      </c>
      <c r="BK2842">
        <v>3.5</v>
      </c>
      <c r="BL2842">
        <f>1/Table1[[#This Row],[odds_ft_home_team_win]]+1/Table1[[#This Row],[odds_ft_draw]]+1/Table1[[#This Row],[odds_ft_away_team_win]]-1</f>
        <v>7.1428571428571397E-2</v>
      </c>
      <c r="BM2842">
        <f>Table1[[#This Row],[Margin]]/3</f>
        <v>2.3809523809523798E-2</v>
      </c>
      <c r="BN2842">
        <v>1.31</v>
      </c>
      <c r="BO2842">
        <v>1.95</v>
      </c>
      <c r="BP2842">
        <v>3.45</v>
      </c>
      <c r="BQ2842">
        <v>6.7</v>
      </c>
      <c r="BR2842">
        <v>1.8</v>
      </c>
      <c r="BS2842">
        <v>1.91</v>
      </c>
      <c r="BT2842" t="s">
        <v>3841</v>
      </c>
      <c r="BU2842">
        <f>VLOOKUP(Table1[[#This Row],[Reference]],metron,11,FALSE)</f>
        <v>1.510877192982456</v>
      </c>
      <c r="BV2842">
        <f>VLOOKUP(Table1[[#This Row],[Reference]],metron,12,FALSE)</f>
        <v>1.0163157894736841</v>
      </c>
    </row>
    <row r="2843" spans="1:74" x14ac:dyDescent="0.45">
      <c r="A2843" t="s">
        <v>5404</v>
      </c>
      <c r="B2843">
        <v>1572490800</v>
      </c>
      <c r="C2843" s="3" t="s">
        <v>4043</v>
      </c>
      <c r="D2843" t="s">
        <v>65</v>
      </c>
      <c r="E2843" t="s">
        <v>66</v>
      </c>
      <c r="F2843" t="s">
        <v>68</v>
      </c>
      <c r="G2843" t="s">
        <v>97</v>
      </c>
      <c r="H2843" t="s">
        <v>3831</v>
      </c>
      <c r="I2843">
        <f>MROUND(Table1[[#This Row],[Prob_H]]*100,2)/100</f>
        <v>0.64</v>
      </c>
      <c r="J2843">
        <f>1/Table1[[#This Row],[odds_ft_home_team_win]]-Table1[[#This Row],[Margin/3]]</f>
        <v>0.64068100358422941</v>
      </c>
      <c r="K2843">
        <f>1/Table1[[#This Row],[odds_ft_draw]]-Table1[[#This Row],[Margin/3]]</f>
        <v>0.22401433691756276</v>
      </c>
      <c r="L2843">
        <f>1/Table1[[#This Row],[odds_ft_away_team_win]]-Table1[[#This Row],[Margin/3]]</f>
        <v>0.13530465949820791</v>
      </c>
      <c r="M2843">
        <v>16</v>
      </c>
      <c r="N2843">
        <v>1.71</v>
      </c>
      <c r="O2843">
        <v>0.86</v>
      </c>
      <c r="P2843">
        <v>1.93</v>
      </c>
      <c r="Q2843">
        <v>0.86</v>
      </c>
      <c r="R2843" t="str" cm="1">
        <f t="array" ref="R28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3">
        <v>1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83</v>
      </c>
      <c r="AA2843">
        <v>4</v>
      </c>
      <c r="AB2843">
        <v>2</v>
      </c>
      <c r="AC2843">
        <v>1</v>
      </c>
      <c r="AD2843">
        <v>0</v>
      </c>
      <c r="AE2843">
        <v>3</v>
      </c>
      <c r="AF2843">
        <v>1</v>
      </c>
      <c r="AG2843">
        <v>1</v>
      </c>
      <c r="AH2843">
        <v>0</v>
      </c>
      <c r="AI2843">
        <v>2</v>
      </c>
      <c r="AJ2843">
        <v>2</v>
      </c>
      <c r="AK2843">
        <v>19</v>
      </c>
      <c r="AL2843">
        <v>3</v>
      </c>
      <c r="AM2843">
        <v>3</v>
      </c>
      <c r="AN2843">
        <v>0</v>
      </c>
      <c r="AO2843">
        <v>16</v>
      </c>
      <c r="AP2843">
        <v>3</v>
      </c>
      <c r="AQ2843">
        <v>10</v>
      </c>
      <c r="AR2843">
        <v>12</v>
      </c>
      <c r="AS2843">
        <v>80</v>
      </c>
      <c r="AT2843">
        <v>20</v>
      </c>
      <c r="AU2843">
        <v>1.92</v>
      </c>
      <c r="AV2843">
        <v>0.28000000000000003</v>
      </c>
      <c r="AW2843">
        <v>2.5</v>
      </c>
      <c r="AX2843">
        <v>64</v>
      </c>
      <c r="AY2843">
        <v>86</v>
      </c>
      <c r="AZ2843">
        <v>29</v>
      </c>
      <c r="BA2843">
        <v>22</v>
      </c>
      <c r="BB2843">
        <v>7</v>
      </c>
      <c r="BC2843">
        <v>29</v>
      </c>
      <c r="BD2843">
        <v>72</v>
      </c>
      <c r="BE2843">
        <v>36</v>
      </c>
      <c r="BF2843">
        <v>79</v>
      </c>
      <c r="BG2843">
        <v>8.57</v>
      </c>
      <c r="BH2843">
        <v>2.2799999999999998</v>
      </c>
      <c r="BI2843">
        <v>1.5</v>
      </c>
      <c r="BJ2843">
        <v>4</v>
      </c>
      <c r="BK2843">
        <v>6.2</v>
      </c>
      <c r="BL2843">
        <f>1/Table1[[#This Row],[odds_ft_home_team_win]]+1/Table1[[#This Row],[odds_ft_draw]]+1/Table1[[#This Row],[odds_ft_away_team_win]]-1</f>
        <v>7.7956989247311759E-2</v>
      </c>
      <c r="BM2843">
        <f>Table1[[#This Row],[Margin]]/3</f>
        <v>2.5985663082437254E-2</v>
      </c>
      <c r="BN2843">
        <v>1.28</v>
      </c>
      <c r="BO2843">
        <v>1.91</v>
      </c>
      <c r="BP2843">
        <v>3.25</v>
      </c>
      <c r="BQ2843">
        <v>6.25</v>
      </c>
      <c r="BR2843">
        <v>1.95</v>
      </c>
      <c r="BS2843">
        <v>1.77</v>
      </c>
      <c r="BT2843" t="s">
        <v>3807</v>
      </c>
      <c r="BU2843">
        <f>VLOOKUP(Table1[[#This Row],[Reference]],metron,11,FALSE)</f>
        <v>1.980803571428571</v>
      </c>
      <c r="BV2843">
        <f>VLOOKUP(Table1[[#This Row],[Reference]],metron,12,FALSE)</f>
        <v>0.85357142857142854</v>
      </c>
    </row>
    <row r="2844" spans="1:74" x14ac:dyDescent="0.45">
      <c r="A2844" t="s">
        <v>5404</v>
      </c>
      <c r="B2844">
        <v>1572570000</v>
      </c>
      <c r="C2844" s="3" t="s">
        <v>4044</v>
      </c>
      <c r="D2844" t="s">
        <v>65</v>
      </c>
      <c r="E2844" t="s">
        <v>66</v>
      </c>
      <c r="F2844" t="s">
        <v>78</v>
      </c>
      <c r="G2844" t="s">
        <v>3788</v>
      </c>
      <c r="H2844" t="s">
        <v>3804</v>
      </c>
      <c r="I2844">
        <f>MROUND(Table1[[#This Row],[Prob_H]]*100,2)/100</f>
        <v>0.54</v>
      </c>
      <c r="J2844">
        <f>1/Table1[[#This Row],[odds_ft_home_team_win]]-Table1[[#This Row],[Margin/3]]</f>
        <v>0.53003423591658894</v>
      </c>
      <c r="K2844">
        <f>1/Table1[[#This Row],[odds_ft_draw]]-Table1[[#This Row],[Margin/3]]</f>
        <v>0.260192966075319</v>
      </c>
      <c r="L2844">
        <f>1/Table1[[#This Row],[odds_ft_away_team_win]]-Table1[[#This Row],[Margin/3]]</f>
        <v>0.20977279800809215</v>
      </c>
      <c r="M2844">
        <v>16</v>
      </c>
      <c r="N2844">
        <v>1.43</v>
      </c>
      <c r="O2844">
        <v>0.56999999999999995</v>
      </c>
      <c r="P2844">
        <v>1.5</v>
      </c>
      <c r="Q2844">
        <v>0.86</v>
      </c>
      <c r="R2844" t="str" cm="1">
        <f t="array" ref="R28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4">
        <v>6</v>
      </c>
      <c r="T2844">
        <v>1</v>
      </c>
      <c r="U2844">
        <v>7</v>
      </c>
      <c r="V2844">
        <v>2</v>
      </c>
      <c r="W2844">
        <v>2</v>
      </c>
      <c r="X2844">
        <v>0</v>
      </c>
      <c r="Y2844" t="s">
        <v>4045</v>
      </c>
      <c r="Z2844">
        <v>82</v>
      </c>
      <c r="AA2844">
        <v>3</v>
      </c>
      <c r="AB2844">
        <v>2</v>
      </c>
      <c r="AC2844">
        <v>2</v>
      </c>
      <c r="AD2844">
        <v>0</v>
      </c>
      <c r="AE2844">
        <v>1</v>
      </c>
      <c r="AF2844">
        <v>0</v>
      </c>
      <c r="AG2844">
        <v>0</v>
      </c>
      <c r="AH2844">
        <v>2</v>
      </c>
      <c r="AI2844">
        <v>0</v>
      </c>
      <c r="AJ2844">
        <v>1</v>
      </c>
      <c r="AK2844">
        <v>15</v>
      </c>
      <c r="AL2844">
        <v>10</v>
      </c>
      <c r="AM2844">
        <v>9</v>
      </c>
      <c r="AN2844">
        <v>4</v>
      </c>
      <c r="AO2844">
        <v>6</v>
      </c>
      <c r="AP2844">
        <v>6</v>
      </c>
      <c r="AQ2844">
        <v>12</v>
      </c>
      <c r="AR2844">
        <v>9</v>
      </c>
      <c r="AS2844">
        <v>60</v>
      </c>
      <c r="AT2844">
        <v>40</v>
      </c>
      <c r="AU2844">
        <v>2.0699999999999998</v>
      </c>
      <c r="AV2844">
        <v>1.19</v>
      </c>
      <c r="AW2844">
        <v>2.0699999999999998</v>
      </c>
      <c r="AX2844">
        <v>29</v>
      </c>
      <c r="AY2844">
        <v>50</v>
      </c>
      <c r="AZ2844">
        <v>36</v>
      </c>
      <c r="BA2844">
        <v>22</v>
      </c>
      <c r="BB2844">
        <v>7</v>
      </c>
      <c r="BC2844">
        <v>15</v>
      </c>
      <c r="BD2844">
        <v>43</v>
      </c>
      <c r="BE2844">
        <v>36</v>
      </c>
      <c r="BF2844">
        <v>86</v>
      </c>
      <c r="BG2844">
        <v>8</v>
      </c>
      <c r="BH2844">
        <v>6.29</v>
      </c>
      <c r="BI2844">
        <v>1.8</v>
      </c>
      <c r="BJ2844">
        <v>3.5</v>
      </c>
      <c r="BK2844">
        <v>4.25</v>
      </c>
      <c r="BL2844">
        <f>1/Table1[[#This Row],[odds_ft_home_team_win]]+1/Table1[[#This Row],[odds_ft_draw]]+1/Table1[[#This Row],[odds_ft_away_team_win]]-1</f>
        <v>7.6563958916900043E-2</v>
      </c>
      <c r="BM2844">
        <f>Table1[[#This Row],[Margin]]/3</f>
        <v>2.5521319638966682E-2</v>
      </c>
      <c r="BN2844">
        <v>1.34</v>
      </c>
      <c r="BO2844">
        <v>2.0499999999999998</v>
      </c>
      <c r="BP2844">
        <v>3.75</v>
      </c>
      <c r="BQ2844">
        <v>7.25</v>
      </c>
      <c r="BR2844">
        <v>1.91</v>
      </c>
      <c r="BS2844">
        <v>1.8</v>
      </c>
      <c r="BT2844" t="s">
        <v>3820</v>
      </c>
      <c r="BU2844">
        <f>VLOOKUP(Table1[[#This Row],[Reference]],metron,11,FALSE)</f>
        <v>1.684957590444867</v>
      </c>
      <c r="BV2844">
        <f>VLOOKUP(Table1[[#This Row],[Reference]],metron,12,FALSE)</f>
        <v>0.95101263631642718</v>
      </c>
    </row>
    <row r="2845" spans="1:74" x14ac:dyDescent="0.45">
      <c r="A2845" t="s">
        <v>5404</v>
      </c>
      <c r="B2845">
        <v>1572577200</v>
      </c>
      <c r="C2845" s="3" t="s">
        <v>4046</v>
      </c>
      <c r="D2845" t="s">
        <v>65</v>
      </c>
      <c r="E2845" t="s">
        <v>66</v>
      </c>
      <c r="F2845" t="s">
        <v>77</v>
      </c>
      <c r="G2845" t="s">
        <v>81</v>
      </c>
      <c r="H2845" t="s">
        <v>3800</v>
      </c>
      <c r="I2845">
        <f>MROUND(Table1[[#This Row],[Prob_H]]*100,2)/100</f>
        <v>0.5</v>
      </c>
      <c r="J2845">
        <f>1/Table1[[#This Row],[odds_ft_home_team_win]]-Table1[[#This Row],[Margin/3]]</f>
        <v>0.50962648239038244</v>
      </c>
      <c r="K2845">
        <f>1/Table1[[#This Row],[odds_ft_draw]]-Table1[[#This Row],[Margin/3]]</f>
        <v>0.24883972684133848</v>
      </c>
      <c r="L2845">
        <f>1/Table1[[#This Row],[odds_ft_away_team_win]]-Table1[[#This Row],[Margin/3]]</f>
        <v>0.24153379076827913</v>
      </c>
      <c r="M2845">
        <v>16</v>
      </c>
      <c r="N2845">
        <v>1.43</v>
      </c>
      <c r="O2845">
        <v>1.86</v>
      </c>
      <c r="P2845">
        <v>2</v>
      </c>
      <c r="Q2845">
        <v>1.53</v>
      </c>
      <c r="R2845" t="str" cm="1">
        <f t="array" ref="R28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52</v>
      </c>
      <c r="AA2845">
        <v>7</v>
      </c>
      <c r="AB2845">
        <v>6</v>
      </c>
      <c r="AC2845">
        <v>3</v>
      </c>
      <c r="AD2845">
        <v>0</v>
      </c>
      <c r="AE2845">
        <v>1</v>
      </c>
      <c r="AF2845">
        <v>0</v>
      </c>
      <c r="AG2845">
        <v>0</v>
      </c>
      <c r="AH2845">
        <v>3</v>
      </c>
      <c r="AI2845">
        <v>1</v>
      </c>
      <c r="AJ2845">
        <v>0</v>
      </c>
      <c r="AK2845">
        <v>14</v>
      </c>
      <c r="AL2845">
        <v>13</v>
      </c>
      <c r="AM2845">
        <v>7</v>
      </c>
      <c r="AN2845">
        <v>4</v>
      </c>
      <c r="AO2845">
        <v>7</v>
      </c>
      <c r="AP2845">
        <v>9</v>
      </c>
      <c r="AQ2845">
        <v>15</v>
      </c>
      <c r="AR2845">
        <v>7</v>
      </c>
      <c r="AS2845">
        <v>42</v>
      </c>
      <c r="AT2845">
        <v>58</v>
      </c>
      <c r="AU2845">
        <v>1.69</v>
      </c>
      <c r="AV2845">
        <v>1.41</v>
      </c>
      <c r="AW2845">
        <v>3.5</v>
      </c>
      <c r="AX2845">
        <v>86</v>
      </c>
      <c r="AY2845">
        <v>100</v>
      </c>
      <c r="AZ2845">
        <v>58</v>
      </c>
      <c r="BA2845">
        <v>43</v>
      </c>
      <c r="BB2845">
        <v>29</v>
      </c>
      <c r="BC2845">
        <v>43</v>
      </c>
      <c r="BD2845">
        <v>72</v>
      </c>
      <c r="BE2845">
        <v>79</v>
      </c>
      <c r="BF2845">
        <v>93</v>
      </c>
      <c r="BG2845">
        <v>10</v>
      </c>
      <c r="BH2845">
        <v>5.14</v>
      </c>
      <c r="BI2845">
        <v>1.87</v>
      </c>
      <c r="BJ2845">
        <v>3.65</v>
      </c>
      <c r="BK2845">
        <v>3.75</v>
      </c>
      <c r="BL2845">
        <f>1/Table1[[#This Row],[odds_ft_home_team_win]]+1/Table1[[#This Row],[odds_ft_draw]]+1/Table1[[#This Row],[odds_ft_away_team_win]]-1</f>
        <v>7.539862769516259E-2</v>
      </c>
      <c r="BM2845">
        <f>Table1[[#This Row],[Margin]]/3</f>
        <v>2.513287589838753E-2</v>
      </c>
      <c r="BN2845">
        <v>1.26</v>
      </c>
      <c r="BO2845">
        <v>1.83</v>
      </c>
      <c r="BP2845">
        <v>3.15</v>
      </c>
      <c r="BQ2845">
        <v>5.9</v>
      </c>
      <c r="BR2845">
        <v>1.74</v>
      </c>
      <c r="BS2845">
        <v>2</v>
      </c>
      <c r="BT2845" t="s">
        <v>3802</v>
      </c>
      <c r="BU2845">
        <f>VLOOKUP(Table1[[#This Row],[Reference]],metron,11,FALSE)</f>
        <v>1.5342708579532029</v>
      </c>
      <c r="BV2845">
        <f>VLOOKUP(Table1[[#This Row],[Reference]],metron,12,FALSE)</f>
        <v>0.98593713070196176</v>
      </c>
    </row>
    <row r="2846" spans="1:74" x14ac:dyDescent="0.45">
      <c r="A2846" t="s">
        <v>5402</v>
      </c>
      <c r="B2846">
        <v>1604026800</v>
      </c>
      <c r="C2846" s="3" t="s">
        <v>4546</v>
      </c>
      <c r="D2846" t="s">
        <v>65</v>
      </c>
      <c r="E2846" t="s">
        <v>66</v>
      </c>
      <c r="F2846" t="s">
        <v>3792</v>
      </c>
      <c r="G2846" t="s">
        <v>4346</v>
      </c>
      <c r="H2846" t="s">
        <v>3808</v>
      </c>
      <c r="I2846">
        <f>MROUND(Table1[[#This Row],[Prob_H]]*100,2)/100</f>
        <v>0.4</v>
      </c>
      <c r="J2846">
        <f>1/Table1[[#This Row],[odds_ft_home_team_win]]-Table1[[#This Row],[Margin/3]]</f>
        <v>0.39046821336185866</v>
      </c>
      <c r="K2846">
        <f>1/Table1[[#This Row],[odds_ft_draw]]-Table1[[#This Row],[Margin/3]]</f>
        <v>0.25794119328980508</v>
      </c>
      <c r="L2846">
        <f>1/Table1[[#This Row],[odds_ft_away_team_win]]-Table1[[#This Row],[Margin/3]]</f>
        <v>0.35159059334833603</v>
      </c>
      <c r="M2846">
        <v>16</v>
      </c>
      <c r="N2846">
        <v>1</v>
      </c>
      <c r="O2846">
        <v>0.28999999999999998</v>
      </c>
      <c r="P2846">
        <v>1</v>
      </c>
      <c r="Q2846">
        <v>0.65</v>
      </c>
      <c r="R2846" t="str" cm="1">
        <f t="array" ref="R28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6">
        <v>0</v>
      </c>
      <c r="T2846">
        <v>5</v>
      </c>
      <c r="U2846">
        <v>5</v>
      </c>
      <c r="V2846">
        <v>5</v>
      </c>
      <c r="W2846">
        <v>0</v>
      </c>
      <c r="X2846">
        <v>5</v>
      </c>
      <c r="Z2846" t="s">
        <v>4547</v>
      </c>
      <c r="AA2846">
        <v>8</v>
      </c>
      <c r="AB2846">
        <v>2</v>
      </c>
      <c r="AC2846">
        <v>2</v>
      </c>
      <c r="AD2846">
        <v>0</v>
      </c>
      <c r="AE2846">
        <v>1</v>
      </c>
      <c r="AF2846">
        <v>0</v>
      </c>
      <c r="AG2846">
        <v>2</v>
      </c>
      <c r="AH2846">
        <v>0</v>
      </c>
      <c r="AI2846">
        <v>0</v>
      </c>
      <c r="AJ2846">
        <v>1</v>
      </c>
      <c r="AK2846">
        <v>18</v>
      </c>
      <c r="AL2846">
        <v>12</v>
      </c>
      <c r="AM2846">
        <v>5</v>
      </c>
      <c r="AN2846">
        <v>8</v>
      </c>
      <c r="AO2846">
        <v>13</v>
      </c>
      <c r="AP2846">
        <v>4</v>
      </c>
      <c r="AQ2846">
        <v>9</v>
      </c>
      <c r="AR2846">
        <v>4</v>
      </c>
      <c r="AS2846">
        <v>49</v>
      </c>
      <c r="AT2846">
        <v>51</v>
      </c>
      <c r="AU2846">
        <v>1.74</v>
      </c>
      <c r="AV2846">
        <v>1.68</v>
      </c>
      <c r="AW2846">
        <v>2.95</v>
      </c>
      <c r="AX2846">
        <v>87</v>
      </c>
      <c r="AY2846">
        <v>93</v>
      </c>
      <c r="AZ2846">
        <v>60</v>
      </c>
      <c r="BA2846">
        <v>21</v>
      </c>
      <c r="BB2846">
        <v>7</v>
      </c>
      <c r="BC2846">
        <v>40</v>
      </c>
      <c r="BD2846">
        <v>72</v>
      </c>
      <c r="BE2846">
        <v>48</v>
      </c>
      <c r="BF2846">
        <v>73</v>
      </c>
      <c r="BG2846">
        <v>8.75</v>
      </c>
      <c r="BH2846">
        <v>5.45</v>
      </c>
      <c r="BI2846">
        <v>2.3199999999999998</v>
      </c>
      <c r="BJ2846">
        <v>3.35</v>
      </c>
      <c r="BK2846">
        <v>2.5499999999999998</v>
      </c>
      <c r="BL2846">
        <f>1/Table1[[#This Row],[odds_ft_home_team_win]]+1/Table1[[#This Row],[odds_ft_draw]]+1/Table1[[#This Row],[odds_ft_away_team_win]]-1</f>
        <v>0.12169880819028611</v>
      </c>
      <c r="BM2846">
        <f>Table1[[#This Row],[Margin]]/3</f>
        <v>4.0566269396762035E-2</v>
      </c>
      <c r="BN2846">
        <v>1.24</v>
      </c>
      <c r="BO2846">
        <v>1.75</v>
      </c>
      <c r="BP2846">
        <v>2.95</v>
      </c>
      <c r="BQ2846">
        <v>0</v>
      </c>
      <c r="BR2846">
        <v>0</v>
      </c>
      <c r="BS2846">
        <v>0</v>
      </c>
      <c r="BT2846" t="s">
        <v>3795</v>
      </c>
      <c r="BU2846">
        <f>VLOOKUP(Table1[[#This Row],[Reference]],metron,11,FALSE)</f>
        <v>1.344038264434575</v>
      </c>
      <c r="BV2846">
        <f>VLOOKUP(Table1[[#This Row],[Reference]],metron,12,FALSE)</f>
        <v>1.1515772691037469</v>
      </c>
    </row>
    <row r="2847" spans="1:74" x14ac:dyDescent="0.45">
      <c r="A2847" t="s">
        <v>5402</v>
      </c>
      <c r="B2847">
        <v>1604107800</v>
      </c>
      <c r="C2847" s="3" t="s">
        <v>4548</v>
      </c>
      <c r="D2847" t="s">
        <v>65</v>
      </c>
      <c r="E2847" t="s">
        <v>66</v>
      </c>
      <c r="F2847" t="s">
        <v>2218</v>
      </c>
      <c r="G2847" t="s">
        <v>97</v>
      </c>
      <c r="H2847" t="s">
        <v>3822</v>
      </c>
      <c r="I2847">
        <f>MROUND(Table1[[#This Row],[Prob_H]]*100,2)/100</f>
        <v>0.44</v>
      </c>
      <c r="J2847">
        <f>1/Table1[[#This Row],[odds_ft_home_team_win]]-Table1[[#This Row],[Margin/3]]</f>
        <v>0.44436153601680278</v>
      </c>
      <c r="K2847">
        <f>1/Table1[[#This Row],[odds_ft_draw]]-Table1[[#This Row],[Margin/3]]</f>
        <v>0.27336290400585889</v>
      </c>
      <c r="L2847">
        <f>1/Table1[[#This Row],[odds_ft_away_team_win]]-Table1[[#This Row],[Margin/3]]</f>
        <v>0.28227555997733839</v>
      </c>
      <c r="M2847">
        <v>16</v>
      </c>
      <c r="N2847">
        <v>1.25</v>
      </c>
      <c r="O2847">
        <v>0.63</v>
      </c>
      <c r="P2847">
        <v>1.29</v>
      </c>
      <c r="Q2847">
        <v>0.55000000000000004</v>
      </c>
      <c r="R2847" t="str" cm="1">
        <f t="array" ref="R28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7">
        <v>3</v>
      </c>
      <c r="T2847">
        <v>2</v>
      </c>
      <c r="U2847">
        <v>5</v>
      </c>
      <c r="V2847">
        <v>2</v>
      </c>
      <c r="W2847">
        <v>1</v>
      </c>
      <c r="X2847">
        <v>1</v>
      </c>
      <c r="Y2847" t="s">
        <v>4549</v>
      </c>
      <c r="Z2847" t="s">
        <v>4550</v>
      </c>
      <c r="AA2847">
        <v>2</v>
      </c>
      <c r="AB2847">
        <v>6</v>
      </c>
      <c r="AC2847">
        <v>2</v>
      </c>
      <c r="AD2847">
        <v>0</v>
      </c>
      <c r="AE2847">
        <v>5</v>
      </c>
      <c r="AF2847">
        <v>0</v>
      </c>
      <c r="AG2847">
        <v>0</v>
      </c>
      <c r="AH2847">
        <v>2</v>
      </c>
      <c r="AI2847">
        <v>3</v>
      </c>
      <c r="AJ2847">
        <v>2</v>
      </c>
      <c r="AK2847">
        <v>16</v>
      </c>
      <c r="AL2847">
        <v>7</v>
      </c>
      <c r="AM2847">
        <v>4</v>
      </c>
      <c r="AN2847">
        <v>4</v>
      </c>
      <c r="AO2847">
        <v>12</v>
      </c>
      <c r="AP2847">
        <v>3</v>
      </c>
      <c r="AQ2847">
        <v>17</v>
      </c>
      <c r="AR2847">
        <v>13</v>
      </c>
      <c r="AS2847">
        <v>54</v>
      </c>
      <c r="AT2847">
        <v>46</v>
      </c>
      <c r="AU2847">
        <v>1.66</v>
      </c>
      <c r="AV2847">
        <v>0.99</v>
      </c>
      <c r="AW2847">
        <v>2.5099999999999998</v>
      </c>
      <c r="AX2847">
        <v>57</v>
      </c>
      <c r="AY2847">
        <v>75</v>
      </c>
      <c r="AZ2847">
        <v>51</v>
      </c>
      <c r="BA2847">
        <v>19</v>
      </c>
      <c r="BB2847">
        <v>13</v>
      </c>
      <c r="BC2847">
        <v>44</v>
      </c>
      <c r="BD2847">
        <v>82</v>
      </c>
      <c r="BE2847">
        <v>32</v>
      </c>
      <c r="BF2847">
        <v>69</v>
      </c>
      <c r="BG2847">
        <v>10.51</v>
      </c>
      <c r="BH2847">
        <v>5.75</v>
      </c>
      <c r="BI2847">
        <v>2.15</v>
      </c>
      <c r="BJ2847">
        <v>3.4</v>
      </c>
      <c r="BK2847">
        <v>3.3</v>
      </c>
      <c r="BL2847">
        <f>1/Table1[[#This Row],[odds_ft_home_team_win]]+1/Table1[[#This Row],[odds_ft_draw]]+1/Table1[[#This Row],[odds_ft_away_team_win]]-1</f>
        <v>6.2264229158893958E-2</v>
      </c>
      <c r="BM2847">
        <f>Table1[[#This Row],[Margin]]/3</f>
        <v>2.0754743052964653E-2</v>
      </c>
      <c r="BN2847">
        <v>1.26</v>
      </c>
      <c r="BO2847">
        <v>1.87</v>
      </c>
      <c r="BP2847">
        <v>3.15</v>
      </c>
      <c r="BQ2847">
        <v>6</v>
      </c>
      <c r="BR2847">
        <v>1.71</v>
      </c>
      <c r="BS2847">
        <v>2.1</v>
      </c>
      <c r="BT2847" t="s">
        <v>3809</v>
      </c>
      <c r="BU2847">
        <f>VLOOKUP(Table1[[#This Row],[Reference]],metron,11,FALSE)</f>
        <v>1.4140979689366791</v>
      </c>
      <c r="BV2847">
        <f>VLOOKUP(Table1[[#This Row],[Reference]],metron,12,FALSE)</f>
        <v>1.0666666666666671</v>
      </c>
    </row>
    <row r="2848" spans="1:74" hidden="1" x14ac:dyDescent="0.45">
      <c r="A2848" t="s">
        <v>5402</v>
      </c>
      <c r="B2848">
        <v>1604113560</v>
      </c>
      <c r="C2848" s="3" t="s">
        <v>4551</v>
      </c>
      <c r="D2848" t="s">
        <v>65</v>
      </c>
      <c r="E2848" t="s">
        <v>66</v>
      </c>
      <c r="F2848" t="s">
        <v>72</v>
      </c>
      <c r="G2848" t="s">
        <v>103</v>
      </c>
      <c r="H2848" t="s">
        <v>3793</v>
      </c>
      <c r="I2848">
        <f>MROUND(Table1[[#This Row],[Prob_H]]*100,2)/100</f>
        <v>0.36</v>
      </c>
      <c r="J2848">
        <f>1/Table1[[#This Row],[odds_ft_home_team_win]]-Table1[[#This Row],[Margin/3]]</f>
        <v>0.36875034914250604</v>
      </c>
      <c r="K2848">
        <f>1/Table1[[#This Row],[odds_ft_draw]]-Table1[[#This Row],[Margin/3]]</f>
        <v>0.28428579408971566</v>
      </c>
      <c r="L2848">
        <f>1/Table1[[#This Row],[odds_ft_away_team_win]]-Table1[[#This Row],[Margin/3]]</f>
        <v>0.3469638567677783</v>
      </c>
      <c r="M2848">
        <v>16</v>
      </c>
      <c r="N2848">
        <v>1.75</v>
      </c>
      <c r="O2848">
        <v>1.43</v>
      </c>
      <c r="P2848">
        <v>1.59</v>
      </c>
      <c r="Q2848">
        <v>1.38</v>
      </c>
      <c r="R2848" t="str" cm="1">
        <f t="array" ref="R28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48">
        <v>0</v>
      </c>
      <c r="T2848">
        <v>2</v>
      </c>
      <c r="U2848">
        <v>2</v>
      </c>
      <c r="V2848">
        <v>1</v>
      </c>
      <c r="W2848">
        <v>0</v>
      </c>
      <c r="X2848">
        <v>1</v>
      </c>
      <c r="Z2848" t="s">
        <v>375</v>
      </c>
      <c r="AA2848">
        <v>6</v>
      </c>
      <c r="AB2848">
        <v>6</v>
      </c>
      <c r="AC2848">
        <v>2</v>
      </c>
      <c r="AD2848">
        <v>0</v>
      </c>
      <c r="AE2848">
        <v>1</v>
      </c>
      <c r="AF2848">
        <v>0</v>
      </c>
      <c r="AG2848">
        <v>2</v>
      </c>
      <c r="AH2848">
        <v>0</v>
      </c>
      <c r="AI2848">
        <v>0</v>
      </c>
      <c r="AJ2848">
        <v>1</v>
      </c>
      <c r="AK2848">
        <v>12</v>
      </c>
      <c r="AL2848">
        <v>18</v>
      </c>
      <c r="AM2848">
        <v>5</v>
      </c>
      <c r="AN2848">
        <v>7</v>
      </c>
      <c r="AO2848">
        <v>7</v>
      </c>
      <c r="AP2848">
        <v>11</v>
      </c>
      <c r="AQ2848">
        <v>18</v>
      </c>
      <c r="AR2848">
        <v>17</v>
      </c>
      <c r="AS2848">
        <v>52</v>
      </c>
      <c r="AT2848">
        <v>48</v>
      </c>
      <c r="AU2848">
        <v>1.53</v>
      </c>
      <c r="AV2848">
        <v>1.86</v>
      </c>
      <c r="AW2848">
        <v>1.65</v>
      </c>
      <c r="AX2848">
        <v>47</v>
      </c>
      <c r="AY2848">
        <v>53</v>
      </c>
      <c r="AZ2848">
        <v>25</v>
      </c>
      <c r="BA2848">
        <v>7</v>
      </c>
      <c r="BB2848">
        <v>0</v>
      </c>
      <c r="BC2848">
        <v>26</v>
      </c>
      <c r="BD2848">
        <v>52</v>
      </c>
      <c r="BE2848">
        <v>20</v>
      </c>
      <c r="BF2848">
        <v>67</v>
      </c>
      <c r="BG2848">
        <v>8.75</v>
      </c>
      <c r="BH2848">
        <v>3.88</v>
      </c>
      <c r="BI2848">
        <v>2.5499999999999998</v>
      </c>
      <c r="BJ2848">
        <v>3.25</v>
      </c>
      <c r="BK2848">
        <v>2.7</v>
      </c>
      <c r="BL2848">
        <f>1/Table1[[#This Row],[odds_ft_home_team_win]]+1/Table1[[#This Row],[odds_ft_draw]]+1/Table1[[#This Row],[odds_ft_away_team_win]]-1</f>
        <v>7.0219540807776148E-2</v>
      </c>
      <c r="BM2848">
        <f>Table1[[#This Row],[Margin]]/3</f>
        <v>2.3406513602592049E-2</v>
      </c>
      <c r="BN2848">
        <v>1.35</v>
      </c>
      <c r="BO2848">
        <v>2.1</v>
      </c>
      <c r="BP2848">
        <v>3.8</v>
      </c>
      <c r="BQ2848">
        <v>7.5</v>
      </c>
      <c r="BR2848">
        <v>1.83</v>
      </c>
      <c r="BS2848">
        <v>1.91</v>
      </c>
      <c r="BT2848" t="s">
        <v>3829</v>
      </c>
      <c r="BU2848">
        <f>VLOOKUP(Table1[[#This Row],[Reference]],metron,11,FALSE)</f>
        <v>1.269326094653606</v>
      </c>
      <c r="BV2848">
        <f>VLOOKUP(Table1[[#This Row],[Reference]],metron,12,FALSE)</f>
        <v>1.2417089578661631</v>
      </c>
    </row>
    <row r="2849" spans="1:74" hidden="1" x14ac:dyDescent="0.45">
      <c r="A2849" t="s">
        <v>5402</v>
      </c>
      <c r="B2849">
        <v>1604115000</v>
      </c>
      <c r="C2849" s="3" t="s">
        <v>4552</v>
      </c>
      <c r="D2849" t="s">
        <v>65</v>
      </c>
      <c r="E2849" t="s">
        <v>66</v>
      </c>
      <c r="F2849" t="s">
        <v>3788</v>
      </c>
      <c r="G2849" t="s">
        <v>80</v>
      </c>
      <c r="H2849" t="s">
        <v>3903</v>
      </c>
      <c r="I2849">
        <f>MROUND(Table1[[#This Row],[Prob_H]]*100,2)/100</f>
        <v>0.38</v>
      </c>
      <c r="J2849">
        <f>1/Table1[[#This Row],[odds_ft_home_team_win]]-Table1[[#This Row],[Margin/3]]</f>
        <v>0.37678571428571433</v>
      </c>
      <c r="K2849">
        <f>1/Table1[[#This Row],[odds_ft_draw]]-Table1[[#This Row],[Margin/3]]</f>
        <v>0.28928571428571431</v>
      </c>
      <c r="L2849">
        <f>1/Table1[[#This Row],[odds_ft_away_team_win]]-Table1[[#This Row],[Margin/3]]</f>
        <v>0.33392857142857146</v>
      </c>
      <c r="M2849">
        <v>16</v>
      </c>
      <c r="N2849">
        <v>1.29</v>
      </c>
      <c r="O2849">
        <v>0.25</v>
      </c>
      <c r="P2849">
        <v>1.41</v>
      </c>
      <c r="Q2849">
        <v>0.17</v>
      </c>
      <c r="R2849" t="str" cm="1">
        <f t="array" ref="R28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49">
        <v>1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81</v>
      </c>
      <c r="AA2849">
        <v>8</v>
      </c>
      <c r="AB2849">
        <v>4</v>
      </c>
      <c r="AC2849">
        <v>2</v>
      </c>
      <c r="AD2849">
        <v>1</v>
      </c>
      <c r="AE2849">
        <v>1</v>
      </c>
      <c r="AF2849">
        <v>0</v>
      </c>
      <c r="AG2849">
        <v>0</v>
      </c>
      <c r="AH2849">
        <v>3</v>
      </c>
      <c r="AI2849">
        <v>0</v>
      </c>
      <c r="AJ2849">
        <v>1</v>
      </c>
      <c r="AK2849">
        <v>16</v>
      </c>
      <c r="AL2849">
        <v>16</v>
      </c>
      <c r="AM2849">
        <v>2</v>
      </c>
      <c r="AN2849">
        <v>4</v>
      </c>
      <c r="AO2849">
        <v>14</v>
      </c>
      <c r="AP2849">
        <v>12</v>
      </c>
      <c r="AQ2849">
        <v>14</v>
      </c>
      <c r="AR2849">
        <v>23</v>
      </c>
      <c r="AS2849">
        <v>45</v>
      </c>
      <c r="AT2849">
        <v>55</v>
      </c>
      <c r="AU2849">
        <v>1.57</v>
      </c>
      <c r="AV2849">
        <v>1.74</v>
      </c>
      <c r="AW2849">
        <v>2.15</v>
      </c>
      <c r="AX2849">
        <v>46</v>
      </c>
      <c r="AY2849">
        <v>59</v>
      </c>
      <c r="AZ2849">
        <v>32</v>
      </c>
      <c r="BA2849">
        <v>13</v>
      </c>
      <c r="BB2849">
        <v>13</v>
      </c>
      <c r="BC2849">
        <v>13</v>
      </c>
      <c r="BD2849">
        <v>66</v>
      </c>
      <c r="BE2849">
        <v>40</v>
      </c>
      <c r="BF2849">
        <v>66</v>
      </c>
      <c r="BG2849">
        <v>9.1300000000000008</v>
      </c>
      <c r="BH2849">
        <v>5</v>
      </c>
      <c r="BI2849">
        <v>2.5</v>
      </c>
      <c r="BJ2849">
        <v>3.2</v>
      </c>
      <c r="BK2849">
        <v>2.8</v>
      </c>
      <c r="BL2849">
        <f>1/Table1[[#This Row],[odds_ft_home_team_win]]+1/Table1[[#This Row],[odds_ft_draw]]+1/Table1[[#This Row],[odds_ft_away_team_win]]-1</f>
        <v>6.9642857142857117E-2</v>
      </c>
      <c r="BM2849">
        <f>Table1[[#This Row],[Margin]]/3</f>
        <v>2.3214285714285705E-2</v>
      </c>
      <c r="BN2849">
        <v>1.33</v>
      </c>
      <c r="BO2849">
        <v>2.0499999999999998</v>
      </c>
      <c r="BP2849">
        <v>3.65</v>
      </c>
      <c r="BQ2849">
        <v>7</v>
      </c>
      <c r="BR2849">
        <v>1.8</v>
      </c>
      <c r="BS2849">
        <v>1.95</v>
      </c>
      <c r="BT2849" t="s">
        <v>3860</v>
      </c>
      <c r="BU2849">
        <f>VLOOKUP(Table1[[#This Row],[Reference]],metron,11,FALSE)</f>
        <v>1.330562659846547</v>
      </c>
      <c r="BV2849">
        <f>VLOOKUP(Table1[[#This Row],[Reference]],metron,12,FALSE)</f>
        <v>1.1595268542199491</v>
      </c>
    </row>
    <row r="2850" spans="1:74" x14ac:dyDescent="0.45">
      <c r="A2850" t="s">
        <v>5402</v>
      </c>
      <c r="B2850">
        <v>1604185200</v>
      </c>
      <c r="C2850" s="3" t="s">
        <v>4553</v>
      </c>
      <c r="D2850" t="s">
        <v>65</v>
      </c>
      <c r="E2850" t="s">
        <v>66</v>
      </c>
      <c r="F2850" t="s">
        <v>93</v>
      </c>
      <c r="G2850" t="s">
        <v>73</v>
      </c>
      <c r="H2850" t="s">
        <v>3839</v>
      </c>
      <c r="I2850">
        <f>MROUND(Table1[[#This Row],[Prob_H]]*100,2)/100</f>
        <v>0.44</v>
      </c>
      <c r="J2850">
        <f>1/Table1[[#This Row],[odds_ft_home_team_win]]-Table1[[#This Row],[Margin/3]]</f>
        <v>0.43269448213478062</v>
      </c>
      <c r="K2850">
        <f>1/Table1[[#This Row],[odds_ft_draw]]-Table1[[#This Row],[Margin/3]]</f>
        <v>0.27665649027589323</v>
      </c>
      <c r="L2850">
        <f>1/Table1[[#This Row],[odds_ft_away_team_win]]-Table1[[#This Row],[Margin/3]]</f>
        <v>0.29064902758932609</v>
      </c>
      <c r="M2850">
        <v>16</v>
      </c>
      <c r="N2850">
        <v>1</v>
      </c>
      <c r="O2850">
        <v>1.1299999999999999</v>
      </c>
      <c r="P2850">
        <v>1.21</v>
      </c>
      <c r="Q2850">
        <v>1.33</v>
      </c>
      <c r="R2850" t="str" cm="1">
        <f t="array" ref="R28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50">
        <v>0</v>
      </c>
      <c r="T2850">
        <v>1</v>
      </c>
      <c r="U2850">
        <v>1</v>
      </c>
      <c r="V2850">
        <v>1</v>
      </c>
      <c r="W2850">
        <v>0</v>
      </c>
      <c r="X2850">
        <v>1</v>
      </c>
      <c r="Z2850">
        <v>39</v>
      </c>
      <c r="AA2850">
        <v>6</v>
      </c>
      <c r="AB2850">
        <v>5</v>
      </c>
      <c r="AC2850">
        <v>1</v>
      </c>
      <c r="AD2850">
        <v>0</v>
      </c>
      <c r="AE2850">
        <v>2</v>
      </c>
      <c r="AF2850">
        <v>0</v>
      </c>
      <c r="AG2850">
        <v>1</v>
      </c>
      <c r="AH2850">
        <v>0</v>
      </c>
      <c r="AI2850">
        <v>0</v>
      </c>
      <c r="AJ2850">
        <v>2</v>
      </c>
      <c r="AK2850">
        <v>21</v>
      </c>
      <c r="AL2850">
        <v>7</v>
      </c>
      <c r="AM2850">
        <v>4</v>
      </c>
      <c r="AN2850">
        <v>4</v>
      </c>
      <c r="AO2850">
        <v>17</v>
      </c>
      <c r="AP2850">
        <v>3</v>
      </c>
      <c r="AQ2850">
        <v>13</v>
      </c>
      <c r="AR2850">
        <v>22</v>
      </c>
      <c r="AS2850">
        <v>65</v>
      </c>
      <c r="AT2850">
        <v>35</v>
      </c>
      <c r="AU2850">
        <v>2.0699999999999998</v>
      </c>
      <c r="AV2850">
        <v>0.96</v>
      </c>
      <c r="AW2850">
        <v>2.17</v>
      </c>
      <c r="AX2850">
        <v>47</v>
      </c>
      <c r="AY2850">
        <v>47</v>
      </c>
      <c r="AZ2850">
        <v>40</v>
      </c>
      <c r="BA2850">
        <v>19</v>
      </c>
      <c r="BB2850">
        <v>13</v>
      </c>
      <c r="BC2850">
        <v>32</v>
      </c>
      <c r="BD2850">
        <v>66</v>
      </c>
      <c r="BE2850">
        <v>34</v>
      </c>
      <c r="BF2850">
        <v>75</v>
      </c>
      <c r="BG2850">
        <v>9.4600000000000009</v>
      </c>
      <c r="BH2850">
        <v>5.74</v>
      </c>
      <c r="BI2850">
        <v>2.2000000000000002</v>
      </c>
      <c r="BJ2850">
        <v>3.35</v>
      </c>
      <c r="BK2850">
        <v>3.2</v>
      </c>
      <c r="BL2850">
        <f>1/Table1[[#This Row],[odds_ft_home_team_win]]+1/Table1[[#This Row],[odds_ft_draw]]+1/Table1[[#This Row],[odds_ft_away_team_win]]-1</f>
        <v>6.5552917232021723E-2</v>
      </c>
      <c r="BM2850">
        <f>Table1[[#This Row],[Margin]]/3</f>
        <v>2.1850972410673908E-2</v>
      </c>
      <c r="BN2850">
        <v>1.28</v>
      </c>
      <c r="BO2850">
        <v>1.91</v>
      </c>
      <c r="BP2850">
        <v>3.3</v>
      </c>
      <c r="BQ2850">
        <v>6.25</v>
      </c>
      <c r="BR2850">
        <v>1.74</v>
      </c>
      <c r="BS2850">
        <v>2.0499999999999998</v>
      </c>
      <c r="BT2850" t="s">
        <v>3790</v>
      </c>
      <c r="BU2850">
        <f>VLOOKUP(Table1[[#This Row],[Reference]],metron,11,FALSE)</f>
        <v>1.4140979689366791</v>
      </c>
      <c r="BV2850">
        <f>VLOOKUP(Table1[[#This Row],[Reference]],metron,12,FALSE)</f>
        <v>1.0666666666666671</v>
      </c>
    </row>
    <row r="2851" spans="1:74" hidden="1" x14ac:dyDescent="0.45">
      <c r="A2851" t="s">
        <v>5401</v>
      </c>
      <c r="B2851">
        <v>1610163000</v>
      </c>
      <c r="C2851" s="3" t="s">
        <v>4605</v>
      </c>
      <c r="D2851" t="s">
        <v>65</v>
      </c>
      <c r="E2851" t="s">
        <v>66</v>
      </c>
      <c r="F2851" t="s">
        <v>4346</v>
      </c>
      <c r="G2851" t="s">
        <v>2218</v>
      </c>
      <c r="H2851" t="s">
        <v>4132</v>
      </c>
      <c r="I2851" t="e">
        <f>MROUND(Table1[[#This Row],[Prob_H]]*100,2)/100</f>
        <v>#DIV/0!</v>
      </c>
      <c r="J2851" t="e">
        <f>1/Table1[[#This Row],[odds_ft_home_team_win]]-Table1[[#This Row],[Margin/3]]</f>
        <v>#DIV/0!</v>
      </c>
      <c r="K2851" t="e">
        <f>1/Table1[[#This Row],[odds_ft_draw]]-Table1[[#This Row],[Margin/3]]</f>
        <v>#DIV/0!</v>
      </c>
      <c r="L2851" t="e">
        <f>1/Table1[[#This Row],[odds_ft_away_team_win]]-Table1[[#This Row],[Margin/3]]</f>
        <v>#DIV/0!</v>
      </c>
      <c r="M2851">
        <v>1</v>
      </c>
      <c r="N2851">
        <v>1.38</v>
      </c>
      <c r="O2851">
        <v>1.22</v>
      </c>
      <c r="P2851">
        <v>1.53</v>
      </c>
      <c r="Q2851">
        <v>0.72</v>
      </c>
      <c r="R2851" t="str" cm="1">
        <f t="array" ref="R28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1">
        <v>3</v>
      </c>
      <c r="T2851">
        <v>2</v>
      </c>
      <c r="U2851">
        <v>5</v>
      </c>
      <c r="V2851">
        <v>3</v>
      </c>
      <c r="W2851">
        <v>2</v>
      </c>
      <c r="X2851">
        <v>1</v>
      </c>
      <c r="Y2851" t="s">
        <v>4606</v>
      </c>
      <c r="Z2851" t="s">
        <v>4607</v>
      </c>
      <c r="AA2851">
        <v>4</v>
      </c>
      <c r="AB2851">
        <v>5</v>
      </c>
      <c r="AC2851">
        <v>0</v>
      </c>
      <c r="AD2851">
        <v>0</v>
      </c>
      <c r="AE2851">
        <v>3</v>
      </c>
      <c r="AF2851">
        <v>0</v>
      </c>
      <c r="AG2851">
        <v>0</v>
      </c>
      <c r="AH2851">
        <v>0</v>
      </c>
      <c r="AI2851">
        <v>1</v>
      </c>
      <c r="AJ2851">
        <v>2</v>
      </c>
      <c r="AK2851">
        <v>4</v>
      </c>
      <c r="AL2851">
        <v>6</v>
      </c>
      <c r="AM2851">
        <v>2</v>
      </c>
      <c r="AN2851">
        <v>4</v>
      </c>
      <c r="AO2851">
        <v>2</v>
      </c>
      <c r="AP2851">
        <v>2</v>
      </c>
      <c r="AQ2851">
        <v>12</v>
      </c>
      <c r="AR2851">
        <v>15</v>
      </c>
      <c r="AS2851">
        <v>45</v>
      </c>
      <c r="AT2851">
        <v>55</v>
      </c>
      <c r="AU2851">
        <v>0.59</v>
      </c>
      <c r="AV2851">
        <v>1.02</v>
      </c>
      <c r="AW2851">
        <v>2.34</v>
      </c>
      <c r="AX2851">
        <v>54</v>
      </c>
      <c r="AY2851">
        <v>60</v>
      </c>
      <c r="AZ2851">
        <v>43</v>
      </c>
      <c r="BA2851">
        <v>19</v>
      </c>
      <c r="BB2851">
        <v>19</v>
      </c>
      <c r="BC2851">
        <v>32</v>
      </c>
      <c r="BD2851">
        <v>60</v>
      </c>
      <c r="BE2851">
        <v>36</v>
      </c>
      <c r="BF2851">
        <v>76</v>
      </c>
      <c r="BG2851">
        <v>6.72</v>
      </c>
      <c r="BH2851">
        <v>5.39</v>
      </c>
      <c r="BI2851">
        <v>0</v>
      </c>
      <c r="BJ2851">
        <v>0</v>
      </c>
      <c r="BK2851">
        <v>0</v>
      </c>
      <c r="BL2851" t="e">
        <f>1/Table1[[#This Row],[odds_ft_home_team_win]]+1/Table1[[#This Row],[odds_ft_draw]]+1/Table1[[#This Row],[odds_ft_away_team_win]]-1</f>
        <v>#DIV/0!</v>
      </c>
      <c r="BM2851" t="e">
        <f>Table1[[#This Row],[Margin]]/3</f>
        <v>#DIV/0!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 t="s">
        <v>4348</v>
      </c>
      <c r="BU2851" t="e">
        <f>VLOOKUP(Table1[[#This Row],[Reference]],metron,11,FALSE)</f>
        <v>#DIV/0!</v>
      </c>
      <c r="BV2851" t="e">
        <f>VLOOKUP(Table1[[#This Row],[Reference]],metron,12,FALSE)</f>
        <v>#DIV/0!</v>
      </c>
    </row>
    <row r="2852" spans="1:74" x14ac:dyDescent="0.45">
      <c r="A2852" t="s">
        <v>5402</v>
      </c>
      <c r="B2852">
        <v>1604192400</v>
      </c>
      <c r="C2852" s="3" t="s">
        <v>4554</v>
      </c>
      <c r="D2852" t="s">
        <v>65</v>
      </c>
      <c r="E2852" t="s">
        <v>66</v>
      </c>
      <c r="F2852" t="s">
        <v>94</v>
      </c>
      <c r="G2852" t="s">
        <v>98</v>
      </c>
      <c r="H2852" t="s">
        <v>3800</v>
      </c>
      <c r="I2852">
        <f>MROUND(Table1[[#This Row],[Prob_H]]*100,2)/100</f>
        <v>0.4</v>
      </c>
      <c r="J2852">
        <f>1/Table1[[#This Row],[odds_ft_home_team_win]]-Table1[[#This Row],[Margin/3]]</f>
        <v>0.39360447981137636</v>
      </c>
      <c r="K2852">
        <f>1/Table1[[#This Row],[odds_ft_draw]]-Table1[[#This Row],[Margin/3]]</f>
        <v>0.28463012083701739</v>
      </c>
      <c r="L2852">
        <f>1/Table1[[#This Row],[odds_ft_away_team_win]]-Table1[[#This Row],[Margin/3]]</f>
        <v>0.32176539935160625</v>
      </c>
      <c r="M2852">
        <v>16</v>
      </c>
      <c r="N2852">
        <v>2.25</v>
      </c>
      <c r="O2852">
        <v>1.43</v>
      </c>
      <c r="P2852">
        <v>1.65</v>
      </c>
      <c r="Q2852">
        <v>1.35</v>
      </c>
      <c r="R2852" t="str" cm="1">
        <f t="array" ref="R28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52">
        <v>2</v>
      </c>
      <c r="T2852">
        <v>2</v>
      </c>
      <c r="U2852">
        <v>4</v>
      </c>
      <c r="V2852">
        <v>3</v>
      </c>
      <c r="W2852">
        <v>1</v>
      </c>
      <c r="X2852">
        <v>2</v>
      </c>
      <c r="Y2852" t="s">
        <v>4555</v>
      </c>
      <c r="Z2852" t="s">
        <v>4556</v>
      </c>
      <c r="AA2852">
        <v>6</v>
      </c>
      <c r="AB2852">
        <v>5</v>
      </c>
      <c r="AC2852">
        <v>4</v>
      </c>
      <c r="AD2852">
        <v>1</v>
      </c>
      <c r="AE2852">
        <v>1</v>
      </c>
      <c r="AF2852">
        <v>0</v>
      </c>
      <c r="AG2852">
        <v>4</v>
      </c>
      <c r="AH2852">
        <v>1</v>
      </c>
      <c r="AI2852">
        <v>1</v>
      </c>
      <c r="AJ2852">
        <v>0</v>
      </c>
      <c r="AK2852">
        <v>18</v>
      </c>
      <c r="AL2852">
        <v>13</v>
      </c>
      <c r="AM2852">
        <v>5</v>
      </c>
      <c r="AN2852">
        <v>4</v>
      </c>
      <c r="AO2852">
        <v>13</v>
      </c>
      <c r="AP2852">
        <v>9</v>
      </c>
      <c r="AQ2852">
        <v>13</v>
      </c>
      <c r="AR2852">
        <v>11</v>
      </c>
      <c r="AS2852">
        <v>51</v>
      </c>
      <c r="AT2852">
        <v>49</v>
      </c>
      <c r="AU2852">
        <v>1.82</v>
      </c>
      <c r="AV2852">
        <v>1.29</v>
      </c>
      <c r="AW2852">
        <v>2.37</v>
      </c>
      <c r="AX2852">
        <v>46</v>
      </c>
      <c r="AY2852">
        <v>73</v>
      </c>
      <c r="AZ2852">
        <v>40</v>
      </c>
      <c r="BA2852">
        <v>20</v>
      </c>
      <c r="BB2852">
        <v>13</v>
      </c>
      <c r="BC2852">
        <v>7</v>
      </c>
      <c r="BD2852">
        <v>59</v>
      </c>
      <c r="BE2852">
        <v>53</v>
      </c>
      <c r="BF2852">
        <v>86</v>
      </c>
      <c r="BG2852">
        <v>11.99</v>
      </c>
      <c r="BH2852">
        <v>5.34</v>
      </c>
      <c r="BI2852">
        <v>2.4</v>
      </c>
      <c r="BJ2852">
        <v>3.25</v>
      </c>
      <c r="BK2852">
        <v>2.9</v>
      </c>
      <c r="BL2852">
        <f>1/Table1[[#This Row],[odds_ft_home_team_win]]+1/Table1[[#This Row],[odds_ft_draw]]+1/Table1[[#This Row],[odds_ft_away_team_win]]-1</f>
        <v>6.9186560565871025E-2</v>
      </c>
      <c r="BM2852">
        <f>Table1[[#This Row],[Margin]]/3</f>
        <v>2.306218685529034E-2</v>
      </c>
      <c r="BN2852">
        <v>1.31</v>
      </c>
      <c r="BO2852">
        <v>2</v>
      </c>
      <c r="BP2852">
        <v>3.5</v>
      </c>
      <c r="BQ2852">
        <v>6.75</v>
      </c>
      <c r="BR2852">
        <v>1.74</v>
      </c>
      <c r="BS2852">
        <v>2</v>
      </c>
      <c r="BT2852" t="s">
        <v>3833</v>
      </c>
      <c r="BU2852">
        <f>VLOOKUP(Table1[[#This Row],[Reference]],metron,11,FALSE)</f>
        <v>1.344038264434575</v>
      </c>
      <c r="BV2852">
        <f>VLOOKUP(Table1[[#This Row],[Reference]],metron,12,FALSE)</f>
        <v>1.1515772691037469</v>
      </c>
    </row>
    <row r="2853" spans="1:74" x14ac:dyDescent="0.45">
      <c r="A2853" t="s">
        <v>5402</v>
      </c>
      <c r="B2853">
        <v>1604199960</v>
      </c>
      <c r="C2853" s="3" t="s">
        <v>4557</v>
      </c>
      <c r="D2853" t="s">
        <v>65</v>
      </c>
      <c r="E2853" t="s">
        <v>66</v>
      </c>
      <c r="F2853" t="s">
        <v>85</v>
      </c>
      <c r="G2853" t="s">
        <v>77</v>
      </c>
      <c r="H2853" t="s">
        <v>3784</v>
      </c>
      <c r="I2853">
        <f>MROUND(Table1[[#This Row],[Prob_H]]*100,2)/100</f>
        <v>0.32</v>
      </c>
      <c r="J2853">
        <f>1/Table1[[#This Row],[odds_ft_home_team_win]]-Table1[[#This Row],[Margin/3]]</f>
        <v>0.32717794833323716</v>
      </c>
      <c r="K2853">
        <f>1/Table1[[#This Row],[odds_ft_draw]]-Table1[[#This Row],[Margin/3]]</f>
        <v>0.26514320887914289</v>
      </c>
      <c r="L2853">
        <f>1/Table1[[#This Row],[odds_ft_away_team_win]]-Table1[[#This Row],[Margin/3]]</f>
        <v>0.40767884278762001</v>
      </c>
      <c r="M2853">
        <v>16</v>
      </c>
      <c r="N2853">
        <v>1.71</v>
      </c>
      <c r="O2853">
        <v>1.63</v>
      </c>
      <c r="P2853">
        <v>1.79</v>
      </c>
      <c r="Q2853">
        <v>1.77</v>
      </c>
      <c r="R2853" t="str" cm="1">
        <f t="array" ref="R28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3">
        <v>1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58</v>
      </c>
      <c r="AA2853">
        <v>11</v>
      </c>
      <c r="AB2853">
        <v>5</v>
      </c>
      <c r="AC2853">
        <v>3</v>
      </c>
      <c r="AD2853">
        <v>0</v>
      </c>
      <c r="AE2853">
        <v>1</v>
      </c>
      <c r="AF2853">
        <v>0</v>
      </c>
      <c r="AG2853">
        <v>0</v>
      </c>
      <c r="AH2853">
        <v>3</v>
      </c>
      <c r="AI2853">
        <v>1</v>
      </c>
      <c r="AJ2853">
        <v>0</v>
      </c>
      <c r="AK2853">
        <v>19</v>
      </c>
      <c r="AL2853">
        <v>14</v>
      </c>
      <c r="AM2853">
        <v>5</v>
      </c>
      <c r="AN2853">
        <v>4</v>
      </c>
      <c r="AO2853">
        <v>14</v>
      </c>
      <c r="AP2853">
        <v>10</v>
      </c>
      <c r="AQ2853">
        <v>14</v>
      </c>
      <c r="AR2853">
        <v>14</v>
      </c>
      <c r="AS2853">
        <v>48</v>
      </c>
      <c r="AT2853">
        <v>52</v>
      </c>
      <c r="AU2853">
        <v>1.98</v>
      </c>
      <c r="AV2853">
        <v>1.51</v>
      </c>
      <c r="AW2853">
        <v>2.75</v>
      </c>
      <c r="AX2853">
        <v>68</v>
      </c>
      <c r="AY2853">
        <v>88</v>
      </c>
      <c r="AZ2853">
        <v>48</v>
      </c>
      <c r="BA2853">
        <v>34</v>
      </c>
      <c r="BB2853">
        <v>7</v>
      </c>
      <c r="BC2853">
        <v>34</v>
      </c>
      <c r="BD2853">
        <v>73</v>
      </c>
      <c r="BE2853">
        <v>62</v>
      </c>
      <c r="BF2853">
        <v>94</v>
      </c>
      <c r="BG2853">
        <v>14.02</v>
      </c>
      <c r="BH2853">
        <v>4.04</v>
      </c>
      <c r="BI2853">
        <v>2.6</v>
      </c>
      <c r="BJ2853">
        <v>3.1</v>
      </c>
      <c r="BK2853">
        <v>2.15</v>
      </c>
      <c r="BL2853">
        <f>1/Table1[[#This Row],[odds_ft_home_team_win]]+1/Table1[[#This Row],[odds_ft_draw]]+1/Table1[[#This Row],[odds_ft_away_team_win]]-1</f>
        <v>0.17231230884644222</v>
      </c>
      <c r="BM2853">
        <f>Table1[[#This Row],[Margin]]/3</f>
        <v>5.7437436282147404E-2</v>
      </c>
      <c r="BN2853">
        <v>1.28</v>
      </c>
      <c r="BO2853">
        <v>1.86</v>
      </c>
      <c r="BP2853">
        <v>3.2</v>
      </c>
      <c r="BQ2853">
        <v>5.5</v>
      </c>
      <c r="BR2853">
        <v>1.62</v>
      </c>
      <c r="BS2853">
        <v>2.25</v>
      </c>
      <c r="BT2853" t="s">
        <v>3856</v>
      </c>
      <c r="BU2853">
        <f>VLOOKUP(Table1[[#This Row],[Reference]],metron,11,FALSE)</f>
        <v>1.210167055864918</v>
      </c>
      <c r="BV2853">
        <f>VLOOKUP(Table1[[#This Row],[Reference]],metron,12,FALSE)</f>
        <v>1.3211783725525419</v>
      </c>
    </row>
    <row r="2854" spans="1:74" x14ac:dyDescent="0.45">
      <c r="A2854" t="s">
        <v>5402</v>
      </c>
      <c r="B2854">
        <v>1604273400</v>
      </c>
      <c r="C2854" s="3" t="s">
        <v>4558</v>
      </c>
      <c r="D2854" t="s">
        <v>65</v>
      </c>
      <c r="E2854" t="s">
        <v>66</v>
      </c>
      <c r="F2854" t="s">
        <v>86</v>
      </c>
      <c r="G2854" t="s">
        <v>68</v>
      </c>
      <c r="H2854" t="s">
        <v>3811</v>
      </c>
      <c r="I2854">
        <f>MROUND(Table1[[#This Row],[Prob_H]]*100,2)/100</f>
        <v>0.34</v>
      </c>
      <c r="J2854">
        <f>1/Table1[[#This Row],[odds_ft_home_team_win]]-Table1[[#This Row],[Margin/3]]</f>
        <v>0.3402503293807641</v>
      </c>
      <c r="K2854">
        <f>1/Table1[[#This Row],[odds_ft_draw]]-Table1[[#This Row],[Margin/3]]</f>
        <v>0.26646903820816858</v>
      </c>
      <c r="L2854">
        <f>1/Table1[[#This Row],[odds_ft_away_team_win]]-Table1[[#This Row],[Margin/3]]</f>
        <v>0.39328063241106714</v>
      </c>
      <c r="M2854">
        <v>16</v>
      </c>
      <c r="N2854">
        <v>2.13</v>
      </c>
      <c r="O2854">
        <v>1.71</v>
      </c>
      <c r="P2854">
        <v>2.37</v>
      </c>
      <c r="Q2854">
        <v>1.47</v>
      </c>
      <c r="R2854" t="str" cm="1">
        <f t="array" ref="R28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4">
        <v>3</v>
      </c>
      <c r="T2854">
        <v>1</v>
      </c>
      <c r="U2854">
        <v>4</v>
      </c>
      <c r="V2854">
        <v>1</v>
      </c>
      <c r="W2854">
        <v>1</v>
      </c>
      <c r="X2854">
        <v>0</v>
      </c>
      <c r="Y2854" t="s">
        <v>4559</v>
      </c>
      <c r="Z2854">
        <v>89</v>
      </c>
      <c r="AA2854">
        <v>6</v>
      </c>
      <c r="AB2854">
        <v>8</v>
      </c>
      <c r="AC2854">
        <v>2</v>
      </c>
      <c r="AD2854">
        <v>0</v>
      </c>
      <c r="AE2854">
        <v>3</v>
      </c>
      <c r="AF2854">
        <v>0</v>
      </c>
      <c r="AG2854">
        <v>1</v>
      </c>
      <c r="AH2854">
        <v>1</v>
      </c>
      <c r="AI2854">
        <v>1</v>
      </c>
      <c r="AJ2854">
        <v>2</v>
      </c>
      <c r="AK2854">
        <v>10</v>
      </c>
      <c r="AL2854">
        <v>11</v>
      </c>
      <c r="AM2854">
        <v>6</v>
      </c>
      <c r="AN2854">
        <v>3</v>
      </c>
      <c r="AO2854">
        <v>4</v>
      </c>
      <c r="AP2854">
        <v>8</v>
      </c>
      <c r="AQ2854">
        <v>9</v>
      </c>
      <c r="AR2854">
        <v>13</v>
      </c>
      <c r="AS2854">
        <v>43</v>
      </c>
      <c r="AT2854">
        <v>57</v>
      </c>
      <c r="AU2854">
        <v>1.31</v>
      </c>
      <c r="AV2854">
        <v>1.21</v>
      </c>
      <c r="AW2854">
        <v>2.65</v>
      </c>
      <c r="AX2854">
        <v>53</v>
      </c>
      <c r="AY2854">
        <v>81</v>
      </c>
      <c r="AZ2854">
        <v>46</v>
      </c>
      <c r="BA2854">
        <v>39</v>
      </c>
      <c r="BB2854">
        <v>7</v>
      </c>
      <c r="BC2854">
        <v>40</v>
      </c>
      <c r="BD2854">
        <v>66</v>
      </c>
      <c r="BE2854">
        <v>47</v>
      </c>
      <c r="BF2854">
        <v>81</v>
      </c>
      <c r="BG2854">
        <v>8.5399999999999991</v>
      </c>
      <c r="BH2854">
        <v>4.29</v>
      </c>
      <c r="BI2854">
        <v>2.75</v>
      </c>
      <c r="BJ2854">
        <v>3.45</v>
      </c>
      <c r="BK2854">
        <v>2.4</v>
      </c>
      <c r="BL2854">
        <f>1/Table1[[#This Row],[odds_ft_home_team_win]]+1/Table1[[#This Row],[odds_ft_draw]]+1/Table1[[#This Row],[odds_ft_away_team_win]]-1</f>
        <v>7.0158102766798569E-2</v>
      </c>
      <c r="BM2854">
        <f>Table1[[#This Row],[Margin]]/3</f>
        <v>2.3386034255599524E-2</v>
      </c>
      <c r="BN2854">
        <v>1.24</v>
      </c>
      <c r="BO2854">
        <v>1.77</v>
      </c>
      <c r="BP2854">
        <v>2.9</v>
      </c>
      <c r="BQ2854">
        <v>5.5</v>
      </c>
      <c r="BR2854">
        <v>1.62</v>
      </c>
      <c r="BS2854">
        <v>2.2000000000000002</v>
      </c>
      <c r="BT2854" t="s">
        <v>3802</v>
      </c>
      <c r="BU2854">
        <f>VLOOKUP(Table1[[#This Row],[Reference]],metron,11,FALSE)</f>
        <v>1.228921489601805</v>
      </c>
      <c r="BV2854">
        <f>VLOOKUP(Table1[[#This Row],[Reference]],metron,12,FALSE)</f>
        <v>1.2940512655166849</v>
      </c>
    </row>
    <row r="2855" spans="1:74" x14ac:dyDescent="0.45">
      <c r="A2855" t="s">
        <v>5402</v>
      </c>
      <c r="B2855">
        <v>1604372400</v>
      </c>
      <c r="C2855" s="3" t="s">
        <v>4560</v>
      </c>
      <c r="D2855" t="s">
        <v>65</v>
      </c>
      <c r="E2855" t="s">
        <v>66</v>
      </c>
      <c r="F2855" t="s">
        <v>81</v>
      </c>
      <c r="G2855" t="s">
        <v>88</v>
      </c>
      <c r="H2855" t="s">
        <v>3819</v>
      </c>
      <c r="I2855">
        <f>MROUND(Table1[[#This Row],[Prob_H]]*100,2)/100</f>
        <v>0.46</v>
      </c>
      <c r="J2855">
        <f>1/Table1[[#This Row],[odds_ft_home_team_win]]-Table1[[#This Row],[Margin/3]]</f>
        <v>0.46525927444148391</v>
      </c>
      <c r="K2855">
        <f>1/Table1[[#This Row],[odds_ft_draw]]-Table1[[#This Row],[Margin/3]]</f>
        <v>0.26316868210698907</v>
      </c>
      <c r="L2855">
        <f>1/Table1[[#This Row],[odds_ft_away_team_win]]-Table1[[#This Row],[Margin/3]]</f>
        <v>0.27157204345152691</v>
      </c>
      <c r="M2855">
        <v>16</v>
      </c>
      <c r="N2855">
        <v>2.71</v>
      </c>
      <c r="O2855">
        <v>1</v>
      </c>
      <c r="P2855">
        <v>2.29</v>
      </c>
      <c r="Q2855">
        <v>0.8</v>
      </c>
      <c r="R2855" t="str" cm="1">
        <f t="array" ref="R28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5">
        <v>2</v>
      </c>
      <c r="T2855">
        <v>1</v>
      </c>
      <c r="U2855">
        <v>3</v>
      </c>
      <c r="V2855">
        <v>1</v>
      </c>
      <c r="W2855">
        <v>0</v>
      </c>
      <c r="X2855">
        <v>1</v>
      </c>
      <c r="Y2855" t="s">
        <v>4561</v>
      </c>
      <c r="Z2855">
        <v>41</v>
      </c>
      <c r="AA2855">
        <v>1</v>
      </c>
      <c r="AB2855">
        <v>6</v>
      </c>
      <c r="AC2855">
        <v>2</v>
      </c>
      <c r="AD2855">
        <v>0</v>
      </c>
      <c r="AE2855">
        <v>5</v>
      </c>
      <c r="AF2855">
        <v>0</v>
      </c>
      <c r="AG2855">
        <v>2</v>
      </c>
      <c r="AH2855">
        <v>0</v>
      </c>
      <c r="AI2855">
        <v>3</v>
      </c>
      <c r="AJ2855">
        <v>2</v>
      </c>
      <c r="AK2855">
        <v>11</v>
      </c>
      <c r="AL2855">
        <v>24</v>
      </c>
      <c r="AM2855">
        <v>4</v>
      </c>
      <c r="AN2855">
        <v>7</v>
      </c>
      <c r="AO2855">
        <v>7</v>
      </c>
      <c r="AP2855">
        <v>17</v>
      </c>
      <c r="AQ2855">
        <v>10</v>
      </c>
      <c r="AR2855">
        <v>15</v>
      </c>
      <c r="AS2855">
        <v>61</v>
      </c>
      <c r="AT2855">
        <v>39</v>
      </c>
      <c r="AU2855">
        <v>1.33</v>
      </c>
      <c r="AV2855">
        <v>2.42</v>
      </c>
      <c r="AW2855">
        <v>2.73</v>
      </c>
      <c r="AX2855">
        <v>67</v>
      </c>
      <c r="AY2855">
        <v>93</v>
      </c>
      <c r="AZ2855">
        <v>54</v>
      </c>
      <c r="BA2855">
        <v>20</v>
      </c>
      <c r="BB2855">
        <v>7</v>
      </c>
      <c r="BC2855">
        <v>34</v>
      </c>
      <c r="BD2855">
        <v>80</v>
      </c>
      <c r="BE2855">
        <v>40</v>
      </c>
      <c r="BF2855">
        <v>87</v>
      </c>
      <c r="BG2855">
        <v>8.52</v>
      </c>
      <c r="BH2855">
        <v>2.67</v>
      </c>
      <c r="BI2855">
        <v>2.0499999999999998</v>
      </c>
      <c r="BJ2855">
        <v>3.5</v>
      </c>
      <c r="BK2855">
        <v>3.4</v>
      </c>
      <c r="BL2855">
        <f>1/Table1[[#This Row],[odds_ft_home_team_win]]+1/Table1[[#This Row],[odds_ft_draw]]+1/Table1[[#This Row],[odds_ft_away_team_win]]-1</f>
        <v>6.7636810821889881E-2</v>
      </c>
      <c r="BM2855">
        <f>Table1[[#This Row],[Margin]]/3</f>
        <v>2.2545603607296627E-2</v>
      </c>
      <c r="BN2855">
        <v>1.2</v>
      </c>
      <c r="BO2855">
        <v>1.59</v>
      </c>
      <c r="BP2855">
        <v>2.65</v>
      </c>
      <c r="BQ2855">
        <v>4.75</v>
      </c>
      <c r="BR2855">
        <v>1.56</v>
      </c>
      <c r="BS2855">
        <v>2.35</v>
      </c>
      <c r="BT2855" t="s">
        <v>109</v>
      </c>
      <c r="BU2855">
        <f>VLOOKUP(Table1[[#This Row],[Reference]],metron,11,FALSE)</f>
        <v>1.4888836329233679</v>
      </c>
      <c r="BV2855">
        <f>VLOOKUP(Table1[[#This Row],[Reference]],metron,12,FALSE)</f>
        <v>1.0516792809839171</v>
      </c>
    </row>
    <row r="2856" spans="1:74" x14ac:dyDescent="0.45">
      <c r="A2856" t="s">
        <v>5401</v>
      </c>
      <c r="B2856">
        <v>1619224200</v>
      </c>
      <c r="C2856" s="3" t="s">
        <v>4812</v>
      </c>
      <c r="D2856" t="s">
        <v>65</v>
      </c>
      <c r="E2856" t="s">
        <v>66</v>
      </c>
      <c r="F2856" t="s">
        <v>73</v>
      </c>
      <c r="G2856" t="s">
        <v>94</v>
      </c>
      <c r="H2856" t="s">
        <v>3819</v>
      </c>
      <c r="I2856">
        <f>MROUND(Table1[[#This Row],[Prob_H]]*100,2)/100</f>
        <v>0.52</v>
      </c>
      <c r="J2856">
        <f>1/Table1[[#This Row],[odds_ft_home_team_win]]-Table1[[#This Row],[Margin/3]]</f>
        <v>0.51289992956402841</v>
      </c>
      <c r="K2856">
        <f>1/Table1[[#This Row],[odds_ft_draw]]-Table1[[#This Row],[Margin/3]]</f>
        <v>0.26799564373902657</v>
      </c>
      <c r="L2856">
        <f>1/Table1[[#This Row],[odds_ft_away_team_win]]-Table1[[#This Row],[Margin/3]]</f>
        <v>0.21910442669694516</v>
      </c>
      <c r="M2856">
        <v>16</v>
      </c>
      <c r="N2856">
        <v>1.35</v>
      </c>
      <c r="O2856">
        <v>1.26</v>
      </c>
      <c r="P2856">
        <v>1.5</v>
      </c>
      <c r="Q2856">
        <v>1.25</v>
      </c>
      <c r="R2856" t="str" cm="1">
        <f t="array" ref="R28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AA2856">
        <v>10</v>
      </c>
      <c r="AB2856">
        <v>3</v>
      </c>
      <c r="AC2856">
        <v>0</v>
      </c>
      <c r="AD2856">
        <v>0</v>
      </c>
      <c r="AE2856">
        <v>3</v>
      </c>
      <c r="AF2856">
        <v>0</v>
      </c>
      <c r="AG2856">
        <v>0</v>
      </c>
      <c r="AH2856">
        <v>0</v>
      </c>
      <c r="AI2856">
        <v>2</v>
      </c>
      <c r="AJ2856">
        <v>1</v>
      </c>
      <c r="AK2856">
        <v>18</v>
      </c>
      <c r="AL2856">
        <v>15</v>
      </c>
      <c r="AM2856">
        <v>3</v>
      </c>
      <c r="AN2856">
        <v>6</v>
      </c>
      <c r="AO2856">
        <v>15</v>
      </c>
      <c r="AP2856">
        <v>9</v>
      </c>
      <c r="AQ2856">
        <v>8</v>
      </c>
      <c r="AR2856">
        <v>12</v>
      </c>
      <c r="AS2856">
        <v>61</v>
      </c>
      <c r="AT2856">
        <v>39</v>
      </c>
      <c r="AU2856">
        <v>1.89</v>
      </c>
      <c r="AV2856">
        <v>1.65</v>
      </c>
      <c r="AW2856">
        <v>2.2400000000000002</v>
      </c>
      <c r="AX2856">
        <v>48</v>
      </c>
      <c r="AY2856">
        <v>64</v>
      </c>
      <c r="AZ2856">
        <v>37</v>
      </c>
      <c r="BA2856">
        <v>20</v>
      </c>
      <c r="BB2856">
        <v>9</v>
      </c>
      <c r="BC2856">
        <v>37</v>
      </c>
      <c r="BD2856">
        <v>64</v>
      </c>
      <c r="BE2856">
        <v>34</v>
      </c>
      <c r="BF2856">
        <v>64</v>
      </c>
      <c r="BG2856">
        <v>8.89</v>
      </c>
      <c r="BH2856">
        <v>4.4000000000000004</v>
      </c>
      <c r="BI2856">
        <v>1.87</v>
      </c>
      <c r="BJ2856">
        <v>3.45</v>
      </c>
      <c r="BK2856">
        <v>4.1500000000000004</v>
      </c>
      <c r="BL2856">
        <f>1/Table1[[#This Row],[odds_ft_home_team_win]]+1/Table1[[#This Row],[odds_ft_draw]]+1/Table1[[#This Row],[odds_ft_away_team_win]]-1</f>
        <v>6.5578286174224676E-2</v>
      </c>
      <c r="BM2856">
        <f>Table1[[#This Row],[Margin]]/3</f>
        <v>2.1859428724741559E-2</v>
      </c>
      <c r="BN2856">
        <v>1.36</v>
      </c>
      <c r="BO2856">
        <v>2.0499999999999998</v>
      </c>
      <c r="BP2856">
        <v>3.45</v>
      </c>
      <c r="BQ2856">
        <v>6.75</v>
      </c>
      <c r="BR2856">
        <v>1.95</v>
      </c>
      <c r="BS2856">
        <v>1.8</v>
      </c>
      <c r="BT2856" t="s">
        <v>3786</v>
      </c>
      <c r="BU2856">
        <f>VLOOKUP(Table1[[#This Row],[Reference]],metron,11,FALSE)</f>
        <v>1.625948039373891</v>
      </c>
      <c r="BV2856">
        <f>VLOOKUP(Table1[[#This Row],[Reference]],metron,12,FALSE)</f>
        <v>0.97079231886396644</v>
      </c>
    </row>
    <row r="2857" spans="1:74" x14ac:dyDescent="0.45">
      <c r="A2857" t="s">
        <v>5401</v>
      </c>
      <c r="B2857">
        <v>1619229960</v>
      </c>
      <c r="C2857" s="3" t="s">
        <v>4813</v>
      </c>
      <c r="D2857" t="s">
        <v>65</v>
      </c>
      <c r="E2857" t="s">
        <v>66</v>
      </c>
      <c r="F2857" t="s">
        <v>72</v>
      </c>
      <c r="G2857" t="s">
        <v>2218</v>
      </c>
      <c r="H2857" t="s">
        <v>3836</v>
      </c>
      <c r="I2857">
        <f>MROUND(Table1[[#This Row],[Prob_H]]*100,2)/100</f>
        <v>0.54</v>
      </c>
      <c r="J2857">
        <f>1/Table1[[#This Row],[odds_ft_home_team_win]]-Table1[[#This Row],[Margin/3]]</f>
        <v>0.5414597049691765</v>
      </c>
      <c r="K2857">
        <f>1/Table1[[#This Row],[odds_ft_draw]]-Table1[[#This Row],[Margin/3]]</f>
        <v>0.24675822382701737</v>
      </c>
      <c r="L2857">
        <f>1/Table1[[#This Row],[odds_ft_away_team_win]]-Table1[[#This Row],[Margin/3]]</f>
        <v>0.21178207120380596</v>
      </c>
      <c r="M2857">
        <v>16</v>
      </c>
      <c r="N2857">
        <v>1.5</v>
      </c>
      <c r="O2857">
        <v>0.76</v>
      </c>
      <c r="P2857">
        <v>1.59</v>
      </c>
      <c r="Q2857">
        <v>0.72</v>
      </c>
      <c r="R2857" t="str" cm="1">
        <f t="array" ref="R28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59</v>
      </c>
      <c r="AA2857">
        <v>5</v>
      </c>
      <c r="AB2857">
        <v>10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2</v>
      </c>
      <c r="AI2857">
        <v>0</v>
      </c>
      <c r="AJ2857">
        <v>0</v>
      </c>
      <c r="AK2857">
        <v>15</v>
      </c>
      <c r="AL2857">
        <v>18</v>
      </c>
      <c r="AM2857">
        <v>8</v>
      </c>
      <c r="AN2857">
        <v>5</v>
      </c>
      <c r="AO2857">
        <v>7</v>
      </c>
      <c r="AP2857">
        <v>13</v>
      </c>
      <c r="AQ2857">
        <v>6</v>
      </c>
      <c r="AR2857">
        <v>10</v>
      </c>
      <c r="AS2857">
        <v>57</v>
      </c>
      <c r="AT2857">
        <v>43</v>
      </c>
      <c r="AU2857">
        <v>1.77</v>
      </c>
      <c r="AV2857">
        <v>1.91</v>
      </c>
      <c r="AW2857">
        <v>2.33</v>
      </c>
      <c r="AX2857">
        <v>49</v>
      </c>
      <c r="AY2857">
        <v>67</v>
      </c>
      <c r="AZ2857">
        <v>43</v>
      </c>
      <c r="BA2857">
        <v>25</v>
      </c>
      <c r="BB2857">
        <v>10</v>
      </c>
      <c r="BC2857">
        <v>34</v>
      </c>
      <c r="BD2857">
        <v>70</v>
      </c>
      <c r="BE2857">
        <v>33</v>
      </c>
      <c r="BF2857">
        <v>76</v>
      </c>
      <c r="BG2857">
        <v>7.23</v>
      </c>
      <c r="BH2857">
        <v>5.25</v>
      </c>
      <c r="BI2857">
        <v>1.77</v>
      </c>
      <c r="BJ2857">
        <v>3.7</v>
      </c>
      <c r="BK2857">
        <v>4.25</v>
      </c>
      <c r="BL2857">
        <f>1/Table1[[#This Row],[odds_ft_home_team_win]]+1/Table1[[#This Row],[odds_ft_draw]]+1/Table1[[#This Row],[odds_ft_away_team_win]]-1</f>
        <v>7.0536139329758551E-2</v>
      </c>
      <c r="BM2857">
        <f>Table1[[#This Row],[Margin]]/3</f>
        <v>2.3512046443252849E-2</v>
      </c>
      <c r="BN2857">
        <v>1.29</v>
      </c>
      <c r="BO2857">
        <v>1.83</v>
      </c>
      <c r="BP2857">
        <v>3</v>
      </c>
      <c r="BQ2857">
        <v>5.75</v>
      </c>
      <c r="BR2857">
        <v>1.8</v>
      </c>
      <c r="BS2857">
        <v>2</v>
      </c>
      <c r="BT2857" t="s">
        <v>3829</v>
      </c>
      <c r="BU2857">
        <f>VLOOKUP(Table1[[#This Row],[Reference]],metron,11,FALSE)</f>
        <v>1.684957590444867</v>
      </c>
      <c r="BV2857">
        <f>VLOOKUP(Table1[[#This Row],[Reference]],metron,12,FALSE)</f>
        <v>0.95101263631642718</v>
      </c>
    </row>
    <row r="2858" spans="1:74" x14ac:dyDescent="0.45">
      <c r="A2858" t="s">
        <v>5401</v>
      </c>
      <c r="B2858">
        <v>1619231700</v>
      </c>
      <c r="C2858" s="3" t="s">
        <v>4814</v>
      </c>
      <c r="D2858" t="s">
        <v>65</v>
      </c>
      <c r="E2858" t="s">
        <v>66</v>
      </c>
      <c r="F2858" t="s">
        <v>4346</v>
      </c>
      <c r="G2858" t="s">
        <v>81</v>
      </c>
      <c r="H2858" t="s">
        <v>3800</v>
      </c>
      <c r="I2858">
        <f>MROUND(Table1[[#This Row],[Prob_H]]*100,2)/100</f>
        <v>0.24</v>
      </c>
      <c r="J2858">
        <f>1/Table1[[#This Row],[odds_ft_home_team_win]]-Table1[[#This Row],[Margin/3]]</f>
        <v>0.23919460948172941</v>
      </c>
      <c r="K2858">
        <f>1/Table1[[#This Row],[odds_ft_draw]]-Table1[[#This Row],[Margin/3]]</f>
        <v>0.25000931748461336</v>
      </c>
      <c r="L2858">
        <f>1/Table1[[#This Row],[odds_ft_away_team_win]]-Table1[[#This Row],[Margin/3]]</f>
        <v>0.51079607303365726</v>
      </c>
      <c r="M2858">
        <v>16</v>
      </c>
      <c r="N2858">
        <v>1.44</v>
      </c>
      <c r="O2858">
        <v>1.58</v>
      </c>
      <c r="P2858">
        <v>1.53</v>
      </c>
      <c r="Q2858">
        <v>1.5</v>
      </c>
      <c r="R2858" t="str" cm="1">
        <f t="array" ref="R28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8">
        <v>4</v>
      </c>
      <c r="T2858">
        <v>3</v>
      </c>
      <c r="U2858">
        <v>7</v>
      </c>
      <c r="V2858">
        <v>3</v>
      </c>
      <c r="W2858">
        <v>1</v>
      </c>
      <c r="X2858">
        <v>2</v>
      </c>
      <c r="Y2858" t="s">
        <v>4815</v>
      </c>
      <c r="Z2858" t="s">
        <v>4816</v>
      </c>
      <c r="AA2858">
        <v>2</v>
      </c>
      <c r="AB2858">
        <v>6</v>
      </c>
      <c r="AC2858">
        <v>1</v>
      </c>
      <c r="AD2858">
        <v>0</v>
      </c>
      <c r="AE2858">
        <v>2</v>
      </c>
      <c r="AF2858">
        <v>1</v>
      </c>
      <c r="AG2858">
        <v>0</v>
      </c>
      <c r="AH2858">
        <v>1</v>
      </c>
      <c r="AI2858">
        <v>2</v>
      </c>
      <c r="AJ2858">
        <v>1</v>
      </c>
      <c r="AK2858">
        <v>6</v>
      </c>
      <c r="AL2858">
        <v>8</v>
      </c>
      <c r="AM2858">
        <v>2</v>
      </c>
      <c r="AN2858">
        <v>3</v>
      </c>
      <c r="AO2858">
        <v>4</v>
      </c>
      <c r="AP2858">
        <v>5</v>
      </c>
      <c r="AQ2858">
        <v>13</v>
      </c>
      <c r="AR2858">
        <v>15</v>
      </c>
      <c r="AS2858">
        <v>45</v>
      </c>
      <c r="AT2858">
        <v>55</v>
      </c>
      <c r="AU2858">
        <v>0.73</v>
      </c>
      <c r="AV2858">
        <v>1.1499999999999999</v>
      </c>
      <c r="AW2858">
        <v>2.35</v>
      </c>
      <c r="AX2858">
        <v>52</v>
      </c>
      <c r="AY2858">
        <v>71</v>
      </c>
      <c r="AZ2858">
        <v>44</v>
      </c>
      <c r="BA2858">
        <v>21</v>
      </c>
      <c r="BB2858">
        <v>15</v>
      </c>
      <c r="BC2858">
        <v>39</v>
      </c>
      <c r="BD2858">
        <v>69</v>
      </c>
      <c r="BE2858">
        <v>26</v>
      </c>
      <c r="BF2858">
        <v>70</v>
      </c>
      <c r="BG2858">
        <v>7.76</v>
      </c>
      <c r="BH2858">
        <v>4.57</v>
      </c>
      <c r="BI2858">
        <v>3.8</v>
      </c>
      <c r="BJ2858">
        <v>3.65</v>
      </c>
      <c r="BK2858">
        <v>1.87</v>
      </c>
      <c r="BL2858">
        <f>1/Table1[[#This Row],[odds_ft_home_team_win]]+1/Table1[[#This Row],[odds_ft_draw]]+1/Table1[[#This Row],[odds_ft_away_team_win]]-1</f>
        <v>7.1889855765338018E-2</v>
      </c>
      <c r="BM2858">
        <f>Table1[[#This Row],[Margin]]/3</f>
        <v>2.3963285255112671E-2</v>
      </c>
      <c r="BN2858">
        <v>1.27</v>
      </c>
      <c r="BO2858">
        <v>1.8</v>
      </c>
      <c r="BP2858">
        <v>2.85</v>
      </c>
      <c r="BQ2858">
        <v>5.25</v>
      </c>
      <c r="BR2858">
        <v>1.69</v>
      </c>
      <c r="BS2858">
        <v>2.1</v>
      </c>
      <c r="BT2858" t="s">
        <v>4348</v>
      </c>
      <c r="BU2858">
        <f>VLOOKUP(Table1[[#This Row],[Reference]],metron,11,FALSE)</f>
        <v>1.067249240121581</v>
      </c>
      <c r="BV2858">
        <f>VLOOKUP(Table1[[#This Row],[Reference]],metron,12,FALSE)</f>
        <v>1.53419452887538</v>
      </c>
    </row>
    <row r="2859" spans="1:74" x14ac:dyDescent="0.45">
      <c r="A2859" t="s">
        <v>5401</v>
      </c>
      <c r="B2859">
        <v>1619301600</v>
      </c>
      <c r="C2859" s="3" t="s">
        <v>4817</v>
      </c>
      <c r="D2859" t="s">
        <v>65</v>
      </c>
      <c r="E2859" t="s">
        <v>66</v>
      </c>
      <c r="F2859" t="s">
        <v>77</v>
      </c>
      <c r="G2859" t="s">
        <v>3792</v>
      </c>
      <c r="H2859" t="s">
        <v>3784</v>
      </c>
      <c r="I2859">
        <f>MROUND(Table1[[#This Row],[Prob_H]]*100,2)/100</f>
        <v>0.7</v>
      </c>
      <c r="J2859">
        <f>1/Table1[[#This Row],[odds_ft_home_team_win]]-Table1[[#This Row],[Margin/3]]</f>
        <v>0.69100529100529107</v>
      </c>
      <c r="K2859">
        <f>1/Table1[[#This Row],[odds_ft_draw]]-Table1[[#This Row],[Margin/3]]</f>
        <v>0.19894179894179895</v>
      </c>
      <c r="L2859">
        <f>1/Table1[[#This Row],[odds_ft_away_team_win]]-Table1[[#This Row],[Margin/3]]</f>
        <v>0.11005291005291006</v>
      </c>
      <c r="M2859">
        <v>16</v>
      </c>
      <c r="N2859">
        <v>2.1800000000000002</v>
      </c>
      <c r="O2859">
        <v>0.38</v>
      </c>
      <c r="P2859">
        <v>2.1800000000000002</v>
      </c>
      <c r="Q2859">
        <v>0.35</v>
      </c>
      <c r="R2859" t="str" cm="1">
        <f t="array" ref="R28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59">
        <v>3</v>
      </c>
      <c r="T2859">
        <v>2</v>
      </c>
      <c r="U2859">
        <v>5</v>
      </c>
      <c r="V2859">
        <v>3</v>
      </c>
      <c r="W2859">
        <v>2</v>
      </c>
      <c r="X2859">
        <v>1</v>
      </c>
      <c r="Y2859" t="s">
        <v>4818</v>
      </c>
      <c r="Z2859" t="s">
        <v>4819</v>
      </c>
      <c r="AA2859">
        <v>4</v>
      </c>
      <c r="AB2859">
        <v>13</v>
      </c>
      <c r="AC2859">
        <v>0</v>
      </c>
      <c r="AD2859">
        <v>0</v>
      </c>
      <c r="AE2859">
        <v>2</v>
      </c>
      <c r="AF2859">
        <v>0</v>
      </c>
      <c r="AG2859">
        <v>0</v>
      </c>
      <c r="AH2859">
        <v>0</v>
      </c>
      <c r="AI2859">
        <v>1</v>
      </c>
      <c r="AJ2859">
        <v>1</v>
      </c>
      <c r="AK2859">
        <v>17</v>
      </c>
      <c r="AL2859">
        <v>16</v>
      </c>
      <c r="AM2859">
        <v>7</v>
      </c>
      <c r="AN2859">
        <v>4</v>
      </c>
      <c r="AO2859">
        <v>10</v>
      </c>
      <c r="AP2859">
        <v>12</v>
      </c>
      <c r="AQ2859">
        <v>13</v>
      </c>
      <c r="AR2859">
        <v>11</v>
      </c>
      <c r="AS2859">
        <v>48</v>
      </c>
      <c r="AT2859">
        <v>52</v>
      </c>
      <c r="AU2859">
        <v>1.9</v>
      </c>
      <c r="AV2859">
        <v>1.74</v>
      </c>
      <c r="AW2859">
        <v>2.71</v>
      </c>
      <c r="AX2859">
        <v>43</v>
      </c>
      <c r="AY2859">
        <v>74</v>
      </c>
      <c r="AZ2859">
        <v>58</v>
      </c>
      <c r="BA2859">
        <v>27</v>
      </c>
      <c r="BB2859">
        <v>15</v>
      </c>
      <c r="BC2859">
        <v>34</v>
      </c>
      <c r="BD2859">
        <v>64</v>
      </c>
      <c r="BE2859">
        <v>46</v>
      </c>
      <c r="BF2859">
        <v>88</v>
      </c>
      <c r="BG2859">
        <v>9.6999999999999993</v>
      </c>
      <c r="BH2859">
        <v>4.1399999999999997</v>
      </c>
      <c r="BI2859">
        <v>1.4</v>
      </c>
      <c r="BJ2859">
        <v>4.5</v>
      </c>
      <c r="BK2859">
        <v>7.5</v>
      </c>
      <c r="BL2859">
        <f>1/Table1[[#This Row],[odds_ft_home_team_win]]+1/Table1[[#This Row],[odds_ft_draw]]+1/Table1[[#This Row],[odds_ft_away_team_win]]-1</f>
        <v>6.9841269841269815E-2</v>
      </c>
      <c r="BM2859">
        <f>Table1[[#This Row],[Margin]]/3</f>
        <v>2.3280423280423273E-2</v>
      </c>
      <c r="BN2859">
        <v>1.27</v>
      </c>
      <c r="BO2859">
        <v>2</v>
      </c>
      <c r="BP2859">
        <v>3</v>
      </c>
      <c r="BQ2859">
        <v>5.5</v>
      </c>
      <c r="BR2859">
        <v>1.95</v>
      </c>
      <c r="BS2859">
        <v>1.83</v>
      </c>
      <c r="BT2859" t="s">
        <v>3802</v>
      </c>
      <c r="BU2859">
        <f>VLOOKUP(Table1[[#This Row],[Reference]],metron,11,FALSE)</f>
        <v>2.224544841537424</v>
      </c>
      <c r="BV2859">
        <f>VLOOKUP(Table1[[#This Row],[Reference]],metron,12,FALSE)</f>
        <v>0.76803776129467294</v>
      </c>
    </row>
    <row r="2860" spans="1:74" hidden="1" x14ac:dyDescent="0.45">
      <c r="A2860" t="s">
        <v>5401</v>
      </c>
      <c r="B2860">
        <v>1619308800</v>
      </c>
      <c r="C2860" s="3" t="s">
        <v>4820</v>
      </c>
      <c r="D2860" t="s">
        <v>65</v>
      </c>
      <c r="E2860" t="s">
        <v>66</v>
      </c>
      <c r="F2860" t="s">
        <v>93</v>
      </c>
      <c r="G2860" t="s">
        <v>98</v>
      </c>
      <c r="H2860" t="s">
        <v>3822</v>
      </c>
      <c r="I2860">
        <f>MROUND(Table1[[#This Row],[Prob_H]]*100,2)/100</f>
        <v>0.42</v>
      </c>
      <c r="J2860">
        <f>1/Table1[[#This Row],[odds_ft_home_team_win]]-Table1[[#This Row],[Margin/3]]</f>
        <v>0.42125391305719173</v>
      </c>
      <c r="K2860">
        <f>1/Table1[[#This Row],[odds_ft_draw]]-Table1[[#This Row],[Margin/3]]</f>
        <v>0.29457731097075363</v>
      </c>
      <c r="L2860">
        <f>1/Table1[[#This Row],[odds_ft_away_team_win]]-Table1[[#This Row],[Margin/3]]</f>
        <v>0.28416877597205464</v>
      </c>
      <c r="M2860">
        <v>16</v>
      </c>
      <c r="N2860">
        <v>1.06</v>
      </c>
      <c r="O2860">
        <v>1.33</v>
      </c>
      <c r="P2860">
        <v>1.21</v>
      </c>
      <c r="Q2860">
        <v>1.35</v>
      </c>
      <c r="R2860" t="str" cm="1">
        <f t="array" ref="R28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60">
        <v>0</v>
      </c>
      <c r="T2860">
        <v>1</v>
      </c>
      <c r="U2860">
        <v>1</v>
      </c>
      <c r="V2860">
        <v>0</v>
      </c>
      <c r="W2860">
        <v>0</v>
      </c>
      <c r="X2860">
        <v>0</v>
      </c>
      <c r="Z2860">
        <v>81</v>
      </c>
      <c r="AA2860">
        <v>3</v>
      </c>
      <c r="AB2860">
        <v>3</v>
      </c>
      <c r="AC2860">
        <v>2</v>
      </c>
      <c r="AD2860">
        <v>0</v>
      </c>
      <c r="AE2860">
        <v>2</v>
      </c>
      <c r="AF2860">
        <v>0</v>
      </c>
      <c r="AG2860">
        <v>2</v>
      </c>
      <c r="AH2860">
        <v>0</v>
      </c>
      <c r="AI2860">
        <v>0</v>
      </c>
      <c r="AJ2860">
        <v>2</v>
      </c>
      <c r="AK2860">
        <v>14</v>
      </c>
      <c r="AL2860">
        <v>5</v>
      </c>
      <c r="AM2860">
        <v>3</v>
      </c>
      <c r="AN2860">
        <v>3</v>
      </c>
      <c r="AO2860">
        <v>11</v>
      </c>
      <c r="AP2860">
        <v>2</v>
      </c>
      <c r="AQ2860">
        <v>10</v>
      </c>
      <c r="AR2860">
        <v>10</v>
      </c>
      <c r="AS2860">
        <v>49</v>
      </c>
      <c r="AT2860">
        <v>51</v>
      </c>
      <c r="AU2860">
        <v>1.33</v>
      </c>
      <c r="AV2860">
        <v>0.75</v>
      </c>
      <c r="AW2860">
        <v>2.2000000000000002</v>
      </c>
      <c r="AX2860">
        <v>50</v>
      </c>
      <c r="AY2860">
        <v>68</v>
      </c>
      <c r="AZ2860">
        <v>35</v>
      </c>
      <c r="BA2860">
        <v>21</v>
      </c>
      <c r="BB2860">
        <v>0</v>
      </c>
      <c r="BC2860">
        <v>24</v>
      </c>
      <c r="BD2860">
        <v>74</v>
      </c>
      <c r="BE2860">
        <v>35</v>
      </c>
      <c r="BF2860">
        <v>77</v>
      </c>
      <c r="BG2860">
        <v>9.5500000000000007</v>
      </c>
      <c r="BH2860">
        <v>4.8499999999999996</v>
      </c>
      <c r="BI2860">
        <v>2.2000000000000002</v>
      </c>
      <c r="BJ2860">
        <v>3.05</v>
      </c>
      <c r="BK2860">
        <v>3.15</v>
      </c>
      <c r="BL2860">
        <f>1/Table1[[#This Row],[odds_ft_home_team_win]]+1/Table1[[#This Row],[odds_ft_draw]]+1/Table1[[#This Row],[odds_ft_away_team_win]]-1</f>
        <v>9.9874624464788342E-2</v>
      </c>
      <c r="BM2860">
        <f>Table1[[#This Row],[Margin]]/3</f>
        <v>3.3291541488262778E-2</v>
      </c>
      <c r="BN2860">
        <v>1.4</v>
      </c>
      <c r="BO2860">
        <v>2.25</v>
      </c>
      <c r="BP2860">
        <v>3.95</v>
      </c>
      <c r="BQ2860">
        <v>8</v>
      </c>
      <c r="BR2860">
        <v>2.0499999999999998</v>
      </c>
      <c r="BS2860">
        <v>1.71</v>
      </c>
      <c r="BT2860" t="s">
        <v>3790</v>
      </c>
      <c r="BU2860">
        <f>VLOOKUP(Table1[[#This Row],[Reference]],metron,11,FALSE)</f>
        <v>1.396960958296362</v>
      </c>
      <c r="BV2860">
        <f>VLOOKUP(Table1[[#This Row],[Reference]],metron,12,FALSE)</f>
        <v>1.091503992901508</v>
      </c>
    </row>
    <row r="2861" spans="1:74" x14ac:dyDescent="0.45">
      <c r="A2861" t="s">
        <v>5401</v>
      </c>
      <c r="B2861">
        <v>1619316600</v>
      </c>
      <c r="C2861" s="3" t="s">
        <v>4821</v>
      </c>
      <c r="D2861" t="s">
        <v>65</v>
      </c>
      <c r="E2861" t="s">
        <v>66</v>
      </c>
      <c r="F2861" t="s">
        <v>68</v>
      </c>
      <c r="G2861" t="s">
        <v>85</v>
      </c>
      <c r="H2861" t="s">
        <v>3811</v>
      </c>
      <c r="I2861">
        <f>MROUND(Table1[[#This Row],[Prob_H]]*100,2)/100</f>
        <v>0.34</v>
      </c>
      <c r="J2861">
        <f>1/Table1[[#This Row],[odds_ft_home_team_win]]-Table1[[#This Row],[Margin/3]]</f>
        <v>0.33227513227513222</v>
      </c>
      <c r="K2861">
        <f>1/Table1[[#This Row],[odds_ft_draw]]-Table1[[#This Row],[Margin/3]]</f>
        <v>0.29259259259259252</v>
      </c>
      <c r="L2861">
        <f>1/Table1[[#This Row],[odds_ft_away_team_win]]-Table1[[#This Row],[Margin/3]]</f>
        <v>0.37513227513227509</v>
      </c>
      <c r="M2861">
        <v>16</v>
      </c>
      <c r="N2861">
        <v>1.44</v>
      </c>
      <c r="O2861">
        <v>1.56</v>
      </c>
      <c r="P2861">
        <v>1.53</v>
      </c>
      <c r="Q2861">
        <v>1.39</v>
      </c>
      <c r="R2861" t="str" cm="1">
        <f t="array" ref="R28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1">
        <v>2</v>
      </c>
      <c r="T2861">
        <v>1</v>
      </c>
      <c r="U2861">
        <v>3</v>
      </c>
      <c r="V2861">
        <v>2</v>
      </c>
      <c r="W2861">
        <v>1</v>
      </c>
      <c r="X2861">
        <v>1</v>
      </c>
      <c r="Y2861" t="s">
        <v>4822</v>
      </c>
      <c r="Z2861">
        <v>18</v>
      </c>
      <c r="AA2861">
        <v>4</v>
      </c>
      <c r="AB2861">
        <v>6</v>
      </c>
      <c r="AC2861">
        <v>2</v>
      </c>
      <c r="AD2861">
        <v>1</v>
      </c>
      <c r="AE2861">
        <v>5</v>
      </c>
      <c r="AF2861">
        <v>1</v>
      </c>
      <c r="AG2861">
        <v>0</v>
      </c>
      <c r="AH2861">
        <v>3</v>
      </c>
      <c r="AI2861">
        <v>1</v>
      </c>
      <c r="AJ2861">
        <v>5</v>
      </c>
      <c r="AK2861">
        <v>11</v>
      </c>
      <c r="AL2861">
        <v>10</v>
      </c>
      <c r="AM2861">
        <v>7</v>
      </c>
      <c r="AN2861">
        <v>4</v>
      </c>
      <c r="AO2861">
        <v>4</v>
      </c>
      <c r="AP2861">
        <v>6</v>
      </c>
      <c r="AQ2861">
        <v>8</v>
      </c>
      <c r="AR2861">
        <v>13</v>
      </c>
      <c r="AS2861">
        <v>58</v>
      </c>
      <c r="AT2861">
        <v>42</v>
      </c>
      <c r="AU2861">
        <v>1.6</v>
      </c>
      <c r="AV2861">
        <v>1.17</v>
      </c>
      <c r="AW2861">
        <v>2.64</v>
      </c>
      <c r="AX2861">
        <v>68</v>
      </c>
      <c r="AY2861">
        <v>85</v>
      </c>
      <c r="AZ2861">
        <v>50</v>
      </c>
      <c r="BA2861">
        <v>21</v>
      </c>
      <c r="BB2861">
        <v>6</v>
      </c>
      <c r="BC2861">
        <v>30</v>
      </c>
      <c r="BD2861">
        <v>68</v>
      </c>
      <c r="BE2861">
        <v>44</v>
      </c>
      <c r="BF2861">
        <v>85</v>
      </c>
      <c r="BG2861">
        <v>10.09</v>
      </c>
      <c r="BH2861">
        <v>4.41</v>
      </c>
      <c r="BI2861">
        <v>2.8</v>
      </c>
      <c r="BJ2861">
        <v>3.15</v>
      </c>
      <c r="BK2861">
        <v>2.5</v>
      </c>
      <c r="BL2861">
        <f>1/Table1[[#This Row],[odds_ft_home_team_win]]+1/Table1[[#This Row],[odds_ft_draw]]+1/Table1[[#This Row],[odds_ft_away_team_win]]-1</f>
        <v>7.4603174603174782E-2</v>
      </c>
      <c r="BM2861">
        <f>Table1[[#This Row],[Margin]]/3</f>
        <v>2.4867724867724927E-2</v>
      </c>
      <c r="BN2861">
        <v>1.36</v>
      </c>
      <c r="BO2861">
        <v>2</v>
      </c>
      <c r="BP2861">
        <v>3.35</v>
      </c>
      <c r="BQ2861">
        <v>6.75</v>
      </c>
      <c r="BR2861">
        <v>1.8</v>
      </c>
      <c r="BS2861">
        <v>1.95</v>
      </c>
      <c r="BT2861" t="s">
        <v>3807</v>
      </c>
      <c r="BU2861">
        <f>VLOOKUP(Table1[[#This Row],[Reference]],metron,11,FALSE)</f>
        <v>1.228921489601805</v>
      </c>
      <c r="BV2861">
        <f>VLOOKUP(Table1[[#This Row],[Reference]],metron,12,FALSE)</f>
        <v>1.2940512655166849</v>
      </c>
    </row>
    <row r="2862" spans="1:74" x14ac:dyDescent="0.45">
      <c r="A2862" t="s">
        <v>5401</v>
      </c>
      <c r="B2862">
        <v>1619389800</v>
      </c>
      <c r="C2862" s="3" t="s">
        <v>4823</v>
      </c>
      <c r="D2862" t="s">
        <v>65</v>
      </c>
      <c r="E2862" t="s">
        <v>66</v>
      </c>
      <c r="F2862" t="s">
        <v>97</v>
      </c>
      <c r="G2862" t="s">
        <v>86</v>
      </c>
      <c r="H2862" t="s">
        <v>3839</v>
      </c>
      <c r="I2862">
        <f>MROUND(Table1[[#This Row],[Prob_H]]*100,2)/100</f>
        <v>0.28000000000000003</v>
      </c>
      <c r="J2862">
        <f>1/Table1[[#This Row],[odds_ft_home_team_win]]-Table1[[#This Row],[Margin/3]]</f>
        <v>0.27019178120169951</v>
      </c>
      <c r="K2862">
        <f>1/Table1[[#This Row],[odds_ft_draw]]-Table1[[#This Row],[Margin/3]]</f>
        <v>0.2659292066066441</v>
      </c>
      <c r="L2862">
        <f>1/Table1[[#This Row],[odds_ft_away_team_win]]-Table1[[#This Row],[Margin/3]]</f>
        <v>0.4638790121916565</v>
      </c>
      <c r="M2862">
        <v>16</v>
      </c>
      <c r="N2862">
        <v>1.88</v>
      </c>
      <c r="O2862">
        <v>1.75</v>
      </c>
      <c r="P2862">
        <v>2</v>
      </c>
      <c r="Q2862">
        <v>1.63</v>
      </c>
      <c r="R2862" t="str" cm="1">
        <f t="array" ref="R28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2">
        <v>3</v>
      </c>
      <c r="T2862">
        <v>1</v>
      </c>
      <c r="U2862">
        <v>4</v>
      </c>
      <c r="V2862">
        <v>2</v>
      </c>
      <c r="W2862">
        <v>2</v>
      </c>
      <c r="X2862">
        <v>0</v>
      </c>
      <c r="Y2862" t="s">
        <v>4824</v>
      </c>
      <c r="Z2862">
        <v>51</v>
      </c>
      <c r="AA2862">
        <v>4</v>
      </c>
      <c r="AB2862">
        <v>4</v>
      </c>
      <c r="AC2862">
        <v>2</v>
      </c>
      <c r="AD2862">
        <v>0</v>
      </c>
      <c r="AE2862">
        <v>2</v>
      </c>
      <c r="AF2862">
        <v>0</v>
      </c>
      <c r="AG2862">
        <v>2</v>
      </c>
      <c r="AH2862">
        <v>0</v>
      </c>
      <c r="AI2862">
        <v>1</v>
      </c>
      <c r="AJ2862">
        <v>1</v>
      </c>
      <c r="AK2862">
        <v>12</v>
      </c>
      <c r="AL2862">
        <v>12</v>
      </c>
      <c r="AM2862">
        <v>5</v>
      </c>
      <c r="AN2862">
        <v>4</v>
      </c>
      <c r="AO2862">
        <v>7</v>
      </c>
      <c r="AP2862">
        <v>8</v>
      </c>
      <c r="AQ2862">
        <v>19</v>
      </c>
      <c r="AR2862">
        <v>12</v>
      </c>
      <c r="AS2862">
        <v>38</v>
      </c>
      <c r="AT2862">
        <v>62</v>
      </c>
      <c r="AU2862">
        <v>1.25</v>
      </c>
      <c r="AV2862">
        <v>1.33</v>
      </c>
      <c r="AW2862">
        <v>2.78</v>
      </c>
      <c r="AX2862">
        <v>53</v>
      </c>
      <c r="AY2862">
        <v>75</v>
      </c>
      <c r="AZ2862">
        <v>47</v>
      </c>
      <c r="BA2862">
        <v>32</v>
      </c>
      <c r="BB2862">
        <v>22</v>
      </c>
      <c r="BC2862">
        <v>29</v>
      </c>
      <c r="BD2862">
        <v>66</v>
      </c>
      <c r="BE2862">
        <v>44</v>
      </c>
      <c r="BF2862">
        <v>88</v>
      </c>
      <c r="BG2862">
        <v>10.57</v>
      </c>
      <c r="BH2862">
        <v>3.63</v>
      </c>
      <c r="BI2862">
        <v>3.4</v>
      </c>
      <c r="BJ2862">
        <v>3.45</v>
      </c>
      <c r="BK2862">
        <v>2.0499999999999998</v>
      </c>
      <c r="BL2862">
        <f>1/Table1[[#This Row],[odds_ft_home_team_win]]+1/Table1[[#This Row],[odds_ft_draw]]+1/Table1[[#This Row],[odds_ft_away_team_win]]-1</f>
        <v>7.1777597571372143E-2</v>
      </c>
      <c r="BM2862">
        <f>Table1[[#This Row],[Margin]]/3</f>
        <v>2.3925865857124046E-2</v>
      </c>
      <c r="BN2862">
        <v>1.32</v>
      </c>
      <c r="BO2862">
        <v>1.91</v>
      </c>
      <c r="BP2862">
        <v>3.15</v>
      </c>
      <c r="BQ2862">
        <v>6</v>
      </c>
      <c r="BR2862">
        <v>1.8</v>
      </c>
      <c r="BS2862">
        <v>1.95</v>
      </c>
      <c r="BT2862" t="s">
        <v>3813</v>
      </c>
      <c r="BU2862">
        <f>VLOOKUP(Table1[[#This Row],[Reference]],metron,11,FALSE)</f>
        <v>1.128766254360926</v>
      </c>
      <c r="BV2862">
        <f>VLOOKUP(Table1[[#This Row],[Reference]],metron,12,FALSE)</f>
        <v>1.415794481446242</v>
      </c>
    </row>
    <row r="2863" spans="1:74" hidden="1" x14ac:dyDescent="0.45">
      <c r="A2863" t="s">
        <v>5401</v>
      </c>
      <c r="B2863">
        <v>1610906400</v>
      </c>
      <c r="C2863" s="3" t="s">
        <v>4624</v>
      </c>
      <c r="D2863" t="s">
        <v>65</v>
      </c>
      <c r="E2863" t="s">
        <v>66</v>
      </c>
      <c r="F2863" t="s">
        <v>94</v>
      </c>
      <c r="G2863" t="s">
        <v>4346</v>
      </c>
      <c r="H2863" t="s">
        <v>3784</v>
      </c>
      <c r="I2863" t="e">
        <f>MROUND(Table1[[#This Row],[Prob_H]]*100,2)/100</f>
        <v>#DIV/0!</v>
      </c>
      <c r="J2863" t="e">
        <f>1/Table1[[#This Row],[odds_ft_home_team_win]]-Table1[[#This Row],[Margin/3]]</f>
        <v>#DIV/0!</v>
      </c>
      <c r="K2863" t="e">
        <f>1/Table1[[#This Row],[odds_ft_draw]]-Table1[[#This Row],[Margin/3]]</f>
        <v>#DIV/0!</v>
      </c>
      <c r="L2863" t="e">
        <f>1/Table1[[#This Row],[odds_ft_away_team_win]]-Table1[[#This Row],[Margin/3]]</f>
        <v>#DIV/0!</v>
      </c>
      <c r="M2863">
        <v>2</v>
      </c>
      <c r="N2863">
        <v>2</v>
      </c>
      <c r="O2863">
        <v>0.56000000000000005</v>
      </c>
      <c r="P2863">
        <v>1.65</v>
      </c>
      <c r="Q2863">
        <v>0.65</v>
      </c>
      <c r="R2863" t="str" cm="1">
        <f t="array" ref="R28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3">
        <v>3</v>
      </c>
      <c r="T2863">
        <v>0</v>
      </c>
      <c r="U2863">
        <v>3</v>
      </c>
      <c r="V2863">
        <v>1</v>
      </c>
      <c r="W2863">
        <v>1</v>
      </c>
      <c r="X2863">
        <v>0</v>
      </c>
      <c r="Y2863" t="s">
        <v>4625</v>
      </c>
      <c r="AA2863">
        <v>9</v>
      </c>
      <c r="AB2863">
        <v>6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10</v>
      </c>
      <c r="AL2863">
        <v>7</v>
      </c>
      <c r="AM2863">
        <v>4</v>
      </c>
      <c r="AN2863">
        <v>3</v>
      </c>
      <c r="AO2863">
        <v>6</v>
      </c>
      <c r="AP2863">
        <v>4</v>
      </c>
      <c r="AQ2863">
        <v>15</v>
      </c>
      <c r="AR2863">
        <v>9</v>
      </c>
      <c r="AS2863">
        <v>47</v>
      </c>
      <c r="AT2863">
        <v>53</v>
      </c>
      <c r="AU2863">
        <v>1.26</v>
      </c>
      <c r="AV2863">
        <v>1</v>
      </c>
      <c r="AW2863">
        <v>3.1</v>
      </c>
      <c r="AX2863">
        <v>63</v>
      </c>
      <c r="AY2863">
        <v>86</v>
      </c>
      <c r="AZ2863">
        <v>59</v>
      </c>
      <c r="BA2863">
        <v>39</v>
      </c>
      <c r="BB2863">
        <v>20</v>
      </c>
      <c r="BC2863">
        <v>29</v>
      </c>
      <c r="BD2863">
        <v>56</v>
      </c>
      <c r="BE2863">
        <v>59</v>
      </c>
      <c r="BF2863">
        <v>80</v>
      </c>
      <c r="BG2863">
        <v>9.2200000000000006</v>
      </c>
      <c r="BH2863">
        <v>5.0199999999999996</v>
      </c>
      <c r="BI2863">
        <v>0</v>
      </c>
      <c r="BJ2863">
        <v>0</v>
      </c>
      <c r="BK2863">
        <v>0</v>
      </c>
      <c r="BL2863" t="e">
        <f>1/Table1[[#This Row],[odds_ft_home_team_win]]+1/Table1[[#This Row],[odds_ft_draw]]+1/Table1[[#This Row],[odds_ft_away_team_win]]-1</f>
        <v>#DIV/0!</v>
      </c>
      <c r="BM2863" t="e">
        <f>Table1[[#This Row],[Margin]]/3</f>
        <v>#DIV/0!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 t="s">
        <v>3833</v>
      </c>
      <c r="BU2863" t="e">
        <f>VLOOKUP(Table1[[#This Row],[Reference]],metron,11,FALSE)</f>
        <v>#DIV/0!</v>
      </c>
      <c r="BV2863" t="e">
        <f>VLOOKUP(Table1[[#This Row],[Reference]],metron,12,FALSE)</f>
        <v>#DIV/0!</v>
      </c>
    </row>
    <row r="2864" spans="1:74" x14ac:dyDescent="0.45">
      <c r="A2864" t="s">
        <v>5401</v>
      </c>
      <c r="B2864">
        <v>1619397000</v>
      </c>
      <c r="C2864" s="3" t="s">
        <v>4825</v>
      </c>
      <c r="D2864" t="s">
        <v>65</v>
      </c>
      <c r="E2864" t="s">
        <v>66</v>
      </c>
      <c r="F2864" t="s">
        <v>80</v>
      </c>
      <c r="G2864" t="s">
        <v>3788</v>
      </c>
      <c r="H2864" t="s">
        <v>3903</v>
      </c>
      <c r="I2864">
        <f>MROUND(Table1[[#This Row],[Prob_H]]*100,2)/100</f>
        <v>0.6</v>
      </c>
      <c r="J2864">
        <f>1/Table1[[#This Row],[odds_ft_home_team_win]]-Table1[[#This Row],[Margin/3]]</f>
        <v>0.59844081486593559</v>
      </c>
      <c r="K2864">
        <f>1/Table1[[#This Row],[odds_ft_draw]]-Table1[[#This Row],[Margin/3]]</f>
        <v>0.22423638269048898</v>
      </c>
      <c r="L2864">
        <f>1/Table1[[#This Row],[odds_ft_away_team_win]]-Table1[[#This Row],[Margin/3]]</f>
        <v>0.1773228024435754</v>
      </c>
      <c r="M2864">
        <v>16</v>
      </c>
      <c r="N2864">
        <v>1.75</v>
      </c>
      <c r="O2864">
        <v>0.63</v>
      </c>
      <c r="P2864">
        <v>1.82</v>
      </c>
      <c r="Q2864">
        <v>0.59</v>
      </c>
      <c r="R2864" t="str" cm="1">
        <f t="array" ref="R28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68</v>
      </c>
      <c r="AA2864">
        <v>6</v>
      </c>
      <c r="AB2864">
        <v>7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13</v>
      </c>
      <c r="AL2864">
        <v>16</v>
      </c>
      <c r="AM2864">
        <v>6</v>
      </c>
      <c r="AN2864">
        <v>6</v>
      </c>
      <c r="AO2864">
        <v>7</v>
      </c>
      <c r="AP2864">
        <v>10</v>
      </c>
      <c r="AQ2864">
        <v>11</v>
      </c>
      <c r="AR2864">
        <v>6</v>
      </c>
      <c r="AS2864">
        <v>41</v>
      </c>
      <c r="AT2864">
        <v>59</v>
      </c>
      <c r="AU2864">
        <v>1.54</v>
      </c>
      <c r="AV2864">
        <v>1.8</v>
      </c>
      <c r="AW2864">
        <v>2.75</v>
      </c>
      <c r="AX2864">
        <v>63</v>
      </c>
      <c r="AY2864">
        <v>79</v>
      </c>
      <c r="AZ2864">
        <v>47</v>
      </c>
      <c r="BA2864">
        <v>32</v>
      </c>
      <c r="BB2864">
        <v>19</v>
      </c>
      <c r="BC2864">
        <v>35</v>
      </c>
      <c r="BD2864">
        <v>69</v>
      </c>
      <c r="BE2864">
        <v>50</v>
      </c>
      <c r="BF2864">
        <v>88</v>
      </c>
      <c r="BG2864">
        <v>8.1300000000000008</v>
      </c>
      <c r="BH2864">
        <v>4.37</v>
      </c>
      <c r="BI2864">
        <v>1.61</v>
      </c>
      <c r="BJ2864">
        <v>4.05</v>
      </c>
      <c r="BK2864">
        <v>5</v>
      </c>
      <c r="BL2864">
        <f>1/Table1[[#This Row],[odds_ft_home_team_win]]+1/Table1[[#This Row],[odds_ft_draw]]+1/Table1[[#This Row],[odds_ft_away_team_win]]-1</f>
        <v>6.8031592669273833E-2</v>
      </c>
      <c r="BM2864">
        <f>Table1[[#This Row],[Margin]]/3</f>
        <v>2.2677197556424611E-2</v>
      </c>
      <c r="BN2864">
        <v>1.32</v>
      </c>
      <c r="BO2864">
        <v>1.95</v>
      </c>
      <c r="BP2864">
        <v>3.25</v>
      </c>
      <c r="BQ2864">
        <v>6.5</v>
      </c>
      <c r="BR2864">
        <v>2.0499999999999998</v>
      </c>
      <c r="BS2864">
        <v>1.74</v>
      </c>
      <c r="BT2864" t="s">
        <v>3847</v>
      </c>
      <c r="BU2864">
        <f>VLOOKUP(Table1[[#This Row],[Reference]],metron,11,FALSE)</f>
        <v>1.841836734693878</v>
      </c>
      <c r="BV2864">
        <f>VLOOKUP(Table1[[#This Row],[Reference]],metron,12,FALSE)</f>
        <v>0.88917233560090703</v>
      </c>
    </row>
    <row r="2865" spans="1:74" x14ac:dyDescent="0.45">
      <c r="A2865" t="s">
        <v>5401</v>
      </c>
      <c r="B2865">
        <v>1619488800</v>
      </c>
      <c r="C2865" s="3" t="s">
        <v>4826</v>
      </c>
      <c r="D2865" t="s">
        <v>65</v>
      </c>
      <c r="E2865" t="s">
        <v>66</v>
      </c>
      <c r="F2865" t="s">
        <v>103</v>
      </c>
      <c r="G2865" t="s">
        <v>88</v>
      </c>
      <c r="H2865" t="s">
        <v>3793</v>
      </c>
      <c r="I2865">
        <f>MROUND(Table1[[#This Row],[Prob_H]]*100,2)/100</f>
        <v>0.46</v>
      </c>
      <c r="J2865">
        <f>1/Table1[[#This Row],[odds_ft_home_team_win]]-Table1[[#This Row],[Margin/3]]</f>
        <v>0.45325194754518722</v>
      </c>
      <c r="K2865">
        <f>1/Table1[[#This Row],[odds_ft_draw]]-Table1[[#This Row],[Margin/3]]</f>
        <v>0.27556893404127819</v>
      </c>
      <c r="L2865">
        <f>1/Table1[[#This Row],[odds_ft_away_team_win]]-Table1[[#This Row],[Margin/3]]</f>
        <v>0.27117911841353459</v>
      </c>
      <c r="M2865">
        <v>16</v>
      </c>
      <c r="N2865">
        <v>1.18</v>
      </c>
      <c r="O2865">
        <v>0.88</v>
      </c>
      <c r="P2865">
        <v>1.43</v>
      </c>
      <c r="Q2865">
        <v>0.8</v>
      </c>
      <c r="R2865" t="str" cm="1">
        <f t="array" ref="R28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5">
        <v>1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58</v>
      </c>
      <c r="AA2865">
        <v>6</v>
      </c>
      <c r="AB2865">
        <v>4</v>
      </c>
      <c r="AC2865">
        <v>1</v>
      </c>
      <c r="AD2865">
        <v>1</v>
      </c>
      <c r="AE2865">
        <v>0</v>
      </c>
      <c r="AF2865">
        <v>0</v>
      </c>
      <c r="AG2865">
        <v>1</v>
      </c>
      <c r="AH2865">
        <v>1</v>
      </c>
      <c r="AI2865">
        <v>0</v>
      </c>
      <c r="AJ2865">
        <v>0</v>
      </c>
      <c r="AK2865">
        <v>11</v>
      </c>
      <c r="AL2865">
        <v>12</v>
      </c>
      <c r="AM2865">
        <v>2</v>
      </c>
      <c r="AN2865">
        <v>2</v>
      </c>
      <c r="AO2865">
        <v>9</v>
      </c>
      <c r="AP2865">
        <v>10</v>
      </c>
      <c r="AQ2865">
        <v>14</v>
      </c>
      <c r="AR2865">
        <v>12</v>
      </c>
      <c r="AS2865">
        <v>39</v>
      </c>
      <c r="AT2865">
        <v>61</v>
      </c>
      <c r="AU2865">
        <v>1.07</v>
      </c>
      <c r="AV2865">
        <v>1.28</v>
      </c>
      <c r="AW2865">
        <v>2.09</v>
      </c>
      <c r="AX2865">
        <v>52</v>
      </c>
      <c r="AY2865">
        <v>61</v>
      </c>
      <c r="AZ2865">
        <v>30</v>
      </c>
      <c r="BA2865">
        <v>16</v>
      </c>
      <c r="BB2865">
        <v>3</v>
      </c>
      <c r="BC2865">
        <v>22</v>
      </c>
      <c r="BD2865">
        <v>73</v>
      </c>
      <c r="BE2865">
        <v>28</v>
      </c>
      <c r="BF2865">
        <v>67</v>
      </c>
      <c r="BG2865">
        <v>10.47</v>
      </c>
      <c r="BH2865">
        <v>4.4800000000000004</v>
      </c>
      <c r="BI2865">
        <v>2.1</v>
      </c>
      <c r="BJ2865">
        <v>3.35</v>
      </c>
      <c r="BK2865">
        <v>3.4</v>
      </c>
      <c r="BL2865">
        <f>1/Table1[[#This Row],[odds_ft_home_team_win]]+1/Table1[[#This Row],[odds_ft_draw]]+1/Table1[[#This Row],[odds_ft_away_team_win]]-1</f>
        <v>6.8815585935866785E-2</v>
      </c>
      <c r="BM2865">
        <f>Table1[[#This Row],[Margin]]/3</f>
        <v>2.293852864528893E-2</v>
      </c>
      <c r="BN2865">
        <v>1.34</v>
      </c>
      <c r="BO2865">
        <v>1.95</v>
      </c>
      <c r="BP2865">
        <v>3.3</v>
      </c>
      <c r="BQ2865">
        <v>6.5</v>
      </c>
      <c r="BR2865">
        <v>1.83</v>
      </c>
      <c r="BS2865">
        <v>1.95</v>
      </c>
      <c r="BT2865" t="s">
        <v>3798</v>
      </c>
      <c r="BU2865">
        <f>VLOOKUP(Table1[[#This Row],[Reference]],metron,11,FALSE)</f>
        <v>1.4888836329233679</v>
      </c>
      <c r="BV2865">
        <f>VLOOKUP(Table1[[#This Row],[Reference]],metron,12,FALSE)</f>
        <v>1.0516792809839171</v>
      </c>
    </row>
    <row r="2866" spans="1:74" hidden="1" x14ac:dyDescent="0.45">
      <c r="A2866" t="s">
        <v>5400</v>
      </c>
      <c r="B2866">
        <v>1635465600</v>
      </c>
      <c r="C2866" s="3" t="s">
        <v>5062</v>
      </c>
      <c r="D2866" t="s">
        <v>65</v>
      </c>
      <c r="E2866" t="s">
        <v>66</v>
      </c>
      <c r="F2866" t="s">
        <v>93</v>
      </c>
      <c r="G2866" t="s">
        <v>72</v>
      </c>
      <c r="H2866" t="s">
        <v>3839</v>
      </c>
      <c r="I2866">
        <f>MROUND(Table1[[#This Row],[Prob_H]]*100,2)/100</f>
        <v>0.64</v>
      </c>
      <c r="J2866">
        <f>1/Table1[[#This Row],[odds_ft_home_team_win]]-Table1[[#This Row],[Margin/3]]</f>
        <v>0.63489069587652869</v>
      </c>
      <c r="K2866">
        <f>1/Table1[[#This Row],[odds_ft_draw]]-Table1[[#This Row],[Margin/3]]</f>
        <v>0.22580359720941487</v>
      </c>
      <c r="L2866">
        <f>1/Table1[[#This Row],[odds_ft_away_team_win]]-Table1[[#This Row],[Margin/3]]</f>
        <v>0.13930570691405625</v>
      </c>
      <c r="M2866">
        <v>16</v>
      </c>
      <c r="N2866">
        <v>1.57</v>
      </c>
      <c r="O2866">
        <v>0.28999999999999998</v>
      </c>
      <c r="P2866">
        <v>1.55</v>
      </c>
      <c r="Q2866">
        <v>0.53</v>
      </c>
      <c r="R2866" t="str" cm="1">
        <f t="array" ref="R28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66">
        <v>0</v>
      </c>
      <c r="T2866">
        <v>2</v>
      </c>
      <c r="U2866">
        <v>2</v>
      </c>
      <c r="V2866">
        <v>1</v>
      </c>
      <c r="W2866">
        <v>0</v>
      </c>
      <c r="X2866">
        <v>1</v>
      </c>
      <c r="Z2866" t="s">
        <v>5063</v>
      </c>
      <c r="AA2866">
        <v>9</v>
      </c>
      <c r="AB2866">
        <v>3</v>
      </c>
      <c r="AC2866">
        <v>2</v>
      </c>
      <c r="AD2866">
        <v>0</v>
      </c>
      <c r="AE2866">
        <v>3</v>
      </c>
      <c r="AF2866">
        <v>0</v>
      </c>
      <c r="AG2866">
        <v>0</v>
      </c>
      <c r="AH2866">
        <v>2</v>
      </c>
      <c r="AI2866">
        <v>1</v>
      </c>
      <c r="AJ2866">
        <v>2</v>
      </c>
      <c r="AK2866">
        <v>17</v>
      </c>
      <c r="AL2866">
        <v>13</v>
      </c>
      <c r="AM2866">
        <v>5</v>
      </c>
      <c r="AN2866">
        <v>6</v>
      </c>
      <c r="AO2866">
        <v>12</v>
      </c>
      <c r="AP2866">
        <v>7</v>
      </c>
      <c r="AQ2866">
        <v>7</v>
      </c>
      <c r="AR2866">
        <v>14</v>
      </c>
      <c r="AS2866">
        <v>64</v>
      </c>
      <c r="AT2866">
        <v>36</v>
      </c>
      <c r="AU2866">
        <v>1.98</v>
      </c>
      <c r="AV2866">
        <v>1.4</v>
      </c>
      <c r="AW2866">
        <v>2.15</v>
      </c>
      <c r="AX2866">
        <v>43</v>
      </c>
      <c r="AY2866">
        <v>72</v>
      </c>
      <c r="AZ2866">
        <v>36</v>
      </c>
      <c r="BA2866">
        <v>15</v>
      </c>
      <c r="BB2866">
        <v>7</v>
      </c>
      <c r="BC2866">
        <v>15</v>
      </c>
      <c r="BD2866">
        <v>57</v>
      </c>
      <c r="BE2866">
        <v>43</v>
      </c>
      <c r="BF2866">
        <v>72</v>
      </c>
      <c r="BG2866">
        <v>7.29</v>
      </c>
      <c r="BH2866">
        <v>5</v>
      </c>
      <c r="BI2866">
        <v>1.51</v>
      </c>
      <c r="BJ2866">
        <v>3.95</v>
      </c>
      <c r="BK2866">
        <v>6</v>
      </c>
      <c r="BL2866">
        <f>1/Table1[[#This Row],[odds_ft_home_team_win]]+1/Table1[[#This Row],[odds_ft_draw]]+1/Table1[[#This Row],[odds_ft_away_team_win]]-1</f>
        <v>8.2082879257831198E-2</v>
      </c>
      <c r="BM2866">
        <f>Table1[[#This Row],[Margin]]/3</f>
        <v>2.7360959752610398E-2</v>
      </c>
      <c r="BN2866">
        <v>1.33</v>
      </c>
      <c r="BO2866">
        <v>2.0499999999999998</v>
      </c>
      <c r="BP2866">
        <v>3.5</v>
      </c>
      <c r="BQ2866">
        <v>6.65</v>
      </c>
      <c r="BR2866">
        <v>2.08</v>
      </c>
      <c r="BS2866">
        <v>1.67</v>
      </c>
      <c r="BT2866" t="s">
        <v>3790</v>
      </c>
      <c r="BU2866">
        <f>VLOOKUP(Table1[[#This Row],[Reference]],metron,11,FALSE)</f>
        <v>1.980803571428571</v>
      </c>
      <c r="BV2866">
        <f>VLOOKUP(Table1[[#This Row],[Reference]],metron,12,FALSE)</f>
        <v>0.85357142857142854</v>
      </c>
    </row>
    <row r="2867" spans="1:74" hidden="1" x14ac:dyDescent="0.45">
      <c r="A2867" t="s">
        <v>5400</v>
      </c>
      <c r="B2867">
        <v>1635552000</v>
      </c>
      <c r="C2867" s="3" t="s">
        <v>5064</v>
      </c>
      <c r="D2867" t="s">
        <v>65</v>
      </c>
      <c r="E2867" t="s">
        <v>66</v>
      </c>
      <c r="F2867" t="s">
        <v>2218</v>
      </c>
      <c r="G2867" t="s">
        <v>4346</v>
      </c>
      <c r="H2867" t="s">
        <v>3819</v>
      </c>
      <c r="I2867">
        <f>MROUND(Table1[[#This Row],[Prob_H]]*100,2)/100</f>
        <v>0.5</v>
      </c>
      <c r="J2867">
        <f>1/Table1[[#This Row],[odds_ft_home_team_win]]-Table1[[#This Row],[Margin/3]]</f>
        <v>0.50072043026092417</v>
      </c>
      <c r="K2867">
        <f>1/Table1[[#This Row],[odds_ft_draw]]-Table1[[#This Row],[Margin/3]]</f>
        <v>0.24963978486953797</v>
      </c>
      <c r="L2867">
        <f>1/Table1[[#This Row],[odds_ft_away_team_win]]-Table1[[#This Row],[Margin/3]]</f>
        <v>0.24963978486953797</v>
      </c>
      <c r="M2867">
        <v>16</v>
      </c>
      <c r="N2867">
        <v>1.29</v>
      </c>
      <c r="O2867">
        <v>0.71</v>
      </c>
      <c r="P2867">
        <v>1.24</v>
      </c>
      <c r="Q2867">
        <v>0.72</v>
      </c>
      <c r="R2867" t="str" cm="1">
        <f t="array" ref="R28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67">
        <v>2</v>
      </c>
      <c r="T2867">
        <v>1</v>
      </c>
      <c r="U2867">
        <v>3</v>
      </c>
      <c r="V2867">
        <v>1</v>
      </c>
      <c r="W2867">
        <v>1</v>
      </c>
      <c r="X2867">
        <v>0</v>
      </c>
      <c r="Y2867" t="s">
        <v>5065</v>
      </c>
      <c r="Z2867">
        <v>71</v>
      </c>
      <c r="AA2867">
        <v>11</v>
      </c>
      <c r="AB2867">
        <v>0</v>
      </c>
      <c r="AC2867">
        <v>2</v>
      </c>
      <c r="AD2867">
        <v>0</v>
      </c>
      <c r="AE2867">
        <v>5</v>
      </c>
      <c r="AF2867">
        <v>0</v>
      </c>
      <c r="AG2867">
        <v>0</v>
      </c>
      <c r="AH2867">
        <v>2</v>
      </c>
      <c r="AI2867">
        <v>1</v>
      </c>
      <c r="AJ2867">
        <v>4</v>
      </c>
      <c r="AK2867">
        <v>15</v>
      </c>
      <c r="AL2867">
        <v>11</v>
      </c>
      <c r="AM2867">
        <v>9</v>
      </c>
      <c r="AN2867">
        <v>6</v>
      </c>
      <c r="AO2867">
        <v>6</v>
      </c>
      <c r="AP2867">
        <v>5</v>
      </c>
      <c r="AQ2867">
        <v>17</v>
      </c>
      <c r="AR2867">
        <v>7</v>
      </c>
      <c r="AS2867">
        <v>67</v>
      </c>
      <c r="AT2867">
        <v>33</v>
      </c>
      <c r="AU2867">
        <v>1.96</v>
      </c>
      <c r="AV2867">
        <v>1.33</v>
      </c>
      <c r="AW2867">
        <v>2.2200000000000002</v>
      </c>
      <c r="AX2867">
        <v>14</v>
      </c>
      <c r="AY2867">
        <v>71</v>
      </c>
      <c r="AZ2867">
        <v>50</v>
      </c>
      <c r="BA2867">
        <v>7</v>
      </c>
      <c r="BB2867">
        <v>0</v>
      </c>
      <c r="BC2867">
        <v>29</v>
      </c>
      <c r="BD2867">
        <v>64</v>
      </c>
      <c r="BE2867">
        <v>29</v>
      </c>
      <c r="BF2867">
        <v>79</v>
      </c>
      <c r="BG2867">
        <v>6.57</v>
      </c>
      <c r="BH2867">
        <v>2.86</v>
      </c>
      <c r="BI2867">
        <v>1.91</v>
      </c>
      <c r="BJ2867">
        <v>3.67</v>
      </c>
      <c r="BK2867">
        <v>3.67</v>
      </c>
      <c r="BL2867">
        <f>1/Table1[[#This Row],[odds_ft_home_team_win]]+1/Table1[[#This Row],[odds_ft_draw]]+1/Table1[[#This Row],[odds_ft_away_team_win]]-1</f>
        <v>6.8519337489478804E-2</v>
      </c>
      <c r="BM2867">
        <f>Table1[[#This Row],[Margin]]/3</f>
        <v>2.2839779163159601E-2</v>
      </c>
      <c r="BN2867">
        <v>0</v>
      </c>
      <c r="BO2867">
        <v>2.06</v>
      </c>
      <c r="BP2867">
        <v>0</v>
      </c>
      <c r="BQ2867">
        <v>0</v>
      </c>
      <c r="BR2867">
        <v>0</v>
      </c>
      <c r="BS2867">
        <v>0</v>
      </c>
      <c r="BT2867" t="s">
        <v>3809</v>
      </c>
      <c r="BU2867">
        <f>VLOOKUP(Table1[[#This Row],[Reference]],metron,11,FALSE)</f>
        <v>1.5342708579532029</v>
      </c>
      <c r="BV2867">
        <f>VLOOKUP(Table1[[#This Row],[Reference]],metron,12,FALSE)</f>
        <v>0.98593713070196176</v>
      </c>
    </row>
    <row r="2868" spans="1:74" hidden="1" x14ac:dyDescent="0.45">
      <c r="A2868" t="s">
        <v>5400</v>
      </c>
      <c r="B2868">
        <v>1635559200</v>
      </c>
      <c r="C2868" s="3" t="s">
        <v>5066</v>
      </c>
      <c r="D2868" t="s">
        <v>65</v>
      </c>
      <c r="E2868" t="s">
        <v>66</v>
      </c>
      <c r="F2868" t="s">
        <v>3788</v>
      </c>
      <c r="G2868" t="s">
        <v>73</v>
      </c>
      <c r="H2868" t="s">
        <v>3836</v>
      </c>
      <c r="I2868">
        <f>MROUND(Table1[[#This Row],[Prob_H]]*100,2)/100</f>
        <v>0.42</v>
      </c>
      <c r="J2868">
        <f>1/Table1[[#This Row],[odds_ft_home_team_win]]-Table1[[#This Row],[Margin/3]]</f>
        <v>0.41528416398690676</v>
      </c>
      <c r="K2868">
        <f>1/Table1[[#This Row],[odds_ft_draw]]-Table1[[#This Row],[Margin/3]]</f>
        <v>0.25837781360390699</v>
      </c>
      <c r="L2868">
        <f>1/Table1[[#This Row],[odds_ft_away_team_win]]-Table1[[#This Row],[Margin/3]]</f>
        <v>0.32633802240918625</v>
      </c>
      <c r="M2868">
        <v>16</v>
      </c>
      <c r="N2868">
        <v>1.57</v>
      </c>
      <c r="O2868">
        <v>1.29</v>
      </c>
      <c r="P2868">
        <v>0.88</v>
      </c>
      <c r="Q2868">
        <v>1.42</v>
      </c>
      <c r="R2868" t="str" cm="1">
        <f t="array" ref="R28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68">
        <v>0</v>
      </c>
      <c r="T2868">
        <v>2</v>
      </c>
      <c r="U2868">
        <v>2</v>
      </c>
      <c r="V2868">
        <v>0</v>
      </c>
      <c r="W2868">
        <v>0</v>
      </c>
      <c r="X2868">
        <v>0</v>
      </c>
      <c r="Z2868" t="s">
        <v>1769</v>
      </c>
      <c r="AA2868">
        <v>1</v>
      </c>
      <c r="AB2868">
        <v>9</v>
      </c>
      <c r="AC2868">
        <v>1</v>
      </c>
      <c r="AD2868">
        <v>0</v>
      </c>
      <c r="AE2868">
        <v>2</v>
      </c>
      <c r="AF2868">
        <v>0</v>
      </c>
      <c r="AG2868">
        <v>0</v>
      </c>
      <c r="AH2868">
        <v>1</v>
      </c>
      <c r="AI2868">
        <v>1</v>
      </c>
      <c r="AJ2868">
        <v>1</v>
      </c>
      <c r="AK2868">
        <v>6</v>
      </c>
      <c r="AL2868">
        <v>9</v>
      </c>
      <c r="AM2868">
        <v>5</v>
      </c>
      <c r="AN2868">
        <v>6</v>
      </c>
      <c r="AO2868">
        <v>1</v>
      </c>
      <c r="AP2868">
        <v>3</v>
      </c>
      <c r="AQ2868">
        <v>8</v>
      </c>
      <c r="AR2868">
        <v>10</v>
      </c>
      <c r="AS2868">
        <v>52</v>
      </c>
      <c r="AT2868">
        <v>48</v>
      </c>
      <c r="AU2868">
        <v>1.04</v>
      </c>
      <c r="AV2868">
        <v>1.29</v>
      </c>
      <c r="AW2868">
        <v>2.0699999999999998</v>
      </c>
      <c r="AX2868">
        <v>57</v>
      </c>
      <c r="AY2868">
        <v>71</v>
      </c>
      <c r="AZ2868">
        <v>29</v>
      </c>
      <c r="BA2868">
        <v>15</v>
      </c>
      <c r="BB2868">
        <v>0</v>
      </c>
      <c r="BC2868">
        <v>36</v>
      </c>
      <c r="BD2868">
        <v>65</v>
      </c>
      <c r="BE2868">
        <v>29</v>
      </c>
      <c r="BF2868">
        <v>65</v>
      </c>
      <c r="BG2868">
        <v>7.15</v>
      </c>
      <c r="BH2868">
        <v>5.57</v>
      </c>
      <c r="BI2868">
        <v>2.2799999999999998</v>
      </c>
      <c r="BJ2868">
        <v>3.55</v>
      </c>
      <c r="BK2868">
        <v>2.86</v>
      </c>
      <c r="BL2868">
        <f>1/Table1[[#This Row],[odds_ft_home_team_win]]+1/Table1[[#This Row],[odds_ft_draw]]+1/Table1[[#This Row],[odds_ft_away_team_win]]-1</f>
        <v>6.9936981723490277E-2</v>
      </c>
      <c r="BM2868">
        <f>Table1[[#This Row],[Margin]]/3</f>
        <v>2.3312327241163427E-2</v>
      </c>
      <c r="BN2868">
        <v>1.53</v>
      </c>
      <c r="BO2868">
        <v>2.12</v>
      </c>
      <c r="BP2868">
        <v>4.0199999999999996</v>
      </c>
      <c r="BQ2868">
        <v>7.9</v>
      </c>
      <c r="BR2868">
        <v>1.9</v>
      </c>
      <c r="BS2868">
        <v>1.8</v>
      </c>
      <c r="BT2868" t="s">
        <v>3860</v>
      </c>
      <c r="BU2868">
        <f>VLOOKUP(Table1[[#This Row],[Reference]],metron,11,FALSE)</f>
        <v>1.396960958296362</v>
      </c>
      <c r="BV2868">
        <f>VLOOKUP(Table1[[#This Row],[Reference]],metron,12,FALSE)</f>
        <v>1.091503992901508</v>
      </c>
    </row>
    <row r="2869" spans="1:74" hidden="1" x14ac:dyDescent="0.45">
      <c r="A2869" t="s">
        <v>5401</v>
      </c>
      <c r="B2869">
        <v>1611372600</v>
      </c>
      <c r="C2869" s="3" t="s">
        <v>4632</v>
      </c>
      <c r="D2869" t="s">
        <v>65</v>
      </c>
      <c r="E2869" t="s">
        <v>66</v>
      </c>
      <c r="F2869" t="s">
        <v>4346</v>
      </c>
      <c r="G2869" t="s">
        <v>88</v>
      </c>
      <c r="H2869" t="s">
        <v>3800</v>
      </c>
      <c r="I2869" t="e">
        <f>MROUND(Table1[[#This Row],[Prob_H]]*100,2)/100</f>
        <v>#DIV/0!</v>
      </c>
      <c r="J2869" t="e">
        <f>1/Table1[[#This Row],[odds_ft_home_team_win]]-Table1[[#This Row],[Margin/3]]</f>
        <v>#DIV/0!</v>
      </c>
      <c r="K2869" t="e">
        <f>1/Table1[[#This Row],[odds_ft_draw]]-Table1[[#This Row],[Margin/3]]</f>
        <v>#DIV/0!</v>
      </c>
      <c r="L2869" t="e">
        <f>1/Table1[[#This Row],[odds_ft_away_team_win]]-Table1[[#This Row],[Margin/3]]</f>
        <v>#DIV/0!</v>
      </c>
      <c r="M2869">
        <v>3</v>
      </c>
      <c r="N2869">
        <v>1.56</v>
      </c>
      <c r="O2869">
        <v>0.89</v>
      </c>
      <c r="P2869">
        <v>1.53</v>
      </c>
      <c r="Q2869">
        <v>0.8</v>
      </c>
      <c r="R2869" t="str" cm="1">
        <f t="array" ref="R28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AA2869">
        <v>1</v>
      </c>
      <c r="AB2869">
        <v>7</v>
      </c>
      <c r="AC2869">
        <v>2</v>
      </c>
      <c r="AD2869">
        <v>0</v>
      </c>
      <c r="AE2869">
        <v>1</v>
      </c>
      <c r="AF2869">
        <v>0</v>
      </c>
      <c r="AG2869">
        <v>0</v>
      </c>
      <c r="AH2869">
        <v>2</v>
      </c>
      <c r="AI2869">
        <v>1</v>
      </c>
      <c r="AJ2869">
        <v>0</v>
      </c>
      <c r="AK2869">
        <v>7</v>
      </c>
      <c r="AL2869">
        <v>13</v>
      </c>
      <c r="AM2869">
        <v>3</v>
      </c>
      <c r="AN2869">
        <v>4</v>
      </c>
      <c r="AO2869">
        <v>4</v>
      </c>
      <c r="AP2869">
        <v>9</v>
      </c>
      <c r="AQ2869">
        <v>18</v>
      </c>
      <c r="AR2869">
        <v>18</v>
      </c>
      <c r="AS2869">
        <v>40</v>
      </c>
      <c r="AT2869">
        <v>60</v>
      </c>
      <c r="AU2869">
        <v>0.93</v>
      </c>
      <c r="AV2869">
        <v>1.53</v>
      </c>
      <c r="AW2869">
        <v>3</v>
      </c>
      <c r="AX2869">
        <v>73</v>
      </c>
      <c r="AY2869">
        <v>89</v>
      </c>
      <c r="AZ2869">
        <v>62</v>
      </c>
      <c r="BA2869">
        <v>33</v>
      </c>
      <c r="BB2869">
        <v>22</v>
      </c>
      <c r="BC2869">
        <v>50</v>
      </c>
      <c r="BD2869">
        <v>84</v>
      </c>
      <c r="BE2869">
        <v>50</v>
      </c>
      <c r="BF2869">
        <v>78</v>
      </c>
      <c r="BG2869">
        <v>8.1199999999999992</v>
      </c>
      <c r="BH2869">
        <v>4</v>
      </c>
      <c r="BI2869">
        <v>0</v>
      </c>
      <c r="BJ2869">
        <v>0</v>
      </c>
      <c r="BK2869">
        <v>0</v>
      </c>
      <c r="BL2869" t="e">
        <f>1/Table1[[#This Row],[odds_ft_home_team_win]]+1/Table1[[#This Row],[odds_ft_draw]]+1/Table1[[#This Row],[odds_ft_away_team_win]]-1</f>
        <v>#DIV/0!</v>
      </c>
      <c r="BM2869" t="e">
        <f>Table1[[#This Row],[Margin]]/3</f>
        <v>#DIV/0!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 t="s">
        <v>4348</v>
      </c>
      <c r="BU2869" t="e">
        <f>VLOOKUP(Table1[[#This Row],[Reference]],metron,11,FALSE)</f>
        <v>#DIV/0!</v>
      </c>
      <c r="BV2869" t="e">
        <f>VLOOKUP(Table1[[#This Row],[Reference]],metron,12,FALSE)</f>
        <v>#DIV/0!</v>
      </c>
    </row>
    <row r="2870" spans="1:74" x14ac:dyDescent="0.45">
      <c r="A2870" t="s">
        <v>5400</v>
      </c>
      <c r="B2870">
        <v>1635631200</v>
      </c>
      <c r="C2870" s="3" t="s">
        <v>5067</v>
      </c>
      <c r="D2870" t="s">
        <v>65</v>
      </c>
      <c r="E2870" t="s">
        <v>66</v>
      </c>
      <c r="F2870" t="s">
        <v>80</v>
      </c>
      <c r="G2870" t="s">
        <v>88</v>
      </c>
      <c r="H2870" t="s">
        <v>3808</v>
      </c>
      <c r="I2870">
        <f>MROUND(Table1[[#This Row],[Prob_H]]*100,2)/100</f>
        <v>0.38</v>
      </c>
      <c r="J2870">
        <f>1/Table1[[#This Row],[odds_ft_home_team_win]]-Table1[[#This Row],[Margin/3]]</f>
        <v>0.38009259259259259</v>
      </c>
      <c r="K2870">
        <f>1/Table1[[#This Row],[odds_ft_draw]]-Table1[[#This Row],[Margin/3]]</f>
        <v>0.29259259259259257</v>
      </c>
      <c r="L2870">
        <f>1/Table1[[#This Row],[odds_ft_away_team_win]]-Table1[[#This Row],[Margin/3]]</f>
        <v>0.32731481481481478</v>
      </c>
      <c r="M2870">
        <v>16</v>
      </c>
      <c r="N2870">
        <v>1.57</v>
      </c>
      <c r="O2870">
        <v>1</v>
      </c>
      <c r="P2870">
        <v>1.24</v>
      </c>
      <c r="Q2870">
        <v>1.1100000000000001</v>
      </c>
      <c r="R2870" t="str" cm="1">
        <f t="array" ref="R28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70">
        <v>2</v>
      </c>
      <c r="T2870">
        <v>3</v>
      </c>
      <c r="U2870">
        <v>5</v>
      </c>
      <c r="V2870">
        <v>2</v>
      </c>
      <c r="W2870">
        <v>0</v>
      </c>
      <c r="X2870">
        <v>2</v>
      </c>
      <c r="Y2870" t="s">
        <v>5068</v>
      </c>
      <c r="Z2870" t="s">
        <v>5069</v>
      </c>
      <c r="AA2870">
        <v>7</v>
      </c>
      <c r="AB2870">
        <v>8</v>
      </c>
      <c r="AC2870">
        <v>3</v>
      </c>
      <c r="AD2870">
        <v>1</v>
      </c>
      <c r="AE2870">
        <v>2</v>
      </c>
      <c r="AF2870">
        <v>1</v>
      </c>
      <c r="AG2870">
        <v>1</v>
      </c>
      <c r="AH2870">
        <v>3</v>
      </c>
      <c r="AI2870">
        <v>1</v>
      </c>
      <c r="AJ2870">
        <v>2</v>
      </c>
      <c r="AK2870">
        <v>17</v>
      </c>
      <c r="AL2870">
        <v>18</v>
      </c>
      <c r="AM2870">
        <v>5</v>
      </c>
      <c r="AN2870">
        <v>9</v>
      </c>
      <c r="AO2870">
        <v>12</v>
      </c>
      <c r="AP2870">
        <v>9</v>
      </c>
      <c r="AQ2870">
        <v>15</v>
      </c>
      <c r="AR2870">
        <v>19</v>
      </c>
      <c r="AS2870">
        <v>50</v>
      </c>
      <c r="AT2870">
        <v>50</v>
      </c>
      <c r="AU2870">
        <v>1.72</v>
      </c>
      <c r="AV2870">
        <v>2.02</v>
      </c>
      <c r="AW2870">
        <v>1.97</v>
      </c>
      <c r="AX2870">
        <v>49</v>
      </c>
      <c r="AY2870">
        <v>72</v>
      </c>
      <c r="AZ2870">
        <v>32</v>
      </c>
      <c r="BA2870">
        <v>0</v>
      </c>
      <c r="BB2870">
        <v>0</v>
      </c>
      <c r="BC2870">
        <v>16</v>
      </c>
      <c r="BD2870">
        <v>69</v>
      </c>
      <c r="BE2870">
        <v>25</v>
      </c>
      <c r="BF2870">
        <v>79</v>
      </c>
      <c r="BG2870">
        <v>10.24</v>
      </c>
      <c r="BH2870">
        <v>5.57</v>
      </c>
      <c r="BI2870">
        <v>2.5</v>
      </c>
      <c r="BJ2870">
        <v>3.2</v>
      </c>
      <c r="BK2870">
        <v>2.88</v>
      </c>
      <c r="BL2870">
        <f>1/Table1[[#This Row],[odds_ft_home_team_win]]+1/Table1[[#This Row],[odds_ft_draw]]+1/Table1[[#This Row],[odds_ft_away_team_win]]-1</f>
        <v>5.9722222222222232E-2</v>
      </c>
      <c r="BM2870">
        <f>Table1[[#This Row],[Margin]]/3</f>
        <v>1.9907407407407412E-2</v>
      </c>
      <c r="BN2870">
        <v>1.36</v>
      </c>
      <c r="BO2870">
        <v>2.12</v>
      </c>
      <c r="BP2870">
        <v>3.75</v>
      </c>
      <c r="BQ2870">
        <v>7.35</v>
      </c>
      <c r="BR2870">
        <v>1.82</v>
      </c>
      <c r="BS2870">
        <v>1.89</v>
      </c>
      <c r="BT2870" t="s">
        <v>3847</v>
      </c>
      <c r="BU2870">
        <f>VLOOKUP(Table1[[#This Row],[Reference]],metron,11,FALSE)</f>
        <v>1.330562659846547</v>
      </c>
      <c r="BV2870">
        <f>VLOOKUP(Table1[[#This Row],[Reference]],metron,12,FALSE)</f>
        <v>1.1595268542199491</v>
      </c>
    </row>
    <row r="2871" spans="1:74" hidden="1" x14ac:dyDescent="0.45">
      <c r="A2871" t="s">
        <v>5400</v>
      </c>
      <c r="B2871">
        <v>1635642360</v>
      </c>
      <c r="C2871" s="3" t="s">
        <v>5070</v>
      </c>
      <c r="D2871" t="s">
        <v>65</v>
      </c>
      <c r="E2871" t="s">
        <v>66</v>
      </c>
      <c r="F2871" t="s">
        <v>103</v>
      </c>
      <c r="G2871" t="s">
        <v>94</v>
      </c>
      <c r="H2871" t="s">
        <v>3903</v>
      </c>
      <c r="I2871">
        <f>MROUND(Table1[[#This Row],[Prob_H]]*100,2)/100</f>
        <v>0.52</v>
      </c>
      <c r="J2871">
        <f>1/Table1[[#This Row],[odds_ft_home_team_win]]-Table1[[#This Row],[Margin/3]]</f>
        <v>0.52131651179773864</v>
      </c>
      <c r="K2871">
        <f>1/Table1[[#This Row],[odds_ft_draw]]-Table1[[#This Row],[Margin/3]]</f>
        <v>0.25690614691143515</v>
      </c>
      <c r="L2871">
        <f>1/Table1[[#This Row],[odds_ft_away_team_win]]-Table1[[#This Row],[Margin/3]]</f>
        <v>0.22177734129082624</v>
      </c>
      <c r="M2871">
        <v>16</v>
      </c>
      <c r="N2871">
        <v>1.29</v>
      </c>
      <c r="O2871">
        <v>0.71</v>
      </c>
      <c r="P2871">
        <v>1.89</v>
      </c>
      <c r="Q2871">
        <v>1.1000000000000001</v>
      </c>
      <c r="R2871" t="str" cm="1">
        <f t="array" ref="R28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71">
        <v>1</v>
      </c>
      <c r="T2871">
        <v>1</v>
      </c>
      <c r="U2871">
        <v>2</v>
      </c>
      <c r="V2871">
        <v>1</v>
      </c>
      <c r="W2871">
        <v>0</v>
      </c>
      <c r="X2871">
        <v>1</v>
      </c>
      <c r="Y2871">
        <v>88</v>
      </c>
      <c r="Z2871">
        <v>28</v>
      </c>
      <c r="AA2871">
        <v>9</v>
      </c>
      <c r="AB2871">
        <v>4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22</v>
      </c>
      <c r="AL2871">
        <v>9</v>
      </c>
      <c r="AM2871">
        <v>7</v>
      </c>
      <c r="AN2871">
        <v>5</v>
      </c>
      <c r="AO2871">
        <v>15</v>
      </c>
      <c r="AP2871">
        <v>4</v>
      </c>
      <c r="AQ2871">
        <v>7</v>
      </c>
      <c r="AR2871">
        <v>5</v>
      </c>
      <c r="AS2871">
        <v>61</v>
      </c>
      <c r="AT2871">
        <v>39</v>
      </c>
      <c r="AU2871">
        <v>2.36</v>
      </c>
      <c r="AV2871">
        <v>1.17</v>
      </c>
      <c r="AW2871">
        <v>2.29</v>
      </c>
      <c r="AX2871">
        <v>50</v>
      </c>
      <c r="AY2871">
        <v>79</v>
      </c>
      <c r="AZ2871">
        <v>43</v>
      </c>
      <c r="BA2871">
        <v>14</v>
      </c>
      <c r="BB2871">
        <v>0</v>
      </c>
      <c r="BC2871">
        <v>22</v>
      </c>
      <c r="BD2871">
        <v>79</v>
      </c>
      <c r="BE2871">
        <v>36</v>
      </c>
      <c r="BF2871">
        <v>72</v>
      </c>
      <c r="BG2871">
        <v>8.43</v>
      </c>
      <c r="BH2871">
        <v>5.86</v>
      </c>
      <c r="BI2871">
        <v>1.86</v>
      </c>
      <c r="BJ2871">
        <v>3.66</v>
      </c>
      <c r="BK2871">
        <v>4.2</v>
      </c>
      <c r="BL2871">
        <f>1/Table1[[#This Row],[odds_ft_home_team_win]]+1/Table1[[#This Row],[odds_ft_draw]]+1/Table1[[#This Row],[odds_ft_away_team_win]]-1</f>
        <v>4.8953690413235496E-2</v>
      </c>
      <c r="BM2871">
        <f>Table1[[#This Row],[Margin]]/3</f>
        <v>1.6317896804411831E-2</v>
      </c>
      <c r="BN2871">
        <v>1.33</v>
      </c>
      <c r="BO2871">
        <v>2</v>
      </c>
      <c r="BP2871">
        <v>3.4</v>
      </c>
      <c r="BQ2871">
        <v>6</v>
      </c>
      <c r="BR2871">
        <v>1.85</v>
      </c>
      <c r="BS2871">
        <v>1.85</v>
      </c>
      <c r="BT2871" t="s">
        <v>3798</v>
      </c>
      <c r="BU2871">
        <f>VLOOKUP(Table1[[#This Row],[Reference]],metron,11,FALSE)</f>
        <v>1.625948039373891</v>
      </c>
      <c r="BV2871">
        <f>VLOOKUP(Table1[[#This Row],[Reference]],metron,12,FALSE)</f>
        <v>0.97079231886396644</v>
      </c>
    </row>
    <row r="2872" spans="1:74" x14ac:dyDescent="0.45">
      <c r="A2872" t="s">
        <v>5400</v>
      </c>
      <c r="B2872">
        <v>1635646200</v>
      </c>
      <c r="C2872" s="3" t="s">
        <v>5071</v>
      </c>
      <c r="D2872" t="s">
        <v>65</v>
      </c>
      <c r="E2872" t="s">
        <v>66</v>
      </c>
      <c r="F2872" t="s">
        <v>68</v>
      </c>
      <c r="G2872" t="s">
        <v>98</v>
      </c>
      <c r="H2872" t="s">
        <v>3793</v>
      </c>
      <c r="I2872">
        <f>MROUND(Table1[[#This Row],[Prob_H]]*100,2)/100</f>
        <v>0.56000000000000005</v>
      </c>
      <c r="J2872">
        <f>1/Table1[[#This Row],[odds_ft_home_team_win]]-Table1[[#This Row],[Margin/3]]</f>
        <v>0.55462543587810376</v>
      </c>
      <c r="K2872">
        <f>1/Table1[[#This Row],[odds_ft_draw]]-Table1[[#This Row],[Margin/3]]</f>
        <v>0.26648298342970234</v>
      </c>
      <c r="L2872">
        <f>1/Table1[[#This Row],[odds_ft_away_team_win]]-Table1[[#This Row],[Margin/3]]</f>
        <v>0.1788915806921938</v>
      </c>
      <c r="M2872">
        <v>16</v>
      </c>
      <c r="N2872">
        <v>1.57</v>
      </c>
      <c r="O2872">
        <v>1.1399999999999999</v>
      </c>
      <c r="P2872">
        <v>2</v>
      </c>
      <c r="Q2872">
        <v>1.32</v>
      </c>
      <c r="R2872" t="str" cm="1">
        <f t="array" ref="R28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2">
        <v>2</v>
      </c>
      <c r="T2872">
        <v>1</v>
      </c>
      <c r="U2872">
        <v>3</v>
      </c>
      <c r="V2872">
        <v>1</v>
      </c>
      <c r="W2872">
        <v>1</v>
      </c>
      <c r="X2872">
        <v>0</v>
      </c>
      <c r="Y2872" t="s">
        <v>5072</v>
      </c>
      <c r="Z2872">
        <v>86</v>
      </c>
      <c r="AA2872">
        <v>2</v>
      </c>
      <c r="AB2872">
        <v>6</v>
      </c>
      <c r="AC2872">
        <v>3</v>
      </c>
      <c r="AD2872">
        <v>0</v>
      </c>
      <c r="AE2872">
        <v>3</v>
      </c>
      <c r="AF2872">
        <v>0</v>
      </c>
      <c r="AG2872">
        <v>2</v>
      </c>
      <c r="AH2872">
        <v>1</v>
      </c>
      <c r="AI2872">
        <v>1</v>
      </c>
      <c r="AJ2872">
        <v>2</v>
      </c>
      <c r="AK2872">
        <v>10</v>
      </c>
      <c r="AL2872">
        <v>14</v>
      </c>
      <c r="AM2872">
        <v>4</v>
      </c>
      <c r="AN2872">
        <v>4</v>
      </c>
      <c r="AO2872">
        <v>6</v>
      </c>
      <c r="AP2872">
        <v>10</v>
      </c>
      <c r="AQ2872">
        <v>10</v>
      </c>
      <c r="AR2872">
        <v>8</v>
      </c>
      <c r="AS2872">
        <v>46</v>
      </c>
      <c r="AT2872">
        <v>54</v>
      </c>
      <c r="AU2872">
        <v>1.26</v>
      </c>
      <c r="AV2872">
        <v>1.5</v>
      </c>
      <c r="AW2872">
        <v>1.22</v>
      </c>
      <c r="AX2872">
        <v>22</v>
      </c>
      <c r="AY2872">
        <v>43</v>
      </c>
      <c r="AZ2872">
        <v>22</v>
      </c>
      <c r="BA2872">
        <v>7</v>
      </c>
      <c r="BB2872">
        <v>0</v>
      </c>
      <c r="BC2872">
        <v>15</v>
      </c>
      <c r="BD2872">
        <v>36</v>
      </c>
      <c r="BE2872">
        <v>14</v>
      </c>
      <c r="BF2872">
        <v>50</v>
      </c>
      <c r="BG2872">
        <v>9.86</v>
      </c>
      <c r="BH2872">
        <v>5.14</v>
      </c>
      <c r="BI2872">
        <v>1.75</v>
      </c>
      <c r="BJ2872">
        <v>3.53</v>
      </c>
      <c r="BK2872">
        <v>5.1100000000000003</v>
      </c>
      <c r="BL2872">
        <f>1/Table1[[#This Row],[odds_ft_home_team_win]]+1/Table1[[#This Row],[odds_ft_draw]]+1/Table1[[#This Row],[odds_ft_away_team_win]]-1</f>
        <v>5.0409406651402922E-2</v>
      </c>
      <c r="BM2872">
        <f>Table1[[#This Row],[Margin]]/3</f>
        <v>1.6803135550467641E-2</v>
      </c>
      <c r="BN2872">
        <v>1.36</v>
      </c>
      <c r="BO2872">
        <v>2</v>
      </c>
      <c r="BP2872">
        <v>3.5</v>
      </c>
      <c r="BQ2872">
        <v>6.5</v>
      </c>
      <c r="BR2872">
        <v>1.91</v>
      </c>
      <c r="BS2872">
        <v>1.8</v>
      </c>
      <c r="BT2872" t="s">
        <v>3807</v>
      </c>
      <c r="BU2872">
        <f>VLOOKUP(Table1[[#This Row],[Reference]],metron,11,FALSE)</f>
        <v>1.7546812539448771</v>
      </c>
      <c r="BV2872">
        <f>VLOOKUP(Table1[[#This Row],[Reference]],metron,12,FALSE)</f>
        <v>0.93456764148958549</v>
      </c>
    </row>
    <row r="2873" spans="1:74" x14ac:dyDescent="0.45">
      <c r="A2873" t="s">
        <v>5400</v>
      </c>
      <c r="B2873">
        <v>1635703200</v>
      </c>
      <c r="C2873" s="3" t="s">
        <v>5073</v>
      </c>
      <c r="D2873" t="s">
        <v>65</v>
      </c>
      <c r="E2873" t="s">
        <v>66</v>
      </c>
      <c r="F2873" t="s">
        <v>97</v>
      </c>
      <c r="G2873" t="s">
        <v>81</v>
      </c>
      <c r="H2873" t="s">
        <v>3811</v>
      </c>
      <c r="I2873">
        <f>MROUND(Table1[[#This Row],[Prob_H]]*100,2)/100</f>
        <v>0.4</v>
      </c>
      <c r="J2873">
        <f>1/Table1[[#This Row],[odds_ft_home_team_win]]-Table1[[#This Row],[Margin/3]]</f>
        <v>0.40455041296556027</v>
      </c>
      <c r="K2873">
        <f>1/Table1[[#This Row],[odds_ft_draw]]-Table1[[#This Row],[Margin/3]]</f>
        <v>0.29234844943119837</v>
      </c>
      <c r="L2873">
        <f>1/Table1[[#This Row],[odds_ft_away_team_win]]-Table1[[#This Row],[Margin/3]]</f>
        <v>0.30310113760324137</v>
      </c>
      <c r="M2873">
        <v>16</v>
      </c>
      <c r="N2873">
        <v>1.71</v>
      </c>
      <c r="O2873">
        <v>1.86</v>
      </c>
      <c r="P2873">
        <v>1.17</v>
      </c>
      <c r="Q2873">
        <v>1.4</v>
      </c>
      <c r="R2873" t="str" cm="1">
        <f t="array" ref="R28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AA2873">
        <v>4</v>
      </c>
      <c r="AB2873">
        <v>5</v>
      </c>
      <c r="AC2873">
        <v>1</v>
      </c>
      <c r="AD2873">
        <v>0</v>
      </c>
      <c r="AE2873">
        <v>2</v>
      </c>
      <c r="AF2873">
        <v>0</v>
      </c>
      <c r="AG2873">
        <v>1</v>
      </c>
      <c r="AH2873">
        <v>0</v>
      </c>
      <c r="AI2873">
        <v>1</v>
      </c>
      <c r="AJ2873">
        <v>1</v>
      </c>
      <c r="AK2873">
        <v>7</v>
      </c>
      <c r="AL2873">
        <v>13</v>
      </c>
      <c r="AM2873">
        <v>0</v>
      </c>
      <c r="AN2873">
        <v>6</v>
      </c>
      <c r="AO2873">
        <v>7</v>
      </c>
      <c r="AP2873">
        <v>7</v>
      </c>
      <c r="AQ2873">
        <v>10</v>
      </c>
      <c r="AR2873">
        <v>5</v>
      </c>
      <c r="AS2873">
        <v>47</v>
      </c>
      <c r="AT2873">
        <v>53</v>
      </c>
      <c r="AU2873">
        <v>0.73</v>
      </c>
      <c r="AV2873">
        <v>1.6</v>
      </c>
      <c r="AW2873">
        <v>2.72</v>
      </c>
      <c r="AX2873">
        <v>57</v>
      </c>
      <c r="AY2873">
        <v>79</v>
      </c>
      <c r="AZ2873">
        <v>57</v>
      </c>
      <c r="BA2873">
        <v>36</v>
      </c>
      <c r="BB2873">
        <v>0</v>
      </c>
      <c r="BC2873">
        <v>43</v>
      </c>
      <c r="BD2873">
        <v>71</v>
      </c>
      <c r="BE2873">
        <v>36</v>
      </c>
      <c r="BF2873">
        <v>71</v>
      </c>
      <c r="BG2873">
        <v>9.58</v>
      </c>
      <c r="BH2873">
        <v>5.57</v>
      </c>
      <c r="BI2873">
        <v>2.2999999999999998</v>
      </c>
      <c r="BJ2873">
        <v>3.1</v>
      </c>
      <c r="BK2873">
        <v>3</v>
      </c>
      <c r="BL2873">
        <f>1/Table1[[#This Row],[odds_ft_home_team_win]]+1/Table1[[#This Row],[odds_ft_draw]]+1/Table1[[#This Row],[odds_ft_away_team_win]]-1</f>
        <v>9.0696587190275846E-2</v>
      </c>
      <c r="BM2873">
        <f>Table1[[#This Row],[Margin]]/3</f>
        <v>3.0232195730091949E-2</v>
      </c>
      <c r="BN2873">
        <v>1.3</v>
      </c>
      <c r="BO2873">
        <v>1.95</v>
      </c>
      <c r="BP2873">
        <v>3.25</v>
      </c>
      <c r="BQ2873">
        <v>5.5</v>
      </c>
      <c r="BR2873">
        <v>1.7</v>
      </c>
      <c r="BS2873">
        <v>2.0499999999999998</v>
      </c>
      <c r="BT2873" t="s">
        <v>3813</v>
      </c>
      <c r="BU2873">
        <f>VLOOKUP(Table1[[#This Row],[Reference]],metron,11,FALSE)</f>
        <v>1.344038264434575</v>
      </c>
      <c r="BV2873">
        <f>VLOOKUP(Table1[[#This Row],[Reference]],metron,12,FALSE)</f>
        <v>1.1515772691037469</v>
      </c>
    </row>
    <row r="2874" spans="1:74" hidden="1" x14ac:dyDescent="0.45">
      <c r="A2874" t="s">
        <v>5400</v>
      </c>
      <c r="B2874">
        <v>1635721500</v>
      </c>
      <c r="C2874" s="3" t="s">
        <v>5074</v>
      </c>
      <c r="D2874" t="s">
        <v>65</v>
      </c>
      <c r="E2874" t="s">
        <v>66</v>
      </c>
      <c r="F2874" t="s">
        <v>77</v>
      </c>
      <c r="G2874" t="s">
        <v>86</v>
      </c>
      <c r="H2874" t="s">
        <v>3784</v>
      </c>
      <c r="I2874">
        <f>MROUND(Table1[[#This Row],[Prob_H]]*100,2)/100</f>
        <v>0.36</v>
      </c>
      <c r="J2874">
        <f>1/Table1[[#This Row],[odds_ft_home_team_win]]-Table1[[#This Row],[Margin/3]]</f>
        <v>0.36931673052362707</v>
      </c>
      <c r="K2874">
        <f>1/Table1[[#This Row],[odds_ft_draw]]-Table1[[#This Row],[Margin/3]]</f>
        <v>0.31414431673052362</v>
      </c>
      <c r="L2874">
        <f>1/Table1[[#This Row],[odds_ft_away_team_win]]-Table1[[#This Row],[Margin/3]]</f>
        <v>0.31653895274584926</v>
      </c>
      <c r="M2874">
        <v>16</v>
      </c>
      <c r="N2874">
        <v>1.5</v>
      </c>
      <c r="O2874">
        <v>1.71</v>
      </c>
      <c r="P2874">
        <v>1.25</v>
      </c>
      <c r="Q2874">
        <v>1.53</v>
      </c>
      <c r="R2874" t="str" cm="1">
        <f t="array" ref="R28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4">
        <v>2</v>
      </c>
      <c r="T2874">
        <v>1</v>
      </c>
      <c r="U2874">
        <v>3</v>
      </c>
      <c r="V2874">
        <v>1</v>
      </c>
      <c r="W2874">
        <v>1</v>
      </c>
      <c r="X2874">
        <v>0</v>
      </c>
      <c r="Y2874" t="s">
        <v>5075</v>
      </c>
      <c r="Z2874">
        <v>52</v>
      </c>
      <c r="AA2874">
        <v>5</v>
      </c>
      <c r="AB2874">
        <v>3</v>
      </c>
      <c r="AC2874">
        <v>2</v>
      </c>
      <c r="AD2874">
        <v>0</v>
      </c>
      <c r="AE2874">
        <v>2</v>
      </c>
      <c r="AF2874">
        <v>1</v>
      </c>
      <c r="AG2874">
        <v>1</v>
      </c>
      <c r="AH2874">
        <v>1</v>
      </c>
      <c r="AI2874">
        <v>1</v>
      </c>
      <c r="AJ2874">
        <v>2</v>
      </c>
      <c r="AK2874">
        <v>12</v>
      </c>
      <c r="AL2874">
        <v>7</v>
      </c>
      <c r="AM2874">
        <v>8</v>
      </c>
      <c r="AN2874">
        <v>2</v>
      </c>
      <c r="AO2874">
        <v>4</v>
      </c>
      <c r="AP2874">
        <v>5</v>
      </c>
      <c r="AQ2874">
        <v>8</v>
      </c>
      <c r="AR2874">
        <v>12</v>
      </c>
      <c r="AS2874">
        <v>54</v>
      </c>
      <c r="AT2874">
        <v>46</v>
      </c>
      <c r="AU2874">
        <v>1.68</v>
      </c>
      <c r="AV2874">
        <v>0.71</v>
      </c>
      <c r="AW2874">
        <v>2.1</v>
      </c>
      <c r="AX2874">
        <v>54</v>
      </c>
      <c r="AY2874">
        <v>79</v>
      </c>
      <c r="AZ2874">
        <v>23</v>
      </c>
      <c r="BA2874">
        <v>16</v>
      </c>
      <c r="BB2874">
        <v>0</v>
      </c>
      <c r="BC2874">
        <v>45</v>
      </c>
      <c r="BD2874">
        <v>70</v>
      </c>
      <c r="BE2874">
        <v>9</v>
      </c>
      <c r="BF2874">
        <v>70</v>
      </c>
      <c r="BG2874">
        <v>7.24</v>
      </c>
      <c r="BH2874">
        <v>4.54</v>
      </c>
      <c r="BI2874">
        <v>2.5</v>
      </c>
      <c r="BJ2874">
        <v>2.9</v>
      </c>
      <c r="BK2874">
        <v>2.88</v>
      </c>
      <c r="BL2874">
        <f>1/Table1[[#This Row],[odds_ft_home_team_win]]+1/Table1[[#This Row],[odds_ft_draw]]+1/Table1[[#This Row],[odds_ft_away_team_win]]-1</f>
        <v>9.2049808429118807E-2</v>
      </c>
      <c r="BM2874">
        <f>Table1[[#This Row],[Margin]]/3</f>
        <v>3.0683269476372937E-2</v>
      </c>
      <c r="BN2874">
        <v>1.67</v>
      </c>
      <c r="BO2874">
        <v>2.12</v>
      </c>
      <c r="BP2874">
        <v>4.33</v>
      </c>
      <c r="BQ2874">
        <v>8</v>
      </c>
      <c r="BR2874">
        <v>1.91</v>
      </c>
      <c r="BS2874">
        <v>1.8</v>
      </c>
      <c r="BT2874" t="s">
        <v>3802</v>
      </c>
      <c r="BU2874">
        <f>VLOOKUP(Table1[[#This Row],[Reference]],metron,11,FALSE)</f>
        <v>1.269326094653606</v>
      </c>
      <c r="BV2874">
        <f>VLOOKUP(Table1[[#This Row],[Reference]],metron,12,FALSE)</f>
        <v>1.2417089578661631</v>
      </c>
    </row>
    <row r="2875" spans="1:74" hidden="1" x14ac:dyDescent="0.45">
      <c r="A2875" t="s">
        <v>5400</v>
      </c>
      <c r="B2875">
        <v>1635728700</v>
      </c>
      <c r="C2875" s="3" t="s">
        <v>5076</v>
      </c>
      <c r="D2875" t="s">
        <v>65</v>
      </c>
      <c r="E2875" t="s">
        <v>66</v>
      </c>
      <c r="F2875" t="s">
        <v>3792</v>
      </c>
      <c r="G2875" t="s">
        <v>85</v>
      </c>
      <c r="H2875" t="s">
        <v>3796</v>
      </c>
      <c r="I2875">
        <f>MROUND(Table1[[#This Row],[Prob_H]]*100,2)/100</f>
        <v>0.26</v>
      </c>
      <c r="J2875">
        <f>1/Table1[[#This Row],[odds_ft_home_team_win]]-Table1[[#This Row],[Margin/3]]</f>
        <v>0.26406926406926401</v>
      </c>
      <c r="K2875">
        <f>1/Table1[[#This Row],[odds_ft_draw]]-Table1[[#This Row],[Margin/3]]</f>
        <v>0.28138528138528135</v>
      </c>
      <c r="L2875">
        <f>1/Table1[[#This Row],[odds_ft_away_team_win]]-Table1[[#This Row],[Margin/3]]</f>
        <v>0.45454545454545447</v>
      </c>
      <c r="M2875">
        <v>16</v>
      </c>
      <c r="N2875">
        <v>0.71</v>
      </c>
      <c r="O2875">
        <v>0.86</v>
      </c>
      <c r="P2875">
        <v>1.1100000000000001</v>
      </c>
      <c r="Q2875">
        <v>1.05</v>
      </c>
      <c r="R2875" t="str" cm="1">
        <f t="array" ref="R28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75">
        <v>1</v>
      </c>
      <c r="T2875">
        <v>1</v>
      </c>
      <c r="U2875">
        <v>2</v>
      </c>
      <c r="V2875">
        <v>1</v>
      </c>
      <c r="W2875">
        <v>0</v>
      </c>
      <c r="X2875">
        <v>1</v>
      </c>
      <c r="Y2875">
        <v>47</v>
      </c>
      <c r="Z2875">
        <v>30</v>
      </c>
      <c r="AA2875">
        <v>2</v>
      </c>
      <c r="AB2875">
        <v>2</v>
      </c>
      <c r="AC2875">
        <v>3</v>
      </c>
      <c r="AD2875">
        <v>1</v>
      </c>
      <c r="AE2875">
        <v>1</v>
      </c>
      <c r="AF2875">
        <v>0</v>
      </c>
      <c r="AG2875">
        <v>1</v>
      </c>
      <c r="AH2875">
        <v>3</v>
      </c>
      <c r="AI2875">
        <v>0</v>
      </c>
      <c r="AJ2875">
        <v>1</v>
      </c>
      <c r="AK2875">
        <v>6</v>
      </c>
      <c r="AL2875">
        <v>10</v>
      </c>
      <c r="AM2875">
        <v>2</v>
      </c>
      <c r="AN2875">
        <v>6</v>
      </c>
      <c r="AO2875">
        <v>4</v>
      </c>
      <c r="AP2875">
        <v>4</v>
      </c>
      <c r="AQ2875">
        <v>8</v>
      </c>
      <c r="AR2875">
        <v>11</v>
      </c>
      <c r="AS2875">
        <v>36</v>
      </c>
      <c r="AT2875">
        <v>64</v>
      </c>
      <c r="AU2875">
        <v>0.84</v>
      </c>
      <c r="AV2875">
        <v>1.4</v>
      </c>
      <c r="AW2875">
        <v>2.86</v>
      </c>
      <c r="AX2875">
        <v>65</v>
      </c>
      <c r="AY2875">
        <v>79</v>
      </c>
      <c r="AZ2875">
        <v>50</v>
      </c>
      <c r="BA2875">
        <v>29</v>
      </c>
      <c r="BB2875">
        <v>15</v>
      </c>
      <c r="BC2875">
        <v>36</v>
      </c>
      <c r="BD2875">
        <v>71</v>
      </c>
      <c r="BE2875">
        <v>36</v>
      </c>
      <c r="BF2875">
        <v>79</v>
      </c>
      <c r="BG2875">
        <v>10.28</v>
      </c>
      <c r="BH2875">
        <v>5.29</v>
      </c>
      <c r="BI2875">
        <v>3.5</v>
      </c>
      <c r="BJ2875">
        <v>3.3</v>
      </c>
      <c r="BK2875">
        <v>2.1</v>
      </c>
      <c r="BL2875">
        <f>1/Table1[[#This Row],[odds_ft_home_team_win]]+1/Table1[[#This Row],[odds_ft_draw]]+1/Table1[[#This Row],[odds_ft_away_team_win]]-1</f>
        <v>6.4935064935065068E-2</v>
      </c>
      <c r="BM2875">
        <f>Table1[[#This Row],[Margin]]/3</f>
        <v>2.1645021645021689E-2</v>
      </c>
      <c r="BN2875">
        <v>1.33</v>
      </c>
      <c r="BO2875">
        <v>2.15</v>
      </c>
      <c r="BP2875">
        <v>3.6</v>
      </c>
      <c r="BQ2875">
        <v>6.5</v>
      </c>
      <c r="BR2875">
        <v>1.83</v>
      </c>
      <c r="BS2875">
        <v>1.83</v>
      </c>
      <c r="BT2875" t="s">
        <v>3795</v>
      </c>
      <c r="BU2875">
        <f>VLOOKUP(Table1[[#This Row],[Reference]],metron,11,FALSE)</f>
        <v>1.0936930368209989</v>
      </c>
      <c r="BV2875">
        <f>VLOOKUP(Table1[[#This Row],[Reference]],metron,12,FALSE)</f>
        <v>1.475756471017134</v>
      </c>
    </row>
    <row r="2876" spans="1:74" hidden="1" x14ac:dyDescent="0.45">
      <c r="A2876" t="s">
        <v>5401</v>
      </c>
      <c r="B2876">
        <v>1611977400</v>
      </c>
      <c r="C2876" s="3" t="s">
        <v>4643</v>
      </c>
      <c r="D2876" t="s">
        <v>65</v>
      </c>
      <c r="E2876" t="s">
        <v>66</v>
      </c>
      <c r="F2876" t="s">
        <v>4346</v>
      </c>
      <c r="G2876" t="s">
        <v>103</v>
      </c>
      <c r="H2876" t="s">
        <v>3831</v>
      </c>
      <c r="I2876" t="e">
        <f>MROUND(Table1[[#This Row],[Prob_H]]*100,2)/100</f>
        <v>#DIV/0!</v>
      </c>
      <c r="J2876" t="e">
        <f>1/Table1[[#This Row],[odds_ft_home_team_win]]-Table1[[#This Row],[Margin/3]]</f>
        <v>#DIV/0!</v>
      </c>
      <c r="K2876" t="e">
        <f>1/Table1[[#This Row],[odds_ft_draw]]-Table1[[#This Row],[Margin/3]]</f>
        <v>#DIV/0!</v>
      </c>
      <c r="L2876" t="e">
        <f>1/Table1[[#This Row],[odds_ft_away_team_win]]-Table1[[#This Row],[Margin/3]]</f>
        <v>#DIV/0!</v>
      </c>
      <c r="M2876">
        <v>4</v>
      </c>
      <c r="N2876">
        <v>1.5</v>
      </c>
      <c r="O2876">
        <v>1.64</v>
      </c>
      <c r="P2876">
        <v>1.53</v>
      </c>
      <c r="Q2876">
        <v>1.38</v>
      </c>
      <c r="R2876" t="str" cm="1">
        <f t="array" ref="R28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6">
        <v>1</v>
      </c>
      <c r="T2876">
        <v>0</v>
      </c>
      <c r="U2876">
        <v>1</v>
      </c>
      <c r="V2876">
        <v>1</v>
      </c>
      <c r="W2876">
        <v>1</v>
      </c>
      <c r="X2876">
        <v>0</v>
      </c>
      <c r="Y2876">
        <v>44</v>
      </c>
      <c r="AA2876">
        <v>8</v>
      </c>
      <c r="AB2876">
        <v>5</v>
      </c>
      <c r="AC2876">
        <v>3</v>
      </c>
      <c r="AD2876">
        <v>0</v>
      </c>
      <c r="AE2876">
        <v>3</v>
      </c>
      <c r="AF2876">
        <v>0</v>
      </c>
      <c r="AG2876">
        <v>0</v>
      </c>
      <c r="AH2876">
        <v>3</v>
      </c>
      <c r="AI2876">
        <v>0</v>
      </c>
      <c r="AJ2876">
        <v>3</v>
      </c>
      <c r="AK2876">
        <v>9</v>
      </c>
      <c r="AL2876">
        <v>11</v>
      </c>
      <c r="AM2876">
        <v>6</v>
      </c>
      <c r="AN2876">
        <v>5</v>
      </c>
      <c r="AO2876">
        <v>3</v>
      </c>
      <c r="AP2876">
        <v>6</v>
      </c>
      <c r="AQ2876">
        <v>12</v>
      </c>
      <c r="AR2876">
        <v>12</v>
      </c>
      <c r="AS2876">
        <v>41</v>
      </c>
      <c r="AT2876">
        <v>59</v>
      </c>
      <c r="AU2876">
        <v>1.23</v>
      </c>
      <c r="AV2876">
        <v>1.56</v>
      </c>
      <c r="AW2876">
        <v>2.09</v>
      </c>
      <c r="AX2876">
        <v>49</v>
      </c>
      <c r="AY2876">
        <v>58</v>
      </c>
      <c r="AZ2876">
        <v>35</v>
      </c>
      <c r="BA2876">
        <v>20</v>
      </c>
      <c r="BB2876">
        <v>20</v>
      </c>
      <c r="BC2876">
        <v>35</v>
      </c>
      <c r="BD2876">
        <v>53</v>
      </c>
      <c r="BE2876">
        <v>29</v>
      </c>
      <c r="BF2876">
        <v>62</v>
      </c>
      <c r="BG2876">
        <v>9.66</v>
      </c>
      <c r="BH2876">
        <v>4.0199999999999996</v>
      </c>
      <c r="BI2876">
        <v>0</v>
      </c>
      <c r="BJ2876">
        <v>0</v>
      </c>
      <c r="BK2876">
        <v>0</v>
      </c>
      <c r="BL2876" t="e">
        <f>1/Table1[[#This Row],[odds_ft_home_team_win]]+1/Table1[[#This Row],[odds_ft_draw]]+1/Table1[[#This Row],[odds_ft_away_team_win]]-1</f>
        <v>#DIV/0!</v>
      </c>
      <c r="BM2876" t="e">
        <f>Table1[[#This Row],[Margin]]/3</f>
        <v>#DIV/0!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 t="s">
        <v>4348</v>
      </c>
      <c r="BU2876" t="e">
        <f>VLOOKUP(Table1[[#This Row],[Reference]],metron,11,FALSE)</f>
        <v>#DIV/0!</v>
      </c>
      <c r="BV2876" t="e">
        <f>VLOOKUP(Table1[[#This Row],[Reference]],metron,12,FALSE)</f>
        <v>#DIV/0!</v>
      </c>
    </row>
    <row r="2877" spans="1:74" hidden="1" x14ac:dyDescent="0.45">
      <c r="A2877" t="s">
        <v>5399</v>
      </c>
      <c r="B2877">
        <v>1650672000</v>
      </c>
      <c r="C2877" s="3" t="s">
        <v>5336</v>
      </c>
      <c r="D2877" t="s">
        <v>65</v>
      </c>
      <c r="E2877" t="s">
        <v>66</v>
      </c>
      <c r="F2877" t="s">
        <v>73</v>
      </c>
      <c r="G2877" t="s">
        <v>2218</v>
      </c>
      <c r="H2877" t="s">
        <v>66</v>
      </c>
      <c r="I2877">
        <f>MROUND(Table1[[#This Row],[Prob_H]]*100,2)/100</f>
        <v>0.5</v>
      </c>
      <c r="J2877">
        <f>1/Table1[[#This Row],[odds_ft_home_team_win]]-Table1[[#This Row],[Margin/3]]</f>
        <v>0.50597465662028063</v>
      </c>
      <c r="K2877">
        <f>1/Table1[[#This Row],[odds_ft_draw]]-Table1[[#This Row],[Margin/3]]</f>
        <v>0.27890760602381842</v>
      </c>
      <c r="L2877">
        <f>1/Table1[[#This Row],[odds_ft_away_team_win]]-Table1[[#This Row],[Margin/3]]</f>
        <v>0.21511773735590095</v>
      </c>
      <c r="M2877">
        <v>16</v>
      </c>
      <c r="N2877">
        <v>1.5</v>
      </c>
      <c r="O2877">
        <v>1.19</v>
      </c>
      <c r="P2877">
        <v>1.38</v>
      </c>
      <c r="Q2877">
        <v>1.28</v>
      </c>
      <c r="R2877" t="str" cm="1">
        <f t="array" ref="R28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77">
        <v>0</v>
      </c>
      <c r="T2877">
        <v>1</v>
      </c>
      <c r="U2877">
        <v>1</v>
      </c>
      <c r="V2877">
        <v>0</v>
      </c>
      <c r="W2877">
        <v>0</v>
      </c>
      <c r="X2877">
        <v>0</v>
      </c>
      <c r="Z2877">
        <v>54</v>
      </c>
      <c r="AA2877">
        <v>6</v>
      </c>
      <c r="AB2877">
        <v>1</v>
      </c>
      <c r="AC2877">
        <v>4</v>
      </c>
      <c r="AD2877">
        <v>0</v>
      </c>
      <c r="AE2877">
        <v>4</v>
      </c>
      <c r="AF2877">
        <v>0</v>
      </c>
      <c r="AG2877">
        <v>1</v>
      </c>
      <c r="AH2877">
        <v>3</v>
      </c>
      <c r="AI2877">
        <v>0</v>
      </c>
      <c r="AJ2877">
        <v>4</v>
      </c>
      <c r="AK2877">
        <v>20</v>
      </c>
      <c r="AL2877">
        <v>11</v>
      </c>
      <c r="AM2877">
        <v>0</v>
      </c>
      <c r="AN2877">
        <v>2</v>
      </c>
      <c r="AO2877">
        <v>20</v>
      </c>
      <c r="AP2877">
        <v>9</v>
      </c>
      <c r="AQ2877">
        <v>10</v>
      </c>
      <c r="AR2877">
        <v>13</v>
      </c>
      <c r="AS2877">
        <v>61</v>
      </c>
      <c r="AT2877">
        <v>39</v>
      </c>
      <c r="AU2877">
        <v>1.62</v>
      </c>
      <c r="AV2877">
        <v>1</v>
      </c>
      <c r="AW2877">
        <v>2.41</v>
      </c>
      <c r="AX2877">
        <v>62</v>
      </c>
      <c r="AY2877">
        <v>77</v>
      </c>
      <c r="AZ2877">
        <v>48</v>
      </c>
      <c r="BA2877">
        <v>21</v>
      </c>
      <c r="BB2877">
        <v>3</v>
      </c>
      <c r="BC2877">
        <v>26</v>
      </c>
      <c r="BD2877">
        <v>63</v>
      </c>
      <c r="BE2877">
        <v>54</v>
      </c>
      <c r="BF2877">
        <v>82</v>
      </c>
      <c r="BG2877">
        <v>9.8699999999999992</v>
      </c>
      <c r="BH2877">
        <v>5.6</v>
      </c>
      <c r="BI2877">
        <v>1.87</v>
      </c>
      <c r="BJ2877">
        <v>3.25</v>
      </c>
      <c r="BK2877">
        <v>4.0999999999999996</v>
      </c>
      <c r="BL2877">
        <f>1/Table1[[#This Row],[odds_ft_home_team_win]]+1/Table1[[#This Row],[odds_ft_draw]]+1/Table1[[#This Row],[odds_ft_away_team_win]]-1</f>
        <v>8.6354105005467918E-2</v>
      </c>
      <c r="BM2877">
        <f>Table1[[#This Row],[Margin]]/3</f>
        <v>2.8784701668489305E-2</v>
      </c>
      <c r="BN2877">
        <v>1.33</v>
      </c>
      <c r="BO2877">
        <v>1.93</v>
      </c>
      <c r="BP2877">
        <v>3.4</v>
      </c>
      <c r="BQ2877">
        <v>6</v>
      </c>
      <c r="BR2877">
        <v>1.81</v>
      </c>
      <c r="BS2877">
        <v>1.95</v>
      </c>
      <c r="BT2877" t="s">
        <v>3786</v>
      </c>
      <c r="BU2877">
        <f>VLOOKUP(Table1[[#This Row],[Reference]],metron,11,FALSE)</f>
        <v>1.5342708579532029</v>
      </c>
      <c r="BV2877">
        <f>VLOOKUP(Table1[[#This Row],[Reference]],metron,12,FALSE)</f>
        <v>0.98593713070196176</v>
      </c>
    </row>
    <row r="2878" spans="1:74" hidden="1" x14ac:dyDescent="0.45">
      <c r="A2878" t="s">
        <v>5399</v>
      </c>
      <c r="B2878">
        <v>1650679200</v>
      </c>
      <c r="C2878" s="3" t="s">
        <v>5337</v>
      </c>
      <c r="D2878" t="s">
        <v>65</v>
      </c>
      <c r="E2878" t="s">
        <v>66</v>
      </c>
      <c r="F2878" t="s">
        <v>3788</v>
      </c>
      <c r="G2878" t="s">
        <v>4346</v>
      </c>
      <c r="H2878" t="s">
        <v>3819</v>
      </c>
      <c r="I2878">
        <f>MROUND(Table1[[#This Row],[Prob_H]]*100,2)/100</f>
        <v>0.4</v>
      </c>
      <c r="J2878">
        <f>1/Table1[[#This Row],[odds_ft_home_team_win]]-Table1[[#This Row],[Margin/3]]</f>
        <v>0.40238481186757052</v>
      </c>
      <c r="K2878">
        <f>1/Table1[[#This Row],[odds_ft_draw]]-Table1[[#This Row],[Margin/3]]</f>
        <v>0.31857255133117202</v>
      </c>
      <c r="L2878">
        <f>1/Table1[[#This Row],[odds_ft_away_team_win]]-Table1[[#This Row],[Margin/3]]</f>
        <v>0.27904263680125752</v>
      </c>
      <c r="M2878">
        <v>16</v>
      </c>
      <c r="N2878">
        <v>0.94</v>
      </c>
      <c r="O2878">
        <v>0.56000000000000005</v>
      </c>
      <c r="P2878">
        <v>0.88</v>
      </c>
      <c r="Q2878">
        <v>0.72</v>
      </c>
      <c r="R2878" t="str" cm="1">
        <f t="array" ref="R28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78">
        <v>0</v>
      </c>
      <c r="T2878">
        <v>2</v>
      </c>
      <c r="U2878">
        <v>2</v>
      </c>
      <c r="V2878">
        <v>1</v>
      </c>
      <c r="W2878">
        <v>0</v>
      </c>
      <c r="X2878">
        <v>1</v>
      </c>
      <c r="Z2878" t="s">
        <v>5338</v>
      </c>
      <c r="AA2878">
        <v>3</v>
      </c>
      <c r="AB2878">
        <v>1</v>
      </c>
      <c r="AC2878">
        <v>1</v>
      </c>
      <c r="AD2878">
        <v>0</v>
      </c>
      <c r="AE2878">
        <v>3</v>
      </c>
      <c r="AF2878">
        <v>0</v>
      </c>
      <c r="AG2878">
        <v>1</v>
      </c>
      <c r="AH2878">
        <v>0</v>
      </c>
      <c r="AI2878">
        <v>1</v>
      </c>
      <c r="AJ2878">
        <v>2</v>
      </c>
      <c r="AK2878">
        <v>4</v>
      </c>
      <c r="AL2878">
        <v>3</v>
      </c>
      <c r="AM2878">
        <v>0</v>
      </c>
      <c r="AN2878">
        <v>2</v>
      </c>
      <c r="AO2878">
        <v>4</v>
      </c>
      <c r="AP2878">
        <v>1</v>
      </c>
      <c r="AQ2878">
        <v>10</v>
      </c>
      <c r="AR2878">
        <v>11</v>
      </c>
      <c r="AS2878">
        <v>61</v>
      </c>
      <c r="AT2878">
        <v>39</v>
      </c>
      <c r="AU2878">
        <v>0.5</v>
      </c>
      <c r="AV2878">
        <v>0.54</v>
      </c>
      <c r="AW2878">
        <v>2.54</v>
      </c>
      <c r="AX2878">
        <v>54</v>
      </c>
      <c r="AY2878">
        <v>75</v>
      </c>
      <c r="AZ2878">
        <v>53</v>
      </c>
      <c r="BA2878">
        <v>22</v>
      </c>
      <c r="BB2878">
        <v>6</v>
      </c>
      <c r="BC2878">
        <v>44</v>
      </c>
      <c r="BD2878">
        <v>69</v>
      </c>
      <c r="BE2878">
        <v>38</v>
      </c>
      <c r="BF2878">
        <v>72</v>
      </c>
      <c r="BG2878">
        <v>5.76</v>
      </c>
      <c r="BH2878">
        <v>5.13</v>
      </c>
      <c r="BI2878">
        <v>2.3199999999999998</v>
      </c>
      <c r="BJ2878">
        <v>2.88</v>
      </c>
      <c r="BK2878">
        <v>3.25</v>
      </c>
      <c r="BL2878">
        <f>1/Table1[[#This Row],[odds_ft_home_team_win]]+1/Table1[[#This Row],[odds_ft_draw]]+1/Table1[[#This Row],[odds_ft_away_team_win]]-1</f>
        <v>8.5949012673150582E-2</v>
      </c>
      <c r="BM2878">
        <f>Table1[[#This Row],[Margin]]/3</f>
        <v>2.8649670891050194E-2</v>
      </c>
      <c r="BN2878">
        <v>0</v>
      </c>
      <c r="BO2878">
        <v>2.5499999999999998</v>
      </c>
      <c r="BP2878">
        <v>0</v>
      </c>
      <c r="BQ2878">
        <v>0</v>
      </c>
      <c r="BR2878">
        <v>0</v>
      </c>
      <c r="BS2878">
        <v>0</v>
      </c>
      <c r="BT2878" t="s">
        <v>3860</v>
      </c>
      <c r="BU2878">
        <f>VLOOKUP(Table1[[#This Row],[Reference]],metron,11,FALSE)</f>
        <v>1.344038264434575</v>
      </c>
      <c r="BV2878">
        <f>VLOOKUP(Table1[[#This Row],[Reference]],metron,12,FALSE)</f>
        <v>1.1515772691037469</v>
      </c>
    </row>
    <row r="2879" spans="1:74" x14ac:dyDescent="0.45">
      <c r="A2879" t="s">
        <v>5399</v>
      </c>
      <c r="B2879">
        <v>1650751200</v>
      </c>
      <c r="C2879" s="3" t="s">
        <v>5339</v>
      </c>
      <c r="D2879" t="s">
        <v>65</v>
      </c>
      <c r="E2879" t="s">
        <v>66</v>
      </c>
      <c r="F2879" t="s">
        <v>103</v>
      </c>
      <c r="G2879" t="s">
        <v>85</v>
      </c>
      <c r="H2879" t="s">
        <v>3784</v>
      </c>
      <c r="I2879">
        <f>MROUND(Table1[[#This Row],[Prob_H]]*100,2)/100</f>
        <v>0.46</v>
      </c>
      <c r="J2879">
        <f>1/Table1[[#This Row],[odds_ft_home_team_win]]-Table1[[#This Row],[Margin/3]]</f>
        <v>0.45941622555412542</v>
      </c>
      <c r="K2879">
        <f>1/Table1[[#This Row],[odds_ft_draw]]-Table1[[#This Row],[Margin/3]]</f>
        <v>0.27248679503680906</v>
      </c>
      <c r="L2879">
        <f>1/Table1[[#This Row],[odds_ft_away_team_win]]-Table1[[#This Row],[Margin/3]]</f>
        <v>0.26809697940906546</v>
      </c>
      <c r="M2879">
        <v>16</v>
      </c>
      <c r="N2879">
        <v>1.75</v>
      </c>
      <c r="O2879">
        <v>1.1100000000000001</v>
      </c>
      <c r="P2879">
        <v>1.89</v>
      </c>
      <c r="Q2879">
        <v>1.05</v>
      </c>
      <c r="R2879" t="str" cm="1">
        <f t="array" ref="R28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79">
        <v>3</v>
      </c>
      <c r="T2879">
        <v>0</v>
      </c>
      <c r="U2879">
        <v>3</v>
      </c>
      <c r="V2879">
        <v>1</v>
      </c>
      <c r="W2879">
        <v>1</v>
      </c>
      <c r="X2879">
        <v>0</v>
      </c>
      <c r="Y2879" t="s">
        <v>5340</v>
      </c>
      <c r="AA2879">
        <v>3</v>
      </c>
      <c r="AB2879">
        <v>3</v>
      </c>
      <c r="AC2879">
        <v>2</v>
      </c>
      <c r="AD2879">
        <v>0</v>
      </c>
      <c r="AE2879">
        <v>2</v>
      </c>
      <c r="AF2879">
        <v>0</v>
      </c>
      <c r="AG2879">
        <v>1</v>
      </c>
      <c r="AH2879">
        <v>1</v>
      </c>
      <c r="AI2879">
        <v>0</v>
      </c>
      <c r="AJ2879">
        <v>2</v>
      </c>
      <c r="AK2879">
        <v>15</v>
      </c>
      <c r="AL2879">
        <v>14</v>
      </c>
      <c r="AM2879">
        <v>6</v>
      </c>
      <c r="AN2879">
        <v>0</v>
      </c>
      <c r="AO2879">
        <v>9</v>
      </c>
      <c r="AP2879">
        <v>14</v>
      </c>
      <c r="AQ2879">
        <v>12</v>
      </c>
      <c r="AR2879">
        <v>8</v>
      </c>
      <c r="AS2879">
        <v>46</v>
      </c>
      <c r="AT2879">
        <v>54</v>
      </c>
      <c r="AU2879">
        <v>1.74</v>
      </c>
      <c r="AV2879">
        <v>1.19</v>
      </c>
      <c r="AW2879">
        <v>2.2799999999999998</v>
      </c>
      <c r="AX2879">
        <v>59</v>
      </c>
      <c r="AY2879">
        <v>71</v>
      </c>
      <c r="AZ2879">
        <v>41</v>
      </c>
      <c r="BA2879">
        <v>26</v>
      </c>
      <c r="BB2879">
        <v>3</v>
      </c>
      <c r="BC2879">
        <v>35</v>
      </c>
      <c r="BD2879">
        <v>68</v>
      </c>
      <c r="BE2879">
        <v>29</v>
      </c>
      <c r="BF2879">
        <v>64</v>
      </c>
      <c r="BG2879">
        <v>10.98</v>
      </c>
      <c r="BH2879">
        <v>4.7300000000000004</v>
      </c>
      <c r="BI2879">
        <v>2.06</v>
      </c>
      <c r="BJ2879">
        <v>3.35</v>
      </c>
      <c r="BK2879">
        <v>3.4</v>
      </c>
      <c r="BL2879">
        <f>1/Table1[[#This Row],[odds_ft_home_team_win]]+1/Table1[[#This Row],[odds_ft_draw]]+1/Table1[[#This Row],[odds_ft_away_team_win]]-1</f>
        <v>7.8062002949274234E-2</v>
      </c>
      <c r="BM2879">
        <f>Table1[[#This Row],[Margin]]/3</f>
        <v>2.6020667649758078E-2</v>
      </c>
      <c r="BN2879">
        <v>1.31</v>
      </c>
      <c r="BO2879">
        <v>2.0299999999999998</v>
      </c>
      <c r="BP2879">
        <v>3.4</v>
      </c>
      <c r="BQ2879">
        <v>6.3</v>
      </c>
      <c r="BR2879">
        <v>1.81</v>
      </c>
      <c r="BS2879">
        <v>2</v>
      </c>
      <c r="BT2879" t="s">
        <v>3798</v>
      </c>
      <c r="BU2879">
        <f>VLOOKUP(Table1[[#This Row],[Reference]],metron,11,FALSE)</f>
        <v>1.4888836329233679</v>
      </c>
      <c r="BV2879">
        <f>VLOOKUP(Table1[[#This Row],[Reference]],metron,12,FALSE)</f>
        <v>1.0516792809839171</v>
      </c>
    </row>
    <row r="2880" spans="1:74" hidden="1" x14ac:dyDescent="0.45">
      <c r="A2880" t="s">
        <v>5399</v>
      </c>
      <c r="B2880">
        <v>1650758400</v>
      </c>
      <c r="C2880" s="3" t="s">
        <v>5341</v>
      </c>
      <c r="D2880" t="s">
        <v>65</v>
      </c>
      <c r="E2880" t="s">
        <v>66</v>
      </c>
      <c r="F2880" t="s">
        <v>68</v>
      </c>
      <c r="G2880" t="s">
        <v>86</v>
      </c>
      <c r="H2880" t="s">
        <v>3822</v>
      </c>
      <c r="I2880">
        <f>MROUND(Table1[[#This Row],[Prob_H]]*100,2)/100</f>
        <v>0.42</v>
      </c>
      <c r="J2880">
        <f>1/Table1[[#This Row],[odds_ft_home_team_win]]-Table1[[#This Row],[Margin/3]]</f>
        <v>0.4262003534733424</v>
      </c>
      <c r="K2880">
        <f>1/Table1[[#This Row],[odds_ft_draw]]-Table1[[#This Row],[Margin/3]]</f>
        <v>0.2722191283771041</v>
      </c>
      <c r="L2880">
        <f>1/Table1[[#This Row],[odds_ft_away_team_win]]-Table1[[#This Row],[Margin/3]]</f>
        <v>0.30158051814955339</v>
      </c>
      <c r="M2880">
        <v>16</v>
      </c>
      <c r="N2880">
        <v>2.17</v>
      </c>
      <c r="O2880">
        <v>1.47</v>
      </c>
      <c r="P2880">
        <v>2</v>
      </c>
      <c r="Q2880">
        <v>1.53</v>
      </c>
      <c r="R2880" t="str" cm="1">
        <f t="array" ref="R28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0">
        <v>0</v>
      </c>
      <c r="T2880">
        <v>2</v>
      </c>
      <c r="U2880">
        <v>2</v>
      </c>
      <c r="V2880">
        <v>1</v>
      </c>
      <c r="W2880">
        <v>0</v>
      </c>
      <c r="X2880">
        <v>1</v>
      </c>
      <c r="Z2880" t="s">
        <v>3338</v>
      </c>
      <c r="AA2880">
        <v>8</v>
      </c>
      <c r="AB2880">
        <v>8</v>
      </c>
      <c r="AC2880">
        <v>4</v>
      </c>
      <c r="AD2880">
        <v>1</v>
      </c>
      <c r="AE2880">
        <v>3</v>
      </c>
      <c r="AF2880">
        <v>0</v>
      </c>
      <c r="AG2880">
        <v>1</v>
      </c>
      <c r="AH2880">
        <v>4</v>
      </c>
      <c r="AI2880">
        <v>0</v>
      </c>
      <c r="AJ2880">
        <v>3</v>
      </c>
      <c r="AK2880">
        <v>6</v>
      </c>
      <c r="AL2880">
        <v>16</v>
      </c>
      <c r="AM2880">
        <v>3</v>
      </c>
      <c r="AN2880">
        <v>9</v>
      </c>
      <c r="AO2880">
        <v>3</v>
      </c>
      <c r="AP2880">
        <v>7</v>
      </c>
      <c r="AQ2880">
        <v>14</v>
      </c>
      <c r="AR2880">
        <v>8</v>
      </c>
      <c r="AS2880">
        <v>63</v>
      </c>
      <c r="AT2880">
        <v>37</v>
      </c>
      <c r="AU2880">
        <v>0.93</v>
      </c>
      <c r="AV2880">
        <v>1.92</v>
      </c>
      <c r="AW2880">
        <v>2.31</v>
      </c>
      <c r="AX2880">
        <v>52</v>
      </c>
      <c r="AY2880">
        <v>71</v>
      </c>
      <c r="AZ2880">
        <v>49</v>
      </c>
      <c r="BA2880">
        <v>18</v>
      </c>
      <c r="BB2880">
        <v>6</v>
      </c>
      <c r="BC2880">
        <v>41</v>
      </c>
      <c r="BD2880">
        <v>58</v>
      </c>
      <c r="BE2880">
        <v>28</v>
      </c>
      <c r="BF2880">
        <v>71</v>
      </c>
      <c r="BG2880">
        <v>10.91</v>
      </c>
      <c r="BH2880">
        <v>4.63</v>
      </c>
      <c r="BI2880">
        <v>2.21</v>
      </c>
      <c r="BJ2880">
        <v>3.35</v>
      </c>
      <c r="BK2880">
        <v>3.05</v>
      </c>
      <c r="BL2880">
        <f>1/Table1[[#This Row],[odds_ft_home_team_win]]+1/Table1[[#This Row],[odds_ft_draw]]+1/Table1[[#This Row],[odds_ft_away_team_win]]-1</f>
        <v>7.886500292838905E-2</v>
      </c>
      <c r="BM2880">
        <f>Table1[[#This Row],[Margin]]/3</f>
        <v>2.6288334309463018E-2</v>
      </c>
      <c r="BN2880">
        <v>1.33</v>
      </c>
      <c r="BO2880">
        <v>2</v>
      </c>
      <c r="BP2880">
        <v>3.55</v>
      </c>
      <c r="BQ2880">
        <v>6.8</v>
      </c>
      <c r="BR2880">
        <v>1.86</v>
      </c>
      <c r="BS2880">
        <v>1.85</v>
      </c>
      <c r="BT2880" t="s">
        <v>3807</v>
      </c>
      <c r="BU2880">
        <f>VLOOKUP(Table1[[#This Row],[Reference]],metron,11,FALSE)</f>
        <v>1.396960958296362</v>
      </c>
      <c r="BV2880">
        <f>VLOOKUP(Table1[[#This Row],[Reference]],metron,12,FALSE)</f>
        <v>1.091503992901508</v>
      </c>
    </row>
    <row r="2881" spans="1:74" hidden="1" x14ac:dyDescent="0.45">
      <c r="A2881" t="s">
        <v>5399</v>
      </c>
      <c r="B2881">
        <v>1650765600</v>
      </c>
      <c r="C2881" s="3" t="s">
        <v>5342</v>
      </c>
      <c r="D2881" t="s">
        <v>65</v>
      </c>
      <c r="E2881" t="s">
        <v>66</v>
      </c>
      <c r="F2881" t="s">
        <v>98</v>
      </c>
      <c r="G2881" t="s">
        <v>94</v>
      </c>
      <c r="H2881" t="s">
        <v>3839</v>
      </c>
      <c r="I2881">
        <f>MROUND(Table1[[#This Row],[Prob_H]]*100,2)/100</f>
        <v>0.42</v>
      </c>
      <c r="J2881">
        <f>1/Table1[[#This Row],[odds_ft_home_team_win]]-Table1[[#This Row],[Margin/3]]</f>
        <v>0.42283009206176042</v>
      </c>
      <c r="K2881">
        <f>1/Table1[[#This Row],[odds_ft_draw]]-Table1[[#This Row],[Margin/3]]</f>
        <v>0.28127956941367682</v>
      </c>
      <c r="L2881">
        <f>1/Table1[[#This Row],[odds_ft_away_team_win]]-Table1[[#This Row],[Margin/3]]</f>
        <v>0.29589033852456281</v>
      </c>
      <c r="M2881">
        <v>16</v>
      </c>
      <c r="N2881">
        <v>1.38</v>
      </c>
      <c r="O2881">
        <v>1.21</v>
      </c>
      <c r="P2881">
        <v>1.47</v>
      </c>
      <c r="Q2881">
        <v>1.1000000000000001</v>
      </c>
      <c r="R2881" t="str" cm="1">
        <f t="array" ref="R28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81">
        <v>3</v>
      </c>
      <c r="T2881">
        <v>1</v>
      </c>
      <c r="U2881">
        <v>4</v>
      </c>
      <c r="V2881">
        <v>2</v>
      </c>
      <c r="W2881">
        <v>2</v>
      </c>
      <c r="X2881">
        <v>0</v>
      </c>
      <c r="Y2881" t="s">
        <v>5343</v>
      </c>
      <c r="Z2881">
        <v>58</v>
      </c>
      <c r="AA2881">
        <v>2</v>
      </c>
      <c r="AB2881">
        <v>6</v>
      </c>
      <c r="AC2881">
        <v>0</v>
      </c>
      <c r="AD2881">
        <v>0</v>
      </c>
      <c r="AE2881">
        <v>2</v>
      </c>
      <c r="AF2881">
        <v>0</v>
      </c>
      <c r="AG2881">
        <v>0</v>
      </c>
      <c r="AH2881">
        <v>0</v>
      </c>
      <c r="AI2881">
        <v>0</v>
      </c>
      <c r="AJ2881">
        <v>2</v>
      </c>
      <c r="AK2881">
        <v>10</v>
      </c>
      <c r="AL2881">
        <v>15</v>
      </c>
      <c r="AM2881">
        <v>6</v>
      </c>
      <c r="AN2881">
        <v>7</v>
      </c>
      <c r="AO2881">
        <v>4</v>
      </c>
      <c r="AP2881">
        <v>8</v>
      </c>
      <c r="AQ2881">
        <v>8</v>
      </c>
      <c r="AR2881">
        <v>15</v>
      </c>
      <c r="AS2881">
        <v>53</v>
      </c>
      <c r="AT2881">
        <v>47</v>
      </c>
      <c r="AU2881">
        <v>1.39</v>
      </c>
      <c r="AV2881">
        <v>1.65</v>
      </c>
      <c r="AW2881">
        <v>2.52</v>
      </c>
      <c r="AX2881">
        <v>55</v>
      </c>
      <c r="AY2881">
        <v>75</v>
      </c>
      <c r="AZ2881">
        <v>55</v>
      </c>
      <c r="BA2881">
        <v>26</v>
      </c>
      <c r="BB2881">
        <v>6</v>
      </c>
      <c r="BC2881">
        <v>38</v>
      </c>
      <c r="BD2881">
        <v>78</v>
      </c>
      <c r="BE2881">
        <v>35</v>
      </c>
      <c r="BF2881">
        <v>82</v>
      </c>
      <c r="BG2881">
        <v>8.99</v>
      </c>
      <c r="BH2881">
        <v>5.39</v>
      </c>
      <c r="BI2881">
        <v>2.2400000000000002</v>
      </c>
      <c r="BJ2881">
        <v>3.28</v>
      </c>
      <c r="BK2881">
        <v>3.13</v>
      </c>
      <c r="BL2881">
        <f>1/Table1[[#This Row],[odds_ft_home_team_win]]+1/Table1[[#This Row],[odds_ft_draw]]+1/Table1[[#This Row],[odds_ft_away_team_win]]-1</f>
        <v>7.0795438100432984E-2</v>
      </c>
      <c r="BM2881">
        <f>Table1[[#This Row],[Margin]]/3</f>
        <v>2.3598479366810993E-2</v>
      </c>
      <c r="BN2881">
        <v>1.33</v>
      </c>
      <c r="BO2881">
        <v>2.02</v>
      </c>
      <c r="BP2881">
        <v>3.5</v>
      </c>
      <c r="BQ2881">
        <v>6.75</v>
      </c>
      <c r="BR2881">
        <v>1.78</v>
      </c>
      <c r="BS2881">
        <v>1.93</v>
      </c>
      <c r="BT2881" t="s">
        <v>3841</v>
      </c>
      <c r="BU2881">
        <f>VLOOKUP(Table1[[#This Row],[Reference]],metron,11,FALSE)</f>
        <v>1.396960958296362</v>
      </c>
      <c r="BV2881">
        <f>VLOOKUP(Table1[[#This Row],[Reference]],metron,12,FALSE)</f>
        <v>1.091503992901508</v>
      </c>
    </row>
    <row r="2882" spans="1:74" hidden="1" x14ac:dyDescent="0.45">
      <c r="A2882" t="s">
        <v>5399</v>
      </c>
      <c r="B2882">
        <v>1650819600</v>
      </c>
      <c r="C2882" s="3" t="s">
        <v>5344</v>
      </c>
      <c r="D2882" t="s">
        <v>65</v>
      </c>
      <c r="E2882" t="s">
        <v>66</v>
      </c>
      <c r="F2882" t="s">
        <v>97</v>
      </c>
      <c r="G2882" t="s">
        <v>93</v>
      </c>
      <c r="H2882" t="s">
        <v>3903</v>
      </c>
      <c r="I2882">
        <f>MROUND(Table1[[#This Row],[Prob_H]]*100,2)/100</f>
        <v>0.3</v>
      </c>
      <c r="J2882">
        <f>1/Table1[[#This Row],[odds_ft_home_team_win]]-Table1[[#This Row],[Margin/3]]</f>
        <v>0.30794468600472535</v>
      </c>
      <c r="K2882">
        <f>1/Table1[[#This Row],[odds_ft_draw]]-Table1[[#This Row],[Margin/3]]</f>
        <v>0.29106855679313837</v>
      </c>
      <c r="L2882">
        <f>1/Table1[[#This Row],[odds_ft_away_team_win]]-Table1[[#This Row],[Margin/3]]</f>
        <v>0.40098675720213633</v>
      </c>
      <c r="M2882">
        <v>16</v>
      </c>
      <c r="N2882">
        <v>1.24</v>
      </c>
      <c r="O2882">
        <v>1.63</v>
      </c>
      <c r="P2882">
        <v>1.17</v>
      </c>
      <c r="Q2882">
        <v>1.68</v>
      </c>
      <c r="R2882" t="str" cm="1">
        <f t="array" ref="R28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2">
        <v>2</v>
      </c>
      <c r="T2882">
        <v>4</v>
      </c>
      <c r="U2882">
        <v>6</v>
      </c>
      <c r="V2882">
        <v>3</v>
      </c>
      <c r="W2882">
        <v>1</v>
      </c>
      <c r="X2882">
        <v>2</v>
      </c>
      <c r="Y2882" t="s">
        <v>636</v>
      </c>
      <c r="Z2882" t="s">
        <v>5345</v>
      </c>
      <c r="AA2882">
        <v>7</v>
      </c>
      <c r="AB2882">
        <v>5</v>
      </c>
      <c r="AC2882">
        <v>2</v>
      </c>
      <c r="AD2882">
        <v>1</v>
      </c>
      <c r="AE2882">
        <v>5</v>
      </c>
      <c r="AF2882">
        <v>0</v>
      </c>
      <c r="AG2882">
        <v>2</v>
      </c>
      <c r="AH2882">
        <v>1</v>
      </c>
      <c r="AI2882">
        <v>1</v>
      </c>
      <c r="AJ2882">
        <v>4</v>
      </c>
      <c r="AK2882">
        <v>19</v>
      </c>
      <c r="AL2882">
        <v>16</v>
      </c>
      <c r="AM2882">
        <v>8</v>
      </c>
      <c r="AN2882">
        <v>8</v>
      </c>
      <c r="AO2882">
        <v>11</v>
      </c>
      <c r="AP2882">
        <v>8</v>
      </c>
      <c r="AQ2882">
        <v>9</v>
      </c>
      <c r="AR2882">
        <v>15</v>
      </c>
      <c r="AS2882">
        <v>48</v>
      </c>
      <c r="AT2882">
        <v>52</v>
      </c>
      <c r="AU2882">
        <v>1.94</v>
      </c>
      <c r="AV2882">
        <v>1.84</v>
      </c>
      <c r="AW2882">
        <v>2.4500000000000002</v>
      </c>
      <c r="AX2882">
        <v>60</v>
      </c>
      <c r="AY2882">
        <v>71</v>
      </c>
      <c r="AZ2882">
        <v>46</v>
      </c>
      <c r="BA2882">
        <v>23</v>
      </c>
      <c r="BB2882">
        <v>9</v>
      </c>
      <c r="BC2882">
        <v>40</v>
      </c>
      <c r="BD2882">
        <v>73</v>
      </c>
      <c r="BE2882">
        <v>37</v>
      </c>
      <c r="BF2882">
        <v>62</v>
      </c>
      <c r="BG2882">
        <v>9.58</v>
      </c>
      <c r="BH2882">
        <v>5.21</v>
      </c>
      <c r="BI2882">
        <v>3.09</v>
      </c>
      <c r="BJ2882">
        <v>3.26</v>
      </c>
      <c r="BK2882">
        <v>2.4</v>
      </c>
      <c r="BL2882">
        <f>1/Table1[[#This Row],[odds_ft_home_team_win]]+1/Table1[[#This Row],[odds_ft_draw]]+1/Table1[[#This Row],[odds_ft_away_team_win]]-1</f>
        <v>4.7039728393591052E-2</v>
      </c>
      <c r="BM2882">
        <f>Table1[[#This Row],[Margin]]/3</f>
        <v>1.5679909464530351E-2</v>
      </c>
      <c r="BN2882">
        <v>1.4</v>
      </c>
      <c r="BO2882">
        <v>2.2200000000000002</v>
      </c>
      <c r="BP2882">
        <v>4.05</v>
      </c>
      <c r="BQ2882">
        <v>8</v>
      </c>
      <c r="BR2882">
        <v>1.9</v>
      </c>
      <c r="BS2882">
        <v>1.81</v>
      </c>
      <c r="BT2882" t="s">
        <v>3813</v>
      </c>
      <c r="BU2882">
        <f>VLOOKUP(Table1[[#This Row],[Reference]],metron,11,FALSE)</f>
        <v>1.1805091283106199</v>
      </c>
      <c r="BV2882">
        <f>VLOOKUP(Table1[[#This Row],[Reference]],metron,12,FALSE)</f>
        <v>1.3921316533813319</v>
      </c>
    </row>
    <row r="2883" spans="1:74" hidden="1" x14ac:dyDescent="0.45">
      <c r="A2883" t="s">
        <v>5399</v>
      </c>
      <c r="B2883">
        <v>1650837600</v>
      </c>
      <c r="C2883" s="3" t="s">
        <v>5346</v>
      </c>
      <c r="D2883" t="s">
        <v>65</v>
      </c>
      <c r="E2883" t="s">
        <v>66</v>
      </c>
      <c r="F2883" t="s">
        <v>77</v>
      </c>
      <c r="G2883" t="s">
        <v>3792</v>
      </c>
      <c r="H2883" t="s">
        <v>5295</v>
      </c>
      <c r="I2883">
        <f>MROUND(Table1[[#This Row],[Prob_H]]*100,2)/100</f>
        <v>0.5</v>
      </c>
      <c r="J2883">
        <f>1/Table1[[#This Row],[odds_ft_home_team_win]]-Table1[[#This Row],[Margin/3]]</f>
        <v>0.50638782490818235</v>
      </c>
      <c r="K2883">
        <f>1/Table1[[#This Row],[odds_ft_draw]]-Table1[[#This Row],[Margin/3]]</f>
        <v>0.27769108305354584</v>
      </c>
      <c r="L2883">
        <f>1/Table1[[#This Row],[odds_ft_away_team_win]]-Table1[[#This Row],[Margin/3]]</f>
        <v>0.21592109203827176</v>
      </c>
      <c r="M2883">
        <v>16</v>
      </c>
      <c r="N2883">
        <v>1.41</v>
      </c>
      <c r="O2883">
        <v>1.24</v>
      </c>
      <c r="P2883">
        <v>1.25</v>
      </c>
      <c r="Q2883">
        <v>1.25</v>
      </c>
      <c r="R2883" t="str" cm="1">
        <f t="array" ref="R28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83">
        <v>0</v>
      </c>
      <c r="T2883">
        <v>1</v>
      </c>
      <c r="U2883">
        <v>1</v>
      </c>
      <c r="V2883">
        <v>1</v>
      </c>
      <c r="W2883">
        <v>0</v>
      </c>
      <c r="X2883">
        <v>1</v>
      </c>
      <c r="Z2883" t="s">
        <v>811</v>
      </c>
      <c r="AA2883">
        <v>8</v>
      </c>
      <c r="AB2883">
        <v>3</v>
      </c>
      <c r="AC2883">
        <v>3</v>
      </c>
      <c r="AD2883">
        <v>0</v>
      </c>
      <c r="AE2883">
        <v>4</v>
      </c>
      <c r="AF2883">
        <v>0</v>
      </c>
      <c r="AG2883">
        <v>1</v>
      </c>
      <c r="AH2883">
        <v>2</v>
      </c>
      <c r="AI2883">
        <v>1</v>
      </c>
      <c r="AJ2883">
        <v>3</v>
      </c>
      <c r="AK2883">
        <v>15</v>
      </c>
      <c r="AL2883">
        <v>8</v>
      </c>
      <c r="AM2883">
        <v>3</v>
      </c>
      <c r="AN2883">
        <v>4</v>
      </c>
      <c r="AO2883">
        <v>12</v>
      </c>
      <c r="AP2883">
        <v>4</v>
      </c>
      <c r="AQ2883">
        <v>10</v>
      </c>
      <c r="AR2883">
        <v>11</v>
      </c>
      <c r="AS2883">
        <v>58</v>
      </c>
      <c r="AT2883">
        <v>42</v>
      </c>
      <c r="AU2883">
        <v>1.74</v>
      </c>
      <c r="AV2883">
        <v>0.94</v>
      </c>
      <c r="AW2883">
        <v>2.4700000000000002</v>
      </c>
      <c r="AX2883">
        <v>56</v>
      </c>
      <c r="AY2883">
        <v>74</v>
      </c>
      <c r="AZ2883">
        <v>47</v>
      </c>
      <c r="BA2883">
        <v>24</v>
      </c>
      <c r="BB2883">
        <v>9</v>
      </c>
      <c r="BC2883">
        <v>27</v>
      </c>
      <c r="BD2883">
        <v>71</v>
      </c>
      <c r="BE2883">
        <v>41</v>
      </c>
      <c r="BF2883">
        <v>74</v>
      </c>
      <c r="BG2883">
        <v>8.64</v>
      </c>
      <c r="BH2883">
        <v>4.59</v>
      </c>
      <c r="BI2883">
        <v>1.9</v>
      </c>
      <c r="BJ2883">
        <v>3.36</v>
      </c>
      <c r="BK2883">
        <v>4.24</v>
      </c>
      <c r="BL2883">
        <f>1/Table1[[#This Row],[odds_ft_home_team_win]]+1/Table1[[#This Row],[odds_ft_draw]]+1/Table1[[#This Row],[odds_ft_away_team_win]]-1</f>
        <v>5.9783893696505386E-2</v>
      </c>
      <c r="BM2883">
        <f>Table1[[#This Row],[Margin]]/3</f>
        <v>1.9927964565501794E-2</v>
      </c>
      <c r="BN2883">
        <v>1.4</v>
      </c>
      <c r="BO2883">
        <v>2.19</v>
      </c>
      <c r="BP2883">
        <v>3.75</v>
      </c>
      <c r="BQ2883">
        <v>7.5</v>
      </c>
      <c r="BR2883">
        <v>2</v>
      </c>
      <c r="BS2883">
        <v>1.73</v>
      </c>
      <c r="BT2883" t="s">
        <v>3802</v>
      </c>
      <c r="BU2883">
        <f>VLOOKUP(Table1[[#This Row],[Reference]],metron,11,FALSE)</f>
        <v>1.5342708579532029</v>
      </c>
      <c r="BV2883">
        <f>VLOOKUP(Table1[[#This Row],[Reference]],metron,12,FALSE)</f>
        <v>0.98593713070196176</v>
      </c>
    </row>
    <row r="2884" spans="1:74" hidden="1" x14ac:dyDescent="0.45">
      <c r="A2884" t="s">
        <v>5399</v>
      </c>
      <c r="B2884">
        <v>1650844800</v>
      </c>
      <c r="C2884" s="3" t="s">
        <v>5347</v>
      </c>
      <c r="D2884" t="s">
        <v>65</v>
      </c>
      <c r="E2884" t="s">
        <v>66</v>
      </c>
      <c r="F2884" t="s">
        <v>88</v>
      </c>
      <c r="G2884" t="s">
        <v>81</v>
      </c>
      <c r="H2884" t="s">
        <v>3796</v>
      </c>
      <c r="I2884">
        <f>MROUND(Table1[[#This Row],[Prob_H]]*100,2)/100</f>
        <v>0.46</v>
      </c>
      <c r="J2884">
        <f>1/Table1[[#This Row],[odds_ft_home_team_win]]-Table1[[#This Row],[Margin/3]]</f>
        <v>0.45225327925186143</v>
      </c>
      <c r="K2884">
        <f>1/Table1[[#This Row],[odds_ft_draw]]-Table1[[#This Row],[Margin/3]]</f>
        <v>0.26957250708477676</v>
      </c>
      <c r="L2884">
        <f>1/Table1[[#This Row],[odds_ft_away_team_win]]-Table1[[#This Row],[Margin/3]]</f>
        <v>0.27817421366336192</v>
      </c>
      <c r="M2884">
        <v>16</v>
      </c>
      <c r="N2884">
        <v>1.61</v>
      </c>
      <c r="O2884">
        <v>1.42</v>
      </c>
      <c r="P2884">
        <v>1.58</v>
      </c>
      <c r="Q2884">
        <v>1.4</v>
      </c>
      <c r="R2884" t="str" cm="1">
        <f t="array" ref="R28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4">
        <v>1</v>
      </c>
      <c r="T2884">
        <v>1</v>
      </c>
      <c r="U2884">
        <v>2</v>
      </c>
      <c r="V2884">
        <v>0</v>
      </c>
      <c r="W2884">
        <v>0</v>
      </c>
      <c r="X2884">
        <v>0</v>
      </c>
      <c r="Y2884">
        <v>57</v>
      </c>
      <c r="Z2884">
        <v>51</v>
      </c>
      <c r="AA2884">
        <v>7</v>
      </c>
      <c r="AB2884">
        <v>2</v>
      </c>
      <c r="AC2884">
        <v>1</v>
      </c>
      <c r="AD2884">
        <v>0</v>
      </c>
      <c r="AE2884">
        <v>2</v>
      </c>
      <c r="AF2884">
        <v>0</v>
      </c>
      <c r="AG2884">
        <v>1</v>
      </c>
      <c r="AH2884">
        <v>0</v>
      </c>
      <c r="AI2884">
        <v>1</v>
      </c>
      <c r="AJ2884">
        <v>1</v>
      </c>
      <c r="AK2884">
        <v>8</v>
      </c>
      <c r="AL2884">
        <v>5</v>
      </c>
      <c r="AM2884">
        <v>7</v>
      </c>
      <c r="AN2884">
        <v>3</v>
      </c>
      <c r="AO2884">
        <v>1</v>
      </c>
      <c r="AP2884">
        <v>2</v>
      </c>
      <c r="AQ2884">
        <v>17</v>
      </c>
      <c r="AR2884">
        <v>12</v>
      </c>
      <c r="AS2884">
        <v>43</v>
      </c>
      <c r="AT2884">
        <v>57</v>
      </c>
      <c r="AU2884">
        <v>1.43</v>
      </c>
      <c r="AV2884">
        <v>0.71</v>
      </c>
      <c r="AW2884">
        <v>2.34</v>
      </c>
      <c r="AX2884">
        <v>50</v>
      </c>
      <c r="AY2884">
        <v>71</v>
      </c>
      <c r="AZ2884">
        <v>41</v>
      </c>
      <c r="BA2884">
        <v>22</v>
      </c>
      <c r="BB2884">
        <v>9</v>
      </c>
      <c r="BC2884">
        <v>22</v>
      </c>
      <c r="BD2884">
        <v>59</v>
      </c>
      <c r="BE2884">
        <v>42</v>
      </c>
      <c r="BF2884">
        <v>76</v>
      </c>
      <c r="BG2884">
        <v>10.33</v>
      </c>
      <c r="BH2884">
        <v>4.67</v>
      </c>
      <c r="BI2884">
        <v>2.12</v>
      </c>
      <c r="BJ2884">
        <v>3.46</v>
      </c>
      <c r="BK2884">
        <v>3.36</v>
      </c>
      <c r="BL2884">
        <f>1/Table1[[#This Row],[odds_ft_home_team_win]]+1/Table1[[#This Row],[odds_ft_draw]]+1/Table1[[#This Row],[odds_ft_away_team_win]]-1</f>
        <v>5.8334501867057131E-2</v>
      </c>
      <c r="BM2884">
        <f>Table1[[#This Row],[Margin]]/3</f>
        <v>1.9444833955685709E-2</v>
      </c>
      <c r="BN2884">
        <v>1.33</v>
      </c>
      <c r="BO2884">
        <v>1.95</v>
      </c>
      <c r="BP2884">
        <v>3.25</v>
      </c>
      <c r="BQ2884">
        <v>6</v>
      </c>
      <c r="BR2884">
        <v>1.73</v>
      </c>
      <c r="BS2884">
        <v>2</v>
      </c>
      <c r="BT2884" t="s">
        <v>3817</v>
      </c>
      <c r="BU2884">
        <f>VLOOKUP(Table1[[#This Row],[Reference]],metron,11,FALSE)</f>
        <v>1.4888836329233679</v>
      </c>
      <c r="BV2884">
        <f>VLOOKUP(Table1[[#This Row],[Reference]],metron,12,FALSE)</f>
        <v>1.0516792809839171</v>
      </c>
    </row>
    <row r="2885" spans="1:74" hidden="1" x14ac:dyDescent="0.45">
      <c r="A2885" t="s">
        <v>5399</v>
      </c>
      <c r="B2885">
        <v>1650852360</v>
      </c>
      <c r="C2885" s="3" t="s">
        <v>5348</v>
      </c>
      <c r="D2885" t="s">
        <v>65</v>
      </c>
      <c r="E2885" t="s">
        <v>66</v>
      </c>
      <c r="F2885" t="s">
        <v>72</v>
      </c>
      <c r="G2885" t="s">
        <v>80</v>
      </c>
      <c r="H2885" t="s">
        <v>3811</v>
      </c>
      <c r="I2885">
        <f>MROUND(Table1[[#This Row],[Prob_H]]*100,2)/100</f>
        <v>0.46</v>
      </c>
      <c r="J2885">
        <f>1/Table1[[#This Row],[odds_ft_home_team_win]]-Table1[[#This Row],[Margin/3]]</f>
        <v>0.45667368013736725</v>
      </c>
      <c r="K2885">
        <f>1/Table1[[#This Row],[odds_ft_draw]]-Table1[[#This Row],[Margin/3]]</f>
        <v>0.28351350697719413</v>
      </c>
      <c r="L2885">
        <f>1/Table1[[#This Row],[odds_ft_away_team_win]]-Table1[[#This Row],[Margin/3]]</f>
        <v>0.25981281288543856</v>
      </c>
      <c r="M2885">
        <v>16</v>
      </c>
      <c r="N2885">
        <v>1.38</v>
      </c>
      <c r="O2885">
        <v>0.63</v>
      </c>
      <c r="P2885">
        <v>1.35</v>
      </c>
      <c r="Q2885">
        <v>0.65</v>
      </c>
      <c r="R2885" t="str" cm="1">
        <f t="array" ref="R28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5">
        <v>2</v>
      </c>
      <c r="T2885">
        <v>2</v>
      </c>
      <c r="U2885">
        <v>4</v>
      </c>
      <c r="V2885">
        <v>2</v>
      </c>
      <c r="W2885">
        <v>2</v>
      </c>
      <c r="X2885">
        <v>0</v>
      </c>
      <c r="Y2885" t="s">
        <v>5349</v>
      </c>
      <c r="Z2885" t="s">
        <v>5350</v>
      </c>
      <c r="AA2885">
        <v>8</v>
      </c>
      <c r="AB2885">
        <v>10</v>
      </c>
      <c r="AC2885">
        <v>5</v>
      </c>
      <c r="AD2885">
        <v>0</v>
      </c>
      <c r="AE2885">
        <v>3</v>
      </c>
      <c r="AF2885">
        <v>0</v>
      </c>
      <c r="AG2885">
        <v>3</v>
      </c>
      <c r="AH2885">
        <v>2</v>
      </c>
      <c r="AI2885">
        <v>2</v>
      </c>
      <c r="AJ2885">
        <v>1</v>
      </c>
      <c r="AK2885">
        <v>9</v>
      </c>
      <c r="AL2885">
        <v>7</v>
      </c>
      <c r="AM2885">
        <v>6</v>
      </c>
      <c r="AN2885">
        <v>3</v>
      </c>
      <c r="AO2885">
        <v>3</v>
      </c>
      <c r="AP2885">
        <v>4</v>
      </c>
      <c r="AQ2885">
        <v>14</v>
      </c>
      <c r="AR2885">
        <v>14</v>
      </c>
      <c r="AS2885">
        <v>46</v>
      </c>
      <c r="AT2885">
        <v>54</v>
      </c>
      <c r="AU2885">
        <v>1.4</v>
      </c>
      <c r="AV2885">
        <v>1.03</v>
      </c>
      <c r="AW2885">
        <v>1.94</v>
      </c>
      <c r="AX2885">
        <v>53</v>
      </c>
      <c r="AY2885">
        <v>69</v>
      </c>
      <c r="AZ2885">
        <v>25</v>
      </c>
      <c r="BA2885">
        <v>13</v>
      </c>
      <c r="BB2885">
        <v>3</v>
      </c>
      <c r="BC2885">
        <v>19</v>
      </c>
      <c r="BD2885">
        <v>60</v>
      </c>
      <c r="BE2885">
        <v>31</v>
      </c>
      <c r="BF2885">
        <v>72</v>
      </c>
      <c r="BG2885">
        <v>10.130000000000001</v>
      </c>
      <c r="BH2885">
        <v>5.44</v>
      </c>
      <c r="BI2885">
        <v>2.1</v>
      </c>
      <c r="BJ2885">
        <v>3.3</v>
      </c>
      <c r="BK2885">
        <v>3.58</v>
      </c>
      <c r="BL2885">
        <f>1/Table1[[#This Row],[odds_ft_home_team_win]]+1/Table1[[#This Row],[odds_ft_draw]]+1/Table1[[#This Row],[odds_ft_away_team_win]]-1</f>
        <v>5.8550388159326783E-2</v>
      </c>
      <c r="BM2885">
        <f>Table1[[#This Row],[Margin]]/3</f>
        <v>1.9516796053108926E-2</v>
      </c>
      <c r="BN2885">
        <v>1.39</v>
      </c>
      <c r="BO2885">
        <v>2.1</v>
      </c>
      <c r="BP2885">
        <v>3.98</v>
      </c>
      <c r="BQ2885">
        <v>7.7</v>
      </c>
      <c r="BR2885">
        <v>1.91</v>
      </c>
      <c r="BS2885">
        <v>1.8</v>
      </c>
      <c r="BT2885" t="s">
        <v>3829</v>
      </c>
      <c r="BU2885">
        <f>VLOOKUP(Table1[[#This Row],[Reference]],metron,11,FALSE)</f>
        <v>1.4888836329233679</v>
      </c>
      <c r="BV2885">
        <f>VLOOKUP(Table1[[#This Row],[Reference]],metron,12,FALSE)</f>
        <v>1.0516792809839171</v>
      </c>
    </row>
    <row r="2886" spans="1:74" hidden="1" x14ac:dyDescent="0.45">
      <c r="A2886" t="s">
        <v>5418</v>
      </c>
      <c r="B2886">
        <v>1352518200</v>
      </c>
      <c r="C2886" s="3" t="s">
        <v>315</v>
      </c>
      <c r="D2886" t="s">
        <v>65</v>
      </c>
      <c r="E2886" t="s">
        <v>66</v>
      </c>
      <c r="F2886" t="s">
        <v>78</v>
      </c>
      <c r="G2886" t="s">
        <v>88</v>
      </c>
      <c r="H2886" t="s">
        <v>66</v>
      </c>
      <c r="I2886">
        <f>MROUND(Table1[[#This Row],[Prob_H]]*100,2)/100</f>
        <v>0.46</v>
      </c>
      <c r="J2886">
        <f>1/Table1[[#This Row],[odds_ft_home_team_win]]-Table1[[#This Row],[Margin/3]]</f>
        <v>0.46410391434088116</v>
      </c>
      <c r="K2886">
        <f>1/Table1[[#This Row],[odds_ft_draw]]-Table1[[#This Row],[Margin/3]]</f>
        <v>0.26794804282955942</v>
      </c>
      <c r="L2886">
        <f>1/Table1[[#This Row],[odds_ft_away_team_win]]-Table1[[#This Row],[Margin/3]]</f>
        <v>0.26794804282955942</v>
      </c>
      <c r="M2886">
        <v>17</v>
      </c>
      <c r="N2886">
        <v>1.63</v>
      </c>
      <c r="O2886">
        <v>1</v>
      </c>
      <c r="P2886">
        <v>1.95</v>
      </c>
      <c r="Q2886">
        <v>1.1100000000000001</v>
      </c>
      <c r="R2886" t="str" cm="1">
        <f t="array" ref="R28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86">
        <v>2</v>
      </c>
      <c r="T2886">
        <v>0</v>
      </c>
      <c r="U2886">
        <v>2</v>
      </c>
      <c r="V2886">
        <v>1</v>
      </c>
      <c r="W2886">
        <v>1</v>
      </c>
      <c r="X2886">
        <v>0</v>
      </c>
      <c r="Y2886" t="s">
        <v>316</v>
      </c>
      <c r="AA2886">
        <v>-1</v>
      </c>
      <c r="AB2886">
        <v>-1</v>
      </c>
      <c r="AC2886">
        <v>4</v>
      </c>
      <c r="AD2886">
        <v>0</v>
      </c>
      <c r="AE2886">
        <v>4</v>
      </c>
      <c r="AF2886">
        <v>0</v>
      </c>
      <c r="AG2886">
        <v>2</v>
      </c>
      <c r="AH2886">
        <v>2</v>
      </c>
      <c r="AI2886">
        <v>2</v>
      </c>
      <c r="AJ2886">
        <v>2</v>
      </c>
      <c r="AK2886">
        <v>-1</v>
      </c>
      <c r="AL2886">
        <v>-1</v>
      </c>
      <c r="AM2886">
        <v>-1</v>
      </c>
      <c r="AN2886">
        <v>-1</v>
      </c>
      <c r="AO2886">
        <v>-1</v>
      </c>
      <c r="AP2886">
        <v>-1</v>
      </c>
      <c r="AQ2886">
        <v>-1</v>
      </c>
      <c r="AR2886">
        <v>-1</v>
      </c>
      <c r="AS2886">
        <v>-1</v>
      </c>
      <c r="AT2886">
        <v>-1</v>
      </c>
      <c r="AU2886">
        <v>0</v>
      </c>
      <c r="AV2886">
        <v>0</v>
      </c>
      <c r="AW2886">
        <v>2.57</v>
      </c>
      <c r="AX2886">
        <v>50</v>
      </c>
      <c r="AY2886">
        <v>75</v>
      </c>
      <c r="AZ2886">
        <v>38</v>
      </c>
      <c r="BA2886">
        <v>26</v>
      </c>
      <c r="BB2886">
        <v>19</v>
      </c>
      <c r="BC2886">
        <v>38</v>
      </c>
      <c r="BD2886">
        <v>69</v>
      </c>
      <c r="BE2886">
        <v>44</v>
      </c>
      <c r="BF2886">
        <v>76</v>
      </c>
      <c r="BG2886">
        <v>0</v>
      </c>
      <c r="BH2886">
        <v>5.26</v>
      </c>
      <c r="BI2886">
        <v>2.11</v>
      </c>
      <c r="BJ2886">
        <v>3.6</v>
      </c>
      <c r="BK2886">
        <v>3.6</v>
      </c>
      <c r="BL2886">
        <f>1/Table1[[#This Row],[odds_ft_home_team_win]]+1/Table1[[#This Row],[odds_ft_draw]]+1/Table1[[#This Row],[odds_ft_away_team_win]]-1</f>
        <v>2.9489204844655115E-2</v>
      </c>
      <c r="BM2886">
        <f>Table1[[#This Row],[Margin]]/3</f>
        <v>9.8297349482183716E-3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 t="s">
        <v>106</v>
      </c>
      <c r="BU2886">
        <f>VLOOKUP(Table1[[#This Row],[Reference]],metron,11,FALSE)</f>
        <v>1.4888836329233679</v>
      </c>
      <c r="BV2886">
        <f>VLOOKUP(Table1[[#This Row],[Reference]],metron,12,FALSE)</f>
        <v>1.0516792809839171</v>
      </c>
    </row>
    <row r="2887" spans="1:74" hidden="1" x14ac:dyDescent="0.45">
      <c r="A2887" t="s">
        <v>5418</v>
      </c>
      <c r="B2887">
        <v>1352518500</v>
      </c>
      <c r="C2887" s="3" t="s">
        <v>317</v>
      </c>
      <c r="D2887" t="s">
        <v>65</v>
      </c>
      <c r="E2887" t="s">
        <v>66</v>
      </c>
      <c r="F2887" t="s">
        <v>81</v>
      </c>
      <c r="G2887" t="s">
        <v>93</v>
      </c>
      <c r="H2887" t="s">
        <v>66</v>
      </c>
      <c r="I2887">
        <f>MROUND(Table1[[#This Row],[Prob_H]]*100,2)/100</f>
        <v>0.68</v>
      </c>
      <c r="J2887">
        <f>1/Table1[[#This Row],[odds_ft_home_team_win]]-Table1[[#This Row],[Margin/3]]</f>
        <v>0.67432569270650355</v>
      </c>
      <c r="K2887">
        <f>1/Table1[[#This Row],[odds_ft_draw]]-Table1[[#This Row],[Margin/3]]</f>
        <v>0.21112367587936151</v>
      </c>
      <c r="L2887">
        <f>1/Table1[[#This Row],[odds_ft_away_team_win]]-Table1[[#This Row],[Margin/3]]</f>
        <v>0.11455063141413475</v>
      </c>
      <c r="M2887">
        <v>17</v>
      </c>
      <c r="N2887">
        <v>2.25</v>
      </c>
      <c r="O2887">
        <v>0.75</v>
      </c>
      <c r="P2887">
        <v>1.95</v>
      </c>
      <c r="Q2887">
        <v>1.1100000000000001</v>
      </c>
      <c r="R2887" t="str" cm="1">
        <f t="array" ref="R28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87">
        <v>3</v>
      </c>
      <c r="T2887">
        <v>1</v>
      </c>
      <c r="U2887">
        <v>4</v>
      </c>
      <c r="V2887">
        <v>2</v>
      </c>
      <c r="W2887">
        <v>2</v>
      </c>
      <c r="X2887">
        <v>0</v>
      </c>
      <c r="Y2887" t="s">
        <v>318</v>
      </c>
      <c r="Z2887">
        <v>76</v>
      </c>
      <c r="AA2887">
        <v>-1</v>
      </c>
      <c r="AB2887">
        <v>-1</v>
      </c>
      <c r="AC2887">
        <v>2</v>
      </c>
      <c r="AD2887">
        <v>0</v>
      </c>
      <c r="AE2887">
        <v>4</v>
      </c>
      <c r="AF2887">
        <v>0</v>
      </c>
      <c r="AG2887">
        <v>1</v>
      </c>
      <c r="AH2887">
        <v>1</v>
      </c>
      <c r="AI2887">
        <v>1</v>
      </c>
      <c r="AJ2887">
        <v>3</v>
      </c>
      <c r="AK2887">
        <v>-1</v>
      </c>
      <c r="AL2887">
        <v>-1</v>
      </c>
      <c r="AM2887">
        <v>-1</v>
      </c>
      <c r="AN2887">
        <v>-1</v>
      </c>
      <c r="AO2887">
        <v>-1</v>
      </c>
      <c r="AP2887">
        <v>-1</v>
      </c>
      <c r="AQ2887">
        <v>-1</v>
      </c>
      <c r="AR2887">
        <v>-1</v>
      </c>
      <c r="AS2887">
        <v>-1</v>
      </c>
      <c r="AT2887">
        <v>-1</v>
      </c>
      <c r="AU2887">
        <v>0</v>
      </c>
      <c r="AV2887">
        <v>0</v>
      </c>
      <c r="AW2887">
        <v>2.69</v>
      </c>
      <c r="AX2887">
        <v>50</v>
      </c>
      <c r="AY2887">
        <v>94</v>
      </c>
      <c r="AZ2887">
        <v>50</v>
      </c>
      <c r="BA2887">
        <v>19</v>
      </c>
      <c r="BB2887">
        <v>7</v>
      </c>
      <c r="BC2887">
        <v>38</v>
      </c>
      <c r="BD2887">
        <v>82</v>
      </c>
      <c r="BE2887">
        <v>44</v>
      </c>
      <c r="BF2887">
        <v>76</v>
      </c>
      <c r="BG2887">
        <v>0</v>
      </c>
      <c r="BH2887">
        <v>6.07</v>
      </c>
      <c r="BI2887">
        <v>1.46</v>
      </c>
      <c r="BJ2887">
        <v>4.51</v>
      </c>
      <c r="BK2887">
        <v>7.99</v>
      </c>
      <c r="BL2887">
        <f>1/Table1[[#This Row],[odds_ft_home_team_win]]+1/Table1[[#This Row],[odds_ft_draw]]+1/Table1[[#This Row],[odds_ft_away_team_win]]-1</f>
        <v>3.1817442428434317E-2</v>
      </c>
      <c r="BM2887">
        <f>Table1[[#This Row],[Margin]]/3</f>
        <v>1.060581414281144E-2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 t="s">
        <v>109</v>
      </c>
      <c r="BU2887">
        <f>VLOOKUP(Table1[[#This Row],[Reference]],metron,11,FALSE)</f>
        <v>2.1359338061465718</v>
      </c>
      <c r="BV2887">
        <f>VLOOKUP(Table1[[#This Row],[Reference]],metron,12,FALSE)</f>
        <v>0.77482269503546097</v>
      </c>
    </row>
    <row r="2888" spans="1:74" hidden="1" x14ac:dyDescent="0.45">
      <c r="A2888" t="s">
        <v>5418</v>
      </c>
      <c r="B2888">
        <v>1352588400</v>
      </c>
      <c r="C2888" s="3" t="s">
        <v>319</v>
      </c>
      <c r="D2888" t="s">
        <v>65</v>
      </c>
      <c r="E2888" t="s">
        <v>66</v>
      </c>
      <c r="F2888" t="s">
        <v>77</v>
      </c>
      <c r="G2888" t="s">
        <v>85</v>
      </c>
      <c r="H2888" t="s">
        <v>66</v>
      </c>
      <c r="I2888">
        <f>MROUND(Table1[[#This Row],[Prob_H]]*100,2)/100</f>
        <v>0.48</v>
      </c>
      <c r="J2888">
        <f>1/Table1[[#This Row],[odds_ft_home_team_win]]-Table1[[#This Row],[Margin/3]]</f>
        <v>0.47469835830772439</v>
      </c>
      <c r="K2888">
        <f>1/Table1[[#This Row],[odds_ft_draw]]-Table1[[#This Row],[Margin/3]]</f>
        <v>0.26937350992176806</v>
      </c>
      <c r="L2888">
        <f>1/Table1[[#This Row],[odds_ft_away_team_win]]-Table1[[#This Row],[Margin/3]]</f>
        <v>0.25592813177050755</v>
      </c>
      <c r="M2888">
        <v>17</v>
      </c>
      <c r="N2888">
        <v>1.75</v>
      </c>
      <c r="O2888">
        <v>1.1399999999999999</v>
      </c>
      <c r="P2888">
        <v>1.95</v>
      </c>
      <c r="Q2888">
        <v>0.8</v>
      </c>
      <c r="R2888" t="str" cm="1">
        <f t="array" ref="R28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8">
        <v>1</v>
      </c>
      <c r="T2888">
        <v>1</v>
      </c>
      <c r="U2888">
        <v>2</v>
      </c>
      <c r="V2888">
        <v>2</v>
      </c>
      <c r="W2888">
        <v>1</v>
      </c>
      <c r="X2888">
        <v>1</v>
      </c>
      <c r="Y2888">
        <v>23</v>
      </c>
      <c r="Z2888">
        <v>44</v>
      </c>
      <c r="AA2888">
        <v>-1</v>
      </c>
      <c r="AB2888">
        <v>-1</v>
      </c>
      <c r="AC2888">
        <v>3</v>
      </c>
      <c r="AD2888">
        <v>0</v>
      </c>
      <c r="AE2888">
        <v>1</v>
      </c>
      <c r="AF2888">
        <v>0</v>
      </c>
      <c r="AG2888">
        <v>2</v>
      </c>
      <c r="AH2888">
        <v>1</v>
      </c>
      <c r="AI2888">
        <v>0</v>
      </c>
      <c r="AJ2888">
        <v>1</v>
      </c>
      <c r="AK2888">
        <v>-1</v>
      </c>
      <c r="AL2888">
        <v>-1</v>
      </c>
      <c r="AM2888">
        <v>-1</v>
      </c>
      <c r="AN2888">
        <v>-1</v>
      </c>
      <c r="AO2888">
        <v>-1</v>
      </c>
      <c r="AP2888">
        <v>-1</v>
      </c>
      <c r="AQ2888">
        <v>-1</v>
      </c>
      <c r="AR2888">
        <v>-1</v>
      </c>
      <c r="AS2888">
        <v>-1</v>
      </c>
      <c r="AT2888">
        <v>-1</v>
      </c>
      <c r="AU2888">
        <v>0</v>
      </c>
      <c r="AV2888">
        <v>0</v>
      </c>
      <c r="AW2888">
        <v>2.56</v>
      </c>
      <c r="AX2888">
        <v>61</v>
      </c>
      <c r="AY2888">
        <v>81</v>
      </c>
      <c r="AZ2888">
        <v>41</v>
      </c>
      <c r="BA2888">
        <v>27</v>
      </c>
      <c r="BB2888">
        <v>21</v>
      </c>
      <c r="BC2888">
        <v>27</v>
      </c>
      <c r="BD2888">
        <v>75</v>
      </c>
      <c r="BE2888">
        <v>48</v>
      </c>
      <c r="BF2888">
        <v>81</v>
      </c>
      <c r="BG2888">
        <v>0</v>
      </c>
      <c r="BH2888">
        <v>4.68</v>
      </c>
      <c r="BI2888">
        <v>2.06</v>
      </c>
      <c r="BJ2888">
        <v>3.57</v>
      </c>
      <c r="BK2888">
        <v>3.75</v>
      </c>
      <c r="BL2888">
        <f>1/Table1[[#This Row],[odds_ft_home_team_win]]+1/Table1[[#This Row],[odds_ft_draw]]+1/Table1[[#This Row],[odds_ft_away_team_win]]-1</f>
        <v>3.2215604688477395E-2</v>
      </c>
      <c r="BM2888">
        <f>Table1[[#This Row],[Margin]]/3</f>
        <v>1.0738534896159132E-2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 t="s">
        <v>79</v>
      </c>
      <c r="BU2888">
        <f>VLOOKUP(Table1[[#This Row],[Reference]],metron,11,FALSE)</f>
        <v>1.510877192982456</v>
      </c>
      <c r="BV2888">
        <f>VLOOKUP(Table1[[#This Row],[Reference]],metron,12,FALSE)</f>
        <v>1.0163157894736841</v>
      </c>
    </row>
    <row r="2889" spans="1:74" hidden="1" x14ac:dyDescent="0.45">
      <c r="A2889" t="s">
        <v>5418</v>
      </c>
      <c r="B2889">
        <v>1352595600</v>
      </c>
      <c r="C2889" s="3" t="s">
        <v>320</v>
      </c>
      <c r="D2889" t="s">
        <v>65</v>
      </c>
      <c r="E2889" t="s">
        <v>66</v>
      </c>
      <c r="F2889" t="s">
        <v>68</v>
      </c>
      <c r="G2889" t="s">
        <v>86</v>
      </c>
      <c r="H2889" t="s">
        <v>66</v>
      </c>
      <c r="I2889">
        <f>MROUND(Table1[[#This Row],[Prob_H]]*100,2)/100</f>
        <v>0.4</v>
      </c>
      <c r="J2889">
        <f>1/Table1[[#This Row],[odds_ft_home_team_win]]-Table1[[#This Row],[Margin/3]]</f>
        <v>0.40998217468805709</v>
      </c>
      <c r="K2889">
        <f>1/Table1[[#This Row],[odds_ft_draw]]-Table1[[#This Row],[Margin/3]]</f>
        <v>0.27552839317545202</v>
      </c>
      <c r="L2889">
        <f>1/Table1[[#This Row],[odds_ft_away_team_win]]-Table1[[#This Row],[Margin/3]]</f>
        <v>0.314489432136491</v>
      </c>
      <c r="M2889">
        <v>17</v>
      </c>
      <c r="N2889">
        <v>1.71</v>
      </c>
      <c r="O2889">
        <v>2</v>
      </c>
      <c r="P2889">
        <v>1.56</v>
      </c>
      <c r="Q2889">
        <v>1.86</v>
      </c>
      <c r="R2889" t="str" cm="1">
        <f t="array" ref="R28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889">
        <v>1</v>
      </c>
      <c r="T2889">
        <v>1</v>
      </c>
      <c r="U2889">
        <v>2</v>
      </c>
      <c r="V2889">
        <v>1</v>
      </c>
      <c r="W2889">
        <v>1</v>
      </c>
      <c r="X2889">
        <v>0</v>
      </c>
      <c r="Y2889">
        <v>39</v>
      </c>
      <c r="Z2889">
        <v>67</v>
      </c>
      <c r="AA2889">
        <v>-1</v>
      </c>
      <c r="AB2889">
        <v>-1</v>
      </c>
      <c r="AC2889">
        <v>1</v>
      </c>
      <c r="AD2889">
        <v>0</v>
      </c>
      <c r="AE2889">
        <v>2</v>
      </c>
      <c r="AF2889">
        <v>0</v>
      </c>
      <c r="AG2889">
        <v>0</v>
      </c>
      <c r="AH2889">
        <v>1</v>
      </c>
      <c r="AI2889">
        <v>0</v>
      </c>
      <c r="AJ2889">
        <v>2</v>
      </c>
      <c r="AK2889">
        <v>-1</v>
      </c>
      <c r="AL2889">
        <v>-1</v>
      </c>
      <c r="AM2889">
        <v>-1</v>
      </c>
      <c r="AN2889">
        <v>-1</v>
      </c>
      <c r="AO2889">
        <v>-1</v>
      </c>
      <c r="AP2889">
        <v>-1</v>
      </c>
      <c r="AQ2889">
        <v>-1</v>
      </c>
      <c r="AR2889">
        <v>-1</v>
      </c>
      <c r="AS2889">
        <v>-1</v>
      </c>
      <c r="AT2889">
        <v>-1</v>
      </c>
      <c r="AU2889">
        <v>0</v>
      </c>
      <c r="AV2889">
        <v>0</v>
      </c>
      <c r="AW2889">
        <v>2.42</v>
      </c>
      <c r="AX2889">
        <v>54</v>
      </c>
      <c r="AY2889">
        <v>75</v>
      </c>
      <c r="AZ2889">
        <v>48</v>
      </c>
      <c r="BA2889">
        <v>27</v>
      </c>
      <c r="BB2889">
        <v>7</v>
      </c>
      <c r="BC2889">
        <v>27</v>
      </c>
      <c r="BD2889">
        <v>60</v>
      </c>
      <c r="BE2889">
        <v>48</v>
      </c>
      <c r="BF2889">
        <v>67</v>
      </c>
      <c r="BG2889">
        <v>0</v>
      </c>
      <c r="BH2889">
        <v>5.13</v>
      </c>
      <c r="BI2889">
        <v>2.38</v>
      </c>
      <c r="BJ2889">
        <v>3.5</v>
      </c>
      <c r="BK2889">
        <v>3.08</v>
      </c>
      <c r="BL2889">
        <f>1/Table1[[#This Row],[odds_ft_home_team_win]]+1/Table1[[#This Row],[odds_ft_draw]]+1/Table1[[#This Row],[odds_ft_away_team_win]]-1</f>
        <v>3.0557677616501078E-2</v>
      </c>
      <c r="BM2889">
        <f>Table1[[#This Row],[Margin]]/3</f>
        <v>1.0185892538833693E-2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 t="s">
        <v>116</v>
      </c>
      <c r="BU2889">
        <f>VLOOKUP(Table1[[#This Row],[Reference]],metron,11,FALSE)</f>
        <v>1.344038264434575</v>
      </c>
      <c r="BV2889">
        <f>VLOOKUP(Table1[[#This Row],[Reference]],metron,12,FALSE)</f>
        <v>1.1515772691037469</v>
      </c>
    </row>
    <row r="2890" spans="1:74" hidden="1" x14ac:dyDescent="0.45">
      <c r="A2890" t="s">
        <v>5401</v>
      </c>
      <c r="B2890">
        <v>1612720800</v>
      </c>
      <c r="C2890" s="3" t="s">
        <v>4665</v>
      </c>
      <c r="D2890" t="s">
        <v>65</v>
      </c>
      <c r="E2890" t="s">
        <v>66</v>
      </c>
      <c r="F2890" t="s">
        <v>97</v>
      </c>
      <c r="G2890" t="s">
        <v>4346</v>
      </c>
      <c r="H2890" t="s">
        <v>3811</v>
      </c>
      <c r="I2890" t="e">
        <f>MROUND(Table1[[#This Row],[Prob_H]]*100,2)/100</f>
        <v>#DIV/0!</v>
      </c>
      <c r="J2890" t="e">
        <f>1/Table1[[#This Row],[odds_ft_home_team_win]]-Table1[[#This Row],[Margin/3]]</f>
        <v>#DIV/0!</v>
      </c>
      <c r="K2890" t="e">
        <f>1/Table1[[#This Row],[odds_ft_draw]]-Table1[[#This Row],[Margin/3]]</f>
        <v>#DIV/0!</v>
      </c>
      <c r="L2890" t="e">
        <f>1/Table1[[#This Row],[odds_ft_away_team_win]]-Table1[[#This Row],[Margin/3]]</f>
        <v>#DIV/0!</v>
      </c>
      <c r="M2890">
        <v>5</v>
      </c>
      <c r="N2890">
        <v>2.2000000000000002</v>
      </c>
      <c r="O2890">
        <v>0.5</v>
      </c>
      <c r="P2890">
        <v>2</v>
      </c>
      <c r="Q2890">
        <v>0.65</v>
      </c>
      <c r="R2890" t="str" cm="1">
        <f t="array" ref="R28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0">
        <v>4</v>
      </c>
      <c r="T2890">
        <v>1</v>
      </c>
      <c r="U2890">
        <v>5</v>
      </c>
      <c r="V2890">
        <v>3</v>
      </c>
      <c r="W2890">
        <v>3</v>
      </c>
      <c r="X2890">
        <v>0</v>
      </c>
      <c r="Y2890" t="s">
        <v>4666</v>
      </c>
      <c r="Z2890">
        <v>67</v>
      </c>
      <c r="AA2890">
        <v>5</v>
      </c>
      <c r="AB2890">
        <v>7</v>
      </c>
      <c r="AC2890">
        <v>1</v>
      </c>
      <c r="AD2890">
        <v>0</v>
      </c>
      <c r="AE2890">
        <v>3</v>
      </c>
      <c r="AF2890">
        <v>0</v>
      </c>
      <c r="AG2890">
        <v>1</v>
      </c>
      <c r="AH2890">
        <v>0</v>
      </c>
      <c r="AI2890">
        <v>3</v>
      </c>
      <c r="AJ2890">
        <v>0</v>
      </c>
      <c r="AK2890">
        <v>10</v>
      </c>
      <c r="AL2890">
        <v>6</v>
      </c>
      <c r="AM2890">
        <v>7</v>
      </c>
      <c r="AN2890">
        <v>5</v>
      </c>
      <c r="AO2890">
        <v>3</v>
      </c>
      <c r="AP2890">
        <v>1</v>
      </c>
      <c r="AQ2890">
        <v>10</v>
      </c>
      <c r="AR2890">
        <v>11</v>
      </c>
      <c r="AS2890">
        <v>51</v>
      </c>
      <c r="AT2890">
        <v>49</v>
      </c>
      <c r="AU2890">
        <v>1.45</v>
      </c>
      <c r="AV2890">
        <v>0.98</v>
      </c>
      <c r="AW2890">
        <v>3.15</v>
      </c>
      <c r="AX2890">
        <v>55</v>
      </c>
      <c r="AY2890">
        <v>85</v>
      </c>
      <c r="AZ2890">
        <v>60</v>
      </c>
      <c r="BA2890">
        <v>40</v>
      </c>
      <c r="BB2890">
        <v>20</v>
      </c>
      <c r="BC2890">
        <v>40</v>
      </c>
      <c r="BD2890">
        <v>65</v>
      </c>
      <c r="BE2890">
        <v>55</v>
      </c>
      <c r="BF2890">
        <v>80</v>
      </c>
      <c r="BG2890">
        <v>8.3000000000000007</v>
      </c>
      <c r="BH2890">
        <v>4</v>
      </c>
      <c r="BI2890">
        <v>0</v>
      </c>
      <c r="BJ2890">
        <v>0</v>
      </c>
      <c r="BK2890">
        <v>0</v>
      </c>
      <c r="BL2890" t="e">
        <f>1/Table1[[#This Row],[odds_ft_home_team_win]]+1/Table1[[#This Row],[odds_ft_draw]]+1/Table1[[#This Row],[odds_ft_away_team_win]]-1</f>
        <v>#DIV/0!</v>
      </c>
      <c r="BM2890" t="e">
        <f>Table1[[#This Row],[Margin]]/3</f>
        <v>#DIV/0!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 t="s">
        <v>3813</v>
      </c>
      <c r="BU2890" t="e">
        <f>VLOOKUP(Table1[[#This Row],[Reference]],metron,11,FALSE)</f>
        <v>#DIV/0!</v>
      </c>
      <c r="BV2890" t="e">
        <f>VLOOKUP(Table1[[#This Row],[Reference]],metron,12,FALSE)</f>
        <v>#DIV/0!</v>
      </c>
    </row>
    <row r="2891" spans="1:74" hidden="1" x14ac:dyDescent="0.45">
      <c r="A2891" t="s">
        <v>5418</v>
      </c>
      <c r="B2891">
        <v>1352595600</v>
      </c>
      <c r="C2891" s="3" t="s">
        <v>320</v>
      </c>
      <c r="D2891" t="s">
        <v>65</v>
      </c>
      <c r="E2891" t="s">
        <v>66</v>
      </c>
      <c r="F2891" t="s">
        <v>103</v>
      </c>
      <c r="G2891" t="s">
        <v>67</v>
      </c>
      <c r="H2891" t="s">
        <v>66</v>
      </c>
      <c r="I2891">
        <f>MROUND(Table1[[#This Row],[Prob_H]]*100,2)/100</f>
        <v>0.38</v>
      </c>
      <c r="J2891">
        <f>1/Table1[[#This Row],[odds_ft_home_team_win]]-Table1[[#This Row],[Margin/3]]</f>
        <v>0.3701427007996288</v>
      </c>
      <c r="K2891">
        <f>1/Table1[[#This Row],[odds_ft_draw]]-Table1[[#This Row],[Margin/3]]</f>
        <v>0.27893190495796194</v>
      </c>
      <c r="L2891">
        <f>1/Table1[[#This Row],[odds_ft_away_team_win]]-Table1[[#This Row],[Margin/3]]</f>
        <v>0.35092539424240926</v>
      </c>
      <c r="M2891">
        <v>17</v>
      </c>
      <c r="N2891">
        <v>1.63</v>
      </c>
      <c r="O2891">
        <v>0.5</v>
      </c>
      <c r="P2891">
        <v>1.88</v>
      </c>
      <c r="Q2891">
        <v>0.53</v>
      </c>
      <c r="R2891" t="str" cm="1">
        <f t="array" ref="R28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1">
        <v>2</v>
      </c>
      <c r="T2891">
        <v>1</v>
      </c>
      <c r="U2891">
        <v>3</v>
      </c>
      <c r="V2891">
        <v>1</v>
      </c>
      <c r="W2891">
        <v>1</v>
      </c>
      <c r="X2891">
        <v>0</v>
      </c>
      <c r="Y2891" t="s">
        <v>321</v>
      </c>
      <c r="Z2891">
        <v>64</v>
      </c>
      <c r="AA2891">
        <v>-1</v>
      </c>
      <c r="AB2891">
        <v>-1</v>
      </c>
      <c r="AC2891">
        <v>1</v>
      </c>
      <c r="AD2891">
        <v>0</v>
      </c>
      <c r="AE2891">
        <v>4</v>
      </c>
      <c r="AF2891">
        <v>0</v>
      </c>
      <c r="AG2891">
        <v>0</v>
      </c>
      <c r="AH2891">
        <v>1</v>
      </c>
      <c r="AI2891">
        <v>2</v>
      </c>
      <c r="AJ2891">
        <v>2</v>
      </c>
      <c r="AK2891">
        <v>-1</v>
      </c>
      <c r="AL2891">
        <v>-1</v>
      </c>
      <c r="AM2891">
        <v>-1</v>
      </c>
      <c r="AN2891">
        <v>-1</v>
      </c>
      <c r="AO2891">
        <v>-1</v>
      </c>
      <c r="AP2891">
        <v>-1</v>
      </c>
      <c r="AQ2891">
        <v>-1</v>
      </c>
      <c r="AR2891">
        <v>-1</v>
      </c>
      <c r="AS2891">
        <v>-1</v>
      </c>
      <c r="AT2891">
        <v>-1</v>
      </c>
      <c r="AU2891">
        <v>0</v>
      </c>
      <c r="AV2891">
        <v>0</v>
      </c>
      <c r="AW2891">
        <v>2.5</v>
      </c>
      <c r="AX2891">
        <v>63</v>
      </c>
      <c r="AY2891">
        <v>76</v>
      </c>
      <c r="AZ2891">
        <v>38</v>
      </c>
      <c r="BA2891">
        <v>25</v>
      </c>
      <c r="BB2891">
        <v>19</v>
      </c>
      <c r="BC2891">
        <v>32</v>
      </c>
      <c r="BD2891">
        <v>69</v>
      </c>
      <c r="BE2891">
        <v>32</v>
      </c>
      <c r="BF2891">
        <v>76</v>
      </c>
      <c r="BG2891">
        <v>0</v>
      </c>
      <c r="BH2891">
        <v>5.26</v>
      </c>
      <c r="BI2891">
        <v>2.63</v>
      </c>
      <c r="BJ2891">
        <v>3.46</v>
      </c>
      <c r="BK2891">
        <v>2.77</v>
      </c>
      <c r="BL2891">
        <f>1/Table1[[#This Row],[odds_ft_home_team_win]]+1/Table1[[#This Row],[odds_ft_draw]]+1/Table1[[#This Row],[odds_ft_away_team_win]]-1</f>
        <v>3.0256308247501584E-2</v>
      </c>
      <c r="BM2891">
        <f>Table1[[#This Row],[Margin]]/3</f>
        <v>1.0085436082500529E-2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 t="s">
        <v>118</v>
      </c>
      <c r="BU2891">
        <f>VLOOKUP(Table1[[#This Row],[Reference]],metron,11,FALSE)</f>
        <v>1.330562659846547</v>
      </c>
      <c r="BV2891">
        <f>VLOOKUP(Table1[[#This Row],[Reference]],metron,12,FALSE)</f>
        <v>1.1595268542199491</v>
      </c>
    </row>
    <row r="2892" spans="1:74" hidden="1" x14ac:dyDescent="0.45">
      <c r="A2892" t="s">
        <v>5418</v>
      </c>
      <c r="B2892">
        <v>1352602800</v>
      </c>
      <c r="C2892" s="3" t="s">
        <v>322</v>
      </c>
      <c r="D2892" t="s">
        <v>65</v>
      </c>
      <c r="E2892" t="s">
        <v>66</v>
      </c>
      <c r="F2892" t="s">
        <v>89</v>
      </c>
      <c r="G2892" t="s">
        <v>97</v>
      </c>
      <c r="H2892" t="s">
        <v>66</v>
      </c>
      <c r="I2892">
        <f>MROUND(Table1[[#This Row],[Prob_H]]*100,2)/100</f>
        <v>0.3</v>
      </c>
      <c r="J2892">
        <f>1/Table1[[#This Row],[odds_ft_home_team_win]]-Table1[[#This Row],[Margin/3]]</f>
        <v>0.30967413481245676</v>
      </c>
      <c r="K2892">
        <f>1/Table1[[#This Row],[odds_ft_draw]]-Table1[[#This Row],[Margin/3]]</f>
        <v>0.28173050642545611</v>
      </c>
      <c r="L2892">
        <f>1/Table1[[#This Row],[odds_ft_away_team_win]]-Table1[[#This Row],[Margin/3]]</f>
        <v>0.40859535876208714</v>
      </c>
      <c r="M2892">
        <v>17</v>
      </c>
      <c r="N2892">
        <v>0.75</v>
      </c>
      <c r="O2892">
        <v>1.38</v>
      </c>
      <c r="P2892">
        <v>0.82</v>
      </c>
      <c r="Q2892">
        <v>1.4</v>
      </c>
      <c r="R2892" t="str" cm="1">
        <f t="array" ref="R28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2">
        <v>0</v>
      </c>
      <c r="T2892">
        <v>2</v>
      </c>
      <c r="U2892">
        <v>2</v>
      </c>
      <c r="V2892">
        <v>0</v>
      </c>
      <c r="W2892">
        <v>0</v>
      </c>
      <c r="X2892">
        <v>0</v>
      </c>
      <c r="Z2892" t="s">
        <v>323</v>
      </c>
      <c r="AA2892">
        <v>-1</v>
      </c>
      <c r="AB2892">
        <v>-1</v>
      </c>
      <c r="AC2892">
        <v>-1</v>
      </c>
      <c r="AD2892">
        <v>-1</v>
      </c>
      <c r="AE2892">
        <v>-1</v>
      </c>
      <c r="AF2892">
        <v>-1</v>
      </c>
      <c r="AG2892">
        <v>-1</v>
      </c>
      <c r="AH2892">
        <v>-1</v>
      </c>
      <c r="AI2892">
        <v>-1</v>
      </c>
      <c r="AJ2892">
        <v>-1</v>
      </c>
      <c r="AK2892">
        <v>-1</v>
      </c>
      <c r="AL2892">
        <v>-1</v>
      </c>
      <c r="AM2892">
        <v>-1</v>
      </c>
      <c r="AN2892">
        <v>-1</v>
      </c>
      <c r="AO2892">
        <v>-1</v>
      </c>
      <c r="AP2892">
        <v>-1</v>
      </c>
      <c r="AQ2892">
        <v>-1</v>
      </c>
      <c r="AR2892">
        <v>-1</v>
      </c>
      <c r="AS2892">
        <v>-1</v>
      </c>
      <c r="AT2892">
        <v>-1</v>
      </c>
      <c r="AU2892">
        <v>0</v>
      </c>
      <c r="AV2892">
        <v>0</v>
      </c>
      <c r="AW2892">
        <v>2.44</v>
      </c>
      <c r="AX2892">
        <v>57</v>
      </c>
      <c r="AY2892">
        <v>76</v>
      </c>
      <c r="AZ2892">
        <v>51</v>
      </c>
      <c r="BA2892">
        <v>26</v>
      </c>
      <c r="BB2892">
        <v>0</v>
      </c>
      <c r="BC2892">
        <v>38</v>
      </c>
      <c r="BD2892">
        <v>69</v>
      </c>
      <c r="BE2892">
        <v>32</v>
      </c>
      <c r="BF2892">
        <v>82</v>
      </c>
      <c r="BG2892">
        <v>0</v>
      </c>
      <c r="BH2892">
        <v>5.0199999999999996</v>
      </c>
      <c r="BI2892">
        <v>3.13</v>
      </c>
      <c r="BJ2892">
        <v>3.43</v>
      </c>
      <c r="BK2892">
        <v>2.39</v>
      </c>
      <c r="BL2892">
        <f>1/Table1[[#This Row],[odds_ft_home_team_win]]+1/Table1[[#This Row],[odds_ft_draw]]+1/Table1[[#This Row],[odds_ft_away_team_win]]-1</f>
        <v>2.9444049236751146E-2</v>
      </c>
      <c r="BM2892">
        <f>Table1[[#This Row],[Margin]]/3</f>
        <v>9.8146830789170494E-3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 t="s">
        <v>121</v>
      </c>
      <c r="BU2892">
        <f>VLOOKUP(Table1[[#This Row],[Reference]],metron,11,FALSE)</f>
        <v>1.1805091283106199</v>
      </c>
      <c r="BV2892">
        <f>VLOOKUP(Table1[[#This Row],[Reference]],metron,12,FALSE)</f>
        <v>1.3921316533813319</v>
      </c>
    </row>
    <row r="2893" spans="1:74" hidden="1" x14ac:dyDescent="0.45">
      <c r="A2893" t="s">
        <v>5418</v>
      </c>
      <c r="B2893">
        <v>1352656800</v>
      </c>
      <c r="C2893" s="3" t="s">
        <v>324</v>
      </c>
      <c r="D2893" t="s">
        <v>65</v>
      </c>
      <c r="E2893" t="s">
        <v>66</v>
      </c>
      <c r="F2893" t="s">
        <v>73</v>
      </c>
      <c r="G2893" t="s">
        <v>80</v>
      </c>
      <c r="H2893" t="s">
        <v>66</v>
      </c>
      <c r="I2893">
        <f>MROUND(Table1[[#This Row],[Prob_H]]*100,2)/100</f>
        <v>0.57999999999999996</v>
      </c>
      <c r="J2893">
        <f>1/Table1[[#This Row],[odds_ft_home_team_win]]-Table1[[#This Row],[Margin/3]]</f>
        <v>0.58456371737060897</v>
      </c>
      <c r="K2893">
        <f>1/Table1[[#This Row],[odds_ft_draw]]-Table1[[#This Row],[Margin/3]]</f>
        <v>0.24058190353954889</v>
      </c>
      <c r="L2893">
        <f>1/Table1[[#This Row],[odds_ft_away_team_win]]-Table1[[#This Row],[Margin/3]]</f>
        <v>0.17485437908984214</v>
      </c>
      <c r="M2893">
        <v>17</v>
      </c>
      <c r="N2893">
        <v>0.88</v>
      </c>
      <c r="O2893">
        <v>0.38</v>
      </c>
      <c r="P2893">
        <v>0.88</v>
      </c>
      <c r="Q2893">
        <v>0.94</v>
      </c>
      <c r="R2893" t="str" cm="1">
        <f t="array" ref="R28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3">
        <v>0</v>
      </c>
      <c r="T2893">
        <v>1</v>
      </c>
      <c r="U2893">
        <v>1</v>
      </c>
      <c r="V2893">
        <v>1</v>
      </c>
      <c r="W2893">
        <v>0</v>
      </c>
      <c r="X2893">
        <v>1</v>
      </c>
      <c r="Z2893">
        <v>13</v>
      </c>
      <c r="AA2893">
        <v>-1</v>
      </c>
      <c r="AB2893">
        <v>-1</v>
      </c>
      <c r="AC2893">
        <v>1</v>
      </c>
      <c r="AD2893">
        <v>0</v>
      </c>
      <c r="AE2893">
        <v>4</v>
      </c>
      <c r="AF2893">
        <v>1</v>
      </c>
      <c r="AG2893">
        <v>0</v>
      </c>
      <c r="AH2893">
        <v>1</v>
      </c>
      <c r="AI2893">
        <v>1</v>
      </c>
      <c r="AJ2893">
        <v>4</v>
      </c>
      <c r="AK2893">
        <v>-1</v>
      </c>
      <c r="AL2893">
        <v>-1</v>
      </c>
      <c r="AM2893">
        <v>-1</v>
      </c>
      <c r="AN2893">
        <v>-1</v>
      </c>
      <c r="AO2893">
        <v>-1</v>
      </c>
      <c r="AP2893">
        <v>-1</v>
      </c>
      <c r="AQ2893">
        <v>-1</v>
      </c>
      <c r="AR2893">
        <v>-1</v>
      </c>
      <c r="AS2893">
        <v>-1</v>
      </c>
      <c r="AT2893">
        <v>-1</v>
      </c>
      <c r="AU2893">
        <v>0</v>
      </c>
      <c r="AV2893">
        <v>0</v>
      </c>
      <c r="AW2893">
        <v>2.76</v>
      </c>
      <c r="AX2893">
        <v>57</v>
      </c>
      <c r="AY2893">
        <v>69</v>
      </c>
      <c r="AZ2893">
        <v>57</v>
      </c>
      <c r="BA2893">
        <v>38</v>
      </c>
      <c r="BB2893">
        <v>26</v>
      </c>
      <c r="BC2893">
        <v>32</v>
      </c>
      <c r="BD2893">
        <v>69</v>
      </c>
      <c r="BE2893">
        <v>38</v>
      </c>
      <c r="BF2893">
        <v>75</v>
      </c>
      <c r="BG2893">
        <v>0</v>
      </c>
      <c r="BH2893">
        <v>5.01</v>
      </c>
      <c r="BI2893">
        <v>1.68</v>
      </c>
      <c r="BJ2893">
        <v>3.98</v>
      </c>
      <c r="BK2893">
        <v>5.39</v>
      </c>
      <c r="BL2893">
        <f>1/Table1[[#This Row],[odds_ft_home_team_win]]+1/Table1[[#This Row],[odds_ft_draw]]+1/Table1[[#This Row],[odds_ft_away_team_win]]-1</f>
        <v>3.2023133602458786E-2</v>
      </c>
      <c r="BM2893">
        <f>Table1[[#This Row],[Margin]]/3</f>
        <v>1.0674377867486262E-2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 t="s">
        <v>126</v>
      </c>
      <c r="BU2893">
        <f>VLOOKUP(Table1[[#This Row],[Reference]],metron,11,FALSE)</f>
        <v>1.7619715019855171</v>
      </c>
      <c r="BV2893">
        <f>VLOOKUP(Table1[[#This Row],[Reference]],metron,12,FALSE)</f>
        <v>0.87432842793739785</v>
      </c>
    </row>
    <row r="2894" spans="1:74" hidden="1" x14ac:dyDescent="0.45">
      <c r="A2894" t="s">
        <v>5418</v>
      </c>
      <c r="B2894">
        <v>1352656800</v>
      </c>
      <c r="C2894" s="3" t="s">
        <v>324</v>
      </c>
      <c r="D2894" t="s">
        <v>65</v>
      </c>
      <c r="E2894" t="s">
        <v>66</v>
      </c>
      <c r="F2894" t="s">
        <v>94</v>
      </c>
      <c r="G2894" t="s">
        <v>102</v>
      </c>
      <c r="H2894" t="s">
        <v>66</v>
      </c>
      <c r="I2894">
        <f>MROUND(Table1[[#This Row],[Prob_H]]*100,2)/100</f>
        <v>0.48</v>
      </c>
      <c r="J2894">
        <f>1/Table1[[#This Row],[odds_ft_home_team_win]]-Table1[[#This Row],[Margin/3]]</f>
        <v>0.48426329236207977</v>
      </c>
      <c r="K2894">
        <f>1/Table1[[#This Row],[odds_ft_draw]]-Table1[[#This Row],[Margin/3]]</f>
        <v>0.27011266381607912</v>
      </c>
      <c r="L2894">
        <f>1/Table1[[#This Row],[odds_ft_away_team_win]]-Table1[[#This Row],[Margin/3]]</f>
        <v>0.24562404382184116</v>
      </c>
      <c r="M2894">
        <v>17</v>
      </c>
      <c r="N2894">
        <v>1.5</v>
      </c>
      <c r="O2894">
        <v>1.38</v>
      </c>
      <c r="P2894">
        <v>1.56</v>
      </c>
      <c r="Q2894">
        <v>0.82</v>
      </c>
      <c r="R2894" t="str" cm="1">
        <f t="array" ref="R28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4">
        <v>3</v>
      </c>
      <c r="T2894">
        <v>2</v>
      </c>
      <c r="U2894">
        <v>5</v>
      </c>
      <c r="V2894">
        <v>3</v>
      </c>
      <c r="W2894">
        <v>2</v>
      </c>
      <c r="X2894">
        <v>1</v>
      </c>
      <c r="Y2894" t="s">
        <v>325</v>
      </c>
      <c r="Z2894" t="s">
        <v>326</v>
      </c>
      <c r="AA2894">
        <v>-1</v>
      </c>
      <c r="AB2894">
        <v>-1</v>
      </c>
      <c r="AC2894">
        <v>2</v>
      </c>
      <c r="AD2894">
        <v>0</v>
      </c>
      <c r="AE2894">
        <v>1</v>
      </c>
      <c r="AF2894">
        <v>0</v>
      </c>
      <c r="AG2894">
        <v>2</v>
      </c>
      <c r="AH2894">
        <v>0</v>
      </c>
      <c r="AI2894">
        <v>0</v>
      </c>
      <c r="AJ2894">
        <v>1</v>
      </c>
      <c r="AK2894">
        <v>-1</v>
      </c>
      <c r="AL2894">
        <v>-1</v>
      </c>
      <c r="AM2894">
        <v>-1</v>
      </c>
      <c r="AN2894">
        <v>-1</v>
      </c>
      <c r="AO2894">
        <v>-1</v>
      </c>
      <c r="AP2894">
        <v>-1</v>
      </c>
      <c r="AQ2894">
        <v>-1</v>
      </c>
      <c r="AR2894">
        <v>-1</v>
      </c>
      <c r="AS2894">
        <v>-1</v>
      </c>
      <c r="AT2894">
        <v>-1</v>
      </c>
      <c r="AU2894">
        <v>0</v>
      </c>
      <c r="AV2894">
        <v>0</v>
      </c>
      <c r="AW2894">
        <v>2.44</v>
      </c>
      <c r="AX2894">
        <v>51</v>
      </c>
      <c r="AY2894">
        <v>63</v>
      </c>
      <c r="AZ2894">
        <v>57</v>
      </c>
      <c r="BA2894">
        <v>19</v>
      </c>
      <c r="BB2894">
        <v>7</v>
      </c>
      <c r="BC2894">
        <v>19</v>
      </c>
      <c r="BD2894">
        <v>57</v>
      </c>
      <c r="BE2894">
        <v>44</v>
      </c>
      <c r="BF2894">
        <v>88</v>
      </c>
      <c r="BG2894">
        <v>0</v>
      </c>
      <c r="BH2894">
        <v>4.24</v>
      </c>
      <c r="BI2894">
        <v>2.02</v>
      </c>
      <c r="BJ2894">
        <v>3.56</v>
      </c>
      <c r="BK2894">
        <v>3.9</v>
      </c>
      <c r="BL2894">
        <f>1/Table1[[#This Row],[odds_ft_home_team_win]]+1/Table1[[#This Row],[odds_ft_draw]]+1/Table1[[#This Row],[odds_ft_away_team_win]]-1</f>
        <v>3.2358637765245835E-2</v>
      </c>
      <c r="BM2894">
        <f>Table1[[#This Row],[Margin]]/3</f>
        <v>1.0786212588415278E-2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 t="s">
        <v>124</v>
      </c>
      <c r="BU2894">
        <f>VLOOKUP(Table1[[#This Row],[Reference]],metron,11,FALSE)</f>
        <v>1.510877192982456</v>
      </c>
      <c r="BV2894">
        <f>VLOOKUP(Table1[[#This Row],[Reference]],metron,12,FALSE)</f>
        <v>1.0163157894736841</v>
      </c>
    </row>
    <row r="2895" spans="1:74" hidden="1" x14ac:dyDescent="0.45">
      <c r="A2895" t="s">
        <v>5418</v>
      </c>
      <c r="B2895">
        <v>1352674800</v>
      </c>
      <c r="C2895" s="3" t="s">
        <v>327</v>
      </c>
      <c r="D2895" t="s">
        <v>65</v>
      </c>
      <c r="E2895" t="s">
        <v>66</v>
      </c>
      <c r="F2895" t="s">
        <v>98</v>
      </c>
      <c r="G2895" t="s">
        <v>72</v>
      </c>
      <c r="H2895" t="s">
        <v>66</v>
      </c>
      <c r="I2895">
        <f>MROUND(Table1[[#This Row],[Prob_H]]*100,2)/100</f>
        <v>0.44</v>
      </c>
      <c r="J2895">
        <f>1/Table1[[#This Row],[odds_ft_home_team_win]]-Table1[[#This Row],[Margin/3]]</f>
        <v>0.44434179836928378</v>
      </c>
      <c r="K2895">
        <f>1/Table1[[#This Row],[odds_ft_draw]]-Table1[[#This Row],[Margin/3]]</f>
        <v>0.28653224886833961</v>
      </c>
      <c r="L2895">
        <f>1/Table1[[#This Row],[odds_ft_away_team_win]]-Table1[[#This Row],[Margin/3]]</f>
        <v>0.26912595276237672</v>
      </c>
      <c r="M2895">
        <v>17</v>
      </c>
      <c r="N2895">
        <v>1.25</v>
      </c>
      <c r="O2895">
        <v>1.63</v>
      </c>
      <c r="P2895">
        <v>1.06</v>
      </c>
      <c r="Q2895">
        <v>1.45</v>
      </c>
      <c r="R2895" t="str" cm="1">
        <f t="array" ref="R28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5">
        <v>0</v>
      </c>
      <c r="T2895">
        <v>2</v>
      </c>
      <c r="U2895">
        <v>2</v>
      </c>
      <c r="V2895">
        <v>2</v>
      </c>
      <c r="W2895">
        <v>0</v>
      </c>
      <c r="X2895">
        <v>2</v>
      </c>
      <c r="Z2895" t="s">
        <v>328</v>
      </c>
      <c r="AA2895">
        <v>-1</v>
      </c>
      <c r="AB2895">
        <v>-1</v>
      </c>
      <c r="AC2895">
        <v>1</v>
      </c>
      <c r="AD2895">
        <v>0</v>
      </c>
      <c r="AE2895">
        <v>2</v>
      </c>
      <c r="AF2895">
        <v>0</v>
      </c>
      <c r="AG2895">
        <v>0</v>
      </c>
      <c r="AH2895">
        <v>1</v>
      </c>
      <c r="AI2895">
        <v>1</v>
      </c>
      <c r="AJ2895">
        <v>1</v>
      </c>
      <c r="AK2895">
        <v>-1</v>
      </c>
      <c r="AL2895">
        <v>-1</v>
      </c>
      <c r="AM2895">
        <v>-1</v>
      </c>
      <c r="AN2895">
        <v>-1</v>
      </c>
      <c r="AO2895">
        <v>-1</v>
      </c>
      <c r="AP2895">
        <v>-1</v>
      </c>
      <c r="AQ2895">
        <v>-1</v>
      </c>
      <c r="AR2895">
        <v>-1</v>
      </c>
      <c r="AS2895">
        <v>-1</v>
      </c>
      <c r="AT2895">
        <v>-1</v>
      </c>
      <c r="AU2895">
        <v>0</v>
      </c>
      <c r="AV2895">
        <v>0</v>
      </c>
      <c r="AW2895">
        <v>2.2599999999999998</v>
      </c>
      <c r="AX2895">
        <v>63</v>
      </c>
      <c r="AY2895">
        <v>75</v>
      </c>
      <c r="AZ2895">
        <v>38</v>
      </c>
      <c r="BA2895">
        <v>19</v>
      </c>
      <c r="BB2895">
        <v>0</v>
      </c>
      <c r="BC2895">
        <v>19</v>
      </c>
      <c r="BD2895">
        <v>82</v>
      </c>
      <c r="BE2895">
        <v>38</v>
      </c>
      <c r="BF2895">
        <v>69</v>
      </c>
      <c r="BG2895">
        <v>0</v>
      </c>
      <c r="BH2895">
        <v>6.52</v>
      </c>
      <c r="BI2895">
        <v>2.2000000000000002</v>
      </c>
      <c r="BJ2895">
        <v>3.37</v>
      </c>
      <c r="BK2895">
        <v>3.58</v>
      </c>
      <c r="BL2895">
        <f>1/Table1[[#This Row],[odds_ft_home_team_win]]+1/Table1[[#This Row],[odds_ft_draw]]+1/Table1[[#This Row],[odds_ft_away_team_win]]-1</f>
        <v>3.0610968528512306E-2</v>
      </c>
      <c r="BM2895">
        <f>Table1[[#This Row],[Margin]]/3</f>
        <v>1.0203656176170769E-2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 t="s">
        <v>128</v>
      </c>
      <c r="BU2895">
        <f>VLOOKUP(Table1[[#This Row],[Reference]],metron,11,FALSE)</f>
        <v>1.4140979689366791</v>
      </c>
      <c r="BV2895">
        <f>VLOOKUP(Table1[[#This Row],[Reference]],metron,12,FALSE)</f>
        <v>1.0666666666666671</v>
      </c>
    </row>
    <row r="2896" spans="1:74" hidden="1" x14ac:dyDescent="0.45">
      <c r="A2896" t="s">
        <v>5417</v>
      </c>
      <c r="B2896">
        <v>1367627400</v>
      </c>
      <c r="C2896" s="3" t="s">
        <v>565</v>
      </c>
      <c r="D2896" t="s">
        <v>65</v>
      </c>
      <c r="E2896" t="s">
        <v>66</v>
      </c>
      <c r="F2896" t="s">
        <v>67</v>
      </c>
      <c r="G2896" t="s">
        <v>103</v>
      </c>
      <c r="H2896" t="s">
        <v>66</v>
      </c>
      <c r="I2896">
        <f>MROUND(Table1[[#This Row],[Prob_H]]*100,2)/100</f>
        <v>0.38</v>
      </c>
      <c r="J2896">
        <f>1/Table1[[#This Row],[odds_ft_home_team_win]]-Table1[[#This Row],[Margin/3]]</f>
        <v>0.38997692054071881</v>
      </c>
      <c r="K2896">
        <f>1/Table1[[#This Row],[odds_ft_draw]]-Table1[[#This Row],[Margin/3]]</f>
        <v>0.28671282558522915</v>
      </c>
      <c r="L2896">
        <f>1/Table1[[#This Row],[odds_ft_away_team_win]]-Table1[[#This Row],[Margin/3]]</f>
        <v>0.3233102538740521</v>
      </c>
      <c r="M2896">
        <v>17</v>
      </c>
      <c r="N2896">
        <v>1.69</v>
      </c>
      <c r="O2896">
        <v>0.56000000000000005</v>
      </c>
      <c r="P2896">
        <v>1.76</v>
      </c>
      <c r="Q2896">
        <v>0.53</v>
      </c>
      <c r="R2896" t="str" cm="1">
        <f t="array" ref="R28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6">
        <v>2</v>
      </c>
      <c r="T2896">
        <v>1</v>
      </c>
      <c r="U2896">
        <v>3</v>
      </c>
      <c r="V2896">
        <v>1</v>
      </c>
      <c r="W2896">
        <v>1</v>
      </c>
      <c r="X2896">
        <v>0</v>
      </c>
      <c r="Y2896" t="s">
        <v>566</v>
      </c>
      <c r="Z2896">
        <v>81</v>
      </c>
      <c r="AA2896">
        <v>-1</v>
      </c>
      <c r="AB2896">
        <v>-1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-1</v>
      </c>
      <c r="AL2896">
        <v>-1</v>
      </c>
      <c r="AM2896">
        <v>-1</v>
      </c>
      <c r="AN2896">
        <v>-1</v>
      </c>
      <c r="AO2896">
        <v>-1</v>
      </c>
      <c r="AP2896">
        <v>-1</v>
      </c>
      <c r="AQ2896">
        <v>-1</v>
      </c>
      <c r="AR2896">
        <v>-1</v>
      </c>
      <c r="AS2896">
        <v>-1</v>
      </c>
      <c r="AT2896">
        <v>-1</v>
      </c>
      <c r="AU2896">
        <v>0</v>
      </c>
      <c r="AV2896">
        <v>0</v>
      </c>
      <c r="AW2896">
        <v>2.35</v>
      </c>
      <c r="AX2896">
        <v>35</v>
      </c>
      <c r="AY2896">
        <v>72</v>
      </c>
      <c r="AZ2896">
        <v>38</v>
      </c>
      <c r="BA2896">
        <v>25</v>
      </c>
      <c r="BB2896">
        <v>6</v>
      </c>
      <c r="BC2896">
        <v>26</v>
      </c>
      <c r="BD2896">
        <v>57</v>
      </c>
      <c r="BE2896">
        <v>44</v>
      </c>
      <c r="BF2896">
        <v>72</v>
      </c>
      <c r="BG2896">
        <v>0</v>
      </c>
      <c r="BH2896">
        <v>5.2</v>
      </c>
      <c r="BI2896">
        <v>2.5</v>
      </c>
      <c r="BJ2896">
        <v>3.37</v>
      </c>
      <c r="BK2896">
        <v>3</v>
      </c>
      <c r="BL2896">
        <f>1/Table1[[#This Row],[odds_ft_home_team_win]]+1/Table1[[#This Row],[odds_ft_draw]]+1/Table1[[#This Row],[odds_ft_away_team_win]]-1</f>
        <v>3.0069238377843588E-2</v>
      </c>
      <c r="BM2896">
        <f>Table1[[#This Row],[Margin]]/3</f>
        <v>1.0023079459281195E-2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 t="s">
        <v>70</v>
      </c>
      <c r="BU2896">
        <f>VLOOKUP(Table1[[#This Row],[Reference]],metron,11,FALSE)</f>
        <v>1.330562659846547</v>
      </c>
      <c r="BV2896">
        <f>VLOOKUP(Table1[[#This Row],[Reference]],metron,12,FALSE)</f>
        <v>1.1595268542199491</v>
      </c>
    </row>
    <row r="2897" spans="1:74" hidden="1" x14ac:dyDescent="0.45">
      <c r="A2897" t="s">
        <v>5417</v>
      </c>
      <c r="B2897">
        <v>1367634600</v>
      </c>
      <c r="C2897" s="3" t="s">
        <v>567</v>
      </c>
      <c r="D2897" t="s">
        <v>65</v>
      </c>
      <c r="E2897" t="s">
        <v>66</v>
      </c>
      <c r="F2897" t="s">
        <v>72</v>
      </c>
      <c r="G2897" t="s">
        <v>98</v>
      </c>
      <c r="H2897" t="s">
        <v>66</v>
      </c>
      <c r="I2897">
        <f>MROUND(Table1[[#This Row],[Prob_H]]*100,2)/100</f>
        <v>0.44</v>
      </c>
      <c r="J2897">
        <f>1/Table1[[#This Row],[odds_ft_home_team_win]]-Table1[[#This Row],[Margin/3]]</f>
        <v>0.44664714527728228</v>
      </c>
      <c r="K2897">
        <f>1/Table1[[#This Row],[odds_ft_draw]]-Table1[[#This Row],[Margin/3]]</f>
        <v>0.29305644374137524</v>
      </c>
      <c r="L2897">
        <f>1/Table1[[#This Row],[odds_ft_away_team_win]]-Table1[[#This Row],[Margin/3]]</f>
        <v>0.26029641098134243</v>
      </c>
      <c r="M2897">
        <v>17</v>
      </c>
      <c r="N2897">
        <v>1.89</v>
      </c>
      <c r="O2897">
        <v>1.18</v>
      </c>
      <c r="P2897">
        <v>1.95</v>
      </c>
      <c r="Q2897">
        <v>1.1100000000000001</v>
      </c>
      <c r="R2897" t="str" cm="1">
        <f t="array" ref="R28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897">
        <v>4</v>
      </c>
      <c r="T2897">
        <v>0</v>
      </c>
      <c r="U2897">
        <v>4</v>
      </c>
      <c r="V2897">
        <v>4</v>
      </c>
      <c r="W2897">
        <v>4</v>
      </c>
      <c r="X2897">
        <v>0</v>
      </c>
      <c r="Y2897" t="s">
        <v>568</v>
      </c>
      <c r="AA2897">
        <v>-1</v>
      </c>
      <c r="AB2897">
        <v>-1</v>
      </c>
      <c r="AC2897">
        <v>1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1</v>
      </c>
      <c r="AK2897">
        <v>-1</v>
      </c>
      <c r="AL2897">
        <v>-1</v>
      </c>
      <c r="AM2897">
        <v>-1</v>
      </c>
      <c r="AN2897">
        <v>-1</v>
      </c>
      <c r="AO2897">
        <v>-1</v>
      </c>
      <c r="AP2897">
        <v>-1</v>
      </c>
      <c r="AQ2897">
        <v>-1</v>
      </c>
      <c r="AR2897">
        <v>-1</v>
      </c>
      <c r="AS2897">
        <v>-1</v>
      </c>
      <c r="AT2897">
        <v>-1</v>
      </c>
      <c r="AU2897">
        <v>0</v>
      </c>
      <c r="AV2897">
        <v>0</v>
      </c>
      <c r="AW2897">
        <v>2.15</v>
      </c>
      <c r="AX2897">
        <v>51</v>
      </c>
      <c r="AY2897">
        <v>67</v>
      </c>
      <c r="AZ2897">
        <v>36</v>
      </c>
      <c r="BA2897">
        <v>18</v>
      </c>
      <c r="BB2897">
        <v>3</v>
      </c>
      <c r="BC2897">
        <v>25</v>
      </c>
      <c r="BD2897">
        <v>61</v>
      </c>
      <c r="BE2897">
        <v>34</v>
      </c>
      <c r="BF2897">
        <v>75</v>
      </c>
      <c r="BG2897">
        <v>0</v>
      </c>
      <c r="BH2897">
        <v>5.58</v>
      </c>
      <c r="BI2897">
        <v>2.19</v>
      </c>
      <c r="BJ2897">
        <v>3.3</v>
      </c>
      <c r="BK2897">
        <v>3.7</v>
      </c>
      <c r="BL2897">
        <f>1/Table1[[#This Row],[odds_ft_home_team_win]]+1/Table1[[#This Row],[odds_ft_draw]]+1/Table1[[#This Row],[odds_ft_away_team_win]]-1</f>
        <v>2.99215778667834E-2</v>
      </c>
      <c r="BM2897">
        <f>Table1[[#This Row],[Margin]]/3</f>
        <v>9.9738592889277999E-3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 t="s">
        <v>75</v>
      </c>
      <c r="BU2897">
        <f>VLOOKUP(Table1[[#This Row],[Reference]],metron,11,FALSE)</f>
        <v>1.4140979689366791</v>
      </c>
      <c r="BV2897">
        <f>VLOOKUP(Table1[[#This Row],[Reference]],metron,12,FALSE)</f>
        <v>1.0666666666666671</v>
      </c>
    </row>
    <row r="2898" spans="1:74" hidden="1" x14ac:dyDescent="0.45">
      <c r="A2898" t="s">
        <v>5417</v>
      </c>
      <c r="B2898">
        <v>1367704800</v>
      </c>
      <c r="C2898" s="3" t="s">
        <v>569</v>
      </c>
      <c r="D2898" t="s">
        <v>65</v>
      </c>
      <c r="E2898" t="s">
        <v>66</v>
      </c>
      <c r="F2898" t="s">
        <v>86</v>
      </c>
      <c r="G2898" t="s">
        <v>68</v>
      </c>
      <c r="H2898" t="s">
        <v>66</v>
      </c>
      <c r="I2898">
        <f>MROUND(Table1[[#This Row],[Prob_H]]*100,2)/100</f>
        <v>0.44</v>
      </c>
      <c r="J2898">
        <f>1/Table1[[#This Row],[odds_ft_home_team_win]]-Table1[[#This Row],[Margin/3]]</f>
        <v>0.43412452700378396</v>
      </c>
      <c r="K2898">
        <f>1/Table1[[#This Row],[odds_ft_draw]]-Table1[[#This Row],[Margin/3]]</f>
        <v>0.28207774337805297</v>
      </c>
      <c r="L2898">
        <f>1/Table1[[#This Row],[odds_ft_away_team_win]]-Table1[[#This Row],[Margin/3]]</f>
        <v>0.28379772961816307</v>
      </c>
      <c r="M2898">
        <v>17</v>
      </c>
      <c r="N2898">
        <v>1.78</v>
      </c>
      <c r="O2898">
        <v>1.63</v>
      </c>
      <c r="P2898">
        <v>1.86</v>
      </c>
      <c r="Q2898">
        <v>1.61</v>
      </c>
      <c r="R2898" t="str" cm="1">
        <f t="array" ref="R28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8">
        <v>0</v>
      </c>
      <c r="T2898">
        <v>2</v>
      </c>
      <c r="U2898">
        <v>2</v>
      </c>
      <c r="V2898">
        <v>0</v>
      </c>
      <c r="W2898">
        <v>0</v>
      </c>
      <c r="X2898">
        <v>0</v>
      </c>
      <c r="Z2898" t="s">
        <v>570</v>
      </c>
      <c r="AA2898">
        <v>-1</v>
      </c>
      <c r="AB2898">
        <v>-1</v>
      </c>
      <c r="AC2898">
        <v>1</v>
      </c>
      <c r="AD2898">
        <v>0</v>
      </c>
      <c r="AE2898">
        <v>3</v>
      </c>
      <c r="AF2898">
        <v>0</v>
      </c>
      <c r="AG2898">
        <v>1</v>
      </c>
      <c r="AH2898">
        <v>0</v>
      </c>
      <c r="AI2898">
        <v>3</v>
      </c>
      <c r="AJ2898">
        <v>0</v>
      </c>
      <c r="AK2898">
        <v>-1</v>
      </c>
      <c r="AL2898">
        <v>-1</v>
      </c>
      <c r="AM2898">
        <v>-1</v>
      </c>
      <c r="AN2898">
        <v>-1</v>
      </c>
      <c r="AO2898">
        <v>-1</v>
      </c>
      <c r="AP2898">
        <v>-1</v>
      </c>
      <c r="AQ2898">
        <v>-1</v>
      </c>
      <c r="AR2898">
        <v>-1</v>
      </c>
      <c r="AS2898">
        <v>-1</v>
      </c>
      <c r="AT2898">
        <v>-1</v>
      </c>
      <c r="AU2898">
        <v>0</v>
      </c>
      <c r="AV2898">
        <v>0</v>
      </c>
      <c r="AW2898">
        <v>2.76</v>
      </c>
      <c r="AX2898">
        <v>60</v>
      </c>
      <c r="AY2898">
        <v>85</v>
      </c>
      <c r="AZ2898">
        <v>60</v>
      </c>
      <c r="BA2898">
        <v>27</v>
      </c>
      <c r="BB2898">
        <v>6</v>
      </c>
      <c r="BC2898">
        <v>45</v>
      </c>
      <c r="BD2898">
        <v>74</v>
      </c>
      <c r="BE2898">
        <v>44</v>
      </c>
      <c r="BF2898">
        <v>79</v>
      </c>
      <c r="BG2898">
        <v>0</v>
      </c>
      <c r="BH2898">
        <v>3.97</v>
      </c>
      <c r="BI2898">
        <v>2.25</v>
      </c>
      <c r="BJ2898">
        <v>3.42</v>
      </c>
      <c r="BK2898">
        <v>3.4</v>
      </c>
      <c r="BL2898">
        <f>1/Table1[[#This Row],[odds_ft_home_team_win]]+1/Table1[[#This Row],[odds_ft_draw]]+1/Table1[[#This Row],[odds_ft_away_team_win]]-1</f>
        <v>3.0959752321981338E-2</v>
      </c>
      <c r="BM2898">
        <f>Table1[[#This Row],[Margin]]/3</f>
        <v>1.0319917440660445E-2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 t="s">
        <v>113</v>
      </c>
      <c r="BU2898">
        <f>VLOOKUP(Table1[[#This Row],[Reference]],metron,11,FALSE)</f>
        <v>1.4140979689366791</v>
      </c>
      <c r="BV2898">
        <f>VLOOKUP(Table1[[#This Row],[Reference]],metron,12,FALSE)</f>
        <v>1.0666666666666671</v>
      </c>
    </row>
    <row r="2899" spans="1:74" hidden="1" x14ac:dyDescent="0.45">
      <c r="A2899" t="s">
        <v>5417</v>
      </c>
      <c r="B2899">
        <v>1367712000</v>
      </c>
      <c r="C2899" s="3" t="s">
        <v>571</v>
      </c>
      <c r="D2899" t="s">
        <v>65</v>
      </c>
      <c r="E2899" t="s">
        <v>66</v>
      </c>
      <c r="F2899" t="s">
        <v>85</v>
      </c>
      <c r="G2899" t="s">
        <v>77</v>
      </c>
      <c r="H2899" t="s">
        <v>66</v>
      </c>
      <c r="I2899">
        <f>MROUND(Table1[[#This Row],[Prob_H]]*100,2)/100</f>
        <v>0.38</v>
      </c>
      <c r="J2899">
        <f>1/Table1[[#This Row],[odds_ft_home_team_win]]-Table1[[#This Row],[Margin/3]]</f>
        <v>0.3763702121190044</v>
      </c>
      <c r="K2899">
        <f>1/Table1[[#This Row],[odds_ft_draw]]-Table1[[#This Row],[Margin/3]]</f>
        <v>0.29891180132726025</v>
      </c>
      <c r="L2899">
        <f>1/Table1[[#This Row],[odds_ft_away_team_win]]-Table1[[#This Row],[Margin/3]]</f>
        <v>0.32471798655373535</v>
      </c>
      <c r="M2899">
        <v>17</v>
      </c>
      <c r="N2899">
        <v>1.88</v>
      </c>
      <c r="O2899">
        <v>1.35</v>
      </c>
      <c r="P2899">
        <v>1.8</v>
      </c>
      <c r="Q2899">
        <v>1.38</v>
      </c>
      <c r="R2899" t="str" cm="1">
        <f t="array" ref="R28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899">
        <v>1</v>
      </c>
      <c r="T2899">
        <v>5</v>
      </c>
      <c r="U2899">
        <v>6</v>
      </c>
      <c r="V2899">
        <v>2</v>
      </c>
      <c r="W2899">
        <v>0</v>
      </c>
      <c r="X2899">
        <v>2</v>
      </c>
      <c r="Y2899">
        <v>61</v>
      </c>
      <c r="Z2899" t="s">
        <v>572</v>
      </c>
      <c r="AA2899">
        <v>-1</v>
      </c>
      <c r="AB2899">
        <v>-1</v>
      </c>
      <c r="AC2899">
        <v>-1</v>
      </c>
      <c r="AD2899">
        <v>-1</v>
      </c>
      <c r="AE2899">
        <v>-1</v>
      </c>
      <c r="AF2899">
        <v>-1</v>
      </c>
      <c r="AG2899">
        <v>-1</v>
      </c>
      <c r="AH2899">
        <v>-1</v>
      </c>
      <c r="AI2899">
        <v>-1</v>
      </c>
      <c r="AJ2899">
        <v>-1</v>
      </c>
      <c r="AK2899">
        <v>-1</v>
      </c>
      <c r="AL2899">
        <v>-1</v>
      </c>
      <c r="AM2899">
        <v>-1</v>
      </c>
      <c r="AN2899">
        <v>-1</v>
      </c>
      <c r="AO2899">
        <v>-1</v>
      </c>
      <c r="AP2899">
        <v>-1</v>
      </c>
      <c r="AQ2899">
        <v>-1</v>
      </c>
      <c r="AR2899">
        <v>-1</v>
      </c>
      <c r="AS2899">
        <v>-1</v>
      </c>
      <c r="AT2899">
        <v>-1</v>
      </c>
      <c r="AU2899">
        <v>0</v>
      </c>
      <c r="AV2899">
        <v>0</v>
      </c>
      <c r="AW2899">
        <v>2.62</v>
      </c>
      <c r="AX2899">
        <v>53</v>
      </c>
      <c r="AY2899">
        <v>77</v>
      </c>
      <c r="AZ2899">
        <v>53</v>
      </c>
      <c r="BA2899">
        <v>21</v>
      </c>
      <c r="BB2899">
        <v>12</v>
      </c>
      <c r="BC2899">
        <v>38</v>
      </c>
      <c r="BD2899">
        <v>77</v>
      </c>
      <c r="BE2899">
        <v>35</v>
      </c>
      <c r="BF2899">
        <v>85</v>
      </c>
      <c r="BG2899">
        <v>0</v>
      </c>
      <c r="BH2899">
        <v>5.62</v>
      </c>
      <c r="BI2899">
        <v>2.59</v>
      </c>
      <c r="BJ2899">
        <v>3.24</v>
      </c>
      <c r="BK2899">
        <v>2.99</v>
      </c>
      <c r="BL2899">
        <f>1/Table1[[#This Row],[odds_ft_home_team_win]]+1/Table1[[#This Row],[odds_ft_draw]]+1/Table1[[#This Row],[odds_ft_away_team_win]]-1</f>
        <v>2.9190521944145065E-2</v>
      </c>
      <c r="BM2899">
        <f>Table1[[#This Row],[Margin]]/3</f>
        <v>9.7301739813816877E-3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 t="s">
        <v>87</v>
      </c>
      <c r="BU2899">
        <f>VLOOKUP(Table1[[#This Row],[Reference]],metron,11,FALSE)</f>
        <v>1.330562659846547</v>
      </c>
      <c r="BV2899">
        <f>VLOOKUP(Table1[[#This Row],[Reference]],metron,12,FALSE)</f>
        <v>1.1595268542199491</v>
      </c>
    </row>
    <row r="2900" spans="1:74" hidden="1" x14ac:dyDescent="0.45">
      <c r="A2900" t="s">
        <v>5417</v>
      </c>
      <c r="B2900">
        <v>1367712000</v>
      </c>
      <c r="C2900" s="3" t="s">
        <v>571</v>
      </c>
      <c r="D2900" t="s">
        <v>65</v>
      </c>
      <c r="E2900" t="s">
        <v>66</v>
      </c>
      <c r="F2900" t="s">
        <v>88</v>
      </c>
      <c r="G2900" t="s">
        <v>78</v>
      </c>
      <c r="H2900" t="s">
        <v>66</v>
      </c>
      <c r="I2900">
        <f>MROUND(Table1[[#This Row],[Prob_H]]*100,2)/100</f>
        <v>0.42</v>
      </c>
      <c r="J2900">
        <f>1/Table1[[#This Row],[odds_ft_home_team_win]]-Table1[[#This Row],[Margin/3]]</f>
        <v>0.42601332635963834</v>
      </c>
      <c r="K2900">
        <f>1/Table1[[#This Row],[odds_ft_draw]]-Table1[[#This Row],[Margin/3]]</f>
        <v>0.2905369229293232</v>
      </c>
      <c r="L2900">
        <f>1/Table1[[#This Row],[odds_ft_away_team_win]]-Table1[[#This Row],[Margin/3]]</f>
        <v>0.28344975071103828</v>
      </c>
      <c r="M2900">
        <v>17</v>
      </c>
      <c r="N2900">
        <v>2.13</v>
      </c>
      <c r="O2900">
        <v>1.35</v>
      </c>
      <c r="P2900">
        <v>1.84</v>
      </c>
      <c r="Q2900">
        <v>1.37</v>
      </c>
      <c r="R2900" t="str" cm="1">
        <f t="array" ref="R29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0">
        <v>1</v>
      </c>
      <c r="T2900">
        <v>2</v>
      </c>
      <c r="U2900">
        <v>3</v>
      </c>
      <c r="V2900">
        <v>2</v>
      </c>
      <c r="W2900">
        <v>0</v>
      </c>
      <c r="X2900">
        <v>2</v>
      </c>
      <c r="Y2900">
        <v>61</v>
      </c>
      <c r="Z2900" t="s">
        <v>573</v>
      </c>
      <c r="AA2900">
        <v>-1</v>
      </c>
      <c r="AB2900">
        <v>-1</v>
      </c>
      <c r="AC2900">
        <v>3</v>
      </c>
      <c r="AD2900">
        <v>0</v>
      </c>
      <c r="AE2900">
        <v>1</v>
      </c>
      <c r="AF2900">
        <v>0</v>
      </c>
      <c r="AG2900">
        <v>2</v>
      </c>
      <c r="AH2900">
        <v>1</v>
      </c>
      <c r="AI2900">
        <v>0</v>
      </c>
      <c r="AJ2900">
        <v>1</v>
      </c>
      <c r="AK2900">
        <v>-1</v>
      </c>
      <c r="AL2900">
        <v>-1</v>
      </c>
      <c r="AM2900">
        <v>-1</v>
      </c>
      <c r="AN2900">
        <v>-1</v>
      </c>
      <c r="AO2900">
        <v>-1</v>
      </c>
      <c r="AP2900">
        <v>-1</v>
      </c>
      <c r="AQ2900">
        <v>-1</v>
      </c>
      <c r="AR2900">
        <v>-1</v>
      </c>
      <c r="AS2900">
        <v>-1</v>
      </c>
      <c r="AT2900">
        <v>-1</v>
      </c>
      <c r="AU2900">
        <v>0</v>
      </c>
      <c r="AV2900">
        <v>0</v>
      </c>
      <c r="AW2900">
        <v>2.37</v>
      </c>
      <c r="AX2900">
        <v>67</v>
      </c>
      <c r="AY2900">
        <v>73</v>
      </c>
      <c r="AZ2900">
        <v>52</v>
      </c>
      <c r="BA2900">
        <v>22</v>
      </c>
      <c r="BB2900">
        <v>3</v>
      </c>
      <c r="BC2900">
        <v>36</v>
      </c>
      <c r="BD2900">
        <v>80</v>
      </c>
      <c r="BE2900">
        <v>37</v>
      </c>
      <c r="BF2900">
        <v>67</v>
      </c>
      <c r="BG2900">
        <v>0</v>
      </c>
      <c r="BH2900">
        <v>5.31</v>
      </c>
      <c r="BI2900">
        <v>2.29</v>
      </c>
      <c r="BJ2900">
        <v>3.32</v>
      </c>
      <c r="BK2900">
        <v>3.4</v>
      </c>
      <c r="BL2900">
        <f>1/Table1[[#This Row],[odds_ft_home_team_win]]+1/Table1[[#This Row],[odds_ft_draw]]+1/Table1[[#This Row],[odds_ft_away_team_win]]-1</f>
        <v>3.200368904335571E-2</v>
      </c>
      <c r="BM2900">
        <f>Table1[[#This Row],[Margin]]/3</f>
        <v>1.0667896347785236E-2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 t="s">
        <v>91</v>
      </c>
      <c r="BU2900">
        <f>VLOOKUP(Table1[[#This Row],[Reference]],metron,11,FALSE)</f>
        <v>1.396960958296362</v>
      </c>
      <c r="BV2900">
        <f>VLOOKUP(Table1[[#This Row],[Reference]],metron,12,FALSE)</f>
        <v>1.091503992901508</v>
      </c>
    </row>
    <row r="2901" spans="1:74" hidden="1" x14ac:dyDescent="0.45">
      <c r="A2901" t="s">
        <v>5417</v>
      </c>
      <c r="B2901">
        <v>1367719200</v>
      </c>
      <c r="C2901" s="3" t="s">
        <v>574</v>
      </c>
      <c r="D2901" t="s">
        <v>65</v>
      </c>
      <c r="E2901" t="s">
        <v>66</v>
      </c>
      <c r="F2901" t="s">
        <v>80</v>
      </c>
      <c r="G2901" t="s">
        <v>73</v>
      </c>
      <c r="H2901" t="s">
        <v>66</v>
      </c>
      <c r="I2901">
        <f>MROUND(Table1[[#This Row],[Prob_H]]*100,2)/100</f>
        <v>0.46</v>
      </c>
      <c r="J2901">
        <f>1/Table1[[#This Row],[odds_ft_home_team_win]]-Table1[[#This Row],[Margin/3]]</f>
        <v>0.45910059290894184</v>
      </c>
      <c r="K2901">
        <f>1/Table1[[#This Row],[odds_ft_draw]]-Table1[[#This Row],[Margin/3]]</f>
        <v>0.2881244875203916</v>
      </c>
      <c r="L2901">
        <f>1/Table1[[#This Row],[odds_ft_away_team_win]]-Table1[[#This Row],[Margin/3]]</f>
        <v>0.25277491957066656</v>
      </c>
      <c r="M2901">
        <v>17</v>
      </c>
      <c r="N2901">
        <v>0.94</v>
      </c>
      <c r="O2901">
        <v>0.88</v>
      </c>
      <c r="P2901">
        <v>0.88</v>
      </c>
      <c r="Q2901">
        <v>1</v>
      </c>
      <c r="R2901" t="str" cm="1">
        <f t="array" ref="R29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1">
        <v>2</v>
      </c>
      <c r="T2901">
        <v>3</v>
      </c>
      <c r="U2901">
        <v>5</v>
      </c>
      <c r="V2901">
        <v>1</v>
      </c>
      <c r="W2901">
        <v>0</v>
      </c>
      <c r="X2901">
        <v>1</v>
      </c>
      <c r="Y2901" t="s">
        <v>575</v>
      </c>
      <c r="Z2901" t="s">
        <v>576</v>
      </c>
      <c r="AA2901">
        <v>-1</v>
      </c>
      <c r="AB2901">
        <v>-1</v>
      </c>
      <c r="AC2901">
        <v>1</v>
      </c>
      <c r="AD2901">
        <v>0</v>
      </c>
      <c r="AE2901">
        <v>5</v>
      </c>
      <c r="AF2901">
        <v>0</v>
      </c>
      <c r="AG2901">
        <v>0</v>
      </c>
      <c r="AH2901">
        <v>1</v>
      </c>
      <c r="AI2901">
        <v>2</v>
      </c>
      <c r="AJ2901">
        <v>3</v>
      </c>
      <c r="AK2901">
        <v>-1</v>
      </c>
      <c r="AL2901">
        <v>-1</v>
      </c>
      <c r="AM2901">
        <v>-1</v>
      </c>
      <c r="AN2901">
        <v>-1</v>
      </c>
      <c r="AO2901">
        <v>-1</v>
      </c>
      <c r="AP2901">
        <v>-1</v>
      </c>
      <c r="AQ2901">
        <v>-1</v>
      </c>
      <c r="AR2901">
        <v>-1</v>
      </c>
      <c r="AS2901">
        <v>-1</v>
      </c>
      <c r="AT2901">
        <v>-1</v>
      </c>
      <c r="AU2901">
        <v>0</v>
      </c>
      <c r="AV2901">
        <v>0</v>
      </c>
      <c r="AW2901">
        <v>2.3199999999999998</v>
      </c>
      <c r="AX2901">
        <v>47</v>
      </c>
      <c r="AY2901">
        <v>75</v>
      </c>
      <c r="AZ2901">
        <v>44</v>
      </c>
      <c r="BA2901">
        <v>16</v>
      </c>
      <c r="BB2901">
        <v>0</v>
      </c>
      <c r="BC2901">
        <v>16</v>
      </c>
      <c r="BD2901">
        <v>69</v>
      </c>
      <c r="BE2901">
        <v>44</v>
      </c>
      <c r="BF2901">
        <v>85</v>
      </c>
      <c r="BG2901">
        <v>0</v>
      </c>
      <c r="BH2901">
        <v>5.44</v>
      </c>
      <c r="BI2901">
        <v>2.13</v>
      </c>
      <c r="BJ2901">
        <v>3.35</v>
      </c>
      <c r="BK2901">
        <v>3.8</v>
      </c>
      <c r="BL2901">
        <f>1/Table1[[#This Row],[odds_ft_home_team_win]]+1/Table1[[#This Row],[odds_ft_draw]]+1/Table1[[#This Row],[odds_ft_away_team_win]]-1</f>
        <v>3.1148925498526658E-2</v>
      </c>
      <c r="BM2901">
        <f>Table1[[#This Row],[Margin]]/3</f>
        <v>1.0382975166175553E-2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 t="s">
        <v>83</v>
      </c>
      <c r="BU2901">
        <f>VLOOKUP(Table1[[#This Row],[Reference]],metron,11,FALSE)</f>
        <v>1.4888836329233679</v>
      </c>
      <c r="BV2901">
        <f>VLOOKUP(Table1[[#This Row],[Reference]],metron,12,FALSE)</f>
        <v>1.0516792809839171</v>
      </c>
    </row>
    <row r="2902" spans="1:74" hidden="1" x14ac:dyDescent="0.45">
      <c r="A2902" t="s">
        <v>5417</v>
      </c>
      <c r="B2902">
        <v>1367719200</v>
      </c>
      <c r="C2902" s="3" t="s">
        <v>574</v>
      </c>
      <c r="D2902" t="s">
        <v>65</v>
      </c>
      <c r="E2902" t="s">
        <v>66</v>
      </c>
      <c r="F2902" t="s">
        <v>93</v>
      </c>
      <c r="G2902" t="s">
        <v>81</v>
      </c>
      <c r="H2902" t="s">
        <v>66</v>
      </c>
      <c r="I2902">
        <f>MROUND(Table1[[#This Row],[Prob_H]]*100,2)/100</f>
        <v>0.54</v>
      </c>
      <c r="J2902">
        <f>1/Table1[[#This Row],[odds_ft_home_team_win]]-Table1[[#This Row],[Margin/3]]</f>
        <v>0.53097921518974145</v>
      </c>
      <c r="K2902">
        <f>1/Table1[[#This Row],[odds_ft_draw]]-Table1[[#This Row],[Margin/3]]</f>
        <v>0.27615296036348674</v>
      </c>
      <c r="L2902">
        <f>1/Table1[[#This Row],[odds_ft_away_team_win]]-Table1[[#This Row],[Margin/3]]</f>
        <v>0.19286782444677186</v>
      </c>
      <c r="M2902">
        <v>17</v>
      </c>
      <c r="N2902">
        <v>1.56</v>
      </c>
      <c r="O2902">
        <v>0.83</v>
      </c>
      <c r="P2902">
        <v>1.39</v>
      </c>
      <c r="Q2902">
        <v>0.95</v>
      </c>
      <c r="R2902" t="str" cm="1">
        <f t="array" ref="R29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2">
        <v>0</v>
      </c>
      <c r="T2902">
        <v>1</v>
      </c>
      <c r="U2902">
        <v>1</v>
      </c>
      <c r="V2902">
        <v>0</v>
      </c>
      <c r="W2902">
        <v>0</v>
      </c>
      <c r="X2902">
        <v>0</v>
      </c>
      <c r="Z2902">
        <v>54</v>
      </c>
      <c r="AA2902">
        <v>-1</v>
      </c>
      <c r="AB2902">
        <v>-1</v>
      </c>
      <c r="AC2902">
        <v>3</v>
      </c>
      <c r="AD2902">
        <v>0</v>
      </c>
      <c r="AE2902">
        <v>1</v>
      </c>
      <c r="AF2902">
        <v>0</v>
      </c>
      <c r="AG2902">
        <v>2</v>
      </c>
      <c r="AH2902">
        <v>1</v>
      </c>
      <c r="AI2902">
        <v>0</v>
      </c>
      <c r="AJ2902">
        <v>1</v>
      </c>
      <c r="AK2902">
        <v>-1</v>
      </c>
      <c r="AL2902">
        <v>-1</v>
      </c>
      <c r="AM2902">
        <v>-1</v>
      </c>
      <c r="AN2902">
        <v>-1</v>
      </c>
      <c r="AO2902">
        <v>-1</v>
      </c>
      <c r="AP2902">
        <v>-1</v>
      </c>
      <c r="AQ2902">
        <v>-1</v>
      </c>
      <c r="AR2902">
        <v>-1</v>
      </c>
      <c r="AS2902">
        <v>-1</v>
      </c>
      <c r="AT2902">
        <v>-1</v>
      </c>
      <c r="AU2902">
        <v>0</v>
      </c>
      <c r="AV2902">
        <v>0</v>
      </c>
      <c r="AW2902">
        <v>2.2400000000000002</v>
      </c>
      <c r="AX2902">
        <v>60</v>
      </c>
      <c r="AY2902">
        <v>74</v>
      </c>
      <c r="AZ2902">
        <v>44</v>
      </c>
      <c r="BA2902">
        <v>15</v>
      </c>
      <c r="BB2902">
        <v>6</v>
      </c>
      <c r="BC2902">
        <v>18</v>
      </c>
      <c r="BD2902">
        <v>71</v>
      </c>
      <c r="BE2902">
        <v>35</v>
      </c>
      <c r="BF2902">
        <v>74</v>
      </c>
      <c r="BG2902">
        <v>0</v>
      </c>
      <c r="BH2902">
        <v>5.36</v>
      </c>
      <c r="BI2902">
        <v>1.85</v>
      </c>
      <c r="BJ2902">
        <v>3.5</v>
      </c>
      <c r="BK2902">
        <v>4.9400000000000004</v>
      </c>
      <c r="BL2902">
        <f>1/Table1[[#This Row],[odds_ft_home_team_win]]+1/Table1[[#This Row],[odds_ft_draw]]+1/Table1[[#This Row],[odds_ft_away_team_win]]-1</f>
        <v>2.868397605239692E-2</v>
      </c>
      <c r="BM2902">
        <f>Table1[[#This Row],[Margin]]/3</f>
        <v>9.5613253507989739E-3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 t="s">
        <v>95</v>
      </c>
      <c r="BU2902">
        <f>VLOOKUP(Table1[[#This Row],[Reference]],metron,11,FALSE)</f>
        <v>1.684957590444867</v>
      </c>
      <c r="BV2902">
        <f>VLOOKUP(Table1[[#This Row],[Reference]],metron,12,FALSE)</f>
        <v>0.95101263631642718</v>
      </c>
    </row>
    <row r="2903" spans="1:74" hidden="1" x14ac:dyDescent="0.45">
      <c r="A2903" t="s">
        <v>5417</v>
      </c>
      <c r="B2903">
        <v>1367773200</v>
      </c>
      <c r="C2903" s="3" t="s">
        <v>577</v>
      </c>
      <c r="D2903" t="s">
        <v>65</v>
      </c>
      <c r="E2903" t="s">
        <v>66</v>
      </c>
      <c r="F2903" t="s">
        <v>97</v>
      </c>
      <c r="G2903" t="s">
        <v>89</v>
      </c>
      <c r="H2903" t="s">
        <v>66</v>
      </c>
      <c r="I2903">
        <f>MROUND(Table1[[#This Row],[Prob_H]]*100,2)/100</f>
        <v>0.54</v>
      </c>
      <c r="J2903">
        <f>1/Table1[[#This Row],[odds_ft_home_team_win]]-Table1[[#This Row],[Margin/3]]</f>
        <v>0.53255661316315739</v>
      </c>
      <c r="K2903">
        <f>1/Table1[[#This Row],[odds_ft_draw]]-Table1[[#This Row],[Margin/3]]</f>
        <v>0.27134568156116445</v>
      </c>
      <c r="L2903">
        <f>1/Table1[[#This Row],[odds_ft_away_team_win]]-Table1[[#This Row],[Margin/3]]</f>
        <v>0.19609770527567816</v>
      </c>
      <c r="M2903">
        <v>17</v>
      </c>
      <c r="N2903">
        <v>1.74</v>
      </c>
      <c r="O2903">
        <v>0.88</v>
      </c>
      <c r="P2903">
        <v>1.65</v>
      </c>
      <c r="Q2903">
        <v>1</v>
      </c>
      <c r="R2903" t="str" cm="1">
        <f t="array" ref="R29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3">
        <v>0</v>
      </c>
      <c r="T2903">
        <v>1</v>
      </c>
      <c r="U2903">
        <v>1</v>
      </c>
      <c r="V2903">
        <v>1</v>
      </c>
      <c r="W2903">
        <v>0</v>
      </c>
      <c r="X2903">
        <v>1</v>
      </c>
      <c r="Z2903">
        <v>37</v>
      </c>
      <c r="AA2903">
        <v>-1</v>
      </c>
      <c r="AB2903">
        <v>-1</v>
      </c>
      <c r="AC2903">
        <v>1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-1</v>
      </c>
      <c r="AL2903">
        <v>-1</v>
      </c>
      <c r="AM2903">
        <v>-1</v>
      </c>
      <c r="AN2903">
        <v>-1</v>
      </c>
      <c r="AO2903">
        <v>-1</v>
      </c>
      <c r="AP2903">
        <v>-1</v>
      </c>
      <c r="AQ2903">
        <v>-1</v>
      </c>
      <c r="AR2903">
        <v>-1</v>
      </c>
      <c r="AS2903">
        <v>-1</v>
      </c>
      <c r="AT2903">
        <v>-1</v>
      </c>
      <c r="AU2903">
        <v>0</v>
      </c>
      <c r="AV2903">
        <v>0</v>
      </c>
      <c r="AW2903">
        <v>2.4700000000000002</v>
      </c>
      <c r="AX2903">
        <v>55</v>
      </c>
      <c r="AY2903">
        <v>66</v>
      </c>
      <c r="AZ2903">
        <v>46</v>
      </c>
      <c r="BA2903">
        <v>23</v>
      </c>
      <c r="BB2903">
        <v>18</v>
      </c>
      <c r="BC2903">
        <v>29</v>
      </c>
      <c r="BD2903">
        <v>61</v>
      </c>
      <c r="BE2903">
        <v>41</v>
      </c>
      <c r="BF2903">
        <v>78</v>
      </c>
      <c r="BG2903">
        <v>0</v>
      </c>
      <c r="BH2903">
        <v>5.66</v>
      </c>
      <c r="BI2903">
        <v>1.85</v>
      </c>
      <c r="BJ2903">
        <v>3.58</v>
      </c>
      <c r="BK2903">
        <v>4.9000000000000004</v>
      </c>
      <c r="BL2903">
        <f>1/Table1[[#This Row],[odds_ft_home_team_win]]+1/Table1[[#This Row],[odds_ft_draw]]+1/Table1[[#This Row],[odds_ft_away_team_win]]-1</f>
        <v>2.3951782132149102E-2</v>
      </c>
      <c r="BM2903">
        <f>Table1[[#This Row],[Margin]]/3</f>
        <v>7.9839273773830346E-3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 t="s">
        <v>100</v>
      </c>
      <c r="BU2903">
        <f>VLOOKUP(Table1[[#This Row],[Reference]],metron,11,FALSE)</f>
        <v>1.684957590444867</v>
      </c>
      <c r="BV2903">
        <f>VLOOKUP(Table1[[#This Row],[Reference]],metron,12,FALSE)</f>
        <v>0.95101263631642718</v>
      </c>
    </row>
    <row r="2904" spans="1:74" hidden="1" x14ac:dyDescent="0.45">
      <c r="A2904" t="s">
        <v>5417</v>
      </c>
      <c r="B2904">
        <v>1367794800</v>
      </c>
      <c r="C2904" s="3" t="s">
        <v>578</v>
      </c>
      <c r="D2904" t="s">
        <v>65</v>
      </c>
      <c r="E2904" t="s">
        <v>66</v>
      </c>
      <c r="F2904" t="s">
        <v>102</v>
      </c>
      <c r="G2904" t="s">
        <v>94</v>
      </c>
      <c r="H2904" t="s">
        <v>66</v>
      </c>
      <c r="I2904">
        <f>MROUND(Table1[[#This Row],[Prob_H]]*100,2)/100</f>
        <v>0.28000000000000003</v>
      </c>
      <c r="J2904">
        <f>1/Table1[[#This Row],[odds_ft_home_team_win]]-Table1[[#This Row],[Margin/3]]</f>
        <v>0.27414120369335437</v>
      </c>
      <c r="K2904">
        <f>1/Table1[[#This Row],[odds_ft_draw]]-Table1[[#This Row],[Margin/3]]</f>
        <v>0.28577297504596322</v>
      </c>
      <c r="L2904">
        <f>1/Table1[[#This Row],[odds_ft_away_team_win]]-Table1[[#This Row],[Margin/3]]</f>
        <v>0.4400858212606823</v>
      </c>
      <c r="M2904">
        <v>17</v>
      </c>
      <c r="N2904">
        <v>1.19</v>
      </c>
      <c r="O2904">
        <v>1.31</v>
      </c>
      <c r="P2904">
        <v>1.1200000000000001</v>
      </c>
      <c r="Q2904">
        <v>1.33</v>
      </c>
      <c r="R2904" t="str" cm="1">
        <f t="array" ref="R29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4">
        <v>1</v>
      </c>
      <c r="T2904">
        <v>2</v>
      </c>
      <c r="U2904">
        <v>3</v>
      </c>
      <c r="V2904">
        <v>1</v>
      </c>
      <c r="W2904">
        <v>0</v>
      </c>
      <c r="X2904">
        <v>1</v>
      </c>
      <c r="Y2904">
        <v>70</v>
      </c>
      <c r="Z2904" t="s">
        <v>579</v>
      </c>
      <c r="AA2904">
        <v>-1</v>
      </c>
      <c r="AB2904">
        <v>-1</v>
      </c>
      <c r="AC2904">
        <v>3</v>
      </c>
      <c r="AD2904">
        <v>0</v>
      </c>
      <c r="AE2904">
        <v>3</v>
      </c>
      <c r="AF2904">
        <v>1</v>
      </c>
      <c r="AG2904">
        <v>0</v>
      </c>
      <c r="AH2904">
        <v>3</v>
      </c>
      <c r="AI2904">
        <v>1</v>
      </c>
      <c r="AJ2904">
        <v>3</v>
      </c>
      <c r="AK2904">
        <v>-1</v>
      </c>
      <c r="AL2904">
        <v>-1</v>
      </c>
      <c r="AM2904">
        <v>-1</v>
      </c>
      <c r="AN2904">
        <v>-1</v>
      </c>
      <c r="AO2904">
        <v>-1</v>
      </c>
      <c r="AP2904">
        <v>-1</v>
      </c>
      <c r="AQ2904">
        <v>-1</v>
      </c>
      <c r="AR2904">
        <v>-1</v>
      </c>
      <c r="AS2904">
        <v>-1</v>
      </c>
      <c r="AT2904">
        <v>-1</v>
      </c>
      <c r="AU2904">
        <v>0</v>
      </c>
      <c r="AV2904">
        <v>0</v>
      </c>
      <c r="AW2904">
        <v>2.6</v>
      </c>
      <c r="AX2904">
        <v>51</v>
      </c>
      <c r="AY2904">
        <v>69</v>
      </c>
      <c r="AZ2904">
        <v>54</v>
      </c>
      <c r="BA2904">
        <v>28</v>
      </c>
      <c r="BB2904">
        <v>10</v>
      </c>
      <c r="BC2904">
        <v>32</v>
      </c>
      <c r="BD2904">
        <v>63</v>
      </c>
      <c r="BE2904">
        <v>51</v>
      </c>
      <c r="BF2904">
        <v>72</v>
      </c>
      <c r="BG2904">
        <v>0</v>
      </c>
      <c r="BH2904">
        <v>5.89</v>
      </c>
      <c r="BI2904">
        <v>3.54</v>
      </c>
      <c r="BJ2904">
        <v>3.4</v>
      </c>
      <c r="BK2904">
        <v>2.23</v>
      </c>
      <c r="BL2904">
        <f>1/Table1[[#This Row],[odds_ft_home_team_win]]+1/Table1[[#This Row],[odds_ft_draw]]+1/Table1[[#This Row],[odds_ft_away_team_win]]-1</f>
        <v>2.5034016038580909E-2</v>
      </c>
      <c r="BM2904">
        <f>Table1[[#This Row],[Margin]]/3</f>
        <v>8.3446720128603023E-3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 t="s">
        <v>104</v>
      </c>
      <c r="BU2904">
        <f>VLOOKUP(Table1[[#This Row],[Reference]],metron,11,FALSE)</f>
        <v>1.128766254360926</v>
      </c>
      <c r="BV2904">
        <f>VLOOKUP(Table1[[#This Row],[Reference]],metron,12,FALSE)</f>
        <v>1.415794481446242</v>
      </c>
    </row>
    <row r="2905" spans="1:74" hidden="1" x14ac:dyDescent="0.45">
      <c r="A2905" t="s">
        <v>5416</v>
      </c>
      <c r="B2905">
        <v>1383960600</v>
      </c>
      <c r="C2905" s="3" t="s">
        <v>819</v>
      </c>
      <c r="D2905" t="s">
        <v>65</v>
      </c>
      <c r="E2905" t="s">
        <v>66</v>
      </c>
      <c r="F2905" t="s">
        <v>78</v>
      </c>
      <c r="G2905" t="s">
        <v>73</v>
      </c>
      <c r="H2905" t="s">
        <v>66</v>
      </c>
      <c r="I2905">
        <f>MROUND(Table1[[#This Row],[Prob_H]]*100,2)/100</f>
        <v>0.6</v>
      </c>
      <c r="J2905">
        <f>1/Table1[[#This Row],[odds_ft_home_team_win]]-Table1[[#This Row],[Margin/3]]</f>
        <v>0.59278033116243101</v>
      </c>
      <c r="K2905">
        <f>1/Table1[[#This Row],[odds_ft_draw]]-Table1[[#This Row],[Margin/3]]</f>
        <v>0.24678094901847053</v>
      </c>
      <c r="L2905">
        <f>1/Table1[[#This Row],[odds_ft_away_team_win]]-Table1[[#This Row],[Margin/3]]</f>
        <v>0.16043871981909844</v>
      </c>
      <c r="M2905">
        <v>17</v>
      </c>
      <c r="N2905">
        <v>1.86</v>
      </c>
      <c r="O2905">
        <v>0.71</v>
      </c>
      <c r="P2905">
        <v>1.78</v>
      </c>
      <c r="Q2905">
        <v>0.88</v>
      </c>
      <c r="R2905" t="str" cm="1">
        <f t="array" ref="R29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 t="s">
        <v>169</v>
      </c>
      <c r="AA2905">
        <v>3</v>
      </c>
      <c r="AB2905">
        <v>2</v>
      </c>
      <c r="AC2905">
        <v>2</v>
      </c>
      <c r="AD2905">
        <v>0</v>
      </c>
      <c r="AE2905">
        <v>4</v>
      </c>
      <c r="AF2905">
        <v>0</v>
      </c>
      <c r="AG2905">
        <v>1</v>
      </c>
      <c r="AH2905">
        <v>1</v>
      </c>
      <c r="AI2905">
        <v>1</v>
      </c>
      <c r="AJ2905">
        <v>3</v>
      </c>
      <c r="AK2905">
        <v>13</v>
      </c>
      <c r="AL2905">
        <v>9</v>
      </c>
      <c r="AM2905">
        <v>7</v>
      </c>
      <c r="AN2905">
        <v>2</v>
      </c>
      <c r="AO2905">
        <v>6</v>
      </c>
      <c r="AP2905">
        <v>7</v>
      </c>
      <c r="AQ2905">
        <v>13</v>
      </c>
      <c r="AR2905">
        <v>16</v>
      </c>
      <c r="AS2905">
        <v>57</v>
      </c>
      <c r="AT2905">
        <v>43</v>
      </c>
      <c r="AU2905">
        <v>0</v>
      </c>
      <c r="AV2905">
        <v>0</v>
      </c>
      <c r="AW2905">
        <v>3.5</v>
      </c>
      <c r="AX2905">
        <v>79</v>
      </c>
      <c r="AY2905">
        <v>86</v>
      </c>
      <c r="AZ2905">
        <v>64</v>
      </c>
      <c r="BA2905">
        <v>50</v>
      </c>
      <c r="BB2905">
        <v>29</v>
      </c>
      <c r="BC2905">
        <v>43</v>
      </c>
      <c r="BD2905">
        <v>57</v>
      </c>
      <c r="BE2905">
        <v>57</v>
      </c>
      <c r="BF2905">
        <v>93</v>
      </c>
      <c r="BG2905">
        <v>8.2799999999999994</v>
      </c>
      <c r="BH2905">
        <v>5.57</v>
      </c>
      <c r="BI2905">
        <v>1.66</v>
      </c>
      <c r="BJ2905">
        <v>3.9</v>
      </c>
      <c r="BK2905">
        <v>5.88</v>
      </c>
      <c r="BL2905">
        <f>1/Table1[[#This Row],[odds_ft_home_team_win]]+1/Table1[[#This Row],[odds_ft_draw]]+1/Table1[[#This Row],[odds_ft_away_team_win]]-1</f>
        <v>2.8887922175357739E-2</v>
      </c>
      <c r="BM2905">
        <f>Table1[[#This Row],[Margin]]/3</f>
        <v>9.6293073917859129E-3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 t="s">
        <v>106</v>
      </c>
      <c r="BU2905">
        <f>VLOOKUP(Table1[[#This Row],[Reference]],metron,11,FALSE)</f>
        <v>1.841836734693878</v>
      </c>
      <c r="BV2905">
        <f>VLOOKUP(Table1[[#This Row],[Reference]],metron,12,FALSE)</f>
        <v>0.88917233560090703</v>
      </c>
    </row>
    <row r="2906" spans="1:74" hidden="1" x14ac:dyDescent="0.45">
      <c r="A2906" t="s">
        <v>5416</v>
      </c>
      <c r="B2906">
        <v>1383967800</v>
      </c>
      <c r="C2906" s="3" t="s">
        <v>820</v>
      </c>
      <c r="D2906" t="s">
        <v>65</v>
      </c>
      <c r="E2906" t="s">
        <v>66</v>
      </c>
      <c r="F2906" t="s">
        <v>88</v>
      </c>
      <c r="G2906" t="s">
        <v>611</v>
      </c>
      <c r="H2906" t="s">
        <v>66</v>
      </c>
      <c r="I2906">
        <f>MROUND(Table1[[#This Row],[Prob_H]]*100,2)/100</f>
        <v>0.6</v>
      </c>
      <c r="J2906">
        <f>1/Table1[[#This Row],[odds_ft_home_team_win]]-Table1[[#This Row],[Margin/3]]</f>
        <v>0.60697673064956303</v>
      </c>
      <c r="K2906">
        <f>1/Table1[[#This Row],[odds_ft_draw]]-Table1[[#This Row],[Margin/3]]</f>
        <v>0.23721753250752661</v>
      </c>
      <c r="L2906">
        <f>1/Table1[[#This Row],[odds_ft_away_team_win]]-Table1[[#This Row],[Margin/3]]</f>
        <v>0.15580573684291033</v>
      </c>
      <c r="M2906">
        <v>17</v>
      </c>
      <c r="N2906">
        <v>2.57</v>
      </c>
      <c r="O2906">
        <v>1.25</v>
      </c>
      <c r="P2906">
        <v>2.19</v>
      </c>
      <c r="Q2906">
        <v>1</v>
      </c>
      <c r="R2906" t="str" cm="1">
        <f t="array" ref="R29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06">
        <v>2</v>
      </c>
      <c r="T2906">
        <v>2</v>
      </c>
      <c r="U2906">
        <v>4</v>
      </c>
      <c r="V2906">
        <v>1</v>
      </c>
      <c r="W2906">
        <v>0</v>
      </c>
      <c r="X2906">
        <v>1</v>
      </c>
      <c r="Y2906" t="s">
        <v>821</v>
      </c>
      <c r="Z2906" t="s">
        <v>822</v>
      </c>
      <c r="AA2906">
        <v>9</v>
      </c>
      <c r="AB2906">
        <v>6</v>
      </c>
      <c r="AC2906">
        <v>0</v>
      </c>
      <c r="AD2906">
        <v>0</v>
      </c>
      <c r="AE2906">
        <v>2</v>
      </c>
      <c r="AF2906">
        <v>0</v>
      </c>
      <c r="AG2906">
        <v>0</v>
      </c>
      <c r="AH2906">
        <v>0</v>
      </c>
      <c r="AI2906">
        <v>0</v>
      </c>
      <c r="AJ2906">
        <v>2</v>
      </c>
      <c r="AK2906">
        <v>10</v>
      </c>
      <c r="AL2906">
        <v>8</v>
      </c>
      <c r="AM2906">
        <v>5</v>
      </c>
      <c r="AN2906">
        <v>7</v>
      </c>
      <c r="AO2906">
        <v>5</v>
      </c>
      <c r="AP2906">
        <v>1</v>
      </c>
      <c r="AQ2906">
        <v>19</v>
      </c>
      <c r="AR2906">
        <v>14</v>
      </c>
      <c r="AS2906">
        <v>69</v>
      </c>
      <c r="AT2906">
        <v>31</v>
      </c>
      <c r="AU2906">
        <v>0</v>
      </c>
      <c r="AV2906">
        <v>0</v>
      </c>
      <c r="AW2906">
        <v>3.16</v>
      </c>
      <c r="AX2906">
        <v>54</v>
      </c>
      <c r="AY2906">
        <v>88</v>
      </c>
      <c r="AZ2906">
        <v>61</v>
      </c>
      <c r="BA2906">
        <v>41</v>
      </c>
      <c r="BB2906">
        <v>27</v>
      </c>
      <c r="BC2906">
        <v>40</v>
      </c>
      <c r="BD2906">
        <v>75</v>
      </c>
      <c r="BE2906">
        <v>54</v>
      </c>
      <c r="BF2906">
        <v>81</v>
      </c>
      <c r="BG2906">
        <v>7.71</v>
      </c>
      <c r="BH2906">
        <v>4.6399999999999997</v>
      </c>
      <c r="BI2906">
        <v>1.62</v>
      </c>
      <c r="BJ2906">
        <v>4.04</v>
      </c>
      <c r="BK2906">
        <v>6.02</v>
      </c>
      <c r="BL2906">
        <f>1/Table1[[#This Row],[odds_ft_home_team_win]]+1/Table1[[#This Row],[odds_ft_draw]]+1/Table1[[#This Row],[odds_ft_away_team_win]]-1</f>
        <v>3.0921659903162757E-2</v>
      </c>
      <c r="BM2906">
        <f>Table1[[#This Row],[Margin]]/3</f>
        <v>1.0307219967720918E-2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 t="s">
        <v>91</v>
      </c>
      <c r="BU2906">
        <f>VLOOKUP(Table1[[#This Row],[Reference]],metron,11,FALSE)</f>
        <v>1.841836734693878</v>
      </c>
      <c r="BV2906">
        <f>VLOOKUP(Table1[[#This Row],[Reference]],metron,12,FALSE)</f>
        <v>0.88917233560090703</v>
      </c>
    </row>
    <row r="2907" spans="1:74" hidden="1" x14ac:dyDescent="0.45">
      <c r="A2907" t="s">
        <v>5416</v>
      </c>
      <c r="B2907">
        <v>1384038000</v>
      </c>
      <c r="C2907" s="3" t="s">
        <v>823</v>
      </c>
      <c r="D2907" t="s">
        <v>65</v>
      </c>
      <c r="E2907" t="s">
        <v>66</v>
      </c>
      <c r="F2907" t="s">
        <v>86</v>
      </c>
      <c r="G2907" t="s">
        <v>97</v>
      </c>
      <c r="H2907" t="s">
        <v>66</v>
      </c>
      <c r="I2907">
        <f>MROUND(Table1[[#This Row],[Prob_H]]*100,2)/100</f>
        <v>0.46</v>
      </c>
      <c r="J2907">
        <f>1/Table1[[#This Row],[odds_ft_home_team_win]]-Table1[[#This Row],[Margin/3]]</f>
        <v>0.45258136924803588</v>
      </c>
      <c r="K2907">
        <f>1/Table1[[#This Row],[odds_ft_draw]]-Table1[[#This Row],[Margin/3]]</f>
        <v>0.27370931537598209</v>
      </c>
      <c r="L2907">
        <f>1/Table1[[#This Row],[odds_ft_away_team_win]]-Table1[[#This Row],[Margin/3]]</f>
        <v>0.27370931537598209</v>
      </c>
      <c r="M2907">
        <v>17</v>
      </c>
      <c r="N2907">
        <v>3</v>
      </c>
      <c r="O2907">
        <v>1.86</v>
      </c>
      <c r="P2907">
        <v>1.9</v>
      </c>
      <c r="Q2907">
        <v>1.33</v>
      </c>
      <c r="R2907" t="str" cm="1">
        <f t="array" ref="R29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07">
        <v>1</v>
      </c>
      <c r="T2907">
        <v>1</v>
      </c>
      <c r="U2907">
        <v>2</v>
      </c>
      <c r="V2907">
        <v>1</v>
      </c>
      <c r="W2907">
        <v>0</v>
      </c>
      <c r="X2907">
        <v>1</v>
      </c>
      <c r="Y2907">
        <v>68</v>
      </c>
      <c r="Z2907" t="s">
        <v>699</v>
      </c>
      <c r="AA2907">
        <v>3</v>
      </c>
      <c r="AB2907">
        <v>5</v>
      </c>
      <c r="AC2907">
        <v>2</v>
      </c>
      <c r="AD2907">
        <v>0</v>
      </c>
      <c r="AE2907">
        <v>2</v>
      </c>
      <c r="AF2907">
        <v>0</v>
      </c>
      <c r="AG2907">
        <v>0</v>
      </c>
      <c r="AH2907">
        <v>2</v>
      </c>
      <c r="AI2907">
        <v>1</v>
      </c>
      <c r="AJ2907">
        <v>1</v>
      </c>
      <c r="AK2907">
        <v>11</v>
      </c>
      <c r="AL2907">
        <v>6</v>
      </c>
      <c r="AM2907">
        <v>6</v>
      </c>
      <c r="AN2907">
        <v>4</v>
      </c>
      <c r="AO2907">
        <v>5</v>
      </c>
      <c r="AP2907">
        <v>2</v>
      </c>
      <c r="AQ2907">
        <v>14</v>
      </c>
      <c r="AR2907">
        <v>10</v>
      </c>
      <c r="AS2907">
        <v>49</v>
      </c>
      <c r="AT2907">
        <v>51</v>
      </c>
      <c r="AU2907">
        <v>0</v>
      </c>
      <c r="AV2907">
        <v>0</v>
      </c>
      <c r="AW2907">
        <v>3</v>
      </c>
      <c r="AX2907">
        <v>57</v>
      </c>
      <c r="AY2907">
        <v>86</v>
      </c>
      <c r="AZ2907">
        <v>57</v>
      </c>
      <c r="BA2907">
        <v>43</v>
      </c>
      <c r="BB2907">
        <v>7</v>
      </c>
      <c r="BC2907">
        <v>29</v>
      </c>
      <c r="BD2907">
        <v>72</v>
      </c>
      <c r="BE2907">
        <v>50</v>
      </c>
      <c r="BF2907">
        <v>86</v>
      </c>
      <c r="BG2907">
        <v>9.19</v>
      </c>
      <c r="BH2907">
        <v>3.14</v>
      </c>
      <c r="BI2907">
        <v>2.16</v>
      </c>
      <c r="BJ2907">
        <v>3.52</v>
      </c>
      <c r="BK2907">
        <v>3.52</v>
      </c>
      <c r="BL2907">
        <f>1/Table1[[#This Row],[odds_ft_home_team_win]]+1/Table1[[#This Row],[odds_ft_draw]]+1/Table1[[#This Row],[odds_ft_away_team_win]]-1</f>
        <v>3.1144781144781142E-2</v>
      </c>
      <c r="BM2907">
        <f>Table1[[#This Row],[Margin]]/3</f>
        <v>1.0381593714927048E-2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 t="s">
        <v>113</v>
      </c>
      <c r="BU2907">
        <f>VLOOKUP(Table1[[#This Row],[Reference]],metron,11,FALSE)</f>
        <v>1.4888836329233679</v>
      </c>
      <c r="BV2907">
        <f>VLOOKUP(Table1[[#This Row],[Reference]],metron,12,FALSE)</f>
        <v>1.0516792809839171</v>
      </c>
    </row>
    <row r="2908" spans="1:74" hidden="1" x14ac:dyDescent="0.45">
      <c r="A2908" t="s">
        <v>5416</v>
      </c>
      <c r="B2908">
        <v>1384045200</v>
      </c>
      <c r="C2908" s="3" t="s">
        <v>824</v>
      </c>
      <c r="D2908" t="s">
        <v>65</v>
      </c>
      <c r="E2908" t="s">
        <v>66</v>
      </c>
      <c r="F2908" t="s">
        <v>103</v>
      </c>
      <c r="G2908" t="s">
        <v>80</v>
      </c>
      <c r="H2908" t="s">
        <v>66</v>
      </c>
      <c r="I2908">
        <f>MROUND(Table1[[#This Row],[Prob_H]]*100,2)/100</f>
        <v>0.4</v>
      </c>
      <c r="J2908">
        <f>1/Table1[[#This Row],[odds_ft_home_team_win]]-Table1[[#This Row],[Margin/3]]</f>
        <v>0.39317129820110541</v>
      </c>
      <c r="K2908">
        <f>1/Table1[[#This Row],[odds_ft_draw]]-Table1[[#This Row],[Margin/3]]</f>
        <v>0.29115031102660094</v>
      </c>
      <c r="L2908">
        <f>1/Table1[[#This Row],[odds_ft_away_team_win]]-Table1[[#This Row],[Margin/3]]</f>
        <v>0.31567839077229382</v>
      </c>
      <c r="M2908">
        <v>17</v>
      </c>
      <c r="N2908">
        <v>1.1399999999999999</v>
      </c>
      <c r="O2908">
        <v>1</v>
      </c>
      <c r="P2908">
        <v>1.2</v>
      </c>
      <c r="Q2908">
        <v>1</v>
      </c>
      <c r="R2908" t="str" cm="1">
        <f t="array" ref="R29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08">
        <v>0</v>
      </c>
      <c r="T2908">
        <v>1</v>
      </c>
      <c r="U2908">
        <v>1</v>
      </c>
      <c r="V2908">
        <v>0</v>
      </c>
      <c r="W2908">
        <v>0</v>
      </c>
      <c r="X2908">
        <v>0</v>
      </c>
      <c r="Z2908">
        <v>90</v>
      </c>
      <c r="AA2908">
        <v>4</v>
      </c>
      <c r="AB2908">
        <v>4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18</v>
      </c>
      <c r="AL2908">
        <v>22</v>
      </c>
      <c r="AM2908">
        <v>9</v>
      </c>
      <c r="AN2908">
        <v>11</v>
      </c>
      <c r="AO2908">
        <v>9</v>
      </c>
      <c r="AP2908">
        <v>11</v>
      </c>
      <c r="AQ2908">
        <v>9</v>
      </c>
      <c r="AR2908">
        <v>7</v>
      </c>
      <c r="AS2908">
        <v>57</v>
      </c>
      <c r="AT2908">
        <v>43</v>
      </c>
      <c r="AU2908">
        <v>0</v>
      </c>
      <c r="AV2908">
        <v>0</v>
      </c>
      <c r="AW2908">
        <v>1.86</v>
      </c>
      <c r="AX2908">
        <v>36</v>
      </c>
      <c r="AY2908">
        <v>64</v>
      </c>
      <c r="AZ2908">
        <v>29</v>
      </c>
      <c r="BA2908">
        <v>15</v>
      </c>
      <c r="BB2908">
        <v>0</v>
      </c>
      <c r="BC2908">
        <v>22</v>
      </c>
      <c r="BD2908">
        <v>50</v>
      </c>
      <c r="BE2908">
        <v>29</v>
      </c>
      <c r="BF2908">
        <v>71</v>
      </c>
      <c r="BG2908">
        <v>8.31</v>
      </c>
      <c r="BH2908">
        <v>3.86</v>
      </c>
      <c r="BI2908">
        <v>2.48</v>
      </c>
      <c r="BJ2908">
        <v>3.32</v>
      </c>
      <c r="BK2908">
        <v>3.07</v>
      </c>
      <c r="BL2908">
        <f>1/Table1[[#This Row],[odds_ft_home_team_win]]+1/Table1[[#This Row],[odds_ft_draw]]+1/Table1[[#This Row],[odds_ft_away_team_win]]-1</f>
        <v>3.0163524751522619E-2</v>
      </c>
      <c r="BM2908">
        <f>Table1[[#This Row],[Margin]]/3</f>
        <v>1.005450825050754E-2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 t="s">
        <v>118</v>
      </c>
      <c r="BU2908">
        <f>VLOOKUP(Table1[[#This Row],[Reference]],metron,11,FALSE)</f>
        <v>1.344038264434575</v>
      </c>
      <c r="BV2908">
        <f>VLOOKUP(Table1[[#This Row],[Reference]],metron,12,FALSE)</f>
        <v>1.1515772691037469</v>
      </c>
    </row>
    <row r="2909" spans="1:74" hidden="1" x14ac:dyDescent="0.45">
      <c r="A2909" t="s">
        <v>5416</v>
      </c>
      <c r="B2909">
        <v>1384045200</v>
      </c>
      <c r="C2909" s="3" t="s">
        <v>824</v>
      </c>
      <c r="D2909" t="s">
        <v>65</v>
      </c>
      <c r="E2909" t="s">
        <v>66</v>
      </c>
      <c r="F2909" t="s">
        <v>85</v>
      </c>
      <c r="G2909" t="s">
        <v>98</v>
      </c>
      <c r="H2909" t="s">
        <v>66</v>
      </c>
      <c r="I2909">
        <f>MROUND(Table1[[#This Row],[Prob_H]]*100,2)/100</f>
        <v>0.54</v>
      </c>
      <c r="J2909">
        <f>1/Table1[[#This Row],[odds_ft_home_team_win]]-Table1[[#This Row],[Margin/3]]</f>
        <v>0.53078386758729679</v>
      </c>
      <c r="K2909">
        <f>1/Table1[[#This Row],[odds_ft_draw]]-Table1[[#This Row],[Margin/3]]</f>
        <v>0.27193346789182676</v>
      </c>
      <c r="L2909">
        <f>1/Table1[[#This Row],[odds_ft_away_team_win]]-Table1[[#This Row],[Margin/3]]</f>
        <v>0.19728266452087639</v>
      </c>
      <c r="M2909">
        <v>17</v>
      </c>
      <c r="N2909">
        <v>1.43</v>
      </c>
      <c r="O2909">
        <v>0.43</v>
      </c>
      <c r="P2909">
        <v>1.47</v>
      </c>
      <c r="Q2909">
        <v>0.76</v>
      </c>
      <c r="R2909" t="str" cm="1">
        <f t="array" ref="R29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09">
        <v>2</v>
      </c>
      <c r="T2909">
        <v>1</v>
      </c>
      <c r="U2909">
        <v>3</v>
      </c>
      <c r="V2909">
        <v>1</v>
      </c>
      <c r="W2909">
        <v>0</v>
      </c>
      <c r="X2909">
        <v>1</v>
      </c>
      <c r="Y2909" t="s">
        <v>825</v>
      </c>
      <c r="Z2909">
        <v>16</v>
      </c>
      <c r="AA2909">
        <v>3</v>
      </c>
      <c r="AB2909">
        <v>3</v>
      </c>
      <c r="AC2909">
        <v>1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1</v>
      </c>
      <c r="AJ2909">
        <v>1</v>
      </c>
      <c r="AK2909">
        <v>10</v>
      </c>
      <c r="AL2909">
        <v>8</v>
      </c>
      <c r="AM2909">
        <v>6</v>
      </c>
      <c r="AN2909">
        <v>7</v>
      </c>
      <c r="AO2909">
        <v>4</v>
      </c>
      <c r="AP2909">
        <v>1</v>
      </c>
      <c r="AQ2909">
        <v>11</v>
      </c>
      <c r="AR2909">
        <v>14</v>
      </c>
      <c r="AS2909">
        <v>65</v>
      </c>
      <c r="AT2909">
        <v>35</v>
      </c>
      <c r="AU2909">
        <v>0</v>
      </c>
      <c r="AV2909">
        <v>0</v>
      </c>
      <c r="AW2909">
        <v>2.29</v>
      </c>
      <c r="AX2909">
        <v>64</v>
      </c>
      <c r="AY2909">
        <v>79</v>
      </c>
      <c r="AZ2909">
        <v>29</v>
      </c>
      <c r="BA2909">
        <v>15</v>
      </c>
      <c r="BB2909">
        <v>7</v>
      </c>
      <c r="BC2909">
        <v>15</v>
      </c>
      <c r="BD2909">
        <v>65</v>
      </c>
      <c r="BE2909">
        <v>36</v>
      </c>
      <c r="BF2909">
        <v>79</v>
      </c>
      <c r="BG2909">
        <v>12</v>
      </c>
      <c r="BH2909">
        <v>3.85</v>
      </c>
      <c r="BI2909">
        <v>1.85</v>
      </c>
      <c r="BJ2909">
        <v>3.55</v>
      </c>
      <c r="BK2909">
        <v>4.83</v>
      </c>
      <c r="BL2909">
        <f>1/Table1[[#This Row],[odds_ft_home_team_win]]+1/Table1[[#This Row],[odds_ft_draw]]+1/Table1[[#This Row],[odds_ft_away_team_win]]-1</f>
        <v>2.9270018859731017E-2</v>
      </c>
      <c r="BM2909">
        <f>Table1[[#This Row],[Margin]]/3</f>
        <v>9.7566729532436725E-3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 t="s">
        <v>87</v>
      </c>
      <c r="BU2909">
        <f>VLOOKUP(Table1[[#This Row],[Reference]],metron,11,FALSE)</f>
        <v>1.684957590444867</v>
      </c>
      <c r="BV2909">
        <f>VLOOKUP(Table1[[#This Row],[Reference]],metron,12,FALSE)</f>
        <v>0.95101263631642718</v>
      </c>
    </row>
    <row r="2910" spans="1:74" hidden="1" x14ac:dyDescent="0.45">
      <c r="A2910" t="s">
        <v>5416</v>
      </c>
      <c r="B2910">
        <v>1384045200</v>
      </c>
      <c r="C2910" s="3" t="s">
        <v>824</v>
      </c>
      <c r="D2910" t="s">
        <v>65</v>
      </c>
      <c r="E2910" t="s">
        <v>66</v>
      </c>
      <c r="F2910" t="s">
        <v>102</v>
      </c>
      <c r="G2910" t="s">
        <v>67</v>
      </c>
      <c r="H2910" t="s">
        <v>66</v>
      </c>
      <c r="I2910">
        <f>MROUND(Table1[[#This Row],[Prob_H]]*100,2)/100</f>
        <v>0.28000000000000003</v>
      </c>
      <c r="J2910">
        <f>1/Table1[[#This Row],[odds_ft_home_team_win]]-Table1[[#This Row],[Margin/3]]</f>
        <v>0.28878420374219793</v>
      </c>
      <c r="K2910">
        <f>1/Table1[[#This Row],[odds_ft_draw]]-Table1[[#This Row],[Margin/3]]</f>
        <v>0.27846117909597662</v>
      </c>
      <c r="L2910">
        <f>1/Table1[[#This Row],[odds_ft_away_team_win]]-Table1[[#This Row],[Margin/3]]</f>
        <v>0.43275461716182551</v>
      </c>
      <c r="M2910">
        <v>17</v>
      </c>
      <c r="N2910">
        <v>1.1299999999999999</v>
      </c>
      <c r="O2910">
        <v>1</v>
      </c>
      <c r="P2910">
        <v>1.24</v>
      </c>
      <c r="Q2910">
        <v>1.06</v>
      </c>
      <c r="R2910" t="str" cm="1">
        <f t="array" ref="R29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0">
        <v>2</v>
      </c>
      <c r="T2910">
        <v>0</v>
      </c>
      <c r="U2910">
        <v>2</v>
      </c>
      <c r="V2910">
        <v>0</v>
      </c>
      <c r="W2910">
        <v>0</v>
      </c>
      <c r="X2910">
        <v>0</v>
      </c>
      <c r="Y2910" t="s">
        <v>826</v>
      </c>
      <c r="AA2910">
        <v>1</v>
      </c>
      <c r="AB2910">
        <v>5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7</v>
      </c>
      <c r="AL2910">
        <v>16</v>
      </c>
      <c r="AM2910">
        <v>3</v>
      </c>
      <c r="AN2910">
        <v>6</v>
      </c>
      <c r="AO2910">
        <v>4</v>
      </c>
      <c r="AP2910">
        <v>10</v>
      </c>
      <c r="AQ2910">
        <v>10</v>
      </c>
      <c r="AR2910">
        <v>14</v>
      </c>
      <c r="AS2910">
        <v>42</v>
      </c>
      <c r="AT2910">
        <v>58</v>
      </c>
      <c r="AU2910">
        <v>0</v>
      </c>
      <c r="AV2910">
        <v>0</v>
      </c>
      <c r="AW2910">
        <v>3.13</v>
      </c>
      <c r="AX2910">
        <v>88</v>
      </c>
      <c r="AY2910">
        <v>88</v>
      </c>
      <c r="AZ2910">
        <v>57</v>
      </c>
      <c r="BA2910">
        <v>44</v>
      </c>
      <c r="BB2910">
        <v>13</v>
      </c>
      <c r="BC2910">
        <v>32</v>
      </c>
      <c r="BD2910">
        <v>82</v>
      </c>
      <c r="BE2910">
        <v>57</v>
      </c>
      <c r="BF2910">
        <v>94</v>
      </c>
      <c r="BG2910">
        <v>10.25</v>
      </c>
      <c r="BH2910">
        <v>6</v>
      </c>
      <c r="BI2910">
        <v>3.35</v>
      </c>
      <c r="BJ2910">
        <v>3.47</v>
      </c>
      <c r="BK2910">
        <v>2.2599999999999998</v>
      </c>
      <c r="BL2910">
        <f>1/Table1[[#This Row],[odds_ft_home_team_win]]+1/Table1[[#This Row],[odds_ft_draw]]+1/Table1[[#This Row],[odds_ft_away_team_win]]-1</f>
        <v>2.9169776833107619E-2</v>
      </c>
      <c r="BM2910">
        <f>Table1[[#This Row],[Margin]]/3</f>
        <v>9.7232589443692063E-3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 t="s">
        <v>104</v>
      </c>
      <c r="BU2910">
        <f>VLOOKUP(Table1[[#This Row],[Reference]],metron,11,FALSE)</f>
        <v>1.128766254360926</v>
      </c>
      <c r="BV2910">
        <f>VLOOKUP(Table1[[#This Row],[Reference]],metron,12,FALSE)</f>
        <v>1.415794481446242</v>
      </c>
    </row>
    <row r="2911" spans="1:74" hidden="1" x14ac:dyDescent="0.45">
      <c r="A2911" t="s">
        <v>5416</v>
      </c>
      <c r="B2911">
        <v>1384049100</v>
      </c>
      <c r="C2911" s="3" t="s">
        <v>827</v>
      </c>
      <c r="D2911" t="s">
        <v>65</v>
      </c>
      <c r="E2911" t="s">
        <v>66</v>
      </c>
      <c r="F2911" t="s">
        <v>81</v>
      </c>
      <c r="G2911" t="s">
        <v>72</v>
      </c>
      <c r="H2911" t="s">
        <v>66</v>
      </c>
      <c r="I2911">
        <f>MROUND(Table1[[#This Row],[Prob_H]]*100,2)/100</f>
        <v>0.52</v>
      </c>
      <c r="J2911">
        <f>1/Table1[[#This Row],[odds_ft_home_team_win]]-Table1[[#This Row],[Margin/3]]</f>
        <v>0.52242250865529971</v>
      </c>
      <c r="K2911">
        <f>1/Table1[[#This Row],[odds_ft_draw]]-Table1[[#This Row],[Margin/3]]</f>
        <v>0.27061965985620556</v>
      </c>
      <c r="L2911">
        <f>1/Table1[[#This Row],[odds_ft_away_team_win]]-Table1[[#This Row],[Margin/3]]</f>
        <v>0.20695783148849486</v>
      </c>
      <c r="M2911">
        <v>17</v>
      </c>
      <c r="N2911">
        <v>1.88</v>
      </c>
      <c r="O2911">
        <v>0.28999999999999998</v>
      </c>
      <c r="P2911">
        <v>1.83</v>
      </c>
      <c r="Q2911">
        <v>0.44</v>
      </c>
      <c r="R2911" t="str" cm="1">
        <f t="array" ref="R29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1">
        <v>5</v>
      </c>
      <c r="T2911">
        <v>0</v>
      </c>
      <c r="U2911">
        <v>5</v>
      </c>
      <c r="V2911">
        <v>1</v>
      </c>
      <c r="W2911">
        <v>1</v>
      </c>
      <c r="X2911">
        <v>0</v>
      </c>
      <c r="Y2911" t="s">
        <v>828</v>
      </c>
      <c r="AA2911">
        <v>-1</v>
      </c>
      <c r="AB2911">
        <v>-1</v>
      </c>
      <c r="AC2911">
        <v>2</v>
      </c>
      <c r="AD2911">
        <v>0</v>
      </c>
      <c r="AE2911">
        <v>4</v>
      </c>
      <c r="AF2911">
        <v>1</v>
      </c>
      <c r="AG2911">
        <v>2</v>
      </c>
      <c r="AH2911">
        <v>0</v>
      </c>
      <c r="AI2911">
        <v>2</v>
      </c>
      <c r="AJ2911">
        <v>3</v>
      </c>
      <c r="AK2911">
        <v>-1</v>
      </c>
      <c r="AL2911">
        <v>-1</v>
      </c>
      <c r="AM2911">
        <v>-1</v>
      </c>
      <c r="AN2911">
        <v>-1</v>
      </c>
      <c r="AO2911">
        <v>-1</v>
      </c>
      <c r="AP2911">
        <v>-1</v>
      </c>
      <c r="AQ2911">
        <v>-1</v>
      </c>
      <c r="AR2911">
        <v>-1</v>
      </c>
      <c r="AS2911">
        <v>-1</v>
      </c>
      <c r="AT2911">
        <v>-1</v>
      </c>
      <c r="AU2911">
        <v>0</v>
      </c>
      <c r="AV2911">
        <v>0</v>
      </c>
      <c r="AW2911">
        <v>2.48</v>
      </c>
      <c r="AX2911">
        <v>60</v>
      </c>
      <c r="AY2911">
        <v>75</v>
      </c>
      <c r="AZ2911">
        <v>54</v>
      </c>
      <c r="BA2911">
        <v>34</v>
      </c>
      <c r="BB2911">
        <v>0</v>
      </c>
      <c r="BC2911">
        <v>41</v>
      </c>
      <c r="BD2911">
        <v>73</v>
      </c>
      <c r="BE2911">
        <v>48</v>
      </c>
      <c r="BF2911">
        <v>67</v>
      </c>
      <c r="BG2911">
        <v>12.14</v>
      </c>
      <c r="BH2911">
        <v>5.59</v>
      </c>
      <c r="BI2911">
        <v>1.88</v>
      </c>
      <c r="BJ2911">
        <v>3.57</v>
      </c>
      <c r="BK2911">
        <v>4.62</v>
      </c>
      <c r="BL2911">
        <f>1/Table1[[#This Row],[odds_ft_home_team_win]]+1/Table1[[#This Row],[odds_ft_draw]]+1/Table1[[#This Row],[odds_ft_away_team_win]]-1</f>
        <v>2.8477154885164779E-2</v>
      </c>
      <c r="BM2911">
        <f>Table1[[#This Row],[Margin]]/3</f>
        <v>9.4923849617215925E-3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 t="s">
        <v>109</v>
      </c>
      <c r="BU2911">
        <f>VLOOKUP(Table1[[#This Row],[Reference]],metron,11,FALSE)</f>
        <v>1.625948039373891</v>
      </c>
      <c r="BV2911">
        <f>VLOOKUP(Table1[[#This Row],[Reference]],metron,12,FALSE)</f>
        <v>0.97079231886396644</v>
      </c>
    </row>
    <row r="2912" spans="1:74" hidden="1" x14ac:dyDescent="0.45">
      <c r="A2912" t="s">
        <v>5416</v>
      </c>
      <c r="B2912">
        <v>1384052400</v>
      </c>
      <c r="C2912" s="3" t="s">
        <v>829</v>
      </c>
      <c r="D2912" t="s">
        <v>65</v>
      </c>
      <c r="E2912" t="s">
        <v>66</v>
      </c>
      <c r="F2912" t="s">
        <v>93</v>
      </c>
      <c r="G2912" t="s">
        <v>68</v>
      </c>
      <c r="H2912" t="s">
        <v>66</v>
      </c>
      <c r="I2912">
        <f>MROUND(Table1[[#This Row],[Prob_H]]*100,2)/100</f>
        <v>0.3</v>
      </c>
      <c r="J2912">
        <f>1/Table1[[#This Row],[odds_ft_home_team_win]]-Table1[[#This Row],[Margin/3]]</f>
        <v>0.29092443353642455</v>
      </c>
      <c r="K2912">
        <f>1/Table1[[#This Row],[odds_ft_draw]]-Table1[[#This Row],[Margin/3]]</f>
        <v>0.28645551930382646</v>
      </c>
      <c r="L2912">
        <f>1/Table1[[#This Row],[odds_ft_away_team_win]]-Table1[[#This Row],[Margin/3]]</f>
        <v>0.42262004715974899</v>
      </c>
      <c r="M2912">
        <v>17</v>
      </c>
      <c r="N2912">
        <v>1</v>
      </c>
      <c r="O2912">
        <v>1.29</v>
      </c>
      <c r="P2912">
        <v>0.88</v>
      </c>
      <c r="Q2912">
        <v>1.22</v>
      </c>
      <c r="R2912" t="str" cm="1">
        <f t="array" ref="R29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12">
        <v>0</v>
      </c>
      <c r="T2912">
        <v>1</v>
      </c>
      <c r="U2912">
        <v>1</v>
      </c>
      <c r="V2912">
        <v>0</v>
      </c>
      <c r="W2912">
        <v>0</v>
      </c>
      <c r="X2912">
        <v>0</v>
      </c>
      <c r="Z2912">
        <v>52</v>
      </c>
      <c r="AA2912">
        <v>3</v>
      </c>
      <c r="AB2912">
        <v>4</v>
      </c>
      <c r="AC2912">
        <v>3</v>
      </c>
      <c r="AD2912">
        <v>2</v>
      </c>
      <c r="AE2912">
        <v>3</v>
      </c>
      <c r="AF2912">
        <v>0</v>
      </c>
      <c r="AG2912">
        <v>3</v>
      </c>
      <c r="AH2912">
        <v>2</v>
      </c>
      <c r="AI2912">
        <v>0</v>
      </c>
      <c r="AJ2912">
        <v>3</v>
      </c>
      <c r="AK2912">
        <v>6</v>
      </c>
      <c r="AL2912">
        <v>12</v>
      </c>
      <c r="AM2912">
        <v>3</v>
      </c>
      <c r="AN2912">
        <v>3</v>
      </c>
      <c r="AO2912">
        <v>3</v>
      </c>
      <c r="AP2912">
        <v>9</v>
      </c>
      <c r="AQ2912">
        <v>11</v>
      </c>
      <c r="AR2912">
        <v>13</v>
      </c>
      <c r="AS2912">
        <v>36</v>
      </c>
      <c r="AT2912">
        <v>64</v>
      </c>
      <c r="AU2912">
        <v>0</v>
      </c>
      <c r="AV2912">
        <v>0</v>
      </c>
      <c r="AW2912">
        <v>2.79</v>
      </c>
      <c r="AX2912">
        <v>72</v>
      </c>
      <c r="AY2912">
        <v>86</v>
      </c>
      <c r="AZ2912">
        <v>57</v>
      </c>
      <c r="BA2912">
        <v>29</v>
      </c>
      <c r="BB2912">
        <v>7</v>
      </c>
      <c r="BC2912">
        <v>29</v>
      </c>
      <c r="BD2912">
        <v>86</v>
      </c>
      <c r="BE2912">
        <v>43</v>
      </c>
      <c r="BF2912">
        <v>86</v>
      </c>
      <c r="BG2912">
        <v>9.9700000000000006</v>
      </c>
      <c r="BH2912">
        <v>5.71</v>
      </c>
      <c r="BI2912">
        <v>3.32</v>
      </c>
      <c r="BJ2912">
        <v>3.37</v>
      </c>
      <c r="BK2912">
        <v>2.31</v>
      </c>
      <c r="BL2912">
        <f>1/Table1[[#This Row],[odds_ft_home_team_win]]+1/Table1[[#This Row],[odds_ft_draw]]+1/Table1[[#This Row],[odds_ft_away_team_win]]-1</f>
        <v>3.0841157222051718E-2</v>
      </c>
      <c r="BM2912">
        <f>Table1[[#This Row],[Margin]]/3</f>
        <v>1.0280385740683906E-2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 t="s">
        <v>95</v>
      </c>
      <c r="BU2912">
        <f>VLOOKUP(Table1[[#This Row],[Reference]],metron,11,FALSE)</f>
        <v>1.1805091283106199</v>
      </c>
      <c r="BV2912">
        <f>VLOOKUP(Table1[[#This Row],[Reference]],metron,12,FALSE)</f>
        <v>1.3921316533813319</v>
      </c>
    </row>
    <row r="2913" spans="1:74" hidden="1" x14ac:dyDescent="0.45">
      <c r="A2913" t="s">
        <v>5416</v>
      </c>
      <c r="B2913">
        <v>1384106400</v>
      </c>
      <c r="C2913" s="3" t="s">
        <v>830</v>
      </c>
      <c r="D2913" t="s">
        <v>65</v>
      </c>
      <c r="E2913" t="s">
        <v>66</v>
      </c>
      <c r="F2913" t="s">
        <v>94</v>
      </c>
      <c r="G2913" t="s">
        <v>77</v>
      </c>
      <c r="H2913" t="s">
        <v>66</v>
      </c>
      <c r="I2913">
        <f>MROUND(Table1[[#This Row],[Prob_H]]*100,2)/100</f>
        <v>0.24</v>
      </c>
      <c r="J2913">
        <f>1/Table1[[#This Row],[odds_ft_home_team_win]]-Table1[[#This Row],[Margin/3]]</f>
        <v>0.24198126116962973</v>
      </c>
      <c r="K2913">
        <f>1/Table1[[#This Row],[odds_ft_draw]]-Table1[[#This Row],[Margin/3]]</f>
        <v>0.28248975322260012</v>
      </c>
      <c r="L2913">
        <f>1/Table1[[#This Row],[odds_ft_away_team_win]]-Table1[[#This Row],[Margin/3]]</f>
        <v>0.47552898560777018</v>
      </c>
      <c r="M2913">
        <v>17</v>
      </c>
      <c r="N2913">
        <v>0.28999999999999998</v>
      </c>
      <c r="O2913">
        <v>1.57</v>
      </c>
      <c r="P2913">
        <v>1</v>
      </c>
      <c r="Q2913">
        <v>1.58</v>
      </c>
      <c r="R2913" t="str" cm="1">
        <f t="array" ref="R29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13">
        <v>2</v>
      </c>
      <c r="T2913">
        <v>2</v>
      </c>
      <c r="U2913">
        <v>4</v>
      </c>
      <c r="V2913">
        <v>0</v>
      </c>
      <c r="W2913">
        <v>0</v>
      </c>
      <c r="X2913">
        <v>0</v>
      </c>
      <c r="Y2913" t="s">
        <v>831</v>
      </c>
      <c r="Z2913" t="s">
        <v>832</v>
      </c>
      <c r="AA2913">
        <v>1</v>
      </c>
      <c r="AB2913">
        <v>5</v>
      </c>
      <c r="AC2913">
        <v>1</v>
      </c>
      <c r="AD2913">
        <v>0</v>
      </c>
      <c r="AE2913">
        <v>1</v>
      </c>
      <c r="AF2913">
        <v>0</v>
      </c>
      <c r="AG2913">
        <v>0</v>
      </c>
      <c r="AH2913">
        <v>1</v>
      </c>
      <c r="AI2913">
        <v>0</v>
      </c>
      <c r="AJ2913">
        <v>1</v>
      </c>
      <c r="AK2913">
        <v>5</v>
      </c>
      <c r="AL2913">
        <v>12</v>
      </c>
      <c r="AM2913">
        <v>2</v>
      </c>
      <c r="AN2913">
        <v>2</v>
      </c>
      <c r="AO2913">
        <v>3</v>
      </c>
      <c r="AP2913">
        <v>10</v>
      </c>
      <c r="AQ2913">
        <v>7</v>
      </c>
      <c r="AR2913">
        <v>14</v>
      </c>
      <c r="AS2913">
        <v>44</v>
      </c>
      <c r="AT2913">
        <v>56</v>
      </c>
      <c r="AU2913">
        <v>0</v>
      </c>
      <c r="AV2913">
        <v>0</v>
      </c>
      <c r="AW2913">
        <v>2.36</v>
      </c>
      <c r="AX2913">
        <v>50</v>
      </c>
      <c r="AY2913">
        <v>64</v>
      </c>
      <c r="AZ2913">
        <v>50</v>
      </c>
      <c r="BA2913">
        <v>22</v>
      </c>
      <c r="BB2913">
        <v>22</v>
      </c>
      <c r="BC2913">
        <v>29</v>
      </c>
      <c r="BD2913">
        <v>64</v>
      </c>
      <c r="BE2913">
        <v>43</v>
      </c>
      <c r="BF2913">
        <v>71</v>
      </c>
      <c r="BG2913">
        <v>7.94</v>
      </c>
      <c r="BH2913">
        <v>4.71</v>
      </c>
      <c r="BI2913">
        <v>3.97</v>
      </c>
      <c r="BJ2913">
        <v>3.42</v>
      </c>
      <c r="BK2913">
        <v>2.06</v>
      </c>
      <c r="BL2913">
        <f>1/Table1[[#This Row],[odds_ft_home_team_win]]+1/Table1[[#This Row],[odds_ft_draw]]+1/Table1[[#This Row],[odds_ft_away_team_win]]-1</f>
        <v>2.9723722788340012E-2</v>
      </c>
      <c r="BM2913">
        <f>Table1[[#This Row],[Margin]]/3</f>
        <v>9.907907596113338E-3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 t="s">
        <v>124</v>
      </c>
      <c r="BU2913">
        <f>VLOOKUP(Table1[[#This Row],[Reference]],metron,11,FALSE)</f>
        <v>1.067249240121581</v>
      </c>
      <c r="BV2913">
        <f>VLOOKUP(Table1[[#This Row],[Reference]],metron,12,FALSE)</f>
        <v>1.53419452887538</v>
      </c>
    </row>
    <row r="2914" spans="1:74" hidden="1" x14ac:dyDescent="0.45">
      <c r="A2914" t="s">
        <v>5415</v>
      </c>
      <c r="B2914">
        <v>1398472200</v>
      </c>
      <c r="C2914" s="3" t="s">
        <v>1067</v>
      </c>
      <c r="D2914" t="s">
        <v>65</v>
      </c>
      <c r="E2914" t="s">
        <v>66</v>
      </c>
      <c r="F2914" t="s">
        <v>80</v>
      </c>
      <c r="G2914" t="s">
        <v>103</v>
      </c>
      <c r="H2914" t="s">
        <v>66</v>
      </c>
      <c r="I2914">
        <f>MROUND(Table1[[#This Row],[Prob_H]]*100,2)/100</f>
        <v>0.38</v>
      </c>
      <c r="J2914">
        <f>1/Table1[[#This Row],[odds_ft_home_team_win]]-Table1[[#This Row],[Margin/3]]</f>
        <v>0.37173365542967912</v>
      </c>
      <c r="K2914">
        <f>1/Table1[[#This Row],[odds_ft_draw]]-Table1[[#This Row],[Margin/3]]</f>
        <v>0.28856172880326919</v>
      </c>
      <c r="L2914">
        <f>1/Table1[[#This Row],[odds_ft_away_team_win]]-Table1[[#This Row],[Margin/3]]</f>
        <v>0.33970461576705174</v>
      </c>
      <c r="M2914">
        <v>17</v>
      </c>
      <c r="N2914">
        <v>1.71</v>
      </c>
      <c r="O2914">
        <v>1.1299999999999999</v>
      </c>
      <c r="P2914">
        <v>1.61</v>
      </c>
      <c r="Q2914">
        <v>1.35</v>
      </c>
      <c r="R2914" t="str" cm="1">
        <f t="array" ref="R29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14">
        <v>3</v>
      </c>
      <c r="T2914">
        <v>4</v>
      </c>
      <c r="U2914">
        <v>7</v>
      </c>
      <c r="V2914">
        <v>1</v>
      </c>
      <c r="W2914">
        <v>1</v>
      </c>
      <c r="X2914">
        <v>0</v>
      </c>
      <c r="Y2914" t="s">
        <v>1068</v>
      </c>
      <c r="Z2914" t="s">
        <v>1069</v>
      </c>
      <c r="AA2914">
        <v>3</v>
      </c>
      <c r="AB2914">
        <v>6</v>
      </c>
      <c r="AC2914">
        <v>1</v>
      </c>
      <c r="AD2914">
        <v>0</v>
      </c>
      <c r="AE2914">
        <v>3</v>
      </c>
      <c r="AF2914">
        <v>0</v>
      </c>
      <c r="AG2914">
        <v>0</v>
      </c>
      <c r="AH2914">
        <v>1</v>
      </c>
      <c r="AI2914">
        <v>1</v>
      </c>
      <c r="AJ2914">
        <v>2</v>
      </c>
      <c r="AK2914">
        <v>16</v>
      </c>
      <c r="AL2914">
        <v>14</v>
      </c>
      <c r="AM2914">
        <v>8</v>
      </c>
      <c r="AN2914">
        <v>5</v>
      </c>
      <c r="AO2914">
        <v>8</v>
      </c>
      <c r="AP2914">
        <v>9</v>
      </c>
      <c r="AQ2914">
        <v>13</v>
      </c>
      <c r="AR2914">
        <v>15</v>
      </c>
      <c r="AS2914">
        <v>43</v>
      </c>
      <c r="AT2914">
        <v>57</v>
      </c>
      <c r="AU2914">
        <v>0</v>
      </c>
      <c r="AV2914">
        <v>0</v>
      </c>
      <c r="AW2914">
        <v>2.37</v>
      </c>
      <c r="AX2914">
        <v>52</v>
      </c>
      <c r="AY2914">
        <v>64</v>
      </c>
      <c r="AZ2914">
        <v>40</v>
      </c>
      <c r="BA2914">
        <v>34</v>
      </c>
      <c r="BB2914">
        <v>9</v>
      </c>
      <c r="BC2914">
        <v>25</v>
      </c>
      <c r="BD2914">
        <v>55</v>
      </c>
      <c r="BE2914">
        <v>34</v>
      </c>
      <c r="BF2914">
        <v>79</v>
      </c>
      <c r="BG2914">
        <v>9.1999999999999993</v>
      </c>
      <c r="BH2914">
        <v>4.8099999999999996</v>
      </c>
      <c r="BI2914">
        <v>2.62</v>
      </c>
      <c r="BJ2914">
        <v>3.35</v>
      </c>
      <c r="BK2914">
        <v>2.86</v>
      </c>
      <c r="BL2914">
        <f>1/Table1[[#This Row],[odds_ft_home_team_win]]+1/Table1[[#This Row],[odds_ft_draw]]+1/Table1[[#This Row],[odds_ft_away_team_win]]-1</f>
        <v>2.9837201649893785E-2</v>
      </c>
      <c r="BM2914">
        <f>Table1[[#This Row],[Margin]]/3</f>
        <v>9.9457338832979279E-3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 t="s">
        <v>83</v>
      </c>
      <c r="BU2914">
        <f>VLOOKUP(Table1[[#This Row],[Reference]],metron,11,FALSE)</f>
        <v>1.330562659846547</v>
      </c>
      <c r="BV2914">
        <f>VLOOKUP(Table1[[#This Row],[Reference]],metron,12,FALSE)</f>
        <v>1.1595268542199491</v>
      </c>
    </row>
    <row r="2915" spans="1:74" hidden="1" x14ac:dyDescent="0.45">
      <c r="A2915" t="s">
        <v>5415</v>
      </c>
      <c r="B2915">
        <v>1398479400</v>
      </c>
      <c r="C2915" s="3" t="s">
        <v>1070</v>
      </c>
      <c r="D2915" t="s">
        <v>65</v>
      </c>
      <c r="E2915" t="s">
        <v>66</v>
      </c>
      <c r="F2915" t="s">
        <v>72</v>
      </c>
      <c r="G2915" t="s">
        <v>81</v>
      </c>
      <c r="H2915" t="s">
        <v>66</v>
      </c>
      <c r="I2915">
        <f>MROUND(Table1[[#This Row],[Prob_H]]*100,2)/100</f>
        <v>0.48</v>
      </c>
      <c r="J2915">
        <f>1/Table1[[#This Row],[odds_ft_home_team_win]]-Table1[[#This Row],[Margin/3]]</f>
        <v>0.47049670187968057</v>
      </c>
      <c r="K2915">
        <f>1/Table1[[#This Row],[odds_ft_draw]]-Table1[[#This Row],[Margin/3]]</f>
        <v>0.27381838020135896</v>
      </c>
      <c r="L2915">
        <f>1/Table1[[#This Row],[odds_ft_away_team_win]]-Table1[[#This Row],[Margin/3]]</f>
        <v>0.25568491791896047</v>
      </c>
      <c r="M2915">
        <v>17</v>
      </c>
      <c r="N2915">
        <v>2.31</v>
      </c>
      <c r="O2915">
        <v>1.37</v>
      </c>
      <c r="P2915">
        <v>2.11</v>
      </c>
      <c r="Q2915">
        <v>1.57</v>
      </c>
      <c r="R2915" t="str" cm="1">
        <f t="array" ref="R29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15">
        <v>1</v>
      </c>
      <c r="T2915">
        <v>2</v>
      </c>
      <c r="U2915">
        <v>3</v>
      </c>
      <c r="V2915">
        <v>1</v>
      </c>
      <c r="W2915">
        <v>0</v>
      </c>
      <c r="X2915">
        <v>1</v>
      </c>
      <c r="Y2915">
        <v>80</v>
      </c>
      <c r="Z2915" t="s">
        <v>1071</v>
      </c>
      <c r="AA2915">
        <v>6</v>
      </c>
      <c r="AB2915">
        <v>1</v>
      </c>
      <c r="AC2915">
        <v>3</v>
      </c>
      <c r="AD2915">
        <v>0</v>
      </c>
      <c r="AE2915">
        <v>1</v>
      </c>
      <c r="AF2915">
        <v>0</v>
      </c>
      <c r="AG2915">
        <v>0</v>
      </c>
      <c r="AH2915">
        <v>3</v>
      </c>
      <c r="AI2915">
        <v>1</v>
      </c>
      <c r="AJ2915">
        <v>0</v>
      </c>
      <c r="AK2915">
        <v>11</v>
      </c>
      <c r="AL2915">
        <v>6</v>
      </c>
      <c r="AM2915">
        <v>5</v>
      </c>
      <c r="AN2915">
        <v>2</v>
      </c>
      <c r="AO2915">
        <v>6</v>
      </c>
      <c r="AP2915">
        <v>4</v>
      </c>
      <c r="AQ2915">
        <v>18</v>
      </c>
      <c r="AR2915">
        <v>18</v>
      </c>
      <c r="AS2915">
        <v>53</v>
      </c>
      <c r="AT2915">
        <v>47</v>
      </c>
      <c r="AU2915">
        <v>0</v>
      </c>
      <c r="AV2915">
        <v>0</v>
      </c>
      <c r="AW2915">
        <v>2.3199999999999998</v>
      </c>
      <c r="AX2915">
        <v>46</v>
      </c>
      <c r="AY2915">
        <v>69</v>
      </c>
      <c r="AZ2915">
        <v>38</v>
      </c>
      <c r="BA2915">
        <v>21</v>
      </c>
      <c r="BB2915">
        <v>9</v>
      </c>
      <c r="BC2915">
        <v>32</v>
      </c>
      <c r="BD2915">
        <v>59</v>
      </c>
      <c r="BE2915">
        <v>32</v>
      </c>
      <c r="BF2915">
        <v>78</v>
      </c>
      <c r="BG2915">
        <v>10.02</v>
      </c>
      <c r="BH2915">
        <v>4.43</v>
      </c>
      <c r="BI2915">
        <v>2.08</v>
      </c>
      <c r="BJ2915">
        <v>3.52</v>
      </c>
      <c r="BK2915">
        <v>3.76</v>
      </c>
      <c r="BL2915">
        <f>1/Table1[[#This Row],[odds_ft_home_team_win]]+1/Table1[[#This Row],[odds_ft_draw]]+1/Table1[[#This Row],[odds_ft_away_team_win]]-1</f>
        <v>3.0817586668650421E-2</v>
      </c>
      <c r="BM2915">
        <f>Table1[[#This Row],[Margin]]/3</f>
        <v>1.027252888955014E-2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 t="s">
        <v>75</v>
      </c>
      <c r="BU2915">
        <f>VLOOKUP(Table1[[#This Row],[Reference]],metron,11,FALSE)</f>
        <v>1.510877192982456</v>
      </c>
      <c r="BV2915">
        <f>VLOOKUP(Table1[[#This Row],[Reference]],metron,12,FALSE)</f>
        <v>1.0163157894736841</v>
      </c>
    </row>
    <row r="2916" spans="1:74" hidden="1" x14ac:dyDescent="0.45">
      <c r="A2916" t="s">
        <v>5415</v>
      </c>
      <c r="B2916">
        <v>1398549600</v>
      </c>
      <c r="C2916" s="3" t="s">
        <v>1072</v>
      </c>
      <c r="D2916" t="s">
        <v>65</v>
      </c>
      <c r="E2916" t="s">
        <v>66</v>
      </c>
      <c r="F2916" t="s">
        <v>611</v>
      </c>
      <c r="G2916" t="s">
        <v>88</v>
      </c>
      <c r="H2916" t="s">
        <v>66</v>
      </c>
      <c r="I2916">
        <f>MROUND(Table1[[#This Row],[Prob_H]]*100,2)/100</f>
        <v>0.3</v>
      </c>
      <c r="J2916">
        <f>1/Table1[[#This Row],[odds_ft_home_team_win]]-Table1[[#This Row],[Margin/3]]</f>
        <v>0.30247752198399369</v>
      </c>
      <c r="K2916">
        <f>1/Table1[[#This Row],[odds_ft_draw]]-Table1[[#This Row],[Margin/3]]</f>
        <v>0.27651047327339195</v>
      </c>
      <c r="L2916">
        <f>1/Table1[[#This Row],[odds_ft_away_team_win]]-Table1[[#This Row],[Margin/3]]</f>
        <v>0.42101200474261441</v>
      </c>
      <c r="M2916">
        <v>17</v>
      </c>
      <c r="N2916">
        <v>1.1299999999999999</v>
      </c>
      <c r="O2916">
        <v>1.33</v>
      </c>
      <c r="P2916">
        <v>1.1200000000000001</v>
      </c>
      <c r="Q2916">
        <v>1.19</v>
      </c>
      <c r="R2916" t="str" cm="1">
        <f t="array" ref="R29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16">
        <v>2</v>
      </c>
      <c r="T2916">
        <v>2</v>
      </c>
      <c r="U2916">
        <v>4</v>
      </c>
      <c r="V2916">
        <v>2</v>
      </c>
      <c r="W2916">
        <v>1</v>
      </c>
      <c r="X2916">
        <v>1</v>
      </c>
      <c r="Y2916" t="s">
        <v>1073</v>
      </c>
      <c r="Z2916" t="s">
        <v>737</v>
      </c>
      <c r="AA2916">
        <v>4</v>
      </c>
      <c r="AB2916">
        <v>4</v>
      </c>
      <c r="AC2916">
        <v>4</v>
      </c>
      <c r="AD2916">
        <v>0</v>
      </c>
      <c r="AE2916">
        <v>3</v>
      </c>
      <c r="AF2916">
        <v>0</v>
      </c>
      <c r="AG2916">
        <v>2</v>
      </c>
      <c r="AH2916">
        <v>2</v>
      </c>
      <c r="AI2916">
        <v>1</v>
      </c>
      <c r="AJ2916">
        <v>2</v>
      </c>
      <c r="AK2916">
        <v>10</v>
      </c>
      <c r="AL2916">
        <v>11</v>
      </c>
      <c r="AM2916">
        <v>2</v>
      </c>
      <c r="AN2916">
        <v>5</v>
      </c>
      <c r="AO2916">
        <v>8</v>
      </c>
      <c r="AP2916">
        <v>6</v>
      </c>
      <c r="AQ2916">
        <v>14</v>
      </c>
      <c r="AR2916">
        <v>15</v>
      </c>
      <c r="AS2916">
        <v>45</v>
      </c>
      <c r="AT2916">
        <v>55</v>
      </c>
      <c r="AU2916">
        <v>0</v>
      </c>
      <c r="AV2916">
        <v>0</v>
      </c>
      <c r="AW2916">
        <v>2.71</v>
      </c>
      <c r="AX2916">
        <v>67</v>
      </c>
      <c r="AY2916">
        <v>76</v>
      </c>
      <c r="AZ2916">
        <v>50</v>
      </c>
      <c r="BA2916">
        <v>35</v>
      </c>
      <c r="BB2916">
        <v>12</v>
      </c>
      <c r="BC2916">
        <v>23</v>
      </c>
      <c r="BD2916">
        <v>77</v>
      </c>
      <c r="BE2916">
        <v>52</v>
      </c>
      <c r="BF2916">
        <v>88</v>
      </c>
      <c r="BG2916">
        <v>8.58</v>
      </c>
      <c r="BH2916">
        <v>5.52</v>
      </c>
      <c r="BI2916">
        <v>3.2</v>
      </c>
      <c r="BJ2916">
        <v>3.49</v>
      </c>
      <c r="BK2916">
        <v>2.3199999999999998</v>
      </c>
      <c r="BL2916">
        <f>1/Table1[[#This Row],[odds_ft_home_team_win]]+1/Table1[[#This Row],[odds_ft_draw]]+1/Table1[[#This Row],[odds_ft_away_team_win]]-1</f>
        <v>3.0067434048018926E-2</v>
      </c>
      <c r="BM2916">
        <f>Table1[[#This Row],[Margin]]/3</f>
        <v>1.0022478016006309E-2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 t="s">
        <v>614</v>
      </c>
      <c r="BU2916">
        <f>VLOOKUP(Table1[[#This Row],[Reference]],metron,11,FALSE)</f>
        <v>1.1805091283106199</v>
      </c>
      <c r="BV2916">
        <f>VLOOKUP(Table1[[#This Row],[Reference]],metron,12,FALSE)</f>
        <v>1.3921316533813319</v>
      </c>
    </row>
    <row r="2917" spans="1:74" hidden="1" x14ac:dyDescent="0.45">
      <c r="A2917" t="s">
        <v>5415</v>
      </c>
      <c r="B2917">
        <v>1398549600</v>
      </c>
      <c r="C2917" s="3" t="s">
        <v>1072</v>
      </c>
      <c r="D2917" t="s">
        <v>65</v>
      </c>
      <c r="E2917" t="s">
        <v>66</v>
      </c>
      <c r="F2917" t="s">
        <v>77</v>
      </c>
      <c r="G2917" t="s">
        <v>94</v>
      </c>
      <c r="H2917" t="s">
        <v>66</v>
      </c>
      <c r="I2917">
        <f>MROUND(Table1[[#This Row],[Prob_H]]*100,2)/100</f>
        <v>0.52</v>
      </c>
      <c r="J2917">
        <f>1/Table1[[#This Row],[odds_ft_home_team_win]]-Table1[[#This Row],[Margin/3]]</f>
        <v>0.51090126618295639</v>
      </c>
      <c r="K2917">
        <f>1/Table1[[#This Row],[odds_ft_draw]]-Table1[[#This Row],[Margin/3]]</f>
        <v>0.2717580736946934</v>
      </c>
      <c r="L2917">
        <f>1/Table1[[#This Row],[odds_ft_away_team_win]]-Table1[[#This Row],[Margin/3]]</f>
        <v>0.21734066012235026</v>
      </c>
      <c r="M2917">
        <v>17</v>
      </c>
      <c r="N2917">
        <v>2</v>
      </c>
      <c r="O2917">
        <v>1.1299999999999999</v>
      </c>
      <c r="P2917">
        <v>2</v>
      </c>
      <c r="Q2917">
        <v>1.06</v>
      </c>
      <c r="R2917" t="str" cm="1">
        <f t="array" ref="R29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7">
        <v>2</v>
      </c>
      <c r="T2917">
        <v>1</v>
      </c>
      <c r="U2917">
        <v>3</v>
      </c>
      <c r="V2917">
        <v>0</v>
      </c>
      <c r="W2917">
        <v>0</v>
      </c>
      <c r="X2917">
        <v>0</v>
      </c>
      <c r="Y2917" t="s">
        <v>1074</v>
      </c>
      <c r="Z2917">
        <v>72</v>
      </c>
      <c r="AA2917">
        <v>2</v>
      </c>
      <c r="AB2917">
        <v>4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12</v>
      </c>
      <c r="AL2917">
        <v>8</v>
      </c>
      <c r="AM2917">
        <v>3</v>
      </c>
      <c r="AN2917">
        <v>4</v>
      </c>
      <c r="AO2917">
        <v>9</v>
      </c>
      <c r="AP2917">
        <v>4</v>
      </c>
      <c r="AQ2917">
        <v>14</v>
      </c>
      <c r="AR2917">
        <v>7</v>
      </c>
      <c r="AS2917">
        <v>46</v>
      </c>
      <c r="AT2917">
        <v>54</v>
      </c>
      <c r="AU2917">
        <v>0</v>
      </c>
      <c r="AV2917">
        <v>0</v>
      </c>
      <c r="AW2917">
        <v>2.06</v>
      </c>
      <c r="AX2917">
        <v>52</v>
      </c>
      <c r="AY2917">
        <v>61</v>
      </c>
      <c r="AZ2917">
        <v>33</v>
      </c>
      <c r="BA2917">
        <v>19</v>
      </c>
      <c r="BB2917">
        <v>0</v>
      </c>
      <c r="BC2917">
        <v>19</v>
      </c>
      <c r="BD2917">
        <v>61</v>
      </c>
      <c r="BE2917">
        <v>27</v>
      </c>
      <c r="BF2917">
        <v>79</v>
      </c>
      <c r="BG2917">
        <v>9.75</v>
      </c>
      <c r="BH2917">
        <v>5.53</v>
      </c>
      <c r="BI2917">
        <v>1.92</v>
      </c>
      <c r="BJ2917">
        <v>3.55</v>
      </c>
      <c r="BK2917">
        <v>4.4000000000000004</v>
      </c>
      <c r="BL2917">
        <f>1/Table1[[#This Row],[odds_ft_home_team_win]]+1/Table1[[#This Row],[odds_ft_draw]]+1/Table1[[#This Row],[odds_ft_away_team_win]]-1</f>
        <v>2.9796201451131044E-2</v>
      </c>
      <c r="BM2917">
        <f>Table1[[#This Row],[Margin]]/3</f>
        <v>9.9320671503770139E-3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 t="s">
        <v>79</v>
      </c>
      <c r="BU2917">
        <f>VLOOKUP(Table1[[#This Row],[Reference]],metron,11,FALSE)</f>
        <v>1.625948039373891</v>
      </c>
      <c r="BV2917">
        <f>VLOOKUP(Table1[[#This Row],[Reference]],metron,12,FALSE)</f>
        <v>0.97079231886396644</v>
      </c>
    </row>
    <row r="2918" spans="1:74" hidden="1" x14ac:dyDescent="0.45">
      <c r="A2918" t="s">
        <v>5415</v>
      </c>
      <c r="B2918">
        <v>1398556800</v>
      </c>
      <c r="C2918" s="3" t="s">
        <v>1075</v>
      </c>
      <c r="D2918" t="s">
        <v>65</v>
      </c>
      <c r="E2918" t="s">
        <v>66</v>
      </c>
      <c r="F2918" t="s">
        <v>68</v>
      </c>
      <c r="G2918" t="s">
        <v>93</v>
      </c>
      <c r="H2918" t="s">
        <v>66</v>
      </c>
      <c r="I2918">
        <f>MROUND(Table1[[#This Row],[Prob_H]]*100,2)/100</f>
        <v>0.44</v>
      </c>
      <c r="J2918">
        <f>1/Table1[[#This Row],[odds_ft_home_team_win]]-Table1[[#This Row],[Margin/3]]</f>
        <v>0.43073520534700899</v>
      </c>
      <c r="K2918">
        <f>1/Table1[[#This Row],[odds_ft_draw]]-Table1[[#This Row],[Margin/3]]</f>
        <v>0.29415793876693053</v>
      </c>
      <c r="L2918">
        <f>1/Table1[[#This Row],[odds_ft_away_team_win]]-Table1[[#This Row],[Margin/3]]</f>
        <v>0.27510685588606043</v>
      </c>
      <c r="M2918">
        <v>17</v>
      </c>
      <c r="N2918">
        <v>1.35</v>
      </c>
      <c r="O2918">
        <v>1.1299999999999999</v>
      </c>
      <c r="P2918">
        <v>1.44</v>
      </c>
      <c r="Q2918">
        <v>1.06</v>
      </c>
      <c r="R2918" t="str" cm="1">
        <f t="array" ref="R29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8">
        <v>2</v>
      </c>
      <c r="T2918">
        <v>1</v>
      </c>
      <c r="U2918">
        <v>3</v>
      </c>
      <c r="V2918">
        <v>1</v>
      </c>
      <c r="W2918">
        <v>1</v>
      </c>
      <c r="X2918">
        <v>0</v>
      </c>
      <c r="Y2918" t="s">
        <v>1076</v>
      </c>
      <c r="Z2918">
        <v>72</v>
      </c>
      <c r="AA2918">
        <v>6</v>
      </c>
      <c r="AB2918">
        <v>6</v>
      </c>
      <c r="AC2918">
        <v>3</v>
      </c>
      <c r="AD2918">
        <v>0</v>
      </c>
      <c r="AE2918">
        <v>3</v>
      </c>
      <c r="AF2918">
        <v>0</v>
      </c>
      <c r="AG2918">
        <v>1</v>
      </c>
      <c r="AH2918">
        <v>2</v>
      </c>
      <c r="AI2918">
        <v>1</v>
      </c>
      <c r="AJ2918">
        <v>2</v>
      </c>
      <c r="AK2918">
        <v>15</v>
      </c>
      <c r="AL2918">
        <v>8</v>
      </c>
      <c r="AM2918">
        <v>5</v>
      </c>
      <c r="AN2918">
        <v>4</v>
      </c>
      <c r="AO2918">
        <v>10</v>
      </c>
      <c r="AP2918">
        <v>4</v>
      </c>
      <c r="AQ2918">
        <v>17</v>
      </c>
      <c r="AR2918">
        <v>9</v>
      </c>
      <c r="AS2918">
        <v>54</v>
      </c>
      <c r="AT2918">
        <v>46</v>
      </c>
      <c r="AU2918">
        <v>0</v>
      </c>
      <c r="AV2918">
        <v>0</v>
      </c>
      <c r="AW2918">
        <v>2.5499999999999998</v>
      </c>
      <c r="AX2918">
        <v>58</v>
      </c>
      <c r="AY2918">
        <v>76</v>
      </c>
      <c r="AZ2918">
        <v>46</v>
      </c>
      <c r="BA2918">
        <v>27</v>
      </c>
      <c r="BB2918">
        <v>10</v>
      </c>
      <c r="BC2918">
        <v>33</v>
      </c>
      <c r="BD2918">
        <v>73</v>
      </c>
      <c r="BE2918">
        <v>37</v>
      </c>
      <c r="BF2918">
        <v>76</v>
      </c>
      <c r="BG2918">
        <v>9.8800000000000008</v>
      </c>
      <c r="BH2918">
        <v>5.54</v>
      </c>
      <c r="BI2918">
        <v>2.27</v>
      </c>
      <c r="BJ2918">
        <v>3.29</v>
      </c>
      <c r="BK2918">
        <v>3.51</v>
      </c>
      <c r="BL2918">
        <f>1/Table1[[#This Row],[odds_ft_home_team_win]]+1/Table1[[#This Row],[odds_ft_draw]]+1/Table1[[#This Row],[odds_ft_away_team_win]]-1</f>
        <v>2.938028704267337E-2</v>
      </c>
      <c r="BM2918">
        <f>Table1[[#This Row],[Margin]]/3</f>
        <v>9.793429014224456E-3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 t="s">
        <v>116</v>
      </c>
      <c r="BU2918">
        <f>VLOOKUP(Table1[[#This Row],[Reference]],metron,11,FALSE)</f>
        <v>1.4140979689366791</v>
      </c>
      <c r="BV2918">
        <f>VLOOKUP(Table1[[#This Row],[Reference]],metron,12,FALSE)</f>
        <v>1.0666666666666671</v>
      </c>
    </row>
    <row r="2919" spans="1:74" hidden="1" x14ac:dyDescent="0.45">
      <c r="A2919" t="s">
        <v>5415</v>
      </c>
      <c r="B2919">
        <v>1398564000</v>
      </c>
      <c r="C2919" s="3" t="s">
        <v>1077</v>
      </c>
      <c r="D2919" t="s">
        <v>65</v>
      </c>
      <c r="E2919" t="s">
        <v>66</v>
      </c>
      <c r="F2919" t="s">
        <v>67</v>
      </c>
      <c r="G2919" t="s">
        <v>102</v>
      </c>
      <c r="H2919" t="s">
        <v>66</v>
      </c>
      <c r="I2919">
        <f>MROUND(Table1[[#This Row],[Prob_H]]*100,2)/100</f>
        <v>0.57999999999999996</v>
      </c>
      <c r="J2919">
        <f>1/Table1[[#This Row],[odds_ft_home_team_win]]-Table1[[#This Row],[Margin/3]]</f>
        <v>0.58116547532422258</v>
      </c>
      <c r="K2919">
        <f>1/Table1[[#This Row],[odds_ft_draw]]-Table1[[#This Row],[Margin/3]]</f>
        <v>0.24070578039989679</v>
      </c>
      <c r="L2919">
        <f>1/Table1[[#This Row],[odds_ft_away_team_win]]-Table1[[#This Row],[Margin/3]]</f>
        <v>0.17812874427588052</v>
      </c>
      <c r="M2919">
        <v>17</v>
      </c>
      <c r="N2919">
        <v>1.69</v>
      </c>
      <c r="O2919">
        <v>0.56000000000000005</v>
      </c>
      <c r="P2919">
        <v>1.76</v>
      </c>
      <c r="Q2919">
        <v>0.53</v>
      </c>
      <c r="R2919" t="str" cm="1">
        <f t="array" ref="R29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19">
        <v>5</v>
      </c>
      <c r="T2919">
        <v>2</v>
      </c>
      <c r="U2919">
        <v>7</v>
      </c>
      <c r="V2919">
        <v>6</v>
      </c>
      <c r="W2919">
        <v>4</v>
      </c>
      <c r="X2919">
        <v>2</v>
      </c>
      <c r="Y2919" t="s">
        <v>1078</v>
      </c>
      <c r="Z2919" t="s">
        <v>1079</v>
      </c>
      <c r="AA2919">
        <v>3</v>
      </c>
      <c r="AB2919">
        <v>2</v>
      </c>
      <c r="AC2919">
        <v>2</v>
      </c>
      <c r="AD2919">
        <v>0</v>
      </c>
      <c r="AE2919">
        <v>2</v>
      </c>
      <c r="AF2919">
        <v>0</v>
      </c>
      <c r="AG2919">
        <v>0</v>
      </c>
      <c r="AH2919">
        <v>2</v>
      </c>
      <c r="AI2919">
        <v>0</v>
      </c>
      <c r="AJ2919">
        <v>2</v>
      </c>
      <c r="AK2919">
        <v>10</v>
      </c>
      <c r="AL2919">
        <v>9</v>
      </c>
      <c r="AM2919">
        <v>5</v>
      </c>
      <c r="AN2919">
        <v>0</v>
      </c>
      <c r="AO2919">
        <v>5</v>
      </c>
      <c r="AP2919">
        <v>9</v>
      </c>
      <c r="AQ2919">
        <v>9</v>
      </c>
      <c r="AR2919">
        <v>9</v>
      </c>
      <c r="AS2919">
        <v>54</v>
      </c>
      <c r="AT2919">
        <v>46</v>
      </c>
      <c r="AU2919">
        <v>0</v>
      </c>
      <c r="AV2919">
        <v>0</v>
      </c>
      <c r="AW2919">
        <v>2.78</v>
      </c>
      <c r="AX2919">
        <v>50</v>
      </c>
      <c r="AY2919">
        <v>63</v>
      </c>
      <c r="AZ2919">
        <v>50</v>
      </c>
      <c r="BA2919">
        <v>32</v>
      </c>
      <c r="BB2919">
        <v>19</v>
      </c>
      <c r="BC2919">
        <v>41</v>
      </c>
      <c r="BD2919">
        <v>72</v>
      </c>
      <c r="BE2919">
        <v>41</v>
      </c>
      <c r="BF2919">
        <v>72</v>
      </c>
      <c r="BG2919">
        <v>12.62</v>
      </c>
      <c r="BH2919">
        <v>4.5</v>
      </c>
      <c r="BI2919">
        <v>1.69</v>
      </c>
      <c r="BJ2919">
        <v>3.98</v>
      </c>
      <c r="BK2919">
        <v>5.3</v>
      </c>
      <c r="BL2919">
        <f>1/Table1[[#This Row],[odds_ft_home_team_win]]+1/Table1[[#This Row],[odds_ft_draw]]+1/Table1[[#This Row],[odds_ft_away_team_win]]-1</f>
        <v>3.1651503021415062E-2</v>
      </c>
      <c r="BM2919">
        <f>Table1[[#This Row],[Margin]]/3</f>
        <v>1.0550501007138354E-2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 t="s">
        <v>70</v>
      </c>
      <c r="BU2919">
        <f>VLOOKUP(Table1[[#This Row],[Reference]],metron,11,FALSE)</f>
        <v>1.7619715019855171</v>
      </c>
      <c r="BV2919">
        <f>VLOOKUP(Table1[[#This Row],[Reference]],metron,12,FALSE)</f>
        <v>0.87432842793739785</v>
      </c>
    </row>
    <row r="2920" spans="1:74" hidden="1" x14ac:dyDescent="0.45">
      <c r="A2920" t="s">
        <v>5415</v>
      </c>
      <c r="B2920">
        <v>1398618000</v>
      </c>
      <c r="C2920" s="3" t="s">
        <v>1080</v>
      </c>
      <c r="D2920" t="s">
        <v>65</v>
      </c>
      <c r="E2920" t="s">
        <v>66</v>
      </c>
      <c r="F2920" t="s">
        <v>97</v>
      </c>
      <c r="G2920" t="s">
        <v>86</v>
      </c>
      <c r="H2920" t="s">
        <v>66</v>
      </c>
      <c r="I2920">
        <f>MROUND(Table1[[#This Row],[Prob_H]]*100,2)/100</f>
        <v>0.34</v>
      </c>
      <c r="J2920">
        <f>1/Table1[[#This Row],[odds_ft_home_team_win]]-Table1[[#This Row],[Margin/3]]</f>
        <v>0.34695036187573502</v>
      </c>
      <c r="K2920">
        <f>1/Table1[[#This Row],[odds_ft_draw]]-Table1[[#This Row],[Margin/3]]</f>
        <v>0.29010780503317818</v>
      </c>
      <c r="L2920">
        <f>1/Table1[[#This Row],[odds_ft_away_team_win]]-Table1[[#This Row],[Margin/3]]</f>
        <v>0.3629418330910868</v>
      </c>
      <c r="M2920">
        <v>17</v>
      </c>
      <c r="N2920">
        <v>2.11</v>
      </c>
      <c r="O2920">
        <v>1.53</v>
      </c>
      <c r="P2920">
        <v>2</v>
      </c>
      <c r="Q2920">
        <v>1.43</v>
      </c>
      <c r="R2920" t="str" cm="1">
        <f t="array" ref="R29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20">
        <v>1</v>
      </c>
      <c r="T2920">
        <v>1</v>
      </c>
      <c r="U2920">
        <v>2</v>
      </c>
      <c r="V2920">
        <v>1</v>
      </c>
      <c r="W2920">
        <v>1</v>
      </c>
      <c r="X2920">
        <v>0</v>
      </c>
      <c r="Y2920">
        <v>7</v>
      </c>
      <c r="Z2920">
        <v>77</v>
      </c>
      <c r="AA2920">
        <v>2</v>
      </c>
      <c r="AB2920">
        <v>8</v>
      </c>
      <c r="AC2920">
        <v>1</v>
      </c>
      <c r="AD2920">
        <v>1</v>
      </c>
      <c r="AE2920">
        <v>2</v>
      </c>
      <c r="AF2920">
        <v>1</v>
      </c>
      <c r="AG2920">
        <v>1</v>
      </c>
      <c r="AH2920">
        <v>1</v>
      </c>
      <c r="AI2920">
        <v>1</v>
      </c>
      <c r="AJ2920">
        <v>2</v>
      </c>
      <c r="AK2920">
        <v>7</v>
      </c>
      <c r="AL2920">
        <v>6</v>
      </c>
      <c r="AM2920">
        <v>3</v>
      </c>
      <c r="AN2920">
        <v>3</v>
      </c>
      <c r="AO2920">
        <v>4</v>
      </c>
      <c r="AP2920">
        <v>3</v>
      </c>
      <c r="AQ2920">
        <v>12</v>
      </c>
      <c r="AR2920">
        <v>15</v>
      </c>
      <c r="AS2920">
        <v>40</v>
      </c>
      <c r="AT2920">
        <v>60</v>
      </c>
      <c r="AU2920">
        <v>0</v>
      </c>
      <c r="AV2920">
        <v>0</v>
      </c>
      <c r="AW2920">
        <v>2.63</v>
      </c>
      <c r="AX2920">
        <v>52</v>
      </c>
      <c r="AY2920">
        <v>71</v>
      </c>
      <c r="AZ2920">
        <v>54</v>
      </c>
      <c r="BA2920">
        <v>27</v>
      </c>
      <c r="BB2920">
        <v>9</v>
      </c>
      <c r="BC2920">
        <v>30</v>
      </c>
      <c r="BD2920">
        <v>65</v>
      </c>
      <c r="BE2920">
        <v>46</v>
      </c>
      <c r="BF2920">
        <v>87</v>
      </c>
      <c r="BG2920">
        <v>10.8</v>
      </c>
      <c r="BH2920">
        <v>4.59</v>
      </c>
      <c r="BI2920">
        <v>2.8</v>
      </c>
      <c r="BJ2920">
        <v>3.33</v>
      </c>
      <c r="BK2920">
        <v>2.68</v>
      </c>
      <c r="BL2920">
        <f>1/Table1[[#This Row],[odds_ft_home_team_win]]+1/Table1[[#This Row],[odds_ft_draw]]+1/Table1[[#This Row],[odds_ft_away_team_win]]-1</f>
        <v>3.0577485801366322E-2</v>
      </c>
      <c r="BM2920">
        <f>Table1[[#This Row],[Margin]]/3</f>
        <v>1.0192495267122107E-2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 t="s">
        <v>100</v>
      </c>
      <c r="BU2920">
        <f>VLOOKUP(Table1[[#This Row],[Reference]],metron,11,FALSE)</f>
        <v>1.228921489601805</v>
      </c>
      <c r="BV2920">
        <f>VLOOKUP(Table1[[#This Row],[Reference]],metron,12,FALSE)</f>
        <v>1.2940512655166849</v>
      </c>
    </row>
    <row r="2921" spans="1:74" hidden="1" x14ac:dyDescent="0.45">
      <c r="A2921" t="s">
        <v>5415</v>
      </c>
      <c r="B2921">
        <v>1398618000</v>
      </c>
      <c r="C2921" s="3" t="s">
        <v>1080</v>
      </c>
      <c r="D2921" t="s">
        <v>65</v>
      </c>
      <c r="E2921" t="s">
        <v>66</v>
      </c>
      <c r="F2921" t="s">
        <v>73</v>
      </c>
      <c r="G2921" t="s">
        <v>78</v>
      </c>
      <c r="H2921" t="s">
        <v>66</v>
      </c>
      <c r="I2921">
        <f>MROUND(Table1[[#This Row],[Prob_H]]*100,2)/100</f>
        <v>0.28000000000000003</v>
      </c>
      <c r="J2921">
        <f>1/Table1[[#This Row],[odds_ft_home_team_win]]-Table1[[#This Row],[Margin/3]]</f>
        <v>0.27717542715891691</v>
      </c>
      <c r="K2921">
        <f>1/Table1[[#This Row],[odds_ft_draw]]-Table1[[#This Row],[Margin/3]]</f>
        <v>0.28051677973844114</v>
      </c>
      <c r="L2921">
        <f>1/Table1[[#This Row],[odds_ft_away_team_win]]-Table1[[#This Row],[Margin/3]]</f>
        <v>0.4423077931026419</v>
      </c>
      <c r="M2921">
        <v>17</v>
      </c>
      <c r="N2921">
        <v>1.19</v>
      </c>
      <c r="O2921">
        <v>1</v>
      </c>
      <c r="P2921">
        <v>1.29</v>
      </c>
      <c r="Q2921">
        <v>0.94</v>
      </c>
      <c r="R2921" t="str" cm="1">
        <f t="array" ref="R29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1">
        <v>3</v>
      </c>
      <c r="T2921">
        <v>1</v>
      </c>
      <c r="U2921">
        <v>4</v>
      </c>
      <c r="V2921">
        <v>1</v>
      </c>
      <c r="W2921">
        <v>1</v>
      </c>
      <c r="X2921">
        <v>0</v>
      </c>
      <c r="Y2921" t="s">
        <v>1081</v>
      </c>
      <c r="Z2921">
        <v>90</v>
      </c>
      <c r="AA2921">
        <v>5</v>
      </c>
      <c r="AB2921">
        <v>11</v>
      </c>
      <c r="AC2921">
        <v>3</v>
      </c>
      <c r="AD2921">
        <v>0</v>
      </c>
      <c r="AE2921">
        <v>3</v>
      </c>
      <c r="AF2921">
        <v>1</v>
      </c>
      <c r="AG2921">
        <v>1</v>
      </c>
      <c r="AH2921">
        <v>2</v>
      </c>
      <c r="AI2921">
        <v>1</v>
      </c>
      <c r="AJ2921">
        <v>3</v>
      </c>
      <c r="AK2921">
        <v>15</v>
      </c>
      <c r="AL2921">
        <v>11</v>
      </c>
      <c r="AM2921">
        <v>7</v>
      </c>
      <c r="AN2921">
        <v>4</v>
      </c>
      <c r="AO2921">
        <v>8</v>
      </c>
      <c r="AP2921">
        <v>7</v>
      </c>
      <c r="AQ2921">
        <v>6</v>
      </c>
      <c r="AR2921">
        <v>11</v>
      </c>
      <c r="AS2921">
        <v>45</v>
      </c>
      <c r="AT2921">
        <v>55</v>
      </c>
      <c r="AU2921">
        <v>0</v>
      </c>
      <c r="AV2921">
        <v>0</v>
      </c>
      <c r="AW2921">
        <v>2.08</v>
      </c>
      <c r="AX2921">
        <v>49</v>
      </c>
      <c r="AY2921">
        <v>61</v>
      </c>
      <c r="AZ2921">
        <v>30</v>
      </c>
      <c r="BA2921">
        <v>21</v>
      </c>
      <c r="BB2921">
        <v>3</v>
      </c>
      <c r="BC2921">
        <v>16</v>
      </c>
      <c r="BD2921">
        <v>55</v>
      </c>
      <c r="BE2921">
        <v>30</v>
      </c>
      <c r="BF2921">
        <v>82</v>
      </c>
      <c r="BG2921">
        <v>8.57</v>
      </c>
      <c r="BH2921">
        <v>4.62</v>
      </c>
      <c r="BI2921">
        <v>3.48</v>
      </c>
      <c r="BJ2921">
        <v>3.44</v>
      </c>
      <c r="BK2921">
        <v>2.21</v>
      </c>
      <c r="BL2921">
        <f>1/Table1[[#This Row],[odds_ft_home_team_win]]+1/Table1[[#This Row],[odds_ft_draw]]+1/Table1[[#This Row],[odds_ft_away_team_win]]-1</f>
        <v>3.0542684040490542E-2</v>
      </c>
      <c r="BM2921">
        <f>Table1[[#This Row],[Margin]]/3</f>
        <v>1.0180894680163513E-2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 t="s">
        <v>126</v>
      </c>
      <c r="BU2921">
        <f>VLOOKUP(Table1[[#This Row],[Reference]],metron,11,FALSE)</f>
        <v>1.128766254360926</v>
      </c>
      <c r="BV2921">
        <f>VLOOKUP(Table1[[#This Row],[Reference]],metron,12,FALSE)</f>
        <v>1.415794481446242</v>
      </c>
    </row>
    <row r="2922" spans="1:74" hidden="1" x14ac:dyDescent="0.45">
      <c r="A2922" t="s">
        <v>5415</v>
      </c>
      <c r="B2922">
        <v>1398636000</v>
      </c>
      <c r="C2922" s="3" t="s">
        <v>1082</v>
      </c>
      <c r="D2922" t="s">
        <v>65</v>
      </c>
      <c r="E2922" t="s">
        <v>66</v>
      </c>
      <c r="F2922" t="s">
        <v>98</v>
      </c>
      <c r="G2922" t="s">
        <v>85</v>
      </c>
      <c r="H2922" t="s">
        <v>66</v>
      </c>
      <c r="I2922">
        <f>MROUND(Table1[[#This Row],[Prob_H]]*100,2)/100</f>
        <v>0.42</v>
      </c>
      <c r="J2922">
        <f>1/Table1[[#This Row],[odds_ft_home_team_win]]-Table1[[#This Row],[Margin/3]]</f>
        <v>0.42292864680924386</v>
      </c>
      <c r="K2922">
        <f>1/Table1[[#This Row],[odds_ft_draw]]-Table1[[#This Row],[Margin/3]]</f>
        <v>0.2885356765953781</v>
      </c>
      <c r="L2922">
        <f>1/Table1[[#This Row],[odds_ft_away_team_win]]-Table1[[#This Row],[Margin/3]]</f>
        <v>0.2885356765953781</v>
      </c>
      <c r="M2922">
        <v>17</v>
      </c>
      <c r="N2922">
        <v>1.25</v>
      </c>
      <c r="O2922">
        <v>0.94</v>
      </c>
      <c r="P2922">
        <v>1.18</v>
      </c>
      <c r="Q2922">
        <v>1.06</v>
      </c>
      <c r="R2922" t="str" cm="1">
        <f t="array" ref="R29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22">
        <v>0</v>
      </c>
      <c r="T2922">
        <v>1</v>
      </c>
      <c r="U2922">
        <v>1</v>
      </c>
      <c r="V2922">
        <v>0</v>
      </c>
      <c r="W2922">
        <v>0</v>
      </c>
      <c r="X2922">
        <v>0</v>
      </c>
      <c r="Z2922">
        <v>84</v>
      </c>
      <c r="AA2922">
        <v>9</v>
      </c>
      <c r="AB2922">
        <v>5</v>
      </c>
      <c r="AC2922">
        <v>0</v>
      </c>
      <c r="AD2922">
        <v>0</v>
      </c>
      <c r="AE2922">
        <v>4</v>
      </c>
      <c r="AF2922">
        <v>0</v>
      </c>
      <c r="AG2922">
        <v>0</v>
      </c>
      <c r="AH2922">
        <v>0</v>
      </c>
      <c r="AI2922">
        <v>0</v>
      </c>
      <c r="AJ2922">
        <v>4</v>
      </c>
      <c r="AK2922">
        <v>13</v>
      </c>
      <c r="AL2922">
        <v>10</v>
      </c>
      <c r="AM2922">
        <v>5</v>
      </c>
      <c r="AN2922">
        <v>4</v>
      </c>
      <c r="AO2922">
        <v>8</v>
      </c>
      <c r="AP2922">
        <v>6</v>
      </c>
      <c r="AQ2922">
        <v>6</v>
      </c>
      <c r="AR2922">
        <v>9</v>
      </c>
      <c r="AS2922">
        <v>44</v>
      </c>
      <c r="AT2922">
        <v>56</v>
      </c>
      <c r="AU2922">
        <v>0</v>
      </c>
      <c r="AV2922">
        <v>0</v>
      </c>
      <c r="AW2922">
        <v>2.54</v>
      </c>
      <c r="AX2922">
        <v>51</v>
      </c>
      <c r="AY2922">
        <v>72</v>
      </c>
      <c r="AZ2922">
        <v>44</v>
      </c>
      <c r="BA2922">
        <v>28</v>
      </c>
      <c r="BB2922">
        <v>10</v>
      </c>
      <c r="BC2922">
        <v>25</v>
      </c>
      <c r="BD2922">
        <v>63</v>
      </c>
      <c r="BE2922">
        <v>41</v>
      </c>
      <c r="BF2922">
        <v>82</v>
      </c>
      <c r="BG2922">
        <v>9.5</v>
      </c>
      <c r="BH2922">
        <v>4.25</v>
      </c>
      <c r="BI2922">
        <v>2.31</v>
      </c>
      <c r="BJ2922">
        <v>3.35</v>
      </c>
      <c r="BK2922">
        <v>3.35</v>
      </c>
      <c r="BL2922">
        <f>1/Table1[[#This Row],[odds_ft_home_team_win]]+1/Table1[[#This Row],[odds_ft_draw]]+1/Table1[[#This Row],[odds_ft_away_team_win]]-1</f>
        <v>2.9915358273567172E-2</v>
      </c>
      <c r="BM2922">
        <f>Table1[[#This Row],[Margin]]/3</f>
        <v>9.9717860911890579E-3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 t="s">
        <v>128</v>
      </c>
      <c r="BU2922">
        <f>VLOOKUP(Table1[[#This Row],[Reference]],metron,11,FALSE)</f>
        <v>1.396960958296362</v>
      </c>
      <c r="BV2922">
        <f>VLOOKUP(Table1[[#This Row],[Reference]],metron,12,FALSE)</f>
        <v>1.091503992901508</v>
      </c>
    </row>
    <row r="2923" spans="1:74" hidden="1" x14ac:dyDescent="0.45">
      <c r="A2923" t="s">
        <v>5414</v>
      </c>
      <c r="B2923">
        <v>1416619800</v>
      </c>
      <c r="C2923" s="3" t="s">
        <v>1329</v>
      </c>
      <c r="D2923" t="s">
        <v>65</v>
      </c>
      <c r="E2923" t="s">
        <v>66</v>
      </c>
      <c r="F2923" t="s">
        <v>78</v>
      </c>
      <c r="G2923" t="s">
        <v>98</v>
      </c>
      <c r="H2923" t="s">
        <v>66</v>
      </c>
      <c r="I2923">
        <f>MROUND(Table1[[#This Row],[Prob_H]]*100,2)/100</f>
        <v>0.42</v>
      </c>
      <c r="J2923">
        <f>1/Table1[[#This Row],[odds_ft_home_team_win]]-Table1[[#This Row],[Margin/3]]</f>
        <v>0.41530624104385111</v>
      </c>
      <c r="K2923">
        <f>1/Table1[[#This Row],[odds_ft_draw]]-Table1[[#This Row],[Margin/3]]</f>
        <v>0.29280462918053712</v>
      </c>
      <c r="L2923">
        <f>1/Table1[[#This Row],[odds_ft_away_team_win]]-Table1[[#This Row],[Margin/3]]</f>
        <v>0.29188912977561171</v>
      </c>
      <c r="M2923">
        <v>17</v>
      </c>
      <c r="N2923">
        <v>0.56999999999999995</v>
      </c>
      <c r="O2923">
        <v>0.71</v>
      </c>
      <c r="P2923">
        <v>0.76</v>
      </c>
      <c r="Q2923">
        <v>1.1100000000000001</v>
      </c>
      <c r="R2923" t="str" cm="1">
        <f t="array" ref="R29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23">
        <v>1</v>
      </c>
      <c r="T2923">
        <v>2</v>
      </c>
      <c r="U2923">
        <v>3</v>
      </c>
      <c r="V2923">
        <v>3</v>
      </c>
      <c r="W2923">
        <v>1</v>
      </c>
      <c r="X2923">
        <v>2</v>
      </c>
      <c r="Y2923">
        <v>44</v>
      </c>
      <c r="Z2923" t="s">
        <v>1330</v>
      </c>
      <c r="AA2923">
        <v>5</v>
      </c>
      <c r="AB2923">
        <v>8</v>
      </c>
      <c r="AC2923">
        <v>3</v>
      </c>
      <c r="AD2923">
        <v>0</v>
      </c>
      <c r="AE2923">
        <v>1</v>
      </c>
      <c r="AF2923">
        <v>0</v>
      </c>
      <c r="AG2923">
        <v>0</v>
      </c>
      <c r="AH2923">
        <v>3</v>
      </c>
      <c r="AI2923">
        <v>0</v>
      </c>
      <c r="AJ2923">
        <v>1</v>
      </c>
      <c r="AK2923">
        <v>10</v>
      </c>
      <c r="AL2923">
        <v>9</v>
      </c>
      <c r="AM2923">
        <v>4</v>
      </c>
      <c r="AN2923">
        <v>2</v>
      </c>
      <c r="AO2923">
        <v>6</v>
      </c>
      <c r="AP2923">
        <v>7</v>
      </c>
      <c r="AQ2923">
        <v>14</v>
      </c>
      <c r="AR2923">
        <v>11</v>
      </c>
      <c r="AS2923">
        <v>55</v>
      </c>
      <c r="AT2923">
        <v>45</v>
      </c>
      <c r="AU2923">
        <v>0</v>
      </c>
      <c r="AV2923">
        <v>0</v>
      </c>
      <c r="AW2923">
        <v>2.14</v>
      </c>
      <c r="AX2923">
        <v>36</v>
      </c>
      <c r="AY2923">
        <v>50</v>
      </c>
      <c r="AZ2923">
        <v>43</v>
      </c>
      <c r="BA2923">
        <v>22</v>
      </c>
      <c r="BB2923">
        <v>15</v>
      </c>
      <c r="BC2923">
        <v>14</v>
      </c>
      <c r="BD2923">
        <v>57</v>
      </c>
      <c r="BE2923">
        <v>43</v>
      </c>
      <c r="BF2923">
        <v>64</v>
      </c>
      <c r="BG2923">
        <v>10.84</v>
      </c>
      <c r="BH2923">
        <v>5.57</v>
      </c>
      <c r="BI2923">
        <v>2.35</v>
      </c>
      <c r="BJ2923">
        <v>3.3</v>
      </c>
      <c r="BK2923">
        <v>3.31</v>
      </c>
      <c r="BL2923">
        <f>1/Table1[[#This Row],[odds_ft_home_team_win]]+1/Table1[[#This Row],[odds_ft_draw]]+1/Table1[[#This Row],[odds_ft_away_team_win]]-1</f>
        <v>3.0677021549297745E-2</v>
      </c>
      <c r="BM2923">
        <f>Table1[[#This Row],[Margin]]/3</f>
        <v>1.0225673849765915E-2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 t="s">
        <v>106</v>
      </c>
      <c r="BU2923">
        <f>VLOOKUP(Table1[[#This Row],[Reference]],metron,11,FALSE)</f>
        <v>1.396960958296362</v>
      </c>
      <c r="BV2923">
        <f>VLOOKUP(Table1[[#This Row],[Reference]],metron,12,FALSE)</f>
        <v>1.091503992901508</v>
      </c>
    </row>
    <row r="2924" spans="1:74" hidden="1" x14ac:dyDescent="0.45">
      <c r="A2924" t="s">
        <v>5414</v>
      </c>
      <c r="B2924">
        <v>1416627000</v>
      </c>
      <c r="C2924" s="3" t="s">
        <v>1331</v>
      </c>
      <c r="D2924" t="s">
        <v>65</v>
      </c>
      <c r="E2924" t="s">
        <v>66</v>
      </c>
      <c r="F2924" t="s">
        <v>72</v>
      </c>
      <c r="G2924" t="s">
        <v>81</v>
      </c>
      <c r="H2924" t="s">
        <v>66</v>
      </c>
      <c r="I2924">
        <f>MROUND(Table1[[#This Row],[Prob_H]]*100,2)/100</f>
        <v>0.32</v>
      </c>
      <c r="J2924">
        <f>1/Table1[[#This Row],[odds_ft_home_team_win]]-Table1[[#This Row],[Margin/3]]</f>
        <v>0.31242422923237867</v>
      </c>
      <c r="K2924">
        <f>1/Table1[[#This Row],[odds_ft_draw]]-Table1[[#This Row],[Margin/3]]</f>
        <v>0.29287388710139139</v>
      </c>
      <c r="L2924">
        <f>1/Table1[[#This Row],[odds_ft_away_team_win]]-Table1[[#This Row],[Margin/3]]</f>
        <v>0.39470188366623005</v>
      </c>
      <c r="M2924">
        <v>17</v>
      </c>
      <c r="N2924">
        <v>1.5</v>
      </c>
      <c r="O2924">
        <v>0.86</v>
      </c>
      <c r="P2924">
        <v>1.82</v>
      </c>
      <c r="Q2924">
        <v>0.59</v>
      </c>
      <c r="R2924" t="str" cm="1">
        <f t="array" ref="R29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4">
        <v>3</v>
      </c>
      <c r="T2924">
        <v>2</v>
      </c>
      <c r="U2924">
        <v>5</v>
      </c>
      <c r="V2924">
        <v>1</v>
      </c>
      <c r="W2924">
        <v>1</v>
      </c>
      <c r="X2924">
        <v>0</v>
      </c>
      <c r="Y2924" t="s">
        <v>416</v>
      </c>
      <c r="Z2924" t="s">
        <v>1332</v>
      </c>
      <c r="AA2924">
        <v>3</v>
      </c>
      <c r="AB2924">
        <v>2</v>
      </c>
      <c r="AC2924">
        <v>1</v>
      </c>
      <c r="AD2924">
        <v>0</v>
      </c>
      <c r="AE2924">
        <v>2</v>
      </c>
      <c r="AF2924">
        <v>1</v>
      </c>
      <c r="AG2924">
        <v>0</v>
      </c>
      <c r="AH2924">
        <v>1</v>
      </c>
      <c r="AI2924">
        <v>2</v>
      </c>
      <c r="AJ2924">
        <v>1</v>
      </c>
      <c r="AK2924">
        <v>11</v>
      </c>
      <c r="AL2924">
        <v>13</v>
      </c>
      <c r="AM2924">
        <v>4</v>
      </c>
      <c r="AN2924">
        <v>4</v>
      </c>
      <c r="AO2924">
        <v>7</v>
      </c>
      <c r="AP2924">
        <v>9</v>
      </c>
      <c r="AQ2924">
        <v>12</v>
      </c>
      <c r="AR2924">
        <v>14</v>
      </c>
      <c r="AS2924">
        <v>45</v>
      </c>
      <c r="AT2924">
        <v>55</v>
      </c>
      <c r="AU2924">
        <v>0</v>
      </c>
      <c r="AV2924">
        <v>0</v>
      </c>
      <c r="AW2924">
        <v>2.71</v>
      </c>
      <c r="AX2924">
        <v>60</v>
      </c>
      <c r="AY2924">
        <v>67</v>
      </c>
      <c r="AZ2924">
        <v>48</v>
      </c>
      <c r="BA2924">
        <v>28</v>
      </c>
      <c r="BB2924">
        <v>28</v>
      </c>
      <c r="BC2924">
        <v>34</v>
      </c>
      <c r="BD2924">
        <v>81</v>
      </c>
      <c r="BE2924">
        <v>48</v>
      </c>
      <c r="BF2924">
        <v>68</v>
      </c>
      <c r="BG2924">
        <v>8.74</v>
      </c>
      <c r="BH2924">
        <v>5.93</v>
      </c>
      <c r="BI2924">
        <v>3.1</v>
      </c>
      <c r="BJ2924">
        <v>3.3</v>
      </c>
      <c r="BK2924">
        <v>2.4700000000000002</v>
      </c>
      <c r="BL2924">
        <f>1/Table1[[#This Row],[odds_ft_home_team_win]]+1/Table1[[#This Row],[odds_ft_draw]]+1/Table1[[#This Row],[odds_ft_away_team_win]]-1</f>
        <v>3.0469247786734988E-2</v>
      </c>
      <c r="BM2924">
        <f>Table1[[#This Row],[Margin]]/3</f>
        <v>1.0156415928911663E-2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 t="s">
        <v>75</v>
      </c>
      <c r="BU2924">
        <f>VLOOKUP(Table1[[#This Row],[Reference]],metron,11,FALSE)</f>
        <v>1.210167055864918</v>
      </c>
      <c r="BV2924">
        <f>VLOOKUP(Table1[[#This Row],[Reference]],metron,12,FALSE)</f>
        <v>1.3211783725525419</v>
      </c>
    </row>
    <row r="2925" spans="1:74" hidden="1" x14ac:dyDescent="0.45">
      <c r="A2925" t="s">
        <v>5414</v>
      </c>
      <c r="B2925">
        <v>1416697200</v>
      </c>
      <c r="C2925" s="3" t="s">
        <v>1333</v>
      </c>
      <c r="D2925" t="s">
        <v>65</v>
      </c>
      <c r="E2925" t="s">
        <v>66</v>
      </c>
      <c r="F2925" t="s">
        <v>73</v>
      </c>
      <c r="G2925" t="s">
        <v>88</v>
      </c>
      <c r="H2925" t="s">
        <v>66</v>
      </c>
      <c r="I2925">
        <f>MROUND(Table1[[#This Row],[Prob_H]]*100,2)/100</f>
        <v>0.34</v>
      </c>
      <c r="J2925">
        <f>1/Table1[[#This Row],[odds_ft_home_team_win]]-Table1[[#This Row],[Margin/3]]</f>
        <v>0.33449436897712759</v>
      </c>
      <c r="K2925">
        <f>1/Table1[[#This Row],[odds_ft_draw]]-Table1[[#This Row],[Margin/3]]</f>
        <v>0.29269708580053405</v>
      </c>
      <c r="L2925">
        <f>1/Table1[[#This Row],[odds_ft_away_team_win]]-Table1[[#This Row],[Margin/3]]</f>
        <v>0.37280854522233831</v>
      </c>
      <c r="M2925">
        <v>17</v>
      </c>
      <c r="N2925">
        <v>1</v>
      </c>
      <c r="O2925">
        <v>1.25</v>
      </c>
      <c r="P2925">
        <v>1.29</v>
      </c>
      <c r="Q2925">
        <v>1.35</v>
      </c>
      <c r="R2925" t="str" cm="1">
        <f t="array" ref="R29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25">
        <v>3</v>
      </c>
      <c r="T2925">
        <v>3</v>
      </c>
      <c r="U2925">
        <v>6</v>
      </c>
      <c r="V2925">
        <v>2</v>
      </c>
      <c r="W2925">
        <v>0</v>
      </c>
      <c r="X2925">
        <v>2</v>
      </c>
      <c r="Y2925" t="s">
        <v>1334</v>
      </c>
      <c r="Z2925" t="s">
        <v>1335</v>
      </c>
      <c r="AA2925">
        <v>5</v>
      </c>
      <c r="AB2925">
        <v>9</v>
      </c>
      <c r="AC2925">
        <v>3</v>
      </c>
      <c r="AD2925">
        <v>0</v>
      </c>
      <c r="AE2925">
        <v>4</v>
      </c>
      <c r="AF2925">
        <v>0</v>
      </c>
      <c r="AG2925">
        <v>2</v>
      </c>
      <c r="AH2925">
        <v>1</v>
      </c>
      <c r="AI2925">
        <v>1</v>
      </c>
      <c r="AJ2925">
        <v>3</v>
      </c>
      <c r="AK2925">
        <v>12</v>
      </c>
      <c r="AL2925">
        <v>9</v>
      </c>
      <c r="AM2925">
        <v>6</v>
      </c>
      <c r="AN2925">
        <v>8</v>
      </c>
      <c r="AO2925">
        <v>6</v>
      </c>
      <c r="AP2925">
        <v>1</v>
      </c>
      <c r="AQ2925">
        <v>8</v>
      </c>
      <c r="AR2925">
        <v>15</v>
      </c>
      <c r="AS2925">
        <v>46</v>
      </c>
      <c r="AT2925">
        <v>54</v>
      </c>
      <c r="AU2925">
        <v>0</v>
      </c>
      <c r="AV2925">
        <v>0</v>
      </c>
      <c r="AW2925">
        <v>2.19</v>
      </c>
      <c r="AX2925">
        <v>63</v>
      </c>
      <c r="AY2925">
        <v>76</v>
      </c>
      <c r="AZ2925">
        <v>26</v>
      </c>
      <c r="BA2925">
        <v>19</v>
      </c>
      <c r="BB2925">
        <v>13</v>
      </c>
      <c r="BC2925">
        <v>19</v>
      </c>
      <c r="BD2925">
        <v>69</v>
      </c>
      <c r="BE2925">
        <v>38</v>
      </c>
      <c r="BF2925">
        <v>76</v>
      </c>
      <c r="BG2925">
        <v>8.7100000000000009</v>
      </c>
      <c r="BH2925">
        <v>4.63</v>
      </c>
      <c r="BI2925">
        <v>2.9</v>
      </c>
      <c r="BJ2925">
        <v>3.3</v>
      </c>
      <c r="BK2925">
        <v>2.61</v>
      </c>
      <c r="BL2925">
        <f>1/Table1[[#This Row],[odds_ft_home_team_win]]+1/Table1[[#This Row],[odds_ft_draw]]+1/Table1[[#This Row],[odds_ft_away_team_win]]-1</f>
        <v>3.0999651689306962E-2</v>
      </c>
      <c r="BM2925">
        <f>Table1[[#This Row],[Margin]]/3</f>
        <v>1.0333217229768987E-2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 t="s">
        <v>126</v>
      </c>
      <c r="BU2925">
        <f>VLOOKUP(Table1[[#This Row],[Reference]],metron,11,FALSE)</f>
        <v>1.228921489601805</v>
      </c>
      <c r="BV2925">
        <f>VLOOKUP(Table1[[#This Row],[Reference]],metron,12,FALSE)</f>
        <v>1.2940512655166849</v>
      </c>
    </row>
    <row r="2926" spans="1:74" hidden="1" x14ac:dyDescent="0.45">
      <c r="A2926" t="s">
        <v>5414</v>
      </c>
      <c r="B2926">
        <v>1416697200</v>
      </c>
      <c r="C2926" s="3" t="s">
        <v>1333</v>
      </c>
      <c r="D2926" t="s">
        <v>65</v>
      </c>
      <c r="E2926" t="s">
        <v>66</v>
      </c>
      <c r="F2926" t="s">
        <v>86</v>
      </c>
      <c r="G2926" t="s">
        <v>93</v>
      </c>
      <c r="H2926" t="s">
        <v>66</v>
      </c>
      <c r="I2926">
        <f>MROUND(Table1[[#This Row],[Prob_H]]*100,2)/100</f>
        <v>0.56000000000000005</v>
      </c>
      <c r="J2926">
        <f>1/Table1[[#This Row],[odds_ft_home_team_win]]-Table1[[#This Row],[Margin/3]]</f>
        <v>0.55780744889400857</v>
      </c>
      <c r="K2926">
        <f>1/Table1[[#This Row],[odds_ft_draw]]-Table1[[#This Row],[Margin/3]]</f>
        <v>0.26062834073929059</v>
      </c>
      <c r="L2926">
        <f>1/Table1[[#This Row],[odds_ft_away_team_win]]-Table1[[#This Row],[Margin/3]]</f>
        <v>0.18156421036670087</v>
      </c>
      <c r="M2926">
        <v>17</v>
      </c>
      <c r="N2926">
        <v>2.29</v>
      </c>
      <c r="O2926">
        <v>1.43</v>
      </c>
      <c r="P2926">
        <v>2</v>
      </c>
      <c r="Q2926">
        <v>1.79</v>
      </c>
      <c r="R2926" t="str" cm="1">
        <f t="array" ref="R29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26">
        <v>1</v>
      </c>
      <c r="T2926">
        <v>2</v>
      </c>
      <c r="U2926">
        <v>3</v>
      </c>
      <c r="V2926">
        <v>2</v>
      </c>
      <c r="W2926">
        <v>1</v>
      </c>
      <c r="X2926">
        <v>1</v>
      </c>
      <c r="Y2926">
        <v>41</v>
      </c>
      <c r="Z2926" t="s">
        <v>1336</v>
      </c>
      <c r="AA2926">
        <v>7</v>
      </c>
      <c r="AB2926">
        <v>3</v>
      </c>
      <c r="AC2926">
        <v>3</v>
      </c>
      <c r="AD2926">
        <v>0</v>
      </c>
      <c r="AE2926">
        <v>2</v>
      </c>
      <c r="AF2926">
        <v>0</v>
      </c>
      <c r="AG2926">
        <v>0</v>
      </c>
      <c r="AH2926">
        <v>3</v>
      </c>
      <c r="AI2926">
        <v>0</v>
      </c>
      <c r="AJ2926">
        <v>2</v>
      </c>
      <c r="AK2926">
        <v>14</v>
      </c>
      <c r="AL2926">
        <v>5</v>
      </c>
      <c r="AM2926">
        <v>5</v>
      </c>
      <c r="AN2926">
        <v>4</v>
      </c>
      <c r="AO2926">
        <v>9</v>
      </c>
      <c r="AP2926">
        <v>1</v>
      </c>
      <c r="AQ2926">
        <v>16</v>
      </c>
      <c r="AR2926">
        <v>14</v>
      </c>
      <c r="AS2926">
        <v>53</v>
      </c>
      <c r="AT2926">
        <v>47</v>
      </c>
      <c r="AU2926">
        <v>0</v>
      </c>
      <c r="AV2926">
        <v>0</v>
      </c>
      <c r="AW2926">
        <v>2.36</v>
      </c>
      <c r="AX2926">
        <v>43</v>
      </c>
      <c r="AY2926">
        <v>71</v>
      </c>
      <c r="AZ2926">
        <v>43</v>
      </c>
      <c r="BA2926">
        <v>22</v>
      </c>
      <c r="BB2926">
        <v>7</v>
      </c>
      <c r="BC2926">
        <v>14</v>
      </c>
      <c r="BD2926">
        <v>64</v>
      </c>
      <c r="BE2926">
        <v>50</v>
      </c>
      <c r="BF2926">
        <v>79</v>
      </c>
      <c r="BG2926">
        <v>12.54</v>
      </c>
      <c r="BH2926">
        <v>5.15</v>
      </c>
      <c r="BI2926">
        <v>1.76</v>
      </c>
      <c r="BJ2926">
        <v>3.69</v>
      </c>
      <c r="BK2926">
        <v>5.21</v>
      </c>
      <c r="BL2926">
        <f>1/Table1[[#This Row],[odds_ft_home_team_win]]+1/Table1[[#This Row],[odds_ft_draw]]+1/Table1[[#This Row],[odds_ft_away_team_win]]-1</f>
        <v>3.1123107863429089E-2</v>
      </c>
      <c r="BM2926">
        <f>Table1[[#This Row],[Margin]]/3</f>
        <v>1.0374369287809696E-2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 t="s">
        <v>113</v>
      </c>
      <c r="BU2926">
        <f>VLOOKUP(Table1[[#This Row],[Reference]],metron,11,FALSE)</f>
        <v>1.7546812539448771</v>
      </c>
      <c r="BV2926">
        <f>VLOOKUP(Table1[[#This Row],[Reference]],metron,12,FALSE)</f>
        <v>0.93456764148958549</v>
      </c>
    </row>
    <row r="2927" spans="1:74" hidden="1" x14ac:dyDescent="0.45">
      <c r="A2927" t="s">
        <v>5414</v>
      </c>
      <c r="B2927">
        <v>1416704400</v>
      </c>
      <c r="C2927" s="3" t="s">
        <v>1337</v>
      </c>
      <c r="D2927" t="s">
        <v>65</v>
      </c>
      <c r="E2927" t="s">
        <v>66</v>
      </c>
      <c r="F2927" t="s">
        <v>68</v>
      </c>
      <c r="G2927" t="s">
        <v>97</v>
      </c>
      <c r="H2927" t="s">
        <v>66</v>
      </c>
      <c r="I2927">
        <f>MROUND(Table1[[#This Row],[Prob_H]]*100,2)/100</f>
        <v>0.46</v>
      </c>
      <c r="J2927">
        <f>1/Table1[[#This Row],[odds_ft_home_team_win]]-Table1[[#This Row],[Margin/3]]</f>
        <v>0.4591900767019364</v>
      </c>
      <c r="K2927">
        <f>1/Table1[[#This Row],[odds_ft_draw]]-Table1[[#This Row],[Margin/3]]</f>
        <v>0.29000680892711933</v>
      </c>
      <c r="L2927">
        <f>1/Table1[[#This Row],[odds_ft_away_team_win]]-Table1[[#This Row],[Margin/3]]</f>
        <v>0.25080311437094432</v>
      </c>
      <c r="M2927">
        <v>17</v>
      </c>
      <c r="N2927">
        <v>1.86</v>
      </c>
      <c r="O2927">
        <v>1.57</v>
      </c>
      <c r="P2927">
        <v>2</v>
      </c>
      <c r="Q2927">
        <v>1</v>
      </c>
      <c r="R2927" t="str" cm="1">
        <f t="array" ref="R29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7">
        <v>2</v>
      </c>
      <c r="T2927">
        <v>1</v>
      </c>
      <c r="U2927">
        <v>3</v>
      </c>
      <c r="V2927">
        <v>2</v>
      </c>
      <c r="W2927">
        <v>1</v>
      </c>
      <c r="X2927">
        <v>1</v>
      </c>
      <c r="Y2927" t="s">
        <v>1338</v>
      </c>
      <c r="Z2927">
        <v>32</v>
      </c>
      <c r="AA2927">
        <v>6</v>
      </c>
      <c r="AB2927">
        <v>1</v>
      </c>
      <c r="AC2927">
        <v>2</v>
      </c>
      <c r="AD2927">
        <v>0</v>
      </c>
      <c r="AE2927">
        <v>2</v>
      </c>
      <c r="AF2927">
        <v>0</v>
      </c>
      <c r="AG2927">
        <v>1</v>
      </c>
      <c r="AH2927">
        <v>1</v>
      </c>
      <c r="AI2927">
        <v>0</v>
      </c>
      <c r="AJ2927">
        <v>2</v>
      </c>
      <c r="AK2927">
        <v>10</v>
      </c>
      <c r="AL2927">
        <v>6</v>
      </c>
      <c r="AM2927">
        <v>5</v>
      </c>
      <c r="AN2927">
        <v>4</v>
      </c>
      <c r="AO2927">
        <v>5</v>
      </c>
      <c r="AP2927">
        <v>2</v>
      </c>
      <c r="AQ2927">
        <v>18</v>
      </c>
      <c r="AR2927">
        <v>11</v>
      </c>
      <c r="AS2927">
        <v>51</v>
      </c>
      <c r="AT2927">
        <v>49</v>
      </c>
      <c r="AU2927">
        <v>0</v>
      </c>
      <c r="AV2927">
        <v>0</v>
      </c>
      <c r="AW2927">
        <v>2.0699999999999998</v>
      </c>
      <c r="AX2927">
        <v>36</v>
      </c>
      <c r="AY2927">
        <v>64</v>
      </c>
      <c r="AZ2927">
        <v>29</v>
      </c>
      <c r="BA2927">
        <v>7</v>
      </c>
      <c r="BB2927">
        <v>7</v>
      </c>
      <c r="BC2927">
        <v>29</v>
      </c>
      <c r="BD2927">
        <v>71</v>
      </c>
      <c r="BE2927">
        <v>36</v>
      </c>
      <c r="BF2927">
        <v>57</v>
      </c>
      <c r="BG2927">
        <v>12</v>
      </c>
      <c r="BH2927">
        <v>5</v>
      </c>
      <c r="BI2927">
        <v>2.13</v>
      </c>
      <c r="BJ2927">
        <v>3.33</v>
      </c>
      <c r="BK2927">
        <v>3.83</v>
      </c>
      <c r="BL2927">
        <f>1/Table1[[#This Row],[odds_ft_home_team_win]]+1/Table1[[#This Row],[odds_ft_draw]]+1/Table1[[#This Row],[odds_ft_away_team_win]]-1</f>
        <v>3.0880474119542978E-2</v>
      </c>
      <c r="BM2927">
        <f>Table1[[#This Row],[Margin]]/3</f>
        <v>1.0293491373180993E-2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 t="s">
        <v>116</v>
      </c>
      <c r="BU2927">
        <f>VLOOKUP(Table1[[#This Row],[Reference]],metron,11,FALSE)</f>
        <v>1.4888836329233679</v>
      </c>
      <c r="BV2927">
        <f>VLOOKUP(Table1[[#This Row],[Reference]],metron,12,FALSE)</f>
        <v>1.0516792809839171</v>
      </c>
    </row>
    <row r="2928" spans="1:74" hidden="1" x14ac:dyDescent="0.45">
      <c r="A2928" t="s">
        <v>5414</v>
      </c>
      <c r="B2928">
        <v>1416704400</v>
      </c>
      <c r="C2928" s="3" t="s">
        <v>1337</v>
      </c>
      <c r="D2928" t="s">
        <v>65</v>
      </c>
      <c r="E2928" t="s">
        <v>66</v>
      </c>
      <c r="F2928" t="s">
        <v>1115</v>
      </c>
      <c r="G2928" t="s">
        <v>77</v>
      </c>
      <c r="H2928" t="s">
        <v>66</v>
      </c>
      <c r="I2928">
        <f>MROUND(Table1[[#This Row],[Prob_H]]*100,2)/100</f>
        <v>0.34</v>
      </c>
      <c r="J2928">
        <f>1/Table1[[#This Row],[odds_ft_home_team_win]]-Table1[[#This Row],[Margin/3]]</f>
        <v>0.33112877576635391</v>
      </c>
      <c r="K2928">
        <f>1/Table1[[#This Row],[odds_ft_draw]]-Table1[[#This Row],[Margin/3]]</f>
        <v>0.30729216489902633</v>
      </c>
      <c r="L2928">
        <f>1/Table1[[#This Row],[odds_ft_away_team_win]]-Table1[[#This Row],[Margin/3]]</f>
        <v>0.3615790593346197</v>
      </c>
      <c r="M2928">
        <v>17</v>
      </c>
      <c r="N2928">
        <v>1.29</v>
      </c>
      <c r="O2928">
        <v>0.56999999999999995</v>
      </c>
      <c r="P2928">
        <v>1.1200000000000001</v>
      </c>
      <c r="Q2928">
        <v>1</v>
      </c>
      <c r="R2928" t="str" cm="1">
        <f t="array" ref="R29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28">
        <v>1</v>
      </c>
      <c r="T2928">
        <v>1</v>
      </c>
      <c r="U2928">
        <v>2</v>
      </c>
      <c r="V2928">
        <v>0</v>
      </c>
      <c r="W2928">
        <v>0</v>
      </c>
      <c r="X2928">
        <v>0</v>
      </c>
      <c r="Y2928">
        <v>71</v>
      </c>
      <c r="Z2928">
        <v>56</v>
      </c>
      <c r="AA2928">
        <v>6</v>
      </c>
      <c r="AB2928">
        <v>6</v>
      </c>
      <c r="AC2928">
        <v>2</v>
      </c>
      <c r="AD2928">
        <v>0</v>
      </c>
      <c r="AE2928">
        <v>2</v>
      </c>
      <c r="AF2928">
        <v>0</v>
      </c>
      <c r="AG2928">
        <v>1</v>
      </c>
      <c r="AH2928">
        <v>1</v>
      </c>
      <c r="AI2928">
        <v>0</v>
      </c>
      <c r="AJ2928">
        <v>2</v>
      </c>
      <c r="AK2928">
        <v>9</v>
      </c>
      <c r="AL2928">
        <v>11</v>
      </c>
      <c r="AM2928">
        <v>7</v>
      </c>
      <c r="AN2928">
        <v>5</v>
      </c>
      <c r="AO2928">
        <v>2</v>
      </c>
      <c r="AP2928">
        <v>6</v>
      </c>
      <c r="AQ2928">
        <v>14</v>
      </c>
      <c r="AR2928">
        <v>17</v>
      </c>
      <c r="AS2928">
        <v>47</v>
      </c>
      <c r="AT2928">
        <v>53</v>
      </c>
      <c r="AU2928">
        <v>0</v>
      </c>
      <c r="AV2928">
        <v>0</v>
      </c>
      <c r="AW2928">
        <v>1.29</v>
      </c>
      <c r="AX2928">
        <v>36</v>
      </c>
      <c r="AY2928">
        <v>36</v>
      </c>
      <c r="AZ2928">
        <v>22</v>
      </c>
      <c r="BA2928">
        <v>7</v>
      </c>
      <c r="BB2928">
        <v>0</v>
      </c>
      <c r="BC2928">
        <v>0</v>
      </c>
      <c r="BD2928">
        <v>43</v>
      </c>
      <c r="BE2928">
        <v>22</v>
      </c>
      <c r="BF2928">
        <v>57</v>
      </c>
      <c r="BG2928">
        <v>11.33</v>
      </c>
      <c r="BH2928">
        <v>4.8499999999999996</v>
      </c>
      <c r="BI2928">
        <v>2.93</v>
      </c>
      <c r="BJ2928">
        <v>3.15</v>
      </c>
      <c r="BK2928">
        <v>2.69</v>
      </c>
      <c r="BL2928">
        <f>1/Table1[[#This Row],[odds_ft_home_team_win]]+1/Table1[[#This Row],[odds_ft_draw]]+1/Table1[[#This Row],[odds_ft_away_team_win]]-1</f>
        <v>3.0504457683873332E-2</v>
      </c>
      <c r="BM2928">
        <f>Table1[[#This Row],[Margin]]/3</f>
        <v>1.0168152561291111E-2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 t="s">
        <v>95</v>
      </c>
      <c r="BU2928">
        <f>VLOOKUP(Table1[[#This Row],[Reference]],metron,11,FALSE)</f>
        <v>1.228921489601805</v>
      </c>
      <c r="BV2928">
        <f>VLOOKUP(Table1[[#This Row],[Reference]],metron,12,FALSE)</f>
        <v>1.2940512655166849</v>
      </c>
    </row>
    <row r="2929" spans="1:74" hidden="1" x14ac:dyDescent="0.45">
      <c r="A2929" t="s">
        <v>5414</v>
      </c>
      <c r="B2929">
        <v>1416708360</v>
      </c>
      <c r="C2929" s="3" t="s">
        <v>1339</v>
      </c>
      <c r="D2929" t="s">
        <v>65</v>
      </c>
      <c r="E2929" t="s">
        <v>66</v>
      </c>
      <c r="F2929" t="s">
        <v>103</v>
      </c>
      <c r="G2929" t="s">
        <v>611</v>
      </c>
      <c r="H2929" t="s">
        <v>66</v>
      </c>
      <c r="I2929">
        <f>MROUND(Table1[[#This Row],[Prob_H]]*100,2)/100</f>
        <v>0.57999999999999996</v>
      </c>
      <c r="J2929">
        <f>1/Table1[[#This Row],[odds_ft_home_team_win]]-Table1[[#This Row],[Margin/3]]</f>
        <v>0.57410974085403521</v>
      </c>
      <c r="K2929">
        <f>1/Table1[[#This Row],[odds_ft_draw]]-Table1[[#This Row],[Margin/3]]</f>
        <v>0.25958468948687857</v>
      </c>
      <c r="L2929">
        <f>1/Table1[[#This Row],[odds_ft_away_team_win]]-Table1[[#This Row],[Margin/3]]</f>
        <v>0.16630556965908622</v>
      </c>
      <c r="M2929">
        <v>17</v>
      </c>
      <c r="N2929">
        <v>1.57</v>
      </c>
      <c r="O2929">
        <v>0.88</v>
      </c>
      <c r="P2929">
        <v>1.9</v>
      </c>
      <c r="Q2929">
        <v>1.06</v>
      </c>
      <c r="R2929" t="str" cm="1">
        <f t="array" ref="R29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 t="s">
        <v>343</v>
      </c>
      <c r="AA2929">
        <v>8</v>
      </c>
      <c r="AB2929">
        <v>4</v>
      </c>
      <c r="AC2929">
        <v>1</v>
      </c>
      <c r="AD2929">
        <v>0</v>
      </c>
      <c r="AE2929">
        <v>4</v>
      </c>
      <c r="AF2929">
        <v>0</v>
      </c>
      <c r="AG2929">
        <v>0</v>
      </c>
      <c r="AH2929">
        <v>1</v>
      </c>
      <c r="AI2929">
        <v>2</v>
      </c>
      <c r="AJ2929">
        <v>2</v>
      </c>
      <c r="AK2929">
        <v>17</v>
      </c>
      <c r="AL2929">
        <v>10</v>
      </c>
      <c r="AM2929">
        <v>6</v>
      </c>
      <c r="AN2929">
        <v>5</v>
      </c>
      <c r="AO2929">
        <v>11</v>
      </c>
      <c r="AP2929">
        <v>5</v>
      </c>
      <c r="AQ2929">
        <v>17</v>
      </c>
      <c r="AR2929">
        <v>23</v>
      </c>
      <c r="AS2929">
        <v>54</v>
      </c>
      <c r="AT2929">
        <v>46</v>
      </c>
      <c r="AU2929">
        <v>0</v>
      </c>
      <c r="AV2929">
        <v>0</v>
      </c>
      <c r="AW2929">
        <v>1.84</v>
      </c>
      <c r="AX2929">
        <v>34</v>
      </c>
      <c r="AY2929">
        <v>55</v>
      </c>
      <c r="AZ2929">
        <v>34</v>
      </c>
      <c r="BA2929">
        <v>21</v>
      </c>
      <c r="BB2929">
        <v>7</v>
      </c>
      <c r="BC2929">
        <v>34</v>
      </c>
      <c r="BD2929">
        <v>61</v>
      </c>
      <c r="BE2929">
        <v>22</v>
      </c>
      <c r="BF2929">
        <v>48</v>
      </c>
      <c r="BG2929">
        <v>9.32</v>
      </c>
      <c r="BH2929">
        <v>3.95</v>
      </c>
      <c r="BI2929">
        <v>1.71</v>
      </c>
      <c r="BJ2929">
        <v>3.7</v>
      </c>
      <c r="BK2929">
        <v>5.65</v>
      </c>
      <c r="BL2929">
        <f>1/Table1[[#This Row],[odds_ft_home_team_win]]+1/Table1[[#This Row],[odds_ft_draw]]+1/Table1[[#This Row],[odds_ft_away_team_win]]-1</f>
        <v>3.2056742350174972E-2</v>
      </c>
      <c r="BM2929">
        <f>Table1[[#This Row],[Margin]]/3</f>
        <v>1.0685580783391657E-2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 t="s">
        <v>118</v>
      </c>
      <c r="BU2929">
        <f>VLOOKUP(Table1[[#This Row],[Reference]],metron,11,FALSE)</f>
        <v>1.7619715019855171</v>
      </c>
      <c r="BV2929">
        <f>VLOOKUP(Table1[[#This Row],[Reference]],metron,12,FALSE)</f>
        <v>0.87432842793739785</v>
      </c>
    </row>
    <row r="2930" spans="1:74" hidden="1" x14ac:dyDescent="0.45">
      <c r="A2930" t="s">
        <v>5414</v>
      </c>
      <c r="B2930">
        <v>1416711600</v>
      </c>
      <c r="C2930" s="3" t="s">
        <v>1340</v>
      </c>
      <c r="D2930" t="s">
        <v>65</v>
      </c>
      <c r="E2930" t="s">
        <v>66</v>
      </c>
      <c r="F2930" t="s">
        <v>67</v>
      </c>
      <c r="G2930" t="s">
        <v>80</v>
      </c>
      <c r="H2930" t="s">
        <v>66</v>
      </c>
      <c r="I2930">
        <f>MROUND(Table1[[#This Row],[Prob_H]]*100,2)/100</f>
        <v>0.46</v>
      </c>
      <c r="J2930">
        <f>1/Table1[[#This Row],[odds_ft_home_team_win]]-Table1[[#This Row],[Margin/3]]</f>
        <v>0.45933082728753927</v>
      </c>
      <c r="K2930">
        <f>1/Table1[[#This Row],[odds_ft_draw]]-Table1[[#This Row],[Margin/3]]</f>
        <v>0.28835472189898903</v>
      </c>
      <c r="L2930">
        <f>1/Table1[[#This Row],[odds_ft_away_team_win]]-Table1[[#This Row],[Margin/3]]</f>
        <v>0.25231445081347176</v>
      </c>
      <c r="M2930">
        <v>17</v>
      </c>
      <c r="N2930">
        <v>1.86</v>
      </c>
      <c r="O2930">
        <v>1.29</v>
      </c>
      <c r="P2930">
        <v>1.67</v>
      </c>
      <c r="Q2930">
        <v>1.05</v>
      </c>
      <c r="R2930" t="str" cm="1">
        <f t="array" ref="R29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0">
        <v>2</v>
      </c>
      <c r="T2930">
        <v>1</v>
      </c>
      <c r="U2930">
        <v>3</v>
      </c>
      <c r="V2930">
        <v>2</v>
      </c>
      <c r="W2930">
        <v>2</v>
      </c>
      <c r="X2930">
        <v>0</v>
      </c>
      <c r="Y2930" t="s">
        <v>1341</v>
      </c>
      <c r="Z2930">
        <v>89</v>
      </c>
      <c r="AA2930">
        <v>8</v>
      </c>
      <c r="AB2930">
        <v>11</v>
      </c>
      <c r="AC2930">
        <v>1</v>
      </c>
      <c r="AD2930">
        <v>0</v>
      </c>
      <c r="AE2930">
        <v>2</v>
      </c>
      <c r="AF2930">
        <v>1</v>
      </c>
      <c r="AG2930">
        <v>0</v>
      </c>
      <c r="AH2930">
        <v>1</v>
      </c>
      <c r="AI2930">
        <v>2</v>
      </c>
      <c r="AJ2930">
        <v>1</v>
      </c>
      <c r="AK2930">
        <v>16</v>
      </c>
      <c r="AL2930">
        <v>14</v>
      </c>
      <c r="AM2930">
        <v>8</v>
      </c>
      <c r="AN2930">
        <v>6</v>
      </c>
      <c r="AO2930">
        <v>8</v>
      </c>
      <c r="AP2930">
        <v>8</v>
      </c>
      <c r="AQ2930">
        <v>8</v>
      </c>
      <c r="AR2930">
        <v>17</v>
      </c>
      <c r="AS2930">
        <v>52</v>
      </c>
      <c r="AT2930">
        <v>48</v>
      </c>
      <c r="AU2930">
        <v>0</v>
      </c>
      <c r="AV2930">
        <v>0</v>
      </c>
      <c r="AW2930">
        <v>2.5</v>
      </c>
      <c r="AX2930">
        <v>64</v>
      </c>
      <c r="AY2930">
        <v>71</v>
      </c>
      <c r="AZ2930">
        <v>50</v>
      </c>
      <c r="BA2930">
        <v>22</v>
      </c>
      <c r="BB2930">
        <v>22</v>
      </c>
      <c r="BC2930">
        <v>29</v>
      </c>
      <c r="BD2930">
        <v>57</v>
      </c>
      <c r="BE2930">
        <v>50</v>
      </c>
      <c r="BF2930">
        <v>79</v>
      </c>
      <c r="BG2930">
        <v>9.7100000000000009</v>
      </c>
      <c r="BH2930">
        <v>4.72</v>
      </c>
      <c r="BI2930">
        <v>2.13</v>
      </c>
      <c r="BJ2930">
        <v>3.35</v>
      </c>
      <c r="BK2930">
        <v>3.81</v>
      </c>
      <c r="BL2930">
        <f>1/Table1[[#This Row],[odds_ft_home_team_win]]+1/Table1[[#This Row],[odds_ft_draw]]+1/Table1[[#This Row],[odds_ft_away_team_win]]-1</f>
        <v>3.0458222362734322E-2</v>
      </c>
      <c r="BM2930">
        <f>Table1[[#This Row],[Margin]]/3</f>
        <v>1.0152740787578107E-2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 t="s">
        <v>70</v>
      </c>
      <c r="BU2930">
        <f>VLOOKUP(Table1[[#This Row],[Reference]],metron,11,FALSE)</f>
        <v>1.4888836329233679</v>
      </c>
      <c r="BV2930">
        <f>VLOOKUP(Table1[[#This Row],[Reference]],metron,12,FALSE)</f>
        <v>1.0516792809839171</v>
      </c>
    </row>
    <row r="2931" spans="1:74" hidden="1" x14ac:dyDescent="0.45">
      <c r="A2931" t="s">
        <v>5414</v>
      </c>
      <c r="B2931">
        <v>1416765600</v>
      </c>
      <c r="C2931" s="3" t="s">
        <v>1342</v>
      </c>
      <c r="D2931" t="s">
        <v>65</v>
      </c>
      <c r="E2931" t="s">
        <v>66</v>
      </c>
      <c r="F2931" t="s">
        <v>94</v>
      </c>
      <c r="G2931" t="s">
        <v>85</v>
      </c>
      <c r="H2931" t="s">
        <v>66</v>
      </c>
      <c r="I2931">
        <f>MROUND(Table1[[#This Row],[Prob_H]]*100,2)/100</f>
        <v>0.4</v>
      </c>
      <c r="J2931">
        <f>1/Table1[[#This Row],[odds_ft_home_team_win]]-Table1[[#This Row],[Margin/3]]</f>
        <v>0.39125928612761662</v>
      </c>
      <c r="K2931">
        <f>1/Table1[[#This Row],[odds_ft_draw]]-Table1[[#This Row],[Margin/3]]</f>
        <v>0.29546325797832224</v>
      </c>
      <c r="L2931">
        <f>1/Table1[[#This Row],[odds_ft_away_team_win]]-Table1[[#This Row],[Margin/3]]</f>
        <v>0.31327745589406114</v>
      </c>
      <c r="M2931">
        <v>17</v>
      </c>
      <c r="N2931">
        <v>0.71</v>
      </c>
      <c r="O2931">
        <v>1.29</v>
      </c>
      <c r="P2931">
        <v>1.5</v>
      </c>
      <c r="Q2931">
        <v>1</v>
      </c>
      <c r="R2931" t="str" cm="1">
        <f t="array" ref="R29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1">
        <v>4</v>
      </c>
      <c r="T2931">
        <v>2</v>
      </c>
      <c r="U2931">
        <v>6</v>
      </c>
      <c r="V2931">
        <v>5</v>
      </c>
      <c r="W2931">
        <v>3</v>
      </c>
      <c r="X2931">
        <v>2</v>
      </c>
      <c r="Y2931" t="s">
        <v>1343</v>
      </c>
      <c r="Z2931" t="s">
        <v>1344</v>
      </c>
      <c r="AA2931">
        <v>7</v>
      </c>
      <c r="AB2931">
        <v>2</v>
      </c>
      <c r="AC2931">
        <v>0</v>
      </c>
      <c r="AD2931">
        <v>0</v>
      </c>
      <c r="AE2931">
        <v>2</v>
      </c>
      <c r="AF2931">
        <v>0</v>
      </c>
      <c r="AG2931">
        <v>0</v>
      </c>
      <c r="AH2931">
        <v>0</v>
      </c>
      <c r="AI2931">
        <v>0</v>
      </c>
      <c r="AJ2931">
        <v>2</v>
      </c>
      <c r="AK2931">
        <v>10</v>
      </c>
      <c r="AL2931">
        <v>6</v>
      </c>
      <c r="AM2931">
        <v>4</v>
      </c>
      <c r="AN2931">
        <v>3</v>
      </c>
      <c r="AO2931">
        <v>6</v>
      </c>
      <c r="AP2931">
        <v>3</v>
      </c>
      <c r="AQ2931">
        <v>7</v>
      </c>
      <c r="AR2931">
        <v>9</v>
      </c>
      <c r="AS2931">
        <v>46</v>
      </c>
      <c r="AT2931">
        <v>54</v>
      </c>
      <c r="AU2931">
        <v>0</v>
      </c>
      <c r="AV2931">
        <v>0</v>
      </c>
      <c r="AW2931">
        <v>2.0699999999999998</v>
      </c>
      <c r="AX2931">
        <v>50</v>
      </c>
      <c r="AY2931">
        <v>57</v>
      </c>
      <c r="AZ2931">
        <v>36</v>
      </c>
      <c r="BA2931">
        <v>22</v>
      </c>
      <c r="BB2931">
        <v>0</v>
      </c>
      <c r="BC2931">
        <v>15</v>
      </c>
      <c r="BD2931">
        <v>43</v>
      </c>
      <c r="BE2931">
        <v>50</v>
      </c>
      <c r="BF2931">
        <v>79</v>
      </c>
      <c r="BG2931">
        <v>10.029999999999999</v>
      </c>
      <c r="BH2931">
        <v>5.28</v>
      </c>
      <c r="BI2931">
        <v>2.4900000000000002</v>
      </c>
      <c r="BJ2931">
        <v>3.27</v>
      </c>
      <c r="BK2931">
        <v>3.09</v>
      </c>
      <c r="BL2931">
        <f>1/Table1[[#This Row],[odds_ft_home_team_win]]+1/Table1[[#This Row],[odds_ft_draw]]+1/Table1[[#This Row],[odds_ft_away_team_win]]-1</f>
        <v>3.1041418725583636E-2</v>
      </c>
      <c r="BM2931">
        <f>Table1[[#This Row],[Margin]]/3</f>
        <v>1.0347139575194545E-2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 t="s">
        <v>1163</v>
      </c>
      <c r="BU2931">
        <f>VLOOKUP(Table1[[#This Row],[Reference]],metron,11,FALSE)</f>
        <v>1.344038264434575</v>
      </c>
      <c r="BV2931">
        <f>VLOOKUP(Table1[[#This Row],[Reference]],metron,12,FALSE)</f>
        <v>1.1515772691037469</v>
      </c>
    </row>
    <row r="2932" spans="1:74" hidden="1" x14ac:dyDescent="0.45">
      <c r="A2932" t="s">
        <v>5413</v>
      </c>
      <c r="B2932">
        <v>1431131400</v>
      </c>
      <c r="C2932" s="3" t="s">
        <v>1585</v>
      </c>
      <c r="D2932" t="s">
        <v>65</v>
      </c>
      <c r="E2932" t="s">
        <v>66</v>
      </c>
      <c r="F2932" t="s">
        <v>80</v>
      </c>
      <c r="G2932" t="s">
        <v>67</v>
      </c>
      <c r="H2932" t="s">
        <v>66</v>
      </c>
      <c r="I2932">
        <f>MROUND(Table1[[#This Row],[Prob_H]]*100,2)/100</f>
        <v>0.54</v>
      </c>
      <c r="J2932">
        <f>1/Table1[[#This Row],[odds_ft_home_team_win]]-Table1[[#This Row],[Margin/3]]</f>
        <v>0.5428873677179733</v>
      </c>
      <c r="K2932">
        <f>1/Table1[[#This Row],[odds_ft_draw]]-Table1[[#This Row],[Margin/3]]</f>
        <v>0.25706784653933612</v>
      </c>
      <c r="L2932">
        <f>1/Table1[[#This Row],[odds_ft_away_team_win]]-Table1[[#This Row],[Margin/3]]</f>
        <v>0.20004478574269041</v>
      </c>
      <c r="M2932">
        <v>17</v>
      </c>
      <c r="N2932">
        <v>1.5</v>
      </c>
      <c r="O2932">
        <v>1.18</v>
      </c>
      <c r="P2932">
        <v>1.8</v>
      </c>
      <c r="Q2932">
        <v>1.1100000000000001</v>
      </c>
      <c r="R2932" t="str" cm="1">
        <f t="array" ref="R29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 t="s">
        <v>1586</v>
      </c>
      <c r="AA2932">
        <v>6</v>
      </c>
      <c r="AB2932">
        <v>2</v>
      </c>
      <c r="AC2932">
        <v>1</v>
      </c>
      <c r="AD2932">
        <v>0</v>
      </c>
      <c r="AE2932">
        <v>2</v>
      </c>
      <c r="AF2932">
        <v>0</v>
      </c>
      <c r="AG2932">
        <v>0</v>
      </c>
      <c r="AH2932">
        <v>1</v>
      </c>
      <c r="AI2932">
        <v>1</v>
      </c>
      <c r="AJ2932">
        <v>1</v>
      </c>
      <c r="AK2932">
        <v>13</v>
      </c>
      <c r="AL2932">
        <v>10</v>
      </c>
      <c r="AM2932">
        <v>6</v>
      </c>
      <c r="AN2932">
        <v>3</v>
      </c>
      <c r="AO2932">
        <v>7</v>
      </c>
      <c r="AP2932">
        <v>7</v>
      </c>
      <c r="AQ2932">
        <v>11</v>
      </c>
      <c r="AR2932">
        <v>17</v>
      </c>
      <c r="AS2932">
        <v>54</v>
      </c>
      <c r="AT2932">
        <v>46</v>
      </c>
      <c r="AU2932">
        <v>0</v>
      </c>
      <c r="AV2932">
        <v>0</v>
      </c>
      <c r="AW2932">
        <v>2.69</v>
      </c>
      <c r="AX2932">
        <v>58</v>
      </c>
      <c r="AY2932">
        <v>79</v>
      </c>
      <c r="AZ2932">
        <v>46</v>
      </c>
      <c r="BA2932">
        <v>24</v>
      </c>
      <c r="BB2932">
        <v>15</v>
      </c>
      <c r="BC2932">
        <v>34</v>
      </c>
      <c r="BD2932">
        <v>76</v>
      </c>
      <c r="BE2932">
        <v>49</v>
      </c>
      <c r="BF2932">
        <v>73</v>
      </c>
      <c r="BG2932">
        <v>8.81</v>
      </c>
      <c r="BH2932">
        <v>5.35</v>
      </c>
      <c r="BI2932">
        <v>1.81</v>
      </c>
      <c r="BJ2932">
        <v>3.75</v>
      </c>
      <c r="BK2932">
        <v>4.7699999999999996</v>
      </c>
      <c r="BL2932">
        <f>1/Table1[[#This Row],[odds_ft_home_team_win]]+1/Table1[[#This Row],[odds_ft_draw]]+1/Table1[[#This Row],[odds_ft_away_team_win]]-1</f>
        <v>2.8796460381991684E-2</v>
      </c>
      <c r="BM2932">
        <f>Table1[[#This Row],[Margin]]/3</f>
        <v>9.598820127330562E-3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 t="s">
        <v>83</v>
      </c>
      <c r="BU2932">
        <f>VLOOKUP(Table1[[#This Row],[Reference]],metron,11,FALSE)</f>
        <v>1.684957590444867</v>
      </c>
      <c r="BV2932">
        <f>VLOOKUP(Table1[[#This Row],[Reference]],metron,12,FALSE)</f>
        <v>0.95101263631642718</v>
      </c>
    </row>
    <row r="2933" spans="1:74" hidden="1" x14ac:dyDescent="0.45">
      <c r="A2933" t="s">
        <v>5413</v>
      </c>
      <c r="B2933">
        <v>1431135000</v>
      </c>
      <c r="C2933" s="3" t="s">
        <v>1587</v>
      </c>
      <c r="D2933" t="s">
        <v>65</v>
      </c>
      <c r="E2933" t="s">
        <v>66</v>
      </c>
      <c r="F2933" t="s">
        <v>611</v>
      </c>
      <c r="G2933" t="s">
        <v>103</v>
      </c>
      <c r="H2933" t="s">
        <v>66</v>
      </c>
      <c r="I2933">
        <f>MROUND(Table1[[#This Row],[Prob_H]]*100,2)/100</f>
        <v>0.42</v>
      </c>
      <c r="J2933">
        <f>1/Table1[[#This Row],[odds_ft_home_team_win]]-Table1[[#This Row],[Margin/3]]</f>
        <v>0.42658665510634181</v>
      </c>
      <c r="K2933">
        <f>1/Table1[[#This Row],[odds_ft_draw]]-Table1[[#This Row],[Margin/3]]</f>
        <v>0.28230309321763164</v>
      </c>
      <c r="L2933">
        <f>1/Table1[[#This Row],[odds_ft_away_team_win]]-Table1[[#This Row],[Margin/3]]</f>
        <v>0.29111025167602667</v>
      </c>
      <c r="M2933">
        <v>17</v>
      </c>
      <c r="N2933">
        <v>1.5</v>
      </c>
      <c r="O2933">
        <v>1</v>
      </c>
      <c r="P2933">
        <v>1.39</v>
      </c>
      <c r="Q2933">
        <v>1.1499999999999999</v>
      </c>
      <c r="R2933" t="str" cm="1">
        <f t="array" ref="R29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3">
        <v>1</v>
      </c>
      <c r="T2933">
        <v>2</v>
      </c>
      <c r="U2933">
        <v>3</v>
      </c>
      <c r="V2933">
        <v>0</v>
      </c>
      <c r="W2933">
        <v>0</v>
      </c>
      <c r="X2933">
        <v>0</v>
      </c>
      <c r="Y2933">
        <v>74</v>
      </c>
      <c r="Z2933" t="s">
        <v>1588</v>
      </c>
      <c r="AA2933">
        <v>9</v>
      </c>
      <c r="AB2933">
        <v>11</v>
      </c>
      <c r="AC2933">
        <v>1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1</v>
      </c>
      <c r="AK2933">
        <v>7</v>
      </c>
      <c r="AL2933">
        <v>9</v>
      </c>
      <c r="AM2933">
        <v>5</v>
      </c>
      <c r="AN2933">
        <v>5</v>
      </c>
      <c r="AO2933">
        <v>2</v>
      </c>
      <c r="AP2933">
        <v>4</v>
      </c>
      <c r="AQ2933">
        <v>18</v>
      </c>
      <c r="AR2933">
        <v>17</v>
      </c>
      <c r="AS2933">
        <v>55</v>
      </c>
      <c r="AT2933">
        <v>45</v>
      </c>
      <c r="AU2933">
        <v>0</v>
      </c>
      <c r="AV2933">
        <v>0</v>
      </c>
      <c r="AW2933">
        <v>2.2999999999999998</v>
      </c>
      <c r="AX2933">
        <v>55</v>
      </c>
      <c r="AY2933">
        <v>66</v>
      </c>
      <c r="AZ2933">
        <v>43</v>
      </c>
      <c r="BA2933">
        <v>19</v>
      </c>
      <c r="BB2933">
        <v>6</v>
      </c>
      <c r="BC2933">
        <v>21</v>
      </c>
      <c r="BD2933">
        <v>70</v>
      </c>
      <c r="BE2933">
        <v>46</v>
      </c>
      <c r="BF2933">
        <v>73</v>
      </c>
      <c r="BG2933">
        <v>7.69</v>
      </c>
      <c r="BH2933">
        <v>5.0599999999999996</v>
      </c>
      <c r="BI2933">
        <v>2.29</v>
      </c>
      <c r="BJ2933">
        <v>3.42</v>
      </c>
      <c r="BK2933">
        <v>3.32</v>
      </c>
      <c r="BL2933">
        <f>1/Table1[[#This Row],[odds_ft_home_team_win]]+1/Table1[[#This Row],[odds_ft_draw]]+1/Table1[[#This Row],[odds_ft_away_team_win]]-1</f>
        <v>3.0283702803245438E-2</v>
      </c>
      <c r="BM2933">
        <f>Table1[[#This Row],[Margin]]/3</f>
        <v>1.0094567601081813E-2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 t="s">
        <v>614</v>
      </c>
      <c r="BU2933">
        <f>VLOOKUP(Table1[[#This Row],[Reference]],metron,11,FALSE)</f>
        <v>1.396960958296362</v>
      </c>
      <c r="BV2933">
        <f>VLOOKUP(Table1[[#This Row],[Reference]],metron,12,FALSE)</f>
        <v>1.091503992901508</v>
      </c>
    </row>
    <row r="2934" spans="1:74" hidden="1" x14ac:dyDescent="0.45">
      <c r="A2934" t="s">
        <v>5413</v>
      </c>
      <c r="B2934">
        <v>1431216000</v>
      </c>
      <c r="C2934" s="3" t="s">
        <v>1589</v>
      </c>
      <c r="D2934" t="s">
        <v>65</v>
      </c>
      <c r="E2934" t="s">
        <v>66</v>
      </c>
      <c r="F2934" t="s">
        <v>85</v>
      </c>
      <c r="G2934" t="s">
        <v>94</v>
      </c>
      <c r="H2934" t="s">
        <v>66</v>
      </c>
      <c r="I2934">
        <f>MROUND(Table1[[#This Row],[Prob_H]]*100,2)/100</f>
        <v>0.52</v>
      </c>
      <c r="J2934">
        <f>1/Table1[[#This Row],[odds_ft_home_team_win]]-Table1[[#This Row],[Margin/3]]</f>
        <v>0.51623881628800472</v>
      </c>
      <c r="K2934">
        <f>1/Table1[[#This Row],[odds_ft_draw]]-Table1[[#This Row],[Margin/3]]</f>
        <v>0.26019329708459071</v>
      </c>
      <c r="L2934">
        <f>1/Table1[[#This Row],[odds_ft_away_team_win]]-Table1[[#This Row],[Margin/3]]</f>
        <v>0.22356788662740462</v>
      </c>
      <c r="M2934">
        <v>17</v>
      </c>
      <c r="N2934">
        <v>1.94</v>
      </c>
      <c r="O2934">
        <v>1.24</v>
      </c>
      <c r="P2934">
        <v>1.89</v>
      </c>
      <c r="Q2934">
        <v>1.22</v>
      </c>
      <c r="R2934" t="str" cm="1">
        <f t="array" ref="R29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34">
        <v>2</v>
      </c>
      <c r="T2934">
        <v>2</v>
      </c>
      <c r="U2934">
        <v>4</v>
      </c>
      <c r="V2934">
        <v>0</v>
      </c>
      <c r="W2934">
        <v>0</v>
      </c>
      <c r="X2934">
        <v>0</v>
      </c>
      <c r="Y2934" t="s">
        <v>1590</v>
      </c>
      <c r="Z2934" t="s">
        <v>1591</v>
      </c>
      <c r="AA2934">
        <v>4</v>
      </c>
      <c r="AB2934">
        <v>5</v>
      </c>
      <c r="AC2934">
        <v>2</v>
      </c>
      <c r="AD2934">
        <v>0</v>
      </c>
      <c r="AE2934">
        <v>1</v>
      </c>
      <c r="AF2934">
        <v>0</v>
      </c>
      <c r="AG2934">
        <v>1</v>
      </c>
      <c r="AH2934">
        <v>1</v>
      </c>
      <c r="AI2934">
        <v>0</v>
      </c>
      <c r="AJ2934">
        <v>1</v>
      </c>
      <c r="AK2934">
        <v>18</v>
      </c>
      <c r="AL2934">
        <v>14</v>
      </c>
      <c r="AM2934">
        <v>8</v>
      </c>
      <c r="AN2934">
        <v>10</v>
      </c>
      <c r="AO2934">
        <v>10</v>
      </c>
      <c r="AP2934">
        <v>4</v>
      </c>
      <c r="AQ2934">
        <v>12</v>
      </c>
      <c r="AR2934">
        <v>11</v>
      </c>
      <c r="AS2934">
        <v>54</v>
      </c>
      <c r="AT2934">
        <v>46</v>
      </c>
      <c r="AU2934">
        <v>0</v>
      </c>
      <c r="AV2934">
        <v>0</v>
      </c>
      <c r="AW2934">
        <v>2.69</v>
      </c>
      <c r="AX2934">
        <v>60</v>
      </c>
      <c r="AY2934">
        <v>75</v>
      </c>
      <c r="AZ2934">
        <v>55</v>
      </c>
      <c r="BA2934">
        <v>26</v>
      </c>
      <c r="BB2934">
        <v>12</v>
      </c>
      <c r="BC2934">
        <v>37</v>
      </c>
      <c r="BD2934">
        <v>72</v>
      </c>
      <c r="BE2934">
        <v>37</v>
      </c>
      <c r="BF2934">
        <v>92</v>
      </c>
      <c r="BG2934">
        <v>10.8</v>
      </c>
      <c r="BH2934">
        <v>5.56</v>
      </c>
      <c r="BI2934">
        <v>1.9</v>
      </c>
      <c r="BJ2934">
        <v>3.7</v>
      </c>
      <c r="BK2934">
        <v>4.28</v>
      </c>
      <c r="BL2934">
        <f>1/Table1[[#This Row],[odds_ft_home_team_win]]+1/Table1[[#This Row],[odds_ft_draw]]+1/Table1[[#This Row],[odds_ft_away_team_win]]-1</f>
        <v>3.0230919557038494E-2</v>
      </c>
      <c r="BM2934">
        <f>Table1[[#This Row],[Margin]]/3</f>
        <v>1.0076973185679497E-2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 t="s">
        <v>87</v>
      </c>
      <c r="BU2934">
        <f>VLOOKUP(Table1[[#This Row],[Reference]],metron,11,FALSE)</f>
        <v>1.625948039373891</v>
      </c>
      <c r="BV2934">
        <f>VLOOKUP(Table1[[#This Row],[Reference]],metron,12,FALSE)</f>
        <v>0.97079231886396644</v>
      </c>
    </row>
    <row r="2935" spans="1:74" hidden="1" x14ac:dyDescent="0.45">
      <c r="A2935" t="s">
        <v>5413</v>
      </c>
      <c r="B2935">
        <v>1431219960</v>
      </c>
      <c r="C2935" s="3" t="s">
        <v>1592</v>
      </c>
      <c r="D2935" t="s">
        <v>65</v>
      </c>
      <c r="E2935" t="s">
        <v>66</v>
      </c>
      <c r="F2935" t="s">
        <v>81</v>
      </c>
      <c r="G2935" t="s">
        <v>72</v>
      </c>
      <c r="H2935" t="s">
        <v>66</v>
      </c>
      <c r="I2935">
        <f>MROUND(Table1[[#This Row],[Prob_H]]*100,2)/100</f>
        <v>0.4</v>
      </c>
      <c r="J2935">
        <f>1/Table1[[#This Row],[odds_ft_home_team_win]]-Table1[[#This Row],[Margin/3]]</f>
        <v>0.39304605033003814</v>
      </c>
      <c r="K2935">
        <f>1/Table1[[#This Row],[odds_ft_draw]]-Table1[[#This Row],[Margin/3]]</f>
        <v>0.27230611958463991</v>
      </c>
      <c r="L2935">
        <f>1/Table1[[#This Row],[odds_ft_away_team_win]]-Table1[[#This Row],[Margin/3]]</f>
        <v>0.33464783008532178</v>
      </c>
      <c r="M2935">
        <v>17</v>
      </c>
      <c r="N2935">
        <v>1.56</v>
      </c>
      <c r="O2935">
        <v>0.88</v>
      </c>
      <c r="P2935">
        <v>1.65</v>
      </c>
      <c r="Q2935">
        <v>0.82</v>
      </c>
      <c r="R2935" t="str" cm="1">
        <f t="array" ref="R29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35">
        <v>6</v>
      </c>
      <c r="T2935">
        <v>2</v>
      </c>
      <c r="U2935">
        <v>8</v>
      </c>
      <c r="V2935">
        <v>5</v>
      </c>
      <c r="W2935">
        <v>4</v>
      </c>
      <c r="X2935">
        <v>1</v>
      </c>
      <c r="Y2935" t="s">
        <v>1593</v>
      </c>
      <c r="Z2935" t="s">
        <v>1594</v>
      </c>
      <c r="AA2935">
        <v>4</v>
      </c>
      <c r="AB2935">
        <v>3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19</v>
      </c>
      <c r="AL2935">
        <v>14</v>
      </c>
      <c r="AM2935">
        <v>13</v>
      </c>
      <c r="AN2935">
        <v>8</v>
      </c>
      <c r="AO2935">
        <v>6</v>
      </c>
      <c r="AP2935">
        <v>6</v>
      </c>
      <c r="AQ2935">
        <v>11</v>
      </c>
      <c r="AR2935">
        <v>7</v>
      </c>
      <c r="AS2935">
        <v>57</v>
      </c>
      <c r="AT2935">
        <v>43</v>
      </c>
      <c r="AU2935">
        <v>0</v>
      </c>
      <c r="AV2935">
        <v>0</v>
      </c>
      <c r="AW2935">
        <v>2.85</v>
      </c>
      <c r="AX2935">
        <v>75</v>
      </c>
      <c r="AY2935">
        <v>85</v>
      </c>
      <c r="AZ2935">
        <v>60</v>
      </c>
      <c r="BA2935">
        <v>26</v>
      </c>
      <c r="BB2935">
        <v>6</v>
      </c>
      <c r="BC2935">
        <v>44</v>
      </c>
      <c r="BD2935">
        <v>85</v>
      </c>
      <c r="BE2935">
        <v>38</v>
      </c>
      <c r="BF2935">
        <v>76</v>
      </c>
      <c r="BG2935">
        <v>12.58</v>
      </c>
      <c r="BH2935">
        <v>4.88</v>
      </c>
      <c r="BI2935">
        <v>2.48</v>
      </c>
      <c r="BJ2935">
        <v>3.54</v>
      </c>
      <c r="BK2935">
        <v>2.9</v>
      </c>
      <c r="BL2935">
        <f>1/Table1[[#This Row],[odds_ft_home_team_win]]+1/Table1[[#This Row],[odds_ft_draw]]+1/Table1[[#This Row],[odds_ft_away_team_win]]-1</f>
        <v>3.0539268364724315E-2</v>
      </c>
      <c r="BM2935">
        <f>Table1[[#This Row],[Margin]]/3</f>
        <v>1.0179756121574771E-2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 t="s">
        <v>109</v>
      </c>
      <c r="BU2935">
        <f>VLOOKUP(Table1[[#This Row],[Reference]],metron,11,FALSE)</f>
        <v>1.344038264434575</v>
      </c>
      <c r="BV2935">
        <f>VLOOKUP(Table1[[#This Row],[Reference]],metron,12,FALSE)</f>
        <v>1.1515772691037469</v>
      </c>
    </row>
    <row r="2936" spans="1:74" hidden="1" x14ac:dyDescent="0.45">
      <c r="A2936" t="s">
        <v>5413</v>
      </c>
      <c r="B2936">
        <v>1431221400</v>
      </c>
      <c r="C2936" s="3" t="s">
        <v>1595</v>
      </c>
      <c r="D2936" t="s">
        <v>65</v>
      </c>
      <c r="E2936" t="s">
        <v>66</v>
      </c>
      <c r="F2936" t="s">
        <v>88</v>
      </c>
      <c r="G2936" t="s">
        <v>73</v>
      </c>
      <c r="H2936" t="s">
        <v>66</v>
      </c>
      <c r="I2936">
        <f>MROUND(Table1[[#This Row],[Prob_H]]*100,2)/100</f>
        <v>0.54</v>
      </c>
      <c r="J2936">
        <f>1/Table1[[#This Row],[odds_ft_home_team_win]]-Table1[[#This Row],[Margin/3]]</f>
        <v>0.54274461050678613</v>
      </c>
      <c r="K2936">
        <f>1/Table1[[#This Row],[odds_ft_draw]]-Table1[[#This Row],[Margin/3]]</f>
        <v>0.2486563554780197</v>
      </c>
      <c r="L2936">
        <f>1/Table1[[#This Row],[odds_ft_away_team_win]]-Table1[[#This Row],[Margin/3]]</f>
        <v>0.20859903401519406</v>
      </c>
      <c r="M2936">
        <v>17</v>
      </c>
      <c r="N2936">
        <v>1.63</v>
      </c>
      <c r="O2936">
        <v>0.81</v>
      </c>
      <c r="P2936">
        <v>1.6</v>
      </c>
      <c r="Q2936">
        <v>0.82</v>
      </c>
      <c r="R2936" t="str" cm="1">
        <f t="array" ref="R29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36">
        <v>2</v>
      </c>
      <c r="T2936">
        <v>2</v>
      </c>
      <c r="U2936">
        <v>4</v>
      </c>
      <c r="V2936">
        <v>2</v>
      </c>
      <c r="W2936">
        <v>1</v>
      </c>
      <c r="X2936">
        <v>1</v>
      </c>
      <c r="Y2936" t="s">
        <v>1596</v>
      </c>
      <c r="Z2936" t="s">
        <v>1597</v>
      </c>
      <c r="AA2936">
        <v>5</v>
      </c>
      <c r="AB2936">
        <v>8</v>
      </c>
      <c r="AC2936">
        <v>2</v>
      </c>
      <c r="AD2936">
        <v>0</v>
      </c>
      <c r="AE2936">
        <v>2</v>
      </c>
      <c r="AF2936">
        <v>0</v>
      </c>
      <c r="AG2936">
        <v>1</v>
      </c>
      <c r="AH2936">
        <v>1</v>
      </c>
      <c r="AI2936">
        <v>2</v>
      </c>
      <c r="AJ2936">
        <v>0</v>
      </c>
      <c r="AK2936">
        <v>17</v>
      </c>
      <c r="AL2936">
        <v>5</v>
      </c>
      <c r="AM2936">
        <v>7</v>
      </c>
      <c r="AN2936">
        <v>2</v>
      </c>
      <c r="AO2936">
        <v>10</v>
      </c>
      <c r="AP2936">
        <v>3</v>
      </c>
      <c r="AQ2936">
        <v>16</v>
      </c>
      <c r="AR2936">
        <v>16</v>
      </c>
      <c r="AS2936">
        <v>45</v>
      </c>
      <c r="AT2936">
        <v>55</v>
      </c>
      <c r="AU2936">
        <v>0</v>
      </c>
      <c r="AV2936">
        <v>0</v>
      </c>
      <c r="AW2936">
        <v>2.5099999999999998</v>
      </c>
      <c r="AX2936">
        <v>63</v>
      </c>
      <c r="AY2936">
        <v>69</v>
      </c>
      <c r="AZ2936">
        <v>47</v>
      </c>
      <c r="BA2936">
        <v>26</v>
      </c>
      <c r="BB2936">
        <v>13</v>
      </c>
      <c r="BC2936">
        <v>28</v>
      </c>
      <c r="BD2936">
        <v>66</v>
      </c>
      <c r="BE2936">
        <v>41</v>
      </c>
      <c r="BF2936">
        <v>79</v>
      </c>
      <c r="BG2936">
        <v>9.6</v>
      </c>
      <c r="BH2936">
        <v>5.38</v>
      </c>
      <c r="BI2936">
        <v>1.81</v>
      </c>
      <c r="BJ2936">
        <v>3.87</v>
      </c>
      <c r="BK2936">
        <v>4.58</v>
      </c>
      <c r="BL2936">
        <f>1/Table1[[#This Row],[odds_ft_home_team_win]]+1/Table1[[#This Row],[odds_ft_draw]]+1/Table1[[#This Row],[odds_ft_away_team_win]]-1</f>
        <v>2.9224732015553201E-2</v>
      </c>
      <c r="BM2936">
        <f>Table1[[#This Row],[Margin]]/3</f>
        <v>9.7415773385177342E-3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 t="s">
        <v>91</v>
      </c>
      <c r="BU2936">
        <f>VLOOKUP(Table1[[#This Row],[Reference]],metron,11,FALSE)</f>
        <v>1.684957590444867</v>
      </c>
      <c r="BV2936">
        <f>VLOOKUP(Table1[[#This Row],[Reference]],metron,12,FALSE)</f>
        <v>0.95101263631642718</v>
      </c>
    </row>
    <row r="2937" spans="1:74" hidden="1" x14ac:dyDescent="0.45">
      <c r="A2937" t="s">
        <v>5413</v>
      </c>
      <c r="B2937">
        <v>1431221400</v>
      </c>
      <c r="C2937" s="3" t="s">
        <v>1595</v>
      </c>
      <c r="D2937" t="s">
        <v>65</v>
      </c>
      <c r="E2937" t="s">
        <v>66</v>
      </c>
      <c r="F2937" t="s">
        <v>77</v>
      </c>
      <c r="G2937" t="s">
        <v>1115</v>
      </c>
      <c r="H2937" t="s">
        <v>66</v>
      </c>
      <c r="I2937">
        <f>MROUND(Table1[[#This Row],[Prob_H]]*100,2)/100</f>
        <v>0.64</v>
      </c>
      <c r="J2937">
        <f>1/Table1[[#This Row],[odds_ft_home_team_win]]-Table1[[#This Row],[Margin/3]]</f>
        <v>0.64782624564252111</v>
      </c>
      <c r="K2937">
        <f>1/Table1[[#This Row],[odds_ft_draw]]-Table1[[#This Row],[Margin/3]]</f>
        <v>0.2303161241850312</v>
      </c>
      <c r="L2937">
        <f>1/Table1[[#This Row],[odds_ft_away_team_win]]-Table1[[#This Row],[Margin/3]]</f>
        <v>0.12185763017244751</v>
      </c>
      <c r="M2937">
        <v>17</v>
      </c>
      <c r="N2937">
        <v>1.81</v>
      </c>
      <c r="O2937">
        <v>0.81</v>
      </c>
      <c r="P2937">
        <v>1.71</v>
      </c>
      <c r="Q2937">
        <v>0.94</v>
      </c>
      <c r="R2937" t="str" cm="1">
        <f t="array" ref="R29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7">
        <v>0</v>
      </c>
      <c r="T2937">
        <v>2</v>
      </c>
      <c r="U2937">
        <v>2</v>
      </c>
      <c r="V2937">
        <v>1</v>
      </c>
      <c r="W2937">
        <v>0</v>
      </c>
      <c r="X2937">
        <v>1</v>
      </c>
      <c r="Z2937" t="s">
        <v>1598</v>
      </c>
      <c r="AA2937">
        <v>7</v>
      </c>
      <c r="AB2937">
        <v>3</v>
      </c>
      <c r="AC2937">
        <v>2</v>
      </c>
      <c r="AD2937">
        <v>1</v>
      </c>
      <c r="AE2937">
        <v>2</v>
      </c>
      <c r="AF2937">
        <v>0</v>
      </c>
      <c r="AG2937">
        <v>1</v>
      </c>
      <c r="AH2937">
        <v>2</v>
      </c>
      <c r="AI2937">
        <v>0</v>
      </c>
      <c r="AJ2937">
        <v>2</v>
      </c>
      <c r="AK2937">
        <v>8</v>
      </c>
      <c r="AL2937">
        <v>13</v>
      </c>
      <c r="AM2937">
        <v>2</v>
      </c>
      <c r="AN2937">
        <v>2</v>
      </c>
      <c r="AO2937">
        <v>6</v>
      </c>
      <c r="AP2937">
        <v>11</v>
      </c>
      <c r="AQ2937">
        <v>16</v>
      </c>
      <c r="AR2937">
        <v>12</v>
      </c>
      <c r="AS2937">
        <v>56</v>
      </c>
      <c r="AT2937">
        <v>44</v>
      </c>
      <c r="AU2937">
        <v>0</v>
      </c>
      <c r="AV2937">
        <v>0</v>
      </c>
      <c r="AW2937">
        <v>1.91</v>
      </c>
      <c r="AX2937">
        <v>38</v>
      </c>
      <c r="AY2937">
        <v>53</v>
      </c>
      <c r="AZ2937">
        <v>32</v>
      </c>
      <c r="BA2937">
        <v>13</v>
      </c>
      <c r="BB2937">
        <v>0</v>
      </c>
      <c r="BC2937">
        <v>22</v>
      </c>
      <c r="BD2937">
        <v>79</v>
      </c>
      <c r="BE2937">
        <v>28</v>
      </c>
      <c r="BF2937">
        <v>60</v>
      </c>
      <c r="BG2937">
        <v>10.48</v>
      </c>
      <c r="BH2937">
        <v>4.75</v>
      </c>
      <c r="BI2937">
        <v>1.52</v>
      </c>
      <c r="BJ2937">
        <v>4.16</v>
      </c>
      <c r="BK2937">
        <v>7.58</v>
      </c>
      <c r="BL2937">
        <f>1/Table1[[#This Row],[odds_ft_home_team_win]]+1/Table1[[#This Row],[odds_ft_draw]]+1/Table1[[#This Row],[odds_ft_away_team_win]]-1</f>
        <v>3.0205473598752475E-2</v>
      </c>
      <c r="BM2937">
        <f>Table1[[#This Row],[Margin]]/3</f>
        <v>1.0068491199584159E-2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 t="s">
        <v>79</v>
      </c>
      <c r="BU2937">
        <f>VLOOKUP(Table1[[#This Row],[Reference]],metron,11,FALSE)</f>
        <v>1.980803571428571</v>
      </c>
      <c r="BV2937">
        <f>VLOOKUP(Table1[[#This Row],[Reference]],metron,12,FALSE)</f>
        <v>0.85357142857142854</v>
      </c>
    </row>
    <row r="2938" spans="1:74" hidden="1" x14ac:dyDescent="0.45">
      <c r="A2938" t="s">
        <v>5413</v>
      </c>
      <c r="B2938">
        <v>1431223200</v>
      </c>
      <c r="C2938" s="3" t="s">
        <v>1599</v>
      </c>
      <c r="D2938" t="s">
        <v>65</v>
      </c>
      <c r="E2938" t="s">
        <v>66</v>
      </c>
      <c r="F2938" t="s">
        <v>93</v>
      </c>
      <c r="G2938" t="s">
        <v>86</v>
      </c>
      <c r="H2938" t="s">
        <v>66</v>
      </c>
      <c r="I2938">
        <f>MROUND(Table1[[#This Row],[Prob_H]]*100,2)/100</f>
        <v>0.32</v>
      </c>
      <c r="J2938">
        <f>1/Table1[[#This Row],[odds_ft_home_team_win]]-Table1[[#This Row],[Margin/3]]</f>
        <v>0.32105595367061518</v>
      </c>
      <c r="K2938">
        <f>1/Table1[[#This Row],[odds_ft_draw]]-Table1[[#This Row],[Margin/3]]</f>
        <v>0.2857881140217261</v>
      </c>
      <c r="L2938">
        <f>1/Table1[[#This Row],[odds_ft_away_team_win]]-Table1[[#This Row],[Margin/3]]</f>
        <v>0.39315593230765855</v>
      </c>
      <c r="M2938">
        <v>17</v>
      </c>
      <c r="N2938">
        <v>1.71</v>
      </c>
      <c r="O2938">
        <v>1.32</v>
      </c>
      <c r="P2938">
        <v>1.53</v>
      </c>
      <c r="Q2938">
        <v>1.33</v>
      </c>
      <c r="R2938" t="str" cm="1">
        <f t="array" ref="R29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38">
        <v>1</v>
      </c>
      <c r="T2938">
        <v>2</v>
      </c>
      <c r="U2938">
        <v>3</v>
      </c>
      <c r="V2938">
        <v>0</v>
      </c>
      <c r="W2938">
        <v>0</v>
      </c>
      <c r="X2938">
        <v>0</v>
      </c>
      <c r="Y2938">
        <v>62</v>
      </c>
      <c r="Z2938" t="s">
        <v>1600</v>
      </c>
      <c r="AA2938">
        <v>4</v>
      </c>
      <c r="AB2938">
        <v>4</v>
      </c>
      <c r="AC2938">
        <v>1</v>
      </c>
      <c r="AD2938">
        <v>0</v>
      </c>
      <c r="AE2938">
        <v>3</v>
      </c>
      <c r="AF2938">
        <v>0</v>
      </c>
      <c r="AG2938">
        <v>1</v>
      </c>
      <c r="AH2938">
        <v>0</v>
      </c>
      <c r="AI2938">
        <v>2</v>
      </c>
      <c r="AJ2938">
        <v>1</v>
      </c>
      <c r="AK2938">
        <v>5</v>
      </c>
      <c r="AL2938">
        <v>5</v>
      </c>
      <c r="AM2938">
        <v>2</v>
      </c>
      <c r="AN2938">
        <v>2</v>
      </c>
      <c r="AO2938">
        <v>3</v>
      </c>
      <c r="AP2938">
        <v>3</v>
      </c>
      <c r="AQ2938">
        <v>11</v>
      </c>
      <c r="AR2938">
        <v>19</v>
      </c>
      <c r="AS2938">
        <v>57</v>
      </c>
      <c r="AT2938">
        <v>43</v>
      </c>
      <c r="AU2938">
        <v>0</v>
      </c>
      <c r="AV2938">
        <v>0</v>
      </c>
      <c r="AW2938">
        <v>2.57</v>
      </c>
      <c r="AX2938">
        <v>54</v>
      </c>
      <c r="AY2938">
        <v>76</v>
      </c>
      <c r="AZ2938">
        <v>50</v>
      </c>
      <c r="BA2938">
        <v>28</v>
      </c>
      <c r="BB2938">
        <v>12</v>
      </c>
      <c r="BC2938">
        <v>31</v>
      </c>
      <c r="BD2938">
        <v>72</v>
      </c>
      <c r="BE2938">
        <v>45</v>
      </c>
      <c r="BF2938">
        <v>81</v>
      </c>
      <c r="BG2938">
        <v>12.38</v>
      </c>
      <c r="BH2938">
        <v>6.36</v>
      </c>
      <c r="BI2938">
        <v>3.02</v>
      </c>
      <c r="BJ2938">
        <v>3.38</v>
      </c>
      <c r="BK2938">
        <v>2.48</v>
      </c>
      <c r="BL2938">
        <f>1/Table1[[#This Row],[odds_ft_home_team_win]]+1/Table1[[#This Row],[odds_ft_draw]]+1/Table1[[#This Row],[odds_ft_away_team_win]]-1</f>
        <v>3.0209622431863092E-2</v>
      </c>
      <c r="BM2938">
        <f>Table1[[#This Row],[Margin]]/3</f>
        <v>1.0069874143954364E-2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 t="s">
        <v>95</v>
      </c>
      <c r="BU2938">
        <f>VLOOKUP(Table1[[#This Row],[Reference]],metron,11,FALSE)</f>
        <v>1.210167055864918</v>
      </c>
      <c r="BV2938">
        <f>VLOOKUP(Table1[[#This Row],[Reference]],metron,12,FALSE)</f>
        <v>1.3211783725525419</v>
      </c>
    </row>
    <row r="2939" spans="1:74" hidden="1" x14ac:dyDescent="0.45">
      <c r="A2939" t="s">
        <v>5413</v>
      </c>
      <c r="B2939">
        <v>1431277200</v>
      </c>
      <c r="C2939" s="3" t="s">
        <v>1601</v>
      </c>
      <c r="D2939" t="s">
        <v>65</v>
      </c>
      <c r="E2939" t="s">
        <v>66</v>
      </c>
      <c r="F2939" t="s">
        <v>97</v>
      </c>
      <c r="G2939" t="s">
        <v>68</v>
      </c>
      <c r="H2939" t="s">
        <v>66</v>
      </c>
      <c r="I2939">
        <f>MROUND(Table1[[#This Row],[Prob_H]]*100,2)/100</f>
        <v>0.34</v>
      </c>
      <c r="J2939">
        <f>1/Table1[[#This Row],[odds_ft_home_team_win]]-Table1[[#This Row],[Margin/3]]</f>
        <v>0.3444892339538197</v>
      </c>
      <c r="K2939">
        <f>1/Table1[[#This Row],[odds_ft_draw]]-Table1[[#This Row],[Margin/3]]</f>
        <v>0.29662777113347422</v>
      </c>
      <c r="L2939">
        <f>1/Table1[[#This Row],[odds_ft_away_team_win]]-Table1[[#This Row],[Margin/3]]</f>
        <v>0.35888299491270587</v>
      </c>
      <c r="M2939">
        <v>17</v>
      </c>
      <c r="N2939">
        <v>2.06</v>
      </c>
      <c r="O2939">
        <v>1.26</v>
      </c>
      <c r="P2939">
        <v>2</v>
      </c>
      <c r="Q2939">
        <v>1.24</v>
      </c>
      <c r="R2939" t="str" cm="1">
        <f t="array" ref="R29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AA2939">
        <v>8</v>
      </c>
      <c r="AB2939">
        <v>3</v>
      </c>
      <c r="AC2939">
        <v>3</v>
      </c>
      <c r="AD2939">
        <v>0</v>
      </c>
      <c r="AE2939">
        <v>2</v>
      </c>
      <c r="AF2939">
        <v>0</v>
      </c>
      <c r="AG2939">
        <v>0</v>
      </c>
      <c r="AH2939">
        <v>3</v>
      </c>
      <c r="AI2939">
        <v>0</v>
      </c>
      <c r="AJ2939">
        <v>2</v>
      </c>
      <c r="AK2939">
        <v>16</v>
      </c>
      <c r="AL2939">
        <v>6</v>
      </c>
      <c r="AM2939">
        <v>5</v>
      </c>
      <c r="AN2939">
        <v>2</v>
      </c>
      <c r="AO2939">
        <v>11</v>
      </c>
      <c r="AP2939">
        <v>4</v>
      </c>
      <c r="AQ2939">
        <v>13</v>
      </c>
      <c r="AR2939">
        <v>16</v>
      </c>
      <c r="AS2939">
        <v>49</v>
      </c>
      <c r="AT2939">
        <v>51</v>
      </c>
      <c r="AU2939">
        <v>0</v>
      </c>
      <c r="AV2939">
        <v>0</v>
      </c>
      <c r="AW2939">
        <v>2.35</v>
      </c>
      <c r="AX2939">
        <v>52</v>
      </c>
      <c r="AY2939">
        <v>65</v>
      </c>
      <c r="AZ2939">
        <v>46</v>
      </c>
      <c r="BA2939">
        <v>30</v>
      </c>
      <c r="BB2939">
        <v>9</v>
      </c>
      <c r="BC2939">
        <v>41</v>
      </c>
      <c r="BD2939">
        <v>68</v>
      </c>
      <c r="BE2939">
        <v>40</v>
      </c>
      <c r="BF2939">
        <v>65</v>
      </c>
      <c r="BG2939">
        <v>10.72</v>
      </c>
      <c r="BH2939">
        <v>4.99</v>
      </c>
      <c r="BI2939">
        <v>2.82</v>
      </c>
      <c r="BJ2939">
        <v>3.26</v>
      </c>
      <c r="BK2939">
        <v>2.71</v>
      </c>
      <c r="BL2939">
        <f>1/Table1[[#This Row],[odds_ft_home_team_win]]+1/Table1[[#This Row],[odds_ft_draw]]+1/Table1[[#This Row],[odds_ft_away_team_win]]-1</f>
        <v>3.0362085372583447E-2</v>
      </c>
      <c r="BM2939">
        <f>Table1[[#This Row],[Margin]]/3</f>
        <v>1.0120695124194482E-2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 t="s">
        <v>100</v>
      </c>
      <c r="BU2939">
        <f>VLOOKUP(Table1[[#This Row],[Reference]],metron,11,FALSE)</f>
        <v>1.228921489601805</v>
      </c>
      <c r="BV2939">
        <f>VLOOKUP(Table1[[#This Row],[Reference]],metron,12,FALSE)</f>
        <v>1.2940512655166849</v>
      </c>
    </row>
    <row r="2940" spans="1:74" hidden="1" x14ac:dyDescent="0.45">
      <c r="A2940" t="s">
        <v>5413</v>
      </c>
      <c r="B2940">
        <v>1431295200</v>
      </c>
      <c r="C2940" s="3" t="s">
        <v>1602</v>
      </c>
      <c r="D2940" t="s">
        <v>65</v>
      </c>
      <c r="E2940" t="s">
        <v>66</v>
      </c>
      <c r="F2940" t="s">
        <v>98</v>
      </c>
      <c r="G2940" t="s">
        <v>78</v>
      </c>
      <c r="H2940" t="s">
        <v>66</v>
      </c>
      <c r="I2940">
        <f>MROUND(Table1[[#This Row],[Prob_H]]*100,2)/100</f>
        <v>0.52</v>
      </c>
      <c r="J2940">
        <f>1/Table1[[#This Row],[odds_ft_home_team_win]]-Table1[[#This Row],[Margin/3]]</f>
        <v>0.52490620527274889</v>
      </c>
      <c r="K2940">
        <f>1/Table1[[#This Row],[odds_ft_draw]]-Table1[[#This Row],[Margin/3]]</f>
        <v>0.27263272269019362</v>
      </c>
      <c r="L2940">
        <f>1/Table1[[#This Row],[odds_ft_away_team_win]]-Table1[[#This Row],[Margin/3]]</f>
        <v>0.20246107203705749</v>
      </c>
      <c r="M2940">
        <v>17</v>
      </c>
      <c r="N2940">
        <v>1.56</v>
      </c>
      <c r="O2940">
        <v>0.44</v>
      </c>
      <c r="P2940">
        <v>1.37</v>
      </c>
      <c r="Q2940">
        <v>0.59</v>
      </c>
      <c r="R2940" t="str" cm="1">
        <f t="array" ref="R29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40">
        <v>2</v>
      </c>
      <c r="T2940">
        <v>3</v>
      </c>
      <c r="U2940">
        <v>5</v>
      </c>
      <c r="V2940">
        <v>3</v>
      </c>
      <c r="W2940">
        <v>1</v>
      </c>
      <c r="X2940">
        <v>2</v>
      </c>
      <c r="Y2940" t="s">
        <v>1603</v>
      </c>
      <c r="Z2940" t="s">
        <v>1604</v>
      </c>
      <c r="AA2940">
        <v>6</v>
      </c>
      <c r="AB2940">
        <v>8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10</v>
      </c>
      <c r="AL2940">
        <v>7</v>
      </c>
      <c r="AM2940">
        <v>4</v>
      </c>
      <c r="AN2940">
        <v>5</v>
      </c>
      <c r="AO2940">
        <v>6</v>
      </c>
      <c r="AP2940">
        <v>2</v>
      </c>
      <c r="AQ2940">
        <v>10</v>
      </c>
      <c r="AR2940">
        <v>11</v>
      </c>
      <c r="AS2940">
        <v>54</v>
      </c>
      <c r="AT2940">
        <v>46</v>
      </c>
      <c r="AU2940">
        <v>0</v>
      </c>
      <c r="AV2940">
        <v>0</v>
      </c>
      <c r="AW2940">
        <v>2.38</v>
      </c>
      <c r="AX2940">
        <v>47</v>
      </c>
      <c r="AY2940">
        <v>63</v>
      </c>
      <c r="AZ2940">
        <v>44</v>
      </c>
      <c r="BA2940">
        <v>26</v>
      </c>
      <c r="BB2940">
        <v>16</v>
      </c>
      <c r="BC2940">
        <v>16</v>
      </c>
      <c r="BD2940">
        <v>60</v>
      </c>
      <c r="BE2940">
        <v>41</v>
      </c>
      <c r="BF2940">
        <v>82</v>
      </c>
      <c r="BG2940">
        <v>9.44</v>
      </c>
      <c r="BH2940">
        <v>5.69</v>
      </c>
      <c r="BI2940">
        <v>1.87</v>
      </c>
      <c r="BJ2940">
        <v>3.54</v>
      </c>
      <c r="BK2940">
        <v>4.71</v>
      </c>
      <c r="BL2940">
        <f>1/Table1[[#This Row],[odds_ft_home_team_win]]+1/Table1[[#This Row],[odds_ft_draw]]+1/Table1[[#This Row],[odds_ft_away_team_win]]-1</f>
        <v>2.955945904806323E-2</v>
      </c>
      <c r="BM2940">
        <f>Table1[[#This Row],[Margin]]/3</f>
        <v>9.8531530160210767E-3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 t="s">
        <v>128</v>
      </c>
      <c r="BU2940">
        <f>VLOOKUP(Table1[[#This Row],[Reference]],metron,11,FALSE)</f>
        <v>1.625948039373891</v>
      </c>
      <c r="BV2940">
        <f>VLOOKUP(Table1[[#This Row],[Reference]],metron,12,FALSE)</f>
        <v>0.97079231886396644</v>
      </c>
    </row>
    <row r="2941" spans="1:74" hidden="1" x14ac:dyDescent="0.45">
      <c r="A2941" t="s">
        <v>5412</v>
      </c>
      <c r="B2941">
        <v>1448069400</v>
      </c>
      <c r="C2941" s="3" t="s">
        <v>1894</v>
      </c>
      <c r="D2941" t="s">
        <v>65</v>
      </c>
      <c r="E2941" t="s">
        <v>66</v>
      </c>
      <c r="F2941" t="s">
        <v>80</v>
      </c>
      <c r="G2941" t="s">
        <v>73</v>
      </c>
      <c r="H2941" t="s">
        <v>66</v>
      </c>
      <c r="I2941">
        <f>MROUND(Table1[[#This Row],[Prob_H]]*100,2)/100</f>
        <v>0.46</v>
      </c>
      <c r="J2941">
        <f>1/Table1[[#This Row],[odds_ft_home_team_win]]-Table1[[#This Row],[Margin/3]]</f>
        <v>0.45906653010645132</v>
      </c>
      <c r="K2941">
        <f>1/Table1[[#This Row],[odds_ft_draw]]-Table1[[#This Row],[Margin/3]]</f>
        <v>0.27667709538056801</v>
      </c>
      <c r="L2941">
        <f>1/Table1[[#This Row],[odds_ft_away_team_win]]-Table1[[#This Row],[Margin/3]]</f>
        <v>0.26425637451298067</v>
      </c>
      <c r="M2941">
        <v>17</v>
      </c>
      <c r="N2941">
        <v>1.71</v>
      </c>
      <c r="O2941">
        <v>0.71</v>
      </c>
      <c r="P2941">
        <v>1.65</v>
      </c>
      <c r="Q2941">
        <v>0.78</v>
      </c>
      <c r="R2941" t="str" cm="1">
        <f t="array" ref="R29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AA2941">
        <v>7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14</v>
      </c>
      <c r="AL2941">
        <v>7</v>
      </c>
      <c r="AM2941">
        <v>7</v>
      </c>
      <c r="AN2941">
        <v>2</v>
      </c>
      <c r="AO2941">
        <v>7</v>
      </c>
      <c r="AP2941">
        <v>5</v>
      </c>
      <c r="AQ2941">
        <v>12</v>
      </c>
      <c r="AR2941">
        <v>6</v>
      </c>
      <c r="AS2941">
        <v>51</v>
      </c>
      <c r="AT2941">
        <v>49</v>
      </c>
      <c r="AU2941">
        <v>0</v>
      </c>
      <c r="AV2941">
        <v>0</v>
      </c>
      <c r="AW2941">
        <v>2.58</v>
      </c>
      <c r="AX2941">
        <v>64</v>
      </c>
      <c r="AY2941">
        <v>72</v>
      </c>
      <c r="AZ2941">
        <v>58</v>
      </c>
      <c r="BA2941">
        <v>15</v>
      </c>
      <c r="BB2941">
        <v>7</v>
      </c>
      <c r="BC2941">
        <v>43</v>
      </c>
      <c r="BD2941">
        <v>86</v>
      </c>
      <c r="BE2941">
        <v>36</v>
      </c>
      <c r="BF2941">
        <v>72</v>
      </c>
      <c r="BG2941">
        <v>10.85</v>
      </c>
      <c r="BH2941">
        <v>4.43</v>
      </c>
      <c r="BI2941">
        <v>2.14</v>
      </c>
      <c r="BJ2941">
        <v>3.51</v>
      </c>
      <c r="BK2941">
        <v>3.67</v>
      </c>
      <c r="BL2941">
        <f>1/Table1[[#This Row],[odds_ft_home_team_win]]+1/Table1[[#This Row],[odds_ft_draw]]+1/Table1[[#This Row],[odds_ft_away_team_win]]-1</f>
        <v>2.4669568559150701E-2</v>
      </c>
      <c r="BM2941">
        <f>Table1[[#This Row],[Margin]]/3</f>
        <v>8.2231895197169003E-3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 t="s">
        <v>83</v>
      </c>
      <c r="BU2941">
        <f>VLOOKUP(Table1[[#This Row],[Reference]],metron,11,FALSE)</f>
        <v>1.4888836329233679</v>
      </c>
      <c r="BV2941">
        <f>VLOOKUP(Table1[[#This Row],[Reference]],metron,12,FALSE)</f>
        <v>1.0516792809839171</v>
      </c>
    </row>
    <row r="2942" spans="1:74" hidden="1" x14ac:dyDescent="0.45">
      <c r="A2942" t="s">
        <v>5412</v>
      </c>
      <c r="B2942">
        <v>1448076600</v>
      </c>
      <c r="C2942" s="3" t="s">
        <v>1895</v>
      </c>
      <c r="D2942" t="s">
        <v>65</v>
      </c>
      <c r="E2942" t="s">
        <v>66</v>
      </c>
      <c r="F2942" t="s">
        <v>72</v>
      </c>
      <c r="G2942" t="s">
        <v>93</v>
      </c>
      <c r="H2942" t="s">
        <v>66</v>
      </c>
      <c r="I2942">
        <f>MROUND(Table1[[#This Row],[Prob_H]]*100,2)/100</f>
        <v>0.46</v>
      </c>
      <c r="J2942">
        <f>1/Table1[[#This Row],[odds_ft_home_team_win]]-Table1[[#This Row],[Margin/3]]</f>
        <v>0.45249133026348365</v>
      </c>
      <c r="K2942">
        <f>1/Table1[[#This Row],[odds_ft_draw]]-Table1[[#This Row],[Margin/3]]</f>
        <v>0.27494795615609602</v>
      </c>
      <c r="L2942">
        <f>1/Table1[[#This Row],[odds_ft_away_team_win]]-Table1[[#This Row],[Margin/3]]</f>
        <v>0.27256071358042044</v>
      </c>
      <c r="M2942">
        <v>17</v>
      </c>
      <c r="N2942">
        <v>0.56999999999999995</v>
      </c>
      <c r="O2942">
        <v>1.57</v>
      </c>
      <c r="P2942">
        <v>0.76</v>
      </c>
      <c r="Q2942">
        <v>1.1200000000000001</v>
      </c>
      <c r="R2942" t="str" cm="1">
        <f t="array" ref="R29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2">
        <v>2</v>
      </c>
      <c r="T2942">
        <v>0</v>
      </c>
      <c r="U2942">
        <v>2</v>
      </c>
      <c r="V2942">
        <v>0</v>
      </c>
      <c r="W2942">
        <v>0</v>
      </c>
      <c r="X2942">
        <v>0</v>
      </c>
      <c r="Y2942" t="s">
        <v>1896</v>
      </c>
      <c r="AA2942">
        <v>5</v>
      </c>
      <c r="AB2942">
        <v>5</v>
      </c>
      <c r="AC2942">
        <v>3</v>
      </c>
      <c r="AD2942">
        <v>0</v>
      </c>
      <c r="AE2942">
        <v>3</v>
      </c>
      <c r="AF2942">
        <v>0</v>
      </c>
      <c r="AG2942">
        <v>1</v>
      </c>
      <c r="AH2942">
        <v>2</v>
      </c>
      <c r="AI2942">
        <v>1</v>
      </c>
      <c r="AJ2942">
        <v>2</v>
      </c>
      <c r="AK2942">
        <v>16</v>
      </c>
      <c r="AL2942">
        <v>11</v>
      </c>
      <c r="AM2942">
        <v>7</v>
      </c>
      <c r="AN2942">
        <v>6</v>
      </c>
      <c r="AO2942">
        <v>9</v>
      </c>
      <c r="AP2942">
        <v>5</v>
      </c>
      <c r="AQ2942">
        <v>15</v>
      </c>
      <c r="AR2942">
        <v>21</v>
      </c>
      <c r="AS2942">
        <v>49</v>
      </c>
      <c r="AT2942">
        <v>51</v>
      </c>
      <c r="AU2942">
        <v>0</v>
      </c>
      <c r="AV2942">
        <v>0</v>
      </c>
      <c r="AW2942">
        <v>2.79</v>
      </c>
      <c r="AX2942">
        <v>72</v>
      </c>
      <c r="AY2942">
        <v>93</v>
      </c>
      <c r="AZ2942">
        <v>57</v>
      </c>
      <c r="BA2942">
        <v>22</v>
      </c>
      <c r="BB2942">
        <v>7</v>
      </c>
      <c r="BC2942">
        <v>43</v>
      </c>
      <c r="BD2942">
        <v>72</v>
      </c>
      <c r="BE2942">
        <v>50</v>
      </c>
      <c r="BF2942">
        <v>79</v>
      </c>
      <c r="BG2942">
        <v>9.42</v>
      </c>
      <c r="BH2942">
        <v>5.29</v>
      </c>
      <c r="BI2942">
        <v>2.17</v>
      </c>
      <c r="BJ2942">
        <v>3.53</v>
      </c>
      <c r="BK2942">
        <v>3.56</v>
      </c>
      <c r="BL2942">
        <f>1/Table1[[#This Row],[odds_ft_home_team_win]]+1/Table1[[#This Row],[odds_ft_draw]]+1/Table1[[#This Row],[odds_ft_away_team_win]]-1</f>
        <v>2.5014488472221874E-2</v>
      </c>
      <c r="BM2942">
        <f>Table1[[#This Row],[Margin]]/3</f>
        <v>8.338162824073958E-3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 t="s">
        <v>75</v>
      </c>
      <c r="BU2942">
        <f>VLOOKUP(Table1[[#This Row],[Reference]],metron,11,FALSE)</f>
        <v>1.4888836329233679</v>
      </c>
      <c r="BV2942">
        <f>VLOOKUP(Table1[[#This Row],[Reference]],metron,12,FALSE)</f>
        <v>1.0516792809839171</v>
      </c>
    </row>
    <row r="2943" spans="1:74" hidden="1" x14ac:dyDescent="0.45">
      <c r="A2943" t="s">
        <v>5412</v>
      </c>
      <c r="B2943">
        <v>1448146800</v>
      </c>
      <c r="C2943" s="3" t="s">
        <v>1897</v>
      </c>
      <c r="D2943" t="s">
        <v>65</v>
      </c>
      <c r="E2943" t="s">
        <v>66</v>
      </c>
      <c r="F2943" t="s">
        <v>86</v>
      </c>
      <c r="G2943" t="s">
        <v>94</v>
      </c>
      <c r="H2943" t="s">
        <v>66</v>
      </c>
      <c r="I2943">
        <f>MROUND(Table1[[#This Row],[Prob_H]]*100,2)/100</f>
        <v>0.52</v>
      </c>
      <c r="J2943">
        <f>1/Table1[[#This Row],[odds_ft_home_team_win]]-Table1[[#This Row],[Margin/3]]</f>
        <v>0.52647603652746433</v>
      </c>
      <c r="K2943">
        <f>1/Table1[[#This Row],[odds_ft_draw]]-Table1[[#This Row],[Margin/3]]</f>
        <v>0.25349678295073624</v>
      </c>
      <c r="L2943">
        <f>1/Table1[[#This Row],[odds_ft_away_team_win]]-Table1[[#This Row],[Margin/3]]</f>
        <v>0.2200271805217994</v>
      </c>
      <c r="M2943">
        <v>17</v>
      </c>
      <c r="N2943">
        <v>1.29</v>
      </c>
      <c r="O2943">
        <v>1.63</v>
      </c>
      <c r="P2943">
        <v>1.62</v>
      </c>
      <c r="Q2943">
        <v>1.3</v>
      </c>
      <c r="R2943" t="str" cm="1">
        <f t="array" ref="R29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43">
        <v>1</v>
      </c>
      <c r="T2943">
        <v>1</v>
      </c>
      <c r="U2943">
        <v>2</v>
      </c>
      <c r="V2943">
        <v>1</v>
      </c>
      <c r="W2943">
        <v>1</v>
      </c>
      <c r="X2943">
        <v>0</v>
      </c>
      <c r="Y2943">
        <v>38</v>
      </c>
      <c r="Z2943">
        <v>71</v>
      </c>
      <c r="AA2943">
        <v>6</v>
      </c>
      <c r="AB2943">
        <v>1</v>
      </c>
      <c r="AC2943">
        <v>1</v>
      </c>
      <c r="AD2943">
        <v>0</v>
      </c>
      <c r="AE2943">
        <v>2</v>
      </c>
      <c r="AF2943">
        <v>0</v>
      </c>
      <c r="AG2943">
        <v>1</v>
      </c>
      <c r="AH2943">
        <v>0</v>
      </c>
      <c r="AI2943">
        <v>0</v>
      </c>
      <c r="AJ2943">
        <v>2</v>
      </c>
      <c r="AK2943">
        <v>17</v>
      </c>
      <c r="AL2943">
        <v>9</v>
      </c>
      <c r="AM2943">
        <v>6</v>
      </c>
      <c r="AN2943">
        <v>4</v>
      </c>
      <c r="AO2943">
        <v>11</v>
      </c>
      <c r="AP2943">
        <v>5</v>
      </c>
      <c r="AQ2943">
        <v>17</v>
      </c>
      <c r="AR2943">
        <v>16</v>
      </c>
      <c r="AS2943">
        <v>58</v>
      </c>
      <c r="AT2943">
        <v>42</v>
      </c>
      <c r="AU2943">
        <v>0</v>
      </c>
      <c r="AV2943">
        <v>0</v>
      </c>
      <c r="AW2943">
        <v>3.43</v>
      </c>
      <c r="AX2943">
        <v>79</v>
      </c>
      <c r="AY2943">
        <v>86</v>
      </c>
      <c r="AZ2943">
        <v>86</v>
      </c>
      <c r="BA2943">
        <v>47</v>
      </c>
      <c r="BB2943">
        <v>13</v>
      </c>
      <c r="BC2943">
        <v>60</v>
      </c>
      <c r="BD2943">
        <v>93</v>
      </c>
      <c r="BE2943">
        <v>53</v>
      </c>
      <c r="BF2943">
        <v>80</v>
      </c>
      <c r="BG2943">
        <v>12.29</v>
      </c>
      <c r="BH2943">
        <v>6.57</v>
      </c>
      <c r="BI2943">
        <v>1.87</v>
      </c>
      <c r="BJ2943">
        <v>3.82</v>
      </c>
      <c r="BK2943">
        <v>4.38</v>
      </c>
      <c r="BL2943">
        <f>1/Table1[[#This Row],[odds_ft_home_team_win]]+1/Table1[[#This Row],[odds_ft_draw]]+1/Table1[[#This Row],[odds_ft_away_team_win]]-1</f>
        <v>2.4849965283916919E-2</v>
      </c>
      <c r="BM2943">
        <f>Table1[[#This Row],[Margin]]/3</f>
        <v>8.2833217613056398E-3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 t="s">
        <v>113</v>
      </c>
      <c r="BU2943">
        <f>VLOOKUP(Table1[[#This Row],[Reference]],metron,11,FALSE)</f>
        <v>1.625948039373891</v>
      </c>
      <c r="BV2943">
        <f>VLOOKUP(Table1[[#This Row],[Reference]],metron,12,FALSE)</f>
        <v>0.97079231886396644</v>
      </c>
    </row>
    <row r="2944" spans="1:74" hidden="1" x14ac:dyDescent="0.45">
      <c r="A2944" t="s">
        <v>5412</v>
      </c>
      <c r="B2944">
        <v>1448154000</v>
      </c>
      <c r="C2944" s="3" t="s">
        <v>1898</v>
      </c>
      <c r="D2944" t="s">
        <v>65</v>
      </c>
      <c r="E2944" t="s">
        <v>66</v>
      </c>
      <c r="F2944" t="s">
        <v>68</v>
      </c>
      <c r="G2944" t="s">
        <v>77</v>
      </c>
      <c r="H2944" t="s">
        <v>66</v>
      </c>
      <c r="I2944">
        <f>MROUND(Table1[[#This Row],[Prob_H]]*100,2)/100</f>
        <v>0.56000000000000005</v>
      </c>
      <c r="J2944">
        <f>1/Table1[[#This Row],[odds_ft_home_team_win]]-Table1[[#This Row],[Margin/3]]</f>
        <v>0.55961081524991307</v>
      </c>
      <c r="K2944">
        <f>1/Table1[[#This Row],[odds_ft_draw]]-Table1[[#This Row],[Margin/3]]</f>
        <v>0.24653103788442135</v>
      </c>
      <c r="L2944">
        <f>1/Table1[[#This Row],[odds_ft_away_team_win]]-Table1[[#This Row],[Margin/3]]</f>
        <v>0.19385814686566566</v>
      </c>
      <c r="M2944">
        <v>17</v>
      </c>
      <c r="N2944">
        <v>1.75</v>
      </c>
      <c r="O2944">
        <v>1.43</v>
      </c>
      <c r="P2944">
        <v>1.76</v>
      </c>
      <c r="Q2944">
        <v>1.24</v>
      </c>
      <c r="R2944" t="str" cm="1">
        <f t="array" ref="R29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AA2944">
        <v>8</v>
      </c>
      <c r="AB2944">
        <v>2</v>
      </c>
      <c r="AC2944">
        <v>2</v>
      </c>
      <c r="AD2944">
        <v>0</v>
      </c>
      <c r="AE2944">
        <v>1</v>
      </c>
      <c r="AF2944">
        <v>0</v>
      </c>
      <c r="AG2944">
        <v>0</v>
      </c>
      <c r="AH2944">
        <v>2</v>
      </c>
      <c r="AI2944">
        <v>1</v>
      </c>
      <c r="AJ2944">
        <v>0</v>
      </c>
      <c r="AK2944">
        <v>12</v>
      </c>
      <c r="AL2944">
        <v>5</v>
      </c>
      <c r="AM2944">
        <v>6</v>
      </c>
      <c r="AN2944">
        <v>4</v>
      </c>
      <c r="AO2944">
        <v>6</v>
      </c>
      <c r="AP2944">
        <v>1</v>
      </c>
      <c r="AQ2944">
        <v>18</v>
      </c>
      <c r="AR2944">
        <v>12</v>
      </c>
      <c r="AS2944">
        <v>60</v>
      </c>
      <c r="AT2944">
        <v>40</v>
      </c>
      <c r="AU2944">
        <v>0</v>
      </c>
      <c r="AV2944">
        <v>0</v>
      </c>
      <c r="AW2944">
        <v>3.25</v>
      </c>
      <c r="AX2944">
        <v>81</v>
      </c>
      <c r="AY2944">
        <v>81</v>
      </c>
      <c r="AZ2944">
        <v>73</v>
      </c>
      <c r="BA2944">
        <v>39</v>
      </c>
      <c r="BB2944">
        <v>20</v>
      </c>
      <c r="BC2944">
        <v>48</v>
      </c>
      <c r="BD2944">
        <v>93</v>
      </c>
      <c r="BE2944">
        <v>46</v>
      </c>
      <c r="BF2944">
        <v>81</v>
      </c>
      <c r="BG2944">
        <v>8.9600000000000009</v>
      </c>
      <c r="BH2944">
        <v>4.38</v>
      </c>
      <c r="BI2944">
        <v>1.76</v>
      </c>
      <c r="BJ2944">
        <v>3.92</v>
      </c>
      <c r="BK2944">
        <v>4.9400000000000004</v>
      </c>
      <c r="BL2944">
        <f>1/Table1[[#This Row],[odds_ft_home_team_win]]+1/Table1[[#This Row],[odds_ft_draw]]+1/Table1[[#This Row],[odds_ft_away_team_win]]-1</f>
        <v>2.5713008795715586E-2</v>
      </c>
      <c r="BM2944">
        <f>Table1[[#This Row],[Margin]]/3</f>
        <v>8.5710029319051948E-3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 t="s">
        <v>116</v>
      </c>
      <c r="BU2944">
        <f>VLOOKUP(Table1[[#This Row],[Reference]],metron,11,FALSE)</f>
        <v>1.7546812539448771</v>
      </c>
      <c r="BV2944">
        <f>VLOOKUP(Table1[[#This Row],[Reference]],metron,12,FALSE)</f>
        <v>0.93456764148958549</v>
      </c>
    </row>
    <row r="2945" spans="1:74" hidden="1" x14ac:dyDescent="0.45">
      <c r="A2945" t="s">
        <v>5412</v>
      </c>
      <c r="B2945">
        <v>1448157960</v>
      </c>
      <c r="C2945" s="3" t="s">
        <v>1899</v>
      </c>
      <c r="D2945" t="s">
        <v>65</v>
      </c>
      <c r="E2945" t="s">
        <v>66</v>
      </c>
      <c r="F2945" t="s">
        <v>81</v>
      </c>
      <c r="G2945" t="s">
        <v>1643</v>
      </c>
      <c r="H2945" t="s">
        <v>66</v>
      </c>
      <c r="I2945">
        <f>MROUND(Table1[[#This Row],[Prob_H]]*100,2)/100</f>
        <v>0.6</v>
      </c>
      <c r="J2945">
        <f>1/Table1[[#This Row],[odds_ft_home_team_win]]-Table1[[#This Row],[Margin/3]]</f>
        <v>0.59846700332374236</v>
      </c>
      <c r="K2945">
        <f>1/Table1[[#This Row],[odds_ft_draw]]-Table1[[#This Row],[Margin/3]]</f>
        <v>0.22496453679802</v>
      </c>
      <c r="L2945">
        <f>1/Table1[[#This Row],[odds_ft_away_team_win]]-Table1[[#This Row],[Margin/3]]</f>
        <v>0.17656845987823758</v>
      </c>
      <c r="M2945">
        <v>17</v>
      </c>
      <c r="N2945">
        <v>2.57</v>
      </c>
      <c r="O2945">
        <v>0.71</v>
      </c>
      <c r="P2945">
        <v>2.2000000000000002</v>
      </c>
      <c r="Q2945">
        <v>0.41</v>
      </c>
      <c r="R2945" t="str" cm="1">
        <f t="array" ref="R29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5">
        <v>3</v>
      </c>
      <c r="T2945">
        <v>0</v>
      </c>
      <c r="U2945">
        <v>3</v>
      </c>
      <c r="V2945">
        <v>2</v>
      </c>
      <c r="W2945">
        <v>2</v>
      </c>
      <c r="X2945">
        <v>0</v>
      </c>
      <c r="Y2945" t="s">
        <v>1900</v>
      </c>
      <c r="AA2945">
        <v>7</v>
      </c>
      <c r="AB2945">
        <v>7</v>
      </c>
      <c r="AC2945">
        <v>0</v>
      </c>
      <c r="AD2945">
        <v>0</v>
      </c>
      <c r="AE2945">
        <v>2</v>
      </c>
      <c r="AF2945">
        <v>0</v>
      </c>
      <c r="AG2945">
        <v>0</v>
      </c>
      <c r="AH2945">
        <v>0</v>
      </c>
      <c r="AI2945">
        <v>2</v>
      </c>
      <c r="AJ2945">
        <v>0</v>
      </c>
      <c r="AK2945">
        <v>11</v>
      </c>
      <c r="AL2945">
        <v>12</v>
      </c>
      <c r="AM2945">
        <v>6</v>
      </c>
      <c r="AN2945">
        <v>7</v>
      </c>
      <c r="AO2945">
        <v>5</v>
      </c>
      <c r="AP2945">
        <v>5</v>
      </c>
      <c r="AQ2945">
        <v>9</v>
      </c>
      <c r="AR2945">
        <v>11</v>
      </c>
      <c r="AS2945">
        <v>52</v>
      </c>
      <c r="AT2945">
        <v>48</v>
      </c>
      <c r="AU2945">
        <v>0</v>
      </c>
      <c r="AV2945">
        <v>0</v>
      </c>
      <c r="AW2945">
        <v>3.14</v>
      </c>
      <c r="AX2945">
        <v>64</v>
      </c>
      <c r="AY2945">
        <v>93</v>
      </c>
      <c r="AZ2945">
        <v>72</v>
      </c>
      <c r="BA2945">
        <v>36</v>
      </c>
      <c r="BB2945">
        <v>14</v>
      </c>
      <c r="BC2945">
        <v>29</v>
      </c>
      <c r="BD2945">
        <v>100</v>
      </c>
      <c r="BE2945">
        <v>50</v>
      </c>
      <c r="BF2945">
        <v>86</v>
      </c>
      <c r="BG2945">
        <v>8.69</v>
      </c>
      <c r="BH2945">
        <v>5.71</v>
      </c>
      <c r="BI2945">
        <v>1.65</v>
      </c>
      <c r="BJ2945">
        <v>4.3</v>
      </c>
      <c r="BK2945">
        <v>5.43</v>
      </c>
      <c r="BL2945">
        <f>1/Table1[[#This Row],[odds_ft_home_team_win]]+1/Table1[[#This Row],[odds_ft_draw]]+1/Table1[[#This Row],[odds_ft_away_team_win]]-1</f>
        <v>2.2780808210591141E-2</v>
      </c>
      <c r="BM2945">
        <f>Table1[[#This Row],[Margin]]/3</f>
        <v>7.5936027368637138E-3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 t="s">
        <v>109</v>
      </c>
      <c r="BU2945">
        <f>VLOOKUP(Table1[[#This Row],[Reference]],metron,11,FALSE)</f>
        <v>1.841836734693878</v>
      </c>
      <c r="BV2945">
        <f>VLOOKUP(Table1[[#This Row],[Reference]],metron,12,FALSE)</f>
        <v>0.88917233560090703</v>
      </c>
    </row>
    <row r="2946" spans="1:74" hidden="1" x14ac:dyDescent="0.45">
      <c r="A2946" t="s">
        <v>5412</v>
      </c>
      <c r="B2946">
        <v>1448159400</v>
      </c>
      <c r="C2946" s="3" t="s">
        <v>1901</v>
      </c>
      <c r="D2946" t="s">
        <v>65</v>
      </c>
      <c r="E2946" t="s">
        <v>66</v>
      </c>
      <c r="F2946" t="s">
        <v>78</v>
      </c>
      <c r="G2946" t="s">
        <v>611</v>
      </c>
      <c r="H2946" t="s">
        <v>66</v>
      </c>
      <c r="I2946">
        <f>MROUND(Table1[[#This Row],[Prob_H]]*100,2)/100</f>
        <v>0.5</v>
      </c>
      <c r="J2946">
        <f>1/Table1[[#This Row],[odds_ft_home_team_win]]-Table1[[#This Row],[Margin/3]]</f>
        <v>0.49143409781707659</v>
      </c>
      <c r="K2946">
        <f>1/Table1[[#This Row],[odds_ft_draw]]-Table1[[#This Row],[Margin/3]]</f>
        <v>0.25739154462558722</v>
      </c>
      <c r="L2946">
        <f>1/Table1[[#This Row],[odds_ft_away_team_win]]-Table1[[#This Row],[Margin/3]]</f>
        <v>0.2511743575573363</v>
      </c>
      <c r="M2946">
        <v>17</v>
      </c>
      <c r="N2946">
        <v>1</v>
      </c>
      <c r="O2946">
        <v>1.1399999999999999</v>
      </c>
      <c r="P2946">
        <v>1.44</v>
      </c>
      <c r="Q2946">
        <v>0.83</v>
      </c>
      <c r="R2946" t="str" cm="1">
        <f t="array" ref="R29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46">
        <v>1</v>
      </c>
      <c r="T2946">
        <v>2</v>
      </c>
      <c r="U2946">
        <v>3</v>
      </c>
      <c r="V2946">
        <v>2</v>
      </c>
      <c r="W2946">
        <v>1</v>
      </c>
      <c r="X2946">
        <v>1</v>
      </c>
      <c r="Y2946">
        <v>21</v>
      </c>
      <c r="Z2946" t="s">
        <v>1902</v>
      </c>
      <c r="AA2946">
        <v>6</v>
      </c>
      <c r="AB2946">
        <v>7</v>
      </c>
      <c r="AC2946">
        <v>1</v>
      </c>
      <c r="AD2946">
        <v>0</v>
      </c>
      <c r="AE2946">
        <v>4</v>
      </c>
      <c r="AF2946">
        <v>0</v>
      </c>
      <c r="AG2946">
        <v>0</v>
      </c>
      <c r="AH2946">
        <v>1</v>
      </c>
      <c r="AI2946">
        <v>2</v>
      </c>
      <c r="AJ2946">
        <v>2</v>
      </c>
      <c r="AK2946">
        <v>14</v>
      </c>
      <c r="AL2946">
        <v>7</v>
      </c>
      <c r="AM2946">
        <v>6</v>
      </c>
      <c r="AN2946">
        <v>3</v>
      </c>
      <c r="AO2946">
        <v>8</v>
      </c>
      <c r="AP2946">
        <v>4</v>
      </c>
      <c r="AQ2946">
        <v>14</v>
      </c>
      <c r="AR2946">
        <v>14</v>
      </c>
      <c r="AS2946">
        <v>66</v>
      </c>
      <c r="AT2946">
        <v>34</v>
      </c>
      <c r="AU2946">
        <v>0</v>
      </c>
      <c r="AV2946">
        <v>0</v>
      </c>
      <c r="AW2946">
        <v>3</v>
      </c>
      <c r="AX2946">
        <v>50</v>
      </c>
      <c r="AY2946">
        <v>71</v>
      </c>
      <c r="AZ2946">
        <v>64</v>
      </c>
      <c r="BA2946">
        <v>43</v>
      </c>
      <c r="BB2946">
        <v>14</v>
      </c>
      <c r="BC2946">
        <v>29</v>
      </c>
      <c r="BD2946">
        <v>57</v>
      </c>
      <c r="BE2946">
        <v>50</v>
      </c>
      <c r="BF2946">
        <v>71</v>
      </c>
      <c r="BG2946">
        <v>10.15</v>
      </c>
      <c r="BH2946">
        <v>4.72</v>
      </c>
      <c r="BI2946">
        <v>2</v>
      </c>
      <c r="BJ2946">
        <v>3.76</v>
      </c>
      <c r="BK2946">
        <v>3.85</v>
      </c>
      <c r="BL2946">
        <f>1/Table1[[#This Row],[odds_ft_home_team_win]]+1/Table1[[#This Row],[odds_ft_draw]]+1/Table1[[#This Row],[odds_ft_away_team_win]]-1</f>
        <v>2.5697706548770238E-2</v>
      </c>
      <c r="BM2946">
        <f>Table1[[#This Row],[Margin]]/3</f>
        <v>8.5659021829234128E-3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 t="s">
        <v>106</v>
      </c>
      <c r="BU2946">
        <f>VLOOKUP(Table1[[#This Row],[Reference]],metron,11,FALSE)</f>
        <v>1.5342708579532029</v>
      </c>
      <c r="BV2946">
        <f>VLOOKUP(Table1[[#This Row],[Reference]],metron,12,FALSE)</f>
        <v>0.98593713070196176</v>
      </c>
    </row>
    <row r="2947" spans="1:74" hidden="1" x14ac:dyDescent="0.45">
      <c r="A2947" t="s">
        <v>5412</v>
      </c>
      <c r="B2947">
        <v>1448161200</v>
      </c>
      <c r="C2947" s="3" t="s">
        <v>1903</v>
      </c>
      <c r="D2947" t="s">
        <v>65</v>
      </c>
      <c r="E2947" t="s">
        <v>66</v>
      </c>
      <c r="F2947" t="s">
        <v>67</v>
      </c>
      <c r="G2947" t="s">
        <v>103</v>
      </c>
      <c r="H2947" t="s">
        <v>66</v>
      </c>
      <c r="I2947">
        <f>MROUND(Table1[[#This Row],[Prob_H]]*100,2)/100</f>
        <v>0.44</v>
      </c>
      <c r="J2947">
        <f>1/Table1[[#This Row],[odds_ft_home_team_win]]-Table1[[#This Row],[Margin/3]]</f>
        <v>0.44665780149651113</v>
      </c>
      <c r="K2947">
        <f>1/Table1[[#This Row],[odds_ft_draw]]-Table1[[#This Row],[Margin/3]]</f>
        <v>0.26092955125213185</v>
      </c>
      <c r="L2947">
        <f>1/Table1[[#This Row],[odds_ft_away_team_win]]-Table1[[#This Row],[Margin/3]]</f>
        <v>0.29241264725135691</v>
      </c>
      <c r="M2947">
        <v>17</v>
      </c>
      <c r="N2947">
        <v>2.4300000000000002</v>
      </c>
      <c r="O2947">
        <v>1.43</v>
      </c>
      <c r="P2947">
        <v>1.56</v>
      </c>
      <c r="Q2947">
        <v>1.1499999999999999</v>
      </c>
      <c r="R2947" t="str" cm="1">
        <f t="array" ref="R29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7">
        <v>3</v>
      </c>
      <c r="T2947">
        <v>2</v>
      </c>
      <c r="U2947">
        <v>5</v>
      </c>
      <c r="V2947">
        <v>4</v>
      </c>
      <c r="W2947">
        <v>3</v>
      </c>
      <c r="X2947">
        <v>1</v>
      </c>
      <c r="Y2947" t="s">
        <v>1904</v>
      </c>
      <c r="Z2947" t="s">
        <v>1905</v>
      </c>
      <c r="AA2947">
        <v>9</v>
      </c>
      <c r="AB2947">
        <v>6</v>
      </c>
      <c r="AC2947">
        <v>3</v>
      </c>
      <c r="AD2947">
        <v>0</v>
      </c>
      <c r="AE2947">
        <v>3</v>
      </c>
      <c r="AF2947">
        <v>0</v>
      </c>
      <c r="AG2947">
        <v>1</v>
      </c>
      <c r="AH2947">
        <v>2</v>
      </c>
      <c r="AI2947">
        <v>2</v>
      </c>
      <c r="AJ2947">
        <v>1</v>
      </c>
      <c r="AK2947">
        <v>13</v>
      </c>
      <c r="AL2947">
        <v>11</v>
      </c>
      <c r="AM2947">
        <v>10</v>
      </c>
      <c r="AN2947">
        <v>5</v>
      </c>
      <c r="AO2947">
        <v>3</v>
      </c>
      <c r="AP2947">
        <v>6</v>
      </c>
      <c r="AQ2947">
        <v>16</v>
      </c>
      <c r="AR2947">
        <v>13</v>
      </c>
      <c r="AS2947">
        <v>43</v>
      </c>
      <c r="AT2947">
        <v>57</v>
      </c>
      <c r="AU2947">
        <v>0</v>
      </c>
      <c r="AV2947">
        <v>0</v>
      </c>
      <c r="AW2947">
        <v>3.79</v>
      </c>
      <c r="AX2947">
        <v>79</v>
      </c>
      <c r="AY2947">
        <v>79</v>
      </c>
      <c r="AZ2947">
        <v>79</v>
      </c>
      <c r="BA2947">
        <v>43</v>
      </c>
      <c r="BB2947">
        <v>29</v>
      </c>
      <c r="BC2947">
        <v>64</v>
      </c>
      <c r="BD2947">
        <v>86</v>
      </c>
      <c r="BE2947">
        <v>57</v>
      </c>
      <c r="BF2947">
        <v>86</v>
      </c>
      <c r="BG2947">
        <v>11.97</v>
      </c>
      <c r="BH2947">
        <v>5.14</v>
      </c>
      <c r="BI2947">
        <v>2.2000000000000002</v>
      </c>
      <c r="BJ2947">
        <v>3.72</v>
      </c>
      <c r="BK2947">
        <v>3.33</v>
      </c>
      <c r="BL2947">
        <f>1/Table1[[#This Row],[odds_ft_home_team_win]]+1/Table1[[#This Row],[odds_ft_draw]]+1/Table1[[#This Row],[odds_ft_away_team_win]]-1</f>
        <v>2.3662959146830254E-2</v>
      </c>
      <c r="BM2947">
        <f>Table1[[#This Row],[Margin]]/3</f>
        <v>7.8876530489434184E-3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 t="s">
        <v>70</v>
      </c>
      <c r="BU2947">
        <f>VLOOKUP(Table1[[#This Row],[Reference]],metron,11,FALSE)</f>
        <v>1.4140979689366791</v>
      </c>
      <c r="BV2947">
        <f>VLOOKUP(Table1[[#This Row],[Reference]],metron,12,FALSE)</f>
        <v>1.0666666666666671</v>
      </c>
    </row>
    <row r="2948" spans="1:74" hidden="1" x14ac:dyDescent="0.45">
      <c r="A2948" t="s">
        <v>5412</v>
      </c>
      <c r="B2948">
        <v>1448215200</v>
      </c>
      <c r="C2948" s="3" t="s">
        <v>1906</v>
      </c>
      <c r="D2948" t="s">
        <v>65</v>
      </c>
      <c r="E2948" t="s">
        <v>66</v>
      </c>
      <c r="F2948" t="s">
        <v>97</v>
      </c>
      <c r="G2948" t="s">
        <v>85</v>
      </c>
      <c r="H2948" t="s">
        <v>66</v>
      </c>
      <c r="I2948">
        <f>MROUND(Table1[[#This Row],[Prob_H]]*100,2)/100</f>
        <v>0.42</v>
      </c>
      <c r="J2948">
        <f>1/Table1[[#This Row],[odds_ft_home_team_win]]-Table1[[#This Row],[Margin/3]]</f>
        <v>0.41330560416134637</v>
      </c>
      <c r="K2948">
        <f>1/Table1[[#This Row],[odds_ft_draw]]-Table1[[#This Row],[Margin/3]]</f>
        <v>0.26310380632608682</v>
      </c>
      <c r="L2948">
        <f>1/Table1[[#This Row],[odds_ft_away_team_win]]-Table1[[#This Row],[Margin/3]]</f>
        <v>0.3235905895125667</v>
      </c>
      <c r="M2948">
        <v>17</v>
      </c>
      <c r="N2948">
        <v>1.63</v>
      </c>
      <c r="O2948">
        <v>0.88</v>
      </c>
      <c r="P2948">
        <v>1.63</v>
      </c>
      <c r="Q2948">
        <v>1.3</v>
      </c>
      <c r="R2948" t="str" cm="1">
        <f t="array" ref="R29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48">
        <v>3</v>
      </c>
      <c r="T2948">
        <v>1</v>
      </c>
      <c r="U2948">
        <v>4</v>
      </c>
      <c r="V2948">
        <v>0</v>
      </c>
      <c r="W2948">
        <v>0</v>
      </c>
      <c r="X2948">
        <v>0</v>
      </c>
      <c r="Y2948" t="s">
        <v>1907</v>
      </c>
      <c r="Z2948">
        <v>81</v>
      </c>
      <c r="AA2948">
        <v>7</v>
      </c>
      <c r="AB2948">
        <v>9</v>
      </c>
      <c r="AC2948">
        <v>2</v>
      </c>
      <c r="AD2948">
        <v>0</v>
      </c>
      <c r="AE2948">
        <v>5</v>
      </c>
      <c r="AF2948">
        <v>0</v>
      </c>
      <c r="AG2948">
        <v>2</v>
      </c>
      <c r="AH2948">
        <v>0</v>
      </c>
      <c r="AI2948">
        <v>1</v>
      </c>
      <c r="AJ2948">
        <v>4</v>
      </c>
      <c r="AK2948">
        <v>10</v>
      </c>
      <c r="AL2948">
        <v>17</v>
      </c>
      <c r="AM2948">
        <v>3</v>
      </c>
      <c r="AN2948">
        <v>3</v>
      </c>
      <c r="AO2948">
        <v>7</v>
      </c>
      <c r="AP2948">
        <v>14</v>
      </c>
      <c r="AQ2948">
        <v>18</v>
      </c>
      <c r="AR2948">
        <v>11</v>
      </c>
      <c r="AS2948">
        <v>49</v>
      </c>
      <c r="AT2948">
        <v>51</v>
      </c>
      <c r="AU2948">
        <v>0</v>
      </c>
      <c r="AV2948">
        <v>0</v>
      </c>
      <c r="AW2948">
        <v>3.69</v>
      </c>
      <c r="AX2948">
        <v>82</v>
      </c>
      <c r="AY2948">
        <v>94</v>
      </c>
      <c r="AZ2948">
        <v>88</v>
      </c>
      <c r="BA2948">
        <v>57</v>
      </c>
      <c r="BB2948">
        <v>26</v>
      </c>
      <c r="BC2948">
        <v>63</v>
      </c>
      <c r="BD2948">
        <v>94</v>
      </c>
      <c r="BE2948">
        <v>63</v>
      </c>
      <c r="BF2948">
        <v>94</v>
      </c>
      <c r="BG2948">
        <v>10</v>
      </c>
      <c r="BH2948">
        <v>6.25</v>
      </c>
      <c r="BI2948">
        <v>2.37</v>
      </c>
      <c r="BJ2948">
        <v>3.68</v>
      </c>
      <c r="BK2948">
        <v>3.01</v>
      </c>
      <c r="BL2948">
        <f>1/Table1[[#This Row],[odds_ft_home_team_win]]+1/Table1[[#This Row],[odds_ft_draw]]+1/Table1[[#This Row],[odds_ft_away_team_win]]-1</f>
        <v>2.5905972326087268E-2</v>
      </c>
      <c r="BM2948">
        <f>Table1[[#This Row],[Margin]]/3</f>
        <v>8.6353241086957553E-3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 t="s">
        <v>100</v>
      </c>
      <c r="BU2948">
        <f>VLOOKUP(Table1[[#This Row],[Reference]],metron,11,FALSE)</f>
        <v>1.396960958296362</v>
      </c>
      <c r="BV2948">
        <f>VLOOKUP(Table1[[#This Row],[Reference]],metron,12,FALSE)</f>
        <v>1.091503992901508</v>
      </c>
    </row>
    <row r="2949" spans="1:74" hidden="1" x14ac:dyDescent="0.45">
      <c r="A2949" t="s">
        <v>5412</v>
      </c>
      <c r="B2949">
        <v>1448233200</v>
      </c>
      <c r="C2949" s="3" t="s">
        <v>1908</v>
      </c>
      <c r="D2949" t="s">
        <v>65</v>
      </c>
      <c r="E2949" t="s">
        <v>66</v>
      </c>
      <c r="F2949" t="s">
        <v>98</v>
      </c>
      <c r="G2949" t="s">
        <v>88</v>
      </c>
      <c r="H2949" t="s">
        <v>66</v>
      </c>
      <c r="I2949">
        <f>MROUND(Table1[[#This Row],[Prob_H]]*100,2)/100</f>
        <v>0.46</v>
      </c>
      <c r="J2949">
        <f>1/Table1[[#This Row],[odds_ft_home_team_win]]-Table1[[#This Row],[Margin/3]]</f>
        <v>0.452753607459006</v>
      </c>
      <c r="K2949">
        <f>1/Table1[[#This Row],[odds_ft_draw]]-Table1[[#This Row],[Margin/3]]</f>
        <v>0.27203615918937557</v>
      </c>
      <c r="L2949">
        <f>1/Table1[[#This Row],[odds_ft_away_team_win]]-Table1[[#This Row],[Margin/3]]</f>
        <v>0.27521023335161837</v>
      </c>
      <c r="M2949">
        <v>17</v>
      </c>
      <c r="N2949">
        <v>2</v>
      </c>
      <c r="O2949">
        <v>1.71</v>
      </c>
      <c r="P2949">
        <v>1.56</v>
      </c>
      <c r="Q2949">
        <v>1.44</v>
      </c>
      <c r="R2949" t="str" cm="1">
        <f t="array" ref="R29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49">
        <v>0</v>
      </c>
      <c r="T2949">
        <v>3</v>
      </c>
      <c r="U2949">
        <v>3</v>
      </c>
      <c r="V2949">
        <v>1</v>
      </c>
      <c r="W2949">
        <v>0</v>
      </c>
      <c r="X2949">
        <v>1</v>
      </c>
      <c r="Z2949" t="s">
        <v>1909</v>
      </c>
      <c r="AA2949">
        <v>4</v>
      </c>
      <c r="AB2949">
        <v>6</v>
      </c>
      <c r="AC2949">
        <v>3</v>
      </c>
      <c r="AD2949">
        <v>0</v>
      </c>
      <c r="AE2949">
        <v>3</v>
      </c>
      <c r="AF2949">
        <v>0</v>
      </c>
      <c r="AG2949">
        <v>1</v>
      </c>
      <c r="AH2949">
        <v>2</v>
      </c>
      <c r="AI2949">
        <v>1</v>
      </c>
      <c r="AJ2949">
        <v>2</v>
      </c>
      <c r="AK2949">
        <v>8</v>
      </c>
      <c r="AL2949">
        <v>11</v>
      </c>
      <c r="AM2949">
        <v>3</v>
      </c>
      <c r="AN2949">
        <v>5</v>
      </c>
      <c r="AO2949">
        <v>5</v>
      </c>
      <c r="AP2949">
        <v>6</v>
      </c>
      <c r="AQ2949">
        <v>14</v>
      </c>
      <c r="AR2949">
        <v>6</v>
      </c>
      <c r="AS2949">
        <v>51</v>
      </c>
      <c r="AT2949">
        <v>49</v>
      </c>
      <c r="AU2949">
        <v>0</v>
      </c>
      <c r="AV2949">
        <v>0</v>
      </c>
      <c r="AW2949">
        <v>2.86</v>
      </c>
      <c r="AX2949">
        <v>64</v>
      </c>
      <c r="AY2949">
        <v>79</v>
      </c>
      <c r="AZ2949">
        <v>57</v>
      </c>
      <c r="BA2949">
        <v>22</v>
      </c>
      <c r="BB2949">
        <v>15</v>
      </c>
      <c r="BC2949">
        <v>50</v>
      </c>
      <c r="BD2949">
        <v>72</v>
      </c>
      <c r="BE2949">
        <v>43</v>
      </c>
      <c r="BF2949">
        <v>79</v>
      </c>
      <c r="BG2949">
        <v>10</v>
      </c>
      <c r="BH2949">
        <v>5.42</v>
      </c>
      <c r="BI2949">
        <v>2.17</v>
      </c>
      <c r="BJ2949">
        <v>3.57</v>
      </c>
      <c r="BK2949">
        <v>3.53</v>
      </c>
      <c r="BL2949">
        <f>1/Table1[[#This Row],[odds_ft_home_team_win]]+1/Table1[[#This Row],[odds_ft_draw]]+1/Table1[[#This Row],[odds_ft_away_team_win]]-1</f>
        <v>2.4227656885654758E-2</v>
      </c>
      <c r="BM2949">
        <f>Table1[[#This Row],[Margin]]/3</f>
        <v>8.0758856285515854E-3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 t="s">
        <v>128</v>
      </c>
      <c r="BU2949">
        <f>VLOOKUP(Table1[[#This Row],[Reference]],metron,11,FALSE)</f>
        <v>1.4888836329233679</v>
      </c>
      <c r="BV2949">
        <f>VLOOKUP(Table1[[#This Row],[Reference]],metron,12,FALSE)</f>
        <v>1.0516792809839171</v>
      </c>
    </row>
    <row r="2950" spans="1:74" hidden="1" x14ac:dyDescent="0.45">
      <c r="A2950" t="s">
        <v>5411</v>
      </c>
      <c r="B2950">
        <v>1462581000</v>
      </c>
      <c r="C2950" s="3" t="s">
        <v>2174</v>
      </c>
      <c r="D2950" t="s">
        <v>65</v>
      </c>
      <c r="E2950" t="s">
        <v>66</v>
      </c>
      <c r="F2950" t="s">
        <v>611</v>
      </c>
      <c r="G2950" t="s">
        <v>78</v>
      </c>
      <c r="H2950" t="s">
        <v>66</v>
      </c>
      <c r="I2950">
        <f>MROUND(Table1[[#This Row],[Prob_H]]*100,2)/100</f>
        <v>0.4</v>
      </c>
      <c r="J2950">
        <f>1/Table1[[#This Row],[odds_ft_home_team_win]]-Table1[[#This Row],[Margin/3]]</f>
        <v>0.39472925257829972</v>
      </c>
      <c r="K2950">
        <f>1/Table1[[#This Row],[odds_ft_draw]]-Table1[[#This Row],[Margin/3]]</f>
        <v>0.26774654004933873</v>
      </c>
      <c r="L2950">
        <f>1/Table1[[#This Row],[odds_ft_away_team_win]]-Table1[[#This Row],[Margin/3]]</f>
        <v>0.3375242073723615</v>
      </c>
      <c r="M2950">
        <v>17</v>
      </c>
      <c r="N2950">
        <v>1.71</v>
      </c>
      <c r="O2950">
        <v>1.44</v>
      </c>
      <c r="P2950">
        <v>1.61</v>
      </c>
      <c r="Q2950">
        <v>1.44</v>
      </c>
      <c r="R2950" t="str" cm="1">
        <f t="array" ref="R29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0">
        <v>1</v>
      </c>
      <c r="T2950">
        <v>2</v>
      </c>
      <c r="U2950">
        <v>3</v>
      </c>
      <c r="V2950">
        <v>1</v>
      </c>
      <c r="W2950">
        <v>1</v>
      </c>
      <c r="X2950">
        <v>0</v>
      </c>
      <c r="Y2950">
        <v>39</v>
      </c>
      <c r="Z2950" t="s">
        <v>2175</v>
      </c>
      <c r="AA2950">
        <v>5</v>
      </c>
      <c r="AB2950">
        <v>1</v>
      </c>
      <c r="AC2950">
        <v>1</v>
      </c>
      <c r="AD2950">
        <v>0</v>
      </c>
      <c r="AE2950">
        <v>3</v>
      </c>
      <c r="AF2950">
        <v>0</v>
      </c>
      <c r="AG2950">
        <v>0</v>
      </c>
      <c r="AH2950">
        <v>1</v>
      </c>
      <c r="AI2950">
        <v>2</v>
      </c>
      <c r="AJ2950">
        <v>1</v>
      </c>
      <c r="AK2950">
        <v>8</v>
      </c>
      <c r="AL2950">
        <v>12</v>
      </c>
      <c r="AM2950">
        <v>3</v>
      </c>
      <c r="AN2950">
        <v>6</v>
      </c>
      <c r="AO2950">
        <v>5</v>
      </c>
      <c r="AP2950">
        <v>6</v>
      </c>
      <c r="AQ2950">
        <v>12</v>
      </c>
      <c r="AR2950">
        <v>20</v>
      </c>
      <c r="AS2950">
        <v>44</v>
      </c>
      <c r="AT2950">
        <v>56</v>
      </c>
      <c r="AU2950">
        <v>0</v>
      </c>
      <c r="AV2950">
        <v>0</v>
      </c>
      <c r="AW2950">
        <v>2.88</v>
      </c>
      <c r="AX2950">
        <v>61</v>
      </c>
      <c r="AY2950">
        <v>79</v>
      </c>
      <c r="AZ2950">
        <v>61</v>
      </c>
      <c r="BA2950">
        <v>37</v>
      </c>
      <c r="BB2950">
        <v>16</v>
      </c>
      <c r="BC2950">
        <v>43</v>
      </c>
      <c r="BD2950">
        <v>70</v>
      </c>
      <c r="BE2950">
        <v>55</v>
      </c>
      <c r="BF2950">
        <v>80</v>
      </c>
      <c r="BG2950">
        <v>8.59</v>
      </c>
      <c r="BH2950">
        <v>4.0599999999999996</v>
      </c>
      <c r="BI2950">
        <v>2.48</v>
      </c>
      <c r="BJ2950">
        <v>3.62</v>
      </c>
      <c r="BK2950">
        <v>2.89</v>
      </c>
      <c r="BL2950">
        <f>1/Table1[[#This Row],[odds_ft_home_team_win]]+1/Table1[[#This Row],[odds_ft_draw]]+1/Table1[[#This Row],[odds_ft_away_team_win]]-1</f>
        <v>2.5489661619939596E-2</v>
      </c>
      <c r="BM2950">
        <f>Table1[[#This Row],[Margin]]/3</f>
        <v>8.4965538733131982E-3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 t="s">
        <v>614</v>
      </c>
      <c r="BU2950">
        <f>VLOOKUP(Table1[[#This Row],[Reference]],metron,11,FALSE)</f>
        <v>1.344038264434575</v>
      </c>
      <c r="BV2950">
        <f>VLOOKUP(Table1[[#This Row],[Reference]],metron,12,FALSE)</f>
        <v>1.1515772691037469</v>
      </c>
    </row>
    <row r="2951" spans="1:74" hidden="1" x14ac:dyDescent="0.45">
      <c r="A2951" t="s">
        <v>5411</v>
      </c>
      <c r="B2951">
        <v>1462588200</v>
      </c>
      <c r="C2951" s="3" t="s">
        <v>2176</v>
      </c>
      <c r="D2951" t="s">
        <v>65</v>
      </c>
      <c r="E2951" t="s">
        <v>66</v>
      </c>
      <c r="F2951" t="s">
        <v>88</v>
      </c>
      <c r="G2951" t="s">
        <v>98</v>
      </c>
      <c r="H2951" t="s">
        <v>66</v>
      </c>
      <c r="I2951">
        <f>MROUND(Table1[[#This Row],[Prob_H]]*100,2)/100</f>
        <v>0.44</v>
      </c>
      <c r="J2951">
        <f>1/Table1[[#This Row],[odds_ft_home_team_win]]-Table1[[#This Row],[Margin/3]]</f>
        <v>0.44620785489651138</v>
      </c>
      <c r="K2951">
        <f>1/Table1[[#This Row],[odds_ft_draw]]-Table1[[#This Row],[Margin/3]]</f>
        <v>0.2671444940149687</v>
      </c>
      <c r="L2951">
        <f>1/Table1[[#This Row],[odds_ft_away_team_win]]-Table1[[#This Row],[Margin/3]]</f>
        <v>0.28664765108851997</v>
      </c>
      <c r="M2951">
        <v>17</v>
      </c>
      <c r="N2951">
        <v>1.1299999999999999</v>
      </c>
      <c r="O2951">
        <v>1.19</v>
      </c>
      <c r="P2951">
        <v>1.06</v>
      </c>
      <c r="Q2951">
        <v>1.22</v>
      </c>
      <c r="R2951" t="str" cm="1">
        <f t="array" ref="R29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1">
        <v>0</v>
      </c>
      <c r="T2951">
        <v>1</v>
      </c>
      <c r="U2951">
        <v>1</v>
      </c>
      <c r="V2951">
        <v>0</v>
      </c>
      <c r="W2951">
        <v>0</v>
      </c>
      <c r="X2951">
        <v>0</v>
      </c>
      <c r="Z2951">
        <v>54</v>
      </c>
      <c r="AA2951">
        <v>2</v>
      </c>
      <c r="AB2951">
        <v>6</v>
      </c>
      <c r="AC2951">
        <v>3</v>
      </c>
      <c r="AD2951">
        <v>1</v>
      </c>
      <c r="AE2951">
        <v>3</v>
      </c>
      <c r="AF2951">
        <v>0</v>
      </c>
      <c r="AG2951">
        <v>0</v>
      </c>
      <c r="AH2951">
        <v>4</v>
      </c>
      <c r="AI2951">
        <v>1</v>
      </c>
      <c r="AJ2951">
        <v>2</v>
      </c>
      <c r="AK2951">
        <v>13</v>
      </c>
      <c r="AL2951">
        <v>11</v>
      </c>
      <c r="AM2951">
        <v>4</v>
      </c>
      <c r="AN2951">
        <v>2</v>
      </c>
      <c r="AO2951">
        <v>9</v>
      </c>
      <c r="AP2951">
        <v>9</v>
      </c>
      <c r="AQ2951">
        <v>11</v>
      </c>
      <c r="AR2951">
        <v>20</v>
      </c>
      <c r="AS2951">
        <v>40</v>
      </c>
      <c r="AT2951">
        <v>60</v>
      </c>
      <c r="AU2951">
        <v>0</v>
      </c>
      <c r="AV2951">
        <v>0</v>
      </c>
      <c r="AW2951">
        <v>2.6</v>
      </c>
      <c r="AX2951">
        <v>56</v>
      </c>
      <c r="AY2951">
        <v>81</v>
      </c>
      <c r="AZ2951">
        <v>44</v>
      </c>
      <c r="BA2951">
        <v>22</v>
      </c>
      <c r="BB2951">
        <v>10</v>
      </c>
      <c r="BC2951">
        <v>35</v>
      </c>
      <c r="BD2951">
        <v>75</v>
      </c>
      <c r="BE2951">
        <v>44</v>
      </c>
      <c r="BF2951">
        <v>82</v>
      </c>
      <c r="BG2951">
        <v>10.43</v>
      </c>
      <c r="BH2951">
        <v>5.38</v>
      </c>
      <c r="BI2951">
        <v>2.2000000000000002</v>
      </c>
      <c r="BJ2951">
        <v>3.63</v>
      </c>
      <c r="BK2951">
        <v>3.39</v>
      </c>
      <c r="BL2951">
        <f>1/Table1[[#This Row],[odds_ft_home_team_win]]+1/Table1[[#This Row],[odds_ft_draw]]+1/Table1[[#This Row],[odds_ft_away_team_win]]-1</f>
        <v>2.5012798946829395E-2</v>
      </c>
      <c r="BM2951">
        <f>Table1[[#This Row],[Margin]]/3</f>
        <v>8.3375996489431312E-3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 t="s">
        <v>91</v>
      </c>
      <c r="BU2951">
        <f>VLOOKUP(Table1[[#This Row],[Reference]],metron,11,FALSE)</f>
        <v>1.4140979689366791</v>
      </c>
      <c r="BV2951">
        <f>VLOOKUP(Table1[[#This Row],[Reference]],metron,12,FALSE)</f>
        <v>1.0666666666666671</v>
      </c>
    </row>
    <row r="2952" spans="1:74" hidden="1" x14ac:dyDescent="0.45">
      <c r="A2952" t="s">
        <v>5411</v>
      </c>
      <c r="B2952">
        <v>1462658400</v>
      </c>
      <c r="C2952" s="3" t="s">
        <v>2177</v>
      </c>
      <c r="D2952" t="s">
        <v>65</v>
      </c>
      <c r="E2952" t="s">
        <v>66</v>
      </c>
      <c r="F2952" t="s">
        <v>77</v>
      </c>
      <c r="G2952" t="s">
        <v>68</v>
      </c>
      <c r="H2952" t="s">
        <v>66</v>
      </c>
      <c r="I2952">
        <f>MROUND(Table1[[#This Row],[Prob_H]]*100,2)/100</f>
        <v>0.34</v>
      </c>
      <c r="J2952">
        <f>1/Table1[[#This Row],[odds_ft_home_team_win]]-Table1[[#This Row],[Margin/3]]</f>
        <v>0.33996668985720602</v>
      </c>
      <c r="K2952">
        <f>1/Table1[[#This Row],[odds_ft_draw]]-Table1[[#This Row],[Margin/3]]</f>
        <v>0.28827053915258749</v>
      </c>
      <c r="L2952">
        <f>1/Table1[[#This Row],[odds_ft_away_team_win]]-Table1[[#This Row],[Margin/3]]</f>
        <v>0.37176277099020644</v>
      </c>
      <c r="M2952">
        <v>17</v>
      </c>
      <c r="N2952">
        <v>1.31</v>
      </c>
      <c r="O2952">
        <v>1.32</v>
      </c>
      <c r="P2952">
        <v>1.24</v>
      </c>
      <c r="Q2952">
        <v>1.48</v>
      </c>
      <c r="R2952" t="str" cm="1">
        <f t="array" ref="R29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2">
        <v>0</v>
      </c>
      <c r="T2952">
        <v>3</v>
      </c>
      <c r="U2952">
        <v>3</v>
      </c>
      <c r="V2952">
        <v>2</v>
      </c>
      <c r="W2952">
        <v>0</v>
      </c>
      <c r="X2952">
        <v>2</v>
      </c>
      <c r="Z2952" t="s">
        <v>2178</v>
      </c>
      <c r="AA2952">
        <v>7</v>
      </c>
      <c r="AB2952">
        <v>5</v>
      </c>
      <c r="AC2952">
        <v>3</v>
      </c>
      <c r="AD2952">
        <v>1</v>
      </c>
      <c r="AE2952">
        <v>4</v>
      </c>
      <c r="AF2952">
        <v>0</v>
      </c>
      <c r="AG2952">
        <v>2</v>
      </c>
      <c r="AH2952">
        <v>2</v>
      </c>
      <c r="AI2952">
        <v>2</v>
      </c>
      <c r="AJ2952">
        <v>2</v>
      </c>
      <c r="AK2952">
        <v>10</v>
      </c>
      <c r="AL2952">
        <v>6</v>
      </c>
      <c r="AM2952">
        <v>3</v>
      </c>
      <c r="AN2952">
        <v>2</v>
      </c>
      <c r="AO2952">
        <v>7</v>
      </c>
      <c r="AP2952">
        <v>4</v>
      </c>
      <c r="AQ2952">
        <v>15</v>
      </c>
      <c r="AR2952">
        <v>15</v>
      </c>
      <c r="AS2952">
        <v>48</v>
      </c>
      <c r="AT2952">
        <v>52</v>
      </c>
      <c r="AU2952">
        <v>0</v>
      </c>
      <c r="AV2952">
        <v>0</v>
      </c>
      <c r="AW2952">
        <v>2.2999999999999998</v>
      </c>
      <c r="AX2952">
        <v>55</v>
      </c>
      <c r="AY2952">
        <v>71</v>
      </c>
      <c r="AZ2952">
        <v>46</v>
      </c>
      <c r="BA2952">
        <v>20</v>
      </c>
      <c r="BB2952">
        <v>3</v>
      </c>
      <c r="BC2952">
        <v>30</v>
      </c>
      <c r="BD2952">
        <v>71</v>
      </c>
      <c r="BE2952">
        <v>33</v>
      </c>
      <c r="BF2952">
        <v>80</v>
      </c>
      <c r="BG2952">
        <v>9.81</v>
      </c>
      <c r="BH2952">
        <v>5.67</v>
      </c>
      <c r="BI2952">
        <v>2.87</v>
      </c>
      <c r="BJ2952">
        <v>3.37</v>
      </c>
      <c r="BK2952">
        <v>2.63</v>
      </c>
      <c r="BL2952">
        <f>1/Table1[[#This Row],[odds_ft_home_team_win]]+1/Table1[[#This Row],[odds_ft_draw]]+1/Table1[[#This Row],[odds_ft_away_team_win]]-1</f>
        <v>2.5396097675768559E-2</v>
      </c>
      <c r="BM2952">
        <f>Table1[[#This Row],[Margin]]/3</f>
        <v>8.4653658919228523E-3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 t="s">
        <v>79</v>
      </c>
      <c r="BU2952">
        <f>VLOOKUP(Table1[[#This Row],[Reference]],metron,11,FALSE)</f>
        <v>1.228921489601805</v>
      </c>
      <c r="BV2952">
        <f>VLOOKUP(Table1[[#This Row],[Reference]],metron,12,FALSE)</f>
        <v>1.2940512655166849</v>
      </c>
    </row>
    <row r="2953" spans="1:74" hidden="1" x14ac:dyDescent="0.45">
      <c r="A2953" t="s">
        <v>5411</v>
      </c>
      <c r="B2953">
        <v>1462665600</v>
      </c>
      <c r="C2953" s="3" t="s">
        <v>2179</v>
      </c>
      <c r="D2953" t="s">
        <v>65</v>
      </c>
      <c r="E2953" t="s">
        <v>66</v>
      </c>
      <c r="F2953" t="s">
        <v>85</v>
      </c>
      <c r="G2953" t="s">
        <v>97</v>
      </c>
      <c r="H2953" t="s">
        <v>66</v>
      </c>
      <c r="I2953">
        <f>MROUND(Table1[[#This Row],[Prob_H]]*100,2)/100</f>
        <v>0.56000000000000005</v>
      </c>
      <c r="J2953">
        <f>1/Table1[[#This Row],[odds_ft_home_team_win]]-Table1[[#This Row],[Margin/3]]</f>
        <v>0.5695458708171981</v>
      </c>
      <c r="K2953">
        <f>1/Table1[[#This Row],[odds_ft_draw]]-Table1[[#This Row],[Margin/3]]</f>
        <v>0.23017467322314666</v>
      </c>
      <c r="L2953">
        <f>1/Table1[[#This Row],[odds_ft_away_team_win]]-Table1[[#This Row],[Margin/3]]</f>
        <v>0.20027945595965521</v>
      </c>
      <c r="M2953">
        <v>17</v>
      </c>
      <c r="N2953">
        <v>2.31</v>
      </c>
      <c r="O2953">
        <v>1.39</v>
      </c>
      <c r="P2953">
        <v>2.0499999999999998</v>
      </c>
      <c r="Q2953">
        <v>1.47</v>
      </c>
      <c r="R2953" t="str" cm="1">
        <f t="array" ref="R29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3">
        <v>1</v>
      </c>
      <c r="T2953">
        <v>2</v>
      </c>
      <c r="U2953">
        <v>3</v>
      </c>
      <c r="V2953">
        <v>2</v>
      </c>
      <c r="W2953">
        <v>1</v>
      </c>
      <c r="X2953">
        <v>1</v>
      </c>
      <c r="Y2953">
        <v>40</v>
      </c>
      <c r="Z2953" t="s">
        <v>2180</v>
      </c>
      <c r="AA2953">
        <v>7</v>
      </c>
      <c r="AB2953">
        <v>8</v>
      </c>
      <c r="AC2953">
        <v>1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1</v>
      </c>
      <c r="AK2953">
        <v>15</v>
      </c>
      <c r="AL2953">
        <v>10</v>
      </c>
      <c r="AM2953">
        <v>6</v>
      </c>
      <c r="AN2953">
        <v>3</v>
      </c>
      <c r="AO2953">
        <v>9</v>
      </c>
      <c r="AP2953">
        <v>7</v>
      </c>
      <c r="AQ2953">
        <v>8</v>
      </c>
      <c r="AR2953">
        <v>14</v>
      </c>
      <c r="AS2953">
        <v>47</v>
      </c>
      <c r="AT2953">
        <v>53</v>
      </c>
      <c r="AU2953">
        <v>0</v>
      </c>
      <c r="AV2953">
        <v>0</v>
      </c>
      <c r="AW2953">
        <v>3.06</v>
      </c>
      <c r="AX2953">
        <v>62</v>
      </c>
      <c r="AY2953">
        <v>71</v>
      </c>
      <c r="AZ2953">
        <v>57</v>
      </c>
      <c r="BA2953">
        <v>42</v>
      </c>
      <c r="BB2953">
        <v>27</v>
      </c>
      <c r="BC2953">
        <v>45</v>
      </c>
      <c r="BD2953">
        <v>80</v>
      </c>
      <c r="BE2953">
        <v>42</v>
      </c>
      <c r="BF2953">
        <v>78</v>
      </c>
      <c r="BG2953">
        <v>9.1999999999999993</v>
      </c>
      <c r="BH2953">
        <v>5.48</v>
      </c>
      <c r="BI2953">
        <v>1.73</v>
      </c>
      <c r="BJ2953">
        <v>4.1900000000000004</v>
      </c>
      <c r="BK2953">
        <v>4.79</v>
      </c>
      <c r="BL2953">
        <f>1/Table1[[#This Row],[odds_ft_home_team_win]]+1/Table1[[#This Row],[odds_ft_draw]]+1/Table1[[#This Row],[odds_ft_away_team_win]]-1</f>
        <v>2.5466433791180521E-2</v>
      </c>
      <c r="BM2953">
        <f>Table1[[#This Row],[Margin]]/3</f>
        <v>8.4888112637268396E-3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 t="s">
        <v>1684</v>
      </c>
      <c r="BU2953">
        <f>VLOOKUP(Table1[[#This Row],[Reference]],metron,11,FALSE)</f>
        <v>1.7546812539448771</v>
      </c>
      <c r="BV2953">
        <f>VLOOKUP(Table1[[#This Row],[Reference]],metron,12,FALSE)</f>
        <v>0.93456764148958549</v>
      </c>
    </row>
    <row r="2954" spans="1:74" hidden="1" x14ac:dyDescent="0.45">
      <c r="A2954" t="s">
        <v>5411</v>
      </c>
      <c r="B2954">
        <v>1462669560</v>
      </c>
      <c r="C2954" s="3" t="s">
        <v>2181</v>
      </c>
      <c r="D2954" t="s">
        <v>65</v>
      </c>
      <c r="E2954" t="s">
        <v>66</v>
      </c>
      <c r="F2954" t="s">
        <v>103</v>
      </c>
      <c r="G2954" t="s">
        <v>67</v>
      </c>
      <c r="H2954" t="s">
        <v>66</v>
      </c>
      <c r="I2954">
        <f>MROUND(Table1[[#This Row],[Prob_H]]*100,2)/100</f>
        <v>0.64</v>
      </c>
      <c r="J2954">
        <f>1/Table1[[#This Row],[odds_ft_home_team_win]]-Table1[[#This Row],[Margin/3]]</f>
        <v>0.6451849419162925</v>
      </c>
      <c r="K2954">
        <f>1/Table1[[#This Row],[odds_ft_draw]]-Table1[[#This Row],[Margin/3]]</f>
        <v>0.20035843789784444</v>
      </c>
      <c r="L2954">
        <f>1/Table1[[#This Row],[odds_ft_away_team_win]]-Table1[[#This Row],[Margin/3]]</f>
        <v>0.15445662018586306</v>
      </c>
      <c r="M2954">
        <v>17</v>
      </c>
      <c r="N2954">
        <v>1.75</v>
      </c>
      <c r="O2954">
        <v>0.76</v>
      </c>
      <c r="P2954">
        <v>2</v>
      </c>
      <c r="Q2954">
        <v>0.72</v>
      </c>
      <c r="R2954" t="str" cm="1">
        <f t="array" ref="R29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54">
        <v>2</v>
      </c>
      <c r="T2954">
        <v>1</v>
      </c>
      <c r="U2954">
        <v>3</v>
      </c>
      <c r="V2954">
        <v>2</v>
      </c>
      <c r="W2954">
        <v>2</v>
      </c>
      <c r="X2954">
        <v>0</v>
      </c>
      <c r="Y2954" t="s">
        <v>2182</v>
      </c>
      <c r="Z2954">
        <v>64</v>
      </c>
      <c r="AA2954">
        <v>6</v>
      </c>
      <c r="AB2954">
        <v>2</v>
      </c>
      <c r="AC2954">
        <v>2</v>
      </c>
      <c r="AD2954">
        <v>1</v>
      </c>
      <c r="AE2954">
        <v>2</v>
      </c>
      <c r="AF2954">
        <v>0</v>
      </c>
      <c r="AG2954">
        <v>1</v>
      </c>
      <c r="AH2954">
        <v>2</v>
      </c>
      <c r="AI2954">
        <v>1</v>
      </c>
      <c r="AJ2954">
        <v>1</v>
      </c>
      <c r="AK2954">
        <v>13</v>
      </c>
      <c r="AL2954">
        <v>8</v>
      </c>
      <c r="AM2954">
        <v>4</v>
      </c>
      <c r="AN2954">
        <v>3</v>
      </c>
      <c r="AO2954">
        <v>9</v>
      </c>
      <c r="AP2954">
        <v>5</v>
      </c>
      <c r="AQ2954">
        <v>19</v>
      </c>
      <c r="AR2954">
        <v>12</v>
      </c>
      <c r="AS2954">
        <v>60</v>
      </c>
      <c r="AT2954">
        <v>40</v>
      </c>
      <c r="AU2954">
        <v>0</v>
      </c>
      <c r="AV2954">
        <v>0</v>
      </c>
      <c r="AW2954">
        <v>3.31</v>
      </c>
      <c r="AX2954">
        <v>73</v>
      </c>
      <c r="AY2954">
        <v>88</v>
      </c>
      <c r="AZ2954">
        <v>67</v>
      </c>
      <c r="BA2954">
        <v>37</v>
      </c>
      <c r="BB2954">
        <v>27</v>
      </c>
      <c r="BC2954">
        <v>39</v>
      </c>
      <c r="BD2954">
        <v>76</v>
      </c>
      <c r="BE2954">
        <v>67</v>
      </c>
      <c r="BF2954">
        <v>91</v>
      </c>
      <c r="BG2954">
        <v>10.85</v>
      </c>
      <c r="BH2954">
        <v>5.55</v>
      </c>
      <c r="BI2954">
        <v>1.53</v>
      </c>
      <c r="BJ2954">
        <v>4.79</v>
      </c>
      <c r="BK2954">
        <v>6.14</v>
      </c>
      <c r="BL2954">
        <f>1/Table1[[#This Row],[odds_ft_home_team_win]]+1/Table1[[#This Row],[odds_ft_draw]]+1/Table1[[#This Row],[odds_ft_away_team_win]]-1</f>
        <v>2.5229487976612841E-2</v>
      </c>
      <c r="BM2954">
        <f>Table1[[#This Row],[Margin]]/3</f>
        <v>8.4098293255376131E-3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 t="s">
        <v>118</v>
      </c>
      <c r="BU2954">
        <f>VLOOKUP(Table1[[#This Row],[Reference]],metron,11,FALSE)</f>
        <v>1.980803571428571</v>
      </c>
      <c r="BV2954">
        <f>VLOOKUP(Table1[[#This Row],[Reference]],metron,12,FALSE)</f>
        <v>0.85357142857142854</v>
      </c>
    </row>
    <row r="2955" spans="1:74" hidden="1" x14ac:dyDescent="0.45">
      <c r="A2955" t="s">
        <v>5411</v>
      </c>
      <c r="B2955">
        <v>1462671000</v>
      </c>
      <c r="C2955" s="3" t="s">
        <v>2183</v>
      </c>
      <c r="D2955" t="s">
        <v>65</v>
      </c>
      <c r="E2955" t="s">
        <v>66</v>
      </c>
      <c r="F2955" t="s">
        <v>93</v>
      </c>
      <c r="G2955" t="s">
        <v>72</v>
      </c>
      <c r="H2955" t="s">
        <v>66</v>
      </c>
      <c r="I2955">
        <f>MROUND(Table1[[#This Row],[Prob_H]]*100,2)/100</f>
        <v>0.46</v>
      </c>
      <c r="J2955">
        <f>1/Table1[[#This Row],[odds_ft_home_team_win]]-Table1[[#This Row],[Margin/3]]</f>
        <v>0.46093120333669296</v>
      </c>
      <c r="K2955">
        <f>1/Table1[[#This Row],[odds_ft_draw]]-Table1[[#This Row],[Margin/3]]</f>
        <v>0.26026483956265084</v>
      </c>
      <c r="L2955">
        <f>1/Table1[[#This Row],[odds_ft_away_team_win]]-Table1[[#This Row],[Margin/3]]</f>
        <v>0.27880395710065603</v>
      </c>
      <c r="M2955">
        <v>17</v>
      </c>
      <c r="N2955">
        <v>0.69</v>
      </c>
      <c r="O2955">
        <v>1.25</v>
      </c>
      <c r="P2955">
        <v>0.71</v>
      </c>
      <c r="Q2955">
        <v>1.24</v>
      </c>
      <c r="R2955" t="str" cm="1">
        <f t="array" ref="R29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AA2955">
        <v>1</v>
      </c>
      <c r="AB2955">
        <v>10</v>
      </c>
      <c r="AC2955">
        <v>1</v>
      </c>
      <c r="AD2955">
        <v>1</v>
      </c>
      <c r="AE2955">
        <v>2</v>
      </c>
      <c r="AF2955">
        <v>0</v>
      </c>
      <c r="AG2955">
        <v>2</v>
      </c>
      <c r="AH2955">
        <v>0</v>
      </c>
      <c r="AI2955">
        <v>2</v>
      </c>
      <c r="AJ2955">
        <v>0</v>
      </c>
      <c r="AK2955">
        <v>5</v>
      </c>
      <c r="AL2955">
        <v>8</v>
      </c>
      <c r="AM2955">
        <v>4</v>
      </c>
      <c r="AN2955">
        <v>4</v>
      </c>
      <c r="AO2955">
        <v>1</v>
      </c>
      <c r="AP2955">
        <v>4</v>
      </c>
      <c r="AQ2955">
        <v>15</v>
      </c>
      <c r="AR2955">
        <v>15</v>
      </c>
      <c r="AS2955">
        <v>35</v>
      </c>
      <c r="AT2955">
        <v>65</v>
      </c>
      <c r="AU2955">
        <v>0</v>
      </c>
      <c r="AV2955">
        <v>0</v>
      </c>
      <c r="AW2955">
        <v>2.91</v>
      </c>
      <c r="AX2955">
        <v>69</v>
      </c>
      <c r="AY2955">
        <v>82</v>
      </c>
      <c r="AZ2955">
        <v>66</v>
      </c>
      <c r="BA2955">
        <v>26</v>
      </c>
      <c r="BB2955">
        <v>13</v>
      </c>
      <c r="BC2955">
        <v>38</v>
      </c>
      <c r="BD2955">
        <v>75</v>
      </c>
      <c r="BE2955">
        <v>41</v>
      </c>
      <c r="BF2955">
        <v>88</v>
      </c>
      <c r="BG2955">
        <v>8.3699999999999992</v>
      </c>
      <c r="BH2955">
        <v>5</v>
      </c>
      <c r="BI2955">
        <v>2.13</v>
      </c>
      <c r="BJ2955">
        <v>3.72</v>
      </c>
      <c r="BK2955">
        <v>3.48</v>
      </c>
      <c r="BL2955">
        <f>1/Table1[[#This Row],[odds_ft_home_team_win]]+1/Table1[[#This Row],[odds_ft_draw]]+1/Table1[[#This Row],[odds_ft_away_team_win]]-1</f>
        <v>2.565709421527318E-2</v>
      </c>
      <c r="BM2955">
        <f>Table1[[#This Row],[Margin]]/3</f>
        <v>8.5523647384243926E-3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 t="s">
        <v>95</v>
      </c>
      <c r="BU2955">
        <f>VLOOKUP(Table1[[#This Row],[Reference]],metron,11,FALSE)</f>
        <v>1.4888836329233679</v>
      </c>
      <c r="BV2955">
        <f>VLOOKUP(Table1[[#This Row],[Reference]],metron,12,FALSE)</f>
        <v>1.0516792809839171</v>
      </c>
    </row>
    <row r="2956" spans="1:74" hidden="1" x14ac:dyDescent="0.45">
      <c r="A2956" t="s">
        <v>5411</v>
      </c>
      <c r="B2956">
        <v>1462672800</v>
      </c>
      <c r="C2956" s="3" t="s">
        <v>2184</v>
      </c>
      <c r="D2956" t="s">
        <v>65</v>
      </c>
      <c r="E2956" t="s">
        <v>66</v>
      </c>
      <c r="F2956" t="s">
        <v>1643</v>
      </c>
      <c r="G2956" t="s">
        <v>81</v>
      </c>
      <c r="H2956" t="s">
        <v>66</v>
      </c>
      <c r="I2956">
        <f>MROUND(Table1[[#This Row],[Prob_H]]*100,2)/100</f>
        <v>0.28000000000000003</v>
      </c>
      <c r="J2956">
        <f>1/Table1[[#This Row],[odds_ft_home_team_win]]-Table1[[#This Row],[Margin/3]]</f>
        <v>0.27975911068491666</v>
      </c>
      <c r="K2956">
        <f>1/Table1[[#This Row],[odds_ft_draw]]-Table1[[#This Row],[Margin/3]]</f>
        <v>0.25473256738141292</v>
      </c>
      <c r="L2956">
        <f>1/Table1[[#This Row],[odds_ft_away_team_win]]-Table1[[#This Row],[Margin/3]]</f>
        <v>0.46550832193367037</v>
      </c>
      <c r="M2956">
        <v>17</v>
      </c>
      <c r="N2956">
        <v>1.38</v>
      </c>
      <c r="O2956">
        <v>1.18</v>
      </c>
      <c r="P2956">
        <v>1.29</v>
      </c>
      <c r="Q2956">
        <v>1.2</v>
      </c>
      <c r="R2956" t="str" cm="1">
        <f t="array" ref="R29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</v>
      </c>
      <c r="Z2956">
        <v>70</v>
      </c>
      <c r="AA2956">
        <v>2</v>
      </c>
      <c r="AB2956">
        <v>5</v>
      </c>
      <c r="AC2956">
        <v>0</v>
      </c>
      <c r="AD2956">
        <v>1</v>
      </c>
      <c r="AE2956">
        <v>2</v>
      </c>
      <c r="AF2956">
        <v>0</v>
      </c>
      <c r="AG2956">
        <v>0</v>
      </c>
      <c r="AH2956">
        <v>1</v>
      </c>
      <c r="AI2956">
        <v>0</v>
      </c>
      <c r="AJ2956">
        <v>2</v>
      </c>
      <c r="AK2956">
        <v>10</v>
      </c>
      <c r="AL2956">
        <v>13</v>
      </c>
      <c r="AM2956">
        <v>5</v>
      </c>
      <c r="AN2956">
        <v>7</v>
      </c>
      <c r="AO2956">
        <v>5</v>
      </c>
      <c r="AP2956">
        <v>6</v>
      </c>
      <c r="AQ2956">
        <v>10</v>
      </c>
      <c r="AR2956">
        <v>17</v>
      </c>
      <c r="AS2956">
        <v>48</v>
      </c>
      <c r="AT2956">
        <v>52</v>
      </c>
      <c r="AU2956">
        <v>0</v>
      </c>
      <c r="AV2956">
        <v>0</v>
      </c>
      <c r="AW2956">
        <v>2.92</v>
      </c>
      <c r="AX2956">
        <v>58</v>
      </c>
      <c r="AY2956">
        <v>73</v>
      </c>
      <c r="AZ2956">
        <v>64</v>
      </c>
      <c r="BA2956">
        <v>36</v>
      </c>
      <c r="BB2956">
        <v>19</v>
      </c>
      <c r="BC2956">
        <v>33</v>
      </c>
      <c r="BD2956">
        <v>72</v>
      </c>
      <c r="BE2956">
        <v>49</v>
      </c>
      <c r="BF2956">
        <v>76</v>
      </c>
      <c r="BG2956">
        <v>9.1300000000000008</v>
      </c>
      <c r="BH2956">
        <v>4.17</v>
      </c>
      <c r="BI2956">
        <v>3.47</v>
      </c>
      <c r="BJ2956">
        <v>3.8</v>
      </c>
      <c r="BK2956">
        <v>2.11</v>
      </c>
      <c r="BL2956">
        <f>1/Table1[[#This Row],[odds_ft_home_team_win]]+1/Table1[[#This Row],[odds_ft_draw]]+1/Table1[[#This Row],[odds_ft_away_team_win]]-1</f>
        <v>2.5275982066287561E-2</v>
      </c>
      <c r="BM2956">
        <f>Table1[[#This Row],[Margin]]/3</f>
        <v>8.4253273554291876E-3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 t="s">
        <v>1644</v>
      </c>
      <c r="BU2956">
        <f>VLOOKUP(Table1[[#This Row],[Reference]],metron,11,FALSE)</f>
        <v>1.128766254360926</v>
      </c>
      <c r="BV2956">
        <f>VLOOKUP(Table1[[#This Row],[Reference]],metron,12,FALSE)</f>
        <v>1.415794481446242</v>
      </c>
    </row>
    <row r="2957" spans="1:74" hidden="1" x14ac:dyDescent="0.45">
      <c r="A2957" t="s">
        <v>5411</v>
      </c>
      <c r="B2957">
        <v>1462726800</v>
      </c>
      <c r="C2957" s="3" t="s">
        <v>2185</v>
      </c>
      <c r="D2957" t="s">
        <v>65</v>
      </c>
      <c r="E2957" t="s">
        <v>66</v>
      </c>
      <c r="F2957" t="s">
        <v>94</v>
      </c>
      <c r="G2957" t="s">
        <v>86</v>
      </c>
      <c r="H2957" t="s">
        <v>66</v>
      </c>
      <c r="I2957">
        <f>MROUND(Table1[[#This Row],[Prob_H]]*100,2)/100</f>
        <v>0.3</v>
      </c>
      <c r="J2957">
        <f>1/Table1[[#This Row],[odds_ft_home_team_win]]-Table1[[#This Row],[Margin/3]]</f>
        <v>0.29004121684555134</v>
      </c>
      <c r="K2957">
        <f>1/Table1[[#This Row],[odds_ft_draw]]-Table1[[#This Row],[Margin/3]]</f>
        <v>0.26180402442925443</v>
      </c>
      <c r="L2957">
        <f>1/Table1[[#This Row],[odds_ft_away_team_win]]-Table1[[#This Row],[Margin/3]]</f>
        <v>0.44815475872519428</v>
      </c>
      <c r="M2957">
        <v>17</v>
      </c>
      <c r="N2957">
        <v>2.0499999999999998</v>
      </c>
      <c r="O2957">
        <v>1.89</v>
      </c>
      <c r="P2957">
        <v>2</v>
      </c>
      <c r="Q2957">
        <v>1.71</v>
      </c>
      <c r="R2957" t="str" cm="1">
        <f t="array" ref="R29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57">
        <v>1</v>
      </c>
      <c r="T2957">
        <v>1</v>
      </c>
      <c r="U2957">
        <v>2</v>
      </c>
      <c r="V2957">
        <v>1</v>
      </c>
      <c r="W2957">
        <v>0</v>
      </c>
      <c r="X2957">
        <v>1</v>
      </c>
      <c r="Y2957">
        <v>85</v>
      </c>
      <c r="Z2957">
        <v>43</v>
      </c>
      <c r="AA2957">
        <v>5</v>
      </c>
      <c r="AB2957">
        <v>7</v>
      </c>
      <c r="AC2957">
        <v>2</v>
      </c>
      <c r="AD2957">
        <v>0</v>
      </c>
      <c r="AE2957">
        <v>4</v>
      </c>
      <c r="AF2957">
        <v>1</v>
      </c>
      <c r="AG2957">
        <v>0</v>
      </c>
      <c r="AH2957">
        <v>2</v>
      </c>
      <c r="AI2957">
        <v>0</v>
      </c>
      <c r="AJ2957">
        <v>5</v>
      </c>
      <c r="AK2957">
        <v>9</v>
      </c>
      <c r="AL2957">
        <v>12</v>
      </c>
      <c r="AM2957">
        <v>4</v>
      </c>
      <c r="AN2957">
        <v>4</v>
      </c>
      <c r="AO2957">
        <v>5</v>
      </c>
      <c r="AP2957">
        <v>8</v>
      </c>
      <c r="AQ2957">
        <v>15</v>
      </c>
      <c r="AR2957">
        <v>19</v>
      </c>
      <c r="AS2957">
        <v>48</v>
      </c>
      <c r="AT2957">
        <v>52</v>
      </c>
      <c r="AU2957">
        <v>0</v>
      </c>
      <c r="AV2957">
        <v>0</v>
      </c>
      <c r="AW2957">
        <v>3.11</v>
      </c>
      <c r="AX2957">
        <v>51</v>
      </c>
      <c r="AY2957">
        <v>87</v>
      </c>
      <c r="AZ2957">
        <v>65</v>
      </c>
      <c r="BA2957">
        <v>32</v>
      </c>
      <c r="BB2957">
        <v>22</v>
      </c>
      <c r="BC2957">
        <v>40</v>
      </c>
      <c r="BD2957">
        <v>87</v>
      </c>
      <c r="BE2957">
        <v>52</v>
      </c>
      <c r="BF2957">
        <v>76</v>
      </c>
      <c r="BG2957">
        <v>10.55</v>
      </c>
      <c r="BH2957">
        <v>5.41</v>
      </c>
      <c r="BI2957">
        <v>3.35</v>
      </c>
      <c r="BJ2957">
        <v>3.7</v>
      </c>
      <c r="BK2957">
        <v>2.19</v>
      </c>
      <c r="BL2957">
        <f>1/Table1[[#This Row],[odds_ft_home_team_win]]+1/Table1[[#This Row],[odds_ft_draw]]+1/Table1[[#This Row],[odds_ft_away_team_win]]-1</f>
        <v>2.5398737523047332E-2</v>
      </c>
      <c r="BM2957">
        <f>Table1[[#This Row],[Margin]]/3</f>
        <v>8.4662458410157768E-3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 t="s">
        <v>124</v>
      </c>
      <c r="BU2957">
        <f>VLOOKUP(Table1[[#This Row],[Reference]],metron,11,FALSE)</f>
        <v>1.1805091283106199</v>
      </c>
      <c r="BV2957">
        <f>VLOOKUP(Table1[[#This Row],[Reference]],metron,12,FALSE)</f>
        <v>1.3921316533813319</v>
      </c>
    </row>
    <row r="2958" spans="1:74" hidden="1" x14ac:dyDescent="0.45">
      <c r="A2958" t="s">
        <v>5411</v>
      </c>
      <c r="B2958">
        <v>1462744800</v>
      </c>
      <c r="C2958" s="3" t="s">
        <v>2186</v>
      </c>
      <c r="D2958" t="s">
        <v>65</v>
      </c>
      <c r="E2958" t="s">
        <v>66</v>
      </c>
      <c r="F2958" t="s">
        <v>73</v>
      </c>
      <c r="G2958" t="s">
        <v>80</v>
      </c>
      <c r="H2958" t="s">
        <v>66</v>
      </c>
      <c r="I2958">
        <f>MROUND(Table1[[#This Row],[Prob_H]]*100,2)/100</f>
        <v>0.4</v>
      </c>
      <c r="J2958">
        <f>1/Table1[[#This Row],[odds_ft_home_team_win]]-Table1[[#This Row],[Margin/3]]</f>
        <v>0.39797780799195936</v>
      </c>
      <c r="K2958">
        <f>1/Table1[[#This Row],[odds_ft_draw]]-Table1[[#This Row],[Margin/3]]</f>
        <v>0.26925152072908676</v>
      </c>
      <c r="L2958">
        <f>1/Table1[[#This Row],[odds_ft_away_team_win]]-Table1[[#This Row],[Margin/3]]</f>
        <v>0.33277067127895399</v>
      </c>
      <c r="M2958">
        <v>17</v>
      </c>
      <c r="N2958">
        <v>1.94</v>
      </c>
      <c r="O2958">
        <v>0.81</v>
      </c>
      <c r="P2958">
        <v>2</v>
      </c>
      <c r="Q2958">
        <v>0.76</v>
      </c>
      <c r="R2958" t="str" cm="1">
        <f t="array" ref="R29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58">
        <v>3</v>
      </c>
      <c r="T2958">
        <v>1</v>
      </c>
      <c r="U2958">
        <v>4</v>
      </c>
      <c r="V2958">
        <v>3</v>
      </c>
      <c r="W2958">
        <v>2</v>
      </c>
      <c r="X2958">
        <v>1</v>
      </c>
      <c r="Y2958" t="s">
        <v>2187</v>
      </c>
      <c r="Z2958">
        <v>28</v>
      </c>
      <c r="AA2958">
        <v>1</v>
      </c>
      <c r="AB2958">
        <v>7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12</v>
      </c>
      <c r="AL2958">
        <v>23</v>
      </c>
      <c r="AM2958">
        <v>6</v>
      </c>
      <c r="AN2958">
        <v>9</v>
      </c>
      <c r="AO2958">
        <v>6</v>
      </c>
      <c r="AP2958">
        <v>14</v>
      </c>
      <c r="AQ2958">
        <v>6</v>
      </c>
      <c r="AR2958">
        <v>9</v>
      </c>
      <c r="AS2958">
        <v>38</v>
      </c>
      <c r="AT2958">
        <v>62</v>
      </c>
      <c r="AU2958">
        <v>0</v>
      </c>
      <c r="AV2958">
        <v>0</v>
      </c>
      <c r="AW2958">
        <v>3.12</v>
      </c>
      <c r="AX2958">
        <v>67</v>
      </c>
      <c r="AY2958">
        <v>79</v>
      </c>
      <c r="AZ2958">
        <v>61</v>
      </c>
      <c r="BA2958">
        <v>39</v>
      </c>
      <c r="BB2958">
        <v>27</v>
      </c>
      <c r="BC2958">
        <v>46</v>
      </c>
      <c r="BD2958">
        <v>82</v>
      </c>
      <c r="BE2958">
        <v>49</v>
      </c>
      <c r="BF2958">
        <v>76</v>
      </c>
      <c r="BG2958">
        <v>9.2100000000000009</v>
      </c>
      <c r="BH2958">
        <v>5.93</v>
      </c>
      <c r="BI2958">
        <v>2.46</v>
      </c>
      <c r="BJ2958">
        <v>3.6</v>
      </c>
      <c r="BK2958">
        <v>2.93</v>
      </c>
      <c r="BL2958">
        <f>1/Table1[[#This Row],[odds_ft_home_team_win]]+1/Table1[[#This Row],[odds_ft_draw]]+1/Table1[[#This Row],[odds_ft_away_team_win]]-1</f>
        <v>2.5578771146073098E-2</v>
      </c>
      <c r="BM2958">
        <f>Table1[[#This Row],[Margin]]/3</f>
        <v>8.5262570486910327E-3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 t="s">
        <v>126</v>
      </c>
      <c r="BU2958">
        <f>VLOOKUP(Table1[[#This Row],[Reference]],metron,11,FALSE)</f>
        <v>1.344038264434575</v>
      </c>
      <c r="BV2958">
        <f>VLOOKUP(Table1[[#This Row],[Reference]],metron,12,FALSE)</f>
        <v>1.1515772691037469</v>
      </c>
    </row>
    <row r="2959" spans="1:74" hidden="1" x14ac:dyDescent="0.45">
      <c r="A2959" t="s">
        <v>5410</v>
      </c>
      <c r="B2959">
        <v>1479524400</v>
      </c>
      <c r="C2959" s="3" t="s">
        <v>2441</v>
      </c>
      <c r="D2959" t="s">
        <v>65</v>
      </c>
      <c r="E2959" t="s">
        <v>66</v>
      </c>
      <c r="F2959" t="s">
        <v>611</v>
      </c>
      <c r="G2959" t="s">
        <v>72</v>
      </c>
      <c r="H2959" t="s">
        <v>66</v>
      </c>
      <c r="I2959">
        <f>MROUND(Table1[[#This Row],[Prob_H]]*100,2)/100</f>
        <v>0.26</v>
      </c>
      <c r="J2959">
        <f>1/Table1[[#This Row],[odds_ft_home_team_win]]-Table1[[#This Row],[Margin/3]]</f>
        <v>0.26938459703715339</v>
      </c>
      <c r="K2959">
        <f>1/Table1[[#This Row],[odds_ft_draw]]-Table1[[#This Row],[Margin/3]]</f>
        <v>0.27171886407730278</v>
      </c>
      <c r="L2959">
        <f>1/Table1[[#This Row],[odds_ft_away_team_win]]-Table1[[#This Row],[Margin/3]]</f>
        <v>0.45889653888554383</v>
      </c>
      <c r="M2959">
        <v>17</v>
      </c>
      <c r="N2959">
        <v>0.88</v>
      </c>
      <c r="O2959">
        <v>1.5</v>
      </c>
      <c r="P2959">
        <v>1.65</v>
      </c>
      <c r="Q2959">
        <v>1.3</v>
      </c>
      <c r="R2959" t="str" cm="1">
        <f t="array" ref="R29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59">
        <v>2</v>
      </c>
      <c r="T2959">
        <v>1</v>
      </c>
      <c r="U2959">
        <v>3</v>
      </c>
      <c r="V2959">
        <v>2</v>
      </c>
      <c r="W2959">
        <v>1</v>
      </c>
      <c r="X2959">
        <v>1</v>
      </c>
      <c r="Y2959" t="s">
        <v>2442</v>
      </c>
      <c r="Z2959">
        <v>37</v>
      </c>
      <c r="AA2959">
        <v>6</v>
      </c>
      <c r="AB2959">
        <v>6</v>
      </c>
      <c r="AC2959">
        <v>5</v>
      </c>
      <c r="AD2959">
        <v>0</v>
      </c>
      <c r="AE2959">
        <v>2</v>
      </c>
      <c r="AF2959">
        <v>0</v>
      </c>
      <c r="AG2959">
        <v>3</v>
      </c>
      <c r="AH2959">
        <v>2</v>
      </c>
      <c r="AI2959">
        <v>0</v>
      </c>
      <c r="AJ2959">
        <v>2</v>
      </c>
      <c r="AK2959">
        <v>9</v>
      </c>
      <c r="AL2959">
        <v>15</v>
      </c>
      <c r="AM2959">
        <v>7</v>
      </c>
      <c r="AN2959">
        <v>5</v>
      </c>
      <c r="AO2959">
        <v>2</v>
      </c>
      <c r="AP2959">
        <v>10</v>
      </c>
      <c r="AQ2959">
        <v>13</v>
      </c>
      <c r="AR2959">
        <v>13</v>
      </c>
      <c r="AS2959">
        <v>40</v>
      </c>
      <c r="AT2959">
        <v>60</v>
      </c>
      <c r="AU2959">
        <v>0</v>
      </c>
      <c r="AV2959">
        <v>0</v>
      </c>
      <c r="AW2959">
        <v>2.94</v>
      </c>
      <c r="AX2959">
        <v>63</v>
      </c>
      <c r="AY2959">
        <v>69</v>
      </c>
      <c r="AZ2959">
        <v>57</v>
      </c>
      <c r="BA2959">
        <v>44</v>
      </c>
      <c r="BB2959">
        <v>26</v>
      </c>
      <c r="BC2959">
        <v>38</v>
      </c>
      <c r="BD2959">
        <v>69</v>
      </c>
      <c r="BE2959">
        <v>44</v>
      </c>
      <c r="BF2959">
        <v>94</v>
      </c>
      <c r="BG2959">
        <v>8.1300000000000008</v>
      </c>
      <c r="BH2959">
        <v>6.76</v>
      </c>
      <c r="BI2959">
        <v>3.6</v>
      </c>
      <c r="BJ2959">
        <v>3.57</v>
      </c>
      <c r="BK2959">
        <v>2.14</v>
      </c>
      <c r="BL2959">
        <f>1/Table1[[#This Row],[odds_ft_home_team_win]]+1/Table1[[#This Row],[odds_ft_draw]]+1/Table1[[#This Row],[odds_ft_away_team_win]]-1</f>
        <v>2.5179542221873241E-2</v>
      </c>
      <c r="BM2959">
        <f>Table1[[#This Row],[Margin]]/3</f>
        <v>8.3931807406244143E-3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 t="s">
        <v>614</v>
      </c>
      <c r="BU2959">
        <f>VLOOKUP(Table1[[#This Row],[Reference]],metron,11,FALSE)</f>
        <v>1.0936930368209989</v>
      </c>
      <c r="BV2959">
        <f>VLOOKUP(Table1[[#This Row],[Reference]],metron,12,FALSE)</f>
        <v>1.475756471017134</v>
      </c>
    </row>
    <row r="2960" spans="1:74" hidden="1" x14ac:dyDescent="0.45">
      <c r="A2960" t="s">
        <v>5410</v>
      </c>
      <c r="B2960">
        <v>1479596400</v>
      </c>
      <c r="C2960" s="3" t="s">
        <v>2443</v>
      </c>
      <c r="D2960" t="s">
        <v>65</v>
      </c>
      <c r="E2960" t="s">
        <v>66</v>
      </c>
      <c r="F2960" t="s">
        <v>67</v>
      </c>
      <c r="G2960" t="s">
        <v>93</v>
      </c>
      <c r="H2960" t="s">
        <v>66</v>
      </c>
      <c r="I2960">
        <f>MROUND(Table1[[#This Row],[Prob_H]]*100,2)/100</f>
        <v>0.34</v>
      </c>
      <c r="J2960">
        <f>1/Table1[[#This Row],[odds_ft_home_team_win]]-Table1[[#This Row],[Margin/3]]</f>
        <v>0.33067050342675436</v>
      </c>
      <c r="K2960">
        <f>1/Table1[[#This Row],[odds_ft_draw]]-Table1[[#This Row],[Margin/3]]</f>
        <v>0.28238512699790141</v>
      </c>
      <c r="L2960">
        <f>1/Table1[[#This Row],[odds_ft_away_team_win]]-Table1[[#This Row],[Margin/3]]</f>
        <v>0.38694436957534423</v>
      </c>
      <c r="M2960">
        <v>17</v>
      </c>
      <c r="N2960">
        <v>0.63</v>
      </c>
      <c r="O2960">
        <v>0.38</v>
      </c>
      <c r="P2960">
        <v>1.1200000000000001</v>
      </c>
      <c r="Q2960">
        <v>0.78</v>
      </c>
      <c r="R2960" t="str" cm="1">
        <f t="array" ref="R29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60">
        <v>1</v>
      </c>
      <c r="T2960">
        <v>0</v>
      </c>
      <c r="U2960">
        <v>1</v>
      </c>
      <c r="V2960">
        <v>1</v>
      </c>
      <c r="W2960">
        <v>1</v>
      </c>
      <c r="X2960">
        <v>0</v>
      </c>
      <c r="Y2960">
        <v>36</v>
      </c>
      <c r="AA2960">
        <v>2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-1</v>
      </c>
      <c r="AR2960">
        <v>-1</v>
      </c>
      <c r="AS2960">
        <v>-1</v>
      </c>
      <c r="AT2960">
        <v>-1</v>
      </c>
      <c r="AU2960">
        <v>0</v>
      </c>
      <c r="AV2960">
        <v>0</v>
      </c>
      <c r="AW2960">
        <v>3.07</v>
      </c>
      <c r="AX2960">
        <v>57</v>
      </c>
      <c r="AY2960">
        <v>82</v>
      </c>
      <c r="AZ2960">
        <v>63</v>
      </c>
      <c r="BA2960">
        <v>44</v>
      </c>
      <c r="BB2960">
        <v>26</v>
      </c>
      <c r="BC2960">
        <v>51</v>
      </c>
      <c r="BD2960">
        <v>82</v>
      </c>
      <c r="BE2960">
        <v>57</v>
      </c>
      <c r="BF2960">
        <v>82</v>
      </c>
      <c r="BG2960">
        <v>10.77</v>
      </c>
      <c r="BH2960">
        <v>4.13</v>
      </c>
      <c r="BI2960">
        <v>2.95</v>
      </c>
      <c r="BJ2960">
        <v>3.44</v>
      </c>
      <c r="BK2960">
        <v>2.5299999999999998</v>
      </c>
      <c r="BL2960">
        <f>1/Table1[[#This Row],[odds_ft_home_team_win]]+1/Table1[[#This Row],[odds_ft_draw]]+1/Table1[[#This Row],[odds_ft_away_team_win]]-1</f>
        <v>2.4937642262109705E-2</v>
      </c>
      <c r="BM2960">
        <f>Table1[[#This Row],[Margin]]/3</f>
        <v>8.3125474207032344E-3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 t="s">
        <v>70</v>
      </c>
      <c r="BU2960">
        <f>VLOOKUP(Table1[[#This Row],[Reference]],metron,11,FALSE)</f>
        <v>1.228921489601805</v>
      </c>
      <c r="BV2960">
        <f>VLOOKUP(Table1[[#This Row],[Reference]],metron,12,FALSE)</f>
        <v>1.2940512655166849</v>
      </c>
    </row>
    <row r="2961" spans="1:74" hidden="1" x14ac:dyDescent="0.45">
      <c r="A2961" t="s">
        <v>5410</v>
      </c>
      <c r="B2961">
        <v>1479596400</v>
      </c>
      <c r="C2961" s="3" t="s">
        <v>2443</v>
      </c>
      <c r="D2961" t="s">
        <v>65</v>
      </c>
      <c r="E2961" t="s">
        <v>66</v>
      </c>
      <c r="F2961" t="s">
        <v>77</v>
      </c>
      <c r="G2961" t="s">
        <v>81</v>
      </c>
      <c r="H2961" t="s">
        <v>66</v>
      </c>
      <c r="I2961">
        <f>MROUND(Table1[[#This Row],[Prob_H]]*100,2)/100</f>
        <v>0.36</v>
      </c>
      <c r="J2961">
        <f>1/Table1[[#This Row],[odds_ft_home_team_win]]-Table1[[#This Row],[Margin/3]]</f>
        <v>0.35527444253859347</v>
      </c>
      <c r="K2961">
        <f>1/Table1[[#This Row],[odds_ft_draw]]-Table1[[#This Row],[Margin/3]]</f>
        <v>0.27572898799313894</v>
      </c>
      <c r="L2961">
        <f>1/Table1[[#This Row],[odds_ft_away_team_win]]-Table1[[#This Row],[Margin/3]]</f>
        <v>0.36899656946826759</v>
      </c>
      <c r="M2961">
        <v>17</v>
      </c>
      <c r="N2961">
        <v>1.25</v>
      </c>
      <c r="O2961">
        <v>1</v>
      </c>
      <c r="P2961">
        <v>1.35</v>
      </c>
      <c r="Q2961">
        <v>1.21</v>
      </c>
      <c r="R2961" t="str" cm="1">
        <f t="array" ref="R29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1">
        <v>2</v>
      </c>
      <c r="T2961">
        <v>3</v>
      </c>
      <c r="U2961">
        <v>5</v>
      </c>
      <c r="V2961">
        <v>2</v>
      </c>
      <c r="W2961">
        <v>0</v>
      </c>
      <c r="X2961">
        <v>2</v>
      </c>
      <c r="Y2961" t="s">
        <v>2444</v>
      </c>
      <c r="Z2961" t="s">
        <v>2445</v>
      </c>
      <c r="AA2961">
        <v>6</v>
      </c>
      <c r="AB2961">
        <v>6</v>
      </c>
      <c r="AC2961">
        <v>1</v>
      </c>
      <c r="AD2961">
        <v>0</v>
      </c>
      <c r="AE2961">
        <v>2</v>
      </c>
      <c r="AF2961">
        <v>0</v>
      </c>
      <c r="AG2961">
        <v>1</v>
      </c>
      <c r="AH2961">
        <v>0</v>
      </c>
      <c r="AI2961">
        <v>0</v>
      </c>
      <c r="AJ2961">
        <v>2</v>
      </c>
      <c r="AK2961">
        <v>17</v>
      </c>
      <c r="AL2961">
        <v>12</v>
      </c>
      <c r="AM2961">
        <v>7</v>
      </c>
      <c r="AN2961">
        <v>8</v>
      </c>
      <c r="AO2961">
        <v>10</v>
      </c>
      <c r="AP2961">
        <v>4</v>
      </c>
      <c r="AQ2961">
        <v>16</v>
      </c>
      <c r="AR2961">
        <v>13</v>
      </c>
      <c r="AS2961">
        <v>53</v>
      </c>
      <c r="AT2961">
        <v>47</v>
      </c>
      <c r="AU2961">
        <v>0</v>
      </c>
      <c r="AV2961">
        <v>0</v>
      </c>
      <c r="AW2961">
        <v>3.26</v>
      </c>
      <c r="AX2961">
        <v>63</v>
      </c>
      <c r="AY2961">
        <v>75</v>
      </c>
      <c r="AZ2961">
        <v>57</v>
      </c>
      <c r="BA2961">
        <v>38</v>
      </c>
      <c r="BB2961">
        <v>25</v>
      </c>
      <c r="BC2961">
        <v>50</v>
      </c>
      <c r="BD2961">
        <v>75</v>
      </c>
      <c r="BE2961">
        <v>44</v>
      </c>
      <c r="BF2961">
        <v>82</v>
      </c>
      <c r="BG2961">
        <v>10.17</v>
      </c>
      <c r="BH2961">
        <v>5.5</v>
      </c>
      <c r="BI2961">
        <v>2.75</v>
      </c>
      <c r="BJ2961">
        <v>3.52</v>
      </c>
      <c r="BK2961">
        <v>2.65</v>
      </c>
      <c r="BL2961">
        <f>1/Table1[[#This Row],[odds_ft_home_team_win]]+1/Table1[[#This Row],[odds_ft_draw]]+1/Table1[[#This Row],[odds_ft_away_team_win]]-1</f>
        <v>2.5085763293310581E-2</v>
      </c>
      <c r="BM2961">
        <f>Table1[[#This Row],[Margin]]/3</f>
        <v>8.3619210977701943E-3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 t="s">
        <v>79</v>
      </c>
      <c r="BU2961">
        <f>VLOOKUP(Table1[[#This Row],[Reference]],metron,11,FALSE)</f>
        <v>1.269326094653606</v>
      </c>
      <c r="BV2961">
        <f>VLOOKUP(Table1[[#This Row],[Reference]],metron,12,FALSE)</f>
        <v>1.2417089578661631</v>
      </c>
    </row>
    <row r="2962" spans="1:74" hidden="1" x14ac:dyDescent="0.45">
      <c r="A2962" t="s">
        <v>5410</v>
      </c>
      <c r="B2962">
        <v>1479603600</v>
      </c>
      <c r="C2962" s="3" t="s">
        <v>2446</v>
      </c>
      <c r="D2962" t="s">
        <v>65</v>
      </c>
      <c r="E2962" t="s">
        <v>66</v>
      </c>
      <c r="F2962" t="s">
        <v>68</v>
      </c>
      <c r="G2962" t="s">
        <v>80</v>
      </c>
      <c r="H2962" t="s">
        <v>66</v>
      </c>
      <c r="I2962">
        <f>MROUND(Table1[[#This Row],[Prob_H]]*100,2)/100</f>
        <v>0.64</v>
      </c>
      <c r="J2962">
        <f>1/Table1[[#This Row],[odds_ft_home_team_win]]-Table1[[#This Row],[Margin/3]]</f>
        <v>0.6453696932900056</v>
      </c>
      <c r="K2962">
        <f>1/Table1[[#This Row],[odds_ft_draw]]-Table1[[#This Row],[Margin/3]]</f>
        <v>0.2206078739932556</v>
      </c>
      <c r="L2962">
        <f>1/Table1[[#This Row],[odds_ft_away_team_win]]-Table1[[#This Row],[Margin/3]]</f>
        <v>0.1340224327167388</v>
      </c>
      <c r="M2962">
        <v>17</v>
      </c>
      <c r="N2962">
        <v>1.63</v>
      </c>
      <c r="O2962">
        <v>0.63</v>
      </c>
      <c r="P2962">
        <v>1.78</v>
      </c>
      <c r="Q2962">
        <v>0.94</v>
      </c>
      <c r="R2962" t="str" cm="1">
        <f t="array" ref="R29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2">
        <v>1</v>
      </c>
      <c r="T2962">
        <v>2</v>
      </c>
      <c r="U2962">
        <v>3</v>
      </c>
      <c r="V2962">
        <v>1</v>
      </c>
      <c r="W2962">
        <v>0</v>
      </c>
      <c r="X2962">
        <v>1</v>
      </c>
      <c r="Y2962">
        <v>85</v>
      </c>
      <c r="Z2962" t="s">
        <v>2057</v>
      </c>
      <c r="AA2962">
        <v>3</v>
      </c>
      <c r="AB2962">
        <v>0</v>
      </c>
      <c r="AC2962">
        <v>2</v>
      </c>
      <c r="AD2962">
        <v>0</v>
      </c>
      <c r="AE2962">
        <v>3</v>
      </c>
      <c r="AF2962">
        <v>0</v>
      </c>
      <c r="AG2962">
        <v>2</v>
      </c>
      <c r="AH2962">
        <v>0</v>
      </c>
      <c r="AI2962">
        <v>2</v>
      </c>
      <c r="AJ2962">
        <v>1</v>
      </c>
      <c r="AK2962">
        <v>11</v>
      </c>
      <c r="AL2962">
        <v>3</v>
      </c>
      <c r="AM2962">
        <v>3</v>
      </c>
      <c r="AN2962">
        <v>3</v>
      </c>
      <c r="AO2962">
        <v>8</v>
      </c>
      <c r="AP2962">
        <v>0</v>
      </c>
      <c r="AQ2962">
        <v>12</v>
      </c>
      <c r="AR2962">
        <v>17</v>
      </c>
      <c r="AS2962">
        <v>71</v>
      </c>
      <c r="AT2962">
        <v>29</v>
      </c>
      <c r="AU2962">
        <v>0</v>
      </c>
      <c r="AV2962">
        <v>0</v>
      </c>
      <c r="AW2962">
        <v>2.44</v>
      </c>
      <c r="AX2962">
        <v>63</v>
      </c>
      <c r="AY2962">
        <v>76</v>
      </c>
      <c r="AZ2962">
        <v>50</v>
      </c>
      <c r="BA2962">
        <v>19</v>
      </c>
      <c r="BB2962">
        <v>13</v>
      </c>
      <c r="BC2962">
        <v>32</v>
      </c>
      <c r="BD2962">
        <v>57</v>
      </c>
      <c r="BE2962">
        <v>44</v>
      </c>
      <c r="BF2962">
        <v>82</v>
      </c>
      <c r="BG2962">
        <v>10.75</v>
      </c>
      <c r="BH2962">
        <v>5.63</v>
      </c>
      <c r="BI2962">
        <v>1.53</v>
      </c>
      <c r="BJ2962">
        <v>4.37</v>
      </c>
      <c r="BK2962">
        <v>7.03</v>
      </c>
      <c r="BL2962">
        <f>1/Table1[[#This Row],[odds_ft_home_team_win]]+1/Table1[[#This Row],[odds_ft_draw]]+1/Table1[[#This Row],[odds_ft_away_team_win]]-1</f>
        <v>2.4675233855473433E-2</v>
      </c>
      <c r="BM2962">
        <f>Table1[[#This Row],[Margin]]/3</f>
        <v>8.2250779518244777E-3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 t="s">
        <v>116</v>
      </c>
      <c r="BU2962">
        <f>VLOOKUP(Table1[[#This Row],[Reference]],metron,11,FALSE)</f>
        <v>1.980803571428571</v>
      </c>
      <c r="BV2962">
        <f>VLOOKUP(Table1[[#This Row],[Reference]],metron,12,FALSE)</f>
        <v>0.85357142857142854</v>
      </c>
    </row>
    <row r="2963" spans="1:74" hidden="1" x14ac:dyDescent="0.45">
      <c r="A2963" t="s">
        <v>5410</v>
      </c>
      <c r="B2963">
        <v>1479603600</v>
      </c>
      <c r="C2963" s="3" t="s">
        <v>2446</v>
      </c>
      <c r="D2963" t="s">
        <v>65</v>
      </c>
      <c r="E2963" t="s">
        <v>66</v>
      </c>
      <c r="F2963" t="s">
        <v>78</v>
      </c>
      <c r="G2963" t="s">
        <v>85</v>
      </c>
      <c r="H2963" t="s">
        <v>66</v>
      </c>
      <c r="I2963">
        <f>MROUND(Table1[[#This Row],[Prob_H]]*100,2)/100</f>
        <v>0.26</v>
      </c>
      <c r="J2963">
        <f>1/Table1[[#This Row],[odds_ft_home_team_win]]-Table1[[#This Row],[Margin/3]]</f>
        <v>0.25269178297493067</v>
      </c>
      <c r="K2963">
        <f>1/Table1[[#This Row],[odds_ft_draw]]-Table1[[#This Row],[Margin/3]]</f>
        <v>0.25066253474375877</v>
      </c>
      <c r="L2963">
        <f>1/Table1[[#This Row],[odds_ft_away_team_win]]-Table1[[#This Row],[Margin/3]]</f>
        <v>0.49664568228131045</v>
      </c>
      <c r="M2963">
        <v>17</v>
      </c>
      <c r="N2963">
        <v>1.38</v>
      </c>
      <c r="O2963">
        <v>1</v>
      </c>
      <c r="P2963">
        <v>1.39</v>
      </c>
      <c r="Q2963">
        <v>1</v>
      </c>
      <c r="R2963" t="str" cm="1">
        <f t="array" ref="R29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3">
        <v>1</v>
      </c>
      <c r="T2963">
        <v>2</v>
      </c>
      <c r="U2963">
        <v>3</v>
      </c>
      <c r="V2963">
        <v>1</v>
      </c>
      <c r="W2963">
        <v>0</v>
      </c>
      <c r="X2963">
        <v>1</v>
      </c>
      <c r="Y2963">
        <v>74</v>
      </c>
      <c r="Z2963" t="s">
        <v>2447</v>
      </c>
      <c r="AA2963">
        <v>8</v>
      </c>
      <c r="AB2963">
        <v>4</v>
      </c>
      <c r="AC2963">
        <v>1</v>
      </c>
      <c r="AD2963">
        <v>0</v>
      </c>
      <c r="AE2963">
        <v>3</v>
      </c>
      <c r="AF2963">
        <v>0</v>
      </c>
      <c r="AG2963">
        <v>0</v>
      </c>
      <c r="AH2963">
        <v>1</v>
      </c>
      <c r="AI2963">
        <v>1</v>
      </c>
      <c r="AJ2963">
        <v>2</v>
      </c>
      <c r="AK2963">
        <v>9</v>
      </c>
      <c r="AL2963">
        <v>17</v>
      </c>
      <c r="AM2963">
        <v>7</v>
      </c>
      <c r="AN2963">
        <v>6</v>
      </c>
      <c r="AO2963">
        <v>2</v>
      </c>
      <c r="AP2963">
        <v>11</v>
      </c>
      <c r="AQ2963">
        <v>13</v>
      </c>
      <c r="AR2963">
        <v>16</v>
      </c>
      <c r="AS2963">
        <v>63</v>
      </c>
      <c r="AT2963">
        <v>37</v>
      </c>
      <c r="AU2963">
        <v>0</v>
      </c>
      <c r="AV2963">
        <v>0</v>
      </c>
      <c r="AW2963">
        <v>3.63</v>
      </c>
      <c r="AX2963">
        <v>76</v>
      </c>
      <c r="AY2963">
        <v>88</v>
      </c>
      <c r="AZ2963">
        <v>63</v>
      </c>
      <c r="BA2963">
        <v>51</v>
      </c>
      <c r="BB2963">
        <v>38</v>
      </c>
      <c r="BC2963">
        <v>44</v>
      </c>
      <c r="BD2963">
        <v>75</v>
      </c>
      <c r="BE2963">
        <v>69</v>
      </c>
      <c r="BF2963">
        <v>94</v>
      </c>
      <c r="BG2963">
        <v>12.46</v>
      </c>
      <c r="BH2963">
        <v>4.63</v>
      </c>
      <c r="BI2963">
        <v>3.83</v>
      </c>
      <c r="BJ2963">
        <v>3.86</v>
      </c>
      <c r="BK2963">
        <v>1.98</v>
      </c>
      <c r="BL2963">
        <f>1/Table1[[#This Row],[odds_ft_home_team_win]]+1/Table1[[#This Row],[odds_ft_draw]]+1/Table1[[#This Row],[odds_ft_away_team_win]]-1</f>
        <v>2.5214468307583893E-2</v>
      </c>
      <c r="BM2963">
        <f>Table1[[#This Row],[Margin]]/3</f>
        <v>8.4048227691946309E-3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 t="s">
        <v>106</v>
      </c>
      <c r="BU2963">
        <f>VLOOKUP(Table1[[#This Row],[Reference]],metron,11,FALSE)</f>
        <v>1.0936930368209989</v>
      </c>
      <c r="BV2963">
        <f>VLOOKUP(Table1[[#This Row],[Reference]],metron,12,FALSE)</f>
        <v>1.475756471017134</v>
      </c>
    </row>
    <row r="2964" spans="1:74" hidden="1" x14ac:dyDescent="0.45">
      <c r="A2964" t="s">
        <v>5410</v>
      </c>
      <c r="B2964">
        <v>1479603960</v>
      </c>
      <c r="C2964" s="3" t="s">
        <v>2448</v>
      </c>
      <c r="D2964" t="s">
        <v>65</v>
      </c>
      <c r="E2964" t="s">
        <v>66</v>
      </c>
      <c r="F2964" t="s">
        <v>103</v>
      </c>
      <c r="G2964" t="s">
        <v>86</v>
      </c>
      <c r="H2964" t="s">
        <v>66</v>
      </c>
      <c r="I2964">
        <f>MROUND(Table1[[#This Row],[Prob_H]]*100,2)/100</f>
        <v>0.52</v>
      </c>
      <c r="J2964">
        <f>1/Table1[[#This Row],[odds_ft_home_team_win]]-Table1[[#This Row],[Margin/3]]</f>
        <v>0.51510463847862775</v>
      </c>
      <c r="K2964">
        <f>1/Table1[[#This Row],[odds_ft_draw]]-Table1[[#This Row],[Margin/3]]</f>
        <v>0.25750187586305467</v>
      </c>
      <c r="L2964">
        <f>1/Table1[[#This Row],[odds_ft_away_team_win]]-Table1[[#This Row],[Margin/3]]</f>
        <v>0.22739348565831757</v>
      </c>
      <c r="M2964">
        <v>17</v>
      </c>
      <c r="N2964">
        <v>2.5</v>
      </c>
      <c r="O2964">
        <v>1.57</v>
      </c>
      <c r="P2964">
        <v>2</v>
      </c>
      <c r="Q2964">
        <v>1.25</v>
      </c>
      <c r="R2964" t="str" cm="1">
        <f t="array" ref="R29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64">
        <v>3</v>
      </c>
      <c r="T2964">
        <v>3</v>
      </c>
      <c r="U2964">
        <v>6</v>
      </c>
      <c r="V2964">
        <v>3</v>
      </c>
      <c r="W2964">
        <v>2</v>
      </c>
      <c r="X2964">
        <v>1</v>
      </c>
      <c r="Y2964" t="s">
        <v>2449</v>
      </c>
      <c r="Z2964" t="s">
        <v>2450</v>
      </c>
      <c r="AA2964">
        <v>4</v>
      </c>
      <c r="AB2964">
        <v>6</v>
      </c>
      <c r="AC2964">
        <v>1</v>
      </c>
      <c r="AD2964">
        <v>0</v>
      </c>
      <c r="AE2964">
        <v>3</v>
      </c>
      <c r="AF2964">
        <v>0</v>
      </c>
      <c r="AG2964">
        <v>1</v>
      </c>
      <c r="AH2964">
        <v>0</v>
      </c>
      <c r="AI2964">
        <v>3</v>
      </c>
      <c r="AJ2964">
        <v>0</v>
      </c>
      <c r="AK2964">
        <v>11</v>
      </c>
      <c r="AL2964">
        <v>13</v>
      </c>
      <c r="AM2964">
        <v>6</v>
      </c>
      <c r="AN2964">
        <v>6</v>
      </c>
      <c r="AO2964">
        <v>5</v>
      </c>
      <c r="AP2964">
        <v>7</v>
      </c>
      <c r="AQ2964">
        <v>15</v>
      </c>
      <c r="AR2964">
        <v>13</v>
      </c>
      <c r="AS2964">
        <v>57</v>
      </c>
      <c r="AT2964">
        <v>43</v>
      </c>
      <c r="AU2964">
        <v>0</v>
      </c>
      <c r="AV2964">
        <v>0</v>
      </c>
      <c r="AW2964">
        <v>3.41</v>
      </c>
      <c r="AX2964">
        <v>75</v>
      </c>
      <c r="AY2964">
        <v>94</v>
      </c>
      <c r="AZ2964">
        <v>53</v>
      </c>
      <c r="BA2964">
        <v>41</v>
      </c>
      <c r="BB2964">
        <v>27</v>
      </c>
      <c r="BC2964">
        <v>55</v>
      </c>
      <c r="BD2964">
        <v>93</v>
      </c>
      <c r="BE2964">
        <v>60</v>
      </c>
      <c r="BF2964">
        <v>80</v>
      </c>
      <c r="BG2964">
        <v>11.43</v>
      </c>
      <c r="BH2964">
        <v>5.14</v>
      </c>
      <c r="BI2964">
        <v>1.91</v>
      </c>
      <c r="BJ2964">
        <v>3.76</v>
      </c>
      <c r="BK2964">
        <v>4.24</v>
      </c>
      <c r="BL2964">
        <f>1/Table1[[#This Row],[odds_ft_home_team_win]]+1/Table1[[#This Row],[odds_ft_draw]]+1/Table1[[#This Row],[odds_ft_away_team_win]]-1</f>
        <v>2.5366712836367933E-2</v>
      </c>
      <c r="BM2964">
        <f>Table1[[#This Row],[Margin]]/3</f>
        <v>8.4555709454559782E-3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 t="s">
        <v>118</v>
      </c>
      <c r="BU2964">
        <f>VLOOKUP(Table1[[#This Row],[Reference]],metron,11,FALSE)</f>
        <v>1.625948039373891</v>
      </c>
      <c r="BV2964">
        <f>VLOOKUP(Table1[[#This Row],[Reference]],metron,12,FALSE)</f>
        <v>0.97079231886396644</v>
      </c>
    </row>
    <row r="2965" spans="1:74" hidden="1" x14ac:dyDescent="0.45">
      <c r="A2965" t="s">
        <v>5410</v>
      </c>
      <c r="B2965">
        <v>1479610800</v>
      </c>
      <c r="C2965" s="3" t="s">
        <v>2451</v>
      </c>
      <c r="D2965" t="s">
        <v>65</v>
      </c>
      <c r="E2965" t="s">
        <v>66</v>
      </c>
      <c r="F2965" t="s">
        <v>98</v>
      </c>
      <c r="G2965" t="s">
        <v>2218</v>
      </c>
      <c r="H2965" t="s">
        <v>66</v>
      </c>
      <c r="I2965">
        <f>MROUND(Table1[[#This Row],[Prob_H]]*100,2)/100</f>
        <v>0.5</v>
      </c>
      <c r="J2965">
        <f>1/Table1[[#This Row],[odds_ft_home_team_win]]-Table1[[#This Row],[Margin/3]]</f>
        <v>0.5017724164633619</v>
      </c>
      <c r="K2965">
        <f>1/Table1[[#This Row],[odds_ft_draw]]-Table1[[#This Row],[Margin/3]]</f>
        <v>0.27246721123520329</v>
      </c>
      <c r="L2965">
        <f>1/Table1[[#This Row],[odds_ft_away_team_win]]-Table1[[#This Row],[Margin/3]]</f>
        <v>0.22576037230143486</v>
      </c>
      <c r="M2965">
        <v>17</v>
      </c>
      <c r="N2965">
        <v>1.75</v>
      </c>
      <c r="O2965">
        <v>1.1299999999999999</v>
      </c>
      <c r="P2965">
        <v>1.86</v>
      </c>
      <c r="Q2965">
        <v>1.1100000000000001</v>
      </c>
      <c r="R2965" t="str" cm="1">
        <f t="array" ref="R29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65">
        <v>1</v>
      </c>
      <c r="T2965">
        <v>1</v>
      </c>
      <c r="U2965">
        <v>2</v>
      </c>
      <c r="V2965">
        <v>2</v>
      </c>
      <c r="W2965">
        <v>1</v>
      </c>
      <c r="X2965">
        <v>1</v>
      </c>
      <c r="Y2965">
        <v>33</v>
      </c>
      <c r="Z2965">
        <v>14</v>
      </c>
      <c r="AA2965">
        <v>4</v>
      </c>
      <c r="AB2965">
        <v>1</v>
      </c>
      <c r="AC2965">
        <v>3</v>
      </c>
      <c r="AD2965">
        <v>0</v>
      </c>
      <c r="AE2965">
        <v>3</v>
      </c>
      <c r="AF2965">
        <v>1</v>
      </c>
      <c r="AG2965">
        <v>1</v>
      </c>
      <c r="AH2965">
        <v>2</v>
      </c>
      <c r="AI2965">
        <v>2</v>
      </c>
      <c r="AJ2965">
        <v>2</v>
      </c>
      <c r="AK2965">
        <v>11</v>
      </c>
      <c r="AL2965">
        <v>4</v>
      </c>
      <c r="AM2965">
        <v>3</v>
      </c>
      <c r="AN2965">
        <v>3</v>
      </c>
      <c r="AO2965">
        <v>8</v>
      </c>
      <c r="AP2965">
        <v>1</v>
      </c>
      <c r="AQ2965">
        <v>12</v>
      </c>
      <c r="AR2965">
        <v>14</v>
      </c>
      <c r="AS2965">
        <v>63</v>
      </c>
      <c r="AT2965">
        <v>37</v>
      </c>
      <c r="AU2965">
        <v>0</v>
      </c>
      <c r="AV2965">
        <v>0</v>
      </c>
      <c r="AW2965">
        <v>2.19</v>
      </c>
      <c r="AX2965">
        <v>50</v>
      </c>
      <c r="AY2965">
        <v>63</v>
      </c>
      <c r="AZ2965">
        <v>50</v>
      </c>
      <c r="BA2965">
        <v>19</v>
      </c>
      <c r="BB2965">
        <v>7</v>
      </c>
      <c r="BC2965">
        <v>32</v>
      </c>
      <c r="BD2965">
        <v>57</v>
      </c>
      <c r="BE2965">
        <v>44</v>
      </c>
      <c r="BF2965">
        <v>69</v>
      </c>
      <c r="BG2965">
        <v>7.63</v>
      </c>
      <c r="BH2965">
        <v>4.5</v>
      </c>
      <c r="BI2965">
        <v>1.96</v>
      </c>
      <c r="BJ2965">
        <v>3.56</v>
      </c>
      <c r="BK2965">
        <v>4.2699999999999996</v>
      </c>
      <c r="BL2965">
        <f>1/Table1[[#This Row],[odds_ft_home_team_win]]+1/Table1[[#This Row],[odds_ft_draw]]+1/Table1[[#This Row],[odds_ft_away_team_win]]-1</f>
        <v>2.5294995507873397E-2</v>
      </c>
      <c r="BM2965">
        <f>Table1[[#This Row],[Margin]]/3</f>
        <v>8.4316651692911328E-3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 t="s">
        <v>128</v>
      </c>
      <c r="BU2965">
        <f>VLOOKUP(Table1[[#This Row],[Reference]],metron,11,FALSE)</f>
        <v>1.5342708579532029</v>
      </c>
      <c r="BV2965">
        <f>VLOOKUP(Table1[[#This Row],[Reference]],metron,12,FALSE)</f>
        <v>0.98593713070196176</v>
      </c>
    </row>
    <row r="2966" spans="1:74" hidden="1" x14ac:dyDescent="0.45">
      <c r="A2966" t="s">
        <v>5410</v>
      </c>
      <c r="B2966">
        <v>1479664800</v>
      </c>
      <c r="C2966" s="3" t="s">
        <v>2452</v>
      </c>
      <c r="D2966" t="s">
        <v>65</v>
      </c>
      <c r="E2966" t="s">
        <v>66</v>
      </c>
      <c r="F2966" t="s">
        <v>97</v>
      </c>
      <c r="G2966" t="s">
        <v>88</v>
      </c>
      <c r="H2966" t="s">
        <v>66</v>
      </c>
      <c r="I2966">
        <f>MROUND(Table1[[#This Row],[Prob_H]]*100,2)/100</f>
        <v>0.62</v>
      </c>
      <c r="J2966">
        <f>1/Table1[[#This Row],[odds_ft_home_team_win]]-Table1[[#This Row],[Margin/3]]</f>
        <v>0.61201888896788481</v>
      </c>
      <c r="K2966">
        <f>1/Table1[[#This Row],[odds_ft_draw]]-Table1[[#This Row],[Margin/3]]</f>
        <v>0.23013532630629016</v>
      </c>
      <c r="L2966">
        <f>1/Table1[[#This Row],[odds_ft_away_team_win]]-Table1[[#This Row],[Margin/3]]</f>
        <v>0.15784578472582508</v>
      </c>
      <c r="M2966">
        <v>17</v>
      </c>
      <c r="N2966">
        <v>1.71</v>
      </c>
      <c r="O2966">
        <v>0.25</v>
      </c>
      <c r="P2966">
        <v>1.37</v>
      </c>
      <c r="Q2966">
        <v>0.83</v>
      </c>
      <c r="R2966" t="str" cm="1">
        <f t="array" ref="R29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6">
        <v>1</v>
      </c>
      <c r="T2966">
        <v>2</v>
      </c>
      <c r="U2966">
        <v>3</v>
      </c>
      <c r="V2966">
        <v>1</v>
      </c>
      <c r="W2966">
        <v>0</v>
      </c>
      <c r="X2966">
        <v>1</v>
      </c>
      <c r="Y2966">
        <v>89</v>
      </c>
      <c r="Z2966" t="s">
        <v>2453</v>
      </c>
      <c r="AA2966">
        <v>10</v>
      </c>
      <c r="AB2966">
        <v>6</v>
      </c>
      <c r="AC2966">
        <v>1</v>
      </c>
      <c r="AD2966">
        <v>0</v>
      </c>
      <c r="AE2966">
        <v>2</v>
      </c>
      <c r="AF2966">
        <v>0</v>
      </c>
      <c r="AG2966">
        <v>1</v>
      </c>
      <c r="AH2966">
        <v>0</v>
      </c>
      <c r="AI2966">
        <v>0</v>
      </c>
      <c r="AJ2966">
        <v>2</v>
      </c>
      <c r="AK2966">
        <v>15</v>
      </c>
      <c r="AL2966">
        <v>10</v>
      </c>
      <c r="AM2966">
        <v>3</v>
      </c>
      <c r="AN2966">
        <v>7</v>
      </c>
      <c r="AO2966">
        <v>12</v>
      </c>
      <c r="AP2966">
        <v>3</v>
      </c>
      <c r="AQ2966">
        <v>12</v>
      </c>
      <c r="AR2966">
        <v>17</v>
      </c>
      <c r="AS2966">
        <v>61</v>
      </c>
      <c r="AT2966">
        <v>39</v>
      </c>
      <c r="AU2966">
        <v>0</v>
      </c>
      <c r="AV2966">
        <v>0</v>
      </c>
      <c r="AW2966">
        <v>2.64</v>
      </c>
      <c r="AX2966">
        <v>60</v>
      </c>
      <c r="AY2966">
        <v>80</v>
      </c>
      <c r="AZ2966">
        <v>53</v>
      </c>
      <c r="BA2966">
        <v>26</v>
      </c>
      <c r="BB2966">
        <v>7</v>
      </c>
      <c r="BC2966">
        <v>41</v>
      </c>
      <c r="BD2966">
        <v>73</v>
      </c>
      <c r="BE2966">
        <v>34</v>
      </c>
      <c r="BF2966">
        <v>73</v>
      </c>
      <c r="BG2966">
        <v>11.92</v>
      </c>
      <c r="BH2966">
        <v>4.95</v>
      </c>
      <c r="BI2966">
        <v>1.61</v>
      </c>
      <c r="BJ2966">
        <v>4.18</v>
      </c>
      <c r="BK2966">
        <v>5.99</v>
      </c>
      <c r="BL2966">
        <f>1/Table1[[#This Row],[odds_ft_home_team_win]]+1/Table1[[#This Row],[odds_ft_draw]]+1/Table1[[#This Row],[odds_ft_away_team_win]]-1</f>
        <v>2.7297370363426277E-2</v>
      </c>
      <c r="BM2966">
        <f>Table1[[#This Row],[Margin]]/3</f>
        <v>9.0991234544754249E-3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 t="s">
        <v>2262</v>
      </c>
      <c r="BU2966">
        <f>VLOOKUP(Table1[[#This Row],[Reference]],metron,11,FALSE)</f>
        <v>1.8681481481481479</v>
      </c>
      <c r="BV2966">
        <f>VLOOKUP(Table1[[#This Row],[Reference]],metron,12,FALSE)</f>
        <v>0.86851851851851847</v>
      </c>
    </row>
    <row r="2967" spans="1:74" hidden="1" x14ac:dyDescent="0.45">
      <c r="A2967" t="s">
        <v>5410</v>
      </c>
      <c r="B2967">
        <v>1479686400</v>
      </c>
      <c r="C2967" s="3" t="s">
        <v>2454</v>
      </c>
      <c r="D2967" t="s">
        <v>65</v>
      </c>
      <c r="E2967" t="s">
        <v>66</v>
      </c>
      <c r="F2967" t="s">
        <v>73</v>
      </c>
      <c r="G2967" t="s">
        <v>94</v>
      </c>
      <c r="H2967" t="s">
        <v>66</v>
      </c>
      <c r="I2967">
        <f>MROUND(Table1[[#This Row],[Prob_H]]*100,2)/100</f>
        <v>0.34</v>
      </c>
      <c r="J2967">
        <f>1/Table1[[#This Row],[odds_ft_home_team_win]]-Table1[[#This Row],[Margin/3]]</f>
        <v>0.33783282883837734</v>
      </c>
      <c r="K2967">
        <f>1/Table1[[#This Row],[odds_ft_draw]]-Table1[[#This Row],[Margin/3]]</f>
        <v>0.27509818657287261</v>
      </c>
      <c r="L2967">
        <f>1/Table1[[#This Row],[odds_ft_away_team_win]]-Table1[[#This Row],[Margin/3]]</f>
        <v>0.38706898458875011</v>
      </c>
      <c r="M2967">
        <v>17</v>
      </c>
      <c r="N2967">
        <v>1.25</v>
      </c>
      <c r="O2967">
        <v>0.63</v>
      </c>
      <c r="P2967">
        <v>1.06</v>
      </c>
      <c r="Q2967">
        <v>0.83</v>
      </c>
      <c r="R2967" t="str" cm="1">
        <f t="array" ref="R29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7">
        <v>0</v>
      </c>
      <c r="T2967">
        <v>3</v>
      </c>
      <c r="U2967">
        <v>3</v>
      </c>
      <c r="V2967">
        <v>0</v>
      </c>
      <c r="W2967">
        <v>0</v>
      </c>
      <c r="X2967">
        <v>0</v>
      </c>
      <c r="Z2967" t="s">
        <v>2455</v>
      </c>
      <c r="AA2967">
        <v>6</v>
      </c>
      <c r="AB2967">
        <v>9</v>
      </c>
      <c r="AC2967">
        <v>3</v>
      </c>
      <c r="AD2967">
        <v>2</v>
      </c>
      <c r="AE2967">
        <v>2</v>
      </c>
      <c r="AF2967">
        <v>0</v>
      </c>
      <c r="AG2967">
        <v>3</v>
      </c>
      <c r="AH2967">
        <v>2</v>
      </c>
      <c r="AI2967">
        <v>1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9</v>
      </c>
      <c r="AR2967">
        <v>15</v>
      </c>
      <c r="AS2967">
        <v>-1</v>
      </c>
      <c r="AT2967">
        <v>-1</v>
      </c>
      <c r="AU2967">
        <v>0</v>
      </c>
      <c r="AV2967">
        <v>0</v>
      </c>
      <c r="AW2967">
        <v>2.94</v>
      </c>
      <c r="AX2967">
        <v>63</v>
      </c>
      <c r="AY2967">
        <v>82</v>
      </c>
      <c r="AZ2967">
        <v>63</v>
      </c>
      <c r="BA2967">
        <v>44</v>
      </c>
      <c r="BB2967">
        <v>19</v>
      </c>
      <c r="BC2967">
        <v>38</v>
      </c>
      <c r="BD2967">
        <v>82</v>
      </c>
      <c r="BE2967">
        <v>51</v>
      </c>
      <c r="BF2967">
        <v>76</v>
      </c>
      <c r="BG2967">
        <v>12.13</v>
      </c>
      <c r="BH2967">
        <v>5.25</v>
      </c>
      <c r="BI2967">
        <v>2.89</v>
      </c>
      <c r="BJ2967">
        <v>3.53</v>
      </c>
      <c r="BK2967">
        <v>2.5299999999999998</v>
      </c>
      <c r="BL2967">
        <f>1/Table1[[#This Row],[odds_ft_home_team_win]]+1/Table1[[#This Row],[odds_ft_draw]]+1/Table1[[#This Row],[odds_ft_away_team_win]]-1</f>
        <v>2.456379722189217E-2</v>
      </c>
      <c r="BM2967">
        <f>Table1[[#This Row],[Margin]]/3</f>
        <v>8.1879324072973905E-3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 t="s">
        <v>126</v>
      </c>
      <c r="BU2967">
        <f>VLOOKUP(Table1[[#This Row],[Reference]],metron,11,FALSE)</f>
        <v>1.228921489601805</v>
      </c>
      <c r="BV2967">
        <f>VLOOKUP(Table1[[#This Row],[Reference]],metron,12,FALSE)</f>
        <v>1.2940512655166849</v>
      </c>
    </row>
    <row r="2968" spans="1:74" hidden="1" x14ac:dyDescent="0.45">
      <c r="A2968" t="s">
        <v>5409</v>
      </c>
      <c r="B2968">
        <v>1494108000</v>
      </c>
      <c r="C2968" s="3" t="s">
        <v>2698</v>
      </c>
      <c r="D2968" t="s">
        <v>65</v>
      </c>
      <c r="E2968" t="s">
        <v>66</v>
      </c>
      <c r="F2968" t="s">
        <v>80</v>
      </c>
      <c r="G2968" t="s">
        <v>68</v>
      </c>
      <c r="H2968" t="s">
        <v>66</v>
      </c>
      <c r="I2968">
        <f>MROUND(Table1[[#This Row],[Prob_H]]*100,2)/100</f>
        <v>0.2</v>
      </c>
      <c r="J2968">
        <f>1/Table1[[#This Row],[odds_ft_home_team_win]]-Table1[[#This Row],[Margin/3]]</f>
        <v>0.20990551393434653</v>
      </c>
      <c r="K2968">
        <f>1/Table1[[#This Row],[odds_ft_draw]]-Table1[[#This Row],[Margin/3]]</f>
        <v>0.25846681233474905</v>
      </c>
      <c r="L2968">
        <f>1/Table1[[#This Row],[odds_ft_away_team_win]]-Table1[[#This Row],[Margin/3]]</f>
        <v>0.53162767373090447</v>
      </c>
      <c r="M2968">
        <v>17</v>
      </c>
      <c r="N2968">
        <v>1.44</v>
      </c>
      <c r="O2968">
        <v>1.58</v>
      </c>
      <c r="P2968">
        <v>1.35</v>
      </c>
      <c r="Q2968">
        <v>1.7</v>
      </c>
      <c r="R2968" t="str" cm="1">
        <f t="array" ref="R29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8">
        <v>1</v>
      </c>
      <c r="T2968">
        <v>5</v>
      </c>
      <c r="U2968">
        <v>6</v>
      </c>
      <c r="V2968">
        <v>2</v>
      </c>
      <c r="W2968">
        <v>0</v>
      </c>
      <c r="X2968">
        <v>2</v>
      </c>
      <c r="Y2968">
        <v>48</v>
      </c>
      <c r="Z2968" t="s">
        <v>2699</v>
      </c>
      <c r="AA2968">
        <v>3</v>
      </c>
      <c r="AB2968">
        <v>4</v>
      </c>
      <c r="AC2968">
        <v>3</v>
      </c>
      <c r="AD2968">
        <v>1</v>
      </c>
      <c r="AE2968">
        <v>1</v>
      </c>
      <c r="AF2968">
        <v>0</v>
      </c>
      <c r="AG2968">
        <v>1</v>
      </c>
      <c r="AH2968">
        <v>3</v>
      </c>
      <c r="AI2968">
        <v>0</v>
      </c>
      <c r="AJ2968">
        <v>1</v>
      </c>
      <c r="AK2968">
        <v>6</v>
      </c>
      <c r="AL2968">
        <v>11</v>
      </c>
      <c r="AM2968">
        <v>3</v>
      </c>
      <c r="AN2968">
        <v>7</v>
      </c>
      <c r="AO2968">
        <v>3</v>
      </c>
      <c r="AP2968">
        <v>4</v>
      </c>
      <c r="AQ2968">
        <v>13</v>
      </c>
      <c r="AR2968">
        <v>8</v>
      </c>
      <c r="AS2968">
        <v>39</v>
      </c>
      <c r="AT2968">
        <v>61</v>
      </c>
      <c r="AU2968">
        <v>0</v>
      </c>
      <c r="AV2968">
        <v>0</v>
      </c>
      <c r="AW2968">
        <v>2.2400000000000002</v>
      </c>
      <c r="AX2968">
        <v>41</v>
      </c>
      <c r="AY2968">
        <v>61</v>
      </c>
      <c r="AZ2968">
        <v>38</v>
      </c>
      <c r="BA2968">
        <v>21</v>
      </c>
      <c r="BB2968">
        <v>12</v>
      </c>
      <c r="BC2968">
        <v>32</v>
      </c>
      <c r="BD2968">
        <v>63</v>
      </c>
      <c r="BE2968">
        <v>33</v>
      </c>
      <c r="BF2968">
        <v>70</v>
      </c>
      <c r="BG2968">
        <v>9.49</v>
      </c>
      <c r="BH2968">
        <v>4.4800000000000004</v>
      </c>
      <c r="BI2968">
        <v>4.57</v>
      </c>
      <c r="BJ2968">
        <v>3.74</v>
      </c>
      <c r="BK2968">
        <v>1.85</v>
      </c>
      <c r="BL2968">
        <f>1/Table1[[#This Row],[odds_ft_home_team_win]]+1/Table1[[#This Row],[odds_ft_draw]]+1/Table1[[#This Row],[odds_ft_away_team_win]]-1</f>
        <v>2.6738600428907855E-2</v>
      </c>
      <c r="BM2968">
        <f>Table1[[#This Row],[Margin]]/3</f>
        <v>8.9128668096359522E-3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 t="s">
        <v>83</v>
      </c>
      <c r="BU2968">
        <f>VLOOKUP(Table1[[#This Row],[Reference]],metron,11,FALSE)</f>
        <v>1.0101010101010099</v>
      </c>
      <c r="BV2968">
        <f>VLOOKUP(Table1[[#This Row],[Reference]],metron,12,FALSE)</f>
        <v>1.696408529741863</v>
      </c>
    </row>
    <row r="2969" spans="1:74" hidden="1" x14ac:dyDescent="0.45">
      <c r="A2969" t="s">
        <v>5409</v>
      </c>
      <c r="B2969">
        <v>1494115560</v>
      </c>
      <c r="C2969" s="3" t="s">
        <v>2700</v>
      </c>
      <c r="D2969" t="s">
        <v>65</v>
      </c>
      <c r="E2969" t="s">
        <v>66</v>
      </c>
      <c r="F2969" t="s">
        <v>81</v>
      </c>
      <c r="G2969" t="s">
        <v>77</v>
      </c>
      <c r="H2969" t="s">
        <v>66</v>
      </c>
      <c r="I2969">
        <f>MROUND(Table1[[#This Row],[Prob_H]]*100,2)/100</f>
        <v>0.46</v>
      </c>
      <c r="J2969">
        <f>1/Table1[[#This Row],[odds_ft_home_team_win]]-Table1[[#This Row],[Margin/3]]</f>
        <v>0.45887048996073665</v>
      </c>
      <c r="K2969">
        <f>1/Table1[[#This Row],[odds_ft_draw]]-Table1[[#This Row],[Margin/3]]</f>
        <v>0.26706286399848028</v>
      </c>
      <c r="L2969">
        <f>1/Table1[[#This Row],[odds_ft_away_team_win]]-Table1[[#This Row],[Margin/3]]</f>
        <v>0.27406664604078312</v>
      </c>
      <c r="M2969">
        <v>17</v>
      </c>
      <c r="N2969">
        <v>1.44</v>
      </c>
      <c r="O2969">
        <v>0.88</v>
      </c>
      <c r="P2969">
        <v>1.37</v>
      </c>
      <c r="Q2969">
        <v>1</v>
      </c>
      <c r="R2969" t="str" cm="1">
        <f t="array" ref="R29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69">
        <v>1</v>
      </c>
      <c r="T2969">
        <v>2</v>
      </c>
      <c r="U2969">
        <v>3</v>
      </c>
      <c r="V2969">
        <v>2</v>
      </c>
      <c r="W2969">
        <v>1</v>
      </c>
      <c r="X2969">
        <v>1</v>
      </c>
      <c r="Y2969">
        <v>6</v>
      </c>
      <c r="Z2969" t="s">
        <v>2701</v>
      </c>
      <c r="AA2969">
        <v>8</v>
      </c>
      <c r="AB2969">
        <v>2</v>
      </c>
      <c r="AC2969">
        <v>1</v>
      </c>
      <c r="AD2969">
        <v>0</v>
      </c>
      <c r="AE2969">
        <v>3</v>
      </c>
      <c r="AF2969">
        <v>1</v>
      </c>
      <c r="AG2969">
        <v>1</v>
      </c>
      <c r="AH2969">
        <v>0</v>
      </c>
      <c r="AI2969">
        <v>0</v>
      </c>
      <c r="AJ2969">
        <v>4</v>
      </c>
      <c r="AK2969">
        <v>24</v>
      </c>
      <c r="AL2969">
        <v>14</v>
      </c>
      <c r="AM2969">
        <v>10</v>
      </c>
      <c r="AN2969">
        <v>6</v>
      </c>
      <c r="AO2969">
        <v>14</v>
      </c>
      <c r="AP2969">
        <v>8</v>
      </c>
      <c r="AQ2969">
        <v>18</v>
      </c>
      <c r="AR2969">
        <v>15</v>
      </c>
      <c r="AS2969">
        <v>48</v>
      </c>
      <c r="AT2969">
        <v>52</v>
      </c>
      <c r="AU2969">
        <v>0</v>
      </c>
      <c r="AV2969">
        <v>0</v>
      </c>
      <c r="AW2969">
        <v>2.63</v>
      </c>
      <c r="AX2969">
        <v>53</v>
      </c>
      <c r="AY2969">
        <v>71</v>
      </c>
      <c r="AZ2969">
        <v>50</v>
      </c>
      <c r="BA2969">
        <v>35</v>
      </c>
      <c r="BB2969">
        <v>17</v>
      </c>
      <c r="BC2969">
        <v>32</v>
      </c>
      <c r="BD2969">
        <v>61</v>
      </c>
      <c r="BE2969">
        <v>42</v>
      </c>
      <c r="BF2969">
        <v>79</v>
      </c>
      <c r="BG2969">
        <v>10.74</v>
      </c>
      <c r="BH2969">
        <v>4.55</v>
      </c>
      <c r="BI2969">
        <v>2.14</v>
      </c>
      <c r="BJ2969">
        <v>3.63</v>
      </c>
      <c r="BK2969">
        <v>3.54</v>
      </c>
      <c r="BL2969">
        <f>1/Table1[[#This Row],[odds_ft_home_team_win]]+1/Table1[[#This Row],[odds_ft_draw]]+1/Table1[[#This Row],[odds_ft_away_team_win]]-1</f>
        <v>2.5257688996294769E-2</v>
      </c>
      <c r="BM2969">
        <f>Table1[[#This Row],[Margin]]/3</f>
        <v>8.4192296654315903E-3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 t="s">
        <v>109</v>
      </c>
      <c r="BU2969">
        <f>VLOOKUP(Table1[[#This Row],[Reference]],metron,11,FALSE)</f>
        <v>1.4888836329233679</v>
      </c>
      <c r="BV2969">
        <f>VLOOKUP(Table1[[#This Row],[Reference]],metron,12,FALSE)</f>
        <v>1.0516792809839171</v>
      </c>
    </row>
    <row r="2970" spans="1:74" hidden="1" x14ac:dyDescent="0.45">
      <c r="A2970" t="s">
        <v>5409</v>
      </c>
      <c r="B2970">
        <v>1494122400</v>
      </c>
      <c r="C2970" s="3" t="s">
        <v>2702</v>
      </c>
      <c r="D2970" t="s">
        <v>65</v>
      </c>
      <c r="E2970" t="s">
        <v>66</v>
      </c>
      <c r="F2970" t="s">
        <v>85</v>
      </c>
      <c r="G2970" t="s">
        <v>78</v>
      </c>
      <c r="H2970" t="s">
        <v>66</v>
      </c>
      <c r="I2970">
        <f>MROUND(Table1[[#This Row],[Prob_H]]*100,2)/100</f>
        <v>0.54</v>
      </c>
      <c r="J2970">
        <f>1/Table1[[#This Row],[odds_ft_home_team_win]]-Table1[[#This Row],[Margin/3]]</f>
        <v>0.5349859007148009</v>
      </c>
      <c r="K2970">
        <f>1/Table1[[#This Row],[odds_ft_draw]]-Table1[[#This Row],[Margin/3]]</f>
        <v>0.24726211554856056</v>
      </c>
      <c r="L2970">
        <f>1/Table1[[#This Row],[odds_ft_away_team_win]]-Table1[[#This Row],[Margin/3]]</f>
        <v>0.21775198373663845</v>
      </c>
      <c r="M2970">
        <v>17</v>
      </c>
      <c r="N2970">
        <v>2.13</v>
      </c>
      <c r="O2970">
        <v>1.19</v>
      </c>
      <c r="P2970">
        <v>1.89</v>
      </c>
      <c r="Q2970">
        <v>1.22</v>
      </c>
      <c r="R2970" t="str" cm="1">
        <f t="array" ref="R29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0">
        <v>1</v>
      </c>
      <c r="T2970">
        <v>2</v>
      </c>
      <c r="U2970">
        <v>3</v>
      </c>
      <c r="V2970">
        <v>1</v>
      </c>
      <c r="W2970">
        <v>0</v>
      </c>
      <c r="X2970">
        <v>1</v>
      </c>
      <c r="Y2970">
        <v>86</v>
      </c>
      <c r="Z2970" t="s">
        <v>2703</v>
      </c>
      <c r="AA2970">
        <v>3</v>
      </c>
      <c r="AB2970">
        <v>1</v>
      </c>
      <c r="AC2970">
        <v>1</v>
      </c>
      <c r="AD2970">
        <v>0</v>
      </c>
      <c r="AE2970">
        <v>3</v>
      </c>
      <c r="AF2970">
        <v>0</v>
      </c>
      <c r="AG2970">
        <v>0</v>
      </c>
      <c r="AH2970">
        <v>1</v>
      </c>
      <c r="AI2970">
        <v>1</v>
      </c>
      <c r="AJ2970">
        <v>2</v>
      </c>
      <c r="AK2970">
        <v>14</v>
      </c>
      <c r="AL2970">
        <v>6</v>
      </c>
      <c r="AM2970">
        <v>5</v>
      </c>
      <c r="AN2970">
        <v>3</v>
      </c>
      <c r="AO2970">
        <v>9</v>
      </c>
      <c r="AP2970">
        <v>3</v>
      </c>
      <c r="AQ2970">
        <v>19</v>
      </c>
      <c r="AR2970">
        <v>12</v>
      </c>
      <c r="AS2970">
        <v>61</v>
      </c>
      <c r="AT2970">
        <v>39</v>
      </c>
      <c r="AU2970">
        <v>0</v>
      </c>
      <c r="AV2970">
        <v>0</v>
      </c>
      <c r="AW2970">
        <v>2.63</v>
      </c>
      <c r="AX2970">
        <v>66</v>
      </c>
      <c r="AY2970">
        <v>78</v>
      </c>
      <c r="AZ2970">
        <v>44</v>
      </c>
      <c r="BA2970">
        <v>31</v>
      </c>
      <c r="BB2970">
        <v>13</v>
      </c>
      <c r="BC2970">
        <v>41</v>
      </c>
      <c r="BD2970">
        <v>75</v>
      </c>
      <c r="BE2970">
        <v>44</v>
      </c>
      <c r="BF2970">
        <v>72</v>
      </c>
      <c r="BG2970">
        <v>9.85</v>
      </c>
      <c r="BH2970">
        <v>5.56</v>
      </c>
      <c r="BI2970">
        <v>1.84</v>
      </c>
      <c r="BJ2970">
        <v>3.91</v>
      </c>
      <c r="BK2970">
        <v>4.42</v>
      </c>
      <c r="BL2970">
        <f>1/Table1[[#This Row],[odds_ft_home_team_win]]+1/Table1[[#This Row],[odds_ft_draw]]+1/Table1[[#This Row],[odds_ft_away_team_win]]-1</f>
        <v>2.5477080464292756E-2</v>
      </c>
      <c r="BM2970">
        <f>Table1[[#This Row],[Margin]]/3</f>
        <v>8.4923601547642526E-3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 t="s">
        <v>1684</v>
      </c>
      <c r="BU2970">
        <f>VLOOKUP(Table1[[#This Row],[Reference]],metron,11,FALSE)</f>
        <v>1.684957590444867</v>
      </c>
      <c r="BV2970">
        <f>VLOOKUP(Table1[[#This Row],[Reference]],metron,12,FALSE)</f>
        <v>0.95101263631642718</v>
      </c>
    </row>
    <row r="2971" spans="1:74" hidden="1" x14ac:dyDescent="0.45">
      <c r="A2971" t="s">
        <v>5409</v>
      </c>
      <c r="B2971">
        <v>1494122400</v>
      </c>
      <c r="C2971" s="3" t="s">
        <v>2702</v>
      </c>
      <c r="D2971" t="s">
        <v>65</v>
      </c>
      <c r="E2971" t="s">
        <v>66</v>
      </c>
      <c r="F2971" t="s">
        <v>93</v>
      </c>
      <c r="G2971" t="s">
        <v>67</v>
      </c>
      <c r="H2971" t="s">
        <v>66</v>
      </c>
      <c r="I2971">
        <f>MROUND(Table1[[#This Row],[Prob_H]]*100,2)/100</f>
        <v>0.52</v>
      </c>
      <c r="J2971">
        <f>1/Table1[[#This Row],[odds_ft_home_team_win]]-Table1[[#This Row],[Margin/3]]</f>
        <v>0.52036421803863675</v>
      </c>
      <c r="K2971">
        <f>1/Table1[[#This Row],[odds_ft_draw]]-Table1[[#This Row],[Margin/3]]</f>
        <v>0.2558139534883721</v>
      </c>
      <c r="L2971">
        <f>1/Table1[[#This Row],[odds_ft_away_team_win]]-Table1[[#This Row],[Margin/3]]</f>
        <v>0.22382182847299126</v>
      </c>
      <c r="M2971">
        <v>17</v>
      </c>
      <c r="N2971">
        <v>1.94</v>
      </c>
      <c r="O2971">
        <v>0.38</v>
      </c>
      <c r="P2971">
        <v>1.89</v>
      </c>
      <c r="Q2971">
        <v>0.53</v>
      </c>
      <c r="R2971" t="str" cm="1">
        <f t="array" ref="R29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1">
        <v>0</v>
      </c>
      <c r="T2971">
        <v>1</v>
      </c>
      <c r="U2971">
        <v>1</v>
      </c>
      <c r="V2971">
        <v>1</v>
      </c>
      <c r="W2971">
        <v>0</v>
      </c>
      <c r="X2971">
        <v>1</v>
      </c>
      <c r="Z2971">
        <v>11</v>
      </c>
      <c r="AA2971">
        <v>15</v>
      </c>
      <c r="AB2971">
        <v>7</v>
      </c>
      <c r="AC2971">
        <v>0</v>
      </c>
      <c r="AD2971">
        <v>0</v>
      </c>
      <c r="AE2971">
        <v>2</v>
      </c>
      <c r="AF2971">
        <v>0</v>
      </c>
      <c r="AG2971">
        <v>0</v>
      </c>
      <c r="AH2971">
        <v>0</v>
      </c>
      <c r="AI2971">
        <v>1</v>
      </c>
      <c r="AJ2971">
        <v>1</v>
      </c>
      <c r="AK2971">
        <v>12</v>
      </c>
      <c r="AL2971">
        <v>12</v>
      </c>
      <c r="AM2971">
        <v>11</v>
      </c>
      <c r="AN2971">
        <v>11</v>
      </c>
      <c r="AO2971">
        <v>1</v>
      </c>
      <c r="AP2971">
        <v>1</v>
      </c>
      <c r="AQ2971">
        <v>3</v>
      </c>
      <c r="AR2971">
        <v>14</v>
      </c>
      <c r="AS2971">
        <v>52</v>
      </c>
      <c r="AT2971">
        <v>48</v>
      </c>
      <c r="AU2971">
        <v>0</v>
      </c>
      <c r="AV2971">
        <v>0</v>
      </c>
      <c r="AW2971">
        <v>2.44</v>
      </c>
      <c r="AX2971">
        <v>47</v>
      </c>
      <c r="AY2971">
        <v>75</v>
      </c>
      <c r="AZ2971">
        <v>35</v>
      </c>
      <c r="BA2971">
        <v>25</v>
      </c>
      <c r="BB2971">
        <v>13</v>
      </c>
      <c r="BC2971">
        <v>29</v>
      </c>
      <c r="BD2971">
        <v>63</v>
      </c>
      <c r="BE2971">
        <v>47</v>
      </c>
      <c r="BF2971">
        <v>81</v>
      </c>
      <c r="BG2971">
        <v>8.5</v>
      </c>
      <c r="BH2971">
        <v>4.07</v>
      </c>
      <c r="BI2971">
        <v>1.89</v>
      </c>
      <c r="BJ2971">
        <v>3.78</v>
      </c>
      <c r="BK2971">
        <v>4.3</v>
      </c>
      <c r="BL2971">
        <f>1/Table1[[#This Row],[odds_ft_home_team_win]]+1/Table1[[#This Row],[odds_ft_draw]]+1/Table1[[#This Row],[odds_ft_away_team_win]]-1</f>
        <v>2.6208933185677408E-2</v>
      </c>
      <c r="BM2971">
        <f>Table1[[#This Row],[Margin]]/3</f>
        <v>8.7363110618924687E-3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 t="s">
        <v>95</v>
      </c>
      <c r="BU2971">
        <f>VLOOKUP(Table1[[#This Row],[Reference]],metron,11,FALSE)</f>
        <v>1.625948039373891</v>
      </c>
      <c r="BV2971">
        <f>VLOOKUP(Table1[[#This Row],[Reference]],metron,12,FALSE)</f>
        <v>0.97079231886396644</v>
      </c>
    </row>
    <row r="2972" spans="1:74" hidden="1" x14ac:dyDescent="0.45">
      <c r="A2972" t="s">
        <v>5409</v>
      </c>
      <c r="B2972">
        <v>1494122400</v>
      </c>
      <c r="C2972" s="3" t="s">
        <v>2702</v>
      </c>
      <c r="D2972" t="s">
        <v>65</v>
      </c>
      <c r="E2972" t="s">
        <v>66</v>
      </c>
      <c r="F2972" t="s">
        <v>86</v>
      </c>
      <c r="G2972" t="s">
        <v>103</v>
      </c>
      <c r="H2972" t="s">
        <v>66</v>
      </c>
      <c r="I2972">
        <f>MROUND(Table1[[#This Row],[Prob_H]]*100,2)/100</f>
        <v>0.42</v>
      </c>
      <c r="J2972">
        <f>1/Table1[[#This Row],[odds_ft_home_team_win]]-Table1[[#This Row],[Margin/3]]</f>
        <v>0.41004950980993632</v>
      </c>
      <c r="K2972">
        <f>1/Table1[[#This Row],[odds_ft_draw]]-Table1[[#This Row],[Margin/3]]</f>
        <v>0.27573037705984127</v>
      </c>
      <c r="L2972">
        <f>1/Table1[[#This Row],[odds_ft_away_team_win]]-Table1[[#This Row],[Margin/3]]</f>
        <v>0.31422011313022247</v>
      </c>
      <c r="M2972">
        <v>17</v>
      </c>
      <c r="N2972">
        <v>1.95</v>
      </c>
      <c r="O2972">
        <v>1</v>
      </c>
      <c r="P2972">
        <v>1.85</v>
      </c>
      <c r="Q2972">
        <v>1.1100000000000001</v>
      </c>
      <c r="R2972" t="str" cm="1">
        <f t="array" ref="R29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2">
        <v>2</v>
      </c>
      <c r="T2972">
        <v>3</v>
      </c>
      <c r="U2972">
        <v>5</v>
      </c>
      <c r="V2972">
        <v>2</v>
      </c>
      <c r="W2972">
        <v>0</v>
      </c>
      <c r="X2972">
        <v>2</v>
      </c>
      <c r="Y2972" t="s">
        <v>2704</v>
      </c>
      <c r="Z2972" t="s">
        <v>2705</v>
      </c>
      <c r="AA2972">
        <v>7</v>
      </c>
      <c r="AB2972">
        <v>3</v>
      </c>
      <c r="AC2972">
        <v>5</v>
      </c>
      <c r="AD2972">
        <v>0</v>
      </c>
      <c r="AE2972">
        <v>4</v>
      </c>
      <c r="AF2972">
        <v>0</v>
      </c>
      <c r="AG2972">
        <v>2</v>
      </c>
      <c r="AH2972">
        <v>3</v>
      </c>
      <c r="AI2972">
        <v>0</v>
      </c>
      <c r="AJ2972">
        <v>4</v>
      </c>
      <c r="AK2972">
        <v>14</v>
      </c>
      <c r="AL2972">
        <v>14</v>
      </c>
      <c r="AM2972">
        <v>6</v>
      </c>
      <c r="AN2972">
        <v>8</v>
      </c>
      <c r="AO2972">
        <v>8</v>
      </c>
      <c r="AP2972">
        <v>6</v>
      </c>
      <c r="AQ2972">
        <v>20</v>
      </c>
      <c r="AR2972">
        <v>11</v>
      </c>
      <c r="AS2972">
        <v>52</v>
      </c>
      <c r="AT2972">
        <v>48</v>
      </c>
      <c r="AU2972">
        <v>0</v>
      </c>
      <c r="AV2972">
        <v>0</v>
      </c>
      <c r="AW2972">
        <v>2.44</v>
      </c>
      <c r="AX2972">
        <v>45</v>
      </c>
      <c r="AY2972">
        <v>70</v>
      </c>
      <c r="AZ2972">
        <v>40</v>
      </c>
      <c r="BA2972">
        <v>18</v>
      </c>
      <c r="BB2972">
        <v>12</v>
      </c>
      <c r="BC2972">
        <v>34</v>
      </c>
      <c r="BD2972">
        <v>67</v>
      </c>
      <c r="BE2972">
        <v>34</v>
      </c>
      <c r="BF2972">
        <v>81</v>
      </c>
      <c r="BG2972">
        <v>10.29</v>
      </c>
      <c r="BH2972">
        <v>4.97</v>
      </c>
      <c r="BI2972">
        <v>2.39</v>
      </c>
      <c r="BJ2972">
        <v>3.52</v>
      </c>
      <c r="BK2972">
        <v>3.1</v>
      </c>
      <c r="BL2972">
        <f>1/Table1[[#This Row],[odds_ft_home_team_win]]+1/Table1[[#This Row],[odds_ft_draw]]+1/Table1[[#This Row],[odds_ft_away_team_win]]-1</f>
        <v>2.5081596093203595E-2</v>
      </c>
      <c r="BM2972">
        <f>Table1[[#This Row],[Margin]]/3</f>
        <v>8.3605320310678657E-3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 t="s">
        <v>113</v>
      </c>
      <c r="BU2972">
        <f>VLOOKUP(Table1[[#This Row],[Reference]],metron,11,FALSE)</f>
        <v>1.396960958296362</v>
      </c>
      <c r="BV2972">
        <f>VLOOKUP(Table1[[#This Row],[Reference]],metron,12,FALSE)</f>
        <v>1.091503992901508</v>
      </c>
    </row>
    <row r="2973" spans="1:74" hidden="1" x14ac:dyDescent="0.45">
      <c r="A2973" t="s">
        <v>5409</v>
      </c>
      <c r="B2973">
        <v>1494122400</v>
      </c>
      <c r="C2973" s="3" t="s">
        <v>2702</v>
      </c>
      <c r="D2973" t="s">
        <v>65</v>
      </c>
      <c r="E2973" t="s">
        <v>66</v>
      </c>
      <c r="F2973" t="s">
        <v>2218</v>
      </c>
      <c r="G2973" t="s">
        <v>98</v>
      </c>
      <c r="H2973" t="s">
        <v>66</v>
      </c>
      <c r="I2973">
        <f>MROUND(Table1[[#This Row],[Prob_H]]*100,2)/100</f>
        <v>0.32</v>
      </c>
      <c r="J2973">
        <f>1/Table1[[#This Row],[odds_ft_home_team_win]]-Table1[[#This Row],[Margin/3]]</f>
        <v>0.32846194082996494</v>
      </c>
      <c r="K2973">
        <f>1/Table1[[#This Row],[odds_ft_draw]]-Table1[[#This Row],[Margin/3]]</f>
        <v>0.28761959229530876</v>
      </c>
      <c r="L2973">
        <f>1/Table1[[#This Row],[odds_ft_away_team_win]]-Table1[[#This Row],[Margin/3]]</f>
        <v>0.38391846687472636</v>
      </c>
      <c r="M2973">
        <v>17</v>
      </c>
      <c r="N2973">
        <v>1.67</v>
      </c>
      <c r="O2973">
        <v>1.35</v>
      </c>
      <c r="P2973">
        <v>1.63</v>
      </c>
      <c r="Q2973">
        <v>1.24</v>
      </c>
      <c r="R2973" t="str" cm="1">
        <f t="array" ref="R29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AA2973">
        <v>5</v>
      </c>
      <c r="AB2973">
        <v>5</v>
      </c>
      <c r="AC2973">
        <v>2</v>
      </c>
      <c r="AD2973">
        <v>0</v>
      </c>
      <c r="AE2973">
        <v>0</v>
      </c>
      <c r="AF2973">
        <v>0</v>
      </c>
      <c r="AG2973">
        <v>0</v>
      </c>
      <c r="AH2973">
        <v>2</v>
      </c>
      <c r="AI2973">
        <v>0</v>
      </c>
      <c r="AJ2973">
        <v>0</v>
      </c>
      <c r="AK2973">
        <v>12</v>
      </c>
      <c r="AL2973">
        <v>16</v>
      </c>
      <c r="AM2973">
        <v>5</v>
      </c>
      <c r="AN2973">
        <v>10</v>
      </c>
      <c r="AO2973">
        <v>7</v>
      </c>
      <c r="AP2973">
        <v>6</v>
      </c>
      <c r="AQ2973">
        <v>13</v>
      </c>
      <c r="AR2973">
        <v>6</v>
      </c>
      <c r="AS2973">
        <v>49</v>
      </c>
      <c r="AT2973">
        <v>51</v>
      </c>
      <c r="AU2973">
        <v>0</v>
      </c>
      <c r="AV2973">
        <v>0</v>
      </c>
      <c r="AW2973">
        <v>2.54</v>
      </c>
      <c r="AX2973">
        <v>62</v>
      </c>
      <c r="AY2973">
        <v>74</v>
      </c>
      <c r="AZ2973">
        <v>49</v>
      </c>
      <c r="BA2973">
        <v>26</v>
      </c>
      <c r="BB2973">
        <v>9</v>
      </c>
      <c r="BC2973">
        <v>43</v>
      </c>
      <c r="BD2973">
        <v>74</v>
      </c>
      <c r="BE2973">
        <v>34</v>
      </c>
      <c r="BF2973">
        <v>72</v>
      </c>
      <c r="BG2973">
        <v>10.1</v>
      </c>
      <c r="BH2973">
        <v>5.46</v>
      </c>
      <c r="BI2973">
        <v>2.97</v>
      </c>
      <c r="BJ2973">
        <v>3.38</v>
      </c>
      <c r="BK2973">
        <v>2.5499999999999998</v>
      </c>
      <c r="BL2973">
        <f>1/Table1[[#This Row],[odds_ft_home_team_win]]+1/Table1[[#This Row],[odds_ft_draw]]+1/Table1[[#This Row],[odds_ft_away_team_win]]-1</f>
        <v>2.471518761111513E-2</v>
      </c>
      <c r="BM2973">
        <f>Table1[[#This Row],[Margin]]/3</f>
        <v>8.2383958703717095E-3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 t="s">
        <v>2219</v>
      </c>
      <c r="BU2973">
        <f>VLOOKUP(Table1[[#This Row],[Reference]],metron,11,FALSE)</f>
        <v>1.210167055864918</v>
      </c>
      <c r="BV2973">
        <f>VLOOKUP(Table1[[#This Row],[Reference]],metron,12,FALSE)</f>
        <v>1.3211783725525419</v>
      </c>
    </row>
    <row r="2974" spans="1:74" hidden="1" x14ac:dyDescent="0.45">
      <c r="A2974" t="s">
        <v>5409</v>
      </c>
      <c r="B2974">
        <v>1494176400</v>
      </c>
      <c r="C2974" s="3" t="s">
        <v>2706</v>
      </c>
      <c r="D2974" t="s">
        <v>65</v>
      </c>
      <c r="E2974" t="s">
        <v>66</v>
      </c>
      <c r="F2974" t="s">
        <v>94</v>
      </c>
      <c r="G2974" t="s">
        <v>73</v>
      </c>
      <c r="H2974" t="s">
        <v>66</v>
      </c>
      <c r="I2974">
        <f>MROUND(Table1[[#This Row],[Prob_H]]*100,2)/100</f>
        <v>0.54</v>
      </c>
      <c r="J2974">
        <f>1/Table1[[#This Row],[odds_ft_home_team_win]]-Table1[[#This Row],[Margin/3]]</f>
        <v>0.5324181009087362</v>
      </c>
      <c r="K2974">
        <f>1/Table1[[#This Row],[odds_ft_draw]]-Table1[[#This Row],[Margin/3]]</f>
        <v>0.24894696910855563</v>
      </c>
      <c r="L2974">
        <f>1/Table1[[#This Row],[odds_ft_away_team_win]]-Table1[[#This Row],[Margin/3]]</f>
        <v>0.2186349299827082</v>
      </c>
      <c r="M2974">
        <v>17</v>
      </c>
      <c r="N2974">
        <v>1.82</v>
      </c>
      <c r="O2974">
        <v>0.94</v>
      </c>
      <c r="P2974">
        <v>1.72</v>
      </c>
      <c r="Q2974">
        <v>1.06</v>
      </c>
      <c r="R2974" t="str" cm="1">
        <f t="array" ref="R29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4">
        <v>0</v>
      </c>
      <c r="T2974">
        <v>1</v>
      </c>
      <c r="U2974">
        <v>1</v>
      </c>
      <c r="V2974">
        <v>0</v>
      </c>
      <c r="W2974">
        <v>0</v>
      </c>
      <c r="X2974">
        <v>0</v>
      </c>
      <c r="Z2974">
        <v>46</v>
      </c>
      <c r="AA2974">
        <v>4</v>
      </c>
      <c r="AB2974">
        <v>4</v>
      </c>
      <c r="AC2974">
        <v>3</v>
      </c>
      <c r="AD2974">
        <v>0</v>
      </c>
      <c r="AE2974">
        <v>0</v>
      </c>
      <c r="AF2974">
        <v>0</v>
      </c>
      <c r="AG2974">
        <v>1</v>
      </c>
      <c r="AH2974">
        <v>2</v>
      </c>
      <c r="AI2974">
        <v>0</v>
      </c>
      <c r="AJ2974">
        <v>0</v>
      </c>
      <c r="AK2974">
        <v>10</v>
      </c>
      <c r="AL2974">
        <v>7</v>
      </c>
      <c r="AM2974">
        <v>4</v>
      </c>
      <c r="AN2974">
        <v>4</v>
      </c>
      <c r="AO2974">
        <v>6</v>
      </c>
      <c r="AP2974">
        <v>3</v>
      </c>
      <c r="AQ2974">
        <v>13</v>
      </c>
      <c r="AR2974">
        <v>12</v>
      </c>
      <c r="AS2974">
        <v>52</v>
      </c>
      <c r="AT2974">
        <v>48</v>
      </c>
      <c r="AU2974">
        <v>0</v>
      </c>
      <c r="AV2974">
        <v>0</v>
      </c>
      <c r="AW2974">
        <v>3.19</v>
      </c>
      <c r="AX2974">
        <v>64</v>
      </c>
      <c r="AY2974">
        <v>76</v>
      </c>
      <c r="AZ2974">
        <v>58</v>
      </c>
      <c r="BA2974">
        <v>43</v>
      </c>
      <c r="BB2974">
        <v>28</v>
      </c>
      <c r="BC2974">
        <v>37</v>
      </c>
      <c r="BD2974">
        <v>77</v>
      </c>
      <c r="BE2974">
        <v>55</v>
      </c>
      <c r="BF2974">
        <v>88</v>
      </c>
      <c r="BG2974">
        <v>9.98</v>
      </c>
      <c r="BH2974">
        <v>5.09</v>
      </c>
      <c r="BI2974">
        <v>1.85</v>
      </c>
      <c r="BJ2974">
        <v>3.89</v>
      </c>
      <c r="BK2974">
        <v>4.41</v>
      </c>
      <c r="BL2974">
        <f>1/Table1[[#This Row],[odds_ft_home_team_win]]+1/Table1[[#This Row],[odds_ft_draw]]+1/Table1[[#This Row],[odds_ft_away_team_win]]-1</f>
        <v>2.4367318895412771E-2</v>
      </c>
      <c r="BM2974">
        <f>Table1[[#This Row],[Margin]]/3</f>
        <v>8.1224396318042569E-3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 t="s">
        <v>124</v>
      </c>
      <c r="BU2974">
        <f>VLOOKUP(Table1[[#This Row],[Reference]],metron,11,FALSE)</f>
        <v>1.684957590444867</v>
      </c>
      <c r="BV2974">
        <f>VLOOKUP(Table1[[#This Row],[Reference]],metron,12,FALSE)</f>
        <v>0.95101263631642718</v>
      </c>
    </row>
    <row r="2975" spans="1:74" hidden="1" x14ac:dyDescent="0.45">
      <c r="A2975" t="s">
        <v>5409</v>
      </c>
      <c r="B2975">
        <v>1494198000</v>
      </c>
      <c r="C2975" s="3" t="s">
        <v>2707</v>
      </c>
      <c r="D2975" t="s">
        <v>65</v>
      </c>
      <c r="E2975" t="s">
        <v>66</v>
      </c>
      <c r="F2975" t="s">
        <v>88</v>
      </c>
      <c r="G2975" t="s">
        <v>97</v>
      </c>
      <c r="H2975" t="s">
        <v>66</v>
      </c>
      <c r="I2975">
        <f>MROUND(Table1[[#This Row],[Prob_H]]*100,2)/100</f>
        <v>0.46</v>
      </c>
      <c r="J2975">
        <f>1/Table1[[#This Row],[odds_ft_home_team_win]]-Table1[[#This Row],[Margin/3]]</f>
        <v>0.45497166823450141</v>
      </c>
      <c r="K2975">
        <f>1/Table1[[#This Row],[odds_ft_draw]]-Table1[[#This Row],[Margin/3]]</f>
        <v>0.27290758167603291</v>
      </c>
      <c r="L2975">
        <f>1/Table1[[#This Row],[odds_ft_away_team_win]]-Table1[[#This Row],[Margin/3]]</f>
        <v>0.27212075008946568</v>
      </c>
      <c r="M2975">
        <v>17</v>
      </c>
      <c r="N2975">
        <v>1.81</v>
      </c>
      <c r="O2975">
        <v>1.56</v>
      </c>
      <c r="P2975">
        <v>1.67</v>
      </c>
      <c r="Q2975">
        <v>1.58</v>
      </c>
      <c r="R2975" t="str" cm="1">
        <f t="array" ref="R29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5">
        <v>2</v>
      </c>
      <c r="T2975">
        <v>2</v>
      </c>
      <c r="U2975">
        <v>4</v>
      </c>
      <c r="V2975">
        <v>2</v>
      </c>
      <c r="W2975">
        <v>0</v>
      </c>
      <c r="X2975">
        <v>2</v>
      </c>
      <c r="Y2975" t="s">
        <v>2708</v>
      </c>
      <c r="Z2975" t="s">
        <v>2709</v>
      </c>
      <c r="AA2975">
        <v>5</v>
      </c>
      <c r="AB2975">
        <v>4</v>
      </c>
      <c r="AC2975">
        <v>0</v>
      </c>
      <c r="AD2975">
        <v>2</v>
      </c>
      <c r="AE2975">
        <v>4</v>
      </c>
      <c r="AF2975">
        <v>1</v>
      </c>
      <c r="AG2975">
        <v>1</v>
      </c>
      <c r="AH2975">
        <v>1</v>
      </c>
      <c r="AI2975">
        <v>0</v>
      </c>
      <c r="AJ2975">
        <v>5</v>
      </c>
      <c r="AK2975">
        <v>8</v>
      </c>
      <c r="AL2975">
        <v>7</v>
      </c>
      <c r="AM2975">
        <v>5</v>
      </c>
      <c r="AN2975">
        <v>4</v>
      </c>
      <c r="AO2975">
        <v>3</v>
      </c>
      <c r="AP2975">
        <v>3</v>
      </c>
      <c r="AQ2975">
        <v>12</v>
      </c>
      <c r="AR2975">
        <v>11</v>
      </c>
      <c r="AS2975">
        <v>48</v>
      </c>
      <c r="AT2975">
        <v>52</v>
      </c>
      <c r="AU2975">
        <v>0</v>
      </c>
      <c r="AV2975">
        <v>0</v>
      </c>
      <c r="AW2975">
        <v>2.57</v>
      </c>
      <c r="AX2975">
        <v>53</v>
      </c>
      <c r="AY2975">
        <v>69</v>
      </c>
      <c r="AZ2975">
        <v>47</v>
      </c>
      <c r="BA2975">
        <v>35</v>
      </c>
      <c r="BB2975">
        <v>10</v>
      </c>
      <c r="BC2975">
        <v>38</v>
      </c>
      <c r="BD2975">
        <v>72</v>
      </c>
      <c r="BE2975">
        <v>44</v>
      </c>
      <c r="BF2975">
        <v>72</v>
      </c>
      <c r="BG2975">
        <v>12.38</v>
      </c>
      <c r="BH2975">
        <v>5.07</v>
      </c>
      <c r="BI2975">
        <v>2.16</v>
      </c>
      <c r="BJ2975">
        <v>3.56</v>
      </c>
      <c r="BK2975">
        <v>3.57</v>
      </c>
      <c r="BL2975">
        <f>1/Table1[[#This Row],[odds_ft_home_team_win]]+1/Table1[[#This Row],[odds_ft_draw]]+1/Table1[[#This Row],[odds_ft_away_team_win]]-1</f>
        <v>2.3973884185384486E-2</v>
      </c>
      <c r="BM2975">
        <f>Table1[[#This Row],[Margin]]/3</f>
        <v>7.9912947284614955E-3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 t="s">
        <v>91</v>
      </c>
      <c r="BU2975">
        <f>VLOOKUP(Table1[[#This Row],[Reference]],metron,11,FALSE)</f>
        <v>1.4888836329233679</v>
      </c>
      <c r="BV2975">
        <f>VLOOKUP(Table1[[#This Row],[Reference]],metron,12,FALSE)</f>
        <v>1.0516792809839171</v>
      </c>
    </row>
    <row r="2976" spans="1:74" hidden="1" x14ac:dyDescent="0.45">
      <c r="A2976" t="s">
        <v>5408</v>
      </c>
      <c r="B2976">
        <v>1510963200</v>
      </c>
      <c r="C2976" s="3" t="s">
        <v>2965</v>
      </c>
      <c r="D2976" t="s">
        <v>65</v>
      </c>
      <c r="E2976" t="s">
        <v>66</v>
      </c>
      <c r="F2976" t="s">
        <v>73</v>
      </c>
      <c r="G2976" t="s">
        <v>2738</v>
      </c>
      <c r="H2976" t="s">
        <v>66</v>
      </c>
      <c r="I2976">
        <f>MROUND(Table1[[#This Row],[Prob_H]]*100,2)/100</f>
        <v>0.42</v>
      </c>
      <c r="J2976">
        <f>1/Table1[[#This Row],[odds_ft_home_team_win]]-Table1[[#This Row],[Margin/3]]</f>
        <v>0.42808651587285357</v>
      </c>
      <c r="K2976">
        <f>1/Table1[[#This Row],[odds_ft_draw]]-Table1[[#This Row],[Margin/3]]</f>
        <v>0.28552294022425351</v>
      </c>
      <c r="L2976">
        <f>1/Table1[[#This Row],[odds_ft_away_team_win]]-Table1[[#This Row],[Margin/3]]</f>
        <v>0.28639054390289309</v>
      </c>
      <c r="M2976">
        <v>17</v>
      </c>
      <c r="N2976">
        <v>1.25</v>
      </c>
      <c r="O2976">
        <v>1.25</v>
      </c>
      <c r="P2976">
        <v>1.53</v>
      </c>
      <c r="Q2976">
        <v>0.82</v>
      </c>
      <c r="R2976" t="str" cm="1">
        <f t="array" ref="R29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76">
        <v>0</v>
      </c>
      <c r="T2976">
        <v>1</v>
      </c>
      <c r="U2976">
        <v>1</v>
      </c>
      <c r="V2976">
        <v>0</v>
      </c>
      <c r="W2976">
        <v>0</v>
      </c>
      <c r="X2976">
        <v>0</v>
      </c>
      <c r="Z2976">
        <v>84</v>
      </c>
      <c r="AA2976">
        <v>4</v>
      </c>
      <c r="AB2976">
        <v>4</v>
      </c>
      <c r="AC2976">
        <v>2</v>
      </c>
      <c r="AD2976">
        <v>1</v>
      </c>
      <c r="AE2976">
        <v>3</v>
      </c>
      <c r="AF2976">
        <v>0</v>
      </c>
      <c r="AG2976">
        <v>2</v>
      </c>
      <c r="AH2976">
        <v>1</v>
      </c>
      <c r="AI2976">
        <v>0</v>
      </c>
      <c r="AJ2976">
        <v>3</v>
      </c>
      <c r="AK2976">
        <v>10</v>
      </c>
      <c r="AL2976">
        <v>15</v>
      </c>
      <c r="AM2976">
        <v>0</v>
      </c>
      <c r="AN2976">
        <v>7</v>
      </c>
      <c r="AO2976">
        <v>10</v>
      </c>
      <c r="AP2976">
        <v>8</v>
      </c>
      <c r="AQ2976">
        <v>9</v>
      </c>
      <c r="AR2976">
        <v>14</v>
      </c>
      <c r="AS2976">
        <v>46</v>
      </c>
      <c r="AT2976">
        <v>54</v>
      </c>
      <c r="AU2976">
        <v>0</v>
      </c>
      <c r="AV2976">
        <v>0</v>
      </c>
      <c r="AW2976">
        <v>2.69</v>
      </c>
      <c r="AX2976">
        <v>50</v>
      </c>
      <c r="AY2976">
        <v>82</v>
      </c>
      <c r="AZ2976">
        <v>51</v>
      </c>
      <c r="BA2976">
        <v>32</v>
      </c>
      <c r="BB2976">
        <v>13</v>
      </c>
      <c r="BC2976">
        <v>25</v>
      </c>
      <c r="BD2976">
        <v>69</v>
      </c>
      <c r="BE2976">
        <v>63</v>
      </c>
      <c r="BF2976">
        <v>82</v>
      </c>
      <c r="BG2976">
        <v>9.75</v>
      </c>
      <c r="BH2976">
        <v>4.75</v>
      </c>
      <c r="BI2976">
        <v>2.29</v>
      </c>
      <c r="BJ2976">
        <v>3.4</v>
      </c>
      <c r="BK2976">
        <v>3.39</v>
      </c>
      <c r="BL2976">
        <f>1/Table1[[#This Row],[odds_ft_home_team_win]]+1/Table1[[#This Row],[odds_ft_draw]]+1/Table1[[#This Row],[odds_ft_away_team_win]]-1</f>
        <v>2.5784120503710151E-2</v>
      </c>
      <c r="BM2976">
        <f>Table1[[#This Row],[Margin]]/3</f>
        <v>8.5947068345700508E-3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 t="s">
        <v>126</v>
      </c>
      <c r="BU2976">
        <f>VLOOKUP(Table1[[#This Row],[Reference]],metron,11,FALSE)</f>
        <v>1.396960958296362</v>
      </c>
      <c r="BV2976">
        <f>VLOOKUP(Table1[[#This Row],[Reference]],metron,12,FALSE)</f>
        <v>1.091503992901508</v>
      </c>
    </row>
    <row r="2977" spans="1:74" hidden="1" x14ac:dyDescent="0.45">
      <c r="A2977" t="s">
        <v>5408</v>
      </c>
      <c r="B2977">
        <v>1510970400</v>
      </c>
      <c r="C2977" s="3" t="s">
        <v>2966</v>
      </c>
      <c r="D2977" t="s">
        <v>65</v>
      </c>
      <c r="E2977" t="s">
        <v>66</v>
      </c>
      <c r="F2977" t="s">
        <v>93</v>
      </c>
      <c r="G2977" t="s">
        <v>103</v>
      </c>
      <c r="H2977" t="s">
        <v>66</v>
      </c>
      <c r="I2977">
        <f>MROUND(Table1[[#This Row],[Prob_H]]*100,2)/100</f>
        <v>0.52</v>
      </c>
      <c r="J2977">
        <f>1/Table1[[#This Row],[odds_ft_home_team_win]]-Table1[[#This Row],[Margin/3]]</f>
        <v>0.52623316917933061</v>
      </c>
      <c r="K2977">
        <f>1/Table1[[#This Row],[odds_ft_draw]]-Table1[[#This Row],[Margin/3]]</f>
        <v>0.27395968659677539</v>
      </c>
      <c r="L2977">
        <f>1/Table1[[#This Row],[odds_ft_away_team_win]]-Table1[[#This Row],[Margin/3]]</f>
        <v>0.19980714422389401</v>
      </c>
      <c r="M2977">
        <v>17</v>
      </c>
      <c r="N2977">
        <v>1.57</v>
      </c>
      <c r="O2977">
        <v>0.56999999999999995</v>
      </c>
      <c r="P2977">
        <v>1.56</v>
      </c>
      <c r="Q2977">
        <v>0.88</v>
      </c>
      <c r="R2977" t="str" cm="1">
        <f t="array" ref="R29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7">
        <v>1</v>
      </c>
      <c r="T2977">
        <v>1</v>
      </c>
      <c r="U2977">
        <v>2</v>
      </c>
      <c r="V2977">
        <v>1</v>
      </c>
      <c r="W2977">
        <v>1</v>
      </c>
      <c r="X2977">
        <v>0</v>
      </c>
      <c r="Y2977">
        <v>45</v>
      </c>
      <c r="Z2977" t="s">
        <v>169</v>
      </c>
      <c r="AA2977">
        <v>9</v>
      </c>
      <c r="AB2977">
        <v>3</v>
      </c>
      <c r="AC2977">
        <v>2</v>
      </c>
      <c r="AD2977">
        <v>0</v>
      </c>
      <c r="AE2977">
        <v>2</v>
      </c>
      <c r="AF2977">
        <v>0</v>
      </c>
      <c r="AG2977">
        <v>1</v>
      </c>
      <c r="AH2977">
        <v>1</v>
      </c>
      <c r="AI2977">
        <v>1</v>
      </c>
      <c r="AJ2977">
        <v>1</v>
      </c>
      <c r="AK2977">
        <v>11</v>
      </c>
      <c r="AL2977">
        <v>8</v>
      </c>
      <c r="AM2977">
        <v>5</v>
      </c>
      <c r="AN2977">
        <v>4</v>
      </c>
      <c r="AO2977">
        <v>6</v>
      </c>
      <c r="AP2977">
        <v>4</v>
      </c>
      <c r="AQ2977">
        <v>16</v>
      </c>
      <c r="AR2977">
        <v>15</v>
      </c>
      <c r="AS2977">
        <v>52</v>
      </c>
      <c r="AT2977">
        <v>48</v>
      </c>
      <c r="AU2977">
        <v>0</v>
      </c>
      <c r="AV2977">
        <v>0</v>
      </c>
      <c r="AW2977">
        <v>2.4300000000000002</v>
      </c>
      <c r="AX2977">
        <v>57</v>
      </c>
      <c r="AY2977">
        <v>72</v>
      </c>
      <c r="AZ2977">
        <v>43</v>
      </c>
      <c r="BA2977">
        <v>22</v>
      </c>
      <c r="BB2977">
        <v>7</v>
      </c>
      <c r="BC2977">
        <v>36</v>
      </c>
      <c r="BD2977">
        <v>65</v>
      </c>
      <c r="BE2977">
        <v>29</v>
      </c>
      <c r="BF2977">
        <v>71</v>
      </c>
      <c r="BG2977">
        <v>11.14</v>
      </c>
      <c r="BH2977">
        <v>4.43</v>
      </c>
      <c r="BI2977">
        <v>1.87</v>
      </c>
      <c r="BJ2977">
        <v>3.54</v>
      </c>
      <c r="BK2977">
        <v>4.8</v>
      </c>
      <c r="BL2977">
        <f>1/Table1[[#This Row],[odds_ft_home_team_win]]+1/Table1[[#This Row],[odds_ft_draw]]+1/Table1[[#This Row],[odds_ft_away_team_win]]-1</f>
        <v>2.557856732831798E-2</v>
      </c>
      <c r="BM2977">
        <f>Table1[[#This Row],[Margin]]/3</f>
        <v>8.5261891094393274E-3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 t="s">
        <v>95</v>
      </c>
      <c r="BU2977">
        <f>VLOOKUP(Table1[[#This Row],[Reference]],metron,11,FALSE)</f>
        <v>1.625948039373891</v>
      </c>
      <c r="BV2977">
        <f>VLOOKUP(Table1[[#This Row],[Reference]],metron,12,FALSE)</f>
        <v>0.97079231886396644</v>
      </c>
    </row>
    <row r="2978" spans="1:74" hidden="1" x14ac:dyDescent="0.45">
      <c r="A2978" t="s">
        <v>5408</v>
      </c>
      <c r="B2978">
        <v>1511042400</v>
      </c>
      <c r="C2978" s="3" t="s">
        <v>2967</v>
      </c>
      <c r="D2978" t="s">
        <v>65</v>
      </c>
      <c r="E2978" t="s">
        <v>66</v>
      </c>
      <c r="F2978" t="s">
        <v>77</v>
      </c>
      <c r="G2978" t="s">
        <v>611</v>
      </c>
      <c r="H2978" t="s">
        <v>66</v>
      </c>
      <c r="I2978">
        <f>MROUND(Table1[[#This Row],[Prob_H]]*100,2)/100</f>
        <v>0.74</v>
      </c>
      <c r="J2978">
        <f>1/Table1[[#This Row],[odds_ft_home_team_win]]-Table1[[#This Row],[Margin/3]]</f>
        <v>0.74094249066489792</v>
      </c>
      <c r="K2978">
        <f>1/Table1[[#This Row],[odds_ft_draw]]-Table1[[#This Row],[Margin/3]]</f>
        <v>0.16989461781822429</v>
      </c>
      <c r="L2978">
        <f>1/Table1[[#This Row],[odds_ft_away_team_win]]-Table1[[#This Row],[Margin/3]]</f>
        <v>8.9162891516877715E-2</v>
      </c>
      <c r="M2978">
        <v>17</v>
      </c>
      <c r="N2978">
        <v>1.29</v>
      </c>
      <c r="O2978">
        <v>0.5</v>
      </c>
      <c r="P2978">
        <v>1.44</v>
      </c>
      <c r="Q2978">
        <v>0.82</v>
      </c>
      <c r="R2978" t="str" cm="1">
        <f t="array" ref="R29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64</v>
      </c>
      <c r="AA2978">
        <v>13</v>
      </c>
      <c r="AB2978">
        <v>3</v>
      </c>
      <c r="AC2978">
        <v>1</v>
      </c>
      <c r="AD2978">
        <v>0</v>
      </c>
      <c r="AE2978">
        <v>6</v>
      </c>
      <c r="AF2978">
        <v>2</v>
      </c>
      <c r="AG2978">
        <v>0</v>
      </c>
      <c r="AH2978">
        <v>1</v>
      </c>
      <c r="AI2978">
        <v>2</v>
      </c>
      <c r="AJ2978">
        <v>6</v>
      </c>
      <c r="AK2978">
        <v>14</v>
      </c>
      <c r="AL2978">
        <v>8</v>
      </c>
      <c r="AM2978">
        <v>8</v>
      </c>
      <c r="AN2978">
        <v>3</v>
      </c>
      <c r="AO2978">
        <v>6</v>
      </c>
      <c r="AP2978">
        <v>5</v>
      </c>
      <c r="AQ2978">
        <v>12</v>
      </c>
      <c r="AR2978">
        <v>19</v>
      </c>
      <c r="AS2978">
        <v>70</v>
      </c>
      <c r="AT2978">
        <v>30</v>
      </c>
      <c r="AU2978">
        <v>0</v>
      </c>
      <c r="AV2978">
        <v>0</v>
      </c>
      <c r="AW2978">
        <v>2.72</v>
      </c>
      <c r="AX2978">
        <v>62</v>
      </c>
      <c r="AY2978">
        <v>75</v>
      </c>
      <c r="AZ2978">
        <v>48</v>
      </c>
      <c r="BA2978">
        <v>26</v>
      </c>
      <c r="BB2978">
        <v>19</v>
      </c>
      <c r="BC2978">
        <v>34</v>
      </c>
      <c r="BD2978">
        <v>73</v>
      </c>
      <c r="BE2978">
        <v>47</v>
      </c>
      <c r="BF2978">
        <v>75</v>
      </c>
      <c r="BG2978">
        <v>7.04</v>
      </c>
      <c r="BH2978">
        <v>6.61</v>
      </c>
      <c r="BI2978">
        <v>1.33</v>
      </c>
      <c r="BJ2978">
        <v>5.53</v>
      </c>
      <c r="BK2978">
        <v>9.99</v>
      </c>
      <c r="BL2978">
        <f>1/Table1[[#This Row],[odds_ft_home_team_win]]+1/Table1[[#This Row],[odds_ft_draw]]+1/Table1[[#This Row],[odds_ft_away_team_win]]-1</f>
        <v>3.2811625749667117E-2</v>
      </c>
      <c r="BM2978">
        <f>Table1[[#This Row],[Margin]]/3</f>
        <v>1.0937208583222372E-2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 t="s">
        <v>79</v>
      </c>
      <c r="BU2978">
        <f>VLOOKUP(Table1[[#This Row],[Reference]],metron,11,FALSE)</f>
        <v>2.330420969023034</v>
      </c>
      <c r="BV2978">
        <f>VLOOKUP(Table1[[#This Row],[Reference]],metron,12,FALSE)</f>
        <v>0.68546465448768867</v>
      </c>
    </row>
    <row r="2979" spans="1:74" hidden="1" x14ac:dyDescent="0.45">
      <c r="A2979" t="s">
        <v>5408</v>
      </c>
      <c r="B2979">
        <v>1511042400</v>
      </c>
      <c r="C2979" s="3" t="s">
        <v>2967</v>
      </c>
      <c r="D2979" t="s">
        <v>65</v>
      </c>
      <c r="E2979" t="s">
        <v>66</v>
      </c>
      <c r="F2979" t="s">
        <v>80</v>
      </c>
      <c r="G2979" t="s">
        <v>94</v>
      </c>
      <c r="H2979" t="s">
        <v>66</v>
      </c>
      <c r="I2979">
        <f>MROUND(Table1[[#This Row],[Prob_H]]*100,2)/100</f>
        <v>0.46</v>
      </c>
      <c r="J2979">
        <f>1/Table1[[#This Row],[odds_ft_home_team_win]]-Table1[[#This Row],[Margin/3]]</f>
        <v>0.4699985562693571</v>
      </c>
      <c r="K2979">
        <f>1/Table1[[#This Row],[odds_ft_draw]]-Table1[[#This Row],[Margin/3]]</f>
        <v>0.27321979759289639</v>
      </c>
      <c r="L2979">
        <f>1/Table1[[#This Row],[odds_ft_away_team_win]]-Table1[[#This Row],[Margin/3]]</f>
        <v>0.2567816461377464</v>
      </c>
      <c r="M2979">
        <v>17</v>
      </c>
      <c r="N2979">
        <v>0.63</v>
      </c>
      <c r="O2979">
        <v>0.25</v>
      </c>
      <c r="P2979">
        <v>0.76</v>
      </c>
      <c r="Q2979">
        <v>0.78</v>
      </c>
      <c r="R2979" t="str" cm="1">
        <f t="array" ref="R29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79">
        <v>1</v>
      </c>
      <c r="T2979">
        <v>1</v>
      </c>
      <c r="U2979">
        <v>2</v>
      </c>
      <c r="V2979">
        <v>2</v>
      </c>
      <c r="W2979">
        <v>1</v>
      </c>
      <c r="X2979">
        <v>1</v>
      </c>
      <c r="Y2979">
        <v>8</v>
      </c>
      <c r="Z2979">
        <v>44</v>
      </c>
      <c r="AA2979">
        <v>1</v>
      </c>
      <c r="AB2979">
        <v>7</v>
      </c>
      <c r="AC2979">
        <v>4</v>
      </c>
      <c r="AD2979">
        <v>2</v>
      </c>
      <c r="AE2979">
        <v>4</v>
      </c>
      <c r="AF2979">
        <v>0</v>
      </c>
      <c r="AG2979">
        <v>2</v>
      </c>
      <c r="AH2979">
        <v>4</v>
      </c>
      <c r="AI2979">
        <v>1</v>
      </c>
      <c r="AJ2979">
        <v>3</v>
      </c>
      <c r="AK2979">
        <v>9</v>
      </c>
      <c r="AL2979">
        <v>20</v>
      </c>
      <c r="AM2979">
        <v>3</v>
      </c>
      <c r="AN2979">
        <v>6</v>
      </c>
      <c r="AO2979">
        <v>6</v>
      </c>
      <c r="AP2979">
        <v>14</v>
      </c>
      <c r="AQ2979">
        <v>14</v>
      </c>
      <c r="AR2979">
        <v>17</v>
      </c>
      <c r="AS2979">
        <v>36</v>
      </c>
      <c r="AT2979">
        <v>64</v>
      </c>
      <c r="AU2979">
        <v>0</v>
      </c>
      <c r="AV2979">
        <v>0</v>
      </c>
      <c r="AW2979">
        <v>2.82</v>
      </c>
      <c r="AX2979">
        <v>69</v>
      </c>
      <c r="AY2979">
        <v>88</v>
      </c>
      <c r="AZ2979">
        <v>75</v>
      </c>
      <c r="BA2979">
        <v>25</v>
      </c>
      <c r="BB2979">
        <v>0</v>
      </c>
      <c r="BC2979">
        <v>38</v>
      </c>
      <c r="BD2979">
        <v>82</v>
      </c>
      <c r="BE2979">
        <v>44</v>
      </c>
      <c r="BF2979">
        <v>88</v>
      </c>
      <c r="BG2979">
        <v>8.25</v>
      </c>
      <c r="BH2979">
        <v>5.76</v>
      </c>
      <c r="BI2979">
        <v>2.09</v>
      </c>
      <c r="BJ2979">
        <v>3.55</v>
      </c>
      <c r="BK2979">
        <v>3.77</v>
      </c>
      <c r="BL2979">
        <f>1/Table1[[#This Row],[odds_ft_home_team_win]]+1/Table1[[#This Row],[odds_ft_draw]]+1/Table1[[#This Row],[odds_ft_away_team_win]]-1</f>
        <v>2.5411029756522208E-2</v>
      </c>
      <c r="BM2979">
        <f>Table1[[#This Row],[Margin]]/3</f>
        <v>8.4703432521740698E-3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 t="s">
        <v>83</v>
      </c>
      <c r="BU2979">
        <f>VLOOKUP(Table1[[#This Row],[Reference]],metron,11,FALSE)</f>
        <v>1.4888836329233679</v>
      </c>
      <c r="BV2979">
        <f>VLOOKUP(Table1[[#This Row],[Reference]],metron,12,FALSE)</f>
        <v>1.0516792809839171</v>
      </c>
    </row>
    <row r="2980" spans="1:74" hidden="1" x14ac:dyDescent="0.45">
      <c r="A2980" t="s">
        <v>5408</v>
      </c>
      <c r="B2980">
        <v>1511049600</v>
      </c>
      <c r="C2980" s="3" t="s">
        <v>2968</v>
      </c>
      <c r="D2980" t="s">
        <v>65</v>
      </c>
      <c r="E2980" t="s">
        <v>66</v>
      </c>
      <c r="F2980" t="s">
        <v>85</v>
      </c>
      <c r="G2980" t="s">
        <v>68</v>
      </c>
      <c r="H2980" t="s">
        <v>66</v>
      </c>
      <c r="I2980">
        <f>MROUND(Table1[[#This Row],[Prob_H]]*100,2)/100</f>
        <v>0.4</v>
      </c>
      <c r="J2980">
        <f>1/Table1[[#This Row],[odds_ft_home_team_win]]-Table1[[#This Row],[Margin/3]]</f>
        <v>0.40639569077939824</v>
      </c>
      <c r="K2980">
        <f>1/Table1[[#This Row],[odds_ft_draw]]-Table1[[#This Row],[Margin/3]]</f>
        <v>0.29633598022378649</v>
      </c>
      <c r="L2980">
        <f>1/Table1[[#This Row],[odds_ft_away_team_win]]-Table1[[#This Row],[Margin/3]]</f>
        <v>0.29726832899681549</v>
      </c>
      <c r="M2980">
        <v>17</v>
      </c>
      <c r="N2980">
        <v>2.75</v>
      </c>
      <c r="O2980">
        <v>1.25</v>
      </c>
      <c r="P2980">
        <v>2.19</v>
      </c>
      <c r="Q2980">
        <v>1.1399999999999999</v>
      </c>
      <c r="R2980" t="str" cm="1">
        <f t="array" ref="R29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0">
        <v>2</v>
      </c>
      <c r="T2980">
        <v>0</v>
      </c>
      <c r="U2980">
        <v>2</v>
      </c>
      <c r="V2980">
        <v>0</v>
      </c>
      <c r="W2980">
        <v>0</v>
      </c>
      <c r="X2980">
        <v>0</v>
      </c>
      <c r="Y2980" t="s">
        <v>2969</v>
      </c>
      <c r="AA2980">
        <v>6</v>
      </c>
      <c r="AB2980">
        <v>10</v>
      </c>
      <c r="AC2980">
        <v>4</v>
      </c>
      <c r="AD2980">
        <v>0</v>
      </c>
      <c r="AE2980">
        <v>2</v>
      </c>
      <c r="AF2980">
        <v>0</v>
      </c>
      <c r="AG2980">
        <v>1</v>
      </c>
      <c r="AH2980">
        <v>3</v>
      </c>
      <c r="AI2980">
        <v>0</v>
      </c>
      <c r="AJ2980">
        <v>2</v>
      </c>
      <c r="AK2980">
        <v>14</v>
      </c>
      <c r="AL2980">
        <v>8</v>
      </c>
      <c r="AM2980">
        <v>9</v>
      </c>
      <c r="AN2980">
        <v>4</v>
      </c>
      <c r="AO2980">
        <v>5</v>
      </c>
      <c r="AP2980">
        <v>4</v>
      </c>
      <c r="AQ2980">
        <v>16</v>
      </c>
      <c r="AR2980">
        <v>12</v>
      </c>
      <c r="AS2980">
        <v>43</v>
      </c>
      <c r="AT2980">
        <v>57</v>
      </c>
      <c r="AU2980">
        <v>0</v>
      </c>
      <c r="AV2980">
        <v>0</v>
      </c>
      <c r="AW2980">
        <v>2.69</v>
      </c>
      <c r="AX2980">
        <v>63</v>
      </c>
      <c r="AY2980">
        <v>75</v>
      </c>
      <c r="AZ2980">
        <v>44</v>
      </c>
      <c r="BA2980">
        <v>25</v>
      </c>
      <c r="BB2980">
        <v>19</v>
      </c>
      <c r="BC2980">
        <v>63</v>
      </c>
      <c r="BD2980">
        <v>82</v>
      </c>
      <c r="BE2980">
        <v>25</v>
      </c>
      <c r="BF2980">
        <v>76</v>
      </c>
      <c r="BG2980">
        <v>11.52</v>
      </c>
      <c r="BH2980">
        <v>5.63</v>
      </c>
      <c r="BI2980">
        <v>2.41</v>
      </c>
      <c r="BJ2980">
        <v>3.28</v>
      </c>
      <c r="BK2980">
        <v>3.27</v>
      </c>
      <c r="BL2980">
        <f>1/Table1[[#This Row],[odds_ft_home_team_win]]+1/Table1[[#This Row],[odds_ft_draw]]+1/Table1[[#This Row],[odds_ft_away_team_win]]-1</f>
        <v>2.5626205670103985E-2</v>
      </c>
      <c r="BM2980">
        <f>Table1[[#This Row],[Margin]]/3</f>
        <v>8.542068556701329E-3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 t="s">
        <v>1684</v>
      </c>
      <c r="BU2980">
        <f>VLOOKUP(Table1[[#This Row],[Reference]],metron,11,FALSE)</f>
        <v>1.344038264434575</v>
      </c>
      <c r="BV2980">
        <f>VLOOKUP(Table1[[#This Row],[Reference]],metron,12,FALSE)</f>
        <v>1.1515772691037469</v>
      </c>
    </row>
    <row r="2981" spans="1:74" hidden="1" x14ac:dyDescent="0.45">
      <c r="A2981" t="s">
        <v>5408</v>
      </c>
      <c r="B2981">
        <v>1511049960</v>
      </c>
      <c r="C2981" s="3" t="s">
        <v>2970</v>
      </c>
      <c r="D2981" t="s">
        <v>65</v>
      </c>
      <c r="E2981" t="s">
        <v>66</v>
      </c>
      <c r="F2981" t="s">
        <v>81</v>
      </c>
      <c r="G2981" t="s">
        <v>98</v>
      </c>
      <c r="H2981" t="s">
        <v>66</v>
      </c>
      <c r="I2981">
        <f>MROUND(Table1[[#This Row],[Prob_H]]*100,2)/100</f>
        <v>0.54</v>
      </c>
      <c r="J2981">
        <f>1/Table1[[#This Row],[odds_ft_home_team_win]]-Table1[[#This Row],[Margin/3]]</f>
        <v>0.53820486148314817</v>
      </c>
      <c r="K2981">
        <f>1/Table1[[#This Row],[odds_ft_draw]]-Table1[[#This Row],[Margin/3]]</f>
        <v>0.25217344071812087</v>
      </c>
      <c r="L2981">
        <f>1/Table1[[#This Row],[odds_ft_away_team_win]]-Table1[[#This Row],[Margin/3]]</f>
        <v>0.20962169779873091</v>
      </c>
      <c r="M2981">
        <v>17</v>
      </c>
      <c r="N2981">
        <v>1.63</v>
      </c>
      <c r="O2981">
        <v>1.1399999999999999</v>
      </c>
      <c r="P2981">
        <v>1.44</v>
      </c>
      <c r="Q2981">
        <v>1.35</v>
      </c>
      <c r="R2981" t="str" cm="1">
        <f t="array" ref="R29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1">
        <v>0</v>
      </c>
      <c r="T2981">
        <v>2</v>
      </c>
      <c r="U2981">
        <v>2</v>
      </c>
      <c r="V2981">
        <v>0</v>
      </c>
      <c r="W2981">
        <v>0</v>
      </c>
      <c r="X2981">
        <v>0</v>
      </c>
      <c r="Z2981" t="s">
        <v>2971</v>
      </c>
      <c r="AA2981">
        <v>9</v>
      </c>
      <c r="AB2981">
        <v>4</v>
      </c>
      <c r="AC2981">
        <v>0</v>
      </c>
      <c r="AD2981">
        <v>0</v>
      </c>
      <c r="AE2981">
        <v>2</v>
      </c>
      <c r="AF2981">
        <v>0</v>
      </c>
      <c r="AG2981">
        <v>0</v>
      </c>
      <c r="AH2981">
        <v>0</v>
      </c>
      <c r="AI2981">
        <v>0</v>
      </c>
      <c r="AJ2981">
        <v>2</v>
      </c>
      <c r="AK2981">
        <v>19</v>
      </c>
      <c r="AL2981">
        <v>22</v>
      </c>
      <c r="AM2981">
        <v>9</v>
      </c>
      <c r="AN2981">
        <v>11</v>
      </c>
      <c r="AO2981">
        <v>10</v>
      </c>
      <c r="AP2981">
        <v>11</v>
      </c>
      <c r="AQ2981">
        <v>9</v>
      </c>
      <c r="AR2981">
        <v>15</v>
      </c>
      <c r="AS2981">
        <v>47</v>
      </c>
      <c r="AT2981">
        <v>53</v>
      </c>
      <c r="AU2981">
        <v>0</v>
      </c>
      <c r="AV2981">
        <v>0</v>
      </c>
      <c r="AW2981">
        <v>3.39</v>
      </c>
      <c r="AX2981">
        <v>81</v>
      </c>
      <c r="AY2981">
        <v>87</v>
      </c>
      <c r="AZ2981">
        <v>73</v>
      </c>
      <c r="BA2981">
        <v>41</v>
      </c>
      <c r="BB2981">
        <v>21</v>
      </c>
      <c r="BC2981">
        <v>53</v>
      </c>
      <c r="BD2981">
        <v>73</v>
      </c>
      <c r="BE2981">
        <v>47</v>
      </c>
      <c r="BF2981">
        <v>100</v>
      </c>
      <c r="BG2981">
        <v>11.63</v>
      </c>
      <c r="BH2981">
        <v>4.6100000000000003</v>
      </c>
      <c r="BI2981">
        <v>1.83</v>
      </c>
      <c r="BJ2981">
        <v>3.84</v>
      </c>
      <c r="BK2981">
        <v>4.59</v>
      </c>
      <c r="BL2981">
        <f>1/Table1[[#This Row],[odds_ft_home_team_win]]+1/Table1[[#This Row],[odds_ft_draw]]+1/Table1[[#This Row],[odds_ft_away_team_win]]-1</f>
        <v>2.4729677845637399E-2</v>
      </c>
      <c r="BM2981">
        <f>Table1[[#This Row],[Margin]]/3</f>
        <v>8.2432259485457991E-3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 t="s">
        <v>109</v>
      </c>
      <c r="BU2981">
        <f>VLOOKUP(Table1[[#This Row],[Reference]],metron,11,FALSE)</f>
        <v>1.684957590444867</v>
      </c>
      <c r="BV2981">
        <f>VLOOKUP(Table1[[#This Row],[Reference]],metron,12,FALSE)</f>
        <v>0.95101263631642718</v>
      </c>
    </row>
    <row r="2982" spans="1:74" hidden="1" x14ac:dyDescent="0.45">
      <c r="A2982" t="s">
        <v>5408</v>
      </c>
      <c r="B2982">
        <v>1511056800</v>
      </c>
      <c r="C2982" s="3" t="s">
        <v>2972</v>
      </c>
      <c r="D2982" t="s">
        <v>65</v>
      </c>
      <c r="E2982" t="s">
        <v>66</v>
      </c>
      <c r="F2982" t="s">
        <v>2218</v>
      </c>
      <c r="G2982" t="s">
        <v>78</v>
      </c>
      <c r="H2982" t="s">
        <v>66</v>
      </c>
      <c r="I2982">
        <f>MROUND(Table1[[#This Row],[Prob_H]]*100,2)/100</f>
        <v>0.48</v>
      </c>
      <c r="J2982">
        <f>1/Table1[[#This Row],[odds_ft_home_team_win]]-Table1[[#This Row],[Margin/3]]</f>
        <v>0.47472407466964833</v>
      </c>
      <c r="K2982">
        <f>1/Table1[[#This Row],[odds_ft_draw]]-Table1[[#This Row],[Margin/3]]</f>
        <v>0.28488741919484412</v>
      </c>
      <c r="L2982">
        <f>1/Table1[[#This Row],[odds_ft_away_team_win]]-Table1[[#This Row],[Margin/3]]</f>
        <v>0.24038850613550747</v>
      </c>
      <c r="M2982">
        <v>17</v>
      </c>
      <c r="N2982">
        <v>1.88</v>
      </c>
      <c r="O2982">
        <v>2</v>
      </c>
      <c r="P2982">
        <v>1.35</v>
      </c>
      <c r="Q2982">
        <v>1.4</v>
      </c>
      <c r="R2982" t="str" cm="1">
        <f t="array" ref="R29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2">
        <v>1</v>
      </c>
      <c r="T2982">
        <v>2</v>
      </c>
      <c r="U2982">
        <v>3</v>
      </c>
      <c r="V2982">
        <v>2</v>
      </c>
      <c r="W2982">
        <v>0</v>
      </c>
      <c r="X2982">
        <v>2</v>
      </c>
      <c r="Y2982">
        <v>47</v>
      </c>
      <c r="Z2982" t="s">
        <v>2973</v>
      </c>
      <c r="AA2982">
        <v>7</v>
      </c>
      <c r="AB2982">
        <v>5</v>
      </c>
      <c r="AC2982">
        <v>2</v>
      </c>
      <c r="AD2982">
        <v>0</v>
      </c>
      <c r="AE2982">
        <v>2</v>
      </c>
      <c r="AF2982">
        <v>0</v>
      </c>
      <c r="AG2982">
        <v>0</v>
      </c>
      <c r="AH2982">
        <v>2</v>
      </c>
      <c r="AI2982">
        <v>0</v>
      </c>
      <c r="AJ2982">
        <v>2</v>
      </c>
      <c r="AK2982">
        <v>12</v>
      </c>
      <c r="AL2982">
        <v>11</v>
      </c>
      <c r="AM2982">
        <v>6</v>
      </c>
      <c r="AN2982">
        <v>5</v>
      </c>
      <c r="AO2982">
        <v>6</v>
      </c>
      <c r="AP2982">
        <v>6</v>
      </c>
      <c r="AQ2982">
        <v>15</v>
      </c>
      <c r="AR2982">
        <v>9</v>
      </c>
      <c r="AS2982">
        <v>52</v>
      </c>
      <c r="AT2982">
        <v>48</v>
      </c>
      <c r="AU2982">
        <v>0</v>
      </c>
      <c r="AV2982">
        <v>0</v>
      </c>
      <c r="AW2982">
        <v>2.3199999999999998</v>
      </c>
      <c r="AX2982">
        <v>57</v>
      </c>
      <c r="AY2982">
        <v>69</v>
      </c>
      <c r="AZ2982">
        <v>51</v>
      </c>
      <c r="BA2982">
        <v>13</v>
      </c>
      <c r="BB2982">
        <v>7</v>
      </c>
      <c r="BC2982">
        <v>25</v>
      </c>
      <c r="BD2982">
        <v>50</v>
      </c>
      <c r="BE2982">
        <v>44</v>
      </c>
      <c r="BF2982">
        <v>75</v>
      </c>
      <c r="BG2982">
        <v>7.38</v>
      </c>
      <c r="BH2982">
        <v>4.5</v>
      </c>
      <c r="BI2982">
        <v>2.0699999999999998</v>
      </c>
      <c r="BJ2982">
        <v>3.41</v>
      </c>
      <c r="BK2982">
        <v>4.0199999999999996</v>
      </c>
      <c r="BL2982">
        <f>1/Table1[[#This Row],[odds_ft_home_team_win]]+1/Table1[[#This Row],[odds_ft_draw]]+1/Table1[[#This Row],[odds_ft_away_team_win]]-1</f>
        <v>2.5103138309895634E-2</v>
      </c>
      <c r="BM2982">
        <f>Table1[[#This Row],[Margin]]/3</f>
        <v>8.3677127699652108E-3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 t="s">
        <v>2219</v>
      </c>
      <c r="BU2982">
        <f>VLOOKUP(Table1[[#This Row],[Reference]],metron,11,FALSE)</f>
        <v>1.510877192982456</v>
      </c>
      <c r="BV2982">
        <f>VLOOKUP(Table1[[#This Row],[Reference]],metron,12,FALSE)</f>
        <v>1.0163157894736841</v>
      </c>
    </row>
    <row r="2983" spans="1:74" hidden="1" x14ac:dyDescent="0.45">
      <c r="A2983" t="s">
        <v>5408</v>
      </c>
      <c r="B2983">
        <v>1511110800</v>
      </c>
      <c r="C2983" s="3" t="s">
        <v>2974</v>
      </c>
      <c r="D2983" t="s">
        <v>65</v>
      </c>
      <c r="E2983" t="s">
        <v>66</v>
      </c>
      <c r="F2983" t="s">
        <v>97</v>
      </c>
      <c r="G2983" t="s">
        <v>72</v>
      </c>
      <c r="H2983" t="s">
        <v>66</v>
      </c>
      <c r="I2983">
        <f>MROUND(Table1[[#This Row],[Prob_H]]*100,2)/100</f>
        <v>0.48</v>
      </c>
      <c r="J2983">
        <f>1/Table1[[#This Row],[odds_ft_home_team_win]]-Table1[[#This Row],[Margin/3]]</f>
        <v>0.48918543628898875</v>
      </c>
      <c r="K2983">
        <f>1/Table1[[#This Row],[odds_ft_draw]]-Table1[[#This Row],[Margin/3]]</f>
        <v>0.27100260741659088</v>
      </c>
      <c r="L2983">
        <f>1/Table1[[#This Row],[odds_ft_away_team_win]]-Table1[[#This Row],[Margin/3]]</f>
        <v>0.23981195629442054</v>
      </c>
      <c r="M2983">
        <v>17</v>
      </c>
      <c r="N2983">
        <v>2.11</v>
      </c>
      <c r="O2983">
        <v>1.25</v>
      </c>
      <c r="P2983">
        <v>2.2400000000000002</v>
      </c>
      <c r="Q2983">
        <v>0.95</v>
      </c>
      <c r="R2983" t="str" cm="1">
        <f t="array" ref="R29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3">
        <v>3</v>
      </c>
      <c r="T2983">
        <v>1</v>
      </c>
      <c r="U2983">
        <v>4</v>
      </c>
      <c r="V2983">
        <v>2</v>
      </c>
      <c r="W2983">
        <v>2</v>
      </c>
      <c r="X2983">
        <v>0</v>
      </c>
      <c r="Y2983" t="s">
        <v>2975</v>
      </c>
      <c r="Z2983">
        <v>59</v>
      </c>
      <c r="AA2983">
        <v>2</v>
      </c>
      <c r="AB2983">
        <v>5</v>
      </c>
      <c r="AC2983">
        <v>1</v>
      </c>
      <c r="AD2983">
        <v>0</v>
      </c>
      <c r="AE2983">
        <v>3</v>
      </c>
      <c r="AF2983">
        <v>0</v>
      </c>
      <c r="AG2983">
        <v>0</v>
      </c>
      <c r="AH2983">
        <v>1</v>
      </c>
      <c r="AI2983">
        <v>0</v>
      </c>
      <c r="AJ2983">
        <v>3</v>
      </c>
      <c r="AK2983">
        <v>12</v>
      </c>
      <c r="AL2983">
        <v>11</v>
      </c>
      <c r="AM2983">
        <v>5</v>
      </c>
      <c r="AN2983">
        <v>6</v>
      </c>
      <c r="AO2983">
        <v>7</v>
      </c>
      <c r="AP2983">
        <v>5</v>
      </c>
      <c r="AQ2983">
        <v>15</v>
      </c>
      <c r="AR2983">
        <v>15</v>
      </c>
      <c r="AS2983">
        <v>51</v>
      </c>
      <c r="AT2983">
        <v>49</v>
      </c>
      <c r="AU2983">
        <v>0</v>
      </c>
      <c r="AV2983">
        <v>0</v>
      </c>
      <c r="AW2983">
        <v>2.81</v>
      </c>
      <c r="AX2983">
        <v>64</v>
      </c>
      <c r="AY2983">
        <v>77</v>
      </c>
      <c r="AZ2983">
        <v>64</v>
      </c>
      <c r="BA2983">
        <v>35</v>
      </c>
      <c r="BB2983">
        <v>11</v>
      </c>
      <c r="BC2983">
        <v>41</v>
      </c>
      <c r="BD2983">
        <v>71</v>
      </c>
      <c r="BE2983">
        <v>53</v>
      </c>
      <c r="BF2983">
        <v>77</v>
      </c>
      <c r="BG2983">
        <v>12.67</v>
      </c>
      <c r="BH2983">
        <v>5.19</v>
      </c>
      <c r="BI2983">
        <v>2.0099999999999998</v>
      </c>
      <c r="BJ2983">
        <v>3.58</v>
      </c>
      <c r="BK2983">
        <v>4.03</v>
      </c>
      <c r="BL2983">
        <f>1/Table1[[#This Row],[odds_ft_home_team_win]]+1/Table1[[#This Row],[odds_ft_draw]]+1/Table1[[#This Row],[odds_ft_away_team_win]]-1</f>
        <v>2.4981004565869824E-2</v>
      </c>
      <c r="BM2983">
        <f>Table1[[#This Row],[Margin]]/3</f>
        <v>8.3270015219566087E-3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 t="s">
        <v>100</v>
      </c>
      <c r="BU2983">
        <f>VLOOKUP(Table1[[#This Row],[Reference]],metron,11,FALSE)</f>
        <v>1.510877192982456</v>
      </c>
      <c r="BV2983">
        <f>VLOOKUP(Table1[[#This Row],[Reference]],metron,12,FALSE)</f>
        <v>1.0163157894736841</v>
      </c>
    </row>
    <row r="2984" spans="1:74" hidden="1" x14ac:dyDescent="0.45">
      <c r="A2984" t="s">
        <v>5408</v>
      </c>
      <c r="B2984">
        <v>1511134200</v>
      </c>
      <c r="C2984" s="3" t="s">
        <v>2976</v>
      </c>
      <c r="D2984" t="s">
        <v>65</v>
      </c>
      <c r="E2984" t="s">
        <v>66</v>
      </c>
      <c r="F2984" t="s">
        <v>88</v>
      </c>
      <c r="G2984" t="s">
        <v>86</v>
      </c>
      <c r="H2984" t="s">
        <v>66</v>
      </c>
      <c r="I2984">
        <f>MROUND(Table1[[#This Row],[Prob_H]]*100,2)/100</f>
        <v>0.4</v>
      </c>
      <c r="J2984">
        <f>1/Table1[[#This Row],[odds_ft_home_team_win]]-Table1[[#This Row],[Margin/3]]</f>
        <v>0.40315404310546987</v>
      </c>
      <c r="K2984">
        <f>1/Table1[[#This Row],[odds_ft_draw]]-Table1[[#This Row],[Margin/3]]</f>
        <v>0.27734569507489965</v>
      </c>
      <c r="L2984">
        <f>1/Table1[[#This Row],[odds_ft_away_team_win]]-Table1[[#This Row],[Margin/3]]</f>
        <v>0.31950026181963037</v>
      </c>
      <c r="M2984">
        <v>17</v>
      </c>
      <c r="N2984">
        <v>1</v>
      </c>
      <c r="O2984">
        <v>1.78</v>
      </c>
      <c r="P2984">
        <v>1.8</v>
      </c>
      <c r="Q2984">
        <v>1.48</v>
      </c>
      <c r="R2984" t="str" cm="1">
        <f t="array" ref="R29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0</v>
      </c>
      <c r="Z2984">
        <v>81</v>
      </c>
      <c r="AA2984">
        <v>6</v>
      </c>
      <c r="AB2984">
        <v>4</v>
      </c>
      <c r="AC2984">
        <v>2</v>
      </c>
      <c r="AD2984">
        <v>0</v>
      </c>
      <c r="AE2984">
        <v>2</v>
      </c>
      <c r="AF2984">
        <v>0</v>
      </c>
      <c r="AG2984">
        <v>1</v>
      </c>
      <c r="AH2984">
        <v>1</v>
      </c>
      <c r="AI2984">
        <v>0</v>
      </c>
      <c r="AJ2984">
        <v>2</v>
      </c>
      <c r="AK2984">
        <v>12</v>
      </c>
      <c r="AL2984">
        <v>10</v>
      </c>
      <c r="AM2984">
        <v>2</v>
      </c>
      <c r="AN2984">
        <v>4</v>
      </c>
      <c r="AO2984">
        <v>10</v>
      </c>
      <c r="AP2984">
        <v>6</v>
      </c>
      <c r="AQ2984">
        <v>13</v>
      </c>
      <c r="AR2984">
        <v>19</v>
      </c>
      <c r="AS2984">
        <v>54</v>
      </c>
      <c r="AT2984">
        <v>46</v>
      </c>
      <c r="AU2984">
        <v>0</v>
      </c>
      <c r="AV2984">
        <v>0</v>
      </c>
      <c r="AW2984">
        <v>2.5299999999999998</v>
      </c>
      <c r="AX2984">
        <v>60</v>
      </c>
      <c r="AY2984">
        <v>76</v>
      </c>
      <c r="AZ2984">
        <v>41</v>
      </c>
      <c r="BA2984">
        <v>30</v>
      </c>
      <c r="BB2984">
        <v>18</v>
      </c>
      <c r="BC2984">
        <v>35</v>
      </c>
      <c r="BD2984">
        <v>71</v>
      </c>
      <c r="BE2984">
        <v>24</v>
      </c>
      <c r="BF2984">
        <v>82</v>
      </c>
      <c r="BG2984">
        <v>13.38</v>
      </c>
      <c r="BH2984">
        <v>6.1</v>
      </c>
      <c r="BI2984">
        <v>2.4300000000000002</v>
      </c>
      <c r="BJ2984">
        <v>3.5</v>
      </c>
      <c r="BK2984">
        <v>3.05</v>
      </c>
      <c r="BL2984">
        <f>1/Table1[[#This Row],[odds_ft_home_team_win]]+1/Table1[[#This Row],[odds_ft_draw]]+1/Table1[[#This Row],[odds_ft_away_team_win]]-1</f>
        <v>2.5105771918158215E-2</v>
      </c>
      <c r="BM2984">
        <f>Table1[[#This Row],[Margin]]/3</f>
        <v>8.3685906393860723E-3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 t="s">
        <v>91</v>
      </c>
      <c r="BU2984">
        <f>VLOOKUP(Table1[[#This Row],[Reference]],metron,11,FALSE)</f>
        <v>1.344038264434575</v>
      </c>
      <c r="BV2984">
        <f>VLOOKUP(Table1[[#This Row],[Reference]],metron,12,FALSE)</f>
        <v>1.1515772691037469</v>
      </c>
    </row>
    <row r="2985" spans="1:74" x14ac:dyDescent="0.45">
      <c r="A2985" t="s">
        <v>5407</v>
      </c>
      <c r="B2985">
        <v>1524873600</v>
      </c>
      <c r="C2985" s="3" t="s">
        <v>3212</v>
      </c>
      <c r="D2985" t="s">
        <v>65</v>
      </c>
      <c r="E2985" t="s">
        <v>66</v>
      </c>
      <c r="F2985" t="s">
        <v>78</v>
      </c>
      <c r="G2985" t="s">
        <v>2218</v>
      </c>
      <c r="H2985" t="s">
        <v>66</v>
      </c>
      <c r="I2985">
        <f>MROUND(Table1[[#This Row],[Prob_H]]*100,2)/100</f>
        <v>0.38</v>
      </c>
      <c r="J2985">
        <f>1/Table1[[#This Row],[odds_ft_home_team_win]]-Table1[[#This Row],[Margin/3]]</f>
        <v>0.38540583640784071</v>
      </c>
      <c r="K2985">
        <f>1/Table1[[#This Row],[odds_ft_draw]]-Table1[[#This Row],[Margin/3]]</f>
        <v>0.2884409540507763</v>
      </c>
      <c r="L2985">
        <f>1/Table1[[#This Row],[odds_ft_away_team_win]]-Table1[[#This Row],[Margin/3]]</f>
        <v>0.32615320954138299</v>
      </c>
      <c r="M2985">
        <v>17</v>
      </c>
      <c r="N2985">
        <v>1.56</v>
      </c>
      <c r="O2985">
        <v>1.38</v>
      </c>
      <c r="P2985">
        <v>1.5</v>
      </c>
      <c r="Q2985">
        <v>1.35</v>
      </c>
      <c r="R2985" t="str" cm="1">
        <f t="array" ref="R29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85">
        <v>2</v>
      </c>
      <c r="T2985">
        <v>2</v>
      </c>
      <c r="U2985">
        <v>4</v>
      </c>
      <c r="V2985">
        <v>2</v>
      </c>
      <c r="W2985">
        <v>1</v>
      </c>
      <c r="X2985">
        <v>1</v>
      </c>
      <c r="Y2985" t="s">
        <v>1839</v>
      </c>
      <c r="Z2985" t="s">
        <v>3213</v>
      </c>
      <c r="AA2985">
        <v>0</v>
      </c>
      <c r="AB2985">
        <v>8</v>
      </c>
      <c r="AC2985">
        <v>2</v>
      </c>
      <c r="AD2985">
        <v>0</v>
      </c>
      <c r="AE2985">
        <v>2</v>
      </c>
      <c r="AF2985">
        <v>0</v>
      </c>
      <c r="AG2985">
        <v>0</v>
      </c>
      <c r="AH2985">
        <v>2</v>
      </c>
      <c r="AI2985">
        <v>0</v>
      </c>
      <c r="AJ2985">
        <v>2</v>
      </c>
      <c r="AK2985">
        <v>12</v>
      </c>
      <c r="AL2985">
        <v>19</v>
      </c>
      <c r="AM2985">
        <v>7</v>
      </c>
      <c r="AN2985">
        <v>4</v>
      </c>
      <c r="AO2985">
        <v>5</v>
      </c>
      <c r="AP2985">
        <v>15</v>
      </c>
      <c r="AQ2985">
        <v>16</v>
      </c>
      <c r="AR2985">
        <v>16</v>
      </c>
      <c r="AS2985">
        <v>38</v>
      </c>
      <c r="AT2985">
        <v>62</v>
      </c>
      <c r="AU2985">
        <v>0</v>
      </c>
      <c r="AV2985">
        <v>0</v>
      </c>
      <c r="AW2985">
        <v>2.0499999999999998</v>
      </c>
      <c r="AX2985">
        <v>44</v>
      </c>
      <c r="AY2985">
        <v>62</v>
      </c>
      <c r="AZ2985">
        <v>35</v>
      </c>
      <c r="BA2985">
        <v>13</v>
      </c>
      <c r="BB2985">
        <v>6</v>
      </c>
      <c r="BC2985">
        <v>26</v>
      </c>
      <c r="BD2985">
        <v>61</v>
      </c>
      <c r="BE2985">
        <v>30</v>
      </c>
      <c r="BF2985">
        <v>63</v>
      </c>
      <c r="BG2985">
        <v>8.86</v>
      </c>
      <c r="BH2985">
        <v>4.47</v>
      </c>
      <c r="BI2985">
        <v>2.54</v>
      </c>
      <c r="BJ2985">
        <v>3.37</v>
      </c>
      <c r="BK2985">
        <v>2.99</v>
      </c>
      <c r="BL2985">
        <f>1/Table1[[#This Row],[odds_ft_home_team_win]]+1/Table1[[#This Row],[odds_ft_draw]]+1/Table1[[#This Row],[odds_ft_away_team_win]]-1</f>
        <v>2.4884852981202243E-2</v>
      </c>
      <c r="BM2985">
        <f>Table1[[#This Row],[Margin]]/3</f>
        <v>8.2949509937340817E-3</v>
      </c>
      <c r="BN2985">
        <v>1.25</v>
      </c>
      <c r="BO2985">
        <v>1.8</v>
      </c>
      <c r="BP2985">
        <v>3</v>
      </c>
      <c r="BQ2985">
        <v>0</v>
      </c>
      <c r="BR2985">
        <v>1.71</v>
      </c>
      <c r="BS2985">
        <v>2.15</v>
      </c>
      <c r="BT2985" t="s">
        <v>106</v>
      </c>
      <c r="BU2985">
        <f>VLOOKUP(Table1[[#This Row],[Reference]],metron,11,FALSE)</f>
        <v>1.330562659846547</v>
      </c>
      <c r="BV2985">
        <f>VLOOKUP(Table1[[#This Row],[Reference]],metron,12,FALSE)</f>
        <v>1.1595268542199491</v>
      </c>
    </row>
    <row r="2986" spans="1:74" x14ac:dyDescent="0.45">
      <c r="A2986" t="s">
        <v>5407</v>
      </c>
      <c r="B2986">
        <v>1524880800</v>
      </c>
      <c r="C2986" s="3" t="s">
        <v>3214</v>
      </c>
      <c r="D2986" t="s">
        <v>65</v>
      </c>
      <c r="E2986" t="s">
        <v>66</v>
      </c>
      <c r="F2986" t="s">
        <v>72</v>
      </c>
      <c r="G2986" t="s">
        <v>97</v>
      </c>
      <c r="H2986" t="s">
        <v>66</v>
      </c>
      <c r="I2986">
        <f>MROUND(Table1[[#This Row],[Prob_H]]*100,2)/100</f>
        <v>0.5</v>
      </c>
      <c r="J2986">
        <f>1/Table1[[#This Row],[odds_ft_home_team_win]]-Table1[[#This Row],[Margin/3]]</f>
        <v>0.50422218562979815</v>
      </c>
      <c r="K2986">
        <f>1/Table1[[#This Row],[odds_ft_draw]]-Table1[[#This Row],[Margin/3]]</f>
        <v>0.27073128174783267</v>
      </c>
      <c r="L2986">
        <f>1/Table1[[#This Row],[odds_ft_away_team_win]]-Table1[[#This Row],[Margin/3]]</f>
        <v>0.22504653262236934</v>
      </c>
      <c r="M2986">
        <v>17</v>
      </c>
      <c r="N2986">
        <v>1.75</v>
      </c>
      <c r="O2986">
        <v>1.53</v>
      </c>
      <c r="P2986">
        <v>1.84</v>
      </c>
      <c r="Q2986">
        <v>1.29</v>
      </c>
      <c r="R2986" t="str" cm="1">
        <f t="array" ref="R29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86">
        <v>1</v>
      </c>
      <c r="T2986">
        <v>0</v>
      </c>
      <c r="U2986">
        <v>1</v>
      </c>
      <c r="V2986">
        <v>1</v>
      </c>
      <c r="W2986">
        <v>1</v>
      </c>
      <c r="X2986">
        <v>0</v>
      </c>
      <c r="Y2986">
        <v>33</v>
      </c>
      <c r="AA2986">
        <v>9</v>
      </c>
      <c r="AB2986">
        <v>2</v>
      </c>
      <c r="AC2986">
        <v>3</v>
      </c>
      <c r="AD2986">
        <v>0</v>
      </c>
      <c r="AE2986">
        <v>3</v>
      </c>
      <c r="AF2986">
        <v>0</v>
      </c>
      <c r="AG2986">
        <v>2</v>
      </c>
      <c r="AH2986">
        <v>1</v>
      </c>
      <c r="AI2986">
        <v>3</v>
      </c>
      <c r="AJ2986">
        <v>0</v>
      </c>
      <c r="AK2986">
        <v>16</v>
      </c>
      <c r="AL2986">
        <v>2</v>
      </c>
      <c r="AM2986">
        <v>7</v>
      </c>
      <c r="AN2986">
        <v>0</v>
      </c>
      <c r="AO2986">
        <v>9</v>
      </c>
      <c r="AP2986">
        <v>2</v>
      </c>
      <c r="AQ2986">
        <v>24</v>
      </c>
      <c r="AR2986">
        <v>25</v>
      </c>
      <c r="AS2986">
        <v>50</v>
      </c>
      <c r="AT2986">
        <v>50</v>
      </c>
      <c r="AU2986">
        <v>0</v>
      </c>
      <c r="AV2986">
        <v>0</v>
      </c>
      <c r="AW2986">
        <v>2.2799999999999998</v>
      </c>
      <c r="AX2986">
        <v>43</v>
      </c>
      <c r="AY2986">
        <v>70</v>
      </c>
      <c r="AZ2986">
        <v>46</v>
      </c>
      <c r="BA2986">
        <v>22</v>
      </c>
      <c r="BB2986">
        <v>6</v>
      </c>
      <c r="BC2986">
        <v>30</v>
      </c>
      <c r="BD2986">
        <v>70</v>
      </c>
      <c r="BE2986">
        <v>40</v>
      </c>
      <c r="BF2986">
        <v>70</v>
      </c>
      <c r="BG2986">
        <v>10.76</v>
      </c>
      <c r="BH2986">
        <v>7.17</v>
      </c>
      <c r="BI2986">
        <v>1.95</v>
      </c>
      <c r="BJ2986">
        <v>3.58</v>
      </c>
      <c r="BK2986">
        <v>4.28</v>
      </c>
      <c r="BL2986">
        <f>1/Table1[[#This Row],[odds_ft_home_team_win]]+1/Table1[[#This Row],[odds_ft_draw]]+1/Table1[[#This Row],[odds_ft_away_team_win]]-1</f>
        <v>2.5794981572144327E-2</v>
      </c>
      <c r="BM2986">
        <f>Table1[[#This Row],[Margin]]/3</f>
        <v>8.5983271907147749E-3</v>
      </c>
      <c r="BN2986">
        <v>1.31</v>
      </c>
      <c r="BO2986">
        <v>1.95</v>
      </c>
      <c r="BP2986">
        <v>3.45</v>
      </c>
      <c r="BQ2986">
        <v>0</v>
      </c>
      <c r="BR2986">
        <v>2.0499999999999998</v>
      </c>
      <c r="BS2986">
        <v>1.77</v>
      </c>
      <c r="BT2986" t="s">
        <v>75</v>
      </c>
      <c r="BU2986">
        <f>VLOOKUP(Table1[[#This Row],[Reference]],metron,11,FALSE)</f>
        <v>1.5342708579532029</v>
      </c>
      <c r="BV2986">
        <f>VLOOKUP(Table1[[#This Row],[Reference]],metron,12,FALSE)</f>
        <v>0.98593713070196176</v>
      </c>
    </row>
    <row r="2987" spans="1:74" x14ac:dyDescent="0.45">
      <c r="A2987" t="s">
        <v>5407</v>
      </c>
      <c r="B2987">
        <v>1524952800</v>
      </c>
      <c r="C2987" s="3" t="s">
        <v>3215</v>
      </c>
      <c r="D2987" t="s">
        <v>65</v>
      </c>
      <c r="E2987" t="s">
        <v>66</v>
      </c>
      <c r="F2987" t="s">
        <v>2738</v>
      </c>
      <c r="G2987" t="s">
        <v>73</v>
      </c>
      <c r="H2987" t="s">
        <v>66</v>
      </c>
      <c r="I2987">
        <f>MROUND(Table1[[#This Row],[Prob_H]]*100,2)/100</f>
        <v>0.32</v>
      </c>
      <c r="J2987">
        <f>1/Table1[[#This Row],[odds_ft_home_team_win]]-Table1[[#This Row],[Margin/3]]</f>
        <v>0.31827960421078871</v>
      </c>
      <c r="K2987">
        <f>1/Table1[[#This Row],[odds_ft_draw]]-Table1[[#This Row],[Margin/3]]</f>
        <v>0.26470626230572064</v>
      </c>
      <c r="L2987">
        <f>1/Table1[[#This Row],[odds_ft_away_team_win]]-Table1[[#This Row],[Margin/3]]</f>
        <v>0.4170141334834907</v>
      </c>
      <c r="M2987">
        <v>17</v>
      </c>
      <c r="N2987">
        <v>1.1299999999999999</v>
      </c>
      <c r="O2987">
        <v>0.63</v>
      </c>
      <c r="P2987">
        <v>1.06</v>
      </c>
      <c r="Q2987">
        <v>0.76</v>
      </c>
      <c r="R2987" t="str" cm="1">
        <f t="array" ref="R29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87">
        <v>0</v>
      </c>
      <c r="T2987">
        <v>1</v>
      </c>
      <c r="U2987">
        <v>1</v>
      </c>
      <c r="V2987">
        <v>0</v>
      </c>
      <c r="W2987">
        <v>0</v>
      </c>
      <c r="X2987">
        <v>0</v>
      </c>
      <c r="Z2987">
        <v>76</v>
      </c>
      <c r="AA2987">
        <v>6</v>
      </c>
      <c r="AB2987">
        <v>2</v>
      </c>
      <c r="AC2987">
        <v>2</v>
      </c>
      <c r="AD2987">
        <v>0</v>
      </c>
      <c r="AE2987">
        <v>2</v>
      </c>
      <c r="AF2987">
        <v>0</v>
      </c>
      <c r="AG2987">
        <v>1</v>
      </c>
      <c r="AH2987">
        <v>1</v>
      </c>
      <c r="AI2987">
        <v>0</v>
      </c>
      <c r="AJ2987">
        <v>2</v>
      </c>
      <c r="AK2987">
        <v>11</v>
      </c>
      <c r="AL2987">
        <v>7</v>
      </c>
      <c r="AM2987">
        <v>3</v>
      </c>
      <c r="AN2987">
        <v>4</v>
      </c>
      <c r="AO2987">
        <v>8</v>
      </c>
      <c r="AP2987">
        <v>3</v>
      </c>
      <c r="AQ2987">
        <v>12</v>
      </c>
      <c r="AR2987">
        <v>11</v>
      </c>
      <c r="AS2987">
        <v>50</v>
      </c>
      <c r="AT2987">
        <v>50</v>
      </c>
      <c r="AU2987">
        <v>0</v>
      </c>
      <c r="AV2987">
        <v>0</v>
      </c>
      <c r="AW2987">
        <v>2.69</v>
      </c>
      <c r="AX2987">
        <v>53</v>
      </c>
      <c r="AY2987">
        <v>75</v>
      </c>
      <c r="AZ2987">
        <v>54</v>
      </c>
      <c r="BA2987">
        <v>29</v>
      </c>
      <c r="BB2987">
        <v>16</v>
      </c>
      <c r="BC2987">
        <v>41</v>
      </c>
      <c r="BD2987">
        <v>85</v>
      </c>
      <c r="BE2987">
        <v>22</v>
      </c>
      <c r="BF2987">
        <v>69</v>
      </c>
      <c r="BG2987">
        <v>8.94</v>
      </c>
      <c r="BH2987">
        <v>4.87</v>
      </c>
      <c r="BI2987">
        <v>3.06</v>
      </c>
      <c r="BJ2987">
        <v>3.66</v>
      </c>
      <c r="BK2987">
        <v>2.35</v>
      </c>
      <c r="BL2987">
        <f>1/Table1[[#This Row],[odds_ft_home_team_win]]+1/Table1[[#This Row],[odds_ft_draw]]+1/Table1[[#This Row],[odds_ft_away_team_win]]-1</f>
        <v>2.5553344230379027E-2</v>
      </c>
      <c r="BM2987">
        <f>Table1[[#This Row],[Margin]]/3</f>
        <v>8.5177814101263429E-3</v>
      </c>
      <c r="BN2987">
        <v>1.2</v>
      </c>
      <c r="BO2987">
        <v>1.67</v>
      </c>
      <c r="BP2987">
        <v>2.7</v>
      </c>
      <c r="BQ2987">
        <v>0</v>
      </c>
      <c r="BR2987">
        <v>1.62</v>
      </c>
      <c r="BS2987">
        <v>2.2999999999999998</v>
      </c>
      <c r="BT2987" t="s">
        <v>1292</v>
      </c>
      <c r="BU2987">
        <f>VLOOKUP(Table1[[#This Row],[Reference]],metron,11,FALSE)</f>
        <v>1.210167055864918</v>
      </c>
      <c r="BV2987">
        <f>VLOOKUP(Table1[[#This Row],[Reference]],metron,12,FALSE)</f>
        <v>1.3211783725525419</v>
      </c>
    </row>
    <row r="2988" spans="1:74" x14ac:dyDescent="0.45">
      <c r="A2988" t="s">
        <v>5407</v>
      </c>
      <c r="B2988">
        <v>1524960000</v>
      </c>
      <c r="C2988" s="3" t="s">
        <v>3216</v>
      </c>
      <c r="D2988" t="s">
        <v>65</v>
      </c>
      <c r="E2988" t="s">
        <v>66</v>
      </c>
      <c r="F2988" t="s">
        <v>68</v>
      </c>
      <c r="G2988" t="s">
        <v>85</v>
      </c>
      <c r="H2988" t="s">
        <v>66</v>
      </c>
      <c r="I2988">
        <f>MROUND(Table1[[#This Row],[Prob_H]]*100,2)/100</f>
        <v>0.42</v>
      </c>
      <c r="J2988">
        <f>1/Table1[[#This Row],[odds_ft_home_team_win]]-Table1[[#This Row],[Margin/3]]</f>
        <v>0.41521589078917098</v>
      </c>
      <c r="K2988">
        <f>1/Table1[[#This Row],[odds_ft_draw]]-Table1[[#This Row],[Margin/3]]</f>
        <v>0.28560472428867245</v>
      </c>
      <c r="L2988">
        <f>1/Table1[[#This Row],[odds_ft_away_team_win]]-Table1[[#This Row],[Margin/3]]</f>
        <v>0.29917938492215662</v>
      </c>
      <c r="M2988">
        <v>17</v>
      </c>
      <c r="N2988">
        <v>2.4700000000000002</v>
      </c>
      <c r="O2988">
        <v>1.68</v>
      </c>
      <c r="P2988">
        <v>2.4300000000000002</v>
      </c>
      <c r="Q2988">
        <v>1.62</v>
      </c>
      <c r="R2988" t="str" cm="1">
        <f t="array" ref="R29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88">
        <v>2</v>
      </c>
      <c r="T2988">
        <v>2</v>
      </c>
      <c r="U2988">
        <v>4</v>
      </c>
      <c r="V2988">
        <v>2</v>
      </c>
      <c r="W2988">
        <v>1</v>
      </c>
      <c r="X2988">
        <v>1</v>
      </c>
      <c r="Y2988" t="s">
        <v>3217</v>
      </c>
      <c r="Z2988" t="s">
        <v>3218</v>
      </c>
      <c r="AA2988">
        <v>3</v>
      </c>
      <c r="AB2988">
        <v>5</v>
      </c>
      <c r="AC2988">
        <v>3</v>
      </c>
      <c r="AD2988">
        <v>1</v>
      </c>
      <c r="AE2988">
        <v>3</v>
      </c>
      <c r="AF2988">
        <v>0</v>
      </c>
      <c r="AG2988">
        <v>2</v>
      </c>
      <c r="AH2988">
        <v>2</v>
      </c>
      <c r="AI2988">
        <v>2</v>
      </c>
      <c r="AJ2988">
        <v>1</v>
      </c>
      <c r="AK2988">
        <v>8</v>
      </c>
      <c r="AL2988">
        <v>8</v>
      </c>
      <c r="AM2988">
        <v>5</v>
      </c>
      <c r="AN2988">
        <v>4</v>
      </c>
      <c r="AO2988">
        <v>3</v>
      </c>
      <c r="AP2988">
        <v>4</v>
      </c>
      <c r="AQ2988">
        <v>12</v>
      </c>
      <c r="AR2988">
        <v>27</v>
      </c>
      <c r="AS2988">
        <v>51</v>
      </c>
      <c r="AT2988">
        <v>49</v>
      </c>
      <c r="AU2988">
        <v>0</v>
      </c>
      <c r="AV2988">
        <v>0</v>
      </c>
      <c r="AW2988">
        <v>2.5299999999999998</v>
      </c>
      <c r="AX2988">
        <v>53</v>
      </c>
      <c r="AY2988">
        <v>77</v>
      </c>
      <c r="AZ2988">
        <v>50</v>
      </c>
      <c r="BA2988">
        <v>19</v>
      </c>
      <c r="BB2988">
        <v>13</v>
      </c>
      <c r="BC2988">
        <v>32</v>
      </c>
      <c r="BD2988">
        <v>76</v>
      </c>
      <c r="BE2988">
        <v>40</v>
      </c>
      <c r="BF2988">
        <v>77</v>
      </c>
      <c r="BG2988">
        <v>9.9</v>
      </c>
      <c r="BH2988">
        <v>4.79</v>
      </c>
      <c r="BI2988">
        <v>2.36</v>
      </c>
      <c r="BJ2988">
        <v>3.4</v>
      </c>
      <c r="BK2988">
        <v>3.25</v>
      </c>
      <c r="BL2988">
        <f>1/Table1[[#This Row],[odds_ft_home_team_win]]+1/Table1[[#This Row],[odds_ft_draw]]+1/Table1[[#This Row],[odds_ft_away_team_win]]-1</f>
        <v>2.5538768310453319E-2</v>
      </c>
      <c r="BM2988">
        <f>Table1[[#This Row],[Margin]]/3</f>
        <v>8.512922770151107E-3</v>
      </c>
      <c r="BN2988">
        <v>1.34</v>
      </c>
      <c r="BO2988">
        <v>2.0499999999999998</v>
      </c>
      <c r="BP2988">
        <v>3.75</v>
      </c>
      <c r="BQ2988">
        <v>0</v>
      </c>
      <c r="BR2988">
        <v>1.91</v>
      </c>
      <c r="BS2988">
        <v>1.91</v>
      </c>
      <c r="BT2988" t="s">
        <v>116</v>
      </c>
      <c r="BU2988">
        <f>VLOOKUP(Table1[[#This Row],[Reference]],metron,11,FALSE)</f>
        <v>1.396960958296362</v>
      </c>
      <c r="BV2988">
        <f>VLOOKUP(Table1[[#This Row],[Reference]],metron,12,FALSE)</f>
        <v>1.091503992901508</v>
      </c>
    </row>
    <row r="2989" spans="1:74" hidden="1" x14ac:dyDescent="0.45">
      <c r="A2989" t="s">
        <v>5407</v>
      </c>
      <c r="B2989">
        <v>1524960360</v>
      </c>
      <c r="C2989" s="3" t="s">
        <v>3219</v>
      </c>
      <c r="D2989" t="s">
        <v>65</v>
      </c>
      <c r="E2989" t="s">
        <v>66</v>
      </c>
      <c r="F2989" t="s">
        <v>103</v>
      </c>
      <c r="G2989" t="s">
        <v>93</v>
      </c>
      <c r="H2989" t="s">
        <v>66</v>
      </c>
      <c r="I2989">
        <f>MROUND(Table1[[#This Row],[Prob_H]]*100,2)/100</f>
        <v>0.66</v>
      </c>
      <c r="J2989">
        <f>1/Table1[[#This Row],[odds_ft_home_team_win]]-Table1[[#This Row],[Margin/3]]</f>
        <v>0.65420579903838894</v>
      </c>
      <c r="K2989">
        <f>1/Table1[[#This Row],[odds_ft_draw]]-Table1[[#This Row],[Margin/3]]</f>
        <v>0.21319308146234717</v>
      </c>
      <c r="L2989">
        <f>1/Table1[[#This Row],[odds_ft_away_team_win]]-Table1[[#This Row],[Margin/3]]</f>
        <v>0.13260111949926387</v>
      </c>
      <c r="M2989">
        <v>17</v>
      </c>
      <c r="N2989">
        <v>1.63</v>
      </c>
      <c r="O2989">
        <v>0.82</v>
      </c>
      <c r="P2989">
        <v>1.59</v>
      </c>
      <c r="Q2989">
        <v>0.83</v>
      </c>
      <c r="R2989" t="str" cm="1">
        <f t="array" ref="R29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AA2989">
        <v>6</v>
      </c>
      <c r="AB2989">
        <v>6</v>
      </c>
      <c r="AC2989">
        <v>1</v>
      </c>
      <c r="AD2989">
        <v>1</v>
      </c>
      <c r="AE2989">
        <v>3</v>
      </c>
      <c r="AF2989">
        <v>1</v>
      </c>
      <c r="AG2989">
        <v>1</v>
      </c>
      <c r="AH2989">
        <v>1</v>
      </c>
      <c r="AI2989">
        <v>1</v>
      </c>
      <c r="AJ2989">
        <v>3</v>
      </c>
      <c r="AK2989">
        <v>14</v>
      </c>
      <c r="AL2989">
        <v>14</v>
      </c>
      <c r="AM2989">
        <v>5</v>
      </c>
      <c r="AN2989">
        <v>5</v>
      </c>
      <c r="AO2989">
        <v>9</v>
      </c>
      <c r="AP2989">
        <v>9</v>
      </c>
      <c r="AQ2989">
        <v>12</v>
      </c>
      <c r="AR2989">
        <v>13</v>
      </c>
      <c r="AS2989">
        <v>50</v>
      </c>
      <c r="AT2989">
        <v>50</v>
      </c>
      <c r="AU2989">
        <v>0</v>
      </c>
      <c r="AV2989">
        <v>0</v>
      </c>
      <c r="AW2989">
        <v>3.19</v>
      </c>
      <c r="AX2989">
        <v>70</v>
      </c>
      <c r="AY2989">
        <v>85</v>
      </c>
      <c r="AZ2989">
        <v>76</v>
      </c>
      <c r="BA2989">
        <v>46</v>
      </c>
      <c r="BB2989">
        <v>16</v>
      </c>
      <c r="BC2989">
        <v>58</v>
      </c>
      <c r="BD2989">
        <v>91</v>
      </c>
      <c r="BE2989">
        <v>40</v>
      </c>
      <c r="BF2989">
        <v>85</v>
      </c>
      <c r="BG2989">
        <v>8.49</v>
      </c>
      <c r="BH2989">
        <v>4.17</v>
      </c>
      <c r="BI2989">
        <v>1.51</v>
      </c>
      <c r="BJ2989">
        <v>4.5199999999999996</v>
      </c>
      <c r="BK2989">
        <v>7.11</v>
      </c>
      <c r="BL2989">
        <f>1/Table1[[#This Row],[odds_ft_home_team_win]]+1/Table1[[#This Row],[odds_ft_draw]]+1/Table1[[#This Row],[odds_ft_away_team_win]]-1</f>
        <v>2.4137569772250567E-2</v>
      </c>
      <c r="BM2989">
        <f>Table1[[#This Row],[Margin]]/3</f>
        <v>8.0458565907501889E-3</v>
      </c>
      <c r="BN2989">
        <v>1.18</v>
      </c>
      <c r="BO2989">
        <v>1.61</v>
      </c>
      <c r="BP2989">
        <v>2.5</v>
      </c>
      <c r="BQ2989">
        <v>0</v>
      </c>
      <c r="BR2989">
        <v>1.83</v>
      </c>
      <c r="BS2989">
        <v>2</v>
      </c>
      <c r="BT2989" t="s">
        <v>118</v>
      </c>
      <c r="BU2989">
        <f>VLOOKUP(Table1[[#This Row],[Reference]],metron,11,FALSE)</f>
        <v>2.089675030851502</v>
      </c>
      <c r="BV2989">
        <f>VLOOKUP(Table1[[#This Row],[Reference]],metron,12,FALSE)</f>
        <v>0.8354586589880707</v>
      </c>
    </row>
    <row r="2990" spans="1:74" x14ac:dyDescent="0.45">
      <c r="A2990" t="s">
        <v>5407</v>
      </c>
      <c r="B2990">
        <v>1524967200</v>
      </c>
      <c r="C2990" s="3" t="s">
        <v>3220</v>
      </c>
      <c r="D2990" t="s">
        <v>65</v>
      </c>
      <c r="E2990" t="s">
        <v>66</v>
      </c>
      <c r="F2990" t="s">
        <v>86</v>
      </c>
      <c r="G2990" t="s">
        <v>88</v>
      </c>
      <c r="H2990" t="s">
        <v>66</v>
      </c>
      <c r="I2990">
        <f>MROUND(Table1[[#This Row],[Prob_H]]*100,2)/100</f>
        <v>0.48</v>
      </c>
      <c r="J2990">
        <f>1/Table1[[#This Row],[odds_ft_home_team_win]]-Table1[[#This Row],[Margin/3]]</f>
        <v>0.48939456812359389</v>
      </c>
      <c r="K2990">
        <f>1/Table1[[#This Row],[odds_ft_draw]]-Table1[[#This Row],[Margin/3]]</f>
        <v>0.26362126074743114</v>
      </c>
      <c r="L2990">
        <f>1/Table1[[#This Row],[odds_ft_away_team_win]]-Table1[[#This Row],[Margin/3]]</f>
        <v>0.24698417112897506</v>
      </c>
      <c r="M2990">
        <v>17</v>
      </c>
      <c r="N2990">
        <v>1.67</v>
      </c>
      <c r="O2990">
        <v>1.25</v>
      </c>
      <c r="P2990">
        <v>1.76</v>
      </c>
      <c r="Q2990">
        <v>1.1000000000000001</v>
      </c>
      <c r="R2990" t="str" cm="1">
        <f t="array" ref="R29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83</v>
      </c>
      <c r="AA2990">
        <v>3</v>
      </c>
      <c r="AB2990">
        <v>3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11</v>
      </c>
      <c r="AL2990">
        <v>15</v>
      </c>
      <c r="AM2990">
        <v>5</v>
      </c>
      <c r="AN2990">
        <v>9</v>
      </c>
      <c r="AO2990">
        <v>6</v>
      </c>
      <c r="AP2990">
        <v>6</v>
      </c>
      <c r="AQ2990">
        <v>11</v>
      </c>
      <c r="AR2990">
        <v>8</v>
      </c>
      <c r="AS2990">
        <v>51</v>
      </c>
      <c r="AT2990">
        <v>49</v>
      </c>
      <c r="AU2990">
        <v>0</v>
      </c>
      <c r="AV2990">
        <v>0</v>
      </c>
      <c r="AW2990">
        <v>2.5499999999999998</v>
      </c>
      <c r="AX2990">
        <v>63</v>
      </c>
      <c r="AY2990">
        <v>78</v>
      </c>
      <c r="AZ2990">
        <v>50</v>
      </c>
      <c r="BA2990">
        <v>24</v>
      </c>
      <c r="BB2990">
        <v>9</v>
      </c>
      <c r="BC2990">
        <v>42</v>
      </c>
      <c r="BD2990">
        <v>75</v>
      </c>
      <c r="BE2990">
        <v>24</v>
      </c>
      <c r="BF2990">
        <v>71</v>
      </c>
      <c r="BG2990">
        <v>9.1300000000000008</v>
      </c>
      <c r="BH2990">
        <v>4.75</v>
      </c>
      <c r="BI2990">
        <v>2.0099999999999998</v>
      </c>
      <c r="BJ2990">
        <v>3.68</v>
      </c>
      <c r="BK2990">
        <v>3.92</v>
      </c>
      <c r="BL2990">
        <f>1/Table1[[#This Row],[odds_ft_home_team_win]]+1/Table1[[#This Row],[odds_ft_draw]]+1/Table1[[#This Row],[odds_ft_away_team_win]]-1</f>
        <v>2.4353609062054415E-2</v>
      </c>
      <c r="BM2990">
        <f>Table1[[#This Row],[Margin]]/3</f>
        <v>8.1178696873514724E-3</v>
      </c>
      <c r="BN2990">
        <v>1.21</v>
      </c>
      <c r="BO2990">
        <v>1.69</v>
      </c>
      <c r="BP2990">
        <v>2.7</v>
      </c>
      <c r="BQ2990">
        <v>0</v>
      </c>
      <c r="BR2990">
        <v>1.67</v>
      </c>
      <c r="BS2990">
        <v>2.25</v>
      </c>
      <c r="BT2990" t="s">
        <v>113</v>
      </c>
      <c r="BU2990">
        <f>VLOOKUP(Table1[[#This Row],[Reference]],metron,11,FALSE)</f>
        <v>1.510877192982456</v>
      </c>
      <c r="BV2990">
        <f>VLOOKUP(Table1[[#This Row],[Reference]],metron,12,FALSE)</f>
        <v>1.0163157894736841</v>
      </c>
    </row>
    <row r="2991" spans="1:74" x14ac:dyDescent="0.45">
      <c r="A2991" t="s">
        <v>5407</v>
      </c>
      <c r="B2991">
        <v>1524967560</v>
      </c>
      <c r="C2991" s="3" t="s">
        <v>3221</v>
      </c>
      <c r="D2991" t="s">
        <v>65</v>
      </c>
      <c r="E2991" t="s">
        <v>66</v>
      </c>
      <c r="F2991" t="s">
        <v>98</v>
      </c>
      <c r="G2991" t="s">
        <v>81</v>
      </c>
      <c r="H2991" t="s">
        <v>66</v>
      </c>
      <c r="I2991">
        <f>MROUND(Table1[[#This Row],[Prob_H]]*100,2)/100</f>
        <v>0.4</v>
      </c>
      <c r="J2991">
        <f>1/Table1[[#This Row],[odds_ft_home_team_win]]-Table1[[#This Row],[Margin/3]]</f>
        <v>0.40837151953477246</v>
      </c>
      <c r="K2991">
        <f>1/Table1[[#This Row],[odds_ft_draw]]-Table1[[#This Row],[Margin/3]]</f>
        <v>0.27419072857432047</v>
      </c>
      <c r="L2991">
        <f>1/Table1[[#This Row],[odds_ft_away_team_win]]-Table1[[#This Row],[Margin/3]]</f>
        <v>0.31743775189090712</v>
      </c>
      <c r="M2991">
        <v>17</v>
      </c>
      <c r="N2991">
        <v>0.63</v>
      </c>
      <c r="O2991">
        <v>1.24</v>
      </c>
      <c r="P2991">
        <v>0.59</v>
      </c>
      <c r="Q2991">
        <v>1.33</v>
      </c>
      <c r="R2991" t="str" cm="1">
        <f t="array" ref="R29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1">
        <v>0</v>
      </c>
      <c r="T2991">
        <v>2</v>
      </c>
      <c r="U2991">
        <v>2</v>
      </c>
      <c r="V2991">
        <v>1</v>
      </c>
      <c r="W2991">
        <v>0</v>
      </c>
      <c r="X2991">
        <v>1</v>
      </c>
      <c r="Z2991" t="s">
        <v>2499</v>
      </c>
      <c r="AA2991">
        <v>9</v>
      </c>
      <c r="AB2991">
        <v>2</v>
      </c>
      <c r="AC2991">
        <v>2</v>
      </c>
      <c r="AD2991">
        <v>0</v>
      </c>
      <c r="AE2991">
        <v>2</v>
      </c>
      <c r="AF2991">
        <v>0</v>
      </c>
      <c r="AG2991">
        <v>0</v>
      </c>
      <c r="AH2991">
        <v>2</v>
      </c>
      <c r="AI2991">
        <v>1</v>
      </c>
      <c r="AJ2991">
        <v>1</v>
      </c>
      <c r="AK2991">
        <v>18</v>
      </c>
      <c r="AL2991">
        <v>8</v>
      </c>
      <c r="AM2991">
        <v>6</v>
      </c>
      <c r="AN2991">
        <v>3</v>
      </c>
      <c r="AO2991">
        <v>12</v>
      </c>
      <c r="AP2991">
        <v>5</v>
      </c>
      <c r="AQ2991">
        <v>14</v>
      </c>
      <c r="AR2991">
        <v>13</v>
      </c>
      <c r="AS2991">
        <v>65</v>
      </c>
      <c r="AT2991">
        <v>35</v>
      </c>
      <c r="AU2991">
        <v>0</v>
      </c>
      <c r="AV2991">
        <v>0</v>
      </c>
      <c r="AW2991">
        <v>2.5099999999999998</v>
      </c>
      <c r="AX2991">
        <v>61</v>
      </c>
      <c r="AY2991">
        <v>76</v>
      </c>
      <c r="AZ2991">
        <v>55</v>
      </c>
      <c r="BA2991">
        <v>22</v>
      </c>
      <c r="BB2991">
        <v>9</v>
      </c>
      <c r="BC2991">
        <v>30</v>
      </c>
      <c r="BD2991">
        <v>76</v>
      </c>
      <c r="BE2991">
        <v>40</v>
      </c>
      <c r="BF2991">
        <v>61</v>
      </c>
      <c r="BG2991">
        <v>10.97</v>
      </c>
      <c r="BH2991">
        <v>3.92</v>
      </c>
      <c r="BI2991">
        <v>2.4</v>
      </c>
      <c r="BJ2991">
        <v>3.54</v>
      </c>
      <c r="BK2991">
        <v>3.07</v>
      </c>
      <c r="BL2991">
        <f>1/Table1[[#This Row],[odds_ft_home_team_win]]+1/Table1[[#This Row],[odds_ft_draw]]+1/Table1[[#This Row],[odds_ft_away_team_win]]-1</f>
        <v>2.4885441395682717E-2</v>
      </c>
      <c r="BM2991">
        <f>Table1[[#This Row],[Margin]]/3</f>
        <v>8.2951471318942396E-3</v>
      </c>
      <c r="BN2991">
        <v>1.21</v>
      </c>
      <c r="BO2991">
        <v>1.69</v>
      </c>
      <c r="BP2991">
        <v>2.75</v>
      </c>
      <c r="BQ2991">
        <v>0</v>
      </c>
      <c r="BR2991">
        <v>1.65</v>
      </c>
      <c r="BS2991">
        <v>2.25</v>
      </c>
      <c r="BT2991" t="s">
        <v>2745</v>
      </c>
      <c r="BU2991">
        <f>VLOOKUP(Table1[[#This Row],[Reference]],metron,11,FALSE)</f>
        <v>1.344038264434575</v>
      </c>
      <c r="BV2991">
        <f>VLOOKUP(Table1[[#This Row],[Reference]],metron,12,FALSE)</f>
        <v>1.1515772691037469</v>
      </c>
    </row>
    <row r="2992" spans="1:74" hidden="1" x14ac:dyDescent="0.45">
      <c r="A2992" t="s">
        <v>5407</v>
      </c>
      <c r="B2992">
        <v>1525021200</v>
      </c>
      <c r="C2992" s="3" t="s">
        <v>3222</v>
      </c>
      <c r="D2992" t="s">
        <v>65</v>
      </c>
      <c r="E2992" t="s">
        <v>66</v>
      </c>
      <c r="F2992" t="s">
        <v>94</v>
      </c>
      <c r="G2992" t="s">
        <v>80</v>
      </c>
      <c r="H2992" t="s">
        <v>66</v>
      </c>
      <c r="I2992">
        <f>MROUND(Table1[[#This Row],[Prob_H]]*100,2)/100</f>
        <v>0.56000000000000005</v>
      </c>
      <c r="J2992">
        <f>1/Table1[[#This Row],[odds_ft_home_team_win]]-Table1[[#This Row],[Margin/3]]</f>
        <v>0.55367486171120051</v>
      </c>
      <c r="K2992">
        <f>1/Table1[[#This Row],[odds_ft_draw]]-Table1[[#This Row],[Margin/3]]</f>
        <v>0.24697914971853821</v>
      </c>
      <c r="L2992">
        <f>1/Table1[[#This Row],[odds_ft_away_team_win]]-Table1[[#This Row],[Margin/3]]</f>
        <v>0.19934598857026145</v>
      </c>
      <c r="M2992">
        <v>17</v>
      </c>
      <c r="N2992">
        <v>1.38</v>
      </c>
      <c r="O2992">
        <v>1.25</v>
      </c>
      <c r="P2992">
        <v>1.28</v>
      </c>
      <c r="Q2992">
        <v>1.24</v>
      </c>
      <c r="R2992" t="str" cm="1">
        <f t="array" ref="R29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92">
        <v>1</v>
      </c>
      <c r="T2992">
        <v>1</v>
      </c>
      <c r="U2992">
        <v>2</v>
      </c>
      <c r="V2992">
        <v>1</v>
      </c>
      <c r="W2992">
        <v>1</v>
      </c>
      <c r="X2992">
        <v>0</v>
      </c>
      <c r="Y2992">
        <v>15</v>
      </c>
      <c r="Z2992">
        <v>77</v>
      </c>
      <c r="AA2992">
        <v>6</v>
      </c>
      <c r="AB2992">
        <v>6</v>
      </c>
      <c r="AC2992">
        <v>0</v>
      </c>
      <c r="AD2992">
        <v>0</v>
      </c>
      <c r="AE2992">
        <v>2</v>
      </c>
      <c r="AF2992">
        <v>0</v>
      </c>
      <c r="AG2992">
        <v>0</v>
      </c>
      <c r="AH2992">
        <v>0</v>
      </c>
      <c r="AI2992">
        <v>0</v>
      </c>
      <c r="AJ2992">
        <v>2</v>
      </c>
      <c r="AK2992">
        <v>12</v>
      </c>
      <c r="AL2992">
        <v>11</v>
      </c>
      <c r="AM2992">
        <v>6</v>
      </c>
      <c r="AN2992">
        <v>3</v>
      </c>
      <c r="AO2992">
        <v>6</v>
      </c>
      <c r="AP2992">
        <v>8</v>
      </c>
      <c r="AQ2992">
        <v>6</v>
      </c>
      <c r="AR2992">
        <v>16</v>
      </c>
      <c r="AS2992">
        <v>56</v>
      </c>
      <c r="AT2992">
        <v>44</v>
      </c>
      <c r="AU2992">
        <v>0</v>
      </c>
      <c r="AV2992">
        <v>0</v>
      </c>
      <c r="AW2992">
        <v>2.25</v>
      </c>
      <c r="AX2992">
        <v>44</v>
      </c>
      <c r="AY2992">
        <v>66</v>
      </c>
      <c r="AZ2992">
        <v>32</v>
      </c>
      <c r="BA2992">
        <v>22</v>
      </c>
      <c r="BB2992">
        <v>10</v>
      </c>
      <c r="BC2992">
        <v>19</v>
      </c>
      <c r="BD2992">
        <v>50</v>
      </c>
      <c r="BE2992">
        <v>35</v>
      </c>
      <c r="BF2992">
        <v>82</v>
      </c>
      <c r="BG2992">
        <v>8.69</v>
      </c>
      <c r="BH2992">
        <v>4.62</v>
      </c>
      <c r="BI2992">
        <v>1.78</v>
      </c>
      <c r="BJ2992">
        <v>3.92</v>
      </c>
      <c r="BK2992">
        <v>4.82</v>
      </c>
      <c r="BL2992">
        <f>1/Table1[[#This Row],[odds_ft_home_team_win]]+1/Table1[[#This Row],[odds_ft_draw]]+1/Table1[[#This Row],[odds_ft_away_team_win]]-1</f>
        <v>2.4368673293365006E-2</v>
      </c>
      <c r="BM2992">
        <f>Table1[[#This Row],[Margin]]/3</f>
        <v>8.1228910977883349E-3</v>
      </c>
      <c r="BN2992">
        <v>0</v>
      </c>
      <c r="BO2992">
        <v>0</v>
      </c>
      <c r="BP2992">
        <v>0</v>
      </c>
      <c r="BQ2992">
        <v>0</v>
      </c>
      <c r="BR2992">
        <v>1.69</v>
      </c>
      <c r="BS2992">
        <v>2.15</v>
      </c>
      <c r="BT2992" t="s">
        <v>124</v>
      </c>
      <c r="BU2992">
        <f>VLOOKUP(Table1[[#This Row],[Reference]],metron,11,FALSE)</f>
        <v>1.7546812539448771</v>
      </c>
      <c r="BV2992">
        <f>VLOOKUP(Table1[[#This Row],[Reference]],metron,12,FALSE)</f>
        <v>0.93456764148958549</v>
      </c>
    </row>
    <row r="2993" spans="1:74" x14ac:dyDescent="0.45">
      <c r="A2993" t="s">
        <v>5407</v>
      </c>
      <c r="B2993">
        <v>1525042800</v>
      </c>
      <c r="C2993" s="3" t="s">
        <v>3223</v>
      </c>
      <c r="D2993" t="s">
        <v>65</v>
      </c>
      <c r="E2993" t="s">
        <v>66</v>
      </c>
      <c r="F2993" t="s">
        <v>611</v>
      </c>
      <c r="G2993" t="s">
        <v>77</v>
      </c>
      <c r="H2993" t="s">
        <v>66</v>
      </c>
      <c r="I2993">
        <f>MROUND(Table1[[#This Row],[Prob_H]]*100,2)/100</f>
        <v>0.3</v>
      </c>
      <c r="J2993">
        <f>1/Table1[[#This Row],[odds_ft_home_team_win]]-Table1[[#This Row],[Margin/3]]</f>
        <v>0.29094986071414336</v>
      </c>
      <c r="K2993">
        <f>1/Table1[[#This Row],[odds_ft_draw]]-Table1[[#This Row],[Margin/3]]</f>
        <v>0.27890498494843335</v>
      </c>
      <c r="L2993">
        <f>1/Table1[[#This Row],[odds_ft_away_team_win]]-Table1[[#This Row],[Margin/3]]</f>
        <v>0.43014515433742312</v>
      </c>
      <c r="M2993">
        <v>17</v>
      </c>
      <c r="N2993">
        <v>1.1299999999999999</v>
      </c>
      <c r="O2993">
        <v>1.29</v>
      </c>
      <c r="P2993">
        <v>1.06</v>
      </c>
      <c r="Q2993">
        <v>1.39</v>
      </c>
      <c r="R2993" t="str" cm="1">
        <f t="array" ref="R29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3">
        <v>1</v>
      </c>
      <c r="T2993">
        <v>2</v>
      </c>
      <c r="U2993">
        <v>3</v>
      </c>
      <c r="V2993">
        <v>1</v>
      </c>
      <c r="W2993">
        <v>0</v>
      </c>
      <c r="X2993">
        <v>1</v>
      </c>
      <c r="Y2993">
        <v>62</v>
      </c>
      <c r="Z2993" t="s">
        <v>3224</v>
      </c>
      <c r="AA2993">
        <v>3</v>
      </c>
      <c r="AB2993">
        <v>4</v>
      </c>
      <c r="AC2993">
        <v>3</v>
      </c>
      <c r="AD2993">
        <v>0</v>
      </c>
      <c r="AE2993">
        <v>1</v>
      </c>
      <c r="AF2993">
        <v>0</v>
      </c>
      <c r="AG2993">
        <v>1</v>
      </c>
      <c r="AH2993">
        <v>2</v>
      </c>
      <c r="AI2993">
        <v>0</v>
      </c>
      <c r="AJ2993">
        <v>1</v>
      </c>
      <c r="AK2993">
        <v>10</v>
      </c>
      <c r="AL2993">
        <v>8</v>
      </c>
      <c r="AM2993">
        <v>6</v>
      </c>
      <c r="AN2993">
        <v>4</v>
      </c>
      <c r="AO2993">
        <v>4</v>
      </c>
      <c r="AP2993">
        <v>4</v>
      </c>
      <c r="AQ2993">
        <v>12</v>
      </c>
      <c r="AR2993">
        <v>15</v>
      </c>
      <c r="AS2993">
        <v>44</v>
      </c>
      <c r="AT2993">
        <v>56</v>
      </c>
      <c r="AU2993">
        <v>0</v>
      </c>
      <c r="AV2993">
        <v>0</v>
      </c>
      <c r="AW2993">
        <v>2.48</v>
      </c>
      <c r="AX2993">
        <v>55</v>
      </c>
      <c r="AY2993">
        <v>79</v>
      </c>
      <c r="AZ2993">
        <v>45</v>
      </c>
      <c r="BA2993">
        <v>24</v>
      </c>
      <c r="BB2993">
        <v>6</v>
      </c>
      <c r="BC2993">
        <v>42</v>
      </c>
      <c r="BD2993">
        <v>76</v>
      </c>
      <c r="BE2993">
        <v>36</v>
      </c>
      <c r="BF2993">
        <v>76</v>
      </c>
      <c r="BG2993">
        <v>10.09</v>
      </c>
      <c r="BH2993">
        <v>5.13</v>
      </c>
      <c r="BI2993">
        <v>3.34</v>
      </c>
      <c r="BJ2993">
        <v>3.48</v>
      </c>
      <c r="BK2993">
        <v>2.2799999999999998</v>
      </c>
      <c r="BL2993">
        <f>1/Table1[[#This Row],[odds_ft_home_team_win]]+1/Table1[[#This Row],[odds_ft_draw]]+1/Table1[[#This Row],[odds_ft_away_team_win]]-1</f>
        <v>2.5354010671941207E-2</v>
      </c>
      <c r="BM2993">
        <f>Table1[[#This Row],[Margin]]/3</f>
        <v>8.4513368906470685E-3</v>
      </c>
      <c r="BN2993">
        <v>1.29</v>
      </c>
      <c r="BO2993">
        <v>1.91</v>
      </c>
      <c r="BP2993">
        <v>3.3</v>
      </c>
      <c r="BQ2993">
        <v>0</v>
      </c>
      <c r="BR2993">
        <v>1.8</v>
      </c>
      <c r="BS2993">
        <v>2</v>
      </c>
      <c r="BT2993" t="s">
        <v>614</v>
      </c>
      <c r="BU2993">
        <f>VLOOKUP(Table1[[#This Row],[Reference]],metron,11,FALSE)</f>
        <v>1.1805091283106199</v>
      </c>
      <c r="BV2993">
        <f>VLOOKUP(Table1[[#This Row],[Reference]],metron,12,FALSE)</f>
        <v>1.3921316533813319</v>
      </c>
    </row>
    <row r="2994" spans="1:74" x14ac:dyDescent="0.45">
      <c r="A2994" t="s">
        <v>5406</v>
      </c>
      <c r="B2994">
        <v>1543021200</v>
      </c>
      <c r="C2994" s="3" t="s">
        <v>3489</v>
      </c>
      <c r="D2994" t="s">
        <v>65</v>
      </c>
      <c r="E2994" t="s">
        <v>66</v>
      </c>
      <c r="F2994" t="s">
        <v>78</v>
      </c>
      <c r="G2994" t="s">
        <v>77</v>
      </c>
      <c r="H2994" t="s">
        <v>66</v>
      </c>
      <c r="I2994">
        <f>MROUND(Table1[[#This Row],[Prob_H]]*100,2)/100</f>
        <v>0.42</v>
      </c>
      <c r="J2994">
        <f>1/Table1[[#This Row],[odds_ft_home_team_win]]-Table1[[#This Row],[Margin/3]]</f>
        <v>0.420479302832244</v>
      </c>
      <c r="K2994">
        <f>1/Table1[[#This Row],[odds_ft_draw]]-Table1[[#This Row],[Margin/3]]</f>
        <v>0.27015250544662311</v>
      </c>
      <c r="L2994">
        <f>1/Table1[[#This Row],[odds_ft_away_team_win]]-Table1[[#This Row],[Margin/3]]</f>
        <v>0.30936819172113289</v>
      </c>
      <c r="M2994">
        <v>17</v>
      </c>
      <c r="N2994">
        <v>1.57</v>
      </c>
      <c r="O2994">
        <v>1.1399999999999999</v>
      </c>
      <c r="P2994">
        <v>1.1200000000000001</v>
      </c>
      <c r="Q2994">
        <v>1.38</v>
      </c>
      <c r="R2994" t="str" cm="1">
        <f t="array" ref="R29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4">
        <v>0</v>
      </c>
      <c r="T2994">
        <v>2</v>
      </c>
      <c r="U2994">
        <v>2</v>
      </c>
      <c r="V2994">
        <v>0</v>
      </c>
      <c r="W2994">
        <v>0</v>
      </c>
      <c r="X2994">
        <v>0</v>
      </c>
      <c r="Z2994" t="s">
        <v>3490</v>
      </c>
      <c r="AA2994">
        <v>11</v>
      </c>
      <c r="AB2994">
        <v>6</v>
      </c>
      <c r="AC2994">
        <v>2</v>
      </c>
      <c r="AD2994">
        <v>0</v>
      </c>
      <c r="AE2994">
        <v>0</v>
      </c>
      <c r="AF2994">
        <v>0</v>
      </c>
      <c r="AG2994">
        <v>2</v>
      </c>
      <c r="AH2994">
        <v>0</v>
      </c>
      <c r="AI2994">
        <v>0</v>
      </c>
      <c r="AJ2994">
        <v>0</v>
      </c>
      <c r="AK2994">
        <v>23</v>
      </c>
      <c r="AL2994">
        <v>16</v>
      </c>
      <c r="AM2994">
        <v>6</v>
      </c>
      <c r="AN2994">
        <v>8</v>
      </c>
      <c r="AO2994">
        <v>17</v>
      </c>
      <c r="AP2994">
        <v>8</v>
      </c>
      <c r="AQ2994">
        <v>8</v>
      </c>
      <c r="AR2994">
        <v>14</v>
      </c>
      <c r="AS2994">
        <v>53</v>
      </c>
      <c r="AT2994">
        <v>47</v>
      </c>
      <c r="AU2994">
        <v>2.2000000000000002</v>
      </c>
      <c r="AV2994">
        <v>1.83</v>
      </c>
      <c r="AW2994">
        <v>2.4300000000000002</v>
      </c>
      <c r="AX2994">
        <v>57</v>
      </c>
      <c r="AY2994">
        <v>86</v>
      </c>
      <c r="AZ2994">
        <v>36</v>
      </c>
      <c r="BA2994">
        <v>22</v>
      </c>
      <c r="BB2994">
        <v>7</v>
      </c>
      <c r="BC2994">
        <v>7</v>
      </c>
      <c r="BD2994">
        <v>43</v>
      </c>
      <c r="BE2994">
        <v>64</v>
      </c>
      <c r="BF2994">
        <v>86</v>
      </c>
      <c r="BG2994">
        <v>9.7100000000000009</v>
      </c>
      <c r="BH2994">
        <v>4.58</v>
      </c>
      <c r="BI2994">
        <v>2.25</v>
      </c>
      <c r="BJ2994">
        <v>3.4</v>
      </c>
      <c r="BK2994">
        <v>3</v>
      </c>
      <c r="BL2994">
        <f>1/Table1[[#This Row],[odds_ft_home_team_win]]+1/Table1[[#This Row],[odds_ft_draw]]+1/Table1[[#This Row],[odds_ft_away_team_win]]-1</f>
        <v>7.1895424836601274E-2</v>
      </c>
      <c r="BM2994">
        <f>Table1[[#This Row],[Margin]]/3</f>
        <v>2.3965141612200425E-2</v>
      </c>
      <c r="BN2994">
        <v>1.25</v>
      </c>
      <c r="BO2994">
        <v>1.8</v>
      </c>
      <c r="BP2994">
        <v>3</v>
      </c>
      <c r="BQ2994">
        <v>0</v>
      </c>
      <c r="BR2994">
        <v>1.71</v>
      </c>
      <c r="BS2994">
        <v>2.15</v>
      </c>
      <c r="BT2994" t="s">
        <v>106</v>
      </c>
      <c r="BU2994">
        <f>VLOOKUP(Table1[[#This Row],[Reference]],metron,11,FALSE)</f>
        <v>1.396960958296362</v>
      </c>
      <c r="BV2994">
        <f>VLOOKUP(Table1[[#This Row],[Reference]],metron,12,FALSE)</f>
        <v>1.091503992901508</v>
      </c>
    </row>
    <row r="2995" spans="1:74" x14ac:dyDescent="0.45">
      <c r="A2995" t="s">
        <v>5406</v>
      </c>
      <c r="B2995">
        <v>1543028400</v>
      </c>
      <c r="C2995" s="3" t="s">
        <v>3491</v>
      </c>
      <c r="D2995" t="s">
        <v>65</v>
      </c>
      <c r="E2995" t="s">
        <v>66</v>
      </c>
      <c r="F2995" t="s">
        <v>73</v>
      </c>
      <c r="G2995" t="s">
        <v>72</v>
      </c>
      <c r="H2995" t="s">
        <v>66</v>
      </c>
      <c r="I2995">
        <f>MROUND(Table1[[#This Row],[Prob_H]]*100,2)/100</f>
        <v>0.4</v>
      </c>
      <c r="J2995">
        <f>1/Table1[[#This Row],[odds_ft_home_team_win]]-Table1[[#This Row],[Margin/3]]</f>
        <v>0.4087433894992803</v>
      </c>
      <c r="K2995">
        <f>1/Table1[[#This Row],[odds_ft_draw]]-Table1[[#This Row],[Margin/3]]</f>
        <v>0.27246824349019522</v>
      </c>
      <c r="L2995">
        <f>1/Table1[[#This Row],[odds_ft_away_team_win]]-Table1[[#This Row],[Margin/3]]</f>
        <v>0.31878836701052465</v>
      </c>
      <c r="M2995">
        <v>17</v>
      </c>
      <c r="N2995">
        <v>1.57</v>
      </c>
      <c r="O2995">
        <v>0.43</v>
      </c>
      <c r="P2995">
        <v>1.35</v>
      </c>
      <c r="Q2995">
        <v>0.78</v>
      </c>
      <c r="R2995" t="str" cm="1">
        <f t="array" ref="R29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AA2995">
        <v>4</v>
      </c>
      <c r="AB2995">
        <v>3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2</v>
      </c>
      <c r="AI2995">
        <v>0</v>
      </c>
      <c r="AJ2995">
        <v>0</v>
      </c>
      <c r="AK2995">
        <v>8</v>
      </c>
      <c r="AL2995">
        <v>10</v>
      </c>
      <c r="AM2995">
        <v>4</v>
      </c>
      <c r="AN2995">
        <v>2</v>
      </c>
      <c r="AO2995">
        <v>4</v>
      </c>
      <c r="AP2995">
        <v>8</v>
      </c>
      <c r="AQ2995">
        <v>9</v>
      </c>
      <c r="AR2995">
        <v>6</v>
      </c>
      <c r="AS2995">
        <v>62</v>
      </c>
      <c r="AT2995">
        <v>38</v>
      </c>
      <c r="AU2995">
        <v>1.2</v>
      </c>
      <c r="AV2995">
        <v>1.05</v>
      </c>
      <c r="AW2995">
        <v>2.86</v>
      </c>
      <c r="AX2995">
        <v>50</v>
      </c>
      <c r="AY2995">
        <v>79</v>
      </c>
      <c r="AZ2995">
        <v>72</v>
      </c>
      <c r="BA2995">
        <v>29</v>
      </c>
      <c r="BB2995">
        <v>7</v>
      </c>
      <c r="BC2995">
        <v>36</v>
      </c>
      <c r="BD2995">
        <v>79</v>
      </c>
      <c r="BE2995">
        <v>50</v>
      </c>
      <c r="BF2995">
        <v>86</v>
      </c>
      <c r="BG2995">
        <v>9.86</v>
      </c>
      <c r="BH2995">
        <v>5.28</v>
      </c>
      <c r="BI2995">
        <v>2.2999999999999998</v>
      </c>
      <c r="BJ2995">
        <v>3.35</v>
      </c>
      <c r="BK2995">
        <v>2.9</v>
      </c>
      <c r="BL2995">
        <f>1/Table1[[#This Row],[odds_ft_home_team_win]]+1/Table1[[#This Row],[odds_ft_draw]]+1/Table1[[#This Row],[odds_ft_away_team_win]]-1</f>
        <v>7.8117657589115819E-2</v>
      </c>
      <c r="BM2995">
        <f>Table1[[#This Row],[Margin]]/3</f>
        <v>2.6039219196371938E-2</v>
      </c>
      <c r="BN2995">
        <v>1.27</v>
      </c>
      <c r="BO2995">
        <v>1.87</v>
      </c>
      <c r="BP2995">
        <v>3.2</v>
      </c>
      <c r="BQ2995">
        <v>0</v>
      </c>
      <c r="BR2995">
        <v>1.77</v>
      </c>
      <c r="BS2995">
        <v>2.0499999999999998</v>
      </c>
      <c r="BT2995" t="s">
        <v>126</v>
      </c>
      <c r="BU2995">
        <f>VLOOKUP(Table1[[#This Row],[Reference]],metron,11,FALSE)</f>
        <v>1.344038264434575</v>
      </c>
      <c r="BV2995">
        <f>VLOOKUP(Table1[[#This Row],[Reference]],metron,12,FALSE)</f>
        <v>1.1515772691037469</v>
      </c>
    </row>
    <row r="2996" spans="1:74" x14ac:dyDescent="0.45">
      <c r="A2996" t="s">
        <v>5406</v>
      </c>
      <c r="B2996">
        <v>1543100400</v>
      </c>
      <c r="C2996" s="3" t="s">
        <v>3492</v>
      </c>
      <c r="D2996" t="s">
        <v>65</v>
      </c>
      <c r="E2996" t="s">
        <v>66</v>
      </c>
      <c r="F2996" t="s">
        <v>80</v>
      </c>
      <c r="G2996" t="s">
        <v>2218</v>
      </c>
      <c r="H2996" t="s">
        <v>66</v>
      </c>
      <c r="I2996">
        <f>MROUND(Table1[[#This Row],[Prob_H]]*100,2)/100</f>
        <v>0.54</v>
      </c>
      <c r="J2996">
        <f>1/Table1[[#This Row],[odds_ft_home_team_win]]-Table1[[#This Row],[Margin/3]]</f>
        <v>0.53132777045820523</v>
      </c>
      <c r="K2996">
        <f>1/Table1[[#This Row],[odds_ft_draw]]-Table1[[#This Row],[Margin/3]]</f>
        <v>0.26562728736641783</v>
      </c>
      <c r="L2996">
        <f>1/Table1[[#This Row],[odds_ft_away_team_win]]-Table1[[#This Row],[Margin/3]]</f>
        <v>0.20304494217537694</v>
      </c>
      <c r="M2996">
        <v>17</v>
      </c>
      <c r="N2996">
        <v>1.86</v>
      </c>
      <c r="O2996">
        <v>0.14000000000000001</v>
      </c>
      <c r="P2996">
        <v>1.5</v>
      </c>
      <c r="Q2996">
        <v>0.94</v>
      </c>
      <c r="R2996" t="str" cm="1">
        <f t="array" ref="R29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6">
        <v>1</v>
      </c>
      <c r="T2996">
        <v>0</v>
      </c>
      <c r="U2996">
        <v>1</v>
      </c>
      <c r="V2996">
        <v>1</v>
      </c>
      <c r="W2996">
        <v>1</v>
      </c>
      <c r="X2996">
        <v>0</v>
      </c>
      <c r="Y2996">
        <v>41</v>
      </c>
      <c r="AA2996">
        <v>10</v>
      </c>
      <c r="AB2996">
        <v>4</v>
      </c>
      <c r="AC2996">
        <v>3</v>
      </c>
      <c r="AD2996">
        <v>1</v>
      </c>
      <c r="AE2996">
        <v>2</v>
      </c>
      <c r="AF2996">
        <v>0</v>
      </c>
      <c r="AG2996">
        <v>1</v>
      </c>
      <c r="AH2996">
        <v>3</v>
      </c>
      <c r="AI2996">
        <v>2</v>
      </c>
      <c r="AJ2996">
        <v>0</v>
      </c>
      <c r="AK2996">
        <v>21</v>
      </c>
      <c r="AL2996">
        <v>19</v>
      </c>
      <c r="AM2996">
        <v>8</v>
      </c>
      <c r="AN2996">
        <v>3</v>
      </c>
      <c r="AO2996">
        <v>13</v>
      </c>
      <c r="AP2996">
        <v>16</v>
      </c>
      <c r="AQ2996">
        <v>8</v>
      </c>
      <c r="AR2996">
        <v>9</v>
      </c>
      <c r="AS2996">
        <v>44</v>
      </c>
      <c r="AT2996">
        <v>56</v>
      </c>
      <c r="AU2996">
        <v>2.2400000000000002</v>
      </c>
      <c r="AV2996">
        <v>1.76</v>
      </c>
      <c r="AW2996">
        <v>2.79</v>
      </c>
      <c r="AX2996">
        <v>43</v>
      </c>
      <c r="AY2996">
        <v>64</v>
      </c>
      <c r="AZ2996">
        <v>36</v>
      </c>
      <c r="BA2996">
        <v>22</v>
      </c>
      <c r="BB2996">
        <v>22</v>
      </c>
      <c r="BC2996">
        <v>15</v>
      </c>
      <c r="BD2996">
        <v>57</v>
      </c>
      <c r="BE2996">
        <v>50</v>
      </c>
      <c r="BF2996">
        <v>86</v>
      </c>
      <c r="BG2996">
        <v>7.28</v>
      </c>
      <c r="BH2996">
        <v>2.72</v>
      </c>
      <c r="BI2996">
        <v>1.8</v>
      </c>
      <c r="BJ2996">
        <v>3.45</v>
      </c>
      <c r="BK2996">
        <v>4.4000000000000004</v>
      </c>
      <c r="BL2996">
        <f>1/Table1[[#This Row],[odds_ft_home_team_win]]+1/Table1[[#This Row],[odds_ft_draw]]+1/Table1[[#This Row],[odds_ft_away_team_win]]-1</f>
        <v>7.2683355292050944E-2</v>
      </c>
      <c r="BM2996">
        <f>Table1[[#This Row],[Margin]]/3</f>
        <v>2.4227785097350314E-2</v>
      </c>
      <c r="BN2996">
        <v>1.26</v>
      </c>
      <c r="BO2996">
        <v>1.83</v>
      </c>
      <c r="BP2996">
        <v>3.15</v>
      </c>
      <c r="BQ2996">
        <v>0</v>
      </c>
      <c r="BR2996">
        <v>1.83</v>
      </c>
      <c r="BS2996">
        <v>2</v>
      </c>
      <c r="BT2996" t="s">
        <v>83</v>
      </c>
      <c r="BU2996">
        <f>VLOOKUP(Table1[[#This Row],[Reference]],metron,11,FALSE)</f>
        <v>1.684957590444867</v>
      </c>
      <c r="BV2996">
        <f>VLOOKUP(Table1[[#This Row],[Reference]],metron,12,FALSE)</f>
        <v>0.95101263631642718</v>
      </c>
    </row>
    <row r="2997" spans="1:74" x14ac:dyDescent="0.45">
      <c r="A2997" t="s">
        <v>5406</v>
      </c>
      <c r="B2997">
        <v>1543107600</v>
      </c>
      <c r="C2997" s="3" t="s">
        <v>3493</v>
      </c>
      <c r="D2997" t="s">
        <v>65</v>
      </c>
      <c r="E2997" t="s">
        <v>66</v>
      </c>
      <c r="F2997" t="s">
        <v>103</v>
      </c>
      <c r="G2997" t="s">
        <v>81</v>
      </c>
      <c r="H2997" t="s">
        <v>66</v>
      </c>
      <c r="I2997">
        <f>MROUND(Table1[[#This Row],[Prob_H]]*100,2)/100</f>
        <v>0.62</v>
      </c>
      <c r="J2997">
        <f>1/Table1[[#This Row],[odds_ft_home_team_win]]-Table1[[#This Row],[Margin/3]]</f>
        <v>0.62320455816390774</v>
      </c>
      <c r="K2997">
        <f>1/Table1[[#This Row],[odds_ft_draw]]-Table1[[#This Row],[Margin/3]]</f>
        <v>0.21775634783764869</v>
      </c>
      <c r="L2997">
        <f>1/Table1[[#This Row],[odds_ft_away_team_win]]-Table1[[#This Row],[Margin/3]]</f>
        <v>0.1590390939984436</v>
      </c>
      <c r="M2997">
        <v>17</v>
      </c>
      <c r="N2997">
        <v>1.75</v>
      </c>
      <c r="O2997">
        <v>1.38</v>
      </c>
      <c r="P2997">
        <v>2.2200000000000002</v>
      </c>
      <c r="Q2997">
        <v>1.85</v>
      </c>
      <c r="R2997" t="str" cm="1">
        <f t="array" ref="R29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2997">
        <v>1</v>
      </c>
      <c r="T2997">
        <v>1</v>
      </c>
      <c r="U2997">
        <v>2</v>
      </c>
      <c r="V2997">
        <v>2</v>
      </c>
      <c r="W2997">
        <v>1</v>
      </c>
      <c r="X2997">
        <v>1</v>
      </c>
      <c r="Y2997">
        <v>27</v>
      </c>
      <c r="Z2997">
        <v>31</v>
      </c>
      <c r="AA2997">
        <v>6</v>
      </c>
      <c r="AB2997">
        <v>3</v>
      </c>
      <c r="AC2997">
        <v>2</v>
      </c>
      <c r="AD2997">
        <v>0</v>
      </c>
      <c r="AE2997">
        <v>1</v>
      </c>
      <c r="AF2997">
        <v>0</v>
      </c>
      <c r="AG2997">
        <v>1</v>
      </c>
      <c r="AH2997">
        <v>1</v>
      </c>
      <c r="AI2997">
        <v>0</v>
      </c>
      <c r="AJ2997">
        <v>1</v>
      </c>
      <c r="AK2997">
        <v>22</v>
      </c>
      <c r="AL2997">
        <v>18</v>
      </c>
      <c r="AM2997">
        <v>5</v>
      </c>
      <c r="AN2997">
        <v>3</v>
      </c>
      <c r="AO2997">
        <v>17</v>
      </c>
      <c r="AP2997">
        <v>15</v>
      </c>
      <c r="AQ2997">
        <v>12</v>
      </c>
      <c r="AR2997">
        <v>9</v>
      </c>
      <c r="AS2997">
        <v>61</v>
      </c>
      <c r="AT2997">
        <v>39</v>
      </c>
      <c r="AU2997">
        <v>2.1</v>
      </c>
      <c r="AV2997">
        <v>1.62</v>
      </c>
      <c r="AW2997">
        <v>2.82</v>
      </c>
      <c r="AX2997">
        <v>44</v>
      </c>
      <c r="AY2997">
        <v>88</v>
      </c>
      <c r="AZ2997">
        <v>50</v>
      </c>
      <c r="BA2997">
        <v>26</v>
      </c>
      <c r="BB2997">
        <v>7</v>
      </c>
      <c r="BC2997">
        <v>25</v>
      </c>
      <c r="BD2997">
        <v>69</v>
      </c>
      <c r="BE2997">
        <v>44</v>
      </c>
      <c r="BF2997">
        <v>82</v>
      </c>
      <c r="BG2997">
        <v>11.5</v>
      </c>
      <c r="BH2997">
        <v>2.76</v>
      </c>
      <c r="BI2997">
        <v>1.54</v>
      </c>
      <c r="BJ2997">
        <v>4.0999999999999996</v>
      </c>
      <c r="BK2997">
        <v>5.4</v>
      </c>
      <c r="BL2997">
        <f>1/Table1[[#This Row],[odds_ft_home_team_win]]+1/Table1[[#This Row],[odds_ft_draw]]+1/Table1[[#This Row],[odds_ft_away_team_win]]-1</f>
        <v>7.8438273560224703E-2</v>
      </c>
      <c r="BM2997">
        <f>Table1[[#This Row],[Margin]]/3</f>
        <v>2.6146091186741566E-2</v>
      </c>
      <c r="BN2997">
        <v>1.2</v>
      </c>
      <c r="BO2997">
        <v>1.67</v>
      </c>
      <c r="BP2997">
        <v>2.7</v>
      </c>
      <c r="BQ2997">
        <v>0</v>
      </c>
      <c r="BR2997">
        <v>1.8</v>
      </c>
      <c r="BS2997">
        <v>2.0499999999999998</v>
      </c>
      <c r="BT2997" t="s">
        <v>118</v>
      </c>
      <c r="BU2997">
        <f>VLOOKUP(Table1[[#This Row],[Reference]],metron,11,FALSE)</f>
        <v>1.8681481481481479</v>
      </c>
      <c r="BV2997">
        <f>VLOOKUP(Table1[[#This Row],[Reference]],metron,12,FALSE)</f>
        <v>0.86851851851851847</v>
      </c>
    </row>
    <row r="2998" spans="1:74" x14ac:dyDescent="0.45">
      <c r="A2998" t="s">
        <v>5406</v>
      </c>
      <c r="B2998">
        <v>1543107600</v>
      </c>
      <c r="C2998" s="3" t="s">
        <v>3493</v>
      </c>
      <c r="D2998" t="s">
        <v>65</v>
      </c>
      <c r="E2998" t="s">
        <v>66</v>
      </c>
      <c r="F2998" t="s">
        <v>86</v>
      </c>
      <c r="G2998" t="s">
        <v>611</v>
      </c>
      <c r="H2998" t="s">
        <v>66</v>
      </c>
      <c r="I2998">
        <f>MROUND(Table1[[#This Row],[Prob_H]]*100,2)/100</f>
        <v>0.7</v>
      </c>
      <c r="J2998">
        <f>1/Table1[[#This Row],[odds_ft_home_team_win]]-Table1[[#This Row],[Margin/3]]</f>
        <v>0.69286682455278026</v>
      </c>
      <c r="K2998">
        <f>1/Table1[[#This Row],[odds_ft_draw]]-Table1[[#This Row],[Margin/3]]</f>
        <v>0.19083366846895158</v>
      </c>
      <c r="L2998">
        <f>1/Table1[[#This Row],[odds_ft_away_team_win]]-Table1[[#This Row],[Margin/3]]</f>
        <v>0.11629950697826831</v>
      </c>
      <c r="M2998">
        <v>17</v>
      </c>
      <c r="N2998">
        <v>2.14</v>
      </c>
      <c r="O2998">
        <v>0.56999999999999995</v>
      </c>
      <c r="P2998">
        <v>2.14</v>
      </c>
      <c r="Q2998">
        <v>0.35</v>
      </c>
      <c r="R2998" t="str" cm="1">
        <f t="array" ref="R29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2998">
        <v>4</v>
      </c>
      <c r="T2998">
        <v>1</v>
      </c>
      <c r="U2998">
        <v>5</v>
      </c>
      <c r="V2998">
        <v>4</v>
      </c>
      <c r="W2998">
        <v>3</v>
      </c>
      <c r="X2998">
        <v>1</v>
      </c>
      <c r="Y2998" t="s">
        <v>3494</v>
      </c>
      <c r="Z2998">
        <v>16</v>
      </c>
      <c r="AA2998">
        <v>10</v>
      </c>
      <c r="AB2998">
        <v>2</v>
      </c>
      <c r="AC2998">
        <v>0</v>
      </c>
      <c r="AD2998">
        <v>0</v>
      </c>
      <c r="AE2998">
        <v>3</v>
      </c>
      <c r="AF2998">
        <v>1</v>
      </c>
      <c r="AG2998">
        <v>0</v>
      </c>
      <c r="AH2998">
        <v>0</v>
      </c>
      <c r="AI2998">
        <v>2</v>
      </c>
      <c r="AJ2998">
        <v>2</v>
      </c>
      <c r="AK2998">
        <v>34</v>
      </c>
      <c r="AL2998">
        <v>6</v>
      </c>
      <c r="AM2998">
        <v>14</v>
      </c>
      <c r="AN2998">
        <v>3</v>
      </c>
      <c r="AO2998">
        <v>20</v>
      </c>
      <c r="AP2998">
        <v>3</v>
      </c>
      <c r="AQ2998">
        <v>9</v>
      </c>
      <c r="AR2998">
        <v>12</v>
      </c>
      <c r="AS2998">
        <v>68</v>
      </c>
      <c r="AT2998">
        <v>32</v>
      </c>
      <c r="AU2998">
        <v>3.62</v>
      </c>
      <c r="AV2998">
        <v>0.66</v>
      </c>
      <c r="AW2998">
        <v>3.22</v>
      </c>
      <c r="AX2998">
        <v>57</v>
      </c>
      <c r="AY2998">
        <v>100</v>
      </c>
      <c r="AZ2998">
        <v>64</v>
      </c>
      <c r="BA2998">
        <v>29</v>
      </c>
      <c r="BB2998">
        <v>15</v>
      </c>
      <c r="BC2998">
        <v>36</v>
      </c>
      <c r="BD2998">
        <v>79</v>
      </c>
      <c r="BE2998">
        <v>64</v>
      </c>
      <c r="BF2998">
        <v>93</v>
      </c>
      <c r="BG2998">
        <v>9.7100000000000009</v>
      </c>
      <c r="BH2998">
        <v>4.1399999999999997</v>
      </c>
      <c r="BI2998">
        <v>1.39</v>
      </c>
      <c r="BJ2998">
        <v>4.5999999999999996</v>
      </c>
      <c r="BK2998">
        <v>7</v>
      </c>
      <c r="BL2998">
        <f>1/Table1[[#This Row],[odds_ft_home_team_win]]+1/Table1[[#This Row],[odds_ft_draw]]+1/Table1[[#This Row],[odds_ft_away_team_win]]-1</f>
        <v>7.9672907636623602E-2</v>
      </c>
      <c r="BM2998">
        <f>Table1[[#This Row],[Margin]]/3</f>
        <v>2.6557635878874535E-2</v>
      </c>
      <c r="BN2998">
        <v>1.17</v>
      </c>
      <c r="BO2998">
        <v>1.57</v>
      </c>
      <c r="BP2998">
        <v>2.4500000000000002</v>
      </c>
      <c r="BQ2998">
        <v>0</v>
      </c>
      <c r="BR2998">
        <v>1.83</v>
      </c>
      <c r="BS2998">
        <v>2</v>
      </c>
      <c r="BT2998" t="s">
        <v>100</v>
      </c>
      <c r="BU2998">
        <f>VLOOKUP(Table1[[#This Row],[Reference]],metron,11,FALSE)</f>
        <v>2.224544841537424</v>
      </c>
      <c r="BV2998">
        <f>VLOOKUP(Table1[[#This Row],[Reference]],metron,12,FALSE)</f>
        <v>0.76803776129467294</v>
      </c>
    </row>
    <row r="2999" spans="1:74" x14ac:dyDescent="0.45">
      <c r="A2999" t="s">
        <v>5406</v>
      </c>
      <c r="B2999">
        <v>1543114800</v>
      </c>
      <c r="C2999" s="3" t="s">
        <v>3495</v>
      </c>
      <c r="D2999" t="s">
        <v>65</v>
      </c>
      <c r="E2999" t="s">
        <v>66</v>
      </c>
      <c r="F2999" t="s">
        <v>98</v>
      </c>
      <c r="G2999" t="s">
        <v>68</v>
      </c>
      <c r="H2999" t="s">
        <v>66</v>
      </c>
      <c r="I2999">
        <f>MROUND(Table1[[#This Row],[Prob_H]]*100,2)/100</f>
        <v>0.26</v>
      </c>
      <c r="J2999">
        <f>1/Table1[[#This Row],[odds_ft_home_team_win]]-Table1[[#This Row],[Margin/3]]</f>
        <v>0.26170541023107458</v>
      </c>
      <c r="K2999">
        <f>1/Table1[[#This Row],[odds_ft_draw]]-Table1[[#This Row],[Margin/3]]</f>
        <v>0.27449858720335601</v>
      </c>
      <c r="L2999">
        <f>1/Table1[[#This Row],[odds_ft_away_team_win]]-Table1[[#This Row],[Margin/3]]</f>
        <v>0.46379600256556941</v>
      </c>
      <c r="M2999">
        <v>17</v>
      </c>
      <c r="N2999">
        <v>0.56999999999999995</v>
      </c>
      <c r="O2999">
        <v>1.29</v>
      </c>
      <c r="P2999">
        <v>1</v>
      </c>
      <c r="Q2999">
        <v>1.52</v>
      </c>
      <c r="R2999" t="str" cm="1">
        <f t="array" ref="R29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2999">
        <v>0</v>
      </c>
      <c r="T2999">
        <v>1</v>
      </c>
      <c r="U2999">
        <v>1</v>
      </c>
      <c r="V2999">
        <v>0</v>
      </c>
      <c r="W2999">
        <v>0</v>
      </c>
      <c r="X2999">
        <v>0</v>
      </c>
      <c r="Z2999" t="s">
        <v>184</v>
      </c>
      <c r="AA2999">
        <v>2</v>
      </c>
      <c r="AB2999">
        <v>4</v>
      </c>
      <c r="AC2999">
        <v>1</v>
      </c>
      <c r="AD2999">
        <v>0</v>
      </c>
      <c r="AE2999">
        <v>2</v>
      </c>
      <c r="AF2999">
        <v>0</v>
      </c>
      <c r="AG2999">
        <v>1</v>
      </c>
      <c r="AH2999">
        <v>0</v>
      </c>
      <c r="AI2999">
        <v>1</v>
      </c>
      <c r="AJ2999">
        <v>1</v>
      </c>
      <c r="AK2999">
        <v>10</v>
      </c>
      <c r="AL2999">
        <v>19</v>
      </c>
      <c r="AM2999">
        <v>4</v>
      </c>
      <c r="AN2999">
        <v>7</v>
      </c>
      <c r="AO2999">
        <v>6</v>
      </c>
      <c r="AP2999">
        <v>12</v>
      </c>
      <c r="AQ2999">
        <v>8</v>
      </c>
      <c r="AR2999">
        <v>11</v>
      </c>
      <c r="AS2999">
        <v>39</v>
      </c>
      <c r="AT2999">
        <v>61</v>
      </c>
      <c r="AU2999">
        <v>1.1000000000000001</v>
      </c>
      <c r="AV2999">
        <v>2.02</v>
      </c>
      <c r="AW2999">
        <v>2.57</v>
      </c>
      <c r="AX2999">
        <v>64</v>
      </c>
      <c r="AY2999">
        <v>79</v>
      </c>
      <c r="AZ2999">
        <v>43</v>
      </c>
      <c r="BA2999">
        <v>22</v>
      </c>
      <c r="BB2999">
        <v>7</v>
      </c>
      <c r="BC2999">
        <v>29</v>
      </c>
      <c r="BD2999">
        <v>57</v>
      </c>
      <c r="BE2999">
        <v>50</v>
      </c>
      <c r="BF2999">
        <v>93</v>
      </c>
      <c r="BG2999">
        <v>12.15</v>
      </c>
      <c r="BH2999">
        <v>5.28</v>
      </c>
      <c r="BI2999">
        <v>3.5</v>
      </c>
      <c r="BJ2999">
        <v>3.35</v>
      </c>
      <c r="BK2999">
        <v>2.0499999999999998</v>
      </c>
      <c r="BL2999">
        <f>1/Table1[[#This Row],[odds_ft_home_team_win]]+1/Table1[[#This Row],[odds_ft_draw]]+1/Table1[[#This Row],[odds_ft_away_team_win]]-1</f>
        <v>7.2026626449633424E-2</v>
      </c>
      <c r="BM2999">
        <f>Table1[[#This Row],[Margin]]/3</f>
        <v>2.400887548321114E-2</v>
      </c>
      <c r="BN2999">
        <v>1.32</v>
      </c>
      <c r="BO2999">
        <v>2</v>
      </c>
      <c r="BP2999">
        <v>3.5</v>
      </c>
      <c r="BQ2999">
        <v>0</v>
      </c>
      <c r="BR2999">
        <v>1.87</v>
      </c>
      <c r="BS2999">
        <v>1.95</v>
      </c>
      <c r="BT2999" t="s">
        <v>2745</v>
      </c>
      <c r="BU2999">
        <f>VLOOKUP(Table1[[#This Row],[Reference]],metron,11,FALSE)</f>
        <v>1.0936930368209989</v>
      </c>
      <c r="BV2999">
        <f>VLOOKUP(Table1[[#This Row],[Reference]],metron,12,FALSE)</f>
        <v>1.475756471017134</v>
      </c>
    </row>
    <row r="3000" spans="1:74" x14ac:dyDescent="0.45">
      <c r="A3000" t="s">
        <v>5406</v>
      </c>
      <c r="B3000">
        <v>1543115160</v>
      </c>
      <c r="C3000" s="3" t="s">
        <v>3496</v>
      </c>
      <c r="D3000" t="s">
        <v>65</v>
      </c>
      <c r="E3000" t="s">
        <v>66</v>
      </c>
      <c r="F3000" t="s">
        <v>85</v>
      </c>
      <c r="G3000" t="s">
        <v>93</v>
      </c>
      <c r="H3000" t="s">
        <v>66</v>
      </c>
      <c r="I3000">
        <f>MROUND(Table1[[#This Row],[Prob_H]]*100,2)/100</f>
        <v>0.68</v>
      </c>
      <c r="J3000">
        <f>1/Table1[[#This Row],[odds_ft_home_team_win]]-Table1[[#This Row],[Margin/3]]</f>
        <v>0.67171971093539729</v>
      </c>
      <c r="K3000">
        <f>1/Table1[[#This Row],[odds_ft_draw]]-Table1[[#This Row],[Margin/3]]</f>
        <v>0.2077131292817567</v>
      </c>
      <c r="L3000">
        <f>1/Table1[[#This Row],[odds_ft_away_team_win]]-Table1[[#This Row],[Margin/3]]</f>
        <v>0.120567159782846</v>
      </c>
      <c r="M3000">
        <v>17</v>
      </c>
      <c r="N3000">
        <v>2.29</v>
      </c>
      <c r="O3000">
        <v>0.28999999999999998</v>
      </c>
      <c r="P3000">
        <v>2.29</v>
      </c>
      <c r="Q3000">
        <v>0.71</v>
      </c>
      <c r="R3000" t="str" cm="1">
        <f t="array" ref="R30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0">
        <v>3</v>
      </c>
      <c r="T3000">
        <v>1</v>
      </c>
      <c r="U3000">
        <v>4</v>
      </c>
      <c r="V3000">
        <v>1</v>
      </c>
      <c r="W3000">
        <v>1</v>
      </c>
      <c r="X3000">
        <v>0</v>
      </c>
      <c r="Y3000" t="s">
        <v>3497</v>
      </c>
      <c r="Z3000">
        <v>88</v>
      </c>
      <c r="AA3000">
        <v>2</v>
      </c>
      <c r="AB3000">
        <v>7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12</v>
      </c>
      <c r="AL3000">
        <v>7</v>
      </c>
      <c r="AM3000">
        <v>5</v>
      </c>
      <c r="AN3000">
        <v>4</v>
      </c>
      <c r="AO3000">
        <v>7</v>
      </c>
      <c r="AP3000">
        <v>3</v>
      </c>
      <c r="AQ3000">
        <v>13</v>
      </c>
      <c r="AR3000">
        <v>9</v>
      </c>
      <c r="AS3000">
        <v>40</v>
      </c>
      <c r="AT3000">
        <v>60</v>
      </c>
      <c r="AU3000">
        <v>1.39</v>
      </c>
      <c r="AV3000">
        <v>1.23</v>
      </c>
      <c r="AW3000">
        <v>2.93</v>
      </c>
      <c r="AX3000">
        <v>50</v>
      </c>
      <c r="AY3000">
        <v>86</v>
      </c>
      <c r="AZ3000">
        <v>64</v>
      </c>
      <c r="BA3000">
        <v>36</v>
      </c>
      <c r="BB3000">
        <v>7</v>
      </c>
      <c r="BC3000">
        <v>22</v>
      </c>
      <c r="BD3000">
        <v>86</v>
      </c>
      <c r="BE3000">
        <v>43</v>
      </c>
      <c r="BF3000">
        <v>86</v>
      </c>
      <c r="BG3000">
        <v>11.14</v>
      </c>
      <c r="BH3000">
        <v>4.57</v>
      </c>
      <c r="BI3000">
        <v>1.43</v>
      </c>
      <c r="BJ3000">
        <v>4.25</v>
      </c>
      <c r="BK3000">
        <v>6.75</v>
      </c>
      <c r="BL3000">
        <f>1/Table1[[#This Row],[odds_ft_home_team_win]]+1/Table1[[#This Row],[odds_ft_draw]]+1/Table1[[#This Row],[odds_ft_away_team_win]]-1</f>
        <v>8.2742965095906396E-2</v>
      </c>
      <c r="BM3000">
        <f>Table1[[#This Row],[Margin]]/3</f>
        <v>2.7580988365302133E-2</v>
      </c>
      <c r="BN3000">
        <v>1.2</v>
      </c>
      <c r="BO3000">
        <v>1.67</v>
      </c>
      <c r="BP3000">
        <v>2.7</v>
      </c>
      <c r="BQ3000">
        <v>0</v>
      </c>
      <c r="BR3000">
        <v>1.87</v>
      </c>
      <c r="BS3000">
        <v>1.95</v>
      </c>
      <c r="BT3000" t="s">
        <v>1684</v>
      </c>
      <c r="BU3000">
        <f>VLOOKUP(Table1[[#This Row],[Reference]],metron,11,FALSE)</f>
        <v>2.1359338061465718</v>
      </c>
      <c r="BV3000">
        <f>VLOOKUP(Table1[[#This Row],[Reference]],metron,12,FALSE)</f>
        <v>0.77482269503546097</v>
      </c>
    </row>
    <row r="3001" spans="1:74" x14ac:dyDescent="0.45">
      <c r="A3001" t="s">
        <v>5406</v>
      </c>
      <c r="B3001">
        <v>1543168800</v>
      </c>
      <c r="C3001" s="3" t="s">
        <v>3498</v>
      </c>
      <c r="D3001" t="s">
        <v>65</v>
      </c>
      <c r="E3001" t="s">
        <v>66</v>
      </c>
      <c r="F3001" t="s">
        <v>94</v>
      </c>
      <c r="G3001" t="s">
        <v>88</v>
      </c>
      <c r="H3001" t="s">
        <v>66</v>
      </c>
      <c r="I3001">
        <f>MROUND(Table1[[#This Row],[Prob_H]]*100,2)/100</f>
        <v>0.4</v>
      </c>
      <c r="J3001">
        <f>1/Table1[[#This Row],[odds_ft_home_team_win]]-Table1[[#This Row],[Margin/3]]</f>
        <v>0.3903965023368009</v>
      </c>
      <c r="K3001">
        <f>1/Table1[[#This Row],[odds_ft_draw]]-Table1[[#This Row],[Margin/3]]</f>
        <v>0.27223729835670135</v>
      </c>
      <c r="L3001">
        <f>1/Table1[[#This Row],[odds_ft_away_team_win]]-Table1[[#This Row],[Margin/3]]</f>
        <v>0.33736619930649786</v>
      </c>
      <c r="M3001">
        <v>17</v>
      </c>
      <c r="N3001">
        <v>1.29</v>
      </c>
      <c r="O3001">
        <v>1.1399999999999999</v>
      </c>
      <c r="P3001">
        <v>1.47</v>
      </c>
      <c r="Q3001">
        <v>0.78</v>
      </c>
      <c r="R3001" t="str" cm="1">
        <f t="array" ref="R30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01">
        <v>1</v>
      </c>
      <c r="T3001">
        <v>1</v>
      </c>
      <c r="U3001">
        <v>2</v>
      </c>
      <c r="V3001">
        <v>1</v>
      </c>
      <c r="W3001">
        <v>0</v>
      </c>
      <c r="X3001">
        <v>1</v>
      </c>
      <c r="Y3001">
        <v>63</v>
      </c>
      <c r="Z3001">
        <v>25</v>
      </c>
      <c r="AA3001">
        <v>7</v>
      </c>
      <c r="AB3001">
        <v>5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14</v>
      </c>
      <c r="AL3001">
        <v>11</v>
      </c>
      <c r="AM3001">
        <v>5</v>
      </c>
      <c r="AN3001">
        <v>6</v>
      </c>
      <c r="AO3001">
        <v>9</v>
      </c>
      <c r="AP3001">
        <v>5</v>
      </c>
      <c r="AQ3001">
        <v>9</v>
      </c>
      <c r="AR3001">
        <v>14</v>
      </c>
      <c r="AS3001">
        <v>51</v>
      </c>
      <c r="AT3001">
        <v>49</v>
      </c>
      <c r="AU3001">
        <v>1.54</v>
      </c>
      <c r="AV3001">
        <v>1.33</v>
      </c>
      <c r="AW3001">
        <v>3.43</v>
      </c>
      <c r="AX3001">
        <v>79</v>
      </c>
      <c r="AY3001">
        <v>79</v>
      </c>
      <c r="AZ3001">
        <v>71</v>
      </c>
      <c r="BA3001">
        <v>43</v>
      </c>
      <c r="BB3001">
        <v>22</v>
      </c>
      <c r="BC3001">
        <v>36</v>
      </c>
      <c r="BD3001">
        <v>79</v>
      </c>
      <c r="BE3001">
        <v>57</v>
      </c>
      <c r="BF3001">
        <v>79</v>
      </c>
      <c r="BG3001">
        <v>10.57</v>
      </c>
      <c r="BH3001">
        <v>3.71</v>
      </c>
      <c r="BI3001">
        <v>2.4</v>
      </c>
      <c r="BJ3001">
        <v>3.35</v>
      </c>
      <c r="BK3001">
        <v>2.75</v>
      </c>
      <c r="BL3001">
        <f>1/Table1[[#This Row],[odds_ft_home_team_win]]+1/Table1[[#This Row],[odds_ft_draw]]+1/Table1[[#This Row],[odds_ft_away_team_win]]-1</f>
        <v>7.8810492989597414E-2</v>
      </c>
      <c r="BM3001">
        <f>Table1[[#This Row],[Margin]]/3</f>
        <v>2.6270164329865803E-2</v>
      </c>
      <c r="BN3001">
        <v>1.25</v>
      </c>
      <c r="BO3001">
        <v>1.8</v>
      </c>
      <c r="BP3001">
        <v>3</v>
      </c>
      <c r="BQ3001">
        <v>0</v>
      </c>
      <c r="BR3001">
        <v>1.71</v>
      </c>
      <c r="BS3001">
        <v>2.15</v>
      </c>
      <c r="BT3001" t="s">
        <v>124</v>
      </c>
      <c r="BU3001">
        <f>VLOOKUP(Table1[[#This Row],[Reference]],metron,11,FALSE)</f>
        <v>1.344038264434575</v>
      </c>
      <c r="BV3001">
        <f>VLOOKUP(Table1[[#This Row],[Reference]],metron,12,FALSE)</f>
        <v>1.1515772691037469</v>
      </c>
    </row>
    <row r="3002" spans="1:74" hidden="1" x14ac:dyDescent="0.45">
      <c r="A3002" t="s">
        <v>5406</v>
      </c>
      <c r="B3002">
        <v>1543183200</v>
      </c>
      <c r="C3002" s="3" t="s">
        <v>3499</v>
      </c>
      <c r="D3002" t="s">
        <v>65</v>
      </c>
      <c r="E3002" t="s">
        <v>66</v>
      </c>
      <c r="F3002" t="s">
        <v>2738</v>
      </c>
      <c r="G3002" t="s">
        <v>97</v>
      </c>
      <c r="H3002" t="s">
        <v>66</v>
      </c>
      <c r="I3002">
        <f>MROUND(Table1[[#This Row],[Prob_H]]*100,2)/100</f>
        <v>0.28000000000000003</v>
      </c>
      <c r="J3002">
        <f>1/Table1[[#This Row],[odds_ft_home_team_win]]-Table1[[#This Row],[Margin/3]]</f>
        <v>0.28769841269841273</v>
      </c>
      <c r="K3002">
        <f>1/Table1[[#This Row],[odds_ft_draw]]-Table1[[#This Row],[Margin/3]]</f>
        <v>0.26091269841269843</v>
      </c>
      <c r="L3002">
        <f>1/Table1[[#This Row],[odds_ft_away_team_win]]-Table1[[#This Row],[Margin/3]]</f>
        <v>0.4513888888888889</v>
      </c>
      <c r="M3002">
        <v>17</v>
      </c>
      <c r="N3002">
        <v>1.57</v>
      </c>
      <c r="O3002">
        <v>1</v>
      </c>
      <c r="P3002">
        <v>1.41</v>
      </c>
      <c r="Q3002">
        <v>0.72</v>
      </c>
      <c r="R3002" t="str" cm="1">
        <f t="array" ref="R30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2">
        <v>2</v>
      </c>
      <c r="T3002">
        <v>0</v>
      </c>
      <c r="U3002">
        <v>2</v>
      </c>
      <c r="V3002">
        <v>1</v>
      </c>
      <c r="W3002">
        <v>1</v>
      </c>
      <c r="X3002">
        <v>0</v>
      </c>
      <c r="Y3002" t="s">
        <v>1015</v>
      </c>
      <c r="AA3002">
        <v>3</v>
      </c>
      <c r="AB3002">
        <v>6</v>
      </c>
      <c r="AC3002">
        <v>2</v>
      </c>
      <c r="AD3002">
        <v>1</v>
      </c>
      <c r="AE3002">
        <v>4</v>
      </c>
      <c r="AF3002">
        <v>1</v>
      </c>
      <c r="AG3002">
        <v>0</v>
      </c>
      <c r="AH3002">
        <v>3</v>
      </c>
      <c r="AI3002">
        <v>2</v>
      </c>
      <c r="AJ3002">
        <v>3</v>
      </c>
      <c r="AK3002">
        <v>7</v>
      </c>
      <c r="AL3002">
        <v>18</v>
      </c>
      <c r="AM3002">
        <v>3</v>
      </c>
      <c r="AN3002">
        <v>7</v>
      </c>
      <c r="AO3002">
        <v>4</v>
      </c>
      <c r="AP3002">
        <v>11</v>
      </c>
      <c r="AQ3002">
        <v>7</v>
      </c>
      <c r="AR3002">
        <v>13</v>
      </c>
      <c r="AS3002">
        <v>46</v>
      </c>
      <c r="AT3002">
        <v>54</v>
      </c>
      <c r="AU3002">
        <v>0.81</v>
      </c>
      <c r="AV3002">
        <v>2.0299999999999998</v>
      </c>
      <c r="AW3002">
        <v>2.57</v>
      </c>
      <c r="AX3002">
        <v>64</v>
      </c>
      <c r="AY3002">
        <v>86</v>
      </c>
      <c r="AZ3002">
        <v>50</v>
      </c>
      <c r="BA3002">
        <v>22</v>
      </c>
      <c r="BB3002">
        <v>7</v>
      </c>
      <c r="BC3002">
        <v>22</v>
      </c>
      <c r="BD3002">
        <v>86</v>
      </c>
      <c r="BE3002">
        <v>43</v>
      </c>
      <c r="BF3002">
        <v>72</v>
      </c>
      <c r="BG3002">
        <v>11.71</v>
      </c>
      <c r="BH3002">
        <v>5.58</v>
      </c>
      <c r="BI3002">
        <v>3.2</v>
      </c>
      <c r="BJ3002">
        <v>3.5</v>
      </c>
      <c r="BK3002">
        <v>2.1</v>
      </c>
      <c r="BL3002">
        <f>1/Table1[[#This Row],[odds_ft_home_team_win]]+1/Table1[[#This Row],[odds_ft_draw]]+1/Table1[[#This Row],[odds_ft_away_team_win]]-1</f>
        <v>7.4404761904761862E-2</v>
      </c>
      <c r="BM3002">
        <f>Table1[[#This Row],[Margin]]/3</f>
        <v>2.4801587301587286E-2</v>
      </c>
      <c r="BN3002">
        <v>1.22</v>
      </c>
      <c r="BO3002">
        <v>1.71</v>
      </c>
      <c r="BP3002">
        <v>2.75</v>
      </c>
      <c r="BQ3002">
        <v>0</v>
      </c>
      <c r="BR3002">
        <v>1.67</v>
      </c>
      <c r="BS3002">
        <v>2.2000000000000002</v>
      </c>
      <c r="BT3002" t="s">
        <v>1292</v>
      </c>
      <c r="BU3002">
        <f>VLOOKUP(Table1[[#This Row],[Reference]],metron,11,FALSE)</f>
        <v>1.128766254360926</v>
      </c>
      <c r="BV3002">
        <f>VLOOKUP(Table1[[#This Row],[Reference]],metron,12,FALSE)</f>
        <v>1.415794481446242</v>
      </c>
    </row>
    <row r="3003" spans="1:74" x14ac:dyDescent="0.45">
      <c r="A3003" t="s">
        <v>5405</v>
      </c>
      <c r="B3003">
        <v>1556935200</v>
      </c>
      <c r="C3003" s="3" t="s">
        <v>3751</v>
      </c>
      <c r="D3003" t="s">
        <v>65</v>
      </c>
      <c r="E3003" t="s">
        <v>66</v>
      </c>
      <c r="F3003" t="s">
        <v>611</v>
      </c>
      <c r="G3003" t="s">
        <v>86</v>
      </c>
      <c r="H3003" t="s">
        <v>66</v>
      </c>
      <c r="I3003">
        <f>MROUND(Table1[[#This Row],[Prob_H]]*100,2)/100</f>
        <v>0.1</v>
      </c>
      <c r="J3003">
        <f>1/Table1[[#This Row],[odds_ft_home_team_win]]-Table1[[#This Row],[Margin/3]]</f>
        <v>9.8781937017231147E-2</v>
      </c>
      <c r="K3003">
        <f>1/Table1[[#This Row],[odds_ft_draw]]-Table1[[#This Row],[Margin/3]]</f>
        <v>0.16986036838978019</v>
      </c>
      <c r="L3003">
        <f>1/Table1[[#This Row],[odds_ft_away_team_win]]-Table1[[#This Row],[Margin/3]]</f>
        <v>0.73135769459298872</v>
      </c>
      <c r="M3003">
        <v>17</v>
      </c>
      <c r="N3003">
        <v>0.5</v>
      </c>
      <c r="O3003">
        <v>1.42</v>
      </c>
      <c r="P3003">
        <v>0.47</v>
      </c>
      <c r="Q3003">
        <v>1.5</v>
      </c>
      <c r="R3003" t="str" cm="1">
        <f t="array" ref="R30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03">
        <v>0</v>
      </c>
      <c r="T3003">
        <v>2</v>
      </c>
      <c r="U3003">
        <v>2</v>
      </c>
      <c r="V3003">
        <v>1</v>
      </c>
      <c r="W3003">
        <v>0</v>
      </c>
      <c r="X3003">
        <v>1</v>
      </c>
      <c r="Z3003" t="s">
        <v>3752</v>
      </c>
      <c r="AA3003">
        <v>5</v>
      </c>
      <c r="AB3003">
        <v>2</v>
      </c>
      <c r="AC3003">
        <v>3</v>
      </c>
      <c r="AD3003">
        <v>0</v>
      </c>
      <c r="AE3003">
        <v>3</v>
      </c>
      <c r="AF3003">
        <v>0</v>
      </c>
      <c r="AG3003">
        <v>1</v>
      </c>
      <c r="AH3003">
        <v>2</v>
      </c>
      <c r="AI3003">
        <v>1</v>
      </c>
      <c r="AJ3003">
        <v>2</v>
      </c>
      <c r="AK3003">
        <v>12</v>
      </c>
      <c r="AL3003">
        <v>14</v>
      </c>
      <c r="AM3003">
        <v>7</v>
      </c>
      <c r="AN3003">
        <v>5</v>
      </c>
      <c r="AO3003">
        <v>5</v>
      </c>
      <c r="AP3003">
        <v>9</v>
      </c>
      <c r="AQ3003">
        <v>20</v>
      </c>
      <c r="AR3003">
        <v>18</v>
      </c>
      <c r="AS3003">
        <v>44</v>
      </c>
      <c r="AT3003">
        <v>56</v>
      </c>
      <c r="AU3003">
        <v>1.54</v>
      </c>
      <c r="AV3003">
        <v>1.44</v>
      </c>
      <c r="AW3003">
        <v>2.75</v>
      </c>
      <c r="AX3003">
        <v>53</v>
      </c>
      <c r="AY3003">
        <v>76</v>
      </c>
      <c r="AZ3003">
        <v>46</v>
      </c>
      <c r="BA3003">
        <v>40</v>
      </c>
      <c r="BB3003">
        <v>20</v>
      </c>
      <c r="BC3003">
        <v>35</v>
      </c>
      <c r="BD3003">
        <v>72</v>
      </c>
      <c r="BE3003">
        <v>51</v>
      </c>
      <c r="BF3003">
        <v>82</v>
      </c>
      <c r="BG3003">
        <v>8.09</v>
      </c>
      <c r="BH3003">
        <v>5.37</v>
      </c>
      <c r="BI3003">
        <v>8</v>
      </c>
      <c r="BJ3003">
        <v>5.0999999999999996</v>
      </c>
      <c r="BK3003">
        <v>1.32</v>
      </c>
      <c r="BL3003">
        <f>1/Table1[[#This Row],[odds_ft_home_team_win]]+1/Table1[[#This Row],[odds_ft_draw]]+1/Table1[[#This Row],[odds_ft_away_team_win]]-1</f>
        <v>7.8654188948306558E-2</v>
      </c>
      <c r="BM3003">
        <f>Table1[[#This Row],[Margin]]/3</f>
        <v>2.6218062982768853E-2</v>
      </c>
      <c r="BN3003">
        <v>1.2</v>
      </c>
      <c r="BO3003">
        <v>1.65</v>
      </c>
      <c r="BP3003">
        <v>2.65</v>
      </c>
      <c r="BQ3003">
        <v>0</v>
      </c>
      <c r="BR3003">
        <v>2</v>
      </c>
      <c r="BS3003">
        <v>1.71</v>
      </c>
      <c r="BT3003" t="s">
        <v>614</v>
      </c>
      <c r="BU3003">
        <f>VLOOKUP(Table1[[#This Row],[Reference]],metron,11,FALSE)</f>
        <v>0.86717752234993617</v>
      </c>
      <c r="BV3003">
        <f>VLOOKUP(Table1[[#This Row],[Reference]],metron,12,FALSE)</f>
        <v>2.0664112388250322</v>
      </c>
    </row>
    <row r="3004" spans="1:74" hidden="1" x14ac:dyDescent="0.45">
      <c r="A3004" t="s">
        <v>5405</v>
      </c>
      <c r="B3004">
        <v>1557007200</v>
      </c>
      <c r="C3004" s="3" t="s">
        <v>3753</v>
      </c>
      <c r="D3004" t="s">
        <v>65</v>
      </c>
      <c r="E3004" t="s">
        <v>66</v>
      </c>
      <c r="F3004" t="s">
        <v>77</v>
      </c>
      <c r="G3004" t="s">
        <v>78</v>
      </c>
      <c r="H3004" t="s">
        <v>66</v>
      </c>
      <c r="I3004">
        <f>MROUND(Table1[[#This Row],[Prob_H]]*100,2)/100</f>
        <v>0.64</v>
      </c>
      <c r="J3004">
        <f>1/Table1[[#This Row],[odds_ft_home_team_win]]-Table1[[#This Row],[Margin/3]]</f>
        <v>0.64143264143264145</v>
      </c>
      <c r="K3004">
        <f>1/Table1[[#This Row],[odds_ft_draw]]-Table1[[#This Row],[Margin/3]]</f>
        <v>0.21286121286121287</v>
      </c>
      <c r="L3004">
        <f>1/Table1[[#This Row],[odds_ft_away_team_win]]-Table1[[#This Row],[Margin/3]]</f>
        <v>0.14570614570614573</v>
      </c>
      <c r="M3004">
        <v>17</v>
      </c>
      <c r="N3004">
        <v>2.3199999999999998</v>
      </c>
      <c r="O3004">
        <v>1.1299999999999999</v>
      </c>
      <c r="P3004">
        <v>2.29</v>
      </c>
      <c r="Q3004">
        <v>1.1200000000000001</v>
      </c>
      <c r="R3004" t="str" cm="1">
        <f t="array" ref="R30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04">
        <v>1</v>
      </c>
      <c r="T3004">
        <v>1</v>
      </c>
      <c r="U3004">
        <v>2</v>
      </c>
      <c r="V3004">
        <v>1</v>
      </c>
      <c r="W3004">
        <v>0</v>
      </c>
      <c r="X3004">
        <v>1</v>
      </c>
      <c r="Y3004">
        <v>53</v>
      </c>
      <c r="Z3004">
        <v>23</v>
      </c>
      <c r="AA3004">
        <v>5</v>
      </c>
      <c r="AB3004">
        <v>4</v>
      </c>
      <c r="AC3004">
        <v>1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0</v>
      </c>
      <c r="AJ3004">
        <v>1</v>
      </c>
      <c r="AK3004">
        <v>18</v>
      </c>
      <c r="AL3004">
        <v>10</v>
      </c>
      <c r="AM3004">
        <v>6</v>
      </c>
      <c r="AN3004">
        <v>2</v>
      </c>
      <c r="AO3004">
        <v>12</v>
      </c>
      <c r="AP3004">
        <v>8</v>
      </c>
      <c r="AQ3004">
        <v>11</v>
      </c>
      <c r="AR3004">
        <v>11</v>
      </c>
      <c r="AS3004">
        <v>57</v>
      </c>
      <c r="AT3004">
        <v>43</v>
      </c>
      <c r="AU3004">
        <v>1.91</v>
      </c>
      <c r="AV3004">
        <v>1.03</v>
      </c>
      <c r="AW3004">
        <v>2.66</v>
      </c>
      <c r="AX3004">
        <v>53</v>
      </c>
      <c r="AY3004">
        <v>75</v>
      </c>
      <c r="AZ3004">
        <v>58</v>
      </c>
      <c r="BA3004">
        <v>25</v>
      </c>
      <c r="BB3004">
        <v>12</v>
      </c>
      <c r="BC3004">
        <v>23</v>
      </c>
      <c r="BD3004">
        <v>66</v>
      </c>
      <c r="BE3004">
        <v>53</v>
      </c>
      <c r="BF3004">
        <v>84</v>
      </c>
      <c r="BG3004">
        <v>8.5500000000000007</v>
      </c>
      <c r="BH3004">
        <v>5.0599999999999996</v>
      </c>
      <c r="BI3004">
        <v>1.5</v>
      </c>
      <c r="BJ3004">
        <v>4.2</v>
      </c>
      <c r="BK3004">
        <v>5.85</v>
      </c>
      <c r="BL3004">
        <f>1/Table1[[#This Row],[odds_ft_home_team_win]]+1/Table1[[#This Row],[odds_ft_draw]]+1/Table1[[#This Row],[odds_ft_away_team_win]]-1</f>
        <v>7.5702075702075655E-2</v>
      </c>
      <c r="BM3004">
        <f>Table1[[#This Row],[Margin]]/3</f>
        <v>2.523402523402522E-2</v>
      </c>
      <c r="BN3004">
        <v>1.23</v>
      </c>
      <c r="BO3004">
        <v>1.74</v>
      </c>
      <c r="BP3004">
        <v>2.9</v>
      </c>
      <c r="BQ3004">
        <v>0</v>
      </c>
      <c r="BR3004">
        <v>1.83</v>
      </c>
      <c r="BS3004">
        <v>1.87</v>
      </c>
      <c r="BT3004" t="s">
        <v>113</v>
      </c>
      <c r="BU3004">
        <f>VLOOKUP(Table1[[#This Row],[Reference]],metron,11,FALSE)</f>
        <v>1.980803571428571</v>
      </c>
      <c r="BV3004">
        <f>VLOOKUP(Table1[[#This Row],[Reference]],metron,12,FALSE)</f>
        <v>0.85357142857142854</v>
      </c>
    </row>
    <row r="3005" spans="1:74" hidden="1" x14ac:dyDescent="0.45">
      <c r="A3005" t="s">
        <v>5405</v>
      </c>
      <c r="B3005">
        <v>1557014400</v>
      </c>
      <c r="C3005" s="3" t="s">
        <v>3754</v>
      </c>
      <c r="D3005" t="s">
        <v>65</v>
      </c>
      <c r="E3005" t="s">
        <v>66</v>
      </c>
      <c r="F3005" t="s">
        <v>81</v>
      </c>
      <c r="G3005" t="s">
        <v>103</v>
      </c>
      <c r="H3005" t="s">
        <v>66</v>
      </c>
      <c r="I3005">
        <f>MROUND(Table1[[#This Row],[Prob_H]]*100,2)/100</f>
        <v>0.5</v>
      </c>
      <c r="J3005">
        <f>1/Table1[[#This Row],[odds_ft_home_team_win]]-Table1[[#This Row],[Margin/3]]</f>
        <v>0.50075746108875174</v>
      </c>
      <c r="K3005">
        <f>1/Table1[[#This Row],[odds_ft_draw]]-Table1[[#This Row],[Margin/3]]</f>
        <v>0.25888739250973836</v>
      </c>
      <c r="L3005">
        <f>1/Table1[[#This Row],[odds_ft_away_team_win]]-Table1[[#This Row],[Margin/3]]</f>
        <v>0.24035514640151004</v>
      </c>
      <c r="M3005">
        <v>17</v>
      </c>
      <c r="N3005">
        <v>1.56</v>
      </c>
      <c r="O3005">
        <v>0.81</v>
      </c>
      <c r="P3005">
        <v>1.6</v>
      </c>
      <c r="Q3005">
        <v>0.78</v>
      </c>
      <c r="R3005" t="str" cm="1">
        <f t="array" ref="R30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5">
        <v>2</v>
      </c>
      <c r="T3005">
        <v>1</v>
      </c>
      <c r="U3005">
        <v>3</v>
      </c>
      <c r="V3005">
        <v>1</v>
      </c>
      <c r="W3005">
        <v>1</v>
      </c>
      <c r="X3005">
        <v>0</v>
      </c>
      <c r="Y3005" t="s">
        <v>3755</v>
      </c>
      <c r="Z3005">
        <v>51</v>
      </c>
      <c r="AA3005">
        <v>5</v>
      </c>
      <c r="AB3005">
        <v>5</v>
      </c>
      <c r="AC3005">
        <v>2</v>
      </c>
      <c r="AD3005">
        <v>0</v>
      </c>
      <c r="AE3005">
        <v>1</v>
      </c>
      <c r="AF3005">
        <v>0</v>
      </c>
      <c r="AG3005">
        <v>0</v>
      </c>
      <c r="AH3005">
        <v>2</v>
      </c>
      <c r="AI3005">
        <v>0</v>
      </c>
      <c r="AJ3005">
        <v>1</v>
      </c>
      <c r="AK3005">
        <v>16</v>
      </c>
      <c r="AL3005">
        <v>20</v>
      </c>
      <c r="AM3005">
        <v>4</v>
      </c>
      <c r="AN3005">
        <v>6</v>
      </c>
      <c r="AO3005">
        <v>12</v>
      </c>
      <c r="AP3005">
        <v>14</v>
      </c>
      <c r="AQ3005">
        <v>16</v>
      </c>
      <c r="AR3005">
        <v>14</v>
      </c>
      <c r="AS3005">
        <v>56</v>
      </c>
      <c r="AT3005">
        <v>44</v>
      </c>
      <c r="AU3005">
        <v>1.63</v>
      </c>
      <c r="AV3005">
        <v>2.0499999999999998</v>
      </c>
      <c r="AW3005">
        <v>2.66</v>
      </c>
      <c r="AX3005">
        <v>41</v>
      </c>
      <c r="AY3005">
        <v>75</v>
      </c>
      <c r="AZ3005">
        <v>53</v>
      </c>
      <c r="BA3005">
        <v>28</v>
      </c>
      <c r="BB3005">
        <v>13</v>
      </c>
      <c r="BC3005">
        <v>38</v>
      </c>
      <c r="BD3005">
        <v>63</v>
      </c>
      <c r="BE3005">
        <v>44</v>
      </c>
      <c r="BF3005">
        <v>78</v>
      </c>
      <c r="BG3005">
        <v>11.57</v>
      </c>
      <c r="BH3005">
        <v>4.4400000000000004</v>
      </c>
      <c r="BI3005">
        <v>1.91</v>
      </c>
      <c r="BJ3005">
        <v>3.55</v>
      </c>
      <c r="BK3005">
        <v>3.8</v>
      </c>
      <c r="BL3005">
        <f>1/Table1[[#This Row],[odds_ft_home_team_win]]+1/Table1[[#This Row],[odds_ft_draw]]+1/Table1[[#This Row],[odds_ft_away_team_win]]-1</f>
        <v>6.8408245005996182E-2</v>
      </c>
      <c r="BM3005">
        <f>Table1[[#This Row],[Margin]]/3</f>
        <v>2.2802748335332062E-2</v>
      </c>
      <c r="BN3005">
        <v>1.19</v>
      </c>
      <c r="BO3005">
        <v>1.61</v>
      </c>
      <c r="BP3005">
        <v>2.5</v>
      </c>
      <c r="BQ3005">
        <v>0</v>
      </c>
      <c r="BR3005">
        <v>1.57</v>
      </c>
      <c r="BS3005">
        <v>2.25</v>
      </c>
      <c r="BT3005" t="s">
        <v>109</v>
      </c>
      <c r="BU3005">
        <f>VLOOKUP(Table1[[#This Row],[Reference]],metron,11,FALSE)</f>
        <v>1.5342708579532029</v>
      </c>
      <c r="BV3005">
        <f>VLOOKUP(Table1[[#This Row],[Reference]],metron,12,FALSE)</f>
        <v>0.98593713070196176</v>
      </c>
    </row>
    <row r="3006" spans="1:74" hidden="1" x14ac:dyDescent="0.45">
      <c r="A3006" t="s">
        <v>5405</v>
      </c>
      <c r="B3006">
        <v>1557014400</v>
      </c>
      <c r="C3006" s="3" t="s">
        <v>3754</v>
      </c>
      <c r="D3006" t="s">
        <v>65</v>
      </c>
      <c r="E3006" t="s">
        <v>66</v>
      </c>
      <c r="F3006" t="s">
        <v>68</v>
      </c>
      <c r="G3006" t="s">
        <v>98</v>
      </c>
      <c r="H3006" t="s">
        <v>66</v>
      </c>
      <c r="I3006">
        <f>MROUND(Table1[[#This Row],[Prob_H]]*100,2)/100</f>
        <v>0.56000000000000005</v>
      </c>
      <c r="J3006">
        <f>1/Table1[[#This Row],[odds_ft_home_team_win]]-Table1[[#This Row],[Margin/3]]</f>
        <v>0.55998844202110987</v>
      </c>
      <c r="K3006">
        <f>1/Table1[[#This Row],[odds_ft_draw]]-Table1[[#This Row],[Margin/3]]</f>
        <v>0.23493338012394271</v>
      </c>
      <c r="L3006">
        <f>1/Table1[[#This Row],[odds_ft_away_team_win]]-Table1[[#This Row],[Margin/3]]</f>
        <v>0.20507817785494739</v>
      </c>
      <c r="M3006">
        <v>17</v>
      </c>
      <c r="N3006">
        <v>2.12</v>
      </c>
      <c r="O3006">
        <v>1.31</v>
      </c>
      <c r="P3006">
        <v>2.19</v>
      </c>
      <c r="Q3006">
        <v>1.24</v>
      </c>
      <c r="R3006" t="str" cm="1">
        <f t="array" ref="R30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6">
        <v>2</v>
      </c>
      <c r="T3006">
        <v>1</v>
      </c>
      <c r="U3006">
        <v>3</v>
      </c>
      <c r="V3006">
        <v>1</v>
      </c>
      <c r="W3006">
        <v>1</v>
      </c>
      <c r="X3006">
        <v>0</v>
      </c>
      <c r="Y3006" t="s">
        <v>3756</v>
      </c>
      <c r="Z3006">
        <v>80</v>
      </c>
      <c r="AA3006">
        <v>4</v>
      </c>
      <c r="AB3006">
        <v>5</v>
      </c>
      <c r="AC3006">
        <v>1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1</v>
      </c>
      <c r="AJ3006">
        <v>0</v>
      </c>
      <c r="AK3006">
        <v>13</v>
      </c>
      <c r="AL3006">
        <v>17</v>
      </c>
      <c r="AM3006">
        <v>6</v>
      </c>
      <c r="AN3006">
        <v>7</v>
      </c>
      <c r="AO3006">
        <v>7</v>
      </c>
      <c r="AP3006">
        <v>10</v>
      </c>
      <c r="AQ3006">
        <v>12</v>
      </c>
      <c r="AR3006">
        <v>5</v>
      </c>
      <c r="AS3006">
        <v>49</v>
      </c>
      <c r="AT3006">
        <v>51</v>
      </c>
      <c r="AU3006">
        <v>1.49</v>
      </c>
      <c r="AV3006">
        <v>1.86</v>
      </c>
      <c r="AW3006">
        <v>2.99</v>
      </c>
      <c r="AX3006">
        <v>58</v>
      </c>
      <c r="AY3006">
        <v>73</v>
      </c>
      <c r="AZ3006">
        <v>58</v>
      </c>
      <c r="BA3006">
        <v>39</v>
      </c>
      <c r="BB3006">
        <v>21</v>
      </c>
      <c r="BC3006">
        <v>33</v>
      </c>
      <c r="BD3006">
        <v>76</v>
      </c>
      <c r="BE3006">
        <v>52</v>
      </c>
      <c r="BF3006">
        <v>76</v>
      </c>
      <c r="BG3006">
        <v>11.53</v>
      </c>
      <c r="BH3006">
        <v>4.0599999999999996</v>
      </c>
      <c r="BI3006">
        <v>1.71</v>
      </c>
      <c r="BJ3006">
        <v>3.85</v>
      </c>
      <c r="BK3006">
        <v>4.3499999999999996</v>
      </c>
      <c r="BL3006">
        <f>1/Table1[[#This Row],[odds_ft_home_team_win]]+1/Table1[[#This Row],[odds_ft_draw]]+1/Table1[[#This Row],[odds_ft_away_team_win]]-1</f>
        <v>7.4420638848951004E-2</v>
      </c>
      <c r="BM3006">
        <f>Table1[[#This Row],[Margin]]/3</f>
        <v>2.4806879616317001E-2</v>
      </c>
      <c r="BN3006">
        <v>1.23</v>
      </c>
      <c r="BO3006">
        <v>1.74</v>
      </c>
      <c r="BP3006">
        <v>2.9</v>
      </c>
      <c r="BQ3006">
        <v>0</v>
      </c>
      <c r="BR3006">
        <v>1.71</v>
      </c>
      <c r="BS3006">
        <v>2</v>
      </c>
      <c r="BT3006" t="s">
        <v>116</v>
      </c>
      <c r="BU3006">
        <f>VLOOKUP(Table1[[#This Row],[Reference]],metron,11,FALSE)</f>
        <v>1.7546812539448771</v>
      </c>
      <c r="BV3006">
        <f>VLOOKUP(Table1[[#This Row],[Reference]],metron,12,FALSE)</f>
        <v>0.93456764148958549</v>
      </c>
    </row>
    <row r="3007" spans="1:74" x14ac:dyDescent="0.45">
      <c r="A3007" t="s">
        <v>5405</v>
      </c>
      <c r="B3007">
        <v>1557021600</v>
      </c>
      <c r="C3007" s="3" t="s">
        <v>3757</v>
      </c>
      <c r="D3007" t="s">
        <v>65</v>
      </c>
      <c r="E3007" t="s">
        <v>66</v>
      </c>
      <c r="F3007" t="s">
        <v>2218</v>
      </c>
      <c r="G3007" t="s">
        <v>80</v>
      </c>
      <c r="H3007" t="s">
        <v>66</v>
      </c>
      <c r="I3007">
        <f>MROUND(Table1[[#This Row],[Prob_H]]*100,2)/100</f>
        <v>0.56000000000000005</v>
      </c>
      <c r="J3007">
        <f>1/Table1[[#This Row],[odds_ft_home_team_win]]-Table1[[#This Row],[Margin/3]]</f>
        <v>0.55984671774145467</v>
      </c>
      <c r="K3007">
        <f>1/Table1[[#This Row],[odds_ft_draw]]-Table1[[#This Row],[Margin/3]]</f>
        <v>0.245321666374298</v>
      </c>
      <c r="L3007">
        <f>1/Table1[[#This Row],[odds_ft_away_team_win]]-Table1[[#This Row],[Margin/3]]</f>
        <v>0.19483161588424755</v>
      </c>
      <c r="M3007">
        <v>17</v>
      </c>
      <c r="N3007">
        <v>1.44</v>
      </c>
      <c r="O3007">
        <v>0.65</v>
      </c>
      <c r="P3007">
        <v>1.61</v>
      </c>
      <c r="Q3007">
        <v>0.61</v>
      </c>
      <c r="R3007" t="str" cm="1">
        <f t="array" ref="R30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89</v>
      </c>
      <c r="AA3007">
        <v>8</v>
      </c>
      <c r="AB3007">
        <v>3</v>
      </c>
      <c r="AC3007">
        <v>1</v>
      </c>
      <c r="AD3007">
        <v>0</v>
      </c>
      <c r="AE3007">
        <v>2</v>
      </c>
      <c r="AF3007">
        <v>0</v>
      </c>
      <c r="AG3007">
        <v>1</v>
      </c>
      <c r="AH3007">
        <v>0</v>
      </c>
      <c r="AI3007">
        <v>1</v>
      </c>
      <c r="AJ3007">
        <v>1</v>
      </c>
      <c r="AK3007">
        <v>20</v>
      </c>
      <c r="AL3007">
        <v>12</v>
      </c>
      <c r="AM3007">
        <v>8</v>
      </c>
      <c r="AN3007">
        <v>3</v>
      </c>
      <c r="AO3007">
        <v>12</v>
      </c>
      <c r="AP3007">
        <v>9</v>
      </c>
      <c r="AQ3007">
        <v>9</v>
      </c>
      <c r="AR3007">
        <v>11</v>
      </c>
      <c r="AS3007">
        <v>58</v>
      </c>
      <c r="AT3007">
        <v>42</v>
      </c>
      <c r="AU3007">
        <v>2.2200000000000002</v>
      </c>
      <c r="AV3007">
        <v>1.17</v>
      </c>
      <c r="AW3007">
        <v>2.69</v>
      </c>
      <c r="AX3007">
        <v>58</v>
      </c>
      <c r="AY3007">
        <v>82</v>
      </c>
      <c r="AZ3007">
        <v>52</v>
      </c>
      <c r="BA3007">
        <v>30</v>
      </c>
      <c r="BB3007">
        <v>9</v>
      </c>
      <c r="BC3007">
        <v>21</v>
      </c>
      <c r="BD3007">
        <v>76</v>
      </c>
      <c r="BE3007">
        <v>55</v>
      </c>
      <c r="BF3007">
        <v>85</v>
      </c>
      <c r="BG3007">
        <v>9.67</v>
      </c>
      <c r="BH3007">
        <v>4.97</v>
      </c>
      <c r="BI3007">
        <v>1.71</v>
      </c>
      <c r="BJ3007">
        <v>3.7</v>
      </c>
      <c r="BK3007">
        <v>4.55</v>
      </c>
      <c r="BL3007">
        <f>1/Table1[[#This Row],[odds_ft_home_team_win]]+1/Table1[[#This Row],[odds_ft_draw]]+1/Table1[[#This Row],[odds_ft_away_team_win]]-1</f>
        <v>7.4845811687916708E-2</v>
      </c>
      <c r="BM3007">
        <f>Table1[[#This Row],[Margin]]/3</f>
        <v>2.4948603895972237E-2</v>
      </c>
      <c r="BN3007">
        <v>1.26</v>
      </c>
      <c r="BO3007">
        <v>1.83</v>
      </c>
      <c r="BP3007">
        <v>3.1</v>
      </c>
      <c r="BQ3007">
        <v>0</v>
      </c>
      <c r="BR3007">
        <v>1.8</v>
      </c>
      <c r="BS3007">
        <v>1.95</v>
      </c>
      <c r="BT3007" t="s">
        <v>2219</v>
      </c>
      <c r="BU3007">
        <f>VLOOKUP(Table1[[#This Row],[Reference]],metron,11,FALSE)</f>
        <v>1.7546812539448771</v>
      </c>
      <c r="BV3007">
        <f>VLOOKUP(Table1[[#This Row],[Reference]],metron,12,FALSE)</f>
        <v>0.93456764148958549</v>
      </c>
    </row>
    <row r="3008" spans="1:74" x14ac:dyDescent="0.45">
      <c r="A3008" t="s">
        <v>5405</v>
      </c>
      <c r="B3008">
        <v>1557021960</v>
      </c>
      <c r="C3008" s="3" t="s">
        <v>3758</v>
      </c>
      <c r="D3008" t="s">
        <v>65</v>
      </c>
      <c r="E3008" t="s">
        <v>66</v>
      </c>
      <c r="F3008" t="s">
        <v>72</v>
      </c>
      <c r="G3008" t="s">
        <v>73</v>
      </c>
      <c r="H3008" t="s">
        <v>66</v>
      </c>
      <c r="I3008">
        <f>MROUND(Table1[[#This Row],[Prob_H]]*100,2)/100</f>
        <v>0.5</v>
      </c>
      <c r="J3008">
        <f>1/Table1[[#This Row],[odds_ft_home_team_win]]-Table1[[#This Row],[Margin/3]]</f>
        <v>0.50883302905058214</v>
      </c>
      <c r="K3008">
        <f>1/Table1[[#This Row],[odds_ft_draw]]-Table1[[#This Row],[Margin/3]]</f>
        <v>0.26392874322558035</v>
      </c>
      <c r="L3008">
        <f>1/Table1[[#This Row],[odds_ft_away_team_win]]-Table1[[#This Row],[Margin/3]]</f>
        <v>0.22723822772383748</v>
      </c>
      <c r="M3008">
        <v>17</v>
      </c>
      <c r="N3008">
        <v>1.75</v>
      </c>
      <c r="O3008">
        <v>1.31</v>
      </c>
      <c r="P3008">
        <v>1.72</v>
      </c>
      <c r="Q3008">
        <v>1.24</v>
      </c>
      <c r="R3008" t="str" cm="1">
        <f t="array" ref="R30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8">
        <v>4</v>
      </c>
      <c r="T3008">
        <v>0</v>
      </c>
      <c r="U3008">
        <v>4</v>
      </c>
      <c r="V3008">
        <v>0</v>
      </c>
      <c r="W3008">
        <v>0</v>
      </c>
      <c r="X3008">
        <v>0</v>
      </c>
      <c r="Y3008" t="s">
        <v>3759</v>
      </c>
      <c r="AA3008">
        <v>4</v>
      </c>
      <c r="AB3008">
        <v>2</v>
      </c>
      <c r="AC3008">
        <v>1</v>
      </c>
      <c r="AD3008">
        <v>0</v>
      </c>
      <c r="AE3008">
        <v>3</v>
      </c>
      <c r="AF3008">
        <v>1</v>
      </c>
      <c r="AG3008">
        <v>1</v>
      </c>
      <c r="AH3008">
        <v>0</v>
      </c>
      <c r="AI3008">
        <v>2</v>
      </c>
      <c r="AJ3008">
        <v>2</v>
      </c>
      <c r="AK3008">
        <v>17</v>
      </c>
      <c r="AL3008">
        <v>9</v>
      </c>
      <c r="AM3008">
        <v>6</v>
      </c>
      <c r="AN3008">
        <v>3</v>
      </c>
      <c r="AO3008">
        <v>11</v>
      </c>
      <c r="AP3008">
        <v>6</v>
      </c>
      <c r="AQ3008">
        <v>16</v>
      </c>
      <c r="AR3008">
        <v>16</v>
      </c>
      <c r="AS3008">
        <v>53</v>
      </c>
      <c r="AT3008">
        <v>47</v>
      </c>
      <c r="AU3008">
        <v>1.72</v>
      </c>
      <c r="AV3008">
        <v>1.01</v>
      </c>
      <c r="AW3008">
        <v>2.69</v>
      </c>
      <c r="AX3008">
        <v>44</v>
      </c>
      <c r="AY3008">
        <v>75</v>
      </c>
      <c r="AZ3008">
        <v>50</v>
      </c>
      <c r="BA3008">
        <v>32</v>
      </c>
      <c r="BB3008">
        <v>10</v>
      </c>
      <c r="BC3008">
        <v>32</v>
      </c>
      <c r="BD3008">
        <v>54</v>
      </c>
      <c r="BE3008">
        <v>47</v>
      </c>
      <c r="BF3008">
        <v>94</v>
      </c>
      <c r="BG3008">
        <v>8.32</v>
      </c>
      <c r="BH3008">
        <v>5.01</v>
      </c>
      <c r="BI3008">
        <v>1.87</v>
      </c>
      <c r="BJ3008">
        <v>3.45</v>
      </c>
      <c r="BK3008">
        <v>3.95</v>
      </c>
      <c r="BL3008">
        <f>1/Table1[[#This Row],[odds_ft_home_team_win]]+1/Table1[[#This Row],[odds_ft_draw]]+1/Table1[[#This Row],[odds_ft_away_team_win]]-1</f>
        <v>7.7778987714563375E-2</v>
      </c>
      <c r="BM3008">
        <f>Table1[[#This Row],[Margin]]/3</f>
        <v>2.592632923818779E-2</v>
      </c>
      <c r="BN3008">
        <v>1.29</v>
      </c>
      <c r="BO3008">
        <v>1.91</v>
      </c>
      <c r="BP3008">
        <v>3.3</v>
      </c>
      <c r="BQ3008">
        <v>0</v>
      </c>
      <c r="BR3008">
        <v>1.8</v>
      </c>
      <c r="BS3008">
        <v>1.95</v>
      </c>
      <c r="BT3008" t="s">
        <v>75</v>
      </c>
      <c r="BU3008">
        <f>VLOOKUP(Table1[[#This Row],[Reference]],metron,11,FALSE)</f>
        <v>1.5342708579532029</v>
      </c>
      <c r="BV3008">
        <f>VLOOKUP(Table1[[#This Row],[Reference]],metron,12,FALSE)</f>
        <v>0.98593713070196176</v>
      </c>
    </row>
    <row r="3009" spans="1:74" x14ac:dyDescent="0.45">
      <c r="A3009" t="s">
        <v>5405</v>
      </c>
      <c r="B3009">
        <v>1557075600</v>
      </c>
      <c r="C3009" s="3" t="s">
        <v>3760</v>
      </c>
      <c r="D3009" t="s">
        <v>65</v>
      </c>
      <c r="E3009" t="s">
        <v>66</v>
      </c>
      <c r="F3009" t="s">
        <v>97</v>
      </c>
      <c r="G3009" t="s">
        <v>2738</v>
      </c>
      <c r="H3009" t="s">
        <v>66</v>
      </c>
      <c r="I3009">
        <f>MROUND(Table1[[#This Row],[Prob_H]]*100,2)/100</f>
        <v>0.66</v>
      </c>
      <c r="J3009">
        <f>1/Table1[[#This Row],[odds_ft_home_team_win]]-Table1[[#This Row],[Margin/3]]</f>
        <v>0.65276334656158097</v>
      </c>
      <c r="K3009">
        <f>1/Table1[[#This Row],[odds_ft_draw]]-Table1[[#This Row],[Margin/3]]</f>
        <v>0.21345509313973027</v>
      </c>
      <c r="L3009">
        <f>1/Table1[[#This Row],[odds_ft_away_team_win]]-Table1[[#This Row],[Margin/3]]</f>
        <v>0.13378156029868871</v>
      </c>
      <c r="M3009">
        <v>17</v>
      </c>
      <c r="N3009">
        <v>2.12</v>
      </c>
      <c r="O3009">
        <v>0.94</v>
      </c>
      <c r="P3009">
        <v>2.17</v>
      </c>
      <c r="Q3009">
        <v>0.88</v>
      </c>
      <c r="R3009" t="str" cm="1">
        <f t="array" ref="R30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09">
        <v>4</v>
      </c>
      <c r="T3009">
        <v>0</v>
      </c>
      <c r="U3009">
        <v>4</v>
      </c>
      <c r="V3009">
        <v>1</v>
      </c>
      <c r="W3009">
        <v>1</v>
      </c>
      <c r="X3009">
        <v>0</v>
      </c>
      <c r="Y3009" t="s">
        <v>3761</v>
      </c>
      <c r="AA3009">
        <v>4</v>
      </c>
      <c r="AB3009">
        <v>4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30</v>
      </c>
      <c r="AL3009">
        <v>21</v>
      </c>
      <c r="AM3009">
        <v>11</v>
      </c>
      <c r="AN3009">
        <v>7</v>
      </c>
      <c r="AO3009">
        <v>19</v>
      </c>
      <c r="AP3009">
        <v>14</v>
      </c>
      <c r="AQ3009">
        <v>13</v>
      </c>
      <c r="AR3009">
        <v>3</v>
      </c>
      <c r="AS3009">
        <v>58</v>
      </c>
      <c r="AT3009">
        <v>42</v>
      </c>
      <c r="AU3009">
        <v>3.17</v>
      </c>
      <c r="AV3009">
        <v>1.9</v>
      </c>
      <c r="AW3009">
        <v>3</v>
      </c>
      <c r="AX3009">
        <v>55</v>
      </c>
      <c r="AY3009">
        <v>82</v>
      </c>
      <c r="AZ3009">
        <v>64</v>
      </c>
      <c r="BA3009">
        <v>36</v>
      </c>
      <c r="BB3009">
        <v>12</v>
      </c>
      <c r="BC3009">
        <v>36</v>
      </c>
      <c r="BD3009">
        <v>82</v>
      </c>
      <c r="BE3009">
        <v>46</v>
      </c>
      <c r="BF3009">
        <v>85</v>
      </c>
      <c r="BG3009">
        <v>10.45</v>
      </c>
      <c r="BH3009">
        <v>4.75</v>
      </c>
      <c r="BI3009">
        <v>1.47</v>
      </c>
      <c r="BJ3009">
        <v>4.1500000000000004</v>
      </c>
      <c r="BK3009">
        <v>6.2</v>
      </c>
      <c r="BL3009">
        <f>1/Table1[[#This Row],[odds_ft_home_team_win]]+1/Table1[[#This Row],[odds_ft_draw]]+1/Table1[[#This Row],[odds_ft_away_team_win]]-1</f>
        <v>8.2526286845869379E-2</v>
      </c>
      <c r="BM3009">
        <f>Table1[[#This Row],[Margin]]/3</f>
        <v>2.7508762281956461E-2</v>
      </c>
      <c r="BN3009">
        <v>1.17</v>
      </c>
      <c r="BO3009">
        <v>1.57</v>
      </c>
      <c r="BP3009">
        <v>2.4500000000000002</v>
      </c>
      <c r="BQ3009">
        <v>0</v>
      </c>
      <c r="BR3009">
        <v>1.67</v>
      </c>
      <c r="BS3009">
        <v>2.1</v>
      </c>
      <c r="BT3009" t="s">
        <v>100</v>
      </c>
      <c r="BU3009">
        <f>VLOOKUP(Table1[[#This Row],[Reference]],metron,11,FALSE)</f>
        <v>2.089675030851502</v>
      </c>
      <c r="BV3009">
        <f>VLOOKUP(Table1[[#This Row],[Reference]],metron,12,FALSE)</f>
        <v>0.8354586589880707</v>
      </c>
    </row>
    <row r="3010" spans="1:74" x14ac:dyDescent="0.45">
      <c r="A3010" t="s">
        <v>5405</v>
      </c>
      <c r="B3010">
        <v>1557090000</v>
      </c>
      <c r="C3010" s="3" t="s">
        <v>3762</v>
      </c>
      <c r="D3010" t="s">
        <v>65</v>
      </c>
      <c r="E3010" t="s">
        <v>66</v>
      </c>
      <c r="F3010" t="s">
        <v>93</v>
      </c>
      <c r="G3010" t="s">
        <v>85</v>
      </c>
      <c r="H3010" t="s">
        <v>66</v>
      </c>
      <c r="I3010">
        <f>MROUND(Table1[[#This Row],[Prob_H]]*100,2)/100</f>
        <v>0.28000000000000003</v>
      </c>
      <c r="J3010">
        <f>1/Table1[[#This Row],[odds_ft_home_team_win]]-Table1[[#This Row],[Margin/3]]</f>
        <v>0.27410566216536364</v>
      </c>
      <c r="K3010">
        <f>1/Table1[[#This Row],[odds_ft_draw]]-Table1[[#This Row],[Margin/3]]</f>
        <v>0.27410566216536364</v>
      </c>
      <c r="L3010">
        <f>1/Table1[[#This Row],[odds_ft_away_team_win]]-Table1[[#This Row],[Margin/3]]</f>
        <v>0.45178867566927267</v>
      </c>
      <c r="M3010">
        <v>17</v>
      </c>
      <c r="N3010">
        <v>0.94</v>
      </c>
      <c r="O3010">
        <v>1.5</v>
      </c>
      <c r="P3010">
        <v>1.06</v>
      </c>
      <c r="Q3010">
        <v>1.29</v>
      </c>
      <c r="R3010" t="str" cm="1">
        <f t="array" ref="R30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0">
        <v>2</v>
      </c>
      <c r="T3010">
        <v>0</v>
      </c>
      <c r="U3010">
        <v>2</v>
      </c>
      <c r="V3010">
        <v>1</v>
      </c>
      <c r="W3010">
        <v>1</v>
      </c>
      <c r="X3010">
        <v>0</v>
      </c>
      <c r="Y3010" t="s">
        <v>3750</v>
      </c>
      <c r="AA3010">
        <v>5</v>
      </c>
      <c r="AB3010">
        <v>4</v>
      </c>
      <c r="AC3010">
        <v>2</v>
      </c>
      <c r="AD3010">
        <v>0</v>
      </c>
      <c r="AE3010">
        <v>2</v>
      </c>
      <c r="AF3010">
        <v>1</v>
      </c>
      <c r="AG3010">
        <v>0</v>
      </c>
      <c r="AH3010">
        <v>2</v>
      </c>
      <c r="AI3010">
        <v>1</v>
      </c>
      <c r="AJ3010">
        <v>2</v>
      </c>
      <c r="AK3010">
        <v>26</v>
      </c>
      <c r="AL3010">
        <v>10</v>
      </c>
      <c r="AM3010">
        <v>5</v>
      </c>
      <c r="AN3010">
        <v>4</v>
      </c>
      <c r="AO3010">
        <v>21</v>
      </c>
      <c r="AP3010">
        <v>6</v>
      </c>
      <c r="AQ3010">
        <v>11</v>
      </c>
      <c r="AR3010">
        <v>14</v>
      </c>
      <c r="AS3010">
        <v>54</v>
      </c>
      <c r="AT3010">
        <v>46</v>
      </c>
      <c r="AU3010">
        <v>2.2999999999999998</v>
      </c>
      <c r="AV3010">
        <v>1.08</v>
      </c>
      <c r="AW3010">
        <v>2.14</v>
      </c>
      <c r="AX3010">
        <v>38</v>
      </c>
      <c r="AY3010">
        <v>59</v>
      </c>
      <c r="AZ3010">
        <v>39</v>
      </c>
      <c r="BA3010">
        <v>12</v>
      </c>
      <c r="BB3010">
        <v>9</v>
      </c>
      <c r="BC3010">
        <v>15</v>
      </c>
      <c r="BD3010">
        <v>56</v>
      </c>
      <c r="BE3010">
        <v>35</v>
      </c>
      <c r="BF3010">
        <v>82</v>
      </c>
      <c r="BG3010">
        <v>9.31</v>
      </c>
      <c r="BH3010">
        <v>5.16</v>
      </c>
      <c r="BI3010">
        <v>3.35</v>
      </c>
      <c r="BJ3010">
        <v>3.35</v>
      </c>
      <c r="BK3010">
        <v>2.1</v>
      </c>
      <c r="BL3010">
        <f>1/Table1[[#This Row],[odds_ft_home_team_win]]+1/Table1[[#This Row],[odds_ft_draw]]+1/Table1[[#This Row],[odds_ft_away_team_win]]-1</f>
        <v>7.320540156361055E-2</v>
      </c>
      <c r="BM3010">
        <f>Table1[[#This Row],[Margin]]/3</f>
        <v>2.4401800521203516E-2</v>
      </c>
      <c r="BN3010">
        <v>1.26</v>
      </c>
      <c r="BO3010">
        <v>1.83</v>
      </c>
      <c r="BP3010">
        <v>3.1</v>
      </c>
      <c r="BQ3010">
        <v>0</v>
      </c>
      <c r="BR3010">
        <v>1.69</v>
      </c>
      <c r="BS3010">
        <v>2.0499999999999998</v>
      </c>
      <c r="BT3010" t="s">
        <v>95</v>
      </c>
      <c r="BU3010">
        <f>VLOOKUP(Table1[[#This Row],[Reference]],metron,11,FALSE)</f>
        <v>1.128766254360926</v>
      </c>
      <c r="BV3010">
        <f>VLOOKUP(Table1[[#This Row],[Reference]],metron,12,FALSE)</f>
        <v>1.415794481446242</v>
      </c>
    </row>
    <row r="3011" spans="1:74" hidden="1" x14ac:dyDescent="0.45">
      <c r="A3011" t="s">
        <v>5405</v>
      </c>
      <c r="B3011">
        <v>1557097560</v>
      </c>
      <c r="C3011" s="3" t="s">
        <v>3763</v>
      </c>
      <c r="D3011" t="s">
        <v>65</v>
      </c>
      <c r="E3011" t="s">
        <v>66</v>
      </c>
      <c r="F3011" t="s">
        <v>88</v>
      </c>
      <c r="G3011" t="s">
        <v>94</v>
      </c>
      <c r="H3011" t="s">
        <v>66</v>
      </c>
      <c r="I3011">
        <f>MROUND(Table1[[#This Row],[Prob_H]]*100,2)/100</f>
        <v>0.52</v>
      </c>
      <c r="J3011">
        <f>1/Table1[[#This Row],[odds_ft_home_team_win]]-Table1[[#This Row],[Margin/3]]</f>
        <v>0.52065128004119499</v>
      </c>
      <c r="K3011">
        <f>1/Table1[[#This Row],[odds_ft_draw]]-Table1[[#This Row],[Margin/3]]</f>
        <v>0.25198097038727879</v>
      </c>
      <c r="L3011">
        <f>1/Table1[[#This Row],[odds_ft_away_team_win]]-Table1[[#This Row],[Margin/3]]</f>
        <v>0.22736774957152631</v>
      </c>
      <c r="M3011">
        <v>17</v>
      </c>
      <c r="N3011">
        <v>2.06</v>
      </c>
      <c r="O3011">
        <v>1.28</v>
      </c>
      <c r="P3011">
        <v>2.11</v>
      </c>
      <c r="Q3011">
        <v>1.21</v>
      </c>
      <c r="R3011" t="str" cm="1">
        <f t="array" ref="R30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1">
        <v>5</v>
      </c>
      <c r="T3011">
        <v>2</v>
      </c>
      <c r="U3011">
        <v>7</v>
      </c>
      <c r="V3011">
        <v>4</v>
      </c>
      <c r="W3011">
        <v>3</v>
      </c>
      <c r="X3011">
        <v>1</v>
      </c>
      <c r="Y3011" t="s">
        <v>3764</v>
      </c>
      <c r="Z3011" t="s">
        <v>3765</v>
      </c>
      <c r="AA3011">
        <v>5</v>
      </c>
      <c r="AB3011">
        <v>4</v>
      </c>
      <c r="AC3011">
        <v>1</v>
      </c>
      <c r="AD3011">
        <v>0</v>
      </c>
      <c r="AE3011">
        <v>3</v>
      </c>
      <c r="AF3011">
        <v>0</v>
      </c>
      <c r="AG3011">
        <v>0</v>
      </c>
      <c r="AH3011">
        <v>1</v>
      </c>
      <c r="AI3011">
        <v>0</v>
      </c>
      <c r="AJ3011">
        <v>3</v>
      </c>
      <c r="AK3011">
        <v>20</v>
      </c>
      <c r="AL3011">
        <v>14</v>
      </c>
      <c r="AM3011">
        <v>9</v>
      </c>
      <c r="AN3011">
        <v>8</v>
      </c>
      <c r="AO3011">
        <v>11</v>
      </c>
      <c r="AP3011">
        <v>6</v>
      </c>
      <c r="AQ3011">
        <v>14</v>
      </c>
      <c r="AR3011">
        <v>11</v>
      </c>
      <c r="AS3011">
        <v>58</v>
      </c>
      <c r="AT3011">
        <v>42</v>
      </c>
      <c r="AU3011">
        <v>2.16</v>
      </c>
      <c r="AV3011">
        <v>1.58</v>
      </c>
      <c r="AW3011">
        <v>2.34</v>
      </c>
      <c r="AX3011">
        <v>49</v>
      </c>
      <c r="AY3011">
        <v>72</v>
      </c>
      <c r="AZ3011">
        <v>46</v>
      </c>
      <c r="BA3011">
        <v>15</v>
      </c>
      <c r="BB3011">
        <v>3</v>
      </c>
      <c r="BC3011">
        <v>23</v>
      </c>
      <c r="BD3011">
        <v>72</v>
      </c>
      <c r="BE3011">
        <v>43</v>
      </c>
      <c r="BF3011">
        <v>80</v>
      </c>
      <c r="BG3011">
        <v>10.15</v>
      </c>
      <c r="BH3011">
        <v>4.1500000000000004</v>
      </c>
      <c r="BI3011">
        <v>1.83</v>
      </c>
      <c r="BJ3011">
        <v>3.6</v>
      </c>
      <c r="BK3011">
        <v>3.95</v>
      </c>
      <c r="BL3011">
        <f>1/Table1[[#This Row],[odds_ft_home_team_win]]+1/Table1[[#This Row],[odds_ft_draw]]+1/Table1[[#This Row],[odds_ft_away_team_win]]-1</f>
        <v>7.7390422171496942E-2</v>
      </c>
      <c r="BM3011">
        <f>Table1[[#This Row],[Margin]]/3</f>
        <v>2.5796807390498982E-2</v>
      </c>
      <c r="BN3011">
        <v>1.19</v>
      </c>
      <c r="BO3011">
        <v>1.62</v>
      </c>
      <c r="BP3011">
        <v>2.6</v>
      </c>
      <c r="BQ3011">
        <v>0</v>
      </c>
      <c r="BR3011">
        <v>1.57</v>
      </c>
      <c r="BS3011">
        <v>2.25</v>
      </c>
      <c r="BT3011" t="s">
        <v>91</v>
      </c>
      <c r="BU3011">
        <f>VLOOKUP(Table1[[#This Row],[Reference]],metron,11,FALSE)</f>
        <v>1.625948039373891</v>
      </c>
      <c r="BV3011">
        <f>VLOOKUP(Table1[[#This Row],[Reference]],metron,12,FALSE)</f>
        <v>0.97079231886396644</v>
      </c>
    </row>
    <row r="3012" spans="1:74" x14ac:dyDescent="0.45">
      <c r="A3012" t="s">
        <v>5404</v>
      </c>
      <c r="B3012">
        <v>1572656400</v>
      </c>
      <c r="C3012" s="3" t="s">
        <v>4047</v>
      </c>
      <c r="D3012" t="s">
        <v>65</v>
      </c>
      <c r="E3012" t="s">
        <v>66</v>
      </c>
      <c r="F3012" t="s">
        <v>73</v>
      </c>
      <c r="G3012" t="s">
        <v>94</v>
      </c>
      <c r="H3012" t="s">
        <v>3815</v>
      </c>
      <c r="I3012">
        <f>MROUND(Table1[[#This Row],[Prob_H]]*100,2)/100</f>
        <v>0.3</v>
      </c>
      <c r="J3012">
        <f>1/Table1[[#This Row],[odds_ft_home_team_win]]-Table1[[#This Row],[Margin/3]]</f>
        <v>0.29586184424894102</v>
      </c>
      <c r="K3012">
        <f>1/Table1[[#This Row],[odds_ft_draw]]-Table1[[#This Row],[Margin/3]]</f>
        <v>0.27631150211795374</v>
      </c>
      <c r="L3012">
        <f>1/Table1[[#This Row],[odds_ft_away_team_win]]-Table1[[#This Row],[Margin/3]]</f>
        <v>0.42782665363310524</v>
      </c>
      <c r="M3012">
        <v>17</v>
      </c>
      <c r="N3012">
        <v>1</v>
      </c>
      <c r="O3012">
        <v>0.71</v>
      </c>
      <c r="P3012">
        <v>1.1399999999999999</v>
      </c>
      <c r="Q3012">
        <v>0.79</v>
      </c>
      <c r="R3012" t="str" cm="1">
        <f t="array" ref="R30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12">
        <v>1</v>
      </c>
      <c r="T3012">
        <v>1</v>
      </c>
      <c r="U3012">
        <v>2</v>
      </c>
      <c r="V3012">
        <v>0</v>
      </c>
      <c r="W3012">
        <v>0</v>
      </c>
      <c r="X3012">
        <v>0</v>
      </c>
      <c r="Y3012">
        <v>60</v>
      </c>
      <c r="Z3012">
        <v>85</v>
      </c>
      <c r="AA3012">
        <v>3</v>
      </c>
      <c r="AB3012">
        <v>8</v>
      </c>
      <c r="AC3012">
        <v>4</v>
      </c>
      <c r="AD3012">
        <v>0</v>
      </c>
      <c r="AE3012">
        <v>1</v>
      </c>
      <c r="AF3012">
        <v>0</v>
      </c>
      <c r="AG3012">
        <v>1</v>
      </c>
      <c r="AH3012">
        <v>3</v>
      </c>
      <c r="AI3012">
        <v>1</v>
      </c>
      <c r="AJ3012">
        <v>0</v>
      </c>
      <c r="AK3012">
        <v>11</v>
      </c>
      <c r="AL3012">
        <v>18</v>
      </c>
      <c r="AM3012">
        <v>5</v>
      </c>
      <c r="AN3012">
        <v>5</v>
      </c>
      <c r="AO3012">
        <v>6</v>
      </c>
      <c r="AP3012">
        <v>13</v>
      </c>
      <c r="AQ3012">
        <v>17</v>
      </c>
      <c r="AR3012">
        <v>14</v>
      </c>
      <c r="AS3012">
        <v>44</v>
      </c>
      <c r="AT3012">
        <v>56</v>
      </c>
      <c r="AU3012">
        <v>1.51</v>
      </c>
      <c r="AV3012">
        <v>2.23</v>
      </c>
      <c r="AW3012">
        <v>2.5</v>
      </c>
      <c r="AX3012">
        <v>50</v>
      </c>
      <c r="AY3012">
        <v>86</v>
      </c>
      <c r="AZ3012">
        <v>43</v>
      </c>
      <c r="BA3012">
        <v>22</v>
      </c>
      <c r="BB3012">
        <v>0</v>
      </c>
      <c r="BC3012">
        <v>36</v>
      </c>
      <c r="BD3012">
        <v>79</v>
      </c>
      <c r="BE3012">
        <v>43</v>
      </c>
      <c r="BF3012">
        <v>86</v>
      </c>
      <c r="BG3012">
        <v>10.43</v>
      </c>
      <c r="BH3012">
        <v>5.15</v>
      </c>
      <c r="BI3012">
        <v>3.1</v>
      </c>
      <c r="BJ3012">
        <v>3.3</v>
      </c>
      <c r="BK3012">
        <v>2.2000000000000002</v>
      </c>
      <c r="BL3012">
        <f>1/Table1[[#This Row],[odds_ft_home_team_win]]+1/Table1[[#This Row],[odds_ft_draw]]+1/Table1[[#This Row],[odds_ft_away_team_win]]-1</f>
        <v>8.0156402737047827E-2</v>
      </c>
      <c r="BM3012">
        <f>Table1[[#This Row],[Margin]]/3</f>
        <v>2.6718800912349277E-2</v>
      </c>
      <c r="BN3012">
        <v>1.29</v>
      </c>
      <c r="BO3012">
        <v>1.95</v>
      </c>
      <c r="BP3012">
        <v>3.35</v>
      </c>
      <c r="BQ3012">
        <v>6.45</v>
      </c>
      <c r="BR3012">
        <v>1.74</v>
      </c>
      <c r="BS3012">
        <v>2</v>
      </c>
      <c r="BT3012" t="s">
        <v>3786</v>
      </c>
      <c r="BU3012">
        <f>VLOOKUP(Table1[[#This Row],[Reference]],metron,11,FALSE)</f>
        <v>1.1805091283106199</v>
      </c>
      <c r="BV3012">
        <f>VLOOKUP(Table1[[#This Row],[Reference]],metron,12,FALSE)</f>
        <v>1.3921316533813319</v>
      </c>
    </row>
    <row r="3013" spans="1:74" hidden="1" x14ac:dyDescent="0.45">
      <c r="A3013" t="s">
        <v>5404</v>
      </c>
      <c r="B3013">
        <v>1572663600</v>
      </c>
      <c r="C3013" s="3" t="s">
        <v>4048</v>
      </c>
      <c r="D3013" t="s">
        <v>65</v>
      </c>
      <c r="E3013" t="s">
        <v>66</v>
      </c>
      <c r="F3013" t="s">
        <v>93</v>
      </c>
      <c r="G3013" t="s">
        <v>3792</v>
      </c>
      <c r="H3013" t="s">
        <v>3789</v>
      </c>
      <c r="I3013">
        <f>MROUND(Table1[[#This Row],[Prob_H]]*100,2)/100</f>
        <v>0.46</v>
      </c>
      <c r="J3013">
        <f>1/Table1[[#This Row],[odds_ft_home_team_win]]-Table1[[#This Row],[Margin/3]]</f>
        <v>0.46090812686782995</v>
      </c>
      <c r="K3013">
        <f>1/Table1[[#This Row],[odds_ft_draw]]-Table1[[#This Row],[Margin/3]]</f>
        <v>0.27613355184935245</v>
      </c>
      <c r="L3013">
        <f>1/Table1[[#This Row],[odds_ft_away_team_win]]-Table1[[#This Row],[Margin/3]]</f>
        <v>0.26295832128281754</v>
      </c>
      <c r="M3013">
        <v>17</v>
      </c>
      <c r="N3013">
        <v>1.25</v>
      </c>
      <c r="O3013">
        <v>1.71</v>
      </c>
      <c r="P3013">
        <v>0.93</v>
      </c>
      <c r="Q3013">
        <v>1.5</v>
      </c>
      <c r="R3013" t="str" cm="1">
        <f t="array" ref="R30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3">
        <v>1</v>
      </c>
      <c r="T3013">
        <v>2</v>
      </c>
      <c r="U3013">
        <v>3</v>
      </c>
      <c r="V3013">
        <v>1</v>
      </c>
      <c r="W3013">
        <v>1</v>
      </c>
      <c r="X3013">
        <v>0</v>
      </c>
      <c r="Y3013">
        <v>16</v>
      </c>
      <c r="Z3013" t="s">
        <v>4049</v>
      </c>
      <c r="AA3013">
        <v>10</v>
      </c>
      <c r="AB3013">
        <v>4</v>
      </c>
      <c r="AC3013">
        <v>0</v>
      </c>
      <c r="AD3013">
        <v>0</v>
      </c>
      <c r="AE3013">
        <v>2</v>
      </c>
      <c r="AF3013">
        <v>1</v>
      </c>
      <c r="AG3013">
        <v>0</v>
      </c>
      <c r="AH3013">
        <v>0</v>
      </c>
      <c r="AI3013">
        <v>1</v>
      </c>
      <c r="AJ3013">
        <v>2</v>
      </c>
      <c r="AK3013">
        <v>15</v>
      </c>
      <c r="AL3013">
        <v>13</v>
      </c>
      <c r="AM3013">
        <v>6</v>
      </c>
      <c r="AN3013">
        <v>7</v>
      </c>
      <c r="AO3013">
        <v>9</v>
      </c>
      <c r="AP3013">
        <v>6</v>
      </c>
      <c r="AQ3013">
        <v>16</v>
      </c>
      <c r="AR3013">
        <v>12</v>
      </c>
      <c r="AS3013">
        <v>53</v>
      </c>
      <c r="AT3013">
        <v>47</v>
      </c>
      <c r="AU3013">
        <v>2.02</v>
      </c>
      <c r="AV3013">
        <v>1.8</v>
      </c>
      <c r="AW3013">
        <v>2.84</v>
      </c>
      <c r="AX3013">
        <v>55</v>
      </c>
      <c r="AY3013">
        <v>88</v>
      </c>
      <c r="AZ3013">
        <v>62</v>
      </c>
      <c r="BA3013">
        <v>28</v>
      </c>
      <c r="BB3013">
        <v>7</v>
      </c>
      <c r="BC3013">
        <v>35</v>
      </c>
      <c r="BD3013">
        <v>75</v>
      </c>
      <c r="BE3013">
        <v>60</v>
      </c>
      <c r="BF3013">
        <v>94</v>
      </c>
      <c r="BG3013">
        <v>6.67</v>
      </c>
      <c r="BH3013">
        <v>5.63</v>
      </c>
      <c r="BI3013">
        <v>2.0499999999999998</v>
      </c>
      <c r="BJ3013">
        <v>3.3</v>
      </c>
      <c r="BK3013">
        <v>3.45</v>
      </c>
      <c r="BL3013">
        <f>1/Table1[[#This Row],[odds_ft_home_team_win]]+1/Table1[[#This Row],[odds_ft_draw]]+1/Table1[[#This Row],[odds_ft_away_team_win]]-1</f>
        <v>8.0690253542851753E-2</v>
      </c>
      <c r="BM3013">
        <f>Table1[[#This Row],[Margin]]/3</f>
        <v>2.6896751180950584E-2</v>
      </c>
      <c r="BN3013">
        <v>1.38</v>
      </c>
      <c r="BO3013">
        <v>2.15</v>
      </c>
      <c r="BP3013">
        <v>4</v>
      </c>
      <c r="BQ3013">
        <v>7.75</v>
      </c>
      <c r="BR3013">
        <v>1.95</v>
      </c>
      <c r="BS3013">
        <v>1.8</v>
      </c>
      <c r="BT3013" t="s">
        <v>3790</v>
      </c>
      <c r="BU3013">
        <f>VLOOKUP(Table1[[#This Row],[Reference]],metron,11,FALSE)</f>
        <v>1.4888836329233679</v>
      </c>
      <c r="BV3013">
        <f>VLOOKUP(Table1[[#This Row],[Reference]],metron,12,FALSE)</f>
        <v>1.0516792809839171</v>
      </c>
    </row>
    <row r="3014" spans="1:74" x14ac:dyDescent="0.45">
      <c r="A3014" t="s">
        <v>5404</v>
      </c>
      <c r="B3014">
        <v>1572735600</v>
      </c>
      <c r="C3014" s="3" t="s">
        <v>4050</v>
      </c>
      <c r="D3014" t="s">
        <v>65</v>
      </c>
      <c r="E3014" t="s">
        <v>66</v>
      </c>
      <c r="F3014" t="s">
        <v>80</v>
      </c>
      <c r="G3014" t="s">
        <v>68</v>
      </c>
      <c r="H3014" t="s">
        <v>3804</v>
      </c>
      <c r="I3014">
        <f>MROUND(Table1[[#This Row],[Prob_H]]*100,2)/100</f>
        <v>0.3</v>
      </c>
      <c r="J3014">
        <f>1/Table1[[#This Row],[odds_ft_home_team_win]]-Table1[[#This Row],[Margin/3]]</f>
        <v>0.30789147810424411</v>
      </c>
      <c r="K3014">
        <f>1/Table1[[#This Row],[odds_ft_draw]]-Table1[[#This Row],[Margin/3]]</f>
        <v>0.29201846223122824</v>
      </c>
      <c r="L3014">
        <f>1/Table1[[#This Row],[odds_ft_away_team_win]]-Table1[[#This Row],[Margin/3]]</f>
        <v>0.40009005966452782</v>
      </c>
      <c r="M3014">
        <v>17</v>
      </c>
      <c r="N3014">
        <v>1.86</v>
      </c>
      <c r="O3014">
        <v>1.71</v>
      </c>
      <c r="P3014">
        <v>1.5</v>
      </c>
      <c r="Q3014">
        <v>1.33</v>
      </c>
      <c r="R3014" t="str" cm="1">
        <f t="array" ref="R30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AA3014">
        <v>3</v>
      </c>
      <c r="AB3014">
        <v>7</v>
      </c>
      <c r="AC3014">
        <v>3</v>
      </c>
      <c r="AD3014">
        <v>0</v>
      </c>
      <c r="AE3014">
        <v>2</v>
      </c>
      <c r="AF3014">
        <v>0</v>
      </c>
      <c r="AG3014">
        <v>2</v>
      </c>
      <c r="AH3014">
        <v>1</v>
      </c>
      <c r="AI3014">
        <v>0</v>
      </c>
      <c r="AJ3014">
        <v>2</v>
      </c>
      <c r="AK3014">
        <v>7</v>
      </c>
      <c r="AL3014">
        <v>15</v>
      </c>
      <c r="AM3014">
        <v>2</v>
      </c>
      <c r="AN3014">
        <v>5</v>
      </c>
      <c r="AO3014">
        <v>5</v>
      </c>
      <c r="AP3014">
        <v>10</v>
      </c>
      <c r="AQ3014">
        <v>11</v>
      </c>
      <c r="AR3014">
        <v>10</v>
      </c>
      <c r="AS3014">
        <v>48</v>
      </c>
      <c r="AT3014">
        <v>52</v>
      </c>
      <c r="AU3014">
        <v>0.87</v>
      </c>
      <c r="AV3014">
        <v>1.57</v>
      </c>
      <c r="AW3014">
        <v>2.57</v>
      </c>
      <c r="AX3014">
        <v>57</v>
      </c>
      <c r="AY3014">
        <v>93</v>
      </c>
      <c r="AZ3014">
        <v>50</v>
      </c>
      <c r="BA3014">
        <v>14</v>
      </c>
      <c r="BB3014">
        <v>0</v>
      </c>
      <c r="BC3014">
        <v>22</v>
      </c>
      <c r="BD3014">
        <v>65</v>
      </c>
      <c r="BE3014">
        <v>50</v>
      </c>
      <c r="BF3014">
        <v>93</v>
      </c>
      <c r="BG3014">
        <v>10</v>
      </c>
      <c r="BH3014">
        <v>4.1399999999999997</v>
      </c>
      <c r="BI3014">
        <v>3</v>
      </c>
      <c r="BJ3014">
        <v>3.15</v>
      </c>
      <c r="BK3014">
        <v>2.35</v>
      </c>
      <c r="BL3014">
        <f>1/Table1[[#This Row],[odds_ft_home_team_win]]+1/Table1[[#This Row],[odds_ft_draw]]+1/Table1[[#This Row],[odds_ft_away_team_win]]-1</f>
        <v>7.6325565687267671E-2</v>
      </c>
      <c r="BM3014">
        <f>Table1[[#This Row],[Margin]]/3</f>
        <v>2.5441855229089223E-2</v>
      </c>
      <c r="BN3014">
        <v>1.34</v>
      </c>
      <c r="BO3014">
        <v>2.0499999999999998</v>
      </c>
      <c r="BP3014">
        <v>3.75</v>
      </c>
      <c r="BQ3014">
        <v>7.25</v>
      </c>
      <c r="BR3014">
        <v>1.8</v>
      </c>
      <c r="BS3014">
        <v>1.91</v>
      </c>
      <c r="BT3014" t="s">
        <v>3847</v>
      </c>
      <c r="BU3014">
        <f>VLOOKUP(Table1[[#This Row],[Reference]],metron,11,FALSE)</f>
        <v>1.1805091283106199</v>
      </c>
      <c r="BV3014">
        <f>VLOOKUP(Table1[[#This Row],[Reference]],metron,12,FALSE)</f>
        <v>1.3921316533813319</v>
      </c>
    </row>
    <row r="3015" spans="1:74" x14ac:dyDescent="0.45">
      <c r="A3015" t="s">
        <v>5404</v>
      </c>
      <c r="B3015">
        <v>1572742800</v>
      </c>
      <c r="C3015" s="3" t="s">
        <v>4051</v>
      </c>
      <c r="D3015" t="s">
        <v>65</v>
      </c>
      <c r="E3015" t="s">
        <v>66</v>
      </c>
      <c r="F3015" t="s">
        <v>86</v>
      </c>
      <c r="G3015" t="s">
        <v>88</v>
      </c>
      <c r="H3015" t="s">
        <v>3800</v>
      </c>
      <c r="I3015">
        <f>MROUND(Table1[[#This Row],[Prob_H]]*100,2)/100</f>
        <v>0.5</v>
      </c>
      <c r="J3015">
        <f>1/Table1[[#This Row],[odds_ft_home_team_win]]-Table1[[#This Row],[Margin/3]]</f>
        <v>0.49824648882240508</v>
      </c>
      <c r="K3015">
        <f>1/Table1[[#This Row],[odds_ft_draw]]-Table1[[#This Row],[Margin/3]]</f>
        <v>0.26040056511260701</v>
      </c>
      <c r="L3015">
        <f>1/Table1[[#This Row],[odds_ft_away_team_win]]-Table1[[#This Row],[Margin/3]]</f>
        <v>0.24135294606498797</v>
      </c>
      <c r="M3015">
        <v>17</v>
      </c>
      <c r="N3015">
        <v>2.25</v>
      </c>
      <c r="O3015">
        <v>1.1399999999999999</v>
      </c>
      <c r="P3015">
        <v>1.76</v>
      </c>
      <c r="Q3015">
        <v>1.07</v>
      </c>
      <c r="R3015" t="str" cm="1">
        <f t="array" ref="R30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5">
        <v>1</v>
      </c>
      <c r="T3015">
        <v>2</v>
      </c>
      <c r="U3015">
        <v>3</v>
      </c>
      <c r="V3015">
        <v>1</v>
      </c>
      <c r="W3015">
        <v>1</v>
      </c>
      <c r="X3015">
        <v>0</v>
      </c>
      <c r="Y3015">
        <v>40</v>
      </c>
      <c r="Z3015" t="s">
        <v>4052</v>
      </c>
      <c r="AA3015">
        <v>5</v>
      </c>
      <c r="AB3015">
        <v>2</v>
      </c>
      <c r="AC3015">
        <v>3</v>
      </c>
      <c r="AD3015">
        <v>0</v>
      </c>
      <c r="AE3015">
        <v>3</v>
      </c>
      <c r="AF3015">
        <v>0</v>
      </c>
      <c r="AG3015">
        <v>1</v>
      </c>
      <c r="AH3015">
        <v>2</v>
      </c>
      <c r="AI3015">
        <v>0</v>
      </c>
      <c r="AJ3015">
        <v>3</v>
      </c>
      <c r="AK3015">
        <v>18</v>
      </c>
      <c r="AL3015">
        <v>14</v>
      </c>
      <c r="AM3015">
        <v>6</v>
      </c>
      <c r="AN3015">
        <v>4</v>
      </c>
      <c r="AO3015">
        <v>12</v>
      </c>
      <c r="AP3015">
        <v>10</v>
      </c>
      <c r="AQ3015">
        <v>17</v>
      </c>
      <c r="AR3015">
        <v>15</v>
      </c>
      <c r="AS3015">
        <v>54</v>
      </c>
      <c r="AT3015">
        <v>46</v>
      </c>
      <c r="AU3015">
        <v>1.85</v>
      </c>
      <c r="AV3015">
        <v>1.43</v>
      </c>
      <c r="AW3015">
        <v>3.41</v>
      </c>
      <c r="AX3015">
        <v>66</v>
      </c>
      <c r="AY3015">
        <v>94</v>
      </c>
      <c r="AZ3015">
        <v>68</v>
      </c>
      <c r="BA3015">
        <v>54</v>
      </c>
      <c r="BB3015">
        <v>20</v>
      </c>
      <c r="BC3015">
        <v>48</v>
      </c>
      <c r="BD3015">
        <v>55</v>
      </c>
      <c r="BE3015">
        <v>80</v>
      </c>
      <c r="BF3015">
        <v>100</v>
      </c>
      <c r="BG3015">
        <v>11.84</v>
      </c>
      <c r="BH3015">
        <v>4.2699999999999996</v>
      </c>
      <c r="BI3015">
        <v>1.91</v>
      </c>
      <c r="BJ3015">
        <v>3.5</v>
      </c>
      <c r="BK3015">
        <v>3.75</v>
      </c>
      <c r="BL3015">
        <f>1/Table1[[#This Row],[odds_ft_home_team_win]]+1/Table1[[#This Row],[odds_ft_draw]]+1/Table1[[#This Row],[odds_ft_away_team_win]]-1</f>
        <v>7.5941161805036073E-2</v>
      </c>
      <c r="BM3015">
        <f>Table1[[#This Row],[Margin]]/3</f>
        <v>2.5313720601678691E-2</v>
      </c>
      <c r="BN3015">
        <v>1.25</v>
      </c>
      <c r="BO3015">
        <v>1.8</v>
      </c>
      <c r="BP3015">
        <v>3.05</v>
      </c>
      <c r="BQ3015">
        <v>5.7</v>
      </c>
      <c r="BR3015">
        <v>1.69</v>
      </c>
      <c r="BS3015">
        <v>2.0499999999999998</v>
      </c>
      <c r="BT3015" t="s">
        <v>3802</v>
      </c>
      <c r="BU3015">
        <f>VLOOKUP(Table1[[#This Row],[Reference]],metron,11,FALSE)</f>
        <v>1.5342708579532029</v>
      </c>
      <c r="BV3015">
        <f>VLOOKUP(Table1[[#This Row],[Reference]],metron,12,FALSE)</f>
        <v>0.98593713070196176</v>
      </c>
    </row>
    <row r="3016" spans="1:74" hidden="1" x14ac:dyDescent="0.45">
      <c r="A3016" t="s">
        <v>5404</v>
      </c>
      <c r="B3016">
        <v>1572743160</v>
      </c>
      <c r="C3016" s="3" t="s">
        <v>4053</v>
      </c>
      <c r="D3016" t="s">
        <v>65</v>
      </c>
      <c r="E3016" t="s">
        <v>66</v>
      </c>
      <c r="F3016" t="s">
        <v>85</v>
      </c>
      <c r="G3016" t="s">
        <v>611</v>
      </c>
      <c r="H3016" t="s">
        <v>3784</v>
      </c>
      <c r="I3016">
        <f>MROUND(Table1[[#This Row],[Prob_H]]*100,2)/100</f>
        <v>0.82</v>
      </c>
      <c r="J3016">
        <f>1/Table1[[#This Row],[odds_ft_home_team_win]]-Table1[[#This Row],[Margin/3]]</f>
        <v>0.82355760999828798</v>
      </c>
      <c r="K3016">
        <f>1/Table1[[#This Row],[odds_ft_draw]]-Table1[[#This Row],[Margin/3]]</f>
        <v>0.12761513439479538</v>
      </c>
      <c r="L3016">
        <f>1/Table1[[#This Row],[odds_ft_away_team_win]]-Table1[[#This Row],[Margin/3]]</f>
        <v>4.88272556069166E-2</v>
      </c>
      <c r="M3016">
        <v>17</v>
      </c>
      <c r="N3016">
        <v>1.86</v>
      </c>
      <c r="O3016">
        <v>0.14000000000000001</v>
      </c>
      <c r="P3016">
        <v>1.71</v>
      </c>
      <c r="Q3016">
        <v>0.22</v>
      </c>
      <c r="R3016" t="str" cm="1">
        <f t="array" ref="R30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16">
        <v>1</v>
      </c>
      <c r="T3016">
        <v>1</v>
      </c>
      <c r="U3016">
        <v>2</v>
      </c>
      <c r="V3016">
        <v>0</v>
      </c>
      <c r="W3016">
        <v>0</v>
      </c>
      <c r="X3016">
        <v>0</v>
      </c>
      <c r="Y3016" t="s">
        <v>1265</v>
      </c>
      <c r="Z3016">
        <v>66</v>
      </c>
      <c r="AA3016">
        <v>13</v>
      </c>
      <c r="AB3016">
        <v>0</v>
      </c>
      <c r="AC3016">
        <v>2</v>
      </c>
      <c r="AD3016">
        <v>0</v>
      </c>
      <c r="AE3016">
        <v>4</v>
      </c>
      <c r="AF3016">
        <v>0</v>
      </c>
      <c r="AG3016">
        <v>2</v>
      </c>
      <c r="AH3016">
        <v>0</v>
      </c>
      <c r="AI3016">
        <v>1</v>
      </c>
      <c r="AJ3016">
        <v>3</v>
      </c>
      <c r="AK3016">
        <v>21</v>
      </c>
      <c r="AL3016">
        <v>7</v>
      </c>
      <c r="AM3016">
        <v>9</v>
      </c>
      <c r="AN3016">
        <v>2</v>
      </c>
      <c r="AO3016">
        <v>12</v>
      </c>
      <c r="AP3016">
        <v>5</v>
      </c>
      <c r="AQ3016">
        <v>12</v>
      </c>
      <c r="AR3016">
        <v>12</v>
      </c>
      <c r="AS3016">
        <v>69</v>
      </c>
      <c r="AT3016">
        <v>31</v>
      </c>
      <c r="AU3016">
        <v>2.65</v>
      </c>
      <c r="AV3016">
        <v>0.72</v>
      </c>
      <c r="AW3016">
        <v>2.93</v>
      </c>
      <c r="AX3016">
        <v>29</v>
      </c>
      <c r="AY3016">
        <v>93</v>
      </c>
      <c r="AZ3016">
        <v>29</v>
      </c>
      <c r="BA3016">
        <v>29</v>
      </c>
      <c r="BB3016">
        <v>29</v>
      </c>
      <c r="BC3016">
        <v>29</v>
      </c>
      <c r="BD3016">
        <v>65</v>
      </c>
      <c r="BE3016">
        <v>57</v>
      </c>
      <c r="BF3016">
        <v>86</v>
      </c>
      <c r="BG3016">
        <v>10.14</v>
      </c>
      <c r="BH3016">
        <v>3.71</v>
      </c>
      <c r="BI3016">
        <v>1.18</v>
      </c>
      <c r="BJ3016">
        <v>6.6</v>
      </c>
      <c r="BK3016">
        <v>13.75</v>
      </c>
      <c r="BL3016">
        <f>1/Table1[[#This Row],[odds_ft_home_team_win]]+1/Table1[[#This Row],[odds_ft_draw]]+1/Table1[[#This Row],[odds_ft_away_team_win]]-1</f>
        <v>7.1700051361068384E-2</v>
      </c>
      <c r="BM3016">
        <f>Table1[[#This Row],[Margin]]/3</f>
        <v>2.3900017120356127E-2</v>
      </c>
      <c r="BN3016">
        <v>1.1499999999999999</v>
      </c>
      <c r="BO3016">
        <v>1.51</v>
      </c>
      <c r="BP3016">
        <v>2.2999999999999998</v>
      </c>
      <c r="BQ3016">
        <v>3.95</v>
      </c>
      <c r="BR3016">
        <v>2.15</v>
      </c>
      <c r="BS3016">
        <v>1.65</v>
      </c>
      <c r="BT3016" t="s">
        <v>3856</v>
      </c>
      <c r="BU3016">
        <f>VLOOKUP(Table1[[#This Row],[Reference]],metron,11,FALSE)</f>
        <v>2.7599067599067602</v>
      </c>
      <c r="BV3016">
        <f>VLOOKUP(Table1[[#This Row],[Reference]],metron,12,FALSE)</f>
        <v>0.60139860139860135</v>
      </c>
    </row>
    <row r="3017" spans="1:74" hidden="1" x14ac:dyDescent="0.45">
      <c r="A3017" t="s">
        <v>5404</v>
      </c>
      <c r="B3017">
        <v>1572750300</v>
      </c>
      <c r="C3017" s="3" t="s">
        <v>4054</v>
      </c>
      <c r="D3017" t="s">
        <v>65</v>
      </c>
      <c r="E3017" t="s">
        <v>66</v>
      </c>
      <c r="F3017" t="s">
        <v>2218</v>
      </c>
      <c r="G3017" t="s">
        <v>103</v>
      </c>
      <c r="H3017" t="s">
        <v>3793</v>
      </c>
      <c r="I3017">
        <f>MROUND(Table1[[#This Row],[Prob_H]]*100,2)/100</f>
        <v>0.4</v>
      </c>
      <c r="J3017">
        <f>1/Table1[[#This Row],[odds_ft_home_team_win]]-Table1[[#This Row],[Margin/3]]</f>
        <v>0.4089026915113872</v>
      </c>
      <c r="K3017">
        <f>1/Table1[[#This Row],[odds_ft_draw]]-Table1[[#This Row],[Margin/3]]</f>
        <v>0.25983436853002068</v>
      </c>
      <c r="L3017">
        <f>1/Table1[[#This Row],[odds_ft_away_team_win]]-Table1[[#This Row],[Margin/3]]</f>
        <v>0.33126293995859213</v>
      </c>
      <c r="M3017">
        <v>17</v>
      </c>
      <c r="N3017">
        <v>1.63</v>
      </c>
      <c r="O3017">
        <v>1.29</v>
      </c>
      <c r="P3017">
        <v>1.31</v>
      </c>
      <c r="Q3017">
        <v>1.1399999999999999</v>
      </c>
      <c r="R3017" t="str" cm="1">
        <f t="array" ref="R30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7">
        <v>1</v>
      </c>
      <c r="T3017">
        <v>2</v>
      </c>
      <c r="U3017">
        <v>3</v>
      </c>
      <c r="V3017">
        <v>1</v>
      </c>
      <c r="W3017">
        <v>0</v>
      </c>
      <c r="X3017">
        <v>1</v>
      </c>
      <c r="Y3017" t="s">
        <v>343</v>
      </c>
      <c r="Z3017" t="s">
        <v>3094</v>
      </c>
      <c r="AA3017">
        <v>8</v>
      </c>
      <c r="AB3017">
        <v>7</v>
      </c>
      <c r="AC3017">
        <v>3</v>
      </c>
      <c r="AD3017">
        <v>0</v>
      </c>
      <c r="AE3017">
        <v>1</v>
      </c>
      <c r="AF3017">
        <v>0</v>
      </c>
      <c r="AG3017">
        <v>0</v>
      </c>
      <c r="AH3017">
        <v>3</v>
      </c>
      <c r="AI3017">
        <v>0</v>
      </c>
      <c r="AJ3017">
        <v>1</v>
      </c>
      <c r="AK3017">
        <v>16</v>
      </c>
      <c r="AL3017">
        <v>21</v>
      </c>
      <c r="AM3017">
        <v>4</v>
      </c>
      <c r="AN3017">
        <v>10</v>
      </c>
      <c r="AO3017">
        <v>12</v>
      </c>
      <c r="AP3017">
        <v>11</v>
      </c>
      <c r="AQ3017">
        <v>15</v>
      </c>
      <c r="AR3017">
        <v>12</v>
      </c>
      <c r="AS3017">
        <v>50</v>
      </c>
      <c r="AT3017">
        <v>50</v>
      </c>
      <c r="AU3017">
        <v>1.62</v>
      </c>
      <c r="AV3017">
        <v>2.34</v>
      </c>
      <c r="AW3017">
        <v>3.62</v>
      </c>
      <c r="AX3017">
        <v>61</v>
      </c>
      <c r="AY3017">
        <v>88</v>
      </c>
      <c r="AZ3017">
        <v>67</v>
      </c>
      <c r="BA3017">
        <v>54</v>
      </c>
      <c r="BB3017">
        <v>34</v>
      </c>
      <c r="BC3017">
        <v>41</v>
      </c>
      <c r="BD3017">
        <v>61</v>
      </c>
      <c r="BE3017">
        <v>75</v>
      </c>
      <c r="BF3017">
        <v>82</v>
      </c>
      <c r="BG3017">
        <v>9.09</v>
      </c>
      <c r="BH3017">
        <v>5.0599999999999996</v>
      </c>
      <c r="BI3017">
        <v>2.2999999999999998</v>
      </c>
      <c r="BJ3017">
        <v>3.5</v>
      </c>
      <c r="BK3017">
        <v>2.8</v>
      </c>
      <c r="BL3017">
        <f>1/Table1[[#This Row],[odds_ft_home_team_win]]+1/Table1[[#This Row],[odds_ft_draw]]+1/Table1[[#This Row],[odds_ft_away_team_win]]-1</f>
        <v>7.7639751552795122E-2</v>
      </c>
      <c r="BM3017">
        <f>Table1[[#This Row],[Margin]]/3</f>
        <v>2.587991718426504E-2</v>
      </c>
      <c r="BN3017">
        <v>1.19</v>
      </c>
      <c r="BO3017">
        <v>1.62</v>
      </c>
      <c r="BP3017">
        <v>2.5499999999999998</v>
      </c>
      <c r="BQ3017">
        <v>4.55</v>
      </c>
      <c r="BR3017">
        <v>1.53</v>
      </c>
      <c r="BS3017">
        <v>2.4</v>
      </c>
      <c r="BT3017" t="s">
        <v>3809</v>
      </c>
      <c r="BU3017">
        <f>VLOOKUP(Table1[[#This Row],[Reference]],metron,11,FALSE)</f>
        <v>1.344038264434575</v>
      </c>
      <c r="BV3017">
        <f>VLOOKUP(Table1[[#This Row],[Reference]],metron,12,FALSE)</f>
        <v>1.1515772691037469</v>
      </c>
    </row>
    <row r="3018" spans="1:74" x14ac:dyDescent="0.45">
      <c r="A3018" t="s">
        <v>5404</v>
      </c>
      <c r="B3018">
        <v>1572804000</v>
      </c>
      <c r="C3018" s="3" t="s">
        <v>4055</v>
      </c>
      <c r="D3018" t="s">
        <v>65</v>
      </c>
      <c r="E3018" t="s">
        <v>66</v>
      </c>
      <c r="F3018" t="s">
        <v>97</v>
      </c>
      <c r="G3018" t="s">
        <v>98</v>
      </c>
      <c r="H3018" t="s">
        <v>3903</v>
      </c>
      <c r="I3018">
        <f>MROUND(Table1[[#This Row],[Prob_H]]*100,2)/100</f>
        <v>0.38</v>
      </c>
      <c r="J3018">
        <f>1/Table1[[#This Row],[odds_ft_home_team_win]]-Table1[[#This Row],[Margin/3]]</f>
        <v>0.38998538011695905</v>
      </c>
      <c r="K3018">
        <f>1/Table1[[#This Row],[odds_ft_draw]]-Table1[[#This Row],[Margin/3]]</f>
        <v>0.28581871345029236</v>
      </c>
      <c r="L3018">
        <f>1/Table1[[#This Row],[odds_ft_away_team_win]]-Table1[[#This Row],[Margin/3]]</f>
        <v>0.32419590643274848</v>
      </c>
      <c r="M3018">
        <v>17</v>
      </c>
      <c r="N3018">
        <v>1.43</v>
      </c>
      <c r="O3018">
        <v>0.75</v>
      </c>
      <c r="P3018">
        <v>1.07</v>
      </c>
      <c r="Q3018">
        <v>1.21</v>
      </c>
      <c r="R3018" t="str" cm="1">
        <f t="array" ref="R30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18">
        <v>1</v>
      </c>
      <c r="T3018">
        <v>3</v>
      </c>
      <c r="U3018">
        <v>4</v>
      </c>
      <c r="V3018">
        <v>3</v>
      </c>
      <c r="W3018">
        <v>1</v>
      </c>
      <c r="X3018">
        <v>2</v>
      </c>
      <c r="Y3018">
        <v>13</v>
      </c>
      <c r="Z3018" t="s">
        <v>4056</v>
      </c>
      <c r="AA3018">
        <v>2</v>
      </c>
      <c r="AB3018">
        <v>3</v>
      </c>
      <c r="AC3018">
        <v>3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0</v>
      </c>
      <c r="AJ3018">
        <v>0</v>
      </c>
      <c r="AK3018">
        <v>7</v>
      </c>
      <c r="AL3018">
        <v>20</v>
      </c>
      <c r="AM3018">
        <v>2</v>
      </c>
      <c r="AN3018">
        <v>7</v>
      </c>
      <c r="AO3018">
        <v>5</v>
      </c>
      <c r="AP3018">
        <v>13</v>
      </c>
      <c r="AQ3018">
        <v>21</v>
      </c>
      <c r="AR3018">
        <v>14</v>
      </c>
      <c r="AS3018">
        <v>41</v>
      </c>
      <c r="AT3018">
        <v>59</v>
      </c>
      <c r="AU3018">
        <v>0.84</v>
      </c>
      <c r="AV3018">
        <v>1.99</v>
      </c>
      <c r="AW3018">
        <v>2.64</v>
      </c>
      <c r="AX3018">
        <v>52</v>
      </c>
      <c r="AY3018">
        <v>87</v>
      </c>
      <c r="AZ3018">
        <v>32</v>
      </c>
      <c r="BA3018">
        <v>20</v>
      </c>
      <c r="BB3018">
        <v>13</v>
      </c>
      <c r="BC3018">
        <v>32</v>
      </c>
      <c r="BD3018">
        <v>65</v>
      </c>
      <c r="BE3018">
        <v>61</v>
      </c>
      <c r="BF3018">
        <v>75</v>
      </c>
      <c r="BG3018">
        <v>11.7</v>
      </c>
      <c r="BH3018">
        <v>5.46</v>
      </c>
      <c r="BI3018">
        <v>2.4</v>
      </c>
      <c r="BJ3018">
        <v>3.2</v>
      </c>
      <c r="BK3018">
        <v>2.85</v>
      </c>
      <c r="BL3018">
        <f>1/Table1[[#This Row],[odds_ft_home_team_win]]+1/Table1[[#This Row],[odds_ft_draw]]+1/Table1[[#This Row],[odds_ft_away_team_win]]-1</f>
        <v>8.0043859649122862E-2</v>
      </c>
      <c r="BM3018">
        <f>Table1[[#This Row],[Margin]]/3</f>
        <v>2.6681286549707622E-2</v>
      </c>
      <c r="BN3018">
        <v>1.34</v>
      </c>
      <c r="BO3018">
        <v>2.0499999999999998</v>
      </c>
      <c r="BP3018">
        <v>3.75</v>
      </c>
      <c r="BQ3018">
        <v>7.25</v>
      </c>
      <c r="BR3018">
        <v>1.83</v>
      </c>
      <c r="BS3018">
        <v>1.91</v>
      </c>
      <c r="BT3018" t="s">
        <v>3813</v>
      </c>
      <c r="BU3018">
        <f>VLOOKUP(Table1[[#This Row],[Reference]],metron,11,FALSE)</f>
        <v>1.330562659846547</v>
      </c>
      <c r="BV3018">
        <f>VLOOKUP(Table1[[#This Row],[Reference]],metron,12,FALSE)</f>
        <v>1.1595268542199491</v>
      </c>
    </row>
    <row r="3019" spans="1:74" x14ac:dyDescent="0.45">
      <c r="A3019" t="s">
        <v>5404</v>
      </c>
      <c r="B3019">
        <v>1572829200</v>
      </c>
      <c r="C3019" s="3" t="s">
        <v>4057</v>
      </c>
      <c r="D3019" t="s">
        <v>65</v>
      </c>
      <c r="E3019" t="s">
        <v>66</v>
      </c>
      <c r="F3019" t="s">
        <v>3788</v>
      </c>
      <c r="G3019" t="s">
        <v>72</v>
      </c>
      <c r="H3019" t="s">
        <v>3811</v>
      </c>
      <c r="I3019">
        <f>MROUND(Table1[[#This Row],[Prob_H]]*100,2)/100</f>
        <v>0.34</v>
      </c>
      <c r="J3019">
        <f>1/Table1[[#This Row],[odds_ft_home_team_win]]-Table1[[#This Row],[Margin/3]]</f>
        <v>0.34274691358024689</v>
      </c>
      <c r="K3019">
        <f>1/Table1[[#This Row],[odds_ft_draw]]-Table1[[#This Row],[Margin/3]]</f>
        <v>0.28487654320987654</v>
      </c>
      <c r="L3019">
        <f>1/Table1[[#This Row],[odds_ft_away_team_win]]-Table1[[#This Row],[Margin/3]]</f>
        <v>0.37237654320987656</v>
      </c>
      <c r="M3019">
        <v>17</v>
      </c>
      <c r="N3019">
        <v>1.43</v>
      </c>
      <c r="O3019">
        <v>1.1299999999999999</v>
      </c>
      <c r="P3019">
        <v>1.43</v>
      </c>
      <c r="Q3019">
        <v>0.77</v>
      </c>
      <c r="R3019" t="str" cm="1">
        <f t="array" ref="R30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19">
        <v>3</v>
      </c>
      <c r="T3019">
        <v>0</v>
      </c>
      <c r="U3019">
        <v>3</v>
      </c>
      <c r="V3019">
        <v>1</v>
      </c>
      <c r="W3019">
        <v>1</v>
      </c>
      <c r="X3019">
        <v>0</v>
      </c>
      <c r="Y3019" t="s">
        <v>4058</v>
      </c>
      <c r="AA3019">
        <v>3</v>
      </c>
      <c r="AB3019">
        <v>10</v>
      </c>
      <c r="AC3019">
        <v>3</v>
      </c>
      <c r="AD3019">
        <v>0</v>
      </c>
      <c r="AE3019">
        <v>3</v>
      </c>
      <c r="AF3019">
        <v>0</v>
      </c>
      <c r="AG3019">
        <v>1</v>
      </c>
      <c r="AH3019">
        <v>2</v>
      </c>
      <c r="AI3019">
        <v>1</v>
      </c>
      <c r="AJ3019">
        <v>2</v>
      </c>
      <c r="AK3019">
        <v>7</v>
      </c>
      <c r="AL3019">
        <v>18</v>
      </c>
      <c r="AM3019">
        <v>6</v>
      </c>
      <c r="AN3019">
        <v>3</v>
      </c>
      <c r="AO3019">
        <v>1</v>
      </c>
      <c r="AP3019">
        <v>15</v>
      </c>
      <c r="AQ3019">
        <v>20</v>
      </c>
      <c r="AR3019">
        <v>12</v>
      </c>
      <c r="AS3019">
        <v>46</v>
      </c>
      <c r="AT3019">
        <v>54</v>
      </c>
      <c r="AU3019">
        <v>1.01</v>
      </c>
      <c r="AV3019">
        <v>1.59</v>
      </c>
      <c r="AW3019">
        <v>3.01</v>
      </c>
      <c r="AX3019">
        <v>59</v>
      </c>
      <c r="AY3019">
        <v>87</v>
      </c>
      <c r="AZ3019">
        <v>52</v>
      </c>
      <c r="BA3019">
        <v>38</v>
      </c>
      <c r="BB3019">
        <v>25</v>
      </c>
      <c r="BC3019">
        <v>40</v>
      </c>
      <c r="BD3019">
        <v>81</v>
      </c>
      <c r="BE3019">
        <v>52</v>
      </c>
      <c r="BF3019">
        <v>80</v>
      </c>
      <c r="BG3019">
        <v>8.24</v>
      </c>
      <c r="BH3019">
        <v>4.92</v>
      </c>
      <c r="BI3019">
        <v>2.7</v>
      </c>
      <c r="BJ3019">
        <v>3.2</v>
      </c>
      <c r="BK3019">
        <v>2.5</v>
      </c>
      <c r="BL3019">
        <f>1/Table1[[#This Row],[odds_ft_home_team_win]]+1/Table1[[#This Row],[odds_ft_draw]]+1/Table1[[#This Row],[odds_ft_away_team_win]]-1</f>
        <v>8.2870370370370372E-2</v>
      </c>
      <c r="BM3019">
        <f>Table1[[#This Row],[Margin]]/3</f>
        <v>2.7623456790123457E-2</v>
      </c>
      <c r="BN3019">
        <v>1.37</v>
      </c>
      <c r="BO3019">
        <v>2.15</v>
      </c>
      <c r="BP3019">
        <v>3.95</v>
      </c>
      <c r="BQ3019">
        <v>7.75</v>
      </c>
      <c r="BR3019">
        <v>1.87</v>
      </c>
      <c r="BS3019">
        <v>1.83</v>
      </c>
      <c r="BT3019" t="s">
        <v>3860</v>
      </c>
      <c r="BU3019">
        <f>VLOOKUP(Table1[[#This Row],[Reference]],metron,11,FALSE)</f>
        <v>1.228921489601805</v>
      </c>
      <c r="BV3019">
        <f>VLOOKUP(Table1[[#This Row],[Reference]],metron,12,FALSE)</f>
        <v>1.2940512655166849</v>
      </c>
    </row>
    <row r="3020" spans="1:74" hidden="1" x14ac:dyDescent="0.45">
      <c r="A3020" t="s">
        <v>5404</v>
      </c>
      <c r="B3020">
        <v>1572832800</v>
      </c>
      <c r="C3020" s="3" t="s">
        <v>4059</v>
      </c>
      <c r="D3020" t="s">
        <v>65</v>
      </c>
      <c r="E3020" t="s">
        <v>66</v>
      </c>
      <c r="F3020" t="s">
        <v>81</v>
      </c>
      <c r="G3020" t="s">
        <v>78</v>
      </c>
      <c r="H3020" t="s">
        <v>3822</v>
      </c>
      <c r="I3020">
        <f>MROUND(Table1[[#This Row],[Prob_H]]*100,2)/100</f>
        <v>0.54</v>
      </c>
      <c r="J3020">
        <f>1/Table1[[#This Row],[odds_ft_home_team_win]]-Table1[[#This Row],[Margin/3]]</f>
        <v>0.54210026802006961</v>
      </c>
      <c r="K3020">
        <f>1/Table1[[#This Row],[odds_ft_draw]]-Table1[[#This Row],[Margin/3]]</f>
        <v>0.23686877634789993</v>
      </c>
      <c r="L3020">
        <f>1/Table1[[#This Row],[odds_ft_away_team_win]]-Table1[[#This Row],[Margin/3]]</f>
        <v>0.22103095563203048</v>
      </c>
      <c r="M3020">
        <v>17</v>
      </c>
      <c r="N3020">
        <v>1.86</v>
      </c>
      <c r="O3020">
        <v>1.43</v>
      </c>
      <c r="P3020">
        <v>2.13</v>
      </c>
      <c r="Q3020">
        <v>1.5</v>
      </c>
      <c r="R3020" t="str" cm="1">
        <f t="array" ref="R30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0">
        <v>1</v>
      </c>
      <c r="T3020">
        <v>1</v>
      </c>
      <c r="U3020">
        <v>2</v>
      </c>
      <c r="V3020">
        <v>2</v>
      </c>
      <c r="W3020">
        <v>1</v>
      </c>
      <c r="X3020">
        <v>1</v>
      </c>
      <c r="Y3020">
        <v>34</v>
      </c>
      <c r="Z3020">
        <v>19</v>
      </c>
      <c r="AA3020">
        <v>4</v>
      </c>
      <c r="AB3020">
        <v>9</v>
      </c>
      <c r="AC3020">
        <v>3</v>
      </c>
      <c r="AD3020">
        <v>1</v>
      </c>
      <c r="AE3020">
        <v>4</v>
      </c>
      <c r="AF3020">
        <v>0</v>
      </c>
      <c r="AG3020">
        <v>1</v>
      </c>
      <c r="AH3020">
        <v>3</v>
      </c>
      <c r="AI3020">
        <v>2</v>
      </c>
      <c r="AJ3020">
        <v>2</v>
      </c>
      <c r="AK3020">
        <v>11</v>
      </c>
      <c r="AL3020">
        <v>11</v>
      </c>
      <c r="AM3020">
        <v>3</v>
      </c>
      <c r="AN3020">
        <v>2</v>
      </c>
      <c r="AO3020">
        <v>8</v>
      </c>
      <c r="AP3020">
        <v>9</v>
      </c>
      <c r="AQ3020">
        <v>15</v>
      </c>
      <c r="AR3020">
        <v>20</v>
      </c>
      <c r="AS3020">
        <v>51</v>
      </c>
      <c r="AT3020">
        <v>49</v>
      </c>
      <c r="AU3020">
        <v>1.1399999999999999</v>
      </c>
      <c r="AV3020">
        <v>1.17</v>
      </c>
      <c r="AW3020">
        <v>3.43</v>
      </c>
      <c r="AX3020">
        <v>79</v>
      </c>
      <c r="AY3020">
        <v>86</v>
      </c>
      <c r="AZ3020">
        <v>57</v>
      </c>
      <c r="BA3020">
        <v>50</v>
      </c>
      <c r="BB3020">
        <v>36</v>
      </c>
      <c r="BC3020">
        <v>43</v>
      </c>
      <c r="BD3020">
        <v>71</v>
      </c>
      <c r="BE3020">
        <v>71</v>
      </c>
      <c r="BF3020">
        <v>93</v>
      </c>
      <c r="BG3020">
        <v>9.7200000000000006</v>
      </c>
      <c r="BH3020">
        <v>5.71</v>
      </c>
      <c r="BI3020">
        <v>1.77</v>
      </c>
      <c r="BJ3020">
        <v>3.85</v>
      </c>
      <c r="BK3020">
        <v>4.0999999999999996</v>
      </c>
      <c r="BL3020">
        <f>1/Table1[[#This Row],[odds_ft_home_team_win]]+1/Table1[[#This Row],[odds_ft_draw]]+1/Table1[[#This Row],[odds_ft_away_team_win]]-1</f>
        <v>6.8614450177079345E-2</v>
      </c>
      <c r="BM3020">
        <f>Table1[[#This Row],[Margin]]/3</f>
        <v>2.2871483392359782E-2</v>
      </c>
      <c r="BN3020">
        <v>1.18</v>
      </c>
      <c r="BO3020">
        <v>1.59</v>
      </c>
      <c r="BP3020">
        <v>2.5</v>
      </c>
      <c r="BQ3020">
        <v>4.4000000000000004</v>
      </c>
      <c r="BR3020">
        <v>1.59</v>
      </c>
      <c r="BS3020">
        <v>2.25</v>
      </c>
      <c r="BT3020" t="s">
        <v>109</v>
      </c>
      <c r="BU3020">
        <f>VLOOKUP(Table1[[#This Row],[Reference]],metron,11,FALSE)</f>
        <v>1.684957590444867</v>
      </c>
      <c r="BV3020">
        <f>VLOOKUP(Table1[[#This Row],[Reference]],metron,12,FALSE)</f>
        <v>0.95101263631642718</v>
      </c>
    </row>
    <row r="3021" spans="1:74" x14ac:dyDescent="0.45">
      <c r="A3021" t="s">
        <v>5402</v>
      </c>
      <c r="B3021">
        <v>1604712600</v>
      </c>
      <c r="C3021" s="3" t="s">
        <v>4562</v>
      </c>
      <c r="D3021" t="s">
        <v>65</v>
      </c>
      <c r="E3021" t="s">
        <v>66</v>
      </c>
      <c r="F3021" t="s">
        <v>73</v>
      </c>
      <c r="G3021" t="s">
        <v>3792</v>
      </c>
      <c r="H3021" t="s">
        <v>3811</v>
      </c>
      <c r="I3021">
        <f>MROUND(Table1[[#This Row],[Prob_H]]*100,2)/100</f>
        <v>0.56000000000000005</v>
      </c>
      <c r="J3021">
        <f>1/Table1[[#This Row],[odds_ft_home_team_win]]-Table1[[#This Row],[Margin/3]]</f>
        <v>0.55052992984027471</v>
      </c>
      <c r="K3021">
        <f>1/Table1[[#This Row],[odds_ft_draw]]-Table1[[#This Row],[Margin/3]]</f>
        <v>0.23555754590237352</v>
      </c>
      <c r="L3021">
        <f>1/Table1[[#This Row],[odds_ft_away_team_win]]-Table1[[#This Row],[Margin/3]]</f>
        <v>0.21391252425735188</v>
      </c>
      <c r="M3021">
        <v>17</v>
      </c>
      <c r="N3021">
        <v>0.71</v>
      </c>
      <c r="O3021">
        <v>0.43</v>
      </c>
      <c r="P3021">
        <v>1.5</v>
      </c>
      <c r="Q3021">
        <v>0.35</v>
      </c>
      <c r="R3021" t="str" cm="1">
        <f t="array" ref="R30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21">
        <v>1</v>
      </c>
      <c r="T3021">
        <v>0</v>
      </c>
      <c r="U3021">
        <v>1</v>
      </c>
      <c r="V3021">
        <v>1</v>
      </c>
      <c r="W3021">
        <v>1</v>
      </c>
      <c r="X3021">
        <v>0</v>
      </c>
      <c r="Y3021">
        <v>26</v>
      </c>
      <c r="AA3021">
        <v>6</v>
      </c>
      <c r="AB3021">
        <v>4</v>
      </c>
      <c r="AC3021">
        <v>3</v>
      </c>
      <c r="AD3021">
        <v>0</v>
      </c>
      <c r="AE3021">
        <v>0</v>
      </c>
      <c r="AF3021">
        <v>0</v>
      </c>
      <c r="AG3021">
        <v>1</v>
      </c>
      <c r="AH3021">
        <v>2</v>
      </c>
      <c r="AI3021">
        <v>0</v>
      </c>
      <c r="AJ3021">
        <v>0</v>
      </c>
      <c r="AK3021">
        <v>7</v>
      </c>
      <c r="AL3021">
        <v>10</v>
      </c>
      <c r="AM3021">
        <v>3</v>
      </c>
      <c r="AN3021">
        <v>0</v>
      </c>
      <c r="AO3021">
        <v>4</v>
      </c>
      <c r="AP3021">
        <v>10</v>
      </c>
      <c r="AQ3021">
        <v>17</v>
      </c>
      <c r="AR3021">
        <v>9</v>
      </c>
      <c r="AS3021">
        <v>43</v>
      </c>
      <c r="AT3021">
        <v>57</v>
      </c>
      <c r="AU3021">
        <v>0.93</v>
      </c>
      <c r="AV3021">
        <v>1.01</v>
      </c>
      <c r="AW3021">
        <v>3.36</v>
      </c>
      <c r="AX3021">
        <v>64</v>
      </c>
      <c r="AY3021">
        <v>93</v>
      </c>
      <c r="AZ3021">
        <v>72</v>
      </c>
      <c r="BA3021">
        <v>36</v>
      </c>
      <c r="BB3021">
        <v>29</v>
      </c>
      <c r="BC3021">
        <v>50</v>
      </c>
      <c r="BD3021">
        <v>64</v>
      </c>
      <c r="BE3021">
        <v>71</v>
      </c>
      <c r="BF3021">
        <v>93</v>
      </c>
      <c r="BG3021">
        <v>9.86</v>
      </c>
      <c r="BH3021">
        <v>4.71</v>
      </c>
      <c r="BI3021">
        <v>1.74</v>
      </c>
      <c r="BJ3021">
        <v>3.85</v>
      </c>
      <c r="BK3021">
        <v>4.2</v>
      </c>
      <c r="BL3021">
        <f>1/Table1[[#This Row],[odds_ft_home_team_win]]+1/Table1[[#This Row],[odds_ft_draw]]+1/Table1[[#This Row],[odds_ft_away_team_win]]-1</f>
        <v>7.2548141513658626E-2</v>
      </c>
      <c r="BM3021">
        <f>Table1[[#This Row],[Margin]]/3</f>
        <v>2.418271383788621E-2</v>
      </c>
      <c r="BN3021">
        <v>1.2</v>
      </c>
      <c r="BO3021">
        <v>1.65</v>
      </c>
      <c r="BP3021">
        <v>2.65</v>
      </c>
      <c r="BQ3021">
        <v>4.7</v>
      </c>
      <c r="BR3021">
        <v>1.61</v>
      </c>
      <c r="BS3021">
        <v>2.25</v>
      </c>
      <c r="BT3021" t="s">
        <v>3786</v>
      </c>
      <c r="BU3021">
        <f>VLOOKUP(Table1[[#This Row],[Reference]],metron,11,FALSE)</f>
        <v>1.7546812539448771</v>
      </c>
      <c r="BV3021">
        <f>VLOOKUP(Table1[[#This Row],[Reference]],metron,12,FALSE)</f>
        <v>0.93456764148958549</v>
      </c>
    </row>
    <row r="3022" spans="1:74" x14ac:dyDescent="0.45">
      <c r="A3022" t="s">
        <v>5402</v>
      </c>
      <c r="B3022">
        <v>1604719800</v>
      </c>
      <c r="C3022" s="3" t="s">
        <v>4563</v>
      </c>
      <c r="D3022" t="s">
        <v>65</v>
      </c>
      <c r="E3022" t="s">
        <v>66</v>
      </c>
      <c r="F3022" t="s">
        <v>3788</v>
      </c>
      <c r="G3022" t="s">
        <v>86</v>
      </c>
      <c r="H3022" t="s">
        <v>3819</v>
      </c>
      <c r="I3022">
        <f>MROUND(Table1[[#This Row],[Prob_H]]*100,2)/100</f>
        <v>0.3</v>
      </c>
      <c r="J3022">
        <f>1/Table1[[#This Row],[odds_ft_home_team_win]]-Table1[[#This Row],[Margin/3]]</f>
        <v>0.29883272957276752</v>
      </c>
      <c r="K3022">
        <f>1/Table1[[#This Row],[odds_ft_draw]]-Table1[[#This Row],[Margin/3]]</f>
        <v>0.27036973147030074</v>
      </c>
      <c r="L3022">
        <f>1/Table1[[#This Row],[odds_ft_away_team_win]]-Table1[[#This Row],[Margin/3]]</f>
        <v>0.43079753895693174</v>
      </c>
      <c r="M3022">
        <v>17</v>
      </c>
      <c r="N3022">
        <v>1.5</v>
      </c>
      <c r="O3022">
        <v>1.57</v>
      </c>
      <c r="P3022">
        <v>1.41</v>
      </c>
      <c r="Q3022">
        <v>1.63</v>
      </c>
      <c r="R3022" t="str" cm="1">
        <f t="array" ref="R30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2">
        <v>1</v>
      </c>
      <c r="T3022">
        <v>1</v>
      </c>
      <c r="U3022">
        <v>2</v>
      </c>
      <c r="V3022">
        <v>1</v>
      </c>
      <c r="W3022">
        <v>1</v>
      </c>
      <c r="X3022">
        <v>0</v>
      </c>
      <c r="Y3022">
        <v>9</v>
      </c>
      <c r="Z3022">
        <v>86</v>
      </c>
      <c r="AA3022">
        <v>4</v>
      </c>
      <c r="AB3022">
        <v>4</v>
      </c>
      <c r="AC3022">
        <v>2</v>
      </c>
      <c r="AD3022">
        <v>0</v>
      </c>
      <c r="AE3022">
        <v>0</v>
      </c>
      <c r="AF3022">
        <v>0</v>
      </c>
      <c r="AG3022">
        <v>0</v>
      </c>
      <c r="AH3022">
        <v>2</v>
      </c>
      <c r="AI3022">
        <v>0</v>
      </c>
      <c r="AJ3022">
        <v>0</v>
      </c>
      <c r="AK3022">
        <v>15</v>
      </c>
      <c r="AL3022">
        <v>11</v>
      </c>
      <c r="AM3022">
        <v>4</v>
      </c>
      <c r="AN3022">
        <v>4</v>
      </c>
      <c r="AO3022">
        <v>11</v>
      </c>
      <c r="AP3022">
        <v>7</v>
      </c>
      <c r="AQ3022">
        <v>16</v>
      </c>
      <c r="AR3022">
        <v>14</v>
      </c>
      <c r="AS3022">
        <v>45</v>
      </c>
      <c r="AT3022">
        <v>55</v>
      </c>
      <c r="AU3022">
        <v>1.52</v>
      </c>
      <c r="AV3022">
        <v>1.28</v>
      </c>
      <c r="AW3022">
        <v>2.27</v>
      </c>
      <c r="AX3022">
        <v>56</v>
      </c>
      <c r="AY3022">
        <v>62</v>
      </c>
      <c r="AZ3022">
        <v>36</v>
      </c>
      <c r="BA3022">
        <v>22</v>
      </c>
      <c r="BB3022">
        <v>22</v>
      </c>
      <c r="BC3022">
        <v>22</v>
      </c>
      <c r="BD3022">
        <v>55</v>
      </c>
      <c r="BE3022">
        <v>34</v>
      </c>
      <c r="BF3022">
        <v>75</v>
      </c>
      <c r="BG3022">
        <v>10.81</v>
      </c>
      <c r="BH3022">
        <v>3.96</v>
      </c>
      <c r="BI3022">
        <v>3.1</v>
      </c>
      <c r="BJ3022">
        <v>3.4</v>
      </c>
      <c r="BK3022">
        <v>2.2000000000000002</v>
      </c>
      <c r="BL3022">
        <f>1/Table1[[#This Row],[odds_ft_home_team_win]]+1/Table1[[#This Row],[odds_ft_draw]]+1/Table1[[#This Row],[odds_ft_away_team_win]]-1</f>
        <v>7.1243746765568439E-2</v>
      </c>
      <c r="BM3022">
        <f>Table1[[#This Row],[Margin]]/3</f>
        <v>2.3747915588522812E-2</v>
      </c>
      <c r="BN3022">
        <v>1.24</v>
      </c>
      <c r="BO3022">
        <v>1.77</v>
      </c>
      <c r="BP3022">
        <v>2.9</v>
      </c>
      <c r="BQ3022">
        <v>5.5</v>
      </c>
      <c r="BR3022">
        <v>1.62</v>
      </c>
      <c r="BS3022">
        <v>2.2000000000000002</v>
      </c>
      <c r="BT3022" t="s">
        <v>3860</v>
      </c>
      <c r="BU3022">
        <f>VLOOKUP(Table1[[#This Row],[Reference]],metron,11,FALSE)</f>
        <v>1.1805091283106199</v>
      </c>
      <c r="BV3022">
        <f>VLOOKUP(Table1[[#This Row],[Reference]],metron,12,FALSE)</f>
        <v>1.3921316533813319</v>
      </c>
    </row>
    <row r="3023" spans="1:74" x14ac:dyDescent="0.45">
      <c r="A3023" t="s">
        <v>5402</v>
      </c>
      <c r="B3023">
        <v>1604790000</v>
      </c>
      <c r="C3023" s="3" t="s">
        <v>4564</v>
      </c>
      <c r="D3023" t="s">
        <v>65</v>
      </c>
      <c r="E3023" t="s">
        <v>66</v>
      </c>
      <c r="F3023" t="s">
        <v>98</v>
      </c>
      <c r="G3023" t="s">
        <v>85</v>
      </c>
      <c r="H3023" t="s">
        <v>3822</v>
      </c>
      <c r="I3023">
        <f>MROUND(Table1[[#This Row],[Prob_H]]*100,2)/100</f>
        <v>0.34</v>
      </c>
      <c r="J3023">
        <f>1/Table1[[#This Row],[odds_ft_home_team_win]]-Table1[[#This Row],[Margin/3]]</f>
        <v>0.3301869392094956</v>
      </c>
      <c r="K3023">
        <f>1/Table1[[#This Row],[odds_ft_draw]]-Table1[[#This Row],[Margin/3]]</f>
        <v>0.28234004925734252</v>
      </c>
      <c r="L3023">
        <f>1/Table1[[#This Row],[odds_ft_away_team_win]]-Table1[[#This Row],[Margin/3]]</f>
        <v>0.38747301153316188</v>
      </c>
      <c r="M3023">
        <v>17</v>
      </c>
      <c r="N3023">
        <v>1.5</v>
      </c>
      <c r="O3023">
        <v>1.75</v>
      </c>
      <c r="P3023">
        <v>1.6</v>
      </c>
      <c r="Q3023">
        <v>1.39</v>
      </c>
      <c r="R3023" t="str" cm="1">
        <f t="array" ref="R30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23">
        <v>3</v>
      </c>
      <c r="T3023">
        <v>1</v>
      </c>
      <c r="U3023">
        <v>4</v>
      </c>
      <c r="V3023">
        <v>1</v>
      </c>
      <c r="W3023">
        <v>0</v>
      </c>
      <c r="X3023">
        <v>1</v>
      </c>
      <c r="Y3023" t="s">
        <v>4565</v>
      </c>
      <c r="Z3023">
        <v>36</v>
      </c>
      <c r="AA3023">
        <v>2</v>
      </c>
      <c r="AB3023">
        <v>2</v>
      </c>
      <c r="AC3023">
        <v>1</v>
      </c>
      <c r="AD3023">
        <v>0</v>
      </c>
      <c r="AE3023">
        <v>2</v>
      </c>
      <c r="AF3023">
        <v>0</v>
      </c>
      <c r="AG3023">
        <v>0</v>
      </c>
      <c r="AH3023">
        <v>1</v>
      </c>
      <c r="AI3023">
        <v>0</v>
      </c>
      <c r="AJ3023">
        <v>2</v>
      </c>
      <c r="AK3023">
        <v>9</v>
      </c>
      <c r="AL3023">
        <v>8</v>
      </c>
      <c r="AM3023">
        <v>4</v>
      </c>
      <c r="AN3023">
        <v>3</v>
      </c>
      <c r="AO3023">
        <v>5</v>
      </c>
      <c r="AP3023">
        <v>5</v>
      </c>
      <c r="AQ3023">
        <v>18</v>
      </c>
      <c r="AR3023">
        <v>11</v>
      </c>
      <c r="AS3023">
        <v>67</v>
      </c>
      <c r="AT3023">
        <v>33</v>
      </c>
      <c r="AU3023">
        <v>1.29</v>
      </c>
      <c r="AV3023">
        <v>1</v>
      </c>
      <c r="AW3023">
        <v>2.3199999999999998</v>
      </c>
      <c r="AX3023">
        <v>69</v>
      </c>
      <c r="AY3023">
        <v>76</v>
      </c>
      <c r="AZ3023">
        <v>51</v>
      </c>
      <c r="BA3023">
        <v>13</v>
      </c>
      <c r="BB3023">
        <v>7</v>
      </c>
      <c r="BC3023">
        <v>38</v>
      </c>
      <c r="BD3023">
        <v>63</v>
      </c>
      <c r="BE3023">
        <v>25</v>
      </c>
      <c r="BF3023">
        <v>76</v>
      </c>
      <c r="BG3023">
        <v>7.63</v>
      </c>
      <c r="BH3023">
        <v>4.13</v>
      </c>
      <c r="BI3023">
        <v>2.85</v>
      </c>
      <c r="BJ3023">
        <v>3.3</v>
      </c>
      <c r="BK3023">
        <v>2.4500000000000002</v>
      </c>
      <c r="BL3023">
        <f>1/Table1[[#This Row],[odds_ft_home_team_win]]+1/Table1[[#This Row],[odds_ft_draw]]+1/Table1[[#This Row],[odds_ft_away_team_win]]-1</f>
        <v>6.2070761318881562E-2</v>
      </c>
      <c r="BM3023">
        <f>Table1[[#This Row],[Margin]]/3</f>
        <v>2.0690253772960521E-2</v>
      </c>
      <c r="BN3023">
        <v>1.25</v>
      </c>
      <c r="BO3023">
        <v>1.83</v>
      </c>
      <c r="BP3023">
        <v>3.05</v>
      </c>
      <c r="BQ3023">
        <v>5.75</v>
      </c>
      <c r="BR3023">
        <v>1.67</v>
      </c>
      <c r="BS3023">
        <v>2.15</v>
      </c>
      <c r="BT3023" t="s">
        <v>3841</v>
      </c>
      <c r="BU3023">
        <f>VLOOKUP(Table1[[#This Row],[Reference]],metron,11,FALSE)</f>
        <v>1.228921489601805</v>
      </c>
      <c r="BV3023">
        <f>VLOOKUP(Table1[[#This Row],[Reference]],metron,12,FALSE)</f>
        <v>1.2940512655166849</v>
      </c>
    </row>
    <row r="3024" spans="1:74" hidden="1" x14ac:dyDescent="0.45">
      <c r="A3024" t="s">
        <v>5402</v>
      </c>
      <c r="B3024">
        <v>1604790000</v>
      </c>
      <c r="C3024" s="3" t="s">
        <v>4564</v>
      </c>
      <c r="D3024" t="s">
        <v>65</v>
      </c>
      <c r="E3024" t="s">
        <v>66</v>
      </c>
      <c r="F3024" t="s">
        <v>103</v>
      </c>
      <c r="G3024" t="s">
        <v>2218</v>
      </c>
      <c r="H3024" t="s">
        <v>3831</v>
      </c>
      <c r="I3024">
        <f>MROUND(Table1[[#This Row],[Prob_H]]*100,2)/100</f>
        <v>0.32</v>
      </c>
      <c r="J3024">
        <f>1/Table1[[#This Row],[odds_ft_home_team_win]]-Table1[[#This Row],[Margin/3]]</f>
        <v>0.31720775250672539</v>
      </c>
      <c r="K3024">
        <f>1/Table1[[#This Row],[odds_ft_draw]]-Table1[[#This Row],[Margin/3]]</f>
        <v>0.28488016629982882</v>
      </c>
      <c r="L3024">
        <f>1/Table1[[#This Row],[odds_ft_away_team_win]]-Table1[[#This Row],[Margin/3]]</f>
        <v>0.39791208119344584</v>
      </c>
      <c r="M3024">
        <v>17</v>
      </c>
      <c r="N3024">
        <v>1.5</v>
      </c>
      <c r="O3024">
        <v>1.1399999999999999</v>
      </c>
      <c r="P3024">
        <v>1.43</v>
      </c>
      <c r="Q3024">
        <v>0.72</v>
      </c>
      <c r="R3024" t="str" cm="1">
        <f t="array" ref="R30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24">
        <v>0</v>
      </c>
      <c r="T3024">
        <v>1</v>
      </c>
      <c r="U3024">
        <v>1</v>
      </c>
      <c r="V3024">
        <v>0</v>
      </c>
      <c r="W3024">
        <v>0</v>
      </c>
      <c r="X3024">
        <v>0</v>
      </c>
      <c r="Z3024" t="s">
        <v>184</v>
      </c>
      <c r="AA3024">
        <v>2</v>
      </c>
      <c r="AB3024">
        <v>4</v>
      </c>
      <c r="AC3024">
        <v>3</v>
      </c>
      <c r="AD3024">
        <v>0</v>
      </c>
      <c r="AE3024">
        <v>2</v>
      </c>
      <c r="AF3024">
        <v>0</v>
      </c>
      <c r="AG3024">
        <v>2</v>
      </c>
      <c r="AH3024">
        <v>1</v>
      </c>
      <c r="AI3024">
        <v>0</v>
      </c>
      <c r="AJ3024">
        <v>2</v>
      </c>
      <c r="AK3024">
        <v>9</v>
      </c>
      <c r="AL3024">
        <v>12</v>
      </c>
      <c r="AM3024">
        <v>3</v>
      </c>
      <c r="AN3024">
        <v>4</v>
      </c>
      <c r="AO3024">
        <v>6</v>
      </c>
      <c r="AP3024">
        <v>8</v>
      </c>
      <c r="AQ3024">
        <v>16</v>
      </c>
      <c r="AR3024">
        <v>10</v>
      </c>
      <c r="AS3024">
        <v>46</v>
      </c>
      <c r="AT3024">
        <v>54</v>
      </c>
      <c r="AU3024">
        <v>1.03</v>
      </c>
      <c r="AV3024">
        <v>1.27</v>
      </c>
      <c r="AW3024">
        <v>2.1800000000000002</v>
      </c>
      <c r="AX3024">
        <v>53</v>
      </c>
      <c r="AY3024">
        <v>60</v>
      </c>
      <c r="AZ3024">
        <v>34</v>
      </c>
      <c r="BA3024">
        <v>13</v>
      </c>
      <c r="BB3024">
        <v>7</v>
      </c>
      <c r="BC3024">
        <v>19</v>
      </c>
      <c r="BD3024">
        <v>60</v>
      </c>
      <c r="BE3024">
        <v>41</v>
      </c>
      <c r="BF3024">
        <v>75</v>
      </c>
      <c r="BG3024">
        <v>8.67</v>
      </c>
      <c r="BH3024">
        <v>6.09</v>
      </c>
      <c r="BI3024">
        <v>2.9</v>
      </c>
      <c r="BJ3024">
        <v>3.2</v>
      </c>
      <c r="BK3024">
        <v>2.35</v>
      </c>
      <c r="BL3024">
        <f>1/Table1[[#This Row],[odds_ft_home_team_win]]+1/Table1[[#This Row],[odds_ft_draw]]+1/Table1[[#This Row],[odds_ft_away_team_win]]-1</f>
        <v>8.2859501100513544E-2</v>
      </c>
      <c r="BM3024">
        <f>Table1[[#This Row],[Margin]]/3</f>
        <v>2.7619833700171181E-2</v>
      </c>
      <c r="BN3024">
        <v>1.41</v>
      </c>
      <c r="BO3024">
        <v>2.25</v>
      </c>
      <c r="BP3024">
        <v>4.25</v>
      </c>
      <c r="BQ3024">
        <v>8.5</v>
      </c>
      <c r="BR3024">
        <v>1.95</v>
      </c>
      <c r="BS3024">
        <v>1.8</v>
      </c>
      <c r="BT3024" t="s">
        <v>3798</v>
      </c>
      <c r="BU3024">
        <f>VLOOKUP(Table1[[#This Row],[Reference]],metron,11,FALSE)</f>
        <v>1.210167055864918</v>
      </c>
      <c r="BV3024">
        <f>VLOOKUP(Table1[[#This Row],[Reference]],metron,12,FALSE)</f>
        <v>1.3211783725525419</v>
      </c>
    </row>
    <row r="3025" spans="1:74" x14ac:dyDescent="0.45">
      <c r="A3025" t="s">
        <v>5402</v>
      </c>
      <c r="B3025">
        <v>1604797200</v>
      </c>
      <c r="C3025" s="3" t="s">
        <v>4566</v>
      </c>
      <c r="D3025" t="s">
        <v>65</v>
      </c>
      <c r="E3025" t="s">
        <v>66</v>
      </c>
      <c r="F3025" t="s">
        <v>68</v>
      </c>
      <c r="G3025" t="s">
        <v>93</v>
      </c>
      <c r="H3025" t="s">
        <v>3815</v>
      </c>
      <c r="I3025">
        <f>MROUND(Table1[[#This Row],[Prob_H]]*100,2)/100</f>
        <v>0.68</v>
      </c>
      <c r="J3025">
        <f>1/Table1[[#This Row],[odds_ft_home_team_win]]-Table1[[#This Row],[Margin/3]]</f>
        <v>0.6701811523343455</v>
      </c>
      <c r="K3025">
        <f>1/Table1[[#This Row],[odds_ft_draw]]-Table1[[#This Row],[Margin/3]]</f>
        <v>0.21165604592191509</v>
      </c>
      <c r="L3025">
        <f>1/Table1[[#This Row],[odds_ft_away_team_win]]-Table1[[#This Row],[Margin/3]]</f>
        <v>0.11816280174373942</v>
      </c>
      <c r="M3025">
        <v>17</v>
      </c>
      <c r="N3025">
        <v>1.88</v>
      </c>
      <c r="O3025">
        <v>0.75</v>
      </c>
      <c r="P3025">
        <v>1.53</v>
      </c>
      <c r="Q3025">
        <v>1.06</v>
      </c>
      <c r="R3025" t="str" cm="1">
        <f t="array" ref="R30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5">
        <v>1</v>
      </c>
      <c r="T3025">
        <v>1</v>
      </c>
      <c r="U3025">
        <v>2</v>
      </c>
      <c r="V3025">
        <v>1</v>
      </c>
      <c r="W3025">
        <v>1</v>
      </c>
      <c r="X3025">
        <v>0</v>
      </c>
      <c r="Y3025">
        <v>40</v>
      </c>
      <c r="Z3025" t="s">
        <v>1265</v>
      </c>
      <c r="AA3025">
        <v>8</v>
      </c>
      <c r="AB3025">
        <v>4</v>
      </c>
      <c r="AC3025">
        <v>1</v>
      </c>
      <c r="AD3025">
        <v>0</v>
      </c>
      <c r="AE3025">
        <v>0</v>
      </c>
      <c r="AF3025">
        <v>1</v>
      </c>
      <c r="AG3025">
        <v>0</v>
      </c>
      <c r="AH3025">
        <v>1</v>
      </c>
      <c r="AI3025">
        <v>0</v>
      </c>
      <c r="AJ3025">
        <v>1</v>
      </c>
      <c r="AK3025">
        <v>14</v>
      </c>
      <c r="AL3025">
        <v>8</v>
      </c>
      <c r="AM3025">
        <v>5</v>
      </c>
      <c r="AN3025">
        <v>6</v>
      </c>
      <c r="AO3025">
        <v>9</v>
      </c>
      <c r="AP3025">
        <v>2</v>
      </c>
      <c r="AQ3025">
        <v>8</v>
      </c>
      <c r="AR3025">
        <v>16</v>
      </c>
      <c r="AS3025">
        <v>53</v>
      </c>
      <c r="AT3025">
        <v>47</v>
      </c>
      <c r="AU3025">
        <v>1.42</v>
      </c>
      <c r="AV3025">
        <v>1.18</v>
      </c>
      <c r="AW3025">
        <v>2.44</v>
      </c>
      <c r="AX3025">
        <v>63</v>
      </c>
      <c r="AY3025">
        <v>82</v>
      </c>
      <c r="AZ3025">
        <v>44</v>
      </c>
      <c r="BA3025">
        <v>19</v>
      </c>
      <c r="BB3025">
        <v>7</v>
      </c>
      <c r="BC3025">
        <v>32</v>
      </c>
      <c r="BD3025">
        <v>51</v>
      </c>
      <c r="BE3025">
        <v>57</v>
      </c>
      <c r="BF3025">
        <v>75</v>
      </c>
      <c r="BG3025">
        <v>9.3800000000000008</v>
      </c>
      <c r="BH3025">
        <v>5.01</v>
      </c>
      <c r="BI3025">
        <v>1.42</v>
      </c>
      <c r="BJ3025">
        <v>4.07</v>
      </c>
      <c r="BK3025">
        <v>6.57</v>
      </c>
      <c r="BL3025">
        <f>1/Table1[[#This Row],[odds_ft_home_team_win]]+1/Table1[[#This Row],[odds_ft_draw]]+1/Table1[[#This Row],[odds_ft_away_team_win]]-1</f>
        <v>0.10213259933499175</v>
      </c>
      <c r="BM3025">
        <f>Table1[[#This Row],[Margin]]/3</f>
        <v>3.4044199778330585E-2</v>
      </c>
      <c r="BN3025">
        <v>1.34</v>
      </c>
      <c r="BO3025">
        <v>2.06</v>
      </c>
      <c r="BP3025">
        <v>3.3</v>
      </c>
      <c r="BQ3025">
        <v>6.25</v>
      </c>
      <c r="BR3025">
        <v>2.0499999999999998</v>
      </c>
      <c r="BS3025">
        <v>1.74</v>
      </c>
      <c r="BT3025" t="s">
        <v>3807</v>
      </c>
      <c r="BU3025">
        <f>VLOOKUP(Table1[[#This Row],[Reference]],metron,11,FALSE)</f>
        <v>2.1359338061465718</v>
      </c>
      <c r="BV3025">
        <f>VLOOKUP(Table1[[#This Row],[Reference]],metron,12,FALSE)</f>
        <v>0.77482269503546097</v>
      </c>
    </row>
    <row r="3026" spans="1:74" x14ac:dyDescent="0.45">
      <c r="A3026" t="s">
        <v>5402</v>
      </c>
      <c r="B3026">
        <v>1604804400</v>
      </c>
      <c r="C3026" s="3" t="s">
        <v>4567</v>
      </c>
      <c r="D3026" t="s">
        <v>65</v>
      </c>
      <c r="E3026" t="s">
        <v>66</v>
      </c>
      <c r="F3026" t="s">
        <v>77</v>
      </c>
      <c r="G3026" t="s">
        <v>94</v>
      </c>
      <c r="H3026" t="s">
        <v>3903</v>
      </c>
      <c r="I3026">
        <f>MROUND(Table1[[#This Row],[Prob_H]]*100,2)/100</f>
        <v>0.56000000000000005</v>
      </c>
      <c r="J3026">
        <f>1/Table1[[#This Row],[odds_ft_home_team_win]]-Table1[[#This Row],[Margin/3]]</f>
        <v>0.55671287886391241</v>
      </c>
      <c r="K3026">
        <f>1/Table1[[#This Row],[odds_ft_draw]]-Table1[[#This Row],[Margin/3]]</f>
        <v>0.24354843456597761</v>
      </c>
      <c r="L3026">
        <f>1/Table1[[#This Row],[odds_ft_away_team_win]]-Table1[[#This Row],[Margin/3]]</f>
        <v>0.1997386865701101</v>
      </c>
      <c r="M3026">
        <v>17</v>
      </c>
      <c r="N3026">
        <v>2.29</v>
      </c>
      <c r="O3026">
        <v>1.43</v>
      </c>
      <c r="P3026">
        <v>2.1800000000000002</v>
      </c>
      <c r="Q3026">
        <v>1.25</v>
      </c>
      <c r="R3026" t="str" cm="1">
        <f t="array" ref="R30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26">
        <v>1</v>
      </c>
      <c r="T3026">
        <v>2</v>
      </c>
      <c r="U3026">
        <v>3</v>
      </c>
      <c r="V3026">
        <v>0</v>
      </c>
      <c r="W3026">
        <v>0</v>
      </c>
      <c r="X3026">
        <v>0</v>
      </c>
      <c r="Y3026">
        <v>53</v>
      </c>
      <c r="Z3026" t="s">
        <v>4568</v>
      </c>
      <c r="AA3026">
        <v>5</v>
      </c>
      <c r="AB3026">
        <v>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10</v>
      </c>
      <c r="AL3026">
        <v>13</v>
      </c>
      <c r="AM3026">
        <v>5</v>
      </c>
      <c r="AN3026">
        <v>3</v>
      </c>
      <c r="AO3026">
        <v>5</v>
      </c>
      <c r="AP3026">
        <v>10</v>
      </c>
      <c r="AQ3026">
        <v>9</v>
      </c>
      <c r="AR3026">
        <v>11</v>
      </c>
      <c r="AS3026">
        <v>54</v>
      </c>
      <c r="AT3026">
        <v>46</v>
      </c>
      <c r="AU3026">
        <v>1.49</v>
      </c>
      <c r="AV3026">
        <v>1.4</v>
      </c>
      <c r="AW3026">
        <v>2.2200000000000002</v>
      </c>
      <c r="AX3026">
        <v>43</v>
      </c>
      <c r="AY3026">
        <v>79</v>
      </c>
      <c r="AZ3026">
        <v>36</v>
      </c>
      <c r="BA3026">
        <v>14</v>
      </c>
      <c r="BB3026">
        <v>7</v>
      </c>
      <c r="BC3026">
        <v>22</v>
      </c>
      <c r="BD3026">
        <v>64</v>
      </c>
      <c r="BE3026">
        <v>50</v>
      </c>
      <c r="BF3026">
        <v>79</v>
      </c>
      <c r="BG3026">
        <v>12</v>
      </c>
      <c r="BH3026">
        <v>5.29</v>
      </c>
      <c r="BI3026">
        <v>1.69</v>
      </c>
      <c r="BJ3026">
        <v>3.59</v>
      </c>
      <c r="BK3026">
        <v>4.26</v>
      </c>
      <c r="BL3026">
        <f>1/Table1[[#This Row],[odds_ft_home_team_win]]+1/Table1[[#This Row],[odds_ft_draw]]+1/Table1[[#This Row],[odds_ft_away_team_win]]-1</f>
        <v>0.1050092924023458</v>
      </c>
      <c r="BM3026">
        <f>Table1[[#This Row],[Margin]]/3</f>
        <v>3.5003097467448598E-2</v>
      </c>
      <c r="BN3026">
        <v>1.26</v>
      </c>
      <c r="BO3026">
        <v>1.73</v>
      </c>
      <c r="BP3026">
        <v>3</v>
      </c>
      <c r="BQ3026">
        <v>4.8499999999999996</v>
      </c>
      <c r="BR3026">
        <v>1.69</v>
      </c>
      <c r="BS3026">
        <v>2.1</v>
      </c>
      <c r="BT3026" t="s">
        <v>3802</v>
      </c>
      <c r="BU3026">
        <f>VLOOKUP(Table1[[#This Row],[Reference]],metron,11,FALSE)</f>
        <v>1.7546812539448771</v>
      </c>
      <c r="BV3026">
        <f>VLOOKUP(Table1[[#This Row],[Reference]],metron,12,FALSE)</f>
        <v>0.93456764148958549</v>
      </c>
    </row>
    <row r="3027" spans="1:74" hidden="1" x14ac:dyDescent="0.45">
      <c r="A3027" t="s">
        <v>5402</v>
      </c>
      <c r="B3027">
        <v>1604858400</v>
      </c>
      <c r="C3027" s="3" t="s">
        <v>4569</v>
      </c>
      <c r="D3027" t="s">
        <v>65</v>
      </c>
      <c r="E3027" t="s">
        <v>66</v>
      </c>
      <c r="F3027" t="s">
        <v>97</v>
      </c>
      <c r="G3027" t="s">
        <v>81</v>
      </c>
      <c r="H3027" t="s">
        <v>3793</v>
      </c>
      <c r="I3027">
        <f>MROUND(Table1[[#This Row],[Prob_H]]*100,2)/100</f>
        <v>0.3</v>
      </c>
      <c r="J3027">
        <f>1/Table1[[#This Row],[odds_ft_home_team_win]]-Table1[[#This Row],[Margin/3]]</f>
        <v>0.29234667262836278</v>
      </c>
      <c r="K3027">
        <f>1/Table1[[#This Row],[odds_ft_draw]]-Table1[[#This Row],[Margin/3]]</f>
        <v>0.25657649601311577</v>
      </c>
      <c r="L3027">
        <f>1/Table1[[#This Row],[odds_ft_away_team_win]]-Table1[[#This Row],[Margin/3]]</f>
        <v>0.4510768313585215</v>
      </c>
      <c r="M3027">
        <v>17</v>
      </c>
      <c r="N3027">
        <v>2.14</v>
      </c>
      <c r="O3027">
        <v>2.13</v>
      </c>
      <c r="P3027">
        <v>2</v>
      </c>
      <c r="Q3027">
        <v>1.5</v>
      </c>
      <c r="R3027" t="str" cm="1">
        <f t="array" ref="R30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7">
        <v>2</v>
      </c>
      <c r="T3027">
        <v>2</v>
      </c>
      <c r="U3027">
        <v>4</v>
      </c>
      <c r="V3027">
        <v>2</v>
      </c>
      <c r="W3027">
        <v>1</v>
      </c>
      <c r="X3027">
        <v>1</v>
      </c>
      <c r="Y3027" t="s">
        <v>993</v>
      </c>
      <c r="Z3027" t="s">
        <v>285</v>
      </c>
      <c r="AA3027">
        <v>8</v>
      </c>
      <c r="AB3027">
        <v>5</v>
      </c>
      <c r="AC3027">
        <v>1</v>
      </c>
      <c r="AD3027">
        <v>0</v>
      </c>
      <c r="AE3027">
        <v>2</v>
      </c>
      <c r="AF3027">
        <v>1</v>
      </c>
      <c r="AG3027">
        <v>1</v>
      </c>
      <c r="AH3027">
        <v>0</v>
      </c>
      <c r="AI3027">
        <v>1</v>
      </c>
      <c r="AJ3027">
        <v>2</v>
      </c>
      <c r="AK3027">
        <v>11</v>
      </c>
      <c r="AL3027">
        <v>9</v>
      </c>
      <c r="AM3027">
        <v>5</v>
      </c>
      <c r="AN3027">
        <v>3</v>
      </c>
      <c r="AO3027">
        <v>6</v>
      </c>
      <c r="AP3027">
        <v>6</v>
      </c>
      <c r="AQ3027">
        <v>14</v>
      </c>
      <c r="AR3027">
        <v>9</v>
      </c>
      <c r="AS3027">
        <v>53</v>
      </c>
      <c r="AT3027">
        <v>47</v>
      </c>
      <c r="AU3027">
        <v>1.44</v>
      </c>
      <c r="AV3027">
        <v>1.01</v>
      </c>
      <c r="AW3027">
        <v>2.2999999999999998</v>
      </c>
      <c r="AX3027">
        <v>34</v>
      </c>
      <c r="AY3027">
        <v>67</v>
      </c>
      <c r="AZ3027">
        <v>34</v>
      </c>
      <c r="BA3027">
        <v>21</v>
      </c>
      <c r="BB3027">
        <v>21</v>
      </c>
      <c r="BC3027">
        <v>22</v>
      </c>
      <c r="BD3027">
        <v>61</v>
      </c>
      <c r="BE3027">
        <v>34</v>
      </c>
      <c r="BF3027">
        <v>81</v>
      </c>
      <c r="BG3027">
        <v>7.71</v>
      </c>
      <c r="BH3027">
        <v>4.13</v>
      </c>
      <c r="BI3027">
        <v>3.15</v>
      </c>
      <c r="BJ3027">
        <v>3.55</v>
      </c>
      <c r="BK3027">
        <v>2.1</v>
      </c>
      <c r="BL3027">
        <f>1/Table1[[#This Row],[odds_ft_home_team_win]]+1/Table1[[#This Row],[odds_ft_draw]]+1/Table1[[#This Row],[odds_ft_away_team_win]]-1</f>
        <v>7.5340934495863987E-2</v>
      </c>
      <c r="BM3027">
        <f>Table1[[#This Row],[Margin]]/3</f>
        <v>2.5113644831954662E-2</v>
      </c>
      <c r="BN3027">
        <v>1.1499999999999999</v>
      </c>
      <c r="BO3027">
        <v>1.53</v>
      </c>
      <c r="BP3027">
        <v>2.35</v>
      </c>
      <c r="BQ3027">
        <v>4</v>
      </c>
      <c r="BR3027">
        <v>1.47</v>
      </c>
      <c r="BS3027">
        <v>2.6</v>
      </c>
      <c r="BT3027" t="s">
        <v>3813</v>
      </c>
      <c r="BU3027">
        <f>VLOOKUP(Table1[[#This Row],[Reference]],metron,11,FALSE)</f>
        <v>1.1805091283106199</v>
      </c>
      <c r="BV3027">
        <f>VLOOKUP(Table1[[#This Row],[Reference]],metron,12,FALSE)</f>
        <v>1.3921316533813319</v>
      </c>
    </row>
    <row r="3028" spans="1:74" x14ac:dyDescent="0.45">
      <c r="A3028" t="s">
        <v>5402</v>
      </c>
      <c r="B3028">
        <v>1604891160</v>
      </c>
      <c r="C3028" s="3" t="s">
        <v>4572</v>
      </c>
      <c r="D3028" t="s">
        <v>65</v>
      </c>
      <c r="E3028" t="s">
        <v>66</v>
      </c>
      <c r="F3028" t="s">
        <v>80</v>
      </c>
      <c r="G3028" t="s">
        <v>72</v>
      </c>
      <c r="H3028" t="s">
        <v>3784</v>
      </c>
      <c r="I3028">
        <f>MROUND(Table1[[#This Row],[Prob_H]]*100,2)/100</f>
        <v>0.5</v>
      </c>
      <c r="J3028">
        <f>1/Table1[[#This Row],[odds_ft_home_team_win]]-Table1[[#This Row],[Margin/3]]</f>
        <v>0.49972507112290521</v>
      </c>
      <c r="K3028">
        <f>1/Table1[[#This Row],[odds_ft_draw]]-Table1[[#This Row],[Margin/3]]</f>
        <v>0.25013746443854745</v>
      </c>
      <c r="L3028">
        <f>1/Table1[[#This Row],[odds_ft_away_team_win]]-Table1[[#This Row],[Margin/3]]</f>
        <v>0.25013746443854745</v>
      </c>
      <c r="M3028">
        <v>17</v>
      </c>
      <c r="N3028">
        <v>1.43</v>
      </c>
      <c r="O3028">
        <v>0</v>
      </c>
      <c r="P3028">
        <v>1.82</v>
      </c>
      <c r="Q3028">
        <v>0.47</v>
      </c>
      <c r="R3028" t="str" cm="1">
        <f t="array" ref="R30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28">
        <v>2</v>
      </c>
      <c r="T3028">
        <v>2</v>
      </c>
      <c r="U3028">
        <v>4</v>
      </c>
      <c r="V3028">
        <v>1</v>
      </c>
      <c r="W3028">
        <v>1</v>
      </c>
      <c r="X3028">
        <v>0</v>
      </c>
      <c r="Y3028" t="s">
        <v>4573</v>
      </c>
      <c r="Z3028" t="s">
        <v>4574</v>
      </c>
      <c r="AA3028">
        <v>3</v>
      </c>
      <c r="AB3028">
        <v>4</v>
      </c>
      <c r="AC3028">
        <v>1</v>
      </c>
      <c r="AD3028">
        <v>0</v>
      </c>
      <c r="AE3028">
        <v>3</v>
      </c>
      <c r="AF3028">
        <v>0</v>
      </c>
      <c r="AG3028">
        <v>0</v>
      </c>
      <c r="AH3028">
        <v>1</v>
      </c>
      <c r="AI3028">
        <v>2</v>
      </c>
      <c r="AJ3028">
        <v>1</v>
      </c>
      <c r="AK3028">
        <v>13</v>
      </c>
      <c r="AL3028">
        <v>13</v>
      </c>
      <c r="AM3028">
        <v>8</v>
      </c>
      <c r="AN3028">
        <v>5</v>
      </c>
      <c r="AO3028">
        <v>5</v>
      </c>
      <c r="AP3028">
        <v>8</v>
      </c>
      <c r="AQ3028">
        <v>14</v>
      </c>
      <c r="AR3028">
        <v>17</v>
      </c>
      <c r="AS3028">
        <v>33</v>
      </c>
      <c r="AT3028">
        <v>67</v>
      </c>
      <c r="AU3028">
        <v>1.54</v>
      </c>
      <c r="AV3028">
        <v>1.45</v>
      </c>
      <c r="AW3028">
        <v>2.79</v>
      </c>
      <c r="AX3028">
        <v>43</v>
      </c>
      <c r="AY3028">
        <v>79</v>
      </c>
      <c r="AZ3028">
        <v>50</v>
      </c>
      <c r="BA3028">
        <v>29</v>
      </c>
      <c r="BB3028">
        <v>22</v>
      </c>
      <c r="BC3028">
        <v>22</v>
      </c>
      <c r="BD3028">
        <v>86</v>
      </c>
      <c r="BE3028">
        <v>57</v>
      </c>
      <c r="BF3028">
        <v>64</v>
      </c>
      <c r="BG3028">
        <v>7.57</v>
      </c>
      <c r="BH3028">
        <v>4.72</v>
      </c>
      <c r="BI3028">
        <v>1.91</v>
      </c>
      <c r="BJ3028">
        <v>3.65</v>
      </c>
      <c r="BK3028">
        <v>3.65</v>
      </c>
      <c r="BL3028">
        <f>1/Table1[[#This Row],[odds_ft_home_team_win]]+1/Table1[[#This Row],[odds_ft_draw]]+1/Table1[[#This Row],[odds_ft_away_team_win]]-1</f>
        <v>7.150541490353568E-2</v>
      </c>
      <c r="BM3028">
        <f>Table1[[#This Row],[Margin]]/3</f>
        <v>2.383513830117856E-2</v>
      </c>
      <c r="BN3028">
        <v>1.24</v>
      </c>
      <c r="BO3028">
        <v>1.77</v>
      </c>
      <c r="BP3028">
        <v>2.95</v>
      </c>
      <c r="BQ3028">
        <v>5.5</v>
      </c>
      <c r="BR3028">
        <v>1.67</v>
      </c>
      <c r="BS3028">
        <v>2.15</v>
      </c>
      <c r="BT3028" t="s">
        <v>3847</v>
      </c>
      <c r="BU3028">
        <f>VLOOKUP(Table1[[#This Row],[Reference]],metron,11,FALSE)</f>
        <v>1.5342708579532029</v>
      </c>
      <c r="BV3028">
        <f>VLOOKUP(Table1[[#This Row],[Reference]],metron,12,FALSE)</f>
        <v>0.98593713070196176</v>
      </c>
    </row>
    <row r="3029" spans="1:74" hidden="1" x14ac:dyDescent="0.45">
      <c r="A3029" t="s">
        <v>5401</v>
      </c>
      <c r="B3029">
        <v>1619748000</v>
      </c>
      <c r="C3029" s="3" t="s">
        <v>4827</v>
      </c>
      <c r="D3029" t="s">
        <v>65</v>
      </c>
      <c r="E3029" t="s">
        <v>66</v>
      </c>
      <c r="F3029" t="s">
        <v>3792</v>
      </c>
      <c r="G3029" t="s">
        <v>103</v>
      </c>
      <c r="H3029" t="s">
        <v>3822</v>
      </c>
      <c r="I3029">
        <f>MROUND(Table1[[#This Row],[Prob_H]]*100,2)/100</f>
        <v>0.26</v>
      </c>
      <c r="J3029">
        <f>1/Table1[[#This Row],[odds_ft_home_team_win]]-Table1[[#This Row],[Margin/3]]</f>
        <v>0.25521821631878561</v>
      </c>
      <c r="K3029">
        <f>1/Table1[[#This Row],[odds_ft_draw]]-Table1[[#This Row],[Margin/3]]</f>
        <v>0.28368121442125238</v>
      </c>
      <c r="L3029">
        <f>1/Table1[[#This Row],[odds_ft_away_team_win]]-Table1[[#This Row],[Margin/3]]</f>
        <v>0.46110056925996207</v>
      </c>
      <c r="M3029">
        <v>17</v>
      </c>
      <c r="N3029">
        <v>1.06</v>
      </c>
      <c r="O3029">
        <v>1.44</v>
      </c>
      <c r="P3029">
        <v>1</v>
      </c>
      <c r="Q3029">
        <v>1.38</v>
      </c>
      <c r="R3029" t="str" cm="1">
        <f t="array" ref="R30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29">
        <v>1</v>
      </c>
      <c r="T3029">
        <v>5</v>
      </c>
      <c r="U3029">
        <v>6</v>
      </c>
      <c r="V3029">
        <v>3</v>
      </c>
      <c r="W3029">
        <v>1</v>
      </c>
      <c r="X3029">
        <v>2</v>
      </c>
      <c r="Y3029">
        <v>26</v>
      </c>
      <c r="Z3029" t="s">
        <v>4828</v>
      </c>
      <c r="AA3029">
        <v>5</v>
      </c>
      <c r="AB3029">
        <v>2</v>
      </c>
      <c r="AC3029">
        <v>3</v>
      </c>
      <c r="AD3029">
        <v>0</v>
      </c>
      <c r="AE3029">
        <v>2</v>
      </c>
      <c r="AF3029">
        <v>0</v>
      </c>
      <c r="AG3029">
        <v>0</v>
      </c>
      <c r="AH3029">
        <v>3</v>
      </c>
      <c r="AI3029">
        <v>0</v>
      </c>
      <c r="AJ3029">
        <v>2</v>
      </c>
      <c r="AK3029">
        <v>16</v>
      </c>
      <c r="AL3029">
        <v>10</v>
      </c>
      <c r="AM3029">
        <v>5</v>
      </c>
      <c r="AN3029">
        <v>7</v>
      </c>
      <c r="AO3029">
        <v>11</v>
      </c>
      <c r="AP3029">
        <v>3</v>
      </c>
      <c r="AQ3029">
        <v>16</v>
      </c>
      <c r="AR3029">
        <v>10</v>
      </c>
      <c r="AS3029">
        <v>59</v>
      </c>
      <c r="AT3029">
        <v>41</v>
      </c>
      <c r="AU3029">
        <v>1.68</v>
      </c>
      <c r="AV3029">
        <v>1.32</v>
      </c>
      <c r="AW3029">
        <v>2.33</v>
      </c>
      <c r="AX3029">
        <v>51</v>
      </c>
      <c r="AY3029">
        <v>69</v>
      </c>
      <c r="AZ3029">
        <v>43</v>
      </c>
      <c r="BA3029">
        <v>28</v>
      </c>
      <c r="BB3029">
        <v>7</v>
      </c>
      <c r="BC3029">
        <v>36</v>
      </c>
      <c r="BD3029">
        <v>69</v>
      </c>
      <c r="BE3029">
        <v>32</v>
      </c>
      <c r="BF3029">
        <v>68</v>
      </c>
      <c r="BG3029">
        <v>11</v>
      </c>
      <c r="BH3029">
        <v>5.13</v>
      </c>
      <c r="BI3029">
        <v>3.4</v>
      </c>
      <c r="BJ3029">
        <v>3.1</v>
      </c>
      <c r="BK3029">
        <v>2</v>
      </c>
      <c r="BL3029">
        <f>1/Table1[[#This Row],[odds_ft_home_team_win]]+1/Table1[[#This Row],[odds_ft_draw]]+1/Table1[[#This Row],[odds_ft_away_team_win]]-1</f>
        <v>0.11669829222011385</v>
      </c>
      <c r="BM3029">
        <f>Table1[[#This Row],[Margin]]/3</f>
        <v>3.8899430740037953E-2</v>
      </c>
      <c r="BN3029">
        <v>1.33</v>
      </c>
      <c r="BO3029">
        <v>2.0499999999999998</v>
      </c>
      <c r="BP3029">
        <v>3.35</v>
      </c>
      <c r="BQ3029">
        <v>6.75</v>
      </c>
      <c r="BR3029">
        <v>1.87</v>
      </c>
      <c r="BS3029">
        <v>1.83</v>
      </c>
      <c r="BT3029" t="s">
        <v>3795</v>
      </c>
      <c r="BU3029">
        <f>VLOOKUP(Table1[[#This Row],[Reference]],metron,11,FALSE)</f>
        <v>1.0936930368209989</v>
      </c>
      <c r="BV3029">
        <f>VLOOKUP(Table1[[#This Row],[Reference]],metron,12,FALSE)</f>
        <v>1.475756471017134</v>
      </c>
    </row>
    <row r="3030" spans="1:74" hidden="1" x14ac:dyDescent="0.45">
      <c r="A3030" t="s">
        <v>5401</v>
      </c>
      <c r="B3030">
        <v>1619829000</v>
      </c>
      <c r="C3030" s="3" t="s">
        <v>4829</v>
      </c>
      <c r="D3030" t="s">
        <v>65</v>
      </c>
      <c r="E3030" t="s">
        <v>66</v>
      </c>
      <c r="F3030" t="s">
        <v>2218</v>
      </c>
      <c r="G3030" t="s">
        <v>93</v>
      </c>
      <c r="H3030" t="s">
        <v>3903</v>
      </c>
      <c r="I3030">
        <f>MROUND(Table1[[#This Row],[Prob_H]]*100,2)/100</f>
        <v>0.24</v>
      </c>
      <c r="J3030">
        <f>1/Table1[[#This Row],[odds_ft_home_team_win]]-Table1[[#This Row],[Margin/3]]</f>
        <v>0.239763149281573</v>
      </c>
      <c r="K3030">
        <f>1/Table1[[#This Row],[odds_ft_draw]]-Table1[[#This Row],[Margin/3]]</f>
        <v>0.30570923433593827</v>
      </c>
      <c r="L3030">
        <f>1/Table1[[#This Row],[odds_ft_away_team_win]]-Table1[[#This Row],[Margin/3]]</f>
        <v>0.45452761638248868</v>
      </c>
      <c r="M3030">
        <v>17</v>
      </c>
      <c r="N3030">
        <v>1.38</v>
      </c>
      <c r="O3030">
        <v>1</v>
      </c>
      <c r="P3030">
        <v>1.29</v>
      </c>
      <c r="Q3030">
        <v>1.06</v>
      </c>
      <c r="R3030" t="str" cm="1">
        <f t="array" ref="R30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30">
        <v>1</v>
      </c>
      <c r="T3030">
        <v>5</v>
      </c>
      <c r="U3030">
        <v>6</v>
      </c>
      <c r="V3030">
        <v>3</v>
      </c>
      <c r="W3030">
        <v>1</v>
      </c>
      <c r="X3030">
        <v>2</v>
      </c>
      <c r="Y3030">
        <v>2</v>
      </c>
      <c r="Z3030" t="s">
        <v>4830</v>
      </c>
      <c r="AA3030">
        <v>4</v>
      </c>
      <c r="AB3030">
        <v>6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8</v>
      </c>
      <c r="AL3030">
        <v>17</v>
      </c>
      <c r="AM3030">
        <v>4</v>
      </c>
      <c r="AN3030">
        <v>7</v>
      </c>
      <c r="AO3030">
        <v>4</v>
      </c>
      <c r="AP3030">
        <v>10</v>
      </c>
      <c r="AQ3030">
        <v>9</v>
      </c>
      <c r="AR3030">
        <v>6</v>
      </c>
      <c r="AS3030">
        <v>39</v>
      </c>
      <c r="AT3030">
        <v>61</v>
      </c>
      <c r="AU3030">
        <v>1.02</v>
      </c>
      <c r="AV3030">
        <v>1.85</v>
      </c>
      <c r="AW3030">
        <v>1.91</v>
      </c>
      <c r="AX3030">
        <v>41</v>
      </c>
      <c r="AY3030">
        <v>54</v>
      </c>
      <c r="AZ3030">
        <v>28</v>
      </c>
      <c r="BA3030">
        <v>16</v>
      </c>
      <c r="BB3030">
        <v>10</v>
      </c>
      <c r="BC3030">
        <v>28</v>
      </c>
      <c r="BD3030">
        <v>60</v>
      </c>
      <c r="BE3030">
        <v>25</v>
      </c>
      <c r="BF3030">
        <v>63</v>
      </c>
      <c r="BG3030">
        <v>9.57</v>
      </c>
      <c r="BH3030">
        <v>4.88</v>
      </c>
      <c r="BI3030">
        <v>3.96</v>
      </c>
      <c r="BJ3030">
        <v>3.14</v>
      </c>
      <c r="BK3030">
        <v>2.14</v>
      </c>
      <c r="BL3030">
        <f>1/Table1[[#This Row],[odds_ft_home_team_win]]+1/Table1[[#This Row],[odds_ft_draw]]+1/Table1[[#This Row],[odds_ft_away_team_win]]-1</f>
        <v>3.8286309731038637E-2</v>
      </c>
      <c r="BM3030">
        <f>Table1[[#This Row],[Margin]]/3</f>
        <v>1.2762103243679546E-2</v>
      </c>
      <c r="BN3030">
        <v>1.41</v>
      </c>
      <c r="BO3030">
        <v>2.31</v>
      </c>
      <c r="BP3030">
        <v>4.0999999999999996</v>
      </c>
      <c r="BQ3030">
        <v>7.9</v>
      </c>
      <c r="BR3030">
        <v>1.95</v>
      </c>
      <c r="BS3030">
        <v>1.77</v>
      </c>
      <c r="BT3030" t="s">
        <v>3809</v>
      </c>
      <c r="BU3030">
        <f>VLOOKUP(Table1[[#This Row],[Reference]],metron,11,FALSE)</f>
        <v>1.067249240121581</v>
      </c>
      <c r="BV3030">
        <f>VLOOKUP(Table1[[#This Row],[Reference]],metron,12,FALSE)</f>
        <v>1.53419452887538</v>
      </c>
    </row>
    <row r="3031" spans="1:74" x14ac:dyDescent="0.45">
      <c r="A3031" t="s">
        <v>5401</v>
      </c>
      <c r="B3031">
        <v>1619836200</v>
      </c>
      <c r="C3031" s="3" t="s">
        <v>4831</v>
      </c>
      <c r="D3031" t="s">
        <v>65</v>
      </c>
      <c r="E3031" t="s">
        <v>66</v>
      </c>
      <c r="F3031" t="s">
        <v>3788</v>
      </c>
      <c r="G3031" t="s">
        <v>97</v>
      </c>
      <c r="H3031" t="s">
        <v>3831</v>
      </c>
      <c r="I3031">
        <f>MROUND(Table1[[#This Row],[Prob_H]]*100,2)/100</f>
        <v>0.38</v>
      </c>
      <c r="J3031">
        <f>1/Table1[[#This Row],[odds_ft_home_team_win]]-Table1[[#This Row],[Margin/3]]</f>
        <v>0.37476056410454189</v>
      </c>
      <c r="K3031">
        <f>1/Table1[[#This Row],[odds_ft_draw]]-Table1[[#This Row],[Margin/3]]</f>
        <v>0.26494144265751352</v>
      </c>
      <c r="L3031">
        <f>1/Table1[[#This Row],[odds_ft_away_team_win]]-Table1[[#This Row],[Margin/3]]</f>
        <v>0.36029799323794465</v>
      </c>
      <c r="M3031">
        <v>17</v>
      </c>
      <c r="N3031">
        <v>1.31</v>
      </c>
      <c r="O3031">
        <v>0.59</v>
      </c>
      <c r="P3031">
        <v>1.41</v>
      </c>
      <c r="Q3031">
        <v>0.55000000000000004</v>
      </c>
      <c r="R3031" t="str" cm="1">
        <f t="array" ref="R30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60</v>
      </c>
      <c r="AA3031">
        <v>3</v>
      </c>
      <c r="AB3031">
        <v>0</v>
      </c>
      <c r="AC3031">
        <v>5</v>
      </c>
      <c r="AD3031">
        <v>0</v>
      </c>
      <c r="AE3031">
        <v>1</v>
      </c>
      <c r="AF3031">
        <v>0</v>
      </c>
      <c r="AG3031">
        <v>2</v>
      </c>
      <c r="AH3031">
        <v>3</v>
      </c>
      <c r="AI3031">
        <v>1</v>
      </c>
      <c r="AJ3031">
        <v>0</v>
      </c>
      <c r="AK3031">
        <v>8</v>
      </c>
      <c r="AL3031">
        <v>8</v>
      </c>
      <c r="AM3031">
        <v>5</v>
      </c>
      <c r="AN3031">
        <v>3</v>
      </c>
      <c r="AO3031">
        <v>3</v>
      </c>
      <c r="AP3031">
        <v>5</v>
      </c>
      <c r="AQ3031">
        <v>14</v>
      </c>
      <c r="AR3031">
        <v>11</v>
      </c>
      <c r="AS3031">
        <v>49</v>
      </c>
      <c r="AT3031">
        <v>51</v>
      </c>
      <c r="AU3031">
        <v>0</v>
      </c>
      <c r="AV3031">
        <v>0</v>
      </c>
      <c r="AW3031">
        <v>2.4700000000000002</v>
      </c>
      <c r="AX3031">
        <v>60</v>
      </c>
      <c r="AY3031">
        <v>63</v>
      </c>
      <c r="AZ3031">
        <v>42</v>
      </c>
      <c r="BA3031">
        <v>27</v>
      </c>
      <c r="BB3031">
        <v>21</v>
      </c>
      <c r="BC3031">
        <v>39</v>
      </c>
      <c r="BD3031">
        <v>60</v>
      </c>
      <c r="BE3031">
        <v>33</v>
      </c>
      <c r="BF3031">
        <v>73</v>
      </c>
      <c r="BG3031">
        <v>9</v>
      </c>
      <c r="BH3031">
        <v>5.38</v>
      </c>
      <c r="BI3031">
        <v>2.58</v>
      </c>
      <c r="BJ3031">
        <v>3.6</v>
      </c>
      <c r="BK3031">
        <v>2.68</v>
      </c>
      <c r="BL3031">
        <f>1/Table1[[#This Row],[odds_ft_home_team_win]]+1/Table1[[#This Row],[odds_ft_draw]]+1/Table1[[#This Row],[odds_ft_away_team_win]]-1</f>
        <v>3.8509005360792825E-2</v>
      </c>
      <c r="BM3031">
        <f>Table1[[#This Row],[Margin]]/3</f>
        <v>1.2836335120264275E-2</v>
      </c>
      <c r="BN3031">
        <v>1.21</v>
      </c>
      <c r="BO3031">
        <v>1.72</v>
      </c>
      <c r="BP3031">
        <v>2.64</v>
      </c>
      <c r="BQ3031">
        <v>4.5999999999999996</v>
      </c>
      <c r="BR3031">
        <v>1.57</v>
      </c>
      <c r="BS3031">
        <v>2.25</v>
      </c>
      <c r="BT3031" t="s">
        <v>3860</v>
      </c>
      <c r="BU3031">
        <f>VLOOKUP(Table1[[#This Row],[Reference]],metron,11,FALSE)</f>
        <v>1.330562659846547</v>
      </c>
      <c r="BV3031">
        <f>VLOOKUP(Table1[[#This Row],[Reference]],metron,12,FALSE)</f>
        <v>1.1595268542199491</v>
      </c>
    </row>
    <row r="3032" spans="1:74" hidden="1" x14ac:dyDescent="0.45">
      <c r="A3032" t="s">
        <v>5401</v>
      </c>
      <c r="B3032">
        <v>1619906400</v>
      </c>
      <c r="C3032" s="3" t="s">
        <v>4832</v>
      </c>
      <c r="D3032" t="s">
        <v>65</v>
      </c>
      <c r="E3032" t="s">
        <v>66</v>
      </c>
      <c r="F3032" t="s">
        <v>98</v>
      </c>
      <c r="G3032" t="s">
        <v>68</v>
      </c>
      <c r="H3032" t="s">
        <v>3839</v>
      </c>
      <c r="I3032">
        <f>MROUND(Table1[[#This Row],[Prob_H]]*100,2)/100</f>
        <v>0.42</v>
      </c>
      <c r="J3032">
        <f>1/Table1[[#This Row],[odds_ft_home_team_win]]-Table1[[#This Row],[Margin/3]]</f>
        <v>0.42079038727897394</v>
      </c>
      <c r="K3032">
        <f>1/Table1[[#This Row],[odds_ft_draw]]-Table1[[#This Row],[Margin/3]]</f>
        <v>0.3211735290414261</v>
      </c>
      <c r="L3032">
        <f>1/Table1[[#This Row],[odds_ft_away_team_win]]-Table1[[#This Row],[Margin/3]]</f>
        <v>0.25803608367959996</v>
      </c>
      <c r="M3032">
        <v>17</v>
      </c>
      <c r="N3032">
        <v>1.63</v>
      </c>
      <c r="O3032">
        <v>1.59</v>
      </c>
      <c r="P3032">
        <v>1.6</v>
      </c>
      <c r="Q3032">
        <v>1.47</v>
      </c>
      <c r="R3032" t="str" cm="1">
        <f t="array" ref="R30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AA3032">
        <v>5</v>
      </c>
      <c r="AB3032">
        <v>4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12</v>
      </c>
      <c r="AL3032">
        <v>16</v>
      </c>
      <c r="AM3032">
        <v>7</v>
      </c>
      <c r="AN3032">
        <v>4</v>
      </c>
      <c r="AO3032">
        <v>5</v>
      </c>
      <c r="AP3032">
        <v>12</v>
      </c>
      <c r="AQ3032">
        <v>13</v>
      </c>
      <c r="AR3032">
        <v>7</v>
      </c>
      <c r="AS3032">
        <v>49</v>
      </c>
      <c r="AT3032">
        <v>51</v>
      </c>
      <c r="AU3032">
        <v>1.52</v>
      </c>
      <c r="AV3032">
        <v>1.54</v>
      </c>
      <c r="AW3032">
        <v>2.25</v>
      </c>
      <c r="AX3032">
        <v>50</v>
      </c>
      <c r="AY3032">
        <v>73</v>
      </c>
      <c r="AZ3032">
        <v>36</v>
      </c>
      <c r="BA3032">
        <v>20</v>
      </c>
      <c r="BB3032">
        <v>9</v>
      </c>
      <c r="BC3032">
        <v>28</v>
      </c>
      <c r="BD3032">
        <v>55</v>
      </c>
      <c r="BE3032">
        <v>37</v>
      </c>
      <c r="BF3032">
        <v>78</v>
      </c>
      <c r="BG3032">
        <v>10.11</v>
      </c>
      <c r="BH3032">
        <v>3.14</v>
      </c>
      <c r="BI3032">
        <v>2.25</v>
      </c>
      <c r="BJ3032">
        <v>2.9</v>
      </c>
      <c r="BK3032">
        <v>3.55</v>
      </c>
      <c r="BL3032">
        <f>1/Table1[[#This Row],[odds_ft_home_team_win]]+1/Table1[[#This Row],[odds_ft_draw]]+1/Table1[[#This Row],[odds_ft_away_team_win]]-1</f>
        <v>7.0962171496411486E-2</v>
      </c>
      <c r="BM3032">
        <f>Table1[[#This Row],[Margin]]/3</f>
        <v>2.3654057165470494E-2</v>
      </c>
      <c r="BN3032">
        <v>1.48</v>
      </c>
      <c r="BO3032">
        <v>2.25</v>
      </c>
      <c r="BP3032">
        <v>3.95</v>
      </c>
      <c r="BQ3032">
        <v>7.75</v>
      </c>
      <c r="BR3032">
        <v>1.95</v>
      </c>
      <c r="BS3032">
        <v>1.8</v>
      </c>
      <c r="BT3032" t="s">
        <v>3841</v>
      </c>
      <c r="BU3032">
        <f>VLOOKUP(Table1[[#This Row],[Reference]],metron,11,FALSE)</f>
        <v>1.396960958296362</v>
      </c>
      <c r="BV3032">
        <f>VLOOKUP(Table1[[#This Row],[Reference]],metron,12,FALSE)</f>
        <v>1.091503992901508</v>
      </c>
    </row>
    <row r="3033" spans="1:74" x14ac:dyDescent="0.45">
      <c r="A3033" t="s">
        <v>5401</v>
      </c>
      <c r="B3033">
        <v>1619906400</v>
      </c>
      <c r="C3033" s="3" t="s">
        <v>4832</v>
      </c>
      <c r="D3033" t="s">
        <v>65</v>
      </c>
      <c r="E3033" t="s">
        <v>66</v>
      </c>
      <c r="F3033" t="s">
        <v>81</v>
      </c>
      <c r="G3033" t="s">
        <v>80</v>
      </c>
      <c r="H3033" t="s">
        <v>3815</v>
      </c>
      <c r="I3033">
        <f>MROUND(Table1[[#This Row],[Prob_H]]*100,2)/100</f>
        <v>0.54</v>
      </c>
      <c r="J3033">
        <f>1/Table1[[#This Row],[odds_ft_home_team_win]]-Table1[[#This Row],[Margin/3]]</f>
        <v>0.54022559414602467</v>
      </c>
      <c r="K3033">
        <f>1/Table1[[#This Row],[odds_ft_draw]]-Table1[[#This Row],[Margin/3]]</f>
        <v>0.24922644547332129</v>
      </c>
      <c r="L3033">
        <f>1/Table1[[#This Row],[odds_ft_away_team_win]]-Table1[[#This Row],[Margin/3]]</f>
        <v>0.2105479603806541</v>
      </c>
      <c r="M3033">
        <v>17</v>
      </c>
      <c r="N3033">
        <v>2.3199999999999998</v>
      </c>
      <c r="O3033">
        <v>0.19</v>
      </c>
      <c r="P3033">
        <v>2.29</v>
      </c>
      <c r="Q3033">
        <v>0.17</v>
      </c>
      <c r="R3033" t="str" cm="1">
        <f t="array" ref="R30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3">
        <v>2</v>
      </c>
      <c r="T3033">
        <v>1</v>
      </c>
      <c r="U3033">
        <v>3</v>
      </c>
      <c r="V3033">
        <v>1</v>
      </c>
      <c r="W3033">
        <v>1</v>
      </c>
      <c r="X3033">
        <v>0</v>
      </c>
      <c r="Y3033" t="s">
        <v>4833</v>
      </c>
      <c r="Z3033">
        <v>67</v>
      </c>
      <c r="AA3033">
        <v>6</v>
      </c>
      <c r="AB3033">
        <v>7</v>
      </c>
      <c r="AC3033">
        <v>2</v>
      </c>
      <c r="AD3033">
        <v>0</v>
      </c>
      <c r="AE3033">
        <v>3</v>
      </c>
      <c r="AF3033">
        <v>0</v>
      </c>
      <c r="AG3033">
        <v>0</v>
      </c>
      <c r="AH3033">
        <v>2</v>
      </c>
      <c r="AI3033">
        <v>1</v>
      </c>
      <c r="AJ3033">
        <v>2</v>
      </c>
      <c r="AK3033">
        <v>17</v>
      </c>
      <c r="AL3033">
        <v>13</v>
      </c>
      <c r="AM3033">
        <v>4</v>
      </c>
      <c r="AN3033">
        <v>3</v>
      </c>
      <c r="AO3033">
        <v>13</v>
      </c>
      <c r="AP3033">
        <v>10</v>
      </c>
      <c r="AQ3033">
        <v>10</v>
      </c>
      <c r="AR3033">
        <v>7</v>
      </c>
      <c r="AS3033">
        <v>60</v>
      </c>
      <c r="AT3033">
        <v>40</v>
      </c>
      <c r="AU3033">
        <v>1.83</v>
      </c>
      <c r="AV3033">
        <v>1.47</v>
      </c>
      <c r="AW3033">
        <v>2.74</v>
      </c>
      <c r="AX3033">
        <v>61</v>
      </c>
      <c r="AY3033">
        <v>77</v>
      </c>
      <c r="AZ3033">
        <v>61</v>
      </c>
      <c r="BA3033">
        <v>26</v>
      </c>
      <c r="BB3033">
        <v>12</v>
      </c>
      <c r="BC3033">
        <v>38</v>
      </c>
      <c r="BD3033">
        <v>75</v>
      </c>
      <c r="BE3033">
        <v>36</v>
      </c>
      <c r="BF3033">
        <v>74</v>
      </c>
      <c r="BG3033">
        <v>8.4700000000000006</v>
      </c>
      <c r="BH3033">
        <v>4.83</v>
      </c>
      <c r="BI3033">
        <v>1.77</v>
      </c>
      <c r="BJ3033">
        <v>3.65</v>
      </c>
      <c r="BK3033">
        <v>4.25</v>
      </c>
      <c r="BL3033">
        <f>1/Table1[[#This Row],[odds_ft_home_team_win]]+1/Table1[[#This Row],[odds_ft_draw]]+1/Table1[[#This Row],[odds_ft_away_team_win]]-1</f>
        <v>7.4238471799214167E-2</v>
      </c>
      <c r="BM3033">
        <f>Table1[[#This Row],[Margin]]/3</f>
        <v>2.4746157266404722E-2</v>
      </c>
      <c r="BN3033">
        <v>1.26</v>
      </c>
      <c r="BO3033">
        <v>1.74</v>
      </c>
      <c r="BP3033">
        <v>2.75</v>
      </c>
      <c r="BQ3033">
        <v>4.8499999999999996</v>
      </c>
      <c r="BR3033">
        <v>1.69</v>
      </c>
      <c r="BS3033">
        <v>2.1</v>
      </c>
      <c r="BT3033" t="s">
        <v>109</v>
      </c>
      <c r="BU3033">
        <f>VLOOKUP(Table1[[#This Row],[Reference]],metron,11,FALSE)</f>
        <v>1.684957590444867</v>
      </c>
      <c r="BV3033">
        <f>VLOOKUP(Table1[[#This Row],[Reference]],metron,12,FALSE)</f>
        <v>0.95101263631642718</v>
      </c>
    </row>
    <row r="3034" spans="1:74" x14ac:dyDescent="0.45">
      <c r="A3034" t="s">
        <v>5401</v>
      </c>
      <c r="B3034">
        <v>1619913600</v>
      </c>
      <c r="C3034" s="3" t="s">
        <v>4834</v>
      </c>
      <c r="D3034" t="s">
        <v>65</v>
      </c>
      <c r="E3034" t="s">
        <v>66</v>
      </c>
      <c r="F3034" t="s">
        <v>77</v>
      </c>
      <c r="G3034" t="s">
        <v>72</v>
      </c>
      <c r="H3034" t="s">
        <v>3796</v>
      </c>
      <c r="I3034">
        <f>MROUND(Table1[[#This Row],[Prob_H]]*100,2)/100</f>
        <v>0.52</v>
      </c>
      <c r="J3034">
        <f>1/Table1[[#This Row],[odds_ft_home_team_win]]-Table1[[#This Row],[Margin/3]]</f>
        <v>0.51126814362108475</v>
      </c>
      <c r="K3034">
        <f>1/Table1[[#This Row],[odds_ft_draw]]-Table1[[#This Row],[Margin/3]]</f>
        <v>0.26222307104660053</v>
      </c>
      <c r="L3034">
        <f>1/Table1[[#This Row],[odds_ft_away_team_win]]-Table1[[#This Row],[Margin/3]]</f>
        <v>0.2265087853323148</v>
      </c>
      <c r="M3034">
        <v>17</v>
      </c>
      <c r="N3034">
        <v>2.2200000000000002</v>
      </c>
      <c r="O3034">
        <v>0.44</v>
      </c>
      <c r="P3034">
        <v>2.1800000000000002</v>
      </c>
      <c r="Q3034">
        <v>0.47</v>
      </c>
      <c r="R3034" t="str" cm="1">
        <f t="array" ref="R30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34">
        <v>1</v>
      </c>
      <c r="T3034">
        <v>1</v>
      </c>
      <c r="U3034">
        <v>2</v>
      </c>
      <c r="V3034">
        <v>1</v>
      </c>
      <c r="W3034">
        <v>1</v>
      </c>
      <c r="X3034">
        <v>0</v>
      </c>
      <c r="Y3034" t="s">
        <v>2004</v>
      </c>
      <c r="Z3034" t="s">
        <v>624</v>
      </c>
      <c r="AA3034">
        <v>6</v>
      </c>
      <c r="AB3034">
        <v>4</v>
      </c>
      <c r="AC3034">
        <v>1</v>
      </c>
      <c r="AD3034">
        <v>0</v>
      </c>
      <c r="AE3034">
        <v>1</v>
      </c>
      <c r="AF3034">
        <v>0</v>
      </c>
      <c r="AG3034">
        <v>1</v>
      </c>
      <c r="AH3034">
        <v>0</v>
      </c>
      <c r="AI3034">
        <v>1</v>
      </c>
      <c r="AJ3034">
        <v>0</v>
      </c>
      <c r="AK3034">
        <v>15</v>
      </c>
      <c r="AL3034">
        <v>8</v>
      </c>
      <c r="AM3034">
        <v>3</v>
      </c>
      <c r="AN3034">
        <v>5</v>
      </c>
      <c r="AO3034">
        <v>12</v>
      </c>
      <c r="AP3034">
        <v>3</v>
      </c>
      <c r="AQ3034">
        <v>4</v>
      </c>
      <c r="AR3034">
        <v>12</v>
      </c>
      <c r="AS3034">
        <v>48</v>
      </c>
      <c r="AT3034">
        <v>52</v>
      </c>
      <c r="AU3034">
        <v>1.41</v>
      </c>
      <c r="AV3034">
        <v>1.24</v>
      </c>
      <c r="AW3034">
        <v>2.5299999999999998</v>
      </c>
      <c r="AX3034">
        <v>36</v>
      </c>
      <c r="AY3034">
        <v>68</v>
      </c>
      <c r="AZ3034">
        <v>44</v>
      </c>
      <c r="BA3034">
        <v>29</v>
      </c>
      <c r="BB3034">
        <v>17</v>
      </c>
      <c r="BC3034">
        <v>32</v>
      </c>
      <c r="BD3034">
        <v>75</v>
      </c>
      <c r="BE3034">
        <v>36</v>
      </c>
      <c r="BF3034">
        <v>70</v>
      </c>
      <c r="BG3034">
        <v>9.16</v>
      </c>
      <c r="BH3034">
        <v>4.55</v>
      </c>
      <c r="BI3034">
        <v>1.87</v>
      </c>
      <c r="BJ3034">
        <v>3.5</v>
      </c>
      <c r="BK3034">
        <v>4</v>
      </c>
      <c r="BL3034">
        <f>1/Table1[[#This Row],[odds_ft_home_team_win]]+1/Table1[[#This Row],[odds_ft_draw]]+1/Table1[[#This Row],[odds_ft_away_team_win]]-1</f>
        <v>7.0473644003055558E-2</v>
      </c>
      <c r="BM3034">
        <f>Table1[[#This Row],[Margin]]/3</f>
        <v>2.3491214667685185E-2</v>
      </c>
      <c r="BN3034">
        <v>1.3</v>
      </c>
      <c r="BO3034">
        <v>1.83</v>
      </c>
      <c r="BP3034">
        <v>3</v>
      </c>
      <c r="BQ3034">
        <v>5.75</v>
      </c>
      <c r="BR3034">
        <v>1.77</v>
      </c>
      <c r="BS3034">
        <v>2</v>
      </c>
      <c r="BT3034" t="s">
        <v>3802</v>
      </c>
      <c r="BU3034">
        <f>VLOOKUP(Table1[[#This Row],[Reference]],metron,11,FALSE)</f>
        <v>1.625948039373891</v>
      </c>
      <c r="BV3034">
        <f>VLOOKUP(Table1[[#This Row],[Reference]],metron,12,FALSE)</f>
        <v>0.97079231886396644</v>
      </c>
    </row>
    <row r="3035" spans="1:74" x14ac:dyDescent="0.45">
      <c r="A3035" t="s">
        <v>5401</v>
      </c>
      <c r="B3035">
        <v>1619921160</v>
      </c>
      <c r="C3035" s="3" t="s">
        <v>4835</v>
      </c>
      <c r="D3035" t="s">
        <v>65</v>
      </c>
      <c r="E3035" t="s">
        <v>66</v>
      </c>
      <c r="F3035" t="s">
        <v>85</v>
      </c>
      <c r="G3035" t="s">
        <v>4346</v>
      </c>
      <c r="H3035" t="s">
        <v>3819</v>
      </c>
      <c r="I3035">
        <f>MROUND(Table1[[#This Row],[Prob_H]]*100,2)/100</f>
        <v>0.7</v>
      </c>
      <c r="J3035">
        <f>1/Table1[[#This Row],[odds_ft_home_team_win]]-Table1[[#This Row],[Margin/3]]</f>
        <v>0.7073769616739618</v>
      </c>
      <c r="K3035">
        <f>1/Table1[[#This Row],[odds_ft_draw]]-Table1[[#This Row],[Margin/3]]</f>
        <v>0.18260915981637668</v>
      </c>
      <c r="L3035">
        <f>1/Table1[[#This Row],[odds_ft_away_team_win]]-Table1[[#This Row],[Margin/3]]</f>
        <v>0.11001387850966161</v>
      </c>
      <c r="M3035">
        <v>17</v>
      </c>
      <c r="N3035">
        <v>1.76</v>
      </c>
      <c r="O3035">
        <v>0.69</v>
      </c>
      <c r="P3035">
        <v>1.79</v>
      </c>
      <c r="Q3035">
        <v>0.65</v>
      </c>
      <c r="R3035" t="str" cm="1">
        <f t="array" ref="R30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5">
        <v>1</v>
      </c>
      <c r="T3035">
        <v>0</v>
      </c>
      <c r="U3035">
        <v>1</v>
      </c>
      <c r="V3035">
        <v>1</v>
      </c>
      <c r="W3035">
        <v>1</v>
      </c>
      <c r="X3035">
        <v>0</v>
      </c>
      <c r="Y3035">
        <v>16</v>
      </c>
      <c r="AA3035">
        <v>5</v>
      </c>
      <c r="AB3035">
        <v>5</v>
      </c>
      <c r="AC3035">
        <v>1</v>
      </c>
      <c r="AD3035">
        <v>0</v>
      </c>
      <c r="AE3035">
        <v>3</v>
      </c>
      <c r="AF3035">
        <v>1</v>
      </c>
      <c r="AG3035">
        <v>1</v>
      </c>
      <c r="AH3035">
        <v>0</v>
      </c>
      <c r="AI3035">
        <v>1</v>
      </c>
      <c r="AJ3035">
        <v>3</v>
      </c>
      <c r="AK3035">
        <v>18</v>
      </c>
      <c r="AL3035">
        <v>7</v>
      </c>
      <c r="AM3035">
        <v>7</v>
      </c>
      <c r="AN3035">
        <v>3</v>
      </c>
      <c r="AO3035">
        <v>11</v>
      </c>
      <c r="AP3035">
        <v>4</v>
      </c>
      <c r="AQ3035">
        <v>12</v>
      </c>
      <c r="AR3035">
        <v>8</v>
      </c>
      <c r="AS3035">
        <v>58</v>
      </c>
      <c r="AT3035">
        <v>42</v>
      </c>
      <c r="AU3035">
        <v>2.09</v>
      </c>
      <c r="AV3035">
        <v>0.83</v>
      </c>
      <c r="AW3035">
        <v>2.86</v>
      </c>
      <c r="AX3035">
        <v>64</v>
      </c>
      <c r="AY3035">
        <v>79</v>
      </c>
      <c r="AZ3035">
        <v>55</v>
      </c>
      <c r="BA3035">
        <v>34</v>
      </c>
      <c r="BB3035">
        <v>13</v>
      </c>
      <c r="BC3035">
        <v>31</v>
      </c>
      <c r="BD3035">
        <v>64</v>
      </c>
      <c r="BE3035">
        <v>61</v>
      </c>
      <c r="BF3035">
        <v>82</v>
      </c>
      <c r="BG3035">
        <v>8.6</v>
      </c>
      <c r="BH3035">
        <v>4.97</v>
      </c>
      <c r="BI3035">
        <v>1.36</v>
      </c>
      <c r="BJ3035">
        <v>4.75</v>
      </c>
      <c r="BK3035">
        <v>7.25</v>
      </c>
      <c r="BL3035">
        <f>1/Table1[[#This Row],[odds_ft_home_team_win]]+1/Table1[[#This Row],[odds_ft_draw]]+1/Table1[[#This Row],[odds_ft_away_team_win]]-1</f>
        <v>8.3751467919291001E-2</v>
      </c>
      <c r="BM3035">
        <f>Table1[[#This Row],[Margin]]/3</f>
        <v>2.7917155973097001E-2</v>
      </c>
      <c r="BN3035">
        <v>1.24</v>
      </c>
      <c r="BO3035">
        <v>1.62</v>
      </c>
      <c r="BP3035">
        <v>2.5499999999999998</v>
      </c>
      <c r="BQ3035">
        <v>4.75</v>
      </c>
      <c r="BR3035">
        <v>1.91</v>
      </c>
      <c r="BS3035">
        <v>1.87</v>
      </c>
      <c r="BT3035" t="s">
        <v>3856</v>
      </c>
      <c r="BU3035">
        <f>VLOOKUP(Table1[[#This Row],[Reference]],metron,11,FALSE)</f>
        <v>2.224544841537424</v>
      </c>
      <c r="BV3035">
        <f>VLOOKUP(Table1[[#This Row],[Reference]],metron,12,FALSE)</f>
        <v>0.76803776129467294</v>
      </c>
    </row>
    <row r="3036" spans="1:74" hidden="1" x14ac:dyDescent="0.45">
      <c r="A3036" t="s">
        <v>5401</v>
      </c>
      <c r="B3036">
        <v>1620000360</v>
      </c>
      <c r="C3036" s="3" t="s">
        <v>4836</v>
      </c>
      <c r="D3036" t="s">
        <v>65</v>
      </c>
      <c r="E3036" t="s">
        <v>66</v>
      </c>
      <c r="F3036" t="s">
        <v>88</v>
      </c>
      <c r="G3036" t="s">
        <v>73</v>
      </c>
      <c r="H3036" t="s">
        <v>3836</v>
      </c>
      <c r="I3036">
        <f>MROUND(Table1[[#This Row],[Prob_H]]*100,2)/100</f>
        <v>0.5</v>
      </c>
      <c r="J3036">
        <f>1/Table1[[#This Row],[odds_ft_home_team_win]]-Table1[[#This Row],[Margin/3]]</f>
        <v>0.50100092392978135</v>
      </c>
      <c r="K3036">
        <f>1/Table1[[#This Row],[odds_ft_draw]]-Table1[[#This Row],[Margin/3]]</f>
        <v>0.27155836156452112</v>
      </c>
      <c r="L3036">
        <f>1/Table1[[#This Row],[odds_ft_away_team_win]]-Table1[[#This Row],[Margin/3]]</f>
        <v>0.22744071450569758</v>
      </c>
      <c r="M3036">
        <v>17</v>
      </c>
      <c r="N3036">
        <v>2.12</v>
      </c>
      <c r="O3036">
        <v>1.5</v>
      </c>
      <c r="P3036">
        <v>2.09</v>
      </c>
      <c r="Q3036">
        <v>1.33</v>
      </c>
      <c r="R3036" t="str" cm="1">
        <f t="array" ref="R30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AA3036">
        <v>6</v>
      </c>
      <c r="AB3036">
        <v>5</v>
      </c>
      <c r="AC3036">
        <v>1</v>
      </c>
      <c r="AD3036">
        <v>0</v>
      </c>
      <c r="AE3036">
        <v>4</v>
      </c>
      <c r="AF3036">
        <v>1</v>
      </c>
      <c r="AG3036">
        <v>1</v>
      </c>
      <c r="AH3036">
        <v>0</v>
      </c>
      <c r="AI3036">
        <v>2</v>
      </c>
      <c r="AJ3036">
        <v>3</v>
      </c>
      <c r="AK3036">
        <v>20</v>
      </c>
      <c r="AL3036">
        <v>12</v>
      </c>
      <c r="AM3036">
        <v>4</v>
      </c>
      <c r="AN3036">
        <v>5</v>
      </c>
      <c r="AO3036">
        <v>16</v>
      </c>
      <c r="AP3036">
        <v>7</v>
      </c>
      <c r="AQ3036">
        <v>13</v>
      </c>
      <c r="AR3036">
        <v>14</v>
      </c>
      <c r="AS3036">
        <v>61</v>
      </c>
      <c r="AT3036">
        <v>39</v>
      </c>
      <c r="AU3036">
        <v>2.04</v>
      </c>
      <c r="AV3036">
        <v>1.42</v>
      </c>
      <c r="AW3036">
        <v>2.74</v>
      </c>
      <c r="AX3036">
        <v>55</v>
      </c>
      <c r="AY3036">
        <v>72</v>
      </c>
      <c r="AZ3036">
        <v>52</v>
      </c>
      <c r="BA3036">
        <v>32</v>
      </c>
      <c r="BB3036">
        <v>14</v>
      </c>
      <c r="BC3036">
        <v>35</v>
      </c>
      <c r="BD3036">
        <v>77</v>
      </c>
      <c r="BE3036">
        <v>46</v>
      </c>
      <c r="BF3036">
        <v>75</v>
      </c>
      <c r="BG3036">
        <v>10.81</v>
      </c>
      <c r="BH3036">
        <v>3.57</v>
      </c>
      <c r="BI3036">
        <v>1.91</v>
      </c>
      <c r="BJ3036">
        <v>3.4</v>
      </c>
      <c r="BK3036">
        <v>4</v>
      </c>
      <c r="BL3036">
        <f>1/Table1[[#This Row],[odds_ft_home_team_win]]+1/Table1[[#This Row],[odds_ft_draw]]+1/Table1[[#This Row],[odds_ft_away_team_win]]-1</f>
        <v>6.767785648290725E-2</v>
      </c>
      <c r="BM3036">
        <f>Table1[[#This Row],[Margin]]/3</f>
        <v>2.2559285494302417E-2</v>
      </c>
      <c r="BN3036">
        <v>1.33</v>
      </c>
      <c r="BO3036">
        <v>2</v>
      </c>
      <c r="BP3036">
        <v>3.35</v>
      </c>
      <c r="BQ3036">
        <v>6.75</v>
      </c>
      <c r="BR3036">
        <v>1.87</v>
      </c>
      <c r="BS3036">
        <v>1.87</v>
      </c>
      <c r="BT3036" t="s">
        <v>3817</v>
      </c>
      <c r="BU3036">
        <f>VLOOKUP(Table1[[#This Row],[Reference]],metron,11,FALSE)</f>
        <v>1.5342708579532029</v>
      </c>
      <c r="BV3036">
        <f>VLOOKUP(Table1[[#This Row],[Reference]],metron,12,FALSE)</f>
        <v>0.98593713070196176</v>
      </c>
    </row>
    <row r="3037" spans="1:74" x14ac:dyDescent="0.45">
      <c r="A3037" t="s">
        <v>5401</v>
      </c>
      <c r="B3037">
        <v>1620007500</v>
      </c>
      <c r="C3037" s="3" t="s">
        <v>4837</v>
      </c>
      <c r="D3037" t="s">
        <v>65</v>
      </c>
      <c r="E3037" t="s">
        <v>66</v>
      </c>
      <c r="F3037" t="s">
        <v>94</v>
      </c>
      <c r="G3037" t="s">
        <v>86</v>
      </c>
      <c r="H3037" t="s">
        <v>3800</v>
      </c>
      <c r="I3037">
        <f>MROUND(Table1[[#This Row],[Prob_H]]*100,2)/100</f>
        <v>0.3</v>
      </c>
      <c r="J3037">
        <f>1/Table1[[#This Row],[odds_ft_home_team_win]]-Table1[[#This Row],[Margin/3]]</f>
        <v>0.29593267882187935</v>
      </c>
      <c r="K3037">
        <f>1/Table1[[#This Row],[odds_ft_draw]]-Table1[[#This Row],[Margin/3]]</f>
        <v>0.29593267882187935</v>
      </c>
      <c r="L3037">
        <f>1/Table1[[#This Row],[odds_ft_away_team_win]]-Table1[[#This Row],[Margin/3]]</f>
        <v>0.40813464235624125</v>
      </c>
      <c r="M3037">
        <v>17</v>
      </c>
      <c r="N3037">
        <v>1.74</v>
      </c>
      <c r="O3037">
        <v>1.65</v>
      </c>
      <c r="P3037">
        <v>1.65</v>
      </c>
      <c r="Q3037">
        <v>1.63</v>
      </c>
      <c r="R3037" t="str" cm="1">
        <f t="array" ref="R30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37">
        <v>0</v>
      </c>
      <c r="T3037">
        <v>1</v>
      </c>
      <c r="U3037">
        <v>1</v>
      </c>
      <c r="V3037">
        <v>0</v>
      </c>
      <c r="W3037">
        <v>0</v>
      </c>
      <c r="X3037">
        <v>0</v>
      </c>
      <c r="Z3037">
        <v>83</v>
      </c>
      <c r="AA3037">
        <v>6</v>
      </c>
      <c r="AB3037">
        <v>10</v>
      </c>
      <c r="AC3037">
        <v>1</v>
      </c>
      <c r="AD3037">
        <v>0</v>
      </c>
      <c r="AE3037">
        <v>1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18</v>
      </c>
      <c r="AL3037">
        <v>15</v>
      </c>
      <c r="AM3037">
        <v>6</v>
      </c>
      <c r="AN3037">
        <v>4</v>
      </c>
      <c r="AO3037">
        <v>12</v>
      </c>
      <c r="AP3037">
        <v>11</v>
      </c>
      <c r="AQ3037">
        <v>11</v>
      </c>
      <c r="AR3037">
        <v>9</v>
      </c>
      <c r="AS3037">
        <v>52</v>
      </c>
      <c r="AT3037">
        <v>48</v>
      </c>
      <c r="AU3037">
        <v>1.85</v>
      </c>
      <c r="AV3037">
        <v>1.48</v>
      </c>
      <c r="AW3037">
        <v>2.46</v>
      </c>
      <c r="AX3037">
        <v>51</v>
      </c>
      <c r="AY3037">
        <v>70</v>
      </c>
      <c r="AZ3037">
        <v>45</v>
      </c>
      <c r="BA3037">
        <v>28</v>
      </c>
      <c r="BB3037">
        <v>15</v>
      </c>
      <c r="BC3037">
        <v>20</v>
      </c>
      <c r="BD3037">
        <v>62</v>
      </c>
      <c r="BE3037">
        <v>42</v>
      </c>
      <c r="BF3037">
        <v>86</v>
      </c>
      <c r="BG3037">
        <v>10.95</v>
      </c>
      <c r="BH3037">
        <v>4.18</v>
      </c>
      <c r="BI3037">
        <v>3.1</v>
      </c>
      <c r="BJ3037">
        <v>3.1</v>
      </c>
      <c r="BK3037">
        <v>2.2999999999999998</v>
      </c>
      <c r="BL3037">
        <f>1/Table1[[#This Row],[odds_ft_home_team_win]]+1/Table1[[#This Row],[odds_ft_draw]]+1/Table1[[#This Row],[odds_ft_away_team_win]]-1</f>
        <v>7.9943899018232845E-2</v>
      </c>
      <c r="BM3037">
        <f>Table1[[#This Row],[Margin]]/3</f>
        <v>2.6647966339410949E-2</v>
      </c>
      <c r="BN3037">
        <v>1.36</v>
      </c>
      <c r="BO3037">
        <v>2.1</v>
      </c>
      <c r="BP3037">
        <v>3.65</v>
      </c>
      <c r="BQ3037">
        <v>7.25</v>
      </c>
      <c r="BR3037">
        <v>1.83</v>
      </c>
      <c r="BS3037">
        <v>1.91</v>
      </c>
      <c r="BT3037" t="s">
        <v>3833</v>
      </c>
      <c r="BU3037">
        <f>VLOOKUP(Table1[[#This Row],[Reference]],metron,11,FALSE)</f>
        <v>1.1805091283106199</v>
      </c>
      <c r="BV3037">
        <f>VLOOKUP(Table1[[#This Row],[Reference]],metron,12,FALSE)</f>
        <v>1.3921316533813319</v>
      </c>
    </row>
    <row r="3038" spans="1:74" hidden="1" x14ac:dyDescent="0.45">
      <c r="A3038" t="s">
        <v>5400</v>
      </c>
      <c r="B3038">
        <v>1636081200</v>
      </c>
      <c r="C3038" s="3" t="s">
        <v>5081</v>
      </c>
      <c r="D3038" t="s">
        <v>65</v>
      </c>
      <c r="E3038" t="s">
        <v>66</v>
      </c>
      <c r="F3038" t="s">
        <v>93</v>
      </c>
      <c r="G3038" t="s">
        <v>80</v>
      </c>
      <c r="H3038" t="s">
        <v>4910</v>
      </c>
      <c r="I3038">
        <f>MROUND(Table1[[#This Row],[Prob_H]]*100,2)/100</f>
        <v>0.64</v>
      </c>
      <c r="J3038">
        <f>1/Table1[[#This Row],[odds_ft_home_team_win]]-Table1[[#This Row],[Margin/3]]</f>
        <v>0.6307424475166411</v>
      </c>
      <c r="K3038">
        <f>1/Table1[[#This Row],[odds_ft_draw]]-Table1[[#This Row],[Margin/3]]</f>
        <v>0.22367639528929856</v>
      </c>
      <c r="L3038">
        <f>1/Table1[[#This Row],[odds_ft_away_team_win]]-Table1[[#This Row],[Margin/3]]</f>
        <v>0.14558115719406048</v>
      </c>
      <c r="M3038">
        <v>17</v>
      </c>
      <c r="N3038">
        <v>1.38</v>
      </c>
      <c r="O3038">
        <v>0.5</v>
      </c>
      <c r="P3038">
        <v>1.55</v>
      </c>
      <c r="Q3038">
        <v>0.65</v>
      </c>
      <c r="R3038" t="str" cm="1">
        <f t="array" ref="R30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8">
        <v>2</v>
      </c>
      <c r="T3038">
        <v>0</v>
      </c>
      <c r="U3038">
        <v>2</v>
      </c>
      <c r="V3038">
        <v>0</v>
      </c>
      <c r="W3038">
        <v>0</v>
      </c>
      <c r="X3038">
        <v>0</v>
      </c>
      <c r="Y3038" t="s">
        <v>5082</v>
      </c>
      <c r="AA3038">
        <v>3</v>
      </c>
      <c r="AB3038">
        <v>3</v>
      </c>
      <c r="AC3038">
        <v>1</v>
      </c>
      <c r="AD3038">
        <v>0</v>
      </c>
      <c r="AE3038">
        <v>2</v>
      </c>
      <c r="AF3038">
        <v>0</v>
      </c>
      <c r="AG3038">
        <v>0</v>
      </c>
      <c r="AH3038">
        <v>1</v>
      </c>
      <c r="AI3038">
        <v>0</v>
      </c>
      <c r="AJ3038">
        <v>2</v>
      </c>
      <c r="AK3038">
        <v>16</v>
      </c>
      <c r="AL3038">
        <v>7</v>
      </c>
      <c r="AM3038">
        <v>7</v>
      </c>
      <c r="AN3038">
        <v>0</v>
      </c>
      <c r="AO3038">
        <v>9</v>
      </c>
      <c r="AP3038">
        <v>7</v>
      </c>
      <c r="AQ3038">
        <v>12</v>
      </c>
      <c r="AR3038">
        <v>10</v>
      </c>
      <c r="AS3038">
        <v>51</v>
      </c>
      <c r="AT3038">
        <v>49</v>
      </c>
      <c r="AU3038">
        <v>1.86</v>
      </c>
      <c r="AV3038">
        <v>0.67</v>
      </c>
      <c r="AW3038">
        <v>1.51</v>
      </c>
      <c r="AX3038">
        <v>26</v>
      </c>
      <c r="AY3038">
        <v>57</v>
      </c>
      <c r="AZ3038">
        <v>19</v>
      </c>
      <c r="BA3038">
        <v>0</v>
      </c>
      <c r="BB3038">
        <v>0</v>
      </c>
      <c r="BC3038">
        <v>0</v>
      </c>
      <c r="BD3038">
        <v>50</v>
      </c>
      <c r="BE3038">
        <v>32</v>
      </c>
      <c r="BF3038">
        <v>69</v>
      </c>
      <c r="BG3038">
        <v>10.01</v>
      </c>
      <c r="BH3038">
        <v>5.38</v>
      </c>
      <c r="BI3038">
        <v>1.55</v>
      </c>
      <c r="BJ3038">
        <v>4.2</v>
      </c>
      <c r="BK3038">
        <v>6.25</v>
      </c>
      <c r="BL3038">
        <f>1/Table1[[#This Row],[odds_ft_home_team_win]]+1/Table1[[#This Row],[odds_ft_draw]]+1/Table1[[#This Row],[odds_ft_away_team_win]]-1</f>
        <v>4.3256528417818574E-2</v>
      </c>
      <c r="BM3038">
        <f>Table1[[#This Row],[Margin]]/3</f>
        <v>1.4418842805939525E-2</v>
      </c>
      <c r="BN3038">
        <v>1.33</v>
      </c>
      <c r="BO3038">
        <v>2.16</v>
      </c>
      <c r="BP3038">
        <v>3.85</v>
      </c>
      <c r="BQ3038">
        <v>7.5</v>
      </c>
      <c r="BR3038">
        <v>2.2000000000000002</v>
      </c>
      <c r="BS3038">
        <v>1.6</v>
      </c>
      <c r="BT3038" t="s">
        <v>3790</v>
      </c>
      <c r="BU3038">
        <f>VLOOKUP(Table1[[#This Row],[Reference]],metron,11,FALSE)</f>
        <v>1.980803571428571</v>
      </c>
      <c r="BV3038">
        <f>VLOOKUP(Table1[[#This Row],[Reference]],metron,12,FALSE)</f>
        <v>0.85357142857142854</v>
      </c>
    </row>
    <row r="3039" spans="1:74" hidden="1" x14ac:dyDescent="0.45">
      <c r="A3039" t="s">
        <v>5400</v>
      </c>
      <c r="B3039">
        <v>1636160400</v>
      </c>
      <c r="C3039" s="3" t="s">
        <v>5083</v>
      </c>
      <c r="D3039" t="s">
        <v>65</v>
      </c>
      <c r="E3039" t="s">
        <v>66</v>
      </c>
      <c r="F3039" t="s">
        <v>73</v>
      </c>
      <c r="G3039" t="s">
        <v>97</v>
      </c>
      <c r="H3039" t="s">
        <v>3808</v>
      </c>
      <c r="I3039">
        <f>MROUND(Table1[[#This Row],[Prob_H]]*100,2)/100</f>
        <v>0.4</v>
      </c>
      <c r="J3039">
        <f>1/Table1[[#This Row],[odds_ft_home_team_win]]-Table1[[#This Row],[Margin/3]]</f>
        <v>0.40682389862717727</v>
      </c>
      <c r="K3039">
        <f>1/Table1[[#This Row],[odds_ft_draw]]-Table1[[#This Row],[Margin/3]]</f>
        <v>0.29138378318706182</v>
      </c>
      <c r="L3039">
        <f>1/Table1[[#This Row],[odds_ft_away_team_win]]-Table1[[#This Row],[Margin/3]]</f>
        <v>0.3017923181857608</v>
      </c>
      <c r="M3039">
        <v>17</v>
      </c>
      <c r="N3039">
        <v>1.1299999999999999</v>
      </c>
      <c r="O3039">
        <v>1.38</v>
      </c>
      <c r="P3039">
        <v>1.38</v>
      </c>
      <c r="Q3039">
        <v>1.29</v>
      </c>
      <c r="R3039" t="str" cm="1">
        <f t="array" ref="R30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60</v>
      </c>
      <c r="AA3039">
        <v>6</v>
      </c>
      <c r="AB3039">
        <v>2</v>
      </c>
      <c r="AC3039">
        <v>3</v>
      </c>
      <c r="AD3039">
        <v>0</v>
      </c>
      <c r="AE3039">
        <v>1</v>
      </c>
      <c r="AF3039">
        <v>0</v>
      </c>
      <c r="AG3039">
        <v>0</v>
      </c>
      <c r="AH3039">
        <v>3</v>
      </c>
      <c r="AI3039">
        <v>0</v>
      </c>
      <c r="AJ3039">
        <v>1</v>
      </c>
      <c r="AK3039">
        <v>7</v>
      </c>
      <c r="AL3039">
        <v>10</v>
      </c>
      <c r="AM3039">
        <v>2</v>
      </c>
      <c r="AN3039">
        <v>4</v>
      </c>
      <c r="AO3039">
        <v>5</v>
      </c>
      <c r="AP3039">
        <v>6</v>
      </c>
      <c r="AQ3039">
        <v>17</v>
      </c>
      <c r="AR3039">
        <v>7</v>
      </c>
      <c r="AS3039">
        <v>44</v>
      </c>
      <c r="AT3039">
        <v>56</v>
      </c>
      <c r="AU3039">
        <v>0.96</v>
      </c>
      <c r="AV3039">
        <v>1.18</v>
      </c>
      <c r="AW3039">
        <v>2.38</v>
      </c>
      <c r="AX3039">
        <v>44</v>
      </c>
      <c r="AY3039">
        <v>82</v>
      </c>
      <c r="AZ3039">
        <v>38</v>
      </c>
      <c r="BA3039">
        <v>26</v>
      </c>
      <c r="BB3039">
        <v>0</v>
      </c>
      <c r="BC3039">
        <v>32</v>
      </c>
      <c r="BD3039">
        <v>69</v>
      </c>
      <c r="BE3039">
        <v>32</v>
      </c>
      <c r="BF3039">
        <v>88</v>
      </c>
      <c r="BG3039">
        <v>9.1300000000000008</v>
      </c>
      <c r="BH3039">
        <v>5</v>
      </c>
      <c r="BI3039">
        <v>2.31</v>
      </c>
      <c r="BJ3039">
        <v>3.15</v>
      </c>
      <c r="BK3039">
        <v>3.05</v>
      </c>
      <c r="BL3039">
        <f>1/Table1[[#This Row],[odds_ft_home_team_win]]+1/Table1[[#This Row],[odds_ft_draw]]+1/Table1[[#This Row],[odds_ft_away_team_win]]-1</f>
        <v>7.8229602819766875E-2</v>
      </c>
      <c r="BM3039">
        <f>Table1[[#This Row],[Margin]]/3</f>
        <v>2.6076534273255625E-2</v>
      </c>
      <c r="BN3039">
        <v>1.38</v>
      </c>
      <c r="BO3039">
        <v>2.16</v>
      </c>
      <c r="BP3039">
        <v>3.9</v>
      </c>
      <c r="BQ3039">
        <v>7.6</v>
      </c>
      <c r="BR3039">
        <v>1.91</v>
      </c>
      <c r="BS3039">
        <v>1.8</v>
      </c>
      <c r="BT3039" t="s">
        <v>3786</v>
      </c>
      <c r="BU3039">
        <f>VLOOKUP(Table1[[#This Row],[Reference]],metron,11,FALSE)</f>
        <v>1.344038264434575</v>
      </c>
      <c r="BV3039">
        <f>VLOOKUP(Table1[[#This Row],[Reference]],metron,12,FALSE)</f>
        <v>1.1515772691037469</v>
      </c>
    </row>
    <row r="3040" spans="1:74" hidden="1" x14ac:dyDescent="0.45">
      <c r="A3040" t="s">
        <v>5400</v>
      </c>
      <c r="B3040">
        <v>1636167600</v>
      </c>
      <c r="C3040" s="3" t="s">
        <v>5084</v>
      </c>
      <c r="D3040" t="s">
        <v>65</v>
      </c>
      <c r="E3040" t="s">
        <v>66</v>
      </c>
      <c r="F3040" t="s">
        <v>4346</v>
      </c>
      <c r="G3040" t="s">
        <v>98</v>
      </c>
      <c r="H3040" t="s">
        <v>3815</v>
      </c>
      <c r="I3040">
        <f>MROUND(Table1[[#This Row],[Prob_H]]*100,2)/100</f>
        <v>0.32</v>
      </c>
      <c r="J3040">
        <f>1/Table1[[#This Row],[odds_ft_home_team_win]]-Table1[[#This Row],[Margin/3]]</f>
        <v>0.31728637984827879</v>
      </c>
      <c r="K3040">
        <f>1/Table1[[#This Row],[odds_ft_draw]]-Table1[[#This Row],[Margin/3]]</f>
        <v>0.29505531720348438</v>
      </c>
      <c r="L3040">
        <f>1/Table1[[#This Row],[odds_ft_away_team_win]]-Table1[[#This Row],[Margin/3]]</f>
        <v>0.38765830294823689</v>
      </c>
      <c r="M3040">
        <v>17</v>
      </c>
      <c r="N3040">
        <v>1.88</v>
      </c>
      <c r="O3040">
        <v>1</v>
      </c>
      <c r="P3040">
        <v>1.71</v>
      </c>
      <c r="Q3040">
        <v>1.32</v>
      </c>
      <c r="R3040" t="str" cm="1">
        <f t="array" ref="R30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40">
        <v>0</v>
      </c>
      <c r="T3040">
        <v>1</v>
      </c>
      <c r="U3040">
        <v>1</v>
      </c>
      <c r="V3040">
        <v>0</v>
      </c>
      <c r="W3040">
        <v>0</v>
      </c>
      <c r="X3040">
        <v>0</v>
      </c>
      <c r="Z3040">
        <v>87</v>
      </c>
      <c r="AA3040">
        <v>3</v>
      </c>
      <c r="AB3040">
        <v>2</v>
      </c>
      <c r="AC3040">
        <v>3</v>
      </c>
      <c r="AD3040">
        <v>0</v>
      </c>
      <c r="AE3040">
        <v>2</v>
      </c>
      <c r="AF3040">
        <v>0</v>
      </c>
      <c r="AG3040">
        <v>1</v>
      </c>
      <c r="AH3040">
        <v>2</v>
      </c>
      <c r="AI3040">
        <v>1</v>
      </c>
      <c r="AJ3040">
        <v>1</v>
      </c>
      <c r="AK3040">
        <v>10</v>
      </c>
      <c r="AL3040">
        <v>8</v>
      </c>
      <c r="AM3040">
        <v>7</v>
      </c>
      <c r="AN3040">
        <v>4</v>
      </c>
      <c r="AO3040">
        <v>3</v>
      </c>
      <c r="AP3040">
        <v>4</v>
      </c>
      <c r="AQ3040">
        <v>16</v>
      </c>
      <c r="AR3040">
        <v>12</v>
      </c>
      <c r="AS3040">
        <v>42</v>
      </c>
      <c r="AT3040">
        <v>58</v>
      </c>
      <c r="AU3040">
        <v>1.45</v>
      </c>
      <c r="AV3040">
        <v>1.1299999999999999</v>
      </c>
      <c r="AW3040">
        <v>1.88</v>
      </c>
      <c r="AX3040">
        <v>44</v>
      </c>
      <c r="AY3040">
        <v>57</v>
      </c>
      <c r="AZ3040">
        <v>44</v>
      </c>
      <c r="BA3040">
        <v>19</v>
      </c>
      <c r="BB3040">
        <v>0</v>
      </c>
      <c r="BC3040">
        <v>25</v>
      </c>
      <c r="BD3040">
        <v>51</v>
      </c>
      <c r="BE3040">
        <v>44</v>
      </c>
      <c r="BF3040">
        <v>57</v>
      </c>
      <c r="BG3040">
        <v>6.88</v>
      </c>
      <c r="BH3040">
        <v>5.25</v>
      </c>
      <c r="BI3040">
        <v>2.83</v>
      </c>
      <c r="BJ3040">
        <v>3.02</v>
      </c>
      <c r="BK3040">
        <v>2.36</v>
      </c>
      <c r="BL3040">
        <f>1/Table1[[#This Row],[odds_ft_home_team_win]]+1/Table1[[#This Row],[odds_ft_draw]]+1/Table1[[#This Row],[odds_ft_away_team_win]]-1</f>
        <v>0.10821153183325549</v>
      </c>
      <c r="BM3040">
        <f>Table1[[#This Row],[Margin]]/3</f>
        <v>3.6070510611085162E-2</v>
      </c>
      <c r="BN3040">
        <v>1.53</v>
      </c>
      <c r="BO3040">
        <v>2.2000000000000002</v>
      </c>
      <c r="BP3040">
        <v>0</v>
      </c>
      <c r="BQ3040">
        <v>0</v>
      </c>
      <c r="BR3040">
        <v>0</v>
      </c>
      <c r="BS3040">
        <v>0</v>
      </c>
      <c r="BT3040" t="s">
        <v>4348</v>
      </c>
      <c r="BU3040">
        <f>VLOOKUP(Table1[[#This Row],[Reference]],metron,11,FALSE)</f>
        <v>1.210167055864918</v>
      </c>
      <c r="BV3040">
        <f>VLOOKUP(Table1[[#This Row],[Reference]],metron,12,FALSE)</f>
        <v>1.3211783725525419</v>
      </c>
    </row>
    <row r="3041" spans="1:74" x14ac:dyDescent="0.45">
      <c r="A3041" t="s">
        <v>5400</v>
      </c>
      <c r="B3041">
        <v>1636239600</v>
      </c>
      <c r="C3041" s="3" t="s">
        <v>5085</v>
      </c>
      <c r="D3041" t="s">
        <v>65</v>
      </c>
      <c r="E3041" t="s">
        <v>66</v>
      </c>
      <c r="F3041" t="s">
        <v>81</v>
      </c>
      <c r="G3041" t="s">
        <v>2218</v>
      </c>
      <c r="H3041" t="s">
        <v>3784</v>
      </c>
      <c r="I3041">
        <f>MROUND(Table1[[#This Row],[Prob_H]]*100,2)/100</f>
        <v>0.52</v>
      </c>
      <c r="J3041">
        <f>1/Table1[[#This Row],[odds_ft_home_team_win]]-Table1[[#This Row],[Margin/3]]</f>
        <v>0.52777777777777779</v>
      </c>
      <c r="K3041">
        <f>1/Table1[[#This Row],[odds_ft_draw]]-Table1[[#This Row],[Margin/3]]</f>
        <v>0.24999999999999997</v>
      </c>
      <c r="L3041">
        <f>1/Table1[[#This Row],[odds_ft_away_team_win]]-Table1[[#This Row],[Margin/3]]</f>
        <v>0.22222222222222218</v>
      </c>
      <c r="M3041">
        <v>17</v>
      </c>
      <c r="N3041">
        <v>1.29</v>
      </c>
      <c r="O3041">
        <v>1</v>
      </c>
      <c r="P3041">
        <v>1.55</v>
      </c>
      <c r="Q3041">
        <v>1.28</v>
      </c>
      <c r="R3041" t="str" cm="1">
        <f t="array" ref="R30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1">
        <v>3</v>
      </c>
      <c r="T3041">
        <v>0</v>
      </c>
      <c r="U3041">
        <v>3</v>
      </c>
      <c r="V3041">
        <v>1</v>
      </c>
      <c r="W3041">
        <v>1</v>
      </c>
      <c r="X3041">
        <v>0</v>
      </c>
      <c r="Y3041" t="s">
        <v>5086</v>
      </c>
      <c r="AA3041">
        <v>2</v>
      </c>
      <c r="AB3041">
        <v>8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9</v>
      </c>
      <c r="AL3041">
        <v>19</v>
      </c>
      <c r="AM3041">
        <v>6</v>
      </c>
      <c r="AN3041">
        <v>5</v>
      </c>
      <c r="AO3041">
        <v>3</v>
      </c>
      <c r="AP3041">
        <v>14</v>
      </c>
      <c r="AQ3041">
        <v>5</v>
      </c>
      <c r="AR3041">
        <v>8</v>
      </c>
      <c r="AS3041">
        <v>52</v>
      </c>
      <c r="AT3041">
        <v>48</v>
      </c>
      <c r="AU3041">
        <v>1.1299999999999999</v>
      </c>
      <c r="AV3041">
        <v>1.9</v>
      </c>
      <c r="AW3041">
        <v>1.94</v>
      </c>
      <c r="AX3041">
        <v>48</v>
      </c>
      <c r="AY3041">
        <v>67</v>
      </c>
      <c r="AZ3041">
        <v>41</v>
      </c>
      <c r="BA3041">
        <v>0</v>
      </c>
      <c r="BB3041">
        <v>0</v>
      </c>
      <c r="BC3041">
        <v>14</v>
      </c>
      <c r="BD3041">
        <v>67</v>
      </c>
      <c r="BE3041">
        <v>41</v>
      </c>
      <c r="BF3041">
        <v>73</v>
      </c>
      <c r="BG3041">
        <v>9.82</v>
      </c>
      <c r="BH3041">
        <v>5.04</v>
      </c>
      <c r="BI3041">
        <v>1.8</v>
      </c>
      <c r="BJ3041">
        <v>3.6</v>
      </c>
      <c r="BK3041">
        <v>4</v>
      </c>
      <c r="BL3041">
        <f>1/Table1[[#This Row],[odds_ft_home_team_win]]+1/Table1[[#This Row],[odds_ft_draw]]+1/Table1[[#This Row],[odds_ft_away_team_win]]-1</f>
        <v>8.3333333333333481E-2</v>
      </c>
      <c r="BM3041">
        <f>Table1[[#This Row],[Margin]]/3</f>
        <v>2.7777777777777828E-2</v>
      </c>
      <c r="BN3041">
        <v>1.3</v>
      </c>
      <c r="BO3041">
        <v>1.98</v>
      </c>
      <c r="BP3041">
        <v>3.27</v>
      </c>
      <c r="BQ3041">
        <v>6.2</v>
      </c>
      <c r="BR3041">
        <v>1.82</v>
      </c>
      <c r="BS3041">
        <v>1.88</v>
      </c>
      <c r="BT3041" t="s">
        <v>109</v>
      </c>
      <c r="BU3041">
        <f>VLOOKUP(Table1[[#This Row],[Reference]],metron,11,FALSE)</f>
        <v>1.625948039373891</v>
      </c>
      <c r="BV3041">
        <f>VLOOKUP(Table1[[#This Row],[Reference]],metron,12,FALSE)</f>
        <v>0.97079231886396644</v>
      </c>
    </row>
    <row r="3042" spans="1:74" hidden="1" x14ac:dyDescent="0.45">
      <c r="A3042" t="s">
        <v>5400</v>
      </c>
      <c r="B3042">
        <v>1636246800</v>
      </c>
      <c r="C3042" s="3" t="s">
        <v>5087</v>
      </c>
      <c r="D3042" t="s">
        <v>65</v>
      </c>
      <c r="E3042" t="s">
        <v>66</v>
      </c>
      <c r="F3042" t="s">
        <v>86</v>
      </c>
      <c r="G3042" t="s">
        <v>85</v>
      </c>
      <c r="H3042" t="s">
        <v>3793</v>
      </c>
      <c r="I3042">
        <f>MROUND(Table1[[#This Row],[Prob_H]]*100,2)/100</f>
        <v>0.36</v>
      </c>
      <c r="J3042">
        <f>1/Table1[[#This Row],[odds_ft_home_team_win]]-Table1[[#This Row],[Margin/3]]</f>
        <v>0.36808603707558407</v>
      </c>
      <c r="K3042">
        <f>1/Table1[[#This Row],[odds_ft_draw]]-Table1[[#This Row],[Margin/3]]</f>
        <v>0.32355913540582532</v>
      </c>
      <c r="L3042">
        <f>1/Table1[[#This Row],[odds_ft_away_team_win]]-Table1[[#This Row],[Margin/3]]</f>
        <v>0.30835482751859056</v>
      </c>
      <c r="M3042">
        <v>17</v>
      </c>
      <c r="N3042">
        <v>2.75</v>
      </c>
      <c r="O3042">
        <v>0.88</v>
      </c>
      <c r="P3042">
        <v>1.9</v>
      </c>
      <c r="Q3042">
        <v>1.05</v>
      </c>
      <c r="R3042" t="str" cm="1">
        <f t="array" ref="R30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AA3042">
        <v>5</v>
      </c>
      <c r="AB3042">
        <v>6</v>
      </c>
      <c r="AC3042">
        <v>1</v>
      </c>
      <c r="AD3042">
        <v>0</v>
      </c>
      <c r="AE3042">
        <v>1</v>
      </c>
      <c r="AF3042">
        <v>1</v>
      </c>
      <c r="AG3042">
        <v>0</v>
      </c>
      <c r="AH3042">
        <v>1</v>
      </c>
      <c r="AI3042">
        <v>0</v>
      </c>
      <c r="AJ3042">
        <v>2</v>
      </c>
      <c r="AK3042">
        <v>14</v>
      </c>
      <c r="AL3042">
        <v>9</v>
      </c>
      <c r="AM3042">
        <v>4</v>
      </c>
      <c r="AN3042">
        <v>3</v>
      </c>
      <c r="AO3042">
        <v>10</v>
      </c>
      <c r="AP3042">
        <v>6</v>
      </c>
      <c r="AQ3042">
        <v>7</v>
      </c>
      <c r="AR3042">
        <v>5</v>
      </c>
      <c r="AS3042">
        <v>54</v>
      </c>
      <c r="AT3042">
        <v>46</v>
      </c>
      <c r="AU3042">
        <v>1.41</v>
      </c>
      <c r="AV3042">
        <v>1.03</v>
      </c>
      <c r="AW3042">
        <v>2.2599999999999998</v>
      </c>
      <c r="AX3042">
        <v>57</v>
      </c>
      <c r="AY3042">
        <v>82</v>
      </c>
      <c r="AZ3042">
        <v>38</v>
      </c>
      <c r="BA3042">
        <v>13</v>
      </c>
      <c r="BB3042">
        <v>0</v>
      </c>
      <c r="BC3042">
        <v>19</v>
      </c>
      <c r="BD3042">
        <v>63</v>
      </c>
      <c r="BE3042">
        <v>38</v>
      </c>
      <c r="BF3042">
        <v>82</v>
      </c>
      <c r="BG3042">
        <v>8.8800000000000008</v>
      </c>
      <c r="BH3042">
        <v>4.38</v>
      </c>
      <c r="BI3042">
        <v>2.4500000000000002</v>
      </c>
      <c r="BJ3042">
        <v>2.75</v>
      </c>
      <c r="BK3042">
        <v>2.87</v>
      </c>
      <c r="BL3042">
        <f>1/Table1[[#This Row],[odds_ft_home_team_win]]+1/Table1[[#This Row],[odds_ft_draw]]+1/Table1[[#This Row],[odds_ft_away_team_win]]-1</f>
        <v>0.12023168469161494</v>
      </c>
      <c r="BM3042">
        <f>Table1[[#This Row],[Margin]]/3</f>
        <v>4.007722823053831E-2</v>
      </c>
      <c r="BN3042">
        <v>1.53</v>
      </c>
      <c r="BO3042">
        <v>2.2000000000000002</v>
      </c>
      <c r="BP3042">
        <v>4.0999999999999996</v>
      </c>
      <c r="BQ3042">
        <v>8.1</v>
      </c>
      <c r="BR3042">
        <v>2</v>
      </c>
      <c r="BS3042">
        <v>1.77</v>
      </c>
      <c r="BT3042" t="s">
        <v>3802</v>
      </c>
      <c r="BU3042">
        <f>VLOOKUP(Table1[[#This Row],[Reference]],metron,11,FALSE)</f>
        <v>1.269326094653606</v>
      </c>
      <c r="BV3042">
        <f>VLOOKUP(Table1[[#This Row],[Reference]],metron,12,FALSE)</f>
        <v>1.2417089578661631</v>
      </c>
    </row>
    <row r="3043" spans="1:74" x14ac:dyDescent="0.45">
      <c r="A3043" t="s">
        <v>5400</v>
      </c>
      <c r="B3043">
        <v>1636254000</v>
      </c>
      <c r="C3043" s="3" t="s">
        <v>5088</v>
      </c>
      <c r="D3043" t="s">
        <v>65</v>
      </c>
      <c r="E3043" t="s">
        <v>66</v>
      </c>
      <c r="F3043" t="s">
        <v>68</v>
      </c>
      <c r="G3043" t="s">
        <v>3788</v>
      </c>
      <c r="H3043" t="s">
        <v>3839</v>
      </c>
      <c r="I3043">
        <f>MROUND(Table1[[#This Row],[Prob_H]]*100,2)/100</f>
        <v>0.64</v>
      </c>
      <c r="J3043">
        <f>1/Table1[[#This Row],[odds_ft_home_team_win]]-Table1[[#This Row],[Margin/3]]</f>
        <v>0.6339031339031338</v>
      </c>
      <c r="K3043">
        <f>1/Table1[[#This Row],[odds_ft_draw]]-Table1[[#This Row],[Margin/3]]</f>
        <v>0.24501424501424499</v>
      </c>
      <c r="L3043">
        <f>1/Table1[[#This Row],[odds_ft_away_team_win]]-Table1[[#This Row],[Margin/3]]</f>
        <v>0.12108262108262105</v>
      </c>
      <c r="M3043">
        <v>17</v>
      </c>
      <c r="N3043">
        <v>1.75</v>
      </c>
      <c r="O3043">
        <v>0.63</v>
      </c>
      <c r="P3043">
        <v>2</v>
      </c>
      <c r="Q3043">
        <v>0.71</v>
      </c>
      <c r="R3043" t="str" cm="1">
        <f t="array" ref="R30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3">
        <v>3</v>
      </c>
      <c r="T3043">
        <v>0</v>
      </c>
      <c r="U3043">
        <v>3</v>
      </c>
      <c r="V3043">
        <v>1</v>
      </c>
      <c r="W3043">
        <v>1</v>
      </c>
      <c r="X3043">
        <v>0</v>
      </c>
      <c r="Y3043" t="s">
        <v>5089</v>
      </c>
      <c r="AA3043">
        <v>5</v>
      </c>
      <c r="AB3043">
        <v>3</v>
      </c>
      <c r="AC3043">
        <v>0</v>
      </c>
      <c r="AD3043">
        <v>0</v>
      </c>
      <c r="AE3043">
        <v>2</v>
      </c>
      <c r="AF3043">
        <v>0</v>
      </c>
      <c r="AG3043">
        <v>0</v>
      </c>
      <c r="AH3043">
        <v>0</v>
      </c>
      <c r="AI3043">
        <v>1</v>
      </c>
      <c r="AJ3043">
        <v>1</v>
      </c>
      <c r="AK3043">
        <v>17</v>
      </c>
      <c r="AL3043">
        <v>8</v>
      </c>
      <c r="AM3043">
        <v>6</v>
      </c>
      <c r="AN3043">
        <v>4</v>
      </c>
      <c r="AO3043">
        <v>11</v>
      </c>
      <c r="AP3043">
        <v>4</v>
      </c>
      <c r="AQ3043">
        <v>8</v>
      </c>
      <c r="AR3043">
        <v>11</v>
      </c>
      <c r="AS3043">
        <v>60</v>
      </c>
      <c r="AT3043">
        <v>40</v>
      </c>
      <c r="AU3043">
        <v>1.9</v>
      </c>
      <c r="AV3043">
        <v>0.93</v>
      </c>
      <c r="AW3043">
        <v>2.13</v>
      </c>
      <c r="AX3043">
        <v>44</v>
      </c>
      <c r="AY3043">
        <v>69</v>
      </c>
      <c r="AZ3043">
        <v>38</v>
      </c>
      <c r="BA3043">
        <v>19</v>
      </c>
      <c r="BB3043">
        <v>0</v>
      </c>
      <c r="BC3043">
        <v>25</v>
      </c>
      <c r="BD3043">
        <v>57</v>
      </c>
      <c r="BE3043">
        <v>38</v>
      </c>
      <c r="BF3043">
        <v>88</v>
      </c>
      <c r="BG3043">
        <v>7.76</v>
      </c>
      <c r="BH3043">
        <v>4.63</v>
      </c>
      <c r="BI3043">
        <v>1.5</v>
      </c>
      <c r="BJ3043">
        <v>3.6</v>
      </c>
      <c r="BK3043">
        <v>6.5</v>
      </c>
      <c r="BL3043">
        <f>1/Table1[[#This Row],[odds_ft_home_team_win]]+1/Table1[[#This Row],[odds_ft_draw]]+1/Table1[[#This Row],[odds_ft_away_team_win]]-1</f>
        <v>9.8290598290598385E-2</v>
      </c>
      <c r="BM3043">
        <f>Table1[[#This Row],[Margin]]/3</f>
        <v>3.2763532763532797E-2</v>
      </c>
      <c r="BN3043">
        <v>1.37</v>
      </c>
      <c r="BO3043">
        <v>2.15</v>
      </c>
      <c r="BP3043">
        <v>3.83</v>
      </c>
      <c r="BQ3043">
        <v>7.45</v>
      </c>
      <c r="BR3043">
        <v>2.25</v>
      </c>
      <c r="BS3043">
        <v>1.62</v>
      </c>
      <c r="BT3043" t="s">
        <v>3807</v>
      </c>
      <c r="BU3043">
        <f>VLOOKUP(Table1[[#This Row],[Reference]],metron,11,FALSE)</f>
        <v>1.980803571428571</v>
      </c>
      <c r="BV3043">
        <f>VLOOKUP(Table1[[#This Row],[Reference]],metron,12,FALSE)</f>
        <v>0.85357142857142854</v>
      </c>
    </row>
    <row r="3044" spans="1:74" hidden="1" x14ac:dyDescent="0.45">
      <c r="A3044" t="s">
        <v>5400</v>
      </c>
      <c r="B3044">
        <v>1636254360</v>
      </c>
      <c r="C3044" s="3" t="s">
        <v>5090</v>
      </c>
      <c r="D3044" t="s">
        <v>65</v>
      </c>
      <c r="E3044" t="s">
        <v>66</v>
      </c>
      <c r="F3044" t="s">
        <v>72</v>
      </c>
      <c r="G3044" t="s">
        <v>103</v>
      </c>
      <c r="H3044" t="s">
        <v>3831</v>
      </c>
      <c r="I3044">
        <f>MROUND(Table1[[#This Row],[Prob_H]]*100,2)/100</f>
        <v>0.3</v>
      </c>
      <c r="J3044">
        <f>1/Table1[[#This Row],[odds_ft_home_team_win]]-Table1[[#This Row],[Margin/3]]</f>
        <v>0.30334832583708143</v>
      </c>
      <c r="K3044">
        <f>1/Table1[[#This Row],[odds_ft_draw]]-Table1[[#This Row],[Margin/3]]</f>
        <v>0.30334832583708143</v>
      </c>
      <c r="L3044">
        <f>1/Table1[[#This Row],[odds_ft_away_team_win]]-Table1[[#This Row],[Margin/3]]</f>
        <v>0.39330334832583708</v>
      </c>
      <c r="M3044">
        <v>17</v>
      </c>
      <c r="N3044">
        <v>0.88</v>
      </c>
      <c r="O3044">
        <v>1</v>
      </c>
      <c r="P3044">
        <v>1.35</v>
      </c>
      <c r="Q3044">
        <v>1.42</v>
      </c>
      <c r="R3044" t="str" cm="1">
        <f t="array" ref="R30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4">
        <v>3</v>
      </c>
      <c r="T3044">
        <v>2</v>
      </c>
      <c r="U3044">
        <v>5</v>
      </c>
      <c r="V3044">
        <v>2</v>
      </c>
      <c r="W3044">
        <v>1</v>
      </c>
      <c r="X3044">
        <v>1</v>
      </c>
      <c r="Y3044" t="s">
        <v>5091</v>
      </c>
      <c r="Z3044" t="s">
        <v>5092</v>
      </c>
      <c r="AA3044">
        <v>2</v>
      </c>
      <c r="AB3044">
        <v>7</v>
      </c>
      <c r="AC3044">
        <v>1</v>
      </c>
      <c r="AD3044">
        <v>0</v>
      </c>
      <c r="AE3044">
        <v>2</v>
      </c>
      <c r="AF3044">
        <v>0</v>
      </c>
      <c r="AG3044">
        <v>1</v>
      </c>
      <c r="AH3044">
        <v>0</v>
      </c>
      <c r="AI3044">
        <v>0</v>
      </c>
      <c r="AJ3044">
        <v>2</v>
      </c>
      <c r="AK3044">
        <v>16</v>
      </c>
      <c r="AL3044">
        <v>23</v>
      </c>
      <c r="AM3044">
        <v>8</v>
      </c>
      <c r="AN3044">
        <v>8</v>
      </c>
      <c r="AO3044">
        <v>8</v>
      </c>
      <c r="AP3044">
        <v>15</v>
      </c>
      <c r="AQ3044">
        <v>7</v>
      </c>
      <c r="AR3044">
        <v>8</v>
      </c>
      <c r="AS3044">
        <v>59</v>
      </c>
      <c r="AT3044">
        <v>41</v>
      </c>
      <c r="AU3044">
        <v>2.02</v>
      </c>
      <c r="AV3044">
        <v>2.36</v>
      </c>
      <c r="AW3044">
        <v>2.23</v>
      </c>
      <c r="AX3044">
        <v>54</v>
      </c>
      <c r="AY3044">
        <v>75</v>
      </c>
      <c r="AZ3044">
        <v>48</v>
      </c>
      <c r="BA3044">
        <v>14</v>
      </c>
      <c r="BB3044">
        <v>0</v>
      </c>
      <c r="BC3044">
        <v>28</v>
      </c>
      <c r="BD3044">
        <v>81</v>
      </c>
      <c r="BE3044">
        <v>20</v>
      </c>
      <c r="BF3044">
        <v>82</v>
      </c>
      <c r="BG3044">
        <v>10.43</v>
      </c>
      <c r="BH3044">
        <v>4.5599999999999996</v>
      </c>
      <c r="BI3044">
        <v>2.9</v>
      </c>
      <c r="BJ3044">
        <v>2.9</v>
      </c>
      <c r="BK3044">
        <v>2.2999999999999998</v>
      </c>
      <c r="BL3044">
        <f>1/Table1[[#This Row],[odds_ft_home_team_win]]+1/Table1[[#This Row],[odds_ft_draw]]+1/Table1[[#This Row],[odds_ft_away_team_win]]-1</f>
        <v>0.12443778110944548</v>
      </c>
      <c r="BM3044">
        <f>Table1[[#This Row],[Margin]]/3</f>
        <v>4.1479260369815162E-2</v>
      </c>
      <c r="BN3044">
        <v>1.4</v>
      </c>
      <c r="BO3044">
        <v>2.2000000000000002</v>
      </c>
      <c r="BP3044">
        <v>4.08</v>
      </c>
      <c r="BQ3044">
        <v>8.0500000000000007</v>
      </c>
      <c r="BR3044">
        <v>1.91</v>
      </c>
      <c r="BS3044">
        <v>1.8</v>
      </c>
      <c r="BT3044" t="s">
        <v>3829</v>
      </c>
      <c r="BU3044">
        <f>VLOOKUP(Table1[[#This Row],[Reference]],metron,11,FALSE)</f>
        <v>1.1805091283106199</v>
      </c>
      <c r="BV3044">
        <f>VLOOKUP(Table1[[#This Row],[Reference]],metron,12,FALSE)</f>
        <v>1.3921316533813319</v>
      </c>
    </row>
    <row r="3045" spans="1:74" hidden="1" x14ac:dyDescent="0.45">
      <c r="A3045" t="s">
        <v>5400</v>
      </c>
      <c r="B3045">
        <v>1636326000</v>
      </c>
      <c r="C3045" s="3" t="s">
        <v>5093</v>
      </c>
      <c r="D3045" t="s">
        <v>65</v>
      </c>
      <c r="E3045" t="s">
        <v>66</v>
      </c>
      <c r="F3045" t="s">
        <v>94</v>
      </c>
      <c r="G3045" t="s">
        <v>77</v>
      </c>
      <c r="H3045" t="s">
        <v>3811</v>
      </c>
      <c r="I3045">
        <f>MROUND(Table1[[#This Row],[Prob_H]]*100,2)/100</f>
        <v>0.3</v>
      </c>
      <c r="J3045">
        <f>1/Table1[[#This Row],[odds_ft_home_team_win]]-Table1[[#This Row],[Margin/3]]</f>
        <v>0.29383995585600048</v>
      </c>
      <c r="K3045">
        <f>1/Table1[[#This Row],[odds_ft_draw]]-Table1[[#This Row],[Margin/3]]</f>
        <v>0.30424849085469946</v>
      </c>
      <c r="L3045">
        <f>1/Table1[[#This Row],[odds_ft_away_team_win]]-Table1[[#This Row],[Margin/3]]</f>
        <v>0.40191155328930006</v>
      </c>
      <c r="M3045">
        <v>17</v>
      </c>
      <c r="N3045">
        <v>1.5</v>
      </c>
      <c r="O3045">
        <v>1.38</v>
      </c>
      <c r="P3045">
        <v>1.58</v>
      </c>
      <c r="Q3045">
        <v>1.5</v>
      </c>
      <c r="R3045" t="str" cm="1">
        <f t="array" ref="R30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5">
        <v>4</v>
      </c>
      <c r="T3045">
        <v>3</v>
      </c>
      <c r="U3045">
        <v>7</v>
      </c>
      <c r="V3045">
        <v>4</v>
      </c>
      <c r="W3045">
        <v>1</v>
      </c>
      <c r="X3045">
        <v>3</v>
      </c>
      <c r="Y3045" t="s">
        <v>5094</v>
      </c>
      <c r="Z3045" t="s">
        <v>5095</v>
      </c>
      <c r="AA3045">
        <v>8</v>
      </c>
      <c r="AB3045">
        <v>5</v>
      </c>
      <c r="AC3045">
        <v>1</v>
      </c>
      <c r="AD3045">
        <v>0</v>
      </c>
      <c r="AE3045">
        <v>1</v>
      </c>
      <c r="AF3045">
        <v>0</v>
      </c>
      <c r="AG3045">
        <v>1</v>
      </c>
      <c r="AH3045">
        <v>0</v>
      </c>
      <c r="AI3045">
        <v>0</v>
      </c>
      <c r="AJ3045">
        <v>1</v>
      </c>
      <c r="AK3045">
        <v>20</v>
      </c>
      <c r="AL3045">
        <v>14</v>
      </c>
      <c r="AM3045">
        <v>8</v>
      </c>
      <c r="AN3045">
        <v>6</v>
      </c>
      <c r="AO3045">
        <v>12</v>
      </c>
      <c r="AP3045">
        <v>8</v>
      </c>
      <c r="AQ3045">
        <v>8</v>
      </c>
      <c r="AR3045">
        <v>8</v>
      </c>
      <c r="AS3045">
        <v>54</v>
      </c>
      <c r="AT3045">
        <v>46</v>
      </c>
      <c r="AU3045">
        <v>2.0499999999999998</v>
      </c>
      <c r="AV3045">
        <v>1.47</v>
      </c>
      <c r="AW3045">
        <v>1.69</v>
      </c>
      <c r="AX3045">
        <v>44</v>
      </c>
      <c r="AY3045">
        <v>57</v>
      </c>
      <c r="AZ3045">
        <v>32</v>
      </c>
      <c r="BA3045">
        <v>13</v>
      </c>
      <c r="BB3045">
        <v>0</v>
      </c>
      <c r="BC3045">
        <v>26</v>
      </c>
      <c r="BD3045">
        <v>51</v>
      </c>
      <c r="BE3045">
        <v>26</v>
      </c>
      <c r="BF3045">
        <v>51</v>
      </c>
      <c r="BG3045">
        <v>8.1300000000000008</v>
      </c>
      <c r="BH3045">
        <v>6.13</v>
      </c>
      <c r="BI3045">
        <v>3.15</v>
      </c>
      <c r="BJ3045">
        <v>3.05</v>
      </c>
      <c r="BK3045">
        <v>2.35</v>
      </c>
      <c r="BL3045">
        <f>1/Table1[[#This Row],[odds_ft_home_team_win]]+1/Table1[[#This Row],[odds_ft_draw]]+1/Table1[[#This Row],[odds_ft_away_team_win]]-1</f>
        <v>7.0861084812950947E-2</v>
      </c>
      <c r="BM3045">
        <f>Table1[[#This Row],[Margin]]/3</f>
        <v>2.3620361604316981E-2</v>
      </c>
      <c r="BN3045">
        <v>1.5</v>
      </c>
      <c r="BO3045">
        <v>2.29</v>
      </c>
      <c r="BP3045">
        <v>4.75</v>
      </c>
      <c r="BQ3045">
        <v>9.4</v>
      </c>
      <c r="BR3045">
        <v>2.08</v>
      </c>
      <c r="BS3045">
        <v>1.68</v>
      </c>
      <c r="BT3045" t="s">
        <v>3833</v>
      </c>
      <c r="BU3045">
        <f>VLOOKUP(Table1[[#This Row],[Reference]],metron,11,FALSE)</f>
        <v>1.1805091283106199</v>
      </c>
      <c r="BV3045">
        <f>VLOOKUP(Table1[[#This Row],[Reference]],metron,12,FALSE)</f>
        <v>1.3921316533813319</v>
      </c>
    </row>
    <row r="3046" spans="1:74" x14ac:dyDescent="0.45">
      <c r="A3046" t="s">
        <v>5400</v>
      </c>
      <c r="B3046">
        <v>1636333560</v>
      </c>
      <c r="C3046" s="3" t="s">
        <v>5096</v>
      </c>
      <c r="D3046" t="s">
        <v>65</v>
      </c>
      <c r="E3046" t="s">
        <v>66</v>
      </c>
      <c r="F3046" t="s">
        <v>88</v>
      </c>
      <c r="G3046" t="s">
        <v>3792</v>
      </c>
      <c r="H3046" t="s">
        <v>3903</v>
      </c>
      <c r="I3046">
        <f>MROUND(Table1[[#This Row],[Prob_H]]*100,2)/100</f>
        <v>0.56000000000000005</v>
      </c>
      <c r="J3046">
        <f>1/Table1[[#This Row],[odds_ft_home_team_win]]-Table1[[#This Row],[Margin/3]]</f>
        <v>0.56567932137393961</v>
      </c>
      <c r="K3046">
        <f>1/Table1[[#This Row],[odds_ft_draw]]-Table1[[#This Row],[Margin/3]]</f>
        <v>0.2441106939229592</v>
      </c>
      <c r="L3046">
        <f>1/Table1[[#This Row],[odds_ft_away_team_win]]-Table1[[#This Row],[Margin/3]]</f>
        <v>0.19020998470310105</v>
      </c>
      <c r="M3046">
        <v>17</v>
      </c>
      <c r="N3046">
        <v>1.38</v>
      </c>
      <c r="O3046">
        <v>1.63</v>
      </c>
      <c r="P3046">
        <v>1.58</v>
      </c>
      <c r="Q3046">
        <v>1.25</v>
      </c>
      <c r="R3046" t="str" cm="1">
        <f t="array" ref="R30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AA3046">
        <v>12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21</v>
      </c>
      <c r="AL3046">
        <v>7</v>
      </c>
      <c r="AM3046">
        <v>4</v>
      </c>
      <c r="AN3046">
        <v>2</v>
      </c>
      <c r="AO3046">
        <v>17</v>
      </c>
      <c r="AP3046">
        <v>5</v>
      </c>
      <c r="AQ3046">
        <v>5</v>
      </c>
      <c r="AR3046">
        <v>8</v>
      </c>
      <c r="AS3046">
        <v>52</v>
      </c>
      <c r="AT3046">
        <v>48</v>
      </c>
      <c r="AU3046">
        <v>2.13</v>
      </c>
      <c r="AV3046">
        <v>0.83</v>
      </c>
      <c r="AW3046">
        <v>2.19</v>
      </c>
      <c r="AX3046">
        <v>63</v>
      </c>
      <c r="AY3046">
        <v>69</v>
      </c>
      <c r="AZ3046">
        <v>44</v>
      </c>
      <c r="BA3046">
        <v>26</v>
      </c>
      <c r="BB3046">
        <v>0</v>
      </c>
      <c r="BC3046">
        <v>19</v>
      </c>
      <c r="BD3046">
        <v>57</v>
      </c>
      <c r="BE3046">
        <v>51</v>
      </c>
      <c r="BF3046">
        <v>63</v>
      </c>
      <c r="BG3046">
        <v>10.5</v>
      </c>
      <c r="BH3046">
        <v>3.26</v>
      </c>
      <c r="BI3046">
        <v>1.7</v>
      </c>
      <c r="BJ3046">
        <v>3.75</v>
      </c>
      <c r="BK3046">
        <v>4.7</v>
      </c>
      <c r="BL3046">
        <f>1/Table1[[#This Row],[odds_ft_home_team_win]]+1/Table1[[#This Row],[odds_ft_draw]]+1/Table1[[#This Row],[odds_ft_away_team_win]]-1</f>
        <v>6.7667918231122393E-2</v>
      </c>
      <c r="BM3046">
        <f>Table1[[#This Row],[Margin]]/3</f>
        <v>2.2555972743707464E-2</v>
      </c>
      <c r="BN3046">
        <v>1.25</v>
      </c>
      <c r="BO3046">
        <v>1.85</v>
      </c>
      <c r="BP3046">
        <v>3</v>
      </c>
      <c r="BQ3046">
        <v>5</v>
      </c>
      <c r="BR3046">
        <v>1.8</v>
      </c>
      <c r="BS3046">
        <v>2</v>
      </c>
      <c r="BT3046" t="s">
        <v>3817</v>
      </c>
      <c r="BU3046">
        <f>VLOOKUP(Table1[[#This Row],[Reference]],metron,11,FALSE)</f>
        <v>1.7546812539448771</v>
      </c>
      <c r="BV3046">
        <f>VLOOKUP(Table1[[#This Row],[Reference]],metron,12,FALSE)</f>
        <v>0.93456764148958549</v>
      </c>
    </row>
    <row r="3047" spans="1:74" hidden="1" x14ac:dyDescent="0.45">
      <c r="A3047" t="s">
        <v>5399</v>
      </c>
      <c r="B3047">
        <v>1651276800</v>
      </c>
      <c r="C3047" s="3" t="s">
        <v>5351</v>
      </c>
      <c r="D3047" t="s">
        <v>65</v>
      </c>
      <c r="E3047" t="s">
        <v>66</v>
      </c>
      <c r="F3047" t="s">
        <v>2218</v>
      </c>
      <c r="G3047" t="s">
        <v>98</v>
      </c>
      <c r="H3047" t="s">
        <v>3800</v>
      </c>
      <c r="I3047">
        <f>MROUND(Table1[[#This Row],[Prob_H]]*100,2)/100</f>
        <v>0.42</v>
      </c>
      <c r="J3047">
        <f>1/Table1[[#This Row],[odds_ft_home_team_win]]-Table1[[#This Row],[Margin/3]]</f>
        <v>0.41212753306486882</v>
      </c>
      <c r="K3047">
        <f>1/Table1[[#This Row],[odds_ft_draw]]-Table1[[#This Row],[Margin/3]]</f>
        <v>0.27706063076746917</v>
      </c>
      <c r="L3047">
        <f>1/Table1[[#This Row],[odds_ft_away_team_win]]-Table1[[#This Row],[Margin/3]]</f>
        <v>0.31081183616766206</v>
      </c>
      <c r="M3047">
        <v>17</v>
      </c>
      <c r="N3047">
        <v>1.31</v>
      </c>
      <c r="O3047">
        <v>1.24</v>
      </c>
      <c r="P3047">
        <v>1.24</v>
      </c>
      <c r="Q3047">
        <v>1.32</v>
      </c>
      <c r="R3047" t="str" cm="1">
        <f t="array" ref="R30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47">
        <v>0</v>
      </c>
      <c r="T3047">
        <v>1</v>
      </c>
      <c r="U3047">
        <v>1</v>
      </c>
      <c r="V3047">
        <v>0</v>
      </c>
      <c r="W3047">
        <v>0</v>
      </c>
      <c r="X3047">
        <v>0</v>
      </c>
      <c r="Z3047">
        <v>89</v>
      </c>
      <c r="AA3047">
        <v>6</v>
      </c>
      <c r="AB3047">
        <v>4</v>
      </c>
      <c r="AC3047">
        <v>3</v>
      </c>
      <c r="AD3047">
        <v>0</v>
      </c>
      <c r="AE3047">
        <v>1</v>
      </c>
      <c r="AF3047">
        <v>0</v>
      </c>
      <c r="AG3047">
        <v>1</v>
      </c>
      <c r="AH3047">
        <v>2</v>
      </c>
      <c r="AI3047">
        <v>1</v>
      </c>
      <c r="AJ3047">
        <v>0</v>
      </c>
      <c r="AK3047">
        <v>12</v>
      </c>
      <c r="AL3047">
        <v>11</v>
      </c>
      <c r="AM3047">
        <v>5</v>
      </c>
      <c r="AN3047">
        <v>5</v>
      </c>
      <c r="AO3047">
        <v>7</v>
      </c>
      <c r="AP3047">
        <v>6</v>
      </c>
      <c r="AQ3047">
        <v>22</v>
      </c>
      <c r="AR3047">
        <v>4</v>
      </c>
      <c r="AS3047">
        <v>50</v>
      </c>
      <c r="AT3047">
        <v>50</v>
      </c>
      <c r="AU3047">
        <v>1.43</v>
      </c>
      <c r="AV3047">
        <v>1.21</v>
      </c>
      <c r="AW3047">
        <v>2.13</v>
      </c>
      <c r="AX3047">
        <v>36</v>
      </c>
      <c r="AY3047">
        <v>58</v>
      </c>
      <c r="AZ3047">
        <v>46</v>
      </c>
      <c r="BA3047">
        <v>19</v>
      </c>
      <c r="BB3047">
        <v>3</v>
      </c>
      <c r="BC3047">
        <v>34</v>
      </c>
      <c r="BD3047">
        <v>55</v>
      </c>
      <c r="BE3047">
        <v>39</v>
      </c>
      <c r="BF3047">
        <v>73</v>
      </c>
      <c r="BG3047">
        <v>8.94</v>
      </c>
      <c r="BH3047">
        <v>4.76</v>
      </c>
      <c r="BI3047">
        <v>2.33</v>
      </c>
      <c r="BJ3047">
        <v>3.4</v>
      </c>
      <c r="BK3047">
        <v>3.05</v>
      </c>
      <c r="BL3047">
        <f>1/Table1[[#This Row],[odds_ft_home_team_win]]+1/Table1[[#This Row],[odds_ft_draw]]+1/Table1[[#This Row],[odds_ft_away_team_win]]-1</f>
        <v>5.1171048874063096E-2</v>
      </c>
      <c r="BM3047">
        <f>Table1[[#This Row],[Margin]]/3</f>
        <v>1.7057016291354365E-2</v>
      </c>
      <c r="BN3047">
        <v>1.5</v>
      </c>
      <c r="BO3047">
        <v>2.08</v>
      </c>
      <c r="BP3047">
        <v>3.8</v>
      </c>
      <c r="BQ3047">
        <v>7.4</v>
      </c>
      <c r="BR3047">
        <v>1.85</v>
      </c>
      <c r="BS3047">
        <v>1.85</v>
      </c>
      <c r="BT3047" t="s">
        <v>3809</v>
      </c>
      <c r="BU3047">
        <f>VLOOKUP(Table1[[#This Row],[Reference]],metron,11,FALSE)</f>
        <v>1.396960958296362</v>
      </c>
      <c r="BV3047">
        <f>VLOOKUP(Table1[[#This Row],[Reference]],metron,12,FALSE)</f>
        <v>1.091503992901508</v>
      </c>
    </row>
    <row r="3048" spans="1:74" hidden="1" x14ac:dyDescent="0.45">
      <c r="A3048" t="s">
        <v>5399</v>
      </c>
      <c r="B3048">
        <v>1651284300</v>
      </c>
      <c r="C3048" s="3" t="s">
        <v>5352</v>
      </c>
      <c r="D3048" t="s">
        <v>65</v>
      </c>
      <c r="E3048" t="s">
        <v>66</v>
      </c>
      <c r="F3048" t="s">
        <v>4346</v>
      </c>
      <c r="G3048" t="s">
        <v>73</v>
      </c>
      <c r="H3048" t="s">
        <v>3808</v>
      </c>
      <c r="I3048">
        <f>MROUND(Table1[[#This Row],[Prob_H]]*100,2)/100</f>
        <v>0.34</v>
      </c>
      <c r="J3048">
        <f>1/Table1[[#This Row],[odds_ft_home_team_win]]-Table1[[#This Row],[Margin/3]]</f>
        <v>0.33318273545977528</v>
      </c>
      <c r="K3048">
        <f>1/Table1[[#This Row],[odds_ft_draw]]-Table1[[#This Row],[Margin/3]]</f>
        <v>0.29862052347820844</v>
      </c>
      <c r="L3048">
        <f>1/Table1[[#This Row],[odds_ft_away_team_win]]-Table1[[#This Row],[Margin/3]]</f>
        <v>0.36819674106201622</v>
      </c>
      <c r="M3048">
        <v>17</v>
      </c>
      <c r="N3048">
        <v>1.63</v>
      </c>
      <c r="O3048">
        <v>1.59</v>
      </c>
      <c r="P3048">
        <v>1.71</v>
      </c>
      <c r="Q3048">
        <v>1.42</v>
      </c>
      <c r="R3048" t="str" cm="1">
        <f t="array" ref="R30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8">
        <v>2</v>
      </c>
      <c r="T3048">
        <v>1</v>
      </c>
      <c r="U3048">
        <v>3</v>
      </c>
      <c r="V3048">
        <v>0</v>
      </c>
      <c r="W3048">
        <v>0</v>
      </c>
      <c r="X3048">
        <v>0</v>
      </c>
      <c r="Y3048" t="s">
        <v>3261</v>
      </c>
      <c r="Z3048" t="s">
        <v>624</v>
      </c>
      <c r="AA3048">
        <v>7</v>
      </c>
      <c r="AB3048">
        <v>4</v>
      </c>
      <c r="AC3048">
        <v>3</v>
      </c>
      <c r="AD3048">
        <v>0</v>
      </c>
      <c r="AE3048">
        <v>5</v>
      </c>
      <c r="AF3048">
        <v>0</v>
      </c>
      <c r="AG3048">
        <v>0</v>
      </c>
      <c r="AH3048">
        <v>3</v>
      </c>
      <c r="AI3048">
        <v>3</v>
      </c>
      <c r="AJ3048">
        <v>2</v>
      </c>
      <c r="AK3048">
        <v>15</v>
      </c>
      <c r="AL3048">
        <v>9</v>
      </c>
      <c r="AM3048">
        <v>8</v>
      </c>
      <c r="AN3048">
        <v>2</v>
      </c>
      <c r="AO3048">
        <v>7</v>
      </c>
      <c r="AP3048">
        <v>7</v>
      </c>
      <c r="AQ3048">
        <v>15</v>
      </c>
      <c r="AR3048">
        <v>18</v>
      </c>
      <c r="AS3048">
        <v>55</v>
      </c>
      <c r="AT3048">
        <v>45</v>
      </c>
      <c r="AU3048">
        <v>1.78</v>
      </c>
      <c r="AV3048">
        <v>0.96</v>
      </c>
      <c r="AW3048">
        <v>2.31</v>
      </c>
      <c r="AX3048">
        <v>52</v>
      </c>
      <c r="AY3048">
        <v>76</v>
      </c>
      <c r="AZ3048">
        <v>40</v>
      </c>
      <c r="BA3048">
        <v>16</v>
      </c>
      <c r="BB3048">
        <v>3</v>
      </c>
      <c r="BC3048">
        <v>34</v>
      </c>
      <c r="BD3048">
        <v>76</v>
      </c>
      <c r="BE3048">
        <v>37</v>
      </c>
      <c r="BF3048">
        <v>70</v>
      </c>
      <c r="BG3048">
        <v>6.99</v>
      </c>
      <c r="BH3048">
        <v>6.41</v>
      </c>
      <c r="BI3048">
        <v>2.8</v>
      </c>
      <c r="BJ3048">
        <v>3.1</v>
      </c>
      <c r="BK3048">
        <v>2.5499999999999998</v>
      </c>
      <c r="BL3048">
        <f>1/Table1[[#This Row],[odds_ft_home_team_win]]+1/Table1[[#This Row],[odds_ft_draw]]+1/Table1[[#This Row],[odds_ft_away_team_win]]-1</f>
        <v>7.1880365049245665E-2</v>
      </c>
      <c r="BM3048">
        <f>Table1[[#This Row],[Margin]]/3</f>
        <v>2.3960121683081887E-2</v>
      </c>
      <c r="BN3048">
        <v>0</v>
      </c>
      <c r="BO3048">
        <v>2.13</v>
      </c>
      <c r="BP3048">
        <v>0</v>
      </c>
      <c r="BQ3048">
        <v>0</v>
      </c>
      <c r="BR3048">
        <v>0</v>
      </c>
      <c r="BS3048">
        <v>0</v>
      </c>
      <c r="BT3048" t="s">
        <v>4348</v>
      </c>
      <c r="BU3048">
        <f>VLOOKUP(Table1[[#This Row],[Reference]],metron,11,FALSE)</f>
        <v>1.228921489601805</v>
      </c>
      <c r="BV3048">
        <f>VLOOKUP(Table1[[#This Row],[Reference]],metron,12,FALSE)</f>
        <v>1.2940512655166849</v>
      </c>
    </row>
    <row r="3049" spans="1:74" hidden="1" x14ac:dyDescent="0.45">
      <c r="A3049" t="s">
        <v>5399</v>
      </c>
      <c r="B3049">
        <v>1651356000</v>
      </c>
      <c r="C3049" s="3" t="s">
        <v>5353</v>
      </c>
      <c r="D3049" t="s">
        <v>65</v>
      </c>
      <c r="E3049" t="s">
        <v>66</v>
      </c>
      <c r="F3049" t="s">
        <v>80</v>
      </c>
      <c r="G3049" t="s">
        <v>3788</v>
      </c>
      <c r="H3049" t="s">
        <v>3796</v>
      </c>
      <c r="I3049">
        <f>MROUND(Table1[[#This Row],[Prob_H]]*100,2)/100</f>
        <v>0.54</v>
      </c>
      <c r="J3049">
        <f>1/Table1[[#This Row],[odds_ft_home_team_win]]-Table1[[#This Row],[Margin/3]]</f>
        <v>0.54758624402805278</v>
      </c>
      <c r="K3049">
        <f>1/Table1[[#This Row],[odds_ft_draw]]-Table1[[#This Row],[Margin/3]]</f>
        <v>0.27180208666494804</v>
      </c>
      <c r="L3049">
        <f>1/Table1[[#This Row],[odds_ft_away_team_win]]-Table1[[#This Row],[Margin/3]]</f>
        <v>0.18061166930699918</v>
      </c>
      <c r="M3049">
        <v>17</v>
      </c>
      <c r="N3049">
        <v>1.1299999999999999</v>
      </c>
      <c r="O3049">
        <v>0.75</v>
      </c>
      <c r="P3049">
        <v>1.24</v>
      </c>
      <c r="Q3049">
        <v>0.71</v>
      </c>
      <c r="R3049" t="str" cm="1">
        <f t="array" ref="R30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49">
        <v>4</v>
      </c>
      <c r="T3049">
        <v>0</v>
      </c>
      <c r="U3049">
        <v>4</v>
      </c>
      <c r="V3049">
        <v>2</v>
      </c>
      <c r="W3049">
        <v>2</v>
      </c>
      <c r="X3049">
        <v>0</v>
      </c>
      <c r="Y3049" t="s">
        <v>5354</v>
      </c>
      <c r="AA3049">
        <v>7</v>
      </c>
      <c r="AB3049">
        <v>1</v>
      </c>
      <c r="AC3049">
        <v>1</v>
      </c>
      <c r="AD3049">
        <v>0</v>
      </c>
      <c r="AE3049">
        <v>3</v>
      </c>
      <c r="AF3049">
        <v>2</v>
      </c>
      <c r="AG3049">
        <v>1</v>
      </c>
      <c r="AH3049">
        <v>0</v>
      </c>
      <c r="AI3049">
        <v>3</v>
      </c>
      <c r="AJ3049">
        <v>2</v>
      </c>
      <c r="AK3049">
        <v>13</v>
      </c>
      <c r="AL3049">
        <v>7</v>
      </c>
      <c r="AM3049">
        <v>9</v>
      </c>
      <c r="AN3049">
        <v>3</v>
      </c>
      <c r="AO3049">
        <v>4</v>
      </c>
      <c r="AP3049">
        <v>4</v>
      </c>
      <c r="AQ3049">
        <v>14</v>
      </c>
      <c r="AR3049">
        <v>10</v>
      </c>
      <c r="AS3049">
        <v>63</v>
      </c>
      <c r="AT3049">
        <v>37</v>
      </c>
      <c r="AU3049">
        <v>1.72</v>
      </c>
      <c r="AV3049">
        <v>0.78</v>
      </c>
      <c r="AW3049">
        <v>1.97</v>
      </c>
      <c r="AX3049">
        <v>28</v>
      </c>
      <c r="AY3049">
        <v>56</v>
      </c>
      <c r="AZ3049">
        <v>28</v>
      </c>
      <c r="BA3049">
        <v>13</v>
      </c>
      <c r="BB3049">
        <v>3</v>
      </c>
      <c r="BC3049">
        <v>22</v>
      </c>
      <c r="BD3049">
        <v>51</v>
      </c>
      <c r="BE3049">
        <v>32</v>
      </c>
      <c r="BF3049">
        <v>82</v>
      </c>
      <c r="BG3049">
        <v>7.51</v>
      </c>
      <c r="BH3049">
        <v>4.88</v>
      </c>
      <c r="BI3049">
        <v>1.76</v>
      </c>
      <c r="BJ3049">
        <v>3.42</v>
      </c>
      <c r="BK3049">
        <v>4.97</v>
      </c>
      <c r="BL3049">
        <f>1/Table1[[#This Row],[odds_ft_home_team_win]]+1/Table1[[#This Row],[odds_ft_draw]]+1/Table1[[#This Row],[odds_ft_away_team_win]]-1</f>
        <v>6.178672246129624E-2</v>
      </c>
      <c r="BM3049">
        <f>Table1[[#This Row],[Margin]]/3</f>
        <v>2.0595574153765412E-2</v>
      </c>
      <c r="BN3049">
        <v>1.47</v>
      </c>
      <c r="BO3049">
        <v>2.48</v>
      </c>
      <c r="BP3049">
        <v>4.75</v>
      </c>
      <c r="BQ3049">
        <v>9.3000000000000007</v>
      </c>
      <c r="BR3049">
        <v>2.2999999999999998</v>
      </c>
      <c r="BS3049">
        <v>1.62</v>
      </c>
      <c r="BT3049" t="s">
        <v>3847</v>
      </c>
      <c r="BU3049">
        <f>VLOOKUP(Table1[[#This Row],[Reference]],metron,11,FALSE)</f>
        <v>1.684957590444867</v>
      </c>
      <c r="BV3049">
        <f>VLOOKUP(Table1[[#This Row],[Reference]],metron,12,FALSE)</f>
        <v>0.95101263631642718</v>
      </c>
    </row>
    <row r="3050" spans="1:74" hidden="1" x14ac:dyDescent="0.45">
      <c r="A3050" t="s">
        <v>5399</v>
      </c>
      <c r="B3050">
        <v>1651363200</v>
      </c>
      <c r="C3050" s="3" t="s">
        <v>5355</v>
      </c>
      <c r="D3050" t="s">
        <v>65</v>
      </c>
      <c r="E3050" t="s">
        <v>66</v>
      </c>
      <c r="F3050" t="s">
        <v>93</v>
      </c>
      <c r="G3050" t="s">
        <v>68</v>
      </c>
      <c r="H3050" t="s">
        <v>3819</v>
      </c>
      <c r="I3050">
        <f>MROUND(Table1[[#This Row],[Prob_H]]*100,2)/100</f>
        <v>0.36</v>
      </c>
      <c r="J3050">
        <f>1/Table1[[#This Row],[odds_ft_home_team_win]]-Table1[[#This Row],[Margin/3]]</f>
        <v>0.3577016204134848</v>
      </c>
      <c r="K3050">
        <f>1/Table1[[#This Row],[odds_ft_draw]]-Table1[[#This Row],[Margin/3]]</f>
        <v>0.31206928664555783</v>
      </c>
      <c r="L3050">
        <f>1/Table1[[#This Row],[odds_ft_away_team_win]]-Table1[[#This Row],[Margin/3]]</f>
        <v>0.33022909294095737</v>
      </c>
      <c r="M3050">
        <v>17</v>
      </c>
      <c r="N3050">
        <v>1.53</v>
      </c>
      <c r="O3050">
        <v>1.5</v>
      </c>
      <c r="P3050">
        <v>1.55</v>
      </c>
      <c r="Q3050">
        <v>1.48</v>
      </c>
      <c r="R3050" t="str" cm="1">
        <f t="array" ref="R30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50">
        <v>1</v>
      </c>
      <c r="T3050">
        <v>1</v>
      </c>
      <c r="U3050">
        <v>2</v>
      </c>
      <c r="V3050">
        <v>0</v>
      </c>
      <c r="W3050">
        <v>0</v>
      </c>
      <c r="X3050">
        <v>0</v>
      </c>
      <c r="Y3050">
        <v>54</v>
      </c>
      <c r="Z3050" t="s">
        <v>184</v>
      </c>
      <c r="AA3050">
        <v>3</v>
      </c>
      <c r="AB3050">
        <v>2</v>
      </c>
      <c r="AC3050">
        <v>3</v>
      </c>
      <c r="AD3050">
        <v>0</v>
      </c>
      <c r="AE3050">
        <v>2</v>
      </c>
      <c r="AF3050">
        <v>0</v>
      </c>
      <c r="AG3050">
        <v>1</v>
      </c>
      <c r="AH3050">
        <v>2</v>
      </c>
      <c r="AI3050">
        <v>1</v>
      </c>
      <c r="AJ3050">
        <v>1</v>
      </c>
      <c r="AK3050">
        <v>12</v>
      </c>
      <c r="AL3050">
        <v>13</v>
      </c>
      <c r="AM3050">
        <v>2</v>
      </c>
      <c r="AN3050">
        <v>3</v>
      </c>
      <c r="AO3050">
        <v>10</v>
      </c>
      <c r="AP3050">
        <v>10</v>
      </c>
      <c r="AQ3050">
        <v>15</v>
      </c>
      <c r="AR3050">
        <v>8</v>
      </c>
      <c r="AS3050">
        <v>46</v>
      </c>
      <c r="AT3050">
        <v>54</v>
      </c>
      <c r="AU3050">
        <v>1.1200000000000001</v>
      </c>
      <c r="AV3050">
        <v>1.37</v>
      </c>
      <c r="AW3050">
        <v>2.15</v>
      </c>
      <c r="AX3050">
        <v>47</v>
      </c>
      <c r="AY3050">
        <v>71</v>
      </c>
      <c r="AZ3050">
        <v>41</v>
      </c>
      <c r="BA3050">
        <v>9</v>
      </c>
      <c r="BB3050">
        <v>3</v>
      </c>
      <c r="BC3050">
        <v>28</v>
      </c>
      <c r="BD3050">
        <v>57</v>
      </c>
      <c r="BE3050">
        <v>38</v>
      </c>
      <c r="BF3050">
        <v>84</v>
      </c>
      <c r="BG3050">
        <v>8.43</v>
      </c>
      <c r="BH3050">
        <v>4.75</v>
      </c>
      <c r="BI3050">
        <v>2.6</v>
      </c>
      <c r="BJ3050">
        <v>2.95</v>
      </c>
      <c r="BK3050">
        <v>2.8</v>
      </c>
      <c r="BL3050">
        <f>1/Table1[[#This Row],[odds_ft_home_team_win]]+1/Table1[[#This Row],[odds_ft_draw]]+1/Table1[[#This Row],[odds_ft_away_team_win]]-1</f>
        <v>8.07412926056994E-2</v>
      </c>
      <c r="BM3050">
        <f>Table1[[#This Row],[Margin]]/3</f>
        <v>2.6913764201899799E-2</v>
      </c>
      <c r="BN3050">
        <v>1.39</v>
      </c>
      <c r="BO3050">
        <v>2.2000000000000002</v>
      </c>
      <c r="BP3050">
        <v>4</v>
      </c>
      <c r="BQ3050">
        <v>7.95</v>
      </c>
      <c r="BR3050">
        <v>1.88</v>
      </c>
      <c r="BS3050">
        <v>1.82</v>
      </c>
      <c r="BT3050" t="s">
        <v>3790</v>
      </c>
      <c r="BU3050">
        <f>VLOOKUP(Table1[[#This Row],[Reference]],metron,11,FALSE)</f>
        <v>1.269326094653606</v>
      </c>
      <c r="BV3050">
        <f>VLOOKUP(Table1[[#This Row],[Reference]],metron,12,FALSE)</f>
        <v>1.2417089578661631</v>
      </c>
    </row>
    <row r="3051" spans="1:74" x14ac:dyDescent="0.45">
      <c r="A3051" t="s">
        <v>5399</v>
      </c>
      <c r="B3051">
        <v>1651363560</v>
      </c>
      <c r="C3051" s="3" t="s">
        <v>5356</v>
      </c>
      <c r="D3051" t="s">
        <v>65</v>
      </c>
      <c r="E3051" t="s">
        <v>66</v>
      </c>
      <c r="F3051" t="s">
        <v>85</v>
      </c>
      <c r="G3051" t="s">
        <v>72</v>
      </c>
      <c r="H3051" t="s">
        <v>66</v>
      </c>
      <c r="I3051">
        <f>MROUND(Table1[[#This Row],[Prob_H]]*100,2)/100</f>
        <v>0.64</v>
      </c>
      <c r="J3051">
        <f>1/Table1[[#This Row],[odds_ft_home_team_win]]-Table1[[#This Row],[Margin/3]]</f>
        <v>0.64314363143631437</v>
      </c>
      <c r="K3051">
        <f>1/Table1[[#This Row],[odds_ft_draw]]-Table1[[#This Row],[Margin/3]]</f>
        <v>0.22037940379403798</v>
      </c>
      <c r="L3051">
        <f>1/Table1[[#This Row],[odds_ft_away_team_win]]-Table1[[#This Row],[Margin/3]]</f>
        <v>0.13647696476964771</v>
      </c>
      <c r="M3051">
        <v>17</v>
      </c>
      <c r="N3051">
        <v>1.76</v>
      </c>
      <c r="O3051">
        <v>0.56000000000000005</v>
      </c>
      <c r="P3051">
        <v>1.79</v>
      </c>
      <c r="Q3051">
        <v>0.53</v>
      </c>
      <c r="R3051" t="str" cm="1">
        <f t="array" ref="R30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51">
        <v>2</v>
      </c>
      <c r="T3051">
        <v>0</v>
      </c>
      <c r="U3051">
        <v>2</v>
      </c>
      <c r="V3051">
        <v>1</v>
      </c>
      <c r="W3051">
        <v>1</v>
      </c>
      <c r="X3051">
        <v>0</v>
      </c>
      <c r="Y3051" t="s">
        <v>5357</v>
      </c>
      <c r="AA3051">
        <v>7</v>
      </c>
      <c r="AB3051">
        <v>2</v>
      </c>
      <c r="AC3051">
        <v>0</v>
      </c>
      <c r="AD3051">
        <v>0</v>
      </c>
      <c r="AE3051">
        <v>2</v>
      </c>
      <c r="AF3051">
        <v>0</v>
      </c>
      <c r="AG3051">
        <v>0</v>
      </c>
      <c r="AH3051">
        <v>0</v>
      </c>
      <c r="AI3051">
        <v>1</v>
      </c>
      <c r="AJ3051">
        <v>1</v>
      </c>
      <c r="AK3051">
        <v>30</v>
      </c>
      <c r="AL3051">
        <v>7</v>
      </c>
      <c r="AM3051">
        <v>14</v>
      </c>
      <c r="AN3051">
        <v>5</v>
      </c>
      <c r="AO3051">
        <v>16</v>
      </c>
      <c r="AP3051">
        <v>2</v>
      </c>
      <c r="AQ3051">
        <v>7</v>
      </c>
      <c r="AR3051">
        <v>7</v>
      </c>
      <c r="AS3051">
        <v>56</v>
      </c>
      <c r="AT3051">
        <v>44</v>
      </c>
      <c r="AU3051">
        <v>3.35</v>
      </c>
      <c r="AV3051">
        <v>0.96</v>
      </c>
      <c r="AW3051">
        <v>2.23</v>
      </c>
      <c r="AX3051">
        <v>40</v>
      </c>
      <c r="AY3051">
        <v>77</v>
      </c>
      <c r="AZ3051">
        <v>40</v>
      </c>
      <c r="BA3051">
        <v>19</v>
      </c>
      <c r="BB3051">
        <v>3</v>
      </c>
      <c r="BC3051">
        <v>19</v>
      </c>
      <c r="BD3051">
        <v>64</v>
      </c>
      <c r="BE3051">
        <v>34</v>
      </c>
      <c r="BF3051">
        <v>80</v>
      </c>
      <c r="BG3051">
        <v>8.7899999999999991</v>
      </c>
      <c r="BH3051">
        <v>5.4</v>
      </c>
      <c r="BI3051">
        <v>1.5</v>
      </c>
      <c r="BJ3051">
        <v>4.0999999999999996</v>
      </c>
      <c r="BK3051">
        <v>6.25</v>
      </c>
      <c r="BL3051">
        <f>1/Table1[[#This Row],[odds_ft_home_team_win]]+1/Table1[[#This Row],[odds_ft_draw]]+1/Table1[[#This Row],[odds_ft_away_team_win]]-1</f>
        <v>7.0569105691056899E-2</v>
      </c>
      <c r="BM3051">
        <f>Table1[[#This Row],[Margin]]/3</f>
        <v>2.3523035230352301E-2</v>
      </c>
      <c r="BN3051">
        <v>1.27</v>
      </c>
      <c r="BO3051">
        <v>1.83</v>
      </c>
      <c r="BP3051">
        <v>3.03</v>
      </c>
      <c r="BQ3051">
        <v>5.65</v>
      </c>
      <c r="BR3051">
        <v>1.9</v>
      </c>
      <c r="BS3051">
        <v>1.8</v>
      </c>
      <c r="BT3051" t="s">
        <v>4878</v>
      </c>
      <c r="BU3051">
        <f>VLOOKUP(Table1[[#This Row],[Reference]],metron,11,FALSE)</f>
        <v>1.980803571428571</v>
      </c>
      <c r="BV3051">
        <f>VLOOKUP(Table1[[#This Row],[Reference]],metron,12,FALSE)</f>
        <v>0.85357142857142854</v>
      </c>
    </row>
    <row r="3052" spans="1:74" hidden="1" x14ac:dyDescent="0.45">
      <c r="A3052" t="s">
        <v>5399</v>
      </c>
      <c r="B3052">
        <v>1651370400</v>
      </c>
      <c r="C3052" s="3" t="s">
        <v>5358</v>
      </c>
      <c r="D3052" t="s">
        <v>65</v>
      </c>
      <c r="E3052" t="s">
        <v>66</v>
      </c>
      <c r="F3052" t="s">
        <v>86</v>
      </c>
      <c r="G3052" t="s">
        <v>77</v>
      </c>
      <c r="H3052" t="s">
        <v>3811</v>
      </c>
      <c r="I3052">
        <f>MROUND(Table1[[#This Row],[Prob_H]]*100,2)/100</f>
        <v>0.57999999999999996</v>
      </c>
      <c r="J3052">
        <f>1/Table1[[#This Row],[odds_ft_home_team_win]]-Table1[[#This Row],[Margin/3]]</f>
        <v>0.5812890812890813</v>
      </c>
      <c r="K3052">
        <f>1/Table1[[#This Row],[odds_ft_draw]]-Table1[[#This Row],[Margin/3]]</f>
        <v>0.25300625300625301</v>
      </c>
      <c r="L3052">
        <f>1/Table1[[#This Row],[odds_ft_away_team_win]]-Table1[[#This Row],[Margin/3]]</f>
        <v>0.16570466570466569</v>
      </c>
      <c r="M3052">
        <v>17</v>
      </c>
      <c r="N3052">
        <v>1.94</v>
      </c>
      <c r="O3052">
        <v>1.44</v>
      </c>
      <c r="P3052">
        <v>1.9</v>
      </c>
      <c r="Q3052">
        <v>1.5</v>
      </c>
      <c r="R3052" t="str" cm="1">
        <f t="array" ref="R30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AA3052">
        <v>5</v>
      </c>
      <c r="AB3052">
        <v>2</v>
      </c>
      <c r="AC3052">
        <v>4</v>
      </c>
      <c r="AD3052">
        <v>0</v>
      </c>
      <c r="AE3052">
        <v>2</v>
      </c>
      <c r="AF3052">
        <v>0</v>
      </c>
      <c r="AG3052">
        <v>3</v>
      </c>
      <c r="AH3052">
        <v>1</v>
      </c>
      <c r="AI3052">
        <v>2</v>
      </c>
      <c r="AJ3052">
        <v>0</v>
      </c>
      <c r="AK3052">
        <v>16</v>
      </c>
      <c r="AL3052">
        <v>8</v>
      </c>
      <c r="AM3052">
        <v>5</v>
      </c>
      <c r="AN3052">
        <v>3</v>
      </c>
      <c r="AO3052">
        <v>11</v>
      </c>
      <c r="AP3052">
        <v>5</v>
      </c>
      <c r="AQ3052">
        <v>10</v>
      </c>
      <c r="AR3052">
        <v>11</v>
      </c>
      <c r="AS3052">
        <v>64</v>
      </c>
      <c r="AT3052">
        <v>36</v>
      </c>
      <c r="AU3052">
        <v>1.81</v>
      </c>
      <c r="AV3052">
        <v>0.92</v>
      </c>
      <c r="AW3052">
        <v>2.37</v>
      </c>
      <c r="AX3052">
        <v>49</v>
      </c>
      <c r="AY3052">
        <v>73</v>
      </c>
      <c r="AZ3052">
        <v>40</v>
      </c>
      <c r="BA3052">
        <v>22</v>
      </c>
      <c r="BB3052">
        <v>10</v>
      </c>
      <c r="BC3052">
        <v>31</v>
      </c>
      <c r="BD3052">
        <v>70</v>
      </c>
      <c r="BE3052">
        <v>30</v>
      </c>
      <c r="BF3052">
        <v>69</v>
      </c>
      <c r="BG3052">
        <v>8.9700000000000006</v>
      </c>
      <c r="BH3052">
        <v>4.95</v>
      </c>
      <c r="BI3052">
        <v>1.65</v>
      </c>
      <c r="BJ3052">
        <v>3.6</v>
      </c>
      <c r="BK3052">
        <v>5.25</v>
      </c>
      <c r="BL3052">
        <f>1/Table1[[#This Row],[odds_ft_home_team_win]]+1/Table1[[#This Row],[odds_ft_draw]]+1/Table1[[#This Row],[odds_ft_away_team_win]]-1</f>
        <v>7.4314574314574333E-2</v>
      </c>
      <c r="BM3052">
        <f>Table1[[#This Row],[Margin]]/3</f>
        <v>2.4771524771524778E-2</v>
      </c>
      <c r="BN3052">
        <v>1.35</v>
      </c>
      <c r="BO3052">
        <v>2.09</v>
      </c>
      <c r="BP3052">
        <v>3.67</v>
      </c>
      <c r="BQ3052">
        <v>7.1</v>
      </c>
      <c r="BR3052">
        <v>2</v>
      </c>
      <c r="BS3052">
        <v>1.77</v>
      </c>
      <c r="BT3052" t="s">
        <v>3802</v>
      </c>
      <c r="BU3052">
        <f>VLOOKUP(Table1[[#This Row],[Reference]],metron,11,FALSE)</f>
        <v>1.7619715019855171</v>
      </c>
      <c r="BV3052">
        <f>VLOOKUP(Table1[[#This Row],[Reference]],metron,12,FALSE)</f>
        <v>0.87432842793739785</v>
      </c>
    </row>
    <row r="3053" spans="1:74" x14ac:dyDescent="0.45">
      <c r="A3053" t="s">
        <v>5399</v>
      </c>
      <c r="B3053">
        <v>1651424400</v>
      </c>
      <c r="C3053" s="3" t="s">
        <v>5359</v>
      </c>
      <c r="D3053" t="s">
        <v>65</v>
      </c>
      <c r="E3053" t="s">
        <v>66</v>
      </c>
      <c r="F3053" t="s">
        <v>94</v>
      </c>
      <c r="G3053" t="s">
        <v>103</v>
      </c>
      <c r="H3053" t="s">
        <v>3822</v>
      </c>
      <c r="I3053">
        <f>MROUND(Table1[[#This Row],[Prob_H]]*100,2)/100</f>
        <v>0.36</v>
      </c>
      <c r="J3053">
        <f>1/Table1[[#This Row],[odds_ft_home_team_win]]-Table1[[#This Row],[Margin/3]]</f>
        <v>0.3574778010575676</v>
      </c>
      <c r="K3053">
        <f>1/Table1[[#This Row],[odds_ft_draw]]-Table1[[#This Row],[Margin/3]]</f>
        <v>0.28055472413449073</v>
      </c>
      <c r="L3053">
        <f>1/Table1[[#This Row],[odds_ft_away_team_win]]-Table1[[#This Row],[Margin/3]]</f>
        <v>0.36196747480794178</v>
      </c>
      <c r="M3053">
        <v>17</v>
      </c>
      <c r="N3053">
        <v>1.5</v>
      </c>
      <c r="O3053">
        <v>1.56</v>
      </c>
      <c r="P3053">
        <v>1.58</v>
      </c>
      <c r="Q3053">
        <v>1.42</v>
      </c>
      <c r="R3053" t="str" cm="1">
        <f t="array" ref="R30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53">
        <v>2</v>
      </c>
      <c r="T3053">
        <v>0</v>
      </c>
      <c r="U3053">
        <v>2</v>
      </c>
      <c r="V3053">
        <v>0</v>
      </c>
      <c r="W3053">
        <v>0</v>
      </c>
      <c r="X3053">
        <v>0</v>
      </c>
      <c r="Y3053" t="s">
        <v>5360</v>
      </c>
      <c r="AA3053">
        <v>6</v>
      </c>
      <c r="AB3053">
        <v>6</v>
      </c>
      <c r="AC3053">
        <v>3</v>
      </c>
      <c r="AD3053">
        <v>0</v>
      </c>
      <c r="AE3053">
        <v>2</v>
      </c>
      <c r="AF3053">
        <v>0</v>
      </c>
      <c r="AG3053">
        <v>2</v>
      </c>
      <c r="AH3053">
        <v>1</v>
      </c>
      <c r="AI3053">
        <v>0</v>
      </c>
      <c r="AJ3053">
        <v>2</v>
      </c>
      <c r="AK3053">
        <v>14</v>
      </c>
      <c r="AL3053">
        <v>12</v>
      </c>
      <c r="AM3053">
        <v>7</v>
      </c>
      <c r="AN3053">
        <v>3</v>
      </c>
      <c r="AO3053">
        <v>7</v>
      </c>
      <c r="AP3053">
        <v>9</v>
      </c>
      <c r="AQ3053">
        <v>9</v>
      </c>
      <c r="AR3053">
        <v>11</v>
      </c>
      <c r="AS3053">
        <v>44</v>
      </c>
      <c r="AT3053">
        <v>56</v>
      </c>
      <c r="AU3053">
        <v>1.55</v>
      </c>
      <c r="AV3053">
        <v>1.32</v>
      </c>
      <c r="AW3053">
        <v>2.61</v>
      </c>
      <c r="AX3053">
        <v>51</v>
      </c>
      <c r="AY3053">
        <v>75</v>
      </c>
      <c r="AZ3053">
        <v>57</v>
      </c>
      <c r="BA3053">
        <v>30</v>
      </c>
      <c r="BB3053">
        <v>9</v>
      </c>
      <c r="BC3053">
        <v>36</v>
      </c>
      <c r="BD3053">
        <v>66</v>
      </c>
      <c r="BE3053">
        <v>47</v>
      </c>
      <c r="BF3053">
        <v>81</v>
      </c>
      <c r="BG3053">
        <v>10.66</v>
      </c>
      <c r="BH3053">
        <v>4.55</v>
      </c>
      <c r="BI3053">
        <v>2.6</v>
      </c>
      <c r="BJ3053">
        <v>3.25</v>
      </c>
      <c r="BK3053">
        <v>2.57</v>
      </c>
      <c r="BL3053">
        <f>1/Table1[[#This Row],[odds_ft_home_team_win]]+1/Table1[[#This Row],[odds_ft_draw]]+1/Table1[[#This Row],[odds_ft_away_team_win]]-1</f>
        <v>8.1412750673450995E-2</v>
      </c>
      <c r="BM3053">
        <f>Table1[[#This Row],[Margin]]/3</f>
        <v>2.7137583557816997E-2</v>
      </c>
      <c r="BN3053">
        <v>1.3</v>
      </c>
      <c r="BO3053">
        <v>1.98</v>
      </c>
      <c r="BP3053">
        <v>3.27</v>
      </c>
      <c r="BQ3053">
        <v>6.25</v>
      </c>
      <c r="BR3053">
        <v>1.7</v>
      </c>
      <c r="BS3053">
        <v>2.0299999999999998</v>
      </c>
      <c r="BT3053" t="s">
        <v>3833</v>
      </c>
      <c r="BU3053">
        <f>VLOOKUP(Table1[[#This Row],[Reference]],metron,11,FALSE)</f>
        <v>1.269326094653606</v>
      </c>
      <c r="BV3053">
        <f>VLOOKUP(Table1[[#This Row],[Reference]],metron,12,FALSE)</f>
        <v>1.2417089578661631</v>
      </c>
    </row>
    <row r="3054" spans="1:74" hidden="1" x14ac:dyDescent="0.45">
      <c r="A3054" t="s">
        <v>5399</v>
      </c>
      <c r="B3054">
        <v>1651438800</v>
      </c>
      <c r="C3054" s="3" t="s">
        <v>5361</v>
      </c>
      <c r="D3054" t="s">
        <v>65</v>
      </c>
      <c r="E3054" t="s">
        <v>66</v>
      </c>
      <c r="F3054" t="s">
        <v>3792</v>
      </c>
      <c r="G3054" t="s">
        <v>88</v>
      </c>
      <c r="H3054" t="s">
        <v>66</v>
      </c>
      <c r="I3054">
        <f>MROUND(Table1[[#This Row],[Prob_H]]*100,2)/100</f>
        <v>0.38</v>
      </c>
      <c r="J3054">
        <f>1/Table1[[#This Row],[odds_ft_home_team_win]]-Table1[[#This Row],[Margin/3]]</f>
        <v>0.37551405395208454</v>
      </c>
      <c r="K3054">
        <f>1/Table1[[#This Row],[odds_ft_draw]]-Table1[[#This Row],[Margin/3]]</f>
        <v>0.29809469911337483</v>
      </c>
      <c r="L3054">
        <f>1/Table1[[#This Row],[odds_ft_away_team_win]]-Table1[[#This Row],[Margin/3]]</f>
        <v>0.32639124693454064</v>
      </c>
      <c r="M3054">
        <v>17</v>
      </c>
      <c r="N3054">
        <v>1.19</v>
      </c>
      <c r="O3054">
        <v>1</v>
      </c>
      <c r="P3054">
        <v>1.1100000000000001</v>
      </c>
      <c r="Q3054">
        <v>1.1100000000000001</v>
      </c>
      <c r="R3054" t="str" cm="1">
        <f t="array" ref="R30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4">
        <v>1</v>
      </c>
      <c r="T3054">
        <v>3</v>
      </c>
      <c r="U3054">
        <v>4</v>
      </c>
      <c r="V3054">
        <v>0</v>
      </c>
      <c r="W3054">
        <v>0</v>
      </c>
      <c r="X3054">
        <v>0</v>
      </c>
      <c r="Y3054">
        <v>48</v>
      </c>
      <c r="Z3054" t="s">
        <v>5362</v>
      </c>
      <c r="AA3054">
        <v>1</v>
      </c>
      <c r="AB3054">
        <v>3</v>
      </c>
      <c r="AC3054">
        <v>1</v>
      </c>
      <c r="AD3054">
        <v>0</v>
      </c>
      <c r="AE3054">
        <v>1</v>
      </c>
      <c r="AF3054">
        <v>0</v>
      </c>
      <c r="AG3054">
        <v>1</v>
      </c>
      <c r="AH3054">
        <v>0</v>
      </c>
      <c r="AI3054">
        <v>0</v>
      </c>
      <c r="AJ3054">
        <v>1</v>
      </c>
      <c r="AK3054">
        <v>21</v>
      </c>
      <c r="AL3054">
        <v>14</v>
      </c>
      <c r="AM3054">
        <v>10</v>
      </c>
      <c r="AN3054">
        <v>9</v>
      </c>
      <c r="AO3054">
        <v>11</v>
      </c>
      <c r="AP3054">
        <v>5</v>
      </c>
      <c r="AQ3054">
        <v>13</v>
      </c>
      <c r="AR3054">
        <v>10</v>
      </c>
      <c r="AS3054">
        <v>63</v>
      </c>
      <c r="AT3054">
        <v>37</v>
      </c>
      <c r="AU3054">
        <v>2.34</v>
      </c>
      <c r="AV3054">
        <v>1.89</v>
      </c>
      <c r="AW3054">
        <v>2.4300000000000002</v>
      </c>
      <c r="AX3054">
        <v>49</v>
      </c>
      <c r="AY3054">
        <v>70</v>
      </c>
      <c r="AZ3054">
        <v>42</v>
      </c>
      <c r="BA3054">
        <v>19</v>
      </c>
      <c r="BB3054">
        <v>10</v>
      </c>
      <c r="BC3054">
        <v>22</v>
      </c>
      <c r="BD3054">
        <v>64</v>
      </c>
      <c r="BE3054">
        <v>39</v>
      </c>
      <c r="BF3054">
        <v>88</v>
      </c>
      <c r="BG3054">
        <v>10.85</v>
      </c>
      <c r="BH3054">
        <v>5.44</v>
      </c>
      <c r="BI3054">
        <v>2.5</v>
      </c>
      <c r="BJ3054">
        <v>3.1</v>
      </c>
      <c r="BK3054">
        <v>2.85</v>
      </c>
      <c r="BL3054">
        <f>1/Table1[[#This Row],[odds_ft_home_team_win]]+1/Table1[[#This Row],[odds_ft_draw]]+1/Table1[[#This Row],[odds_ft_away_team_win]]-1</f>
        <v>7.3457838143746512E-2</v>
      </c>
      <c r="BM3054">
        <f>Table1[[#This Row],[Margin]]/3</f>
        <v>2.4485946047915503E-2</v>
      </c>
      <c r="BN3054">
        <v>1.35</v>
      </c>
      <c r="BO3054">
        <v>2.06</v>
      </c>
      <c r="BP3054">
        <v>3.68</v>
      </c>
      <c r="BQ3054">
        <v>7.2</v>
      </c>
      <c r="BR3054">
        <v>1.81</v>
      </c>
      <c r="BS3054">
        <v>1.89</v>
      </c>
      <c r="BT3054" t="s">
        <v>3795</v>
      </c>
      <c r="BU3054">
        <f>VLOOKUP(Table1[[#This Row],[Reference]],metron,11,FALSE)</f>
        <v>1.330562659846547</v>
      </c>
      <c r="BV3054">
        <f>VLOOKUP(Table1[[#This Row],[Reference]],metron,12,FALSE)</f>
        <v>1.1595268542199491</v>
      </c>
    </row>
    <row r="3055" spans="1:74" hidden="1" x14ac:dyDescent="0.45">
      <c r="A3055" t="s">
        <v>5399</v>
      </c>
      <c r="B3055">
        <v>1651453560</v>
      </c>
      <c r="C3055" s="3" t="s">
        <v>5363</v>
      </c>
      <c r="D3055" t="s">
        <v>65</v>
      </c>
      <c r="E3055" t="s">
        <v>66</v>
      </c>
      <c r="F3055" t="s">
        <v>81</v>
      </c>
      <c r="G3055" t="s">
        <v>97</v>
      </c>
      <c r="H3055" t="s">
        <v>3784</v>
      </c>
      <c r="I3055">
        <f>MROUND(Table1[[#This Row],[Prob_H]]*100,2)/100</f>
        <v>0.6</v>
      </c>
      <c r="J3055">
        <f>1/Table1[[#This Row],[odds_ft_home_team_win]]-Table1[[#This Row],[Margin/3]]</f>
        <v>0.60987088449268134</v>
      </c>
      <c r="K3055">
        <f>1/Table1[[#This Row],[odds_ft_draw]]-Table1[[#This Row],[Margin/3]]</f>
        <v>0.22086193111200839</v>
      </c>
      <c r="L3055">
        <f>1/Table1[[#This Row],[odds_ft_away_team_win]]-Table1[[#This Row],[Margin/3]]</f>
        <v>0.16926718439531041</v>
      </c>
      <c r="M3055">
        <v>17</v>
      </c>
      <c r="N3055">
        <v>1.58</v>
      </c>
      <c r="O3055">
        <v>1.31</v>
      </c>
      <c r="P3055">
        <v>1.55</v>
      </c>
      <c r="Q3055">
        <v>1.29</v>
      </c>
      <c r="R3055" t="str" cm="1">
        <f t="array" ref="R30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55">
        <v>4</v>
      </c>
      <c r="T3055">
        <v>4</v>
      </c>
      <c r="U3055">
        <v>8</v>
      </c>
      <c r="V3055">
        <v>6</v>
      </c>
      <c r="W3055">
        <v>3</v>
      </c>
      <c r="X3055">
        <v>3</v>
      </c>
      <c r="Y3055" t="s">
        <v>5364</v>
      </c>
      <c r="Z3055" t="s">
        <v>5365</v>
      </c>
      <c r="AA3055">
        <v>6</v>
      </c>
      <c r="AB3055">
        <v>6</v>
      </c>
      <c r="AC3055">
        <v>0</v>
      </c>
      <c r="AD3055">
        <v>0</v>
      </c>
      <c r="AE3055">
        <v>2</v>
      </c>
      <c r="AF3055">
        <v>0</v>
      </c>
      <c r="AG3055">
        <v>0</v>
      </c>
      <c r="AH3055">
        <v>0</v>
      </c>
      <c r="AI3055">
        <v>1</v>
      </c>
      <c r="AJ3055">
        <v>1</v>
      </c>
      <c r="AK3055">
        <v>25</v>
      </c>
      <c r="AL3055">
        <v>13</v>
      </c>
      <c r="AM3055">
        <v>11</v>
      </c>
      <c r="AN3055">
        <v>6</v>
      </c>
      <c r="AO3055">
        <v>14</v>
      </c>
      <c r="AP3055">
        <v>7</v>
      </c>
      <c r="AQ3055">
        <v>11</v>
      </c>
      <c r="AR3055">
        <v>20</v>
      </c>
      <c r="AS3055">
        <v>63</v>
      </c>
      <c r="AT3055">
        <v>37</v>
      </c>
      <c r="AU3055">
        <v>2.76</v>
      </c>
      <c r="AV3055">
        <v>1.46</v>
      </c>
      <c r="AW3055">
        <v>2.36</v>
      </c>
      <c r="AX3055">
        <v>42</v>
      </c>
      <c r="AY3055">
        <v>75</v>
      </c>
      <c r="AZ3055">
        <v>49</v>
      </c>
      <c r="BA3055">
        <v>15</v>
      </c>
      <c r="BB3055">
        <v>6</v>
      </c>
      <c r="BC3055">
        <v>26</v>
      </c>
      <c r="BD3055">
        <v>83</v>
      </c>
      <c r="BE3055">
        <v>32</v>
      </c>
      <c r="BF3055">
        <v>75</v>
      </c>
      <c r="BG3055">
        <v>8.5500000000000007</v>
      </c>
      <c r="BH3055">
        <v>5.0599999999999996</v>
      </c>
      <c r="BI3055">
        <v>1.58</v>
      </c>
      <c r="BJ3055">
        <v>4.0999999999999996</v>
      </c>
      <c r="BK3055">
        <v>5.2</v>
      </c>
      <c r="BL3055">
        <f>1/Table1[[#This Row],[odds_ft_home_team_win]]+1/Table1[[#This Row],[odds_ft_draw]]+1/Table1[[#This Row],[odds_ft_away_team_win]]-1</f>
        <v>6.912152373714564E-2</v>
      </c>
      <c r="BM3055">
        <f>Table1[[#This Row],[Margin]]/3</f>
        <v>2.304050791238188E-2</v>
      </c>
      <c r="BN3055">
        <v>1.22</v>
      </c>
      <c r="BO3055">
        <v>1.71</v>
      </c>
      <c r="BP3055">
        <v>2.85</v>
      </c>
      <c r="BQ3055">
        <v>4.75</v>
      </c>
      <c r="BR3055">
        <v>1.8</v>
      </c>
      <c r="BS3055">
        <v>1.95</v>
      </c>
      <c r="BT3055" t="s">
        <v>109</v>
      </c>
      <c r="BU3055">
        <f>VLOOKUP(Table1[[#This Row],[Reference]],metron,11,FALSE)</f>
        <v>1.841836734693878</v>
      </c>
      <c r="BV3055">
        <f>VLOOKUP(Table1[[#This Row],[Reference]],metron,12,FALSE)</f>
        <v>0.88917233560090703</v>
      </c>
    </row>
    <row r="3056" spans="1:74" x14ac:dyDescent="0.45">
      <c r="A3056" t="s">
        <v>5404</v>
      </c>
      <c r="B3056">
        <v>1573261200</v>
      </c>
      <c r="C3056" s="3" t="s">
        <v>4060</v>
      </c>
      <c r="D3056" t="s">
        <v>65</v>
      </c>
      <c r="E3056" t="s">
        <v>66</v>
      </c>
      <c r="F3056" t="s">
        <v>78</v>
      </c>
      <c r="G3056" t="s">
        <v>73</v>
      </c>
      <c r="H3056" t="s">
        <v>3789</v>
      </c>
      <c r="I3056">
        <f>MROUND(Table1[[#This Row],[Prob_H]]*100,2)/100</f>
        <v>0.57999999999999996</v>
      </c>
      <c r="J3056">
        <f>1/Table1[[#This Row],[odds_ft_home_team_win]]-Table1[[#This Row],[Margin/3]]</f>
        <v>0.5812890812890813</v>
      </c>
      <c r="K3056">
        <f>1/Table1[[#This Row],[odds_ft_draw]]-Table1[[#This Row],[Margin/3]]</f>
        <v>0.25300625300625301</v>
      </c>
      <c r="L3056">
        <f>1/Table1[[#This Row],[odds_ft_away_team_win]]-Table1[[#This Row],[Margin/3]]</f>
        <v>0.16570466570466569</v>
      </c>
      <c r="M3056">
        <v>18</v>
      </c>
      <c r="N3056">
        <v>1.63</v>
      </c>
      <c r="O3056">
        <v>0.75</v>
      </c>
      <c r="P3056">
        <v>1.5</v>
      </c>
      <c r="Q3056">
        <v>1.07</v>
      </c>
      <c r="R3056" t="str" cm="1">
        <f t="array" ref="R30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56">
        <v>3</v>
      </c>
      <c r="T3056">
        <v>2</v>
      </c>
      <c r="U3056">
        <v>5</v>
      </c>
      <c r="V3056">
        <v>2</v>
      </c>
      <c r="W3056">
        <v>1</v>
      </c>
      <c r="X3056">
        <v>1</v>
      </c>
      <c r="Y3056" t="s">
        <v>4061</v>
      </c>
      <c r="Z3056" t="s">
        <v>4062</v>
      </c>
      <c r="AA3056">
        <v>10</v>
      </c>
      <c r="AB3056">
        <v>1</v>
      </c>
      <c r="AC3056">
        <v>3</v>
      </c>
      <c r="AD3056">
        <v>0</v>
      </c>
      <c r="AE3056">
        <v>3</v>
      </c>
      <c r="AF3056">
        <v>0</v>
      </c>
      <c r="AG3056">
        <v>0</v>
      </c>
      <c r="AH3056">
        <v>3</v>
      </c>
      <c r="AI3056">
        <v>0</v>
      </c>
      <c r="AJ3056">
        <v>3</v>
      </c>
      <c r="AK3056">
        <v>21</v>
      </c>
      <c r="AL3056">
        <v>9</v>
      </c>
      <c r="AM3056">
        <v>8</v>
      </c>
      <c r="AN3056">
        <v>3</v>
      </c>
      <c r="AO3056">
        <v>13</v>
      </c>
      <c r="AP3056">
        <v>6</v>
      </c>
      <c r="AQ3056">
        <v>12</v>
      </c>
      <c r="AR3056">
        <v>9</v>
      </c>
      <c r="AS3056">
        <v>71</v>
      </c>
      <c r="AT3056">
        <v>29</v>
      </c>
      <c r="AU3056">
        <v>2.4700000000000002</v>
      </c>
      <c r="AV3056">
        <v>0.97</v>
      </c>
      <c r="AW3056">
        <v>2.63</v>
      </c>
      <c r="AX3056">
        <v>51</v>
      </c>
      <c r="AY3056">
        <v>63</v>
      </c>
      <c r="AZ3056">
        <v>32</v>
      </c>
      <c r="BA3056">
        <v>32</v>
      </c>
      <c r="BB3056">
        <v>25</v>
      </c>
      <c r="BC3056">
        <v>32</v>
      </c>
      <c r="BD3056">
        <v>51</v>
      </c>
      <c r="BE3056">
        <v>44</v>
      </c>
      <c r="BF3056">
        <v>94</v>
      </c>
      <c r="BG3056">
        <v>8.5</v>
      </c>
      <c r="BH3056">
        <v>4.63</v>
      </c>
      <c r="BI3056">
        <v>1.65</v>
      </c>
      <c r="BJ3056">
        <v>3.6</v>
      </c>
      <c r="BK3056">
        <v>5.25</v>
      </c>
      <c r="BL3056">
        <f>1/Table1[[#This Row],[odds_ft_home_team_win]]+1/Table1[[#This Row],[odds_ft_draw]]+1/Table1[[#This Row],[odds_ft_away_team_win]]-1</f>
        <v>7.4314574314574333E-2</v>
      </c>
      <c r="BM3056">
        <f>Table1[[#This Row],[Margin]]/3</f>
        <v>2.4771524771524778E-2</v>
      </c>
      <c r="BN3056">
        <v>1.29</v>
      </c>
      <c r="BO3056">
        <v>1.91</v>
      </c>
      <c r="BP3056">
        <v>3.3</v>
      </c>
      <c r="BQ3056">
        <v>6.35</v>
      </c>
      <c r="BR3056">
        <v>1.87</v>
      </c>
      <c r="BS3056">
        <v>1.83</v>
      </c>
      <c r="BT3056" t="s">
        <v>3820</v>
      </c>
      <c r="BU3056">
        <f>VLOOKUP(Table1[[#This Row],[Reference]],metron,11,FALSE)</f>
        <v>1.7619715019855171</v>
      </c>
      <c r="BV3056">
        <f>VLOOKUP(Table1[[#This Row],[Reference]],metron,12,FALSE)</f>
        <v>0.87432842793739785</v>
      </c>
    </row>
    <row r="3057" spans="1:74" x14ac:dyDescent="0.45">
      <c r="A3057" t="s">
        <v>5404</v>
      </c>
      <c r="B3057">
        <v>1573268400</v>
      </c>
      <c r="C3057" s="3" t="s">
        <v>4063</v>
      </c>
      <c r="D3057" t="s">
        <v>65</v>
      </c>
      <c r="E3057" t="s">
        <v>66</v>
      </c>
      <c r="F3057" t="s">
        <v>611</v>
      </c>
      <c r="G3057" t="s">
        <v>86</v>
      </c>
      <c r="H3057" t="s">
        <v>3903</v>
      </c>
      <c r="I3057">
        <f>MROUND(Table1[[#This Row],[Prob_H]]*100,2)/100</f>
        <v>0.16</v>
      </c>
      <c r="J3057">
        <f>1/Table1[[#This Row],[odds_ft_home_team_win]]-Table1[[#This Row],[Margin/3]]</f>
        <v>0.15856571412126969</v>
      </c>
      <c r="K3057">
        <f>1/Table1[[#This Row],[odds_ft_draw]]-Table1[[#This Row],[Margin/3]]</f>
        <v>0.22366111255000146</v>
      </c>
      <c r="L3057">
        <f>1/Table1[[#This Row],[odds_ft_away_team_win]]-Table1[[#This Row],[Margin/3]]</f>
        <v>0.61777317332872883</v>
      </c>
      <c r="M3057">
        <v>18</v>
      </c>
      <c r="N3057">
        <v>0.75</v>
      </c>
      <c r="O3057">
        <v>1.25</v>
      </c>
      <c r="P3057">
        <v>0.67</v>
      </c>
      <c r="Q3057">
        <v>1.59</v>
      </c>
      <c r="R3057" t="str" cm="1">
        <f t="array" ref="R30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7">
        <v>0</v>
      </c>
      <c r="T3057">
        <v>5</v>
      </c>
      <c r="U3057">
        <v>5</v>
      </c>
      <c r="V3057">
        <v>3</v>
      </c>
      <c r="W3057">
        <v>0</v>
      </c>
      <c r="X3057">
        <v>3</v>
      </c>
      <c r="Z3057" t="s">
        <v>4064</v>
      </c>
      <c r="AA3057">
        <v>2</v>
      </c>
      <c r="AB3057">
        <v>10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4</v>
      </c>
      <c r="AL3057">
        <v>17</v>
      </c>
      <c r="AM3057">
        <v>2</v>
      </c>
      <c r="AN3057">
        <v>7</v>
      </c>
      <c r="AO3057">
        <v>2</v>
      </c>
      <c r="AP3057">
        <v>10</v>
      </c>
      <c r="AQ3057">
        <v>18</v>
      </c>
      <c r="AR3057">
        <v>10</v>
      </c>
      <c r="AS3057">
        <v>40</v>
      </c>
      <c r="AT3057">
        <v>60</v>
      </c>
      <c r="AU3057">
        <v>0.55000000000000004</v>
      </c>
      <c r="AV3057">
        <v>1.9</v>
      </c>
      <c r="AW3057">
        <v>2.75</v>
      </c>
      <c r="AX3057">
        <v>57</v>
      </c>
      <c r="AY3057">
        <v>69</v>
      </c>
      <c r="AZ3057">
        <v>51</v>
      </c>
      <c r="BA3057">
        <v>32</v>
      </c>
      <c r="BB3057">
        <v>19</v>
      </c>
      <c r="BC3057">
        <v>32</v>
      </c>
      <c r="BD3057">
        <v>57</v>
      </c>
      <c r="BE3057">
        <v>44</v>
      </c>
      <c r="BF3057">
        <v>88</v>
      </c>
      <c r="BG3057">
        <v>8.3800000000000008</v>
      </c>
      <c r="BH3057">
        <v>5.38</v>
      </c>
      <c r="BI3057">
        <v>5.5</v>
      </c>
      <c r="BJ3057">
        <v>4.05</v>
      </c>
      <c r="BK3057">
        <v>1.56</v>
      </c>
      <c r="BL3057">
        <f>1/Table1[[#This Row],[odds_ft_home_team_win]]+1/Table1[[#This Row],[odds_ft_draw]]+1/Table1[[#This Row],[odds_ft_away_team_win]]-1</f>
        <v>6.9757403090736414E-2</v>
      </c>
      <c r="BM3057">
        <f>Table1[[#This Row],[Margin]]/3</f>
        <v>2.3252467696912138E-2</v>
      </c>
      <c r="BN3057">
        <v>1.24</v>
      </c>
      <c r="BO3057">
        <v>1.77</v>
      </c>
      <c r="BP3057">
        <v>2.9</v>
      </c>
      <c r="BQ3057">
        <v>5.45</v>
      </c>
      <c r="BR3057">
        <v>1.87</v>
      </c>
      <c r="BS3057">
        <v>1.87</v>
      </c>
      <c r="BT3057" t="s">
        <v>3825</v>
      </c>
      <c r="BU3057">
        <f>VLOOKUP(Table1[[#This Row],[Reference]],metron,11,FALSE)</f>
        <v>0.94500846023688667</v>
      </c>
      <c r="BV3057">
        <f>VLOOKUP(Table1[[#This Row],[Reference]],metron,12,FALSE)</f>
        <v>1.755499153976311</v>
      </c>
    </row>
    <row r="3058" spans="1:74" x14ac:dyDescent="0.45">
      <c r="A3058" t="s">
        <v>5404</v>
      </c>
      <c r="B3058">
        <v>1573269000</v>
      </c>
      <c r="C3058" s="3" t="s">
        <v>4065</v>
      </c>
      <c r="D3058" t="s">
        <v>65</v>
      </c>
      <c r="E3058" t="s">
        <v>66</v>
      </c>
      <c r="F3058" t="s">
        <v>72</v>
      </c>
      <c r="G3058" t="s">
        <v>85</v>
      </c>
      <c r="H3058" t="s">
        <v>3815</v>
      </c>
      <c r="I3058">
        <f>MROUND(Table1[[#This Row],[Prob_H]]*100,2)/100</f>
        <v>0.3</v>
      </c>
      <c r="J3058">
        <f>1/Table1[[#This Row],[odds_ft_home_team_win]]-Table1[[#This Row],[Margin/3]]</f>
        <v>0.3080639167595689</v>
      </c>
      <c r="K3058">
        <f>1/Table1[[#This Row],[odds_ft_draw]]-Table1[[#This Row],[Margin/3]]</f>
        <v>0.2824228911185433</v>
      </c>
      <c r="L3058">
        <f>1/Table1[[#This Row],[odds_ft_away_team_win]]-Table1[[#This Row],[Margin/3]]</f>
        <v>0.4095131921218878</v>
      </c>
      <c r="M3058">
        <v>18</v>
      </c>
      <c r="N3058">
        <v>2.14</v>
      </c>
      <c r="O3058">
        <v>0.88</v>
      </c>
      <c r="P3058">
        <v>1.53</v>
      </c>
      <c r="Q3058">
        <v>0.94</v>
      </c>
      <c r="R3058" t="str" cm="1">
        <f t="array" ref="R30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8">
        <v>0</v>
      </c>
      <c r="T3058">
        <v>4</v>
      </c>
      <c r="U3058">
        <v>4</v>
      </c>
      <c r="V3058">
        <v>1</v>
      </c>
      <c r="W3058">
        <v>0</v>
      </c>
      <c r="X3058">
        <v>1</v>
      </c>
      <c r="Z3058" t="s">
        <v>4066</v>
      </c>
      <c r="AA3058">
        <v>5</v>
      </c>
      <c r="AB3058">
        <v>6</v>
      </c>
      <c r="AC3058">
        <v>2</v>
      </c>
      <c r="AD3058">
        <v>1</v>
      </c>
      <c r="AE3058">
        <v>3</v>
      </c>
      <c r="AF3058">
        <v>0</v>
      </c>
      <c r="AG3058">
        <v>2</v>
      </c>
      <c r="AH3058">
        <v>1</v>
      </c>
      <c r="AI3058">
        <v>1</v>
      </c>
      <c r="AJ3058">
        <v>2</v>
      </c>
      <c r="AK3058">
        <v>13</v>
      </c>
      <c r="AL3058">
        <v>20</v>
      </c>
      <c r="AM3058">
        <v>4</v>
      </c>
      <c r="AN3058">
        <v>7</v>
      </c>
      <c r="AO3058">
        <v>9</v>
      </c>
      <c r="AP3058">
        <v>13</v>
      </c>
      <c r="AQ3058">
        <v>15</v>
      </c>
      <c r="AR3058">
        <v>19</v>
      </c>
      <c r="AS3058">
        <v>43</v>
      </c>
      <c r="AT3058">
        <v>57</v>
      </c>
      <c r="AU3058">
        <v>1.31</v>
      </c>
      <c r="AV3058">
        <v>2.04</v>
      </c>
      <c r="AW3058">
        <v>2.88</v>
      </c>
      <c r="AX3058">
        <v>67</v>
      </c>
      <c r="AY3058">
        <v>75</v>
      </c>
      <c r="AZ3058">
        <v>47</v>
      </c>
      <c r="BA3058">
        <v>34</v>
      </c>
      <c r="BB3058">
        <v>27</v>
      </c>
      <c r="BC3058">
        <v>47</v>
      </c>
      <c r="BD3058">
        <v>81</v>
      </c>
      <c r="BE3058">
        <v>48</v>
      </c>
      <c r="BF3058">
        <v>75</v>
      </c>
      <c r="BG3058">
        <v>9.49</v>
      </c>
      <c r="BH3058">
        <v>7.64</v>
      </c>
      <c r="BI3058">
        <v>3</v>
      </c>
      <c r="BJ3058">
        <v>3.25</v>
      </c>
      <c r="BK3058">
        <v>2.2999999999999998</v>
      </c>
      <c r="BL3058">
        <f>1/Table1[[#This Row],[odds_ft_home_team_win]]+1/Table1[[#This Row],[odds_ft_draw]]+1/Table1[[#This Row],[odds_ft_away_team_win]]-1</f>
        <v>7.5808249721293297E-2</v>
      </c>
      <c r="BM3058">
        <f>Table1[[#This Row],[Margin]]/3</f>
        <v>2.5269416573764431E-2</v>
      </c>
      <c r="BN3058">
        <v>1.25</v>
      </c>
      <c r="BO3058">
        <v>1.8</v>
      </c>
      <c r="BP3058">
        <v>3</v>
      </c>
      <c r="BQ3058">
        <v>5.6</v>
      </c>
      <c r="BR3058">
        <v>1.62</v>
      </c>
      <c r="BS3058">
        <v>2.15</v>
      </c>
      <c r="BT3058" t="s">
        <v>3829</v>
      </c>
      <c r="BU3058">
        <f>VLOOKUP(Table1[[#This Row],[Reference]],metron,11,FALSE)</f>
        <v>1.1805091283106199</v>
      </c>
      <c r="BV3058">
        <f>VLOOKUP(Table1[[#This Row],[Reference]],metron,12,FALSE)</f>
        <v>1.3921316533813319</v>
      </c>
    </row>
    <row r="3059" spans="1:74" x14ac:dyDescent="0.45">
      <c r="A3059" t="s">
        <v>5404</v>
      </c>
      <c r="B3059">
        <v>1573340400</v>
      </c>
      <c r="C3059" s="3" t="s">
        <v>4067</v>
      </c>
      <c r="D3059" t="s">
        <v>65</v>
      </c>
      <c r="E3059" t="s">
        <v>66</v>
      </c>
      <c r="F3059" t="s">
        <v>3792</v>
      </c>
      <c r="G3059" t="s">
        <v>2218</v>
      </c>
      <c r="H3059" t="s">
        <v>3784</v>
      </c>
      <c r="I3059">
        <f>MROUND(Table1[[#This Row],[Prob_H]]*100,2)/100</f>
        <v>0.34</v>
      </c>
      <c r="J3059">
        <f>1/Table1[[#This Row],[odds_ft_home_team_win]]-Table1[[#This Row],[Margin/3]]</f>
        <v>0.3453612926652142</v>
      </c>
      <c r="K3059">
        <f>1/Table1[[#This Row],[odds_ft_draw]]-Table1[[#This Row],[Margin/3]]</f>
        <v>0.28749092229484385</v>
      </c>
      <c r="L3059">
        <f>1/Table1[[#This Row],[odds_ft_away_team_win]]-Table1[[#This Row],[Margin/3]]</f>
        <v>0.36714778503994194</v>
      </c>
      <c r="M3059">
        <v>18</v>
      </c>
      <c r="N3059">
        <v>0.63</v>
      </c>
      <c r="O3059">
        <v>2.14</v>
      </c>
      <c r="P3059">
        <v>0.86</v>
      </c>
      <c r="Q3059">
        <v>1.69</v>
      </c>
      <c r="R3059" t="str" cm="1">
        <f t="array" ref="R30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59">
        <v>0</v>
      </c>
      <c r="T3059">
        <v>2</v>
      </c>
      <c r="U3059">
        <v>2</v>
      </c>
      <c r="V3059">
        <v>1</v>
      </c>
      <c r="W3059">
        <v>0</v>
      </c>
      <c r="X3059">
        <v>1</v>
      </c>
      <c r="Z3059" t="s">
        <v>532</v>
      </c>
      <c r="AA3059">
        <v>5</v>
      </c>
      <c r="AB3059">
        <v>6</v>
      </c>
      <c r="AC3059">
        <v>1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1</v>
      </c>
      <c r="AK3059">
        <v>16</v>
      </c>
      <c r="AL3059">
        <v>15</v>
      </c>
      <c r="AM3059">
        <v>3</v>
      </c>
      <c r="AN3059">
        <v>6</v>
      </c>
      <c r="AO3059">
        <v>13</v>
      </c>
      <c r="AP3059">
        <v>9</v>
      </c>
      <c r="AQ3059">
        <v>13</v>
      </c>
      <c r="AR3059">
        <v>15</v>
      </c>
      <c r="AS3059">
        <v>43</v>
      </c>
      <c r="AT3059">
        <v>57</v>
      </c>
      <c r="AU3059">
        <v>1.38</v>
      </c>
      <c r="AV3059">
        <v>1.65</v>
      </c>
      <c r="AW3059">
        <v>2.75</v>
      </c>
      <c r="AX3059">
        <v>54</v>
      </c>
      <c r="AY3059">
        <v>88</v>
      </c>
      <c r="AZ3059">
        <v>41</v>
      </c>
      <c r="BA3059">
        <v>27</v>
      </c>
      <c r="BB3059">
        <v>20</v>
      </c>
      <c r="BC3059">
        <v>34</v>
      </c>
      <c r="BD3059">
        <v>61</v>
      </c>
      <c r="BE3059">
        <v>41</v>
      </c>
      <c r="BF3059">
        <v>81</v>
      </c>
      <c r="BG3059">
        <v>7.81</v>
      </c>
      <c r="BH3059">
        <v>4.8099999999999996</v>
      </c>
      <c r="BI3059">
        <v>2.7</v>
      </c>
      <c r="BJ3059">
        <v>3.2</v>
      </c>
      <c r="BK3059">
        <v>2.5499999999999998</v>
      </c>
      <c r="BL3059">
        <f>1/Table1[[#This Row],[odds_ft_home_team_win]]+1/Table1[[#This Row],[odds_ft_draw]]+1/Table1[[#This Row],[odds_ft_away_team_win]]-1</f>
        <v>7.5027233115468439E-2</v>
      </c>
      <c r="BM3059">
        <f>Table1[[#This Row],[Margin]]/3</f>
        <v>2.5009077705156146E-2</v>
      </c>
      <c r="BN3059">
        <v>1.32</v>
      </c>
      <c r="BO3059">
        <v>2</v>
      </c>
      <c r="BP3059">
        <v>3.5</v>
      </c>
      <c r="BQ3059">
        <v>6.8</v>
      </c>
      <c r="BR3059">
        <v>1.77</v>
      </c>
      <c r="BS3059">
        <v>2</v>
      </c>
      <c r="BT3059" t="s">
        <v>3795</v>
      </c>
      <c r="BU3059">
        <f>VLOOKUP(Table1[[#This Row],[Reference]],metron,11,FALSE)</f>
        <v>1.228921489601805</v>
      </c>
      <c r="BV3059">
        <f>VLOOKUP(Table1[[#This Row],[Reference]],metron,12,FALSE)</f>
        <v>1.2940512655166849</v>
      </c>
    </row>
    <row r="3060" spans="1:74" hidden="1" x14ac:dyDescent="0.45">
      <c r="A3060" t="s">
        <v>5404</v>
      </c>
      <c r="B3060">
        <v>1573347600</v>
      </c>
      <c r="C3060" s="3" t="s">
        <v>4068</v>
      </c>
      <c r="D3060" t="s">
        <v>65</v>
      </c>
      <c r="E3060" t="s">
        <v>66</v>
      </c>
      <c r="F3060" t="s">
        <v>68</v>
      </c>
      <c r="G3060" t="s">
        <v>103</v>
      </c>
      <c r="H3060" t="s">
        <v>3800</v>
      </c>
      <c r="I3060">
        <f>MROUND(Table1[[#This Row],[Prob_H]]*100,2)/100</f>
        <v>0.48</v>
      </c>
      <c r="J3060">
        <f>1/Table1[[#This Row],[odds_ft_home_team_win]]-Table1[[#This Row],[Margin/3]]</f>
        <v>0.47200909349246944</v>
      </c>
      <c r="K3060">
        <f>1/Table1[[#This Row],[odds_ft_draw]]-Table1[[#This Row],[Margin/3]]</f>
        <v>0.26612674055129298</v>
      </c>
      <c r="L3060">
        <f>1/Table1[[#This Row],[odds_ft_away_team_win]]-Table1[[#This Row],[Margin/3]]</f>
        <v>0.26186416595623757</v>
      </c>
      <c r="M3060">
        <v>18</v>
      </c>
      <c r="N3060">
        <v>1.88</v>
      </c>
      <c r="O3060">
        <v>1.5</v>
      </c>
      <c r="P3060">
        <v>1.93</v>
      </c>
      <c r="Q3060">
        <v>1.1399999999999999</v>
      </c>
      <c r="R3060" t="str" cm="1">
        <f t="array" ref="R30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AA3060">
        <v>9</v>
      </c>
      <c r="AB3060">
        <v>2</v>
      </c>
      <c r="AC3060">
        <v>1</v>
      </c>
      <c r="AD3060">
        <v>0</v>
      </c>
      <c r="AE3060">
        <v>3</v>
      </c>
      <c r="AF3060">
        <v>1</v>
      </c>
      <c r="AG3060">
        <v>1</v>
      </c>
      <c r="AH3060">
        <v>0</v>
      </c>
      <c r="AI3060">
        <v>1</v>
      </c>
      <c r="AJ3060">
        <v>3</v>
      </c>
      <c r="AK3060">
        <v>10</v>
      </c>
      <c r="AL3060">
        <v>11</v>
      </c>
      <c r="AM3060">
        <v>3</v>
      </c>
      <c r="AN3060">
        <v>2</v>
      </c>
      <c r="AO3060">
        <v>7</v>
      </c>
      <c r="AP3060">
        <v>9</v>
      </c>
      <c r="AQ3060">
        <v>10</v>
      </c>
      <c r="AR3060">
        <v>13</v>
      </c>
      <c r="AS3060">
        <v>65</v>
      </c>
      <c r="AT3060">
        <v>35</v>
      </c>
      <c r="AU3060">
        <v>1.33</v>
      </c>
      <c r="AV3060">
        <v>1.08</v>
      </c>
      <c r="AW3060">
        <v>3.25</v>
      </c>
      <c r="AX3060">
        <v>69</v>
      </c>
      <c r="AY3060">
        <v>88</v>
      </c>
      <c r="AZ3060">
        <v>57</v>
      </c>
      <c r="BA3060">
        <v>44</v>
      </c>
      <c r="BB3060">
        <v>19</v>
      </c>
      <c r="BC3060">
        <v>44</v>
      </c>
      <c r="BD3060">
        <v>75</v>
      </c>
      <c r="BE3060">
        <v>57</v>
      </c>
      <c r="BF3060">
        <v>94</v>
      </c>
      <c r="BG3060">
        <v>9.6300000000000008</v>
      </c>
      <c r="BH3060">
        <v>3</v>
      </c>
      <c r="BI3060">
        <v>2</v>
      </c>
      <c r="BJ3060">
        <v>3.4</v>
      </c>
      <c r="BK3060">
        <v>3.45</v>
      </c>
      <c r="BL3060">
        <f>1/Table1[[#This Row],[odds_ft_home_team_win]]+1/Table1[[#This Row],[odds_ft_draw]]+1/Table1[[#This Row],[odds_ft_away_team_win]]-1</f>
        <v>8.3972719522591666E-2</v>
      </c>
      <c r="BM3060">
        <f>Table1[[#This Row],[Margin]]/3</f>
        <v>2.7990906507530555E-2</v>
      </c>
      <c r="BN3060">
        <v>1.23</v>
      </c>
      <c r="BO3060">
        <v>1.74</v>
      </c>
      <c r="BP3060">
        <v>2.9</v>
      </c>
      <c r="BQ3060">
        <v>5.35</v>
      </c>
      <c r="BR3060">
        <v>1.65</v>
      </c>
      <c r="BS3060">
        <v>2.15</v>
      </c>
      <c r="BT3060" t="s">
        <v>3807</v>
      </c>
      <c r="BU3060">
        <f>VLOOKUP(Table1[[#This Row],[Reference]],metron,11,FALSE)</f>
        <v>1.510877192982456</v>
      </c>
      <c r="BV3060">
        <f>VLOOKUP(Table1[[#This Row],[Reference]],metron,12,FALSE)</f>
        <v>1.0163157894736841</v>
      </c>
    </row>
    <row r="3061" spans="1:74" x14ac:dyDescent="0.45">
      <c r="A3061" t="s">
        <v>5404</v>
      </c>
      <c r="B3061">
        <v>1573354800</v>
      </c>
      <c r="C3061" s="3" t="s">
        <v>4069</v>
      </c>
      <c r="D3061" t="s">
        <v>65</v>
      </c>
      <c r="E3061" t="s">
        <v>66</v>
      </c>
      <c r="F3061" t="s">
        <v>98</v>
      </c>
      <c r="G3061" t="s">
        <v>80</v>
      </c>
      <c r="H3061" t="s">
        <v>3822</v>
      </c>
      <c r="I3061">
        <f>MROUND(Table1[[#This Row],[Prob_H]]*100,2)/100</f>
        <v>0.4</v>
      </c>
      <c r="J3061">
        <f>1/Table1[[#This Row],[odds_ft_home_team_win]]-Table1[[#This Row],[Margin/3]]</f>
        <v>0.40813464235624125</v>
      </c>
      <c r="K3061">
        <f>1/Table1[[#This Row],[odds_ft_draw]]-Table1[[#This Row],[Margin/3]]</f>
        <v>0.29593267882187935</v>
      </c>
      <c r="L3061">
        <f>1/Table1[[#This Row],[odds_ft_away_team_win]]-Table1[[#This Row],[Margin/3]]</f>
        <v>0.29593267882187935</v>
      </c>
      <c r="M3061">
        <v>18</v>
      </c>
      <c r="N3061">
        <v>1.43</v>
      </c>
      <c r="O3061">
        <v>1.75</v>
      </c>
      <c r="P3061">
        <v>1.71</v>
      </c>
      <c r="Q3061">
        <v>1.5</v>
      </c>
      <c r="R3061" t="str" cm="1">
        <f t="array" ref="R30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1">
        <v>3</v>
      </c>
      <c r="T3061">
        <v>2</v>
      </c>
      <c r="U3061">
        <v>5</v>
      </c>
      <c r="V3061">
        <v>3</v>
      </c>
      <c r="W3061">
        <v>3</v>
      </c>
      <c r="X3061">
        <v>0</v>
      </c>
      <c r="Y3061" t="s">
        <v>4070</v>
      </c>
      <c r="Z3061" t="s">
        <v>4071</v>
      </c>
      <c r="AA3061">
        <v>1</v>
      </c>
      <c r="AB3061">
        <v>10</v>
      </c>
      <c r="AC3061">
        <v>3</v>
      </c>
      <c r="AD3061">
        <v>1</v>
      </c>
      <c r="AE3061">
        <v>4</v>
      </c>
      <c r="AF3061">
        <v>0</v>
      </c>
      <c r="AG3061">
        <v>0</v>
      </c>
      <c r="AH3061">
        <v>4</v>
      </c>
      <c r="AI3061">
        <v>1</v>
      </c>
      <c r="AJ3061">
        <v>3</v>
      </c>
      <c r="AK3061">
        <v>8</v>
      </c>
      <c r="AL3061">
        <v>14</v>
      </c>
      <c r="AM3061">
        <v>4</v>
      </c>
      <c r="AN3061">
        <v>5</v>
      </c>
      <c r="AO3061">
        <v>4</v>
      </c>
      <c r="AP3061">
        <v>9</v>
      </c>
      <c r="AQ3061">
        <v>17</v>
      </c>
      <c r="AR3061">
        <v>21</v>
      </c>
      <c r="AS3061">
        <v>44</v>
      </c>
      <c r="AT3061">
        <v>56</v>
      </c>
      <c r="AU3061">
        <v>0.98</v>
      </c>
      <c r="AV3061">
        <v>1.67</v>
      </c>
      <c r="AW3061">
        <v>2.54</v>
      </c>
      <c r="AX3061">
        <v>34</v>
      </c>
      <c r="AY3061">
        <v>80</v>
      </c>
      <c r="AZ3061">
        <v>34</v>
      </c>
      <c r="BA3061">
        <v>20</v>
      </c>
      <c r="BB3061">
        <v>14</v>
      </c>
      <c r="BC3061">
        <v>34</v>
      </c>
      <c r="BD3061">
        <v>81</v>
      </c>
      <c r="BE3061">
        <v>40</v>
      </c>
      <c r="BF3061">
        <v>81</v>
      </c>
      <c r="BG3061">
        <v>9.9499999999999993</v>
      </c>
      <c r="BH3061">
        <v>4.07</v>
      </c>
      <c r="BI3061">
        <v>2.2999999999999998</v>
      </c>
      <c r="BJ3061">
        <v>3.1</v>
      </c>
      <c r="BK3061">
        <v>3.1</v>
      </c>
      <c r="BL3061">
        <f>1/Table1[[#This Row],[odds_ft_home_team_win]]+1/Table1[[#This Row],[odds_ft_draw]]+1/Table1[[#This Row],[odds_ft_away_team_win]]-1</f>
        <v>7.9943899018232845E-2</v>
      </c>
      <c r="BM3061">
        <f>Table1[[#This Row],[Margin]]/3</f>
        <v>2.6647966339410949E-2</v>
      </c>
      <c r="BN3061">
        <v>1.34</v>
      </c>
      <c r="BO3061">
        <v>2.0499999999999998</v>
      </c>
      <c r="BP3061">
        <v>3.7</v>
      </c>
      <c r="BQ3061">
        <v>7</v>
      </c>
      <c r="BR3061">
        <v>1.8</v>
      </c>
      <c r="BS3061">
        <v>1.91</v>
      </c>
      <c r="BT3061" t="s">
        <v>3841</v>
      </c>
      <c r="BU3061">
        <f>VLOOKUP(Table1[[#This Row],[Reference]],metron,11,FALSE)</f>
        <v>1.344038264434575</v>
      </c>
      <c r="BV3061">
        <f>VLOOKUP(Table1[[#This Row],[Reference]],metron,12,FALSE)</f>
        <v>1.1515772691037469</v>
      </c>
    </row>
    <row r="3062" spans="1:74" hidden="1" x14ac:dyDescent="0.45">
      <c r="A3062" t="s">
        <v>5404</v>
      </c>
      <c r="B3062">
        <v>1573354800</v>
      </c>
      <c r="C3062" s="3" t="s">
        <v>4069</v>
      </c>
      <c r="D3062" t="s">
        <v>65</v>
      </c>
      <c r="E3062" t="s">
        <v>66</v>
      </c>
      <c r="F3062" t="s">
        <v>81</v>
      </c>
      <c r="G3062" t="s">
        <v>97</v>
      </c>
      <c r="H3062" t="s">
        <v>3811</v>
      </c>
      <c r="I3062">
        <f>MROUND(Table1[[#This Row],[Prob_H]]*100,2)/100</f>
        <v>0.62</v>
      </c>
      <c r="J3062">
        <f>1/Table1[[#This Row],[odds_ft_home_team_win]]-Table1[[#This Row],[Margin/3]]</f>
        <v>0.62418408603147557</v>
      </c>
      <c r="K3062">
        <f>1/Table1[[#This Row],[odds_ft_draw]]-Table1[[#This Row],[Margin/3]]</f>
        <v>0.21579729210251294</v>
      </c>
      <c r="L3062">
        <f>1/Table1[[#This Row],[odds_ft_away_team_win]]-Table1[[#This Row],[Margin/3]]</f>
        <v>0.1600186218660114</v>
      </c>
      <c r="M3062">
        <v>18</v>
      </c>
      <c r="N3062">
        <v>1.75</v>
      </c>
      <c r="O3062">
        <v>0.75</v>
      </c>
      <c r="P3062">
        <v>2.13</v>
      </c>
      <c r="Q3062">
        <v>0.86</v>
      </c>
      <c r="R3062" t="str" cm="1">
        <f t="array" ref="R30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2">
        <v>4</v>
      </c>
      <c r="T3062">
        <v>0</v>
      </c>
      <c r="U3062">
        <v>4</v>
      </c>
      <c r="V3062">
        <v>1</v>
      </c>
      <c r="W3062">
        <v>1</v>
      </c>
      <c r="X3062">
        <v>0</v>
      </c>
      <c r="Y3062" t="s">
        <v>4072</v>
      </c>
      <c r="AA3062">
        <v>10</v>
      </c>
      <c r="AB3062">
        <v>6</v>
      </c>
      <c r="AC3062">
        <v>2</v>
      </c>
      <c r="AD3062">
        <v>0</v>
      </c>
      <c r="AE3062">
        <v>1</v>
      </c>
      <c r="AF3062">
        <v>0</v>
      </c>
      <c r="AG3062">
        <v>1</v>
      </c>
      <c r="AH3062">
        <v>1</v>
      </c>
      <c r="AI3062">
        <v>1</v>
      </c>
      <c r="AJ3062">
        <v>0</v>
      </c>
      <c r="AK3062">
        <v>17</v>
      </c>
      <c r="AL3062">
        <v>5</v>
      </c>
      <c r="AM3062">
        <v>10</v>
      </c>
      <c r="AN3062">
        <v>4</v>
      </c>
      <c r="AO3062">
        <v>7</v>
      </c>
      <c r="AP3062">
        <v>1</v>
      </c>
      <c r="AQ3062">
        <v>9</v>
      </c>
      <c r="AR3062">
        <v>16</v>
      </c>
      <c r="AS3062">
        <v>74</v>
      </c>
      <c r="AT3062">
        <v>26</v>
      </c>
      <c r="AU3062">
        <v>2.19</v>
      </c>
      <c r="AV3062">
        <v>0.8</v>
      </c>
      <c r="AW3062">
        <v>2.57</v>
      </c>
      <c r="AX3062">
        <v>69</v>
      </c>
      <c r="AY3062">
        <v>82</v>
      </c>
      <c r="AZ3062">
        <v>32</v>
      </c>
      <c r="BA3062">
        <v>25</v>
      </c>
      <c r="BB3062">
        <v>13</v>
      </c>
      <c r="BC3062">
        <v>32</v>
      </c>
      <c r="BD3062">
        <v>63</v>
      </c>
      <c r="BE3062">
        <v>51</v>
      </c>
      <c r="BF3062">
        <v>75</v>
      </c>
      <c r="BG3062">
        <v>10.63</v>
      </c>
      <c r="BH3062">
        <v>4.88</v>
      </c>
      <c r="BI3062">
        <v>1.54</v>
      </c>
      <c r="BJ3062">
        <v>4.1500000000000004</v>
      </c>
      <c r="BK3062">
        <v>5.4</v>
      </c>
      <c r="BL3062">
        <f>1/Table1[[#This Row],[odds_ft_home_team_win]]+1/Table1[[#This Row],[odds_ft_draw]]+1/Table1[[#This Row],[odds_ft_away_team_win]]-1</f>
        <v>7.5499689957521321E-2</v>
      </c>
      <c r="BM3062">
        <f>Table1[[#This Row],[Margin]]/3</f>
        <v>2.5166563319173774E-2</v>
      </c>
      <c r="BN3062">
        <v>1.19</v>
      </c>
      <c r="BO3062">
        <v>1.62</v>
      </c>
      <c r="BP3062">
        <v>2.5499999999999998</v>
      </c>
      <c r="BQ3062">
        <v>4.55</v>
      </c>
      <c r="BR3062">
        <v>1.69</v>
      </c>
      <c r="BS3062">
        <v>2.0499999999999998</v>
      </c>
      <c r="BT3062" t="s">
        <v>109</v>
      </c>
      <c r="BU3062">
        <f>VLOOKUP(Table1[[#This Row],[Reference]],metron,11,FALSE)</f>
        <v>1.8681481481481479</v>
      </c>
      <c r="BV3062">
        <f>VLOOKUP(Table1[[#This Row],[Reference]],metron,12,FALSE)</f>
        <v>0.86851851851851847</v>
      </c>
    </row>
    <row r="3063" spans="1:74" hidden="1" x14ac:dyDescent="0.45">
      <c r="A3063" t="s">
        <v>5404</v>
      </c>
      <c r="B3063">
        <v>1573408800</v>
      </c>
      <c r="C3063" s="3" t="s">
        <v>4073</v>
      </c>
      <c r="D3063" t="s">
        <v>65</v>
      </c>
      <c r="E3063" t="s">
        <v>66</v>
      </c>
      <c r="F3063" t="s">
        <v>94</v>
      </c>
      <c r="G3063" t="s">
        <v>3788</v>
      </c>
      <c r="H3063" t="s">
        <v>3793</v>
      </c>
      <c r="I3063">
        <f>MROUND(Table1[[#This Row],[Prob_H]]*100,2)/100</f>
        <v>0.6</v>
      </c>
      <c r="J3063">
        <f>1/Table1[[#This Row],[odds_ft_home_team_win]]-Table1[[#This Row],[Margin/3]]</f>
        <v>0.59127381349603569</v>
      </c>
      <c r="K3063">
        <f>1/Table1[[#This Row],[odds_ft_draw]]-Table1[[#This Row],[Margin/3]]</f>
        <v>0.24426013314902201</v>
      </c>
      <c r="L3063">
        <f>1/Table1[[#This Row],[odds_ft_away_team_win]]-Table1[[#This Row],[Margin/3]]</f>
        <v>0.16446605335494224</v>
      </c>
      <c r="M3063">
        <v>18</v>
      </c>
      <c r="N3063">
        <v>2</v>
      </c>
      <c r="O3063">
        <v>0.5</v>
      </c>
      <c r="P3063">
        <v>1.93</v>
      </c>
      <c r="Q3063">
        <v>0.86</v>
      </c>
      <c r="R3063" t="str" cm="1">
        <f t="array" ref="R30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63">
        <v>1</v>
      </c>
      <c r="T3063">
        <v>1</v>
      </c>
      <c r="U3063">
        <v>2</v>
      </c>
      <c r="V3063">
        <v>1</v>
      </c>
      <c r="W3063">
        <v>1</v>
      </c>
      <c r="X3063">
        <v>0</v>
      </c>
      <c r="Y3063">
        <v>33</v>
      </c>
      <c r="Z3063">
        <v>65</v>
      </c>
      <c r="AA3063">
        <v>10</v>
      </c>
      <c r="AB3063">
        <v>0</v>
      </c>
      <c r="AC3063">
        <v>1</v>
      </c>
      <c r="AD3063">
        <v>0</v>
      </c>
      <c r="AE3063">
        <v>3</v>
      </c>
      <c r="AF3063">
        <v>0</v>
      </c>
      <c r="AG3063">
        <v>1</v>
      </c>
      <c r="AH3063">
        <v>0</v>
      </c>
      <c r="AI3063">
        <v>1</v>
      </c>
      <c r="AJ3063">
        <v>2</v>
      </c>
      <c r="AK3063">
        <v>22</v>
      </c>
      <c r="AL3063">
        <v>9</v>
      </c>
      <c r="AM3063">
        <v>6</v>
      </c>
      <c r="AN3063">
        <v>2</v>
      </c>
      <c r="AO3063">
        <v>16</v>
      </c>
      <c r="AP3063">
        <v>7</v>
      </c>
      <c r="AQ3063">
        <v>13</v>
      </c>
      <c r="AR3063">
        <v>11</v>
      </c>
      <c r="AS3063">
        <v>57</v>
      </c>
      <c r="AT3063">
        <v>43</v>
      </c>
      <c r="AU3063">
        <v>2.2200000000000002</v>
      </c>
      <c r="AV3063">
        <v>0.87</v>
      </c>
      <c r="AW3063">
        <v>2.63</v>
      </c>
      <c r="AX3063">
        <v>44</v>
      </c>
      <c r="AY3063">
        <v>76</v>
      </c>
      <c r="AZ3063">
        <v>44</v>
      </c>
      <c r="BA3063">
        <v>19</v>
      </c>
      <c r="BB3063">
        <v>13</v>
      </c>
      <c r="BC3063">
        <v>19</v>
      </c>
      <c r="BD3063">
        <v>38</v>
      </c>
      <c r="BE3063">
        <v>63</v>
      </c>
      <c r="BF3063">
        <v>94</v>
      </c>
      <c r="BG3063">
        <v>8.1300000000000008</v>
      </c>
      <c r="BH3063">
        <v>5.25</v>
      </c>
      <c r="BI3063">
        <v>1.62</v>
      </c>
      <c r="BJ3063">
        <v>3.7</v>
      </c>
      <c r="BK3063">
        <v>5.25</v>
      </c>
      <c r="BL3063">
        <f>1/Table1[[#This Row],[odds_ft_home_team_win]]+1/Table1[[#This Row],[odds_ft_draw]]+1/Table1[[#This Row],[odds_ft_away_team_win]]-1</f>
        <v>7.8030411363744667E-2</v>
      </c>
      <c r="BM3063">
        <f>Table1[[#This Row],[Margin]]/3</f>
        <v>2.6010137121248222E-2</v>
      </c>
      <c r="BN3063">
        <v>1.33</v>
      </c>
      <c r="BO3063">
        <v>2.0499999999999998</v>
      </c>
      <c r="BP3063">
        <v>3.65</v>
      </c>
      <c r="BQ3063">
        <v>7</v>
      </c>
      <c r="BR3063">
        <v>2.0499999999999998</v>
      </c>
      <c r="BS3063">
        <v>1.71</v>
      </c>
      <c r="BT3063" t="s">
        <v>3833</v>
      </c>
      <c r="BU3063">
        <f>VLOOKUP(Table1[[#This Row],[Reference]],metron,11,FALSE)</f>
        <v>1.841836734693878</v>
      </c>
      <c r="BV3063">
        <f>VLOOKUP(Table1[[#This Row],[Reference]],metron,12,FALSE)</f>
        <v>0.88917233560090703</v>
      </c>
    </row>
    <row r="3064" spans="1:74" hidden="1" x14ac:dyDescent="0.45">
      <c r="A3064" t="s">
        <v>5404</v>
      </c>
      <c r="B3064">
        <v>1573433100</v>
      </c>
      <c r="C3064" s="3" t="s">
        <v>4074</v>
      </c>
      <c r="D3064" t="s">
        <v>65</v>
      </c>
      <c r="E3064" t="s">
        <v>66</v>
      </c>
      <c r="F3064" t="s">
        <v>88</v>
      </c>
      <c r="G3064" t="s">
        <v>77</v>
      </c>
      <c r="H3064" t="s">
        <v>3804</v>
      </c>
      <c r="I3064">
        <f>MROUND(Table1[[#This Row],[Prob_H]]*100,2)/100</f>
        <v>0.44</v>
      </c>
      <c r="J3064">
        <f>1/Table1[[#This Row],[odds_ft_home_team_win]]-Table1[[#This Row],[Margin/3]]</f>
        <v>0.44858776844070963</v>
      </c>
      <c r="K3064">
        <f>1/Table1[[#This Row],[odds_ft_draw]]-Table1[[#This Row],[Margin/3]]</f>
        <v>0.26651493930905701</v>
      </c>
      <c r="L3064">
        <f>1/Table1[[#This Row],[odds_ft_away_team_win]]-Table1[[#This Row],[Margin/3]]</f>
        <v>0.28489729225023347</v>
      </c>
      <c r="M3064">
        <v>18</v>
      </c>
      <c r="N3064">
        <v>2.75</v>
      </c>
      <c r="O3064">
        <v>0.88</v>
      </c>
      <c r="P3064">
        <v>2.6</v>
      </c>
      <c r="Q3064">
        <v>1.21</v>
      </c>
      <c r="R3064" t="str" cm="1">
        <f t="array" ref="R30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4">
        <v>3</v>
      </c>
      <c r="T3064">
        <v>1</v>
      </c>
      <c r="U3064">
        <v>4</v>
      </c>
      <c r="V3064">
        <v>2</v>
      </c>
      <c r="W3064">
        <v>2</v>
      </c>
      <c r="X3064">
        <v>0</v>
      </c>
      <c r="Y3064" t="s">
        <v>4075</v>
      </c>
      <c r="Z3064">
        <v>57</v>
      </c>
      <c r="AA3064">
        <v>9</v>
      </c>
      <c r="AB3064">
        <v>3</v>
      </c>
      <c r="AC3064">
        <v>3</v>
      </c>
      <c r="AD3064">
        <v>0</v>
      </c>
      <c r="AE3064">
        <v>3</v>
      </c>
      <c r="AF3064">
        <v>0</v>
      </c>
      <c r="AG3064">
        <v>1</v>
      </c>
      <c r="AH3064">
        <v>2</v>
      </c>
      <c r="AI3064">
        <v>2</v>
      </c>
      <c r="AJ3064">
        <v>1</v>
      </c>
      <c r="AK3064">
        <v>16</v>
      </c>
      <c r="AL3064">
        <v>13</v>
      </c>
      <c r="AM3064">
        <v>6</v>
      </c>
      <c r="AN3064">
        <v>4</v>
      </c>
      <c r="AO3064">
        <v>10</v>
      </c>
      <c r="AP3064">
        <v>9</v>
      </c>
      <c r="AQ3064">
        <v>14</v>
      </c>
      <c r="AR3064">
        <v>21</v>
      </c>
      <c r="AS3064">
        <v>49</v>
      </c>
      <c r="AT3064">
        <v>51</v>
      </c>
      <c r="AU3064">
        <v>1.79</v>
      </c>
      <c r="AV3064">
        <v>1.4</v>
      </c>
      <c r="AW3064">
        <v>2.94</v>
      </c>
      <c r="AX3064">
        <v>50</v>
      </c>
      <c r="AY3064">
        <v>82</v>
      </c>
      <c r="AZ3064">
        <v>63</v>
      </c>
      <c r="BA3064">
        <v>38</v>
      </c>
      <c r="BB3064">
        <v>26</v>
      </c>
      <c r="BC3064">
        <v>38</v>
      </c>
      <c r="BD3064">
        <v>76</v>
      </c>
      <c r="BE3064">
        <v>57</v>
      </c>
      <c r="BF3064">
        <v>82</v>
      </c>
      <c r="BG3064">
        <v>8.76</v>
      </c>
      <c r="BH3064">
        <v>4.26</v>
      </c>
      <c r="BI3064">
        <v>2.1</v>
      </c>
      <c r="BJ3064">
        <v>3.4</v>
      </c>
      <c r="BK3064">
        <v>3.2</v>
      </c>
      <c r="BL3064">
        <f>1/Table1[[#This Row],[odds_ft_home_team_win]]+1/Table1[[#This Row],[odds_ft_draw]]+1/Table1[[#This Row],[odds_ft_away_team_win]]-1</f>
        <v>8.2808123249299648E-2</v>
      </c>
      <c r="BM3064">
        <f>Table1[[#This Row],[Margin]]/3</f>
        <v>2.7602707749766548E-2</v>
      </c>
      <c r="BN3064">
        <v>1.23</v>
      </c>
      <c r="BO3064">
        <v>1.74</v>
      </c>
      <c r="BP3064">
        <v>2.9</v>
      </c>
      <c r="BQ3064">
        <v>5.35</v>
      </c>
      <c r="BR3064">
        <v>1.62</v>
      </c>
      <c r="BS3064">
        <v>2.15</v>
      </c>
      <c r="BT3064" t="s">
        <v>3817</v>
      </c>
      <c r="BU3064">
        <f>VLOOKUP(Table1[[#This Row],[Reference]],metron,11,FALSE)</f>
        <v>1.4140979689366791</v>
      </c>
      <c r="BV3064">
        <f>VLOOKUP(Table1[[#This Row],[Reference]],metron,12,FALSE)</f>
        <v>1.0666666666666671</v>
      </c>
    </row>
    <row r="3065" spans="1:74" x14ac:dyDescent="0.45">
      <c r="A3065" t="s">
        <v>5404</v>
      </c>
      <c r="B3065">
        <v>1574470800</v>
      </c>
      <c r="C3065" s="3" t="s">
        <v>4076</v>
      </c>
      <c r="D3065" t="s">
        <v>65</v>
      </c>
      <c r="E3065" t="s">
        <v>66</v>
      </c>
      <c r="F3065" t="s">
        <v>73</v>
      </c>
      <c r="G3065" t="s">
        <v>2218</v>
      </c>
      <c r="H3065" t="s">
        <v>3800</v>
      </c>
      <c r="I3065">
        <f>MROUND(Table1[[#This Row],[Prob_H]]*100,2)/100</f>
        <v>0.28000000000000003</v>
      </c>
      <c r="J3065">
        <f>1/Table1[[#This Row],[odds_ft_home_team_win]]-Table1[[#This Row],[Margin/3]]</f>
        <v>0.28962502875546359</v>
      </c>
      <c r="K3065">
        <f>1/Table1[[#This Row],[odds_ft_draw]]-Table1[[#This Row],[Margin/3]]</f>
        <v>0.26201978375891427</v>
      </c>
      <c r="L3065">
        <f>1/Table1[[#This Row],[odds_ft_away_team_win]]-Table1[[#This Row],[Margin/3]]</f>
        <v>0.44835518748562231</v>
      </c>
      <c r="M3065">
        <v>19</v>
      </c>
      <c r="N3065">
        <v>1</v>
      </c>
      <c r="O3065">
        <v>2.25</v>
      </c>
      <c r="P3065">
        <v>1.1399999999999999</v>
      </c>
      <c r="Q3065">
        <v>1.69</v>
      </c>
      <c r="R3065" t="str" cm="1">
        <f t="array" ref="R30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5">
        <v>3</v>
      </c>
      <c r="T3065">
        <v>0</v>
      </c>
      <c r="U3065">
        <v>3</v>
      </c>
      <c r="V3065">
        <v>3</v>
      </c>
      <c r="W3065">
        <v>3</v>
      </c>
      <c r="X3065">
        <v>0</v>
      </c>
      <c r="Y3065" t="s">
        <v>4077</v>
      </c>
      <c r="AA3065">
        <v>4</v>
      </c>
      <c r="AB3065">
        <v>7</v>
      </c>
      <c r="AC3065">
        <v>2</v>
      </c>
      <c r="AD3065">
        <v>1</v>
      </c>
      <c r="AE3065">
        <v>1</v>
      </c>
      <c r="AF3065">
        <v>0</v>
      </c>
      <c r="AG3065">
        <v>2</v>
      </c>
      <c r="AH3065">
        <v>1</v>
      </c>
      <c r="AI3065">
        <v>1</v>
      </c>
      <c r="AJ3065">
        <v>0</v>
      </c>
      <c r="AK3065">
        <v>12</v>
      </c>
      <c r="AL3065">
        <v>18</v>
      </c>
      <c r="AM3065">
        <v>8</v>
      </c>
      <c r="AN3065">
        <v>5</v>
      </c>
      <c r="AO3065">
        <v>4</v>
      </c>
      <c r="AP3065">
        <v>13</v>
      </c>
      <c r="AQ3065">
        <v>13</v>
      </c>
      <c r="AR3065">
        <v>12</v>
      </c>
      <c r="AS3065">
        <v>40</v>
      </c>
      <c r="AT3065">
        <v>60</v>
      </c>
      <c r="AU3065">
        <v>1.53</v>
      </c>
      <c r="AV3065">
        <v>1.91</v>
      </c>
      <c r="AW3065">
        <v>2.88</v>
      </c>
      <c r="AX3065">
        <v>63</v>
      </c>
      <c r="AY3065">
        <v>94</v>
      </c>
      <c r="AZ3065">
        <v>57</v>
      </c>
      <c r="BA3065">
        <v>32</v>
      </c>
      <c r="BB3065">
        <v>7</v>
      </c>
      <c r="BC3065">
        <v>44</v>
      </c>
      <c r="BD3065">
        <v>75</v>
      </c>
      <c r="BE3065">
        <v>51</v>
      </c>
      <c r="BF3065">
        <v>88</v>
      </c>
      <c r="BG3065">
        <v>6.63</v>
      </c>
      <c r="BH3065">
        <v>4.75</v>
      </c>
      <c r="BI3065">
        <v>3.15</v>
      </c>
      <c r="BJ3065">
        <v>3.45</v>
      </c>
      <c r="BK3065">
        <v>2.1</v>
      </c>
      <c r="BL3065">
        <f>1/Table1[[#This Row],[odds_ft_home_team_win]]+1/Table1[[#This Row],[odds_ft_draw]]+1/Table1[[#This Row],[odds_ft_away_team_win]]-1</f>
        <v>8.3505866114561567E-2</v>
      </c>
      <c r="BM3065">
        <f>Table1[[#This Row],[Margin]]/3</f>
        <v>2.7835288704853856E-2</v>
      </c>
      <c r="BN3065">
        <v>1.29</v>
      </c>
      <c r="BO3065">
        <v>1.91</v>
      </c>
      <c r="BP3065">
        <v>3.3</v>
      </c>
      <c r="BQ3065">
        <v>6.35</v>
      </c>
      <c r="BR3065">
        <v>1.77</v>
      </c>
      <c r="BS3065">
        <v>2</v>
      </c>
      <c r="BT3065" t="s">
        <v>3786</v>
      </c>
      <c r="BU3065">
        <f>VLOOKUP(Table1[[#This Row],[Reference]],metron,11,FALSE)</f>
        <v>1.128766254360926</v>
      </c>
      <c r="BV3065">
        <f>VLOOKUP(Table1[[#This Row],[Reference]],metron,12,FALSE)</f>
        <v>1.415794481446242</v>
      </c>
    </row>
    <row r="3066" spans="1:74" x14ac:dyDescent="0.45">
      <c r="A3066" t="s">
        <v>5404</v>
      </c>
      <c r="B3066">
        <v>1574478600</v>
      </c>
      <c r="C3066" s="3" t="s">
        <v>4078</v>
      </c>
      <c r="D3066" t="s">
        <v>65</v>
      </c>
      <c r="E3066" t="s">
        <v>66</v>
      </c>
      <c r="F3066" t="s">
        <v>72</v>
      </c>
      <c r="G3066" t="s">
        <v>81</v>
      </c>
      <c r="H3066" t="s">
        <v>3804</v>
      </c>
      <c r="I3066">
        <f>MROUND(Table1[[#This Row],[Prob_H]]*100,2)/100</f>
        <v>0.46</v>
      </c>
      <c r="J3066">
        <f>1/Table1[[#This Row],[odds_ft_home_team_win]]-Table1[[#This Row],[Margin/3]]</f>
        <v>0.46304571778594505</v>
      </c>
      <c r="K3066">
        <f>1/Table1[[#This Row],[odds_ft_draw]]-Table1[[#This Row],[Margin/3]]</f>
        <v>0.24921344247689051</v>
      </c>
      <c r="L3066">
        <f>1/Table1[[#This Row],[odds_ft_away_team_win]]-Table1[[#This Row],[Margin/3]]</f>
        <v>0.28774083973716452</v>
      </c>
      <c r="M3066">
        <v>19</v>
      </c>
      <c r="N3066">
        <v>1.88</v>
      </c>
      <c r="O3066">
        <v>1.63</v>
      </c>
      <c r="P3066">
        <v>1.53</v>
      </c>
      <c r="Q3066">
        <v>1.53</v>
      </c>
      <c r="R3066" t="str" cm="1">
        <f t="array" ref="R30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66">
        <v>1</v>
      </c>
      <c r="T3066">
        <v>2</v>
      </c>
      <c r="U3066">
        <v>3</v>
      </c>
      <c r="V3066">
        <v>1</v>
      </c>
      <c r="W3066">
        <v>0</v>
      </c>
      <c r="X3066">
        <v>1</v>
      </c>
      <c r="Y3066">
        <v>89</v>
      </c>
      <c r="Z3066" t="s">
        <v>4079</v>
      </c>
      <c r="AA3066">
        <v>4</v>
      </c>
      <c r="AB3066">
        <v>4</v>
      </c>
      <c r="AC3066">
        <v>3</v>
      </c>
      <c r="AD3066">
        <v>1</v>
      </c>
      <c r="AE3066">
        <v>1</v>
      </c>
      <c r="AF3066">
        <v>0</v>
      </c>
      <c r="AG3066">
        <v>0</v>
      </c>
      <c r="AH3066">
        <v>4</v>
      </c>
      <c r="AI3066">
        <v>0</v>
      </c>
      <c r="AJ3066">
        <v>1</v>
      </c>
      <c r="AK3066">
        <v>19</v>
      </c>
      <c r="AL3066">
        <v>8</v>
      </c>
      <c r="AM3066">
        <v>7</v>
      </c>
      <c r="AN3066">
        <v>5</v>
      </c>
      <c r="AO3066">
        <v>12</v>
      </c>
      <c r="AP3066">
        <v>3</v>
      </c>
      <c r="AQ3066">
        <v>13</v>
      </c>
      <c r="AR3066">
        <v>13</v>
      </c>
      <c r="AS3066">
        <v>42</v>
      </c>
      <c r="AT3066">
        <v>58</v>
      </c>
      <c r="AU3066">
        <v>2.09</v>
      </c>
      <c r="AV3066">
        <v>1.03</v>
      </c>
      <c r="AW3066">
        <v>3.32</v>
      </c>
      <c r="AX3066">
        <v>69</v>
      </c>
      <c r="AY3066">
        <v>88</v>
      </c>
      <c r="AZ3066">
        <v>63</v>
      </c>
      <c r="BA3066">
        <v>50</v>
      </c>
      <c r="BB3066">
        <v>25</v>
      </c>
      <c r="BC3066">
        <v>38</v>
      </c>
      <c r="BD3066">
        <v>88</v>
      </c>
      <c r="BE3066">
        <v>63</v>
      </c>
      <c r="BF3066">
        <v>94</v>
      </c>
      <c r="BG3066">
        <v>8</v>
      </c>
      <c r="BH3066">
        <v>6.51</v>
      </c>
      <c r="BI3066">
        <v>2.0499999999999998</v>
      </c>
      <c r="BJ3066">
        <v>3.65</v>
      </c>
      <c r="BK3066">
        <v>3.2</v>
      </c>
      <c r="BL3066">
        <f>1/Table1[[#This Row],[odds_ft_home_team_win]]+1/Table1[[#This Row],[odds_ft_draw]]+1/Table1[[#This Row],[odds_ft_away_team_win]]-1</f>
        <v>7.4277480788506489E-2</v>
      </c>
      <c r="BM3066">
        <f>Table1[[#This Row],[Margin]]/3</f>
        <v>2.4759160262835495E-2</v>
      </c>
      <c r="BN3066">
        <v>1.2</v>
      </c>
      <c r="BO3066">
        <v>1.65</v>
      </c>
      <c r="BP3066">
        <v>2.6</v>
      </c>
      <c r="BQ3066">
        <v>4.7</v>
      </c>
      <c r="BR3066">
        <v>1.57</v>
      </c>
      <c r="BS3066">
        <v>2.25</v>
      </c>
      <c r="BT3066" t="s">
        <v>3829</v>
      </c>
      <c r="BU3066">
        <f>VLOOKUP(Table1[[#This Row],[Reference]],metron,11,FALSE)</f>
        <v>1.4888836329233679</v>
      </c>
      <c r="BV3066">
        <f>VLOOKUP(Table1[[#This Row],[Reference]],metron,12,FALSE)</f>
        <v>1.0516792809839171</v>
      </c>
    </row>
    <row r="3067" spans="1:74" x14ac:dyDescent="0.45">
      <c r="A3067" t="s">
        <v>5404</v>
      </c>
      <c r="B3067">
        <v>1574550000</v>
      </c>
      <c r="C3067" s="3" t="s">
        <v>4080</v>
      </c>
      <c r="D3067" t="s">
        <v>65</v>
      </c>
      <c r="E3067" t="s">
        <v>66</v>
      </c>
      <c r="F3067" t="s">
        <v>80</v>
      </c>
      <c r="G3067" t="s">
        <v>78</v>
      </c>
      <c r="H3067" t="s">
        <v>3784</v>
      </c>
      <c r="I3067">
        <f>MROUND(Table1[[#This Row],[Prob_H]]*100,2)/100</f>
        <v>0.44</v>
      </c>
      <c r="J3067">
        <f>1/Table1[[#This Row],[odds_ft_home_team_win]]-Table1[[#This Row],[Margin/3]]</f>
        <v>0.43983664913897474</v>
      </c>
      <c r="K3067">
        <f>1/Table1[[#This Row],[odds_ft_draw]]-Table1[[#This Row],[Margin/3]]</f>
        <v>0.28241267776151502</v>
      </c>
      <c r="L3067">
        <f>1/Table1[[#This Row],[odds_ft_away_team_win]]-Table1[[#This Row],[Margin/3]]</f>
        <v>0.27775067309951035</v>
      </c>
      <c r="M3067">
        <v>19</v>
      </c>
      <c r="N3067">
        <v>1.75</v>
      </c>
      <c r="O3067">
        <v>1.38</v>
      </c>
      <c r="P3067">
        <v>1.5</v>
      </c>
      <c r="Q3067">
        <v>1.5</v>
      </c>
      <c r="R3067" t="str" cm="1">
        <f t="array" ref="R30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7">
        <v>3</v>
      </c>
      <c r="T3067">
        <v>1</v>
      </c>
      <c r="U3067">
        <v>4</v>
      </c>
      <c r="V3067">
        <v>0</v>
      </c>
      <c r="W3067">
        <v>0</v>
      </c>
      <c r="X3067">
        <v>0</v>
      </c>
      <c r="Y3067" t="s">
        <v>4081</v>
      </c>
      <c r="Z3067">
        <v>51</v>
      </c>
      <c r="AA3067">
        <v>9</v>
      </c>
      <c r="AB3067">
        <v>3</v>
      </c>
      <c r="AC3067">
        <v>1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1</v>
      </c>
      <c r="AJ3067">
        <v>0</v>
      </c>
      <c r="AK3067">
        <v>19</v>
      </c>
      <c r="AL3067">
        <v>8</v>
      </c>
      <c r="AM3067">
        <v>8</v>
      </c>
      <c r="AN3067">
        <v>6</v>
      </c>
      <c r="AO3067">
        <v>11</v>
      </c>
      <c r="AP3067">
        <v>2</v>
      </c>
      <c r="AQ3067">
        <v>12</v>
      </c>
      <c r="AR3067">
        <v>12</v>
      </c>
      <c r="AS3067">
        <v>41</v>
      </c>
      <c r="AT3067">
        <v>59</v>
      </c>
      <c r="AU3067">
        <v>2.0699999999999998</v>
      </c>
      <c r="AV3067">
        <v>1.23</v>
      </c>
      <c r="AW3067">
        <v>2.94</v>
      </c>
      <c r="AX3067">
        <v>63</v>
      </c>
      <c r="AY3067">
        <v>88</v>
      </c>
      <c r="AZ3067">
        <v>63</v>
      </c>
      <c r="BA3067">
        <v>26</v>
      </c>
      <c r="BB3067">
        <v>19</v>
      </c>
      <c r="BC3067">
        <v>38</v>
      </c>
      <c r="BD3067">
        <v>75</v>
      </c>
      <c r="BE3067">
        <v>57</v>
      </c>
      <c r="BF3067">
        <v>82</v>
      </c>
      <c r="BG3067">
        <v>7.88</v>
      </c>
      <c r="BH3067">
        <v>5.01</v>
      </c>
      <c r="BI3067">
        <v>2.15</v>
      </c>
      <c r="BJ3067">
        <v>3.25</v>
      </c>
      <c r="BK3067">
        <v>3.3</v>
      </c>
      <c r="BL3067">
        <f>1/Table1[[#This Row],[odds_ft_home_team_win]]+1/Table1[[#This Row],[odds_ft_draw]]+1/Table1[[#This Row],[odds_ft_away_team_win]]-1</f>
        <v>7.5838889792378072E-2</v>
      </c>
      <c r="BM3067">
        <f>Table1[[#This Row],[Margin]]/3</f>
        <v>2.5279629930792691E-2</v>
      </c>
      <c r="BN3067">
        <v>1.29</v>
      </c>
      <c r="BO3067">
        <v>1.91</v>
      </c>
      <c r="BP3067">
        <v>3.3</v>
      </c>
      <c r="BQ3067">
        <v>6.35</v>
      </c>
      <c r="BR3067">
        <v>1.74</v>
      </c>
      <c r="BS3067">
        <v>2</v>
      </c>
      <c r="BT3067" t="s">
        <v>3847</v>
      </c>
      <c r="BU3067">
        <f>VLOOKUP(Table1[[#This Row],[Reference]],metron,11,FALSE)</f>
        <v>1.4140979689366791</v>
      </c>
      <c r="BV3067">
        <f>VLOOKUP(Table1[[#This Row],[Reference]],metron,12,FALSE)</f>
        <v>1.0666666666666671</v>
      </c>
    </row>
    <row r="3068" spans="1:74" x14ac:dyDescent="0.45">
      <c r="A3068" t="s">
        <v>5404</v>
      </c>
      <c r="B3068">
        <v>1574557200</v>
      </c>
      <c r="C3068" s="3" t="s">
        <v>4082</v>
      </c>
      <c r="D3068" t="s">
        <v>65</v>
      </c>
      <c r="E3068" t="s">
        <v>66</v>
      </c>
      <c r="F3068" t="s">
        <v>77</v>
      </c>
      <c r="G3068" t="s">
        <v>3792</v>
      </c>
      <c r="H3068" t="s">
        <v>3815</v>
      </c>
      <c r="I3068">
        <f>MROUND(Table1[[#This Row],[Prob_H]]*100,2)/100</f>
        <v>0.64</v>
      </c>
      <c r="J3068">
        <f>1/Table1[[#This Row],[odds_ft_home_team_win]]-Table1[[#This Row],[Margin/3]]</f>
        <v>0.6349210171726728</v>
      </c>
      <c r="K3068">
        <f>1/Table1[[#This Row],[odds_ft_draw]]-Table1[[#This Row],[Margin/3]]</f>
        <v>0.23240962128379342</v>
      </c>
      <c r="L3068">
        <f>1/Table1[[#This Row],[odds_ft_away_team_win]]-Table1[[#This Row],[Margin/3]]</f>
        <v>0.1326693615435337</v>
      </c>
      <c r="M3068">
        <v>19</v>
      </c>
      <c r="N3068">
        <v>1.63</v>
      </c>
      <c r="O3068">
        <v>1.88</v>
      </c>
      <c r="P3068">
        <v>2</v>
      </c>
      <c r="Q3068">
        <v>1.5</v>
      </c>
      <c r="R3068" t="str" cm="1">
        <f t="array" ref="R30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8">
        <v>3</v>
      </c>
      <c r="T3068">
        <v>1</v>
      </c>
      <c r="U3068">
        <v>4</v>
      </c>
      <c r="V3068">
        <v>2</v>
      </c>
      <c r="W3068">
        <v>1</v>
      </c>
      <c r="X3068">
        <v>1</v>
      </c>
      <c r="Y3068" t="s">
        <v>4083</v>
      </c>
      <c r="Z3068">
        <v>29</v>
      </c>
      <c r="AA3068">
        <v>3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13</v>
      </c>
      <c r="AL3068">
        <v>3</v>
      </c>
      <c r="AM3068">
        <v>8</v>
      </c>
      <c r="AN3068">
        <v>2</v>
      </c>
      <c r="AO3068">
        <v>5</v>
      </c>
      <c r="AP3068">
        <v>1</v>
      </c>
      <c r="AQ3068">
        <v>10</v>
      </c>
      <c r="AR3068">
        <v>3</v>
      </c>
      <c r="AS3068">
        <v>55</v>
      </c>
      <c r="AT3068">
        <v>45</v>
      </c>
      <c r="AU3068">
        <v>1.73</v>
      </c>
      <c r="AV3068">
        <v>0.56000000000000005</v>
      </c>
      <c r="AW3068">
        <v>3.13</v>
      </c>
      <c r="AX3068">
        <v>75</v>
      </c>
      <c r="AY3068">
        <v>94</v>
      </c>
      <c r="AZ3068">
        <v>57</v>
      </c>
      <c r="BA3068">
        <v>32</v>
      </c>
      <c r="BB3068">
        <v>19</v>
      </c>
      <c r="BC3068">
        <v>44</v>
      </c>
      <c r="BD3068">
        <v>63</v>
      </c>
      <c r="BE3068">
        <v>69</v>
      </c>
      <c r="BF3068">
        <v>94</v>
      </c>
      <c r="BG3068">
        <v>9.76</v>
      </c>
      <c r="BH3068">
        <v>4.76</v>
      </c>
      <c r="BI3068">
        <v>1.51</v>
      </c>
      <c r="BJ3068">
        <v>3.85</v>
      </c>
      <c r="BK3068">
        <v>6.25</v>
      </c>
      <c r="BL3068">
        <f>1/Table1[[#This Row],[odds_ft_home_team_win]]+1/Table1[[#This Row],[odds_ft_draw]]+1/Table1[[#This Row],[odds_ft_away_team_win]]-1</f>
        <v>8.1991915369398871E-2</v>
      </c>
      <c r="BM3068">
        <f>Table1[[#This Row],[Margin]]/3</f>
        <v>2.7330638456466289E-2</v>
      </c>
      <c r="BN3068">
        <v>1.27</v>
      </c>
      <c r="BO3068">
        <v>1.87</v>
      </c>
      <c r="BP3068">
        <v>3.2</v>
      </c>
      <c r="BQ3068">
        <v>6</v>
      </c>
      <c r="BR3068">
        <v>1.95</v>
      </c>
      <c r="BS3068">
        <v>1.8</v>
      </c>
      <c r="BT3068" t="s">
        <v>3802</v>
      </c>
      <c r="BU3068">
        <f>VLOOKUP(Table1[[#This Row],[Reference]],metron,11,FALSE)</f>
        <v>1.980803571428571</v>
      </c>
      <c r="BV3068">
        <f>VLOOKUP(Table1[[#This Row],[Reference]],metron,12,FALSE)</f>
        <v>0.85357142857142854</v>
      </c>
    </row>
    <row r="3069" spans="1:74" x14ac:dyDescent="0.45">
      <c r="A3069" t="s">
        <v>5404</v>
      </c>
      <c r="B3069">
        <v>1574557200</v>
      </c>
      <c r="C3069" s="3" t="s">
        <v>4082</v>
      </c>
      <c r="D3069" t="s">
        <v>65</v>
      </c>
      <c r="E3069" t="s">
        <v>66</v>
      </c>
      <c r="F3069" t="s">
        <v>85</v>
      </c>
      <c r="G3069" t="s">
        <v>93</v>
      </c>
      <c r="H3069" t="s">
        <v>3793</v>
      </c>
      <c r="I3069">
        <f>MROUND(Table1[[#This Row],[Prob_H]]*100,2)/100</f>
        <v>0.76</v>
      </c>
      <c r="J3069">
        <f>1/Table1[[#This Row],[odds_ft_home_team_win]]-Table1[[#This Row],[Margin/3]]</f>
        <v>0.75610841423948216</v>
      </c>
      <c r="K3069">
        <f>1/Table1[[#This Row],[odds_ft_draw]]-Table1[[#This Row],[Margin/3]]</f>
        <v>0.16903317152103559</v>
      </c>
      <c r="L3069">
        <f>1/Table1[[#This Row],[odds_ft_away_team_win]]-Table1[[#This Row],[Margin/3]]</f>
        <v>7.485841423948221E-2</v>
      </c>
      <c r="M3069">
        <v>19</v>
      </c>
      <c r="N3069">
        <v>1.75</v>
      </c>
      <c r="O3069">
        <v>1.38</v>
      </c>
      <c r="P3069">
        <v>1.71</v>
      </c>
      <c r="Q3069">
        <v>1.21</v>
      </c>
      <c r="R3069" t="str" cm="1">
        <f t="array" ref="R30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69">
        <v>2</v>
      </c>
      <c r="T3069">
        <v>0</v>
      </c>
      <c r="U3069">
        <v>2</v>
      </c>
      <c r="V3069">
        <v>2</v>
      </c>
      <c r="W3069">
        <v>2</v>
      </c>
      <c r="X3069">
        <v>0</v>
      </c>
      <c r="Y3069" t="s">
        <v>4084</v>
      </c>
      <c r="AA3069">
        <v>8</v>
      </c>
      <c r="AB3069">
        <v>1</v>
      </c>
      <c r="AC3069">
        <v>0</v>
      </c>
      <c r="AD3069">
        <v>0</v>
      </c>
      <c r="AE3069">
        <v>2</v>
      </c>
      <c r="AF3069">
        <v>1</v>
      </c>
      <c r="AG3069">
        <v>0</v>
      </c>
      <c r="AH3069">
        <v>0</v>
      </c>
      <c r="AI3069">
        <v>0</v>
      </c>
      <c r="AJ3069">
        <v>3</v>
      </c>
      <c r="AK3069">
        <v>15</v>
      </c>
      <c r="AL3069">
        <v>8</v>
      </c>
      <c r="AM3069">
        <v>11</v>
      </c>
      <c r="AN3069">
        <v>3</v>
      </c>
      <c r="AO3069">
        <v>4</v>
      </c>
      <c r="AP3069">
        <v>5</v>
      </c>
      <c r="AQ3069">
        <v>13</v>
      </c>
      <c r="AR3069">
        <v>17</v>
      </c>
      <c r="AS3069">
        <v>45</v>
      </c>
      <c r="AT3069">
        <v>55</v>
      </c>
      <c r="AU3069">
        <v>2.11</v>
      </c>
      <c r="AV3069">
        <v>0.96</v>
      </c>
      <c r="AW3069">
        <v>2.75</v>
      </c>
      <c r="AX3069">
        <v>57</v>
      </c>
      <c r="AY3069">
        <v>82</v>
      </c>
      <c r="AZ3069">
        <v>38</v>
      </c>
      <c r="BA3069">
        <v>32</v>
      </c>
      <c r="BB3069">
        <v>19</v>
      </c>
      <c r="BC3069">
        <v>38</v>
      </c>
      <c r="BD3069">
        <v>69</v>
      </c>
      <c r="BE3069">
        <v>50</v>
      </c>
      <c r="BF3069">
        <v>94</v>
      </c>
      <c r="BG3069">
        <v>11.51</v>
      </c>
      <c r="BH3069">
        <v>3.75</v>
      </c>
      <c r="BI3069">
        <v>1.28</v>
      </c>
      <c r="BJ3069">
        <v>5.15</v>
      </c>
      <c r="BK3069">
        <v>10</v>
      </c>
      <c r="BL3069">
        <f>1/Table1[[#This Row],[odds_ft_home_team_win]]+1/Table1[[#This Row],[odds_ft_draw]]+1/Table1[[#This Row],[odds_ft_away_team_win]]-1</f>
        <v>7.5424757281553401E-2</v>
      </c>
      <c r="BM3069">
        <f>Table1[[#This Row],[Margin]]/3</f>
        <v>2.5141585760517799E-2</v>
      </c>
      <c r="BN3069">
        <v>1.21</v>
      </c>
      <c r="BO3069">
        <v>1.69</v>
      </c>
      <c r="BP3069">
        <v>2.75</v>
      </c>
      <c r="BQ3069">
        <v>5</v>
      </c>
      <c r="BR3069">
        <v>2.15</v>
      </c>
      <c r="BS3069">
        <v>1.65</v>
      </c>
      <c r="BT3069" t="s">
        <v>3856</v>
      </c>
      <c r="BU3069">
        <f>VLOOKUP(Table1[[#This Row],[Reference]],metron,11,FALSE)</f>
        <v>2.3965884861407249</v>
      </c>
      <c r="BV3069">
        <f>VLOOKUP(Table1[[#This Row],[Reference]],metron,12,FALSE)</f>
        <v>0.71535181236673773</v>
      </c>
    </row>
    <row r="3070" spans="1:74" hidden="1" x14ac:dyDescent="0.45">
      <c r="A3070" t="s">
        <v>5404</v>
      </c>
      <c r="B3070">
        <v>1574564400</v>
      </c>
      <c r="C3070" s="3" t="s">
        <v>4085</v>
      </c>
      <c r="D3070" t="s">
        <v>65</v>
      </c>
      <c r="E3070" t="s">
        <v>66</v>
      </c>
      <c r="F3070" t="s">
        <v>103</v>
      </c>
      <c r="G3070" t="s">
        <v>94</v>
      </c>
      <c r="H3070" t="s">
        <v>3903</v>
      </c>
      <c r="I3070">
        <f>MROUND(Table1[[#This Row],[Prob_H]]*100,2)/100</f>
        <v>0.52</v>
      </c>
      <c r="J3070">
        <f>1/Table1[[#This Row],[odds_ft_home_team_win]]-Table1[[#This Row],[Margin/3]]</f>
        <v>0.51079607303365726</v>
      </c>
      <c r="K3070">
        <f>1/Table1[[#This Row],[odds_ft_draw]]-Table1[[#This Row],[Margin/3]]</f>
        <v>0.25000931748461336</v>
      </c>
      <c r="L3070">
        <f>1/Table1[[#This Row],[odds_ft_away_team_win]]-Table1[[#This Row],[Margin/3]]</f>
        <v>0.23919460948172941</v>
      </c>
      <c r="M3070">
        <v>19</v>
      </c>
      <c r="N3070">
        <v>1.1299999999999999</v>
      </c>
      <c r="O3070">
        <v>0.75</v>
      </c>
      <c r="P3070">
        <v>1.64</v>
      </c>
      <c r="Q3070">
        <v>0.79</v>
      </c>
      <c r="R3070" t="str" cm="1">
        <f t="array" ref="R30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0">
        <v>2</v>
      </c>
      <c r="T3070">
        <v>0</v>
      </c>
      <c r="U3070">
        <v>2</v>
      </c>
      <c r="V3070">
        <v>1</v>
      </c>
      <c r="W3070">
        <v>1</v>
      </c>
      <c r="X3070">
        <v>0</v>
      </c>
      <c r="Y3070" t="s">
        <v>4086</v>
      </c>
      <c r="AA3070">
        <v>6</v>
      </c>
      <c r="AB3070">
        <v>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14</v>
      </c>
      <c r="AL3070">
        <v>9</v>
      </c>
      <c r="AM3070">
        <v>7</v>
      </c>
      <c r="AN3070">
        <v>2</v>
      </c>
      <c r="AO3070">
        <v>7</v>
      </c>
      <c r="AP3070">
        <v>7</v>
      </c>
      <c r="AQ3070">
        <v>18</v>
      </c>
      <c r="AR3070">
        <v>12</v>
      </c>
      <c r="AS3070">
        <v>53</v>
      </c>
      <c r="AT3070">
        <v>47</v>
      </c>
      <c r="AU3070">
        <v>1.76</v>
      </c>
      <c r="AV3070">
        <v>0.91</v>
      </c>
      <c r="AW3070">
        <v>2.63</v>
      </c>
      <c r="AX3070">
        <v>51</v>
      </c>
      <c r="AY3070">
        <v>88</v>
      </c>
      <c r="AZ3070">
        <v>38</v>
      </c>
      <c r="BA3070">
        <v>25</v>
      </c>
      <c r="BB3070">
        <v>13</v>
      </c>
      <c r="BC3070">
        <v>32</v>
      </c>
      <c r="BD3070">
        <v>69</v>
      </c>
      <c r="BE3070">
        <v>57</v>
      </c>
      <c r="BF3070">
        <v>94</v>
      </c>
      <c r="BG3070">
        <v>14.13</v>
      </c>
      <c r="BH3070">
        <v>3.88</v>
      </c>
      <c r="BI3070">
        <v>1.87</v>
      </c>
      <c r="BJ3070">
        <v>3.65</v>
      </c>
      <c r="BK3070">
        <v>3.8</v>
      </c>
      <c r="BL3070">
        <f>1/Table1[[#This Row],[odds_ft_home_team_win]]+1/Table1[[#This Row],[odds_ft_draw]]+1/Table1[[#This Row],[odds_ft_away_team_win]]-1</f>
        <v>7.1889855765338018E-2</v>
      </c>
      <c r="BM3070">
        <f>Table1[[#This Row],[Margin]]/3</f>
        <v>2.3963285255112671E-2</v>
      </c>
      <c r="BN3070">
        <v>1.23</v>
      </c>
      <c r="BO3070">
        <v>1.74</v>
      </c>
      <c r="BP3070">
        <v>2.85</v>
      </c>
      <c r="BQ3070">
        <v>5.25</v>
      </c>
      <c r="BR3070">
        <v>1.69</v>
      </c>
      <c r="BS3070">
        <v>2.1</v>
      </c>
      <c r="BT3070" t="s">
        <v>3798</v>
      </c>
      <c r="BU3070">
        <f>VLOOKUP(Table1[[#This Row],[Reference]],metron,11,FALSE)</f>
        <v>1.625948039373891</v>
      </c>
      <c r="BV3070">
        <f>VLOOKUP(Table1[[#This Row],[Reference]],metron,12,FALSE)</f>
        <v>0.97079231886396644</v>
      </c>
    </row>
    <row r="3071" spans="1:74" hidden="1" x14ac:dyDescent="0.45">
      <c r="A3071" t="s">
        <v>5404</v>
      </c>
      <c r="B3071">
        <v>1574564400</v>
      </c>
      <c r="C3071" s="3" t="s">
        <v>4085</v>
      </c>
      <c r="D3071" t="s">
        <v>65</v>
      </c>
      <c r="E3071" t="s">
        <v>66</v>
      </c>
      <c r="F3071" t="s">
        <v>98</v>
      </c>
      <c r="G3071" t="s">
        <v>611</v>
      </c>
      <c r="H3071" t="s">
        <v>3811</v>
      </c>
      <c r="I3071">
        <f>MROUND(Table1[[#This Row],[Prob_H]]*100,2)/100</f>
        <v>0.8</v>
      </c>
      <c r="J3071">
        <f>1/Table1[[#This Row],[odds_ft_home_team_win]]-Table1[[#This Row],[Margin/3]]</f>
        <v>0.80690627202255116</v>
      </c>
      <c r="K3071">
        <f>1/Table1[[#This Row],[odds_ft_draw]]-Table1[[#This Row],[Margin/3]]</f>
        <v>0.12861169837914027</v>
      </c>
      <c r="L3071">
        <f>1/Table1[[#This Row],[odds_ft_away_team_win]]-Table1[[#This Row],[Margin/3]]</f>
        <v>6.4482029598308704E-2</v>
      </c>
      <c r="M3071">
        <v>19</v>
      </c>
      <c r="N3071">
        <v>1.63</v>
      </c>
      <c r="O3071">
        <v>0.25</v>
      </c>
      <c r="P3071">
        <v>1.71</v>
      </c>
      <c r="Q3071">
        <v>0.22</v>
      </c>
      <c r="R3071" t="str" cm="1">
        <f t="array" ref="R30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1">
        <v>3</v>
      </c>
      <c r="T3071">
        <v>1</v>
      </c>
      <c r="U3071">
        <v>4</v>
      </c>
      <c r="V3071">
        <v>1</v>
      </c>
      <c r="W3071">
        <v>0</v>
      </c>
      <c r="X3071">
        <v>1</v>
      </c>
      <c r="Y3071" t="s">
        <v>4087</v>
      </c>
      <c r="Z3071">
        <v>45</v>
      </c>
      <c r="AA3071">
        <v>7</v>
      </c>
      <c r="AB3071">
        <v>8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13</v>
      </c>
      <c r="AL3071">
        <v>5</v>
      </c>
      <c r="AM3071">
        <v>4</v>
      </c>
      <c r="AN3071">
        <v>3</v>
      </c>
      <c r="AO3071">
        <v>9</v>
      </c>
      <c r="AP3071">
        <v>2</v>
      </c>
      <c r="AQ3071">
        <v>12</v>
      </c>
      <c r="AR3071">
        <v>10</v>
      </c>
      <c r="AS3071">
        <v>74</v>
      </c>
      <c r="AT3071">
        <v>26</v>
      </c>
      <c r="AU3071">
        <v>1.72</v>
      </c>
      <c r="AV3071">
        <v>0.66</v>
      </c>
      <c r="AW3071">
        <v>2.88</v>
      </c>
      <c r="AX3071">
        <v>38</v>
      </c>
      <c r="AY3071">
        <v>82</v>
      </c>
      <c r="AZ3071">
        <v>38</v>
      </c>
      <c r="BA3071">
        <v>25</v>
      </c>
      <c r="BB3071">
        <v>25</v>
      </c>
      <c r="BC3071">
        <v>26</v>
      </c>
      <c r="BD3071">
        <v>63</v>
      </c>
      <c r="BE3071">
        <v>57</v>
      </c>
      <c r="BF3071">
        <v>88</v>
      </c>
      <c r="BG3071">
        <v>7.38</v>
      </c>
      <c r="BH3071">
        <v>4.75</v>
      </c>
      <c r="BI3071">
        <v>1.2</v>
      </c>
      <c r="BJ3071">
        <v>6.45</v>
      </c>
      <c r="BK3071">
        <v>11</v>
      </c>
      <c r="BL3071">
        <f>1/Table1[[#This Row],[odds_ft_home_team_win]]+1/Table1[[#This Row],[odds_ft_draw]]+1/Table1[[#This Row],[odds_ft_away_team_win]]-1</f>
        <v>7.9281183932346622E-2</v>
      </c>
      <c r="BM3071">
        <f>Table1[[#This Row],[Margin]]/3</f>
        <v>2.6427061310782207E-2</v>
      </c>
      <c r="BN3071">
        <v>1.0900000000000001</v>
      </c>
      <c r="BO3071">
        <v>1.33</v>
      </c>
      <c r="BP3071">
        <v>1.87</v>
      </c>
      <c r="BQ3071">
        <v>2.9</v>
      </c>
      <c r="BR3071">
        <v>1.71</v>
      </c>
      <c r="BS3071">
        <v>2.0499999999999998</v>
      </c>
      <c r="BT3071" t="s">
        <v>3841</v>
      </c>
      <c r="BU3071">
        <f>VLOOKUP(Table1[[#This Row],[Reference]],metron,11,FALSE)</f>
        <v>2.6631853785900779</v>
      </c>
      <c r="BV3071">
        <f>VLOOKUP(Table1[[#This Row],[Reference]],metron,12,FALSE)</f>
        <v>0.63054830287206265</v>
      </c>
    </row>
    <row r="3072" spans="1:74" x14ac:dyDescent="0.45">
      <c r="A3072" t="s">
        <v>5404</v>
      </c>
      <c r="B3072">
        <v>1574618400</v>
      </c>
      <c r="C3072" s="3" t="s">
        <v>4088</v>
      </c>
      <c r="D3072" t="s">
        <v>65</v>
      </c>
      <c r="E3072" t="s">
        <v>66</v>
      </c>
      <c r="F3072" t="s">
        <v>97</v>
      </c>
      <c r="G3072" t="s">
        <v>88</v>
      </c>
      <c r="H3072" t="s">
        <v>3822</v>
      </c>
      <c r="I3072">
        <f>MROUND(Table1[[#This Row],[Prob_H]]*100,2)/100</f>
        <v>0.4</v>
      </c>
      <c r="J3072">
        <f>1/Table1[[#This Row],[odds_ft_home_team_win]]-Table1[[#This Row],[Margin/3]]</f>
        <v>0.39142823397407506</v>
      </c>
      <c r="K3072">
        <f>1/Table1[[#This Row],[odds_ft_draw]]-Table1[[#This Row],[Margin/3]]</f>
        <v>0.25645170815247881</v>
      </c>
      <c r="L3072">
        <f>1/Table1[[#This Row],[odds_ft_away_team_win]]-Table1[[#This Row],[Margin/3]]</f>
        <v>0.35212005787344614</v>
      </c>
      <c r="M3072">
        <v>19</v>
      </c>
      <c r="N3072">
        <v>1.25</v>
      </c>
      <c r="O3072">
        <v>1.38</v>
      </c>
      <c r="P3072">
        <v>1.07</v>
      </c>
      <c r="Q3072">
        <v>1.07</v>
      </c>
      <c r="R3072" t="str" cm="1">
        <f t="array" ref="R30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2">
        <v>2</v>
      </c>
      <c r="T3072">
        <v>2</v>
      </c>
      <c r="U3072">
        <v>4</v>
      </c>
      <c r="V3072">
        <v>4</v>
      </c>
      <c r="W3072">
        <v>2</v>
      </c>
      <c r="X3072">
        <v>2</v>
      </c>
      <c r="Y3072" t="s">
        <v>4089</v>
      </c>
      <c r="Z3072" t="s">
        <v>745</v>
      </c>
      <c r="AA3072">
        <v>4</v>
      </c>
      <c r="AB3072">
        <v>6</v>
      </c>
      <c r="AC3072">
        <v>3</v>
      </c>
      <c r="AD3072">
        <v>1</v>
      </c>
      <c r="AE3072">
        <v>0</v>
      </c>
      <c r="AF3072">
        <v>0</v>
      </c>
      <c r="AG3072">
        <v>2</v>
      </c>
      <c r="AH3072">
        <v>2</v>
      </c>
      <c r="AI3072">
        <v>0</v>
      </c>
      <c r="AJ3072">
        <v>0</v>
      </c>
      <c r="AK3072">
        <v>11</v>
      </c>
      <c r="AL3072">
        <v>17</v>
      </c>
      <c r="AM3072">
        <v>3</v>
      </c>
      <c r="AN3072">
        <v>6</v>
      </c>
      <c r="AO3072">
        <v>8</v>
      </c>
      <c r="AP3072">
        <v>11</v>
      </c>
      <c r="AQ3072">
        <v>15</v>
      </c>
      <c r="AR3072">
        <v>7</v>
      </c>
      <c r="AS3072">
        <v>42</v>
      </c>
      <c r="AT3072">
        <v>58</v>
      </c>
      <c r="AU3072">
        <v>1.0900000000000001</v>
      </c>
      <c r="AV3072">
        <v>1.78</v>
      </c>
      <c r="AW3072">
        <v>2.94</v>
      </c>
      <c r="AX3072">
        <v>51</v>
      </c>
      <c r="AY3072">
        <v>94</v>
      </c>
      <c r="AZ3072">
        <v>57</v>
      </c>
      <c r="BA3072">
        <v>38</v>
      </c>
      <c r="BB3072">
        <v>7</v>
      </c>
      <c r="BC3072">
        <v>32</v>
      </c>
      <c r="BD3072">
        <v>57</v>
      </c>
      <c r="BE3072">
        <v>69</v>
      </c>
      <c r="BF3072">
        <v>100</v>
      </c>
      <c r="BG3072">
        <v>10.38</v>
      </c>
      <c r="BH3072">
        <v>5</v>
      </c>
      <c r="BI3072">
        <v>2.4</v>
      </c>
      <c r="BJ3072">
        <v>3.55</v>
      </c>
      <c r="BK3072">
        <v>2.65</v>
      </c>
      <c r="BL3072">
        <f>1/Table1[[#This Row],[odds_ft_home_team_win]]+1/Table1[[#This Row],[odds_ft_draw]]+1/Table1[[#This Row],[odds_ft_away_team_win]]-1</f>
        <v>7.5715298077774884E-2</v>
      </c>
      <c r="BM3072">
        <f>Table1[[#This Row],[Margin]]/3</f>
        <v>2.5238432692591628E-2</v>
      </c>
      <c r="BN3072">
        <v>1.2</v>
      </c>
      <c r="BO3072">
        <v>1.65</v>
      </c>
      <c r="BP3072">
        <v>2.65</v>
      </c>
      <c r="BQ3072">
        <v>4.75</v>
      </c>
      <c r="BR3072">
        <v>1.59</v>
      </c>
      <c r="BS3072">
        <v>2.25</v>
      </c>
      <c r="BT3072" t="s">
        <v>3813</v>
      </c>
      <c r="BU3072">
        <f>VLOOKUP(Table1[[#This Row],[Reference]],metron,11,FALSE)</f>
        <v>1.344038264434575</v>
      </c>
      <c r="BV3072">
        <f>VLOOKUP(Table1[[#This Row],[Reference]],metron,12,FALSE)</f>
        <v>1.1515772691037469</v>
      </c>
    </row>
    <row r="3073" spans="1:74" hidden="1" x14ac:dyDescent="0.45">
      <c r="A3073" t="s">
        <v>5404</v>
      </c>
      <c r="B3073">
        <v>1574643600</v>
      </c>
      <c r="C3073" s="3" t="s">
        <v>4090</v>
      </c>
      <c r="D3073" t="s">
        <v>65</v>
      </c>
      <c r="E3073" t="s">
        <v>66</v>
      </c>
      <c r="F3073" t="s">
        <v>3788</v>
      </c>
      <c r="G3073" t="s">
        <v>68</v>
      </c>
      <c r="H3073" t="s">
        <v>3789</v>
      </c>
      <c r="I3073">
        <f>MROUND(Table1[[#This Row],[Prob_H]]*100,2)/100</f>
        <v>0.22</v>
      </c>
      <c r="J3073">
        <f>1/Table1[[#This Row],[odds_ft_home_team_win]]-Table1[[#This Row],[Margin/3]]</f>
        <v>0.22597744262978306</v>
      </c>
      <c r="K3073">
        <f>1/Table1[[#This Row],[odds_ft_draw]]-Table1[[#This Row],[Margin/3]]</f>
        <v>0.27448490531635023</v>
      </c>
      <c r="L3073">
        <f>1/Table1[[#This Row],[odds_ft_away_team_win]]-Table1[[#This Row],[Margin/3]]</f>
        <v>0.49953765205386685</v>
      </c>
      <c r="M3073">
        <v>19</v>
      </c>
      <c r="N3073">
        <v>1.63</v>
      </c>
      <c r="O3073">
        <v>1.63</v>
      </c>
      <c r="P3073">
        <v>1.43</v>
      </c>
      <c r="Q3073">
        <v>1.33</v>
      </c>
      <c r="R3073" t="str" cm="1">
        <f t="array" ref="R30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73">
        <v>1</v>
      </c>
      <c r="T3073">
        <v>2</v>
      </c>
      <c r="U3073">
        <v>3</v>
      </c>
      <c r="V3073">
        <v>1</v>
      </c>
      <c r="W3073">
        <v>0</v>
      </c>
      <c r="X3073">
        <v>1</v>
      </c>
      <c r="Y3073">
        <v>90</v>
      </c>
      <c r="Z3073" t="s">
        <v>4091</v>
      </c>
      <c r="AA3073">
        <v>4</v>
      </c>
      <c r="AB3073">
        <v>0</v>
      </c>
      <c r="AC3073">
        <v>2</v>
      </c>
      <c r="AD3073">
        <v>0</v>
      </c>
      <c r="AE3073">
        <v>2</v>
      </c>
      <c r="AF3073">
        <v>0</v>
      </c>
      <c r="AG3073">
        <v>0</v>
      </c>
      <c r="AH3073">
        <v>2</v>
      </c>
      <c r="AI3073">
        <v>2</v>
      </c>
      <c r="AJ3073">
        <v>0</v>
      </c>
      <c r="AK3073">
        <v>7</v>
      </c>
      <c r="AL3073">
        <v>6</v>
      </c>
      <c r="AM3073">
        <v>4</v>
      </c>
      <c r="AN3073">
        <v>5</v>
      </c>
      <c r="AO3073">
        <v>3</v>
      </c>
      <c r="AP3073">
        <v>1</v>
      </c>
      <c r="AQ3073">
        <v>15</v>
      </c>
      <c r="AR3073">
        <v>15</v>
      </c>
      <c r="AS3073">
        <v>41</v>
      </c>
      <c r="AT3073">
        <v>59</v>
      </c>
      <c r="AU3073">
        <v>1.1000000000000001</v>
      </c>
      <c r="AV3073">
        <v>0.87</v>
      </c>
      <c r="AW3073">
        <v>2.0699999999999998</v>
      </c>
      <c r="AX3073">
        <v>44</v>
      </c>
      <c r="AY3073">
        <v>82</v>
      </c>
      <c r="AZ3073">
        <v>26</v>
      </c>
      <c r="BA3073">
        <v>7</v>
      </c>
      <c r="BB3073">
        <v>0</v>
      </c>
      <c r="BC3073">
        <v>19</v>
      </c>
      <c r="BD3073">
        <v>63</v>
      </c>
      <c r="BE3073">
        <v>38</v>
      </c>
      <c r="BF3073">
        <v>82</v>
      </c>
      <c r="BG3073">
        <v>9.8800000000000008</v>
      </c>
      <c r="BH3073">
        <v>4.76</v>
      </c>
      <c r="BI3073">
        <v>4</v>
      </c>
      <c r="BJ3073">
        <v>3.35</v>
      </c>
      <c r="BK3073">
        <v>1.91</v>
      </c>
      <c r="BL3073">
        <f>1/Table1[[#This Row],[odds_ft_home_team_win]]+1/Table1[[#This Row],[odds_ft_draw]]+1/Table1[[#This Row],[odds_ft_away_team_win]]-1</f>
        <v>7.2067672110650793E-2</v>
      </c>
      <c r="BM3073">
        <f>Table1[[#This Row],[Margin]]/3</f>
        <v>2.402255737021693E-2</v>
      </c>
      <c r="BN3073">
        <v>1.38</v>
      </c>
      <c r="BO3073">
        <v>2.15</v>
      </c>
      <c r="BP3073">
        <v>4</v>
      </c>
      <c r="BQ3073">
        <v>7.75</v>
      </c>
      <c r="BR3073">
        <v>2</v>
      </c>
      <c r="BS3073">
        <v>1.77</v>
      </c>
      <c r="BT3073" t="s">
        <v>3860</v>
      </c>
      <c r="BU3073">
        <f>VLOOKUP(Table1[[#This Row],[Reference]],metron,11,FALSE)</f>
        <v>1.0633893919793009</v>
      </c>
      <c r="BV3073">
        <f>VLOOKUP(Table1[[#This Row],[Reference]],metron,12,FALSE)</f>
        <v>1.648124191461837</v>
      </c>
    </row>
    <row r="3074" spans="1:74" hidden="1" x14ac:dyDescent="0.45">
      <c r="A3074" s="10" t="s">
        <v>5418</v>
      </c>
      <c r="B3074">
        <v>1353200820</v>
      </c>
      <c r="C3074" s="11" t="s">
        <v>338</v>
      </c>
      <c r="D3074" s="10" t="s">
        <v>65</v>
      </c>
      <c r="E3074" s="10" t="s">
        <v>66</v>
      </c>
      <c r="F3074" s="17" t="s">
        <v>81</v>
      </c>
      <c r="G3074" s="10" t="s">
        <v>77</v>
      </c>
      <c r="H3074" s="10" t="s">
        <v>66</v>
      </c>
      <c r="I3074" s="10">
        <f>MROUND(Table1[[#This Row],[Prob_H]]*100,2)/100</f>
        <v>0.52</v>
      </c>
      <c r="J3074" s="10">
        <f>1/Table1[[#This Row],[odds_ft_home_team_win]]-Table1[[#This Row],[Margin/3]]</f>
        <v>0.51643372601416826</v>
      </c>
      <c r="K3074" s="10">
        <f>1/Table1[[#This Row],[odds_ft_draw]]-Table1[[#This Row],[Margin/3]]</f>
        <v>0.26409053928021003</v>
      </c>
      <c r="L3074" s="10">
        <f>1/Table1[[#This Row],[odds_ft_away_team_win]]-Table1[[#This Row],[Margin/3]]</f>
        <v>0.21947573470562165</v>
      </c>
      <c r="M3074" s="10" t="s">
        <v>66</v>
      </c>
      <c r="N3074" s="10">
        <v>1.83</v>
      </c>
      <c r="O3074" s="10">
        <v>1.61</v>
      </c>
      <c r="P3074" s="10">
        <v>1.45</v>
      </c>
      <c r="Q3074" s="10">
        <v>1.67</v>
      </c>
      <c r="R3074" s="10" t="str" cm="1">
        <f t="array" ref="R30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4" s="10">
        <v>3</v>
      </c>
      <c r="T3074" s="10">
        <v>0</v>
      </c>
      <c r="U3074" s="10">
        <v>3</v>
      </c>
      <c r="V3074" s="10">
        <v>2</v>
      </c>
      <c r="W3074" s="10">
        <v>2</v>
      </c>
      <c r="X3074" s="10">
        <v>0</v>
      </c>
      <c r="Y3074" s="10" t="s">
        <v>339</v>
      </c>
      <c r="Z3074" s="10"/>
      <c r="AA3074" s="10">
        <v>-1</v>
      </c>
      <c r="AB3074" s="10">
        <v>-1</v>
      </c>
      <c r="AC3074" s="10">
        <v>5</v>
      </c>
      <c r="AD3074" s="10">
        <v>0</v>
      </c>
      <c r="AE3074" s="10">
        <v>5</v>
      </c>
      <c r="AF3074" s="10">
        <v>1</v>
      </c>
      <c r="AG3074" s="10">
        <v>2</v>
      </c>
      <c r="AH3074" s="10">
        <v>3</v>
      </c>
      <c r="AI3074" s="10">
        <v>2</v>
      </c>
      <c r="AJ3074" s="10">
        <v>4</v>
      </c>
      <c r="AK3074" s="10">
        <v>-1</v>
      </c>
      <c r="AL3074" s="10">
        <v>-1</v>
      </c>
      <c r="AM3074" s="10">
        <v>-1</v>
      </c>
      <c r="AN3074" s="10">
        <v>-1</v>
      </c>
      <c r="AO3074" s="10">
        <v>-1</v>
      </c>
      <c r="AP3074" s="10">
        <v>-1</v>
      </c>
      <c r="AQ3074" s="10">
        <v>-1</v>
      </c>
      <c r="AR3074" s="10">
        <v>-1</v>
      </c>
      <c r="AS3074" s="10">
        <v>-1</v>
      </c>
      <c r="AT3074" s="10">
        <v>-1</v>
      </c>
      <c r="AU3074" s="10">
        <v>0</v>
      </c>
      <c r="AV3074" s="10">
        <v>0</v>
      </c>
      <c r="AW3074" s="10">
        <v>2.61</v>
      </c>
      <c r="AX3074" s="10">
        <v>62</v>
      </c>
      <c r="AY3074" s="10">
        <v>86</v>
      </c>
      <c r="AZ3074" s="10">
        <v>50</v>
      </c>
      <c r="BA3074" s="10">
        <v>23</v>
      </c>
      <c r="BB3074" s="10">
        <v>9</v>
      </c>
      <c r="BC3074" s="10">
        <v>31</v>
      </c>
      <c r="BD3074" s="10">
        <v>73</v>
      </c>
      <c r="BE3074" s="10">
        <v>50</v>
      </c>
      <c r="BF3074" s="10">
        <v>86</v>
      </c>
      <c r="BG3074" s="10">
        <v>0</v>
      </c>
      <c r="BH3074" s="10">
        <v>4.72</v>
      </c>
      <c r="BI3074" s="10">
        <v>1.9</v>
      </c>
      <c r="BJ3074" s="10">
        <v>3.65</v>
      </c>
      <c r="BK3074" s="10">
        <v>4.3600000000000003</v>
      </c>
      <c r="BL3074" s="10">
        <f>1/Table1[[#This Row],[odds_ft_home_team_win]]+1/Table1[[#This Row],[odds_ft_draw]]+1/Table1[[#This Row],[odds_ft_away_team_win]]-1</f>
        <v>2.9646190378547876E-2</v>
      </c>
      <c r="BM3074" s="10">
        <f>Table1[[#This Row],[Margin]]/3</f>
        <v>9.8820634595159582E-3</v>
      </c>
      <c r="BN3074" s="10">
        <v>0</v>
      </c>
      <c r="BO3074" s="10">
        <v>0</v>
      </c>
      <c r="BP3074" s="10">
        <v>0</v>
      </c>
      <c r="BQ3074" s="10">
        <v>0</v>
      </c>
      <c r="BR3074" s="10">
        <v>0</v>
      </c>
      <c r="BS3074" s="10">
        <v>0</v>
      </c>
      <c r="BT3074" s="10" t="s">
        <v>109</v>
      </c>
      <c r="BU3074">
        <f>VLOOKUP(Table1[[#This Row],[Reference]],metron,11,FALSE)</f>
        <v>1.625948039373891</v>
      </c>
      <c r="BV3074">
        <f>VLOOKUP(Table1[[#This Row],[Reference]],metron,12,FALSE)</f>
        <v>0.97079231886396644</v>
      </c>
    </row>
    <row r="3075" spans="1:74" hidden="1" x14ac:dyDescent="0.45">
      <c r="A3075" s="10" t="s">
        <v>5418</v>
      </c>
      <c r="B3075">
        <v>1353261600</v>
      </c>
      <c r="C3075" s="11" t="s">
        <v>340</v>
      </c>
      <c r="D3075" s="10" t="s">
        <v>65</v>
      </c>
      <c r="E3075" s="10" t="s">
        <v>66</v>
      </c>
      <c r="F3075" s="17" t="s">
        <v>97</v>
      </c>
      <c r="G3075" s="10" t="s">
        <v>98</v>
      </c>
      <c r="H3075" s="10" t="s">
        <v>66</v>
      </c>
      <c r="I3075" s="10">
        <f>MROUND(Table1[[#This Row],[Prob_H]]*100,2)/100</f>
        <v>0.54</v>
      </c>
      <c r="J3075" s="10">
        <f>1/Table1[[#This Row],[odds_ft_home_team_win]]-Table1[[#This Row],[Margin/3]]</f>
        <v>0.54701753593720348</v>
      </c>
      <c r="K3075" s="10">
        <f>1/Table1[[#This Row],[odds_ft_draw]]-Table1[[#This Row],[Margin/3]]</f>
        <v>0.26847029063095545</v>
      </c>
      <c r="L3075" s="10">
        <f>1/Table1[[#This Row],[odds_ft_away_team_win]]-Table1[[#This Row],[Margin/3]]</f>
        <v>0.18451217343184098</v>
      </c>
      <c r="M3075" s="10" t="s">
        <v>66</v>
      </c>
      <c r="N3075" s="10">
        <v>2.06</v>
      </c>
      <c r="O3075" s="10">
        <v>1.28</v>
      </c>
      <c r="P3075" s="10">
        <v>1.53</v>
      </c>
      <c r="Q3075" s="10">
        <v>1.08</v>
      </c>
      <c r="R3075" s="10" t="str" cm="1">
        <f t="array" ref="R30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5" s="10">
        <v>3</v>
      </c>
      <c r="T3075" s="10">
        <v>1</v>
      </c>
      <c r="U3075" s="10">
        <v>4</v>
      </c>
      <c r="V3075" s="10">
        <v>0</v>
      </c>
      <c r="W3075" s="10">
        <v>0</v>
      </c>
      <c r="X3075" s="10">
        <v>0</v>
      </c>
      <c r="Y3075" s="10" t="s">
        <v>341</v>
      </c>
      <c r="Z3075" s="10">
        <v>82</v>
      </c>
      <c r="AA3075" s="10">
        <v>-1</v>
      </c>
      <c r="AB3075" s="10">
        <v>-1</v>
      </c>
      <c r="AC3075" s="10">
        <v>2</v>
      </c>
      <c r="AD3075" s="10">
        <v>0</v>
      </c>
      <c r="AE3075" s="10">
        <v>2</v>
      </c>
      <c r="AF3075" s="10">
        <v>0</v>
      </c>
      <c r="AG3075" s="10">
        <v>2</v>
      </c>
      <c r="AH3075" s="10">
        <v>0</v>
      </c>
      <c r="AI3075" s="10">
        <v>0</v>
      </c>
      <c r="AJ3075" s="10">
        <v>2</v>
      </c>
      <c r="AK3075" s="10">
        <v>-1</v>
      </c>
      <c r="AL3075" s="10">
        <v>-1</v>
      </c>
      <c r="AM3075" s="10">
        <v>-1</v>
      </c>
      <c r="AN3075" s="10">
        <v>-1</v>
      </c>
      <c r="AO3075" s="10">
        <v>-1</v>
      </c>
      <c r="AP3075" s="10">
        <v>-1</v>
      </c>
      <c r="AQ3075" s="10">
        <v>-1</v>
      </c>
      <c r="AR3075" s="10">
        <v>-1</v>
      </c>
      <c r="AS3075" s="10">
        <v>-1</v>
      </c>
      <c r="AT3075" s="10">
        <v>-1</v>
      </c>
      <c r="AU3075" s="10">
        <v>0</v>
      </c>
      <c r="AV3075" s="10">
        <v>0</v>
      </c>
      <c r="AW3075" s="10">
        <v>2.37</v>
      </c>
      <c r="AX3075" s="10">
        <v>59</v>
      </c>
      <c r="AY3075" s="10">
        <v>73</v>
      </c>
      <c r="AZ3075" s="10">
        <v>48</v>
      </c>
      <c r="BA3075" s="10">
        <v>20</v>
      </c>
      <c r="BB3075" s="10">
        <v>6</v>
      </c>
      <c r="BC3075" s="10">
        <v>47</v>
      </c>
      <c r="BD3075" s="10">
        <v>61</v>
      </c>
      <c r="BE3075" s="10">
        <v>25</v>
      </c>
      <c r="BF3075" s="10">
        <v>81</v>
      </c>
      <c r="BG3075" s="10">
        <v>0</v>
      </c>
      <c r="BH3075" s="10">
        <v>3.72</v>
      </c>
      <c r="BI3075" s="10">
        <v>1.8</v>
      </c>
      <c r="BJ3075" s="10">
        <v>3.61</v>
      </c>
      <c r="BK3075" s="10">
        <v>5.18</v>
      </c>
      <c r="BL3075" s="10">
        <f>1/Table1[[#This Row],[odds_ft_home_team_win]]+1/Table1[[#This Row],[odds_ft_draw]]+1/Table1[[#This Row],[odds_ft_away_team_win]]-1</f>
        <v>2.5614058855056188E-2</v>
      </c>
      <c r="BM3075" s="10">
        <f>Table1[[#This Row],[Margin]]/3</f>
        <v>8.5380196183520631E-3</v>
      </c>
      <c r="BN3075" s="10">
        <v>0</v>
      </c>
      <c r="BO3075" s="10">
        <v>0</v>
      </c>
      <c r="BP3075" s="10">
        <v>0</v>
      </c>
      <c r="BQ3075" s="10">
        <v>0</v>
      </c>
      <c r="BR3075" s="10">
        <v>0</v>
      </c>
      <c r="BS3075" s="10">
        <v>0</v>
      </c>
      <c r="BT3075" s="10" t="s">
        <v>100</v>
      </c>
      <c r="BU3075">
        <f>VLOOKUP(Table1[[#This Row],[Reference]],metron,11,FALSE)</f>
        <v>1.684957590444867</v>
      </c>
      <c r="BV3075">
        <f>VLOOKUP(Table1[[#This Row],[Reference]],metron,12,FALSE)</f>
        <v>0.95101263631642718</v>
      </c>
    </row>
    <row r="3076" spans="1:74" hidden="1" x14ac:dyDescent="0.45">
      <c r="A3076" s="10" t="s">
        <v>5418</v>
      </c>
      <c r="B3076">
        <v>1353285240</v>
      </c>
      <c r="C3076" s="11" t="s">
        <v>342</v>
      </c>
      <c r="D3076" s="10" t="s">
        <v>65</v>
      </c>
      <c r="E3076" s="10" t="s">
        <v>66</v>
      </c>
      <c r="F3076" s="17" t="s">
        <v>72</v>
      </c>
      <c r="G3076" s="10" t="s">
        <v>85</v>
      </c>
      <c r="H3076" s="10" t="s">
        <v>66</v>
      </c>
      <c r="I3076" s="10">
        <f>MROUND(Table1[[#This Row],[Prob_H]]*100,2)/100</f>
        <v>0.46</v>
      </c>
      <c r="J3076" s="10">
        <f>1/Table1[[#This Row],[odds_ft_home_team_win]]-Table1[[#This Row],[Margin/3]]</f>
        <v>0.45705607688471828</v>
      </c>
      <c r="K3076" s="10">
        <f>1/Table1[[#This Row],[odds_ft_draw]]-Table1[[#This Row],[Margin/3]]</f>
        <v>0.28433745863366428</v>
      </c>
      <c r="L3076" s="10">
        <f>1/Table1[[#This Row],[odds_ft_away_team_win]]-Table1[[#This Row],[Margin/3]]</f>
        <v>0.2586064644816175</v>
      </c>
      <c r="M3076" s="10" t="s">
        <v>66</v>
      </c>
      <c r="N3076" s="10">
        <v>2.06</v>
      </c>
      <c r="O3076" s="10">
        <v>1.28</v>
      </c>
      <c r="P3076" s="10">
        <v>1.7</v>
      </c>
      <c r="Q3076" s="10">
        <v>1.3</v>
      </c>
      <c r="R3076" s="10" t="str" cm="1">
        <f t="array" ref="R30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6" s="10">
        <v>1</v>
      </c>
      <c r="T3076" s="10">
        <v>1</v>
      </c>
      <c r="U3076" s="10">
        <v>2</v>
      </c>
      <c r="V3076" s="10">
        <v>0</v>
      </c>
      <c r="W3076" s="10">
        <v>0</v>
      </c>
      <c r="X3076" s="10">
        <v>0</v>
      </c>
      <c r="Y3076" s="10">
        <v>51</v>
      </c>
      <c r="Z3076" s="10" t="s">
        <v>343</v>
      </c>
      <c r="AA3076" s="10">
        <v>-1</v>
      </c>
      <c r="AB3076" s="10">
        <v>-1</v>
      </c>
      <c r="AC3076" s="10">
        <v>3</v>
      </c>
      <c r="AD3076" s="10">
        <v>0</v>
      </c>
      <c r="AE3076" s="10">
        <v>2</v>
      </c>
      <c r="AF3076" s="10">
        <v>0</v>
      </c>
      <c r="AG3076" s="10">
        <v>3</v>
      </c>
      <c r="AH3076" s="10">
        <v>0</v>
      </c>
      <c r="AI3076" s="10">
        <v>1</v>
      </c>
      <c r="AJ3076" s="10">
        <v>1</v>
      </c>
      <c r="AK3076" s="10">
        <v>-1</v>
      </c>
      <c r="AL3076" s="10">
        <v>-1</v>
      </c>
      <c r="AM3076" s="10">
        <v>-1</v>
      </c>
      <c r="AN3076" s="10">
        <v>-1</v>
      </c>
      <c r="AO3076" s="10">
        <v>-1</v>
      </c>
      <c r="AP3076" s="10">
        <v>-1</v>
      </c>
      <c r="AQ3076" s="10">
        <v>-1</v>
      </c>
      <c r="AR3076" s="10">
        <v>-1</v>
      </c>
      <c r="AS3076" s="10">
        <v>-1</v>
      </c>
      <c r="AT3076" s="10">
        <v>-1</v>
      </c>
      <c r="AU3076" s="10">
        <v>0</v>
      </c>
      <c r="AV3076" s="10">
        <v>0</v>
      </c>
      <c r="AW3076" s="10">
        <v>2.39</v>
      </c>
      <c r="AX3076" s="10">
        <v>58</v>
      </c>
      <c r="AY3076" s="10">
        <v>73</v>
      </c>
      <c r="AZ3076" s="10">
        <v>36</v>
      </c>
      <c r="BA3076" s="10">
        <v>25</v>
      </c>
      <c r="BB3076" s="10">
        <v>11</v>
      </c>
      <c r="BC3076" s="10">
        <v>31</v>
      </c>
      <c r="BD3076" s="10">
        <v>78</v>
      </c>
      <c r="BE3076" s="10">
        <v>31</v>
      </c>
      <c r="BF3076" s="10">
        <v>73</v>
      </c>
      <c r="BG3076" s="10">
        <v>0</v>
      </c>
      <c r="BH3076" s="10">
        <v>5.28</v>
      </c>
      <c r="BI3076" s="10">
        <v>2.15</v>
      </c>
      <c r="BJ3076" s="10">
        <v>3.42</v>
      </c>
      <c r="BK3076" s="10">
        <v>3.75</v>
      </c>
      <c r="BL3076" s="10">
        <f>1/Table1[[#This Row],[odds_ft_home_team_win]]+1/Table1[[#This Row],[odds_ft_draw]]+1/Table1[[#This Row],[odds_ft_away_team_win]]-1</f>
        <v>2.4180606555147532E-2</v>
      </c>
      <c r="BM3076" s="10">
        <f>Table1[[#This Row],[Margin]]/3</f>
        <v>8.0602021850491781E-3</v>
      </c>
      <c r="BN3076" s="10">
        <v>0</v>
      </c>
      <c r="BO3076" s="10">
        <v>0</v>
      </c>
      <c r="BP3076" s="10">
        <v>0</v>
      </c>
      <c r="BQ3076" s="10">
        <v>0</v>
      </c>
      <c r="BR3076" s="10">
        <v>0</v>
      </c>
      <c r="BS3076" s="10">
        <v>0</v>
      </c>
      <c r="BT3076" s="10" t="s">
        <v>75</v>
      </c>
      <c r="BU3076">
        <f>VLOOKUP(Table1[[#This Row],[Reference]],metron,11,FALSE)</f>
        <v>1.4888836329233679</v>
      </c>
      <c r="BV3076">
        <f>VLOOKUP(Table1[[#This Row],[Reference]],metron,12,FALSE)</f>
        <v>1.0516792809839171</v>
      </c>
    </row>
    <row r="3077" spans="1:74" hidden="1" x14ac:dyDescent="0.45">
      <c r="A3077" s="10" t="s">
        <v>5418</v>
      </c>
      <c r="B3077">
        <v>1353193200</v>
      </c>
      <c r="C3077" s="11" t="s">
        <v>336</v>
      </c>
      <c r="D3077" s="10" t="s">
        <v>65</v>
      </c>
      <c r="E3077" s="10" t="s">
        <v>66</v>
      </c>
      <c r="F3077" s="17" t="s">
        <v>86</v>
      </c>
      <c r="G3077" s="10" t="s">
        <v>78</v>
      </c>
      <c r="H3077" s="10" t="s">
        <v>66</v>
      </c>
      <c r="I3077" s="10">
        <f>MROUND(Table1[[#This Row],[Prob_H]]*100,2)/100</f>
        <v>0.46</v>
      </c>
      <c r="J3077" s="10">
        <f>1/Table1[[#This Row],[odds_ft_home_team_win]]-Table1[[#This Row],[Margin/3]]</f>
        <v>0.45284658843980868</v>
      </c>
      <c r="K3077" s="10">
        <f>1/Table1[[#This Row],[odds_ft_draw]]-Table1[[#This Row],[Margin/3]]</f>
        <v>0.27478391037713068</v>
      </c>
      <c r="L3077" s="10">
        <f>1/Table1[[#This Row],[odds_ft_away_team_win]]-Table1[[#This Row],[Margin/3]]</f>
        <v>0.27236950118306047</v>
      </c>
      <c r="M3077" s="10" t="s">
        <v>66</v>
      </c>
      <c r="N3077" s="10">
        <v>1.89</v>
      </c>
      <c r="O3077" s="10">
        <v>1.5</v>
      </c>
      <c r="P3077" s="10">
        <v>1.86</v>
      </c>
      <c r="Q3077" s="10">
        <v>1.66</v>
      </c>
      <c r="R3077" s="10" t="str" cm="1">
        <f t="array" ref="R30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77" s="10">
        <v>1</v>
      </c>
      <c r="T3077" s="10">
        <v>2</v>
      </c>
      <c r="U3077" s="10">
        <v>3</v>
      </c>
      <c r="V3077" s="10">
        <v>3</v>
      </c>
      <c r="W3077" s="10">
        <v>1</v>
      </c>
      <c r="X3077" s="10">
        <v>2</v>
      </c>
      <c r="Y3077" s="10">
        <v>39</v>
      </c>
      <c r="Z3077" s="10" t="s">
        <v>337</v>
      </c>
      <c r="AA3077" s="10">
        <v>-1</v>
      </c>
      <c r="AB3077" s="10">
        <v>-1</v>
      </c>
      <c r="AC3077" s="10">
        <v>2</v>
      </c>
      <c r="AD3077" s="10">
        <v>0</v>
      </c>
      <c r="AE3077" s="10">
        <v>2</v>
      </c>
      <c r="AF3077" s="10">
        <v>0</v>
      </c>
      <c r="AG3077" s="10">
        <v>0</v>
      </c>
      <c r="AH3077" s="10">
        <v>2</v>
      </c>
      <c r="AI3077" s="10">
        <v>1</v>
      </c>
      <c r="AJ3077" s="10">
        <v>1</v>
      </c>
      <c r="AK3077" s="10">
        <v>-1</v>
      </c>
      <c r="AL3077" s="10">
        <v>-1</v>
      </c>
      <c r="AM3077" s="10">
        <v>-1</v>
      </c>
      <c r="AN3077" s="10">
        <v>-1</v>
      </c>
      <c r="AO3077" s="10">
        <v>-1</v>
      </c>
      <c r="AP3077" s="10">
        <v>-1</v>
      </c>
      <c r="AQ3077" s="10">
        <v>-1</v>
      </c>
      <c r="AR3077" s="10">
        <v>-1</v>
      </c>
      <c r="AS3077" s="10">
        <v>-1</v>
      </c>
      <c r="AT3077" s="10">
        <v>-1</v>
      </c>
      <c r="AU3077" s="10">
        <v>0</v>
      </c>
      <c r="AV3077" s="10">
        <v>0</v>
      </c>
      <c r="AW3077" s="10">
        <v>2.4500000000000002</v>
      </c>
      <c r="AX3077" s="10">
        <v>56</v>
      </c>
      <c r="AY3077" s="10">
        <v>78</v>
      </c>
      <c r="AZ3077" s="10">
        <v>36</v>
      </c>
      <c r="BA3077" s="10">
        <v>25</v>
      </c>
      <c r="BB3077" s="10">
        <v>9</v>
      </c>
      <c r="BC3077" s="10">
        <v>31</v>
      </c>
      <c r="BD3077" s="10">
        <v>61</v>
      </c>
      <c r="BE3077" s="10">
        <v>50</v>
      </c>
      <c r="BF3077" s="10">
        <v>75</v>
      </c>
      <c r="BG3077" s="10">
        <v>0</v>
      </c>
      <c r="BH3077" s="10">
        <v>5.5</v>
      </c>
      <c r="BI3077" s="10">
        <v>2.16</v>
      </c>
      <c r="BJ3077" s="10">
        <v>3.51</v>
      </c>
      <c r="BK3077" s="10">
        <v>3.54</v>
      </c>
      <c r="BL3077" s="10">
        <f>1/Table1[[#This Row],[odds_ft_home_team_win]]+1/Table1[[#This Row],[odds_ft_draw]]+1/Table1[[#This Row],[odds_ft_away_team_win]]-1</f>
        <v>3.0349123569462622E-2</v>
      </c>
      <c r="BM3077" s="10">
        <f>Table1[[#This Row],[Margin]]/3</f>
        <v>1.0116374523154207E-2</v>
      </c>
      <c r="BN3077" s="10">
        <v>0</v>
      </c>
      <c r="BO3077" s="10">
        <v>0</v>
      </c>
      <c r="BP3077" s="10">
        <v>0</v>
      </c>
      <c r="BQ3077" s="10">
        <v>0</v>
      </c>
      <c r="BR3077" s="10">
        <v>0</v>
      </c>
      <c r="BS3077" s="10">
        <v>0</v>
      </c>
      <c r="BT3077" s="10" t="s">
        <v>113</v>
      </c>
      <c r="BU3077">
        <f>VLOOKUP(Table1[[#This Row],[Reference]],metron,11,FALSE)</f>
        <v>1.4888836329233679</v>
      </c>
      <c r="BV3077">
        <f>VLOOKUP(Table1[[#This Row],[Reference]],metron,12,FALSE)</f>
        <v>1.0516792809839171</v>
      </c>
    </row>
    <row r="3078" spans="1:74" hidden="1" x14ac:dyDescent="0.45">
      <c r="A3078" s="10" t="s">
        <v>5417</v>
      </c>
      <c r="B3078">
        <v>1368309600</v>
      </c>
      <c r="C3078" s="11" t="s">
        <v>586</v>
      </c>
      <c r="D3078" s="10" t="s">
        <v>65</v>
      </c>
      <c r="E3078" s="10" t="s">
        <v>66</v>
      </c>
      <c r="F3078" s="17" t="s">
        <v>86</v>
      </c>
      <c r="G3078" s="10" t="s">
        <v>94</v>
      </c>
      <c r="H3078" s="10" t="s">
        <v>66</v>
      </c>
      <c r="I3078" s="10">
        <f>MROUND(Table1[[#This Row],[Prob_H]]*100,2)/100</f>
        <v>0.54</v>
      </c>
      <c r="J3078" s="10">
        <f>1/Table1[[#This Row],[odds_ft_home_team_win]]-Table1[[#This Row],[Margin/3]]</f>
        <v>0.54214710074809336</v>
      </c>
      <c r="K3078" s="10">
        <f>1/Table1[[#This Row],[odds_ft_draw]]-Table1[[#This Row],[Margin/3]]</f>
        <v>0.25632757956945607</v>
      </c>
      <c r="L3078" s="10">
        <f>1/Table1[[#This Row],[odds_ft_away_team_win]]-Table1[[#This Row],[Margin/3]]</f>
        <v>0.20152531968245047</v>
      </c>
      <c r="M3078" s="10" t="s">
        <v>66</v>
      </c>
      <c r="N3078" s="10">
        <v>1.85</v>
      </c>
      <c r="O3078" s="10">
        <v>1.49</v>
      </c>
      <c r="P3078" s="10">
        <v>1.86</v>
      </c>
      <c r="Q3078" s="10">
        <v>1.44</v>
      </c>
      <c r="R3078" s="10" t="str" cm="1">
        <f t="array" ref="R30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78" s="10">
        <v>2</v>
      </c>
      <c r="T3078" s="10">
        <v>1</v>
      </c>
      <c r="U3078" s="10">
        <v>3</v>
      </c>
      <c r="V3078" s="10">
        <v>1</v>
      </c>
      <c r="W3078" s="10">
        <v>0</v>
      </c>
      <c r="X3078" s="10">
        <v>1</v>
      </c>
      <c r="Y3078" s="10" t="s">
        <v>587</v>
      </c>
      <c r="Z3078" s="10">
        <v>21</v>
      </c>
      <c r="AA3078" s="10">
        <v>-1</v>
      </c>
      <c r="AB3078" s="10">
        <v>-1</v>
      </c>
      <c r="AC3078" s="10">
        <v>1</v>
      </c>
      <c r="AD3078" s="10">
        <v>0</v>
      </c>
      <c r="AE3078" s="10">
        <v>1</v>
      </c>
      <c r="AF3078" s="10">
        <v>0</v>
      </c>
      <c r="AG3078" s="10">
        <v>0</v>
      </c>
      <c r="AH3078" s="10">
        <v>1</v>
      </c>
      <c r="AI3078" s="10">
        <v>0</v>
      </c>
      <c r="AJ3078" s="10">
        <v>1</v>
      </c>
      <c r="AK3078" s="10">
        <v>-1</v>
      </c>
      <c r="AL3078" s="10">
        <v>-1</v>
      </c>
      <c r="AM3078" s="10">
        <v>-1</v>
      </c>
      <c r="AN3078" s="10">
        <v>-1</v>
      </c>
      <c r="AO3078" s="10">
        <v>-1</v>
      </c>
      <c r="AP3078" s="10">
        <v>-1</v>
      </c>
      <c r="AQ3078" s="10">
        <v>-1</v>
      </c>
      <c r="AR3078" s="10">
        <v>-1</v>
      </c>
      <c r="AS3078" s="10">
        <v>-1</v>
      </c>
      <c r="AT3078" s="10">
        <v>-1</v>
      </c>
      <c r="AU3078" s="10">
        <v>0</v>
      </c>
      <c r="AV3078" s="10">
        <v>0</v>
      </c>
      <c r="AW3078" s="10">
        <v>2.34</v>
      </c>
      <c r="AX3078" s="10">
        <v>49</v>
      </c>
      <c r="AY3078" s="10">
        <v>71</v>
      </c>
      <c r="AZ3078" s="10">
        <v>45</v>
      </c>
      <c r="BA3078" s="10">
        <v>15</v>
      </c>
      <c r="BB3078" s="10">
        <v>7</v>
      </c>
      <c r="BC3078" s="10">
        <v>31</v>
      </c>
      <c r="BD3078" s="10">
        <v>65</v>
      </c>
      <c r="BE3078" s="10">
        <v>41</v>
      </c>
      <c r="BF3078" s="10">
        <v>70</v>
      </c>
      <c r="BG3078" s="10">
        <v>0</v>
      </c>
      <c r="BH3078" s="10">
        <v>4.6500000000000004</v>
      </c>
      <c r="BI3078" s="10">
        <v>1.81</v>
      </c>
      <c r="BJ3078" s="10">
        <v>3.75</v>
      </c>
      <c r="BK3078" s="10">
        <v>4.72</v>
      </c>
      <c r="BL3078" s="10">
        <f>1/Table1[[#This Row],[odds_ft_home_team_win]]+1/Table1[[#This Row],[odds_ft_draw]]+1/Table1[[#This Row],[odds_ft_away_team_win]]-1</f>
        <v>3.1017261291631737E-2</v>
      </c>
      <c r="BM3078" s="10">
        <f>Table1[[#This Row],[Margin]]/3</f>
        <v>1.0339087097210578E-2</v>
      </c>
      <c r="BN3078" s="10">
        <v>0</v>
      </c>
      <c r="BO3078" s="10">
        <v>0</v>
      </c>
      <c r="BP3078" s="10">
        <v>0</v>
      </c>
      <c r="BQ3078" s="10">
        <v>0</v>
      </c>
      <c r="BR3078" s="10">
        <v>0</v>
      </c>
      <c r="BS3078" s="10">
        <v>0</v>
      </c>
      <c r="BT3078" s="10" t="s">
        <v>113</v>
      </c>
      <c r="BU3078">
        <f>VLOOKUP(Table1[[#This Row],[Reference]],metron,11,FALSE)</f>
        <v>1.684957590444867</v>
      </c>
      <c r="BV3078">
        <f>VLOOKUP(Table1[[#This Row],[Reference]],metron,12,FALSE)</f>
        <v>0.95101263631642718</v>
      </c>
    </row>
    <row r="3079" spans="1:74" hidden="1" x14ac:dyDescent="0.45">
      <c r="A3079" s="10" t="s">
        <v>5417</v>
      </c>
      <c r="B3079">
        <v>1368316800</v>
      </c>
      <c r="C3079" s="11" t="s">
        <v>588</v>
      </c>
      <c r="D3079" s="10" t="s">
        <v>65</v>
      </c>
      <c r="E3079" s="10" t="s">
        <v>66</v>
      </c>
      <c r="F3079" s="17" t="s">
        <v>68</v>
      </c>
      <c r="G3079" s="10" t="s">
        <v>85</v>
      </c>
      <c r="H3079" s="10" t="s">
        <v>66</v>
      </c>
      <c r="I3079" s="10">
        <f>MROUND(Table1[[#This Row],[Prob_H]]*100,2)/100</f>
        <v>0.52</v>
      </c>
      <c r="J3079" s="10">
        <f>1/Table1[[#This Row],[odds_ft_home_team_win]]-Table1[[#This Row],[Margin/3]]</f>
        <v>0.52485506094650669</v>
      </c>
      <c r="K3079" s="10">
        <f>1/Table1[[#This Row],[odds_ft_draw]]-Table1[[#This Row],[Margin/3]]</f>
        <v>0.26331974637358363</v>
      </c>
      <c r="L3079" s="10">
        <f>1/Table1[[#This Row],[odds_ft_away_team_win]]-Table1[[#This Row],[Margin/3]]</f>
        <v>0.21182519267990965</v>
      </c>
      <c r="M3079" s="10" t="s">
        <v>66</v>
      </c>
      <c r="N3079" s="10">
        <v>1.6</v>
      </c>
      <c r="O3079" s="10">
        <v>1.35</v>
      </c>
      <c r="P3079" s="10">
        <v>1.58</v>
      </c>
      <c r="Q3079" s="10">
        <v>1.3</v>
      </c>
      <c r="R3079" s="10" t="str" cm="1">
        <f t="array" ref="R30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79" s="10">
        <v>1</v>
      </c>
      <c r="T3079" s="10">
        <v>1</v>
      </c>
      <c r="U3079" s="10">
        <v>2</v>
      </c>
      <c r="V3079" s="10">
        <v>2</v>
      </c>
      <c r="W3079" s="10">
        <v>1</v>
      </c>
      <c r="X3079" s="10">
        <v>1</v>
      </c>
      <c r="Y3079" s="10">
        <v>13</v>
      </c>
      <c r="Z3079" s="10">
        <v>33</v>
      </c>
      <c r="AA3079" s="10">
        <v>-1</v>
      </c>
      <c r="AB3079" s="10">
        <v>-1</v>
      </c>
      <c r="AC3079" s="10">
        <v>2</v>
      </c>
      <c r="AD3079" s="10">
        <v>1</v>
      </c>
      <c r="AE3079" s="10">
        <v>4</v>
      </c>
      <c r="AF3079" s="10">
        <v>0</v>
      </c>
      <c r="AG3079" s="10">
        <v>1</v>
      </c>
      <c r="AH3079" s="10">
        <v>2</v>
      </c>
      <c r="AI3079" s="10">
        <v>1</v>
      </c>
      <c r="AJ3079" s="10">
        <v>3</v>
      </c>
      <c r="AK3079" s="10">
        <v>-1</v>
      </c>
      <c r="AL3079" s="10">
        <v>-1</v>
      </c>
      <c r="AM3079" s="10">
        <v>-1</v>
      </c>
      <c r="AN3079" s="10">
        <v>-1</v>
      </c>
      <c r="AO3079" s="10">
        <v>-1</v>
      </c>
      <c r="AP3079" s="10">
        <v>-1</v>
      </c>
      <c r="AQ3079" s="10">
        <v>-1</v>
      </c>
      <c r="AR3079" s="10">
        <v>-1</v>
      </c>
      <c r="AS3079" s="10">
        <v>-1</v>
      </c>
      <c r="AT3079" s="10">
        <v>-1</v>
      </c>
      <c r="AU3079" s="10">
        <v>0</v>
      </c>
      <c r="AV3079" s="10">
        <v>0</v>
      </c>
      <c r="AW3079" s="10">
        <v>2.5</v>
      </c>
      <c r="AX3079" s="10">
        <v>58</v>
      </c>
      <c r="AY3079" s="10">
        <v>74</v>
      </c>
      <c r="AZ3079" s="10">
        <v>46</v>
      </c>
      <c r="BA3079" s="10">
        <v>24</v>
      </c>
      <c r="BB3079" s="10">
        <v>11</v>
      </c>
      <c r="BC3079" s="10">
        <v>33</v>
      </c>
      <c r="BD3079" s="10">
        <v>71</v>
      </c>
      <c r="BE3079" s="10">
        <v>35</v>
      </c>
      <c r="BF3079" s="10">
        <v>75</v>
      </c>
      <c r="BG3079" s="10">
        <v>0</v>
      </c>
      <c r="BH3079" s="10">
        <v>3.65</v>
      </c>
      <c r="BI3079" s="10">
        <v>1.87</v>
      </c>
      <c r="BJ3079" s="10">
        <v>3.66</v>
      </c>
      <c r="BK3079" s="10">
        <v>4.51</v>
      </c>
      <c r="BL3079" s="10">
        <f>1/Table1[[#This Row],[odds_ft_home_team_win]]+1/Table1[[#This Row],[odds_ft_draw]]+1/Table1[[#This Row],[odds_ft_away_team_win]]-1</f>
        <v>2.971289202678995E-2</v>
      </c>
      <c r="BM3079" s="10">
        <f>Table1[[#This Row],[Margin]]/3</f>
        <v>9.9042973422633161E-3</v>
      </c>
      <c r="BN3079" s="10">
        <v>0</v>
      </c>
      <c r="BO3079" s="10">
        <v>0</v>
      </c>
      <c r="BP3079" s="10">
        <v>0</v>
      </c>
      <c r="BQ3079" s="10">
        <v>0</v>
      </c>
      <c r="BR3079" s="10">
        <v>0</v>
      </c>
      <c r="BS3079" s="10">
        <v>0</v>
      </c>
      <c r="BT3079" s="10" t="s">
        <v>116</v>
      </c>
      <c r="BU3079">
        <f>VLOOKUP(Table1[[#This Row],[Reference]],metron,11,FALSE)</f>
        <v>1.625948039373891</v>
      </c>
      <c r="BV3079">
        <f>VLOOKUP(Table1[[#This Row],[Reference]],metron,12,FALSE)</f>
        <v>0.97079231886396644</v>
      </c>
    </row>
    <row r="3080" spans="1:74" hidden="1" x14ac:dyDescent="0.45">
      <c r="A3080" s="10" t="s">
        <v>5417</v>
      </c>
      <c r="B3080">
        <v>1368399600</v>
      </c>
      <c r="C3080" s="11" t="s">
        <v>589</v>
      </c>
      <c r="D3080" s="10" t="s">
        <v>65</v>
      </c>
      <c r="E3080" s="10" t="s">
        <v>66</v>
      </c>
      <c r="F3080" s="17" t="s">
        <v>78</v>
      </c>
      <c r="G3080" s="10" t="s">
        <v>77</v>
      </c>
      <c r="H3080" s="10" t="s">
        <v>66</v>
      </c>
      <c r="I3080" s="10">
        <f>MROUND(Table1[[#This Row],[Prob_H]]*100,2)/100</f>
        <v>0.44</v>
      </c>
      <c r="J3080" s="10">
        <f>1/Table1[[#This Row],[odds_ft_home_team_win]]-Table1[[#This Row],[Margin/3]]</f>
        <v>0.43412452700378396</v>
      </c>
      <c r="K3080" s="10">
        <f>1/Table1[[#This Row],[odds_ft_draw]]-Table1[[#This Row],[Margin/3]]</f>
        <v>0.28207774337805297</v>
      </c>
      <c r="L3080" s="10">
        <f>1/Table1[[#This Row],[odds_ft_away_team_win]]-Table1[[#This Row],[Margin/3]]</f>
        <v>0.28379772961816307</v>
      </c>
      <c r="M3080" s="10" t="s">
        <v>66</v>
      </c>
      <c r="N3080" s="10">
        <v>1.62</v>
      </c>
      <c r="O3080" s="10">
        <v>1.65</v>
      </c>
      <c r="P3080" s="10">
        <v>1.66</v>
      </c>
      <c r="Q3080" s="10">
        <v>1.67</v>
      </c>
      <c r="R3080" s="10" t="str" cm="1">
        <f t="array" ref="R30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0" s="10">
        <v>1</v>
      </c>
      <c r="T3080" s="10">
        <v>0</v>
      </c>
      <c r="U3080" s="10">
        <v>1</v>
      </c>
      <c r="V3080" s="10">
        <v>1</v>
      </c>
      <c r="W3080" s="10">
        <v>1</v>
      </c>
      <c r="X3080" s="10">
        <v>0</v>
      </c>
      <c r="Y3080" s="10">
        <v>44</v>
      </c>
      <c r="Z3080" s="10"/>
      <c r="AA3080" s="10">
        <v>-1</v>
      </c>
      <c r="AB3080" s="10">
        <v>-1</v>
      </c>
      <c r="AC3080" s="10">
        <v>2</v>
      </c>
      <c r="AD3080" s="10">
        <v>0</v>
      </c>
      <c r="AE3080" s="10">
        <v>1</v>
      </c>
      <c r="AF3080" s="10">
        <v>0</v>
      </c>
      <c r="AG3080" s="10">
        <v>1</v>
      </c>
      <c r="AH3080" s="10">
        <v>1</v>
      </c>
      <c r="AI3080" s="10">
        <v>1</v>
      </c>
      <c r="AJ3080" s="10">
        <v>0</v>
      </c>
      <c r="AK3080" s="10">
        <v>-1</v>
      </c>
      <c r="AL3080" s="10">
        <v>-1</v>
      </c>
      <c r="AM3080" s="10">
        <v>-1</v>
      </c>
      <c r="AN3080" s="10">
        <v>-1</v>
      </c>
      <c r="AO3080" s="10">
        <v>-1</v>
      </c>
      <c r="AP3080" s="10">
        <v>-1</v>
      </c>
      <c r="AQ3080" s="10">
        <v>-1</v>
      </c>
      <c r="AR3080" s="10">
        <v>-1</v>
      </c>
      <c r="AS3080" s="10">
        <v>-1</v>
      </c>
      <c r="AT3080" s="10">
        <v>-1</v>
      </c>
      <c r="AU3080" s="10">
        <v>0</v>
      </c>
      <c r="AV3080" s="10">
        <v>0</v>
      </c>
      <c r="AW3080" s="10">
        <v>2.69</v>
      </c>
      <c r="AX3080" s="10">
        <v>61</v>
      </c>
      <c r="AY3080" s="10">
        <v>80</v>
      </c>
      <c r="AZ3080" s="10">
        <v>50</v>
      </c>
      <c r="BA3080" s="10">
        <v>24</v>
      </c>
      <c r="BB3080" s="10">
        <v>14</v>
      </c>
      <c r="BC3080" s="10">
        <v>44</v>
      </c>
      <c r="BD3080" s="10">
        <v>75</v>
      </c>
      <c r="BE3080" s="10">
        <v>44</v>
      </c>
      <c r="BF3080" s="10">
        <v>77</v>
      </c>
      <c r="BG3080" s="10">
        <v>0</v>
      </c>
      <c r="BH3080" s="10">
        <v>5.59</v>
      </c>
      <c r="BI3080" s="10">
        <v>2.25</v>
      </c>
      <c r="BJ3080" s="10">
        <v>3.42</v>
      </c>
      <c r="BK3080" s="10">
        <v>3.4</v>
      </c>
      <c r="BL3080" s="10">
        <f>1/Table1[[#This Row],[odds_ft_home_team_win]]+1/Table1[[#This Row],[odds_ft_draw]]+1/Table1[[#This Row],[odds_ft_away_team_win]]-1</f>
        <v>3.0959752321981338E-2</v>
      </c>
      <c r="BM3080" s="10">
        <f>Table1[[#This Row],[Margin]]/3</f>
        <v>1.0319917440660445E-2</v>
      </c>
      <c r="BN3080" s="10">
        <v>0</v>
      </c>
      <c r="BO3080" s="10">
        <v>0</v>
      </c>
      <c r="BP3080" s="10">
        <v>0</v>
      </c>
      <c r="BQ3080" s="10">
        <v>0</v>
      </c>
      <c r="BR3080" s="10">
        <v>0</v>
      </c>
      <c r="BS3080" s="10">
        <v>0</v>
      </c>
      <c r="BT3080" s="10" t="s">
        <v>106</v>
      </c>
      <c r="BU3080">
        <f>VLOOKUP(Table1[[#This Row],[Reference]],metron,11,FALSE)</f>
        <v>1.4140979689366791</v>
      </c>
      <c r="BV3080">
        <f>VLOOKUP(Table1[[#This Row],[Reference]],metron,12,FALSE)</f>
        <v>1.0666666666666671</v>
      </c>
    </row>
    <row r="3081" spans="1:74" hidden="1" x14ac:dyDescent="0.45">
      <c r="A3081" s="10" t="s">
        <v>5414</v>
      </c>
      <c r="B3081">
        <v>1417392000</v>
      </c>
      <c r="C3081" s="11" t="s">
        <v>1352</v>
      </c>
      <c r="D3081" s="10" t="s">
        <v>65</v>
      </c>
      <c r="E3081" s="10" t="s">
        <v>66</v>
      </c>
      <c r="F3081" s="17" t="s">
        <v>93</v>
      </c>
      <c r="G3081" s="10" t="s">
        <v>85</v>
      </c>
      <c r="H3081" s="10" t="s">
        <v>66</v>
      </c>
      <c r="I3081" s="10">
        <f>MROUND(Table1[[#This Row],[Prob_H]]*100,2)/100</f>
        <v>0.48</v>
      </c>
      <c r="J3081" s="10">
        <f>1/Table1[[#This Row],[odds_ft_home_team_win]]-Table1[[#This Row],[Margin/3]]</f>
        <v>0.48990687720515935</v>
      </c>
      <c r="K3081" s="10">
        <f>1/Table1[[#This Row],[odds_ft_draw]]-Table1[[#This Row],[Margin/3]]</f>
        <v>0.28489212794262248</v>
      </c>
      <c r="L3081" s="10">
        <f>1/Table1[[#This Row],[odds_ft_away_team_win]]-Table1[[#This Row],[Margin/3]]</f>
        <v>0.22520099485221817</v>
      </c>
      <c r="M3081" s="10" t="s">
        <v>66</v>
      </c>
      <c r="N3081" s="10">
        <v>1.89</v>
      </c>
      <c r="O3081" s="10">
        <v>1.5</v>
      </c>
      <c r="P3081" s="10">
        <v>1.66</v>
      </c>
      <c r="Q3081" s="10">
        <v>1.45</v>
      </c>
      <c r="R3081" s="10" t="str" cm="1">
        <f t="array" ref="R30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81" s="10">
        <v>0</v>
      </c>
      <c r="T3081" s="10">
        <v>2</v>
      </c>
      <c r="U3081" s="10">
        <v>2</v>
      </c>
      <c r="V3081" s="10">
        <v>1</v>
      </c>
      <c r="W3081" s="10">
        <v>0</v>
      </c>
      <c r="X3081" s="10">
        <v>1</v>
      </c>
      <c r="Y3081" s="10"/>
      <c r="Z3081" s="10" t="s">
        <v>1353</v>
      </c>
      <c r="AA3081" s="10">
        <v>7</v>
      </c>
      <c r="AB3081" s="10">
        <v>3</v>
      </c>
      <c r="AC3081" s="10">
        <v>2</v>
      </c>
      <c r="AD3081" s="10">
        <v>0</v>
      </c>
      <c r="AE3081" s="10">
        <v>1</v>
      </c>
      <c r="AF3081" s="10">
        <v>0</v>
      </c>
      <c r="AG3081" s="10">
        <v>2</v>
      </c>
      <c r="AH3081" s="10">
        <v>0</v>
      </c>
      <c r="AI3081" s="10">
        <v>1</v>
      </c>
      <c r="AJ3081" s="10">
        <v>0</v>
      </c>
      <c r="AK3081" s="10">
        <v>17</v>
      </c>
      <c r="AL3081" s="10">
        <v>13</v>
      </c>
      <c r="AM3081" s="10">
        <v>10</v>
      </c>
      <c r="AN3081" s="10">
        <v>6</v>
      </c>
      <c r="AO3081" s="10">
        <v>7</v>
      </c>
      <c r="AP3081" s="10">
        <v>7</v>
      </c>
      <c r="AQ3081" s="10">
        <v>8</v>
      </c>
      <c r="AR3081" s="10">
        <v>15</v>
      </c>
      <c r="AS3081" s="10">
        <v>51</v>
      </c>
      <c r="AT3081" s="10">
        <v>49</v>
      </c>
      <c r="AU3081" s="10">
        <v>0</v>
      </c>
      <c r="AV3081" s="10">
        <v>0</v>
      </c>
      <c r="AW3081" s="10">
        <v>2.42</v>
      </c>
      <c r="AX3081" s="10">
        <v>56</v>
      </c>
      <c r="AY3081" s="10">
        <v>67</v>
      </c>
      <c r="AZ3081" s="10">
        <v>47</v>
      </c>
      <c r="BA3081" s="10">
        <v>23</v>
      </c>
      <c r="BB3081" s="10">
        <v>6</v>
      </c>
      <c r="BC3081" s="10">
        <v>22</v>
      </c>
      <c r="BD3081" s="10">
        <v>70</v>
      </c>
      <c r="BE3081" s="10">
        <v>42</v>
      </c>
      <c r="BF3081" s="10">
        <v>83</v>
      </c>
      <c r="BG3081" s="10">
        <v>10.85</v>
      </c>
      <c r="BH3081" s="10">
        <v>4.84</v>
      </c>
      <c r="BI3081" s="10">
        <v>2</v>
      </c>
      <c r="BJ3081" s="10">
        <v>3.39</v>
      </c>
      <c r="BK3081" s="10">
        <v>4.25</v>
      </c>
      <c r="BL3081" s="10">
        <f>1/Table1[[#This Row],[odds_ft_home_team_win]]+1/Table1[[#This Row],[odds_ft_draw]]+1/Table1[[#This Row],[odds_ft_away_team_win]]-1</f>
        <v>3.0279368384521943E-2</v>
      </c>
      <c r="BM3081" s="10">
        <f>Table1[[#This Row],[Margin]]/3</f>
        <v>1.0093122794840648E-2</v>
      </c>
      <c r="BN3081" s="10">
        <v>0</v>
      </c>
      <c r="BO3081" s="10">
        <v>0</v>
      </c>
      <c r="BP3081" s="10">
        <v>0</v>
      </c>
      <c r="BQ3081" s="10">
        <v>0</v>
      </c>
      <c r="BR3081" s="10">
        <v>0</v>
      </c>
      <c r="BS3081" s="10">
        <v>0</v>
      </c>
      <c r="BT3081" s="10" t="s">
        <v>95</v>
      </c>
      <c r="BU3081">
        <f>VLOOKUP(Table1[[#This Row],[Reference]],metron,11,FALSE)</f>
        <v>1.510877192982456</v>
      </c>
      <c r="BV3081">
        <f>VLOOKUP(Table1[[#This Row],[Reference]],metron,12,FALSE)</f>
        <v>1.0163157894736841</v>
      </c>
    </row>
    <row r="3082" spans="1:74" hidden="1" x14ac:dyDescent="0.45">
      <c r="A3082" s="10" t="s">
        <v>5416</v>
      </c>
      <c r="B3082">
        <v>1385852400</v>
      </c>
      <c r="C3082" s="11" t="s">
        <v>844</v>
      </c>
      <c r="D3082" s="10" t="s">
        <v>65</v>
      </c>
      <c r="E3082" s="10" t="s">
        <v>66</v>
      </c>
      <c r="F3082" s="17" t="s">
        <v>77</v>
      </c>
      <c r="G3082" s="10" t="s">
        <v>97</v>
      </c>
      <c r="H3082" s="10" t="s">
        <v>66</v>
      </c>
      <c r="I3082" s="10">
        <f>MROUND(Table1[[#This Row],[Prob_H]]*100,2)/100</f>
        <v>0.54</v>
      </c>
      <c r="J3082" s="10">
        <f>1/Table1[[#This Row],[odds_ft_home_team_win]]-Table1[[#This Row],[Margin/3]]</f>
        <v>0.5390602229311906</v>
      </c>
      <c r="K3082" s="10">
        <f>1/Table1[[#This Row],[odds_ft_draw]]-Table1[[#This Row],[Margin/3]]</f>
        <v>0.25627634014730788</v>
      </c>
      <c r="L3082" s="10">
        <f>1/Table1[[#This Row],[odds_ft_away_team_win]]-Table1[[#This Row],[Margin/3]]</f>
        <v>0.20466343692150141</v>
      </c>
      <c r="M3082" s="10" t="s">
        <v>66</v>
      </c>
      <c r="N3082" s="10">
        <v>1.61</v>
      </c>
      <c r="O3082" s="10">
        <v>1.67</v>
      </c>
      <c r="P3082" s="10">
        <v>1.79</v>
      </c>
      <c r="Q3082" s="10">
        <v>1.67</v>
      </c>
      <c r="R3082" s="10" t="str" cm="1">
        <f t="array" ref="R30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82" s="10">
        <v>1</v>
      </c>
      <c r="T3082" s="10">
        <v>1</v>
      </c>
      <c r="U3082" s="10">
        <v>2</v>
      </c>
      <c r="V3082" s="10">
        <v>1</v>
      </c>
      <c r="W3082" s="10">
        <v>1</v>
      </c>
      <c r="X3082" s="10">
        <v>0</v>
      </c>
      <c r="Y3082" s="10">
        <v>33</v>
      </c>
      <c r="Z3082" s="10">
        <v>78</v>
      </c>
      <c r="AA3082" s="10">
        <v>2</v>
      </c>
      <c r="AB3082" s="10">
        <v>6</v>
      </c>
      <c r="AC3082" s="10">
        <v>3</v>
      </c>
      <c r="AD3082" s="10">
        <v>1</v>
      </c>
      <c r="AE3082" s="10">
        <v>1</v>
      </c>
      <c r="AF3082" s="10">
        <v>0</v>
      </c>
      <c r="AG3082" s="10">
        <v>1</v>
      </c>
      <c r="AH3082" s="10">
        <v>3</v>
      </c>
      <c r="AI3082" s="10">
        <v>1</v>
      </c>
      <c r="AJ3082" s="10">
        <v>0</v>
      </c>
      <c r="AK3082" s="10">
        <v>15</v>
      </c>
      <c r="AL3082" s="10">
        <v>8</v>
      </c>
      <c r="AM3082" s="10">
        <v>5</v>
      </c>
      <c r="AN3082" s="10">
        <v>5</v>
      </c>
      <c r="AO3082" s="10">
        <v>10</v>
      </c>
      <c r="AP3082" s="10">
        <v>3</v>
      </c>
      <c r="AQ3082" s="10">
        <v>19</v>
      </c>
      <c r="AR3082" s="10">
        <v>14</v>
      </c>
      <c r="AS3082" s="10">
        <v>56</v>
      </c>
      <c r="AT3082" s="10">
        <v>44</v>
      </c>
      <c r="AU3082" s="10">
        <v>0</v>
      </c>
      <c r="AV3082" s="10">
        <v>0</v>
      </c>
      <c r="AW3082" s="10">
        <v>2.61</v>
      </c>
      <c r="AX3082" s="10">
        <v>56</v>
      </c>
      <c r="AY3082" s="10">
        <v>70</v>
      </c>
      <c r="AZ3082" s="10">
        <v>50</v>
      </c>
      <c r="BA3082" s="10">
        <v>31</v>
      </c>
      <c r="BB3082" s="10">
        <v>11</v>
      </c>
      <c r="BC3082" s="10">
        <v>28</v>
      </c>
      <c r="BD3082" s="10">
        <v>67</v>
      </c>
      <c r="BE3082" s="10">
        <v>42</v>
      </c>
      <c r="BF3082" s="10">
        <v>78</v>
      </c>
      <c r="BG3082" s="10">
        <v>9.6199999999999992</v>
      </c>
      <c r="BH3082" s="10">
        <v>4.7300000000000004</v>
      </c>
      <c r="BI3082" s="10">
        <v>1.82</v>
      </c>
      <c r="BJ3082" s="10">
        <v>3.75</v>
      </c>
      <c r="BK3082" s="10">
        <v>4.6500000000000004</v>
      </c>
      <c r="BL3082" s="10">
        <f>1/Table1[[#This Row],[odds_ft_home_team_win]]+1/Table1[[#This Row],[odds_ft_draw]]+1/Table1[[#This Row],[odds_ft_away_team_win]]-1</f>
        <v>3.117097955807635E-2</v>
      </c>
      <c r="BM3082" s="10">
        <f>Table1[[#This Row],[Margin]]/3</f>
        <v>1.0390326519358783E-2</v>
      </c>
      <c r="BN3082" s="10">
        <v>0</v>
      </c>
      <c r="BO3082" s="10">
        <v>0</v>
      </c>
      <c r="BP3082" s="10">
        <v>0</v>
      </c>
      <c r="BQ3082" s="10">
        <v>0</v>
      </c>
      <c r="BR3082" s="10">
        <v>0</v>
      </c>
      <c r="BS3082" s="10">
        <v>0</v>
      </c>
      <c r="BT3082" s="10" t="s">
        <v>79</v>
      </c>
      <c r="BU3082">
        <f>VLOOKUP(Table1[[#This Row],[Reference]],metron,11,FALSE)</f>
        <v>1.684957590444867</v>
      </c>
      <c r="BV3082">
        <f>VLOOKUP(Table1[[#This Row],[Reference]],metron,12,FALSE)</f>
        <v>0.95101263631642718</v>
      </c>
    </row>
    <row r="3083" spans="1:74" hidden="1" x14ac:dyDescent="0.45">
      <c r="A3083" s="10" t="s">
        <v>5416</v>
      </c>
      <c r="B3083">
        <v>1385863500</v>
      </c>
      <c r="C3083" s="11" t="s">
        <v>845</v>
      </c>
      <c r="D3083" s="10" t="s">
        <v>65</v>
      </c>
      <c r="E3083" s="10" t="s">
        <v>66</v>
      </c>
      <c r="F3083" s="17" t="s">
        <v>81</v>
      </c>
      <c r="G3083" s="10" t="s">
        <v>78</v>
      </c>
      <c r="H3083" s="10" t="s">
        <v>66</v>
      </c>
      <c r="I3083" s="10">
        <f>MROUND(Table1[[#This Row],[Prob_H]]*100,2)/100</f>
        <v>0.5</v>
      </c>
      <c r="J3083" s="10">
        <f>1/Table1[[#This Row],[odds_ft_home_team_win]]-Table1[[#This Row],[Margin/3]]</f>
        <v>0.49461927363851638</v>
      </c>
      <c r="K3083" s="10">
        <f>1/Table1[[#This Row],[odds_ft_draw]]-Table1[[#This Row],[Margin/3]]</f>
        <v>0.26889837752655876</v>
      </c>
      <c r="L3083" s="10">
        <f>1/Table1[[#This Row],[odds_ft_away_team_win]]-Table1[[#This Row],[Margin/3]]</f>
        <v>0.23648234883492492</v>
      </c>
      <c r="M3083" s="10" t="s">
        <v>66</v>
      </c>
      <c r="N3083" s="10">
        <v>1.72</v>
      </c>
      <c r="O3083" s="10">
        <v>1.56</v>
      </c>
      <c r="P3083" s="10">
        <v>1.7</v>
      </c>
      <c r="Q3083" s="10">
        <v>1.36</v>
      </c>
      <c r="R3083" s="10" t="str" cm="1">
        <f t="array" ref="R30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3" s="10">
        <v>4</v>
      </c>
      <c r="T3083" s="10">
        <v>0</v>
      </c>
      <c r="U3083" s="10">
        <v>4</v>
      </c>
      <c r="V3083" s="10">
        <v>1</v>
      </c>
      <c r="W3083" s="10">
        <v>1</v>
      </c>
      <c r="X3083" s="10">
        <v>0</v>
      </c>
      <c r="Y3083" s="10" t="s">
        <v>846</v>
      </c>
      <c r="Z3083" s="10"/>
      <c r="AA3083" s="10">
        <v>9</v>
      </c>
      <c r="AB3083" s="10">
        <v>3</v>
      </c>
      <c r="AC3083" s="10">
        <v>2</v>
      </c>
      <c r="AD3083" s="10">
        <v>0</v>
      </c>
      <c r="AE3083" s="10">
        <v>3</v>
      </c>
      <c r="AF3083" s="10">
        <v>0</v>
      </c>
      <c r="AG3083" s="10">
        <v>0</v>
      </c>
      <c r="AH3083" s="10">
        <v>2</v>
      </c>
      <c r="AI3083" s="10">
        <v>0</v>
      </c>
      <c r="AJ3083" s="10">
        <v>3</v>
      </c>
      <c r="AK3083" s="10">
        <v>17</v>
      </c>
      <c r="AL3083" s="10">
        <v>15</v>
      </c>
      <c r="AM3083" s="10">
        <v>8</v>
      </c>
      <c r="AN3083" s="10">
        <v>6</v>
      </c>
      <c r="AO3083" s="10">
        <v>9</v>
      </c>
      <c r="AP3083" s="10">
        <v>9</v>
      </c>
      <c r="AQ3083" s="10">
        <v>15</v>
      </c>
      <c r="AR3083" s="10">
        <v>18</v>
      </c>
      <c r="AS3083" s="10">
        <v>47</v>
      </c>
      <c r="AT3083" s="10">
        <v>53</v>
      </c>
      <c r="AU3083" s="10">
        <v>0</v>
      </c>
      <c r="AV3083" s="10">
        <v>0</v>
      </c>
      <c r="AW3083" s="10">
        <v>2.78</v>
      </c>
      <c r="AX3083" s="10">
        <v>62</v>
      </c>
      <c r="AY3083" s="10">
        <v>72</v>
      </c>
      <c r="AZ3083" s="10">
        <v>50</v>
      </c>
      <c r="BA3083" s="10">
        <v>36</v>
      </c>
      <c r="BB3083" s="10">
        <v>14</v>
      </c>
      <c r="BC3083" s="10">
        <v>33</v>
      </c>
      <c r="BD3083" s="10">
        <v>64</v>
      </c>
      <c r="BE3083" s="10">
        <v>42</v>
      </c>
      <c r="BF3083" s="10">
        <v>81</v>
      </c>
      <c r="BG3083" s="10">
        <v>9.7100000000000009</v>
      </c>
      <c r="BH3083" s="10">
        <v>4.22</v>
      </c>
      <c r="BI3083" s="10">
        <v>1.98</v>
      </c>
      <c r="BJ3083" s="10">
        <v>3.58</v>
      </c>
      <c r="BK3083" s="10">
        <v>4.05</v>
      </c>
      <c r="BL3083" s="10">
        <f>1/Table1[[#This Row],[odds_ft_home_team_win]]+1/Table1[[#This Row],[odds_ft_draw]]+1/Table1[[#This Row],[odds_ft_away_team_win]]-1</f>
        <v>3.1293694235966063E-2</v>
      </c>
      <c r="BM3083" s="10">
        <f>Table1[[#This Row],[Margin]]/3</f>
        <v>1.0431231411988687E-2</v>
      </c>
      <c r="BN3083" s="10">
        <v>0</v>
      </c>
      <c r="BO3083" s="10">
        <v>0</v>
      </c>
      <c r="BP3083" s="10">
        <v>0</v>
      </c>
      <c r="BQ3083" s="10">
        <v>0</v>
      </c>
      <c r="BR3083" s="10">
        <v>0</v>
      </c>
      <c r="BS3083" s="10">
        <v>0</v>
      </c>
      <c r="BT3083" s="10" t="s">
        <v>109</v>
      </c>
      <c r="BU3083">
        <f>VLOOKUP(Table1[[#This Row],[Reference]],metron,11,FALSE)</f>
        <v>1.5342708579532029</v>
      </c>
      <c r="BV3083">
        <f>VLOOKUP(Table1[[#This Row],[Reference]],metron,12,FALSE)</f>
        <v>0.98593713070196176</v>
      </c>
    </row>
    <row r="3084" spans="1:74" hidden="1" x14ac:dyDescent="0.45">
      <c r="A3084" s="10" t="s">
        <v>5416</v>
      </c>
      <c r="B3084">
        <v>1385938800</v>
      </c>
      <c r="C3084" s="11" t="s">
        <v>847</v>
      </c>
      <c r="D3084" s="10" t="s">
        <v>65</v>
      </c>
      <c r="E3084" s="10" t="s">
        <v>66</v>
      </c>
      <c r="F3084" s="17" t="s">
        <v>86</v>
      </c>
      <c r="G3084" s="10" t="s">
        <v>68</v>
      </c>
      <c r="H3084" s="10" t="s">
        <v>66</v>
      </c>
      <c r="I3084" s="10">
        <f>MROUND(Table1[[#This Row],[Prob_H]]*100,2)/100</f>
        <v>0.54</v>
      </c>
      <c r="J3084" s="10">
        <f>1/Table1[[#This Row],[odds_ft_home_team_win]]-Table1[[#This Row],[Margin/3]]</f>
        <v>0.54241075169175945</v>
      </c>
      <c r="K3084" s="10">
        <f>1/Table1[[#This Row],[odds_ft_draw]]-Table1[[#This Row],[Margin/3]]</f>
        <v>0.25802107859176387</v>
      </c>
      <c r="L3084" s="10">
        <f>1/Table1[[#This Row],[odds_ft_away_team_win]]-Table1[[#This Row],[Margin/3]]</f>
        <v>0.19956816971647653</v>
      </c>
      <c r="M3084" s="10" t="s">
        <v>66</v>
      </c>
      <c r="N3084" s="10">
        <v>2.11</v>
      </c>
      <c r="O3084" s="10">
        <v>1.44</v>
      </c>
      <c r="P3084" s="10">
        <v>1.67</v>
      </c>
      <c r="Q3084" s="10">
        <v>1.33</v>
      </c>
      <c r="R3084" s="10" t="str" cm="1">
        <f t="array" ref="R30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84" s="10">
        <v>1</v>
      </c>
      <c r="T3084" s="10">
        <v>1</v>
      </c>
      <c r="U3084" s="10">
        <v>2</v>
      </c>
      <c r="V3084" s="10">
        <v>0</v>
      </c>
      <c r="W3084" s="10">
        <v>0</v>
      </c>
      <c r="X3084" s="10">
        <v>0</v>
      </c>
      <c r="Y3084" s="10">
        <v>52</v>
      </c>
      <c r="Z3084" s="10">
        <v>58</v>
      </c>
      <c r="AA3084" s="10">
        <v>2</v>
      </c>
      <c r="AB3084" s="10">
        <v>1</v>
      </c>
      <c r="AC3084" s="10">
        <v>4</v>
      </c>
      <c r="AD3084" s="10">
        <v>0</v>
      </c>
      <c r="AE3084" s="10">
        <v>3</v>
      </c>
      <c r="AF3084" s="10">
        <v>1</v>
      </c>
      <c r="AG3084" s="10">
        <v>2</v>
      </c>
      <c r="AH3084" s="10">
        <v>2</v>
      </c>
      <c r="AI3084" s="10">
        <v>1</v>
      </c>
      <c r="AJ3084" s="10">
        <v>3</v>
      </c>
      <c r="AK3084" s="10">
        <v>7</v>
      </c>
      <c r="AL3084" s="10">
        <v>8</v>
      </c>
      <c r="AM3084" s="10">
        <v>3</v>
      </c>
      <c r="AN3084" s="10">
        <v>6</v>
      </c>
      <c r="AO3084" s="10">
        <v>4</v>
      </c>
      <c r="AP3084" s="10">
        <v>2</v>
      </c>
      <c r="AQ3084" s="10">
        <v>16</v>
      </c>
      <c r="AR3084" s="10">
        <v>9</v>
      </c>
      <c r="AS3084" s="10">
        <v>47</v>
      </c>
      <c r="AT3084" s="10">
        <v>53</v>
      </c>
      <c r="AU3084" s="10">
        <v>0</v>
      </c>
      <c r="AV3084" s="10">
        <v>0</v>
      </c>
      <c r="AW3084" s="10">
        <v>2.61</v>
      </c>
      <c r="AX3084" s="10">
        <v>59</v>
      </c>
      <c r="AY3084" s="10">
        <v>72</v>
      </c>
      <c r="AZ3084" s="10">
        <v>50</v>
      </c>
      <c r="BA3084" s="10">
        <v>33</v>
      </c>
      <c r="BB3084" s="10">
        <v>9</v>
      </c>
      <c r="BC3084" s="10">
        <v>28</v>
      </c>
      <c r="BD3084" s="10">
        <v>64</v>
      </c>
      <c r="BE3084" s="10">
        <v>39</v>
      </c>
      <c r="BF3084" s="10">
        <v>83</v>
      </c>
      <c r="BG3084" s="10">
        <v>10.75</v>
      </c>
      <c r="BH3084" s="10">
        <v>3.89</v>
      </c>
      <c r="BI3084" s="10">
        <v>1.81</v>
      </c>
      <c r="BJ3084" s="10">
        <v>3.73</v>
      </c>
      <c r="BK3084" s="10">
        <v>4.7699999999999996</v>
      </c>
      <c r="BL3084" s="10">
        <f>1/Table1[[#This Row],[odds_ft_home_team_win]]+1/Table1[[#This Row],[odds_ft_draw]]+1/Table1[[#This Row],[odds_ft_away_team_win]]-1</f>
        <v>3.0226308460633344E-2</v>
      </c>
      <c r="BM3084" s="10">
        <f>Table1[[#This Row],[Margin]]/3</f>
        <v>1.0075436153544448E-2</v>
      </c>
      <c r="BN3084" s="10">
        <v>0</v>
      </c>
      <c r="BO3084" s="10">
        <v>0</v>
      </c>
      <c r="BP3084" s="10">
        <v>0</v>
      </c>
      <c r="BQ3084" s="10">
        <v>0</v>
      </c>
      <c r="BR3084" s="10">
        <v>0</v>
      </c>
      <c r="BS3084" s="10">
        <v>0</v>
      </c>
      <c r="BT3084" s="10" t="s">
        <v>113</v>
      </c>
      <c r="BU3084">
        <f>VLOOKUP(Table1[[#This Row],[Reference]],metron,11,FALSE)</f>
        <v>1.684957590444867</v>
      </c>
      <c r="BV3084">
        <f>VLOOKUP(Table1[[#This Row],[Reference]],metron,12,FALSE)</f>
        <v>0.95101263631642718</v>
      </c>
    </row>
    <row r="3085" spans="1:74" hidden="1" x14ac:dyDescent="0.45">
      <c r="A3085" s="10" t="s">
        <v>5416</v>
      </c>
      <c r="B3085">
        <v>1385949600</v>
      </c>
      <c r="C3085" s="11" t="s">
        <v>848</v>
      </c>
      <c r="D3085" s="10" t="s">
        <v>65</v>
      </c>
      <c r="E3085" s="10" t="s">
        <v>66</v>
      </c>
      <c r="F3085" s="17" t="s">
        <v>88</v>
      </c>
      <c r="G3085" s="10" t="s">
        <v>80</v>
      </c>
      <c r="H3085" s="10" t="s">
        <v>66</v>
      </c>
      <c r="I3085" s="10">
        <f>MROUND(Table1[[#This Row],[Prob_H]]*100,2)/100</f>
        <v>0.6</v>
      </c>
      <c r="J3085" s="10">
        <f>1/Table1[[#This Row],[odds_ft_home_team_win]]-Table1[[#This Row],[Margin/3]]</f>
        <v>0.60421985174982829</v>
      </c>
      <c r="K3085" s="10">
        <f>1/Table1[[#This Row],[odds_ft_draw]]-Table1[[#This Row],[Margin/3]]</f>
        <v>0.23642316493473653</v>
      </c>
      <c r="L3085" s="10">
        <f>1/Table1[[#This Row],[odds_ft_away_team_win]]-Table1[[#This Row],[Margin/3]]</f>
        <v>0.15935698331543521</v>
      </c>
      <c r="M3085" s="10" t="s">
        <v>66</v>
      </c>
      <c r="N3085" s="10">
        <v>2</v>
      </c>
      <c r="O3085" s="10">
        <v>1.44</v>
      </c>
      <c r="P3085" s="10">
        <v>1.69</v>
      </c>
      <c r="Q3085" s="10">
        <v>1.31</v>
      </c>
      <c r="R3085" s="10" t="str" cm="1">
        <f t="array" ref="R30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5" s="10">
        <v>3</v>
      </c>
      <c r="T3085" s="10">
        <v>1</v>
      </c>
      <c r="U3085" s="10">
        <v>4</v>
      </c>
      <c r="V3085" s="10">
        <v>0</v>
      </c>
      <c r="W3085" s="10">
        <v>0</v>
      </c>
      <c r="X3085" s="10">
        <v>0</v>
      </c>
      <c r="Y3085" s="10" t="s">
        <v>849</v>
      </c>
      <c r="Z3085" s="10">
        <v>56</v>
      </c>
      <c r="AA3085" s="10">
        <v>1</v>
      </c>
      <c r="AB3085" s="10">
        <v>5</v>
      </c>
      <c r="AC3085" s="10">
        <v>1</v>
      </c>
      <c r="AD3085" s="10">
        <v>0</v>
      </c>
      <c r="AE3085" s="10">
        <v>5</v>
      </c>
      <c r="AF3085" s="10">
        <v>0</v>
      </c>
      <c r="AG3085" s="10">
        <v>0</v>
      </c>
      <c r="AH3085" s="10">
        <v>1</v>
      </c>
      <c r="AI3085" s="10">
        <v>2</v>
      </c>
      <c r="AJ3085" s="10">
        <v>3</v>
      </c>
      <c r="AK3085" s="10">
        <v>8</v>
      </c>
      <c r="AL3085" s="10">
        <v>12</v>
      </c>
      <c r="AM3085" s="10">
        <v>7</v>
      </c>
      <c r="AN3085" s="10">
        <v>5</v>
      </c>
      <c r="AO3085" s="10">
        <v>1</v>
      </c>
      <c r="AP3085" s="10">
        <v>7</v>
      </c>
      <c r="AQ3085" s="10">
        <v>9</v>
      </c>
      <c r="AR3085" s="10">
        <v>15</v>
      </c>
      <c r="AS3085" s="10">
        <v>47</v>
      </c>
      <c r="AT3085" s="10">
        <v>53</v>
      </c>
      <c r="AU3085" s="10">
        <v>0</v>
      </c>
      <c r="AV3085" s="10">
        <v>0</v>
      </c>
      <c r="AW3085" s="10">
        <v>2.81</v>
      </c>
      <c r="AX3085" s="10">
        <v>53</v>
      </c>
      <c r="AY3085" s="10">
        <v>81</v>
      </c>
      <c r="AZ3085" s="10">
        <v>50</v>
      </c>
      <c r="BA3085" s="10">
        <v>39</v>
      </c>
      <c r="BB3085" s="10">
        <v>14</v>
      </c>
      <c r="BC3085" s="10">
        <v>20</v>
      </c>
      <c r="BD3085" s="10">
        <v>73</v>
      </c>
      <c r="BE3085" s="10">
        <v>50</v>
      </c>
      <c r="BF3085" s="10">
        <v>86</v>
      </c>
      <c r="BG3085" s="10">
        <v>8.91</v>
      </c>
      <c r="BH3085" s="10">
        <v>3.62</v>
      </c>
      <c r="BI3085" s="10">
        <v>1.63</v>
      </c>
      <c r="BJ3085" s="10">
        <v>4.07</v>
      </c>
      <c r="BK3085" s="10">
        <v>5.93</v>
      </c>
      <c r="BL3085" s="10">
        <f>1/Table1[[#This Row],[odds_ft_home_team_win]]+1/Table1[[#This Row],[odds_ft_draw]]+1/Table1[[#This Row],[odds_ft_away_team_win]]-1</f>
        <v>2.7831242296527448E-2</v>
      </c>
      <c r="BM3085" s="10">
        <f>Table1[[#This Row],[Margin]]/3</f>
        <v>9.2770807655091492E-3</v>
      </c>
      <c r="BN3085" s="10">
        <v>0</v>
      </c>
      <c r="BO3085" s="10">
        <v>0</v>
      </c>
      <c r="BP3085" s="10">
        <v>0</v>
      </c>
      <c r="BQ3085" s="10">
        <v>0</v>
      </c>
      <c r="BR3085" s="10">
        <v>0</v>
      </c>
      <c r="BS3085" s="10">
        <v>0</v>
      </c>
      <c r="BT3085" s="10" t="s">
        <v>91</v>
      </c>
      <c r="BU3085">
        <f>VLOOKUP(Table1[[#This Row],[Reference]],metron,11,FALSE)</f>
        <v>1.841836734693878</v>
      </c>
      <c r="BV3085">
        <f>VLOOKUP(Table1[[#This Row],[Reference]],metron,12,FALSE)</f>
        <v>0.88917233560090703</v>
      </c>
    </row>
    <row r="3086" spans="1:74" hidden="1" x14ac:dyDescent="0.45">
      <c r="A3086" s="10" t="s">
        <v>5415</v>
      </c>
      <c r="B3086">
        <v>1399161600</v>
      </c>
      <c r="C3086" s="11" t="s">
        <v>1089</v>
      </c>
      <c r="D3086" s="10" t="s">
        <v>65</v>
      </c>
      <c r="E3086" s="10" t="s">
        <v>66</v>
      </c>
      <c r="F3086" s="17" t="s">
        <v>77</v>
      </c>
      <c r="G3086" s="10" t="s">
        <v>81</v>
      </c>
      <c r="H3086" s="10" t="s">
        <v>66</v>
      </c>
      <c r="I3086" s="10">
        <f>MROUND(Table1[[#This Row],[Prob_H]]*100,2)/100</f>
        <v>0.54</v>
      </c>
      <c r="J3086" s="10">
        <f>1/Table1[[#This Row],[odds_ft_home_team_win]]-Table1[[#This Row],[Margin/3]]</f>
        <v>0.53682091075938088</v>
      </c>
      <c r="K3086" s="10">
        <f>1/Table1[[#This Row],[odds_ft_draw]]-Table1[[#This Row],[Margin/3]]</f>
        <v>0.25775250247207193</v>
      </c>
      <c r="L3086" s="10">
        <f>1/Table1[[#This Row],[odds_ft_away_team_win]]-Table1[[#This Row],[Margin/3]]</f>
        <v>0.20542658676854714</v>
      </c>
      <c r="M3086" s="10" t="s">
        <v>66</v>
      </c>
      <c r="N3086" s="10">
        <v>1.81</v>
      </c>
      <c r="O3086" s="10">
        <v>1.66</v>
      </c>
      <c r="P3086" s="10">
        <v>1.79</v>
      </c>
      <c r="Q3086" s="10">
        <v>1.7</v>
      </c>
      <c r="R3086" s="10" t="str" cm="1">
        <f t="array" ref="R30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86" s="10">
        <v>2</v>
      </c>
      <c r="T3086" s="10">
        <v>2</v>
      </c>
      <c r="U3086" s="10">
        <v>4</v>
      </c>
      <c r="V3086" s="10">
        <v>3</v>
      </c>
      <c r="W3086" s="10">
        <v>2</v>
      </c>
      <c r="X3086" s="10">
        <v>1</v>
      </c>
      <c r="Y3086" s="10" t="s">
        <v>1090</v>
      </c>
      <c r="Z3086" s="10" t="s">
        <v>1091</v>
      </c>
      <c r="AA3086" s="10">
        <v>6</v>
      </c>
      <c r="AB3086" s="10">
        <v>3</v>
      </c>
      <c r="AC3086" s="10">
        <v>4</v>
      </c>
      <c r="AD3086" s="10">
        <v>1</v>
      </c>
      <c r="AE3086" s="10">
        <v>4</v>
      </c>
      <c r="AF3086" s="10">
        <v>0</v>
      </c>
      <c r="AG3086" s="10">
        <v>0</v>
      </c>
      <c r="AH3086" s="10">
        <v>5</v>
      </c>
      <c r="AI3086" s="10">
        <v>1</v>
      </c>
      <c r="AJ3086" s="10">
        <v>3</v>
      </c>
      <c r="AK3086" s="10">
        <v>10</v>
      </c>
      <c r="AL3086" s="10">
        <v>13</v>
      </c>
      <c r="AM3086" s="10">
        <v>4</v>
      </c>
      <c r="AN3086" s="10">
        <v>5</v>
      </c>
      <c r="AO3086" s="10">
        <v>6</v>
      </c>
      <c r="AP3086" s="10">
        <v>8</v>
      </c>
      <c r="AQ3086" s="10">
        <v>11</v>
      </c>
      <c r="AR3086" s="10">
        <v>11</v>
      </c>
      <c r="AS3086" s="10">
        <v>42</v>
      </c>
      <c r="AT3086" s="10">
        <v>58</v>
      </c>
      <c r="AU3086" s="10">
        <v>0</v>
      </c>
      <c r="AV3086" s="10">
        <v>0</v>
      </c>
      <c r="AW3086" s="10">
        <v>2.5299999999999998</v>
      </c>
      <c r="AX3086" s="10">
        <v>55</v>
      </c>
      <c r="AY3086" s="10">
        <v>72</v>
      </c>
      <c r="AZ3086" s="10">
        <v>49</v>
      </c>
      <c r="BA3086" s="10">
        <v>28</v>
      </c>
      <c r="BB3086" s="10">
        <v>9</v>
      </c>
      <c r="BC3086" s="10">
        <v>33</v>
      </c>
      <c r="BD3086" s="10">
        <v>68</v>
      </c>
      <c r="BE3086" s="10">
        <v>40</v>
      </c>
      <c r="BF3086" s="10">
        <v>75</v>
      </c>
      <c r="BG3086" s="10">
        <v>11.41</v>
      </c>
      <c r="BH3086" s="10">
        <v>4.51</v>
      </c>
      <c r="BI3086" s="10">
        <v>1.83</v>
      </c>
      <c r="BJ3086" s="10">
        <v>3.74</v>
      </c>
      <c r="BK3086" s="10">
        <v>4.6500000000000004</v>
      </c>
      <c r="BL3086" s="10">
        <f>1/Table1[[#This Row],[odds_ft_home_team_win]]+1/Table1[[#This Row],[odds_ft_draw]]+1/Table1[[#This Row],[odds_ft_away_team_win]]-1</f>
        <v>2.8881530016939161E-2</v>
      </c>
      <c r="BM3086" s="10">
        <f>Table1[[#This Row],[Margin]]/3</f>
        <v>9.6271766723130536E-3</v>
      </c>
      <c r="BN3086" s="10">
        <v>0</v>
      </c>
      <c r="BO3086" s="10">
        <v>0</v>
      </c>
      <c r="BP3086" s="10">
        <v>0</v>
      </c>
      <c r="BQ3086" s="10">
        <v>0</v>
      </c>
      <c r="BR3086" s="10">
        <v>0</v>
      </c>
      <c r="BS3086" s="10">
        <v>0</v>
      </c>
      <c r="BT3086" s="10" t="s">
        <v>79</v>
      </c>
      <c r="BU3086">
        <f>VLOOKUP(Table1[[#This Row],[Reference]],metron,11,FALSE)</f>
        <v>1.684957590444867</v>
      </c>
      <c r="BV3086">
        <f>VLOOKUP(Table1[[#This Row],[Reference]],metron,12,FALSE)</f>
        <v>0.95101263631642718</v>
      </c>
    </row>
    <row r="3087" spans="1:74" hidden="1" x14ac:dyDescent="0.45">
      <c r="A3087" s="10" t="s">
        <v>5415</v>
      </c>
      <c r="B3087">
        <v>1399168800</v>
      </c>
      <c r="C3087" s="11" t="s">
        <v>1092</v>
      </c>
      <c r="D3087" s="10" t="s">
        <v>65</v>
      </c>
      <c r="E3087" s="10" t="s">
        <v>66</v>
      </c>
      <c r="F3087" s="17" t="s">
        <v>88</v>
      </c>
      <c r="G3087" s="10" t="s">
        <v>86</v>
      </c>
      <c r="H3087" s="10" t="s">
        <v>66</v>
      </c>
      <c r="I3087" s="10">
        <f>MROUND(Table1[[#This Row],[Prob_H]]*100,2)/100</f>
        <v>0.48</v>
      </c>
      <c r="J3087" s="10">
        <f>1/Table1[[#This Row],[odds_ft_home_team_win]]-Table1[[#This Row],[Margin/3]]</f>
        <v>0.47040204752427123</v>
      </c>
      <c r="K3087" s="10">
        <f>1/Table1[[#This Row],[odds_ft_draw]]-Table1[[#This Row],[Margin/3]]</f>
        <v>0.2606355267821408</v>
      </c>
      <c r="L3087" s="10">
        <f>1/Table1[[#This Row],[odds_ft_away_team_win]]-Table1[[#This Row],[Margin/3]]</f>
        <v>0.26896242569358797</v>
      </c>
      <c r="M3087" s="10" t="s">
        <v>66</v>
      </c>
      <c r="N3087" s="10">
        <v>1.67</v>
      </c>
      <c r="O3087" s="10">
        <v>1.71</v>
      </c>
      <c r="P3087" s="10">
        <v>1.69</v>
      </c>
      <c r="Q3087" s="10">
        <v>1.67</v>
      </c>
      <c r="R3087" s="10" t="str" cm="1">
        <f t="array" ref="R30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7" s="10">
        <v>3</v>
      </c>
      <c r="T3087" s="10">
        <v>1</v>
      </c>
      <c r="U3087" s="10">
        <v>4</v>
      </c>
      <c r="V3087" s="10">
        <v>1</v>
      </c>
      <c r="W3087" s="10">
        <v>1</v>
      </c>
      <c r="X3087" s="10">
        <v>0</v>
      </c>
      <c r="Y3087" s="10" t="s">
        <v>1093</v>
      </c>
      <c r="Z3087" s="10">
        <v>89</v>
      </c>
      <c r="AA3087" s="10">
        <v>9</v>
      </c>
      <c r="AB3087" s="10">
        <v>8</v>
      </c>
      <c r="AC3087" s="10">
        <v>2</v>
      </c>
      <c r="AD3087" s="10">
        <v>0</v>
      </c>
      <c r="AE3087" s="10">
        <v>4</v>
      </c>
      <c r="AF3087" s="10">
        <v>0</v>
      </c>
      <c r="AG3087" s="10">
        <v>0</v>
      </c>
      <c r="AH3087" s="10">
        <v>2</v>
      </c>
      <c r="AI3087" s="10">
        <v>1</v>
      </c>
      <c r="AJ3087" s="10">
        <v>3</v>
      </c>
      <c r="AK3087" s="10">
        <v>9</v>
      </c>
      <c r="AL3087" s="10">
        <v>11</v>
      </c>
      <c r="AM3087" s="10">
        <v>4</v>
      </c>
      <c r="AN3087" s="10">
        <v>4</v>
      </c>
      <c r="AO3087" s="10">
        <v>5</v>
      </c>
      <c r="AP3087" s="10">
        <v>7</v>
      </c>
      <c r="AQ3087" s="10">
        <v>20</v>
      </c>
      <c r="AR3087" s="10">
        <v>13</v>
      </c>
      <c r="AS3087" s="10">
        <v>58</v>
      </c>
      <c r="AT3087" s="10">
        <v>42</v>
      </c>
      <c r="AU3087" s="10">
        <v>0</v>
      </c>
      <c r="AV3087" s="10">
        <v>0</v>
      </c>
      <c r="AW3087" s="10">
        <v>3.08</v>
      </c>
      <c r="AX3087" s="10">
        <v>65</v>
      </c>
      <c r="AY3087" s="10">
        <v>80</v>
      </c>
      <c r="AZ3087" s="10">
        <v>58</v>
      </c>
      <c r="BA3087" s="10">
        <v>43</v>
      </c>
      <c r="BB3087" s="10">
        <v>18</v>
      </c>
      <c r="BC3087" s="10">
        <v>37</v>
      </c>
      <c r="BD3087" s="10">
        <v>71</v>
      </c>
      <c r="BE3087" s="10">
        <v>54</v>
      </c>
      <c r="BF3087" s="10">
        <v>87</v>
      </c>
      <c r="BG3087" s="10">
        <v>10.93</v>
      </c>
      <c r="BH3087" s="10">
        <v>4.92</v>
      </c>
      <c r="BI3087" s="10">
        <v>2.08</v>
      </c>
      <c r="BJ3087" s="10">
        <v>3.69</v>
      </c>
      <c r="BK3087" s="10">
        <v>3.58</v>
      </c>
      <c r="BL3087" s="10">
        <f>1/Table1[[#This Row],[odds_ft_home_team_win]]+1/Table1[[#This Row],[odds_ft_draw]]+1/Table1[[#This Row],[odds_ft_away_team_win]]-1</f>
        <v>3.1101549734878553E-2</v>
      </c>
      <c r="BM3087" s="10">
        <f>Table1[[#This Row],[Margin]]/3</f>
        <v>1.0367183244959518E-2</v>
      </c>
      <c r="BN3087" s="10">
        <v>0</v>
      </c>
      <c r="BO3087" s="10">
        <v>0</v>
      </c>
      <c r="BP3087" s="10">
        <v>0</v>
      </c>
      <c r="BQ3087" s="10">
        <v>0</v>
      </c>
      <c r="BR3087" s="10">
        <v>0</v>
      </c>
      <c r="BS3087" s="10">
        <v>0</v>
      </c>
      <c r="BT3087" s="10" t="s">
        <v>91</v>
      </c>
      <c r="BU3087">
        <f>VLOOKUP(Table1[[#This Row],[Reference]],metron,11,FALSE)</f>
        <v>1.510877192982456</v>
      </c>
      <c r="BV3087">
        <f>VLOOKUP(Table1[[#This Row],[Reference]],metron,12,FALSE)</f>
        <v>1.0163157894736841</v>
      </c>
    </row>
    <row r="3088" spans="1:74" hidden="1" x14ac:dyDescent="0.45">
      <c r="A3088" s="10" t="s">
        <v>5415</v>
      </c>
      <c r="B3088">
        <v>1399222800</v>
      </c>
      <c r="C3088" s="11" t="s">
        <v>1094</v>
      </c>
      <c r="D3088" s="10" t="s">
        <v>65</v>
      </c>
      <c r="E3088" s="10" t="s">
        <v>66</v>
      </c>
      <c r="F3088" s="17" t="s">
        <v>97</v>
      </c>
      <c r="G3088" s="10" t="s">
        <v>72</v>
      </c>
      <c r="H3088" s="10" t="s">
        <v>66</v>
      </c>
      <c r="I3088" s="10">
        <f>MROUND(Table1[[#This Row],[Prob_H]]*100,2)/100</f>
        <v>0.56000000000000005</v>
      </c>
      <c r="J3088" s="10">
        <f>1/Table1[[#This Row],[odds_ft_home_team_win]]-Table1[[#This Row],[Margin/3]]</f>
        <v>0.56190476190476191</v>
      </c>
      <c r="K3088" s="10">
        <f>1/Table1[[#This Row],[odds_ft_draw]]-Table1[[#This Row],[Margin/3]]</f>
        <v>0.25714285714285717</v>
      </c>
      <c r="L3088" s="10">
        <f>1/Table1[[#This Row],[odds_ft_away_team_win]]-Table1[[#This Row],[Margin/3]]</f>
        <v>0.18095238095238098</v>
      </c>
      <c r="M3088" s="10" t="s">
        <v>66</v>
      </c>
      <c r="N3088" s="10">
        <v>1.72</v>
      </c>
      <c r="O3088" s="10">
        <v>1.31</v>
      </c>
      <c r="P3088" s="10">
        <v>1.67</v>
      </c>
      <c r="Q3088" s="10">
        <v>1.28</v>
      </c>
      <c r="R3088" s="10" t="str" cm="1">
        <f t="array" ref="R30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88" s="10">
        <v>3</v>
      </c>
      <c r="T3088" s="10">
        <v>1</v>
      </c>
      <c r="U3088" s="10">
        <v>4</v>
      </c>
      <c r="V3088" s="10">
        <v>1</v>
      </c>
      <c r="W3088" s="10">
        <v>1</v>
      </c>
      <c r="X3088" s="10">
        <v>0</v>
      </c>
      <c r="Y3088" s="10" t="s">
        <v>1095</v>
      </c>
      <c r="Z3088" s="10">
        <v>48</v>
      </c>
      <c r="AA3088" s="10">
        <v>7</v>
      </c>
      <c r="AB3088" s="10">
        <v>5</v>
      </c>
      <c r="AC3088" s="10">
        <v>1</v>
      </c>
      <c r="AD3088" s="10">
        <v>0</v>
      </c>
      <c r="AE3088" s="10">
        <v>1</v>
      </c>
      <c r="AF3088" s="10">
        <v>1</v>
      </c>
      <c r="AG3088" s="10">
        <v>0</v>
      </c>
      <c r="AH3088" s="10">
        <v>1</v>
      </c>
      <c r="AI3088" s="10">
        <v>0</v>
      </c>
      <c r="AJ3088" s="10">
        <v>2</v>
      </c>
      <c r="AK3088" s="10">
        <v>16</v>
      </c>
      <c r="AL3088" s="10">
        <v>12</v>
      </c>
      <c r="AM3088" s="10">
        <v>7</v>
      </c>
      <c r="AN3088" s="10">
        <v>6</v>
      </c>
      <c r="AO3088" s="10">
        <v>9</v>
      </c>
      <c r="AP3088" s="10">
        <v>6</v>
      </c>
      <c r="AQ3088" s="10">
        <v>8</v>
      </c>
      <c r="AR3088" s="10">
        <v>11</v>
      </c>
      <c r="AS3088" s="10">
        <v>58</v>
      </c>
      <c r="AT3088" s="10">
        <v>42</v>
      </c>
      <c r="AU3088" s="10">
        <v>0</v>
      </c>
      <c r="AV3088" s="10">
        <v>0</v>
      </c>
      <c r="AW3088" s="10">
        <v>2.5299999999999998</v>
      </c>
      <c r="AX3088" s="10">
        <v>50</v>
      </c>
      <c r="AY3088" s="10">
        <v>76</v>
      </c>
      <c r="AZ3088" s="10">
        <v>50</v>
      </c>
      <c r="BA3088" s="10">
        <v>23</v>
      </c>
      <c r="BB3088" s="10">
        <v>8</v>
      </c>
      <c r="BC3088" s="10">
        <v>29</v>
      </c>
      <c r="BD3088" s="10">
        <v>68</v>
      </c>
      <c r="BE3088" s="10">
        <v>44</v>
      </c>
      <c r="BF3088" s="10">
        <v>82</v>
      </c>
      <c r="BG3088" s="10">
        <v>9.0500000000000007</v>
      </c>
      <c r="BH3088" s="10">
        <v>5.18</v>
      </c>
      <c r="BI3088" s="10">
        <v>1.75</v>
      </c>
      <c r="BJ3088" s="10">
        <v>3.75</v>
      </c>
      <c r="BK3088" s="10">
        <v>5.25</v>
      </c>
      <c r="BL3088" s="10">
        <f>1/Table1[[#This Row],[odds_ft_home_team_win]]+1/Table1[[#This Row],[odds_ft_draw]]+1/Table1[[#This Row],[odds_ft_away_team_win]]-1</f>
        <v>2.857142857142847E-2</v>
      </c>
      <c r="BM3088" s="10">
        <f>Table1[[#This Row],[Margin]]/3</f>
        <v>9.52380952380949E-3</v>
      </c>
      <c r="BN3088" s="10">
        <v>0</v>
      </c>
      <c r="BO3088" s="10">
        <v>0</v>
      </c>
      <c r="BP3088" s="10">
        <v>0</v>
      </c>
      <c r="BQ3088" s="10">
        <v>0</v>
      </c>
      <c r="BR3088" s="10">
        <v>0</v>
      </c>
      <c r="BS3088" s="10">
        <v>0</v>
      </c>
      <c r="BT3088" s="10" t="s">
        <v>100</v>
      </c>
      <c r="BU3088">
        <f>VLOOKUP(Table1[[#This Row],[Reference]],metron,11,FALSE)</f>
        <v>1.7546812539448771</v>
      </c>
      <c r="BV3088">
        <f>VLOOKUP(Table1[[#This Row],[Reference]],metron,12,FALSE)</f>
        <v>0.93456764148958549</v>
      </c>
    </row>
    <row r="3089" spans="1:74" hidden="1" x14ac:dyDescent="0.45">
      <c r="A3089" s="10" t="s">
        <v>5412</v>
      </c>
      <c r="B3089">
        <v>1448755200</v>
      </c>
      <c r="C3089" s="11" t="s">
        <v>1917</v>
      </c>
      <c r="D3089" s="10" t="s">
        <v>65</v>
      </c>
      <c r="E3089" s="10" t="s">
        <v>66</v>
      </c>
      <c r="F3089" s="17" t="s">
        <v>67</v>
      </c>
      <c r="G3089" s="10" t="s">
        <v>68</v>
      </c>
      <c r="H3089" s="10" t="s">
        <v>66</v>
      </c>
      <c r="I3089" s="10">
        <f>MROUND(Table1[[#This Row],[Prob_H]]*100,2)/100</f>
        <v>0.34</v>
      </c>
      <c r="J3089" s="10">
        <f>1/Table1[[#This Row],[odds_ft_home_team_win]]-Table1[[#This Row],[Margin/3]]</f>
        <v>0.33273179827837018</v>
      </c>
      <c r="K3089" s="10">
        <f>1/Table1[[#This Row],[odds_ft_draw]]-Table1[[#This Row],[Margin/3]]</f>
        <v>0.28213254436932983</v>
      </c>
      <c r="L3089" s="10">
        <f>1/Table1[[#This Row],[odds_ft_away_team_win]]-Table1[[#This Row],[Margin/3]]</f>
        <v>0.38513565735229993</v>
      </c>
      <c r="M3089" s="10" t="s">
        <v>66</v>
      </c>
      <c r="N3089" s="10">
        <v>1.61</v>
      </c>
      <c r="O3089" s="10">
        <v>1.72</v>
      </c>
      <c r="P3089" s="10">
        <v>1.1399999999999999</v>
      </c>
      <c r="Q3089" s="10">
        <v>1.62</v>
      </c>
      <c r="R3089" s="10" t="str" cm="1">
        <f t="array" ref="R30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89" s="10">
        <v>0</v>
      </c>
      <c r="T3089" s="10">
        <v>1</v>
      </c>
      <c r="U3089" s="10">
        <v>1</v>
      </c>
      <c r="V3089" s="10">
        <v>1</v>
      </c>
      <c r="W3089" s="10">
        <v>0</v>
      </c>
      <c r="X3089" s="10">
        <v>1</v>
      </c>
      <c r="Y3089" s="10"/>
      <c r="Z3089" s="10">
        <v>21</v>
      </c>
      <c r="AA3089" s="10">
        <v>-1</v>
      </c>
      <c r="AB3089" s="10">
        <v>-1</v>
      </c>
      <c r="AC3089" s="10">
        <v>3</v>
      </c>
      <c r="AD3089" s="10">
        <v>0</v>
      </c>
      <c r="AE3089" s="10">
        <v>2</v>
      </c>
      <c r="AF3089" s="10">
        <v>0</v>
      </c>
      <c r="AG3089" s="10">
        <v>2</v>
      </c>
      <c r="AH3089" s="10">
        <v>1</v>
      </c>
      <c r="AI3089" s="10">
        <v>2</v>
      </c>
      <c r="AJ3089" s="10">
        <v>0</v>
      </c>
      <c r="AK3089" s="10">
        <v>-1</v>
      </c>
      <c r="AL3089" s="10">
        <v>-1</v>
      </c>
      <c r="AM3089" s="10">
        <v>-1</v>
      </c>
      <c r="AN3089" s="10">
        <v>-1</v>
      </c>
      <c r="AO3089" s="10">
        <v>-1</v>
      </c>
      <c r="AP3089" s="10">
        <v>-1</v>
      </c>
      <c r="AQ3089" s="10">
        <v>-1</v>
      </c>
      <c r="AR3089" s="10">
        <v>-1</v>
      </c>
      <c r="AS3089" s="10">
        <v>-1</v>
      </c>
      <c r="AT3089" s="10">
        <v>-1</v>
      </c>
      <c r="AU3089" s="10">
        <v>0</v>
      </c>
      <c r="AV3089" s="10">
        <v>0</v>
      </c>
      <c r="AW3089" s="10">
        <v>2.95</v>
      </c>
      <c r="AX3089" s="10">
        <v>70</v>
      </c>
      <c r="AY3089" s="10">
        <v>70</v>
      </c>
      <c r="AZ3089" s="10">
        <v>64</v>
      </c>
      <c r="BA3089" s="10">
        <v>39</v>
      </c>
      <c r="BB3089" s="10">
        <v>22</v>
      </c>
      <c r="BC3089" s="10">
        <v>42</v>
      </c>
      <c r="BD3089" s="10">
        <v>75</v>
      </c>
      <c r="BE3089" s="10">
        <v>50</v>
      </c>
      <c r="BF3089" s="10">
        <v>78</v>
      </c>
      <c r="BG3089" s="10">
        <v>9.75</v>
      </c>
      <c r="BH3089" s="10">
        <v>5.39</v>
      </c>
      <c r="BI3089" s="10">
        <v>2.93</v>
      </c>
      <c r="BJ3089" s="10">
        <v>3.44</v>
      </c>
      <c r="BK3089" s="10">
        <v>2.54</v>
      </c>
      <c r="BL3089" s="10">
        <f>1/Table1[[#This Row],[odds_ft_home_team_win]]+1/Table1[[#This Row],[odds_ft_draw]]+1/Table1[[#This Row],[odds_ft_away_team_win]]-1</f>
        <v>2.5695390147824515E-2</v>
      </c>
      <c r="BM3089" s="10">
        <f>Table1[[#This Row],[Margin]]/3</f>
        <v>8.5651300492748383E-3</v>
      </c>
      <c r="BN3089" s="10">
        <v>0</v>
      </c>
      <c r="BO3089" s="10">
        <v>0</v>
      </c>
      <c r="BP3089" s="10">
        <v>0</v>
      </c>
      <c r="BQ3089" s="10">
        <v>0</v>
      </c>
      <c r="BR3089" s="10">
        <v>0</v>
      </c>
      <c r="BS3089" s="10">
        <v>0</v>
      </c>
      <c r="BT3089" s="10" t="s">
        <v>70</v>
      </c>
      <c r="BU3089">
        <f>VLOOKUP(Table1[[#This Row],[Reference]],metron,11,FALSE)</f>
        <v>1.228921489601805</v>
      </c>
      <c r="BV3089">
        <f>VLOOKUP(Table1[[#This Row],[Reference]],metron,12,FALSE)</f>
        <v>1.2940512655166849</v>
      </c>
    </row>
    <row r="3090" spans="1:74" hidden="1" x14ac:dyDescent="0.45">
      <c r="A3090" s="10" t="s">
        <v>5414</v>
      </c>
      <c r="B3090">
        <v>1417302000</v>
      </c>
      <c r="C3090" s="11" t="s">
        <v>1349</v>
      </c>
      <c r="D3090" s="10" t="s">
        <v>65</v>
      </c>
      <c r="E3090" s="10" t="s">
        <v>66</v>
      </c>
      <c r="F3090" s="17" t="s">
        <v>86</v>
      </c>
      <c r="G3090" s="10" t="s">
        <v>94</v>
      </c>
      <c r="H3090" s="10" t="s">
        <v>66</v>
      </c>
      <c r="I3090" s="10">
        <f>MROUND(Table1[[#This Row],[Prob_H]]*100,2)/100</f>
        <v>0.6</v>
      </c>
      <c r="J3090" s="10">
        <f>1/Table1[[#This Row],[odds_ft_home_team_win]]-Table1[[#This Row],[Margin/3]]</f>
        <v>0.59634809634809627</v>
      </c>
      <c r="K3090" s="10">
        <f>1/Table1[[#This Row],[odds_ft_draw]]-Table1[[#This Row],[Margin/3]]</f>
        <v>0.24669774669774666</v>
      </c>
      <c r="L3090" s="10">
        <f>1/Table1[[#This Row],[odds_ft_away_team_win]]-Table1[[#This Row],[Margin/3]]</f>
        <v>0.15695415695415688</v>
      </c>
      <c r="M3090" s="10" t="s">
        <v>66</v>
      </c>
      <c r="N3090" s="10">
        <v>1.72</v>
      </c>
      <c r="O3090" s="10">
        <v>1.5</v>
      </c>
      <c r="P3090" s="10">
        <v>1.67</v>
      </c>
      <c r="Q3090" s="10">
        <v>1.36</v>
      </c>
      <c r="R3090" s="10" t="str" cm="1">
        <f t="array" ref="R30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0" s="10">
        <v>1</v>
      </c>
      <c r="T3090" s="10">
        <v>0</v>
      </c>
      <c r="U3090" s="10">
        <v>1</v>
      </c>
      <c r="V3090" s="10">
        <v>0</v>
      </c>
      <c r="W3090" s="10">
        <v>0</v>
      </c>
      <c r="X3090" s="10">
        <v>0</v>
      </c>
      <c r="Y3090" s="10">
        <v>75</v>
      </c>
      <c r="Z3090" s="10"/>
      <c r="AA3090" s="10">
        <v>9</v>
      </c>
      <c r="AB3090" s="10">
        <v>4</v>
      </c>
      <c r="AC3090" s="10">
        <v>3</v>
      </c>
      <c r="AD3090" s="10">
        <v>0</v>
      </c>
      <c r="AE3090" s="10">
        <v>3</v>
      </c>
      <c r="AF3090" s="10">
        <v>0</v>
      </c>
      <c r="AG3090" s="10">
        <v>1</v>
      </c>
      <c r="AH3090" s="10">
        <v>2</v>
      </c>
      <c r="AI3090" s="10">
        <v>2</v>
      </c>
      <c r="AJ3090" s="10">
        <v>1</v>
      </c>
      <c r="AK3090" s="10">
        <v>14</v>
      </c>
      <c r="AL3090" s="10">
        <v>11</v>
      </c>
      <c r="AM3090" s="10">
        <v>7</v>
      </c>
      <c r="AN3090" s="10">
        <v>6</v>
      </c>
      <c r="AO3090" s="10">
        <v>7</v>
      </c>
      <c r="AP3090" s="10">
        <v>5</v>
      </c>
      <c r="AQ3090" s="10">
        <v>13</v>
      </c>
      <c r="AR3090" s="10">
        <v>12</v>
      </c>
      <c r="AS3090" s="10">
        <v>58</v>
      </c>
      <c r="AT3090" s="10">
        <v>42</v>
      </c>
      <c r="AU3090" s="10">
        <v>0</v>
      </c>
      <c r="AV3090" s="10">
        <v>0</v>
      </c>
      <c r="AW3090" s="10">
        <v>2.56</v>
      </c>
      <c r="AX3090" s="10">
        <v>53</v>
      </c>
      <c r="AY3090" s="10">
        <v>70</v>
      </c>
      <c r="AZ3090" s="10">
        <v>50</v>
      </c>
      <c r="BA3090" s="10">
        <v>31</v>
      </c>
      <c r="BB3090" s="10">
        <v>14</v>
      </c>
      <c r="BC3090" s="10">
        <v>28</v>
      </c>
      <c r="BD3090" s="10">
        <v>59</v>
      </c>
      <c r="BE3090" s="10">
        <v>47</v>
      </c>
      <c r="BF3090" s="10">
        <v>84</v>
      </c>
      <c r="BG3090" s="10">
        <v>12.12</v>
      </c>
      <c r="BH3090" s="10">
        <v>5.61</v>
      </c>
      <c r="BI3090" s="10">
        <v>1.65</v>
      </c>
      <c r="BJ3090" s="10">
        <v>3.9</v>
      </c>
      <c r="BK3090" s="10">
        <v>6</v>
      </c>
      <c r="BL3090" s="10">
        <f>1/Table1[[#This Row],[odds_ft_home_team_win]]+1/Table1[[#This Row],[odds_ft_draw]]+1/Table1[[#This Row],[odds_ft_away_team_win]]-1</f>
        <v>2.9137529137529317E-2</v>
      </c>
      <c r="BM3090" s="10">
        <f>Table1[[#This Row],[Margin]]/3</f>
        <v>9.7125097125097728E-3</v>
      </c>
      <c r="BN3090" s="10">
        <v>0</v>
      </c>
      <c r="BO3090" s="10">
        <v>0</v>
      </c>
      <c r="BP3090" s="10">
        <v>0</v>
      </c>
      <c r="BQ3090" s="10">
        <v>0</v>
      </c>
      <c r="BR3090" s="10">
        <v>0</v>
      </c>
      <c r="BS3090" s="10">
        <v>0</v>
      </c>
      <c r="BT3090" s="10" t="s">
        <v>113</v>
      </c>
      <c r="BU3090">
        <f>VLOOKUP(Table1[[#This Row],[Reference]],metron,11,FALSE)</f>
        <v>1.841836734693878</v>
      </c>
      <c r="BV3090">
        <f>VLOOKUP(Table1[[#This Row],[Reference]],metron,12,FALSE)</f>
        <v>0.88917233560090703</v>
      </c>
    </row>
    <row r="3091" spans="1:74" hidden="1" x14ac:dyDescent="0.45">
      <c r="A3091" s="10" t="s">
        <v>5414</v>
      </c>
      <c r="B3091">
        <v>1417309200</v>
      </c>
      <c r="C3091" s="11" t="s">
        <v>1350</v>
      </c>
      <c r="D3091" s="10" t="s">
        <v>65</v>
      </c>
      <c r="E3091" s="10" t="s">
        <v>66</v>
      </c>
      <c r="F3091" s="17" t="s">
        <v>68</v>
      </c>
      <c r="G3091" s="10" t="s">
        <v>103</v>
      </c>
      <c r="H3091" s="10" t="s">
        <v>66</v>
      </c>
      <c r="I3091" s="10">
        <f>MROUND(Table1[[#This Row],[Prob_H]]*100,2)/100</f>
        <v>0.5</v>
      </c>
      <c r="J3091" s="10">
        <f>1/Table1[[#This Row],[odds_ft_home_team_win]]-Table1[[#This Row],[Margin/3]]</f>
        <v>0.49749134427271874</v>
      </c>
      <c r="K3091" s="10">
        <f>1/Table1[[#This Row],[odds_ft_draw]]-Table1[[#This Row],[Margin/3]]</f>
        <v>0.27396804016565834</v>
      </c>
      <c r="L3091" s="10">
        <f>1/Table1[[#This Row],[odds_ft_away_team_win]]-Table1[[#This Row],[Margin/3]]</f>
        <v>0.22854061556162275</v>
      </c>
      <c r="M3091" s="10" t="s">
        <v>66</v>
      </c>
      <c r="N3091" s="10">
        <v>1.78</v>
      </c>
      <c r="O3091" s="10">
        <v>1.44</v>
      </c>
      <c r="P3091" s="10">
        <v>1.62</v>
      </c>
      <c r="Q3091" s="10">
        <v>1.53</v>
      </c>
      <c r="R3091" s="10" t="str" cm="1">
        <f t="array" ref="R30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91" s="10">
        <v>1</v>
      </c>
      <c r="T3091" s="10">
        <v>1</v>
      </c>
      <c r="U3091" s="10">
        <v>2</v>
      </c>
      <c r="V3091" s="10">
        <v>2</v>
      </c>
      <c r="W3091" s="10">
        <v>1</v>
      </c>
      <c r="X3091" s="10">
        <v>1</v>
      </c>
      <c r="Y3091" s="10">
        <v>38</v>
      </c>
      <c r="Z3091" s="10">
        <v>23</v>
      </c>
      <c r="AA3091" s="10">
        <v>3</v>
      </c>
      <c r="AB3091" s="10">
        <v>3</v>
      </c>
      <c r="AC3091" s="10">
        <v>4</v>
      </c>
      <c r="AD3091" s="10">
        <v>0</v>
      </c>
      <c r="AE3091" s="10">
        <v>6</v>
      </c>
      <c r="AF3091" s="10">
        <v>0</v>
      </c>
      <c r="AG3091" s="10">
        <v>3</v>
      </c>
      <c r="AH3091" s="10">
        <v>1</v>
      </c>
      <c r="AI3091" s="10">
        <v>0</v>
      </c>
      <c r="AJ3091" s="10">
        <v>6</v>
      </c>
      <c r="AK3091" s="10">
        <v>14</v>
      </c>
      <c r="AL3091" s="10">
        <v>12</v>
      </c>
      <c r="AM3091" s="10">
        <v>4</v>
      </c>
      <c r="AN3091" s="10">
        <v>5</v>
      </c>
      <c r="AO3091" s="10">
        <v>10</v>
      </c>
      <c r="AP3091" s="10">
        <v>7</v>
      </c>
      <c r="AQ3091" s="10">
        <v>18</v>
      </c>
      <c r="AR3091" s="10">
        <v>26</v>
      </c>
      <c r="AS3091" s="10">
        <v>43</v>
      </c>
      <c r="AT3091" s="10">
        <v>57</v>
      </c>
      <c r="AU3091" s="10">
        <v>0</v>
      </c>
      <c r="AV3091" s="10">
        <v>0</v>
      </c>
      <c r="AW3091" s="10">
        <v>2.33</v>
      </c>
      <c r="AX3091" s="10">
        <v>53</v>
      </c>
      <c r="AY3091" s="10">
        <v>70</v>
      </c>
      <c r="AZ3091" s="10">
        <v>36</v>
      </c>
      <c r="BA3091" s="10">
        <v>20</v>
      </c>
      <c r="BB3091" s="10">
        <v>12</v>
      </c>
      <c r="BC3091" s="10">
        <v>33</v>
      </c>
      <c r="BD3091" s="10">
        <v>67</v>
      </c>
      <c r="BE3091" s="10">
        <v>44</v>
      </c>
      <c r="BF3091" s="10">
        <v>70</v>
      </c>
      <c r="BG3091" s="10">
        <v>10.82</v>
      </c>
      <c r="BH3091" s="10">
        <v>4.67</v>
      </c>
      <c r="BI3091" s="10">
        <v>1.97</v>
      </c>
      <c r="BJ3091" s="10">
        <v>3.52</v>
      </c>
      <c r="BK3091" s="10">
        <v>4.1900000000000004</v>
      </c>
      <c r="BL3091" s="10">
        <f>1/Table1[[#This Row],[odds_ft_home_team_win]]+1/Table1[[#This Row],[odds_ft_draw]]+1/Table1[[#This Row],[odds_ft_away_team_win]]-1</f>
        <v>3.036860677575226E-2</v>
      </c>
      <c r="BM3091" s="10">
        <f>Table1[[#This Row],[Margin]]/3</f>
        <v>1.0122868925250753E-2</v>
      </c>
      <c r="BN3091" s="10">
        <v>0</v>
      </c>
      <c r="BO3091" s="10">
        <v>0</v>
      </c>
      <c r="BP3091" s="10">
        <v>0</v>
      </c>
      <c r="BQ3091" s="10">
        <v>0</v>
      </c>
      <c r="BR3091" s="10">
        <v>0</v>
      </c>
      <c r="BS3091" s="10">
        <v>0</v>
      </c>
      <c r="BT3091" s="10" t="s">
        <v>116</v>
      </c>
      <c r="BU3091">
        <f>VLOOKUP(Table1[[#This Row],[Reference]],metron,11,FALSE)</f>
        <v>1.5342708579532029</v>
      </c>
      <c r="BV3091">
        <f>VLOOKUP(Table1[[#This Row],[Reference]],metron,12,FALSE)</f>
        <v>0.98593713070196176</v>
      </c>
    </row>
    <row r="3092" spans="1:74" hidden="1" x14ac:dyDescent="0.45">
      <c r="A3092" s="10" t="s">
        <v>5414</v>
      </c>
      <c r="B3092">
        <v>1417370400</v>
      </c>
      <c r="C3092" s="11" t="s">
        <v>1351</v>
      </c>
      <c r="D3092" s="10" t="s">
        <v>65</v>
      </c>
      <c r="E3092" s="10" t="s">
        <v>66</v>
      </c>
      <c r="F3092" s="17" t="s">
        <v>97</v>
      </c>
      <c r="G3092" s="10" t="s">
        <v>67</v>
      </c>
      <c r="H3092" s="10" t="s">
        <v>66</v>
      </c>
      <c r="I3092" s="10">
        <f>MROUND(Table1[[#This Row],[Prob_H]]*100,2)/100</f>
        <v>0.52</v>
      </c>
      <c r="J3092" s="10">
        <f>1/Table1[[#This Row],[odds_ft_home_team_win]]-Table1[[#This Row],[Margin/3]]</f>
        <v>0.51071687050135983</v>
      </c>
      <c r="K3092" s="10">
        <f>1/Table1[[#This Row],[odds_ft_draw]]-Table1[[#This Row],[Margin/3]]</f>
        <v>0.28058121158663119</v>
      </c>
      <c r="L3092" s="10">
        <f>1/Table1[[#This Row],[odds_ft_away_team_win]]-Table1[[#This Row],[Margin/3]]</f>
        <v>0.20870191791200898</v>
      </c>
      <c r="M3092" s="10" t="s">
        <v>66</v>
      </c>
      <c r="N3092" s="10">
        <v>1.67</v>
      </c>
      <c r="O3092" s="10">
        <v>1.61</v>
      </c>
      <c r="P3092" s="10">
        <v>1.5</v>
      </c>
      <c r="Q3092" s="10">
        <v>1.39</v>
      </c>
      <c r="R3092" s="10" t="str" cm="1">
        <f t="array" ref="R30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92" s="10">
        <v>1</v>
      </c>
      <c r="T3092" s="10">
        <v>1</v>
      </c>
      <c r="U3092" s="10">
        <v>2</v>
      </c>
      <c r="V3092" s="10">
        <v>2</v>
      </c>
      <c r="W3092" s="10">
        <v>1</v>
      </c>
      <c r="X3092" s="10">
        <v>1</v>
      </c>
      <c r="Y3092" s="10">
        <v>15</v>
      </c>
      <c r="Z3092" s="10">
        <v>21</v>
      </c>
      <c r="AA3092" s="10">
        <v>8</v>
      </c>
      <c r="AB3092" s="10">
        <v>4</v>
      </c>
      <c r="AC3092" s="10">
        <v>2</v>
      </c>
      <c r="AD3092" s="10">
        <v>0</v>
      </c>
      <c r="AE3092" s="10">
        <v>3</v>
      </c>
      <c r="AF3092" s="10">
        <v>0</v>
      </c>
      <c r="AG3092" s="10">
        <v>1</v>
      </c>
      <c r="AH3092" s="10">
        <v>1</v>
      </c>
      <c r="AI3092" s="10">
        <v>2</v>
      </c>
      <c r="AJ3092" s="10">
        <v>1</v>
      </c>
      <c r="AK3092" s="10">
        <v>17</v>
      </c>
      <c r="AL3092" s="10">
        <v>14</v>
      </c>
      <c r="AM3092" s="10">
        <v>6</v>
      </c>
      <c r="AN3092" s="10">
        <v>5</v>
      </c>
      <c r="AO3092" s="10">
        <v>11</v>
      </c>
      <c r="AP3092" s="10">
        <v>9</v>
      </c>
      <c r="AQ3092" s="10">
        <v>13</v>
      </c>
      <c r="AR3092" s="10">
        <v>15</v>
      </c>
      <c r="AS3092" s="10">
        <v>52</v>
      </c>
      <c r="AT3092" s="10">
        <v>48</v>
      </c>
      <c r="AU3092" s="10">
        <v>0</v>
      </c>
      <c r="AV3092" s="10">
        <v>0</v>
      </c>
      <c r="AW3092" s="10">
        <v>2.5</v>
      </c>
      <c r="AX3092" s="10">
        <v>67</v>
      </c>
      <c r="AY3092" s="10">
        <v>84</v>
      </c>
      <c r="AZ3092" s="10">
        <v>50</v>
      </c>
      <c r="BA3092" s="10">
        <v>17</v>
      </c>
      <c r="BB3092" s="10">
        <v>9</v>
      </c>
      <c r="BC3092" s="10">
        <v>33</v>
      </c>
      <c r="BD3092" s="10">
        <v>75</v>
      </c>
      <c r="BE3092" s="10">
        <v>45</v>
      </c>
      <c r="BF3092" s="10">
        <v>78</v>
      </c>
      <c r="BG3092" s="10">
        <v>10.130000000000001</v>
      </c>
      <c r="BH3092" s="10">
        <v>4.72</v>
      </c>
      <c r="BI3092" s="10">
        <v>1.92</v>
      </c>
      <c r="BJ3092" s="10">
        <v>3.44</v>
      </c>
      <c r="BK3092" s="10">
        <v>4.57</v>
      </c>
      <c r="BL3092" s="10">
        <f>1/Table1[[#This Row],[odds_ft_home_team_win]]+1/Table1[[#This Row],[odds_ft_draw]]+1/Table1[[#This Row],[odds_ft_away_team_win]]-1</f>
        <v>3.0349388495920504E-2</v>
      </c>
      <c r="BM3092" s="10">
        <f>Table1[[#This Row],[Margin]]/3</f>
        <v>1.0116462831973502E-2</v>
      </c>
      <c r="BN3092" s="10">
        <v>0</v>
      </c>
      <c r="BO3092" s="10">
        <v>0</v>
      </c>
      <c r="BP3092" s="10">
        <v>0</v>
      </c>
      <c r="BQ3092" s="10">
        <v>0</v>
      </c>
      <c r="BR3092" s="10">
        <v>0</v>
      </c>
      <c r="BS3092" s="10">
        <v>0</v>
      </c>
      <c r="BT3092" s="10" t="s">
        <v>100</v>
      </c>
      <c r="BU3092">
        <f>VLOOKUP(Table1[[#This Row],[Reference]],metron,11,FALSE)</f>
        <v>1.625948039373891</v>
      </c>
      <c r="BV3092">
        <f>VLOOKUP(Table1[[#This Row],[Reference]],metron,12,FALSE)</f>
        <v>0.97079231886396644</v>
      </c>
    </row>
    <row r="3093" spans="1:74" hidden="1" x14ac:dyDescent="0.45">
      <c r="A3093" s="10" t="s">
        <v>5410</v>
      </c>
      <c r="B3093">
        <v>1480291560</v>
      </c>
      <c r="C3093" s="11" t="s">
        <v>2469</v>
      </c>
      <c r="D3093" s="10" t="s">
        <v>65</v>
      </c>
      <c r="E3093" s="10" t="s">
        <v>66</v>
      </c>
      <c r="F3093" s="17" t="s">
        <v>98</v>
      </c>
      <c r="G3093" s="10" t="s">
        <v>86</v>
      </c>
      <c r="H3093" s="10" t="s">
        <v>66</v>
      </c>
      <c r="I3093" s="10">
        <f>MROUND(Table1[[#This Row],[Prob_H]]*100,2)/100</f>
        <v>0.46</v>
      </c>
      <c r="J3093" s="10">
        <f>1/Table1[[#This Row],[odds_ft_home_team_win]]-Table1[[#This Row],[Margin/3]]</f>
        <v>0.45446709036452621</v>
      </c>
      <c r="K3093" s="10">
        <f>1/Table1[[#This Row],[odds_ft_draw]]-Table1[[#This Row],[Margin/3]]</f>
        <v>0.28736211556724378</v>
      </c>
      <c r="L3093" s="10">
        <f>1/Table1[[#This Row],[odds_ft_away_team_win]]-Table1[[#This Row],[Margin/3]]</f>
        <v>0.25817079406822996</v>
      </c>
      <c r="M3093" s="10" t="s">
        <v>66</v>
      </c>
      <c r="N3093" s="10">
        <v>1.61</v>
      </c>
      <c r="O3093" s="10">
        <v>1.61</v>
      </c>
      <c r="P3093" s="10">
        <v>1.55</v>
      </c>
      <c r="Q3093" s="10">
        <v>1.55</v>
      </c>
      <c r="R3093" s="10" t="str" cm="1">
        <f t="array" ref="R30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93" s="10">
        <v>0</v>
      </c>
      <c r="T3093" s="10">
        <v>1</v>
      </c>
      <c r="U3093" s="10">
        <v>1</v>
      </c>
      <c r="V3093" s="10">
        <v>0</v>
      </c>
      <c r="W3093" s="10">
        <v>0</v>
      </c>
      <c r="X3093" s="10">
        <v>0</v>
      </c>
      <c r="Y3093" s="10"/>
      <c r="Z3093" s="10">
        <v>55</v>
      </c>
      <c r="AA3093" s="10">
        <v>10</v>
      </c>
      <c r="AB3093" s="10">
        <v>3</v>
      </c>
      <c r="AC3093" s="10">
        <v>3</v>
      </c>
      <c r="AD3093" s="10">
        <v>0</v>
      </c>
      <c r="AE3093" s="10">
        <v>1</v>
      </c>
      <c r="AF3093" s="10">
        <v>0</v>
      </c>
      <c r="AG3093" s="10">
        <v>1</v>
      </c>
      <c r="AH3093" s="10">
        <v>2</v>
      </c>
      <c r="AI3093" s="10">
        <v>1</v>
      </c>
      <c r="AJ3093" s="10">
        <v>0</v>
      </c>
      <c r="AK3093" s="10">
        <v>5</v>
      </c>
      <c r="AL3093" s="10">
        <v>4</v>
      </c>
      <c r="AM3093" s="10">
        <v>4</v>
      </c>
      <c r="AN3093" s="10">
        <v>0</v>
      </c>
      <c r="AO3093" s="10">
        <v>1</v>
      </c>
      <c r="AP3093" s="10">
        <v>4</v>
      </c>
      <c r="AQ3093" s="10">
        <v>9</v>
      </c>
      <c r="AR3093" s="10">
        <v>6</v>
      </c>
      <c r="AS3093" s="10">
        <v>52</v>
      </c>
      <c r="AT3093" s="10">
        <v>48</v>
      </c>
      <c r="AU3093" s="10">
        <v>0</v>
      </c>
      <c r="AV3093" s="10">
        <v>0</v>
      </c>
      <c r="AW3093" s="10">
        <v>2.7</v>
      </c>
      <c r="AX3093" s="10">
        <v>58</v>
      </c>
      <c r="AY3093" s="10">
        <v>81</v>
      </c>
      <c r="AZ3093" s="10">
        <v>45</v>
      </c>
      <c r="BA3093" s="10">
        <v>25</v>
      </c>
      <c r="BB3093" s="10">
        <v>12</v>
      </c>
      <c r="BC3093" s="10">
        <v>56</v>
      </c>
      <c r="BD3093" s="10">
        <v>75</v>
      </c>
      <c r="BE3093" s="10">
        <v>34</v>
      </c>
      <c r="BF3093" s="10">
        <v>75</v>
      </c>
      <c r="BG3093" s="10">
        <v>10.47</v>
      </c>
      <c r="BH3093" s="10">
        <v>5.45</v>
      </c>
      <c r="BI3093" s="10">
        <v>2.16</v>
      </c>
      <c r="BJ3093" s="10">
        <v>3.38</v>
      </c>
      <c r="BK3093" s="10">
        <v>3.75</v>
      </c>
      <c r="BL3093" s="10">
        <f>1/Table1[[#This Row],[odds_ft_home_team_win]]+1/Table1[[#This Row],[odds_ft_draw]]+1/Table1[[#This Row],[odds_ft_away_team_win]]-1</f>
        <v>2.5487617795310058E-2</v>
      </c>
      <c r="BM3093" s="10">
        <f>Table1[[#This Row],[Margin]]/3</f>
        <v>8.4958725984366854E-3</v>
      </c>
      <c r="BN3093" s="10">
        <v>0</v>
      </c>
      <c r="BO3093" s="10">
        <v>0</v>
      </c>
      <c r="BP3093" s="10">
        <v>0</v>
      </c>
      <c r="BQ3093" s="10">
        <v>0</v>
      </c>
      <c r="BR3093" s="10">
        <v>0</v>
      </c>
      <c r="BS3093" s="10">
        <v>0</v>
      </c>
      <c r="BT3093" s="10" t="s">
        <v>128</v>
      </c>
      <c r="BU3093">
        <f>VLOOKUP(Table1[[#This Row],[Reference]],metron,11,FALSE)</f>
        <v>1.4888836329233679</v>
      </c>
      <c r="BV3093">
        <f>VLOOKUP(Table1[[#This Row],[Reference]],metron,12,FALSE)</f>
        <v>1.0516792809839171</v>
      </c>
    </row>
    <row r="3094" spans="1:74" hidden="1" x14ac:dyDescent="0.45">
      <c r="A3094" s="10" t="s">
        <v>5413</v>
      </c>
      <c r="B3094">
        <v>1431910800</v>
      </c>
      <c r="C3094" s="11" t="s">
        <v>1618</v>
      </c>
      <c r="D3094" s="10" t="s">
        <v>65</v>
      </c>
      <c r="E3094" s="10" t="s">
        <v>66</v>
      </c>
      <c r="F3094" s="17" t="s">
        <v>611</v>
      </c>
      <c r="G3094" s="10" t="s">
        <v>80</v>
      </c>
      <c r="H3094" s="10" t="s">
        <v>66</v>
      </c>
      <c r="I3094" s="10">
        <f>MROUND(Table1[[#This Row],[Prob_H]]*100,2)/100</f>
        <v>0.42</v>
      </c>
      <c r="J3094" s="10">
        <f>1/Table1[[#This Row],[odds_ft_home_team_win]]-Table1[[#This Row],[Margin/3]]</f>
        <v>0.41198555178706325</v>
      </c>
      <c r="K3094" s="10">
        <f>1/Table1[[#This Row],[odds_ft_draw]]-Table1[[#This Row],[Margin/3]]</f>
        <v>0.2958550210705379</v>
      </c>
      <c r="L3094" s="10">
        <f>1/Table1[[#This Row],[odds_ft_away_team_win]]-Table1[[#This Row],[Margin/3]]</f>
        <v>0.29215942714239873</v>
      </c>
      <c r="M3094" s="10" t="s">
        <v>66</v>
      </c>
      <c r="N3094" s="10">
        <v>1.23</v>
      </c>
      <c r="O3094" s="10">
        <v>1.43</v>
      </c>
      <c r="P3094" s="10">
        <v>1.22</v>
      </c>
      <c r="Q3094" s="10">
        <v>1.43</v>
      </c>
      <c r="R3094" s="10" t="str" cm="1">
        <f t="array" ref="R30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94" s="10">
        <v>2</v>
      </c>
      <c r="T3094" s="10">
        <v>2</v>
      </c>
      <c r="U3094" s="10">
        <v>4</v>
      </c>
      <c r="V3094" s="10">
        <v>1</v>
      </c>
      <c r="W3094" s="10">
        <v>0</v>
      </c>
      <c r="X3094" s="10">
        <v>1</v>
      </c>
      <c r="Y3094" s="10" t="s">
        <v>1619</v>
      </c>
      <c r="Z3094" s="10" t="s">
        <v>1620</v>
      </c>
      <c r="AA3094" s="10">
        <v>7</v>
      </c>
      <c r="AB3094" s="10">
        <v>3</v>
      </c>
      <c r="AC3094" s="10">
        <v>2</v>
      </c>
      <c r="AD3094" s="10">
        <v>0</v>
      </c>
      <c r="AE3094" s="10">
        <v>4</v>
      </c>
      <c r="AF3094" s="10">
        <v>0</v>
      </c>
      <c r="AG3094" s="10">
        <v>0</v>
      </c>
      <c r="AH3094" s="10">
        <v>2</v>
      </c>
      <c r="AI3094" s="10">
        <v>1</v>
      </c>
      <c r="AJ3094" s="10">
        <v>3</v>
      </c>
      <c r="AK3094" s="10">
        <v>17</v>
      </c>
      <c r="AL3094" s="10">
        <v>13</v>
      </c>
      <c r="AM3094" s="10">
        <v>7</v>
      </c>
      <c r="AN3094" s="10">
        <v>6</v>
      </c>
      <c r="AO3094" s="10">
        <v>10</v>
      </c>
      <c r="AP3094" s="10">
        <v>7</v>
      </c>
      <c r="AQ3094" s="10">
        <v>10</v>
      </c>
      <c r="AR3094" s="10">
        <v>12</v>
      </c>
      <c r="AS3094" s="10">
        <v>54</v>
      </c>
      <c r="AT3094" s="10">
        <v>46</v>
      </c>
      <c r="AU3094" s="10">
        <v>0</v>
      </c>
      <c r="AV3094" s="10">
        <v>0</v>
      </c>
      <c r="AW3094" s="10">
        <v>2.4</v>
      </c>
      <c r="AX3094" s="10">
        <v>56</v>
      </c>
      <c r="AY3094" s="10">
        <v>67</v>
      </c>
      <c r="AZ3094" s="10">
        <v>49</v>
      </c>
      <c r="BA3094" s="10">
        <v>20</v>
      </c>
      <c r="BB3094" s="10">
        <v>9</v>
      </c>
      <c r="BC3094" s="10">
        <v>32</v>
      </c>
      <c r="BD3094" s="10">
        <v>62</v>
      </c>
      <c r="BE3094" s="10">
        <v>42</v>
      </c>
      <c r="BF3094" s="10">
        <v>73</v>
      </c>
      <c r="BG3094" s="10">
        <v>8.86</v>
      </c>
      <c r="BH3094" s="10">
        <v>4.83</v>
      </c>
      <c r="BI3094" s="10">
        <v>2.37</v>
      </c>
      <c r="BJ3094" s="10">
        <v>3.27</v>
      </c>
      <c r="BK3094" s="10">
        <v>3.31</v>
      </c>
      <c r="BL3094" s="10">
        <f>1/Table1[[#This Row],[odds_ft_home_team_win]]+1/Table1[[#This Row],[odds_ft_draw]]+1/Table1[[#This Row],[odds_ft_away_team_win]]-1</f>
        <v>2.9866129448936629E-2</v>
      </c>
      <c r="BM3094" s="10">
        <f>Table1[[#This Row],[Margin]]/3</f>
        <v>9.9553764829788758E-3</v>
      </c>
      <c r="BN3094" s="10">
        <v>0</v>
      </c>
      <c r="BO3094" s="10">
        <v>0</v>
      </c>
      <c r="BP3094" s="10">
        <v>0</v>
      </c>
      <c r="BQ3094" s="10">
        <v>0</v>
      </c>
      <c r="BR3094" s="10">
        <v>0</v>
      </c>
      <c r="BS3094" s="10">
        <v>0</v>
      </c>
      <c r="BT3094" s="10" t="s">
        <v>614</v>
      </c>
      <c r="BU3094">
        <f>VLOOKUP(Table1[[#This Row],[Reference]],metron,11,FALSE)</f>
        <v>1.396960958296362</v>
      </c>
      <c r="BV3094">
        <f>VLOOKUP(Table1[[#This Row],[Reference]],metron,12,FALSE)</f>
        <v>1.091503992901508</v>
      </c>
    </row>
    <row r="3095" spans="1:74" x14ac:dyDescent="0.45">
      <c r="A3095" s="10" t="s">
        <v>5406</v>
      </c>
      <c r="B3095">
        <v>1543719600</v>
      </c>
      <c r="C3095" s="11" t="s">
        <v>3508</v>
      </c>
      <c r="D3095" s="10" t="s">
        <v>65</v>
      </c>
      <c r="E3095" s="10" t="s">
        <v>66</v>
      </c>
      <c r="F3095" s="17" t="s">
        <v>88</v>
      </c>
      <c r="G3095" s="10" t="s">
        <v>85</v>
      </c>
      <c r="H3095" s="10" t="s">
        <v>66</v>
      </c>
      <c r="I3095" s="10">
        <f>MROUND(Table1[[#This Row],[Prob_H]]*100,2)/100</f>
        <v>0.4</v>
      </c>
      <c r="J3095" s="10">
        <f>1/Table1[[#This Row],[odds_ft_home_team_win]]-Table1[[#This Row],[Margin/3]]</f>
        <v>0.39820682049315304</v>
      </c>
      <c r="K3095" s="10">
        <f>1/Table1[[#This Row],[odds_ft_draw]]-Table1[[#This Row],[Margin/3]]</f>
        <v>0.29013522305985345</v>
      </c>
      <c r="L3095" s="10">
        <f>1/Table1[[#This Row],[odds_ft_away_team_win]]-Table1[[#This Row],[Margin/3]]</f>
        <v>0.31165795644699362</v>
      </c>
      <c r="M3095" s="10" t="s">
        <v>66</v>
      </c>
      <c r="N3095" s="10">
        <v>1.67</v>
      </c>
      <c r="O3095" s="10">
        <v>1.83</v>
      </c>
      <c r="P3095" s="10">
        <v>1.44</v>
      </c>
      <c r="Q3095" s="10">
        <v>1.79</v>
      </c>
      <c r="R3095" s="10" t="str" cm="1">
        <f t="array" ref="R30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095" s="10">
        <v>0</v>
      </c>
      <c r="T3095" s="10">
        <v>2</v>
      </c>
      <c r="U3095" s="10">
        <v>2</v>
      </c>
      <c r="V3095" s="10">
        <v>0</v>
      </c>
      <c r="W3095" s="10">
        <v>0</v>
      </c>
      <c r="X3095" s="10">
        <v>0</v>
      </c>
      <c r="Y3095" s="10"/>
      <c r="Z3095" s="10" t="s">
        <v>3509</v>
      </c>
      <c r="AA3095" s="10">
        <v>11</v>
      </c>
      <c r="AB3095" s="10">
        <v>2</v>
      </c>
      <c r="AC3095" s="10">
        <v>2</v>
      </c>
      <c r="AD3095" s="10">
        <v>0</v>
      </c>
      <c r="AE3095" s="10">
        <v>3</v>
      </c>
      <c r="AF3095" s="10">
        <v>0</v>
      </c>
      <c r="AG3095" s="10">
        <v>1</v>
      </c>
      <c r="AH3095" s="10">
        <v>1</v>
      </c>
      <c r="AI3095" s="10">
        <v>1</v>
      </c>
      <c r="AJ3095" s="10">
        <v>2</v>
      </c>
      <c r="AK3095" s="10">
        <v>16</v>
      </c>
      <c r="AL3095" s="10">
        <v>12</v>
      </c>
      <c r="AM3095" s="10">
        <v>8</v>
      </c>
      <c r="AN3095" s="10">
        <v>5</v>
      </c>
      <c r="AO3095" s="10">
        <v>8</v>
      </c>
      <c r="AP3095" s="10">
        <v>7</v>
      </c>
      <c r="AQ3095" s="10">
        <v>17</v>
      </c>
      <c r="AR3095" s="10">
        <v>13</v>
      </c>
      <c r="AS3095" s="10">
        <v>58</v>
      </c>
      <c r="AT3095" s="10">
        <v>42</v>
      </c>
      <c r="AU3095" s="10">
        <v>1.95</v>
      </c>
      <c r="AV3095" s="10">
        <v>1.34</v>
      </c>
      <c r="AW3095" s="10">
        <v>2.5299999999999998</v>
      </c>
      <c r="AX3095" s="10">
        <v>61</v>
      </c>
      <c r="AY3095" s="10">
        <v>78</v>
      </c>
      <c r="AZ3095" s="10">
        <v>53</v>
      </c>
      <c r="BA3095" s="10">
        <v>20</v>
      </c>
      <c r="BB3095" s="10">
        <v>3</v>
      </c>
      <c r="BC3095" s="10">
        <v>14</v>
      </c>
      <c r="BD3095" s="10">
        <v>70</v>
      </c>
      <c r="BE3095" s="10">
        <v>50</v>
      </c>
      <c r="BF3095" s="10">
        <v>86</v>
      </c>
      <c r="BG3095" s="10">
        <v>9.7799999999999994</v>
      </c>
      <c r="BH3095" s="10">
        <v>3.55</v>
      </c>
      <c r="BI3095" s="10">
        <v>2.35</v>
      </c>
      <c r="BJ3095" s="10">
        <v>3.15</v>
      </c>
      <c r="BK3095" s="10">
        <v>2.95</v>
      </c>
      <c r="BL3095" s="10">
        <f>1/Table1[[#This Row],[odds_ft_home_team_win]]+1/Table1[[#This Row],[odds_ft_draw]]+1/Table1[[#This Row],[odds_ft_away_team_win]]-1</f>
        <v>8.1975283201392024E-2</v>
      </c>
      <c r="BM3095" s="10">
        <f>Table1[[#This Row],[Margin]]/3</f>
        <v>2.7325094400464007E-2</v>
      </c>
      <c r="BN3095" s="10">
        <v>1.34</v>
      </c>
      <c r="BO3095" s="10">
        <v>2.0499999999999998</v>
      </c>
      <c r="BP3095" s="10">
        <v>3.7</v>
      </c>
      <c r="BQ3095" s="10">
        <v>0</v>
      </c>
      <c r="BR3095" s="10">
        <v>1.91</v>
      </c>
      <c r="BS3095" s="10">
        <v>1.91</v>
      </c>
      <c r="BT3095" s="10" t="s">
        <v>91</v>
      </c>
      <c r="BU3095">
        <f>VLOOKUP(Table1[[#This Row],[Reference]],metron,11,FALSE)</f>
        <v>1.344038264434575</v>
      </c>
      <c r="BV3095">
        <f>VLOOKUP(Table1[[#This Row],[Reference]],metron,12,FALSE)</f>
        <v>1.1515772691037469</v>
      </c>
    </row>
    <row r="3096" spans="1:74" hidden="1" x14ac:dyDescent="0.45">
      <c r="A3096" s="10" t="s">
        <v>5412</v>
      </c>
      <c r="B3096">
        <v>1448762760</v>
      </c>
      <c r="C3096" s="11" t="s">
        <v>1918</v>
      </c>
      <c r="D3096" s="10" t="s">
        <v>65</v>
      </c>
      <c r="E3096" s="10" t="s">
        <v>66</v>
      </c>
      <c r="F3096" s="17" t="s">
        <v>81</v>
      </c>
      <c r="G3096" s="10" t="s">
        <v>86</v>
      </c>
      <c r="H3096" s="10" t="s">
        <v>66</v>
      </c>
      <c r="I3096" s="10">
        <f>MROUND(Table1[[#This Row],[Prob_H]]*100,2)/100</f>
        <v>0.4</v>
      </c>
      <c r="J3096" s="10">
        <f>1/Table1[[#This Row],[odds_ft_home_team_win]]-Table1[[#This Row],[Margin/3]]</f>
        <v>0.40805155911693886</v>
      </c>
      <c r="K3096" s="10">
        <f>1/Table1[[#This Row],[odds_ft_draw]]-Table1[[#This Row],[Margin/3]]</f>
        <v>0.25454278718711426</v>
      </c>
      <c r="L3096" s="10">
        <f>1/Table1[[#This Row],[odds_ft_away_team_win]]-Table1[[#This Row],[Margin/3]]</f>
        <v>0.33740565369594688</v>
      </c>
      <c r="M3096" s="10" t="s">
        <v>66</v>
      </c>
      <c r="N3096" s="10">
        <v>1.67</v>
      </c>
      <c r="O3096" s="10">
        <v>1.72</v>
      </c>
      <c r="P3096" s="10">
        <v>1.7</v>
      </c>
      <c r="Q3096" s="10">
        <v>1.67</v>
      </c>
      <c r="R3096" s="10" t="str" cm="1">
        <f t="array" ref="R30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6" s="10">
        <v>2</v>
      </c>
      <c r="T3096" s="10">
        <v>1</v>
      </c>
      <c r="U3096" s="10">
        <v>3</v>
      </c>
      <c r="V3096" s="10">
        <v>1</v>
      </c>
      <c r="W3096" s="10">
        <v>1</v>
      </c>
      <c r="X3096" s="10">
        <v>0</v>
      </c>
      <c r="Y3096" s="10" t="s">
        <v>1919</v>
      </c>
      <c r="Z3096" s="10">
        <v>78</v>
      </c>
      <c r="AA3096" s="10">
        <v>4</v>
      </c>
      <c r="AB3096" s="10">
        <v>3</v>
      </c>
      <c r="AC3096" s="10">
        <v>4</v>
      </c>
      <c r="AD3096" s="10">
        <v>0</v>
      </c>
      <c r="AE3096" s="10">
        <v>1</v>
      </c>
      <c r="AF3096" s="10">
        <v>0</v>
      </c>
      <c r="AG3096" s="10">
        <v>1</v>
      </c>
      <c r="AH3096" s="10">
        <v>3</v>
      </c>
      <c r="AI3096" s="10">
        <v>0</v>
      </c>
      <c r="AJ3096" s="10">
        <v>1</v>
      </c>
      <c r="AK3096" s="10">
        <v>15</v>
      </c>
      <c r="AL3096" s="10">
        <v>16</v>
      </c>
      <c r="AM3096" s="10">
        <v>5</v>
      </c>
      <c r="AN3096" s="10">
        <v>9</v>
      </c>
      <c r="AO3096" s="10">
        <v>10</v>
      </c>
      <c r="AP3096" s="10">
        <v>7</v>
      </c>
      <c r="AQ3096" s="10">
        <v>22</v>
      </c>
      <c r="AR3096" s="10">
        <v>13</v>
      </c>
      <c r="AS3096" s="10">
        <v>61</v>
      </c>
      <c r="AT3096" s="10">
        <v>39</v>
      </c>
      <c r="AU3096" s="10">
        <v>0</v>
      </c>
      <c r="AV3096" s="10">
        <v>0</v>
      </c>
      <c r="AW3096" s="10">
        <v>3.45</v>
      </c>
      <c r="AX3096" s="10">
        <v>56</v>
      </c>
      <c r="AY3096" s="10">
        <v>89</v>
      </c>
      <c r="AZ3096" s="10">
        <v>75</v>
      </c>
      <c r="BA3096" s="10">
        <v>42</v>
      </c>
      <c r="BB3096" s="10">
        <v>23</v>
      </c>
      <c r="BC3096" s="10">
        <v>50</v>
      </c>
      <c r="BD3096" s="10">
        <v>92</v>
      </c>
      <c r="BE3096" s="10">
        <v>50</v>
      </c>
      <c r="BF3096" s="10">
        <v>83</v>
      </c>
      <c r="BG3096" s="10">
        <v>9.98</v>
      </c>
      <c r="BH3096" s="10">
        <v>5.61</v>
      </c>
      <c r="BI3096" s="10">
        <v>2.4</v>
      </c>
      <c r="BJ3096" s="10">
        <v>3.8</v>
      </c>
      <c r="BK3096" s="10">
        <v>2.89</v>
      </c>
      <c r="BL3096" s="10">
        <f>1/Table1[[#This Row],[odds_ft_home_team_win]]+1/Table1[[#This Row],[odds_ft_draw]]+1/Table1[[#This Row],[odds_ft_away_team_win]]-1</f>
        <v>2.5845322649183489E-2</v>
      </c>
      <c r="BM3096" s="10">
        <f>Table1[[#This Row],[Margin]]/3</f>
        <v>8.6151075497278296E-3</v>
      </c>
      <c r="BN3096" s="10">
        <v>0</v>
      </c>
      <c r="BO3096" s="10">
        <v>0</v>
      </c>
      <c r="BP3096" s="10">
        <v>0</v>
      </c>
      <c r="BQ3096" s="10">
        <v>0</v>
      </c>
      <c r="BR3096" s="10">
        <v>0</v>
      </c>
      <c r="BS3096" s="10">
        <v>0</v>
      </c>
      <c r="BT3096" s="10" t="s">
        <v>109</v>
      </c>
      <c r="BU3096">
        <f>VLOOKUP(Table1[[#This Row],[Reference]],metron,11,FALSE)</f>
        <v>1.344038264434575</v>
      </c>
      <c r="BV3096">
        <f>VLOOKUP(Table1[[#This Row],[Reference]],metron,12,FALSE)</f>
        <v>1.1515772691037469</v>
      </c>
    </row>
    <row r="3097" spans="1:74" hidden="1" x14ac:dyDescent="0.45">
      <c r="A3097" s="10" t="s">
        <v>5412</v>
      </c>
      <c r="B3097">
        <v>1448820000</v>
      </c>
      <c r="C3097" s="11" t="s">
        <v>1920</v>
      </c>
      <c r="D3097" s="10" t="s">
        <v>65</v>
      </c>
      <c r="E3097" s="10" t="s">
        <v>66</v>
      </c>
      <c r="F3097" s="17" t="s">
        <v>94</v>
      </c>
      <c r="G3097" s="10" t="s">
        <v>611</v>
      </c>
      <c r="H3097" s="10" t="s">
        <v>66</v>
      </c>
      <c r="I3097" s="10">
        <f>MROUND(Table1[[#This Row],[Prob_H]]*100,2)/100</f>
        <v>0.6</v>
      </c>
      <c r="J3097" s="10">
        <f>1/Table1[[#This Row],[odds_ft_home_team_win]]-Table1[[#This Row],[Margin/3]]</f>
        <v>0.59020454665889466</v>
      </c>
      <c r="K3097" s="10">
        <f>1/Table1[[#This Row],[odds_ft_draw]]-Table1[[#This Row],[Margin/3]]</f>
        <v>0.24140215144931373</v>
      </c>
      <c r="L3097" s="10">
        <f>1/Table1[[#This Row],[odds_ft_away_team_win]]-Table1[[#This Row],[Margin/3]]</f>
        <v>0.16839330189179161</v>
      </c>
      <c r="M3097" s="10" t="s">
        <v>66</v>
      </c>
      <c r="N3097" s="10">
        <v>1.94</v>
      </c>
      <c r="O3097" s="10">
        <v>1.67</v>
      </c>
      <c r="P3097" s="10">
        <v>1.65</v>
      </c>
      <c r="Q3097" s="10">
        <v>1.22</v>
      </c>
      <c r="R3097" s="10" t="str" cm="1">
        <f t="array" ref="R30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7" s="10">
        <v>1</v>
      </c>
      <c r="T3097" s="10">
        <v>0</v>
      </c>
      <c r="U3097" s="10">
        <v>1</v>
      </c>
      <c r="V3097" s="10">
        <v>1</v>
      </c>
      <c r="W3097" s="10">
        <v>1</v>
      </c>
      <c r="X3097" s="10">
        <v>0</v>
      </c>
      <c r="Y3097" s="10">
        <v>9</v>
      </c>
      <c r="Z3097" s="10"/>
      <c r="AA3097" s="10">
        <v>9</v>
      </c>
      <c r="AB3097" s="10">
        <v>2</v>
      </c>
      <c r="AC3097" s="10">
        <v>4</v>
      </c>
      <c r="AD3097" s="10">
        <v>0</v>
      </c>
      <c r="AE3097" s="10">
        <v>2</v>
      </c>
      <c r="AF3097" s="10">
        <v>0</v>
      </c>
      <c r="AG3097" s="10">
        <v>0</v>
      </c>
      <c r="AH3097" s="10">
        <v>4</v>
      </c>
      <c r="AI3097" s="10">
        <v>1</v>
      </c>
      <c r="AJ3097" s="10">
        <v>1</v>
      </c>
      <c r="AK3097" s="10">
        <v>11</v>
      </c>
      <c r="AL3097" s="10">
        <v>15</v>
      </c>
      <c r="AM3097" s="10">
        <v>4</v>
      </c>
      <c r="AN3097" s="10">
        <v>6</v>
      </c>
      <c r="AO3097" s="10">
        <v>7</v>
      </c>
      <c r="AP3097" s="10">
        <v>9</v>
      </c>
      <c r="AQ3097" s="10">
        <v>15</v>
      </c>
      <c r="AR3097" s="10">
        <v>8</v>
      </c>
      <c r="AS3097" s="10">
        <v>48</v>
      </c>
      <c r="AT3097" s="10">
        <v>52</v>
      </c>
      <c r="AU3097" s="10">
        <v>0</v>
      </c>
      <c r="AV3097" s="10">
        <v>0</v>
      </c>
      <c r="AW3097" s="10">
        <v>3.03</v>
      </c>
      <c r="AX3097" s="10">
        <v>61</v>
      </c>
      <c r="AY3097" s="10">
        <v>81</v>
      </c>
      <c r="AZ3097" s="10">
        <v>70</v>
      </c>
      <c r="BA3097" s="10">
        <v>33</v>
      </c>
      <c r="BB3097" s="10">
        <v>17</v>
      </c>
      <c r="BC3097" s="10">
        <v>47</v>
      </c>
      <c r="BD3097" s="10">
        <v>83</v>
      </c>
      <c r="BE3097" s="10">
        <v>42</v>
      </c>
      <c r="BF3097" s="10">
        <v>75</v>
      </c>
      <c r="BG3097" s="10">
        <v>9.48</v>
      </c>
      <c r="BH3097" s="10">
        <v>4.72</v>
      </c>
      <c r="BI3097" s="10">
        <v>1.67</v>
      </c>
      <c r="BJ3097" s="10">
        <v>4</v>
      </c>
      <c r="BK3097" s="10">
        <v>5.65</v>
      </c>
      <c r="BL3097" s="10">
        <f>1/Table1[[#This Row],[odds_ft_home_team_win]]+1/Table1[[#This Row],[odds_ft_draw]]+1/Table1[[#This Row],[odds_ft_away_team_win]]-1</f>
        <v>2.5793545652058825E-2</v>
      </c>
      <c r="BM3097" s="10">
        <f>Table1[[#This Row],[Margin]]/3</f>
        <v>8.5978485506862743E-3</v>
      </c>
      <c r="BN3097" s="10">
        <v>0</v>
      </c>
      <c r="BO3097" s="10">
        <v>0</v>
      </c>
      <c r="BP3097" s="10">
        <v>0</v>
      </c>
      <c r="BQ3097" s="10">
        <v>0</v>
      </c>
      <c r="BR3097" s="10">
        <v>0</v>
      </c>
      <c r="BS3097" s="10">
        <v>0</v>
      </c>
      <c r="BT3097" s="10" t="s">
        <v>124</v>
      </c>
      <c r="BU3097">
        <f>VLOOKUP(Table1[[#This Row],[Reference]],metron,11,FALSE)</f>
        <v>1.841836734693878</v>
      </c>
      <c r="BV3097">
        <f>VLOOKUP(Table1[[#This Row],[Reference]],metron,12,FALSE)</f>
        <v>0.88917233560090703</v>
      </c>
    </row>
    <row r="3098" spans="1:74" hidden="1" x14ac:dyDescent="0.45">
      <c r="A3098" s="10" t="s">
        <v>5412</v>
      </c>
      <c r="B3098">
        <v>1448838000</v>
      </c>
      <c r="C3098" s="11" t="s">
        <v>1921</v>
      </c>
      <c r="D3098" s="10" t="s">
        <v>65</v>
      </c>
      <c r="E3098" s="10" t="s">
        <v>66</v>
      </c>
      <c r="F3098" s="17" t="s">
        <v>97</v>
      </c>
      <c r="G3098" s="10" t="s">
        <v>73</v>
      </c>
      <c r="H3098" s="10" t="s">
        <v>66</v>
      </c>
      <c r="I3098" s="10">
        <f>MROUND(Table1[[#This Row],[Prob_H]]*100,2)/100</f>
        <v>0.54</v>
      </c>
      <c r="J3098" s="10">
        <f>1/Table1[[#This Row],[odds_ft_home_team_win]]-Table1[[#This Row],[Margin/3]]</f>
        <v>0.53243747120239071</v>
      </c>
      <c r="K3098" s="10">
        <f>1/Table1[[#This Row],[odds_ft_draw]]-Table1[[#This Row],[Margin/3]]</f>
        <v>0.2628996406889505</v>
      </c>
      <c r="L3098" s="10">
        <f>1/Table1[[#This Row],[odds_ft_away_team_win]]-Table1[[#This Row],[Margin/3]]</f>
        <v>0.20466288810865874</v>
      </c>
      <c r="M3098" s="10" t="s">
        <v>66</v>
      </c>
      <c r="N3098" s="10">
        <v>1.83</v>
      </c>
      <c r="O3098" s="10">
        <v>1.56</v>
      </c>
      <c r="P3098" s="10">
        <v>1.55</v>
      </c>
      <c r="Q3098" s="10">
        <v>1.39</v>
      </c>
      <c r="R3098" s="10" t="str" cm="1">
        <f t="array" ref="R30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098" s="10">
        <v>1</v>
      </c>
      <c r="T3098" s="10">
        <v>0</v>
      </c>
      <c r="U3098" s="10">
        <v>1</v>
      </c>
      <c r="V3098" s="10">
        <v>0</v>
      </c>
      <c r="W3098" s="10">
        <v>0</v>
      </c>
      <c r="X3098" s="10">
        <v>0</v>
      </c>
      <c r="Y3098" s="10">
        <v>83</v>
      </c>
      <c r="Z3098" s="10"/>
      <c r="AA3098" s="10">
        <v>3</v>
      </c>
      <c r="AB3098" s="10">
        <v>10</v>
      </c>
      <c r="AC3098" s="10">
        <v>3</v>
      </c>
      <c r="AD3098" s="10">
        <v>0</v>
      </c>
      <c r="AE3098" s="10">
        <v>1</v>
      </c>
      <c r="AF3098" s="10">
        <v>0</v>
      </c>
      <c r="AG3098" s="10">
        <v>0</v>
      </c>
      <c r="AH3098" s="10">
        <v>3</v>
      </c>
      <c r="AI3098" s="10">
        <v>0</v>
      </c>
      <c r="AJ3098" s="10">
        <v>1</v>
      </c>
      <c r="AK3098" s="10">
        <v>11</v>
      </c>
      <c r="AL3098" s="10">
        <v>17</v>
      </c>
      <c r="AM3098" s="10">
        <v>4</v>
      </c>
      <c r="AN3098" s="10">
        <v>9</v>
      </c>
      <c r="AO3098" s="10">
        <v>7</v>
      </c>
      <c r="AP3098" s="10">
        <v>8</v>
      </c>
      <c r="AQ3098" s="10">
        <v>12</v>
      </c>
      <c r="AR3098" s="10">
        <v>8</v>
      </c>
      <c r="AS3098" s="10">
        <v>43</v>
      </c>
      <c r="AT3098" s="10">
        <v>57</v>
      </c>
      <c r="AU3098" s="10">
        <v>0</v>
      </c>
      <c r="AV3098" s="10">
        <v>0</v>
      </c>
      <c r="AW3098" s="10">
        <v>2.98</v>
      </c>
      <c r="AX3098" s="10">
        <v>70</v>
      </c>
      <c r="AY3098" s="10">
        <v>70</v>
      </c>
      <c r="AZ3098" s="10">
        <v>61</v>
      </c>
      <c r="BA3098" s="10">
        <v>39</v>
      </c>
      <c r="BB3098" s="10">
        <v>23</v>
      </c>
      <c r="BC3098" s="10">
        <v>44</v>
      </c>
      <c r="BD3098" s="10">
        <v>83</v>
      </c>
      <c r="BE3098" s="10">
        <v>45</v>
      </c>
      <c r="BF3098" s="10">
        <v>72</v>
      </c>
      <c r="BG3098" s="10">
        <v>8.7200000000000006</v>
      </c>
      <c r="BH3098" s="10">
        <v>5.0599999999999996</v>
      </c>
      <c r="BI3098" s="10">
        <v>1.85</v>
      </c>
      <c r="BJ3098" s="10">
        <v>3.69</v>
      </c>
      <c r="BK3098" s="10">
        <v>4.7</v>
      </c>
      <c r="BL3098" s="10">
        <f>1/Table1[[#This Row],[odds_ft_home_team_win]]+1/Table1[[#This Row],[odds_ft_draw]]+1/Table1[[#This Row],[odds_ft_away_team_win]]-1</f>
        <v>2.4309208014449357E-2</v>
      </c>
      <c r="BM3098" s="10">
        <f>Table1[[#This Row],[Margin]]/3</f>
        <v>8.1030693381497852E-3</v>
      </c>
      <c r="BN3098" s="10">
        <v>0</v>
      </c>
      <c r="BO3098" s="10">
        <v>0</v>
      </c>
      <c r="BP3098" s="10">
        <v>0</v>
      </c>
      <c r="BQ3098" s="10">
        <v>0</v>
      </c>
      <c r="BR3098" s="10">
        <v>0</v>
      </c>
      <c r="BS3098" s="10">
        <v>0</v>
      </c>
      <c r="BT3098" s="10" t="s">
        <v>100</v>
      </c>
      <c r="BU3098">
        <f>VLOOKUP(Table1[[#This Row],[Reference]],metron,11,FALSE)</f>
        <v>1.684957590444867</v>
      </c>
      <c r="BV3098">
        <f>VLOOKUP(Table1[[#This Row],[Reference]],metron,12,FALSE)</f>
        <v>0.95101263631642718</v>
      </c>
    </row>
    <row r="3099" spans="1:74" x14ac:dyDescent="0.45">
      <c r="A3099" s="10" t="s">
        <v>5406</v>
      </c>
      <c r="B3099">
        <v>1543712400</v>
      </c>
      <c r="C3099" s="11" t="s">
        <v>3507</v>
      </c>
      <c r="D3099" s="10" t="s">
        <v>65</v>
      </c>
      <c r="E3099" s="10" t="s">
        <v>66</v>
      </c>
      <c r="F3099" s="17" t="s">
        <v>77</v>
      </c>
      <c r="G3099" s="10" t="s">
        <v>80</v>
      </c>
      <c r="H3099" s="10" t="s">
        <v>66</v>
      </c>
      <c r="I3099" s="10">
        <f>MROUND(Table1[[#This Row],[Prob_H]]*100,2)/100</f>
        <v>0.57999999999999996</v>
      </c>
      <c r="J3099" s="10">
        <f>1/Table1[[#This Row],[odds_ft_home_team_win]]-Table1[[#This Row],[Margin/3]]</f>
        <v>0.58005622568729365</v>
      </c>
      <c r="K3099" s="10">
        <f>1/Table1[[#This Row],[odds_ft_draw]]-Table1[[#This Row],[Margin/3]]</f>
        <v>0.25177339740446542</v>
      </c>
      <c r="L3099" s="10">
        <f>1/Table1[[#This Row],[odds_ft_away_team_win]]-Table1[[#This Row],[Margin/3]]</f>
        <v>0.16817037690824099</v>
      </c>
      <c r="M3099" s="10" t="s">
        <v>66</v>
      </c>
      <c r="N3099" s="10">
        <v>2.17</v>
      </c>
      <c r="O3099" s="10">
        <v>1.44</v>
      </c>
      <c r="P3099" s="10">
        <v>1.83</v>
      </c>
      <c r="Q3099" s="10">
        <v>1.06</v>
      </c>
      <c r="R3099" s="10" t="str" cm="1">
        <f t="array" ref="R30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099" s="10">
        <v>1</v>
      </c>
      <c r="T3099" s="10">
        <v>1</v>
      </c>
      <c r="U3099" s="10">
        <v>2</v>
      </c>
      <c r="V3099" s="10">
        <v>1</v>
      </c>
      <c r="W3099" s="10">
        <v>1</v>
      </c>
      <c r="X3099" s="10">
        <v>0</v>
      </c>
      <c r="Y3099" s="10">
        <v>4</v>
      </c>
      <c r="Z3099" s="10">
        <v>61</v>
      </c>
      <c r="AA3099" s="10">
        <v>0</v>
      </c>
      <c r="AB3099" s="10">
        <v>8</v>
      </c>
      <c r="AC3099" s="10">
        <v>2</v>
      </c>
      <c r="AD3099" s="10">
        <v>0</v>
      </c>
      <c r="AE3099" s="10">
        <v>0</v>
      </c>
      <c r="AF3099" s="10">
        <v>0</v>
      </c>
      <c r="AG3099" s="10">
        <v>1</v>
      </c>
      <c r="AH3099" s="10">
        <v>1</v>
      </c>
      <c r="AI3099" s="10">
        <v>0</v>
      </c>
      <c r="AJ3099" s="10">
        <v>0</v>
      </c>
      <c r="AK3099" s="10">
        <v>9</v>
      </c>
      <c r="AL3099" s="10">
        <v>14</v>
      </c>
      <c r="AM3099" s="10">
        <v>2</v>
      </c>
      <c r="AN3099" s="10">
        <v>4</v>
      </c>
      <c r="AO3099" s="10">
        <v>7</v>
      </c>
      <c r="AP3099" s="10">
        <v>10</v>
      </c>
      <c r="AQ3099" s="10">
        <v>17</v>
      </c>
      <c r="AR3099" s="10">
        <v>8</v>
      </c>
      <c r="AS3099" s="10">
        <v>51</v>
      </c>
      <c r="AT3099" s="10">
        <v>49</v>
      </c>
      <c r="AU3099" s="10">
        <v>0.91</v>
      </c>
      <c r="AV3099" s="10">
        <v>1.46</v>
      </c>
      <c r="AW3099" s="10">
        <v>2.2799999999999998</v>
      </c>
      <c r="AX3099" s="10">
        <v>39</v>
      </c>
      <c r="AY3099" s="10">
        <v>75</v>
      </c>
      <c r="AZ3099" s="10">
        <v>36</v>
      </c>
      <c r="BA3099" s="10">
        <v>17</v>
      </c>
      <c r="BB3099" s="10">
        <v>6</v>
      </c>
      <c r="BC3099" s="10">
        <v>20</v>
      </c>
      <c r="BD3099" s="10">
        <v>62</v>
      </c>
      <c r="BE3099" s="10">
        <v>42</v>
      </c>
      <c r="BF3099" s="10">
        <v>81</v>
      </c>
      <c r="BG3099" s="10">
        <v>9.2200000000000006</v>
      </c>
      <c r="BH3099" s="10">
        <v>4.22</v>
      </c>
      <c r="BI3099" s="10">
        <v>1.65</v>
      </c>
      <c r="BJ3099" s="10">
        <v>3.6</v>
      </c>
      <c r="BK3099" s="10">
        <v>5.15</v>
      </c>
      <c r="BL3099" s="10">
        <f>1/Table1[[#This Row],[odds_ft_home_team_win]]+1/Table1[[#This Row],[odds_ft_draw]]+1/Table1[[#This Row],[odds_ft_away_team_win]]-1</f>
        <v>7.8013141119937179E-2</v>
      </c>
      <c r="BM3099" s="10">
        <f>Table1[[#This Row],[Margin]]/3</f>
        <v>2.6004380373312392E-2</v>
      </c>
      <c r="BN3099" s="10">
        <v>1.36</v>
      </c>
      <c r="BO3099" s="10">
        <v>2.1</v>
      </c>
      <c r="BP3099" s="10">
        <v>3.85</v>
      </c>
      <c r="BQ3099" s="10">
        <v>0</v>
      </c>
      <c r="BR3099" s="10">
        <v>2.15</v>
      </c>
      <c r="BS3099" s="10">
        <v>1.71</v>
      </c>
      <c r="BT3099" s="10" t="s">
        <v>113</v>
      </c>
      <c r="BU3099">
        <f>VLOOKUP(Table1[[#This Row],[Reference]],metron,11,FALSE)</f>
        <v>1.7619715019855171</v>
      </c>
      <c r="BV3099">
        <f>VLOOKUP(Table1[[#This Row],[Reference]],metron,12,FALSE)</f>
        <v>0.87432842793739785</v>
      </c>
    </row>
    <row r="3100" spans="1:74" x14ac:dyDescent="0.45">
      <c r="A3100" s="10" t="s">
        <v>5406</v>
      </c>
      <c r="B3100">
        <v>1543773600</v>
      </c>
      <c r="C3100" s="11" t="s">
        <v>3510</v>
      </c>
      <c r="D3100" s="10" t="s">
        <v>65</v>
      </c>
      <c r="E3100" s="10" t="s">
        <v>66</v>
      </c>
      <c r="F3100" s="17" t="s">
        <v>94</v>
      </c>
      <c r="G3100" s="10" t="s">
        <v>68</v>
      </c>
      <c r="H3100" s="10" t="s">
        <v>66</v>
      </c>
      <c r="I3100" s="10">
        <f>MROUND(Table1[[#This Row],[Prob_H]]*100,2)/100</f>
        <v>0.3</v>
      </c>
      <c r="J3100" s="10">
        <f>1/Table1[[#This Row],[odds_ft_home_team_win]]-Table1[[#This Row],[Margin/3]]</f>
        <v>0.30120031759376026</v>
      </c>
      <c r="K3100" s="10">
        <f>1/Table1[[#This Row],[odds_ft_draw]]-Table1[[#This Row],[Margin/3]]</f>
        <v>0.28102377282705154</v>
      </c>
      <c r="L3100" s="10">
        <f>1/Table1[[#This Row],[odds_ft_away_team_win]]-Table1[[#This Row],[Margin/3]]</f>
        <v>0.41777590957918825</v>
      </c>
      <c r="M3100" s="10" t="s">
        <v>66</v>
      </c>
      <c r="N3100" s="10">
        <v>1.67</v>
      </c>
      <c r="O3100" s="10">
        <v>1.78</v>
      </c>
      <c r="P3100" s="10">
        <v>1.34</v>
      </c>
      <c r="Q3100" s="10">
        <v>1.86</v>
      </c>
      <c r="R3100" s="10" t="str" cm="1">
        <f t="array" ref="R31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0" s="10">
        <v>3</v>
      </c>
      <c r="T3100" s="10">
        <v>1</v>
      </c>
      <c r="U3100" s="10">
        <v>4</v>
      </c>
      <c r="V3100" s="10">
        <v>0</v>
      </c>
      <c r="W3100" s="10">
        <v>0</v>
      </c>
      <c r="X3100" s="10">
        <v>0</v>
      </c>
      <c r="Y3100" s="10" t="s">
        <v>3511</v>
      </c>
      <c r="Z3100" s="10">
        <v>55</v>
      </c>
      <c r="AA3100" s="10">
        <v>0</v>
      </c>
      <c r="AB3100" s="10">
        <v>5</v>
      </c>
      <c r="AC3100" s="10">
        <v>2</v>
      </c>
      <c r="AD3100" s="10">
        <v>0</v>
      </c>
      <c r="AE3100" s="10">
        <v>2</v>
      </c>
      <c r="AF3100" s="10">
        <v>0</v>
      </c>
      <c r="AG3100" s="10">
        <v>1</v>
      </c>
      <c r="AH3100" s="10">
        <v>1</v>
      </c>
      <c r="AI3100" s="10">
        <v>1</v>
      </c>
      <c r="AJ3100" s="10">
        <v>1</v>
      </c>
      <c r="AK3100" s="10">
        <v>9</v>
      </c>
      <c r="AL3100" s="10">
        <v>18</v>
      </c>
      <c r="AM3100" s="10">
        <v>6</v>
      </c>
      <c r="AN3100" s="10">
        <v>3</v>
      </c>
      <c r="AO3100" s="10">
        <v>3</v>
      </c>
      <c r="AP3100" s="10">
        <v>15</v>
      </c>
      <c r="AQ3100" s="10">
        <v>12</v>
      </c>
      <c r="AR3100" s="10">
        <v>13</v>
      </c>
      <c r="AS3100" s="10">
        <v>45</v>
      </c>
      <c r="AT3100" s="10">
        <v>55</v>
      </c>
      <c r="AU3100" s="10">
        <v>0</v>
      </c>
      <c r="AV3100" s="10">
        <v>0</v>
      </c>
      <c r="AW3100" s="10">
        <v>2.89</v>
      </c>
      <c r="AX3100" s="10">
        <v>56</v>
      </c>
      <c r="AY3100" s="10">
        <v>73</v>
      </c>
      <c r="AZ3100" s="10">
        <v>53</v>
      </c>
      <c r="BA3100" s="10">
        <v>34</v>
      </c>
      <c r="BB3100" s="10">
        <v>17</v>
      </c>
      <c r="BC3100" s="10">
        <v>31</v>
      </c>
      <c r="BD3100" s="10">
        <v>72</v>
      </c>
      <c r="BE3100" s="10">
        <v>53</v>
      </c>
      <c r="BF3100" s="10">
        <v>81</v>
      </c>
      <c r="BG3100" s="10">
        <v>10.11</v>
      </c>
      <c r="BH3100" s="10">
        <v>4.83</v>
      </c>
      <c r="BI3100" s="10">
        <v>3.05</v>
      </c>
      <c r="BJ3100" s="10">
        <v>3.25</v>
      </c>
      <c r="BK3100" s="10">
        <v>2.25</v>
      </c>
      <c r="BL3100" s="10">
        <f>1/Table1[[#This Row],[odds_ft_home_team_win]]+1/Table1[[#This Row],[odds_ft_draw]]+1/Table1[[#This Row],[odds_ft_away_team_win]]-1</f>
        <v>8.0005604595768443E-2</v>
      </c>
      <c r="BM3100" s="10">
        <f>Table1[[#This Row],[Margin]]/3</f>
        <v>2.6668534865256149E-2</v>
      </c>
      <c r="BN3100" s="10">
        <v>1.28</v>
      </c>
      <c r="BO3100" s="10">
        <v>1.91</v>
      </c>
      <c r="BP3100" s="10">
        <v>3.25</v>
      </c>
      <c r="BQ3100" s="10">
        <v>0</v>
      </c>
      <c r="BR3100" s="10">
        <v>1.77</v>
      </c>
      <c r="BS3100" s="10">
        <v>2.0499999999999998</v>
      </c>
      <c r="BT3100" s="10" t="s">
        <v>124</v>
      </c>
      <c r="BU3100">
        <f>VLOOKUP(Table1[[#This Row],[Reference]],metron,11,FALSE)</f>
        <v>1.1805091283106199</v>
      </c>
      <c r="BV3100">
        <f>VLOOKUP(Table1[[#This Row],[Reference]],metron,12,FALSE)</f>
        <v>1.3921316533813319</v>
      </c>
    </row>
    <row r="3101" spans="1:74" x14ac:dyDescent="0.45">
      <c r="A3101" s="10" t="s">
        <v>5406</v>
      </c>
      <c r="B3101">
        <v>1543797000</v>
      </c>
      <c r="C3101" s="11" t="s">
        <v>3512</v>
      </c>
      <c r="D3101" s="10" t="s">
        <v>65</v>
      </c>
      <c r="E3101" s="10" t="s">
        <v>66</v>
      </c>
      <c r="F3101" s="17" t="s">
        <v>86</v>
      </c>
      <c r="G3101" s="10" t="s">
        <v>97</v>
      </c>
      <c r="H3101" s="10" t="s">
        <v>66</v>
      </c>
      <c r="I3101" s="10">
        <f>MROUND(Table1[[#This Row],[Prob_H]]*100,2)/100</f>
        <v>0.46</v>
      </c>
      <c r="J3101" s="10">
        <f>1/Table1[[#This Row],[odds_ft_home_team_win]]-Table1[[#This Row],[Margin/3]]</f>
        <v>0.4636297707407292</v>
      </c>
      <c r="K3101" s="10">
        <f>1/Table1[[#This Row],[odds_ft_draw]]-Table1[[#This Row],[Margin/3]]</f>
        <v>0.2788551957222517</v>
      </c>
      <c r="L3101" s="10">
        <f>1/Table1[[#This Row],[odds_ft_away_team_win]]-Table1[[#This Row],[Margin/3]]</f>
        <v>0.2575150335370191</v>
      </c>
      <c r="M3101" s="10" t="s">
        <v>66</v>
      </c>
      <c r="N3101" s="10">
        <v>1.89</v>
      </c>
      <c r="O3101" s="10">
        <v>1.5</v>
      </c>
      <c r="P3101" s="10">
        <v>1.82</v>
      </c>
      <c r="Q3101" s="10">
        <v>1.44</v>
      </c>
      <c r="R3101" s="10" t="str" cm="1">
        <f t="array" ref="R31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1" s="10">
        <v>3</v>
      </c>
      <c r="T3101" s="10">
        <v>2</v>
      </c>
      <c r="U3101" s="10">
        <v>5</v>
      </c>
      <c r="V3101" s="10">
        <v>2</v>
      </c>
      <c r="W3101" s="10">
        <v>2</v>
      </c>
      <c r="X3101" s="10">
        <v>0</v>
      </c>
      <c r="Y3101" s="10" t="s">
        <v>3513</v>
      </c>
      <c r="Z3101" s="10" t="s">
        <v>3514</v>
      </c>
      <c r="AA3101" s="10">
        <v>10</v>
      </c>
      <c r="AB3101" s="10">
        <v>3</v>
      </c>
      <c r="AC3101" s="10">
        <v>4</v>
      </c>
      <c r="AD3101" s="10">
        <v>0</v>
      </c>
      <c r="AE3101" s="10">
        <v>3</v>
      </c>
      <c r="AF3101" s="10">
        <v>1</v>
      </c>
      <c r="AG3101" s="10">
        <v>1</v>
      </c>
      <c r="AH3101" s="10">
        <v>3</v>
      </c>
      <c r="AI3101" s="10">
        <v>1</v>
      </c>
      <c r="AJ3101" s="10">
        <v>3</v>
      </c>
      <c r="AK3101" s="10">
        <v>16</v>
      </c>
      <c r="AL3101" s="10">
        <v>18</v>
      </c>
      <c r="AM3101" s="10">
        <v>6</v>
      </c>
      <c r="AN3101" s="10">
        <v>9</v>
      </c>
      <c r="AO3101" s="10">
        <v>10</v>
      </c>
      <c r="AP3101" s="10">
        <v>9</v>
      </c>
      <c r="AQ3101" s="10">
        <v>16</v>
      </c>
      <c r="AR3101" s="10">
        <v>17</v>
      </c>
      <c r="AS3101" s="10">
        <v>42</v>
      </c>
      <c r="AT3101" s="10">
        <v>58</v>
      </c>
      <c r="AU3101" s="10">
        <v>1.7</v>
      </c>
      <c r="AV3101" s="10">
        <v>2.04</v>
      </c>
      <c r="AW3101" s="10">
        <v>2.97</v>
      </c>
      <c r="AX3101" s="10">
        <v>64</v>
      </c>
      <c r="AY3101" s="10">
        <v>92</v>
      </c>
      <c r="AZ3101" s="10">
        <v>64</v>
      </c>
      <c r="BA3101" s="10">
        <v>31</v>
      </c>
      <c r="BB3101" s="10">
        <v>14</v>
      </c>
      <c r="BC3101" s="10">
        <v>47</v>
      </c>
      <c r="BD3101" s="10">
        <v>86</v>
      </c>
      <c r="BE3101" s="10">
        <v>45</v>
      </c>
      <c r="BF3101" s="10">
        <v>81</v>
      </c>
      <c r="BG3101" s="10">
        <v>11.34</v>
      </c>
      <c r="BH3101" s="10">
        <v>5.67</v>
      </c>
      <c r="BI3101" s="10">
        <v>2.0499999999999998</v>
      </c>
      <c r="BJ3101" s="10">
        <v>3.3</v>
      </c>
      <c r="BK3101" s="10">
        <v>3.55</v>
      </c>
      <c r="BL3101" s="10">
        <f>1/Table1[[#This Row],[odds_ft_home_team_win]]+1/Table1[[#This Row],[odds_ft_draw]]+1/Table1[[#This Row],[odds_ft_away_team_win]]-1</f>
        <v>7.2525321924153952E-2</v>
      </c>
      <c r="BM3101" s="10">
        <f>Table1[[#This Row],[Margin]]/3</f>
        <v>2.4175107308051318E-2</v>
      </c>
      <c r="BN3101" s="10">
        <v>1.27</v>
      </c>
      <c r="BO3101" s="10">
        <v>1.87</v>
      </c>
      <c r="BP3101" s="10">
        <v>3.2</v>
      </c>
      <c r="BQ3101" s="10">
        <v>0</v>
      </c>
      <c r="BR3101" s="10">
        <v>1.77</v>
      </c>
      <c r="BS3101" s="10">
        <v>2.0499999999999998</v>
      </c>
      <c r="BT3101" s="10" t="s">
        <v>113</v>
      </c>
      <c r="BU3101">
        <f>VLOOKUP(Table1[[#This Row],[Reference]],metron,11,FALSE)</f>
        <v>1.4888836329233679</v>
      </c>
      <c r="BV3101">
        <f>VLOOKUP(Table1[[#This Row],[Reference]],metron,12,FALSE)</f>
        <v>1.0516792809839171</v>
      </c>
    </row>
    <row r="3102" spans="1:74" hidden="1" x14ac:dyDescent="0.45">
      <c r="A3102" s="10" t="s">
        <v>5411</v>
      </c>
      <c r="B3102">
        <v>1463277960</v>
      </c>
      <c r="C3102" s="11" t="s">
        <v>2195</v>
      </c>
      <c r="D3102" s="10" t="s">
        <v>65</v>
      </c>
      <c r="E3102" s="10" t="s">
        <v>66</v>
      </c>
      <c r="F3102" s="17" t="s">
        <v>81</v>
      </c>
      <c r="G3102" s="10" t="s">
        <v>78</v>
      </c>
      <c r="H3102" s="10" t="s">
        <v>66</v>
      </c>
      <c r="I3102" s="10">
        <f>MROUND(Table1[[#This Row],[Prob_H]]*100,2)/100</f>
        <v>0.54</v>
      </c>
      <c r="J3102" s="10">
        <f>1/Table1[[#This Row],[odds_ft_home_team_win]]-Table1[[#This Row],[Margin/3]]</f>
        <v>0.54379501643713435</v>
      </c>
      <c r="K3102" s="10">
        <f>1/Table1[[#This Row],[odds_ft_draw]]-Table1[[#This Row],[Margin/3]]</f>
        <v>0.24511593519081523</v>
      </c>
      <c r="L3102" s="10">
        <f>1/Table1[[#This Row],[odds_ft_away_team_win]]-Table1[[#This Row],[Margin/3]]</f>
        <v>0.21108904837205025</v>
      </c>
      <c r="M3102" s="10" t="s">
        <v>66</v>
      </c>
      <c r="N3102" s="10">
        <v>1.73</v>
      </c>
      <c r="O3102" s="10">
        <v>1.49</v>
      </c>
      <c r="P3102" s="10">
        <v>1.7</v>
      </c>
      <c r="Q3102" s="10">
        <v>1.44</v>
      </c>
      <c r="R3102" s="10" t="str" cm="1">
        <f t="array" ref="R31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2" s="10">
        <v>4</v>
      </c>
      <c r="T3102" s="10">
        <v>1</v>
      </c>
      <c r="U3102" s="10">
        <v>5</v>
      </c>
      <c r="V3102" s="10">
        <v>1</v>
      </c>
      <c r="W3102" s="10">
        <v>1</v>
      </c>
      <c r="X3102" s="10">
        <v>0</v>
      </c>
      <c r="Y3102" s="10" t="s">
        <v>2196</v>
      </c>
      <c r="Z3102" s="10">
        <v>89</v>
      </c>
      <c r="AA3102" s="10">
        <v>6</v>
      </c>
      <c r="AB3102" s="10">
        <v>3</v>
      </c>
      <c r="AC3102" s="10">
        <v>1</v>
      </c>
      <c r="AD3102" s="10">
        <v>0</v>
      </c>
      <c r="AE3102" s="10">
        <v>3</v>
      </c>
      <c r="AF3102" s="10">
        <v>0</v>
      </c>
      <c r="AG3102" s="10">
        <v>0</v>
      </c>
      <c r="AH3102" s="10">
        <v>1</v>
      </c>
      <c r="AI3102" s="10">
        <v>0</v>
      </c>
      <c r="AJ3102" s="10">
        <v>3</v>
      </c>
      <c r="AK3102" s="10">
        <v>9</v>
      </c>
      <c r="AL3102" s="10">
        <v>10</v>
      </c>
      <c r="AM3102" s="10">
        <v>5</v>
      </c>
      <c r="AN3102" s="10">
        <v>7</v>
      </c>
      <c r="AO3102" s="10">
        <v>4</v>
      </c>
      <c r="AP3102" s="10">
        <v>3</v>
      </c>
      <c r="AQ3102" s="10">
        <v>18</v>
      </c>
      <c r="AR3102" s="10">
        <v>13</v>
      </c>
      <c r="AS3102" s="10">
        <v>48</v>
      </c>
      <c r="AT3102" s="10">
        <v>52</v>
      </c>
      <c r="AU3102" s="10">
        <v>0</v>
      </c>
      <c r="AV3102" s="10">
        <v>0</v>
      </c>
      <c r="AW3102" s="10">
        <v>3.11</v>
      </c>
      <c r="AX3102" s="10">
        <v>61</v>
      </c>
      <c r="AY3102" s="10">
        <v>84</v>
      </c>
      <c r="AZ3102" s="10">
        <v>62</v>
      </c>
      <c r="BA3102" s="10">
        <v>38</v>
      </c>
      <c r="BB3102" s="10">
        <v>18</v>
      </c>
      <c r="BC3102" s="10">
        <v>35</v>
      </c>
      <c r="BD3102" s="10">
        <v>71</v>
      </c>
      <c r="BE3102" s="10">
        <v>57</v>
      </c>
      <c r="BF3102" s="10">
        <v>85</v>
      </c>
      <c r="BG3102" s="10">
        <v>9.33</v>
      </c>
      <c r="BH3102" s="10">
        <v>4.21</v>
      </c>
      <c r="BI3102" s="10">
        <v>1.81</v>
      </c>
      <c r="BJ3102" s="10">
        <v>3.94</v>
      </c>
      <c r="BK3102" s="10">
        <v>4.55</v>
      </c>
      <c r="BL3102" s="10">
        <f>1/Table1[[#This Row],[odds_ft_home_team_win]]+1/Table1[[#This Row],[odds_ft_draw]]+1/Table1[[#This Row],[odds_ft_away_team_win]]-1</f>
        <v>2.6073514224508543E-2</v>
      </c>
      <c r="BM3102" s="10">
        <f>Table1[[#This Row],[Margin]]/3</f>
        <v>8.6911714081695148E-3</v>
      </c>
      <c r="BN3102" s="10">
        <v>0</v>
      </c>
      <c r="BO3102" s="10">
        <v>0</v>
      </c>
      <c r="BP3102" s="10">
        <v>0</v>
      </c>
      <c r="BQ3102" s="10">
        <v>0</v>
      </c>
      <c r="BR3102" s="10">
        <v>0</v>
      </c>
      <c r="BS3102" s="10">
        <v>0</v>
      </c>
      <c r="BT3102" s="10" t="s">
        <v>109</v>
      </c>
      <c r="BU3102">
        <f>VLOOKUP(Table1[[#This Row],[Reference]],metron,11,FALSE)</f>
        <v>1.684957590444867</v>
      </c>
      <c r="BV3102">
        <f>VLOOKUP(Table1[[#This Row],[Reference]],metron,12,FALSE)</f>
        <v>0.95101263631642718</v>
      </c>
    </row>
    <row r="3103" spans="1:74" hidden="1" x14ac:dyDescent="0.45">
      <c r="A3103" s="10" t="s">
        <v>5411</v>
      </c>
      <c r="B3103">
        <v>1463353200</v>
      </c>
      <c r="C3103" s="11" t="s">
        <v>2197</v>
      </c>
      <c r="D3103" s="10" t="s">
        <v>65</v>
      </c>
      <c r="E3103" s="10" t="s">
        <v>66</v>
      </c>
      <c r="F3103" s="17" t="s">
        <v>86</v>
      </c>
      <c r="G3103" s="10" t="s">
        <v>98</v>
      </c>
      <c r="H3103" s="10" t="s">
        <v>66</v>
      </c>
      <c r="I3103" s="10">
        <f>MROUND(Table1[[#This Row],[Prob_H]]*100,2)/100</f>
        <v>0.52</v>
      </c>
      <c r="J3103" s="10">
        <f>1/Table1[[#This Row],[odds_ft_home_team_win]]-Table1[[#This Row],[Margin/3]]</f>
        <v>0.52374162762147747</v>
      </c>
      <c r="K3103" s="10">
        <f>1/Table1[[#This Row],[odds_ft_draw]]-Table1[[#This Row],[Margin/3]]</f>
        <v>0.25920641314884119</v>
      </c>
      <c r="L3103" s="10">
        <f>1/Table1[[#This Row],[odds_ft_away_team_win]]-Table1[[#This Row],[Margin/3]]</f>
        <v>0.2170519592296814</v>
      </c>
      <c r="M3103" s="10" t="s">
        <v>66</v>
      </c>
      <c r="N3103" s="10">
        <v>1.64</v>
      </c>
      <c r="O3103" s="10">
        <v>1.43</v>
      </c>
      <c r="P3103" s="10">
        <v>1.67</v>
      </c>
      <c r="Q3103" s="10">
        <v>1.39</v>
      </c>
      <c r="R3103" s="10" t="str" cm="1">
        <f t="array" ref="R31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3" s="10">
        <v>2</v>
      </c>
      <c r="T3103" s="10">
        <v>1</v>
      </c>
      <c r="U3103" s="10">
        <v>3</v>
      </c>
      <c r="V3103" s="10">
        <v>2</v>
      </c>
      <c r="W3103" s="10">
        <v>1</v>
      </c>
      <c r="X3103" s="10">
        <v>1</v>
      </c>
      <c r="Y3103" s="10" t="s">
        <v>2198</v>
      </c>
      <c r="Z3103" s="10">
        <v>9</v>
      </c>
      <c r="AA3103" s="10">
        <v>8</v>
      </c>
      <c r="AB3103" s="10">
        <v>9</v>
      </c>
      <c r="AC3103" s="10">
        <v>3</v>
      </c>
      <c r="AD3103" s="10">
        <v>0</v>
      </c>
      <c r="AE3103" s="10">
        <v>3</v>
      </c>
      <c r="AF3103" s="10">
        <v>0</v>
      </c>
      <c r="AG3103" s="10">
        <v>2</v>
      </c>
      <c r="AH3103" s="10">
        <v>1</v>
      </c>
      <c r="AI3103" s="10">
        <v>2</v>
      </c>
      <c r="AJ3103" s="10">
        <v>1</v>
      </c>
      <c r="AK3103" s="10">
        <v>10</v>
      </c>
      <c r="AL3103" s="10">
        <v>9</v>
      </c>
      <c r="AM3103" s="10">
        <v>2</v>
      </c>
      <c r="AN3103" s="10">
        <v>2</v>
      </c>
      <c r="AO3103" s="10">
        <v>8</v>
      </c>
      <c r="AP3103" s="10">
        <v>7</v>
      </c>
      <c r="AQ3103" s="10">
        <v>15</v>
      </c>
      <c r="AR3103" s="10">
        <v>9</v>
      </c>
      <c r="AS3103" s="10">
        <v>63</v>
      </c>
      <c r="AT3103" s="10">
        <v>37</v>
      </c>
      <c r="AU3103" s="10">
        <v>0</v>
      </c>
      <c r="AV3103" s="10">
        <v>0</v>
      </c>
      <c r="AW3103" s="10">
        <v>2.87</v>
      </c>
      <c r="AX3103" s="10">
        <v>56</v>
      </c>
      <c r="AY3103" s="10">
        <v>81</v>
      </c>
      <c r="AZ3103" s="10">
        <v>57</v>
      </c>
      <c r="BA3103" s="10">
        <v>28</v>
      </c>
      <c r="BB3103" s="10">
        <v>15</v>
      </c>
      <c r="BC3103" s="10">
        <v>41</v>
      </c>
      <c r="BD3103" s="10">
        <v>75</v>
      </c>
      <c r="BE3103" s="10">
        <v>50</v>
      </c>
      <c r="BF3103" s="10">
        <v>80</v>
      </c>
      <c r="BG3103" s="10">
        <v>10.69</v>
      </c>
      <c r="BH3103" s="10">
        <v>6.12</v>
      </c>
      <c r="BI3103" s="10">
        <v>1.88</v>
      </c>
      <c r="BJ3103" s="10">
        <v>3.74</v>
      </c>
      <c r="BK3103" s="10">
        <v>4.4400000000000004</v>
      </c>
      <c r="BL3103" s="10">
        <f>1/Table1[[#This Row],[odds_ft_home_team_win]]+1/Table1[[#This Row],[odds_ft_draw]]+1/Table1[[#This Row],[odds_ft_away_team_win]]-1</f>
        <v>2.4519797986631398E-2</v>
      </c>
      <c r="BM3103" s="10">
        <f>Table1[[#This Row],[Margin]]/3</f>
        <v>8.1732659955437992E-3</v>
      </c>
      <c r="BN3103" s="10">
        <v>0</v>
      </c>
      <c r="BO3103" s="10">
        <v>0</v>
      </c>
      <c r="BP3103" s="10">
        <v>0</v>
      </c>
      <c r="BQ3103" s="10">
        <v>0</v>
      </c>
      <c r="BR3103" s="10">
        <v>0</v>
      </c>
      <c r="BS3103" s="10">
        <v>0</v>
      </c>
      <c r="BT3103" s="10" t="s">
        <v>113</v>
      </c>
      <c r="BU3103">
        <f>VLOOKUP(Table1[[#This Row],[Reference]],metron,11,FALSE)</f>
        <v>1.625948039373891</v>
      </c>
      <c r="BV3103">
        <f>VLOOKUP(Table1[[#This Row],[Reference]],metron,12,FALSE)</f>
        <v>0.97079231886396644</v>
      </c>
    </row>
    <row r="3104" spans="1:74" hidden="1" x14ac:dyDescent="0.45">
      <c r="A3104" s="10" t="s">
        <v>5411</v>
      </c>
      <c r="B3104">
        <v>1463360760</v>
      </c>
      <c r="C3104" s="11" t="s">
        <v>2199</v>
      </c>
      <c r="D3104" s="10" t="s">
        <v>65</v>
      </c>
      <c r="E3104" s="10" t="s">
        <v>66</v>
      </c>
      <c r="F3104" s="17" t="s">
        <v>103</v>
      </c>
      <c r="G3104" s="10" t="s">
        <v>88</v>
      </c>
      <c r="H3104" s="10" t="s">
        <v>66</v>
      </c>
      <c r="I3104" s="10">
        <f>MROUND(Table1[[#This Row],[Prob_H]]*100,2)/100</f>
        <v>0.52</v>
      </c>
      <c r="J3104" s="10">
        <f>1/Table1[[#This Row],[odds_ft_home_team_win]]-Table1[[#This Row],[Margin/3]]</f>
        <v>0.52636269818932357</v>
      </c>
      <c r="K3104" s="10">
        <f>1/Table1[[#This Row],[odds_ft_draw]]-Table1[[#This Row],[Margin/3]]</f>
        <v>0.25476123463739564</v>
      </c>
      <c r="L3104" s="10">
        <f>1/Table1[[#This Row],[odds_ft_away_team_win]]-Table1[[#This Row],[Margin/3]]</f>
        <v>0.21887606717328084</v>
      </c>
      <c r="M3104" s="10" t="s">
        <v>66</v>
      </c>
      <c r="N3104" s="10">
        <v>1.49</v>
      </c>
      <c r="O3104" s="10">
        <v>1.29</v>
      </c>
      <c r="P3104" s="10">
        <v>1.58</v>
      </c>
      <c r="Q3104" s="10">
        <v>1.25</v>
      </c>
      <c r="R3104" s="10" t="str" cm="1">
        <f t="array" ref="R31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4" s="10">
        <v>3</v>
      </c>
      <c r="T3104" s="10">
        <v>2</v>
      </c>
      <c r="U3104" s="10">
        <v>5</v>
      </c>
      <c r="V3104" s="10">
        <v>2</v>
      </c>
      <c r="W3104" s="10">
        <v>1</v>
      </c>
      <c r="X3104" s="10">
        <v>1</v>
      </c>
      <c r="Y3104" s="10" t="s">
        <v>2200</v>
      </c>
      <c r="Z3104" s="10" t="s">
        <v>2201</v>
      </c>
      <c r="AA3104" s="10">
        <v>-1</v>
      </c>
      <c r="AB3104" s="10">
        <v>-1</v>
      </c>
      <c r="AC3104" s="10">
        <v>3</v>
      </c>
      <c r="AD3104" s="10">
        <v>0</v>
      </c>
      <c r="AE3104" s="10">
        <v>5</v>
      </c>
      <c r="AF3104" s="10">
        <v>0</v>
      </c>
      <c r="AG3104" s="10">
        <v>2</v>
      </c>
      <c r="AH3104" s="10">
        <v>1</v>
      </c>
      <c r="AI3104" s="10">
        <v>3</v>
      </c>
      <c r="AJ3104" s="10">
        <v>2</v>
      </c>
      <c r="AK3104" s="10">
        <v>-1</v>
      </c>
      <c r="AL3104" s="10">
        <v>-1</v>
      </c>
      <c r="AM3104" s="10">
        <v>-1</v>
      </c>
      <c r="AN3104" s="10">
        <v>-1</v>
      </c>
      <c r="AO3104" s="10">
        <v>-1</v>
      </c>
      <c r="AP3104" s="10">
        <v>-1</v>
      </c>
      <c r="AQ3104" s="10">
        <v>-1</v>
      </c>
      <c r="AR3104" s="10">
        <v>-1</v>
      </c>
      <c r="AS3104" s="10">
        <v>-1</v>
      </c>
      <c r="AT3104" s="10">
        <v>-1</v>
      </c>
      <c r="AU3104" s="10">
        <v>0</v>
      </c>
      <c r="AV3104" s="10">
        <v>0</v>
      </c>
      <c r="AW3104" s="10">
        <v>2.87</v>
      </c>
      <c r="AX3104" s="10">
        <v>62</v>
      </c>
      <c r="AY3104" s="10">
        <v>77</v>
      </c>
      <c r="AZ3104" s="10">
        <v>53</v>
      </c>
      <c r="BA3104" s="10">
        <v>29</v>
      </c>
      <c r="BB3104" s="10">
        <v>20</v>
      </c>
      <c r="BC3104" s="10">
        <v>36</v>
      </c>
      <c r="BD3104" s="10">
        <v>73</v>
      </c>
      <c r="BE3104" s="10">
        <v>46</v>
      </c>
      <c r="BF3104" s="10">
        <v>83</v>
      </c>
      <c r="BG3104" s="10">
        <v>10.99</v>
      </c>
      <c r="BH3104" s="10">
        <v>5.48</v>
      </c>
      <c r="BI3104" s="10">
        <v>1.87</v>
      </c>
      <c r="BJ3104" s="10">
        <v>3.8</v>
      </c>
      <c r="BK3104" s="10">
        <v>4.4000000000000004</v>
      </c>
      <c r="BL3104" s="10">
        <f>1/Table1[[#This Row],[odds_ft_home_team_win]]+1/Table1[[#This Row],[odds_ft_draw]]+1/Table1[[#This Row],[odds_ft_away_team_win]]-1</f>
        <v>2.5189980298339298E-2</v>
      </c>
      <c r="BM3104" s="10">
        <f>Table1[[#This Row],[Margin]]/3</f>
        <v>8.3966600994464322E-3</v>
      </c>
      <c r="BN3104" s="10">
        <v>0</v>
      </c>
      <c r="BO3104" s="10">
        <v>0</v>
      </c>
      <c r="BP3104" s="10">
        <v>0</v>
      </c>
      <c r="BQ3104" s="10">
        <v>0</v>
      </c>
      <c r="BR3104" s="10">
        <v>0</v>
      </c>
      <c r="BS3104" s="10">
        <v>0</v>
      </c>
      <c r="BT3104" s="10" t="s">
        <v>118</v>
      </c>
      <c r="BU3104">
        <f>VLOOKUP(Table1[[#This Row],[Reference]],metron,11,FALSE)</f>
        <v>1.625948039373891</v>
      </c>
      <c r="BV3104">
        <f>VLOOKUP(Table1[[#This Row],[Reference]],metron,12,FALSE)</f>
        <v>0.97079231886396644</v>
      </c>
    </row>
    <row r="3105" spans="1:74" hidden="1" x14ac:dyDescent="0.45">
      <c r="A3105" s="10" t="s">
        <v>5410</v>
      </c>
      <c r="B3105">
        <v>1480208400</v>
      </c>
      <c r="C3105" s="11" t="s">
        <v>2464</v>
      </c>
      <c r="D3105" s="10" t="s">
        <v>65</v>
      </c>
      <c r="E3105" s="10" t="s">
        <v>66</v>
      </c>
      <c r="F3105" s="17" t="s">
        <v>68</v>
      </c>
      <c r="G3105" s="10" t="s">
        <v>94</v>
      </c>
      <c r="H3105" s="10" t="s">
        <v>66</v>
      </c>
      <c r="I3105" s="10">
        <f>MROUND(Table1[[#This Row],[Prob_H]]*100,2)/100</f>
        <v>0.54</v>
      </c>
      <c r="J3105" s="10">
        <f>1/Table1[[#This Row],[odds_ft_home_team_win]]-Table1[[#This Row],[Margin/3]]</f>
        <v>0.54693679489936842</v>
      </c>
      <c r="K3105" s="10">
        <f>1/Table1[[#This Row],[odds_ft_draw]]-Table1[[#This Row],[Margin/3]]</f>
        <v>0.25483783240934449</v>
      </c>
      <c r="L3105" s="10">
        <f>1/Table1[[#This Row],[odds_ft_away_team_win]]-Table1[[#This Row],[Margin/3]]</f>
        <v>0.19822537269128698</v>
      </c>
      <c r="M3105" s="10" t="s">
        <v>66</v>
      </c>
      <c r="N3105" s="10">
        <v>1.72</v>
      </c>
      <c r="O3105" s="10">
        <v>1.56</v>
      </c>
      <c r="P3105" s="10">
        <v>1.74</v>
      </c>
      <c r="Q3105" s="10">
        <v>1.28</v>
      </c>
      <c r="R3105" s="10" t="str" cm="1">
        <f t="array" ref="R31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5" s="10">
        <v>5</v>
      </c>
      <c r="T3105" s="10">
        <v>0</v>
      </c>
      <c r="U3105" s="10">
        <v>5</v>
      </c>
      <c r="V3105" s="10">
        <v>2</v>
      </c>
      <c r="W3105" s="10">
        <v>2</v>
      </c>
      <c r="X3105" s="10">
        <v>0</v>
      </c>
      <c r="Y3105" s="10" t="s">
        <v>2465</v>
      </c>
      <c r="Z3105" s="10"/>
      <c r="AA3105" s="10">
        <v>6</v>
      </c>
      <c r="AB3105" s="10">
        <v>3</v>
      </c>
      <c r="AC3105" s="10">
        <v>1</v>
      </c>
      <c r="AD3105" s="10">
        <v>0</v>
      </c>
      <c r="AE3105" s="10">
        <v>2</v>
      </c>
      <c r="AF3105" s="10">
        <v>0</v>
      </c>
      <c r="AG3105" s="10">
        <v>0</v>
      </c>
      <c r="AH3105" s="10">
        <v>1</v>
      </c>
      <c r="AI3105" s="10">
        <v>1</v>
      </c>
      <c r="AJ3105" s="10">
        <v>1</v>
      </c>
      <c r="AK3105" s="10">
        <v>14</v>
      </c>
      <c r="AL3105" s="10">
        <v>10</v>
      </c>
      <c r="AM3105" s="10">
        <v>7</v>
      </c>
      <c r="AN3105" s="10">
        <v>0</v>
      </c>
      <c r="AO3105" s="10">
        <v>7</v>
      </c>
      <c r="AP3105" s="10">
        <v>10</v>
      </c>
      <c r="AQ3105" s="10">
        <v>11</v>
      </c>
      <c r="AR3105" s="10">
        <v>16</v>
      </c>
      <c r="AS3105" s="10">
        <v>50</v>
      </c>
      <c r="AT3105" s="10">
        <v>50</v>
      </c>
      <c r="AU3105" s="10">
        <v>0</v>
      </c>
      <c r="AV3105" s="10">
        <v>0</v>
      </c>
      <c r="AW3105" s="10">
        <v>2.59</v>
      </c>
      <c r="AX3105" s="10">
        <v>50</v>
      </c>
      <c r="AY3105" s="10">
        <v>67</v>
      </c>
      <c r="AZ3105" s="10">
        <v>50</v>
      </c>
      <c r="BA3105" s="10">
        <v>31</v>
      </c>
      <c r="BB3105" s="10">
        <v>14</v>
      </c>
      <c r="BC3105" s="10">
        <v>31</v>
      </c>
      <c r="BD3105" s="10">
        <v>62</v>
      </c>
      <c r="BE3105" s="10">
        <v>53</v>
      </c>
      <c r="BF3105" s="10">
        <v>75</v>
      </c>
      <c r="BG3105" s="10">
        <v>10.45</v>
      </c>
      <c r="BH3105" s="10">
        <v>4.72</v>
      </c>
      <c r="BI3105" s="10">
        <v>1.75</v>
      </c>
      <c r="BJ3105" s="10">
        <v>3.58</v>
      </c>
      <c r="BK3105" s="10">
        <v>4.49</v>
      </c>
      <c r="BL3105" s="10">
        <f>1/Table1[[#This Row],[odds_ft_home_team_win]]+1/Table1[[#This Row],[odds_ft_draw]]+1/Table1[[#This Row],[odds_ft_away_team_win]]-1</f>
        <v>7.347532958760894E-2</v>
      </c>
      <c r="BM3105" s="10">
        <f>Table1[[#This Row],[Margin]]/3</f>
        <v>2.449177652920298E-2</v>
      </c>
      <c r="BN3105" s="10">
        <v>0</v>
      </c>
      <c r="BO3105" s="10">
        <v>0</v>
      </c>
      <c r="BP3105" s="10">
        <v>0</v>
      </c>
      <c r="BQ3105" s="10">
        <v>0</v>
      </c>
      <c r="BR3105" s="10">
        <v>0</v>
      </c>
      <c r="BS3105" s="10">
        <v>0</v>
      </c>
      <c r="BT3105" s="10" t="s">
        <v>116</v>
      </c>
      <c r="BU3105">
        <f>VLOOKUP(Table1[[#This Row],[Reference]],metron,11,FALSE)</f>
        <v>1.684957590444867</v>
      </c>
      <c r="BV3105">
        <f>VLOOKUP(Table1[[#This Row],[Reference]],metron,12,FALSE)</f>
        <v>0.95101263631642718</v>
      </c>
    </row>
    <row r="3106" spans="1:74" hidden="1" x14ac:dyDescent="0.45">
      <c r="A3106" s="10" t="s">
        <v>5410</v>
      </c>
      <c r="B3106">
        <v>1480215600</v>
      </c>
      <c r="C3106" s="11" t="s">
        <v>2466</v>
      </c>
      <c r="D3106" s="10" t="s">
        <v>65</v>
      </c>
      <c r="E3106" s="10" t="s">
        <v>66</v>
      </c>
      <c r="F3106" s="17" t="s">
        <v>72</v>
      </c>
      <c r="G3106" s="10" t="s">
        <v>81</v>
      </c>
      <c r="H3106" s="10" t="s">
        <v>66</v>
      </c>
      <c r="I3106" s="10">
        <f>MROUND(Table1[[#This Row],[Prob_H]]*100,2)/100</f>
        <v>0.5</v>
      </c>
      <c r="J3106" s="10">
        <f>1/Table1[[#This Row],[odds_ft_home_team_win]]-Table1[[#This Row],[Margin/3]]</f>
        <v>0.49661024661024661</v>
      </c>
      <c r="K3106" s="10">
        <f>1/Table1[[#This Row],[odds_ft_draw]]-Table1[[#This Row],[Margin/3]]</f>
        <v>0.26183001183001176</v>
      </c>
      <c r="L3106" s="10">
        <f>1/Table1[[#This Row],[odds_ft_away_team_win]]-Table1[[#This Row],[Margin/3]]</f>
        <v>0.24155974155974155</v>
      </c>
      <c r="M3106" s="10" t="s">
        <v>66</v>
      </c>
      <c r="N3106" s="10">
        <v>1.83</v>
      </c>
      <c r="O3106" s="10">
        <v>1.61</v>
      </c>
      <c r="P3106" s="10">
        <v>1.75</v>
      </c>
      <c r="Q3106" s="10">
        <v>1.29</v>
      </c>
      <c r="R3106" s="10" t="str" cm="1">
        <f t="array" ref="R31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6" s="10">
        <v>3</v>
      </c>
      <c r="T3106" s="10">
        <v>2</v>
      </c>
      <c r="U3106" s="10">
        <v>5</v>
      </c>
      <c r="V3106" s="10">
        <v>3</v>
      </c>
      <c r="W3106" s="10">
        <v>3</v>
      </c>
      <c r="X3106" s="10">
        <v>0</v>
      </c>
      <c r="Y3106" s="10" t="s">
        <v>2467</v>
      </c>
      <c r="Z3106" s="10" t="s">
        <v>2468</v>
      </c>
      <c r="AA3106" s="10">
        <v>3</v>
      </c>
      <c r="AB3106" s="10">
        <v>5</v>
      </c>
      <c r="AC3106" s="10">
        <v>3</v>
      </c>
      <c r="AD3106" s="10">
        <v>1</v>
      </c>
      <c r="AE3106" s="10">
        <v>2</v>
      </c>
      <c r="AF3106" s="10">
        <v>0</v>
      </c>
      <c r="AG3106" s="10">
        <v>3</v>
      </c>
      <c r="AH3106" s="10">
        <v>1</v>
      </c>
      <c r="AI3106" s="10">
        <v>2</v>
      </c>
      <c r="AJ3106" s="10">
        <v>0</v>
      </c>
      <c r="AK3106" s="10">
        <v>8</v>
      </c>
      <c r="AL3106" s="10">
        <v>15</v>
      </c>
      <c r="AM3106" s="10">
        <v>5</v>
      </c>
      <c r="AN3106" s="10">
        <v>10</v>
      </c>
      <c r="AO3106" s="10">
        <v>3</v>
      </c>
      <c r="AP3106" s="10">
        <v>5</v>
      </c>
      <c r="AQ3106" s="10">
        <v>-1</v>
      </c>
      <c r="AR3106" s="10">
        <v>-1</v>
      </c>
      <c r="AS3106" s="10">
        <v>-1</v>
      </c>
      <c r="AT3106" s="10">
        <v>-1</v>
      </c>
      <c r="AU3106" s="10">
        <v>0</v>
      </c>
      <c r="AV3106" s="10">
        <v>0</v>
      </c>
      <c r="AW3106" s="10">
        <v>2.61</v>
      </c>
      <c r="AX3106" s="10">
        <v>48</v>
      </c>
      <c r="AY3106" s="10">
        <v>73</v>
      </c>
      <c r="AZ3106" s="10">
        <v>50</v>
      </c>
      <c r="BA3106" s="10">
        <v>28</v>
      </c>
      <c r="BB3106" s="10">
        <v>17</v>
      </c>
      <c r="BC3106" s="10">
        <v>45</v>
      </c>
      <c r="BD3106" s="10">
        <v>81</v>
      </c>
      <c r="BE3106" s="10">
        <v>22</v>
      </c>
      <c r="BF3106" s="10">
        <v>81</v>
      </c>
      <c r="BG3106" s="10">
        <v>9.6999999999999993</v>
      </c>
      <c r="BH3106" s="10">
        <v>4.72</v>
      </c>
      <c r="BI3106" s="10">
        <v>1.98</v>
      </c>
      <c r="BJ3106" s="10">
        <v>3.7</v>
      </c>
      <c r="BK3106" s="10">
        <v>4</v>
      </c>
      <c r="BL3106" s="10">
        <f>1/Table1[[#This Row],[odds_ft_home_team_win]]+1/Table1[[#This Row],[odds_ft_draw]]+1/Table1[[#This Row],[odds_ft_away_team_win]]-1</f>
        <v>2.5320775320775368E-2</v>
      </c>
      <c r="BM3106" s="10">
        <f>Table1[[#This Row],[Margin]]/3</f>
        <v>8.4402584402584555E-3</v>
      </c>
      <c r="BN3106" s="10">
        <v>0</v>
      </c>
      <c r="BO3106" s="10">
        <v>0</v>
      </c>
      <c r="BP3106" s="10">
        <v>0</v>
      </c>
      <c r="BQ3106" s="10">
        <v>0</v>
      </c>
      <c r="BR3106" s="10">
        <v>0</v>
      </c>
      <c r="BS3106" s="10">
        <v>0</v>
      </c>
      <c r="BT3106" s="10" t="s">
        <v>75</v>
      </c>
      <c r="BU3106">
        <f>VLOOKUP(Table1[[#This Row],[Reference]],metron,11,FALSE)</f>
        <v>1.5342708579532029</v>
      </c>
      <c r="BV3106">
        <f>VLOOKUP(Table1[[#This Row],[Reference]],metron,12,FALSE)</f>
        <v>0.98593713070196176</v>
      </c>
    </row>
    <row r="3107" spans="1:74" hidden="1" x14ac:dyDescent="0.45">
      <c r="A3107" s="10" t="s">
        <v>5410</v>
      </c>
      <c r="B3107">
        <v>1480298760</v>
      </c>
      <c r="C3107" s="11" t="s">
        <v>2470</v>
      </c>
      <c r="D3107" s="10" t="s">
        <v>65</v>
      </c>
      <c r="E3107" s="10" t="s">
        <v>66</v>
      </c>
      <c r="F3107" s="17" t="s">
        <v>103</v>
      </c>
      <c r="G3107" s="10" t="s">
        <v>2218</v>
      </c>
      <c r="H3107" s="10" t="s">
        <v>66</v>
      </c>
      <c r="I3107" s="10">
        <f>MROUND(Table1[[#This Row],[Prob_H]]*100,2)/100</f>
        <v>0.56000000000000005</v>
      </c>
      <c r="J3107" s="10">
        <f>1/Table1[[#This Row],[odds_ft_home_team_win]]-Table1[[#This Row],[Margin/3]]</f>
        <v>0.56598637831852994</v>
      </c>
      <c r="K3107" s="10">
        <f>1/Table1[[#This Row],[odds_ft_draw]]-Table1[[#This Row],[Margin/3]]</f>
        <v>0.25582399919063364</v>
      </c>
      <c r="L3107" s="10">
        <f>1/Table1[[#This Row],[odds_ft_away_team_win]]-Table1[[#This Row],[Margin/3]]</f>
        <v>0.17818962249083636</v>
      </c>
      <c r="M3107" s="10" t="s">
        <v>66</v>
      </c>
      <c r="N3107" s="10">
        <v>1.72</v>
      </c>
      <c r="O3107" s="10">
        <v>1.61</v>
      </c>
      <c r="P3107" s="10">
        <v>1.56</v>
      </c>
      <c r="Q3107" s="10">
        <v>1.37</v>
      </c>
      <c r="R3107" s="10" t="str" cm="1">
        <f t="array" ref="R31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07" s="10">
        <v>0</v>
      </c>
      <c r="T3107" s="10">
        <v>0</v>
      </c>
      <c r="U3107" s="10">
        <v>0</v>
      </c>
      <c r="V3107" s="10">
        <v>0</v>
      </c>
      <c r="W3107" s="10">
        <v>0</v>
      </c>
      <c r="X3107" s="10">
        <v>0</v>
      </c>
      <c r="Y3107" s="10"/>
      <c r="Z3107" s="10"/>
      <c r="AA3107" s="10">
        <v>11</v>
      </c>
      <c r="AB3107" s="10">
        <v>5</v>
      </c>
      <c r="AC3107" s="10">
        <v>2</v>
      </c>
      <c r="AD3107" s="10">
        <v>0</v>
      </c>
      <c r="AE3107" s="10">
        <v>5</v>
      </c>
      <c r="AF3107" s="10">
        <v>1</v>
      </c>
      <c r="AG3107" s="10">
        <v>1</v>
      </c>
      <c r="AH3107" s="10">
        <v>1</v>
      </c>
      <c r="AI3107" s="10">
        <v>2</v>
      </c>
      <c r="AJ3107" s="10">
        <v>4</v>
      </c>
      <c r="AK3107" s="10">
        <v>24</v>
      </c>
      <c r="AL3107" s="10">
        <v>5</v>
      </c>
      <c r="AM3107" s="10">
        <v>11</v>
      </c>
      <c r="AN3107" s="10">
        <v>3</v>
      </c>
      <c r="AO3107" s="10">
        <v>13</v>
      </c>
      <c r="AP3107" s="10">
        <v>2</v>
      </c>
      <c r="AQ3107" s="10">
        <v>14</v>
      </c>
      <c r="AR3107" s="10">
        <v>18</v>
      </c>
      <c r="AS3107" s="10">
        <v>58</v>
      </c>
      <c r="AT3107" s="10">
        <v>42</v>
      </c>
      <c r="AU3107" s="10">
        <v>0</v>
      </c>
      <c r="AV3107" s="10">
        <v>0</v>
      </c>
      <c r="AW3107" s="10">
        <v>2.92</v>
      </c>
      <c r="AX3107" s="10">
        <v>67</v>
      </c>
      <c r="AY3107" s="10">
        <v>84</v>
      </c>
      <c r="AZ3107" s="10">
        <v>59</v>
      </c>
      <c r="BA3107" s="10">
        <v>31</v>
      </c>
      <c r="BB3107" s="10">
        <v>17</v>
      </c>
      <c r="BC3107" s="10">
        <v>42</v>
      </c>
      <c r="BD3107" s="10">
        <v>78</v>
      </c>
      <c r="BE3107" s="10">
        <v>53</v>
      </c>
      <c r="BF3107" s="10">
        <v>75</v>
      </c>
      <c r="BG3107" s="10">
        <v>8.9</v>
      </c>
      <c r="BH3107" s="10">
        <v>4.7300000000000004</v>
      </c>
      <c r="BI3107" s="10">
        <v>1.74</v>
      </c>
      <c r="BJ3107" s="10">
        <v>3.78</v>
      </c>
      <c r="BK3107" s="10">
        <v>5.35</v>
      </c>
      <c r="BL3107" s="10">
        <f>1/Table1[[#This Row],[odds_ft_home_team_win]]+1/Table1[[#This Row],[odds_ft_draw]]+1/Table1[[#This Row],[odds_ft_away_team_win]]-1</f>
        <v>2.6178796078892841E-2</v>
      </c>
      <c r="BM3107" s="10">
        <f>Table1[[#This Row],[Margin]]/3</f>
        <v>8.726265359630947E-3</v>
      </c>
      <c r="BN3107" s="10">
        <v>0</v>
      </c>
      <c r="BO3107" s="10">
        <v>0</v>
      </c>
      <c r="BP3107" s="10">
        <v>0</v>
      </c>
      <c r="BQ3107" s="10">
        <v>0</v>
      </c>
      <c r="BR3107" s="10">
        <v>0</v>
      </c>
      <c r="BS3107" s="10">
        <v>0</v>
      </c>
      <c r="BT3107" s="10" t="s">
        <v>118</v>
      </c>
      <c r="BU3107">
        <f>VLOOKUP(Table1[[#This Row],[Reference]],metron,11,FALSE)</f>
        <v>1.7546812539448771</v>
      </c>
      <c r="BV3107">
        <f>VLOOKUP(Table1[[#This Row],[Reference]],metron,12,FALSE)</f>
        <v>0.93456764148958549</v>
      </c>
    </row>
    <row r="3108" spans="1:74" x14ac:dyDescent="0.45">
      <c r="A3108" t="s">
        <v>5406</v>
      </c>
      <c r="B3108">
        <v>1543546800</v>
      </c>
      <c r="C3108" s="3" t="s">
        <v>3505</v>
      </c>
      <c r="D3108" s="1" t="s">
        <v>65</v>
      </c>
      <c r="E3108" s="1" t="s">
        <v>66</v>
      </c>
      <c r="F3108" s="19" t="s">
        <v>68</v>
      </c>
      <c r="G3108" t="s">
        <v>94</v>
      </c>
      <c r="H3108" t="s">
        <v>66</v>
      </c>
      <c r="I3108">
        <f>MROUND(Table1[[#This Row],[Prob_H]]*100,2)/100</f>
        <v>0.62</v>
      </c>
      <c r="J3108">
        <f>1/Table1[[#This Row],[odds_ft_home_team_win]]-Table1[[#This Row],[Margin/3]]</f>
        <v>0.61209283757054456</v>
      </c>
      <c r="K3108">
        <f>1/Table1[[#This Row],[odds_ft_draw]]-Table1[[#This Row],[Margin/3]]</f>
        <v>0.24181682907797555</v>
      </c>
      <c r="L3108">
        <f>1/Table1[[#This Row],[odds_ft_away_team_win]]-Table1[[#This Row],[Margin/3]]</f>
        <v>0.14609033335147983</v>
      </c>
      <c r="M3108" s="1" t="s">
        <v>66</v>
      </c>
      <c r="N3108">
        <v>1.71</v>
      </c>
      <c r="O3108">
        <v>1.76</v>
      </c>
      <c r="P3108">
        <v>1.86</v>
      </c>
      <c r="Q3108">
        <v>1.34</v>
      </c>
      <c r="R3108" t="str" cm="1">
        <f t="array" ref="R31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8">
        <v>2</v>
      </c>
      <c r="T3108">
        <v>1</v>
      </c>
      <c r="U3108">
        <v>3</v>
      </c>
      <c r="V3108">
        <v>1</v>
      </c>
      <c r="W3108">
        <v>0</v>
      </c>
      <c r="X3108">
        <v>1</v>
      </c>
      <c r="Y3108" t="s">
        <v>3506</v>
      </c>
      <c r="Z3108">
        <v>9</v>
      </c>
      <c r="AA3108">
        <v>6</v>
      </c>
      <c r="AB3108">
        <v>2</v>
      </c>
      <c r="AC3108">
        <v>1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0</v>
      </c>
      <c r="AJ3108">
        <v>1</v>
      </c>
      <c r="AK3108">
        <v>18</v>
      </c>
      <c r="AL3108">
        <v>10</v>
      </c>
      <c r="AM3108">
        <v>5</v>
      </c>
      <c r="AN3108">
        <v>2</v>
      </c>
      <c r="AO3108">
        <v>13</v>
      </c>
      <c r="AP3108">
        <v>8</v>
      </c>
      <c r="AQ3108">
        <v>10</v>
      </c>
      <c r="AR3108">
        <v>11</v>
      </c>
      <c r="AS3108">
        <v>65</v>
      </c>
      <c r="AT3108">
        <v>35</v>
      </c>
      <c r="AU3108">
        <v>0</v>
      </c>
      <c r="AV3108">
        <v>0</v>
      </c>
      <c r="AW3108">
        <v>2.88</v>
      </c>
      <c r="AX3108">
        <v>53</v>
      </c>
      <c r="AY3108">
        <v>71</v>
      </c>
      <c r="AZ3108">
        <v>50</v>
      </c>
      <c r="BA3108">
        <v>35</v>
      </c>
      <c r="BB3108">
        <v>18</v>
      </c>
      <c r="BC3108">
        <v>33</v>
      </c>
      <c r="BD3108">
        <v>71</v>
      </c>
      <c r="BE3108">
        <v>50</v>
      </c>
      <c r="BF3108">
        <v>80</v>
      </c>
      <c r="BG3108">
        <v>10.23</v>
      </c>
      <c r="BH3108">
        <v>5</v>
      </c>
      <c r="BI3108">
        <v>1.57</v>
      </c>
      <c r="BJ3108">
        <v>3.75</v>
      </c>
      <c r="BK3108">
        <v>5.85</v>
      </c>
      <c r="BL3108">
        <f>1/Table1[[#This Row],[odds_ft_home_team_win]]+1/Table1[[#This Row],[odds_ft_draw]]+1/Table1[[#This Row],[odds_ft_away_team_win]]-1</f>
        <v>7.4549512766073356E-2</v>
      </c>
      <c r="BM3108">
        <f>Table1[[#This Row],[Margin]]/3</f>
        <v>2.484983758869112E-2</v>
      </c>
      <c r="BN3108">
        <v>1.29</v>
      </c>
      <c r="BO3108">
        <v>1.91</v>
      </c>
      <c r="BP3108">
        <v>3.3</v>
      </c>
      <c r="BQ3108">
        <v>0</v>
      </c>
      <c r="BR3108">
        <v>2</v>
      </c>
      <c r="BS3108">
        <v>1.8</v>
      </c>
      <c r="BT3108" t="s">
        <v>116</v>
      </c>
      <c r="BU3108">
        <f>VLOOKUP(Table1[[#This Row],[Reference]],metron,11,FALSE)</f>
        <v>1.8681481481481479</v>
      </c>
      <c r="BV3108">
        <f>VLOOKUP(Table1[[#This Row],[Reference]],metron,12,FALSE)</f>
        <v>0.86851851851851847</v>
      </c>
    </row>
    <row r="3109" spans="1:74" hidden="1" x14ac:dyDescent="0.45">
      <c r="A3109" s="10" t="s">
        <v>5409</v>
      </c>
      <c r="B3109">
        <v>1494802800</v>
      </c>
      <c r="C3109" s="11" t="s">
        <v>2720</v>
      </c>
      <c r="D3109" s="10" t="s">
        <v>65</v>
      </c>
      <c r="E3109" s="10" t="s">
        <v>66</v>
      </c>
      <c r="F3109" s="17" t="s">
        <v>98</v>
      </c>
      <c r="G3109" s="10" t="s">
        <v>93</v>
      </c>
      <c r="H3109" s="10" t="s">
        <v>66</v>
      </c>
      <c r="I3109" s="10">
        <f>MROUND(Table1[[#This Row],[Prob_H]]*100,2)/100</f>
        <v>0.56000000000000005</v>
      </c>
      <c r="J3109" s="10">
        <f>1/Table1[[#This Row],[odds_ft_home_team_win]]-Table1[[#This Row],[Margin/3]]</f>
        <v>0.5565606444694533</v>
      </c>
      <c r="K3109" s="10">
        <f>1/Table1[[#This Row],[odds_ft_draw]]-Table1[[#This Row],[Margin/3]]</f>
        <v>0.27327903390209429</v>
      </c>
      <c r="L3109" s="10">
        <f>1/Table1[[#This Row],[odds_ft_away_team_win]]-Table1[[#This Row],[Margin/3]]</f>
        <v>0.17016032162845246</v>
      </c>
      <c r="M3109" s="10" t="s">
        <v>66</v>
      </c>
      <c r="N3109" s="10">
        <v>1.51</v>
      </c>
      <c r="O3109" s="10">
        <v>1.37</v>
      </c>
      <c r="P3109" s="10">
        <v>1.55</v>
      </c>
      <c r="Q3109" s="10">
        <v>1.33</v>
      </c>
      <c r="R3109" s="10" t="str" cm="1">
        <f t="array" ref="R31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09" s="10">
        <v>1</v>
      </c>
      <c r="T3109" s="10">
        <v>0</v>
      </c>
      <c r="U3109" s="10">
        <v>1</v>
      </c>
      <c r="V3109" s="10">
        <v>1</v>
      </c>
      <c r="W3109" s="10">
        <v>1</v>
      </c>
      <c r="X3109" s="10">
        <v>0</v>
      </c>
      <c r="Y3109" s="10">
        <v>45</v>
      </c>
      <c r="Z3109" s="10"/>
      <c r="AA3109" s="10">
        <v>7</v>
      </c>
      <c r="AB3109" s="10">
        <v>6</v>
      </c>
      <c r="AC3109" s="10">
        <v>1</v>
      </c>
      <c r="AD3109" s="10">
        <v>0</v>
      </c>
      <c r="AE3109" s="10">
        <v>2</v>
      </c>
      <c r="AF3109" s="10">
        <v>0</v>
      </c>
      <c r="AG3109" s="10">
        <v>0</v>
      </c>
      <c r="AH3109" s="10">
        <v>1</v>
      </c>
      <c r="AI3109" s="10">
        <v>0</v>
      </c>
      <c r="AJ3109" s="10">
        <v>2</v>
      </c>
      <c r="AK3109" s="10">
        <v>9</v>
      </c>
      <c r="AL3109" s="10">
        <v>11</v>
      </c>
      <c r="AM3109" s="10">
        <v>4</v>
      </c>
      <c r="AN3109" s="10">
        <v>5</v>
      </c>
      <c r="AO3109" s="10">
        <v>5</v>
      </c>
      <c r="AP3109" s="10">
        <v>6</v>
      </c>
      <c r="AQ3109" s="10">
        <v>7</v>
      </c>
      <c r="AR3109" s="10">
        <v>7</v>
      </c>
      <c r="AS3109" s="10">
        <v>50</v>
      </c>
      <c r="AT3109" s="10">
        <v>50</v>
      </c>
      <c r="AU3109" s="10">
        <v>0</v>
      </c>
      <c r="AV3109" s="10">
        <v>0</v>
      </c>
      <c r="AW3109" s="10">
        <v>2.4</v>
      </c>
      <c r="AX3109" s="10">
        <v>52</v>
      </c>
      <c r="AY3109" s="10">
        <v>67</v>
      </c>
      <c r="AZ3109" s="10">
        <v>39</v>
      </c>
      <c r="BA3109" s="10">
        <v>24</v>
      </c>
      <c r="BB3109" s="10">
        <v>14</v>
      </c>
      <c r="BC3109" s="10">
        <v>39</v>
      </c>
      <c r="BD3109" s="10">
        <v>70</v>
      </c>
      <c r="BE3109" s="10">
        <v>38</v>
      </c>
      <c r="BF3109" s="10">
        <v>71</v>
      </c>
      <c r="BG3109" s="10">
        <v>10.119999999999999</v>
      </c>
      <c r="BH3109" s="10">
        <v>4.47</v>
      </c>
      <c r="BI3109" s="10">
        <v>1.77</v>
      </c>
      <c r="BJ3109" s="10">
        <v>3.55</v>
      </c>
      <c r="BK3109" s="10">
        <v>5.6</v>
      </c>
      <c r="BL3109" s="10">
        <f>1/Table1[[#This Row],[odds_ft_home_team_win]]+1/Table1[[#This Row],[odds_ft_draw]]+1/Table1[[#This Row],[odds_ft_away_team_win]]-1</f>
        <v>2.5233320828928374E-2</v>
      </c>
      <c r="BM3109" s="10">
        <f>Table1[[#This Row],[Margin]]/3</f>
        <v>8.4111069429761241E-3</v>
      </c>
      <c r="BN3109" s="10">
        <v>0</v>
      </c>
      <c r="BO3109" s="10">
        <v>0</v>
      </c>
      <c r="BP3109" s="10">
        <v>0</v>
      </c>
      <c r="BQ3109" s="10">
        <v>0</v>
      </c>
      <c r="BR3109" s="10">
        <v>0</v>
      </c>
      <c r="BS3109" s="10">
        <v>0</v>
      </c>
      <c r="BT3109" s="10" t="s">
        <v>128</v>
      </c>
      <c r="BU3109">
        <f>VLOOKUP(Table1[[#This Row],[Reference]],metron,11,FALSE)</f>
        <v>1.7546812539448771</v>
      </c>
      <c r="BV3109">
        <f>VLOOKUP(Table1[[#This Row],[Reference]],metron,12,FALSE)</f>
        <v>0.93456764148958549</v>
      </c>
    </row>
    <row r="3110" spans="1:74" hidden="1" x14ac:dyDescent="0.45">
      <c r="A3110" t="s">
        <v>5400</v>
      </c>
      <c r="B3110">
        <v>1632866400</v>
      </c>
      <c r="C3110" s="3" t="s">
        <v>5006</v>
      </c>
      <c r="D3110" t="s">
        <v>65</v>
      </c>
      <c r="E3110" t="s">
        <v>66</v>
      </c>
      <c r="F3110" t="s">
        <v>2218</v>
      </c>
      <c r="G3110" t="s">
        <v>72</v>
      </c>
      <c r="H3110" t="s">
        <v>4910</v>
      </c>
      <c r="I3110" t="e">
        <f>MROUND(Table1[[#This Row],[Prob_H]]*100,2)/100</f>
        <v>#DIV/0!</v>
      </c>
      <c r="J3110" t="e">
        <f>1/Table1[[#This Row],[odds_ft_home_team_win]]-Table1[[#This Row],[Margin/3]]</f>
        <v>#DIV/0!</v>
      </c>
      <c r="K3110" t="e">
        <f>1/Table1[[#This Row],[odds_ft_draw]]-Table1[[#This Row],[Margin/3]]</f>
        <v>#DIV/0!</v>
      </c>
      <c r="L3110" t="e">
        <f>1/Table1[[#This Row],[odds_ft_away_team_win]]-Table1[[#This Row],[Margin/3]]</f>
        <v>#DIV/0!</v>
      </c>
      <c r="M3110">
        <v>11</v>
      </c>
      <c r="N3110">
        <v>1.2</v>
      </c>
      <c r="O3110">
        <v>0.25</v>
      </c>
      <c r="P3110">
        <v>1.24</v>
      </c>
      <c r="Q3110">
        <v>0.53</v>
      </c>
      <c r="R3110" t="str" cm="1">
        <f t="array" ref="R31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0">
        <v>3</v>
      </c>
      <c r="T3110">
        <v>0</v>
      </c>
      <c r="U3110">
        <v>3</v>
      </c>
      <c r="V3110">
        <v>0</v>
      </c>
      <c r="W3110">
        <v>0</v>
      </c>
      <c r="X3110">
        <v>0</v>
      </c>
      <c r="Y3110" t="s">
        <v>5007</v>
      </c>
      <c r="AA3110">
        <v>4</v>
      </c>
      <c r="AB3110">
        <v>1</v>
      </c>
      <c r="AC3110">
        <v>1</v>
      </c>
      <c r="AD3110">
        <v>0</v>
      </c>
      <c r="AE3110">
        <v>1</v>
      </c>
      <c r="AF3110">
        <v>1</v>
      </c>
      <c r="AG3110">
        <v>1</v>
      </c>
      <c r="AH3110">
        <v>0</v>
      </c>
      <c r="AI3110">
        <v>0</v>
      </c>
      <c r="AJ3110">
        <v>2</v>
      </c>
      <c r="AK3110">
        <v>24</v>
      </c>
      <c r="AL3110">
        <v>10</v>
      </c>
      <c r="AM3110">
        <v>10</v>
      </c>
      <c r="AN3110">
        <v>2</v>
      </c>
      <c r="AO3110">
        <v>14</v>
      </c>
      <c r="AP3110">
        <v>8</v>
      </c>
      <c r="AQ3110">
        <v>11</v>
      </c>
      <c r="AR3110">
        <v>7</v>
      </c>
      <c r="AS3110">
        <v>62</v>
      </c>
      <c r="AT3110">
        <v>38</v>
      </c>
      <c r="AU3110">
        <v>2.61</v>
      </c>
      <c r="AV3110">
        <v>0.96</v>
      </c>
      <c r="AW3110">
        <v>2.8</v>
      </c>
      <c r="AX3110">
        <v>48</v>
      </c>
      <c r="AY3110">
        <v>90</v>
      </c>
      <c r="AZ3110">
        <v>65</v>
      </c>
      <c r="BA3110">
        <v>13</v>
      </c>
      <c r="BB3110">
        <v>13</v>
      </c>
      <c r="BC3110">
        <v>55</v>
      </c>
      <c r="BD3110">
        <v>78</v>
      </c>
      <c r="BE3110">
        <v>35</v>
      </c>
      <c r="BF3110">
        <v>88</v>
      </c>
      <c r="BG3110">
        <v>7.85</v>
      </c>
      <c r="BH3110">
        <v>3.35</v>
      </c>
      <c r="BI3110">
        <v>0</v>
      </c>
      <c r="BJ3110">
        <v>0</v>
      </c>
      <c r="BK3110">
        <v>0</v>
      </c>
      <c r="BL3110" t="e">
        <f>1/Table1[[#This Row],[odds_ft_home_team_win]]+1/Table1[[#This Row],[odds_ft_draw]]+1/Table1[[#This Row],[odds_ft_away_team_win]]-1</f>
        <v>#DIV/0!</v>
      </c>
      <c r="BM3110" t="e">
        <f>Table1[[#This Row],[Margin]]/3</f>
        <v>#DIV/0!</v>
      </c>
      <c r="BN3110">
        <v>1.4</v>
      </c>
      <c r="BO3110">
        <v>2.1</v>
      </c>
      <c r="BP3110">
        <v>3.45</v>
      </c>
      <c r="BQ3110">
        <v>6.75</v>
      </c>
      <c r="BR3110">
        <v>1.87</v>
      </c>
      <c r="BS3110">
        <v>1.91</v>
      </c>
      <c r="BT3110" t="s">
        <v>3809</v>
      </c>
      <c r="BU3110" t="e">
        <f>VLOOKUP(Table1[[#This Row],[Reference]],metron,11,FALSE)</f>
        <v>#DIV/0!</v>
      </c>
      <c r="BV3110" t="e">
        <f>VLOOKUP(Table1[[#This Row],[Reference]],metron,12,FALSE)</f>
        <v>#DIV/0!</v>
      </c>
    </row>
    <row r="3111" spans="1:74" hidden="1" x14ac:dyDescent="0.45">
      <c r="A3111" t="s">
        <v>5400</v>
      </c>
      <c r="B3111">
        <v>1632873600</v>
      </c>
      <c r="C3111" s="3" t="s">
        <v>5008</v>
      </c>
      <c r="D3111" t="s">
        <v>65</v>
      </c>
      <c r="E3111" t="s">
        <v>66</v>
      </c>
      <c r="F3111" t="s">
        <v>4346</v>
      </c>
      <c r="G3111" t="s">
        <v>3788</v>
      </c>
      <c r="H3111" t="s">
        <v>3808</v>
      </c>
      <c r="I3111" t="e">
        <f>MROUND(Table1[[#This Row],[Prob_H]]*100,2)/100</f>
        <v>#DIV/0!</v>
      </c>
      <c r="J3111" t="e">
        <f>1/Table1[[#This Row],[odds_ft_home_team_win]]-Table1[[#This Row],[Margin/3]]</f>
        <v>#DIV/0!</v>
      </c>
      <c r="K3111" t="e">
        <f>1/Table1[[#This Row],[odds_ft_draw]]-Table1[[#This Row],[Margin/3]]</f>
        <v>#DIV/0!</v>
      </c>
      <c r="L3111" t="e">
        <f>1/Table1[[#This Row],[odds_ft_away_team_win]]-Table1[[#This Row],[Margin/3]]</f>
        <v>#DIV/0!</v>
      </c>
      <c r="M3111">
        <v>11</v>
      </c>
      <c r="N3111">
        <v>1.2</v>
      </c>
      <c r="O3111">
        <v>0.8</v>
      </c>
      <c r="P3111">
        <v>1.71</v>
      </c>
      <c r="Q3111">
        <v>0.71</v>
      </c>
      <c r="R3111" t="str" cm="1">
        <f t="array" ref="R31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1">
        <v>3</v>
      </c>
      <c r="T3111">
        <v>1</v>
      </c>
      <c r="U3111">
        <v>4</v>
      </c>
      <c r="V3111">
        <v>2</v>
      </c>
      <c r="W3111">
        <v>2</v>
      </c>
      <c r="X3111">
        <v>0</v>
      </c>
      <c r="Y3111" t="s">
        <v>5009</v>
      </c>
      <c r="Z3111">
        <v>77</v>
      </c>
      <c r="AA3111">
        <v>0</v>
      </c>
      <c r="AB3111">
        <v>1</v>
      </c>
      <c r="AC3111">
        <v>4</v>
      </c>
      <c r="AD3111">
        <v>0</v>
      </c>
      <c r="AE3111">
        <v>2</v>
      </c>
      <c r="AF3111">
        <v>0</v>
      </c>
      <c r="AG3111">
        <v>2</v>
      </c>
      <c r="AH3111">
        <v>2</v>
      </c>
      <c r="AI3111">
        <v>1</v>
      </c>
      <c r="AJ3111">
        <v>1</v>
      </c>
      <c r="AK3111">
        <v>2</v>
      </c>
      <c r="AL3111">
        <v>10</v>
      </c>
      <c r="AM3111">
        <v>0</v>
      </c>
      <c r="AN3111">
        <v>4</v>
      </c>
      <c r="AO3111">
        <v>2</v>
      </c>
      <c r="AP3111">
        <v>6</v>
      </c>
      <c r="AQ3111">
        <v>15</v>
      </c>
      <c r="AR3111">
        <v>15</v>
      </c>
      <c r="AS3111">
        <v>44</v>
      </c>
      <c r="AT3111">
        <v>56</v>
      </c>
      <c r="AU3111">
        <v>0.32</v>
      </c>
      <c r="AV3111">
        <v>1.37</v>
      </c>
      <c r="AW3111">
        <v>2.6</v>
      </c>
      <c r="AX3111">
        <v>50</v>
      </c>
      <c r="AY3111">
        <v>80</v>
      </c>
      <c r="AZ3111">
        <v>50</v>
      </c>
      <c r="BA3111">
        <v>30</v>
      </c>
      <c r="BB3111">
        <v>0</v>
      </c>
      <c r="BC3111">
        <v>40</v>
      </c>
      <c r="BD3111">
        <v>50</v>
      </c>
      <c r="BE3111">
        <v>60</v>
      </c>
      <c r="BF3111">
        <v>90</v>
      </c>
      <c r="BG3111">
        <v>5.6</v>
      </c>
      <c r="BH3111">
        <v>4.5999999999999996</v>
      </c>
      <c r="BI3111">
        <v>0</v>
      </c>
      <c r="BJ3111">
        <v>0</v>
      </c>
      <c r="BK3111">
        <v>0</v>
      </c>
      <c r="BL3111" t="e">
        <f>1/Table1[[#This Row],[odds_ft_home_team_win]]+1/Table1[[#This Row],[odds_ft_draw]]+1/Table1[[#This Row],[odds_ft_away_team_win]]-1</f>
        <v>#DIV/0!</v>
      </c>
      <c r="BM3111" t="e">
        <f>Table1[[#This Row],[Margin]]/3</f>
        <v>#DIV/0!</v>
      </c>
      <c r="BN3111">
        <v>1.4</v>
      </c>
      <c r="BO3111">
        <v>2.1</v>
      </c>
      <c r="BP3111">
        <v>3.45</v>
      </c>
      <c r="BQ3111">
        <v>6.75</v>
      </c>
      <c r="BR3111">
        <v>1.87</v>
      </c>
      <c r="BS3111">
        <v>1.91</v>
      </c>
      <c r="BT3111" t="s">
        <v>4348</v>
      </c>
      <c r="BU3111" t="e">
        <f>VLOOKUP(Table1[[#This Row],[Reference]],metron,11,FALSE)</f>
        <v>#DIV/0!</v>
      </c>
      <c r="BV3111" t="e">
        <f>VLOOKUP(Table1[[#This Row],[Reference]],metron,12,FALSE)</f>
        <v>#DIV/0!</v>
      </c>
    </row>
    <row r="3112" spans="1:74" hidden="1" x14ac:dyDescent="0.45">
      <c r="A3112" t="s">
        <v>5400</v>
      </c>
      <c r="B3112">
        <v>1632880800</v>
      </c>
      <c r="C3112" s="3" t="s">
        <v>5010</v>
      </c>
      <c r="D3112" t="s">
        <v>65</v>
      </c>
      <c r="E3112" t="s">
        <v>66</v>
      </c>
      <c r="F3112" t="s">
        <v>93</v>
      </c>
      <c r="G3112" t="s">
        <v>73</v>
      </c>
      <c r="H3112" t="s">
        <v>3822</v>
      </c>
      <c r="I3112" t="e">
        <f>MROUND(Table1[[#This Row],[Prob_H]]*100,2)/100</f>
        <v>#DIV/0!</v>
      </c>
      <c r="J3112" t="e">
        <f>1/Table1[[#This Row],[odds_ft_home_team_win]]-Table1[[#This Row],[Margin/3]]</f>
        <v>#DIV/0!</v>
      </c>
      <c r="K3112" t="e">
        <f>1/Table1[[#This Row],[odds_ft_draw]]-Table1[[#This Row],[Margin/3]]</f>
        <v>#DIV/0!</v>
      </c>
      <c r="L3112" t="e">
        <f>1/Table1[[#This Row],[odds_ft_away_team_win]]-Table1[[#This Row],[Margin/3]]</f>
        <v>#DIV/0!</v>
      </c>
      <c r="M3112">
        <v>11</v>
      </c>
      <c r="N3112">
        <v>2</v>
      </c>
      <c r="O3112">
        <v>0.6</v>
      </c>
      <c r="P3112">
        <v>1.55</v>
      </c>
      <c r="Q3112">
        <v>1.42</v>
      </c>
      <c r="R3112" t="str" cm="1">
        <f t="array" ref="R31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12">
        <v>0</v>
      </c>
      <c r="T3112">
        <v>1</v>
      </c>
      <c r="U3112">
        <v>1</v>
      </c>
      <c r="V3112">
        <v>1</v>
      </c>
      <c r="W3112">
        <v>0</v>
      </c>
      <c r="X3112">
        <v>1</v>
      </c>
      <c r="Z3112" t="s">
        <v>3894</v>
      </c>
      <c r="AA3112">
        <v>6</v>
      </c>
      <c r="AB3112">
        <v>2</v>
      </c>
      <c r="AC3112">
        <v>4</v>
      </c>
      <c r="AD3112">
        <v>0</v>
      </c>
      <c r="AE3112">
        <v>2</v>
      </c>
      <c r="AF3112">
        <v>1</v>
      </c>
      <c r="AG3112">
        <v>1</v>
      </c>
      <c r="AH3112">
        <v>3</v>
      </c>
      <c r="AI3112">
        <v>2</v>
      </c>
      <c r="AJ3112">
        <v>1</v>
      </c>
      <c r="AK3112">
        <v>18</v>
      </c>
      <c r="AL3112">
        <v>12</v>
      </c>
      <c r="AM3112">
        <v>5</v>
      </c>
      <c r="AN3112">
        <v>3</v>
      </c>
      <c r="AO3112">
        <v>13</v>
      </c>
      <c r="AP3112">
        <v>9</v>
      </c>
      <c r="AQ3112">
        <v>15</v>
      </c>
      <c r="AR3112">
        <v>17</v>
      </c>
      <c r="AS3112">
        <v>64</v>
      </c>
      <c r="AT3112">
        <v>36</v>
      </c>
      <c r="AU3112">
        <v>1.88</v>
      </c>
      <c r="AV3112">
        <v>1.2</v>
      </c>
      <c r="AW3112">
        <v>1.8</v>
      </c>
      <c r="AX3112">
        <v>40</v>
      </c>
      <c r="AY3112">
        <v>80</v>
      </c>
      <c r="AZ3112">
        <v>10</v>
      </c>
      <c r="BA3112">
        <v>0</v>
      </c>
      <c r="BB3112">
        <v>0</v>
      </c>
      <c r="BC3112">
        <v>0</v>
      </c>
      <c r="BD3112">
        <v>40</v>
      </c>
      <c r="BE3112">
        <v>50</v>
      </c>
      <c r="BF3112">
        <v>90</v>
      </c>
      <c r="BG3112">
        <v>7.4</v>
      </c>
      <c r="BH3112">
        <v>5.4</v>
      </c>
      <c r="BI3112">
        <v>0</v>
      </c>
      <c r="BJ3112">
        <v>0</v>
      </c>
      <c r="BK3112">
        <v>0</v>
      </c>
      <c r="BL3112" t="e">
        <f>1/Table1[[#This Row],[odds_ft_home_team_win]]+1/Table1[[#This Row],[odds_ft_draw]]+1/Table1[[#This Row],[odds_ft_away_team_win]]-1</f>
        <v>#DIV/0!</v>
      </c>
      <c r="BM3112" t="e">
        <f>Table1[[#This Row],[Margin]]/3</f>
        <v>#DIV/0!</v>
      </c>
      <c r="BN3112">
        <v>1.43</v>
      </c>
      <c r="BO3112">
        <v>2.15</v>
      </c>
      <c r="BP3112">
        <v>3.8</v>
      </c>
      <c r="BQ3112">
        <v>7.25</v>
      </c>
      <c r="BR3112">
        <v>2.0499999999999998</v>
      </c>
      <c r="BS3112">
        <v>1.74</v>
      </c>
      <c r="BT3112" t="s">
        <v>3790</v>
      </c>
      <c r="BU3112" t="e">
        <f>VLOOKUP(Table1[[#This Row],[Reference]],metron,11,FALSE)</f>
        <v>#DIV/0!</v>
      </c>
      <c r="BV3112" t="e">
        <f>VLOOKUP(Table1[[#This Row],[Reference]],metron,12,FALSE)</f>
        <v>#DIV/0!</v>
      </c>
    </row>
    <row r="3113" spans="1:74" hidden="1" x14ac:dyDescent="0.45">
      <c r="A3113" t="s">
        <v>5400</v>
      </c>
      <c r="B3113">
        <v>1632881100</v>
      </c>
      <c r="C3113" s="3" t="s">
        <v>5011</v>
      </c>
      <c r="D3113" t="s">
        <v>65</v>
      </c>
      <c r="E3113" t="s">
        <v>66</v>
      </c>
      <c r="F3113" t="s">
        <v>103</v>
      </c>
      <c r="G3113" t="s">
        <v>86</v>
      </c>
      <c r="H3113" t="s">
        <v>3903</v>
      </c>
      <c r="I3113" t="e">
        <f>MROUND(Table1[[#This Row],[Prob_H]]*100,2)/100</f>
        <v>#DIV/0!</v>
      </c>
      <c r="J3113" t="e">
        <f>1/Table1[[#This Row],[odds_ft_home_team_win]]-Table1[[#This Row],[Margin/3]]</f>
        <v>#DIV/0!</v>
      </c>
      <c r="K3113" t="e">
        <f>1/Table1[[#This Row],[odds_ft_draw]]-Table1[[#This Row],[Margin/3]]</f>
        <v>#DIV/0!</v>
      </c>
      <c r="L3113" t="e">
        <f>1/Table1[[#This Row],[odds_ft_away_team_win]]-Table1[[#This Row],[Margin/3]]</f>
        <v>#DIV/0!</v>
      </c>
      <c r="M3113">
        <v>11</v>
      </c>
      <c r="N3113">
        <v>1.5</v>
      </c>
      <c r="O3113">
        <v>1.6</v>
      </c>
      <c r="P3113">
        <v>1.89</v>
      </c>
      <c r="Q3113">
        <v>1.53</v>
      </c>
      <c r="R3113" t="str" cm="1">
        <f t="array" ref="R31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13">
        <v>1</v>
      </c>
      <c r="T3113">
        <v>1</v>
      </c>
      <c r="U3113">
        <v>2</v>
      </c>
      <c r="V3113">
        <v>2</v>
      </c>
      <c r="W3113">
        <v>1</v>
      </c>
      <c r="X3113">
        <v>1</v>
      </c>
      <c r="Y3113">
        <v>33</v>
      </c>
      <c r="Z3113" t="s">
        <v>699</v>
      </c>
      <c r="AA3113">
        <v>3</v>
      </c>
      <c r="AB3113">
        <v>4</v>
      </c>
      <c r="AC3113">
        <v>1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1</v>
      </c>
      <c r="AK3113">
        <v>10</v>
      </c>
      <c r="AL3113">
        <v>20</v>
      </c>
      <c r="AM3113">
        <v>4</v>
      </c>
      <c r="AN3113">
        <v>5</v>
      </c>
      <c r="AO3113">
        <v>6</v>
      </c>
      <c r="AP3113">
        <v>15</v>
      </c>
      <c r="AQ3113">
        <v>14</v>
      </c>
      <c r="AR3113">
        <v>7</v>
      </c>
      <c r="AS3113">
        <v>46</v>
      </c>
      <c r="AT3113">
        <v>54</v>
      </c>
      <c r="AU3113">
        <v>1.18</v>
      </c>
      <c r="AV3113">
        <v>2.0299999999999998</v>
      </c>
      <c r="AW3113">
        <v>2.13</v>
      </c>
      <c r="AX3113">
        <v>43</v>
      </c>
      <c r="AY3113">
        <v>55</v>
      </c>
      <c r="AZ3113">
        <v>45</v>
      </c>
      <c r="BA3113">
        <v>23</v>
      </c>
      <c r="BB3113">
        <v>0</v>
      </c>
      <c r="BC3113">
        <v>43</v>
      </c>
      <c r="BD3113">
        <v>68</v>
      </c>
      <c r="BE3113">
        <v>13</v>
      </c>
      <c r="BF3113">
        <v>55</v>
      </c>
      <c r="BG3113">
        <v>9</v>
      </c>
      <c r="BH3113">
        <v>5.9</v>
      </c>
      <c r="BI3113">
        <v>0</v>
      </c>
      <c r="BJ3113">
        <v>0</v>
      </c>
      <c r="BK3113">
        <v>0</v>
      </c>
      <c r="BL3113" t="e">
        <f>1/Table1[[#This Row],[odds_ft_home_team_win]]+1/Table1[[#This Row],[odds_ft_draw]]+1/Table1[[#This Row],[odds_ft_away_team_win]]-1</f>
        <v>#DIV/0!</v>
      </c>
      <c r="BM3113" t="e">
        <f>Table1[[#This Row],[Margin]]/3</f>
        <v>#DIV/0!</v>
      </c>
      <c r="BN3113">
        <v>1.36</v>
      </c>
      <c r="BO3113">
        <v>1.95</v>
      </c>
      <c r="BP3113">
        <v>3.2</v>
      </c>
      <c r="BQ3113">
        <v>6</v>
      </c>
      <c r="BR3113">
        <v>1.77</v>
      </c>
      <c r="BS3113">
        <v>2</v>
      </c>
      <c r="BT3113" t="s">
        <v>3798</v>
      </c>
      <c r="BU3113" t="e">
        <f>VLOOKUP(Table1[[#This Row],[Reference]],metron,11,FALSE)</f>
        <v>#DIV/0!</v>
      </c>
      <c r="BV3113" t="e">
        <f>VLOOKUP(Table1[[#This Row],[Reference]],metron,12,FALSE)</f>
        <v>#DIV/0!</v>
      </c>
    </row>
    <row r="3114" spans="1:74" hidden="1" x14ac:dyDescent="0.45">
      <c r="A3114" t="s">
        <v>5400</v>
      </c>
      <c r="B3114">
        <v>1632952800</v>
      </c>
      <c r="C3114" s="3" t="s">
        <v>5012</v>
      </c>
      <c r="D3114" t="s">
        <v>65</v>
      </c>
      <c r="E3114" t="s">
        <v>66</v>
      </c>
      <c r="F3114" t="s">
        <v>3792</v>
      </c>
      <c r="G3114" t="s">
        <v>68</v>
      </c>
      <c r="H3114" t="s">
        <v>3815</v>
      </c>
      <c r="I3114" t="e">
        <f>MROUND(Table1[[#This Row],[Prob_H]]*100,2)/100</f>
        <v>#DIV/0!</v>
      </c>
      <c r="J3114" t="e">
        <f>1/Table1[[#This Row],[odds_ft_home_team_win]]-Table1[[#This Row],[Margin/3]]</f>
        <v>#DIV/0!</v>
      </c>
      <c r="K3114" t="e">
        <f>1/Table1[[#This Row],[odds_ft_draw]]-Table1[[#This Row],[Margin/3]]</f>
        <v>#DIV/0!</v>
      </c>
      <c r="L3114" t="e">
        <f>1/Table1[[#This Row],[odds_ft_away_team_win]]-Table1[[#This Row],[Margin/3]]</f>
        <v>#DIV/0!</v>
      </c>
      <c r="M3114">
        <v>11</v>
      </c>
      <c r="N3114">
        <v>1.25</v>
      </c>
      <c r="O3114">
        <v>1.4</v>
      </c>
      <c r="P3114">
        <v>1.1100000000000001</v>
      </c>
      <c r="Q3114">
        <v>1.48</v>
      </c>
      <c r="R3114" t="str" cm="1">
        <f t="array" ref="R31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14">
        <v>0</v>
      </c>
      <c r="T3114">
        <v>3</v>
      </c>
      <c r="U3114">
        <v>3</v>
      </c>
      <c r="V3114">
        <v>1</v>
      </c>
      <c r="W3114">
        <v>0</v>
      </c>
      <c r="X3114">
        <v>1</v>
      </c>
      <c r="Z3114" t="s">
        <v>5013</v>
      </c>
      <c r="AA3114">
        <v>6</v>
      </c>
      <c r="AB3114">
        <v>0</v>
      </c>
      <c r="AC3114">
        <v>2</v>
      </c>
      <c r="AD3114">
        <v>0</v>
      </c>
      <c r="AE3114">
        <v>2</v>
      </c>
      <c r="AF3114">
        <v>0</v>
      </c>
      <c r="AG3114">
        <v>0</v>
      </c>
      <c r="AH3114">
        <v>2</v>
      </c>
      <c r="AI3114">
        <v>0</v>
      </c>
      <c r="AJ3114">
        <v>2</v>
      </c>
      <c r="AK3114">
        <v>18</v>
      </c>
      <c r="AL3114">
        <v>15</v>
      </c>
      <c r="AM3114">
        <v>4</v>
      </c>
      <c r="AN3114">
        <v>7</v>
      </c>
      <c r="AO3114">
        <v>14</v>
      </c>
      <c r="AP3114">
        <v>8</v>
      </c>
      <c r="AQ3114">
        <v>8</v>
      </c>
      <c r="AR3114">
        <v>10</v>
      </c>
      <c r="AS3114">
        <v>44</v>
      </c>
      <c r="AT3114">
        <v>56</v>
      </c>
      <c r="AU3114">
        <v>1.75</v>
      </c>
      <c r="AV3114">
        <v>1.72</v>
      </c>
      <c r="AW3114">
        <v>2.5299999999999998</v>
      </c>
      <c r="AX3114">
        <v>55</v>
      </c>
      <c r="AY3114">
        <v>88</v>
      </c>
      <c r="AZ3114">
        <v>43</v>
      </c>
      <c r="BA3114">
        <v>23</v>
      </c>
      <c r="BB3114">
        <v>13</v>
      </c>
      <c r="BC3114">
        <v>23</v>
      </c>
      <c r="BD3114">
        <v>78</v>
      </c>
      <c r="BE3114">
        <v>30</v>
      </c>
      <c r="BF3114">
        <v>88</v>
      </c>
      <c r="BG3114">
        <v>10.1</v>
      </c>
      <c r="BH3114">
        <v>4</v>
      </c>
      <c r="BI3114">
        <v>0</v>
      </c>
      <c r="BJ3114">
        <v>0</v>
      </c>
      <c r="BK3114">
        <v>0</v>
      </c>
      <c r="BL3114" t="e">
        <f>1/Table1[[#This Row],[odds_ft_home_team_win]]+1/Table1[[#This Row],[odds_ft_draw]]+1/Table1[[#This Row],[odds_ft_away_team_win]]-1</f>
        <v>#DIV/0!</v>
      </c>
      <c r="BM3114" t="e">
        <f>Table1[[#This Row],[Margin]]/3</f>
        <v>#DIV/0!</v>
      </c>
      <c r="BN3114">
        <v>1.43</v>
      </c>
      <c r="BO3114">
        <v>2.15</v>
      </c>
      <c r="BP3114">
        <v>3.65</v>
      </c>
      <c r="BQ3114">
        <v>7</v>
      </c>
      <c r="BR3114">
        <v>1.95</v>
      </c>
      <c r="BS3114">
        <v>1.83</v>
      </c>
      <c r="BT3114" t="s">
        <v>3795</v>
      </c>
      <c r="BU3114" t="e">
        <f>VLOOKUP(Table1[[#This Row],[Reference]],metron,11,FALSE)</f>
        <v>#DIV/0!</v>
      </c>
      <c r="BV3114" t="e">
        <f>VLOOKUP(Table1[[#This Row],[Reference]],metron,12,FALSE)</f>
        <v>#DIV/0!</v>
      </c>
    </row>
    <row r="3115" spans="1:74" hidden="1" x14ac:dyDescent="0.45">
      <c r="A3115" t="s">
        <v>5400</v>
      </c>
      <c r="B3115">
        <v>1632968100</v>
      </c>
      <c r="C3115" s="3" t="s">
        <v>5014</v>
      </c>
      <c r="D3115" t="s">
        <v>65</v>
      </c>
      <c r="E3115" t="s">
        <v>66</v>
      </c>
      <c r="F3115" t="s">
        <v>80</v>
      </c>
      <c r="G3115" t="s">
        <v>98</v>
      </c>
      <c r="H3115" t="s">
        <v>3784</v>
      </c>
      <c r="I3115" t="e">
        <f>MROUND(Table1[[#This Row],[Prob_H]]*100,2)/100</f>
        <v>#DIV/0!</v>
      </c>
      <c r="J3115" t="e">
        <f>1/Table1[[#This Row],[odds_ft_home_team_win]]-Table1[[#This Row],[Margin/3]]</f>
        <v>#DIV/0!</v>
      </c>
      <c r="K3115" t="e">
        <f>1/Table1[[#This Row],[odds_ft_draw]]-Table1[[#This Row],[Margin/3]]</f>
        <v>#DIV/0!</v>
      </c>
      <c r="L3115" t="e">
        <f>1/Table1[[#This Row],[odds_ft_away_team_win]]-Table1[[#This Row],[Margin/3]]</f>
        <v>#DIV/0!</v>
      </c>
      <c r="M3115">
        <v>11</v>
      </c>
      <c r="N3115">
        <v>1</v>
      </c>
      <c r="O3115">
        <v>1.4</v>
      </c>
      <c r="P3115">
        <v>1.24</v>
      </c>
      <c r="Q3115">
        <v>1.32</v>
      </c>
      <c r="R3115" t="str" cm="1">
        <f t="array" ref="R31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48</v>
      </c>
      <c r="AA3115">
        <v>2</v>
      </c>
      <c r="AB3115">
        <v>4</v>
      </c>
      <c r="AC3115">
        <v>4</v>
      </c>
      <c r="AD3115">
        <v>0</v>
      </c>
      <c r="AE3115">
        <v>3</v>
      </c>
      <c r="AF3115">
        <v>0</v>
      </c>
      <c r="AG3115">
        <v>1</v>
      </c>
      <c r="AH3115">
        <v>3</v>
      </c>
      <c r="AI3115">
        <v>1</v>
      </c>
      <c r="AJ3115">
        <v>2</v>
      </c>
      <c r="AK3115">
        <v>15</v>
      </c>
      <c r="AL3115">
        <v>20</v>
      </c>
      <c r="AM3115">
        <v>5</v>
      </c>
      <c r="AN3115">
        <v>11</v>
      </c>
      <c r="AO3115">
        <v>10</v>
      </c>
      <c r="AP3115">
        <v>9</v>
      </c>
      <c r="AQ3115">
        <v>9</v>
      </c>
      <c r="AR3115">
        <v>11</v>
      </c>
      <c r="AS3115">
        <v>32</v>
      </c>
      <c r="AT3115">
        <v>68</v>
      </c>
      <c r="AU3115">
        <v>1.53</v>
      </c>
      <c r="AV3115">
        <v>2.2599999999999998</v>
      </c>
      <c r="AW3115">
        <v>0.95</v>
      </c>
      <c r="AX3115">
        <v>0</v>
      </c>
      <c r="AY3115">
        <v>35</v>
      </c>
      <c r="AZ3115">
        <v>13</v>
      </c>
      <c r="BA3115">
        <v>0</v>
      </c>
      <c r="BB3115">
        <v>0</v>
      </c>
      <c r="BC3115">
        <v>13</v>
      </c>
      <c r="BD3115">
        <v>38</v>
      </c>
      <c r="BE3115">
        <v>10</v>
      </c>
      <c r="BF3115">
        <v>35</v>
      </c>
      <c r="BG3115">
        <v>6.65</v>
      </c>
      <c r="BH3115">
        <v>5.0999999999999996</v>
      </c>
      <c r="BI3115">
        <v>0</v>
      </c>
      <c r="BJ3115">
        <v>0</v>
      </c>
      <c r="BK3115">
        <v>0</v>
      </c>
      <c r="BL3115" t="e">
        <f>1/Table1[[#This Row],[odds_ft_home_team_win]]+1/Table1[[#This Row],[odds_ft_draw]]+1/Table1[[#This Row],[odds_ft_away_team_win]]-1</f>
        <v>#DIV/0!</v>
      </c>
      <c r="BM3115" t="e">
        <f>Table1[[#This Row],[Margin]]/3</f>
        <v>#DIV/0!</v>
      </c>
      <c r="BN3115">
        <v>1.43</v>
      </c>
      <c r="BO3115">
        <v>2.15</v>
      </c>
      <c r="BP3115">
        <v>3.65</v>
      </c>
      <c r="BQ3115">
        <v>7</v>
      </c>
      <c r="BR3115">
        <v>1.91</v>
      </c>
      <c r="BS3115">
        <v>1.87</v>
      </c>
      <c r="BT3115" t="s">
        <v>3847</v>
      </c>
      <c r="BU3115" t="e">
        <f>VLOOKUP(Table1[[#This Row],[Reference]],metron,11,FALSE)</f>
        <v>#DIV/0!</v>
      </c>
      <c r="BV3115" t="e">
        <f>VLOOKUP(Table1[[#This Row],[Reference]],metron,12,FALSE)</f>
        <v>#DIV/0!</v>
      </c>
    </row>
    <row r="3116" spans="1:74" hidden="1" x14ac:dyDescent="0.45">
      <c r="A3116" s="10" t="s">
        <v>5409</v>
      </c>
      <c r="B3116">
        <v>1494810000</v>
      </c>
      <c r="C3116" s="11" t="s">
        <v>2721</v>
      </c>
      <c r="D3116" s="10" t="s">
        <v>65</v>
      </c>
      <c r="E3116" s="10" t="s">
        <v>66</v>
      </c>
      <c r="F3116" s="17" t="s">
        <v>72</v>
      </c>
      <c r="G3116" s="10" t="s">
        <v>78</v>
      </c>
      <c r="H3116" s="10" t="s">
        <v>66</v>
      </c>
      <c r="I3116" s="10">
        <f>MROUND(Table1[[#This Row],[Prob_H]]*100,2)/100</f>
        <v>0.56000000000000005</v>
      </c>
      <c r="J3116" s="10">
        <f>1/Table1[[#This Row],[odds_ft_home_team_win]]-Table1[[#This Row],[Margin/3]]</f>
        <v>0.55655042594225046</v>
      </c>
      <c r="K3116" s="10">
        <f>1/Table1[[#This Row],[odds_ft_draw]]-Table1[[#This Row],[Margin/3]]</f>
        <v>0.2716907193477483</v>
      </c>
      <c r="L3116" s="10">
        <f>1/Table1[[#This Row],[odds_ft_away_team_win]]-Table1[[#This Row],[Margin/3]]</f>
        <v>0.1717588547100013</v>
      </c>
      <c r="M3116" s="10" t="s">
        <v>66</v>
      </c>
      <c r="N3116" s="10">
        <v>1.81</v>
      </c>
      <c r="O3116" s="10">
        <v>1.34</v>
      </c>
      <c r="P3116" s="10">
        <v>1.75</v>
      </c>
      <c r="Q3116" s="10">
        <v>1.31</v>
      </c>
      <c r="R3116" s="10" t="str" cm="1">
        <f t="array" ref="R31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6" s="10">
        <v>2</v>
      </c>
      <c r="T3116" s="10">
        <v>0</v>
      </c>
      <c r="U3116" s="10">
        <v>2</v>
      </c>
      <c r="V3116" s="10">
        <v>1</v>
      </c>
      <c r="W3116" s="10">
        <v>1</v>
      </c>
      <c r="X3116" s="10">
        <v>0</v>
      </c>
      <c r="Y3116" s="10" t="s">
        <v>2722</v>
      </c>
      <c r="Z3116" s="10"/>
      <c r="AA3116" s="10">
        <v>9</v>
      </c>
      <c r="AB3116" s="10">
        <v>6</v>
      </c>
      <c r="AC3116" s="10">
        <v>2</v>
      </c>
      <c r="AD3116" s="10">
        <v>0</v>
      </c>
      <c r="AE3116" s="10">
        <v>1</v>
      </c>
      <c r="AF3116" s="10">
        <v>0</v>
      </c>
      <c r="AG3116" s="10">
        <v>1</v>
      </c>
      <c r="AH3116" s="10">
        <v>1</v>
      </c>
      <c r="AI3116" s="10">
        <v>0</v>
      </c>
      <c r="AJ3116" s="10">
        <v>1</v>
      </c>
      <c r="AK3116" s="10">
        <v>11</v>
      </c>
      <c r="AL3116" s="10">
        <v>7</v>
      </c>
      <c r="AM3116" s="10">
        <v>4</v>
      </c>
      <c r="AN3116" s="10">
        <v>4</v>
      </c>
      <c r="AO3116" s="10">
        <v>7</v>
      </c>
      <c r="AP3116" s="10">
        <v>3</v>
      </c>
      <c r="AQ3116" s="10">
        <v>12</v>
      </c>
      <c r="AR3116" s="10">
        <v>16</v>
      </c>
      <c r="AS3116" s="10">
        <v>57</v>
      </c>
      <c r="AT3116" s="10">
        <v>43</v>
      </c>
      <c r="AU3116" s="10">
        <v>0</v>
      </c>
      <c r="AV3116" s="10">
        <v>0</v>
      </c>
      <c r="AW3116" s="10">
        <v>2.74</v>
      </c>
      <c r="AX3116" s="10">
        <v>56</v>
      </c>
      <c r="AY3116" s="10">
        <v>76</v>
      </c>
      <c r="AZ3116" s="10">
        <v>50</v>
      </c>
      <c r="BA3116" s="10">
        <v>28</v>
      </c>
      <c r="BB3116" s="10">
        <v>17</v>
      </c>
      <c r="BC3116" s="10">
        <v>31</v>
      </c>
      <c r="BD3116" s="10">
        <v>74</v>
      </c>
      <c r="BE3116" s="10">
        <v>44</v>
      </c>
      <c r="BF3116" s="10">
        <v>82</v>
      </c>
      <c r="BG3116" s="10">
        <v>8.4600000000000009</v>
      </c>
      <c r="BH3116" s="10">
        <v>5.0199999999999996</v>
      </c>
      <c r="BI3116" s="10">
        <v>1.77</v>
      </c>
      <c r="BJ3116" s="10">
        <v>3.57</v>
      </c>
      <c r="BK3116" s="10">
        <v>5.55</v>
      </c>
      <c r="BL3116" s="10">
        <f>1/Table1[[#This Row],[odds_ft_home_team_win]]+1/Table1[[#This Row],[odds_ft_draw]]+1/Table1[[#This Row],[odds_ft_away_team_win]]-1</f>
        <v>2.5263976410536682E-2</v>
      </c>
      <c r="BM3116" s="10">
        <f>Table1[[#This Row],[Margin]]/3</f>
        <v>8.4213254701788944E-3</v>
      </c>
      <c r="BN3116" s="10">
        <v>0</v>
      </c>
      <c r="BO3116" s="10">
        <v>0</v>
      </c>
      <c r="BP3116" s="10">
        <v>0</v>
      </c>
      <c r="BQ3116" s="10">
        <v>0</v>
      </c>
      <c r="BR3116" s="10">
        <v>0</v>
      </c>
      <c r="BS3116" s="10">
        <v>0</v>
      </c>
      <c r="BT3116" s="10" t="s">
        <v>75</v>
      </c>
      <c r="BU3116">
        <f>VLOOKUP(Table1[[#This Row],[Reference]],metron,11,FALSE)</f>
        <v>1.7546812539448771</v>
      </c>
      <c r="BV3116">
        <f>VLOOKUP(Table1[[#This Row],[Reference]],metron,12,FALSE)</f>
        <v>0.93456764148958549</v>
      </c>
    </row>
    <row r="3117" spans="1:74" x14ac:dyDescent="0.45">
      <c r="A3117" t="s">
        <v>5406</v>
      </c>
      <c r="B3117">
        <v>1544150700</v>
      </c>
      <c r="C3117" s="3" t="s">
        <v>3516</v>
      </c>
      <c r="D3117" s="1" t="s">
        <v>65</v>
      </c>
      <c r="E3117" s="1" t="s">
        <v>66</v>
      </c>
      <c r="F3117" s="18" t="s">
        <v>94</v>
      </c>
      <c r="G3117" t="s">
        <v>86</v>
      </c>
      <c r="H3117" t="s">
        <v>66</v>
      </c>
      <c r="I3117">
        <f>MROUND(Table1[[#This Row],[Prob_H]]*100,2)/100</f>
        <v>0.28000000000000003</v>
      </c>
      <c r="J3117">
        <f>1/Table1[[#This Row],[odds_ft_home_team_win]]-Table1[[#This Row],[Margin/3]]</f>
        <v>0.27259804871745175</v>
      </c>
      <c r="K3117">
        <f>1/Table1[[#This Row],[odds_ft_draw]]-Table1[[#This Row],[Margin/3]]</f>
        <v>0.27712088906118765</v>
      </c>
      <c r="L3117">
        <f>1/Table1[[#This Row],[odds_ft_away_team_win]]-Table1[[#This Row],[Margin/3]]</f>
        <v>0.45028106222136077</v>
      </c>
      <c r="M3117" s="1" t="s">
        <v>66</v>
      </c>
      <c r="N3117">
        <v>1.74</v>
      </c>
      <c r="O3117">
        <v>1.95</v>
      </c>
      <c r="P3117">
        <v>1.34</v>
      </c>
      <c r="Q3117">
        <v>1.82</v>
      </c>
      <c r="R3117" t="str" cm="1">
        <f t="array" ref="R31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17">
        <v>1</v>
      </c>
      <c r="T3117">
        <v>1</v>
      </c>
      <c r="U3117">
        <v>2</v>
      </c>
      <c r="V3117">
        <v>1</v>
      </c>
      <c r="W3117">
        <v>0</v>
      </c>
      <c r="X3117">
        <v>1</v>
      </c>
      <c r="Y3117">
        <v>51</v>
      </c>
      <c r="Z3117">
        <v>21</v>
      </c>
      <c r="AA3117">
        <v>4</v>
      </c>
      <c r="AB3117">
        <v>0</v>
      </c>
      <c r="AC3117">
        <v>2</v>
      </c>
      <c r="AD3117">
        <v>0</v>
      </c>
      <c r="AE3117">
        <v>1</v>
      </c>
      <c r="AF3117">
        <v>0</v>
      </c>
      <c r="AG3117">
        <v>0</v>
      </c>
      <c r="AH3117">
        <v>2</v>
      </c>
      <c r="AI3117">
        <v>0</v>
      </c>
      <c r="AJ3117">
        <v>1</v>
      </c>
      <c r="AK3117">
        <v>16</v>
      </c>
      <c r="AL3117">
        <v>9</v>
      </c>
      <c r="AM3117">
        <v>8</v>
      </c>
      <c r="AN3117">
        <v>6</v>
      </c>
      <c r="AO3117">
        <v>8</v>
      </c>
      <c r="AP3117">
        <v>3</v>
      </c>
      <c r="AQ3117">
        <v>12</v>
      </c>
      <c r="AR3117">
        <v>9</v>
      </c>
      <c r="AS3117">
        <v>64</v>
      </c>
      <c r="AT3117">
        <v>36</v>
      </c>
      <c r="AU3117">
        <v>0</v>
      </c>
      <c r="AV3117">
        <v>0</v>
      </c>
      <c r="AW3117">
        <v>3</v>
      </c>
      <c r="AX3117">
        <v>63</v>
      </c>
      <c r="AY3117">
        <v>82</v>
      </c>
      <c r="AZ3117">
        <v>61</v>
      </c>
      <c r="BA3117">
        <v>35</v>
      </c>
      <c r="BB3117">
        <v>19</v>
      </c>
      <c r="BC3117">
        <v>45</v>
      </c>
      <c r="BD3117">
        <v>82</v>
      </c>
      <c r="BE3117">
        <v>48</v>
      </c>
      <c r="BF3117">
        <v>79</v>
      </c>
      <c r="BG3117">
        <v>9.52</v>
      </c>
      <c r="BH3117">
        <v>4.21</v>
      </c>
      <c r="BI3117">
        <v>3.35</v>
      </c>
      <c r="BJ3117">
        <v>3.3</v>
      </c>
      <c r="BK3117">
        <v>2.1</v>
      </c>
      <c r="BL3117">
        <f>1/Table1[[#This Row],[odds_ft_home_team_win]]+1/Table1[[#This Row],[odds_ft_draw]]+1/Table1[[#This Row],[odds_ft_away_team_win]]-1</f>
        <v>7.7728241907346174E-2</v>
      </c>
      <c r="BM3117">
        <f>Table1[[#This Row],[Margin]]/3</f>
        <v>2.5909413969115391E-2</v>
      </c>
      <c r="BN3117">
        <v>1.29</v>
      </c>
      <c r="BO3117">
        <v>1.95</v>
      </c>
      <c r="BP3117">
        <v>3.35</v>
      </c>
      <c r="BQ3117">
        <v>0</v>
      </c>
      <c r="BR3117">
        <v>1.8</v>
      </c>
      <c r="BS3117">
        <v>2</v>
      </c>
      <c r="BT3117" t="s">
        <v>124</v>
      </c>
      <c r="BU3117">
        <f>VLOOKUP(Table1[[#This Row],[Reference]],metron,11,FALSE)</f>
        <v>1.128766254360926</v>
      </c>
      <c r="BV3117">
        <f>VLOOKUP(Table1[[#This Row],[Reference]],metron,12,FALSE)</f>
        <v>1.415794481446242</v>
      </c>
    </row>
    <row r="3118" spans="1:74" hidden="1" x14ac:dyDescent="0.45">
      <c r="A3118" s="10" t="s">
        <v>5408</v>
      </c>
      <c r="B3118">
        <v>1511658000</v>
      </c>
      <c r="C3118" s="11" t="s">
        <v>2983</v>
      </c>
      <c r="D3118" s="10" t="s">
        <v>65</v>
      </c>
      <c r="E3118" s="10" t="s">
        <v>66</v>
      </c>
      <c r="F3118" s="17" t="s">
        <v>68</v>
      </c>
      <c r="G3118" s="10" t="s">
        <v>81</v>
      </c>
      <c r="H3118" s="10" t="s">
        <v>66</v>
      </c>
      <c r="I3118" s="10">
        <f>MROUND(Table1[[#This Row],[Prob_H]]*100,2)/100</f>
        <v>0.56000000000000005</v>
      </c>
      <c r="J3118" s="10">
        <f>1/Table1[[#This Row],[odds_ft_home_team_win]]-Table1[[#This Row],[Margin/3]]</f>
        <v>0.56306178744865298</v>
      </c>
      <c r="K3118" s="10">
        <f>1/Table1[[#This Row],[odds_ft_draw]]-Table1[[#This Row],[Margin/3]]</f>
        <v>0.25410040762113145</v>
      </c>
      <c r="L3118" s="10">
        <f>1/Table1[[#This Row],[odds_ft_away_team_win]]-Table1[[#This Row],[Margin/3]]</f>
        <v>0.18283780493021543</v>
      </c>
      <c r="M3118" s="10" t="s">
        <v>66</v>
      </c>
      <c r="N3118" s="10">
        <v>1.83</v>
      </c>
      <c r="O3118" s="10">
        <v>1.5</v>
      </c>
      <c r="P3118" s="10">
        <v>1.79</v>
      </c>
      <c r="Q3118" s="10">
        <v>1.39</v>
      </c>
      <c r="R3118" s="10" t="str" cm="1">
        <f t="array" ref="R31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18" s="10">
        <v>1</v>
      </c>
      <c r="T3118" s="10">
        <v>1</v>
      </c>
      <c r="U3118" s="10">
        <v>2</v>
      </c>
      <c r="V3118" s="10">
        <v>2</v>
      </c>
      <c r="W3118" s="10">
        <v>1</v>
      </c>
      <c r="X3118" s="10">
        <v>1</v>
      </c>
      <c r="Y3118" s="10">
        <v>20</v>
      </c>
      <c r="Z3118" s="10">
        <v>25</v>
      </c>
      <c r="AA3118" s="10">
        <v>6</v>
      </c>
      <c r="AB3118" s="10">
        <v>2</v>
      </c>
      <c r="AC3118" s="10">
        <v>4</v>
      </c>
      <c r="AD3118" s="10">
        <v>0</v>
      </c>
      <c r="AE3118" s="10">
        <v>3</v>
      </c>
      <c r="AF3118" s="10">
        <v>0</v>
      </c>
      <c r="AG3118" s="10">
        <v>1</v>
      </c>
      <c r="AH3118" s="10">
        <v>3</v>
      </c>
      <c r="AI3118" s="10">
        <v>0</v>
      </c>
      <c r="AJ3118" s="10">
        <v>3</v>
      </c>
      <c r="AK3118" s="10">
        <v>18</v>
      </c>
      <c r="AL3118" s="10">
        <v>9</v>
      </c>
      <c r="AM3118" s="10">
        <v>7</v>
      </c>
      <c r="AN3118" s="10">
        <v>3</v>
      </c>
      <c r="AO3118" s="10">
        <v>11</v>
      </c>
      <c r="AP3118" s="10">
        <v>6</v>
      </c>
      <c r="AQ3118" s="10">
        <v>14</v>
      </c>
      <c r="AR3118" s="10">
        <v>10</v>
      </c>
      <c r="AS3118" s="10">
        <v>54</v>
      </c>
      <c r="AT3118" s="10">
        <v>46</v>
      </c>
      <c r="AU3118" s="10">
        <v>0</v>
      </c>
      <c r="AV3118" s="10">
        <v>0</v>
      </c>
      <c r="AW3118" s="10">
        <v>2.73</v>
      </c>
      <c r="AX3118" s="10">
        <v>53</v>
      </c>
      <c r="AY3118" s="10">
        <v>78</v>
      </c>
      <c r="AZ3118" s="10">
        <v>53</v>
      </c>
      <c r="BA3118" s="10">
        <v>22</v>
      </c>
      <c r="BB3118" s="10">
        <v>12</v>
      </c>
      <c r="BC3118" s="10">
        <v>39</v>
      </c>
      <c r="BD3118" s="10">
        <v>67</v>
      </c>
      <c r="BE3118" s="10">
        <v>48</v>
      </c>
      <c r="BF3118" s="10">
        <v>86</v>
      </c>
      <c r="BG3118" s="10">
        <v>11.29</v>
      </c>
      <c r="BH3118" s="10">
        <v>4.6100000000000003</v>
      </c>
      <c r="BI3118" s="10">
        <v>1.75</v>
      </c>
      <c r="BJ3118" s="10">
        <v>3.81</v>
      </c>
      <c r="BK3118" s="10">
        <v>5.23</v>
      </c>
      <c r="BL3118" s="10">
        <f>1/Table1[[#This Row],[odds_ft_home_team_win]]+1/Table1[[#This Row],[odds_ft_draw]]+1/Table1[[#This Row],[odds_ft_away_team_win]]-1</f>
        <v>2.5100351939755239E-2</v>
      </c>
      <c r="BM3118" s="10">
        <f>Table1[[#This Row],[Margin]]/3</f>
        <v>8.3667839799184129E-3</v>
      </c>
      <c r="BN3118" s="10">
        <v>0</v>
      </c>
      <c r="BO3118" s="10">
        <v>0</v>
      </c>
      <c r="BP3118" s="10">
        <v>0</v>
      </c>
      <c r="BQ3118" s="10">
        <v>0</v>
      </c>
      <c r="BR3118" s="10">
        <v>0</v>
      </c>
      <c r="BS3118" s="10">
        <v>0</v>
      </c>
      <c r="BT3118" s="10" t="s">
        <v>116</v>
      </c>
      <c r="BU3118">
        <f>VLOOKUP(Table1[[#This Row],[Reference]],metron,11,FALSE)</f>
        <v>1.7546812539448771</v>
      </c>
      <c r="BV3118">
        <f>VLOOKUP(Table1[[#This Row],[Reference]],metron,12,FALSE)</f>
        <v>0.93456764148958549</v>
      </c>
    </row>
    <row r="3119" spans="1:74" hidden="1" x14ac:dyDescent="0.45">
      <c r="A3119" s="10" t="s">
        <v>5408</v>
      </c>
      <c r="B3119">
        <v>1511665200</v>
      </c>
      <c r="C3119" s="11" t="s">
        <v>2984</v>
      </c>
      <c r="D3119" s="10" t="s">
        <v>65</v>
      </c>
      <c r="E3119" s="10" t="s">
        <v>66</v>
      </c>
      <c r="F3119" s="17" t="s">
        <v>78</v>
      </c>
      <c r="G3119" s="10" t="s">
        <v>97</v>
      </c>
      <c r="H3119" s="10" t="s">
        <v>66</v>
      </c>
      <c r="I3119" s="10">
        <f>MROUND(Table1[[#This Row],[Prob_H]]*100,2)/100</f>
        <v>0.38</v>
      </c>
      <c r="J3119" s="10">
        <f>1/Table1[[#This Row],[odds_ft_home_team_win]]-Table1[[#This Row],[Margin/3]]</f>
        <v>0.3884434337295597</v>
      </c>
      <c r="K3119" s="10">
        <f>1/Table1[[#This Row],[odds_ft_draw]]-Table1[[#This Row],[Margin/3]]</f>
        <v>0.27980247494450872</v>
      </c>
      <c r="L3119" s="10">
        <f>1/Table1[[#This Row],[odds_ft_away_team_win]]-Table1[[#This Row],[Margin/3]]</f>
        <v>0.33175409132593159</v>
      </c>
      <c r="M3119" s="10" t="s">
        <v>66</v>
      </c>
      <c r="N3119" s="10">
        <v>1.61</v>
      </c>
      <c r="O3119" s="10">
        <v>1.78</v>
      </c>
      <c r="P3119" s="10">
        <v>1.45</v>
      </c>
      <c r="Q3119" s="10">
        <v>1.76</v>
      </c>
      <c r="R3119" s="10" t="str" cm="1">
        <f t="array" ref="R31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19" s="10">
        <v>2</v>
      </c>
      <c r="T3119" s="10">
        <v>1</v>
      </c>
      <c r="U3119" s="10">
        <v>3</v>
      </c>
      <c r="V3119" s="10">
        <v>3</v>
      </c>
      <c r="W3119" s="10">
        <v>2</v>
      </c>
      <c r="X3119" s="10">
        <v>1</v>
      </c>
      <c r="Y3119" s="10" t="s">
        <v>2985</v>
      </c>
      <c r="Z3119" s="10">
        <v>4</v>
      </c>
      <c r="AA3119" s="10">
        <v>7</v>
      </c>
      <c r="AB3119" s="10">
        <v>7</v>
      </c>
      <c r="AC3119" s="10">
        <v>2</v>
      </c>
      <c r="AD3119" s="10">
        <v>1</v>
      </c>
      <c r="AE3119" s="10">
        <v>3</v>
      </c>
      <c r="AF3119" s="10">
        <v>0</v>
      </c>
      <c r="AG3119" s="10">
        <v>1</v>
      </c>
      <c r="AH3119" s="10">
        <v>2</v>
      </c>
      <c r="AI3119" s="10">
        <v>1</v>
      </c>
      <c r="AJ3119" s="10">
        <v>2</v>
      </c>
      <c r="AK3119" s="10">
        <v>7</v>
      </c>
      <c r="AL3119" s="10">
        <v>10</v>
      </c>
      <c r="AM3119" s="10">
        <v>4</v>
      </c>
      <c r="AN3119" s="10">
        <v>5</v>
      </c>
      <c r="AO3119" s="10">
        <v>3</v>
      </c>
      <c r="AP3119" s="10">
        <v>5</v>
      </c>
      <c r="AQ3119" s="10">
        <v>18</v>
      </c>
      <c r="AR3119" s="10">
        <v>16</v>
      </c>
      <c r="AS3119" s="10">
        <v>40</v>
      </c>
      <c r="AT3119" s="10">
        <v>60</v>
      </c>
      <c r="AU3119" s="10">
        <v>0</v>
      </c>
      <c r="AV3119" s="10">
        <v>0</v>
      </c>
      <c r="AW3119" s="10">
        <v>2.59</v>
      </c>
      <c r="AX3119" s="10">
        <v>64</v>
      </c>
      <c r="AY3119" s="10">
        <v>73</v>
      </c>
      <c r="AZ3119" s="10">
        <v>64</v>
      </c>
      <c r="BA3119" s="10">
        <v>25</v>
      </c>
      <c r="BB3119" s="10">
        <v>12</v>
      </c>
      <c r="BC3119" s="10">
        <v>33</v>
      </c>
      <c r="BD3119" s="10">
        <v>61</v>
      </c>
      <c r="BE3119" s="10">
        <v>48</v>
      </c>
      <c r="BF3119" s="10">
        <v>72</v>
      </c>
      <c r="BG3119" s="10">
        <v>10.95</v>
      </c>
      <c r="BH3119" s="10">
        <v>4.78</v>
      </c>
      <c r="BI3119" s="10">
        <v>2.52</v>
      </c>
      <c r="BJ3119" s="10">
        <v>3.47</v>
      </c>
      <c r="BK3119" s="10">
        <v>2.94</v>
      </c>
      <c r="BL3119" s="10">
        <f>1/Table1[[#This Row],[odds_ft_home_team_win]]+1/Table1[[#This Row],[odds_ft_draw]]+1/Table1[[#This Row],[odds_ft_away_team_win]]-1</f>
        <v>2.514588928751138E-2</v>
      </c>
      <c r="BM3119" s="10">
        <f>Table1[[#This Row],[Margin]]/3</f>
        <v>8.3819630958371274E-3</v>
      </c>
      <c r="BN3119" s="10">
        <v>0</v>
      </c>
      <c r="BO3119" s="10">
        <v>0</v>
      </c>
      <c r="BP3119" s="10">
        <v>0</v>
      </c>
      <c r="BQ3119" s="10">
        <v>0</v>
      </c>
      <c r="BR3119" s="10">
        <v>0</v>
      </c>
      <c r="BS3119" s="10">
        <v>0</v>
      </c>
      <c r="BT3119" s="10" t="s">
        <v>106</v>
      </c>
      <c r="BU3119">
        <f>VLOOKUP(Table1[[#This Row],[Reference]],metron,11,FALSE)</f>
        <v>1.330562659846547</v>
      </c>
      <c r="BV3119">
        <f>VLOOKUP(Table1[[#This Row],[Reference]],metron,12,FALSE)</f>
        <v>1.1595268542199491</v>
      </c>
    </row>
    <row r="3120" spans="1:74" hidden="1" x14ac:dyDescent="0.45">
      <c r="A3120" s="10" t="s">
        <v>5408</v>
      </c>
      <c r="B3120">
        <v>1511740800</v>
      </c>
      <c r="C3120" s="11" t="s">
        <v>2986</v>
      </c>
      <c r="D3120" s="10" t="s">
        <v>65</v>
      </c>
      <c r="E3120" s="10" t="s">
        <v>66</v>
      </c>
      <c r="F3120" s="17" t="s">
        <v>85</v>
      </c>
      <c r="G3120" s="10" t="s">
        <v>93</v>
      </c>
      <c r="H3120" s="10" t="s">
        <v>66</v>
      </c>
      <c r="I3120" s="10">
        <f>MROUND(Table1[[#This Row],[Prob_H]]*100,2)/100</f>
        <v>0.7</v>
      </c>
      <c r="J3120" s="10">
        <f>1/Table1[[#This Row],[odds_ft_home_team_win]]-Table1[[#This Row],[Margin/3]]</f>
        <v>0.69083262700283987</v>
      </c>
      <c r="K3120" s="10">
        <f>1/Table1[[#This Row],[odds_ft_draw]]-Table1[[#This Row],[Margin/3]]</f>
        <v>0.19943213560234838</v>
      </c>
      <c r="L3120" s="10">
        <f>1/Table1[[#This Row],[odds_ft_away_team_win]]-Table1[[#This Row],[Margin/3]]</f>
        <v>0.10973523739481184</v>
      </c>
      <c r="M3120" s="10" t="s">
        <v>66</v>
      </c>
      <c r="N3120" s="10">
        <v>2.2200000000000002</v>
      </c>
      <c r="O3120" s="10">
        <v>1.39</v>
      </c>
      <c r="P3120" s="10">
        <v>1.9</v>
      </c>
      <c r="Q3120" s="10">
        <v>1.19</v>
      </c>
      <c r="R3120" s="10" t="str" cm="1">
        <f t="array" ref="R31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0" s="10">
        <v>4</v>
      </c>
      <c r="T3120" s="10">
        <v>1</v>
      </c>
      <c r="U3120" s="10">
        <v>5</v>
      </c>
      <c r="V3120" s="10">
        <v>5</v>
      </c>
      <c r="W3120" s="10">
        <v>4</v>
      </c>
      <c r="X3120" s="10">
        <v>1</v>
      </c>
      <c r="Y3120" s="10" t="s">
        <v>2987</v>
      </c>
      <c r="Z3120" s="10">
        <v>34</v>
      </c>
      <c r="AA3120" s="10">
        <v>9</v>
      </c>
      <c r="AB3120" s="10">
        <v>3</v>
      </c>
      <c r="AC3120" s="10">
        <v>1</v>
      </c>
      <c r="AD3120" s="10">
        <v>0</v>
      </c>
      <c r="AE3120" s="10">
        <v>2</v>
      </c>
      <c r="AF3120" s="10">
        <v>0</v>
      </c>
      <c r="AG3120" s="10">
        <v>0</v>
      </c>
      <c r="AH3120" s="10">
        <v>1</v>
      </c>
      <c r="AI3120" s="10">
        <v>0</v>
      </c>
      <c r="AJ3120" s="10">
        <v>2</v>
      </c>
      <c r="AK3120" s="10">
        <v>16</v>
      </c>
      <c r="AL3120" s="10">
        <v>11</v>
      </c>
      <c r="AM3120" s="10">
        <v>8</v>
      </c>
      <c r="AN3120" s="10">
        <v>6</v>
      </c>
      <c r="AO3120" s="10">
        <v>8</v>
      </c>
      <c r="AP3120" s="10">
        <v>5</v>
      </c>
      <c r="AQ3120" s="10">
        <v>13</v>
      </c>
      <c r="AR3120" s="10">
        <v>6</v>
      </c>
      <c r="AS3120" s="10">
        <v>52</v>
      </c>
      <c r="AT3120" s="10">
        <v>48</v>
      </c>
      <c r="AU3120" s="10">
        <v>0</v>
      </c>
      <c r="AV3120" s="10">
        <v>0</v>
      </c>
      <c r="AW3120" s="10">
        <v>2.4700000000000002</v>
      </c>
      <c r="AX3120" s="10">
        <v>59</v>
      </c>
      <c r="AY3120" s="10">
        <v>78</v>
      </c>
      <c r="AZ3120" s="10">
        <v>50</v>
      </c>
      <c r="BA3120" s="10">
        <v>14</v>
      </c>
      <c r="BB3120" s="10">
        <v>9</v>
      </c>
      <c r="BC3120" s="10">
        <v>47</v>
      </c>
      <c r="BD3120" s="10">
        <v>72</v>
      </c>
      <c r="BE3120" s="10">
        <v>31</v>
      </c>
      <c r="BF3120" s="10">
        <v>78</v>
      </c>
      <c r="BG3120" s="10">
        <v>9.7200000000000006</v>
      </c>
      <c r="BH3120" s="10">
        <v>4.84</v>
      </c>
      <c r="BI3120" s="10">
        <v>1.43</v>
      </c>
      <c r="BJ3120" s="10">
        <v>4.8099999999999996</v>
      </c>
      <c r="BK3120" s="10">
        <v>8.4600000000000009</v>
      </c>
      <c r="BL3120" s="10">
        <f>1/Table1[[#This Row],[odds_ft_home_team_win]]+1/Table1[[#This Row],[odds_ft_draw]]+1/Table1[[#This Row],[odds_ft_away_team_win]]-1</f>
        <v>2.5404216893578635E-2</v>
      </c>
      <c r="BM3120" s="10">
        <f>Table1[[#This Row],[Margin]]/3</f>
        <v>8.4680722978595444E-3</v>
      </c>
      <c r="BN3120" s="10">
        <v>0</v>
      </c>
      <c r="BO3120" s="10">
        <v>0</v>
      </c>
      <c r="BP3120" s="10">
        <v>0</v>
      </c>
      <c r="BQ3120" s="10">
        <v>0</v>
      </c>
      <c r="BR3120" s="10">
        <v>0</v>
      </c>
      <c r="BS3120" s="10">
        <v>0</v>
      </c>
      <c r="BT3120" s="10" t="s">
        <v>1684</v>
      </c>
      <c r="BU3120">
        <f>VLOOKUP(Table1[[#This Row],[Reference]],metron,11,FALSE)</f>
        <v>2.224544841537424</v>
      </c>
      <c r="BV3120">
        <f>VLOOKUP(Table1[[#This Row],[Reference]],metron,12,FALSE)</f>
        <v>0.76803776129467294</v>
      </c>
    </row>
    <row r="3121" spans="1:74" hidden="1" x14ac:dyDescent="0.45">
      <c r="A3121" s="10" t="s">
        <v>5408</v>
      </c>
      <c r="B3121">
        <v>1511748000</v>
      </c>
      <c r="C3121" s="11" t="s">
        <v>2988</v>
      </c>
      <c r="D3121" s="10" t="s">
        <v>65</v>
      </c>
      <c r="E3121" s="10" t="s">
        <v>66</v>
      </c>
      <c r="F3121" s="17" t="s">
        <v>86</v>
      </c>
      <c r="G3121" s="10" t="s">
        <v>77</v>
      </c>
      <c r="H3121" s="10" t="s">
        <v>66</v>
      </c>
      <c r="I3121" s="10">
        <f>MROUND(Table1[[#This Row],[Prob_H]]*100,2)/100</f>
        <v>0.42</v>
      </c>
      <c r="J3121" s="10">
        <f>1/Table1[[#This Row],[odds_ft_home_team_win]]-Table1[[#This Row],[Margin/3]]</f>
        <v>0.41202815545744209</v>
      </c>
      <c r="K3121" s="10">
        <f>1/Table1[[#This Row],[odds_ft_draw]]-Table1[[#This Row],[Margin/3]]</f>
        <v>0.29216038853085163</v>
      </c>
      <c r="L3121" s="10">
        <f>1/Table1[[#This Row],[odds_ft_away_team_win]]-Table1[[#This Row],[Margin/3]]</f>
        <v>0.29581145601170633</v>
      </c>
      <c r="M3121" s="10" t="s">
        <v>66</v>
      </c>
      <c r="N3121" s="10">
        <v>1.72</v>
      </c>
      <c r="O3121" s="10">
        <v>1.56</v>
      </c>
      <c r="P3121" s="10">
        <v>1.62</v>
      </c>
      <c r="Q3121" s="10">
        <v>1.42</v>
      </c>
      <c r="R3121" s="10" t="str" cm="1">
        <f t="array" ref="R31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21" s="10">
        <v>0</v>
      </c>
      <c r="T3121" s="10">
        <v>0</v>
      </c>
      <c r="U3121" s="10">
        <v>0</v>
      </c>
      <c r="V3121" s="10">
        <v>0</v>
      </c>
      <c r="W3121" s="10">
        <v>0</v>
      </c>
      <c r="X3121" s="10">
        <v>0</v>
      </c>
      <c r="Y3121" s="10"/>
      <c r="Z3121" s="10"/>
      <c r="AA3121" s="10">
        <v>3</v>
      </c>
      <c r="AB3121" s="10">
        <v>9</v>
      </c>
      <c r="AC3121" s="10">
        <v>2</v>
      </c>
      <c r="AD3121" s="10">
        <v>0</v>
      </c>
      <c r="AE3121" s="10">
        <v>2</v>
      </c>
      <c r="AF3121" s="10">
        <v>0</v>
      </c>
      <c r="AG3121" s="10">
        <v>1</v>
      </c>
      <c r="AH3121" s="10">
        <v>1</v>
      </c>
      <c r="AI3121" s="10">
        <v>0</v>
      </c>
      <c r="AJ3121" s="10">
        <v>2</v>
      </c>
      <c r="AK3121" s="10">
        <v>9</v>
      </c>
      <c r="AL3121" s="10">
        <v>10</v>
      </c>
      <c r="AM3121" s="10">
        <v>4</v>
      </c>
      <c r="AN3121" s="10">
        <v>5</v>
      </c>
      <c r="AO3121" s="10">
        <v>5</v>
      </c>
      <c r="AP3121" s="10">
        <v>5</v>
      </c>
      <c r="AQ3121" s="10">
        <v>19</v>
      </c>
      <c r="AR3121" s="10">
        <v>16</v>
      </c>
      <c r="AS3121" s="10">
        <v>39</v>
      </c>
      <c r="AT3121" s="10">
        <v>61</v>
      </c>
      <c r="AU3121" s="10">
        <v>0</v>
      </c>
      <c r="AV3121" s="10">
        <v>0</v>
      </c>
      <c r="AW3121" s="10">
        <v>2.36</v>
      </c>
      <c r="AX3121" s="10">
        <v>56</v>
      </c>
      <c r="AY3121" s="10">
        <v>75</v>
      </c>
      <c r="AZ3121" s="10">
        <v>48</v>
      </c>
      <c r="BA3121" s="10">
        <v>20</v>
      </c>
      <c r="BB3121" s="10">
        <v>6</v>
      </c>
      <c r="BC3121" s="10">
        <v>42</v>
      </c>
      <c r="BD3121" s="10">
        <v>64</v>
      </c>
      <c r="BE3121" s="10">
        <v>31</v>
      </c>
      <c r="BF3121" s="10">
        <v>86</v>
      </c>
      <c r="BG3121" s="10">
        <v>10.06</v>
      </c>
      <c r="BH3121" s="10">
        <v>6.05</v>
      </c>
      <c r="BI3121" s="10">
        <v>2.38</v>
      </c>
      <c r="BJ3121" s="10">
        <v>3.33</v>
      </c>
      <c r="BK3121" s="10">
        <v>3.29</v>
      </c>
      <c r="BL3121" s="10">
        <f>1/Table1[[#This Row],[odds_ft_home_team_win]]+1/Table1[[#This Row],[odds_ft_draw]]+1/Table1[[#This Row],[odds_ft_away_team_win]]-1</f>
        <v>2.4419735308345958E-2</v>
      </c>
      <c r="BM3121" s="10">
        <f>Table1[[#This Row],[Margin]]/3</f>
        <v>8.139911769448652E-3</v>
      </c>
      <c r="BN3121" s="10">
        <v>0</v>
      </c>
      <c r="BO3121" s="10">
        <v>0</v>
      </c>
      <c r="BP3121" s="10">
        <v>0</v>
      </c>
      <c r="BQ3121" s="10">
        <v>0</v>
      </c>
      <c r="BR3121" s="10">
        <v>0</v>
      </c>
      <c r="BS3121" s="10">
        <v>0</v>
      </c>
      <c r="BT3121" s="10" t="s">
        <v>113</v>
      </c>
      <c r="BU3121">
        <f>VLOOKUP(Table1[[#This Row],[Reference]],metron,11,FALSE)</f>
        <v>1.396960958296362</v>
      </c>
      <c r="BV3121">
        <f>VLOOKUP(Table1[[#This Row],[Reference]],metron,12,FALSE)</f>
        <v>1.091503992901508</v>
      </c>
    </row>
    <row r="3122" spans="1:74" x14ac:dyDescent="0.45">
      <c r="A3122" s="10" t="s">
        <v>5406</v>
      </c>
      <c r="B3122">
        <v>1544317200</v>
      </c>
      <c r="C3122" s="11" t="s">
        <v>3517</v>
      </c>
      <c r="D3122" s="10" t="s">
        <v>65</v>
      </c>
      <c r="E3122" s="10" t="s">
        <v>66</v>
      </c>
      <c r="F3122" s="10" t="s">
        <v>77</v>
      </c>
      <c r="G3122" s="10" t="s">
        <v>85</v>
      </c>
      <c r="H3122" s="10" t="s">
        <v>66</v>
      </c>
      <c r="I3122" s="10">
        <f>MROUND(Table1[[#This Row],[Prob_H]]*100,2)/100</f>
        <v>0.5</v>
      </c>
      <c r="J3122" s="10">
        <f>1/Table1[[#This Row],[odds_ft_home_team_win]]-Table1[[#This Row],[Margin/3]]</f>
        <v>0.49048750803710844</v>
      </c>
      <c r="K3122" s="10">
        <f>1/Table1[[#This Row],[odds_ft_draw]]-Table1[[#This Row],[Margin/3]]</f>
        <v>0.27942729861302468</v>
      </c>
      <c r="L3122" s="10">
        <f>1/Table1[[#This Row],[odds_ft_away_team_win]]-Table1[[#This Row],[Margin/3]]</f>
        <v>0.2300851933498668</v>
      </c>
      <c r="M3122" s="10" t="s">
        <v>66</v>
      </c>
      <c r="N3122" s="10">
        <v>2</v>
      </c>
      <c r="O3122" s="10">
        <v>1.95</v>
      </c>
      <c r="P3122" s="10">
        <v>1.83</v>
      </c>
      <c r="Q3122" s="10">
        <v>1.79</v>
      </c>
      <c r="R3122" s="10" t="str" cm="1">
        <f t="array" ref="R31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2" s="10">
        <v>1</v>
      </c>
      <c r="T3122" s="10">
        <v>0</v>
      </c>
      <c r="U3122" s="10">
        <v>1</v>
      </c>
      <c r="V3122" s="10">
        <v>0</v>
      </c>
      <c r="W3122" s="10">
        <v>0</v>
      </c>
      <c r="X3122" s="10">
        <v>0</v>
      </c>
      <c r="Y3122" s="10">
        <v>55</v>
      </c>
      <c r="Z3122" s="10"/>
      <c r="AA3122" s="10">
        <v>3</v>
      </c>
      <c r="AB3122" s="10">
        <v>5</v>
      </c>
      <c r="AC3122" s="10">
        <v>4</v>
      </c>
      <c r="AD3122" s="10">
        <v>0</v>
      </c>
      <c r="AE3122" s="10">
        <v>4</v>
      </c>
      <c r="AF3122" s="10">
        <v>0</v>
      </c>
      <c r="AG3122" s="10">
        <v>1</v>
      </c>
      <c r="AH3122" s="10">
        <v>3</v>
      </c>
      <c r="AI3122" s="10">
        <v>1</v>
      </c>
      <c r="AJ3122" s="10">
        <v>3</v>
      </c>
      <c r="AK3122" s="10">
        <v>7</v>
      </c>
      <c r="AL3122" s="10">
        <v>8</v>
      </c>
      <c r="AM3122" s="10">
        <v>2</v>
      </c>
      <c r="AN3122" s="10">
        <v>3</v>
      </c>
      <c r="AO3122" s="10">
        <v>5</v>
      </c>
      <c r="AP3122" s="10">
        <v>5</v>
      </c>
      <c r="AQ3122" s="10">
        <v>14</v>
      </c>
      <c r="AR3122" s="10">
        <v>15</v>
      </c>
      <c r="AS3122" s="10">
        <v>55</v>
      </c>
      <c r="AT3122" s="10">
        <v>45</v>
      </c>
      <c r="AU3122" s="10">
        <v>0.84</v>
      </c>
      <c r="AV3122" s="10">
        <v>0.92</v>
      </c>
      <c r="AW3122" s="10">
        <v>2.2999999999999998</v>
      </c>
      <c r="AX3122" s="10">
        <v>43</v>
      </c>
      <c r="AY3122" s="10">
        <v>73</v>
      </c>
      <c r="AZ3122" s="10">
        <v>43</v>
      </c>
      <c r="BA3122" s="10">
        <v>13</v>
      </c>
      <c r="BB3122" s="10">
        <v>5</v>
      </c>
      <c r="BC3122" s="10">
        <v>18</v>
      </c>
      <c r="BD3122" s="10">
        <v>65</v>
      </c>
      <c r="BE3122" s="10">
        <v>40</v>
      </c>
      <c r="BF3122" s="10">
        <v>78</v>
      </c>
      <c r="BG3122" s="10">
        <v>9</v>
      </c>
      <c r="BH3122" s="10">
        <v>4.05</v>
      </c>
      <c r="BI3122" s="10">
        <v>1.91</v>
      </c>
      <c r="BJ3122" s="10">
        <v>3.2</v>
      </c>
      <c r="BK3122" s="10">
        <v>3.8</v>
      </c>
      <c r="BL3122" s="10">
        <f>1/Table1[[#This Row],[odds_ft_home_team_win]]+1/Table1[[#This Row],[odds_ft_draw]]+1/Table1[[#This Row],[odds_ft_away_team_win]]-1</f>
        <v>9.9218104160925913E-2</v>
      </c>
      <c r="BM3122" s="10">
        <f>Table1[[#This Row],[Margin]]/3</f>
        <v>3.3072701386975302E-2</v>
      </c>
      <c r="BN3122" s="10">
        <v>1.43</v>
      </c>
      <c r="BO3122" s="10">
        <v>2.2999999999999998</v>
      </c>
      <c r="BP3122" s="10">
        <v>4.3499999999999996</v>
      </c>
      <c r="BQ3122" s="10">
        <v>0</v>
      </c>
      <c r="BR3122" s="10">
        <v>2.1</v>
      </c>
      <c r="BS3122" s="10">
        <v>1.77</v>
      </c>
      <c r="BT3122" s="10" t="s">
        <v>113</v>
      </c>
      <c r="BU3122">
        <f>VLOOKUP(Table1[[#This Row],[Reference]],metron,11,FALSE)</f>
        <v>1.5342708579532029</v>
      </c>
      <c r="BV3122">
        <f>VLOOKUP(Table1[[#This Row],[Reference]],metron,12,FALSE)</f>
        <v>0.98593713070196176</v>
      </c>
    </row>
    <row r="3123" spans="1:74" x14ac:dyDescent="0.45">
      <c r="A3123" s="10" t="s">
        <v>5406</v>
      </c>
      <c r="B3123">
        <v>1544402700</v>
      </c>
      <c r="C3123" s="11" t="s">
        <v>3518</v>
      </c>
      <c r="D3123" s="10" t="s">
        <v>65</v>
      </c>
      <c r="E3123" s="10" t="s">
        <v>66</v>
      </c>
      <c r="F3123" s="10" t="s">
        <v>86</v>
      </c>
      <c r="G3123" s="10" t="s">
        <v>94</v>
      </c>
      <c r="H3123" s="10" t="s">
        <v>66</v>
      </c>
      <c r="I3123" s="10">
        <f>MROUND(Table1[[#This Row],[Prob_H]]*100,2)/100</f>
        <v>0.56000000000000005</v>
      </c>
      <c r="J3123" s="10">
        <f>1/Table1[[#This Row],[odds_ft_home_team_win]]-Table1[[#This Row],[Margin/3]]</f>
        <v>0.5637384986760593</v>
      </c>
      <c r="K3123" s="10">
        <f>1/Table1[[#This Row],[odds_ft_draw]]-Table1[[#This Row],[Margin/3]]</f>
        <v>0.25371266318976876</v>
      </c>
      <c r="L3123" s="10">
        <f>1/Table1[[#This Row],[odds_ft_away_team_win]]-Table1[[#This Row],[Margin/3]]</f>
        <v>0.182548838134172</v>
      </c>
      <c r="M3123" s="10" t="s">
        <v>66</v>
      </c>
      <c r="N3123" s="10">
        <v>1.9</v>
      </c>
      <c r="O3123" s="10">
        <v>1.7</v>
      </c>
      <c r="P3123" s="10">
        <v>1.82</v>
      </c>
      <c r="Q3123" s="10">
        <v>1.34</v>
      </c>
      <c r="R3123" s="10" t="str" cm="1">
        <f t="array" ref="R31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23" s="10">
        <v>6</v>
      </c>
      <c r="T3123" s="10">
        <v>1</v>
      </c>
      <c r="U3123" s="10">
        <v>7</v>
      </c>
      <c r="V3123" s="10">
        <v>4</v>
      </c>
      <c r="W3123" s="10">
        <v>3</v>
      </c>
      <c r="X3123" s="10">
        <v>1</v>
      </c>
      <c r="Y3123" s="10" t="s">
        <v>3519</v>
      </c>
      <c r="Z3123" s="10">
        <v>24</v>
      </c>
      <c r="AA3123" s="10">
        <v>7</v>
      </c>
      <c r="AB3123" s="10">
        <v>4</v>
      </c>
      <c r="AC3123" s="10">
        <v>2</v>
      </c>
      <c r="AD3123" s="10">
        <v>0</v>
      </c>
      <c r="AE3123" s="10">
        <v>2</v>
      </c>
      <c r="AF3123" s="10">
        <v>1</v>
      </c>
      <c r="AG3123" s="10">
        <v>1</v>
      </c>
      <c r="AH3123" s="10">
        <v>1</v>
      </c>
      <c r="AI3123" s="10">
        <v>1</v>
      </c>
      <c r="AJ3123" s="10">
        <v>2</v>
      </c>
      <c r="AK3123" s="10">
        <v>12</v>
      </c>
      <c r="AL3123" s="10">
        <v>8</v>
      </c>
      <c r="AM3123" s="10">
        <v>9</v>
      </c>
      <c r="AN3123" s="10">
        <v>4</v>
      </c>
      <c r="AO3123" s="10">
        <v>3</v>
      </c>
      <c r="AP3123" s="10">
        <v>4</v>
      </c>
      <c r="AQ3123" s="10">
        <v>15</v>
      </c>
      <c r="AR3123" s="10">
        <v>18</v>
      </c>
      <c r="AS3123" s="10">
        <v>52</v>
      </c>
      <c r="AT3123" s="10">
        <v>48</v>
      </c>
      <c r="AU3123" s="10">
        <v>1.91</v>
      </c>
      <c r="AV3123" s="10">
        <v>1.1599999999999999</v>
      </c>
      <c r="AW3123" s="10">
        <v>2.95</v>
      </c>
      <c r="AX3123" s="10">
        <v>65</v>
      </c>
      <c r="AY3123" s="10">
        <v>83</v>
      </c>
      <c r="AZ3123" s="10">
        <v>58</v>
      </c>
      <c r="BA3123" s="10">
        <v>33</v>
      </c>
      <c r="BB3123" s="10">
        <v>18</v>
      </c>
      <c r="BC3123" s="10">
        <v>43</v>
      </c>
      <c r="BD3123" s="10">
        <v>83</v>
      </c>
      <c r="BE3123" s="10">
        <v>45</v>
      </c>
      <c r="BF3123" s="10">
        <v>80</v>
      </c>
      <c r="BG3123" s="10">
        <v>9.25</v>
      </c>
      <c r="BH3123" s="10">
        <v>4.1500000000000004</v>
      </c>
      <c r="BI3123" s="10">
        <v>1.69</v>
      </c>
      <c r="BJ3123" s="10">
        <v>3.55</v>
      </c>
      <c r="BK3123" s="10">
        <v>4.75</v>
      </c>
      <c r="BL3123" s="10">
        <f>1/Table1[[#This Row],[odds_ft_home_team_win]]+1/Table1[[#This Row],[odds_ft_draw]]+1/Table1[[#This Row],[odds_ft_away_team_win]]-1</f>
        <v>8.3932432965905024E-2</v>
      </c>
      <c r="BM3123" s="10">
        <f>Table1[[#This Row],[Margin]]/3</f>
        <v>2.7977477655301675E-2</v>
      </c>
      <c r="BN3123" s="10">
        <v>1.27</v>
      </c>
      <c r="BO3123" s="10">
        <v>1.87</v>
      </c>
      <c r="BP3123" s="10">
        <v>3.2</v>
      </c>
      <c r="BQ3123" s="10">
        <v>0</v>
      </c>
      <c r="BR3123" s="10">
        <v>1.8</v>
      </c>
      <c r="BS3123" s="10">
        <v>2</v>
      </c>
      <c r="BT3123" s="10" t="s">
        <v>113</v>
      </c>
      <c r="BU3123">
        <f>VLOOKUP(Table1[[#This Row],[Reference]],metron,11,FALSE)</f>
        <v>1.7546812539448771</v>
      </c>
      <c r="BV3123">
        <f>VLOOKUP(Table1[[#This Row],[Reference]],metron,12,FALSE)</f>
        <v>0.93456764148958549</v>
      </c>
    </row>
    <row r="3124" spans="1:74" x14ac:dyDescent="0.45">
      <c r="A3124" s="10" t="s">
        <v>5404</v>
      </c>
      <c r="B3124">
        <v>1575162000</v>
      </c>
      <c r="C3124" s="11" t="s">
        <v>4102</v>
      </c>
      <c r="D3124" s="10" t="s">
        <v>65</v>
      </c>
      <c r="E3124" s="10" t="s">
        <v>66</v>
      </c>
      <c r="F3124" s="17" t="s">
        <v>81</v>
      </c>
      <c r="G3124" s="10" t="s">
        <v>78</v>
      </c>
      <c r="H3124" s="10" t="s">
        <v>3811</v>
      </c>
      <c r="I3124" s="10">
        <f>MROUND(Table1[[#This Row],[Prob_H]]*100,2)/100</f>
        <v>0.56000000000000005</v>
      </c>
      <c r="J3124" s="10">
        <f>1/Table1[[#This Row],[odds_ft_home_team_win]]-Table1[[#This Row],[Margin/3]]</f>
        <v>0.56759545923632615</v>
      </c>
      <c r="K3124" s="10">
        <f>1/Table1[[#This Row],[odds_ft_draw]]-Table1[[#This Row],[Margin/3]]</f>
        <v>0.24251805985552113</v>
      </c>
      <c r="L3124" s="10">
        <f>1/Table1[[#This Row],[odds_ft_away_team_win]]-Table1[[#This Row],[Margin/3]]</f>
        <v>0.18988648090815272</v>
      </c>
      <c r="M3124" s="10" t="s">
        <v>66</v>
      </c>
      <c r="N3124" s="10">
        <v>1.79</v>
      </c>
      <c r="O3124" s="10">
        <v>1.47</v>
      </c>
      <c r="P3124" s="10">
        <v>1.83</v>
      </c>
      <c r="Q3124" s="10">
        <v>1.5</v>
      </c>
      <c r="R3124" s="10" t="str" cm="1">
        <f t="array" ref="R31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24" s="10">
        <v>1</v>
      </c>
      <c r="T3124" s="10">
        <v>2</v>
      </c>
      <c r="U3124" s="10">
        <v>3</v>
      </c>
      <c r="V3124" s="10">
        <v>0</v>
      </c>
      <c r="W3124" s="10">
        <v>0</v>
      </c>
      <c r="X3124" s="10">
        <v>0</v>
      </c>
      <c r="Y3124" s="10">
        <v>52</v>
      </c>
      <c r="Z3124" s="10" t="s">
        <v>3065</v>
      </c>
      <c r="AA3124" s="10">
        <v>6</v>
      </c>
      <c r="AB3124" s="10">
        <v>1</v>
      </c>
      <c r="AC3124" s="10">
        <v>5</v>
      </c>
      <c r="AD3124" s="10">
        <v>0</v>
      </c>
      <c r="AE3124" s="10">
        <v>5</v>
      </c>
      <c r="AF3124" s="10">
        <v>0</v>
      </c>
      <c r="AG3124" s="10">
        <v>1</v>
      </c>
      <c r="AH3124" s="10">
        <v>4</v>
      </c>
      <c r="AI3124" s="10">
        <v>2</v>
      </c>
      <c r="AJ3124" s="10">
        <v>3</v>
      </c>
      <c r="AK3124" s="10">
        <v>18</v>
      </c>
      <c r="AL3124" s="10">
        <v>9</v>
      </c>
      <c r="AM3124" s="10">
        <v>7</v>
      </c>
      <c r="AN3124" s="10">
        <v>4</v>
      </c>
      <c r="AO3124" s="10">
        <v>11</v>
      </c>
      <c r="AP3124" s="10">
        <v>5</v>
      </c>
      <c r="AQ3124" s="10">
        <v>17</v>
      </c>
      <c r="AR3124" s="10">
        <v>22</v>
      </c>
      <c r="AS3124" s="10">
        <v>53</v>
      </c>
      <c r="AT3124" s="10">
        <v>47</v>
      </c>
      <c r="AU3124" s="10">
        <v>1.89</v>
      </c>
      <c r="AV3124" s="10">
        <v>1.1499999999999999</v>
      </c>
      <c r="AW3124" s="10">
        <v>3.43</v>
      </c>
      <c r="AX3124" s="10">
        <v>71</v>
      </c>
      <c r="AY3124" s="10">
        <v>82</v>
      </c>
      <c r="AZ3124" s="10">
        <v>61</v>
      </c>
      <c r="BA3124" s="10">
        <v>50</v>
      </c>
      <c r="BB3124" s="10">
        <v>32</v>
      </c>
      <c r="BC3124" s="10">
        <v>45</v>
      </c>
      <c r="BD3124" s="10">
        <v>76</v>
      </c>
      <c r="BE3124" s="10">
        <v>61</v>
      </c>
      <c r="BF3124" s="10">
        <v>89</v>
      </c>
      <c r="BG3124" s="10">
        <v>9.5299999999999994</v>
      </c>
      <c r="BH3124" s="10">
        <v>5.58</v>
      </c>
      <c r="BI3124" s="10">
        <v>1.7</v>
      </c>
      <c r="BJ3124" s="10">
        <v>3.8</v>
      </c>
      <c r="BK3124" s="10">
        <v>4.75</v>
      </c>
      <c r="BL3124" s="10">
        <f>1/Table1[[#This Row],[odds_ft_home_team_win]]+1/Table1[[#This Row],[odds_ft_draw]]+1/Table1[[#This Row],[odds_ft_away_team_win]]-1</f>
        <v>6.1919504643962897E-2</v>
      </c>
      <c r="BM3124" s="10">
        <f>Table1[[#This Row],[Margin]]/3</f>
        <v>2.0639834881320967E-2</v>
      </c>
      <c r="BN3124" s="10">
        <v>1.1599999999999999</v>
      </c>
      <c r="BO3124" s="10">
        <v>1.6</v>
      </c>
      <c r="BP3124" s="10">
        <v>2.37</v>
      </c>
      <c r="BQ3124" s="10">
        <v>4.33</v>
      </c>
      <c r="BR3124" s="10">
        <v>1.61</v>
      </c>
      <c r="BS3124" s="10">
        <v>2.23</v>
      </c>
      <c r="BT3124" s="10" t="s">
        <v>66</v>
      </c>
      <c r="BU3124">
        <f>VLOOKUP(Table1[[#This Row],[Reference]],metron,11,FALSE)</f>
        <v>1.7546812539448771</v>
      </c>
      <c r="BV3124">
        <f>VLOOKUP(Table1[[#This Row],[Reference]],metron,12,FALSE)</f>
        <v>0.93456764148958549</v>
      </c>
    </row>
    <row r="3125" spans="1:74" x14ac:dyDescent="0.45">
      <c r="A3125" s="10" t="s">
        <v>5404</v>
      </c>
      <c r="B3125">
        <v>1575169500</v>
      </c>
      <c r="C3125" s="11" t="s">
        <v>4103</v>
      </c>
      <c r="D3125" s="10" t="s">
        <v>65</v>
      </c>
      <c r="E3125" s="10" t="s">
        <v>66</v>
      </c>
      <c r="F3125" s="17" t="s">
        <v>80</v>
      </c>
      <c r="G3125" s="10" t="s">
        <v>2218</v>
      </c>
      <c r="H3125" s="10" t="s">
        <v>3822</v>
      </c>
      <c r="I3125" s="10">
        <f>MROUND(Table1[[#This Row],[Prob_H]]*100,2)/100</f>
        <v>0.5</v>
      </c>
      <c r="J3125" s="10">
        <f>1/Table1[[#This Row],[odds_ft_home_team_win]]-Table1[[#This Row],[Margin/3]]</f>
        <v>0.50206158211118257</v>
      </c>
      <c r="K3125" s="10">
        <f>1/Table1[[#This Row],[odds_ft_draw]]-Table1[[#This Row],[Margin/3]]</f>
        <v>0.25627915046487659</v>
      </c>
      <c r="L3125" s="10">
        <f>1/Table1[[#This Row],[odds_ft_away_team_win]]-Table1[[#This Row],[Margin/3]]</f>
        <v>0.24165926742394089</v>
      </c>
      <c r="M3125" s="10" t="s">
        <v>66</v>
      </c>
      <c r="N3125" s="10">
        <v>1.63</v>
      </c>
      <c r="O3125" s="10">
        <v>1.79</v>
      </c>
      <c r="P3125" s="10">
        <v>1.5</v>
      </c>
      <c r="Q3125" s="10">
        <v>1.5</v>
      </c>
      <c r="R3125" s="10" t="str" cm="1">
        <f t="array" ref="R31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25" s="10">
        <v>2</v>
      </c>
      <c r="T3125" s="10">
        <v>3</v>
      </c>
      <c r="U3125" s="10">
        <v>5</v>
      </c>
      <c r="V3125" s="10">
        <v>2</v>
      </c>
      <c r="W3125" s="10">
        <v>2</v>
      </c>
      <c r="X3125" s="10">
        <v>0</v>
      </c>
      <c r="Y3125" s="10" t="s">
        <v>4104</v>
      </c>
      <c r="Z3125" s="10" t="s">
        <v>4105</v>
      </c>
      <c r="AA3125" s="10">
        <v>3</v>
      </c>
      <c r="AB3125" s="10">
        <v>2</v>
      </c>
      <c r="AC3125" s="10">
        <v>3</v>
      </c>
      <c r="AD3125" s="10">
        <v>1</v>
      </c>
      <c r="AE3125" s="10">
        <v>2</v>
      </c>
      <c r="AF3125" s="10">
        <v>0</v>
      </c>
      <c r="AG3125" s="10">
        <v>3</v>
      </c>
      <c r="AH3125" s="10">
        <v>1</v>
      </c>
      <c r="AI3125" s="10">
        <v>2</v>
      </c>
      <c r="AJ3125" s="10">
        <v>0</v>
      </c>
      <c r="AK3125" s="10">
        <v>17</v>
      </c>
      <c r="AL3125" s="10">
        <v>15</v>
      </c>
      <c r="AM3125" s="10">
        <v>6</v>
      </c>
      <c r="AN3125" s="10">
        <v>7</v>
      </c>
      <c r="AO3125" s="10">
        <v>11</v>
      </c>
      <c r="AP3125" s="10">
        <v>8</v>
      </c>
      <c r="AQ3125" s="10">
        <v>13</v>
      </c>
      <c r="AR3125" s="10">
        <v>13</v>
      </c>
      <c r="AS3125" s="10">
        <v>54</v>
      </c>
      <c r="AT3125" s="10">
        <v>46</v>
      </c>
      <c r="AU3125" s="10">
        <v>1.89</v>
      </c>
      <c r="AV3125" s="10">
        <v>1.75</v>
      </c>
      <c r="AW3125" s="10">
        <v>2.95</v>
      </c>
      <c r="AX3125" s="10">
        <v>45</v>
      </c>
      <c r="AY3125" s="10">
        <v>89</v>
      </c>
      <c r="AZ3125" s="10">
        <v>61</v>
      </c>
      <c r="BA3125" s="10">
        <v>29</v>
      </c>
      <c r="BB3125" s="10">
        <v>16</v>
      </c>
      <c r="BC3125" s="10">
        <v>32</v>
      </c>
      <c r="BD3125" s="10">
        <v>66</v>
      </c>
      <c r="BE3125" s="10">
        <v>56</v>
      </c>
      <c r="BF3125" s="10">
        <v>77</v>
      </c>
      <c r="BG3125" s="10">
        <v>8.89</v>
      </c>
      <c r="BH3125" s="10">
        <v>4.21</v>
      </c>
      <c r="BI3125" s="10">
        <v>1.91</v>
      </c>
      <c r="BJ3125" s="10">
        <v>3.6</v>
      </c>
      <c r="BK3125" s="10">
        <v>3.8</v>
      </c>
      <c r="BL3125" s="10">
        <f>1/Table1[[#This Row],[odds_ft_home_team_win]]+1/Table1[[#This Row],[odds_ft_draw]]+1/Table1[[#This Row],[odds_ft_away_team_win]]-1</f>
        <v>6.4495881938703592E-2</v>
      </c>
      <c r="BM3125" s="10">
        <f>Table1[[#This Row],[Margin]]/3</f>
        <v>2.1498627312901197E-2</v>
      </c>
      <c r="BN3125" s="10">
        <v>1.2</v>
      </c>
      <c r="BO3125" s="10">
        <v>1.65</v>
      </c>
      <c r="BP3125" s="10">
        <v>2.62</v>
      </c>
      <c r="BQ3125" s="10">
        <v>5</v>
      </c>
      <c r="BR3125" s="10">
        <v>1.62</v>
      </c>
      <c r="BS3125" s="10">
        <v>2.2200000000000002</v>
      </c>
      <c r="BT3125" s="10" t="s">
        <v>66</v>
      </c>
      <c r="BU3125">
        <f>VLOOKUP(Table1[[#This Row],[Reference]],metron,11,FALSE)</f>
        <v>1.5342708579532029</v>
      </c>
      <c r="BV3125">
        <f>VLOOKUP(Table1[[#This Row],[Reference]],metron,12,FALSE)</f>
        <v>0.98593713070196176</v>
      </c>
    </row>
    <row r="3126" spans="1:74" hidden="1" x14ac:dyDescent="0.45">
      <c r="A3126" s="10" t="s">
        <v>5417</v>
      </c>
      <c r="B3126">
        <v>1368406800</v>
      </c>
      <c r="C3126" s="11" t="s">
        <v>590</v>
      </c>
      <c r="D3126" s="10" t="s">
        <v>65</v>
      </c>
      <c r="E3126" s="10" t="s">
        <v>66</v>
      </c>
      <c r="F3126" s="17" t="s">
        <v>93</v>
      </c>
      <c r="G3126" s="10" t="s">
        <v>88</v>
      </c>
      <c r="H3126" s="10" t="s">
        <v>66</v>
      </c>
      <c r="I3126" s="10">
        <f>MROUND(Table1[[#This Row],[Prob_H]]*100,2)/100</f>
        <v>0.44</v>
      </c>
      <c r="J3126" s="10">
        <f>1/Table1[[#This Row],[odds_ft_home_team_win]]-Table1[[#This Row],[Margin/3]]</f>
        <v>0.43851470748401655</v>
      </c>
      <c r="K3126" s="10">
        <f>1/Table1[[#This Row],[odds_ft_draw]]-Table1[[#This Row],[Margin/3]]</f>
        <v>0.29128903348758239</v>
      </c>
      <c r="L3126" s="10">
        <f>1/Table1[[#This Row],[odds_ft_away_team_win]]-Table1[[#This Row],[Margin/3]]</f>
        <v>0.27019625902840111</v>
      </c>
      <c r="M3126" s="10" t="s">
        <v>66</v>
      </c>
      <c r="N3126" s="10">
        <v>1.29</v>
      </c>
      <c r="O3126" s="10">
        <v>1.51</v>
      </c>
      <c r="P3126" s="10">
        <v>1.25</v>
      </c>
      <c r="Q3126" s="10">
        <v>1.47</v>
      </c>
      <c r="R3126" s="10" t="str" cm="1">
        <f t="array" ref="R31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26" s="10">
        <v>1</v>
      </c>
      <c r="T3126" s="10">
        <v>3</v>
      </c>
      <c r="U3126" s="10">
        <v>4</v>
      </c>
      <c r="V3126" s="10">
        <v>2</v>
      </c>
      <c r="W3126" s="10">
        <v>1</v>
      </c>
      <c r="X3126" s="10">
        <v>1</v>
      </c>
      <c r="Y3126" s="10">
        <v>4</v>
      </c>
      <c r="Z3126" s="10" t="s">
        <v>591</v>
      </c>
      <c r="AA3126" s="10">
        <v>-1</v>
      </c>
      <c r="AB3126" s="10">
        <v>-1</v>
      </c>
      <c r="AC3126" s="10">
        <v>2</v>
      </c>
      <c r="AD3126" s="10">
        <v>1</v>
      </c>
      <c r="AE3126" s="10">
        <v>4</v>
      </c>
      <c r="AF3126" s="10">
        <v>0</v>
      </c>
      <c r="AG3126" s="10">
        <v>2</v>
      </c>
      <c r="AH3126" s="10">
        <v>1</v>
      </c>
      <c r="AI3126" s="10">
        <v>4</v>
      </c>
      <c r="AJ3126" s="10">
        <v>0</v>
      </c>
      <c r="AK3126" s="10">
        <v>-1</v>
      </c>
      <c r="AL3126" s="10">
        <v>-1</v>
      </c>
      <c r="AM3126" s="10">
        <v>-1</v>
      </c>
      <c r="AN3126" s="10">
        <v>-1</v>
      </c>
      <c r="AO3126" s="10">
        <v>-1</v>
      </c>
      <c r="AP3126" s="10">
        <v>-1</v>
      </c>
      <c r="AQ3126" s="10">
        <v>-1</v>
      </c>
      <c r="AR3126" s="10">
        <v>-1</v>
      </c>
      <c r="AS3126" s="10">
        <v>-1</v>
      </c>
      <c r="AT3126" s="10">
        <v>-1</v>
      </c>
      <c r="AU3126" s="10">
        <v>0</v>
      </c>
      <c r="AV3126" s="10">
        <v>0</v>
      </c>
      <c r="AW3126" s="10">
        <v>2.2000000000000002</v>
      </c>
      <c r="AX3126" s="10">
        <v>57</v>
      </c>
      <c r="AY3126" s="10">
        <v>70</v>
      </c>
      <c r="AZ3126" s="10">
        <v>43</v>
      </c>
      <c r="BA3126" s="10">
        <v>17</v>
      </c>
      <c r="BB3126" s="10">
        <v>5</v>
      </c>
      <c r="BC3126" s="10">
        <v>23</v>
      </c>
      <c r="BD3126" s="10">
        <v>74</v>
      </c>
      <c r="BE3126" s="10">
        <v>34</v>
      </c>
      <c r="BF3126" s="10">
        <v>68</v>
      </c>
      <c r="BG3126" s="10">
        <v>0</v>
      </c>
      <c r="BH3126" s="10">
        <v>5</v>
      </c>
      <c r="BI3126" s="10">
        <v>2.23</v>
      </c>
      <c r="BJ3126" s="10">
        <v>3.32</v>
      </c>
      <c r="BK3126" s="10">
        <v>3.57</v>
      </c>
      <c r="BL3126" s="10">
        <f>1/Table1[[#This Row],[odds_ft_home_team_win]]+1/Table1[[#This Row],[odds_ft_draw]]+1/Table1[[#This Row],[odds_ft_away_team_win]]-1</f>
        <v>2.9747357368578253E-2</v>
      </c>
      <c r="BM3126" s="10">
        <f>Table1[[#This Row],[Margin]]/3</f>
        <v>9.915785789526085E-3</v>
      </c>
      <c r="BN3126" s="10">
        <v>0</v>
      </c>
      <c r="BO3126" s="10">
        <v>0</v>
      </c>
      <c r="BP3126" s="10">
        <v>0</v>
      </c>
      <c r="BQ3126" s="10">
        <v>0</v>
      </c>
      <c r="BR3126" s="10">
        <v>0</v>
      </c>
      <c r="BS3126" s="10">
        <v>0</v>
      </c>
      <c r="BT3126" s="10" t="s">
        <v>95</v>
      </c>
      <c r="BU3126">
        <f>VLOOKUP(Table1[[#This Row],[Reference]],metron,11,FALSE)</f>
        <v>1.4140979689366791</v>
      </c>
      <c r="BV3126">
        <f>VLOOKUP(Table1[[#This Row],[Reference]],metron,12,FALSE)</f>
        <v>1.0666666666666671</v>
      </c>
    </row>
    <row r="3127" spans="1:74" x14ac:dyDescent="0.45">
      <c r="A3127" s="10" t="s">
        <v>5404</v>
      </c>
      <c r="B3127">
        <v>1575255600</v>
      </c>
      <c r="C3127" s="11" t="s">
        <v>4107</v>
      </c>
      <c r="D3127" s="10" t="s">
        <v>65</v>
      </c>
      <c r="E3127" s="10" t="s">
        <v>66</v>
      </c>
      <c r="F3127" s="17" t="s">
        <v>68</v>
      </c>
      <c r="G3127" s="10" t="s">
        <v>86</v>
      </c>
      <c r="H3127" s="10" t="s">
        <v>3800</v>
      </c>
      <c r="I3127" s="10">
        <f>MROUND(Table1[[#This Row],[Prob_H]]*100,2)/100</f>
        <v>0.4</v>
      </c>
      <c r="J3127" s="10">
        <f>1/Table1[[#This Row],[odds_ft_home_team_win]]-Table1[[#This Row],[Margin/3]]</f>
        <v>0.39360447981137636</v>
      </c>
      <c r="K3127" s="10">
        <f>1/Table1[[#This Row],[odds_ft_draw]]-Table1[[#This Row],[Margin/3]]</f>
        <v>0.28463012083701739</v>
      </c>
      <c r="L3127" s="10">
        <f>1/Table1[[#This Row],[odds_ft_away_team_win]]-Table1[[#This Row],[Margin/3]]</f>
        <v>0.32176539935160625</v>
      </c>
      <c r="M3127" s="10" t="s">
        <v>66</v>
      </c>
      <c r="N3127" s="10">
        <v>1.84</v>
      </c>
      <c r="O3127" s="10">
        <v>1.63</v>
      </c>
      <c r="P3127" s="10">
        <v>1.63</v>
      </c>
      <c r="Q3127" s="10">
        <v>1.68</v>
      </c>
      <c r="R3127" s="10" t="str" cm="1">
        <f t="array" ref="R31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27" s="10">
        <v>2</v>
      </c>
      <c r="T3127" s="10">
        <v>4</v>
      </c>
      <c r="U3127" s="10">
        <v>6</v>
      </c>
      <c r="V3127" s="10">
        <v>3</v>
      </c>
      <c r="W3127" s="10">
        <v>0</v>
      </c>
      <c r="X3127" s="10">
        <v>3</v>
      </c>
      <c r="Y3127" s="10" t="s">
        <v>4108</v>
      </c>
      <c r="Z3127" s="10" t="s">
        <v>4109</v>
      </c>
      <c r="AA3127" s="10">
        <v>3</v>
      </c>
      <c r="AB3127" s="10">
        <v>7</v>
      </c>
      <c r="AC3127" s="10">
        <v>2</v>
      </c>
      <c r="AD3127" s="10">
        <v>0</v>
      </c>
      <c r="AE3127" s="10">
        <v>2</v>
      </c>
      <c r="AF3127" s="10">
        <v>0</v>
      </c>
      <c r="AG3127" s="10">
        <v>0</v>
      </c>
      <c r="AH3127" s="10">
        <v>2</v>
      </c>
      <c r="AI3127" s="10">
        <v>0</v>
      </c>
      <c r="AJ3127" s="10">
        <v>2</v>
      </c>
      <c r="AK3127" s="10">
        <v>12</v>
      </c>
      <c r="AL3127" s="10">
        <v>16</v>
      </c>
      <c r="AM3127" s="10">
        <v>5</v>
      </c>
      <c r="AN3127" s="10">
        <v>10</v>
      </c>
      <c r="AO3127" s="10">
        <v>7</v>
      </c>
      <c r="AP3127" s="10">
        <v>6</v>
      </c>
      <c r="AQ3127" s="10">
        <v>16</v>
      </c>
      <c r="AR3127" s="10">
        <v>16</v>
      </c>
      <c r="AS3127" s="10">
        <v>60</v>
      </c>
      <c r="AT3127" s="10">
        <v>40</v>
      </c>
      <c r="AU3127" s="10">
        <v>1.47</v>
      </c>
      <c r="AV3127" s="10">
        <v>2.08</v>
      </c>
      <c r="AW3127" s="10">
        <v>2.63</v>
      </c>
      <c r="AX3127" s="10">
        <v>61</v>
      </c>
      <c r="AY3127" s="10">
        <v>77</v>
      </c>
      <c r="AZ3127" s="10">
        <v>43</v>
      </c>
      <c r="BA3127" s="10">
        <v>29</v>
      </c>
      <c r="BB3127" s="10">
        <v>13</v>
      </c>
      <c r="BC3127" s="10">
        <v>24</v>
      </c>
      <c r="BD3127" s="10">
        <v>56</v>
      </c>
      <c r="BE3127" s="10">
        <v>53</v>
      </c>
      <c r="BF3127" s="10">
        <v>90</v>
      </c>
      <c r="BG3127" s="10">
        <v>10.63</v>
      </c>
      <c r="BH3127" s="10">
        <v>4.05</v>
      </c>
      <c r="BI3127" s="10">
        <v>2.4</v>
      </c>
      <c r="BJ3127" s="10">
        <v>3.25</v>
      </c>
      <c r="BK3127" s="10">
        <v>2.9</v>
      </c>
      <c r="BL3127" s="10">
        <f>1/Table1[[#This Row],[odds_ft_home_team_win]]+1/Table1[[#This Row],[odds_ft_draw]]+1/Table1[[#This Row],[odds_ft_away_team_win]]-1</f>
        <v>6.9186560565871025E-2</v>
      </c>
      <c r="BM3127" s="10">
        <f>Table1[[#This Row],[Margin]]/3</f>
        <v>2.306218685529034E-2</v>
      </c>
      <c r="BN3127" s="10">
        <v>1.3</v>
      </c>
      <c r="BO3127" s="10">
        <v>2</v>
      </c>
      <c r="BP3127" s="10">
        <v>3.5</v>
      </c>
      <c r="BQ3127" s="10">
        <v>7</v>
      </c>
      <c r="BR3127" s="10">
        <v>1.75</v>
      </c>
      <c r="BS3127" s="10">
        <v>2</v>
      </c>
      <c r="BT3127" s="10" t="s">
        <v>66</v>
      </c>
      <c r="BU3127">
        <f>VLOOKUP(Table1[[#This Row],[Reference]],metron,11,FALSE)</f>
        <v>1.344038264434575</v>
      </c>
      <c r="BV3127">
        <f>VLOOKUP(Table1[[#This Row],[Reference]],metron,12,FALSE)</f>
        <v>1.1515772691037469</v>
      </c>
    </row>
    <row r="3128" spans="1:74" x14ac:dyDescent="0.45">
      <c r="A3128" s="10" t="s">
        <v>5404</v>
      </c>
      <c r="B3128">
        <v>1575248400</v>
      </c>
      <c r="C3128" s="11" t="s">
        <v>4106</v>
      </c>
      <c r="D3128" s="10" t="s">
        <v>65</v>
      </c>
      <c r="E3128" s="10" t="s">
        <v>66</v>
      </c>
      <c r="F3128" s="17" t="s">
        <v>88</v>
      </c>
      <c r="G3128" s="10" t="s">
        <v>85</v>
      </c>
      <c r="H3128" s="10" t="s">
        <v>3784</v>
      </c>
      <c r="I3128" s="10">
        <f>MROUND(Table1[[#This Row],[Prob_H]]*100,2)/100</f>
        <v>0.5</v>
      </c>
      <c r="J3128" s="10">
        <f>1/Table1[[#This Row],[odds_ft_home_team_win]]-Table1[[#This Row],[Margin/3]]</f>
        <v>0.49108669108669117</v>
      </c>
      <c r="K3128" s="10">
        <f>1/Table1[[#This Row],[odds_ft_draw]]-Table1[[#This Row],[Margin/3]]</f>
        <v>0.26398046398046399</v>
      </c>
      <c r="L3128" s="10">
        <f>1/Table1[[#This Row],[odds_ft_away_team_win]]-Table1[[#This Row],[Margin/3]]</f>
        <v>0.24493284493284492</v>
      </c>
      <c r="M3128" s="10" t="s">
        <v>66</v>
      </c>
      <c r="N3128" s="10">
        <v>1.95</v>
      </c>
      <c r="O3128" s="10">
        <v>1.58</v>
      </c>
      <c r="P3128" s="10">
        <v>1.83</v>
      </c>
      <c r="Q3128" s="10">
        <v>1.32</v>
      </c>
      <c r="R3128" s="10" t="str" cm="1">
        <f t="array" ref="R31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28" s="10">
        <v>1</v>
      </c>
      <c r="T3128" s="10">
        <v>1</v>
      </c>
      <c r="U3128" s="10">
        <v>2</v>
      </c>
      <c r="V3128" s="10">
        <v>1</v>
      </c>
      <c r="W3128" s="10">
        <v>1</v>
      </c>
      <c r="X3128" s="10">
        <v>0</v>
      </c>
      <c r="Y3128" s="10">
        <v>20</v>
      </c>
      <c r="Z3128" s="10">
        <v>57</v>
      </c>
      <c r="AA3128" s="10">
        <v>13</v>
      </c>
      <c r="AB3128" s="10">
        <v>2</v>
      </c>
      <c r="AC3128" s="10">
        <v>3</v>
      </c>
      <c r="AD3128" s="10">
        <v>0</v>
      </c>
      <c r="AE3128" s="10">
        <v>1</v>
      </c>
      <c r="AF3128" s="10">
        <v>0</v>
      </c>
      <c r="AG3128" s="10">
        <v>1</v>
      </c>
      <c r="AH3128" s="10">
        <v>2</v>
      </c>
      <c r="AI3128" s="10">
        <v>1</v>
      </c>
      <c r="AJ3128" s="10">
        <v>0</v>
      </c>
      <c r="AK3128" s="10">
        <v>19</v>
      </c>
      <c r="AL3128" s="10">
        <v>9</v>
      </c>
      <c r="AM3128" s="10">
        <v>4</v>
      </c>
      <c r="AN3128" s="10">
        <v>7</v>
      </c>
      <c r="AO3128" s="10">
        <v>15</v>
      </c>
      <c r="AP3128" s="10">
        <v>2</v>
      </c>
      <c r="AQ3128" s="10">
        <v>14</v>
      </c>
      <c r="AR3128" s="10">
        <v>17</v>
      </c>
      <c r="AS3128" s="10">
        <v>61</v>
      </c>
      <c r="AT3128" s="10">
        <v>39</v>
      </c>
      <c r="AU3128" s="10">
        <v>2.08</v>
      </c>
      <c r="AV3128" s="10">
        <v>1.36</v>
      </c>
      <c r="AW3128" s="10">
        <v>3.4</v>
      </c>
      <c r="AX3128" s="10">
        <v>58</v>
      </c>
      <c r="AY3128" s="10">
        <v>90</v>
      </c>
      <c r="AZ3128" s="10">
        <v>66</v>
      </c>
      <c r="BA3128" s="10">
        <v>45</v>
      </c>
      <c r="BB3128" s="10">
        <v>26</v>
      </c>
      <c r="BC3128" s="10">
        <v>53</v>
      </c>
      <c r="BD3128" s="10">
        <v>82</v>
      </c>
      <c r="BE3128" s="10">
        <v>58</v>
      </c>
      <c r="BF3128" s="10">
        <v>82</v>
      </c>
      <c r="BG3128" s="10">
        <v>12.52</v>
      </c>
      <c r="BH3128" s="10">
        <v>4.47</v>
      </c>
      <c r="BI3128" s="10">
        <v>1.95</v>
      </c>
      <c r="BJ3128" s="10">
        <v>3.5</v>
      </c>
      <c r="BK3128" s="10">
        <v>3.75</v>
      </c>
      <c r="BL3128" s="10">
        <f>1/Table1[[#This Row],[odds_ft_home_team_win]]+1/Table1[[#This Row],[odds_ft_draw]]+1/Table1[[#This Row],[odds_ft_away_team_win]]-1</f>
        <v>6.5201465201465192E-2</v>
      </c>
      <c r="BM3128" s="10">
        <f>Table1[[#This Row],[Margin]]/3</f>
        <v>2.1733821733821729E-2</v>
      </c>
      <c r="BN3128" s="10">
        <v>1.17</v>
      </c>
      <c r="BO3128" s="10">
        <v>1.53</v>
      </c>
      <c r="BP3128" s="10">
        <v>2.25</v>
      </c>
      <c r="BQ3128" s="10">
        <v>4</v>
      </c>
      <c r="BR3128" s="10">
        <v>1.5</v>
      </c>
      <c r="BS3128" s="10">
        <v>2.5</v>
      </c>
      <c r="BT3128" s="10" t="s">
        <v>66</v>
      </c>
      <c r="BU3128">
        <f>VLOOKUP(Table1[[#This Row],[Reference]],metron,11,FALSE)</f>
        <v>1.5342708579532029</v>
      </c>
      <c r="BV3128">
        <f>VLOOKUP(Table1[[#This Row],[Reference]],metron,12,FALSE)</f>
        <v>0.98593713070196176</v>
      </c>
    </row>
    <row r="3129" spans="1:74" x14ac:dyDescent="0.45">
      <c r="A3129" t="s">
        <v>5404</v>
      </c>
      <c r="B3129">
        <v>1574902800</v>
      </c>
      <c r="C3129" s="3" t="s">
        <v>4092</v>
      </c>
      <c r="D3129" s="1" t="s">
        <v>65</v>
      </c>
      <c r="E3129" s="1" t="s">
        <v>66</v>
      </c>
      <c r="F3129" s="19" t="s">
        <v>78</v>
      </c>
      <c r="G3129" t="s">
        <v>81</v>
      </c>
      <c r="H3129" t="s">
        <v>3789</v>
      </c>
      <c r="I3129">
        <f>MROUND(Table1[[#This Row],[Prob_H]]*100,2)/100</f>
        <v>0.34</v>
      </c>
      <c r="J3129">
        <f>1/Table1[[#This Row],[odds_ft_home_team_win]]-Table1[[#This Row],[Margin/3]]</f>
        <v>0.33450046685340806</v>
      </c>
      <c r="K3129">
        <f>1/Table1[[#This Row],[odds_ft_draw]]-Table1[[#This Row],[Margin/3]]</f>
        <v>0.27147525676937445</v>
      </c>
      <c r="L3129">
        <f>1/Table1[[#This Row],[odds_ft_away_team_win]]-Table1[[#This Row],[Margin/3]]</f>
        <v>0.3940242763772176</v>
      </c>
      <c r="M3129" s="1" t="s">
        <v>66</v>
      </c>
      <c r="N3129">
        <v>1.5</v>
      </c>
      <c r="O3129">
        <v>1.83</v>
      </c>
      <c r="P3129">
        <v>1.5</v>
      </c>
      <c r="Q3129">
        <v>1.83</v>
      </c>
      <c r="R3129" t="str" cm="1">
        <f t="array" ref="R31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29">
        <v>3</v>
      </c>
      <c r="T3129">
        <v>3</v>
      </c>
      <c r="U3129">
        <v>6</v>
      </c>
      <c r="V3129">
        <v>4</v>
      </c>
      <c r="W3129">
        <v>2</v>
      </c>
      <c r="X3129">
        <v>2</v>
      </c>
      <c r="Y3129" t="s">
        <v>4093</v>
      </c>
      <c r="Z3129" t="s">
        <v>4094</v>
      </c>
      <c r="AA3129">
        <v>4</v>
      </c>
      <c r="AB3129">
        <v>3</v>
      </c>
      <c r="AC3129">
        <v>4</v>
      </c>
      <c r="AD3129">
        <v>1</v>
      </c>
      <c r="AE3129">
        <v>2</v>
      </c>
      <c r="AF3129">
        <v>1</v>
      </c>
      <c r="AG3129">
        <v>4</v>
      </c>
      <c r="AH3129">
        <v>1</v>
      </c>
      <c r="AI3129">
        <v>1</v>
      </c>
      <c r="AJ3129">
        <v>2</v>
      </c>
      <c r="AK3129">
        <v>15</v>
      </c>
      <c r="AL3129">
        <v>11</v>
      </c>
      <c r="AM3129">
        <v>7</v>
      </c>
      <c r="AN3129">
        <v>5</v>
      </c>
      <c r="AO3129">
        <v>8</v>
      </c>
      <c r="AP3129">
        <v>6</v>
      </c>
      <c r="AQ3129">
        <v>25</v>
      </c>
      <c r="AR3129">
        <v>10</v>
      </c>
      <c r="AS3129">
        <v>43</v>
      </c>
      <c r="AT3129">
        <v>57</v>
      </c>
      <c r="AU3129">
        <v>1.85</v>
      </c>
      <c r="AV3129">
        <v>1.3</v>
      </c>
      <c r="AW3129">
        <v>3.28</v>
      </c>
      <c r="AX3129">
        <v>70</v>
      </c>
      <c r="AY3129">
        <v>81</v>
      </c>
      <c r="AZ3129">
        <v>59</v>
      </c>
      <c r="BA3129">
        <v>47</v>
      </c>
      <c r="BB3129">
        <v>28</v>
      </c>
      <c r="BC3129">
        <v>42</v>
      </c>
      <c r="BD3129">
        <v>75</v>
      </c>
      <c r="BE3129">
        <v>59</v>
      </c>
      <c r="BF3129">
        <v>89</v>
      </c>
      <c r="BG3129">
        <v>9.67</v>
      </c>
      <c r="BH3129">
        <v>5.45</v>
      </c>
      <c r="BI3129">
        <v>2.8</v>
      </c>
      <c r="BJ3129">
        <v>3.4</v>
      </c>
      <c r="BK3129">
        <v>2.4</v>
      </c>
      <c r="BL3129">
        <f>1/Table1[[#This Row],[odds_ft_home_team_win]]+1/Table1[[#This Row],[odds_ft_draw]]+1/Table1[[#This Row],[odds_ft_away_team_win]]-1</f>
        <v>6.792717086834732E-2</v>
      </c>
      <c r="BM3129">
        <f>Table1[[#This Row],[Margin]]/3</f>
        <v>2.2642390289449105E-2</v>
      </c>
      <c r="BN3129">
        <v>1.25</v>
      </c>
      <c r="BO3129">
        <v>1.85</v>
      </c>
      <c r="BP3129">
        <v>3.25</v>
      </c>
      <c r="BQ3129">
        <v>6</v>
      </c>
      <c r="BR3129">
        <v>1.7</v>
      </c>
      <c r="BS3129">
        <v>2.0499999999999998</v>
      </c>
      <c r="BT3129" t="s">
        <v>66</v>
      </c>
      <c r="BU3129">
        <f>VLOOKUP(Table1[[#This Row],[Reference]],metron,11,FALSE)</f>
        <v>1.228921489601805</v>
      </c>
      <c r="BV3129">
        <f>VLOOKUP(Table1[[#This Row],[Reference]],metron,12,FALSE)</f>
        <v>1.2940512655166849</v>
      </c>
    </row>
    <row r="3130" spans="1:74" hidden="1" x14ac:dyDescent="0.45">
      <c r="A3130" s="10" t="s">
        <v>5415</v>
      </c>
      <c r="B3130">
        <v>1399240800</v>
      </c>
      <c r="C3130" s="11" t="s">
        <v>1096</v>
      </c>
      <c r="D3130" s="10" t="s">
        <v>65</v>
      </c>
      <c r="E3130" s="10" t="s">
        <v>66</v>
      </c>
      <c r="F3130" s="17" t="s">
        <v>94</v>
      </c>
      <c r="G3130" s="10" t="s">
        <v>103</v>
      </c>
      <c r="H3130" s="10" t="s">
        <v>66</v>
      </c>
      <c r="I3130" s="10">
        <f>MROUND(Table1[[#This Row],[Prob_H]]*100,2)/100</f>
        <v>0.5</v>
      </c>
      <c r="J3130" s="10">
        <f>1/Table1[[#This Row],[odds_ft_home_team_win]]-Table1[[#This Row],[Margin/3]]</f>
        <v>0.50269959647851414</v>
      </c>
      <c r="K3130" s="10">
        <f>1/Table1[[#This Row],[odds_ft_draw]]-Table1[[#This Row],[Margin/3]]</f>
        <v>0.27806352169834703</v>
      </c>
      <c r="L3130" s="10">
        <f>1/Table1[[#This Row],[odds_ft_away_team_win]]-Table1[[#This Row],[Margin/3]]</f>
        <v>0.21923688182313883</v>
      </c>
      <c r="M3130" s="10" t="s">
        <v>66</v>
      </c>
      <c r="N3130" s="10">
        <v>1.06</v>
      </c>
      <c r="O3130" s="10">
        <v>1.2</v>
      </c>
      <c r="P3130" s="10">
        <v>1.03</v>
      </c>
      <c r="Q3130" s="10">
        <v>1.28</v>
      </c>
      <c r="R3130" s="10" t="str" cm="1">
        <f t="array" ref="R31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0" s="10">
        <v>2</v>
      </c>
      <c r="T3130" s="10">
        <v>4</v>
      </c>
      <c r="U3130" s="10">
        <v>6</v>
      </c>
      <c r="V3130" s="10">
        <v>4</v>
      </c>
      <c r="W3130" s="10">
        <v>2</v>
      </c>
      <c r="X3130" s="10">
        <v>2</v>
      </c>
      <c r="Y3130" s="10" t="s">
        <v>1097</v>
      </c>
      <c r="Z3130" s="10" t="s">
        <v>1098</v>
      </c>
      <c r="AA3130" s="10">
        <v>6</v>
      </c>
      <c r="AB3130" s="10">
        <v>8</v>
      </c>
      <c r="AC3130" s="10">
        <v>3</v>
      </c>
      <c r="AD3130" s="10">
        <v>0</v>
      </c>
      <c r="AE3130" s="10">
        <v>0</v>
      </c>
      <c r="AF3130" s="10">
        <v>0</v>
      </c>
      <c r="AG3130" s="10">
        <v>0</v>
      </c>
      <c r="AH3130" s="10">
        <v>3</v>
      </c>
      <c r="AI3130" s="10">
        <v>0</v>
      </c>
      <c r="AJ3130" s="10">
        <v>0</v>
      </c>
      <c r="AK3130" s="10">
        <v>5</v>
      </c>
      <c r="AL3130" s="10">
        <v>10</v>
      </c>
      <c r="AM3130" s="10">
        <v>3</v>
      </c>
      <c r="AN3130" s="10">
        <v>6</v>
      </c>
      <c r="AO3130" s="10">
        <v>2</v>
      </c>
      <c r="AP3130" s="10">
        <v>4</v>
      </c>
      <c r="AQ3130" s="10">
        <v>8</v>
      </c>
      <c r="AR3130" s="10">
        <v>6</v>
      </c>
      <c r="AS3130" s="10">
        <v>50</v>
      </c>
      <c r="AT3130" s="10">
        <v>50</v>
      </c>
      <c r="AU3130" s="10">
        <v>0</v>
      </c>
      <c r="AV3130" s="10">
        <v>0</v>
      </c>
      <c r="AW3130" s="10">
        <v>2.2200000000000002</v>
      </c>
      <c r="AX3130" s="10">
        <v>53</v>
      </c>
      <c r="AY3130" s="10">
        <v>66</v>
      </c>
      <c r="AZ3130" s="10">
        <v>39</v>
      </c>
      <c r="BA3130" s="10">
        <v>20</v>
      </c>
      <c r="BB3130" s="10">
        <v>6</v>
      </c>
      <c r="BC3130" s="10">
        <v>22</v>
      </c>
      <c r="BD3130" s="10">
        <v>55</v>
      </c>
      <c r="BE3130" s="10">
        <v>39</v>
      </c>
      <c r="BF3130" s="10">
        <v>83</v>
      </c>
      <c r="BG3130" s="10">
        <v>8.76</v>
      </c>
      <c r="BH3130" s="10">
        <v>4.32</v>
      </c>
      <c r="BI3130" s="10">
        <v>1.95</v>
      </c>
      <c r="BJ3130" s="10">
        <v>3.47</v>
      </c>
      <c r="BK3130" s="10">
        <v>4.3600000000000003</v>
      </c>
      <c r="BL3130" s="10">
        <f>1/Table1[[#This Row],[odds_ft_home_team_win]]+1/Table1[[#This Row],[odds_ft_draw]]+1/Table1[[#This Row],[odds_ft_away_team_win]]-1</f>
        <v>3.0362749025996338E-2</v>
      </c>
      <c r="BM3130" s="10">
        <f>Table1[[#This Row],[Margin]]/3</f>
        <v>1.0120916341998779E-2</v>
      </c>
      <c r="BN3130" s="10">
        <v>0</v>
      </c>
      <c r="BO3130" s="10">
        <v>0</v>
      </c>
      <c r="BP3130" s="10">
        <v>0</v>
      </c>
      <c r="BQ3130" s="10">
        <v>0</v>
      </c>
      <c r="BR3130" s="10">
        <v>0</v>
      </c>
      <c r="BS3130" s="10">
        <v>0</v>
      </c>
      <c r="BT3130" s="10" t="s">
        <v>124</v>
      </c>
      <c r="BU3130">
        <f>VLOOKUP(Table1[[#This Row],[Reference]],metron,11,FALSE)</f>
        <v>1.5342708579532029</v>
      </c>
      <c r="BV3130">
        <f>VLOOKUP(Table1[[#This Row],[Reference]],metron,12,FALSE)</f>
        <v>0.98593713070196176</v>
      </c>
    </row>
    <row r="3131" spans="1:74" hidden="1" x14ac:dyDescent="0.45">
      <c r="A3131" s="10" t="s">
        <v>5405</v>
      </c>
      <c r="B3131">
        <v>1557619200</v>
      </c>
      <c r="C3131" s="11" t="s">
        <v>3772</v>
      </c>
      <c r="D3131" s="10" t="s">
        <v>65</v>
      </c>
      <c r="E3131" s="10" t="s">
        <v>66</v>
      </c>
      <c r="F3131" s="17" t="s">
        <v>68</v>
      </c>
      <c r="G3131" s="10" t="s">
        <v>103</v>
      </c>
      <c r="H3131" s="10" t="s">
        <v>66</v>
      </c>
      <c r="I3131" s="10">
        <f>MROUND(Table1[[#This Row],[Prob_H]]*100,2)/100</f>
        <v>0.57999999999999996</v>
      </c>
      <c r="J3131" s="10">
        <f>1/Table1[[#This Row],[odds_ft_home_team_win]]-Table1[[#This Row],[Margin/3]]</f>
        <v>0.58763244431733408</v>
      </c>
      <c r="K3131" s="10">
        <f>1/Table1[[#This Row],[odds_ft_draw]]-Table1[[#This Row],[Margin/3]]</f>
        <v>0.22858843801064807</v>
      </c>
      <c r="L3131" s="10">
        <f>1/Table1[[#This Row],[odds_ft_away_team_win]]-Table1[[#This Row],[Margin/3]]</f>
        <v>0.18377911767201766</v>
      </c>
      <c r="M3131" s="10" t="s">
        <v>66</v>
      </c>
      <c r="N3131" s="10">
        <v>1.89</v>
      </c>
      <c r="O3131" s="10">
        <v>1.51</v>
      </c>
      <c r="P3131" s="10">
        <v>1.86</v>
      </c>
      <c r="Q3131" s="10">
        <v>1.5</v>
      </c>
      <c r="R3131" s="10" t="str" cm="1">
        <f t="array" ref="R31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31" s="10">
        <v>1</v>
      </c>
      <c r="T3131" s="10">
        <v>1</v>
      </c>
      <c r="U3131" s="10">
        <v>2</v>
      </c>
      <c r="V3131" s="10">
        <v>0</v>
      </c>
      <c r="W3131" s="10">
        <v>0</v>
      </c>
      <c r="X3131" s="10">
        <v>0</v>
      </c>
      <c r="Y3131" s="10">
        <v>84</v>
      </c>
      <c r="Z3131" s="10">
        <v>81</v>
      </c>
      <c r="AA3131" s="10">
        <v>5</v>
      </c>
      <c r="AB3131" s="10">
        <v>6</v>
      </c>
      <c r="AC3131" s="10">
        <v>3</v>
      </c>
      <c r="AD3131" s="10">
        <v>0</v>
      </c>
      <c r="AE3131" s="10">
        <v>3</v>
      </c>
      <c r="AF3131" s="10">
        <v>0</v>
      </c>
      <c r="AG3131" s="10">
        <v>2</v>
      </c>
      <c r="AH3131" s="10">
        <v>1</v>
      </c>
      <c r="AI3131" s="10">
        <v>1</v>
      </c>
      <c r="AJ3131" s="10">
        <v>2</v>
      </c>
      <c r="AK3131" s="10">
        <v>14</v>
      </c>
      <c r="AL3131" s="10">
        <v>7</v>
      </c>
      <c r="AM3131" s="10">
        <v>5</v>
      </c>
      <c r="AN3131" s="10">
        <v>4</v>
      </c>
      <c r="AO3131" s="10">
        <v>9</v>
      </c>
      <c r="AP3131" s="10">
        <v>3</v>
      </c>
      <c r="AQ3131" s="10">
        <v>13</v>
      </c>
      <c r="AR3131" s="10">
        <v>16</v>
      </c>
      <c r="AS3131" s="10">
        <v>55</v>
      </c>
      <c r="AT3131" s="10">
        <v>45</v>
      </c>
      <c r="AU3131" s="10">
        <v>1.51</v>
      </c>
      <c r="AV3131" s="10">
        <v>1</v>
      </c>
      <c r="AW3131" s="10">
        <v>2.95</v>
      </c>
      <c r="AX3131" s="10">
        <v>54</v>
      </c>
      <c r="AY3131" s="10">
        <v>79</v>
      </c>
      <c r="AZ3131" s="10">
        <v>53</v>
      </c>
      <c r="BA3131" s="10">
        <v>33</v>
      </c>
      <c r="BB3131" s="10">
        <v>17</v>
      </c>
      <c r="BC3131" s="10">
        <v>31</v>
      </c>
      <c r="BD3131" s="10">
        <v>66</v>
      </c>
      <c r="BE3131" s="10">
        <v>54</v>
      </c>
      <c r="BF3131" s="10">
        <v>83</v>
      </c>
      <c r="BG3131" s="10">
        <v>11.34</v>
      </c>
      <c r="BH3131" s="10">
        <v>3.99</v>
      </c>
      <c r="BI3131" s="10">
        <v>1.63</v>
      </c>
      <c r="BJ3131" s="10">
        <v>3.93</v>
      </c>
      <c r="BK3131" s="10">
        <v>4.7699999999999996</v>
      </c>
      <c r="BL3131" s="10">
        <f>1/Table1[[#This Row],[odds_ft_home_team_win]]+1/Table1[[#This Row],[odds_ft_draw]]+1/Table1[[#This Row],[odds_ft_away_team_win]]-1</f>
        <v>7.7593464594009953E-2</v>
      </c>
      <c r="BM3131" s="10">
        <f>Table1[[#This Row],[Margin]]/3</f>
        <v>2.5864488198003317E-2</v>
      </c>
      <c r="BN3131" s="10">
        <v>0</v>
      </c>
      <c r="BO3131" s="10">
        <v>0</v>
      </c>
      <c r="BP3131" s="10">
        <v>0</v>
      </c>
      <c r="BQ3131" s="10">
        <v>0</v>
      </c>
      <c r="BR3131" s="10">
        <v>0</v>
      </c>
      <c r="BS3131" s="10">
        <v>0</v>
      </c>
      <c r="BT3131" s="10" t="s">
        <v>116</v>
      </c>
      <c r="BU3131">
        <f>VLOOKUP(Table1[[#This Row],[Reference]],metron,11,FALSE)</f>
        <v>1.7619715019855171</v>
      </c>
      <c r="BV3131">
        <f>VLOOKUP(Table1[[#This Row],[Reference]],metron,12,FALSE)</f>
        <v>0.87432842793739785</v>
      </c>
    </row>
    <row r="3132" spans="1:74" hidden="1" x14ac:dyDescent="0.45">
      <c r="A3132" s="10" t="s">
        <v>5405</v>
      </c>
      <c r="B3132">
        <v>1557626760</v>
      </c>
      <c r="C3132" s="11" t="s">
        <v>3773</v>
      </c>
      <c r="D3132" s="10" t="s">
        <v>65</v>
      </c>
      <c r="E3132" s="10" t="s">
        <v>66</v>
      </c>
      <c r="F3132" s="17" t="s">
        <v>81</v>
      </c>
      <c r="G3132" s="10" t="s">
        <v>72</v>
      </c>
      <c r="H3132" s="10" t="s">
        <v>66</v>
      </c>
      <c r="I3132" s="10">
        <f>MROUND(Table1[[#This Row],[Prob_H]]*100,2)/100</f>
        <v>0.57999999999999996</v>
      </c>
      <c r="J3132" s="10">
        <f>1/Table1[[#This Row],[odds_ft_home_team_win]]-Table1[[#This Row],[Margin/3]]</f>
        <v>0.57253340449942847</v>
      </c>
      <c r="K3132" s="10">
        <f>1/Table1[[#This Row],[odds_ft_draw]]-Table1[[#This Row],[Margin/3]]</f>
        <v>0.23347126903010726</v>
      </c>
      <c r="L3132" s="10">
        <f>1/Table1[[#This Row],[odds_ft_away_team_win]]-Table1[[#This Row],[Margin/3]]</f>
        <v>0.19399532647046427</v>
      </c>
      <c r="M3132" s="10" t="s">
        <v>66</v>
      </c>
      <c r="N3132" s="10">
        <v>1.77</v>
      </c>
      <c r="O3132" s="10">
        <v>1.29</v>
      </c>
      <c r="P3132" s="10">
        <v>1.73</v>
      </c>
      <c r="Q3132" s="10">
        <v>1.25</v>
      </c>
      <c r="R3132" s="10" t="str" cm="1">
        <f t="array" ref="R31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2" s="10">
        <v>2</v>
      </c>
      <c r="T3132" s="10">
        <v>1</v>
      </c>
      <c r="U3132" s="10">
        <v>3</v>
      </c>
      <c r="V3132" s="10">
        <v>3</v>
      </c>
      <c r="W3132" s="10">
        <v>2</v>
      </c>
      <c r="X3132" s="10">
        <v>1</v>
      </c>
      <c r="Y3132" s="10" t="s">
        <v>3774</v>
      </c>
      <c r="Z3132" s="10">
        <v>44</v>
      </c>
      <c r="AA3132" s="10">
        <v>5</v>
      </c>
      <c r="AB3132" s="10">
        <v>3</v>
      </c>
      <c r="AC3132" s="10">
        <v>1</v>
      </c>
      <c r="AD3132" s="10">
        <v>0</v>
      </c>
      <c r="AE3132" s="10">
        <v>3</v>
      </c>
      <c r="AF3132" s="10">
        <v>0</v>
      </c>
      <c r="AG3132" s="10">
        <v>0</v>
      </c>
      <c r="AH3132" s="10">
        <v>1</v>
      </c>
      <c r="AI3132" s="10">
        <v>1</v>
      </c>
      <c r="AJ3132" s="10">
        <v>2</v>
      </c>
      <c r="AK3132" s="10">
        <v>19</v>
      </c>
      <c r="AL3132" s="10">
        <v>16</v>
      </c>
      <c r="AM3132" s="10">
        <v>7</v>
      </c>
      <c r="AN3132" s="10">
        <v>5</v>
      </c>
      <c r="AO3132" s="10">
        <v>12</v>
      </c>
      <c r="AP3132" s="10">
        <v>11</v>
      </c>
      <c r="AQ3132" s="10">
        <v>6</v>
      </c>
      <c r="AR3132" s="10">
        <v>13</v>
      </c>
      <c r="AS3132" s="10">
        <v>51</v>
      </c>
      <c r="AT3132" s="10">
        <v>49</v>
      </c>
      <c r="AU3132" s="10">
        <v>1.99</v>
      </c>
      <c r="AV3132" s="10">
        <v>1.59</v>
      </c>
      <c r="AW3132" s="10">
        <v>2.66</v>
      </c>
      <c r="AX3132" s="10">
        <v>40</v>
      </c>
      <c r="AY3132" s="10">
        <v>76</v>
      </c>
      <c r="AZ3132" s="10">
        <v>56</v>
      </c>
      <c r="BA3132" s="10">
        <v>28</v>
      </c>
      <c r="BB3132" s="10">
        <v>8</v>
      </c>
      <c r="BC3132" s="10">
        <v>32</v>
      </c>
      <c r="BD3132" s="10">
        <v>61</v>
      </c>
      <c r="BE3132" s="10">
        <v>49</v>
      </c>
      <c r="BF3132" s="10">
        <v>85</v>
      </c>
      <c r="BG3132" s="10">
        <v>9.7100000000000009</v>
      </c>
      <c r="BH3132" s="10">
        <v>4.09</v>
      </c>
      <c r="BI3132" s="10">
        <v>1.67</v>
      </c>
      <c r="BJ3132" s="10">
        <v>3.85</v>
      </c>
      <c r="BK3132" s="10">
        <v>4.54</v>
      </c>
      <c r="BL3132" s="10">
        <f>1/Table1[[#This Row],[odds_ft_home_team_win]]+1/Table1[[#This Row],[odds_ft_draw]]+1/Table1[[#This Row],[odds_ft_away_team_win]]-1</f>
        <v>7.8806972130457398E-2</v>
      </c>
      <c r="BM3132" s="10">
        <f>Table1[[#This Row],[Margin]]/3</f>
        <v>2.6268990710152467E-2</v>
      </c>
      <c r="BN3132" s="10">
        <v>0</v>
      </c>
      <c r="BO3132" s="10">
        <v>0</v>
      </c>
      <c r="BP3132" s="10">
        <v>0</v>
      </c>
      <c r="BQ3132" s="10">
        <v>0</v>
      </c>
      <c r="BR3132" s="10">
        <v>0</v>
      </c>
      <c r="BS3132" s="10">
        <v>0</v>
      </c>
      <c r="BT3132" s="10" t="s">
        <v>109</v>
      </c>
      <c r="BU3132">
        <f>VLOOKUP(Table1[[#This Row],[Reference]],metron,11,FALSE)</f>
        <v>1.7619715019855171</v>
      </c>
      <c r="BV3132">
        <f>VLOOKUP(Table1[[#This Row],[Reference]],metron,12,FALSE)</f>
        <v>0.87432842793739785</v>
      </c>
    </row>
    <row r="3133" spans="1:74" x14ac:dyDescent="0.45">
      <c r="A3133" t="s">
        <v>5404</v>
      </c>
      <c r="B3133">
        <v>1574989560</v>
      </c>
      <c r="C3133" s="3" t="s">
        <v>4097</v>
      </c>
      <c r="D3133" s="1" t="s">
        <v>65</v>
      </c>
      <c r="E3133" s="1" t="s">
        <v>66</v>
      </c>
      <c r="F3133" s="19" t="s">
        <v>85</v>
      </c>
      <c r="G3133" t="s">
        <v>88</v>
      </c>
      <c r="H3133" t="s">
        <v>3815</v>
      </c>
      <c r="I3133">
        <f>MROUND(Table1[[#This Row],[Prob_H]]*100,2)/100</f>
        <v>0.5</v>
      </c>
      <c r="J3133">
        <f>1/Table1[[#This Row],[odds_ft_home_team_win]]-Table1[[#This Row],[Margin/3]]</f>
        <v>0.50272904483430803</v>
      </c>
      <c r="K3133">
        <f>1/Table1[[#This Row],[odds_ft_draw]]-Table1[[#This Row],[Margin/3]]</f>
        <v>0.25419103313840158</v>
      </c>
      <c r="L3133">
        <f>1/Table1[[#This Row],[odds_ft_away_team_win]]-Table1[[#This Row],[Margin/3]]</f>
        <v>0.24307992202729048</v>
      </c>
      <c r="M3133" s="1" t="s">
        <v>66</v>
      </c>
      <c r="N3133">
        <v>1.5</v>
      </c>
      <c r="O3133">
        <v>2.06</v>
      </c>
      <c r="P3133">
        <v>1.32</v>
      </c>
      <c r="Q3133">
        <v>1.83</v>
      </c>
      <c r="R3133" t="str" cm="1">
        <f t="array" ref="R31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3">
        <v>5</v>
      </c>
      <c r="T3133">
        <v>2</v>
      </c>
      <c r="U3133">
        <v>7</v>
      </c>
      <c r="V3133">
        <v>4</v>
      </c>
      <c r="W3133">
        <v>2</v>
      </c>
      <c r="X3133">
        <v>2</v>
      </c>
      <c r="Y3133" t="s">
        <v>4098</v>
      </c>
      <c r="Z3133" t="s">
        <v>4099</v>
      </c>
      <c r="AA3133">
        <v>6</v>
      </c>
      <c r="AB3133">
        <v>8</v>
      </c>
      <c r="AC3133">
        <v>2</v>
      </c>
      <c r="AD3133">
        <v>0</v>
      </c>
      <c r="AE3133">
        <v>2</v>
      </c>
      <c r="AF3133">
        <v>0</v>
      </c>
      <c r="AG3133">
        <v>0</v>
      </c>
      <c r="AH3133">
        <v>2</v>
      </c>
      <c r="AI3133">
        <v>0</v>
      </c>
      <c r="AJ3133">
        <v>2</v>
      </c>
      <c r="AK3133">
        <v>22</v>
      </c>
      <c r="AL3133">
        <v>22</v>
      </c>
      <c r="AM3133">
        <v>9</v>
      </c>
      <c r="AN3133">
        <v>9</v>
      </c>
      <c r="AO3133">
        <v>13</v>
      </c>
      <c r="AP3133">
        <v>13</v>
      </c>
      <c r="AQ3133">
        <v>25</v>
      </c>
      <c r="AR3133">
        <v>12</v>
      </c>
      <c r="AS3133">
        <v>46</v>
      </c>
      <c r="AT3133">
        <v>54</v>
      </c>
      <c r="AU3133">
        <v>2.2599999999999998</v>
      </c>
      <c r="AV3133">
        <v>2.2999999999999998</v>
      </c>
      <c r="AW3133">
        <v>3.2</v>
      </c>
      <c r="AX3133">
        <v>56</v>
      </c>
      <c r="AY3133">
        <v>89</v>
      </c>
      <c r="AZ3133">
        <v>64</v>
      </c>
      <c r="BA3133">
        <v>42</v>
      </c>
      <c r="BB3133">
        <v>22</v>
      </c>
      <c r="BC3133">
        <v>50</v>
      </c>
      <c r="BD3133">
        <v>81</v>
      </c>
      <c r="BE3133">
        <v>56</v>
      </c>
      <c r="BF3133">
        <v>81</v>
      </c>
      <c r="BG3133">
        <v>12.45</v>
      </c>
      <c r="BH3133">
        <v>4.5</v>
      </c>
      <c r="BI3133">
        <v>1.9</v>
      </c>
      <c r="BJ3133">
        <v>3.6</v>
      </c>
      <c r="BK3133">
        <v>3.75</v>
      </c>
      <c r="BL3133">
        <f>1/Table1[[#This Row],[odds_ft_home_team_win]]+1/Table1[[#This Row],[odds_ft_draw]]+1/Table1[[#This Row],[odds_ft_away_team_win]]-1</f>
        <v>7.0760233918128579E-2</v>
      </c>
      <c r="BM3133">
        <f>Table1[[#This Row],[Margin]]/3</f>
        <v>2.3586744639376194E-2</v>
      </c>
      <c r="BN3133">
        <v>1.28</v>
      </c>
      <c r="BO3133">
        <v>1.85</v>
      </c>
      <c r="BP3133">
        <v>3.25</v>
      </c>
      <c r="BQ3133">
        <v>6</v>
      </c>
      <c r="BR3133">
        <v>1.75</v>
      </c>
      <c r="BS3133">
        <v>2</v>
      </c>
      <c r="BT3133" t="s">
        <v>66</v>
      </c>
      <c r="BU3133">
        <f>VLOOKUP(Table1[[#This Row],[Reference]],metron,11,FALSE)</f>
        <v>1.5342708579532029</v>
      </c>
      <c r="BV3133">
        <f>VLOOKUP(Table1[[#This Row],[Reference]],metron,12,FALSE)</f>
        <v>0.98593713070196176</v>
      </c>
    </row>
    <row r="3134" spans="1:74" x14ac:dyDescent="0.45">
      <c r="A3134" t="s">
        <v>5404</v>
      </c>
      <c r="B3134">
        <v>1575515160</v>
      </c>
      <c r="C3134" s="3" t="s">
        <v>4110</v>
      </c>
      <c r="D3134" s="1" t="s">
        <v>65</v>
      </c>
      <c r="E3134" s="1" t="s">
        <v>66</v>
      </c>
      <c r="F3134" s="18" t="s">
        <v>85</v>
      </c>
      <c r="G3134" t="s">
        <v>2218</v>
      </c>
      <c r="H3134" t="s">
        <v>3822</v>
      </c>
      <c r="I3134">
        <f>MROUND(Table1[[#This Row],[Prob_H]]*100,2)/100</f>
        <v>0.62</v>
      </c>
      <c r="J3134">
        <f>1/Table1[[#This Row],[odds_ft_home_team_win]]-Table1[[#This Row],[Margin/3]]</f>
        <v>0.61487322201607919</v>
      </c>
      <c r="K3134">
        <f>1/Table1[[#This Row],[odds_ft_draw]]-Table1[[#This Row],[Margin/3]]</f>
        <v>0.21552257266542982</v>
      </c>
      <c r="L3134">
        <f>1/Table1[[#This Row],[odds_ft_away_team_win]]-Table1[[#This Row],[Margin/3]]</f>
        <v>0.16960420531849102</v>
      </c>
      <c r="M3134" s="1" t="s">
        <v>66</v>
      </c>
      <c r="N3134">
        <v>1.55</v>
      </c>
      <c r="O3134">
        <v>1.85</v>
      </c>
      <c r="P3134">
        <v>1.32</v>
      </c>
      <c r="Q3134">
        <v>1.5</v>
      </c>
      <c r="R3134" t="str" cm="1">
        <f t="array" ref="R31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4">
        <v>2</v>
      </c>
      <c r="T3134">
        <v>1</v>
      </c>
      <c r="U3134">
        <v>3</v>
      </c>
      <c r="V3134">
        <v>1</v>
      </c>
      <c r="W3134">
        <v>1</v>
      </c>
      <c r="X3134">
        <v>0</v>
      </c>
      <c r="Y3134" t="s">
        <v>4111</v>
      </c>
      <c r="Z3134">
        <v>64</v>
      </c>
      <c r="AA3134">
        <v>9</v>
      </c>
      <c r="AB3134">
        <v>1</v>
      </c>
      <c r="AC3134">
        <v>2</v>
      </c>
      <c r="AD3134">
        <v>0</v>
      </c>
      <c r="AE3134">
        <v>2</v>
      </c>
      <c r="AF3134">
        <v>0</v>
      </c>
      <c r="AG3134">
        <v>1</v>
      </c>
      <c r="AH3134">
        <v>1</v>
      </c>
      <c r="AI3134">
        <v>1</v>
      </c>
      <c r="AJ3134">
        <v>1</v>
      </c>
      <c r="AK3134">
        <v>18</v>
      </c>
      <c r="AL3134">
        <v>4</v>
      </c>
      <c r="AM3134">
        <v>9</v>
      </c>
      <c r="AN3134">
        <v>3</v>
      </c>
      <c r="AO3134">
        <v>9</v>
      </c>
      <c r="AP3134">
        <v>1</v>
      </c>
      <c r="AQ3134">
        <v>14</v>
      </c>
      <c r="AR3134">
        <v>13</v>
      </c>
      <c r="AS3134">
        <v>62</v>
      </c>
      <c r="AT3134">
        <v>38</v>
      </c>
      <c r="AU3134">
        <v>2</v>
      </c>
      <c r="AV3134">
        <v>0.56000000000000005</v>
      </c>
      <c r="AW3134">
        <v>3.08</v>
      </c>
      <c r="AX3134">
        <v>53</v>
      </c>
      <c r="AY3134">
        <v>88</v>
      </c>
      <c r="AZ3134">
        <v>53</v>
      </c>
      <c r="BA3134">
        <v>33</v>
      </c>
      <c r="BB3134">
        <v>25</v>
      </c>
      <c r="BC3134">
        <v>40</v>
      </c>
      <c r="BD3134">
        <v>73</v>
      </c>
      <c r="BE3134">
        <v>50</v>
      </c>
      <c r="BF3134">
        <v>75</v>
      </c>
      <c r="BG3134">
        <v>10.4</v>
      </c>
      <c r="BH3134">
        <v>4.95</v>
      </c>
      <c r="BI3134">
        <v>1.54</v>
      </c>
      <c r="BJ3134">
        <v>4</v>
      </c>
      <c r="BK3134">
        <v>4.9000000000000004</v>
      </c>
      <c r="BL3134">
        <f>1/Table1[[#This Row],[odds_ft_home_team_win]]+1/Table1[[#This Row],[odds_ft_draw]]+1/Table1[[#This Row],[odds_ft_away_team_win]]-1</f>
        <v>0.10343228200371057</v>
      </c>
      <c r="BM3134">
        <f>Table1[[#This Row],[Margin]]/3</f>
        <v>3.4477427334570189E-2</v>
      </c>
      <c r="BN3134">
        <v>1.25</v>
      </c>
      <c r="BO3134">
        <v>1.8</v>
      </c>
      <c r="BP3134">
        <v>3</v>
      </c>
      <c r="BQ3134">
        <v>6</v>
      </c>
      <c r="BR3134">
        <v>1.7</v>
      </c>
      <c r="BS3134">
        <v>2.0499999999999998</v>
      </c>
      <c r="BT3134" t="s">
        <v>66</v>
      </c>
      <c r="BU3134">
        <f>VLOOKUP(Table1[[#This Row],[Reference]],metron,11,FALSE)</f>
        <v>1.8681481481481479</v>
      </c>
      <c r="BV3134">
        <f>VLOOKUP(Table1[[#This Row],[Reference]],metron,12,FALSE)</f>
        <v>0.86851851851851847</v>
      </c>
    </row>
    <row r="3135" spans="1:74" hidden="1" x14ac:dyDescent="0.45">
      <c r="A3135" s="10" t="s">
        <v>5413</v>
      </c>
      <c r="B3135">
        <v>1431813600</v>
      </c>
      <c r="C3135" s="11" t="s">
        <v>1612</v>
      </c>
      <c r="D3135" s="10" t="s">
        <v>65</v>
      </c>
      <c r="E3135" s="10" t="s">
        <v>66</v>
      </c>
      <c r="F3135" s="17" t="s">
        <v>86</v>
      </c>
      <c r="G3135" s="10" t="s">
        <v>103</v>
      </c>
      <c r="H3135" s="10" t="s">
        <v>66</v>
      </c>
      <c r="I3135" s="10">
        <f>MROUND(Table1[[#This Row],[Prob_H]]*100,2)/100</f>
        <v>0.57999999999999996</v>
      </c>
      <c r="J3135" s="10">
        <f>1/Table1[[#This Row],[odds_ft_home_team_win]]-Table1[[#This Row],[Margin/3]]</f>
        <v>0.58872978838459933</v>
      </c>
      <c r="K3135" s="10">
        <f>1/Table1[[#This Row],[odds_ft_draw]]-Table1[[#This Row],[Margin/3]]</f>
        <v>0.23684097342193206</v>
      </c>
      <c r="L3135" s="10">
        <f>1/Table1[[#This Row],[odds_ft_away_team_win]]-Table1[[#This Row],[Margin/3]]</f>
        <v>0.17442923819346864</v>
      </c>
      <c r="M3135" s="10" t="s">
        <v>66</v>
      </c>
      <c r="N3135" s="10">
        <v>1.71</v>
      </c>
      <c r="O3135" s="10">
        <v>1.49</v>
      </c>
      <c r="P3135" s="10">
        <v>1.67</v>
      </c>
      <c r="Q3135" s="10">
        <v>1.53</v>
      </c>
      <c r="R3135" s="10" t="str" cm="1">
        <f t="array" ref="R31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5" s="10">
        <v>3</v>
      </c>
      <c r="T3135" s="10">
        <v>4</v>
      </c>
      <c r="U3135" s="10">
        <v>7</v>
      </c>
      <c r="V3135" s="10">
        <v>2</v>
      </c>
      <c r="W3135" s="10">
        <v>1</v>
      </c>
      <c r="X3135" s="10">
        <v>1</v>
      </c>
      <c r="Y3135" s="10" t="s">
        <v>1613</v>
      </c>
      <c r="Z3135" s="10" t="s">
        <v>1614</v>
      </c>
      <c r="AA3135" s="10">
        <v>6</v>
      </c>
      <c r="AB3135" s="10">
        <v>3</v>
      </c>
      <c r="AC3135" s="10">
        <v>4</v>
      </c>
      <c r="AD3135" s="10">
        <v>2</v>
      </c>
      <c r="AE3135" s="10">
        <v>0</v>
      </c>
      <c r="AF3135" s="10">
        <v>0</v>
      </c>
      <c r="AG3135" s="10">
        <v>1</v>
      </c>
      <c r="AH3135" s="10">
        <v>5</v>
      </c>
      <c r="AI3135" s="10">
        <v>0</v>
      </c>
      <c r="AJ3135" s="10">
        <v>0</v>
      </c>
      <c r="AK3135" s="10">
        <v>10</v>
      </c>
      <c r="AL3135" s="10">
        <v>10</v>
      </c>
      <c r="AM3135" s="10">
        <v>5</v>
      </c>
      <c r="AN3135" s="10">
        <v>2</v>
      </c>
      <c r="AO3135" s="10">
        <v>5</v>
      </c>
      <c r="AP3135" s="10">
        <v>8</v>
      </c>
      <c r="AQ3135" s="10">
        <v>15</v>
      </c>
      <c r="AR3135" s="10">
        <v>6</v>
      </c>
      <c r="AS3135" s="10">
        <v>49</v>
      </c>
      <c r="AT3135" s="10">
        <v>51</v>
      </c>
      <c r="AU3135" s="10">
        <v>0</v>
      </c>
      <c r="AV3135" s="10">
        <v>0</v>
      </c>
      <c r="AW3135" s="10">
        <v>2.46</v>
      </c>
      <c r="AX3135" s="10">
        <v>50</v>
      </c>
      <c r="AY3135" s="10">
        <v>69</v>
      </c>
      <c r="AZ3135" s="10">
        <v>49</v>
      </c>
      <c r="BA3135" s="10">
        <v>27</v>
      </c>
      <c r="BB3135" s="10">
        <v>13</v>
      </c>
      <c r="BC3135" s="10">
        <v>30</v>
      </c>
      <c r="BD3135" s="10">
        <v>67</v>
      </c>
      <c r="BE3135" s="10">
        <v>41</v>
      </c>
      <c r="BF3135" s="10">
        <v>77</v>
      </c>
      <c r="BG3135" s="10">
        <v>11.52</v>
      </c>
      <c r="BH3135" s="10">
        <v>5.47</v>
      </c>
      <c r="BI3135" s="10">
        <v>1.67</v>
      </c>
      <c r="BJ3135" s="10">
        <v>4.05</v>
      </c>
      <c r="BK3135" s="10">
        <v>5.42</v>
      </c>
      <c r="BL3135" s="10">
        <f>1/Table1[[#This Row],[odds_ft_home_team_win]]+1/Table1[[#This Row],[odds_ft_draw]]+1/Table1[[#This Row],[odds_ft_away_team_win]]-1</f>
        <v>3.021782047494459E-2</v>
      </c>
      <c r="BM3135" s="10">
        <f>Table1[[#This Row],[Margin]]/3</f>
        <v>1.0072606824981531E-2</v>
      </c>
      <c r="BN3135" s="10">
        <v>0</v>
      </c>
      <c r="BO3135" s="10">
        <v>0</v>
      </c>
      <c r="BP3135" s="10">
        <v>0</v>
      </c>
      <c r="BQ3135" s="10">
        <v>0</v>
      </c>
      <c r="BR3135" s="10">
        <v>0</v>
      </c>
      <c r="BS3135" s="10">
        <v>0</v>
      </c>
      <c r="BT3135" s="10" t="s">
        <v>113</v>
      </c>
      <c r="BU3135">
        <f>VLOOKUP(Table1[[#This Row],[Reference]],metron,11,FALSE)</f>
        <v>1.7619715019855171</v>
      </c>
      <c r="BV3135">
        <f>VLOOKUP(Table1[[#This Row],[Reference]],metron,12,FALSE)</f>
        <v>0.87432842793739785</v>
      </c>
    </row>
    <row r="3136" spans="1:74" hidden="1" x14ac:dyDescent="0.45">
      <c r="A3136" s="10" t="s">
        <v>5413</v>
      </c>
      <c r="B3136">
        <v>1431903600</v>
      </c>
      <c r="C3136" s="11" t="s">
        <v>1616</v>
      </c>
      <c r="D3136" s="10" t="s">
        <v>65</v>
      </c>
      <c r="E3136" s="10" t="s">
        <v>66</v>
      </c>
      <c r="F3136" s="17" t="s">
        <v>93</v>
      </c>
      <c r="G3136" s="10" t="s">
        <v>98</v>
      </c>
      <c r="H3136" s="10" t="s">
        <v>66</v>
      </c>
      <c r="I3136" s="10">
        <f>MROUND(Table1[[#This Row],[Prob_H]]*100,2)/100</f>
        <v>0.42</v>
      </c>
      <c r="J3136" s="10">
        <f>1/Table1[[#This Row],[odds_ft_home_team_win]]-Table1[[#This Row],[Margin/3]]</f>
        <v>0.41400070524438315</v>
      </c>
      <c r="K3136" s="10">
        <f>1/Table1[[#This Row],[odds_ft_draw]]-Table1[[#This Row],[Margin/3]]</f>
        <v>0.29986941490487534</v>
      </c>
      <c r="L3136" s="10">
        <f>1/Table1[[#This Row],[odds_ft_away_team_win]]-Table1[[#This Row],[Margin/3]]</f>
        <v>0.28612987985074156</v>
      </c>
      <c r="M3136" s="10" t="s">
        <v>66</v>
      </c>
      <c r="N3136" s="10">
        <v>1.7</v>
      </c>
      <c r="O3136" s="10">
        <v>1.23</v>
      </c>
      <c r="P3136" s="10">
        <v>1.66</v>
      </c>
      <c r="Q3136" s="10">
        <v>1.24</v>
      </c>
      <c r="R3136" s="10" t="str" cm="1">
        <f t="array" ref="R31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6" s="10">
        <v>1</v>
      </c>
      <c r="T3136" s="10">
        <v>4</v>
      </c>
      <c r="U3136" s="10">
        <v>5</v>
      </c>
      <c r="V3136" s="10">
        <v>4</v>
      </c>
      <c r="W3136" s="10">
        <v>1</v>
      </c>
      <c r="X3136" s="10">
        <v>3</v>
      </c>
      <c r="Y3136" s="10">
        <v>7</v>
      </c>
      <c r="Z3136" s="10" t="s">
        <v>1617</v>
      </c>
      <c r="AA3136" s="10">
        <v>-1</v>
      </c>
      <c r="AB3136" s="10">
        <v>-1</v>
      </c>
      <c r="AC3136" s="10">
        <v>0</v>
      </c>
      <c r="AD3136" s="10">
        <v>0</v>
      </c>
      <c r="AE3136" s="10">
        <v>2</v>
      </c>
      <c r="AF3136" s="10">
        <v>0</v>
      </c>
      <c r="AG3136" s="10">
        <v>0</v>
      </c>
      <c r="AH3136" s="10">
        <v>0</v>
      </c>
      <c r="AI3136" s="10">
        <v>1</v>
      </c>
      <c r="AJ3136" s="10">
        <v>1</v>
      </c>
      <c r="AK3136" s="10">
        <v>-1</v>
      </c>
      <c r="AL3136" s="10">
        <v>-1</v>
      </c>
      <c r="AM3136" s="10">
        <v>-1</v>
      </c>
      <c r="AN3136" s="10">
        <v>-1</v>
      </c>
      <c r="AO3136" s="10">
        <v>-1</v>
      </c>
      <c r="AP3136" s="10">
        <v>-1</v>
      </c>
      <c r="AQ3136" s="10">
        <v>-1</v>
      </c>
      <c r="AR3136" s="10">
        <v>-1</v>
      </c>
      <c r="AS3136" s="10">
        <v>-1</v>
      </c>
      <c r="AT3136" s="10">
        <v>-1</v>
      </c>
      <c r="AU3136" s="10">
        <v>0</v>
      </c>
      <c r="AV3136" s="10">
        <v>0</v>
      </c>
      <c r="AW3136" s="10">
        <v>2.15</v>
      </c>
      <c r="AX3136" s="10">
        <v>50</v>
      </c>
      <c r="AY3136" s="10">
        <v>64</v>
      </c>
      <c r="AZ3136" s="10">
        <v>42</v>
      </c>
      <c r="BA3136" s="10">
        <v>14</v>
      </c>
      <c r="BB3136" s="10">
        <v>7</v>
      </c>
      <c r="BC3136" s="10">
        <v>18</v>
      </c>
      <c r="BD3136" s="10">
        <v>58</v>
      </c>
      <c r="BE3136" s="10">
        <v>37</v>
      </c>
      <c r="BF3136" s="10">
        <v>76</v>
      </c>
      <c r="BG3136" s="10">
        <v>10.47</v>
      </c>
      <c r="BH3136" s="10">
        <v>5</v>
      </c>
      <c r="BI3136" s="10">
        <v>2.36</v>
      </c>
      <c r="BJ3136" s="10">
        <v>3.23</v>
      </c>
      <c r="BK3136" s="10">
        <v>3.38</v>
      </c>
      <c r="BL3136" s="10">
        <f>1/Table1[[#This Row],[odds_ft_home_team_win]]+1/Table1[[#This Row],[odds_ft_draw]]+1/Table1[[#This Row],[odds_ft_away_team_win]]-1</f>
        <v>2.9184324944816709E-2</v>
      </c>
      <c r="BM3136" s="10">
        <f>Table1[[#This Row],[Margin]]/3</f>
        <v>9.7281083149389023E-3</v>
      </c>
      <c r="BN3136" s="10">
        <v>0</v>
      </c>
      <c r="BO3136" s="10">
        <v>0</v>
      </c>
      <c r="BP3136" s="10">
        <v>0</v>
      </c>
      <c r="BQ3136" s="10">
        <v>0</v>
      </c>
      <c r="BR3136" s="10">
        <v>0</v>
      </c>
      <c r="BS3136" s="10">
        <v>0</v>
      </c>
      <c r="BT3136" s="10" t="s">
        <v>95</v>
      </c>
      <c r="BU3136">
        <f>VLOOKUP(Table1[[#This Row],[Reference]],metron,11,FALSE)</f>
        <v>1.396960958296362</v>
      </c>
      <c r="BV3136">
        <f>VLOOKUP(Table1[[#This Row],[Reference]],metron,12,FALSE)</f>
        <v>1.091503992901508</v>
      </c>
    </row>
    <row r="3137" spans="1:74" hidden="1" x14ac:dyDescent="0.45">
      <c r="A3137" s="10" t="s">
        <v>5413</v>
      </c>
      <c r="B3137">
        <v>1431820800</v>
      </c>
      <c r="C3137" s="11" t="s">
        <v>1615</v>
      </c>
      <c r="D3137" s="10" t="s">
        <v>65</v>
      </c>
      <c r="E3137" s="10" t="s">
        <v>66</v>
      </c>
      <c r="F3137" s="17" t="s">
        <v>68</v>
      </c>
      <c r="G3137" s="10" t="s">
        <v>88</v>
      </c>
      <c r="H3137" s="10" t="s">
        <v>66</v>
      </c>
      <c r="I3137" s="10">
        <f>MROUND(Table1[[#This Row],[Prob_H]]*100,2)/100</f>
        <v>0.52</v>
      </c>
      <c r="J3137" s="10">
        <f>1/Table1[[#This Row],[odds_ft_home_team_win]]-Table1[[#This Row],[Margin/3]]</f>
        <v>0.51357039229316714</v>
      </c>
      <c r="K3137" s="10">
        <f>1/Table1[[#This Row],[odds_ft_draw]]-Table1[[#This Row],[Margin/3]]</f>
        <v>0.27170032371415387</v>
      </c>
      <c r="L3137" s="10">
        <f>1/Table1[[#This Row],[odds_ft_away_team_win]]-Table1[[#This Row],[Margin/3]]</f>
        <v>0.2147292839926789</v>
      </c>
      <c r="M3137" s="10" t="s">
        <v>66</v>
      </c>
      <c r="N3137" s="10">
        <v>1.66</v>
      </c>
      <c r="O3137" s="10">
        <v>1.4</v>
      </c>
      <c r="P3137" s="10">
        <v>1.62</v>
      </c>
      <c r="Q3137" s="10">
        <v>1.48</v>
      </c>
      <c r="R3137" s="10" t="str" cm="1">
        <f t="array" ref="R31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7" s="10">
        <v>0</v>
      </c>
      <c r="T3137" s="10">
        <v>1</v>
      </c>
      <c r="U3137" s="10">
        <v>1</v>
      </c>
      <c r="V3137" s="10">
        <v>0</v>
      </c>
      <c r="W3137" s="10">
        <v>0</v>
      </c>
      <c r="X3137" s="10">
        <v>0</v>
      </c>
      <c r="Y3137" s="10"/>
      <c r="Z3137" s="10">
        <v>69</v>
      </c>
      <c r="AA3137" s="10">
        <v>9</v>
      </c>
      <c r="AB3137" s="10">
        <v>1</v>
      </c>
      <c r="AC3137" s="10">
        <v>0</v>
      </c>
      <c r="AD3137" s="10">
        <v>0</v>
      </c>
      <c r="AE3137" s="10">
        <v>2</v>
      </c>
      <c r="AF3137" s="10">
        <v>0</v>
      </c>
      <c r="AG3137" s="10">
        <v>0</v>
      </c>
      <c r="AH3137" s="10">
        <v>0</v>
      </c>
      <c r="AI3137" s="10">
        <v>0</v>
      </c>
      <c r="AJ3137" s="10">
        <v>2</v>
      </c>
      <c r="AK3137" s="10">
        <v>10</v>
      </c>
      <c r="AL3137" s="10">
        <v>10</v>
      </c>
      <c r="AM3137" s="10">
        <v>5</v>
      </c>
      <c r="AN3137" s="10">
        <v>5</v>
      </c>
      <c r="AO3137" s="10">
        <v>5</v>
      </c>
      <c r="AP3137" s="10">
        <v>5</v>
      </c>
      <c r="AQ3137" s="10">
        <v>11</v>
      </c>
      <c r="AR3137" s="10">
        <v>11</v>
      </c>
      <c r="AS3137" s="10">
        <v>57</v>
      </c>
      <c r="AT3137" s="10">
        <v>43</v>
      </c>
      <c r="AU3137" s="10">
        <v>0</v>
      </c>
      <c r="AV3137" s="10">
        <v>0</v>
      </c>
      <c r="AW3137" s="10">
        <v>2.4500000000000002</v>
      </c>
      <c r="AX3137" s="10">
        <v>53</v>
      </c>
      <c r="AY3137" s="10">
        <v>65</v>
      </c>
      <c r="AZ3137" s="10">
        <v>41</v>
      </c>
      <c r="BA3137" s="10">
        <v>26</v>
      </c>
      <c r="BB3137" s="10">
        <v>14</v>
      </c>
      <c r="BC3137" s="10">
        <v>38</v>
      </c>
      <c r="BD3137" s="10">
        <v>69</v>
      </c>
      <c r="BE3137" s="10">
        <v>35</v>
      </c>
      <c r="BF3137" s="10">
        <v>71</v>
      </c>
      <c r="BG3137" s="10">
        <v>9.8800000000000008</v>
      </c>
      <c r="BH3137" s="10">
        <v>5.52</v>
      </c>
      <c r="BI3137" s="10">
        <v>1.91</v>
      </c>
      <c r="BJ3137" s="10">
        <v>3.55</v>
      </c>
      <c r="BK3137" s="10">
        <v>4.45</v>
      </c>
      <c r="BL3137" s="10">
        <f>1/Table1[[#This Row],[odds_ft_home_team_win]]+1/Table1[[#This Row],[odds_ft_draw]]+1/Table1[[#This Row],[odds_ft_away_team_win]]-1</f>
        <v>2.9969451392749757E-2</v>
      </c>
      <c r="BM3137" s="10">
        <f>Table1[[#This Row],[Margin]]/3</f>
        <v>9.9898171309165864E-3</v>
      </c>
      <c r="BN3137" s="10">
        <v>0</v>
      </c>
      <c r="BO3137" s="10">
        <v>0</v>
      </c>
      <c r="BP3137" s="10">
        <v>0</v>
      </c>
      <c r="BQ3137" s="10">
        <v>0</v>
      </c>
      <c r="BR3137" s="10">
        <v>0</v>
      </c>
      <c r="BS3137" s="10">
        <v>0</v>
      </c>
      <c r="BT3137" s="10" t="s">
        <v>116</v>
      </c>
      <c r="BU3137">
        <f>VLOOKUP(Table1[[#This Row],[Reference]],metron,11,FALSE)</f>
        <v>1.625948039373891</v>
      </c>
      <c r="BV3137">
        <f>VLOOKUP(Table1[[#This Row],[Reference]],metron,12,FALSE)</f>
        <v>0.97079231886396644</v>
      </c>
    </row>
    <row r="3138" spans="1:74" x14ac:dyDescent="0.45">
      <c r="A3138" t="s">
        <v>5404</v>
      </c>
      <c r="B3138">
        <v>1575599400</v>
      </c>
      <c r="C3138" s="3" t="s">
        <v>4112</v>
      </c>
      <c r="D3138" s="1" t="s">
        <v>65</v>
      </c>
      <c r="E3138" s="1" t="s">
        <v>66</v>
      </c>
      <c r="F3138" s="18" t="s">
        <v>78</v>
      </c>
      <c r="G3138" t="s">
        <v>86</v>
      </c>
      <c r="H3138" t="s">
        <v>3815</v>
      </c>
      <c r="I3138">
        <f>MROUND(Table1[[#This Row],[Prob_H]]*100,2)/100</f>
        <v>0.3</v>
      </c>
      <c r="J3138">
        <f>1/Table1[[#This Row],[odds_ft_home_team_win]]-Table1[[#This Row],[Margin/3]]</f>
        <v>0.30008625421469459</v>
      </c>
      <c r="K3138">
        <f>1/Table1[[#This Row],[odds_ft_draw]]-Table1[[#This Row],[Margin/3]]</f>
        <v>0.27444522857366899</v>
      </c>
      <c r="L3138">
        <f>1/Table1[[#This Row],[odds_ft_away_team_win]]-Table1[[#This Row],[Margin/3]]</f>
        <v>0.42546851721163648</v>
      </c>
      <c r="M3138" s="1" t="s">
        <v>66</v>
      </c>
      <c r="N3138">
        <v>1.55</v>
      </c>
      <c r="O3138">
        <v>1.7</v>
      </c>
      <c r="P3138">
        <v>1.5</v>
      </c>
      <c r="Q3138">
        <v>1.68</v>
      </c>
      <c r="R3138" t="str" cm="1">
        <f t="array" ref="R31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38">
        <v>2</v>
      </c>
      <c r="T3138">
        <v>0</v>
      </c>
      <c r="U3138">
        <v>2</v>
      </c>
      <c r="V3138">
        <v>1</v>
      </c>
      <c r="W3138">
        <v>1</v>
      </c>
      <c r="X3138">
        <v>0</v>
      </c>
      <c r="Y3138" t="s">
        <v>3101</v>
      </c>
      <c r="AA3138">
        <v>2</v>
      </c>
      <c r="AB3138">
        <v>9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1</v>
      </c>
      <c r="AI3138">
        <v>2</v>
      </c>
      <c r="AJ3138">
        <v>0</v>
      </c>
      <c r="AK3138">
        <v>14</v>
      </c>
      <c r="AL3138">
        <v>15</v>
      </c>
      <c r="AM3138">
        <v>6</v>
      </c>
      <c r="AN3138">
        <v>5</v>
      </c>
      <c r="AO3138">
        <v>8</v>
      </c>
      <c r="AP3138">
        <v>10</v>
      </c>
      <c r="AQ3138">
        <v>17</v>
      </c>
      <c r="AR3138">
        <v>8</v>
      </c>
      <c r="AS3138">
        <v>53</v>
      </c>
      <c r="AT3138">
        <v>47</v>
      </c>
      <c r="AU3138">
        <v>1.52</v>
      </c>
      <c r="AV3138">
        <v>1.61</v>
      </c>
      <c r="AW3138">
        <v>3.23</v>
      </c>
      <c r="AX3138">
        <v>65</v>
      </c>
      <c r="AY3138">
        <v>78</v>
      </c>
      <c r="AZ3138">
        <v>55</v>
      </c>
      <c r="BA3138">
        <v>43</v>
      </c>
      <c r="BB3138">
        <v>30</v>
      </c>
      <c r="BC3138">
        <v>38</v>
      </c>
      <c r="BD3138">
        <v>60</v>
      </c>
      <c r="BE3138">
        <v>63</v>
      </c>
      <c r="BF3138">
        <v>93</v>
      </c>
      <c r="BG3138">
        <v>9.75</v>
      </c>
      <c r="BH3138">
        <v>5.55</v>
      </c>
      <c r="BI3138">
        <v>3</v>
      </c>
      <c r="BJ3138">
        <v>3.25</v>
      </c>
      <c r="BK3138">
        <v>2.1800000000000002</v>
      </c>
      <c r="BL3138">
        <f>1/Table1[[#This Row],[odds_ft_home_team_win]]+1/Table1[[#This Row],[odds_ft_draw]]+1/Table1[[#This Row],[odds_ft_away_team_win]]-1</f>
        <v>9.9741237355916113E-2</v>
      </c>
      <c r="BM3138">
        <f>Table1[[#This Row],[Margin]]/3</f>
        <v>3.3247079118638702E-2</v>
      </c>
      <c r="BN3138">
        <v>1.25</v>
      </c>
      <c r="BO3138">
        <v>1.85</v>
      </c>
      <c r="BP3138">
        <v>3</v>
      </c>
      <c r="BQ3138">
        <v>6</v>
      </c>
      <c r="BR3138">
        <v>1.7</v>
      </c>
      <c r="BS3138">
        <v>2.0499999999999998</v>
      </c>
      <c r="BT3138" t="s">
        <v>66</v>
      </c>
      <c r="BU3138">
        <f>VLOOKUP(Table1[[#This Row],[Reference]],metron,11,FALSE)</f>
        <v>1.1805091283106199</v>
      </c>
      <c r="BV3138">
        <f>VLOOKUP(Table1[[#This Row],[Reference]],metron,12,FALSE)</f>
        <v>1.3921316533813319</v>
      </c>
    </row>
    <row r="3139" spans="1:74" hidden="1" x14ac:dyDescent="0.45">
      <c r="A3139" s="10" t="s">
        <v>5411</v>
      </c>
      <c r="B3139">
        <v>1463270400</v>
      </c>
      <c r="C3139" s="11" t="s">
        <v>2193</v>
      </c>
      <c r="D3139" s="10" t="s">
        <v>65</v>
      </c>
      <c r="E3139" s="10" t="s">
        <v>66</v>
      </c>
      <c r="F3139" s="17" t="s">
        <v>85</v>
      </c>
      <c r="G3139" s="10" t="s">
        <v>68</v>
      </c>
      <c r="H3139" s="10" t="s">
        <v>66</v>
      </c>
      <c r="I3139" s="10">
        <f>MROUND(Table1[[#This Row],[Prob_H]]*100,2)/100</f>
        <v>0.38</v>
      </c>
      <c r="J3139" s="10">
        <f>1/Table1[[#This Row],[odds_ft_home_team_win]]-Table1[[#This Row],[Margin/3]]</f>
        <v>0.37194791954938211</v>
      </c>
      <c r="K3139" s="10">
        <f>1/Table1[[#This Row],[odds_ft_draw]]-Table1[[#This Row],[Margin/3]]</f>
        <v>0.27662006756753771</v>
      </c>
      <c r="L3139" s="10">
        <f>1/Table1[[#This Row],[odds_ft_away_team_win]]-Table1[[#This Row],[Margin/3]]</f>
        <v>0.35143201288308018</v>
      </c>
      <c r="M3139" s="10" t="s">
        <v>66</v>
      </c>
      <c r="N3139" s="10">
        <v>1.8</v>
      </c>
      <c r="O3139" s="10">
        <v>1.59</v>
      </c>
      <c r="P3139" s="10">
        <v>1.68</v>
      </c>
      <c r="Q3139" s="10">
        <v>1.62</v>
      </c>
      <c r="R3139" s="10" t="str" cm="1">
        <f t="array" ref="R31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39" s="10">
        <v>1</v>
      </c>
      <c r="T3139" s="10">
        <v>2</v>
      </c>
      <c r="U3139" s="10">
        <v>3</v>
      </c>
      <c r="V3139" s="10">
        <v>2</v>
      </c>
      <c r="W3139" s="10">
        <v>0</v>
      </c>
      <c r="X3139" s="10">
        <v>2</v>
      </c>
      <c r="Y3139" s="10">
        <v>70</v>
      </c>
      <c r="Z3139" s="10" t="s">
        <v>2194</v>
      </c>
      <c r="AA3139" s="10">
        <v>4</v>
      </c>
      <c r="AB3139" s="10">
        <v>6</v>
      </c>
      <c r="AC3139" s="10">
        <v>1</v>
      </c>
      <c r="AD3139" s="10">
        <v>0</v>
      </c>
      <c r="AE3139" s="10">
        <v>5</v>
      </c>
      <c r="AF3139" s="10">
        <v>1</v>
      </c>
      <c r="AG3139" s="10">
        <v>0</v>
      </c>
      <c r="AH3139" s="10">
        <v>1</v>
      </c>
      <c r="AI3139" s="10">
        <v>2</v>
      </c>
      <c r="AJ3139" s="10">
        <v>4</v>
      </c>
      <c r="AK3139" s="10">
        <v>15</v>
      </c>
      <c r="AL3139" s="10">
        <v>8</v>
      </c>
      <c r="AM3139" s="10">
        <v>7</v>
      </c>
      <c r="AN3139" s="10">
        <v>5</v>
      </c>
      <c r="AO3139" s="10">
        <v>8</v>
      </c>
      <c r="AP3139" s="10">
        <v>3</v>
      </c>
      <c r="AQ3139" s="10">
        <v>14</v>
      </c>
      <c r="AR3139" s="10">
        <v>17</v>
      </c>
      <c r="AS3139" s="10">
        <v>50</v>
      </c>
      <c r="AT3139" s="10">
        <v>50</v>
      </c>
      <c r="AU3139" s="10">
        <v>0</v>
      </c>
      <c r="AV3139" s="10">
        <v>0</v>
      </c>
      <c r="AW3139" s="10">
        <v>3.12</v>
      </c>
      <c r="AX3139" s="10">
        <v>64</v>
      </c>
      <c r="AY3139" s="10">
        <v>77</v>
      </c>
      <c r="AZ3139" s="10">
        <v>71</v>
      </c>
      <c r="BA3139" s="10">
        <v>46</v>
      </c>
      <c r="BB3139" s="10">
        <v>15</v>
      </c>
      <c r="BC3139" s="10">
        <v>45</v>
      </c>
      <c r="BD3139" s="10">
        <v>72</v>
      </c>
      <c r="BE3139" s="10">
        <v>53</v>
      </c>
      <c r="BF3139" s="10">
        <v>84</v>
      </c>
      <c r="BG3139" s="10">
        <v>10.61</v>
      </c>
      <c r="BH3139" s="10">
        <v>5.82</v>
      </c>
      <c r="BI3139" s="10">
        <v>2.63</v>
      </c>
      <c r="BJ3139" s="10">
        <v>3.51</v>
      </c>
      <c r="BK3139" s="10">
        <v>2.78</v>
      </c>
      <c r="BL3139" s="10">
        <f>1/Table1[[#This Row],[odds_ft_home_team_win]]+1/Table1[[#This Row],[odds_ft_draw]]+1/Table1[[#This Row],[odds_ft_away_team_win]]-1</f>
        <v>2.4840651998241592E-2</v>
      </c>
      <c r="BM3139" s="10">
        <f>Table1[[#This Row],[Margin]]/3</f>
        <v>8.2802173327471973E-3</v>
      </c>
      <c r="BN3139" s="10">
        <v>0</v>
      </c>
      <c r="BO3139" s="10">
        <v>0</v>
      </c>
      <c r="BP3139" s="10">
        <v>0</v>
      </c>
      <c r="BQ3139" s="10">
        <v>0</v>
      </c>
      <c r="BR3139" s="10">
        <v>0</v>
      </c>
      <c r="BS3139" s="10">
        <v>0</v>
      </c>
      <c r="BT3139" s="10" t="s">
        <v>1684</v>
      </c>
      <c r="BU3139">
        <f>VLOOKUP(Table1[[#This Row],[Reference]],metron,11,FALSE)</f>
        <v>1.330562659846547</v>
      </c>
      <c r="BV3139">
        <f>VLOOKUP(Table1[[#This Row],[Reference]],metron,12,FALSE)</f>
        <v>1.1595268542199491</v>
      </c>
    </row>
    <row r="3140" spans="1:74" hidden="1" x14ac:dyDescent="0.45">
      <c r="A3140" s="10" t="s">
        <v>5409</v>
      </c>
      <c r="B3140">
        <v>1494720000</v>
      </c>
      <c r="C3140" s="11" t="s">
        <v>2716</v>
      </c>
      <c r="D3140" s="10" t="s">
        <v>65</v>
      </c>
      <c r="E3140" s="10" t="s">
        <v>66</v>
      </c>
      <c r="F3140" s="17" t="s">
        <v>85</v>
      </c>
      <c r="G3140" s="10" t="s">
        <v>68</v>
      </c>
      <c r="H3140" s="10" t="s">
        <v>66</v>
      </c>
      <c r="I3140" s="10">
        <f>MROUND(Table1[[#This Row],[Prob_H]]*100,2)/100</f>
        <v>0.44</v>
      </c>
      <c r="J3140" s="10">
        <f>1/Table1[[#This Row],[odds_ft_home_team_win]]-Table1[[#This Row],[Margin/3]]</f>
        <v>0.43386283405949094</v>
      </c>
      <c r="K3140" s="10">
        <f>1/Table1[[#This Row],[odds_ft_draw]]-Table1[[#This Row],[Margin/3]]</f>
        <v>0.26611023267857092</v>
      </c>
      <c r="L3140" s="10">
        <f>1/Table1[[#This Row],[odds_ft_away_team_win]]-Table1[[#This Row],[Margin/3]]</f>
        <v>0.30002693326193819</v>
      </c>
      <c r="M3140" s="10" t="s">
        <v>66</v>
      </c>
      <c r="N3140" s="10">
        <v>1.49</v>
      </c>
      <c r="O3140" s="10">
        <v>1.71</v>
      </c>
      <c r="P3140" s="10">
        <v>1.44</v>
      </c>
      <c r="Q3140" s="10">
        <v>1.74</v>
      </c>
      <c r="R3140" s="10" t="str" cm="1">
        <f t="array" ref="R31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0" s="10">
        <v>0</v>
      </c>
      <c r="T3140" s="10">
        <v>2</v>
      </c>
      <c r="U3140" s="10">
        <v>2</v>
      </c>
      <c r="V3140" s="10">
        <v>1</v>
      </c>
      <c r="W3140" s="10">
        <v>0</v>
      </c>
      <c r="X3140" s="10">
        <v>1</v>
      </c>
      <c r="Y3140" s="10"/>
      <c r="Z3140" s="10" t="s">
        <v>2717</v>
      </c>
      <c r="AA3140" s="10">
        <v>8</v>
      </c>
      <c r="AB3140" s="10">
        <v>5</v>
      </c>
      <c r="AC3140" s="10">
        <v>7</v>
      </c>
      <c r="AD3140" s="10">
        <v>0</v>
      </c>
      <c r="AE3140" s="10">
        <v>3</v>
      </c>
      <c r="AF3140" s="10">
        <v>0</v>
      </c>
      <c r="AG3140" s="10">
        <v>3</v>
      </c>
      <c r="AH3140" s="10">
        <v>4</v>
      </c>
      <c r="AI3140" s="10">
        <v>2</v>
      </c>
      <c r="AJ3140" s="10">
        <v>1</v>
      </c>
      <c r="AK3140" s="10">
        <v>12</v>
      </c>
      <c r="AL3140" s="10">
        <v>5</v>
      </c>
      <c r="AM3140" s="10">
        <v>7</v>
      </c>
      <c r="AN3140" s="10">
        <v>3</v>
      </c>
      <c r="AO3140" s="10">
        <v>5</v>
      </c>
      <c r="AP3140" s="10">
        <v>2</v>
      </c>
      <c r="AQ3140" s="10">
        <v>27</v>
      </c>
      <c r="AR3140" s="10">
        <v>6</v>
      </c>
      <c r="AS3140" s="10">
        <v>48</v>
      </c>
      <c r="AT3140" s="10">
        <v>52</v>
      </c>
      <c r="AU3140" s="10">
        <v>0</v>
      </c>
      <c r="AV3140" s="10">
        <v>0</v>
      </c>
      <c r="AW3140" s="10">
        <v>2.59</v>
      </c>
      <c r="AX3140" s="10">
        <v>51</v>
      </c>
      <c r="AY3140" s="10">
        <v>70</v>
      </c>
      <c r="AZ3140" s="10">
        <v>43</v>
      </c>
      <c r="BA3140" s="10">
        <v>28</v>
      </c>
      <c r="BB3140" s="10">
        <v>18</v>
      </c>
      <c r="BC3140" s="10">
        <v>36</v>
      </c>
      <c r="BD3140" s="10">
        <v>71</v>
      </c>
      <c r="BE3140" s="10">
        <v>43</v>
      </c>
      <c r="BF3140" s="10">
        <v>74</v>
      </c>
      <c r="BG3140" s="10">
        <v>11.04</v>
      </c>
      <c r="BH3140" s="10">
        <v>5.03</v>
      </c>
      <c r="BI3140" s="10">
        <v>2.2599999999999998</v>
      </c>
      <c r="BJ3140" s="10">
        <v>3.64</v>
      </c>
      <c r="BK3140" s="10">
        <v>3.24</v>
      </c>
      <c r="BL3140" s="10">
        <f>1/Table1[[#This Row],[odds_ft_home_team_win]]+1/Table1[[#This Row],[odds_ft_draw]]+1/Table1[[#This Row],[odds_ft_away_team_win]]-1</f>
        <v>2.5845126140111363E-2</v>
      </c>
      <c r="BM3140" s="10">
        <f>Table1[[#This Row],[Margin]]/3</f>
        <v>8.6150420467037882E-3</v>
      </c>
      <c r="BN3140" s="10">
        <v>0</v>
      </c>
      <c r="BO3140" s="10">
        <v>0</v>
      </c>
      <c r="BP3140" s="10">
        <v>0</v>
      </c>
      <c r="BQ3140" s="10">
        <v>0</v>
      </c>
      <c r="BR3140" s="10">
        <v>0</v>
      </c>
      <c r="BS3140" s="10">
        <v>0</v>
      </c>
      <c r="BT3140" s="10" t="s">
        <v>1684</v>
      </c>
      <c r="BU3140">
        <f>VLOOKUP(Table1[[#This Row],[Reference]],metron,11,FALSE)</f>
        <v>1.4140979689366791</v>
      </c>
      <c r="BV3140">
        <f>VLOOKUP(Table1[[#This Row],[Reference]],metron,12,FALSE)</f>
        <v>1.0666666666666671</v>
      </c>
    </row>
    <row r="3141" spans="1:74" x14ac:dyDescent="0.45">
      <c r="A3141" s="15" t="s">
        <v>5404</v>
      </c>
      <c r="B3141">
        <v>1577414160</v>
      </c>
      <c r="C3141" s="16" t="s">
        <v>4116</v>
      </c>
      <c r="D3141" s="15" t="s">
        <v>65</v>
      </c>
      <c r="E3141" s="15" t="s">
        <v>66</v>
      </c>
      <c r="F3141" s="15" t="s">
        <v>85</v>
      </c>
      <c r="G3141" s="15" t="s">
        <v>86</v>
      </c>
      <c r="H3141" s="15" t="s">
        <v>3784</v>
      </c>
      <c r="I3141" s="15">
        <f>MROUND(Table1[[#This Row],[Prob_H]]*100,2)/100</f>
        <v>0.48</v>
      </c>
      <c r="J3141" s="15">
        <f>1/Table1[[#This Row],[odds_ft_home_team_win]]-Table1[[#This Row],[Margin/3]]</f>
        <v>0.47473073736536864</v>
      </c>
      <c r="K3141" s="15">
        <f>1/Table1[[#This Row],[odds_ft_draw]]-Table1[[#This Row],[Margin/3]]</f>
        <v>0.26884838442419218</v>
      </c>
      <c r="L3141" s="15">
        <f>1/Table1[[#This Row],[odds_ft_away_team_win]]-Table1[[#This Row],[Margin/3]]</f>
        <v>0.25642087821043907</v>
      </c>
      <c r="M3141" s="15" t="s">
        <v>66</v>
      </c>
      <c r="N3141" s="15">
        <v>1.68</v>
      </c>
      <c r="O3141" s="15">
        <v>1.68</v>
      </c>
      <c r="P3141" s="15">
        <v>1.32</v>
      </c>
      <c r="Q3141" s="15">
        <v>1.68</v>
      </c>
      <c r="R3141" s="15" t="str" cm="1">
        <f t="array" ref="R31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41" s="15">
        <v>2</v>
      </c>
      <c r="T3141" s="15">
        <v>1</v>
      </c>
      <c r="U3141" s="15">
        <v>3</v>
      </c>
      <c r="V3141" s="15">
        <v>2</v>
      </c>
      <c r="W3141" s="15">
        <v>1</v>
      </c>
      <c r="X3141" s="15">
        <v>1</v>
      </c>
      <c r="Y3141" s="15" t="s">
        <v>4117</v>
      </c>
      <c r="Z3141" s="15">
        <v>45</v>
      </c>
      <c r="AA3141" s="15">
        <v>5</v>
      </c>
      <c r="AB3141" s="15">
        <v>3</v>
      </c>
      <c r="AC3141" s="15">
        <v>2</v>
      </c>
      <c r="AD3141" s="15">
        <v>0</v>
      </c>
      <c r="AE3141" s="15">
        <v>3</v>
      </c>
      <c r="AF3141" s="15">
        <v>1</v>
      </c>
      <c r="AG3141" s="15">
        <v>0</v>
      </c>
      <c r="AH3141" s="15">
        <v>2</v>
      </c>
      <c r="AI3141" s="15">
        <v>0</v>
      </c>
      <c r="AJ3141" s="15">
        <v>4</v>
      </c>
      <c r="AK3141" s="15">
        <v>20</v>
      </c>
      <c r="AL3141" s="15">
        <v>8</v>
      </c>
      <c r="AM3141" s="15">
        <v>9</v>
      </c>
      <c r="AN3141" s="15">
        <v>2</v>
      </c>
      <c r="AO3141" s="15">
        <v>11</v>
      </c>
      <c r="AP3141" s="15">
        <v>6</v>
      </c>
      <c r="AQ3141" s="15">
        <v>13</v>
      </c>
      <c r="AR3141" s="15">
        <v>17</v>
      </c>
      <c r="AS3141" s="15">
        <v>50</v>
      </c>
      <c r="AT3141" s="15">
        <v>50</v>
      </c>
      <c r="AU3141" s="15">
        <v>2.3199999999999998</v>
      </c>
      <c r="AV3141" s="15">
        <v>0.81</v>
      </c>
      <c r="AW3141" s="15">
        <v>2.96</v>
      </c>
      <c r="AX3141" s="15">
        <v>57</v>
      </c>
      <c r="AY3141" s="15">
        <v>82</v>
      </c>
      <c r="AZ3141" s="15">
        <v>46</v>
      </c>
      <c r="BA3141" s="15">
        <v>32</v>
      </c>
      <c r="BB3141" s="15">
        <v>23</v>
      </c>
      <c r="BC3141" s="15">
        <v>37</v>
      </c>
      <c r="BD3141" s="15">
        <v>68</v>
      </c>
      <c r="BE3141" s="15">
        <v>55</v>
      </c>
      <c r="BF3141" s="15">
        <v>84</v>
      </c>
      <c r="BG3141" s="15">
        <v>12.68</v>
      </c>
      <c r="BH3141" s="15">
        <v>4.91</v>
      </c>
      <c r="BI3141" s="15">
        <v>2</v>
      </c>
      <c r="BJ3141" s="15">
        <v>3.4</v>
      </c>
      <c r="BK3141" s="15">
        <v>3.55</v>
      </c>
      <c r="BL3141" s="15">
        <f>1/Table1[[#This Row],[odds_ft_home_team_win]]+1/Table1[[#This Row],[odds_ft_draw]]+1/Table1[[#This Row],[odds_ft_away_team_win]]-1</f>
        <v>7.5807787903894086E-2</v>
      </c>
      <c r="BM3141" s="15">
        <f>Table1[[#This Row],[Margin]]/3</f>
        <v>2.5269262634631362E-2</v>
      </c>
      <c r="BN3141" s="15">
        <v>1.29</v>
      </c>
      <c r="BO3141" s="15">
        <v>1.95</v>
      </c>
      <c r="BP3141" s="15">
        <v>3.35</v>
      </c>
      <c r="BQ3141" s="15">
        <v>6.45</v>
      </c>
      <c r="BR3141" s="15">
        <v>1.77</v>
      </c>
      <c r="BS3141" s="15">
        <v>2</v>
      </c>
      <c r="BT3141" s="15" t="s">
        <v>66</v>
      </c>
      <c r="BU3141">
        <f>VLOOKUP(Table1[[#This Row],[Reference]],metron,11,FALSE)</f>
        <v>1.510877192982456</v>
      </c>
      <c r="BV3141">
        <f>VLOOKUP(Table1[[#This Row],[Reference]],metron,12,FALSE)</f>
        <v>1.0163157894736841</v>
      </c>
    </row>
    <row r="3142" spans="1:74" hidden="1" x14ac:dyDescent="0.45">
      <c r="A3142" s="10" t="s">
        <v>5409</v>
      </c>
      <c r="B3142">
        <v>1494727200</v>
      </c>
      <c r="C3142" s="11" t="s">
        <v>2718</v>
      </c>
      <c r="D3142" s="10" t="s">
        <v>65</v>
      </c>
      <c r="E3142" s="10" t="s">
        <v>66</v>
      </c>
      <c r="F3142" s="17" t="s">
        <v>97</v>
      </c>
      <c r="G3142" s="10" t="s">
        <v>88</v>
      </c>
      <c r="H3142" s="10" t="s">
        <v>66</v>
      </c>
      <c r="I3142" s="10">
        <f>MROUND(Table1[[#This Row],[Prob_H]]*100,2)/100</f>
        <v>0.42</v>
      </c>
      <c r="J3142" s="10">
        <f>1/Table1[[#This Row],[odds_ft_home_team_win]]-Table1[[#This Row],[Margin/3]]</f>
        <v>0.41167492638080877</v>
      </c>
      <c r="K3142" s="10">
        <f>1/Table1[[#This Row],[odds_ft_draw]]-Table1[[#This Row],[Margin/3]]</f>
        <v>0.28912590677296562</v>
      </c>
      <c r="L3142" s="10">
        <f>1/Table1[[#This Row],[odds_ft_away_team_win]]-Table1[[#This Row],[Margin/3]]</f>
        <v>0.29919916684622572</v>
      </c>
      <c r="M3142" s="10" t="s">
        <v>66</v>
      </c>
      <c r="N3142" s="10">
        <v>1.54</v>
      </c>
      <c r="O3142" s="10">
        <v>1.2</v>
      </c>
      <c r="P3142" s="10">
        <v>1.47</v>
      </c>
      <c r="Q3142" s="10">
        <v>1.25</v>
      </c>
      <c r="R3142" s="10" t="str" cm="1">
        <f t="array" ref="R31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2" s="10">
        <v>1</v>
      </c>
      <c r="T3142" s="10">
        <v>3</v>
      </c>
      <c r="U3142" s="10">
        <v>4</v>
      </c>
      <c r="V3142" s="10">
        <v>3</v>
      </c>
      <c r="W3142" s="10">
        <v>1</v>
      </c>
      <c r="X3142" s="10">
        <v>2</v>
      </c>
      <c r="Y3142" s="10">
        <v>42</v>
      </c>
      <c r="Z3142" s="10" t="s">
        <v>2719</v>
      </c>
      <c r="AA3142" s="10">
        <v>2</v>
      </c>
      <c r="AB3142" s="10">
        <v>11</v>
      </c>
      <c r="AC3142" s="10">
        <v>2</v>
      </c>
      <c r="AD3142" s="10">
        <v>0</v>
      </c>
      <c r="AE3142" s="10">
        <v>2</v>
      </c>
      <c r="AF3142" s="10">
        <v>0</v>
      </c>
      <c r="AG3142" s="10">
        <v>0</v>
      </c>
      <c r="AH3142" s="10">
        <v>2</v>
      </c>
      <c r="AI3142" s="10">
        <v>0</v>
      </c>
      <c r="AJ3142" s="10">
        <v>2</v>
      </c>
      <c r="AK3142" s="10">
        <v>4</v>
      </c>
      <c r="AL3142" s="10">
        <v>12</v>
      </c>
      <c r="AM3142" s="10">
        <v>2</v>
      </c>
      <c r="AN3142" s="10">
        <v>6</v>
      </c>
      <c r="AO3142" s="10">
        <v>2</v>
      </c>
      <c r="AP3142" s="10">
        <v>6</v>
      </c>
      <c r="AQ3142" s="10">
        <v>14</v>
      </c>
      <c r="AR3142" s="10">
        <v>15</v>
      </c>
      <c r="AS3142" s="10">
        <v>39</v>
      </c>
      <c r="AT3142" s="10">
        <v>61</v>
      </c>
      <c r="AU3142" s="10">
        <v>0</v>
      </c>
      <c r="AV3142" s="10">
        <v>0</v>
      </c>
      <c r="AW3142" s="10">
        <v>2.69</v>
      </c>
      <c r="AX3142" s="10">
        <v>63</v>
      </c>
      <c r="AY3142" s="10">
        <v>77</v>
      </c>
      <c r="AZ3142" s="10">
        <v>52</v>
      </c>
      <c r="BA3142" s="10">
        <v>33</v>
      </c>
      <c r="BB3142" s="10">
        <v>10</v>
      </c>
      <c r="BC3142" s="10">
        <v>36</v>
      </c>
      <c r="BD3142" s="10">
        <v>73</v>
      </c>
      <c r="BE3142" s="10">
        <v>48</v>
      </c>
      <c r="BF3142" s="10">
        <v>76</v>
      </c>
      <c r="BG3142" s="10">
        <v>11.66</v>
      </c>
      <c r="BH3142" s="10">
        <v>4.92</v>
      </c>
      <c r="BI3142" s="10">
        <v>2.38</v>
      </c>
      <c r="BJ3142" s="10">
        <v>3.36</v>
      </c>
      <c r="BK3142" s="10">
        <v>3.25</v>
      </c>
      <c r="BL3142" s="10">
        <f>1/Table1[[#This Row],[odds_ft_home_team_win]]+1/Table1[[#This Row],[odds_ft_draw]]+1/Table1[[#This Row],[odds_ft_away_team_win]]-1</f>
        <v>2.5479422538245977E-2</v>
      </c>
      <c r="BM3142" s="10">
        <f>Table1[[#This Row],[Margin]]/3</f>
        <v>8.4931408460819924E-3</v>
      </c>
      <c r="BN3142" s="10">
        <v>0</v>
      </c>
      <c r="BO3142" s="10">
        <v>0</v>
      </c>
      <c r="BP3142" s="10">
        <v>0</v>
      </c>
      <c r="BQ3142" s="10">
        <v>0</v>
      </c>
      <c r="BR3142" s="10">
        <v>0</v>
      </c>
      <c r="BS3142" s="10">
        <v>0</v>
      </c>
      <c r="BT3142" s="10" t="s">
        <v>100</v>
      </c>
      <c r="BU3142">
        <f>VLOOKUP(Table1[[#This Row],[Reference]],metron,11,FALSE)</f>
        <v>1.396960958296362</v>
      </c>
      <c r="BV3142">
        <f>VLOOKUP(Table1[[#This Row],[Reference]],metron,12,FALSE)</f>
        <v>1.091503992901508</v>
      </c>
    </row>
    <row r="3143" spans="1:74" x14ac:dyDescent="0.45">
      <c r="A3143" s="12" t="s">
        <v>5404</v>
      </c>
      <c r="B3143">
        <v>1577672100</v>
      </c>
      <c r="C3143" s="13" t="s">
        <v>4118</v>
      </c>
      <c r="D3143" s="12" t="s">
        <v>65</v>
      </c>
      <c r="E3143" s="12" t="s">
        <v>66</v>
      </c>
      <c r="F3143" s="12" t="s">
        <v>86</v>
      </c>
      <c r="G3143" s="12" t="s">
        <v>85</v>
      </c>
      <c r="H3143" s="12" t="s">
        <v>3800</v>
      </c>
      <c r="I3143" s="12">
        <f>MROUND(Table1[[#This Row],[Prob_H]]*100,2)/100</f>
        <v>0.5</v>
      </c>
      <c r="J3143" s="12">
        <f>1/Table1[[#This Row],[odds_ft_home_team_win]]-Table1[[#This Row],[Margin/3]]</f>
        <v>0.50842528118918129</v>
      </c>
      <c r="K3143" s="12">
        <f>1/Table1[[#This Row],[odds_ft_draw]]-Table1[[#This Row],[Margin/3]]</f>
        <v>0.24393619317068152</v>
      </c>
      <c r="L3143" s="12">
        <f>1/Table1[[#This Row],[odds_ft_away_team_win]]-Table1[[#This Row],[Margin/3]]</f>
        <v>0.2476385256401373</v>
      </c>
      <c r="M3143" s="12" t="s">
        <v>66</v>
      </c>
      <c r="N3143" s="12">
        <v>1.61</v>
      </c>
      <c r="O3143" s="12">
        <v>1.74</v>
      </c>
      <c r="P3143" s="12">
        <v>1.68</v>
      </c>
      <c r="Q3143" s="12">
        <v>1.32</v>
      </c>
      <c r="R3143" s="12" t="str" cm="1">
        <f t="array" ref="R31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43" s="12">
        <v>2</v>
      </c>
      <c r="T3143" s="12">
        <v>1</v>
      </c>
      <c r="U3143" s="12">
        <v>3</v>
      </c>
      <c r="V3143" s="12">
        <v>2</v>
      </c>
      <c r="W3143" s="12">
        <v>2</v>
      </c>
      <c r="X3143" s="12">
        <v>0</v>
      </c>
      <c r="Y3143" s="12" t="s">
        <v>4119</v>
      </c>
      <c r="Z3143" s="12">
        <v>75</v>
      </c>
      <c r="AA3143" s="12">
        <v>7</v>
      </c>
      <c r="AB3143" s="12">
        <v>8</v>
      </c>
      <c r="AC3143" s="12">
        <v>3</v>
      </c>
      <c r="AD3143" s="12">
        <v>0</v>
      </c>
      <c r="AE3143" s="12">
        <v>3</v>
      </c>
      <c r="AF3143" s="12">
        <v>0</v>
      </c>
      <c r="AG3143" s="12">
        <v>1</v>
      </c>
      <c r="AH3143" s="12">
        <v>2</v>
      </c>
      <c r="AI3143" s="12">
        <v>1</v>
      </c>
      <c r="AJ3143" s="12">
        <v>2</v>
      </c>
      <c r="AK3143" s="12">
        <v>22</v>
      </c>
      <c r="AL3143" s="12">
        <v>16</v>
      </c>
      <c r="AM3143" s="12">
        <v>6</v>
      </c>
      <c r="AN3143" s="12">
        <v>6</v>
      </c>
      <c r="AO3143" s="12">
        <v>16</v>
      </c>
      <c r="AP3143" s="12">
        <v>10</v>
      </c>
      <c r="AQ3143" s="12">
        <v>21</v>
      </c>
      <c r="AR3143" s="12">
        <v>23</v>
      </c>
      <c r="AS3143" s="12">
        <v>54</v>
      </c>
      <c r="AT3143" s="12">
        <v>46</v>
      </c>
      <c r="AU3143" s="12">
        <v>2.2000000000000002</v>
      </c>
      <c r="AV3143" s="12">
        <v>1.8</v>
      </c>
      <c r="AW3143" s="12">
        <v>2.96</v>
      </c>
      <c r="AX3143" s="12">
        <v>59</v>
      </c>
      <c r="AY3143" s="12">
        <v>83</v>
      </c>
      <c r="AZ3143" s="12">
        <v>48</v>
      </c>
      <c r="BA3143" s="12">
        <v>31</v>
      </c>
      <c r="BB3143" s="12">
        <v>22</v>
      </c>
      <c r="BC3143" s="12">
        <v>39</v>
      </c>
      <c r="BD3143" s="12">
        <v>70</v>
      </c>
      <c r="BE3143" s="12">
        <v>52</v>
      </c>
      <c r="BF3143" s="12">
        <v>85</v>
      </c>
      <c r="BG3143" s="12">
        <v>12.48</v>
      </c>
      <c r="BH3143" s="12">
        <v>5</v>
      </c>
      <c r="BI3143" s="12">
        <v>1.87</v>
      </c>
      <c r="BJ3143" s="12">
        <v>3.7</v>
      </c>
      <c r="BK3143" s="12">
        <v>3.65</v>
      </c>
      <c r="BL3143" s="12">
        <f>1/Table1[[#This Row],[odds_ft_home_team_win]]+1/Table1[[#This Row],[odds_ft_draw]]+1/Table1[[#This Row],[odds_ft_away_team_win]]-1</f>
        <v>7.9002231298766157E-2</v>
      </c>
      <c r="BM3143" s="12">
        <f>Table1[[#This Row],[Margin]]/3</f>
        <v>2.633407709958872E-2</v>
      </c>
      <c r="BN3143" s="12">
        <v>1.24</v>
      </c>
      <c r="BO3143" s="12">
        <v>1.77</v>
      </c>
      <c r="BP3143" s="12">
        <v>2.9</v>
      </c>
      <c r="BQ3143" s="12">
        <v>5.45</v>
      </c>
      <c r="BR3143" s="12">
        <v>1.69</v>
      </c>
      <c r="BS3143" s="12">
        <v>2.0499999999999998</v>
      </c>
      <c r="BT3143" s="12" t="s">
        <v>3802</v>
      </c>
      <c r="BU3143">
        <f>VLOOKUP(Table1[[#This Row],[Reference]],metron,11,FALSE)</f>
        <v>1.5342708579532029</v>
      </c>
      <c r="BV3143">
        <f>VLOOKUP(Table1[[#This Row],[Reference]],metron,12,FALSE)</f>
        <v>0.98593713070196176</v>
      </c>
    </row>
    <row r="3144" spans="1:74" x14ac:dyDescent="0.45">
      <c r="A3144" s="10" t="s">
        <v>5402</v>
      </c>
      <c r="B3144">
        <v>1606619160</v>
      </c>
      <c r="C3144" s="11" t="s">
        <v>4590</v>
      </c>
      <c r="D3144" s="10" t="s">
        <v>65</v>
      </c>
      <c r="E3144" s="10" t="s">
        <v>66</v>
      </c>
      <c r="F3144" s="17" t="s">
        <v>86</v>
      </c>
      <c r="G3144" s="10" t="s">
        <v>98</v>
      </c>
      <c r="H3144" s="10" t="s">
        <v>3808</v>
      </c>
      <c r="I3144" s="10">
        <f>MROUND(Table1[[#This Row],[Prob_H]]*100,2)/100</f>
        <v>0.54</v>
      </c>
      <c r="J3144" s="10">
        <f>1/Table1[[#This Row],[odds_ft_home_team_win]]-Table1[[#This Row],[Margin/3]]</f>
        <v>0.54657649829360144</v>
      </c>
      <c r="K3144" s="10">
        <f>1/Table1[[#This Row],[odds_ft_draw]]-Table1[[#This Row],[Margin/3]]</f>
        <v>0.26265946327150003</v>
      </c>
      <c r="L3144" s="10">
        <f>1/Table1[[#This Row],[odds_ft_away_team_win]]-Table1[[#This Row],[Margin/3]]</f>
        <v>0.19076403843489873</v>
      </c>
      <c r="M3144" s="10" t="s">
        <v>66</v>
      </c>
      <c r="N3144" s="10">
        <v>1.78</v>
      </c>
      <c r="O3144" s="10">
        <v>1.68</v>
      </c>
      <c r="P3144" s="10">
        <v>2</v>
      </c>
      <c r="Q3144" s="10">
        <v>1.48</v>
      </c>
      <c r="R3144" s="10" t="str" cm="1">
        <f t="array" ref="R31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4" s="10">
        <v>1</v>
      </c>
      <c r="T3144" s="10">
        <v>2</v>
      </c>
      <c r="U3144" s="10">
        <v>3</v>
      </c>
      <c r="V3144" s="10">
        <v>1</v>
      </c>
      <c r="W3144" s="10">
        <v>0</v>
      </c>
      <c r="X3144" s="10">
        <v>1</v>
      </c>
      <c r="Y3144" s="10">
        <v>75</v>
      </c>
      <c r="Z3144" s="10" t="s">
        <v>4591</v>
      </c>
      <c r="AA3144" s="10">
        <v>7</v>
      </c>
      <c r="AB3144" s="10">
        <v>6</v>
      </c>
      <c r="AC3144" s="10">
        <v>1</v>
      </c>
      <c r="AD3144" s="10">
        <v>0</v>
      </c>
      <c r="AE3144" s="10">
        <v>3</v>
      </c>
      <c r="AF3144" s="10">
        <v>0</v>
      </c>
      <c r="AG3144" s="10">
        <v>0</v>
      </c>
      <c r="AH3144" s="10">
        <v>1</v>
      </c>
      <c r="AI3144" s="10">
        <v>1</v>
      </c>
      <c r="AJ3144" s="10">
        <v>2</v>
      </c>
      <c r="AK3144" s="10">
        <v>26</v>
      </c>
      <c r="AL3144" s="10">
        <v>13</v>
      </c>
      <c r="AM3144" s="10">
        <v>4</v>
      </c>
      <c r="AN3144" s="10">
        <v>5</v>
      </c>
      <c r="AO3144" s="10">
        <v>22</v>
      </c>
      <c r="AP3144" s="10">
        <v>8</v>
      </c>
      <c r="AQ3144" s="10">
        <v>18</v>
      </c>
      <c r="AR3144" s="10">
        <v>14</v>
      </c>
      <c r="AS3144" s="10">
        <v>65</v>
      </c>
      <c r="AT3144" s="10">
        <v>35</v>
      </c>
      <c r="AU3144" s="10">
        <v>2.39</v>
      </c>
      <c r="AV3144" s="10">
        <v>1.38</v>
      </c>
      <c r="AW3144" s="10">
        <v>2.5299999999999998</v>
      </c>
      <c r="AX3144" s="10">
        <v>57</v>
      </c>
      <c r="AY3144" s="10">
        <v>68</v>
      </c>
      <c r="AZ3144" s="10">
        <v>49</v>
      </c>
      <c r="BA3144" s="10">
        <v>36</v>
      </c>
      <c r="BB3144" s="10">
        <v>11</v>
      </c>
      <c r="BC3144" s="10">
        <v>28</v>
      </c>
      <c r="BD3144" s="10">
        <v>60</v>
      </c>
      <c r="BE3144" s="10">
        <v>38</v>
      </c>
      <c r="BF3144" s="10">
        <v>79</v>
      </c>
      <c r="BG3144" s="10">
        <v>9.19</v>
      </c>
      <c r="BH3144" s="10">
        <v>3.83</v>
      </c>
      <c r="BI3144" s="10">
        <v>1.73</v>
      </c>
      <c r="BJ3144" s="10">
        <v>3.4</v>
      </c>
      <c r="BK3144" s="10">
        <v>4.5</v>
      </c>
      <c r="BL3144" s="10">
        <f>1/Table1[[#This Row],[odds_ft_home_team_win]]+1/Table1[[#This Row],[odds_ft_draw]]+1/Table1[[#This Row],[odds_ft_away_team_win]]-1</f>
        <v>9.4374551361970482E-2</v>
      </c>
      <c r="BM3144" s="10">
        <f>Table1[[#This Row],[Margin]]/3</f>
        <v>3.1458183787323492E-2</v>
      </c>
      <c r="BN3144" s="10">
        <v>1.37</v>
      </c>
      <c r="BO3144" s="10">
        <v>2.23</v>
      </c>
      <c r="BP3144" s="10">
        <v>3.9</v>
      </c>
      <c r="BQ3144" s="10">
        <v>7.75</v>
      </c>
      <c r="BR3144" s="10">
        <v>2</v>
      </c>
      <c r="BS3144" s="10">
        <v>1.8</v>
      </c>
      <c r="BT3144" s="10" t="s">
        <v>3802</v>
      </c>
      <c r="BU3144">
        <f>VLOOKUP(Table1[[#This Row],[Reference]],metron,11,FALSE)</f>
        <v>1.684957590444867</v>
      </c>
      <c r="BV3144">
        <f>VLOOKUP(Table1[[#This Row],[Reference]],metron,12,FALSE)</f>
        <v>0.95101263631642718</v>
      </c>
    </row>
    <row r="3145" spans="1:74" x14ac:dyDescent="0.45">
      <c r="A3145" s="10" t="s">
        <v>5402</v>
      </c>
      <c r="B3145">
        <v>1606696200</v>
      </c>
      <c r="C3145" s="11" t="s">
        <v>4593</v>
      </c>
      <c r="D3145" s="10" t="s">
        <v>65</v>
      </c>
      <c r="E3145" s="10" t="s">
        <v>66</v>
      </c>
      <c r="F3145" s="17" t="s">
        <v>77</v>
      </c>
      <c r="G3145" s="10" t="s">
        <v>68</v>
      </c>
      <c r="H3145" s="10" t="s">
        <v>3811</v>
      </c>
      <c r="I3145" s="10">
        <f>MROUND(Table1[[#This Row],[Prob_H]]*100,2)/100</f>
        <v>0.44</v>
      </c>
      <c r="J3145" s="10">
        <f>1/Table1[[#This Row],[odds_ft_home_team_win]]-Table1[[#This Row],[Margin/3]]</f>
        <v>0.43204508516790846</v>
      </c>
      <c r="K3145" s="10">
        <f>1/Table1[[#This Row],[odds_ft_draw]]-Table1[[#This Row],[Margin/3]]</f>
        <v>0.25147223336217994</v>
      </c>
      <c r="L3145" s="10">
        <f>1/Table1[[#This Row],[odds_ft_away_team_win]]-Table1[[#This Row],[Margin/3]]</f>
        <v>0.31648268146991154</v>
      </c>
      <c r="M3145" s="10" t="s">
        <v>66</v>
      </c>
      <c r="N3145" s="10">
        <v>1.78</v>
      </c>
      <c r="O3145" s="10">
        <v>1.63</v>
      </c>
      <c r="P3145" s="10">
        <v>1.98</v>
      </c>
      <c r="Q3145" s="10">
        <v>1.5</v>
      </c>
      <c r="R3145" s="10" t="str" cm="1">
        <f t="array" ref="R31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5" s="10">
        <v>0</v>
      </c>
      <c r="T3145" s="10">
        <v>1</v>
      </c>
      <c r="U3145" s="10">
        <v>1</v>
      </c>
      <c r="V3145" s="10">
        <v>0</v>
      </c>
      <c r="W3145" s="10">
        <v>0</v>
      </c>
      <c r="X3145" s="10">
        <v>0</v>
      </c>
      <c r="Y3145" s="10"/>
      <c r="Z3145" s="10">
        <v>83</v>
      </c>
      <c r="AA3145" s="10">
        <v>2</v>
      </c>
      <c r="AB3145" s="10">
        <v>9</v>
      </c>
      <c r="AC3145" s="10">
        <v>2</v>
      </c>
      <c r="AD3145" s="10">
        <v>0</v>
      </c>
      <c r="AE3145" s="10">
        <v>1</v>
      </c>
      <c r="AF3145" s="10">
        <v>0</v>
      </c>
      <c r="AG3145" s="10">
        <v>0</v>
      </c>
      <c r="AH3145" s="10">
        <v>2</v>
      </c>
      <c r="AI3145" s="10">
        <v>0</v>
      </c>
      <c r="AJ3145" s="10">
        <v>1</v>
      </c>
      <c r="AK3145" s="10">
        <v>10</v>
      </c>
      <c r="AL3145" s="10">
        <v>24</v>
      </c>
      <c r="AM3145" s="10">
        <v>4</v>
      </c>
      <c r="AN3145" s="10">
        <v>5</v>
      </c>
      <c r="AO3145" s="10">
        <v>6</v>
      </c>
      <c r="AP3145" s="10">
        <v>19</v>
      </c>
      <c r="AQ3145" s="10">
        <v>11</v>
      </c>
      <c r="AR3145" s="10">
        <v>11</v>
      </c>
      <c r="AS3145" s="10">
        <v>28</v>
      </c>
      <c r="AT3145" s="10">
        <v>72</v>
      </c>
      <c r="AU3145" s="10">
        <v>1.03</v>
      </c>
      <c r="AV3145" s="10">
        <v>2.48</v>
      </c>
      <c r="AW3145" s="10">
        <v>2.5099999999999998</v>
      </c>
      <c r="AX3145" s="10">
        <v>51</v>
      </c>
      <c r="AY3145" s="10">
        <v>84</v>
      </c>
      <c r="AZ3145" s="10">
        <v>43</v>
      </c>
      <c r="BA3145" s="10">
        <v>22</v>
      </c>
      <c r="BB3145" s="10">
        <v>8</v>
      </c>
      <c r="BC3145" s="10">
        <v>19</v>
      </c>
      <c r="BD3145" s="10">
        <v>60</v>
      </c>
      <c r="BE3145" s="10">
        <v>51</v>
      </c>
      <c r="BF3145" s="10">
        <v>92</v>
      </c>
      <c r="BG3145" s="10">
        <v>12.05</v>
      </c>
      <c r="BH3145" s="10">
        <v>3.87</v>
      </c>
      <c r="BI3145" s="10">
        <v>2.2000000000000002</v>
      </c>
      <c r="BJ3145" s="10">
        <v>3.65</v>
      </c>
      <c r="BK3145" s="10">
        <v>2.95</v>
      </c>
      <c r="BL3145" s="10">
        <f>1/Table1[[#This Row],[odds_ft_home_team_win]]+1/Table1[[#This Row],[odds_ft_draw]]+1/Table1[[#This Row],[odds_ft_away_team_win]]-1</f>
        <v>6.750110813263821E-2</v>
      </c>
      <c r="BM3145" s="10">
        <f>Table1[[#This Row],[Margin]]/3</f>
        <v>2.250036937754607E-2</v>
      </c>
      <c r="BN3145" s="10">
        <v>1.26</v>
      </c>
      <c r="BO3145" s="10">
        <v>1.87</v>
      </c>
      <c r="BP3145" s="10">
        <v>3.15</v>
      </c>
      <c r="BQ3145" s="10">
        <v>6</v>
      </c>
      <c r="BR3145" s="10">
        <v>1.71</v>
      </c>
      <c r="BS3145" s="10">
        <v>2.1</v>
      </c>
      <c r="BT3145" s="10" t="s">
        <v>3802</v>
      </c>
      <c r="BU3145">
        <f>VLOOKUP(Table1[[#This Row],[Reference]],metron,11,FALSE)</f>
        <v>1.4140979689366791</v>
      </c>
      <c r="BV3145">
        <f>VLOOKUP(Table1[[#This Row],[Reference]],metron,12,FALSE)</f>
        <v>1.0666666666666671</v>
      </c>
    </row>
    <row r="3146" spans="1:74" x14ac:dyDescent="0.45">
      <c r="A3146" s="10" t="s">
        <v>5402</v>
      </c>
      <c r="B3146">
        <v>1606611600</v>
      </c>
      <c r="C3146" s="11" t="s">
        <v>4588</v>
      </c>
      <c r="D3146" s="10" t="s">
        <v>65</v>
      </c>
      <c r="E3146" s="10" t="s">
        <v>66</v>
      </c>
      <c r="F3146" s="17" t="s">
        <v>81</v>
      </c>
      <c r="G3146" s="10" t="s">
        <v>73</v>
      </c>
      <c r="H3146" s="10" t="s">
        <v>3800</v>
      </c>
      <c r="I3146" s="10">
        <f>MROUND(Table1[[#This Row],[Prob_H]]*100,2)/100</f>
        <v>0.68</v>
      </c>
      <c r="J3146" s="10">
        <f>1/Table1[[#This Row],[odds_ft_home_team_win]]-Table1[[#This Row],[Margin/3]]</f>
        <v>0.68253968253968256</v>
      </c>
      <c r="K3146" s="10">
        <f>1/Table1[[#This Row],[odds_ft_draw]]-Table1[[#This Row],[Margin/3]]</f>
        <v>0.20634920634920637</v>
      </c>
      <c r="L3146" s="10">
        <f>1/Table1[[#This Row],[odds_ft_away_team_win]]-Table1[[#This Row],[Margin/3]]</f>
        <v>0.11111111111111113</v>
      </c>
      <c r="M3146" s="10" t="s">
        <v>66</v>
      </c>
      <c r="N3146" s="10">
        <v>2.2200000000000002</v>
      </c>
      <c r="O3146" s="10">
        <v>1.26</v>
      </c>
      <c r="P3146" s="10">
        <v>1.9</v>
      </c>
      <c r="Q3146" s="10">
        <v>1.41</v>
      </c>
      <c r="R3146" s="10" t="str" cm="1">
        <f t="array" ref="R31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46" s="10">
        <v>2</v>
      </c>
      <c r="T3146" s="10">
        <v>0</v>
      </c>
      <c r="U3146" s="10">
        <v>2</v>
      </c>
      <c r="V3146" s="10">
        <v>2</v>
      </c>
      <c r="W3146" s="10">
        <v>2</v>
      </c>
      <c r="X3146" s="10">
        <v>0</v>
      </c>
      <c r="Y3146" s="10" t="s">
        <v>4589</v>
      </c>
      <c r="Z3146" s="10"/>
      <c r="AA3146" s="10">
        <v>8</v>
      </c>
      <c r="AB3146" s="10">
        <v>1</v>
      </c>
      <c r="AC3146" s="10">
        <v>2</v>
      </c>
      <c r="AD3146" s="10">
        <v>0</v>
      </c>
      <c r="AE3146" s="10">
        <v>1</v>
      </c>
      <c r="AF3146" s="10">
        <v>1</v>
      </c>
      <c r="AG3146" s="10">
        <v>1</v>
      </c>
      <c r="AH3146" s="10">
        <v>1</v>
      </c>
      <c r="AI3146" s="10">
        <v>0</v>
      </c>
      <c r="AJ3146" s="10">
        <v>2</v>
      </c>
      <c r="AK3146" s="10">
        <v>14</v>
      </c>
      <c r="AL3146" s="10">
        <v>10</v>
      </c>
      <c r="AM3146" s="10">
        <v>8</v>
      </c>
      <c r="AN3146" s="10">
        <v>2</v>
      </c>
      <c r="AO3146" s="10">
        <v>6</v>
      </c>
      <c r="AP3146" s="10">
        <v>8</v>
      </c>
      <c r="AQ3146" s="10">
        <v>12</v>
      </c>
      <c r="AR3146" s="10">
        <v>19</v>
      </c>
      <c r="AS3146" s="10">
        <v>70</v>
      </c>
      <c r="AT3146" s="10">
        <v>30</v>
      </c>
      <c r="AU3146" s="10">
        <v>1.8</v>
      </c>
      <c r="AV3146" s="10">
        <v>0.99</v>
      </c>
      <c r="AW3146" s="10">
        <v>2.64</v>
      </c>
      <c r="AX3146" s="10">
        <v>57</v>
      </c>
      <c r="AY3146" s="10">
        <v>71</v>
      </c>
      <c r="AZ3146" s="10">
        <v>52</v>
      </c>
      <c r="BA3146" s="10">
        <v>27</v>
      </c>
      <c r="BB3146" s="10">
        <v>19</v>
      </c>
      <c r="BC3146" s="10">
        <v>35</v>
      </c>
      <c r="BD3146" s="10">
        <v>73</v>
      </c>
      <c r="BE3146" s="10">
        <v>40</v>
      </c>
      <c r="BF3146" s="10">
        <v>71</v>
      </c>
      <c r="BG3146" s="10">
        <v>8.56</v>
      </c>
      <c r="BH3146" s="10">
        <v>4.1500000000000004</v>
      </c>
      <c r="BI3146" s="10">
        <v>1.4</v>
      </c>
      <c r="BJ3146" s="10">
        <v>4.2</v>
      </c>
      <c r="BK3146" s="10">
        <v>7</v>
      </c>
      <c r="BL3146" s="10">
        <f>1/Table1[[#This Row],[odds_ft_home_team_win]]+1/Table1[[#This Row],[odds_ft_draw]]+1/Table1[[#This Row],[odds_ft_away_team_win]]-1</f>
        <v>9.5238095238095122E-2</v>
      </c>
      <c r="BM3146" s="10">
        <f>Table1[[#This Row],[Margin]]/3</f>
        <v>3.174603174603171E-2</v>
      </c>
      <c r="BN3146" s="10">
        <v>1.21</v>
      </c>
      <c r="BO3146" s="10">
        <v>1.68</v>
      </c>
      <c r="BP3146" s="10">
        <v>2.75</v>
      </c>
      <c r="BQ3146" s="10">
        <v>4.3</v>
      </c>
      <c r="BR3146" s="10">
        <v>1.83</v>
      </c>
      <c r="BS3146" s="10">
        <v>1.91</v>
      </c>
      <c r="BT3146" s="10" t="s">
        <v>109</v>
      </c>
      <c r="BU3146">
        <f>VLOOKUP(Table1[[#This Row],[Reference]],metron,11,FALSE)</f>
        <v>2.1359338061465718</v>
      </c>
      <c r="BV3146">
        <f>VLOOKUP(Table1[[#This Row],[Reference]],metron,12,FALSE)</f>
        <v>0.77482269503546097</v>
      </c>
    </row>
    <row r="3147" spans="1:74" x14ac:dyDescent="0.45">
      <c r="A3147" s="10" t="s">
        <v>5402</v>
      </c>
      <c r="B3147">
        <v>1606672800</v>
      </c>
      <c r="C3147" s="11" t="s">
        <v>4592</v>
      </c>
      <c r="D3147" s="10" t="s">
        <v>65</v>
      </c>
      <c r="E3147" s="10" t="s">
        <v>66</v>
      </c>
      <c r="F3147" s="17" t="s">
        <v>94</v>
      </c>
      <c r="G3147" s="10" t="s">
        <v>103</v>
      </c>
      <c r="H3147" s="10" t="s">
        <v>3822</v>
      </c>
      <c r="I3147" s="10">
        <f>MROUND(Table1[[#This Row],[Prob_H]]*100,2)/100</f>
        <v>0.24</v>
      </c>
      <c r="J3147" s="10">
        <f>1/Table1[[#This Row],[odds_ft_home_team_win]]-Table1[[#This Row],[Margin/3]]</f>
        <v>0.24494195688225542</v>
      </c>
      <c r="K3147" s="10">
        <f>1/Table1[[#This Row],[odds_ft_draw]]-Table1[[#This Row],[Margin/3]]</f>
        <v>0.27678275290215587</v>
      </c>
      <c r="L3147" s="10">
        <f>1/Table1[[#This Row],[odds_ft_away_team_win]]-Table1[[#This Row],[Margin/3]]</f>
        <v>0.47827529021558873</v>
      </c>
      <c r="M3147" s="10" t="s">
        <v>66</v>
      </c>
      <c r="N3147" s="10">
        <v>1.94</v>
      </c>
      <c r="O3147" s="10">
        <v>1.47</v>
      </c>
      <c r="P3147" s="10">
        <v>1.45</v>
      </c>
      <c r="Q3147" s="10">
        <v>1.4</v>
      </c>
      <c r="R3147" s="10" t="str" cm="1">
        <f t="array" ref="R31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47" s="10">
        <v>0</v>
      </c>
      <c r="T3147" s="10">
        <v>0</v>
      </c>
      <c r="U3147" s="10">
        <v>0</v>
      </c>
      <c r="V3147" s="10">
        <v>0</v>
      </c>
      <c r="W3147" s="10">
        <v>0</v>
      </c>
      <c r="X3147" s="10">
        <v>0</v>
      </c>
      <c r="Y3147" s="10"/>
      <c r="Z3147" s="10"/>
      <c r="AA3147" s="10">
        <v>6</v>
      </c>
      <c r="AB3147" s="10">
        <v>13</v>
      </c>
      <c r="AC3147" s="10">
        <v>1</v>
      </c>
      <c r="AD3147" s="10">
        <v>0</v>
      </c>
      <c r="AE3147" s="10">
        <v>0</v>
      </c>
      <c r="AF3147" s="10">
        <v>0</v>
      </c>
      <c r="AG3147" s="10">
        <v>1</v>
      </c>
      <c r="AH3147" s="10">
        <v>0</v>
      </c>
      <c r="AI3147" s="10">
        <v>0</v>
      </c>
      <c r="AJ3147" s="10">
        <v>0</v>
      </c>
      <c r="AK3147" s="10">
        <v>17</v>
      </c>
      <c r="AL3147" s="10">
        <v>25</v>
      </c>
      <c r="AM3147" s="10">
        <v>5</v>
      </c>
      <c r="AN3147" s="10">
        <v>4</v>
      </c>
      <c r="AO3147" s="10">
        <v>12</v>
      </c>
      <c r="AP3147" s="10">
        <v>21</v>
      </c>
      <c r="AQ3147" s="10">
        <v>13</v>
      </c>
      <c r="AR3147" s="10">
        <v>11</v>
      </c>
      <c r="AS3147" s="10">
        <v>36</v>
      </c>
      <c r="AT3147" s="10">
        <v>64</v>
      </c>
      <c r="AU3147" s="10">
        <v>1.65</v>
      </c>
      <c r="AV3147" s="10">
        <v>2.33</v>
      </c>
      <c r="AW3147" s="10">
        <v>2.25</v>
      </c>
      <c r="AX3147" s="10">
        <v>55</v>
      </c>
      <c r="AY3147" s="10">
        <v>68</v>
      </c>
      <c r="AZ3147" s="10">
        <v>36</v>
      </c>
      <c r="BA3147" s="10">
        <v>17</v>
      </c>
      <c r="BB3147" s="10">
        <v>8</v>
      </c>
      <c r="BC3147" s="10">
        <v>22</v>
      </c>
      <c r="BD3147" s="10">
        <v>63</v>
      </c>
      <c r="BE3147" s="10">
        <v>41</v>
      </c>
      <c r="BF3147" s="10">
        <v>76</v>
      </c>
      <c r="BG3147" s="10">
        <v>10.98</v>
      </c>
      <c r="BH3147" s="10">
        <v>5.41</v>
      </c>
      <c r="BI3147" s="10">
        <v>3.75</v>
      </c>
      <c r="BJ3147" s="10">
        <v>3.35</v>
      </c>
      <c r="BK3147" s="10">
        <v>2</v>
      </c>
      <c r="BL3147" s="10">
        <f>1/Table1[[#This Row],[odds_ft_home_team_win]]+1/Table1[[#This Row],[odds_ft_draw]]+1/Table1[[#This Row],[odds_ft_away_team_win]]-1</f>
        <v>6.5174129353233745E-2</v>
      </c>
      <c r="BM3147" s="10">
        <f>Table1[[#This Row],[Margin]]/3</f>
        <v>2.172470978441125E-2</v>
      </c>
      <c r="BN3147" s="10">
        <v>1.29</v>
      </c>
      <c r="BO3147" s="10">
        <v>1.95</v>
      </c>
      <c r="BP3147" s="10">
        <v>3.4</v>
      </c>
      <c r="BQ3147" s="10">
        <v>6.5</v>
      </c>
      <c r="BR3147" s="10">
        <v>1.77</v>
      </c>
      <c r="BS3147" s="10">
        <v>2</v>
      </c>
      <c r="BT3147" s="10" t="s">
        <v>3833</v>
      </c>
      <c r="BU3147">
        <f>VLOOKUP(Table1[[#This Row],[Reference]],metron,11,FALSE)</f>
        <v>1.067249240121581</v>
      </c>
      <c r="BV3147">
        <f>VLOOKUP(Table1[[#This Row],[Reference]],metron,12,FALSE)</f>
        <v>1.53419452887538</v>
      </c>
    </row>
    <row r="3148" spans="1:74" x14ac:dyDescent="0.45">
      <c r="A3148" t="s">
        <v>5402</v>
      </c>
      <c r="B3148">
        <v>1606006800</v>
      </c>
      <c r="C3148" s="3" t="s">
        <v>4575</v>
      </c>
      <c r="D3148" s="9" t="s">
        <v>65</v>
      </c>
      <c r="E3148" s="9" t="s">
        <v>66</v>
      </c>
      <c r="F3148" s="9" t="s">
        <v>88</v>
      </c>
      <c r="G3148" t="s">
        <v>103</v>
      </c>
      <c r="H3148" t="s">
        <v>3811</v>
      </c>
      <c r="I3148">
        <f>MROUND(Table1[[#This Row],[Prob_H]]*100,2)/100</f>
        <v>0.44</v>
      </c>
      <c r="J3148">
        <f>1/Table1[[#This Row],[odds_ft_home_team_win]]-Table1[[#This Row],[Margin/3]]</f>
        <v>0.43104104298134149</v>
      </c>
      <c r="K3148">
        <f>1/Table1[[#This Row],[odds_ft_draw]]-Table1[[#This Row],[Margin/3]]</f>
        <v>0.29395590589620441</v>
      </c>
      <c r="L3148">
        <f>1/Table1[[#This Row],[odds_ft_away_team_win]]-Table1[[#This Row],[Margin/3]]</f>
        <v>0.2750030511224541</v>
      </c>
      <c r="M3148" s="9" t="s">
        <v>66</v>
      </c>
      <c r="N3148">
        <v>1.47</v>
      </c>
      <c r="O3148">
        <v>1.47</v>
      </c>
      <c r="P3148">
        <v>1.48</v>
      </c>
      <c r="Q3148">
        <v>1.4</v>
      </c>
      <c r="R3148" t="str" cm="1">
        <f t="array" ref="R31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8">
        <v>0</v>
      </c>
      <c r="T3148">
        <v>3</v>
      </c>
      <c r="U3148">
        <v>3</v>
      </c>
      <c r="V3148">
        <v>1</v>
      </c>
      <c r="W3148">
        <v>0</v>
      </c>
      <c r="X3148">
        <v>1</v>
      </c>
      <c r="Z3148" t="s">
        <v>4576</v>
      </c>
      <c r="AA3148">
        <v>7</v>
      </c>
      <c r="AB3148">
        <v>6</v>
      </c>
      <c r="AC3148">
        <v>0</v>
      </c>
      <c r="AD3148">
        <v>0</v>
      </c>
      <c r="AE3148">
        <v>2</v>
      </c>
      <c r="AF3148">
        <v>0</v>
      </c>
      <c r="AG3148">
        <v>0</v>
      </c>
      <c r="AH3148">
        <v>0</v>
      </c>
      <c r="AI3148">
        <v>1</v>
      </c>
      <c r="AJ3148">
        <v>1</v>
      </c>
      <c r="AK3148">
        <v>12</v>
      </c>
      <c r="AL3148">
        <v>14</v>
      </c>
      <c r="AM3148">
        <v>5</v>
      </c>
      <c r="AN3148">
        <v>4</v>
      </c>
      <c r="AO3148">
        <v>7</v>
      </c>
      <c r="AP3148">
        <v>10</v>
      </c>
      <c r="AQ3148">
        <v>21</v>
      </c>
      <c r="AR3148">
        <v>13</v>
      </c>
      <c r="AS3148">
        <v>55</v>
      </c>
      <c r="AT3148">
        <v>45</v>
      </c>
      <c r="AU3148">
        <v>1.54</v>
      </c>
      <c r="AV3148">
        <v>1.38</v>
      </c>
      <c r="AW3148">
        <v>2.2400000000000002</v>
      </c>
      <c r="AX3148">
        <v>53</v>
      </c>
      <c r="AY3148">
        <v>74</v>
      </c>
      <c r="AZ3148">
        <v>36</v>
      </c>
      <c r="BA3148">
        <v>15</v>
      </c>
      <c r="BB3148">
        <v>3</v>
      </c>
      <c r="BC3148">
        <v>33</v>
      </c>
      <c r="BD3148">
        <v>65</v>
      </c>
      <c r="BE3148">
        <v>33</v>
      </c>
      <c r="BF3148">
        <v>74</v>
      </c>
      <c r="BG3148">
        <v>11.3</v>
      </c>
      <c r="BH3148">
        <v>4.3</v>
      </c>
      <c r="BI3148">
        <v>2.2000000000000002</v>
      </c>
      <c r="BJ3148">
        <v>3.15</v>
      </c>
      <c r="BK3148">
        <v>3.35</v>
      </c>
      <c r="BL3148">
        <f>1/Table1[[#This Row],[odds_ft_home_team_win]]+1/Table1[[#This Row],[odds_ft_draw]]+1/Table1[[#This Row],[odds_ft_away_team_win]]-1</f>
        <v>7.0513234692339166E-2</v>
      </c>
      <c r="BM3148">
        <f>Table1[[#This Row],[Margin]]/3</f>
        <v>2.3504411564113054E-2</v>
      </c>
      <c r="BN3148">
        <v>1.34</v>
      </c>
      <c r="BO3148">
        <v>2.1</v>
      </c>
      <c r="BP3148">
        <v>3.7</v>
      </c>
      <c r="BQ3148">
        <v>7.25</v>
      </c>
      <c r="BR3148">
        <v>1.83</v>
      </c>
      <c r="BS3148">
        <v>1.91</v>
      </c>
      <c r="BT3148" t="s">
        <v>3817</v>
      </c>
      <c r="BU3148">
        <f>VLOOKUP(Table1[[#This Row],[Reference]],metron,11,FALSE)</f>
        <v>1.4140979689366791</v>
      </c>
      <c r="BV3148">
        <f>VLOOKUP(Table1[[#This Row],[Reference]],metron,12,FALSE)</f>
        <v>1.0666666666666671</v>
      </c>
    </row>
    <row r="3149" spans="1:74" x14ac:dyDescent="0.45">
      <c r="A3149" t="s">
        <v>5402</v>
      </c>
      <c r="B3149">
        <v>1606446360</v>
      </c>
      <c r="C3149" s="3" t="s">
        <v>4587</v>
      </c>
      <c r="D3149" s="1" t="s">
        <v>65</v>
      </c>
      <c r="E3149" s="1" t="s">
        <v>66</v>
      </c>
      <c r="F3149" s="19" t="s">
        <v>103</v>
      </c>
      <c r="G3149" t="s">
        <v>94</v>
      </c>
      <c r="H3149" t="s">
        <v>3831</v>
      </c>
      <c r="I3149">
        <f>MROUND(Table1[[#This Row],[Prob_H]]*100,2)/100</f>
        <v>0.52</v>
      </c>
      <c r="J3149">
        <f>1/Table1[[#This Row],[odds_ft_home_team_win]]-Table1[[#This Row],[Margin/3]]</f>
        <v>0.523494320954912</v>
      </c>
      <c r="K3149">
        <f>1/Table1[[#This Row],[odds_ft_draw]]-Table1[[#This Row],[Margin/3]]</f>
        <v>0.26690130598698625</v>
      </c>
      <c r="L3149">
        <f>1/Table1[[#This Row],[odds_ft_away_team_win]]-Table1[[#This Row],[Margin/3]]</f>
        <v>0.20960437305810181</v>
      </c>
      <c r="M3149" s="1" t="s">
        <v>66</v>
      </c>
      <c r="N3149">
        <v>1.56</v>
      </c>
      <c r="O3149">
        <v>1.88</v>
      </c>
      <c r="P3149">
        <v>1.4</v>
      </c>
      <c r="Q3149">
        <v>1.45</v>
      </c>
      <c r="R3149" t="str" cm="1">
        <f t="array" ref="R31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49">
        <v>0</v>
      </c>
      <c r="T3149">
        <v>1</v>
      </c>
      <c r="U3149">
        <v>1</v>
      </c>
      <c r="V3149">
        <v>1</v>
      </c>
      <c r="W3149">
        <v>0</v>
      </c>
      <c r="X3149">
        <v>1</v>
      </c>
      <c r="Z3149">
        <v>7</v>
      </c>
      <c r="AA3149">
        <v>8</v>
      </c>
      <c r="AB3149">
        <v>2</v>
      </c>
      <c r="AC3149">
        <v>0</v>
      </c>
      <c r="AD3149">
        <v>0</v>
      </c>
      <c r="AE3149">
        <v>4</v>
      </c>
      <c r="AF3149">
        <v>0</v>
      </c>
      <c r="AG3149">
        <v>0</v>
      </c>
      <c r="AH3149">
        <v>0</v>
      </c>
      <c r="AI3149">
        <v>3</v>
      </c>
      <c r="AJ3149">
        <v>1</v>
      </c>
      <c r="AK3149">
        <v>-1</v>
      </c>
      <c r="AL3149">
        <v>-1</v>
      </c>
      <c r="AM3149">
        <v>-1</v>
      </c>
      <c r="AN3149">
        <v>-1</v>
      </c>
      <c r="AO3149">
        <v>-1</v>
      </c>
      <c r="AP3149">
        <v>-1</v>
      </c>
      <c r="AQ3149">
        <v>10</v>
      </c>
      <c r="AR3149">
        <v>9</v>
      </c>
      <c r="AS3149">
        <v>65</v>
      </c>
      <c r="AT3149">
        <v>35</v>
      </c>
      <c r="AU3149">
        <v>0</v>
      </c>
      <c r="AV3149">
        <v>0</v>
      </c>
      <c r="AW3149">
        <v>2.33</v>
      </c>
      <c r="AX3149">
        <v>58</v>
      </c>
      <c r="AY3149">
        <v>72</v>
      </c>
      <c r="AZ3149">
        <v>38</v>
      </c>
      <c r="BA3149">
        <v>18</v>
      </c>
      <c r="BB3149">
        <v>9</v>
      </c>
      <c r="BC3149">
        <v>23</v>
      </c>
      <c r="BD3149">
        <v>61</v>
      </c>
      <c r="BE3149">
        <v>44</v>
      </c>
      <c r="BF3149">
        <v>80</v>
      </c>
      <c r="BG3149">
        <v>11.05</v>
      </c>
      <c r="BH3149">
        <v>5.49</v>
      </c>
      <c r="BI3149">
        <v>1.83</v>
      </c>
      <c r="BJ3149">
        <v>3.45</v>
      </c>
      <c r="BK3149">
        <v>4.3</v>
      </c>
      <c r="BL3149">
        <f>1/Table1[[#This Row],[odds_ft_home_team_win]]+1/Table1[[#This Row],[odds_ft_draw]]+1/Table1[[#This Row],[odds_ft_away_team_win]]-1</f>
        <v>6.886129943034569E-2</v>
      </c>
      <c r="BM3149">
        <f>Table1[[#This Row],[Margin]]/3</f>
        <v>2.2953766476781896E-2</v>
      </c>
      <c r="BN3149">
        <v>1.32</v>
      </c>
      <c r="BO3149">
        <v>2.0499999999999998</v>
      </c>
      <c r="BP3149">
        <v>3.6</v>
      </c>
      <c r="BQ3149">
        <v>7</v>
      </c>
      <c r="BR3149">
        <v>1.87</v>
      </c>
      <c r="BS3149">
        <v>1.87</v>
      </c>
      <c r="BT3149" t="s">
        <v>3798</v>
      </c>
      <c r="BU3149">
        <f>VLOOKUP(Table1[[#This Row],[Reference]],metron,11,FALSE)</f>
        <v>1.625948039373891</v>
      </c>
      <c r="BV3149">
        <f>VLOOKUP(Table1[[#This Row],[Reference]],metron,12,FALSE)</f>
        <v>0.97079231886396644</v>
      </c>
    </row>
    <row r="3150" spans="1:74" x14ac:dyDescent="0.45">
      <c r="A3150" t="s">
        <v>5402</v>
      </c>
      <c r="B3150">
        <v>1606093200</v>
      </c>
      <c r="C3150" s="3" t="s">
        <v>4578</v>
      </c>
      <c r="D3150" s="9" t="s">
        <v>65</v>
      </c>
      <c r="E3150" s="9" t="s">
        <v>66</v>
      </c>
      <c r="F3150" s="9" t="s">
        <v>68</v>
      </c>
      <c r="G3150" t="s">
        <v>97</v>
      </c>
      <c r="H3150" t="s">
        <v>3822</v>
      </c>
      <c r="I3150">
        <f>MROUND(Table1[[#This Row],[Prob_H]]*100,2)/100</f>
        <v>0.62</v>
      </c>
      <c r="J3150">
        <f>1/Table1[[#This Row],[odds_ft_home_team_win]]-Table1[[#This Row],[Margin/3]]</f>
        <v>0.62794146660045036</v>
      </c>
      <c r="K3150">
        <f>1/Table1[[#This Row],[odds_ft_draw]]-Table1[[#This Row],[Margin/3]]</f>
        <v>0.21955467267148773</v>
      </c>
      <c r="L3150">
        <f>1/Table1[[#This Row],[odds_ft_away_team_win]]-Table1[[#This Row],[Margin/3]]</f>
        <v>0.15250386072806188</v>
      </c>
      <c r="M3150" s="9" t="s">
        <v>66</v>
      </c>
      <c r="N3150">
        <v>1.65</v>
      </c>
      <c r="O3150">
        <v>1.24</v>
      </c>
      <c r="P3150">
        <v>1.5</v>
      </c>
      <c r="Q3150">
        <v>1.24</v>
      </c>
      <c r="R3150" t="str" cm="1">
        <f t="array" ref="R31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0">
        <v>2</v>
      </c>
      <c r="T3150">
        <v>1</v>
      </c>
      <c r="U3150">
        <v>3</v>
      </c>
      <c r="V3150">
        <v>2</v>
      </c>
      <c r="W3150">
        <v>2</v>
      </c>
      <c r="X3150">
        <v>0</v>
      </c>
      <c r="Y3150" t="s">
        <v>4432</v>
      </c>
      <c r="Z3150">
        <v>52</v>
      </c>
      <c r="AA3150">
        <v>2</v>
      </c>
      <c r="AB3150">
        <v>4</v>
      </c>
      <c r="AC3150">
        <v>4</v>
      </c>
      <c r="AD3150">
        <v>1</v>
      </c>
      <c r="AE3150">
        <v>3</v>
      </c>
      <c r="AF3150">
        <v>0</v>
      </c>
      <c r="AG3150">
        <v>2</v>
      </c>
      <c r="AH3150">
        <v>3</v>
      </c>
      <c r="AI3150">
        <v>1</v>
      </c>
      <c r="AJ3150">
        <v>2</v>
      </c>
      <c r="AK3150">
        <v>11</v>
      </c>
      <c r="AL3150">
        <v>6</v>
      </c>
      <c r="AM3150">
        <v>8</v>
      </c>
      <c r="AN3150">
        <v>3</v>
      </c>
      <c r="AO3150">
        <v>3</v>
      </c>
      <c r="AP3150">
        <v>3</v>
      </c>
      <c r="AQ3150">
        <v>13</v>
      </c>
      <c r="AR3150">
        <v>14</v>
      </c>
      <c r="AS3150">
        <v>46</v>
      </c>
      <c r="AT3150">
        <v>54</v>
      </c>
      <c r="AU3150">
        <v>1.58</v>
      </c>
      <c r="AV3150">
        <v>1.1399999999999999</v>
      </c>
      <c r="AW3150">
        <v>2.77</v>
      </c>
      <c r="AX3150">
        <v>62</v>
      </c>
      <c r="AY3150">
        <v>85</v>
      </c>
      <c r="AZ3150">
        <v>50</v>
      </c>
      <c r="BA3150">
        <v>30</v>
      </c>
      <c r="BB3150">
        <v>18</v>
      </c>
      <c r="BC3150">
        <v>42</v>
      </c>
      <c r="BD3150">
        <v>65</v>
      </c>
      <c r="BE3150">
        <v>53</v>
      </c>
      <c r="BF3150">
        <v>85</v>
      </c>
      <c r="BG3150">
        <v>10.35</v>
      </c>
      <c r="BH3150">
        <v>4.53</v>
      </c>
      <c r="BI3150">
        <v>1.54</v>
      </c>
      <c r="BJ3150">
        <v>4.1500000000000004</v>
      </c>
      <c r="BK3150">
        <v>5.75</v>
      </c>
      <c r="BL3150">
        <f>1/Table1[[#This Row],[odds_ft_home_team_win]]+1/Table1[[#This Row],[odds_ft_draw]]+1/Table1[[#This Row],[odds_ft_away_team_win]]-1</f>
        <v>6.4227548250596955E-2</v>
      </c>
      <c r="BM3150">
        <f>Table1[[#This Row],[Margin]]/3</f>
        <v>2.1409182750198985E-2</v>
      </c>
      <c r="BN3150">
        <v>1.2</v>
      </c>
      <c r="BO3150">
        <v>1.67</v>
      </c>
      <c r="BP3150">
        <v>2.65</v>
      </c>
      <c r="BQ3150">
        <v>4.75</v>
      </c>
      <c r="BR3150">
        <v>1.71</v>
      </c>
      <c r="BS3150">
        <v>2.0499999999999998</v>
      </c>
      <c r="BT3150" t="s">
        <v>3807</v>
      </c>
      <c r="BU3150">
        <f>VLOOKUP(Table1[[#This Row],[Reference]],metron,11,FALSE)</f>
        <v>1.8681481481481479</v>
      </c>
      <c r="BV3150">
        <f>VLOOKUP(Table1[[#This Row],[Reference]],metron,12,FALSE)</f>
        <v>0.86851851851851847</v>
      </c>
    </row>
    <row r="3151" spans="1:74" x14ac:dyDescent="0.45">
      <c r="A3151" t="s">
        <v>5402</v>
      </c>
      <c r="B3151">
        <v>1606352400</v>
      </c>
      <c r="C3151" s="3" t="s">
        <v>4582</v>
      </c>
      <c r="D3151" s="1" t="s">
        <v>65</v>
      </c>
      <c r="E3151" s="1" t="s">
        <v>66</v>
      </c>
      <c r="F3151" s="19" t="s">
        <v>73</v>
      </c>
      <c r="G3151" t="s">
        <v>81</v>
      </c>
      <c r="H3151" t="s">
        <v>3836</v>
      </c>
      <c r="I3151">
        <f>MROUND(Table1[[#This Row],[Prob_H]]*100,2)/100</f>
        <v>0.2</v>
      </c>
      <c r="J3151">
        <f>1/Table1[[#This Row],[odds_ft_home_team_win]]-Table1[[#This Row],[Margin/3]]</f>
        <v>0.20163420695650147</v>
      </c>
      <c r="K3151">
        <f>1/Table1[[#This Row],[odds_ft_draw]]-Table1[[#This Row],[Margin/3]]</f>
        <v>0.23665536557316569</v>
      </c>
      <c r="L3151">
        <f>1/Table1[[#This Row],[odds_ft_away_team_win]]-Table1[[#This Row],[Margin/3]]</f>
        <v>0.56171042747033284</v>
      </c>
      <c r="M3151" s="1" t="s">
        <v>66</v>
      </c>
      <c r="N3151">
        <v>1.17</v>
      </c>
      <c r="O3151">
        <v>2.35</v>
      </c>
      <c r="P3151">
        <v>1.41</v>
      </c>
      <c r="Q3151">
        <v>1.9</v>
      </c>
      <c r="R3151" t="str" cm="1">
        <f t="array" ref="R31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1">
        <v>2</v>
      </c>
      <c r="T3151">
        <v>1</v>
      </c>
      <c r="U3151">
        <v>3</v>
      </c>
      <c r="V3151">
        <v>3</v>
      </c>
      <c r="W3151">
        <v>2</v>
      </c>
      <c r="X3151">
        <v>1</v>
      </c>
      <c r="Y3151" t="s">
        <v>4583</v>
      </c>
      <c r="Z3151">
        <v>43</v>
      </c>
      <c r="AA3151">
        <v>2</v>
      </c>
      <c r="AB3151">
        <v>8</v>
      </c>
      <c r="AC3151">
        <v>2</v>
      </c>
      <c r="AD3151">
        <v>0</v>
      </c>
      <c r="AE3151">
        <v>3</v>
      </c>
      <c r="AF3151">
        <v>0</v>
      </c>
      <c r="AG3151">
        <v>1</v>
      </c>
      <c r="AH3151">
        <v>1</v>
      </c>
      <c r="AI3151">
        <v>2</v>
      </c>
      <c r="AJ3151">
        <v>1</v>
      </c>
      <c r="AK3151">
        <v>6</v>
      </c>
      <c r="AL3151">
        <v>9</v>
      </c>
      <c r="AM3151">
        <v>2</v>
      </c>
      <c r="AN3151">
        <v>6</v>
      </c>
      <c r="AO3151">
        <v>4</v>
      </c>
      <c r="AP3151">
        <v>3</v>
      </c>
      <c r="AQ3151">
        <v>14</v>
      </c>
      <c r="AR3151">
        <v>11</v>
      </c>
      <c r="AS3151">
        <v>28</v>
      </c>
      <c r="AT3151">
        <v>72</v>
      </c>
      <c r="AU3151">
        <v>0.85</v>
      </c>
      <c r="AV3151">
        <v>1.61</v>
      </c>
      <c r="AW3151">
        <v>2.62</v>
      </c>
      <c r="AX3151">
        <v>55</v>
      </c>
      <c r="AY3151">
        <v>69</v>
      </c>
      <c r="AZ3151">
        <v>49</v>
      </c>
      <c r="BA3151">
        <v>29</v>
      </c>
      <c r="BB3151">
        <v>20</v>
      </c>
      <c r="BC3151">
        <v>31</v>
      </c>
      <c r="BD3151">
        <v>72</v>
      </c>
      <c r="BE3151">
        <v>43</v>
      </c>
      <c r="BF3151">
        <v>75</v>
      </c>
      <c r="BG3151">
        <v>8.4700000000000006</v>
      </c>
      <c r="BH3151">
        <v>4.0999999999999996</v>
      </c>
      <c r="BI3151">
        <v>4.45</v>
      </c>
      <c r="BJ3151">
        <v>3.85</v>
      </c>
      <c r="BK3151">
        <v>1.71</v>
      </c>
      <c r="BL3151">
        <f>1/Table1[[#This Row],[odds_ft_home_team_win]]+1/Table1[[#This Row],[odds_ft_draw]]+1/Table1[[#This Row],[odds_ft_away_team_win]]-1</f>
        <v>6.9254682501282083E-2</v>
      </c>
      <c r="BM3151">
        <f>Table1[[#This Row],[Margin]]/3</f>
        <v>2.3084894167094028E-2</v>
      </c>
      <c r="BN3151">
        <v>1.25</v>
      </c>
      <c r="BO3151">
        <v>1.8</v>
      </c>
      <c r="BP3151">
        <v>3</v>
      </c>
      <c r="BQ3151">
        <v>5.75</v>
      </c>
      <c r="BR3151">
        <v>1.74</v>
      </c>
      <c r="BS3151">
        <v>2.0499999999999998</v>
      </c>
      <c r="BT3151" t="s">
        <v>3786</v>
      </c>
      <c r="BU3151">
        <f>VLOOKUP(Table1[[#This Row],[Reference]],metron,11,FALSE)</f>
        <v>1.0101010101010099</v>
      </c>
      <c r="BV3151">
        <f>VLOOKUP(Table1[[#This Row],[Reference]],metron,12,FALSE)</f>
        <v>1.696408529741863</v>
      </c>
    </row>
    <row r="3152" spans="1:74" x14ac:dyDescent="0.45">
      <c r="A3152" t="s">
        <v>5402</v>
      </c>
      <c r="B3152">
        <v>1607050800</v>
      </c>
      <c r="C3152" s="3" t="s">
        <v>4595</v>
      </c>
      <c r="D3152" s="1" t="s">
        <v>65</v>
      </c>
      <c r="E3152" s="1" t="s">
        <v>66</v>
      </c>
      <c r="F3152" s="18" t="s">
        <v>77</v>
      </c>
      <c r="G3152" t="s">
        <v>94</v>
      </c>
      <c r="H3152" t="s">
        <v>3815</v>
      </c>
      <c r="I3152">
        <f>MROUND(Table1[[#This Row],[Prob_H]]*100,2)/100</f>
        <v>0.6</v>
      </c>
      <c r="J3152">
        <f>1/Table1[[#This Row],[odds_ft_home_team_win]]-Table1[[#This Row],[Margin/3]]</f>
        <v>0.59844985931942452</v>
      </c>
      <c r="K3152">
        <f>1/Table1[[#This Row],[odds_ft_draw]]-Table1[[#This Row],[Margin/3]]</f>
        <v>0.23374210330732073</v>
      </c>
      <c r="L3152">
        <f>1/Table1[[#This Row],[odds_ft_away_team_win]]-Table1[[#This Row],[Margin/3]]</f>
        <v>0.16780803737325475</v>
      </c>
      <c r="M3152" s="1" t="s">
        <v>66</v>
      </c>
      <c r="N3152">
        <v>1.68</v>
      </c>
      <c r="O3152">
        <v>1.89</v>
      </c>
      <c r="P3152">
        <v>1.98</v>
      </c>
      <c r="Q3152">
        <v>1.45</v>
      </c>
      <c r="R3152" t="str" cm="1">
        <f t="array" ref="R31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2">
        <v>4</v>
      </c>
      <c r="T3152">
        <v>0</v>
      </c>
      <c r="U3152">
        <v>4</v>
      </c>
      <c r="V3152">
        <v>3</v>
      </c>
      <c r="W3152">
        <v>3</v>
      </c>
      <c r="X3152">
        <v>0</v>
      </c>
      <c r="Y3152" t="s">
        <v>4596</v>
      </c>
      <c r="AA3152">
        <v>8</v>
      </c>
      <c r="AB3152">
        <v>2</v>
      </c>
      <c r="AC3152">
        <v>1</v>
      </c>
      <c r="AD3152">
        <v>0</v>
      </c>
      <c r="AE3152">
        <v>2</v>
      </c>
      <c r="AF3152">
        <v>0</v>
      </c>
      <c r="AG3152">
        <v>1</v>
      </c>
      <c r="AH3152">
        <v>0</v>
      </c>
      <c r="AI3152">
        <v>1</v>
      </c>
      <c r="AJ3152">
        <v>1</v>
      </c>
      <c r="AK3152">
        <v>13</v>
      </c>
      <c r="AL3152">
        <v>16</v>
      </c>
      <c r="AM3152">
        <v>7</v>
      </c>
      <c r="AN3152">
        <v>5</v>
      </c>
      <c r="AO3152">
        <v>6</v>
      </c>
      <c r="AP3152">
        <v>11</v>
      </c>
      <c r="AQ3152">
        <v>16</v>
      </c>
      <c r="AR3152">
        <v>10</v>
      </c>
      <c r="AS3152">
        <v>41</v>
      </c>
      <c r="AT3152">
        <v>59</v>
      </c>
      <c r="AU3152">
        <v>1.6</v>
      </c>
      <c r="AV3152">
        <v>1.65</v>
      </c>
      <c r="AW3152">
        <v>2.4</v>
      </c>
      <c r="AX3152">
        <v>50</v>
      </c>
      <c r="AY3152">
        <v>74</v>
      </c>
      <c r="AZ3152">
        <v>42</v>
      </c>
      <c r="BA3152">
        <v>21</v>
      </c>
      <c r="BB3152">
        <v>11</v>
      </c>
      <c r="BC3152">
        <v>19</v>
      </c>
      <c r="BD3152">
        <v>63</v>
      </c>
      <c r="BE3152">
        <v>48</v>
      </c>
      <c r="BF3152">
        <v>84</v>
      </c>
      <c r="BG3152">
        <v>12.48</v>
      </c>
      <c r="BH3152">
        <v>4.47</v>
      </c>
      <c r="BI3152">
        <v>1.61</v>
      </c>
      <c r="BJ3152">
        <v>3.9</v>
      </c>
      <c r="BK3152">
        <v>5.25</v>
      </c>
      <c r="BL3152">
        <f>1/Table1[[#This Row],[odds_ft_home_team_win]]+1/Table1[[#This Row],[odds_ft_draw]]+1/Table1[[#This Row],[odds_ft_away_team_win]]-1</f>
        <v>6.8004459308807164E-2</v>
      </c>
      <c r="BM3152">
        <f>Table1[[#This Row],[Margin]]/3</f>
        <v>2.2668153102935722E-2</v>
      </c>
      <c r="BN3152">
        <v>1.24</v>
      </c>
      <c r="BO3152">
        <v>1.77</v>
      </c>
      <c r="BP3152">
        <v>2.95</v>
      </c>
      <c r="BQ3152">
        <v>5.5</v>
      </c>
      <c r="BR3152">
        <v>1.77</v>
      </c>
      <c r="BS3152">
        <v>2</v>
      </c>
      <c r="BT3152" t="s">
        <v>3802</v>
      </c>
      <c r="BU3152">
        <f>VLOOKUP(Table1[[#This Row],[Reference]],metron,11,FALSE)</f>
        <v>1.841836734693878</v>
      </c>
      <c r="BV3152">
        <f>VLOOKUP(Table1[[#This Row],[Reference]],metron,12,FALSE)</f>
        <v>0.88917233560090703</v>
      </c>
    </row>
    <row r="3153" spans="1:74" x14ac:dyDescent="0.45">
      <c r="A3153" s="10" t="s">
        <v>5402</v>
      </c>
      <c r="B3153">
        <v>1607223600</v>
      </c>
      <c r="C3153" s="11" t="s">
        <v>4597</v>
      </c>
      <c r="D3153" s="10" t="s">
        <v>65</v>
      </c>
      <c r="E3153" s="10" t="s">
        <v>66</v>
      </c>
      <c r="F3153" s="10" t="s">
        <v>81</v>
      </c>
      <c r="G3153" s="10" t="s">
        <v>98</v>
      </c>
      <c r="H3153" s="10" t="s">
        <v>3793</v>
      </c>
      <c r="I3153" s="10">
        <f>MROUND(Table1[[#This Row],[Prob_H]]*100,2)/100</f>
        <v>0.54</v>
      </c>
      <c r="J3153" s="10">
        <f>1/Table1[[#This Row],[odds_ft_home_team_win]]-Table1[[#This Row],[Margin/3]]</f>
        <v>0.5326797385620915</v>
      </c>
      <c r="K3153" s="10">
        <f>1/Table1[[#This Row],[odds_ft_draw]]-Table1[[#This Row],[Margin/3]]</f>
        <v>0.25490196078431376</v>
      </c>
      <c r="L3153" s="10">
        <f>1/Table1[[#This Row],[odds_ft_away_team_win]]-Table1[[#This Row],[Margin/3]]</f>
        <v>0.21241830065359477</v>
      </c>
      <c r="M3153" s="10" t="s">
        <v>66</v>
      </c>
      <c r="N3153" s="10">
        <v>2.2000000000000002</v>
      </c>
      <c r="O3153" s="10">
        <v>1.71</v>
      </c>
      <c r="P3153" s="10">
        <v>1.9</v>
      </c>
      <c r="Q3153" s="10">
        <v>1.48</v>
      </c>
      <c r="R3153" s="10" t="str" cm="1">
        <f t="array" ref="R31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3" s="10">
        <v>1</v>
      </c>
      <c r="T3153" s="10">
        <v>0</v>
      </c>
      <c r="U3153" s="10">
        <v>1</v>
      </c>
      <c r="V3153" s="10">
        <v>1</v>
      </c>
      <c r="W3153" s="10">
        <v>1</v>
      </c>
      <c r="X3153" s="10">
        <v>0</v>
      </c>
      <c r="Y3153" s="10">
        <v>18</v>
      </c>
      <c r="Z3153" s="10"/>
      <c r="AA3153" s="10">
        <v>4</v>
      </c>
      <c r="AB3153" s="10">
        <v>1</v>
      </c>
      <c r="AC3153" s="10">
        <v>2</v>
      </c>
      <c r="AD3153" s="10">
        <v>0</v>
      </c>
      <c r="AE3153" s="10">
        <v>4</v>
      </c>
      <c r="AF3153" s="10">
        <v>0</v>
      </c>
      <c r="AG3153" s="10">
        <v>2</v>
      </c>
      <c r="AH3153" s="10">
        <v>0</v>
      </c>
      <c r="AI3153" s="10">
        <v>2</v>
      </c>
      <c r="AJ3153" s="10">
        <v>2</v>
      </c>
      <c r="AK3153" s="10">
        <v>11</v>
      </c>
      <c r="AL3153" s="10">
        <v>12</v>
      </c>
      <c r="AM3153" s="10">
        <v>4</v>
      </c>
      <c r="AN3153" s="10">
        <v>2</v>
      </c>
      <c r="AO3153" s="10">
        <v>7</v>
      </c>
      <c r="AP3153" s="10">
        <v>10</v>
      </c>
      <c r="AQ3153" s="10">
        <v>14</v>
      </c>
      <c r="AR3153" s="10">
        <v>17</v>
      </c>
      <c r="AS3153" s="10">
        <v>41</v>
      </c>
      <c r="AT3153" s="10">
        <v>59</v>
      </c>
      <c r="AU3153" s="10">
        <v>1.25</v>
      </c>
      <c r="AV3153" s="10">
        <v>1.1599999999999999</v>
      </c>
      <c r="AW3153" s="10">
        <v>2.25</v>
      </c>
      <c r="AX3153" s="10">
        <v>52</v>
      </c>
      <c r="AY3153" s="10">
        <v>71</v>
      </c>
      <c r="AZ3153" s="10">
        <v>42</v>
      </c>
      <c r="BA3153" s="10">
        <v>17</v>
      </c>
      <c r="BB3153" s="10">
        <v>8</v>
      </c>
      <c r="BC3153" s="10">
        <v>20</v>
      </c>
      <c r="BD3153" s="10">
        <v>61</v>
      </c>
      <c r="BE3153" s="10">
        <v>32</v>
      </c>
      <c r="BF3153" s="10">
        <v>76</v>
      </c>
      <c r="BG3153" s="10">
        <v>8.57</v>
      </c>
      <c r="BH3153" s="10">
        <v>3.95</v>
      </c>
      <c r="BI3153" s="10">
        <v>1.8</v>
      </c>
      <c r="BJ3153" s="10">
        <v>3.6</v>
      </c>
      <c r="BK3153" s="10">
        <v>4.25</v>
      </c>
      <c r="BL3153" s="10">
        <f>1/Table1[[#This Row],[odds_ft_home_team_win]]+1/Table1[[#This Row],[odds_ft_draw]]+1/Table1[[#This Row],[odds_ft_away_team_win]]-1</f>
        <v>6.8627450980392135E-2</v>
      </c>
      <c r="BM3153" s="10">
        <f>Table1[[#This Row],[Margin]]/3</f>
        <v>2.2875816993464044E-2</v>
      </c>
      <c r="BN3153" s="10">
        <v>1.25</v>
      </c>
      <c r="BO3153" s="10">
        <v>1.8</v>
      </c>
      <c r="BP3153" s="10">
        <v>3</v>
      </c>
      <c r="BQ3153" s="10">
        <v>5.75</v>
      </c>
      <c r="BR3153" s="10">
        <v>1.74</v>
      </c>
      <c r="BS3153" s="10">
        <v>2.0499999999999998</v>
      </c>
      <c r="BT3153" s="10" t="s">
        <v>109</v>
      </c>
      <c r="BU3153">
        <f>VLOOKUP(Table1[[#This Row],[Reference]],metron,11,FALSE)</f>
        <v>1.684957590444867</v>
      </c>
      <c r="BV3153">
        <f>VLOOKUP(Table1[[#This Row],[Reference]],metron,12,FALSE)</f>
        <v>0.95101263631642718</v>
      </c>
    </row>
    <row r="3154" spans="1:74" x14ac:dyDescent="0.45">
      <c r="A3154" s="10" t="s">
        <v>5402</v>
      </c>
      <c r="B3154">
        <v>1607301000</v>
      </c>
      <c r="C3154" s="11" t="s">
        <v>4598</v>
      </c>
      <c r="D3154" s="10" t="s">
        <v>65</v>
      </c>
      <c r="E3154" s="10" t="s">
        <v>66</v>
      </c>
      <c r="F3154" s="10" t="s">
        <v>94</v>
      </c>
      <c r="G3154" s="10" t="s">
        <v>77</v>
      </c>
      <c r="H3154" s="10" t="s">
        <v>3800</v>
      </c>
      <c r="I3154" s="10">
        <f>MROUND(Table1[[#This Row],[Prob_H]]*100,2)/100</f>
        <v>0.32</v>
      </c>
      <c r="J3154" s="10">
        <f>1/Table1[[#This Row],[odds_ft_home_team_win]]-Table1[[#This Row],[Margin/3]]</f>
        <v>0.32305275933461841</v>
      </c>
      <c r="K3154" s="10">
        <f>1/Table1[[#This Row],[odds_ft_draw]]-Table1[[#This Row],[Margin/3]]</f>
        <v>0.26393945884200753</v>
      </c>
      <c r="L3154" s="10">
        <f>1/Table1[[#This Row],[odds_ft_away_team_win]]-Table1[[#This Row],[Margin/3]]</f>
        <v>0.41300778182337405</v>
      </c>
      <c r="M3154" s="10" t="s">
        <v>66</v>
      </c>
      <c r="N3154" s="10">
        <v>1.8</v>
      </c>
      <c r="O3154" s="10">
        <v>1.75</v>
      </c>
      <c r="P3154" s="10">
        <v>1.45</v>
      </c>
      <c r="Q3154" s="10">
        <v>1.98</v>
      </c>
      <c r="R3154" s="10" t="str" cm="1">
        <f t="array" ref="R31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4" s="10">
        <v>4</v>
      </c>
      <c r="T3154" s="10">
        <v>0</v>
      </c>
      <c r="U3154" s="10">
        <v>4</v>
      </c>
      <c r="V3154" s="10">
        <v>3</v>
      </c>
      <c r="W3154" s="10">
        <v>3</v>
      </c>
      <c r="X3154" s="10">
        <v>0</v>
      </c>
      <c r="Y3154" s="10" t="s">
        <v>4599</v>
      </c>
      <c r="Z3154" s="10"/>
      <c r="AA3154" s="10">
        <v>4</v>
      </c>
      <c r="AB3154" s="10">
        <v>4</v>
      </c>
      <c r="AC3154" s="10">
        <v>2</v>
      </c>
      <c r="AD3154" s="10">
        <v>0</v>
      </c>
      <c r="AE3154" s="10">
        <v>1</v>
      </c>
      <c r="AF3154" s="10">
        <v>0</v>
      </c>
      <c r="AG3154" s="10">
        <v>0</v>
      </c>
      <c r="AH3154" s="10">
        <v>2</v>
      </c>
      <c r="AI3154" s="10">
        <v>1</v>
      </c>
      <c r="AJ3154" s="10">
        <v>0</v>
      </c>
      <c r="AK3154" s="10">
        <v>9</v>
      </c>
      <c r="AL3154" s="10">
        <v>6</v>
      </c>
      <c r="AM3154" s="10">
        <v>6</v>
      </c>
      <c r="AN3154" s="10">
        <v>2</v>
      </c>
      <c r="AO3154" s="10">
        <v>3</v>
      </c>
      <c r="AP3154" s="10">
        <v>4</v>
      </c>
      <c r="AQ3154" s="10">
        <v>12</v>
      </c>
      <c r="AR3154" s="10">
        <v>15</v>
      </c>
      <c r="AS3154" s="10">
        <v>56</v>
      </c>
      <c r="AT3154" s="10">
        <v>44</v>
      </c>
      <c r="AU3154" s="10">
        <v>1.19</v>
      </c>
      <c r="AV3154" s="10">
        <v>0.75</v>
      </c>
      <c r="AW3154" s="10">
        <v>2.48</v>
      </c>
      <c r="AX3154" s="10">
        <v>48</v>
      </c>
      <c r="AY3154" s="10">
        <v>75</v>
      </c>
      <c r="AZ3154" s="10">
        <v>45</v>
      </c>
      <c r="BA3154" s="10">
        <v>25</v>
      </c>
      <c r="BB3154" s="10">
        <v>10</v>
      </c>
      <c r="BC3154" s="10">
        <v>23</v>
      </c>
      <c r="BD3154" s="10">
        <v>65</v>
      </c>
      <c r="BE3154" s="10">
        <v>45</v>
      </c>
      <c r="BF3154" s="10">
        <v>85</v>
      </c>
      <c r="BG3154" s="10">
        <v>12.35</v>
      </c>
      <c r="BH3154" s="10">
        <v>4.4000000000000004</v>
      </c>
      <c r="BI3154" s="10">
        <v>2.9</v>
      </c>
      <c r="BJ3154" s="10">
        <v>3.5</v>
      </c>
      <c r="BK3154" s="10">
        <v>2.2999999999999998</v>
      </c>
      <c r="BL3154" s="10">
        <f>1/Table1[[#This Row],[odds_ft_home_team_win]]+1/Table1[[#This Row],[odds_ft_draw]]+1/Table1[[#This Row],[odds_ft_away_team_win]]-1</f>
        <v>6.532448061683449E-2</v>
      </c>
      <c r="BM3154" s="10">
        <f>Table1[[#This Row],[Margin]]/3</f>
        <v>2.1774826872278163E-2</v>
      </c>
      <c r="BN3154" s="10">
        <v>1.25</v>
      </c>
      <c r="BO3154" s="10">
        <v>1.8</v>
      </c>
      <c r="BP3154" s="10">
        <v>3</v>
      </c>
      <c r="BQ3154" s="10">
        <v>5.75</v>
      </c>
      <c r="BR3154" s="10">
        <v>1.67</v>
      </c>
      <c r="BS3154" s="10">
        <v>2.15</v>
      </c>
      <c r="BT3154" s="10" t="s">
        <v>3833</v>
      </c>
      <c r="BU3154">
        <f>VLOOKUP(Table1[[#This Row],[Reference]],metron,11,FALSE)</f>
        <v>1.210167055864918</v>
      </c>
      <c r="BV3154">
        <f>VLOOKUP(Table1[[#This Row],[Reference]],metron,12,FALSE)</f>
        <v>1.3211783725525419</v>
      </c>
    </row>
    <row r="3155" spans="1:74" x14ac:dyDescent="0.45">
      <c r="A3155" s="15" t="s">
        <v>5402</v>
      </c>
      <c r="B3155">
        <v>1607655600</v>
      </c>
      <c r="C3155" s="16" t="s">
        <v>4600</v>
      </c>
      <c r="D3155" s="15" t="s">
        <v>65</v>
      </c>
      <c r="E3155" s="15" t="s">
        <v>66</v>
      </c>
      <c r="F3155" s="15" t="s">
        <v>94</v>
      </c>
      <c r="G3155" s="15" t="s">
        <v>81</v>
      </c>
      <c r="H3155" s="15" t="s">
        <v>3822</v>
      </c>
      <c r="I3155" s="15">
        <f>MROUND(Table1[[#This Row],[Prob_H]]*100,2)/100</f>
        <v>0.24</v>
      </c>
      <c r="J3155" s="15">
        <f>1/Table1[[#This Row],[odds_ft_home_team_win]]-Table1[[#This Row],[Margin/3]]</f>
        <v>0.24213172448466561</v>
      </c>
      <c r="K3155" s="15">
        <f>1/Table1[[#This Row],[odds_ft_draw]]-Table1[[#This Row],[Margin/3]]</f>
        <v>0.26958270487682245</v>
      </c>
      <c r="L3155" s="15">
        <f>1/Table1[[#This Row],[odds_ft_away_team_win]]-Table1[[#This Row],[Margin/3]]</f>
        <v>0.4882855706385118</v>
      </c>
      <c r="M3155" s="15" t="s">
        <v>66</v>
      </c>
      <c r="N3155" s="15">
        <v>1.86</v>
      </c>
      <c r="O3155" s="15">
        <v>2.2400000000000002</v>
      </c>
      <c r="P3155" s="15">
        <v>1.45</v>
      </c>
      <c r="Q3155" s="15">
        <v>1.9</v>
      </c>
      <c r="R3155" s="15" t="str" cm="1">
        <f t="array" ref="R31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55" s="15">
        <v>1</v>
      </c>
      <c r="T3155" s="15">
        <v>1</v>
      </c>
      <c r="U3155" s="15">
        <v>2</v>
      </c>
      <c r="V3155" s="15">
        <v>0</v>
      </c>
      <c r="W3155" s="15">
        <v>0</v>
      </c>
      <c r="X3155" s="15">
        <v>0</v>
      </c>
      <c r="Y3155" s="15">
        <v>72</v>
      </c>
      <c r="Z3155" s="15">
        <v>89</v>
      </c>
      <c r="AA3155" s="15">
        <v>3</v>
      </c>
      <c r="AB3155" s="15">
        <v>2</v>
      </c>
      <c r="AC3155" s="15">
        <v>2</v>
      </c>
      <c r="AD3155" s="15">
        <v>0</v>
      </c>
      <c r="AE3155" s="15">
        <v>1</v>
      </c>
      <c r="AF3155" s="15">
        <v>1</v>
      </c>
      <c r="AG3155" s="15">
        <v>0</v>
      </c>
      <c r="AH3155" s="15">
        <v>2</v>
      </c>
      <c r="AI3155" s="15">
        <v>0</v>
      </c>
      <c r="AJ3155" s="15">
        <v>2</v>
      </c>
      <c r="AK3155" s="15">
        <v>18</v>
      </c>
      <c r="AL3155" s="15">
        <v>11</v>
      </c>
      <c r="AM3155" s="15">
        <v>5</v>
      </c>
      <c r="AN3155" s="15">
        <v>4</v>
      </c>
      <c r="AO3155" s="15">
        <v>13</v>
      </c>
      <c r="AP3155" s="15">
        <v>7</v>
      </c>
      <c r="AQ3155" s="15">
        <v>19</v>
      </c>
      <c r="AR3155" s="15">
        <v>11</v>
      </c>
      <c r="AS3155" s="15">
        <v>46</v>
      </c>
      <c r="AT3155" s="15">
        <v>54</v>
      </c>
      <c r="AU3155" s="15">
        <v>1.7</v>
      </c>
      <c r="AV3155" s="15">
        <v>1.19</v>
      </c>
      <c r="AW3155" s="15">
        <v>2.48</v>
      </c>
      <c r="AX3155" s="15">
        <v>55</v>
      </c>
      <c r="AY3155" s="15">
        <v>79</v>
      </c>
      <c r="AZ3155" s="15">
        <v>48</v>
      </c>
      <c r="BA3155" s="15">
        <v>22</v>
      </c>
      <c r="BB3155" s="15">
        <v>10</v>
      </c>
      <c r="BC3155" s="15">
        <v>27</v>
      </c>
      <c r="BD3155" s="15">
        <v>71</v>
      </c>
      <c r="BE3155" s="15">
        <v>39</v>
      </c>
      <c r="BF3155" s="15">
        <v>76</v>
      </c>
      <c r="BG3155" s="15">
        <v>9.5299999999999994</v>
      </c>
      <c r="BH3155" s="15">
        <v>4.76</v>
      </c>
      <c r="BI3155" s="15">
        <v>3.75</v>
      </c>
      <c r="BJ3155" s="15">
        <v>3.4</v>
      </c>
      <c r="BK3155" s="15">
        <v>1.95</v>
      </c>
      <c r="BL3155" s="15">
        <f>1/Table1[[#This Row],[odds_ft_home_team_win]]+1/Table1[[#This Row],[odds_ft_draw]]+1/Table1[[#This Row],[odds_ft_away_team_win]]-1</f>
        <v>7.3604826546003199E-2</v>
      </c>
      <c r="BM3155" s="15">
        <f>Table1[[#This Row],[Margin]]/3</f>
        <v>2.4534942182001068E-2</v>
      </c>
      <c r="BN3155" s="15">
        <v>1.28</v>
      </c>
      <c r="BO3155" s="15">
        <v>1.95</v>
      </c>
      <c r="BP3155" s="15">
        <v>3.35</v>
      </c>
      <c r="BQ3155" s="15">
        <v>6.5</v>
      </c>
      <c r="BR3155" s="15">
        <v>1.77</v>
      </c>
      <c r="BS3155" s="15">
        <v>2</v>
      </c>
      <c r="BT3155" s="15" t="s">
        <v>3833</v>
      </c>
      <c r="BU3155">
        <f>VLOOKUP(Table1[[#This Row],[Reference]],metron,11,FALSE)</f>
        <v>1.067249240121581</v>
      </c>
      <c r="BV3155">
        <f>VLOOKUP(Table1[[#This Row],[Reference]],metron,12,FALSE)</f>
        <v>1.53419452887538</v>
      </c>
    </row>
    <row r="3156" spans="1:74" hidden="1" x14ac:dyDescent="0.45">
      <c r="A3156" t="s">
        <v>5418</v>
      </c>
      <c r="B3156">
        <v>1352941200</v>
      </c>
      <c r="C3156" s="3" t="s">
        <v>329</v>
      </c>
      <c r="D3156" s="1" t="s">
        <v>65</v>
      </c>
      <c r="E3156" s="1" t="s">
        <v>66</v>
      </c>
      <c r="F3156" s="19" t="s">
        <v>77</v>
      </c>
      <c r="G3156" t="s">
        <v>81</v>
      </c>
      <c r="H3156" t="s">
        <v>66</v>
      </c>
      <c r="I3156">
        <f>MROUND(Table1[[#This Row],[Prob_H]]*100,2)/100</f>
        <v>0.4</v>
      </c>
      <c r="J3156">
        <f>1/Table1[[#This Row],[odds_ft_home_team_win]]-Table1[[#This Row],[Margin/3]]</f>
        <v>0.40649522667066529</v>
      </c>
      <c r="K3156">
        <f>1/Table1[[#This Row],[odds_ft_draw]]-Table1[[#This Row],[Margin/3]]</f>
        <v>0.27472884490428351</v>
      </c>
      <c r="L3156">
        <f>1/Table1[[#This Row],[odds_ft_away_team_win]]-Table1[[#This Row],[Margin/3]]</f>
        <v>0.31877592842505126</v>
      </c>
      <c r="M3156" s="1" t="s">
        <v>66</v>
      </c>
      <c r="N3156">
        <v>1.53</v>
      </c>
      <c r="O3156">
        <v>1.94</v>
      </c>
      <c r="P3156">
        <v>1.67</v>
      </c>
      <c r="Q3156">
        <v>1.45</v>
      </c>
      <c r="R3156" t="str" cm="1">
        <f t="array" ref="R31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56">
        <v>2</v>
      </c>
      <c r="T3156">
        <v>1</v>
      </c>
      <c r="U3156">
        <v>3</v>
      </c>
      <c r="V3156">
        <v>1</v>
      </c>
      <c r="W3156">
        <v>1</v>
      </c>
      <c r="X3156">
        <v>0</v>
      </c>
      <c r="Y3156" t="s">
        <v>330</v>
      </c>
      <c r="Z3156">
        <v>56</v>
      </c>
      <c r="AA3156">
        <v>-1</v>
      </c>
      <c r="AB3156">
        <v>-1</v>
      </c>
      <c r="AC3156">
        <v>4</v>
      </c>
      <c r="AD3156">
        <v>0</v>
      </c>
      <c r="AE3156">
        <v>2</v>
      </c>
      <c r="AF3156">
        <v>0</v>
      </c>
      <c r="AG3156">
        <v>3</v>
      </c>
      <c r="AH3156">
        <v>1</v>
      </c>
      <c r="AI3156">
        <v>2</v>
      </c>
      <c r="AJ3156">
        <v>0</v>
      </c>
      <c r="AK3156">
        <v>-1</v>
      </c>
      <c r="AL3156">
        <v>-1</v>
      </c>
      <c r="AM3156">
        <v>-1</v>
      </c>
      <c r="AN3156">
        <v>-1</v>
      </c>
      <c r="AO3156">
        <v>-1</v>
      </c>
      <c r="AP3156">
        <v>-1</v>
      </c>
      <c r="AQ3156">
        <v>-1</v>
      </c>
      <c r="AR3156">
        <v>-1</v>
      </c>
      <c r="AS3156">
        <v>-1</v>
      </c>
      <c r="AT3156">
        <v>-1</v>
      </c>
      <c r="AU3156">
        <v>0</v>
      </c>
      <c r="AV3156">
        <v>0</v>
      </c>
      <c r="AW3156">
        <v>2.59</v>
      </c>
      <c r="AX3156">
        <v>59</v>
      </c>
      <c r="AY3156">
        <v>86</v>
      </c>
      <c r="AZ3156">
        <v>47</v>
      </c>
      <c r="BA3156">
        <v>24</v>
      </c>
      <c r="BB3156">
        <v>9</v>
      </c>
      <c r="BC3156">
        <v>33</v>
      </c>
      <c r="BD3156">
        <v>71</v>
      </c>
      <c r="BE3156">
        <v>47</v>
      </c>
      <c r="BF3156">
        <v>85</v>
      </c>
      <c r="BG3156">
        <v>0</v>
      </c>
      <c r="BH3156">
        <v>4.6500000000000004</v>
      </c>
      <c r="BI3156">
        <v>2.4</v>
      </c>
      <c r="BJ3156">
        <v>3.51</v>
      </c>
      <c r="BK3156">
        <v>3.04</v>
      </c>
      <c r="BL3156">
        <f>1/Table1[[#This Row],[odds_ft_home_team_win]]+1/Table1[[#This Row],[odds_ft_draw]]+1/Table1[[#This Row],[odds_ft_away_team_win]]-1</f>
        <v>3.0514319988004246E-2</v>
      </c>
      <c r="BM3156">
        <f>Table1[[#This Row],[Margin]]/3</f>
        <v>1.0171439996001416E-2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 t="s">
        <v>79</v>
      </c>
      <c r="BU3156">
        <f>VLOOKUP(Table1[[#This Row],[Reference]],metron,11,FALSE)</f>
        <v>1.344038264434575</v>
      </c>
      <c r="BV3156">
        <f>VLOOKUP(Table1[[#This Row],[Reference]],metron,12,FALSE)</f>
        <v>1.1515772691037469</v>
      </c>
    </row>
    <row r="3157" spans="1:74" hidden="1" x14ac:dyDescent="0.45">
      <c r="A3157" s="12" t="s">
        <v>5418</v>
      </c>
      <c r="B3157">
        <v>1354492920</v>
      </c>
      <c r="C3157" s="13" t="s">
        <v>354</v>
      </c>
      <c r="D3157" s="12" t="s">
        <v>65</v>
      </c>
      <c r="E3157" s="12" t="s">
        <v>66</v>
      </c>
      <c r="F3157" s="12" t="s">
        <v>97</v>
      </c>
      <c r="G3157" s="12" t="s">
        <v>72</v>
      </c>
      <c r="H3157" s="12" t="s">
        <v>66</v>
      </c>
      <c r="I3157" s="12">
        <f>MROUND(Table1[[#This Row],[Prob_H]]*100,2)/100</f>
        <v>0.48</v>
      </c>
      <c r="J3157" s="12">
        <f>1/Table1[[#This Row],[odds_ft_home_team_win]]-Table1[[#This Row],[Margin/3]]</f>
        <v>0.48938171284539994</v>
      </c>
      <c r="K3157" s="12">
        <f>1/Table1[[#This Row],[odds_ft_draw]]-Table1[[#This Row],[Margin/3]]</f>
        <v>0.26871132178394741</v>
      </c>
      <c r="L3157" s="12">
        <f>1/Table1[[#This Row],[odds_ft_away_team_win]]-Table1[[#This Row],[Margin/3]]</f>
        <v>0.24190696537065251</v>
      </c>
      <c r="M3157" s="12" t="s">
        <v>66</v>
      </c>
      <c r="N3157" s="12">
        <v>1.95</v>
      </c>
      <c r="O3157" s="12">
        <v>2</v>
      </c>
      <c r="P3157" s="12">
        <v>1.53</v>
      </c>
      <c r="Q3157" s="12">
        <v>1.7</v>
      </c>
      <c r="R3157" s="12" t="str" cm="1">
        <f t="array" ref="R31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57" s="12">
        <v>0</v>
      </c>
      <c r="T3157" s="12">
        <v>2</v>
      </c>
      <c r="U3157" s="12">
        <v>2</v>
      </c>
      <c r="V3157" s="12">
        <v>0</v>
      </c>
      <c r="W3157" s="12">
        <v>0</v>
      </c>
      <c r="X3157" s="12">
        <v>0</v>
      </c>
      <c r="Y3157" s="12"/>
      <c r="Z3157" s="12" t="s">
        <v>355</v>
      </c>
      <c r="AA3157" s="12">
        <v>-1</v>
      </c>
      <c r="AB3157" s="12">
        <v>-1</v>
      </c>
      <c r="AC3157" s="12">
        <v>2</v>
      </c>
      <c r="AD3157" s="12">
        <v>0</v>
      </c>
      <c r="AE3157" s="12">
        <v>2</v>
      </c>
      <c r="AF3157" s="12">
        <v>0</v>
      </c>
      <c r="AG3157" s="12">
        <v>1</v>
      </c>
      <c r="AH3157" s="12">
        <v>1</v>
      </c>
      <c r="AI3157" s="12">
        <v>0</v>
      </c>
      <c r="AJ3157" s="12">
        <v>2</v>
      </c>
      <c r="AK3157" s="12">
        <v>-1</v>
      </c>
      <c r="AL3157" s="12">
        <v>-1</v>
      </c>
      <c r="AM3157" s="12">
        <v>-1</v>
      </c>
      <c r="AN3157" s="12">
        <v>-1</v>
      </c>
      <c r="AO3157" s="12">
        <v>-1</v>
      </c>
      <c r="AP3157" s="12">
        <v>-1</v>
      </c>
      <c r="AQ3157" s="12">
        <v>-1</v>
      </c>
      <c r="AR3157" s="12">
        <v>-1</v>
      </c>
      <c r="AS3157" s="12">
        <v>-1</v>
      </c>
      <c r="AT3157" s="12">
        <v>-1</v>
      </c>
      <c r="AU3157" s="12">
        <v>0</v>
      </c>
      <c r="AV3157" s="12">
        <v>0</v>
      </c>
      <c r="AW3157" s="12">
        <v>2.48</v>
      </c>
      <c r="AX3157" s="12">
        <v>55</v>
      </c>
      <c r="AY3157" s="12">
        <v>78</v>
      </c>
      <c r="AZ3157" s="12">
        <v>48</v>
      </c>
      <c r="BA3157" s="12">
        <v>23</v>
      </c>
      <c r="BB3157" s="12">
        <v>5</v>
      </c>
      <c r="BC3157" s="12">
        <v>43</v>
      </c>
      <c r="BD3157" s="12">
        <v>66</v>
      </c>
      <c r="BE3157" s="12">
        <v>34</v>
      </c>
      <c r="BF3157" s="12">
        <v>75</v>
      </c>
      <c r="BG3157" s="12">
        <v>0</v>
      </c>
      <c r="BH3157" s="12">
        <v>5.41</v>
      </c>
      <c r="BI3157" s="12">
        <v>2</v>
      </c>
      <c r="BJ3157" s="12">
        <v>3.58</v>
      </c>
      <c r="BK3157" s="12">
        <v>3.96</v>
      </c>
      <c r="BL3157" s="12">
        <f>1/Table1[[#This Row],[odds_ft_home_team_win]]+1/Table1[[#This Row],[odds_ft_draw]]+1/Table1[[#This Row],[odds_ft_away_team_win]]-1</f>
        <v>3.1854861463800122E-2</v>
      </c>
      <c r="BM3157" s="12">
        <f>Table1[[#This Row],[Margin]]/3</f>
        <v>1.061828715460004E-2</v>
      </c>
      <c r="BN3157" s="12">
        <v>0</v>
      </c>
      <c r="BO3157" s="12">
        <v>0</v>
      </c>
      <c r="BP3157" s="12">
        <v>0</v>
      </c>
      <c r="BQ3157" s="12">
        <v>0</v>
      </c>
      <c r="BR3157" s="12">
        <v>0</v>
      </c>
      <c r="BS3157" s="12">
        <v>0</v>
      </c>
      <c r="BT3157" s="12" t="s">
        <v>100</v>
      </c>
      <c r="BU3157">
        <f>VLOOKUP(Table1[[#This Row],[Reference]],metron,11,FALSE)</f>
        <v>1.510877192982456</v>
      </c>
      <c r="BV3157">
        <f>VLOOKUP(Table1[[#This Row],[Reference]],metron,12,FALSE)</f>
        <v>1.0163157894736841</v>
      </c>
    </row>
    <row r="3158" spans="1:74" hidden="1" x14ac:dyDescent="0.45">
      <c r="A3158" t="s">
        <v>5418</v>
      </c>
      <c r="B3158">
        <v>1352948700</v>
      </c>
      <c r="C3158" s="3" t="s">
        <v>331</v>
      </c>
      <c r="D3158" s="1" t="s">
        <v>65</v>
      </c>
      <c r="E3158" s="1" t="s">
        <v>66</v>
      </c>
      <c r="F3158" s="19" t="s">
        <v>78</v>
      </c>
      <c r="G3158" t="s">
        <v>86</v>
      </c>
      <c r="H3158" t="s">
        <v>66</v>
      </c>
      <c r="I3158">
        <f>MROUND(Table1[[#This Row],[Prob_H]]*100,2)/100</f>
        <v>0.4</v>
      </c>
      <c r="J3158">
        <f>1/Table1[[#This Row],[odds_ft_home_team_win]]-Table1[[#This Row],[Margin/3]]</f>
        <v>0.39965132712909218</v>
      </c>
      <c r="K3158">
        <f>1/Table1[[#This Row],[odds_ft_draw]]-Table1[[#This Row],[Margin/3]]</f>
        <v>0.2848005122927848</v>
      </c>
      <c r="L3158">
        <f>1/Table1[[#This Row],[odds_ft_away_team_win]]-Table1[[#This Row],[Margin/3]]</f>
        <v>0.31554816057812302</v>
      </c>
      <c r="M3158" s="1" t="s">
        <v>66</v>
      </c>
      <c r="N3158">
        <v>1.59</v>
      </c>
      <c r="O3158">
        <v>1.82</v>
      </c>
      <c r="P3158">
        <v>1.66</v>
      </c>
      <c r="Q3158">
        <v>1.86</v>
      </c>
      <c r="R3158" t="str" cm="1">
        <f t="array" ref="R31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58">
        <v>0</v>
      </c>
      <c r="T3158">
        <v>2</v>
      </c>
      <c r="U3158">
        <v>2</v>
      </c>
      <c r="V3158">
        <v>0</v>
      </c>
      <c r="W3158">
        <v>0</v>
      </c>
      <c r="X3158">
        <v>0</v>
      </c>
      <c r="Z3158" t="s">
        <v>332</v>
      </c>
      <c r="AA3158">
        <v>-1</v>
      </c>
      <c r="AB3158">
        <v>-1</v>
      </c>
      <c r="AC3158">
        <v>1</v>
      </c>
      <c r="AD3158">
        <v>1</v>
      </c>
      <c r="AE3158">
        <v>1</v>
      </c>
      <c r="AF3158">
        <v>0</v>
      </c>
      <c r="AG3158">
        <v>0</v>
      </c>
      <c r="AH3158">
        <v>2</v>
      </c>
      <c r="AI3158">
        <v>0</v>
      </c>
      <c r="AJ3158">
        <v>1</v>
      </c>
      <c r="AK3158">
        <v>-1</v>
      </c>
      <c r="AL3158">
        <v>-1</v>
      </c>
      <c r="AM3158">
        <v>-1</v>
      </c>
      <c r="AN3158">
        <v>-1</v>
      </c>
      <c r="AO3158">
        <v>-1</v>
      </c>
      <c r="AP3158">
        <v>-1</v>
      </c>
      <c r="AQ3158">
        <v>-1</v>
      </c>
      <c r="AR3158">
        <v>-1</v>
      </c>
      <c r="AS3158">
        <v>-1</v>
      </c>
      <c r="AT3158">
        <v>-1</v>
      </c>
      <c r="AU3158">
        <v>0</v>
      </c>
      <c r="AV3158">
        <v>0</v>
      </c>
      <c r="AW3158">
        <v>2.4700000000000002</v>
      </c>
      <c r="AX3158">
        <v>59</v>
      </c>
      <c r="AY3158">
        <v>76</v>
      </c>
      <c r="AZ3158">
        <v>38</v>
      </c>
      <c r="BA3158">
        <v>27</v>
      </c>
      <c r="BB3158">
        <v>9</v>
      </c>
      <c r="BC3158">
        <v>33</v>
      </c>
      <c r="BD3158">
        <v>65</v>
      </c>
      <c r="BE3158">
        <v>47</v>
      </c>
      <c r="BF3158">
        <v>74</v>
      </c>
      <c r="BG3158">
        <v>0</v>
      </c>
      <c r="BH3158">
        <v>5.59</v>
      </c>
      <c r="BI3158">
        <v>2.44</v>
      </c>
      <c r="BJ3158">
        <v>3.39</v>
      </c>
      <c r="BK3158">
        <v>3.07</v>
      </c>
      <c r="BL3158">
        <f>1/Table1[[#This Row],[odds_ft_home_team_win]]+1/Table1[[#This Row],[odds_ft_draw]]+1/Table1[[#This Row],[odds_ft_away_team_win]]-1</f>
        <v>3.0554215334035018E-2</v>
      </c>
      <c r="BM3158">
        <f>Table1[[#This Row],[Margin]]/3</f>
        <v>1.018473844467834E-2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 t="s">
        <v>106</v>
      </c>
      <c r="BU3158">
        <f>VLOOKUP(Table1[[#This Row],[Reference]],metron,11,FALSE)</f>
        <v>1.344038264434575</v>
      </c>
      <c r="BV3158">
        <f>VLOOKUP(Table1[[#This Row],[Reference]],metron,12,FALSE)</f>
        <v>1.1515772691037469</v>
      </c>
    </row>
    <row r="3159" spans="1:74" hidden="1" x14ac:dyDescent="0.45">
      <c r="A3159" t="s">
        <v>5418</v>
      </c>
      <c r="B3159">
        <v>1353027600</v>
      </c>
      <c r="C3159" s="3" t="s">
        <v>333</v>
      </c>
      <c r="D3159" s="1" t="s">
        <v>65</v>
      </c>
      <c r="E3159" s="1" t="s">
        <v>66</v>
      </c>
      <c r="F3159" s="19" t="s">
        <v>85</v>
      </c>
      <c r="G3159" t="s">
        <v>72</v>
      </c>
      <c r="H3159" t="s">
        <v>66</v>
      </c>
      <c r="I3159">
        <f>MROUND(Table1[[#This Row],[Prob_H]]*100,2)/100</f>
        <v>0.4</v>
      </c>
      <c r="J3159">
        <f>1/Table1[[#This Row],[odds_ft_home_team_win]]-Table1[[#This Row],[Margin/3]]</f>
        <v>0.39474518453473717</v>
      </c>
      <c r="K3159">
        <f>1/Table1[[#This Row],[odds_ft_draw]]-Table1[[#This Row],[Margin/3]]</f>
        <v>0.28314201690440483</v>
      </c>
      <c r="L3159">
        <f>1/Table1[[#This Row],[odds_ft_away_team_win]]-Table1[[#This Row],[Margin/3]]</f>
        <v>0.32211279856085795</v>
      </c>
      <c r="M3159" s="1" t="s">
        <v>66</v>
      </c>
      <c r="N3159">
        <v>1.35</v>
      </c>
      <c r="O3159">
        <v>2</v>
      </c>
      <c r="P3159">
        <v>1.3</v>
      </c>
      <c r="Q3159">
        <v>1.7</v>
      </c>
      <c r="R3159" t="str" cm="1">
        <f t="array" ref="R31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59">
        <v>0</v>
      </c>
      <c r="T3159">
        <v>1</v>
      </c>
      <c r="U3159">
        <v>1</v>
      </c>
      <c r="V3159">
        <v>0</v>
      </c>
      <c r="W3159">
        <v>0</v>
      </c>
      <c r="X3159">
        <v>0</v>
      </c>
      <c r="Z3159">
        <v>86</v>
      </c>
      <c r="AA3159">
        <v>-1</v>
      </c>
      <c r="AB3159">
        <v>-1</v>
      </c>
      <c r="AC3159">
        <v>1</v>
      </c>
      <c r="AD3159">
        <v>0</v>
      </c>
      <c r="AE3159">
        <v>2</v>
      </c>
      <c r="AF3159">
        <v>0</v>
      </c>
      <c r="AG3159">
        <v>0</v>
      </c>
      <c r="AH3159">
        <v>1</v>
      </c>
      <c r="AI3159">
        <v>1</v>
      </c>
      <c r="AJ3159">
        <v>1</v>
      </c>
      <c r="AK3159">
        <v>-1</v>
      </c>
      <c r="AL3159">
        <v>-1</v>
      </c>
      <c r="AM3159">
        <v>-1</v>
      </c>
      <c r="AN3159">
        <v>-1</v>
      </c>
      <c r="AO3159">
        <v>-1</v>
      </c>
      <c r="AP3159">
        <v>-1</v>
      </c>
      <c r="AQ3159">
        <v>-1</v>
      </c>
      <c r="AR3159">
        <v>-1</v>
      </c>
      <c r="AS3159">
        <v>-1</v>
      </c>
      <c r="AT3159">
        <v>-1</v>
      </c>
      <c r="AU3159">
        <v>0</v>
      </c>
      <c r="AV3159">
        <v>0</v>
      </c>
      <c r="AW3159">
        <v>2.48</v>
      </c>
      <c r="AX3159">
        <v>62</v>
      </c>
      <c r="AY3159">
        <v>77</v>
      </c>
      <c r="AZ3159">
        <v>38</v>
      </c>
      <c r="BA3159">
        <v>27</v>
      </c>
      <c r="BB3159">
        <v>12</v>
      </c>
      <c r="BC3159">
        <v>32</v>
      </c>
      <c r="BD3159">
        <v>82</v>
      </c>
      <c r="BE3159">
        <v>32</v>
      </c>
      <c r="BF3159">
        <v>71</v>
      </c>
      <c r="BG3159">
        <v>0</v>
      </c>
      <c r="BH3159">
        <v>5.41</v>
      </c>
      <c r="BI3159">
        <v>2.4700000000000002</v>
      </c>
      <c r="BJ3159">
        <v>3.41</v>
      </c>
      <c r="BK3159">
        <v>3.01</v>
      </c>
      <c r="BL3159">
        <f>1/Table1[[#This Row],[odds_ft_home_team_win]]+1/Table1[[#This Row],[odds_ft_draw]]+1/Table1[[#This Row],[odds_ft_away_team_win]]-1</f>
        <v>3.0339345181213506E-2</v>
      </c>
      <c r="BM3159">
        <f>Table1[[#This Row],[Margin]]/3</f>
        <v>1.0113115060404501E-2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 t="s">
        <v>87</v>
      </c>
      <c r="BU3159">
        <f>VLOOKUP(Table1[[#This Row],[Reference]],metron,11,FALSE)</f>
        <v>1.344038264434575</v>
      </c>
      <c r="BV3159">
        <f>VLOOKUP(Table1[[#This Row],[Reference]],metron,12,FALSE)</f>
        <v>1.1515772691037469</v>
      </c>
    </row>
    <row r="3160" spans="1:74" hidden="1" x14ac:dyDescent="0.45">
      <c r="A3160" t="s">
        <v>5418</v>
      </c>
      <c r="B3160">
        <v>1353034800</v>
      </c>
      <c r="C3160" s="3" t="s">
        <v>334</v>
      </c>
      <c r="D3160" s="1" t="s">
        <v>65</v>
      </c>
      <c r="E3160" s="1" t="s">
        <v>66</v>
      </c>
      <c r="F3160" s="19" t="s">
        <v>98</v>
      </c>
      <c r="G3160" t="s">
        <v>97</v>
      </c>
      <c r="H3160" t="s">
        <v>66</v>
      </c>
      <c r="I3160">
        <f>MROUND(Table1[[#This Row],[Prob_H]]*100,2)/100</f>
        <v>0.32</v>
      </c>
      <c r="J3160">
        <f>1/Table1[[#This Row],[odds_ft_home_team_win]]-Table1[[#This Row],[Margin/3]]</f>
        <v>0.31260862338925588</v>
      </c>
      <c r="K3160">
        <f>1/Table1[[#This Row],[odds_ft_draw]]-Table1[[#This Row],[Margin/3]]</f>
        <v>0.282425639046679</v>
      </c>
      <c r="L3160">
        <f>1/Table1[[#This Row],[odds_ft_away_team_win]]-Table1[[#This Row],[Margin/3]]</f>
        <v>0.40496573756406512</v>
      </c>
      <c r="M3160" s="1" t="s">
        <v>66</v>
      </c>
      <c r="N3160">
        <v>1.35</v>
      </c>
      <c r="O3160">
        <v>2</v>
      </c>
      <c r="P3160">
        <v>1.08</v>
      </c>
      <c r="Q3160">
        <v>1.53</v>
      </c>
      <c r="R3160" t="str" cm="1">
        <f t="array" ref="R31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0">
        <v>1</v>
      </c>
      <c r="T3160">
        <v>2</v>
      </c>
      <c r="U3160">
        <v>3</v>
      </c>
      <c r="V3160">
        <v>2</v>
      </c>
      <c r="W3160">
        <v>0</v>
      </c>
      <c r="X3160">
        <v>2</v>
      </c>
      <c r="Y3160">
        <v>75</v>
      </c>
      <c r="Z3160" t="s">
        <v>335</v>
      </c>
      <c r="AA3160">
        <v>-1</v>
      </c>
      <c r="AB3160">
        <v>-1</v>
      </c>
      <c r="AC3160">
        <v>2</v>
      </c>
      <c r="AD3160">
        <v>0</v>
      </c>
      <c r="AE3160">
        <v>5</v>
      </c>
      <c r="AF3160">
        <v>0</v>
      </c>
      <c r="AG3160">
        <v>0</v>
      </c>
      <c r="AH3160">
        <v>2</v>
      </c>
      <c r="AI3160">
        <v>0</v>
      </c>
      <c r="AJ3160">
        <v>5</v>
      </c>
      <c r="AK3160">
        <v>-1</v>
      </c>
      <c r="AL3160">
        <v>-1</v>
      </c>
      <c r="AM3160">
        <v>-1</v>
      </c>
      <c r="AN3160">
        <v>-1</v>
      </c>
      <c r="AO3160">
        <v>-1</v>
      </c>
      <c r="AP3160">
        <v>-1</v>
      </c>
      <c r="AQ3160">
        <v>-1</v>
      </c>
      <c r="AR3160">
        <v>-1</v>
      </c>
      <c r="AS3160">
        <v>-1</v>
      </c>
      <c r="AT3160">
        <v>-1</v>
      </c>
      <c r="AU3160">
        <v>0</v>
      </c>
      <c r="AV3160">
        <v>0</v>
      </c>
      <c r="AW3160">
        <v>2.33</v>
      </c>
      <c r="AX3160">
        <v>56</v>
      </c>
      <c r="AY3160">
        <v>71</v>
      </c>
      <c r="AZ3160">
        <v>44</v>
      </c>
      <c r="BA3160">
        <v>21</v>
      </c>
      <c r="BB3160">
        <v>6</v>
      </c>
      <c r="BC3160">
        <v>44</v>
      </c>
      <c r="BD3160">
        <v>59</v>
      </c>
      <c r="BE3160">
        <v>27</v>
      </c>
      <c r="BF3160">
        <v>79</v>
      </c>
      <c r="BG3160">
        <v>0</v>
      </c>
      <c r="BH3160">
        <v>3.53</v>
      </c>
      <c r="BI3160">
        <v>3.1</v>
      </c>
      <c r="BJ3160">
        <v>3.42</v>
      </c>
      <c r="BK3160">
        <v>2.41</v>
      </c>
      <c r="BL3160">
        <f>1/Table1[[#This Row],[odds_ft_home_team_win]]+1/Table1[[#This Row],[odds_ft_draw]]+1/Table1[[#This Row],[odds_ft_away_team_win]]-1</f>
        <v>2.9916065316103246E-2</v>
      </c>
      <c r="BM3160">
        <f>Table1[[#This Row],[Margin]]/3</f>
        <v>9.9720217720344149E-3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 t="s">
        <v>128</v>
      </c>
      <c r="BU3160">
        <f>VLOOKUP(Table1[[#This Row],[Reference]],metron,11,FALSE)</f>
        <v>1.210167055864918</v>
      </c>
      <c r="BV3160">
        <f>VLOOKUP(Table1[[#This Row],[Reference]],metron,12,FALSE)</f>
        <v>1.3211783725525419</v>
      </c>
    </row>
    <row r="3161" spans="1:74" hidden="1" x14ac:dyDescent="0.45">
      <c r="A3161" t="s">
        <v>5418</v>
      </c>
      <c r="B3161">
        <v>1353639900</v>
      </c>
      <c r="C3161" s="3" t="s">
        <v>346</v>
      </c>
      <c r="D3161" s="1" t="s">
        <v>65</v>
      </c>
      <c r="E3161" s="1" t="s">
        <v>66</v>
      </c>
      <c r="F3161" s="18" t="s">
        <v>81</v>
      </c>
      <c r="G3161" t="s">
        <v>72</v>
      </c>
      <c r="H3161" t="s">
        <v>66</v>
      </c>
      <c r="I3161">
        <f>MROUND(Table1[[#This Row],[Prob_H]]*100,2)/100</f>
        <v>0.52</v>
      </c>
      <c r="J3161">
        <f>1/Table1[[#This Row],[odds_ft_home_team_win]]-Table1[[#This Row],[Margin/3]]</f>
        <v>0.51341946151054541</v>
      </c>
      <c r="K3161">
        <f>1/Table1[[#This Row],[odds_ft_draw]]-Table1[[#This Row],[Margin/3]]</f>
        <v>0.26841078411988789</v>
      </c>
      <c r="L3161">
        <f>1/Table1[[#This Row],[odds_ft_away_team_win]]-Table1[[#This Row],[Margin/3]]</f>
        <v>0.2181697543695667</v>
      </c>
      <c r="M3161" s="1" t="s">
        <v>66</v>
      </c>
      <c r="N3161">
        <v>1.89</v>
      </c>
      <c r="O3161">
        <v>2</v>
      </c>
      <c r="P3161">
        <v>1.45</v>
      </c>
      <c r="Q3161">
        <v>1.7</v>
      </c>
      <c r="R3161" t="str" cm="1">
        <f t="array" ref="R31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1">
        <v>2</v>
      </c>
      <c r="T3161">
        <v>0</v>
      </c>
      <c r="U3161">
        <v>2</v>
      </c>
      <c r="V3161">
        <v>0</v>
      </c>
      <c r="W3161">
        <v>0</v>
      </c>
      <c r="X3161">
        <v>0</v>
      </c>
      <c r="Y3161" t="s">
        <v>347</v>
      </c>
      <c r="AA3161">
        <v>-1</v>
      </c>
      <c r="AB3161">
        <v>-1</v>
      </c>
      <c r="AC3161">
        <v>3</v>
      </c>
      <c r="AD3161">
        <v>0</v>
      </c>
      <c r="AE3161">
        <v>4</v>
      </c>
      <c r="AF3161">
        <v>0</v>
      </c>
      <c r="AG3161">
        <v>1</v>
      </c>
      <c r="AH3161">
        <v>2</v>
      </c>
      <c r="AI3161">
        <v>3</v>
      </c>
      <c r="AJ3161">
        <v>1</v>
      </c>
      <c r="AK3161">
        <v>-1</v>
      </c>
      <c r="AL3161">
        <v>-1</v>
      </c>
      <c r="AM3161">
        <v>-1</v>
      </c>
      <c r="AN3161">
        <v>-1</v>
      </c>
      <c r="AO3161">
        <v>-1</v>
      </c>
      <c r="AP3161">
        <v>-1</v>
      </c>
      <c r="AQ3161">
        <v>-1</v>
      </c>
      <c r="AR3161">
        <v>-1</v>
      </c>
      <c r="AS3161">
        <v>-1</v>
      </c>
      <c r="AT3161">
        <v>-1</v>
      </c>
      <c r="AU3161">
        <v>0</v>
      </c>
      <c r="AV3161">
        <v>0</v>
      </c>
      <c r="AW3161">
        <v>2.58</v>
      </c>
      <c r="AX3161">
        <v>55</v>
      </c>
      <c r="AY3161">
        <v>84</v>
      </c>
      <c r="AZ3161">
        <v>48</v>
      </c>
      <c r="BA3161">
        <v>24</v>
      </c>
      <c r="BB3161">
        <v>6</v>
      </c>
      <c r="BC3161">
        <v>34</v>
      </c>
      <c r="BD3161">
        <v>77</v>
      </c>
      <c r="BE3161">
        <v>45</v>
      </c>
      <c r="BF3161">
        <v>79</v>
      </c>
      <c r="BG3161">
        <v>0</v>
      </c>
      <c r="BH3161">
        <v>5.63</v>
      </c>
      <c r="BI3161">
        <v>1.91</v>
      </c>
      <c r="BJ3161">
        <v>3.59</v>
      </c>
      <c r="BK3161">
        <v>4.38</v>
      </c>
      <c r="BL3161">
        <f>1/Table1[[#This Row],[odds_ft_home_team_win]]+1/Table1[[#This Row],[odds_ft_draw]]+1/Table1[[#This Row],[odds_ft_away_team_win]]-1</f>
        <v>3.0422243740614974E-2</v>
      </c>
      <c r="BM3161">
        <f>Table1[[#This Row],[Margin]]/3</f>
        <v>1.0140747913538325E-2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 t="s">
        <v>109</v>
      </c>
      <c r="BU3161">
        <f>VLOOKUP(Table1[[#This Row],[Reference]],metron,11,FALSE)</f>
        <v>1.625948039373891</v>
      </c>
      <c r="BV3161">
        <f>VLOOKUP(Table1[[#This Row],[Reference]],metron,12,FALSE)</f>
        <v>0.97079231886396644</v>
      </c>
    </row>
    <row r="3162" spans="1:74" hidden="1" x14ac:dyDescent="0.45">
      <c r="A3162" t="s">
        <v>5418</v>
      </c>
      <c r="B3162">
        <v>1353632400</v>
      </c>
      <c r="C3162" s="3" t="s">
        <v>344</v>
      </c>
      <c r="D3162" s="1" t="s">
        <v>65</v>
      </c>
      <c r="E3162" s="1" t="s">
        <v>66</v>
      </c>
      <c r="F3162" s="18" t="s">
        <v>86</v>
      </c>
      <c r="G3162" t="s">
        <v>97</v>
      </c>
      <c r="H3162" t="s">
        <v>66</v>
      </c>
      <c r="I3162">
        <f>MROUND(Table1[[#This Row],[Prob_H]]*100,2)/100</f>
        <v>0.48</v>
      </c>
      <c r="J3162">
        <f>1/Table1[[#This Row],[odds_ft_home_team_win]]-Table1[[#This Row],[Margin/3]]</f>
        <v>0.47537422241973643</v>
      </c>
      <c r="K3162">
        <f>1/Table1[[#This Row],[odds_ft_draw]]-Table1[[#This Row],[Margin/3]]</f>
        <v>0.27083620562034733</v>
      </c>
      <c r="L3162">
        <f>1/Table1[[#This Row],[odds_ft_away_team_win]]-Table1[[#This Row],[Margin/3]]</f>
        <v>0.25378957195991625</v>
      </c>
      <c r="M3162" s="1" t="s">
        <v>66</v>
      </c>
      <c r="N3162">
        <v>1.79</v>
      </c>
      <c r="O3162">
        <v>2.11</v>
      </c>
      <c r="P3162">
        <v>1.86</v>
      </c>
      <c r="Q3162">
        <v>1.53</v>
      </c>
      <c r="R3162" t="str" cm="1">
        <f t="array" ref="R31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2">
        <v>0</v>
      </c>
      <c r="T3162">
        <v>2</v>
      </c>
      <c r="U3162">
        <v>2</v>
      </c>
      <c r="V3162">
        <v>0</v>
      </c>
      <c r="W3162">
        <v>0</v>
      </c>
      <c r="X3162">
        <v>0</v>
      </c>
      <c r="Z3162" t="s">
        <v>345</v>
      </c>
      <c r="AA3162">
        <v>-1</v>
      </c>
      <c r="AB3162">
        <v>-1</v>
      </c>
      <c r="AC3162">
        <v>2</v>
      </c>
      <c r="AD3162">
        <v>0</v>
      </c>
      <c r="AE3162">
        <v>4</v>
      </c>
      <c r="AF3162">
        <v>0</v>
      </c>
      <c r="AG3162">
        <v>1</v>
      </c>
      <c r="AH3162">
        <v>1</v>
      </c>
      <c r="AI3162">
        <v>2</v>
      </c>
      <c r="AJ3162">
        <v>2</v>
      </c>
      <c r="AK3162">
        <v>-1</v>
      </c>
      <c r="AL3162">
        <v>-1</v>
      </c>
      <c r="AM3162">
        <v>-1</v>
      </c>
      <c r="AN3162">
        <v>-1</v>
      </c>
      <c r="AO3162">
        <v>-1</v>
      </c>
      <c r="AP3162">
        <v>-1</v>
      </c>
      <c r="AQ3162">
        <v>-1</v>
      </c>
      <c r="AR3162">
        <v>-1</v>
      </c>
      <c r="AS3162">
        <v>-1</v>
      </c>
      <c r="AT3162">
        <v>-1</v>
      </c>
      <c r="AU3162">
        <v>0</v>
      </c>
      <c r="AV3162">
        <v>0</v>
      </c>
      <c r="AW3162">
        <v>2.64</v>
      </c>
      <c r="AX3162">
        <v>61</v>
      </c>
      <c r="AY3162">
        <v>79</v>
      </c>
      <c r="AZ3162">
        <v>50</v>
      </c>
      <c r="BA3162">
        <v>29</v>
      </c>
      <c r="BB3162">
        <v>8</v>
      </c>
      <c r="BC3162">
        <v>42</v>
      </c>
      <c r="BD3162">
        <v>61</v>
      </c>
      <c r="BE3162">
        <v>43</v>
      </c>
      <c r="BF3162">
        <v>79</v>
      </c>
      <c r="BG3162">
        <v>0</v>
      </c>
      <c r="BH3162">
        <v>4.47</v>
      </c>
      <c r="BI3162">
        <v>2.06</v>
      </c>
      <c r="BJ3162">
        <v>3.56</v>
      </c>
      <c r="BK3162">
        <v>3.79</v>
      </c>
      <c r="BL3162">
        <f>1/Table1[[#This Row],[odds_ft_home_team_win]]+1/Table1[[#This Row],[odds_ft_draw]]+1/Table1[[#This Row],[odds_ft_away_team_win]]-1</f>
        <v>3.0188012352441174E-2</v>
      </c>
      <c r="BM3162">
        <f>Table1[[#This Row],[Margin]]/3</f>
        <v>1.0062670784147057E-2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 t="s">
        <v>113</v>
      </c>
      <c r="BU3162">
        <f>VLOOKUP(Table1[[#This Row],[Reference]],metron,11,FALSE)</f>
        <v>1.510877192982456</v>
      </c>
      <c r="BV3162">
        <f>VLOOKUP(Table1[[#This Row],[Reference]],metron,12,FALSE)</f>
        <v>1.0163157894736841</v>
      </c>
    </row>
    <row r="3163" spans="1:74" hidden="1" x14ac:dyDescent="0.45">
      <c r="A3163" s="10" t="s">
        <v>5418</v>
      </c>
      <c r="B3163">
        <v>1353889800</v>
      </c>
      <c r="C3163" s="11" t="s">
        <v>350</v>
      </c>
      <c r="D3163" s="10" t="s">
        <v>65</v>
      </c>
      <c r="E3163" s="10" t="s">
        <v>66</v>
      </c>
      <c r="F3163" s="10" t="s">
        <v>72</v>
      </c>
      <c r="G3163" s="10" t="s">
        <v>81</v>
      </c>
      <c r="H3163" s="10" t="s">
        <v>66</v>
      </c>
      <c r="I3163" s="10">
        <f>MROUND(Table1[[#This Row],[Prob_H]]*100,2)/100</f>
        <v>0.48</v>
      </c>
      <c r="J3163" s="10">
        <f>1/Table1[[#This Row],[odds_ft_home_team_win]]-Table1[[#This Row],[Margin/3]]</f>
        <v>0.48017995076818604</v>
      </c>
      <c r="K3163" s="10">
        <f>1/Table1[[#This Row],[odds_ft_draw]]-Table1[[#This Row],[Margin/3]]</f>
        <v>0.27009591715474068</v>
      </c>
      <c r="L3163" s="10">
        <f>1/Table1[[#This Row],[odds_ft_away_team_win]]-Table1[[#This Row],[Margin/3]]</f>
        <v>0.24972413207707322</v>
      </c>
      <c r="M3163" s="10" t="s">
        <v>66</v>
      </c>
      <c r="N3163" s="10">
        <v>1.9</v>
      </c>
      <c r="O3163" s="10">
        <v>1.95</v>
      </c>
      <c r="P3163" s="10">
        <v>1.7</v>
      </c>
      <c r="Q3163" s="10">
        <v>1.45</v>
      </c>
      <c r="R3163" s="10" t="str" cm="1">
        <f t="array" ref="R31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3" s="10">
        <v>3</v>
      </c>
      <c r="T3163" s="10">
        <v>0</v>
      </c>
      <c r="U3163" s="10">
        <v>3</v>
      </c>
      <c r="V3163" s="10">
        <v>1</v>
      </c>
      <c r="W3163" s="10">
        <v>1</v>
      </c>
      <c r="X3163" s="10">
        <v>0</v>
      </c>
      <c r="Y3163" s="10" t="s">
        <v>351</v>
      </c>
      <c r="Z3163" s="10"/>
      <c r="AA3163" s="10">
        <v>-1</v>
      </c>
      <c r="AB3163" s="10">
        <v>-1</v>
      </c>
      <c r="AC3163" s="10">
        <v>4</v>
      </c>
      <c r="AD3163" s="10">
        <v>0</v>
      </c>
      <c r="AE3163" s="10">
        <v>3</v>
      </c>
      <c r="AF3163" s="10">
        <v>0</v>
      </c>
      <c r="AG3163" s="10">
        <v>2</v>
      </c>
      <c r="AH3163" s="10">
        <v>2</v>
      </c>
      <c r="AI3163" s="10">
        <v>2</v>
      </c>
      <c r="AJ3163" s="10">
        <v>1</v>
      </c>
      <c r="AK3163" s="10">
        <v>-1</v>
      </c>
      <c r="AL3163" s="10">
        <v>-1</v>
      </c>
      <c r="AM3163" s="10">
        <v>-1</v>
      </c>
      <c r="AN3163" s="10">
        <v>-1</v>
      </c>
      <c r="AO3163" s="10">
        <v>-1</v>
      </c>
      <c r="AP3163" s="10">
        <v>-1</v>
      </c>
      <c r="AQ3163" s="10">
        <v>-1</v>
      </c>
      <c r="AR3163" s="10">
        <v>-1</v>
      </c>
      <c r="AS3163" s="10">
        <v>-1</v>
      </c>
      <c r="AT3163" s="10">
        <v>-1</v>
      </c>
      <c r="AU3163" s="10">
        <v>0</v>
      </c>
      <c r="AV3163" s="10">
        <v>0</v>
      </c>
      <c r="AW3163" s="10">
        <v>2.5499999999999998</v>
      </c>
      <c r="AX3163" s="10">
        <v>53</v>
      </c>
      <c r="AY3163" s="10">
        <v>85</v>
      </c>
      <c r="AZ3163" s="10">
        <v>45</v>
      </c>
      <c r="BA3163" s="10">
        <v>23</v>
      </c>
      <c r="BB3163" s="10">
        <v>5</v>
      </c>
      <c r="BC3163" s="10">
        <v>33</v>
      </c>
      <c r="BD3163" s="10">
        <v>73</v>
      </c>
      <c r="BE3163" s="10">
        <v>48</v>
      </c>
      <c r="BF3163" s="10">
        <v>80</v>
      </c>
      <c r="BG3163" s="10">
        <v>0</v>
      </c>
      <c r="BH3163" s="10">
        <v>5.7</v>
      </c>
      <c r="BI3163" s="10">
        <v>2.04</v>
      </c>
      <c r="BJ3163" s="10">
        <v>3.57</v>
      </c>
      <c r="BK3163" s="10">
        <v>3.85</v>
      </c>
      <c r="BL3163" s="10">
        <f>1/Table1[[#This Row],[odds_ft_home_team_win]]+1/Table1[[#This Row],[odds_ft_draw]]+1/Table1[[#This Row],[odds_ft_away_team_win]]-1</f>
        <v>3.0048382989559475E-2</v>
      </c>
      <c r="BM3163" s="10">
        <f>Table1[[#This Row],[Margin]]/3</f>
        <v>1.0016127663186492E-2</v>
      </c>
      <c r="BN3163" s="10">
        <v>0</v>
      </c>
      <c r="BO3163" s="10">
        <v>0</v>
      </c>
      <c r="BP3163" s="10">
        <v>0</v>
      </c>
      <c r="BQ3163" s="10">
        <v>0</v>
      </c>
      <c r="BR3163" s="10">
        <v>0</v>
      </c>
      <c r="BS3163" s="10">
        <v>0</v>
      </c>
      <c r="BT3163" s="10" t="s">
        <v>75</v>
      </c>
      <c r="BU3163">
        <f>VLOOKUP(Table1[[#This Row],[Reference]],metron,11,FALSE)</f>
        <v>1.510877192982456</v>
      </c>
      <c r="BV3163">
        <f>VLOOKUP(Table1[[#This Row],[Reference]],metron,12,FALSE)</f>
        <v>1.0163157894736841</v>
      </c>
    </row>
    <row r="3164" spans="1:74" hidden="1" x14ac:dyDescent="0.45">
      <c r="A3164" s="15" t="s">
        <v>5418</v>
      </c>
      <c r="B3164">
        <v>1354244700</v>
      </c>
      <c r="C3164" s="16" t="s">
        <v>352</v>
      </c>
      <c r="D3164" s="15" t="s">
        <v>65</v>
      </c>
      <c r="E3164" s="15" t="s">
        <v>66</v>
      </c>
      <c r="F3164" s="15" t="s">
        <v>72</v>
      </c>
      <c r="G3164" s="15" t="s">
        <v>97</v>
      </c>
      <c r="H3164" s="15" t="s">
        <v>66</v>
      </c>
      <c r="I3164" s="15">
        <f>MROUND(Table1[[#This Row],[Prob_H]]*100,2)/100</f>
        <v>0.46</v>
      </c>
      <c r="J3164" s="15">
        <f>1/Table1[[#This Row],[odds_ft_home_team_win]]-Table1[[#This Row],[Margin/3]]</f>
        <v>0.45929338922337343</v>
      </c>
      <c r="K3164" s="15">
        <f>1/Table1[[#This Row],[odds_ft_draw]]-Table1[[#This Row],[Margin/3]]</f>
        <v>0.28135501065262919</v>
      </c>
      <c r="L3164" s="15">
        <f>1/Table1[[#This Row],[odds_ft_away_team_win]]-Table1[[#This Row],[Margin/3]]</f>
        <v>0.25935160012399727</v>
      </c>
      <c r="M3164" s="15" t="s">
        <v>66</v>
      </c>
      <c r="N3164" s="15">
        <v>1.95</v>
      </c>
      <c r="O3164" s="15">
        <v>2.0499999999999998</v>
      </c>
      <c r="P3164" s="15">
        <v>1.7</v>
      </c>
      <c r="Q3164" s="15">
        <v>1.53</v>
      </c>
      <c r="R3164" s="15" t="str" cm="1">
        <f t="array" ref="R31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4" s="15">
        <v>2</v>
      </c>
      <c r="T3164" s="15">
        <v>1</v>
      </c>
      <c r="U3164" s="15">
        <v>3</v>
      </c>
      <c r="V3164" s="15">
        <v>3</v>
      </c>
      <c r="W3164" s="15">
        <v>2</v>
      </c>
      <c r="X3164" s="15">
        <v>1</v>
      </c>
      <c r="Y3164" s="15" t="s">
        <v>353</v>
      </c>
      <c r="Z3164" s="15">
        <v>26</v>
      </c>
      <c r="AA3164" s="15">
        <v>-1</v>
      </c>
      <c r="AB3164" s="15">
        <v>-1</v>
      </c>
      <c r="AC3164" s="15">
        <v>2</v>
      </c>
      <c r="AD3164" s="15">
        <v>0</v>
      </c>
      <c r="AE3164" s="15">
        <v>2</v>
      </c>
      <c r="AF3164" s="15">
        <v>0</v>
      </c>
      <c r="AG3164" s="15">
        <v>1</v>
      </c>
      <c r="AH3164" s="15">
        <v>1</v>
      </c>
      <c r="AI3164" s="15">
        <v>1</v>
      </c>
      <c r="AJ3164" s="15">
        <v>1</v>
      </c>
      <c r="AK3164" s="15">
        <v>-1</v>
      </c>
      <c r="AL3164" s="15">
        <v>-1</v>
      </c>
      <c r="AM3164" s="15">
        <v>-1</v>
      </c>
      <c r="AN3164" s="15">
        <v>-1</v>
      </c>
      <c r="AO3164" s="15">
        <v>-1</v>
      </c>
      <c r="AP3164" s="15">
        <v>-1</v>
      </c>
      <c r="AQ3164" s="15">
        <v>-1</v>
      </c>
      <c r="AR3164" s="15">
        <v>-1</v>
      </c>
      <c r="AS3164" s="15">
        <v>-1</v>
      </c>
      <c r="AT3164" s="15">
        <v>-1</v>
      </c>
      <c r="AU3164" s="15">
        <v>0</v>
      </c>
      <c r="AV3164" s="15">
        <v>0</v>
      </c>
      <c r="AW3164" s="15">
        <v>2.4500000000000002</v>
      </c>
      <c r="AX3164" s="15">
        <v>53</v>
      </c>
      <c r="AY3164" s="15">
        <v>76</v>
      </c>
      <c r="AZ3164" s="15">
        <v>45</v>
      </c>
      <c r="BA3164" s="15">
        <v>24</v>
      </c>
      <c r="BB3164" s="15">
        <v>5</v>
      </c>
      <c r="BC3164" s="15">
        <v>41</v>
      </c>
      <c r="BD3164" s="15">
        <v>64</v>
      </c>
      <c r="BE3164" s="15">
        <v>36</v>
      </c>
      <c r="BF3164" s="15">
        <v>79</v>
      </c>
      <c r="BG3164" s="15">
        <v>0</v>
      </c>
      <c r="BH3164" s="15">
        <v>5.47</v>
      </c>
      <c r="BI3164" s="15">
        <v>2.13</v>
      </c>
      <c r="BJ3164" s="15">
        <v>3.43</v>
      </c>
      <c r="BK3164" s="15">
        <v>3.71</v>
      </c>
      <c r="BL3164" s="15">
        <f>1/Table1[[#This Row],[odds_ft_home_team_win]]+1/Table1[[#This Row],[odds_ft_draw]]+1/Table1[[#This Row],[odds_ft_away_team_win]]-1</f>
        <v>3.0570536555231786E-2</v>
      </c>
      <c r="BM3164" s="15">
        <f>Table1[[#This Row],[Margin]]/3</f>
        <v>1.0190178851743928E-2</v>
      </c>
      <c r="BN3164" s="15">
        <v>0</v>
      </c>
      <c r="BO3164" s="15">
        <v>0</v>
      </c>
      <c r="BP3164" s="15">
        <v>0</v>
      </c>
      <c r="BQ3164" s="15">
        <v>0</v>
      </c>
      <c r="BR3164" s="15">
        <v>0</v>
      </c>
      <c r="BS3164" s="15">
        <v>0</v>
      </c>
      <c r="BT3164" s="15" t="s">
        <v>75</v>
      </c>
      <c r="BU3164">
        <f>VLOOKUP(Table1[[#This Row],[Reference]],metron,11,FALSE)</f>
        <v>1.4888836329233679</v>
      </c>
      <c r="BV3164">
        <f>VLOOKUP(Table1[[#This Row],[Reference]],metron,12,FALSE)</f>
        <v>1.0516792809839171</v>
      </c>
    </row>
    <row r="3165" spans="1:74" hidden="1" x14ac:dyDescent="0.45">
      <c r="A3165" s="10" t="s">
        <v>5418</v>
      </c>
      <c r="B3165">
        <v>1353866400</v>
      </c>
      <c r="C3165" s="11" t="s">
        <v>348</v>
      </c>
      <c r="D3165" s="10" t="s">
        <v>65</v>
      </c>
      <c r="E3165" s="10" t="s">
        <v>66</v>
      </c>
      <c r="F3165" s="10" t="s">
        <v>97</v>
      </c>
      <c r="G3165" s="10" t="s">
        <v>86</v>
      </c>
      <c r="H3165" s="10" t="s">
        <v>66</v>
      </c>
      <c r="I3165" s="10">
        <f>MROUND(Table1[[#This Row],[Prob_H]]*100,2)/100</f>
        <v>0.46</v>
      </c>
      <c r="J3165" s="10">
        <f>1/Table1[[#This Row],[odds_ft_home_team_win]]-Table1[[#This Row],[Margin/3]]</f>
        <v>0.4638287761699309</v>
      </c>
      <c r="K3165" s="10">
        <f>1/Table1[[#This Row],[odds_ft_draw]]-Table1[[#This Row],[Margin/3]]</f>
        <v>0.27079400328532577</v>
      </c>
      <c r="L3165" s="10">
        <f>1/Table1[[#This Row],[odds_ft_away_team_win]]-Table1[[#This Row],[Margin/3]]</f>
        <v>0.26537722054474322</v>
      </c>
      <c r="M3165" s="10" t="s">
        <v>66</v>
      </c>
      <c r="N3165" s="10">
        <v>2.15</v>
      </c>
      <c r="O3165" s="10">
        <v>1.7</v>
      </c>
      <c r="P3165" s="10">
        <v>1.53</v>
      </c>
      <c r="Q3165" s="10">
        <v>1.86</v>
      </c>
      <c r="R3165" s="10" t="str" cm="1">
        <f t="array" ref="R31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5" s="10">
        <v>1</v>
      </c>
      <c r="T3165" s="10">
        <v>2</v>
      </c>
      <c r="U3165" s="10">
        <v>3</v>
      </c>
      <c r="V3165" s="10">
        <v>2</v>
      </c>
      <c r="W3165" s="10">
        <v>0</v>
      </c>
      <c r="X3165" s="10">
        <v>2</v>
      </c>
      <c r="Y3165" s="10">
        <v>59</v>
      </c>
      <c r="Z3165" s="10" t="s">
        <v>349</v>
      </c>
      <c r="AA3165" s="10">
        <v>-1</v>
      </c>
      <c r="AB3165" s="10">
        <v>-1</v>
      </c>
      <c r="AC3165" s="10">
        <v>3</v>
      </c>
      <c r="AD3165" s="10">
        <v>0</v>
      </c>
      <c r="AE3165" s="10">
        <v>2</v>
      </c>
      <c r="AF3165" s="10">
        <v>1</v>
      </c>
      <c r="AG3165" s="10">
        <v>0</v>
      </c>
      <c r="AH3165" s="10">
        <v>3</v>
      </c>
      <c r="AI3165" s="10">
        <v>1</v>
      </c>
      <c r="AJ3165" s="10">
        <v>2</v>
      </c>
      <c r="AK3165" s="10">
        <v>-1</v>
      </c>
      <c r="AL3165" s="10">
        <v>-1</v>
      </c>
      <c r="AM3165" s="10">
        <v>-1</v>
      </c>
      <c r="AN3165" s="10">
        <v>-1</v>
      </c>
      <c r="AO3165" s="10">
        <v>-1</v>
      </c>
      <c r="AP3165" s="10">
        <v>-1</v>
      </c>
      <c r="AQ3165" s="10">
        <v>-1</v>
      </c>
      <c r="AR3165" s="10">
        <v>-1</v>
      </c>
      <c r="AS3165" s="10">
        <v>-1</v>
      </c>
      <c r="AT3165" s="10">
        <v>-1</v>
      </c>
      <c r="AU3165" s="10">
        <v>0</v>
      </c>
      <c r="AV3165" s="10">
        <v>0</v>
      </c>
      <c r="AW3165" s="10">
        <v>2.6</v>
      </c>
      <c r="AX3165" s="10">
        <v>58</v>
      </c>
      <c r="AY3165" s="10">
        <v>80</v>
      </c>
      <c r="AZ3165" s="10">
        <v>48</v>
      </c>
      <c r="BA3165" s="10">
        <v>28</v>
      </c>
      <c r="BB3165" s="10">
        <v>8</v>
      </c>
      <c r="BC3165" s="10">
        <v>40</v>
      </c>
      <c r="BD3165" s="10">
        <v>58</v>
      </c>
      <c r="BE3165" s="10">
        <v>45</v>
      </c>
      <c r="BF3165" s="10">
        <v>80</v>
      </c>
      <c r="BG3165" s="10">
        <v>0</v>
      </c>
      <c r="BH3165" s="10">
        <v>4.55</v>
      </c>
      <c r="BI3165" s="10">
        <v>2.11</v>
      </c>
      <c r="BJ3165" s="10">
        <v>3.56</v>
      </c>
      <c r="BK3165" s="10">
        <v>3.63</v>
      </c>
      <c r="BL3165" s="10">
        <f>1/Table1[[#This Row],[odds_ft_home_team_win]]+1/Table1[[#This Row],[odds_ft_draw]]+1/Table1[[#This Row],[odds_ft_away_team_win]]-1</f>
        <v>3.0314619357505901E-2</v>
      </c>
      <c r="BM3165" s="10">
        <f>Table1[[#This Row],[Margin]]/3</f>
        <v>1.0104873119168634E-2</v>
      </c>
      <c r="BN3165" s="10">
        <v>0</v>
      </c>
      <c r="BO3165" s="10">
        <v>0</v>
      </c>
      <c r="BP3165" s="10">
        <v>0</v>
      </c>
      <c r="BQ3165" s="10">
        <v>0</v>
      </c>
      <c r="BR3165" s="10">
        <v>0</v>
      </c>
      <c r="BS3165" s="10">
        <v>0</v>
      </c>
      <c r="BT3165" s="10" t="s">
        <v>100</v>
      </c>
      <c r="BU3165">
        <f>VLOOKUP(Table1[[#This Row],[Reference]],metron,11,FALSE)</f>
        <v>1.4888836329233679</v>
      </c>
      <c r="BV3165">
        <f>VLOOKUP(Table1[[#This Row],[Reference]],metron,12,FALSE)</f>
        <v>1.0516792809839171</v>
      </c>
    </row>
    <row r="3166" spans="1:74" hidden="1" x14ac:dyDescent="0.45">
      <c r="A3166" t="s">
        <v>5417</v>
      </c>
      <c r="B3166">
        <v>1368057600</v>
      </c>
      <c r="C3166" s="3" t="s">
        <v>580</v>
      </c>
      <c r="D3166" s="1" t="s">
        <v>65</v>
      </c>
      <c r="E3166" s="1" t="s">
        <v>66</v>
      </c>
      <c r="F3166" s="19" t="s">
        <v>85</v>
      </c>
      <c r="G3166" t="s">
        <v>68</v>
      </c>
      <c r="H3166" t="s">
        <v>66</v>
      </c>
      <c r="I3166">
        <f>MROUND(Table1[[#This Row],[Prob_H]]*100,2)/100</f>
        <v>0.38</v>
      </c>
      <c r="J3166">
        <f>1/Table1[[#This Row],[odds_ft_home_team_win]]-Table1[[#This Row],[Margin/3]]</f>
        <v>0.37194541870114389</v>
      </c>
      <c r="K3166">
        <f>1/Table1[[#This Row],[odds_ft_draw]]-Table1[[#This Row],[Margin/3]]</f>
        <v>0.29056632968846713</v>
      </c>
      <c r="L3166">
        <f>1/Table1[[#This Row],[odds_ft_away_team_win]]-Table1[[#This Row],[Margin/3]]</f>
        <v>0.33748825161038903</v>
      </c>
      <c r="M3166" s="1" t="s">
        <v>66</v>
      </c>
      <c r="N3166">
        <v>1.31</v>
      </c>
      <c r="O3166">
        <v>1.65</v>
      </c>
      <c r="P3166">
        <v>1.3</v>
      </c>
      <c r="Q3166">
        <v>1.58</v>
      </c>
      <c r="R3166" t="str" cm="1">
        <f t="array" ref="R31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6">
        <v>1</v>
      </c>
      <c r="T3166">
        <v>0</v>
      </c>
      <c r="U3166">
        <v>1</v>
      </c>
      <c r="V3166">
        <v>1</v>
      </c>
      <c r="W3166">
        <v>1</v>
      </c>
      <c r="X3166">
        <v>0</v>
      </c>
      <c r="Y3166">
        <v>19</v>
      </c>
      <c r="AA3166">
        <v>-1</v>
      </c>
      <c r="AB3166">
        <v>-1</v>
      </c>
      <c r="AC3166">
        <v>2</v>
      </c>
      <c r="AD3166">
        <v>0</v>
      </c>
      <c r="AE3166">
        <v>2</v>
      </c>
      <c r="AF3166">
        <v>0</v>
      </c>
      <c r="AG3166">
        <v>0</v>
      </c>
      <c r="AH3166">
        <v>2</v>
      </c>
      <c r="AI3166">
        <v>1</v>
      </c>
      <c r="AJ3166">
        <v>1</v>
      </c>
      <c r="AK3166">
        <v>-1</v>
      </c>
      <c r="AL3166">
        <v>-1</v>
      </c>
      <c r="AM3166">
        <v>-1</v>
      </c>
      <c r="AN3166">
        <v>-1</v>
      </c>
      <c r="AO3166">
        <v>-1</v>
      </c>
      <c r="AP3166">
        <v>-1</v>
      </c>
      <c r="AQ3166">
        <v>-1</v>
      </c>
      <c r="AR3166">
        <v>-1</v>
      </c>
      <c r="AS3166">
        <v>-1</v>
      </c>
      <c r="AT3166">
        <v>-1</v>
      </c>
      <c r="AU3166">
        <v>0</v>
      </c>
      <c r="AV3166">
        <v>0</v>
      </c>
      <c r="AW3166">
        <v>2.54</v>
      </c>
      <c r="AX3166">
        <v>60</v>
      </c>
      <c r="AY3166">
        <v>76</v>
      </c>
      <c r="AZ3166">
        <v>47</v>
      </c>
      <c r="BA3166">
        <v>25</v>
      </c>
      <c r="BB3166">
        <v>12</v>
      </c>
      <c r="BC3166">
        <v>34</v>
      </c>
      <c r="BD3166">
        <v>70</v>
      </c>
      <c r="BE3166">
        <v>36</v>
      </c>
      <c r="BF3166">
        <v>78</v>
      </c>
      <c r="BG3166">
        <v>0</v>
      </c>
      <c r="BH3166">
        <v>3.63</v>
      </c>
      <c r="BI3166">
        <v>2.62</v>
      </c>
      <c r="BJ3166">
        <v>3.33</v>
      </c>
      <c r="BK3166">
        <v>2.88</v>
      </c>
      <c r="BL3166">
        <f>1/Table1[[#This Row],[odds_ft_home_team_win]]+1/Table1[[#This Row],[odds_ft_draw]]+1/Table1[[#This Row],[odds_ft_away_team_win]]-1</f>
        <v>2.9201911835499583E-2</v>
      </c>
      <c r="BM3166">
        <f>Table1[[#This Row],[Margin]]/3</f>
        <v>9.733970611833195E-3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 t="s">
        <v>87</v>
      </c>
      <c r="BU3166">
        <f>VLOOKUP(Table1[[#This Row],[Reference]],metron,11,FALSE)</f>
        <v>1.330562659846547</v>
      </c>
      <c r="BV3166">
        <f>VLOOKUP(Table1[[#This Row],[Reference]],metron,12,FALSE)</f>
        <v>1.1595268542199491</v>
      </c>
    </row>
    <row r="3167" spans="1:74" hidden="1" x14ac:dyDescent="0.45">
      <c r="A3167" s="12" t="s">
        <v>5416</v>
      </c>
      <c r="B3167">
        <v>1387152000</v>
      </c>
      <c r="C3167" s="13" t="s">
        <v>861</v>
      </c>
      <c r="D3167" s="12" t="s">
        <v>65</v>
      </c>
      <c r="E3167" s="12" t="s">
        <v>66</v>
      </c>
      <c r="F3167" s="12" t="s">
        <v>86</v>
      </c>
      <c r="G3167" s="12" t="s">
        <v>81</v>
      </c>
      <c r="H3167" s="12" t="s">
        <v>66</v>
      </c>
      <c r="I3167" s="12">
        <f>MROUND(Table1[[#This Row],[Prob_H]]*100,2)/100</f>
        <v>0.5</v>
      </c>
      <c r="J3167" s="12">
        <f>1/Table1[[#This Row],[odds_ft_home_team_win]]-Table1[[#This Row],[Margin/3]]</f>
        <v>0.49994267679523602</v>
      </c>
      <c r="K3167" s="12">
        <f>1/Table1[[#This Row],[odds_ft_draw]]-Table1[[#This Row],[Margin/3]]</f>
        <v>0.2652206888264948</v>
      </c>
      <c r="L3167" s="12">
        <f>1/Table1[[#This Row],[odds_ft_away_team_win]]-Table1[[#This Row],[Margin/3]]</f>
        <v>0.23483663437826918</v>
      </c>
      <c r="M3167" s="12" t="s">
        <v>66</v>
      </c>
      <c r="N3167" s="12">
        <v>1.91</v>
      </c>
      <c r="O3167" s="12">
        <v>1.86</v>
      </c>
      <c r="P3167" s="12">
        <v>1.67</v>
      </c>
      <c r="Q3167" s="12">
        <v>1.7</v>
      </c>
      <c r="R3167" s="12" t="str" cm="1">
        <f t="array" ref="R31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67" s="12">
        <v>1</v>
      </c>
      <c r="T3167" s="12">
        <v>3</v>
      </c>
      <c r="U3167" s="12">
        <v>4</v>
      </c>
      <c r="V3167" s="12">
        <v>2</v>
      </c>
      <c r="W3167" s="12">
        <v>1</v>
      </c>
      <c r="X3167" s="12">
        <v>1</v>
      </c>
      <c r="Y3167" s="12">
        <v>42</v>
      </c>
      <c r="Z3167" s="12" t="s">
        <v>862</v>
      </c>
      <c r="AA3167" s="12">
        <v>5</v>
      </c>
      <c r="AB3167" s="12">
        <v>2</v>
      </c>
      <c r="AC3167" s="12">
        <v>2</v>
      </c>
      <c r="AD3167" s="12">
        <v>1</v>
      </c>
      <c r="AE3167" s="12">
        <v>2</v>
      </c>
      <c r="AF3167" s="12">
        <v>0</v>
      </c>
      <c r="AG3167" s="12">
        <v>2</v>
      </c>
      <c r="AH3167" s="12">
        <v>1</v>
      </c>
      <c r="AI3167" s="12">
        <v>0</v>
      </c>
      <c r="AJ3167" s="12">
        <v>2</v>
      </c>
      <c r="AK3167" s="12">
        <v>16</v>
      </c>
      <c r="AL3167" s="12">
        <v>5</v>
      </c>
      <c r="AM3167" s="12">
        <v>12</v>
      </c>
      <c r="AN3167" s="12">
        <v>2</v>
      </c>
      <c r="AO3167" s="12">
        <v>4</v>
      </c>
      <c r="AP3167" s="12">
        <v>3</v>
      </c>
      <c r="AQ3167" s="12">
        <v>15</v>
      </c>
      <c r="AR3167" s="12">
        <v>24</v>
      </c>
      <c r="AS3167" s="12">
        <v>58</v>
      </c>
      <c r="AT3167" s="12">
        <v>42</v>
      </c>
      <c r="AU3167" s="12">
        <v>0</v>
      </c>
      <c r="AV3167" s="12">
        <v>0</v>
      </c>
      <c r="AW3167" s="12">
        <v>2.62</v>
      </c>
      <c r="AX3167" s="12">
        <v>55</v>
      </c>
      <c r="AY3167" s="12">
        <v>77</v>
      </c>
      <c r="AZ3167" s="12">
        <v>43</v>
      </c>
      <c r="BA3167" s="12">
        <v>32</v>
      </c>
      <c r="BB3167" s="12">
        <v>9</v>
      </c>
      <c r="BC3167" s="12">
        <v>28</v>
      </c>
      <c r="BD3167" s="12">
        <v>68</v>
      </c>
      <c r="BE3167" s="12">
        <v>41</v>
      </c>
      <c r="BF3167" s="12">
        <v>82</v>
      </c>
      <c r="BG3167" s="12">
        <v>11.82</v>
      </c>
      <c r="BH3167" s="12">
        <v>3.77</v>
      </c>
      <c r="BI3167" s="12">
        <v>1.96</v>
      </c>
      <c r="BJ3167" s="12">
        <v>3.63</v>
      </c>
      <c r="BK3167" s="12">
        <v>4.08</v>
      </c>
      <c r="BL3167" s="12">
        <f>1/Table1[[#This Row],[odds_ft_home_team_win]]+1/Table1[[#This Row],[odds_ft_draw]]+1/Table1[[#This Row],[odds_ft_away_team_win]]-1</f>
        <v>3.0784214512251218E-2</v>
      </c>
      <c r="BM3167" s="12">
        <f>Table1[[#This Row],[Margin]]/3</f>
        <v>1.0261404837417073E-2</v>
      </c>
      <c r="BN3167" s="12">
        <v>0</v>
      </c>
      <c r="BO3167" s="12">
        <v>0</v>
      </c>
      <c r="BP3167" s="12">
        <v>0</v>
      </c>
      <c r="BQ3167" s="12">
        <v>0</v>
      </c>
      <c r="BR3167" s="12">
        <v>0</v>
      </c>
      <c r="BS3167" s="12">
        <v>0</v>
      </c>
      <c r="BT3167" s="12" t="s">
        <v>113</v>
      </c>
      <c r="BU3167">
        <f>VLOOKUP(Table1[[#This Row],[Reference]],metron,11,FALSE)</f>
        <v>1.5342708579532029</v>
      </c>
      <c r="BV3167">
        <f>VLOOKUP(Table1[[#This Row],[Reference]],metron,12,FALSE)</f>
        <v>0.98593713070196176</v>
      </c>
    </row>
    <row r="3168" spans="1:74" hidden="1" x14ac:dyDescent="0.45">
      <c r="A3168" t="s">
        <v>5417</v>
      </c>
      <c r="B3168">
        <v>1368144000</v>
      </c>
      <c r="C3168" s="3" t="s">
        <v>582</v>
      </c>
      <c r="D3168" s="1" t="s">
        <v>65</v>
      </c>
      <c r="E3168" s="1" t="s">
        <v>66</v>
      </c>
      <c r="F3168" s="19" t="s">
        <v>88</v>
      </c>
      <c r="G3168" t="s">
        <v>93</v>
      </c>
      <c r="H3168" t="s">
        <v>66</v>
      </c>
      <c r="I3168">
        <f>MROUND(Table1[[#This Row],[Prob_H]]*100,2)/100</f>
        <v>0.44</v>
      </c>
      <c r="J3168">
        <f>1/Table1[[#This Row],[odds_ft_home_team_win]]-Table1[[#This Row],[Margin/3]]</f>
        <v>0.43033487217717553</v>
      </c>
      <c r="K3168">
        <f>1/Table1[[#This Row],[odds_ft_draw]]-Table1[[#This Row],[Margin/3]]</f>
        <v>0.28831370050250921</v>
      </c>
      <c r="L3168">
        <f>1/Table1[[#This Row],[odds_ft_away_team_win]]-Table1[[#This Row],[Margin/3]]</f>
        <v>0.28135142732031521</v>
      </c>
      <c r="M3168" s="1" t="s">
        <v>66</v>
      </c>
      <c r="N3168">
        <v>1.53</v>
      </c>
      <c r="O3168">
        <v>1.29</v>
      </c>
      <c r="P3168">
        <v>1.47</v>
      </c>
      <c r="Q3168">
        <v>1.25</v>
      </c>
      <c r="R3168" t="str" cm="1">
        <f t="array" ref="R31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AA3168">
        <v>-1</v>
      </c>
      <c r="AB3168">
        <v>-1</v>
      </c>
      <c r="AC3168">
        <v>1</v>
      </c>
      <c r="AD3168">
        <v>0</v>
      </c>
      <c r="AE3168">
        <v>2</v>
      </c>
      <c r="AF3168">
        <v>0</v>
      </c>
      <c r="AG3168">
        <v>0</v>
      </c>
      <c r="AH3168">
        <v>1</v>
      </c>
      <c r="AI3168">
        <v>0</v>
      </c>
      <c r="AJ3168">
        <v>2</v>
      </c>
      <c r="AK3168">
        <v>-1</v>
      </c>
      <c r="AL3168">
        <v>-1</v>
      </c>
      <c r="AM3168">
        <v>-1</v>
      </c>
      <c r="AN3168">
        <v>-1</v>
      </c>
      <c r="AO3168">
        <v>-1</v>
      </c>
      <c r="AP3168">
        <v>-1</v>
      </c>
      <c r="AQ3168">
        <v>-1</v>
      </c>
      <c r="AR3168">
        <v>-1</v>
      </c>
      <c r="AS3168">
        <v>-1</v>
      </c>
      <c r="AT3168">
        <v>-1</v>
      </c>
      <c r="AU3168">
        <v>0</v>
      </c>
      <c r="AV3168">
        <v>0</v>
      </c>
      <c r="AW3168">
        <v>2.27</v>
      </c>
      <c r="AX3168">
        <v>59</v>
      </c>
      <c r="AY3168">
        <v>73</v>
      </c>
      <c r="AZ3168">
        <v>44</v>
      </c>
      <c r="BA3168">
        <v>18</v>
      </c>
      <c r="BB3168">
        <v>5</v>
      </c>
      <c r="BC3168">
        <v>24</v>
      </c>
      <c r="BD3168">
        <v>77</v>
      </c>
      <c r="BE3168">
        <v>35</v>
      </c>
      <c r="BF3168">
        <v>70</v>
      </c>
      <c r="BG3168">
        <v>0</v>
      </c>
      <c r="BH3168">
        <v>5.0599999999999996</v>
      </c>
      <c r="BI3168">
        <v>2.27</v>
      </c>
      <c r="BJ3168">
        <v>3.35</v>
      </c>
      <c r="BK3168">
        <v>3.43</v>
      </c>
      <c r="BL3168">
        <f>1/Table1[[#This Row],[odds_ft_home_team_win]]+1/Table1[[#This Row],[odds_ft_draw]]+1/Table1[[#This Row],[odds_ft_away_team_win]]-1</f>
        <v>3.0581286552173736E-2</v>
      </c>
      <c r="BM3168">
        <f>Table1[[#This Row],[Margin]]/3</f>
        <v>1.0193762184057912E-2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 t="s">
        <v>91</v>
      </c>
      <c r="BU3168">
        <f>VLOOKUP(Table1[[#This Row],[Reference]],metron,11,FALSE)</f>
        <v>1.4140979689366791</v>
      </c>
      <c r="BV3168">
        <f>VLOOKUP(Table1[[#This Row],[Reference]],metron,12,FALSE)</f>
        <v>1.0666666666666671</v>
      </c>
    </row>
    <row r="3169" spans="1:74" hidden="1" x14ac:dyDescent="0.45">
      <c r="A3169" t="s">
        <v>5417</v>
      </c>
      <c r="B3169">
        <v>1368151200</v>
      </c>
      <c r="C3169" s="3" t="s">
        <v>583</v>
      </c>
      <c r="D3169" s="1" t="s">
        <v>65</v>
      </c>
      <c r="E3169" s="1" t="s">
        <v>66</v>
      </c>
      <c r="F3169" s="19" t="s">
        <v>77</v>
      </c>
      <c r="G3169" t="s">
        <v>78</v>
      </c>
      <c r="H3169" t="s">
        <v>66</v>
      </c>
      <c r="I3169">
        <f>MROUND(Table1[[#This Row],[Prob_H]]*100,2)/100</f>
        <v>0.48</v>
      </c>
      <c r="J3169">
        <f>1/Table1[[#This Row],[odds_ft_home_team_win]]-Table1[[#This Row],[Margin/3]]</f>
        <v>0.48992897892653398</v>
      </c>
      <c r="K3169">
        <f>1/Table1[[#This Row],[odds_ft_draw]]-Table1[[#This Row],[Margin/3]]</f>
        <v>0.27564326464081967</v>
      </c>
      <c r="L3169">
        <f>1/Table1[[#This Row],[odds_ft_away_team_win]]-Table1[[#This Row],[Margin/3]]</f>
        <v>0.23442775643264646</v>
      </c>
      <c r="M3169" s="1" t="s">
        <v>66</v>
      </c>
      <c r="N3169">
        <v>1.61</v>
      </c>
      <c r="O3169">
        <v>1.67</v>
      </c>
      <c r="P3169">
        <v>1.67</v>
      </c>
      <c r="Q3169">
        <v>1.66</v>
      </c>
      <c r="R3169" t="str" cm="1">
        <f t="array" ref="R31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69">
        <v>4</v>
      </c>
      <c r="T3169">
        <v>2</v>
      </c>
      <c r="U3169">
        <v>6</v>
      </c>
      <c r="V3169">
        <v>2</v>
      </c>
      <c r="W3169">
        <v>1</v>
      </c>
      <c r="X3169">
        <v>1</v>
      </c>
      <c r="Y3169" t="s">
        <v>584</v>
      </c>
      <c r="Z3169" t="s">
        <v>585</v>
      </c>
      <c r="AA3169">
        <v>-1</v>
      </c>
      <c r="AB3169">
        <v>-1</v>
      </c>
      <c r="AC3169">
        <v>4</v>
      </c>
      <c r="AD3169">
        <v>0</v>
      </c>
      <c r="AE3169">
        <v>1</v>
      </c>
      <c r="AF3169">
        <v>0</v>
      </c>
      <c r="AG3169">
        <v>1</v>
      </c>
      <c r="AH3169">
        <v>3</v>
      </c>
      <c r="AI3169">
        <v>1</v>
      </c>
      <c r="AJ3169">
        <v>0</v>
      </c>
      <c r="AK3169">
        <v>-1</v>
      </c>
      <c r="AL3169">
        <v>-1</v>
      </c>
      <c r="AM3169">
        <v>-1</v>
      </c>
      <c r="AN3169">
        <v>-1</v>
      </c>
      <c r="AO3169">
        <v>-1</v>
      </c>
      <c r="AP3169">
        <v>-1</v>
      </c>
      <c r="AQ3169">
        <v>-1</v>
      </c>
      <c r="AR3169">
        <v>-1</v>
      </c>
      <c r="AS3169">
        <v>-1</v>
      </c>
      <c r="AT3169">
        <v>-1</v>
      </c>
      <c r="AU3169">
        <v>0</v>
      </c>
      <c r="AV3169">
        <v>0</v>
      </c>
      <c r="AW3169">
        <v>2.6</v>
      </c>
      <c r="AX3169">
        <v>60</v>
      </c>
      <c r="AY3169">
        <v>79</v>
      </c>
      <c r="AZ3169">
        <v>49</v>
      </c>
      <c r="BA3169">
        <v>22</v>
      </c>
      <c r="BB3169">
        <v>11</v>
      </c>
      <c r="BC3169">
        <v>42</v>
      </c>
      <c r="BD3169">
        <v>74</v>
      </c>
      <c r="BE3169">
        <v>42</v>
      </c>
      <c r="BF3169">
        <v>77</v>
      </c>
      <c r="BG3169">
        <v>0</v>
      </c>
      <c r="BH3169">
        <v>5.61</v>
      </c>
      <c r="BI3169">
        <v>2</v>
      </c>
      <c r="BJ3169">
        <v>3.5</v>
      </c>
      <c r="BK3169">
        <v>4.09</v>
      </c>
      <c r="BL3169">
        <f>1/Table1[[#This Row],[odds_ft_home_team_win]]+1/Table1[[#This Row],[odds_ft_draw]]+1/Table1[[#This Row],[odds_ft_away_team_win]]-1</f>
        <v>3.0213063220398073E-2</v>
      </c>
      <c r="BM3169">
        <f>Table1[[#This Row],[Margin]]/3</f>
        <v>1.0071021073466024E-2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 t="s">
        <v>79</v>
      </c>
      <c r="BU3169">
        <f>VLOOKUP(Table1[[#This Row],[Reference]],metron,11,FALSE)</f>
        <v>1.510877192982456</v>
      </c>
      <c r="BV3169">
        <f>VLOOKUP(Table1[[#This Row],[Reference]],metron,12,FALSE)</f>
        <v>1.0163157894736841</v>
      </c>
    </row>
    <row r="3170" spans="1:74" hidden="1" x14ac:dyDescent="0.45">
      <c r="A3170" t="s">
        <v>5416</v>
      </c>
      <c r="B3170">
        <v>1385344800</v>
      </c>
      <c r="C3170" s="3" t="s">
        <v>841</v>
      </c>
      <c r="D3170" s="1" t="s">
        <v>65</v>
      </c>
      <c r="E3170" s="1" t="s">
        <v>66</v>
      </c>
      <c r="F3170" s="19" t="s">
        <v>80</v>
      </c>
      <c r="G3170" t="s">
        <v>88</v>
      </c>
      <c r="H3170" t="s">
        <v>66</v>
      </c>
      <c r="I3170">
        <f>MROUND(Table1[[#This Row],[Prob_H]]*100,2)/100</f>
        <v>0.32</v>
      </c>
      <c r="J3170">
        <f>1/Table1[[#This Row],[odds_ft_home_team_win]]-Table1[[#This Row],[Margin/3]]</f>
        <v>0.32994513879915077</v>
      </c>
      <c r="K3170">
        <f>1/Table1[[#This Row],[odds_ft_draw]]-Table1[[#This Row],[Margin/3]]</f>
        <v>0.28654498942189244</v>
      </c>
      <c r="L3170">
        <f>1/Table1[[#This Row],[odds_ft_away_team_win]]-Table1[[#This Row],[Margin/3]]</f>
        <v>0.38350987177895685</v>
      </c>
      <c r="M3170" s="1" t="s">
        <v>66</v>
      </c>
      <c r="N3170">
        <v>1.53</v>
      </c>
      <c r="O3170">
        <v>1.94</v>
      </c>
      <c r="P3170">
        <v>1.31</v>
      </c>
      <c r="Q3170">
        <v>1.69</v>
      </c>
      <c r="R3170" t="str" cm="1">
        <f t="array" ref="R31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70">
        <v>2</v>
      </c>
      <c r="T3170">
        <v>3</v>
      </c>
      <c r="U3170">
        <v>5</v>
      </c>
      <c r="V3170">
        <v>1</v>
      </c>
      <c r="W3170">
        <v>0</v>
      </c>
      <c r="X3170">
        <v>1</v>
      </c>
      <c r="Y3170" t="s">
        <v>842</v>
      </c>
      <c r="Z3170" t="s">
        <v>843</v>
      </c>
      <c r="AA3170">
        <v>6</v>
      </c>
      <c r="AB3170">
        <v>3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22</v>
      </c>
      <c r="AL3170">
        <v>13</v>
      </c>
      <c r="AM3170">
        <v>3</v>
      </c>
      <c r="AN3170">
        <v>4</v>
      </c>
      <c r="AO3170">
        <v>19</v>
      </c>
      <c r="AP3170">
        <v>9</v>
      </c>
      <c r="AQ3170">
        <v>6</v>
      </c>
      <c r="AR3170">
        <v>14</v>
      </c>
      <c r="AS3170">
        <v>55</v>
      </c>
      <c r="AT3170">
        <v>45</v>
      </c>
      <c r="AU3170">
        <v>0</v>
      </c>
      <c r="AV3170">
        <v>0</v>
      </c>
      <c r="AW3170">
        <v>2.68</v>
      </c>
      <c r="AX3170">
        <v>50</v>
      </c>
      <c r="AY3170">
        <v>80</v>
      </c>
      <c r="AZ3170">
        <v>47</v>
      </c>
      <c r="BA3170">
        <v>35</v>
      </c>
      <c r="BB3170">
        <v>9</v>
      </c>
      <c r="BC3170">
        <v>21</v>
      </c>
      <c r="BD3170">
        <v>71</v>
      </c>
      <c r="BE3170">
        <v>47</v>
      </c>
      <c r="BF3170">
        <v>85</v>
      </c>
      <c r="BG3170">
        <v>8.91</v>
      </c>
      <c r="BH3170">
        <v>3.83</v>
      </c>
      <c r="BI3170">
        <v>2.94</v>
      </c>
      <c r="BJ3170">
        <v>3.37</v>
      </c>
      <c r="BK3170">
        <v>2.54</v>
      </c>
      <c r="BL3170">
        <f>1/Table1[[#This Row],[odds_ft_home_team_win]]+1/Table1[[#This Row],[odds_ft_draw]]+1/Table1[[#This Row],[odds_ft_away_team_win]]-1</f>
        <v>3.0572746867853828E-2</v>
      </c>
      <c r="BM3170">
        <f>Table1[[#This Row],[Margin]]/3</f>
        <v>1.0190915622617943E-2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 t="s">
        <v>83</v>
      </c>
      <c r="BU3170">
        <f>VLOOKUP(Table1[[#This Row],[Reference]],metron,11,FALSE)</f>
        <v>1.210167055864918</v>
      </c>
      <c r="BV3170">
        <f>VLOOKUP(Table1[[#This Row],[Reference]],metron,12,FALSE)</f>
        <v>1.3211783725525419</v>
      </c>
    </row>
    <row r="3171" spans="1:74" hidden="1" x14ac:dyDescent="0.45">
      <c r="A3171" t="s">
        <v>5417</v>
      </c>
      <c r="B3171">
        <v>1368669600</v>
      </c>
      <c r="C3171" s="3" t="s">
        <v>592</v>
      </c>
      <c r="D3171" s="1" t="s">
        <v>65</v>
      </c>
      <c r="E3171" s="1" t="s">
        <v>66</v>
      </c>
      <c r="F3171" s="18" t="s">
        <v>85</v>
      </c>
      <c r="G3171" t="s">
        <v>86</v>
      </c>
      <c r="H3171" t="s">
        <v>66</v>
      </c>
      <c r="I3171">
        <f>MROUND(Table1[[#This Row],[Prob_H]]*100,2)/100</f>
        <v>0.36</v>
      </c>
      <c r="J3171">
        <f>1/Table1[[#This Row],[odds_ft_home_team_win]]-Table1[[#This Row],[Margin/3]]</f>
        <v>0.36570593149540515</v>
      </c>
      <c r="K3171">
        <f>1/Table1[[#This Row],[odds_ft_draw]]-Table1[[#This Row],[Margin/3]]</f>
        <v>0.28738512949039263</v>
      </c>
      <c r="L3171">
        <f>1/Table1[[#This Row],[odds_ft_away_team_win]]-Table1[[#This Row],[Margin/3]]</f>
        <v>0.34690893901420217</v>
      </c>
      <c r="M3171" s="1" t="s">
        <v>66</v>
      </c>
      <c r="N3171">
        <v>1.34</v>
      </c>
      <c r="O3171">
        <v>1.88</v>
      </c>
      <c r="P3171">
        <v>1.3</v>
      </c>
      <c r="Q3171">
        <v>1.86</v>
      </c>
      <c r="R3171" t="str" cm="1">
        <f t="array" ref="R31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1">
        <v>2</v>
      </c>
      <c r="T3171">
        <v>2</v>
      </c>
      <c r="U3171">
        <v>4</v>
      </c>
      <c r="V3171">
        <v>1</v>
      </c>
      <c r="W3171">
        <v>1</v>
      </c>
      <c r="X3171">
        <v>0</v>
      </c>
      <c r="Y3171" t="s">
        <v>593</v>
      </c>
      <c r="Z3171" t="s">
        <v>594</v>
      </c>
      <c r="AA3171">
        <v>-1</v>
      </c>
      <c r="AB3171">
        <v>-1</v>
      </c>
      <c r="AC3171">
        <v>1</v>
      </c>
      <c r="AD3171">
        <v>0</v>
      </c>
      <c r="AE3171">
        <v>2</v>
      </c>
      <c r="AF3171">
        <v>0</v>
      </c>
      <c r="AG3171">
        <v>1</v>
      </c>
      <c r="AH3171">
        <v>0</v>
      </c>
      <c r="AI3171">
        <v>1</v>
      </c>
      <c r="AJ3171">
        <v>1</v>
      </c>
      <c r="AK3171">
        <v>-1</v>
      </c>
      <c r="AL3171">
        <v>-1</v>
      </c>
      <c r="AM3171">
        <v>-1</v>
      </c>
      <c r="AN3171">
        <v>-1</v>
      </c>
      <c r="AO3171">
        <v>-1</v>
      </c>
      <c r="AP3171">
        <v>-1</v>
      </c>
      <c r="AQ3171">
        <v>-1</v>
      </c>
      <c r="AR3171">
        <v>-1</v>
      </c>
      <c r="AS3171">
        <v>-1</v>
      </c>
      <c r="AT3171">
        <v>-1</v>
      </c>
      <c r="AU3171">
        <v>0</v>
      </c>
      <c r="AV3171">
        <v>0</v>
      </c>
      <c r="AW3171">
        <v>2.54</v>
      </c>
      <c r="AX3171">
        <v>58</v>
      </c>
      <c r="AY3171">
        <v>77</v>
      </c>
      <c r="AZ3171">
        <v>44</v>
      </c>
      <c r="BA3171">
        <v>22</v>
      </c>
      <c r="BB3171">
        <v>11</v>
      </c>
      <c r="BC3171">
        <v>32</v>
      </c>
      <c r="BD3171">
        <v>72</v>
      </c>
      <c r="BE3171">
        <v>43</v>
      </c>
      <c r="BF3171">
        <v>76</v>
      </c>
      <c r="BG3171">
        <v>0</v>
      </c>
      <c r="BH3171">
        <v>4.74</v>
      </c>
      <c r="BI3171">
        <v>2.66</v>
      </c>
      <c r="BJ3171">
        <v>3.36</v>
      </c>
      <c r="BK3171">
        <v>2.8</v>
      </c>
      <c r="BL3171">
        <f>1/Table1[[#This Row],[odds_ft_home_team_win]]+1/Table1[[#This Row],[odds_ft_draw]]+1/Table1[[#This Row],[odds_ft_away_team_win]]-1</f>
        <v>3.0701754385964897E-2</v>
      </c>
      <c r="BM3171">
        <f>Table1[[#This Row],[Margin]]/3</f>
        <v>1.0233918128654965E-2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 t="s">
        <v>87</v>
      </c>
      <c r="BU3171">
        <f>VLOOKUP(Table1[[#This Row],[Reference]],metron,11,FALSE)</f>
        <v>1.269326094653606</v>
      </c>
      <c r="BV3171">
        <f>VLOOKUP(Table1[[#This Row],[Reference]],metron,12,FALSE)</f>
        <v>1.2417089578661631</v>
      </c>
    </row>
    <row r="3172" spans="1:74" hidden="1" x14ac:dyDescent="0.45">
      <c r="A3172" s="10" t="s">
        <v>5417</v>
      </c>
      <c r="B3172">
        <v>1368914400</v>
      </c>
      <c r="C3172" s="11" t="s">
        <v>597</v>
      </c>
      <c r="D3172" s="10" t="s">
        <v>65</v>
      </c>
      <c r="E3172" s="10" t="s">
        <v>66</v>
      </c>
      <c r="F3172" s="10" t="s">
        <v>86</v>
      </c>
      <c r="G3172" s="10" t="s">
        <v>85</v>
      </c>
      <c r="H3172" s="10" t="s">
        <v>66</v>
      </c>
      <c r="I3172" s="10">
        <f>MROUND(Table1[[#This Row],[Prob_H]]*100,2)/100</f>
        <v>0.48</v>
      </c>
      <c r="J3172" s="10">
        <f>1/Table1[[#This Row],[odds_ft_home_team_win]]-Table1[[#This Row],[Margin/3]]</f>
        <v>0.48514236693173823</v>
      </c>
      <c r="K3172" s="10">
        <f>1/Table1[[#This Row],[odds_ft_draw]]-Table1[[#This Row],[Margin/3]]</f>
        <v>0.27662581327064145</v>
      </c>
      <c r="L3172" s="10">
        <f>1/Table1[[#This Row],[odds_ft_away_team_win]]-Table1[[#This Row],[Margin/3]]</f>
        <v>0.23823181979762031</v>
      </c>
      <c r="M3172" s="10" t="s">
        <v>66</v>
      </c>
      <c r="N3172" s="10">
        <v>1.85</v>
      </c>
      <c r="O3172" s="10">
        <v>1.33</v>
      </c>
      <c r="P3172" s="10">
        <v>1.86</v>
      </c>
      <c r="Q3172" s="10">
        <v>1.3</v>
      </c>
      <c r="R3172" s="10" t="str" cm="1">
        <f t="array" ref="R31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2" s="10">
        <v>2</v>
      </c>
      <c r="T3172" s="10">
        <v>1</v>
      </c>
      <c r="U3172" s="10">
        <v>3</v>
      </c>
      <c r="V3172" s="10">
        <v>0</v>
      </c>
      <c r="W3172" s="10">
        <v>0</v>
      </c>
      <c r="X3172" s="10">
        <v>0</v>
      </c>
      <c r="Y3172" s="10" t="s">
        <v>598</v>
      </c>
      <c r="Z3172" s="10" t="s">
        <v>343</v>
      </c>
      <c r="AA3172" s="10">
        <v>-1</v>
      </c>
      <c r="AB3172" s="10">
        <v>-1</v>
      </c>
      <c r="AC3172" s="10">
        <v>1</v>
      </c>
      <c r="AD3172" s="10">
        <v>0</v>
      </c>
      <c r="AE3172" s="10">
        <v>3</v>
      </c>
      <c r="AF3172" s="10">
        <v>0</v>
      </c>
      <c r="AG3172" s="10">
        <v>0</v>
      </c>
      <c r="AH3172" s="10">
        <v>1</v>
      </c>
      <c r="AI3172" s="10">
        <v>1</v>
      </c>
      <c r="AJ3172" s="10">
        <v>2</v>
      </c>
      <c r="AK3172" s="10">
        <v>-1</v>
      </c>
      <c r="AL3172" s="10">
        <v>-1</v>
      </c>
      <c r="AM3172" s="10">
        <v>-1</v>
      </c>
      <c r="AN3172" s="10">
        <v>-1</v>
      </c>
      <c r="AO3172" s="10">
        <v>-1</v>
      </c>
      <c r="AP3172" s="10">
        <v>-1</v>
      </c>
      <c r="AQ3172" s="10">
        <v>-1</v>
      </c>
      <c r="AR3172" s="10">
        <v>-1</v>
      </c>
      <c r="AS3172" s="10">
        <v>-1</v>
      </c>
      <c r="AT3172" s="10">
        <v>-1</v>
      </c>
      <c r="AU3172" s="10">
        <v>0</v>
      </c>
      <c r="AV3172" s="10">
        <v>0</v>
      </c>
      <c r="AW3172" s="10">
        <v>2.58</v>
      </c>
      <c r="AX3172" s="10">
        <v>59</v>
      </c>
      <c r="AY3172" s="10">
        <v>78</v>
      </c>
      <c r="AZ3172" s="10">
        <v>45</v>
      </c>
      <c r="BA3172" s="10">
        <v>24</v>
      </c>
      <c r="BB3172" s="10">
        <v>10</v>
      </c>
      <c r="BC3172" s="10">
        <v>31</v>
      </c>
      <c r="BD3172" s="10">
        <v>73</v>
      </c>
      <c r="BE3172" s="10">
        <v>44</v>
      </c>
      <c r="BF3172" s="10">
        <v>77</v>
      </c>
      <c r="BG3172" s="10">
        <v>0</v>
      </c>
      <c r="BH3172" s="10">
        <v>4.7</v>
      </c>
      <c r="BI3172" s="10">
        <v>2.02</v>
      </c>
      <c r="BJ3172" s="10">
        <v>3.49</v>
      </c>
      <c r="BK3172" s="10">
        <v>4.03</v>
      </c>
      <c r="BL3172" s="10">
        <f>1/Table1[[#This Row],[odds_ft_home_team_win]]+1/Table1[[#This Row],[odds_ft_draw]]+1/Table1[[#This Row],[odds_ft_away_team_win]]-1</f>
        <v>2.972141405627049E-2</v>
      </c>
      <c r="BM3172" s="10">
        <f>Table1[[#This Row],[Margin]]/3</f>
        <v>9.9071380187568305E-3</v>
      </c>
      <c r="BN3172" s="10">
        <v>0</v>
      </c>
      <c r="BO3172" s="10">
        <v>0</v>
      </c>
      <c r="BP3172" s="10">
        <v>0</v>
      </c>
      <c r="BQ3172" s="10">
        <v>0</v>
      </c>
      <c r="BR3172" s="10">
        <v>0</v>
      </c>
      <c r="BS3172" s="10">
        <v>0</v>
      </c>
      <c r="BT3172" s="10" t="s">
        <v>113</v>
      </c>
      <c r="BU3172">
        <f>VLOOKUP(Table1[[#This Row],[Reference]],metron,11,FALSE)</f>
        <v>1.510877192982456</v>
      </c>
      <c r="BV3172">
        <f>VLOOKUP(Table1[[#This Row],[Reference]],metron,12,FALSE)</f>
        <v>1.0163157894736841</v>
      </c>
    </row>
    <row r="3173" spans="1:74" hidden="1" x14ac:dyDescent="0.45">
      <c r="A3173" s="10" t="s">
        <v>5417</v>
      </c>
      <c r="B3173">
        <v>1369011600</v>
      </c>
      <c r="C3173" s="11" t="s">
        <v>599</v>
      </c>
      <c r="D3173" s="10" t="s">
        <v>65</v>
      </c>
      <c r="E3173" s="10" t="s">
        <v>66</v>
      </c>
      <c r="F3173" s="10" t="s">
        <v>77</v>
      </c>
      <c r="G3173" s="10" t="s">
        <v>88</v>
      </c>
      <c r="H3173" s="10" t="s">
        <v>66</v>
      </c>
      <c r="I3173" s="10">
        <f>MROUND(Table1[[#This Row],[Prob_H]]*100,2)/100</f>
        <v>0.5</v>
      </c>
      <c r="J3173" s="10">
        <f>1/Table1[[#This Row],[odds_ft_home_team_win]]-Table1[[#This Row],[Margin/3]]</f>
        <v>0.50849773958028099</v>
      </c>
      <c r="K3173" s="10">
        <f>1/Table1[[#This Row],[odds_ft_draw]]-Table1[[#This Row],[Margin/3]]</f>
        <v>0.26584511821828605</v>
      </c>
      <c r="L3173" s="10">
        <f>1/Table1[[#This Row],[odds_ft_away_team_win]]-Table1[[#This Row],[Margin/3]]</f>
        <v>0.22565714220143301</v>
      </c>
      <c r="M3173" s="10" t="s">
        <v>66</v>
      </c>
      <c r="N3173" s="10">
        <v>1.64</v>
      </c>
      <c r="O3173" s="10">
        <v>1.51</v>
      </c>
      <c r="P3173" s="10">
        <v>1.67</v>
      </c>
      <c r="Q3173" s="10">
        <v>1.47</v>
      </c>
      <c r="R3173" s="10" t="str" cm="1">
        <f t="array" ref="R31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3" s="10">
        <v>2</v>
      </c>
      <c r="T3173" s="10">
        <v>1</v>
      </c>
      <c r="U3173" s="10">
        <v>3</v>
      </c>
      <c r="V3173" s="10">
        <v>3</v>
      </c>
      <c r="W3173" s="10">
        <v>2</v>
      </c>
      <c r="X3173" s="10">
        <v>1</v>
      </c>
      <c r="Y3173" s="10" t="s">
        <v>600</v>
      </c>
      <c r="Z3173" s="10">
        <v>37</v>
      </c>
      <c r="AA3173" s="10">
        <v>-1</v>
      </c>
      <c r="AB3173" s="10">
        <v>-1</v>
      </c>
      <c r="AC3173" s="10">
        <v>2</v>
      </c>
      <c r="AD3173" s="10">
        <v>1</v>
      </c>
      <c r="AE3173" s="10">
        <v>6</v>
      </c>
      <c r="AF3173" s="10">
        <v>2</v>
      </c>
      <c r="AG3173" s="10">
        <v>1</v>
      </c>
      <c r="AH3173" s="10">
        <v>2</v>
      </c>
      <c r="AI3173" s="10">
        <v>5</v>
      </c>
      <c r="AJ3173" s="10">
        <v>3</v>
      </c>
      <c r="AK3173" s="10">
        <v>-1</v>
      </c>
      <c r="AL3173" s="10">
        <v>-1</v>
      </c>
      <c r="AM3173" s="10">
        <v>-1</v>
      </c>
      <c r="AN3173" s="10">
        <v>-1</v>
      </c>
      <c r="AO3173" s="10">
        <v>-1</v>
      </c>
      <c r="AP3173" s="10">
        <v>-1</v>
      </c>
      <c r="AQ3173" s="10">
        <v>-1</v>
      </c>
      <c r="AR3173" s="10">
        <v>-1</v>
      </c>
      <c r="AS3173" s="10">
        <v>-1</v>
      </c>
      <c r="AT3173" s="10">
        <v>-1</v>
      </c>
      <c r="AU3173" s="10">
        <v>0</v>
      </c>
      <c r="AV3173" s="10">
        <v>0</v>
      </c>
      <c r="AW3173" s="10">
        <v>2.58</v>
      </c>
      <c r="AX3173" s="10">
        <v>57</v>
      </c>
      <c r="AY3173" s="10">
        <v>78</v>
      </c>
      <c r="AZ3173" s="10">
        <v>54</v>
      </c>
      <c r="BA3173" s="10">
        <v>23</v>
      </c>
      <c r="BB3173" s="10">
        <v>9</v>
      </c>
      <c r="BC3173" s="10">
        <v>37</v>
      </c>
      <c r="BD3173" s="10">
        <v>80</v>
      </c>
      <c r="BE3173" s="10">
        <v>41</v>
      </c>
      <c r="BF3173" s="10">
        <v>74</v>
      </c>
      <c r="BG3173" s="10">
        <v>0</v>
      </c>
      <c r="BH3173" s="10">
        <v>5.15</v>
      </c>
      <c r="BI3173" s="10">
        <v>1.93</v>
      </c>
      <c r="BJ3173" s="10">
        <v>3.63</v>
      </c>
      <c r="BK3173" s="10">
        <v>4.25</v>
      </c>
      <c r="BL3173" s="10">
        <f>1/Table1[[#This Row],[odds_ft_home_team_win]]+1/Table1[[#This Row],[odds_ft_draw]]+1/Table1[[#This Row],[odds_ft_away_team_win]]-1</f>
        <v>2.8910926336877418E-2</v>
      </c>
      <c r="BM3173" s="10">
        <f>Table1[[#This Row],[Margin]]/3</f>
        <v>9.6369754456258061E-3</v>
      </c>
      <c r="BN3173" s="10">
        <v>0</v>
      </c>
      <c r="BO3173" s="10">
        <v>0</v>
      </c>
      <c r="BP3173" s="10">
        <v>0</v>
      </c>
      <c r="BQ3173" s="10">
        <v>0</v>
      </c>
      <c r="BR3173" s="10">
        <v>0</v>
      </c>
      <c r="BS3173" s="10">
        <v>0</v>
      </c>
      <c r="BT3173" s="10" t="s">
        <v>79</v>
      </c>
      <c r="BU3173">
        <f>VLOOKUP(Table1[[#This Row],[Reference]],metron,11,FALSE)</f>
        <v>1.5342708579532029</v>
      </c>
      <c r="BV3173">
        <f>VLOOKUP(Table1[[#This Row],[Reference]],metron,12,FALSE)</f>
        <v>0.98593713070196176</v>
      </c>
    </row>
    <row r="3174" spans="1:74" hidden="1" x14ac:dyDescent="0.45">
      <c r="A3174" s="15" t="s">
        <v>5417</v>
      </c>
      <c r="B3174">
        <v>1369360800</v>
      </c>
      <c r="C3174" s="16" t="s">
        <v>601</v>
      </c>
      <c r="D3174" s="15" t="s">
        <v>65</v>
      </c>
      <c r="E3174" s="15" t="s">
        <v>66</v>
      </c>
      <c r="F3174" s="15" t="s">
        <v>77</v>
      </c>
      <c r="G3174" s="15" t="s">
        <v>86</v>
      </c>
      <c r="H3174" s="15" t="s">
        <v>66</v>
      </c>
      <c r="I3174" s="15">
        <f>MROUND(Table1[[#This Row],[Prob_H]]*100,2)/100</f>
        <v>0.42</v>
      </c>
      <c r="J3174" s="15">
        <f>1/Table1[[#This Row],[odds_ft_home_team_win]]-Table1[[#This Row],[Margin/3]]</f>
        <v>0.42597816052194359</v>
      </c>
      <c r="K3174" s="15">
        <f>1/Table1[[#This Row],[odds_ft_draw]]-Table1[[#This Row],[Margin/3]]</f>
        <v>0.28169459863323343</v>
      </c>
      <c r="L3174" s="15">
        <f>1/Table1[[#This Row],[odds_ft_away_team_win]]-Table1[[#This Row],[Margin/3]]</f>
        <v>0.29232724084482303</v>
      </c>
      <c r="M3174" s="15" t="s">
        <v>66</v>
      </c>
      <c r="N3174" s="15">
        <v>1.68</v>
      </c>
      <c r="O3174" s="15">
        <v>1.88</v>
      </c>
      <c r="P3174" s="15">
        <v>1.67</v>
      </c>
      <c r="Q3174" s="15">
        <v>1.86</v>
      </c>
      <c r="R3174" s="15" t="str" cm="1">
        <f t="array" ref="R31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4" s="15">
        <v>1</v>
      </c>
      <c r="T3174" s="15">
        <v>0</v>
      </c>
      <c r="U3174" s="15">
        <v>1</v>
      </c>
      <c r="V3174" s="15">
        <v>1</v>
      </c>
      <c r="W3174" s="15">
        <v>1</v>
      </c>
      <c r="X3174" s="15">
        <v>0</v>
      </c>
      <c r="Y3174" s="15">
        <v>20</v>
      </c>
      <c r="Z3174" s="15"/>
      <c r="AA3174" s="15">
        <v>5</v>
      </c>
      <c r="AB3174" s="15">
        <v>13</v>
      </c>
      <c r="AC3174" s="15">
        <v>2</v>
      </c>
      <c r="AD3174" s="15">
        <v>0</v>
      </c>
      <c r="AE3174" s="15">
        <v>2</v>
      </c>
      <c r="AF3174" s="15">
        <v>0</v>
      </c>
      <c r="AG3174" s="15">
        <v>1</v>
      </c>
      <c r="AH3174" s="15">
        <v>1</v>
      </c>
      <c r="AI3174" s="15">
        <v>1</v>
      </c>
      <c r="AJ3174" s="15">
        <v>1</v>
      </c>
      <c r="AK3174" s="15">
        <v>6</v>
      </c>
      <c r="AL3174" s="15">
        <v>24</v>
      </c>
      <c r="AM3174" s="15">
        <v>3</v>
      </c>
      <c r="AN3174" s="15">
        <v>7</v>
      </c>
      <c r="AO3174" s="15">
        <v>3</v>
      </c>
      <c r="AP3174" s="15">
        <v>17</v>
      </c>
      <c r="AQ3174" s="15">
        <v>17</v>
      </c>
      <c r="AR3174" s="15">
        <v>11</v>
      </c>
      <c r="AS3174" s="15">
        <v>51</v>
      </c>
      <c r="AT3174" s="15">
        <v>49</v>
      </c>
      <c r="AU3174" s="15">
        <v>0</v>
      </c>
      <c r="AV3174" s="15">
        <v>0</v>
      </c>
      <c r="AW3174" s="15">
        <v>2.69</v>
      </c>
      <c r="AX3174" s="15">
        <v>58</v>
      </c>
      <c r="AY3174" s="15">
        <v>83</v>
      </c>
      <c r="AZ3174" s="15">
        <v>53</v>
      </c>
      <c r="BA3174" s="15">
        <v>22</v>
      </c>
      <c r="BB3174" s="15">
        <v>9</v>
      </c>
      <c r="BC3174" s="15">
        <v>36</v>
      </c>
      <c r="BD3174" s="15">
        <v>76</v>
      </c>
      <c r="BE3174" s="15">
        <v>49</v>
      </c>
      <c r="BF3174" s="15">
        <v>77</v>
      </c>
      <c r="BG3174" s="15">
        <v>0</v>
      </c>
      <c r="BH3174" s="15">
        <v>5.23</v>
      </c>
      <c r="BI3174" s="15">
        <v>2.29</v>
      </c>
      <c r="BJ3174" s="15">
        <v>3.42</v>
      </c>
      <c r="BK3174" s="15">
        <v>3.3</v>
      </c>
      <c r="BL3174" s="15">
        <f>1/Table1[[#This Row],[odds_ft_home_team_win]]+1/Table1[[#This Row],[odds_ft_draw]]+1/Table1[[#This Row],[odds_ft_away_team_win]]-1</f>
        <v>3.2109186556440017E-2</v>
      </c>
      <c r="BM3174" s="15">
        <f>Table1[[#This Row],[Margin]]/3</f>
        <v>1.0703062185480006E-2</v>
      </c>
      <c r="BN3174" s="15">
        <v>0</v>
      </c>
      <c r="BO3174" s="15">
        <v>0</v>
      </c>
      <c r="BP3174" s="15">
        <v>0</v>
      </c>
      <c r="BQ3174" s="15">
        <v>0</v>
      </c>
      <c r="BR3174" s="15">
        <v>0</v>
      </c>
      <c r="BS3174" s="15">
        <v>0</v>
      </c>
      <c r="BT3174" s="15" t="s">
        <v>79</v>
      </c>
      <c r="BU3174">
        <f>VLOOKUP(Table1[[#This Row],[Reference]],metron,11,FALSE)</f>
        <v>1.396960958296362</v>
      </c>
      <c r="BV3174">
        <f>VLOOKUP(Table1[[#This Row],[Reference]],metron,12,FALSE)</f>
        <v>1.091503992901508</v>
      </c>
    </row>
    <row r="3175" spans="1:74" hidden="1" x14ac:dyDescent="0.45">
      <c r="A3175" s="12" t="s">
        <v>5417</v>
      </c>
      <c r="B3175">
        <v>1369616400</v>
      </c>
      <c r="C3175" s="13" t="s">
        <v>602</v>
      </c>
      <c r="D3175" s="12" t="s">
        <v>65</v>
      </c>
      <c r="E3175" s="12" t="s">
        <v>66</v>
      </c>
      <c r="F3175" s="12" t="s">
        <v>86</v>
      </c>
      <c r="G3175" s="12" t="s">
        <v>77</v>
      </c>
      <c r="H3175" s="12" t="s">
        <v>66</v>
      </c>
      <c r="I3175" s="12">
        <f>MROUND(Table1[[#This Row],[Prob_H]]*100,2)/100</f>
        <v>0.52</v>
      </c>
      <c r="J3175" s="12">
        <f>1/Table1[[#This Row],[odds_ft_home_team_win]]-Table1[[#This Row],[Margin/3]]</f>
        <v>0.52205230833556093</v>
      </c>
      <c r="K3175" s="12">
        <f>1/Table1[[#This Row],[odds_ft_draw]]-Table1[[#This Row],[Margin/3]]</f>
        <v>0.27182755556361005</v>
      </c>
      <c r="L3175" s="12">
        <f>1/Table1[[#This Row],[odds_ft_away_team_win]]-Table1[[#This Row],[Margin/3]]</f>
        <v>0.20612013610082905</v>
      </c>
      <c r="M3175" s="12" t="s">
        <v>66</v>
      </c>
      <c r="N3175" s="12">
        <v>1.84</v>
      </c>
      <c r="O3175" s="12">
        <v>1.71</v>
      </c>
      <c r="P3175" s="12">
        <v>1.86</v>
      </c>
      <c r="Q3175" s="12">
        <v>1.67</v>
      </c>
      <c r="R3175" s="12" t="str" cm="1">
        <f t="array" ref="R31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5" s="12">
        <v>2</v>
      </c>
      <c r="T3175" s="12">
        <v>1</v>
      </c>
      <c r="U3175" s="12">
        <v>3</v>
      </c>
      <c r="V3175" s="12">
        <v>1</v>
      </c>
      <c r="W3175" s="12">
        <v>0</v>
      </c>
      <c r="X3175" s="12">
        <v>1</v>
      </c>
      <c r="Y3175" s="12" t="s">
        <v>603</v>
      </c>
      <c r="Z3175" s="12">
        <v>20</v>
      </c>
      <c r="AA3175" s="12">
        <v>12</v>
      </c>
      <c r="AB3175" s="12">
        <v>3</v>
      </c>
      <c r="AC3175" s="12">
        <v>2</v>
      </c>
      <c r="AD3175" s="12">
        <v>1</v>
      </c>
      <c r="AE3175" s="12">
        <v>8</v>
      </c>
      <c r="AF3175" s="12">
        <v>0</v>
      </c>
      <c r="AG3175" s="12">
        <v>1</v>
      </c>
      <c r="AH3175" s="12">
        <v>2</v>
      </c>
      <c r="AI3175" s="12">
        <v>2</v>
      </c>
      <c r="AJ3175" s="12">
        <v>6</v>
      </c>
      <c r="AK3175" s="12">
        <v>19</v>
      </c>
      <c r="AL3175" s="12">
        <v>6</v>
      </c>
      <c r="AM3175" s="12">
        <v>6</v>
      </c>
      <c r="AN3175" s="12">
        <v>4</v>
      </c>
      <c r="AO3175" s="12">
        <v>13</v>
      </c>
      <c r="AP3175" s="12">
        <v>2</v>
      </c>
      <c r="AQ3175" s="12">
        <v>14</v>
      </c>
      <c r="AR3175" s="12">
        <v>12</v>
      </c>
      <c r="AS3175" s="12">
        <v>53</v>
      </c>
      <c r="AT3175" s="12">
        <v>47</v>
      </c>
      <c r="AU3175" s="12">
        <v>0</v>
      </c>
      <c r="AV3175" s="12">
        <v>0</v>
      </c>
      <c r="AW3175" s="12">
        <v>2.65</v>
      </c>
      <c r="AX3175" s="12">
        <v>56</v>
      </c>
      <c r="AY3175" s="12">
        <v>81</v>
      </c>
      <c r="AZ3175" s="12">
        <v>52</v>
      </c>
      <c r="BA3175" s="12">
        <v>22</v>
      </c>
      <c r="BB3175" s="12">
        <v>9</v>
      </c>
      <c r="BC3175" s="12">
        <v>35</v>
      </c>
      <c r="BD3175" s="12">
        <v>77</v>
      </c>
      <c r="BE3175" s="12">
        <v>47</v>
      </c>
      <c r="BF3175" s="12">
        <v>75</v>
      </c>
      <c r="BG3175" s="12">
        <v>18</v>
      </c>
      <c r="BH3175" s="12">
        <v>5.2</v>
      </c>
      <c r="BI3175" s="12">
        <v>1.88</v>
      </c>
      <c r="BJ3175" s="12">
        <v>3.55</v>
      </c>
      <c r="BK3175" s="12">
        <v>4.63</v>
      </c>
      <c r="BL3175" s="12">
        <f>1/Table1[[#This Row],[odds_ft_home_team_win]]+1/Table1[[#This Row],[odds_ft_draw]]+1/Table1[[#This Row],[odds_ft_away_team_win]]-1</f>
        <v>2.9587755844381114E-2</v>
      </c>
      <c r="BM3175" s="12">
        <f>Table1[[#This Row],[Margin]]/3</f>
        <v>9.8625852814603707E-3</v>
      </c>
      <c r="BN3175" s="12">
        <v>0</v>
      </c>
      <c r="BO3175" s="12">
        <v>0</v>
      </c>
      <c r="BP3175" s="12">
        <v>0</v>
      </c>
      <c r="BQ3175" s="12">
        <v>0</v>
      </c>
      <c r="BR3175" s="12">
        <v>0</v>
      </c>
      <c r="BS3175" s="12">
        <v>0</v>
      </c>
      <c r="BT3175" s="12" t="s">
        <v>113</v>
      </c>
      <c r="BU3175">
        <f>VLOOKUP(Table1[[#This Row],[Reference]],metron,11,FALSE)</f>
        <v>1.625948039373891</v>
      </c>
      <c r="BV3175">
        <f>VLOOKUP(Table1[[#This Row],[Reference]],metron,12,FALSE)</f>
        <v>0.97079231886396644</v>
      </c>
    </row>
    <row r="3176" spans="1:74" hidden="1" x14ac:dyDescent="0.45">
      <c r="A3176" t="s">
        <v>5416</v>
      </c>
      <c r="B3176">
        <v>1385247600</v>
      </c>
      <c r="C3176" s="3" t="s">
        <v>833</v>
      </c>
      <c r="D3176" s="1" t="s">
        <v>65</v>
      </c>
      <c r="E3176" s="1" t="s">
        <v>66</v>
      </c>
      <c r="F3176" s="19" t="s">
        <v>97</v>
      </c>
      <c r="G3176" t="s">
        <v>77</v>
      </c>
      <c r="H3176" t="s">
        <v>66</v>
      </c>
      <c r="I3176">
        <f>MROUND(Table1[[#This Row],[Prob_H]]*100,2)/100</f>
        <v>0.42</v>
      </c>
      <c r="J3176">
        <f>1/Table1[[#This Row],[odds_ft_home_team_win]]-Table1[[#This Row],[Margin/3]]</f>
        <v>0.41353151916496644</v>
      </c>
      <c r="K3176">
        <f>1/Table1[[#This Row],[odds_ft_draw]]-Table1[[#This Row],[Margin/3]]</f>
        <v>0.28220036642435781</v>
      </c>
      <c r="L3176">
        <f>1/Table1[[#This Row],[odds_ft_away_team_win]]-Table1[[#This Row],[Margin/3]]</f>
        <v>0.30426811441067581</v>
      </c>
      <c r="M3176" s="1" t="s">
        <v>66</v>
      </c>
      <c r="N3176">
        <v>1.59</v>
      </c>
      <c r="O3176">
        <v>1.71</v>
      </c>
      <c r="P3176">
        <v>1.67</v>
      </c>
      <c r="Q3176">
        <v>1.79</v>
      </c>
      <c r="R3176" t="str" cm="1">
        <f t="array" ref="R31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76">
        <v>3</v>
      </c>
      <c r="T3176">
        <v>0</v>
      </c>
      <c r="U3176">
        <v>3</v>
      </c>
      <c r="V3176">
        <v>2</v>
      </c>
      <c r="W3176">
        <v>2</v>
      </c>
      <c r="X3176">
        <v>0</v>
      </c>
      <c r="Y3176" t="s">
        <v>834</v>
      </c>
      <c r="AA3176">
        <v>2</v>
      </c>
      <c r="AB3176">
        <v>6</v>
      </c>
      <c r="AC3176">
        <v>2</v>
      </c>
      <c r="AD3176">
        <v>0</v>
      </c>
      <c r="AE3176">
        <v>3</v>
      </c>
      <c r="AF3176">
        <v>0</v>
      </c>
      <c r="AG3176">
        <v>1</v>
      </c>
      <c r="AH3176">
        <v>1</v>
      </c>
      <c r="AI3176">
        <v>0</v>
      </c>
      <c r="AJ3176">
        <v>3</v>
      </c>
      <c r="AK3176">
        <v>8</v>
      </c>
      <c r="AL3176">
        <v>12</v>
      </c>
      <c r="AM3176">
        <v>4</v>
      </c>
      <c r="AN3176">
        <v>5</v>
      </c>
      <c r="AO3176">
        <v>4</v>
      </c>
      <c r="AP3176">
        <v>7</v>
      </c>
      <c r="AQ3176">
        <v>10</v>
      </c>
      <c r="AR3176">
        <v>12</v>
      </c>
      <c r="AS3176">
        <v>52</v>
      </c>
      <c r="AT3176">
        <v>48</v>
      </c>
      <c r="AU3176">
        <v>0</v>
      </c>
      <c r="AV3176">
        <v>0</v>
      </c>
      <c r="AW3176">
        <v>2.59</v>
      </c>
      <c r="AX3176">
        <v>59</v>
      </c>
      <c r="AY3176">
        <v>68</v>
      </c>
      <c r="AZ3176">
        <v>47</v>
      </c>
      <c r="BA3176">
        <v>33</v>
      </c>
      <c r="BB3176">
        <v>12</v>
      </c>
      <c r="BC3176">
        <v>24</v>
      </c>
      <c r="BD3176">
        <v>65</v>
      </c>
      <c r="BE3176">
        <v>44</v>
      </c>
      <c r="BF3176">
        <v>77</v>
      </c>
      <c r="BG3176">
        <v>9.7200000000000006</v>
      </c>
      <c r="BH3176">
        <v>4.71</v>
      </c>
      <c r="BI3176">
        <v>2.36</v>
      </c>
      <c r="BJ3176">
        <v>3.42</v>
      </c>
      <c r="BK3176">
        <v>3.18</v>
      </c>
      <c r="BL3176">
        <f>1/Table1[[#This Row],[odds_ft_home_team_win]]+1/Table1[[#This Row],[odds_ft_draw]]+1/Table1[[#This Row],[odds_ft_away_team_win]]-1</f>
        <v>3.0591883183066937E-2</v>
      </c>
      <c r="BM3176">
        <f>Table1[[#This Row],[Margin]]/3</f>
        <v>1.0197294394355646E-2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 t="s">
        <v>100</v>
      </c>
      <c r="BU3176">
        <f>VLOOKUP(Table1[[#This Row],[Reference]],metron,11,FALSE)</f>
        <v>1.396960958296362</v>
      </c>
      <c r="BV3176">
        <f>VLOOKUP(Table1[[#This Row],[Reference]],metron,12,FALSE)</f>
        <v>1.091503992901508</v>
      </c>
    </row>
    <row r="3177" spans="1:74" hidden="1" x14ac:dyDescent="0.45">
      <c r="A3177" t="s">
        <v>5416</v>
      </c>
      <c r="B3177">
        <v>1385254800</v>
      </c>
      <c r="C3177" s="3" t="s">
        <v>835</v>
      </c>
      <c r="D3177" s="1" t="s">
        <v>65</v>
      </c>
      <c r="E3177" s="1" t="s">
        <v>66</v>
      </c>
      <c r="F3177" s="19" t="s">
        <v>78</v>
      </c>
      <c r="G3177" t="s">
        <v>81</v>
      </c>
      <c r="H3177" t="s">
        <v>66</v>
      </c>
      <c r="I3177">
        <f>MROUND(Table1[[#This Row],[Prob_H]]*100,2)/100</f>
        <v>0.42</v>
      </c>
      <c r="J3177">
        <f>1/Table1[[#This Row],[odds_ft_home_team_win]]-Table1[[#This Row],[Margin/3]]</f>
        <v>0.41180566065938989</v>
      </c>
      <c r="K3177">
        <f>1/Table1[[#This Row],[odds_ft_draw]]-Table1[[#This Row],[Margin/3]]</f>
        <v>0.28484998312681087</v>
      </c>
      <c r="L3177">
        <f>1/Table1[[#This Row],[odds_ft_away_team_win]]-Table1[[#This Row],[Margin/3]]</f>
        <v>0.30334435621379918</v>
      </c>
      <c r="M3177" s="1" t="s">
        <v>66</v>
      </c>
      <c r="N3177">
        <v>1.59</v>
      </c>
      <c r="O3177">
        <v>1.76</v>
      </c>
      <c r="P3177">
        <v>1.36</v>
      </c>
      <c r="Q3177">
        <v>1.7</v>
      </c>
      <c r="R3177" t="str" cm="1">
        <f t="array" ref="R31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7">
        <v>3</v>
      </c>
      <c r="T3177">
        <v>3</v>
      </c>
      <c r="U3177">
        <v>6</v>
      </c>
      <c r="V3177">
        <v>4</v>
      </c>
      <c r="W3177">
        <v>1</v>
      </c>
      <c r="X3177">
        <v>3</v>
      </c>
      <c r="Y3177" t="s">
        <v>836</v>
      </c>
      <c r="Z3177" t="s">
        <v>837</v>
      </c>
      <c r="AA3177">
        <v>5</v>
      </c>
      <c r="AB3177">
        <v>6</v>
      </c>
      <c r="AC3177">
        <v>2</v>
      </c>
      <c r="AD3177">
        <v>0</v>
      </c>
      <c r="AE3177">
        <v>2</v>
      </c>
      <c r="AF3177">
        <v>0</v>
      </c>
      <c r="AG3177">
        <v>0</v>
      </c>
      <c r="AH3177">
        <v>2</v>
      </c>
      <c r="AI3177">
        <v>0</v>
      </c>
      <c r="AJ3177">
        <v>2</v>
      </c>
      <c r="AK3177">
        <v>12</v>
      </c>
      <c r="AL3177">
        <v>15</v>
      </c>
      <c r="AM3177">
        <v>6</v>
      </c>
      <c r="AN3177">
        <v>9</v>
      </c>
      <c r="AO3177">
        <v>6</v>
      </c>
      <c r="AP3177">
        <v>6</v>
      </c>
      <c r="AQ3177">
        <v>18</v>
      </c>
      <c r="AR3177">
        <v>15</v>
      </c>
      <c r="AS3177">
        <v>52</v>
      </c>
      <c r="AT3177">
        <v>48</v>
      </c>
      <c r="AU3177">
        <v>0</v>
      </c>
      <c r="AV3177">
        <v>0</v>
      </c>
      <c r="AW3177">
        <v>2.59</v>
      </c>
      <c r="AX3177">
        <v>59</v>
      </c>
      <c r="AY3177">
        <v>71</v>
      </c>
      <c r="AZ3177">
        <v>47</v>
      </c>
      <c r="BA3177">
        <v>33</v>
      </c>
      <c r="BB3177">
        <v>9</v>
      </c>
      <c r="BC3177">
        <v>29</v>
      </c>
      <c r="BD3177">
        <v>62</v>
      </c>
      <c r="BE3177">
        <v>38</v>
      </c>
      <c r="BF3177">
        <v>80</v>
      </c>
      <c r="BG3177">
        <v>9.6199999999999992</v>
      </c>
      <c r="BH3177">
        <v>4.24</v>
      </c>
      <c r="BI3177">
        <v>2.37</v>
      </c>
      <c r="BJ3177">
        <v>3.39</v>
      </c>
      <c r="BK3177">
        <v>3.19</v>
      </c>
      <c r="BL3177">
        <f>1/Table1[[#This Row],[odds_ft_home_team_win]]+1/Table1[[#This Row],[odds_ft_draw]]+1/Table1[[#This Row],[odds_ft_away_team_win]]-1</f>
        <v>3.0405802831956708E-2</v>
      </c>
      <c r="BM3177">
        <f>Table1[[#This Row],[Margin]]/3</f>
        <v>1.0135267610652235E-2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 t="s">
        <v>106</v>
      </c>
      <c r="BU3177">
        <f>VLOOKUP(Table1[[#This Row],[Reference]],metron,11,FALSE)</f>
        <v>1.396960958296362</v>
      </c>
      <c r="BV3177">
        <f>VLOOKUP(Table1[[#This Row],[Reference]],metron,12,FALSE)</f>
        <v>1.091503992901508</v>
      </c>
    </row>
    <row r="3178" spans="1:74" hidden="1" x14ac:dyDescent="0.45">
      <c r="A3178" t="s">
        <v>5416</v>
      </c>
      <c r="B3178">
        <v>1385334000</v>
      </c>
      <c r="C3178" s="3" t="s">
        <v>838</v>
      </c>
      <c r="D3178" s="1" t="s">
        <v>65</v>
      </c>
      <c r="E3178" s="1" t="s">
        <v>66</v>
      </c>
      <c r="F3178" s="19" t="s">
        <v>68</v>
      </c>
      <c r="G3178" t="s">
        <v>86</v>
      </c>
      <c r="H3178" t="s">
        <v>66</v>
      </c>
      <c r="I3178">
        <f>MROUND(Table1[[#This Row],[Prob_H]]*100,2)/100</f>
        <v>0.32</v>
      </c>
      <c r="J3178">
        <f>1/Table1[[#This Row],[odds_ft_home_team_win]]-Table1[[#This Row],[Margin/3]]</f>
        <v>0.32771721803828668</v>
      </c>
      <c r="K3178">
        <f>1/Table1[[#This Row],[odds_ft_draw]]-Table1[[#This Row],[Margin/3]]</f>
        <v>0.28399702725927239</v>
      </c>
      <c r="L3178">
        <f>1/Table1[[#This Row],[odds_ft_away_team_win]]-Table1[[#This Row],[Margin/3]]</f>
        <v>0.38828575470244092</v>
      </c>
      <c r="M3178" s="1" t="s">
        <v>66</v>
      </c>
      <c r="N3178">
        <v>1.47</v>
      </c>
      <c r="O3178">
        <v>2.1800000000000002</v>
      </c>
      <c r="P3178">
        <v>1.33</v>
      </c>
      <c r="Q3178">
        <v>1.67</v>
      </c>
      <c r="R3178" t="str" cm="1">
        <f t="array" ref="R31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78">
        <v>2</v>
      </c>
      <c r="T3178">
        <v>2</v>
      </c>
      <c r="U3178">
        <v>4</v>
      </c>
      <c r="V3178">
        <v>3</v>
      </c>
      <c r="W3178">
        <v>2</v>
      </c>
      <c r="X3178">
        <v>1</v>
      </c>
      <c r="Y3178" t="s">
        <v>839</v>
      </c>
      <c r="Z3178" t="s">
        <v>840</v>
      </c>
      <c r="AA3178">
        <v>3</v>
      </c>
      <c r="AB3178">
        <v>6</v>
      </c>
      <c r="AC3178">
        <v>3</v>
      </c>
      <c r="AD3178">
        <v>0</v>
      </c>
      <c r="AE3178">
        <v>3</v>
      </c>
      <c r="AF3178">
        <v>0</v>
      </c>
      <c r="AG3178">
        <v>1</v>
      </c>
      <c r="AH3178">
        <v>2</v>
      </c>
      <c r="AI3178">
        <v>1</v>
      </c>
      <c r="AJ3178">
        <v>2</v>
      </c>
      <c r="AK3178">
        <v>9</v>
      </c>
      <c r="AL3178">
        <v>7</v>
      </c>
      <c r="AM3178">
        <v>4</v>
      </c>
      <c r="AN3178">
        <v>5</v>
      </c>
      <c r="AO3178">
        <v>5</v>
      </c>
      <c r="AP3178">
        <v>2</v>
      </c>
      <c r="AQ3178">
        <v>11</v>
      </c>
      <c r="AR3178">
        <v>16</v>
      </c>
      <c r="AS3178">
        <v>59</v>
      </c>
      <c r="AT3178">
        <v>41</v>
      </c>
      <c r="AU3178">
        <v>0</v>
      </c>
      <c r="AV3178">
        <v>0</v>
      </c>
      <c r="AW3178">
        <v>2.5299999999999998</v>
      </c>
      <c r="AX3178">
        <v>56</v>
      </c>
      <c r="AY3178">
        <v>71</v>
      </c>
      <c r="AZ3178">
        <v>47</v>
      </c>
      <c r="BA3178">
        <v>29</v>
      </c>
      <c r="BB3178">
        <v>9</v>
      </c>
      <c r="BC3178">
        <v>24</v>
      </c>
      <c r="BD3178">
        <v>62</v>
      </c>
      <c r="BE3178">
        <v>41</v>
      </c>
      <c r="BF3178">
        <v>82</v>
      </c>
      <c r="BG3178">
        <v>10.87</v>
      </c>
      <c r="BH3178">
        <v>3.77</v>
      </c>
      <c r="BI3178">
        <v>2.96</v>
      </c>
      <c r="BJ3178">
        <v>3.4</v>
      </c>
      <c r="BK3178">
        <v>2.5099999999999998</v>
      </c>
      <c r="BL3178">
        <f>1/Table1[[#This Row],[odds_ft_home_team_win]]+1/Table1[[#This Row],[odds_ft_draw]]+1/Table1[[#This Row],[odds_ft_away_team_win]]-1</f>
        <v>3.0361859398653435E-2</v>
      </c>
      <c r="BM3178">
        <f>Table1[[#This Row],[Margin]]/3</f>
        <v>1.0120619799551145E-2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 t="s">
        <v>116</v>
      </c>
      <c r="BU3178">
        <f>VLOOKUP(Table1[[#This Row],[Reference]],metron,11,FALSE)</f>
        <v>1.210167055864918</v>
      </c>
      <c r="BV3178">
        <f>VLOOKUP(Table1[[#This Row],[Reference]],metron,12,FALSE)</f>
        <v>1.3211783725525419</v>
      </c>
    </row>
    <row r="3179" spans="1:74" hidden="1" x14ac:dyDescent="0.45">
      <c r="A3179" t="s">
        <v>5414</v>
      </c>
      <c r="B3179">
        <v>1417748400</v>
      </c>
      <c r="C3179" s="3" t="s">
        <v>1355</v>
      </c>
      <c r="D3179" s="1" t="s">
        <v>65</v>
      </c>
      <c r="E3179" s="1" t="s">
        <v>66</v>
      </c>
      <c r="F3179" s="18" t="s">
        <v>85</v>
      </c>
      <c r="G3179" t="s">
        <v>86</v>
      </c>
      <c r="H3179" t="s">
        <v>66</v>
      </c>
      <c r="I3179">
        <f>MROUND(Table1[[#This Row],[Prob_H]]*100,2)/100</f>
        <v>0.32</v>
      </c>
      <c r="J3179">
        <f>1/Table1[[#This Row],[odds_ft_home_team_win]]-Table1[[#This Row],[Margin/3]]</f>
        <v>0.32752456355643683</v>
      </c>
      <c r="K3179">
        <f>1/Table1[[#This Row],[odds_ft_draw]]-Table1[[#This Row],[Margin/3]]</f>
        <v>0.28908792332338945</v>
      </c>
      <c r="L3179">
        <f>1/Table1[[#This Row],[odds_ft_away_team_win]]-Table1[[#This Row],[Margin/3]]</f>
        <v>0.38338751312017377</v>
      </c>
      <c r="M3179" s="1" t="s">
        <v>66</v>
      </c>
      <c r="N3179">
        <v>1.58</v>
      </c>
      <c r="O3179">
        <v>1.79</v>
      </c>
      <c r="P3179">
        <v>1.45</v>
      </c>
      <c r="Q3179">
        <v>1.67</v>
      </c>
      <c r="R3179" t="str" cm="1">
        <f t="array" ref="R31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79">
        <v>0</v>
      </c>
      <c r="T3179">
        <v>3</v>
      </c>
      <c r="U3179">
        <v>3</v>
      </c>
      <c r="V3179">
        <v>2</v>
      </c>
      <c r="W3179">
        <v>0</v>
      </c>
      <c r="X3179">
        <v>2</v>
      </c>
      <c r="Z3179" t="s">
        <v>1356</v>
      </c>
      <c r="AA3179">
        <v>6</v>
      </c>
      <c r="AB3179">
        <v>3</v>
      </c>
      <c r="AC3179">
        <v>1</v>
      </c>
      <c r="AD3179">
        <v>1</v>
      </c>
      <c r="AE3179">
        <v>4</v>
      </c>
      <c r="AF3179">
        <v>0</v>
      </c>
      <c r="AG3179">
        <v>2</v>
      </c>
      <c r="AH3179">
        <v>0</v>
      </c>
      <c r="AI3179">
        <v>2</v>
      </c>
      <c r="AJ3179">
        <v>2</v>
      </c>
      <c r="AK3179">
        <v>8</v>
      </c>
      <c r="AL3179">
        <v>10</v>
      </c>
      <c r="AM3179">
        <v>5</v>
      </c>
      <c r="AN3179">
        <v>5</v>
      </c>
      <c r="AO3179">
        <v>3</v>
      </c>
      <c r="AP3179">
        <v>5</v>
      </c>
      <c r="AQ3179">
        <v>11</v>
      </c>
      <c r="AR3179">
        <v>11</v>
      </c>
      <c r="AS3179">
        <v>56</v>
      </c>
      <c r="AT3179">
        <v>44</v>
      </c>
      <c r="AU3179">
        <v>0</v>
      </c>
      <c r="AV3179">
        <v>0</v>
      </c>
      <c r="AW3179">
        <v>2.48</v>
      </c>
      <c r="AX3179">
        <v>48</v>
      </c>
      <c r="AY3179">
        <v>66</v>
      </c>
      <c r="AZ3179">
        <v>50</v>
      </c>
      <c r="BA3179">
        <v>29</v>
      </c>
      <c r="BB3179">
        <v>11</v>
      </c>
      <c r="BC3179">
        <v>24</v>
      </c>
      <c r="BD3179">
        <v>66</v>
      </c>
      <c r="BE3179">
        <v>45</v>
      </c>
      <c r="BF3179">
        <v>82</v>
      </c>
      <c r="BG3179">
        <v>11.19</v>
      </c>
      <c r="BH3179">
        <v>5.68</v>
      </c>
      <c r="BI3179">
        <v>2.96</v>
      </c>
      <c r="BJ3179">
        <v>3.34</v>
      </c>
      <c r="BK3179">
        <v>2.54</v>
      </c>
      <c r="BL3179">
        <f>1/Table1[[#This Row],[odds_ft_home_team_win]]+1/Table1[[#This Row],[odds_ft_draw]]+1/Table1[[#This Row],[odds_ft_away_team_win]]-1</f>
        <v>3.0939822844203047E-2</v>
      </c>
      <c r="BM3179">
        <f>Table1[[#This Row],[Margin]]/3</f>
        <v>1.0313274281401016E-2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 t="s">
        <v>87</v>
      </c>
      <c r="BU3179">
        <f>VLOOKUP(Table1[[#This Row],[Reference]],metron,11,FALSE)</f>
        <v>1.210167055864918</v>
      </c>
      <c r="BV3179">
        <f>VLOOKUP(Table1[[#This Row],[Reference]],metron,12,FALSE)</f>
        <v>1.3211783725525419</v>
      </c>
    </row>
    <row r="3180" spans="1:74" hidden="1" x14ac:dyDescent="0.45">
      <c r="A3180" t="s">
        <v>5416</v>
      </c>
      <c r="B3180">
        <v>1386291600</v>
      </c>
      <c r="C3180" s="3" t="s">
        <v>850</v>
      </c>
      <c r="D3180" s="1" t="s">
        <v>65</v>
      </c>
      <c r="E3180" s="1" t="s">
        <v>66</v>
      </c>
      <c r="F3180" s="18" t="s">
        <v>97</v>
      </c>
      <c r="G3180" t="s">
        <v>86</v>
      </c>
      <c r="H3180" t="s">
        <v>66</v>
      </c>
      <c r="I3180">
        <f>MROUND(Table1[[#This Row],[Prob_H]]*100,2)/100</f>
        <v>0.32</v>
      </c>
      <c r="J3180">
        <f>1/Table1[[#This Row],[odds_ft_home_team_win]]-Table1[[#This Row],[Margin/3]]</f>
        <v>0.3228510783689052</v>
      </c>
      <c r="K3180">
        <f>1/Table1[[#This Row],[odds_ft_draw]]-Table1[[#This Row],[Margin/3]]</f>
        <v>0.28277287700038123</v>
      </c>
      <c r="L3180">
        <f>1/Table1[[#This Row],[odds_ft_away_team_win]]-Table1[[#This Row],[Margin/3]]</f>
        <v>0.39437604463071357</v>
      </c>
      <c r="M3180" s="1" t="s">
        <v>66</v>
      </c>
      <c r="N3180">
        <v>1.63</v>
      </c>
      <c r="O3180">
        <v>2.0499999999999998</v>
      </c>
      <c r="P3180">
        <v>1.67</v>
      </c>
      <c r="Q3180">
        <v>1.67</v>
      </c>
      <c r="R3180" t="str" cm="1">
        <f t="array" ref="R31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0">
        <v>2</v>
      </c>
      <c r="T3180">
        <v>1</v>
      </c>
      <c r="U3180">
        <v>3</v>
      </c>
      <c r="V3180">
        <v>1</v>
      </c>
      <c r="W3180">
        <v>0</v>
      </c>
      <c r="X3180">
        <v>1</v>
      </c>
      <c r="Y3180" t="s">
        <v>851</v>
      </c>
      <c r="Z3180">
        <v>33</v>
      </c>
      <c r="AA3180">
        <v>3</v>
      </c>
      <c r="AB3180">
        <v>7</v>
      </c>
      <c r="AC3180">
        <v>2</v>
      </c>
      <c r="AD3180">
        <v>0</v>
      </c>
      <c r="AE3180">
        <v>2</v>
      </c>
      <c r="AF3180">
        <v>0</v>
      </c>
      <c r="AG3180">
        <v>2</v>
      </c>
      <c r="AH3180">
        <v>0</v>
      </c>
      <c r="AI3180">
        <v>2</v>
      </c>
      <c r="AJ3180">
        <v>0</v>
      </c>
      <c r="AK3180">
        <v>4</v>
      </c>
      <c r="AL3180">
        <v>17</v>
      </c>
      <c r="AM3180">
        <v>3</v>
      </c>
      <c r="AN3180">
        <v>7</v>
      </c>
      <c r="AO3180">
        <v>1</v>
      </c>
      <c r="AP3180">
        <v>10</v>
      </c>
      <c r="AQ3180">
        <v>12</v>
      </c>
      <c r="AR3180">
        <v>13</v>
      </c>
      <c r="AS3180">
        <v>49</v>
      </c>
      <c r="AT3180">
        <v>51</v>
      </c>
      <c r="AU3180">
        <v>0</v>
      </c>
      <c r="AV3180">
        <v>0</v>
      </c>
      <c r="AW3180">
        <v>2.74</v>
      </c>
      <c r="AX3180">
        <v>61</v>
      </c>
      <c r="AY3180">
        <v>77</v>
      </c>
      <c r="AZ3180">
        <v>48</v>
      </c>
      <c r="BA3180">
        <v>35</v>
      </c>
      <c r="BB3180">
        <v>11</v>
      </c>
      <c r="BC3180">
        <v>29</v>
      </c>
      <c r="BD3180">
        <v>64</v>
      </c>
      <c r="BE3180">
        <v>42</v>
      </c>
      <c r="BF3180">
        <v>84</v>
      </c>
      <c r="BG3180">
        <v>9.93</v>
      </c>
      <c r="BH3180">
        <v>3.84</v>
      </c>
      <c r="BI3180">
        <v>3</v>
      </c>
      <c r="BJ3180">
        <v>3.41</v>
      </c>
      <c r="BK3180">
        <v>2.4700000000000002</v>
      </c>
      <c r="BL3180">
        <f>1/Table1[[#This Row],[odds_ft_home_team_win]]+1/Table1[[#This Row],[odds_ft_draw]]+1/Table1[[#This Row],[odds_ft_away_team_win]]-1</f>
        <v>3.1446764893284351E-2</v>
      </c>
      <c r="BM3180">
        <f>Table1[[#This Row],[Margin]]/3</f>
        <v>1.0482254964428117E-2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 t="s">
        <v>100</v>
      </c>
      <c r="BU3180">
        <f>VLOOKUP(Table1[[#This Row],[Reference]],metron,11,FALSE)</f>
        <v>1.210167055864918</v>
      </c>
      <c r="BV3180">
        <f>VLOOKUP(Table1[[#This Row],[Reference]],metron,12,FALSE)</f>
        <v>1.3211783725525419</v>
      </c>
    </row>
    <row r="3181" spans="1:74" hidden="1" x14ac:dyDescent="0.45">
      <c r="A3181" t="s">
        <v>5416</v>
      </c>
      <c r="B3181">
        <v>1386299100</v>
      </c>
      <c r="C3181" s="3" t="s">
        <v>852</v>
      </c>
      <c r="D3181" s="1" t="s">
        <v>65</v>
      </c>
      <c r="E3181" s="1" t="s">
        <v>66</v>
      </c>
      <c r="F3181" s="18" t="s">
        <v>81</v>
      </c>
      <c r="G3181" t="s">
        <v>88</v>
      </c>
      <c r="H3181" t="s">
        <v>66</v>
      </c>
      <c r="I3181">
        <f>MROUND(Table1[[#This Row],[Prob_H]]*100,2)/100</f>
        <v>0.52</v>
      </c>
      <c r="J3181">
        <f>1/Table1[[#This Row],[odds_ft_home_team_win]]-Table1[[#This Row],[Margin/3]]</f>
        <v>0.5188248735485812</v>
      </c>
      <c r="K3181">
        <f>1/Table1[[#This Row],[odds_ft_draw]]-Table1[[#This Row],[Margin/3]]</f>
        <v>0.26520643811196393</v>
      </c>
      <c r="L3181">
        <f>1/Table1[[#This Row],[odds_ft_away_team_win]]-Table1[[#This Row],[Margin/3]]</f>
        <v>0.21596868833945476</v>
      </c>
      <c r="M3181" s="1" t="s">
        <v>66</v>
      </c>
      <c r="N3181">
        <v>1.79</v>
      </c>
      <c r="O3181">
        <v>2.0499999999999998</v>
      </c>
      <c r="P3181">
        <v>1.7</v>
      </c>
      <c r="Q3181">
        <v>1.69</v>
      </c>
      <c r="R3181" t="str" cm="1">
        <f t="array" ref="R31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1">
        <v>3</v>
      </c>
      <c r="T3181">
        <v>1</v>
      </c>
      <c r="U3181">
        <v>4</v>
      </c>
      <c r="V3181">
        <v>2</v>
      </c>
      <c r="W3181">
        <v>2</v>
      </c>
      <c r="X3181">
        <v>0</v>
      </c>
      <c r="Y3181" t="s">
        <v>853</v>
      </c>
      <c r="Z3181" t="s">
        <v>184</v>
      </c>
      <c r="AA3181">
        <v>9</v>
      </c>
      <c r="AB3181">
        <v>4</v>
      </c>
      <c r="AC3181">
        <v>1</v>
      </c>
      <c r="AD3181">
        <v>0</v>
      </c>
      <c r="AE3181">
        <v>3</v>
      </c>
      <c r="AF3181">
        <v>0</v>
      </c>
      <c r="AG3181">
        <v>1</v>
      </c>
      <c r="AH3181">
        <v>0</v>
      </c>
      <c r="AI3181">
        <v>1</v>
      </c>
      <c r="AJ3181">
        <v>2</v>
      </c>
      <c r="AK3181">
        <v>19</v>
      </c>
      <c r="AL3181">
        <v>8</v>
      </c>
      <c r="AM3181">
        <v>9</v>
      </c>
      <c r="AN3181">
        <v>7</v>
      </c>
      <c r="AO3181">
        <v>10</v>
      </c>
      <c r="AP3181">
        <v>1</v>
      </c>
      <c r="AQ3181">
        <v>13</v>
      </c>
      <c r="AR3181">
        <v>17</v>
      </c>
      <c r="AS3181">
        <v>65</v>
      </c>
      <c r="AT3181">
        <v>35</v>
      </c>
      <c r="AU3181">
        <v>0</v>
      </c>
      <c r="AV3181">
        <v>0</v>
      </c>
      <c r="AW3181">
        <v>2.9</v>
      </c>
      <c r="AX3181">
        <v>64</v>
      </c>
      <c r="AY3181">
        <v>85</v>
      </c>
      <c r="AZ3181">
        <v>53</v>
      </c>
      <c r="BA3181">
        <v>40</v>
      </c>
      <c r="BB3181">
        <v>14</v>
      </c>
      <c r="BC3181">
        <v>24</v>
      </c>
      <c r="BD3181">
        <v>77</v>
      </c>
      <c r="BE3181">
        <v>53</v>
      </c>
      <c r="BF3181">
        <v>85</v>
      </c>
      <c r="BG3181">
        <v>9.82</v>
      </c>
      <c r="BH3181">
        <v>3.53</v>
      </c>
      <c r="BI3181">
        <v>1.89</v>
      </c>
      <c r="BJ3181">
        <v>3.63</v>
      </c>
      <c r="BK3181">
        <v>4.42</v>
      </c>
      <c r="BL3181">
        <f>1/Table1[[#This Row],[odds_ft_home_team_win]]+1/Table1[[#This Row],[odds_ft_draw]]+1/Table1[[#This Row],[odds_ft_away_team_win]]-1</f>
        <v>3.0826966655843835E-2</v>
      </c>
      <c r="BM3181">
        <f>Table1[[#This Row],[Margin]]/3</f>
        <v>1.0275655551947946E-2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 t="s">
        <v>109</v>
      </c>
      <c r="BU3181">
        <f>VLOOKUP(Table1[[#This Row],[Reference]],metron,11,FALSE)</f>
        <v>1.625948039373891</v>
      </c>
      <c r="BV3181">
        <f>VLOOKUP(Table1[[#This Row],[Reference]],metron,12,FALSE)</f>
        <v>0.97079231886396644</v>
      </c>
    </row>
    <row r="3182" spans="1:74" hidden="1" x14ac:dyDescent="0.45">
      <c r="A3182" s="10" t="s">
        <v>5416</v>
      </c>
      <c r="B3182">
        <v>1386543600</v>
      </c>
      <c r="C3182" s="11" t="s">
        <v>854</v>
      </c>
      <c r="D3182" s="10" t="s">
        <v>65</v>
      </c>
      <c r="E3182" s="10" t="s">
        <v>66</v>
      </c>
      <c r="F3182" s="10" t="s">
        <v>86</v>
      </c>
      <c r="G3182" s="10" t="s">
        <v>97</v>
      </c>
      <c r="H3182" s="10" t="s">
        <v>66</v>
      </c>
      <c r="I3182" s="10">
        <f>MROUND(Table1[[#This Row],[Prob_H]]*100,2)/100</f>
        <v>0.57999999999999996</v>
      </c>
      <c r="J3182" s="10">
        <f>1/Table1[[#This Row],[odds_ft_home_team_win]]-Table1[[#This Row],[Margin/3]]</f>
        <v>0.58140211325417346</v>
      </c>
      <c r="K3182" s="10">
        <f>1/Table1[[#This Row],[odds_ft_draw]]-Table1[[#This Row],[Margin/3]]</f>
        <v>0.24609639333306893</v>
      </c>
      <c r="L3182" s="10">
        <f>1/Table1[[#This Row],[odds_ft_away_team_win]]-Table1[[#This Row],[Margin/3]]</f>
        <v>0.17250149341275764</v>
      </c>
      <c r="M3182" s="10" t="s">
        <v>66</v>
      </c>
      <c r="N3182" s="10">
        <v>1.95</v>
      </c>
      <c r="O3182" s="10">
        <v>1.7</v>
      </c>
      <c r="P3182" s="10">
        <v>1.67</v>
      </c>
      <c r="Q3182" s="10">
        <v>1.67</v>
      </c>
      <c r="R3182" s="10" t="str" cm="1">
        <f t="array" ref="R31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2" s="10">
        <v>2</v>
      </c>
      <c r="T3182" s="10">
        <v>0</v>
      </c>
      <c r="U3182" s="10">
        <v>2</v>
      </c>
      <c r="V3182" s="10">
        <v>1</v>
      </c>
      <c r="W3182" s="10">
        <v>1</v>
      </c>
      <c r="X3182" s="10">
        <v>0</v>
      </c>
      <c r="Y3182" s="10" t="s">
        <v>855</v>
      </c>
      <c r="Z3182" s="10"/>
      <c r="AA3182" s="10">
        <v>7</v>
      </c>
      <c r="AB3182" s="10">
        <v>4</v>
      </c>
      <c r="AC3182" s="10">
        <v>1</v>
      </c>
      <c r="AD3182" s="10">
        <v>0</v>
      </c>
      <c r="AE3182" s="10">
        <v>2</v>
      </c>
      <c r="AF3182" s="10">
        <v>1</v>
      </c>
      <c r="AG3182" s="10">
        <v>0</v>
      </c>
      <c r="AH3182" s="10">
        <v>1</v>
      </c>
      <c r="AI3182" s="10">
        <v>0</v>
      </c>
      <c r="AJ3182" s="10">
        <v>3</v>
      </c>
      <c r="AK3182" s="10">
        <v>11</v>
      </c>
      <c r="AL3182" s="10">
        <v>7</v>
      </c>
      <c r="AM3182" s="10">
        <v>8</v>
      </c>
      <c r="AN3182" s="10">
        <v>2</v>
      </c>
      <c r="AO3182" s="10">
        <v>3</v>
      </c>
      <c r="AP3182" s="10">
        <v>5</v>
      </c>
      <c r="AQ3182" s="10">
        <v>13</v>
      </c>
      <c r="AR3182" s="10">
        <v>16</v>
      </c>
      <c r="AS3182" s="10">
        <v>50</v>
      </c>
      <c r="AT3182" s="10">
        <v>50</v>
      </c>
      <c r="AU3182" s="10">
        <v>0</v>
      </c>
      <c r="AV3182" s="10">
        <v>0</v>
      </c>
      <c r="AW3182" s="10">
        <v>2.75</v>
      </c>
      <c r="AX3182" s="10">
        <v>63</v>
      </c>
      <c r="AY3182" s="10">
        <v>78</v>
      </c>
      <c r="AZ3182" s="10">
        <v>50</v>
      </c>
      <c r="BA3182" s="10">
        <v>33</v>
      </c>
      <c r="BB3182" s="10">
        <v>10</v>
      </c>
      <c r="BC3182" s="10">
        <v>28</v>
      </c>
      <c r="BD3182" s="10">
        <v>65</v>
      </c>
      <c r="BE3182" s="10">
        <v>45</v>
      </c>
      <c r="BF3182" s="10">
        <v>85</v>
      </c>
      <c r="BG3182" s="10">
        <v>9.94</v>
      </c>
      <c r="BH3182" s="10">
        <v>3.85</v>
      </c>
      <c r="BI3182" s="10">
        <v>1.69</v>
      </c>
      <c r="BJ3182" s="10">
        <v>3.9</v>
      </c>
      <c r="BK3182" s="10">
        <v>5.47</v>
      </c>
      <c r="BL3182" s="10">
        <f>1/Table1[[#This Row],[odds_ft_home_team_win]]+1/Table1[[#This Row],[odds_ft_draw]]+1/Table1[[#This Row],[odds_ft_away_team_win]]-1</f>
        <v>3.0941589231562538E-2</v>
      </c>
      <c r="BM3182" s="10">
        <f>Table1[[#This Row],[Margin]]/3</f>
        <v>1.0313863077187513E-2</v>
      </c>
      <c r="BN3182" s="10">
        <v>0</v>
      </c>
      <c r="BO3182" s="10">
        <v>0</v>
      </c>
      <c r="BP3182" s="10">
        <v>0</v>
      </c>
      <c r="BQ3182" s="10">
        <v>0</v>
      </c>
      <c r="BR3182" s="10">
        <v>0</v>
      </c>
      <c r="BS3182" s="10">
        <v>0</v>
      </c>
      <c r="BT3182" s="10" t="s">
        <v>113</v>
      </c>
      <c r="BU3182">
        <f>VLOOKUP(Table1[[#This Row],[Reference]],metron,11,FALSE)</f>
        <v>1.7619715019855171</v>
      </c>
      <c r="BV3182">
        <f>VLOOKUP(Table1[[#This Row],[Reference]],metron,12,FALSE)</f>
        <v>0.87432842793739785</v>
      </c>
    </row>
    <row r="3183" spans="1:74" hidden="1" x14ac:dyDescent="0.45">
      <c r="A3183" s="10" t="s">
        <v>5416</v>
      </c>
      <c r="B3183">
        <v>1386554400</v>
      </c>
      <c r="C3183" s="11" t="s">
        <v>856</v>
      </c>
      <c r="D3183" s="10" t="s">
        <v>65</v>
      </c>
      <c r="E3183" s="10" t="s">
        <v>66</v>
      </c>
      <c r="F3183" s="10" t="s">
        <v>88</v>
      </c>
      <c r="G3183" s="10" t="s">
        <v>81</v>
      </c>
      <c r="H3183" s="10" t="s">
        <v>66</v>
      </c>
      <c r="I3183" s="10">
        <f>MROUND(Table1[[#This Row],[Prob_H]]*100,2)/100</f>
        <v>0.46</v>
      </c>
      <c r="J3183" s="10">
        <f>1/Table1[[#This Row],[odds_ft_home_team_win]]-Table1[[#This Row],[Margin/3]]</f>
        <v>0.45733014066759048</v>
      </c>
      <c r="K3183" s="10">
        <f>1/Table1[[#This Row],[odds_ft_draw]]-Table1[[#This Row],[Margin/3]]</f>
        <v>0.27093929744591666</v>
      </c>
      <c r="L3183" s="10">
        <f>1/Table1[[#This Row],[odds_ft_away_team_win]]-Table1[[#This Row],[Margin/3]]</f>
        <v>0.27173056188649269</v>
      </c>
      <c r="M3183" s="10" t="s">
        <v>66</v>
      </c>
      <c r="N3183" s="10">
        <v>1.95</v>
      </c>
      <c r="O3183" s="10">
        <v>1.85</v>
      </c>
      <c r="P3183" s="10">
        <v>1.69</v>
      </c>
      <c r="Q3183" s="10">
        <v>1.7</v>
      </c>
      <c r="R3183" s="10" t="str" cm="1">
        <f t="array" ref="R31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3" s="10">
        <v>2</v>
      </c>
      <c r="T3183" s="10">
        <v>2</v>
      </c>
      <c r="U3183" s="10">
        <v>4</v>
      </c>
      <c r="V3183" s="10">
        <v>0</v>
      </c>
      <c r="W3183" s="10">
        <v>0</v>
      </c>
      <c r="X3183" s="10">
        <v>0</v>
      </c>
      <c r="Y3183" s="10" t="s">
        <v>857</v>
      </c>
      <c r="Z3183" s="10" t="s">
        <v>858</v>
      </c>
      <c r="AA3183" s="10">
        <v>8</v>
      </c>
      <c r="AB3183" s="10">
        <v>3</v>
      </c>
      <c r="AC3183" s="10">
        <v>3</v>
      </c>
      <c r="AD3183" s="10">
        <v>0</v>
      </c>
      <c r="AE3183" s="10">
        <v>3</v>
      </c>
      <c r="AF3183" s="10">
        <v>0</v>
      </c>
      <c r="AG3183" s="10">
        <v>2</v>
      </c>
      <c r="AH3183" s="10">
        <v>1</v>
      </c>
      <c r="AI3183" s="10">
        <v>1</v>
      </c>
      <c r="AJ3183" s="10">
        <v>2</v>
      </c>
      <c r="AK3183" s="10">
        <v>15</v>
      </c>
      <c r="AL3183" s="10">
        <v>12</v>
      </c>
      <c r="AM3183" s="10">
        <v>6</v>
      </c>
      <c r="AN3183" s="10">
        <v>9</v>
      </c>
      <c r="AO3183" s="10">
        <v>9</v>
      </c>
      <c r="AP3183" s="10">
        <v>3</v>
      </c>
      <c r="AQ3183" s="10">
        <v>21</v>
      </c>
      <c r="AR3183" s="10">
        <v>15</v>
      </c>
      <c r="AS3183" s="10">
        <v>53</v>
      </c>
      <c r="AT3183" s="10">
        <v>47</v>
      </c>
      <c r="AU3183" s="10">
        <v>0</v>
      </c>
      <c r="AV3183" s="10">
        <v>0</v>
      </c>
      <c r="AW3183" s="10">
        <v>2.95</v>
      </c>
      <c r="AX3183" s="10">
        <v>65</v>
      </c>
      <c r="AY3183" s="10">
        <v>85</v>
      </c>
      <c r="AZ3183" s="10">
        <v>55</v>
      </c>
      <c r="BA3183" s="10">
        <v>43</v>
      </c>
      <c r="BB3183" s="10">
        <v>13</v>
      </c>
      <c r="BC3183" s="10">
        <v>28</v>
      </c>
      <c r="BD3183" s="10">
        <v>78</v>
      </c>
      <c r="BE3183" s="10">
        <v>55</v>
      </c>
      <c r="BF3183" s="10">
        <v>85</v>
      </c>
      <c r="BG3183" s="10">
        <v>10.02</v>
      </c>
      <c r="BH3183" s="10">
        <v>3.55</v>
      </c>
      <c r="BI3183" s="10">
        <v>2.14</v>
      </c>
      <c r="BJ3183" s="10">
        <v>3.56</v>
      </c>
      <c r="BK3183" s="10">
        <v>3.55</v>
      </c>
      <c r="BL3183" s="10">
        <f>1/Table1[[#This Row],[odds_ft_home_team_win]]+1/Table1[[#This Row],[odds_ft_draw]]+1/Table1[[#This Row],[odds_ft_away_team_win]]-1</f>
        <v>2.9878736875733169E-2</v>
      </c>
      <c r="BM3183" s="10">
        <f>Table1[[#This Row],[Margin]]/3</f>
        <v>9.9595789585777226E-3</v>
      </c>
      <c r="BN3183" s="10">
        <v>0</v>
      </c>
      <c r="BO3183" s="10">
        <v>0</v>
      </c>
      <c r="BP3183" s="10">
        <v>0</v>
      </c>
      <c r="BQ3183" s="10">
        <v>0</v>
      </c>
      <c r="BR3183" s="10">
        <v>0</v>
      </c>
      <c r="BS3183" s="10">
        <v>0</v>
      </c>
      <c r="BT3183" s="10" t="s">
        <v>91</v>
      </c>
      <c r="BU3183">
        <f>VLOOKUP(Table1[[#This Row],[Reference]],metron,11,FALSE)</f>
        <v>1.4888836329233679</v>
      </c>
      <c r="BV3183">
        <f>VLOOKUP(Table1[[#This Row],[Reference]],metron,12,FALSE)</f>
        <v>1.0516792809839171</v>
      </c>
    </row>
    <row r="3184" spans="1:74" hidden="1" x14ac:dyDescent="0.45">
      <c r="A3184" s="15" t="s">
        <v>5416</v>
      </c>
      <c r="B3184">
        <v>1386900300</v>
      </c>
      <c r="C3184" s="16" t="s">
        <v>859</v>
      </c>
      <c r="D3184" s="15" t="s">
        <v>65</v>
      </c>
      <c r="E3184" s="15" t="s">
        <v>66</v>
      </c>
      <c r="F3184" s="15" t="s">
        <v>81</v>
      </c>
      <c r="G3184" s="15" t="s">
        <v>86</v>
      </c>
      <c r="H3184" s="15" t="s">
        <v>66</v>
      </c>
      <c r="I3184" s="15">
        <f>MROUND(Table1[[#This Row],[Prob_H]]*100,2)/100</f>
        <v>0.38</v>
      </c>
      <c r="J3184" s="15">
        <f>1/Table1[[#This Row],[odds_ft_home_team_win]]-Table1[[#This Row],[Margin/3]]</f>
        <v>0.3896459426511899</v>
      </c>
      <c r="K3184" s="15">
        <f>1/Table1[[#This Row],[odds_ft_draw]]-Table1[[#This Row],[Margin/3]]</f>
        <v>0.29176074627656751</v>
      </c>
      <c r="L3184" s="15">
        <f>1/Table1[[#This Row],[odds_ft_away_team_win]]-Table1[[#This Row],[Margin/3]]</f>
        <v>0.31859331107224254</v>
      </c>
      <c r="M3184" s="15" t="s">
        <v>66</v>
      </c>
      <c r="N3184" s="15">
        <v>1.81</v>
      </c>
      <c r="O3184" s="15">
        <v>2</v>
      </c>
      <c r="P3184" s="15">
        <v>1.7</v>
      </c>
      <c r="Q3184" s="15">
        <v>1.67</v>
      </c>
      <c r="R3184" s="15" t="str" cm="1">
        <f t="array" ref="R31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4" s="15">
        <v>2</v>
      </c>
      <c r="T3184" s="15">
        <v>0</v>
      </c>
      <c r="U3184" s="15">
        <v>2</v>
      </c>
      <c r="V3184" s="15">
        <v>1</v>
      </c>
      <c r="W3184" s="15">
        <v>1</v>
      </c>
      <c r="X3184" s="15">
        <v>0</v>
      </c>
      <c r="Y3184" s="15" t="s">
        <v>860</v>
      </c>
      <c r="Z3184" s="15"/>
      <c r="AA3184" s="15">
        <v>6</v>
      </c>
      <c r="AB3184" s="15">
        <v>11</v>
      </c>
      <c r="AC3184" s="15">
        <v>0</v>
      </c>
      <c r="AD3184" s="15">
        <v>0</v>
      </c>
      <c r="AE3184" s="15">
        <v>3</v>
      </c>
      <c r="AF3184" s="15">
        <v>0</v>
      </c>
      <c r="AG3184" s="15">
        <v>0</v>
      </c>
      <c r="AH3184" s="15">
        <v>0</v>
      </c>
      <c r="AI3184" s="15">
        <v>1</v>
      </c>
      <c r="AJ3184" s="15">
        <v>2</v>
      </c>
      <c r="AK3184" s="15">
        <v>18</v>
      </c>
      <c r="AL3184" s="15">
        <v>20</v>
      </c>
      <c r="AM3184" s="15">
        <v>9</v>
      </c>
      <c r="AN3184" s="15">
        <v>15</v>
      </c>
      <c r="AO3184" s="15">
        <v>9</v>
      </c>
      <c r="AP3184" s="15">
        <v>5</v>
      </c>
      <c r="AQ3184" s="15">
        <v>14</v>
      </c>
      <c r="AR3184" s="15">
        <v>24</v>
      </c>
      <c r="AS3184" s="15">
        <v>47</v>
      </c>
      <c r="AT3184" s="15">
        <v>53</v>
      </c>
      <c r="AU3184" s="15">
        <v>0</v>
      </c>
      <c r="AV3184" s="15">
        <v>0</v>
      </c>
      <c r="AW3184" s="15">
        <v>2.64</v>
      </c>
      <c r="AX3184" s="15">
        <v>57</v>
      </c>
      <c r="AY3184" s="15">
        <v>76</v>
      </c>
      <c r="AZ3184" s="15">
        <v>46</v>
      </c>
      <c r="BA3184" s="15">
        <v>34</v>
      </c>
      <c r="BB3184" s="15">
        <v>10</v>
      </c>
      <c r="BC3184" s="15">
        <v>29</v>
      </c>
      <c r="BD3184" s="15">
        <v>67</v>
      </c>
      <c r="BE3184" s="15">
        <v>43</v>
      </c>
      <c r="BF3184" s="15">
        <v>81</v>
      </c>
      <c r="BG3184" s="15">
        <v>11.54</v>
      </c>
      <c r="BH3184" s="15">
        <v>3.81</v>
      </c>
      <c r="BI3184" s="15">
        <v>2.5</v>
      </c>
      <c r="BJ3184" s="15">
        <v>3.31</v>
      </c>
      <c r="BK3184" s="15">
        <v>3.04</v>
      </c>
      <c r="BL3184" s="15">
        <f>1/Table1[[#This Row],[odds_ft_home_team_win]]+1/Table1[[#This Row],[odds_ft_draw]]+1/Table1[[#This Row],[odds_ft_away_team_win]]-1</f>
        <v>3.1062172046430359E-2</v>
      </c>
      <c r="BM3184" s="15">
        <f>Table1[[#This Row],[Margin]]/3</f>
        <v>1.035405734881012E-2</v>
      </c>
      <c r="BN3184" s="15">
        <v>0</v>
      </c>
      <c r="BO3184" s="15">
        <v>0</v>
      </c>
      <c r="BP3184" s="15">
        <v>0</v>
      </c>
      <c r="BQ3184" s="15">
        <v>0</v>
      </c>
      <c r="BR3184" s="15">
        <v>0</v>
      </c>
      <c r="BS3184" s="15">
        <v>0</v>
      </c>
      <c r="BT3184" s="15" t="s">
        <v>109</v>
      </c>
      <c r="BU3184">
        <f>VLOOKUP(Table1[[#This Row],[Reference]],metron,11,FALSE)</f>
        <v>1.330562659846547</v>
      </c>
      <c r="BV3184">
        <f>VLOOKUP(Table1[[#This Row],[Reference]],metron,12,FALSE)</f>
        <v>1.1595268542199491</v>
      </c>
    </row>
    <row r="3185" spans="1:74" hidden="1" x14ac:dyDescent="0.45">
      <c r="A3185" t="s">
        <v>5414</v>
      </c>
      <c r="B3185">
        <v>1417136400</v>
      </c>
      <c r="C3185" s="3" t="s">
        <v>1347</v>
      </c>
      <c r="D3185" s="1" t="s">
        <v>65</v>
      </c>
      <c r="E3185" s="1" t="s">
        <v>66</v>
      </c>
      <c r="F3185" s="19" t="s">
        <v>85</v>
      </c>
      <c r="G3185" t="s">
        <v>93</v>
      </c>
      <c r="H3185" t="s">
        <v>66</v>
      </c>
      <c r="I3185">
        <f>MROUND(Table1[[#This Row],[Prob_H]]*100,2)/100</f>
        <v>0.42</v>
      </c>
      <c r="J3185">
        <f>1/Table1[[#This Row],[odds_ft_home_team_win]]-Table1[[#This Row],[Margin/3]]</f>
        <v>0.42133331689242093</v>
      </c>
      <c r="K3185">
        <f>1/Table1[[#This Row],[odds_ft_draw]]-Table1[[#This Row],[Margin/3]]</f>
        <v>0.29425020191495521</v>
      </c>
      <c r="L3185">
        <f>1/Table1[[#This Row],[odds_ft_away_team_win]]-Table1[[#This Row],[Margin/3]]</f>
        <v>0.28441648119262375</v>
      </c>
      <c r="M3185" s="1" t="s">
        <v>66</v>
      </c>
      <c r="N3185">
        <v>1.59</v>
      </c>
      <c r="O3185">
        <v>1.82</v>
      </c>
      <c r="P3185">
        <v>1.45</v>
      </c>
      <c r="Q3185">
        <v>1.66</v>
      </c>
      <c r="R3185" t="str" cm="1">
        <f t="array" ref="R31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85">
        <v>0</v>
      </c>
      <c r="T3185">
        <v>1</v>
      </c>
      <c r="U3185">
        <v>1</v>
      </c>
      <c r="V3185">
        <v>1</v>
      </c>
      <c r="W3185">
        <v>0</v>
      </c>
      <c r="X3185">
        <v>1</v>
      </c>
      <c r="Z3185">
        <v>35</v>
      </c>
      <c r="AA3185">
        <v>5</v>
      </c>
      <c r="AB3185">
        <v>4</v>
      </c>
      <c r="AC3185">
        <v>1</v>
      </c>
      <c r="AD3185">
        <v>0</v>
      </c>
      <c r="AE3185">
        <v>2</v>
      </c>
      <c r="AF3185">
        <v>0</v>
      </c>
      <c r="AG3185">
        <v>1</v>
      </c>
      <c r="AH3185">
        <v>0</v>
      </c>
      <c r="AI3185">
        <v>1</v>
      </c>
      <c r="AJ3185">
        <v>1</v>
      </c>
      <c r="AK3185">
        <v>12</v>
      </c>
      <c r="AL3185">
        <v>8</v>
      </c>
      <c r="AM3185">
        <v>4</v>
      </c>
      <c r="AN3185">
        <v>2</v>
      </c>
      <c r="AO3185">
        <v>8</v>
      </c>
      <c r="AP3185">
        <v>6</v>
      </c>
      <c r="AQ3185">
        <v>12</v>
      </c>
      <c r="AR3185">
        <v>9</v>
      </c>
      <c r="AS3185">
        <v>60</v>
      </c>
      <c r="AT3185">
        <v>40</v>
      </c>
      <c r="AU3185">
        <v>0</v>
      </c>
      <c r="AV3185">
        <v>0</v>
      </c>
      <c r="AW3185">
        <v>2.5</v>
      </c>
      <c r="AX3185">
        <v>59</v>
      </c>
      <c r="AY3185">
        <v>71</v>
      </c>
      <c r="AZ3185">
        <v>50</v>
      </c>
      <c r="BA3185">
        <v>24</v>
      </c>
      <c r="BB3185">
        <v>6</v>
      </c>
      <c r="BC3185">
        <v>24</v>
      </c>
      <c r="BD3185">
        <v>68</v>
      </c>
      <c r="BE3185">
        <v>44</v>
      </c>
      <c r="BF3185">
        <v>88</v>
      </c>
      <c r="BG3185">
        <v>10.97</v>
      </c>
      <c r="BH3185">
        <v>4.9400000000000004</v>
      </c>
      <c r="BI3185">
        <v>2.3199999999999998</v>
      </c>
      <c r="BJ3185">
        <v>3.29</v>
      </c>
      <c r="BK3185">
        <v>3.4</v>
      </c>
      <c r="BL3185">
        <f>1/Table1[[#This Row],[odds_ft_home_team_win]]+1/Table1[[#This Row],[odds_ft_draw]]+1/Table1[[#This Row],[odds_ft_away_team_win]]-1</f>
        <v>2.9103497598599315E-2</v>
      </c>
      <c r="BM3185">
        <f>Table1[[#This Row],[Margin]]/3</f>
        <v>9.7011658661997711E-3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 t="s">
        <v>87</v>
      </c>
      <c r="BU3185">
        <f>VLOOKUP(Table1[[#This Row],[Reference]],metron,11,FALSE)</f>
        <v>1.396960958296362</v>
      </c>
      <c r="BV3185">
        <f>VLOOKUP(Table1[[#This Row],[Reference]],metron,12,FALSE)</f>
        <v>1.091503992901508</v>
      </c>
    </row>
    <row r="3186" spans="1:74" hidden="1" x14ac:dyDescent="0.45">
      <c r="A3186" t="s">
        <v>5415</v>
      </c>
      <c r="B3186">
        <v>1398906000</v>
      </c>
      <c r="C3186" s="3" t="s">
        <v>1083</v>
      </c>
      <c r="D3186" s="1" t="s">
        <v>65</v>
      </c>
      <c r="E3186" s="1" t="s">
        <v>66</v>
      </c>
      <c r="F3186" s="19" t="s">
        <v>86</v>
      </c>
      <c r="G3186" t="s">
        <v>88</v>
      </c>
      <c r="H3186" t="s">
        <v>66</v>
      </c>
      <c r="I3186">
        <f>MROUND(Table1[[#This Row],[Prob_H]]*100,2)/100</f>
        <v>0.48</v>
      </c>
      <c r="J3186">
        <f>1/Table1[[#This Row],[odds_ft_home_team_win]]-Table1[[#This Row],[Margin/3]]</f>
        <v>0.47307798564105402</v>
      </c>
      <c r="K3186">
        <f>1/Table1[[#This Row],[odds_ft_draw]]-Table1[[#This Row],[Margin/3]]</f>
        <v>0.27651914949083872</v>
      </c>
      <c r="L3186">
        <f>1/Table1[[#This Row],[odds_ft_away_team_win]]-Table1[[#This Row],[Margin/3]]</f>
        <v>0.25040286486810714</v>
      </c>
      <c r="M3186" s="1" t="s">
        <v>66</v>
      </c>
      <c r="N3186">
        <v>1.68</v>
      </c>
      <c r="O3186">
        <v>1.71</v>
      </c>
      <c r="P3186">
        <v>1.67</v>
      </c>
      <c r="Q3186">
        <v>1.69</v>
      </c>
      <c r="R3186" t="str" cm="1">
        <f t="array" ref="R31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86">
        <v>5</v>
      </c>
      <c r="T3186">
        <v>3</v>
      </c>
      <c r="U3186">
        <v>8</v>
      </c>
      <c r="V3186">
        <v>2</v>
      </c>
      <c r="W3186">
        <v>1</v>
      </c>
      <c r="X3186">
        <v>1</v>
      </c>
      <c r="Y3186" t="s">
        <v>1084</v>
      </c>
      <c r="Z3186" t="s">
        <v>1085</v>
      </c>
      <c r="AA3186">
        <v>9</v>
      </c>
      <c r="AB3186">
        <v>2</v>
      </c>
      <c r="AC3186">
        <v>1</v>
      </c>
      <c r="AD3186">
        <v>1</v>
      </c>
      <c r="AE3186">
        <v>4</v>
      </c>
      <c r="AF3186">
        <v>0</v>
      </c>
      <c r="AG3186">
        <v>0</v>
      </c>
      <c r="AH3186">
        <v>2</v>
      </c>
      <c r="AI3186">
        <v>2</v>
      </c>
      <c r="AJ3186">
        <v>2</v>
      </c>
      <c r="AK3186">
        <v>8</v>
      </c>
      <c r="AL3186">
        <v>5</v>
      </c>
      <c r="AM3186">
        <v>4</v>
      </c>
      <c r="AN3186">
        <v>3</v>
      </c>
      <c r="AO3186">
        <v>4</v>
      </c>
      <c r="AP3186">
        <v>2</v>
      </c>
      <c r="AQ3186">
        <v>13</v>
      </c>
      <c r="AR3186">
        <v>16</v>
      </c>
      <c r="AS3186">
        <v>59</v>
      </c>
      <c r="AT3186">
        <v>41</v>
      </c>
      <c r="AU3186">
        <v>0</v>
      </c>
      <c r="AV3186">
        <v>0</v>
      </c>
      <c r="AW3186">
        <v>2.95</v>
      </c>
      <c r="AX3186">
        <v>65</v>
      </c>
      <c r="AY3186">
        <v>80</v>
      </c>
      <c r="AZ3186">
        <v>57</v>
      </c>
      <c r="BA3186">
        <v>42</v>
      </c>
      <c r="BB3186">
        <v>16</v>
      </c>
      <c r="BC3186">
        <v>35</v>
      </c>
      <c r="BD3186">
        <v>71</v>
      </c>
      <c r="BE3186">
        <v>53</v>
      </c>
      <c r="BF3186">
        <v>86</v>
      </c>
      <c r="BG3186">
        <v>10.93</v>
      </c>
      <c r="BH3186">
        <v>4.87</v>
      </c>
      <c r="BI3186">
        <v>2.0699999999999998</v>
      </c>
      <c r="BJ3186">
        <v>3.49</v>
      </c>
      <c r="BK3186">
        <v>3.84</v>
      </c>
      <c r="BL3186">
        <f>1/Table1[[#This Row],[odds_ft_home_team_win]]+1/Table1[[#This Row],[odds_ft_draw]]+1/Table1[[#This Row],[odds_ft_away_team_win]]-1</f>
        <v>3.0041405395678566E-2</v>
      </c>
      <c r="BM3186">
        <f>Table1[[#This Row],[Margin]]/3</f>
        <v>1.0013801798559522E-2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 t="s">
        <v>113</v>
      </c>
      <c r="BU3186">
        <f>VLOOKUP(Table1[[#This Row],[Reference]],metron,11,FALSE)</f>
        <v>1.510877192982456</v>
      </c>
      <c r="BV3186">
        <f>VLOOKUP(Table1[[#This Row],[Reference]],metron,12,FALSE)</f>
        <v>1.0163157894736841</v>
      </c>
    </row>
    <row r="3187" spans="1:74" hidden="1" x14ac:dyDescent="0.45">
      <c r="A3187" t="s">
        <v>5415</v>
      </c>
      <c r="B3187">
        <v>1398913200</v>
      </c>
      <c r="C3187" s="3" t="s">
        <v>1086</v>
      </c>
      <c r="D3187" s="1" t="s">
        <v>65</v>
      </c>
      <c r="E3187" s="1" t="s">
        <v>66</v>
      </c>
      <c r="F3187" s="19" t="s">
        <v>81</v>
      </c>
      <c r="G3187" t="s">
        <v>77</v>
      </c>
      <c r="H3187" t="s">
        <v>66</v>
      </c>
      <c r="I3187">
        <f>MROUND(Table1[[#This Row],[Prob_H]]*100,2)/100</f>
        <v>0.42</v>
      </c>
      <c r="J3187">
        <f>1/Table1[[#This Row],[odds_ft_home_team_win]]-Table1[[#This Row],[Margin/3]]</f>
        <v>0.41345470727384864</v>
      </c>
      <c r="K3187">
        <f>1/Table1[[#This Row],[odds_ft_draw]]-Table1[[#This Row],[Margin/3]]</f>
        <v>0.28912709131931702</v>
      </c>
      <c r="L3187">
        <f>1/Table1[[#This Row],[odds_ft_away_team_win]]-Table1[[#This Row],[Margin/3]]</f>
        <v>0.29741820140683428</v>
      </c>
      <c r="M3187" s="1" t="s">
        <v>66</v>
      </c>
      <c r="N3187">
        <v>1.68</v>
      </c>
      <c r="O3187">
        <v>1.83</v>
      </c>
      <c r="P3187">
        <v>1.7</v>
      </c>
      <c r="Q3187">
        <v>1.79</v>
      </c>
      <c r="R3187" t="str" cm="1">
        <f t="array" ref="R31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7">
        <v>1</v>
      </c>
      <c r="T3187">
        <v>1</v>
      </c>
      <c r="U3187">
        <v>2</v>
      </c>
      <c r="V3187">
        <v>2</v>
      </c>
      <c r="W3187">
        <v>1</v>
      </c>
      <c r="X3187">
        <v>1</v>
      </c>
      <c r="Y3187">
        <v>20</v>
      </c>
      <c r="Z3187">
        <v>3</v>
      </c>
      <c r="AA3187">
        <v>-1</v>
      </c>
      <c r="AB3187">
        <v>-1</v>
      </c>
      <c r="AC3187">
        <v>1</v>
      </c>
      <c r="AD3187">
        <v>0</v>
      </c>
      <c r="AE3187">
        <v>2</v>
      </c>
      <c r="AF3187">
        <v>0</v>
      </c>
      <c r="AG3187">
        <v>0</v>
      </c>
      <c r="AH3187">
        <v>1</v>
      </c>
      <c r="AI3187">
        <v>0</v>
      </c>
      <c r="AJ3187">
        <v>2</v>
      </c>
      <c r="AK3187">
        <v>-1</v>
      </c>
      <c r="AL3187">
        <v>-1</v>
      </c>
      <c r="AM3187">
        <v>-1</v>
      </c>
      <c r="AN3187">
        <v>-1</v>
      </c>
      <c r="AO3187">
        <v>-1</v>
      </c>
      <c r="AP3187">
        <v>-1</v>
      </c>
      <c r="AQ3187">
        <v>-1</v>
      </c>
      <c r="AR3187">
        <v>-1</v>
      </c>
      <c r="AS3187">
        <v>-1</v>
      </c>
      <c r="AT3187">
        <v>-1</v>
      </c>
      <c r="AU3187">
        <v>0</v>
      </c>
      <c r="AV3187">
        <v>0</v>
      </c>
      <c r="AW3187">
        <v>2.54</v>
      </c>
      <c r="AX3187">
        <v>54</v>
      </c>
      <c r="AY3187">
        <v>71</v>
      </c>
      <c r="AZ3187">
        <v>51</v>
      </c>
      <c r="BA3187">
        <v>29</v>
      </c>
      <c r="BB3187">
        <v>10</v>
      </c>
      <c r="BC3187">
        <v>32</v>
      </c>
      <c r="BD3187">
        <v>67</v>
      </c>
      <c r="BE3187">
        <v>41</v>
      </c>
      <c r="BF3187">
        <v>77</v>
      </c>
      <c r="BG3187">
        <v>11.41</v>
      </c>
      <c r="BH3187">
        <v>4.55</v>
      </c>
      <c r="BI3187">
        <v>2.36</v>
      </c>
      <c r="BJ3187">
        <v>3.34</v>
      </c>
      <c r="BK3187">
        <v>3.25</v>
      </c>
      <c r="BL3187">
        <f>1/Table1[[#This Row],[odds_ft_home_team_win]]+1/Table1[[#This Row],[odds_ft_draw]]+1/Table1[[#This Row],[odds_ft_away_team_win]]-1</f>
        <v>3.0822318856420283E-2</v>
      </c>
      <c r="BM3187">
        <f>Table1[[#This Row],[Margin]]/3</f>
        <v>1.0274106285473428E-2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 t="s">
        <v>109</v>
      </c>
      <c r="BU3187">
        <f>VLOOKUP(Table1[[#This Row],[Reference]],metron,11,FALSE)</f>
        <v>1.396960958296362</v>
      </c>
      <c r="BV3187">
        <f>VLOOKUP(Table1[[#This Row],[Reference]],metron,12,FALSE)</f>
        <v>1.091503992901508</v>
      </c>
    </row>
    <row r="3188" spans="1:74" hidden="1" x14ac:dyDescent="0.45">
      <c r="A3188" t="s">
        <v>5415</v>
      </c>
      <c r="B3188">
        <v>1398992400</v>
      </c>
      <c r="C3188" s="3" t="s">
        <v>1087</v>
      </c>
      <c r="D3188" s="1" t="s">
        <v>65</v>
      </c>
      <c r="E3188" s="1" t="s">
        <v>66</v>
      </c>
      <c r="F3188" s="19" t="s">
        <v>103</v>
      </c>
      <c r="G3188" t="s">
        <v>94</v>
      </c>
      <c r="H3188" t="s">
        <v>66</v>
      </c>
      <c r="I3188">
        <f>MROUND(Table1[[#This Row],[Prob_H]]*100,2)/100</f>
        <v>0.46</v>
      </c>
      <c r="J3188">
        <f>1/Table1[[#This Row],[odds_ft_home_team_win]]-Table1[[#This Row],[Margin/3]]</f>
        <v>0.45081854300134655</v>
      </c>
      <c r="K3188">
        <f>1/Table1[[#This Row],[odds_ft_draw]]-Table1[[#This Row],[Margin/3]]</f>
        <v>0.29394041769494395</v>
      </c>
      <c r="L3188">
        <f>1/Table1[[#This Row],[odds_ft_away_team_win]]-Table1[[#This Row],[Margin/3]]</f>
        <v>0.25524103930370939</v>
      </c>
      <c r="M3188" s="1" t="s">
        <v>66</v>
      </c>
      <c r="N3188">
        <v>1.21</v>
      </c>
      <c r="O3188">
        <v>1.06</v>
      </c>
      <c r="P3188">
        <v>1.28</v>
      </c>
      <c r="Q3188">
        <v>1.03</v>
      </c>
      <c r="R3188" t="str" cm="1">
        <f t="array" ref="R31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8">
        <v>1</v>
      </c>
      <c r="T3188">
        <v>1</v>
      </c>
      <c r="U3188">
        <v>2</v>
      </c>
      <c r="V3188">
        <v>0</v>
      </c>
      <c r="W3188">
        <v>0</v>
      </c>
      <c r="X3188">
        <v>0</v>
      </c>
      <c r="Y3188">
        <v>70</v>
      </c>
      <c r="Z3188" t="s">
        <v>343</v>
      </c>
      <c r="AA3188">
        <v>8</v>
      </c>
      <c r="AB3188">
        <v>2</v>
      </c>
      <c r="AC3188">
        <v>1</v>
      </c>
      <c r="AD3188">
        <v>0</v>
      </c>
      <c r="AE3188">
        <v>2</v>
      </c>
      <c r="AF3188">
        <v>0</v>
      </c>
      <c r="AG3188">
        <v>0</v>
      </c>
      <c r="AH3188">
        <v>1</v>
      </c>
      <c r="AI3188">
        <v>2</v>
      </c>
      <c r="AJ3188">
        <v>0</v>
      </c>
      <c r="AK3188">
        <v>12</v>
      </c>
      <c r="AL3188">
        <v>17</v>
      </c>
      <c r="AM3188">
        <v>6</v>
      </c>
      <c r="AN3188">
        <v>5</v>
      </c>
      <c r="AO3188">
        <v>6</v>
      </c>
      <c r="AP3188">
        <v>12</v>
      </c>
      <c r="AQ3188">
        <v>9</v>
      </c>
      <c r="AR3188">
        <v>11</v>
      </c>
      <c r="AS3188">
        <v>58</v>
      </c>
      <c r="AT3188">
        <v>42</v>
      </c>
      <c r="AU3188">
        <v>0</v>
      </c>
      <c r="AV3188">
        <v>0</v>
      </c>
      <c r="AW3188">
        <v>2.23</v>
      </c>
      <c r="AX3188">
        <v>52</v>
      </c>
      <c r="AY3188">
        <v>65</v>
      </c>
      <c r="AZ3188">
        <v>40</v>
      </c>
      <c r="BA3188">
        <v>21</v>
      </c>
      <c r="BB3188">
        <v>6</v>
      </c>
      <c r="BC3188">
        <v>22</v>
      </c>
      <c r="BD3188">
        <v>56</v>
      </c>
      <c r="BE3188">
        <v>37</v>
      </c>
      <c r="BF3188">
        <v>82</v>
      </c>
      <c r="BG3188">
        <v>8.7200000000000006</v>
      </c>
      <c r="BH3188">
        <v>4.3499999999999996</v>
      </c>
      <c r="BI3188">
        <v>2.17</v>
      </c>
      <c r="BJ3188">
        <v>3.29</v>
      </c>
      <c r="BK3188">
        <v>3.77</v>
      </c>
      <c r="BL3188">
        <f>1/Table1[[#This Row],[odds_ft_home_team_win]]+1/Table1[[#This Row],[odds_ft_draw]]+1/Table1[[#This Row],[odds_ft_away_team_win]]-1</f>
        <v>3.0032850258633115E-2</v>
      </c>
      <c r="BM3188">
        <f>Table1[[#This Row],[Margin]]/3</f>
        <v>1.0010950086211038E-2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 t="s">
        <v>118</v>
      </c>
      <c r="BU3188">
        <f>VLOOKUP(Table1[[#This Row],[Reference]],metron,11,FALSE)</f>
        <v>1.4888836329233679</v>
      </c>
      <c r="BV3188">
        <f>VLOOKUP(Table1[[#This Row],[Reference]],metron,12,FALSE)</f>
        <v>1.0516792809839171</v>
      </c>
    </row>
    <row r="3189" spans="1:74" hidden="1" x14ac:dyDescent="0.45">
      <c r="A3189" t="s">
        <v>5415</v>
      </c>
      <c r="B3189">
        <v>1398999600</v>
      </c>
      <c r="C3189" s="3" t="s">
        <v>1088</v>
      </c>
      <c r="D3189" s="1" t="s">
        <v>65</v>
      </c>
      <c r="E3189" s="1" t="s">
        <v>66</v>
      </c>
      <c r="F3189" s="19" t="s">
        <v>72</v>
      </c>
      <c r="G3189" t="s">
        <v>97</v>
      </c>
      <c r="H3189" t="s">
        <v>66</v>
      </c>
      <c r="I3189">
        <f>MROUND(Table1[[#This Row],[Prob_H]]*100,2)/100</f>
        <v>0.4</v>
      </c>
      <c r="J3189">
        <f>1/Table1[[#This Row],[odds_ft_home_team_win]]-Table1[[#This Row],[Margin/3]]</f>
        <v>0.4012517487039145</v>
      </c>
      <c r="K3189">
        <f>1/Table1[[#This Row],[odds_ft_draw]]-Table1[[#This Row],[Margin/3]]</f>
        <v>0.29553951251257538</v>
      </c>
      <c r="L3189">
        <f>1/Table1[[#This Row],[odds_ft_away_team_win]]-Table1[[#This Row],[Margin/3]]</f>
        <v>0.30320873878351001</v>
      </c>
      <c r="M3189" s="1" t="s">
        <v>66</v>
      </c>
      <c r="N3189">
        <v>1.32</v>
      </c>
      <c r="O3189">
        <v>1.74</v>
      </c>
      <c r="P3189">
        <v>1.28</v>
      </c>
      <c r="Q3189">
        <v>1.67</v>
      </c>
      <c r="R3189" t="str" cm="1">
        <f t="array" ref="R31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AA3189">
        <v>5</v>
      </c>
      <c r="AB3189">
        <v>1</v>
      </c>
      <c r="AC3189">
        <v>2</v>
      </c>
      <c r="AD3189">
        <v>0</v>
      </c>
      <c r="AE3189">
        <v>2</v>
      </c>
      <c r="AF3189">
        <v>0</v>
      </c>
      <c r="AG3189">
        <v>0</v>
      </c>
      <c r="AH3189">
        <v>2</v>
      </c>
      <c r="AI3189">
        <v>0</v>
      </c>
      <c r="AJ3189">
        <v>2</v>
      </c>
      <c r="AK3189">
        <v>14</v>
      </c>
      <c r="AL3189">
        <v>9</v>
      </c>
      <c r="AM3189">
        <v>4</v>
      </c>
      <c r="AN3189">
        <v>5</v>
      </c>
      <c r="AO3189">
        <v>10</v>
      </c>
      <c r="AP3189">
        <v>4</v>
      </c>
      <c r="AQ3189">
        <v>8</v>
      </c>
      <c r="AR3189">
        <v>14</v>
      </c>
      <c r="AS3189">
        <v>53</v>
      </c>
      <c r="AT3189">
        <v>47</v>
      </c>
      <c r="AU3189">
        <v>0</v>
      </c>
      <c r="AV3189">
        <v>0</v>
      </c>
      <c r="AW3189">
        <v>2.6</v>
      </c>
      <c r="AX3189">
        <v>52</v>
      </c>
      <c r="AY3189">
        <v>78</v>
      </c>
      <c r="AZ3189">
        <v>52</v>
      </c>
      <c r="BA3189">
        <v>24</v>
      </c>
      <c r="BB3189">
        <v>9</v>
      </c>
      <c r="BC3189">
        <v>29</v>
      </c>
      <c r="BD3189">
        <v>70</v>
      </c>
      <c r="BE3189">
        <v>45</v>
      </c>
      <c r="BF3189">
        <v>84</v>
      </c>
      <c r="BG3189">
        <v>9.14</v>
      </c>
      <c r="BH3189">
        <v>5.21</v>
      </c>
      <c r="BI3189">
        <v>2.4300000000000002</v>
      </c>
      <c r="BJ3189">
        <v>3.27</v>
      </c>
      <c r="BK3189">
        <v>3.19</v>
      </c>
      <c r="BL3189">
        <f>1/Table1[[#This Row],[odds_ft_home_team_win]]+1/Table1[[#This Row],[odds_ft_draw]]+1/Table1[[#This Row],[odds_ft_away_team_win]]-1</f>
        <v>3.0812655122824273E-2</v>
      </c>
      <c r="BM3189">
        <f>Table1[[#This Row],[Margin]]/3</f>
        <v>1.0270885040941424E-2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 t="s">
        <v>75</v>
      </c>
      <c r="BU3189">
        <f>VLOOKUP(Table1[[#This Row],[Reference]],metron,11,FALSE)</f>
        <v>1.344038264434575</v>
      </c>
      <c r="BV3189">
        <f>VLOOKUP(Table1[[#This Row],[Reference]],metron,12,FALSE)</f>
        <v>1.1515772691037469</v>
      </c>
    </row>
    <row r="3190" spans="1:74" hidden="1" x14ac:dyDescent="0.45">
      <c r="A3190" t="s">
        <v>5412</v>
      </c>
      <c r="B3190">
        <v>1449190800</v>
      </c>
      <c r="C3190" s="3" t="s">
        <v>1922</v>
      </c>
      <c r="D3190" s="1" t="s">
        <v>65</v>
      </c>
      <c r="E3190" s="1" t="s">
        <v>66</v>
      </c>
      <c r="F3190" s="18" t="s">
        <v>86</v>
      </c>
      <c r="G3190" t="s">
        <v>94</v>
      </c>
      <c r="H3190" t="s">
        <v>66</v>
      </c>
      <c r="I3190">
        <f>MROUND(Table1[[#This Row],[Prob_H]]*100,2)/100</f>
        <v>0.48</v>
      </c>
      <c r="J3190">
        <f>1/Table1[[#This Row],[odds_ft_home_team_win]]-Table1[[#This Row],[Margin/3]]</f>
        <v>0.48183171056370683</v>
      </c>
      <c r="K3190">
        <f>1/Table1[[#This Row],[odds_ft_draw]]-Table1[[#This Row],[Margin/3]]</f>
        <v>0.26337476256711689</v>
      </c>
      <c r="L3190">
        <f>1/Table1[[#This Row],[odds_ft_away_team_win]]-Table1[[#This Row],[Margin/3]]</f>
        <v>0.25479352686917639</v>
      </c>
      <c r="M3190" s="1" t="s">
        <v>66</v>
      </c>
      <c r="N3190">
        <v>1.63</v>
      </c>
      <c r="O3190">
        <v>2</v>
      </c>
      <c r="P3190">
        <v>1.67</v>
      </c>
      <c r="Q3190">
        <v>1.65</v>
      </c>
      <c r="R3190" t="str" cm="1">
        <f t="array" ref="R31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0">
        <v>0</v>
      </c>
      <c r="T3190">
        <v>3</v>
      </c>
      <c r="U3190">
        <v>3</v>
      </c>
      <c r="V3190">
        <v>0</v>
      </c>
      <c r="W3190">
        <v>0</v>
      </c>
      <c r="X3190">
        <v>0</v>
      </c>
      <c r="Z3190" t="s">
        <v>1923</v>
      </c>
      <c r="AA3190">
        <v>3</v>
      </c>
      <c r="AB3190">
        <v>1</v>
      </c>
      <c r="AC3190">
        <v>5</v>
      </c>
      <c r="AD3190">
        <v>2</v>
      </c>
      <c r="AE3190">
        <v>5</v>
      </c>
      <c r="AF3190">
        <v>0</v>
      </c>
      <c r="AG3190">
        <v>2</v>
      </c>
      <c r="AH3190">
        <v>5</v>
      </c>
      <c r="AI3190">
        <v>3</v>
      </c>
      <c r="AJ3190">
        <v>2</v>
      </c>
      <c r="AK3190">
        <v>16</v>
      </c>
      <c r="AL3190">
        <v>4</v>
      </c>
      <c r="AM3190">
        <v>2</v>
      </c>
      <c r="AN3190">
        <v>2</v>
      </c>
      <c r="AO3190">
        <v>14</v>
      </c>
      <c r="AP3190">
        <v>2</v>
      </c>
      <c r="AQ3190">
        <v>19</v>
      </c>
      <c r="AR3190">
        <v>13</v>
      </c>
      <c r="AS3190">
        <v>60</v>
      </c>
      <c r="AT3190">
        <v>40</v>
      </c>
      <c r="AU3190">
        <v>0</v>
      </c>
      <c r="AV3190">
        <v>0</v>
      </c>
      <c r="AW3190">
        <v>3.11</v>
      </c>
      <c r="AX3190">
        <v>56</v>
      </c>
      <c r="AY3190">
        <v>84</v>
      </c>
      <c r="AZ3190">
        <v>68</v>
      </c>
      <c r="BA3190">
        <v>32</v>
      </c>
      <c r="BB3190">
        <v>19</v>
      </c>
      <c r="BC3190">
        <v>47</v>
      </c>
      <c r="BD3190">
        <v>90</v>
      </c>
      <c r="BE3190">
        <v>48</v>
      </c>
      <c r="BF3190">
        <v>76</v>
      </c>
      <c r="BG3190">
        <v>10.39</v>
      </c>
      <c r="BH3190">
        <v>5.58</v>
      </c>
      <c r="BI3190">
        <v>2.04</v>
      </c>
      <c r="BJ3190">
        <v>3.68</v>
      </c>
      <c r="BK3190">
        <v>3.8</v>
      </c>
      <c r="BL3190">
        <f>1/Table1[[#This Row],[odds_ft_home_team_win]]+1/Table1[[#This Row],[odds_ft_draw]]+1/Table1[[#This Row],[odds_ft_away_team_win]]-1</f>
        <v>2.5093103602997102E-2</v>
      </c>
      <c r="BM3190">
        <f>Table1[[#This Row],[Margin]]/3</f>
        <v>8.3643678676657007E-3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 t="s">
        <v>113</v>
      </c>
      <c r="BU3190">
        <f>VLOOKUP(Table1[[#This Row],[Reference]],metron,11,FALSE)</f>
        <v>1.510877192982456</v>
      </c>
      <c r="BV3190">
        <f>VLOOKUP(Table1[[#This Row],[Reference]],metron,12,FALSE)</f>
        <v>1.0163157894736841</v>
      </c>
    </row>
    <row r="3191" spans="1:74" hidden="1" x14ac:dyDescent="0.45">
      <c r="A3191" t="s">
        <v>5415</v>
      </c>
      <c r="B3191">
        <v>1399512600</v>
      </c>
      <c r="C3191" s="3" t="s">
        <v>1099</v>
      </c>
      <c r="D3191" s="1" t="s">
        <v>65</v>
      </c>
      <c r="E3191" s="1" t="s">
        <v>66</v>
      </c>
      <c r="F3191" s="18" t="s">
        <v>103</v>
      </c>
      <c r="G3191" t="s">
        <v>88</v>
      </c>
      <c r="H3191" t="s">
        <v>66</v>
      </c>
      <c r="I3191">
        <f>MROUND(Table1[[#This Row],[Prob_H]]*100,2)/100</f>
        <v>0.4</v>
      </c>
      <c r="J3191">
        <f>1/Table1[[#This Row],[odds_ft_home_team_win]]-Table1[[#This Row],[Margin/3]]</f>
        <v>0.40639320862444595</v>
      </c>
      <c r="K3191">
        <f>1/Table1[[#This Row],[odds_ft_draw]]-Table1[[#This Row],[Margin/3]]</f>
        <v>0.2770828637968597</v>
      </c>
      <c r="L3191">
        <f>1/Table1[[#This Row],[odds_ft_away_team_win]]-Table1[[#This Row],[Margin/3]]</f>
        <v>0.3165239275786943</v>
      </c>
      <c r="M3191" s="1" t="s">
        <v>66</v>
      </c>
      <c r="N3191">
        <v>1.25</v>
      </c>
      <c r="O3191">
        <v>1.7</v>
      </c>
      <c r="P3191">
        <v>1.28</v>
      </c>
      <c r="Q3191">
        <v>1.69</v>
      </c>
      <c r="R3191" t="str" cm="1">
        <f t="array" ref="R31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1">
        <v>2</v>
      </c>
      <c r="T3191">
        <v>0</v>
      </c>
      <c r="U3191">
        <v>2</v>
      </c>
      <c r="V3191">
        <v>1</v>
      </c>
      <c r="W3191">
        <v>1</v>
      </c>
      <c r="X3191">
        <v>0</v>
      </c>
      <c r="Y3191" t="s">
        <v>1100</v>
      </c>
      <c r="AA3191">
        <v>-1</v>
      </c>
      <c r="AB3191">
        <v>-1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-1</v>
      </c>
      <c r="AL3191">
        <v>-1</v>
      </c>
      <c r="AM3191">
        <v>-1</v>
      </c>
      <c r="AN3191">
        <v>-1</v>
      </c>
      <c r="AO3191">
        <v>-1</v>
      </c>
      <c r="AP3191">
        <v>-1</v>
      </c>
      <c r="AQ3191">
        <v>-1</v>
      </c>
      <c r="AR3191">
        <v>-1</v>
      </c>
      <c r="AS3191">
        <v>-1</v>
      </c>
      <c r="AT3191">
        <v>-1</v>
      </c>
      <c r="AU3191">
        <v>0</v>
      </c>
      <c r="AV3191">
        <v>0</v>
      </c>
      <c r="AW3191">
        <v>2.96</v>
      </c>
      <c r="AX3191">
        <v>68</v>
      </c>
      <c r="AY3191">
        <v>79</v>
      </c>
      <c r="AZ3191">
        <v>55</v>
      </c>
      <c r="BA3191">
        <v>42</v>
      </c>
      <c r="BB3191">
        <v>17</v>
      </c>
      <c r="BC3191">
        <v>30</v>
      </c>
      <c r="BD3191">
        <v>65</v>
      </c>
      <c r="BE3191">
        <v>56</v>
      </c>
      <c r="BF3191">
        <v>87</v>
      </c>
      <c r="BG3191">
        <v>10.28</v>
      </c>
      <c r="BH3191">
        <v>4.3499999999999996</v>
      </c>
      <c r="BI3191">
        <v>2.4</v>
      </c>
      <c r="BJ3191">
        <v>3.48</v>
      </c>
      <c r="BK3191">
        <v>3.06</v>
      </c>
      <c r="BL3191">
        <f>1/Table1[[#This Row],[odds_ft_home_team_win]]+1/Table1[[#This Row],[odds_ft_draw]]+1/Table1[[#This Row],[odds_ft_away_team_win]]-1</f>
        <v>3.0820374126662164E-2</v>
      </c>
      <c r="BM3191">
        <f>Table1[[#This Row],[Margin]]/3</f>
        <v>1.0273458042220721E-2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 t="s">
        <v>118</v>
      </c>
      <c r="BU3191">
        <f>VLOOKUP(Table1[[#This Row],[Reference]],metron,11,FALSE)</f>
        <v>1.344038264434575</v>
      </c>
      <c r="BV3191">
        <f>VLOOKUP(Table1[[#This Row],[Reference]],metron,12,FALSE)</f>
        <v>1.1515772691037469</v>
      </c>
    </row>
    <row r="3192" spans="1:74" hidden="1" x14ac:dyDescent="0.45">
      <c r="A3192" t="s">
        <v>5415</v>
      </c>
      <c r="B3192">
        <v>1399597500</v>
      </c>
      <c r="C3192" s="3" t="s">
        <v>1101</v>
      </c>
      <c r="D3192" s="1" t="s">
        <v>65</v>
      </c>
      <c r="E3192" s="1" t="s">
        <v>66</v>
      </c>
      <c r="F3192" s="18" t="s">
        <v>81</v>
      </c>
      <c r="G3192" t="s">
        <v>97</v>
      </c>
      <c r="H3192" t="s">
        <v>66</v>
      </c>
      <c r="I3192">
        <f>MROUND(Table1[[#This Row],[Prob_H]]*100,2)/100</f>
        <v>0.44</v>
      </c>
      <c r="J3192">
        <f>1/Table1[[#This Row],[odds_ft_home_team_win]]-Table1[[#This Row],[Margin/3]]</f>
        <v>0.43842957088903967</v>
      </c>
      <c r="K3192">
        <f>1/Table1[[#This Row],[odds_ft_draw]]-Table1[[#This Row],[Margin/3]]</f>
        <v>0.28585706578117753</v>
      </c>
      <c r="L3192">
        <f>1/Table1[[#This Row],[odds_ft_away_team_win]]-Table1[[#This Row],[Margin/3]]</f>
        <v>0.27571336332978275</v>
      </c>
      <c r="M3192" s="1" t="s">
        <v>66</v>
      </c>
      <c r="N3192">
        <v>1.64</v>
      </c>
      <c r="O3192">
        <v>1.75</v>
      </c>
      <c r="P3192">
        <v>1.7</v>
      </c>
      <c r="Q3192">
        <v>1.67</v>
      </c>
      <c r="R3192" t="str" cm="1">
        <f t="array" ref="R31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2">
        <v>1</v>
      </c>
      <c r="T3192">
        <v>0</v>
      </c>
      <c r="U3192">
        <v>1</v>
      </c>
      <c r="V3192">
        <v>1</v>
      </c>
      <c r="W3192">
        <v>1</v>
      </c>
      <c r="X3192">
        <v>0</v>
      </c>
      <c r="Y3192">
        <v>23</v>
      </c>
      <c r="AA3192">
        <v>-1</v>
      </c>
      <c r="AB3192">
        <v>-1</v>
      </c>
      <c r="AC3192">
        <v>3</v>
      </c>
      <c r="AD3192">
        <v>0</v>
      </c>
      <c r="AE3192">
        <v>2</v>
      </c>
      <c r="AF3192">
        <v>0</v>
      </c>
      <c r="AG3192">
        <v>0</v>
      </c>
      <c r="AH3192">
        <v>3</v>
      </c>
      <c r="AI3192">
        <v>0</v>
      </c>
      <c r="AJ3192">
        <v>2</v>
      </c>
      <c r="AK3192">
        <v>-1</v>
      </c>
      <c r="AL3192">
        <v>-1</v>
      </c>
      <c r="AM3192">
        <v>-1</v>
      </c>
      <c r="AN3192">
        <v>-1</v>
      </c>
      <c r="AO3192">
        <v>-1</v>
      </c>
      <c r="AP3192">
        <v>-1</v>
      </c>
      <c r="AQ3192">
        <v>-1</v>
      </c>
      <c r="AR3192">
        <v>-1</v>
      </c>
      <c r="AS3192">
        <v>-1</v>
      </c>
      <c r="AT3192">
        <v>-1</v>
      </c>
      <c r="AU3192">
        <v>0</v>
      </c>
      <c r="AV3192">
        <v>0</v>
      </c>
      <c r="AW3192">
        <v>2.59</v>
      </c>
      <c r="AX3192">
        <v>54</v>
      </c>
      <c r="AY3192">
        <v>77</v>
      </c>
      <c r="AZ3192">
        <v>48</v>
      </c>
      <c r="BA3192">
        <v>28</v>
      </c>
      <c r="BB3192">
        <v>6</v>
      </c>
      <c r="BC3192">
        <v>31</v>
      </c>
      <c r="BD3192">
        <v>72</v>
      </c>
      <c r="BE3192">
        <v>42</v>
      </c>
      <c r="BF3192">
        <v>82</v>
      </c>
      <c r="BG3192">
        <v>9.77</v>
      </c>
      <c r="BH3192">
        <v>4.25</v>
      </c>
      <c r="BI3192">
        <v>2.23</v>
      </c>
      <c r="BJ3192">
        <v>3.38</v>
      </c>
      <c r="BK3192">
        <v>3.5</v>
      </c>
      <c r="BL3192">
        <f>1/Table1[[#This Row],[odds_ft_home_team_win]]+1/Table1[[#This Row],[odds_ft_draw]]+1/Table1[[#This Row],[odds_ft_away_team_win]]-1</f>
        <v>3.0002767153508803E-2</v>
      </c>
      <c r="BM3192">
        <f>Table1[[#This Row],[Margin]]/3</f>
        <v>1.0000922384502934E-2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 t="s">
        <v>109</v>
      </c>
      <c r="BU3192">
        <f>VLOOKUP(Table1[[#This Row],[Reference]],metron,11,FALSE)</f>
        <v>1.4140979689366791</v>
      </c>
      <c r="BV3192">
        <f>VLOOKUP(Table1[[#This Row],[Reference]],metron,12,FALSE)</f>
        <v>1.0666666666666671</v>
      </c>
    </row>
    <row r="3193" spans="1:74" hidden="1" x14ac:dyDescent="0.45">
      <c r="A3193" s="10" t="s">
        <v>5415</v>
      </c>
      <c r="B3193">
        <v>1399770000</v>
      </c>
      <c r="C3193" s="11" t="s">
        <v>1102</v>
      </c>
      <c r="D3193" s="10" t="s">
        <v>65</v>
      </c>
      <c r="E3193" s="10" t="s">
        <v>66</v>
      </c>
      <c r="F3193" s="10" t="s">
        <v>88</v>
      </c>
      <c r="G3193" s="10" t="s">
        <v>103</v>
      </c>
      <c r="H3193" s="10" t="s">
        <v>66</v>
      </c>
      <c r="I3193" s="10">
        <f>MROUND(Table1[[#This Row],[Prob_H]]*100,2)/100</f>
        <v>0.54</v>
      </c>
      <c r="J3193" s="10">
        <f>1/Table1[[#This Row],[odds_ft_home_team_win]]-Table1[[#This Row],[Margin/3]]</f>
        <v>0.54901728674148553</v>
      </c>
      <c r="K3193" s="10">
        <f>1/Table1[[#This Row],[odds_ft_draw]]-Table1[[#This Row],[Margin/3]]</f>
        <v>0.25009832860465026</v>
      </c>
      <c r="L3193" s="10">
        <f>1/Table1[[#This Row],[odds_ft_away_team_win]]-Table1[[#This Row],[Margin/3]]</f>
        <v>0.20088438465386424</v>
      </c>
      <c r="M3193" s="10" t="s">
        <v>66</v>
      </c>
      <c r="N3193" s="10">
        <v>1.66</v>
      </c>
      <c r="O3193" s="10">
        <v>1.3</v>
      </c>
      <c r="P3193" s="10">
        <v>1.69</v>
      </c>
      <c r="Q3193" s="10">
        <v>1.28</v>
      </c>
      <c r="R3193" s="10" t="str" cm="1">
        <f t="array" ref="R31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3" s="10">
        <v>4</v>
      </c>
      <c r="T3193" s="10">
        <v>2</v>
      </c>
      <c r="U3193" s="10">
        <v>6</v>
      </c>
      <c r="V3193" s="10">
        <v>3</v>
      </c>
      <c r="W3193" s="10">
        <v>1</v>
      </c>
      <c r="X3193" s="10">
        <v>2</v>
      </c>
      <c r="Y3193" s="10" t="s">
        <v>1103</v>
      </c>
      <c r="Z3193" s="10" t="s">
        <v>1104</v>
      </c>
      <c r="AA3193" s="10">
        <v>10</v>
      </c>
      <c r="AB3193" s="10">
        <v>4</v>
      </c>
      <c r="AC3193" s="10">
        <v>2</v>
      </c>
      <c r="AD3193" s="10">
        <v>1</v>
      </c>
      <c r="AE3193" s="10">
        <v>3</v>
      </c>
      <c r="AF3193" s="10">
        <v>1</v>
      </c>
      <c r="AG3193" s="10">
        <v>3</v>
      </c>
      <c r="AH3193" s="10">
        <v>0</v>
      </c>
      <c r="AI3193" s="10">
        <v>1</v>
      </c>
      <c r="AJ3193" s="10">
        <v>3</v>
      </c>
      <c r="AK3193" s="10">
        <v>19</v>
      </c>
      <c r="AL3193" s="10">
        <v>11</v>
      </c>
      <c r="AM3193" s="10">
        <v>9</v>
      </c>
      <c r="AN3193" s="10">
        <v>2</v>
      </c>
      <c r="AO3193" s="10">
        <v>10</v>
      </c>
      <c r="AP3193" s="10">
        <v>9</v>
      </c>
      <c r="AQ3193" s="10">
        <v>13</v>
      </c>
      <c r="AR3193" s="10">
        <v>18</v>
      </c>
      <c r="AS3193" s="10">
        <v>47</v>
      </c>
      <c r="AT3193" s="10">
        <v>53</v>
      </c>
      <c r="AU3193" s="10">
        <v>0</v>
      </c>
      <c r="AV3193" s="10">
        <v>0</v>
      </c>
      <c r="AW3193" s="10">
        <v>2.93</v>
      </c>
      <c r="AX3193" s="10">
        <v>66</v>
      </c>
      <c r="AY3193" s="10">
        <v>79</v>
      </c>
      <c r="AZ3193" s="10">
        <v>53</v>
      </c>
      <c r="BA3193" s="10">
        <v>40</v>
      </c>
      <c r="BB3193" s="10">
        <v>16</v>
      </c>
      <c r="BC3193" s="10">
        <v>29</v>
      </c>
      <c r="BD3193" s="10">
        <v>66</v>
      </c>
      <c r="BE3193" s="10">
        <v>55</v>
      </c>
      <c r="BF3193" s="10">
        <v>87</v>
      </c>
      <c r="BG3193" s="10">
        <v>10.28</v>
      </c>
      <c r="BH3193" s="10">
        <v>4.2699999999999996</v>
      </c>
      <c r="BI3193" s="10">
        <v>1.79</v>
      </c>
      <c r="BJ3193" s="10">
        <v>3.85</v>
      </c>
      <c r="BK3193" s="10">
        <v>4.75</v>
      </c>
      <c r="BL3193" s="10">
        <f>1/Table1[[#This Row],[odds_ft_home_team_win]]+1/Table1[[#This Row],[odds_ft_draw]]+1/Table1[[#This Row],[odds_ft_away_team_win]]-1</f>
        <v>2.8925793406828326E-2</v>
      </c>
      <c r="BM3193" s="10">
        <f>Table1[[#This Row],[Margin]]/3</f>
        <v>9.6419311356094415E-3</v>
      </c>
      <c r="BN3193" s="10">
        <v>0</v>
      </c>
      <c r="BO3193" s="10">
        <v>0</v>
      </c>
      <c r="BP3193" s="10">
        <v>0</v>
      </c>
      <c r="BQ3193" s="10">
        <v>0</v>
      </c>
      <c r="BR3193" s="10">
        <v>0</v>
      </c>
      <c r="BS3193" s="10">
        <v>0</v>
      </c>
      <c r="BT3193" s="10" t="s">
        <v>91</v>
      </c>
      <c r="BU3193">
        <f>VLOOKUP(Table1[[#This Row],[Reference]],metron,11,FALSE)</f>
        <v>1.684957590444867</v>
      </c>
      <c r="BV3193">
        <f>VLOOKUP(Table1[[#This Row],[Reference]],metron,12,FALSE)</f>
        <v>0.95101263631642718</v>
      </c>
    </row>
    <row r="3194" spans="1:74" hidden="1" x14ac:dyDescent="0.45">
      <c r="A3194" s="10" t="s">
        <v>5412</v>
      </c>
      <c r="B3194">
        <v>1449424800</v>
      </c>
      <c r="C3194" s="11" t="s">
        <v>1925</v>
      </c>
      <c r="D3194" s="10" t="s">
        <v>65</v>
      </c>
      <c r="E3194" s="10" t="s">
        <v>66</v>
      </c>
      <c r="F3194" s="10" t="s">
        <v>94</v>
      </c>
      <c r="G3194" s="10" t="s">
        <v>86</v>
      </c>
      <c r="H3194" s="10" t="s">
        <v>66</v>
      </c>
      <c r="I3194" s="10">
        <f>MROUND(Table1[[#This Row],[Prob_H]]*100,2)/100</f>
        <v>0.36</v>
      </c>
      <c r="J3194" s="10">
        <f>1/Table1[[#This Row],[odds_ft_home_team_win]]-Table1[[#This Row],[Margin/3]]</f>
        <v>0.36091264050373112</v>
      </c>
      <c r="K3194" s="10">
        <f>1/Table1[[#This Row],[odds_ft_draw]]-Table1[[#This Row],[Margin/3]]</f>
        <v>0.27123855940537822</v>
      </c>
      <c r="L3194" s="10">
        <f>1/Table1[[#This Row],[odds_ft_away_team_win]]-Table1[[#This Row],[Margin/3]]</f>
        <v>0.36784880009089088</v>
      </c>
      <c r="M3194" s="10" t="s">
        <v>66</v>
      </c>
      <c r="N3194" s="10">
        <v>2.0499999999999998</v>
      </c>
      <c r="O3194" s="10">
        <v>1.55</v>
      </c>
      <c r="P3194" s="10">
        <v>1.65</v>
      </c>
      <c r="Q3194" s="10">
        <v>1.67</v>
      </c>
      <c r="R3194" s="10" t="str" cm="1">
        <f t="array" ref="R31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4" s="10">
        <v>1</v>
      </c>
      <c r="T3194" s="10">
        <v>3</v>
      </c>
      <c r="U3194" s="10">
        <v>4</v>
      </c>
      <c r="V3194" s="10">
        <v>2</v>
      </c>
      <c r="W3194" s="10">
        <v>0</v>
      </c>
      <c r="X3194" s="10">
        <v>2</v>
      </c>
      <c r="Y3194" s="10">
        <v>84</v>
      </c>
      <c r="Z3194" s="10" t="s">
        <v>1926</v>
      </c>
      <c r="AA3194" s="10">
        <v>1</v>
      </c>
      <c r="AB3194" s="10">
        <v>12</v>
      </c>
      <c r="AC3194" s="10">
        <v>3</v>
      </c>
      <c r="AD3194" s="10">
        <v>0</v>
      </c>
      <c r="AE3194" s="10">
        <v>4</v>
      </c>
      <c r="AF3194" s="10">
        <v>2</v>
      </c>
      <c r="AG3194" s="10">
        <v>2</v>
      </c>
      <c r="AH3194" s="10">
        <v>1</v>
      </c>
      <c r="AI3194" s="10">
        <v>3</v>
      </c>
      <c r="AJ3194" s="10">
        <v>3</v>
      </c>
      <c r="AK3194" s="10">
        <v>6</v>
      </c>
      <c r="AL3194" s="10">
        <v>20</v>
      </c>
      <c r="AM3194" s="10">
        <v>3</v>
      </c>
      <c r="AN3194" s="10">
        <v>10</v>
      </c>
      <c r="AO3194" s="10">
        <v>3</v>
      </c>
      <c r="AP3194" s="10">
        <v>10</v>
      </c>
      <c r="AQ3194" s="10">
        <v>10</v>
      </c>
      <c r="AR3194" s="10">
        <v>24</v>
      </c>
      <c r="AS3194" s="10">
        <v>47</v>
      </c>
      <c r="AT3194" s="10">
        <v>53</v>
      </c>
      <c r="AU3194" s="10">
        <v>0</v>
      </c>
      <c r="AV3194" s="10">
        <v>0</v>
      </c>
      <c r="AW3194" s="10">
        <v>3.1</v>
      </c>
      <c r="AX3194" s="10">
        <v>53</v>
      </c>
      <c r="AY3194" s="10">
        <v>85</v>
      </c>
      <c r="AZ3194" s="10">
        <v>70</v>
      </c>
      <c r="BA3194" s="10">
        <v>30</v>
      </c>
      <c r="BB3194" s="10">
        <v>18</v>
      </c>
      <c r="BC3194" s="10">
        <v>45</v>
      </c>
      <c r="BD3194" s="10">
        <v>85</v>
      </c>
      <c r="BE3194" s="10">
        <v>50</v>
      </c>
      <c r="BF3194" s="10">
        <v>78</v>
      </c>
      <c r="BG3194" s="10">
        <v>10.050000000000001</v>
      </c>
      <c r="BH3194" s="10">
        <v>5.9</v>
      </c>
      <c r="BI3194" s="10">
        <v>2.71</v>
      </c>
      <c r="BJ3194" s="10">
        <v>3.58</v>
      </c>
      <c r="BK3194" s="10">
        <v>2.66</v>
      </c>
      <c r="BL3194" s="10">
        <f>1/Table1[[#This Row],[odds_ft_home_team_win]]+1/Table1[[#This Row],[odds_ft_draw]]+1/Table1[[#This Row],[odds_ft_away_team_win]]-1</f>
        <v>2.4273148599507799E-2</v>
      </c>
      <c r="BM3194" s="10">
        <f>Table1[[#This Row],[Margin]]/3</f>
        <v>8.0910495331692669E-3</v>
      </c>
      <c r="BN3194" s="10">
        <v>0</v>
      </c>
      <c r="BO3194" s="10">
        <v>0</v>
      </c>
      <c r="BP3194" s="10">
        <v>0</v>
      </c>
      <c r="BQ3194" s="10">
        <v>0</v>
      </c>
      <c r="BR3194" s="10">
        <v>0</v>
      </c>
      <c r="BS3194" s="10">
        <v>0</v>
      </c>
      <c r="BT3194" s="10" t="s">
        <v>124</v>
      </c>
      <c r="BU3194">
        <f>VLOOKUP(Table1[[#This Row],[Reference]],metron,11,FALSE)</f>
        <v>1.269326094653606</v>
      </c>
      <c r="BV3194">
        <f>VLOOKUP(Table1[[#This Row],[Reference]],metron,12,FALSE)</f>
        <v>1.2417089578661631</v>
      </c>
    </row>
    <row r="3195" spans="1:74" hidden="1" x14ac:dyDescent="0.45">
      <c r="A3195" s="10" t="s">
        <v>5412</v>
      </c>
      <c r="B3195">
        <v>1449446400</v>
      </c>
      <c r="C3195" s="11" t="s">
        <v>1927</v>
      </c>
      <c r="D3195" s="10" t="s">
        <v>65</v>
      </c>
      <c r="E3195" s="10" t="s">
        <v>66</v>
      </c>
      <c r="F3195" s="10" t="s">
        <v>97</v>
      </c>
      <c r="G3195" s="10" t="s">
        <v>68</v>
      </c>
      <c r="H3195" s="10" t="s">
        <v>66</v>
      </c>
      <c r="I3195" s="10">
        <f>MROUND(Table1[[#This Row],[Prob_H]]*100,2)/100</f>
        <v>0.36</v>
      </c>
      <c r="J3195" s="10">
        <f>1/Table1[[#This Row],[odds_ft_home_team_win]]-Table1[[#This Row],[Margin/3]]</f>
        <v>0.3621532711689866</v>
      </c>
      <c r="K3195" s="10">
        <f>1/Table1[[#This Row],[odds_ft_draw]]-Table1[[#This Row],[Margin/3]]</f>
        <v>0.28764088896429674</v>
      </c>
      <c r="L3195" s="10">
        <f>1/Table1[[#This Row],[odds_ft_away_team_win]]-Table1[[#This Row],[Margin/3]]</f>
        <v>0.35020583986671661</v>
      </c>
      <c r="M3195" s="10" t="s">
        <v>66</v>
      </c>
      <c r="N3195" s="10">
        <v>1.85</v>
      </c>
      <c r="O3195" s="10">
        <v>1.75</v>
      </c>
      <c r="P3195" s="10">
        <v>1.55</v>
      </c>
      <c r="Q3195" s="10">
        <v>1.62</v>
      </c>
      <c r="R3195" s="10" t="str" cm="1">
        <f t="array" ref="R31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5" s="10">
        <v>0</v>
      </c>
      <c r="T3195" s="10">
        <v>2</v>
      </c>
      <c r="U3195" s="10">
        <v>2</v>
      </c>
      <c r="V3195" s="10">
        <v>0</v>
      </c>
      <c r="W3195" s="10">
        <v>0</v>
      </c>
      <c r="X3195" s="10">
        <v>0</v>
      </c>
      <c r="Y3195" s="10"/>
      <c r="Z3195" s="10" t="s">
        <v>1928</v>
      </c>
      <c r="AA3195" s="10">
        <v>4</v>
      </c>
      <c r="AB3195" s="10">
        <v>2</v>
      </c>
      <c r="AC3195" s="10">
        <v>2</v>
      </c>
      <c r="AD3195" s="10">
        <v>0</v>
      </c>
      <c r="AE3195" s="10">
        <v>1</v>
      </c>
      <c r="AF3195" s="10">
        <v>0</v>
      </c>
      <c r="AG3195" s="10">
        <v>0</v>
      </c>
      <c r="AH3195" s="10">
        <v>2</v>
      </c>
      <c r="AI3195" s="10">
        <v>0</v>
      </c>
      <c r="AJ3195" s="10">
        <v>1</v>
      </c>
      <c r="AK3195" s="10">
        <v>10</v>
      </c>
      <c r="AL3195" s="10">
        <v>18</v>
      </c>
      <c r="AM3195" s="10">
        <v>4</v>
      </c>
      <c r="AN3195" s="10">
        <v>7</v>
      </c>
      <c r="AO3195" s="10">
        <v>6</v>
      </c>
      <c r="AP3195" s="10">
        <v>11</v>
      </c>
      <c r="AQ3195" s="10">
        <v>11</v>
      </c>
      <c r="AR3195" s="10">
        <v>18</v>
      </c>
      <c r="AS3195" s="10">
        <v>44</v>
      </c>
      <c r="AT3195" s="10">
        <v>56</v>
      </c>
      <c r="AU3195" s="10">
        <v>0</v>
      </c>
      <c r="AV3195" s="10">
        <v>0</v>
      </c>
      <c r="AW3195" s="10">
        <v>2.7</v>
      </c>
      <c r="AX3195" s="10">
        <v>60</v>
      </c>
      <c r="AY3195" s="10">
        <v>60</v>
      </c>
      <c r="AZ3195" s="10">
        <v>58</v>
      </c>
      <c r="BA3195" s="10">
        <v>38</v>
      </c>
      <c r="BB3195" s="10">
        <v>18</v>
      </c>
      <c r="BC3195" s="10">
        <v>33</v>
      </c>
      <c r="BD3195" s="10">
        <v>70</v>
      </c>
      <c r="BE3195" s="10">
        <v>45</v>
      </c>
      <c r="BF3195" s="10">
        <v>73</v>
      </c>
      <c r="BG3195" s="10">
        <v>8.69</v>
      </c>
      <c r="BH3195" s="10">
        <v>5.25</v>
      </c>
      <c r="BI3195" s="10">
        <v>2.7</v>
      </c>
      <c r="BJ3195" s="10">
        <v>3.38</v>
      </c>
      <c r="BK3195" s="10">
        <v>2.79</v>
      </c>
      <c r="BL3195" s="10">
        <f>1/Table1[[#This Row],[odds_ft_home_team_win]]+1/Table1[[#This Row],[odds_ft_draw]]+1/Table1[[#This Row],[odds_ft_away_team_win]]-1</f>
        <v>2.4651297604151301E-2</v>
      </c>
      <c r="BM3195" s="10">
        <f>Table1[[#This Row],[Margin]]/3</f>
        <v>8.2170992013837676E-3</v>
      </c>
      <c r="BN3195" s="10">
        <v>0</v>
      </c>
      <c r="BO3195" s="10">
        <v>0</v>
      </c>
      <c r="BP3195" s="10">
        <v>0</v>
      </c>
      <c r="BQ3195" s="10">
        <v>0</v>
      </c>
      <c r="BR3195" s="10">
        <v>0</v>
      </c>
      <c r="BS3195" s="10">
        <v>0</v>
      </c>
      <c r="BT3195" s="10" t="s">
        <v>100</v>
      </c>
      <c r="BU3195">
        <f>VLOOKUP(Table1[[#This Row],[Reference]],metron,11,FALSE)</f>
        <v>1.269326094653606</v>
      </c>
      <c r="BV3195">
        <f>VLOOKUP(Table1[[#This Row],[Reference]],metron,12,FALSE)</f>
        <v>1.2417089578661631</v>
      </c>
    </row>
    <row r="3196" spans="1:74" hidden="1" x14ac:dyDescent="0.45">
      <c r="A3196" t="s">
        <v>5414</v>
      </c>
      <c r="B3196">
        <v>1417053960</v>
      </c>
      <c r="C3196" s="3" t="s">
        <v>1345</v>
      </c>
      <c r="D3196" s="1" t="s">
        <v>65</v>
      </c>
      <c r="E3196" s="1" t="s">
        <v>66</v>
      </c>
      <c r="F3196" s="19" t="s">
        <v>103</v>
      </c>
      <c r="G3196" t="s">
        <v>68</v>
      </c>
      <c r="H3196" t="s">
        <v>66</v>
      </c>
      <c r="I3196">
        <f>MROUND(Table1[[#This Row],[Prob_H]]*100,2)/100</f>
        <v>0.36</v>
      </c>
      <c r="J3196">
        <f>1/Table1[[#This Row],[odds_ft_home_team_win]]-Table1[[#This Row],[Margin/3]]</f>
        <v>0.3658130783838171</v>
      </c>
      <c r="K3196">
        <f>1/Table1[[#This Row],[odds_ft_draw]]-Table1[[#This Row],[Margin/3]]</f>
        <v>0.30533064200896831</v>
      </c>
      <c r="L3196">
        <f>1/Table1[[#This Row],[odds_ft_away_team_win]]-Table1[[#This Row],[Margin/3]]</f>
        <v>0.32885627960721459</v>
      </c>
      <c r="M3196" s="1" t="s">
        <v>66</v>
      </c>
      <c r="N3196">
        <v>1.47</v>
      </c>
      <c r="O3196">
        <v>1.82</v>
      </c>
      <c r="P3196">
        <v>1.53</v>
      </c>
      <c r="Q3196">
        <v>1.62</v>
      </c>
      <c r="R3196" t="str" cm="1">
        <f t="array" ref="R31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96">
        <v>1</v>
      </c>
      <c r="T3196">
        <v>1</v>
      </c>
      <c r="U3196">
        <v>2</v>
      </c>
      <c r="V3196">
        <v>0</v>
      </c>
      <c r="W3196">
        <v>0</v>
      </c>
      <c r="X3196">
        <v>0</v>
      </c>
      <c r="Y3196" t="s">
        <v>184</v>
      </c>
      <c r="Z3196">
        <v>48</v>
      </c>
      <c r="AA3196">
        <v>5</v>
      </c>
      <c r="AB3196">
        <v>2</v>
      </c>
      <c r="AC3196">
        <v>2</v>
      </c>
      <c r="AD3196">
        <v>0</v>
      </c>
      <c r="AE3196">
        <v>4</v>
      </c>
      <c r="AF3196">
        <v>0</v>
      </c>
      <c r="AG3196">
        <v>1</v>
      </c>
      <c r="AH3196">
        <v>1</v>
      </c>
      <c r="AI3196">
        <v>2</v>
      </c>
      <c r="AJ3196">
        <v>2</v>
      </c>
      <c r="AK3196">
        <v>15</v>
      </c>
      <c r="AL3196">
        <v>6</v>
      </c>
      <c r="AM3196">
        <v>5</v>
      </c>
      <c r="AN3196">
        <v>2</v>
      </c>
      <c r="AO3196">
        <v>10</v>
      </c>
      <c r="AP3196">
        <v>4</v>
      </c>
      <c r="AQ3196">
        <v>10</v>
      </c>
      <c r="AR3196">
        <v>17</v>
      </c>
      <c r="AS3196">
        <v>56</v>
      </c>
      <c r="AT3196">
        <v>44</v>
      </c>
      <c r="AU3196">
        <v>0</v>
      </c>
      <c r="AV3196">
        <v>0</v>
      </c>
      <c r="AW3196">
        <v>2.36</v>
      </c>
      <c r="AX3196">
        <v>50</v>
      </c>
      <c r="AY3196">
        <v>68</v>
      </c>
      <c r="AZ3196">
        <v>38</v>
      </c>
      <c r="BA3196">
        <v>21</v>
      </c>
      <c r="BB3196">
        <v>12</v>
      </c>
      <c r="BC3196">
        <v>36</v>
      </c>
      <c r="BD3196">
        <v>71</v>
      </c>
      <c r="BE3196">
        <v>41</v>
      </c>
      <c r="BF3196">
        <v>68</v>
      </c>
      <c r="BG3196">
        <v>11.06</v>
      </c>
      <c r="BH3196">
        <v>4.58</v>
      </c>
      <c r="BI3196">
        <v>2.66</v>
      </c>
      <c r="BJ3196">
        <v>3.17</v>
      </c>
      <c r="BK3196">
        <v>2.95</v>
      </c>
      <c r="BL3196">
        <f>1/Table1[[#This Row],[odds_ft_home_team_win]]+1/Table1[[#This Row],[odds_ft_draw]]+1/Table1[[#This Row],[odds_ft_away_team_win]]-1</f>
        <v>3.0380313720729024E-2</v>
      </c>
      <c r="BM3196">
        <f>Table1[[#This Row],[Margin]]/3</f>
        <v>1.0126771240243007E-2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 t="s">
        <v>118</v>
      </c>
      <c r="BU3196">
        <f>VLOOKUP(Table1[[#This Row],[Reference]],metron,11,FALSE)</f>
        <v>1.269326094653606</v>
      </c>
      <c r="BV3196">
        <f>VLOOKUP(Table1[[#This Row],[Reference]],metron,12,FALSE)</f>
        <v>1.2417089578661631</v>
      </c>
    </row>
    <row r="3197" spans="1:74" hidden="1" x14ac:dyDescent="0.45">
      <c r="A3197" t="s">
        <v>5414</v>
      </c>
      <c r="B3197">
        <v>1417060800</v>
      </c>
      <c r="C3197" s="3" t="s">
        <v>1346</v>
      </c>
      <c r="D3197" s="1" t="s">
        <v>65</v>
      </c>
      <c r="E3197" s="1" t="s">
        <v>66</v>
      </c>
      <c r="F3197" s="19" t="s">
        <v>94</v>
      </c>
      <c r="G3197" t="s">
        <v>86</v>
      </c>
      <c r="H3197" t="s">
        <v>66</v>
      </c>
      <c r="I3197">
        <f>MROUND(Table1[[#This Row],[Prob_H]]*100,2)/100</f>
        <v>0.28000000000000003</v>
      </c>
      <c r="J3197">
        <f>1/Table1[[#This Row],[odds_ft_home_team_win]]-Table1[[#This Row],[Margin/3]]</f>
        <v>0.27738816778193159</v>
      </c>
      <c r="K3197">
        <f>1/Table1[[#This Row],[odds_ft_draw]]-Table1[[#This Row],[Margin/3]]</f>
        <v>0.28414949300167469</v>
      </c>
      <c r="L3197">
        <f>1/Table1[[#This Row],[odds_ft_away_team_win]]-Table1[[#This Row],[Margin/3]]</f>
        <v>0.43846233921639377</v>
      </c>
      <c r="M3197" s="1" t="s">
        <v>66</v>
      </c>
      <c r="N3197">
        <v>1.41</v>
      </c>
      <c r="O3197">
        <v>1.82</v>
      </c>
      <c r="P3197">
        <v>1.36</v>
      </c>
      <c r="Q3197">
        <v>1.67</v>
      </c>
      <c r="R3197" t="str" cm="1">
        <f t="array" ref="R31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79</v>
      </c>
      <c r="AA3197">
        <v>9</v>
      </c>
      <c r="AB3197">
        <v>8</v>
      </c>
      <c r="AC3197">
        <v>0</v>
      </c>
      <c r="AD3197">
        <v>0</v>
      </c>
      <c r="AE3197">
        <v>2</v>
      </c>
      <c r="AF3197">
        <v>0</v>
      </c>
      <c r="AG3197">
        <v>0</v>
      </c>
      <c r="AH3197">
        <v>0</v>
      </c>
      <c r="AI3197">
        <v>0</v>
      </c>
      <c r="AJ3197">
        <v>2</v>
      </c>
      <c r="AK3197">
        <v>11</v>
      </c>
      <c r="AL3197">
        <v>14</v>
      </c>
      <c r="AM3197">
        <v>8</v>
      </c>
      <c r="AN3197">
        <v>6</v>
      </c>
      <c r="AO3197">
        <v>3</v>
      </c>
      <c r="AP3197">
        <v>8</v>
      </c>
      <c r="AQ3197">
        <v>13</v>
      </c>
      <c r="AR3197">
        <v>15</v>
      </c>
      <c r="AS3197">
        <v>49</v>
      </c>
      <c r="AT3197">
        <v>51</v>
      </c>
      <c r="AU3197">
        <v>0</v>
      </c>
      <c r="AV3197">
        <v>0</v>
      </c>
      <c r="AW3197">
        <v>2.65</v>
      </c>
      <c r="AX3197">
        <v>56</v>
      </c>
      <c r="AY3197">
        <v>74</v>
      </c>
      <c r="AZ3197">
        <v>53</v>
      </c>
      <c r="BA3197">
        <v>32</v>
      </c>
      <c r="BB3197">
        <v>15</v>
      </c>
      <c r="BC3197">
        <v>29</v>
      </c>
      <c r="BD3197">
        <v>62</v>
      </c>
      <c r="BE3197">
        <v>50</v>
      </c>
      <c r="BF3197">
        <v>82</v>
      </c>
      <c r="BG3197">
        <v>11.81</v>
      </c>
      <c r="BH3197">
        <v>5.82</v>
      </c>
      <c r="BI3197">
        <v>3.48</v>
      </c>
      <c r="BJ3197">
        <v>3.4</v>
      </c>
      <c r="BK3197">
        <v>2.23</v>
      </c>
      <c r="BL3197">
        <f>1/Table1[[#This Row],[odds_ft_home_team_win]]+1/Table1[[#This Row],[odds_ft_draw]]+1/Table1[[#This Row],[odds_ft_away_team_win]]-1</f>
        <v>2.99044621714466E-2</v>
      </c>
      <c r="BM3197">
        <f>Table1[[#This Row],[Margin]]/3</f>
        <v>9.9681540571488671E-3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 t="s">
        <v>124</v>
      </c>
      <c r="BU3197">
        <f>VLOOKUP(Table1[[#This Row],[Reference]],metron,11,FALSE)</f>
        <v>1.128766254360926</v>
      </c>
      <c r="BV3197">
        <f>VLOOKUP(Table1[[#This Row],[Reference]],metron,12,FALSE)</f>
        <v>1.415794481446242</v>
      </c>
    </row>
    <row r="3198" spans="1:74" hidden="1" x14ac:dyDescent="0.45">
      <c r="A3198" t="s">
        <v>5410</v>
      </c>
      <c r="B3198">
        <v>1480559760</v>
      </c>
      <c r="C3198" s="3" t="s">
        <v>2471</v>
      </c>
      <c r="D3198" s="1" t="s">
        <v>65</v>
      </c>
      <c r="E3198" s="1" t="s">
        <v>66</v>
      </c>
      <c r="F3198" s="18" t="s">
        <v>81</v>
      </c>
      <c r="G3198" t="s">
        <v>68</v>
      </c>
      <c r="H3198" t="s">
        <v>66</v>
      </c>
      <c r="I3198">
        <f>MROUND(Table1[[#This Row],[Prob_H]]*100,2)/100</f>
        <v>0.36</v>
      </c>
      <c r="J3198">
        <f>1/Table1[[#This Row],[odds_ft_home_team_win]]-Table1[[#This Row],[Margin/3]]</f>
        <v>0.36614784388969329</v>
      </c>
      <c r="K3198">
        <f>1/Table1[[#This Row],[odds_ft_draw]]-Table1[[#This Row],[Margin/3]]</f>
        <v>0.29012347137026789</v>
      </c>
      <c r="L3198">
        <f>1/Table1[[#This Row],[odds_ft_away_team_win]]-Table1[[#This Row],[Margin/3]]</f>
        <v>0.34372868474003881</v>
      </c>
      <c r="M3198" s="1" t="s">
        <v>66</v>
      </c>
      <c r="N3198">
        <v>1.53</v>
      </c>
      <c r="O3198">
        <v>1.79</v>
      </c>
      <c r="P3198">
        <v>1.29</v>
      </c>
      <c r="Q3198">
        <v>1.74</v>
      </c>
      <c r="R3198" t="str" cm="1">
        <f t="array" ref="R31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0</v>
      </c>
      <c r="Z3198">
        <v>56</v>
      </c>
      <c r="AA3198">
        <v>5</v>
      </c>
      <c r="AB3198">
        <v>5</v>
      </c>
      <c r="AC3198">
        <v>2</v>
      </c>
      <c r="AD3198">
        <v>0</v>
      </c>
      <c r="AE3198">
        <v>2</v>
      </c>
      <c r="AF3198">
        <v>0</v>
      </c>
      <c r="AG3198">
        <v>1</v>
      </c>
      <c r="AH3198">
        <v>1</v>
      </c>
      <c r="AI3198">
        <v>1</v>
      </c>
      <c r="AJ3198">
        <v>1</v>
      </c>
      <c r="AK3198">
        <v>11</v>
      </c>
      <c r="AL3198">
        <v>15</v>
      </c>
      <c r="AM3198">
        <v>4</v>
      </c>
      <c r="AN3198">
        <v>4</v>
      </c>
      <c r="AO3198">
        <v>7</v>
      </c>
      <c r="AP3198">
        <v>11</v>
      </c>
      <c r="AQ3198">
        <v>13</v>
      </c>
      <c r="AR3198">
        <v>11</v>
      </c>
      <c r="AS3198">
        <v>48</v>
      </c>
      <c r="AT3198">
        <v>52</v>
      </c>
      <c r="AU3198">
        <v>0</v>
      </c>
      <c r="AV3198">
        <v>0</v>
      </c>
      <c r="AW3198">
        <v>2.69</v>
      </c>
      <c r="AX3198">
        <v>50</v>
      </c>
      <c r="AY3198">
        <v>71</v>
      </c>
      <c r="AZ3198">
        <v>50</v>
      </c>
      <c r="BA3198">
        <v>34</v>
      </c>
      <c r="BB3198">
        <v>24</v>
      </c>
      <c r="BC3198">
        <v>43</v>
      </c>
      <c r="BD3198">
        <v>69</v>
      </c>
      <c r="BE3198">
        <v>42</v>
      </c>
      <c r="BF3198">
        <v>76</v>
      </c>
      <c r="BG3198">
        <v>11.12</v>
      </c>
      <c r="BH3198">
        <v>4.43</v>
      </c>
      <c r="BI3198">
        <v>2.67</v>
      </c>
      <c r="BJ3198">
        <v>3.35</v>
      </c>
      <c r="BK3198">
        <v>2.84</v>
      </c>
      <c r="BL3198">
        <f>1/Table1[[#This Row],[odds_ft_home_team_win]]+1/Table1[[#This Row],[odds_ft_draw]]+1/Table1[[#This Row],[odds_ft_away_team_win]]-1</f>
        <v>2.5151973948897677E-2</v>
      </c>
      <c r="BM3198">
        <f>Table1[[#This Row],[Margin]]/3</f>
        <v>8.383991316299225E-3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 t="s">
        <v>109</v>
      </c>
      <c r="BU3198">
        <f>VLOOKUP(Table1[[#This Row],[Reference]],metron,11,FALSE)</f>
        <v>1.269326094653606</v>
      </c>
      <c r="BV3198">
        <f>VLOOKUP(Table1[[#This Row],[Reference]],metron,12,FALSE)</f>
        <v>1.2417089578661631</v>
      </c>
    </row>
    <row r="3199" spans="1:74" hidden="1" x14ac:dyDescent="0.45">
      <c r="A3199" t="s">
        <v>5414</v>
      </c>
      <c r="B3199">
        <v>1417143600</v>
      </c>
      <c r="C3199" s="3" t="s">
        <v>1348</v>
      </c>
      <c r="D3199" s="1" t="s">
        <v>65</v>
      </c>
      <c r="E3199" s="1" t="s">
        <v>66</v>
      </c>
      <c r="F3199" s="19" t="s">
        <v>67</v>
      </c>
      <c r="G3199" t="s">
        <v>97</v>
      </c>
      <c r="H3199" t="s">
        <v>66</v>
      </c>
      <c r="I3199">
        <f>MROUND(Table1[[#This Row],[Prob_H]]*100,2)/100</f>
        <v>0.4</v>
      </c>
      <c r="J3199">
        <f>1/Table1[[#This Row],[odds_ft_home_team_win]]-Table1[[#This Row],[Margin/3]]</f>
        <v>0.39137972655649916</v>
      </c>
      <c r="K3199">
        <f>1/Table1[[#This Row],[odds_ft_draw]]-Table1[[#This Row],[Margin/3]]</f>
        <v>0.29097812013079644</v>
      </c>
      <c r="L3199">
        <f>1/Table1[[#This Row],[odds_ft_away_team_win]]-Table1[[#This Row],[Margin/3]]</f>
        <v>0.3176421533127044</v>
      </c>
      <c r="M3199" s="1" t="s">
        <v>66</v>
      </c>
      <c r="N3199">
        <v>1.65</v>
      </c>
      <c r="O3199">
        <v>1.71</v>
      </c>
      <c r="P3199">
        <v>1.39</v>
      </c>
      <c r="Q3199">
        <v>1.5</v>
      </c>
      <c r="R3199" t="str" cm="1">
        <f t="array" ref="R31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1</v>
      </c>
      <c r="Y3199">
        <v>68</v>
      </c>
      <c r="Z3199">
        <v>45</v>
      </c>
      <c r="AA3199">
        <v>5</v>
      </c>
      <c r="AB3199">
        <v>6</v>
      </c>
      <c r="AC3199">
        <v>1</v>
      </c>
      <c r="AD3199">
        <v>0</v>
      </c>
      <c r="AE3199">
        <v>4</v>
      </c>
      <c r="AF3199">
        <v>0</v>
      </c>
      <c r="AG3199">
        <v>1</v>
      </c>
      <c r="AH3199">
        <v>0</v>
      </c>
      <c r="AI3199">
        <v>2</v>
      </c>
      <c r="AJ3199">
        <v>2</v>
      </c>
      <c r="AK3199">
        <v>16</v>
      </c>
      <c r="AL3199">
        <v>7</v>
      </c>
      <c r="AM3199">
        <v>7</v>
      </c>
      <c r="AN3199">
        <v>5</v>
      </c>
      <c r="AO3199">
        <v>9</v>
      </c>
      <c r="AP3199">
        <v>2</v>
      </c>
      <c r="AQ3199">
        <v>13</v>
      </c>
      <c r="AR3199">
        <v>24</v>
      </c>
      <c r="AS3199">
        <v>59</v>
      </c>
      <c r="AT3199">
        <v>41</v>
      </c>
      <c r="AU3199">
        <v>0</v>
      </c>
      <c r="AV3199">
        <v>0</v>
      </c>
      <c r="AW3199">
        <v>2.5299999999999998</v>
      </c>
      <c r="AX3199">
        <v>65</v>
      </c>
      <c r="AY3199">
        <v>82</v>
      </c>
      <c r="AZ3199">
        <v>53</v>
      </c>
      <c r="BA3199">
        <v>18</v>
      </c>
      <c r="BB3199">
        <v>9</v>
      </c>
      <c r="BC3199">
        <v>36</v>
      </c>
      <c r="BD3199">
        <v>74</v>
      </c>
      <c r="BE3199">
        <v>47</v>
      </c>
      <c r="BF3199">
        <v>77</v>
      </c>
      <c r="BG3199">
        <v>10.07</v>
      </c>
      <c r="BH3199">
        <v>4.7</v>
      </c>
      <c r="BI3199">
        <v>2.4900000000000002</v>
      </c>
      <c r="BJ3199">
        <v>3.32</v>
      </c>
      <c r="BK3199">
        <v>3.05</v>
      </c>
      <c r="BL3199">
        <f>1/Table1[[#This Row],[odds_ft_home_team_win]]+1/Table1[[#This Row],[odds_ft_draw]]+1/Table1[[#This Row],[odds_ft_away_team_win]]-1</f>
        <v>3.0680097438936071E-2</v>
      </c>
      <c r="BM3199">
        <f>Table1[[#This Row],[Margin]]/3</f>
        <v>1.0226699146312024E-2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 t="s">
        <v>70</v>
      </c>
      <c r="BU3199">
        <f>VLOOKUP(Table1[[#This Row],[Reference]],metron,11,FALSE)</f>
        <v>1.344038264434575</v>
      </c>
      <c r="BV3199">
        <f>VLOOKUP(Table1[[#This Row],[Reference]],metron,12,FALSE)</f>
        <v>1.1515772691037469</v>
      </c>
    </row>
    <row r="3200" spans="1:74" hidden="1" x14ac:dyDescent="0.45">
      <c r="A3200" t="s">
        <v>5414</v>
      </c>
      <c r="B3200">
        <v>1417741200</v>
      </c>
      <c r="C3200" s="3" t="s">
        <v>1354</v>
      </c>
      <c r="D3200" s="1" t="s">
        <v>65</v>
      </c>
      <c r="E3200" s="1" t="s">
        <v>66</v>
      </c>
      <c r="F3200" s="18" t="s">
        <v>97</v>
      </c>
      <c r="G3200" t="s">
        <v>68</v>
      </c>
      <c r="H3200" t="s">
        <v>66</v>
      </c>
      <c r="I3200">
        <f>MROUND(Table1[[#This Row],[Prob_H]]*100,2)/100</f>
        <v>0.44</v>
      </c>
      <c r="J3200">
        <f>1/Table1[[#This Row],[odds_ft_home_team_win]]-Table1[[#This Row],[Margin/3]]</f>
        <v>0.43243304335766958</v>
      </c>
      <c r="K3200">
        <f>1/Table1[[#This Row],[odds_ft_draw]]-Table1[[#This Row],[Margin/3]]</f>
        <v>0.29025546755177517</v>
      </c>
      <c r="L3200">
        <f>1/Table1[[#This Row],[odds_ft_away_team_win]]-Table1[[#This Row],[Margin/3]]</f>
        <v>0.27731148909055531</v>
      </c>
      <c r="M3200" s="1" t="s">
        <v>66</v>
      </c>
      <c r="N3200">
        <v>1.63</v>
      </c>
      <c r="O3200">
        <v>1.74</v>
      </c>
      <c r="P3200">
        <v>1.5</v>
      </c>
      <c r="Q3200">
        <v>1.62</v>
      </c>
      <c r="R3200" t="str" cm="1">
        <f t="array" ref="R32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AA3200">
        <v>7</v>
      </c>
      <c r="AB3200">
        <v>1</v>
      </c>
      <c r="AC3200">
        <v>2</v>
      </c>
      <c r="AD3200">
        <v>0</v>
      </c>
      <c r="AE3200">
        <v>4</v>
      </c>
      <c r="AF3200">
        <v>1</v>
      </c>
      <c r="AG3200">
        <v>0</v>
      </c>
      <c r="AH3200">
        <v>2</v>
      </c>
      <c r="AI3200">
        <v>2</v>
      </c>
      <c r="AJ3200">
        <v>3</v>
      </c>
      <c r="AK3200">
        <v>20</v>
      </c>
      <c r="AL3200">
        <v>9</v>
      </c>
      <c r="AM3200">
        <v>10</v>
      </c>
      <c r="AN3200">
        <v>5</v>
      </c>
      <c r="AO3200">
        <v>10</v>
      </c>
      <c r="AP3200">
        <v>4</v>
      </c>
      <c r="AQ3200">
        <v>18</v>
      </c>
      <c r="AR3200">
        <v>13</v>
      </c>
      <c r="AS3200">
        <v>53</v>
      </c>
      <c r="AT3200">
        <v>47</v>
      </c>
      <c r="AU3200">
        <v>0</v>
      </c>
      <c r="AV3200">
        <v>0</v>
      </c>
      <c r="AW3200">
        <v>2.42</v>
      </c>
      <c r="AX3200">
        <v>61</v>
      </c>
      <c r="AY3200">
        <v>74</v>
      </c>
      <c r="AZ3200">
        <v>43</v>
      </c>
      <c r="BA3200">
        <v>21</v>
      </c>
      <c r="BB3200">
        <v>11</v>
      </c>
      <c r="BC3200">
        <v>47</v>
      </c>
      <c r="BD3200">
        <v>74</v>
      </c>
      <c r="BE3200">
        <v>40</v>
      </c>
      <c r="BF3200">
        <v>63</v>
      </c>
      <c r="BG3200">
        <v>10.56</v>
      </c>
      <c r="BH3200">
        <v>4.8899999999999997</v>
      </c>
      <c r="BI3200">
        <v>2.2599999999999998</v>
      </c>
      <c r="BJ3200">
        <v>3.33</v>
      </c>
      <c r="BK3200">
        <v>3.48</v>
      </c>
      <c r="BL3200">
        <f>1/Table1[[#This Row],[odds_ft_home_team_win]]+1/Table1[[#This Row],[odds_ft_draw]]+1/Table1[[#This Row],[odds_ft_away_team_win]]-1</f>
        <v>3.0134498245575347E-2</v>
      </c>
      <c r="BM3200">
        <f>Table1[[#This Row],[Margin]]/3</f>
        <v>1.0044832748525115E-2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 t="s">
        <v>100</v>
      </c>
      <c r="BU3200">
        <f>VLOOKUP(Table1[[#This Row],[Reference]],metron,11,FALSE)</f>
        <v>1.4140979689366791</v>
      </c>
      <c r="BV3200">
        <f>VLOOKUP(Table1[[#This Row],[Reference]],metron,12,FALSE)</f>
        <v>1.0666666666666671</v>
      </c>
    </row>
    <row r="3201" spans="1:74" hidden="1" x14ac:dyDescent="0.45">
      <c r="A3201" t="s">
        <v>5408</v>
      </c>
      <c r="B3201">
        <v>1512091800</v>
      </c>
      <c r="C3201" s="3" t="s">
        <v>2990</v>
      </c>
      <c r="D3201" s="1" t="s">
        <v>65</v>
      </c>
      <c r="E3201" s="1" t="s">
        <v>66</v>
      </c>
      <c r="F3201" s="18" t="s">
        <v>78</v>
      </c>
      <c r="G3201" t="s">
        <v>85</v>
      </c>
      <c r="H3201" t="s">
        <v>66</v>
      </c>
      <c r="I3201">
        <f>MROUND(Table1[[#This Row],[Prob_H]]*100,2)/100</f>
        <v>0.26</v>
      </c>
      <c r="J3201">
        <f>1/Table1[[#This Row],[odds_ft_home_team_win]]-Table1[[#This Row],[Margin/3]]</f>
        <v>0.26794242127697659</v>
      </c>
      <c r="K3201">
        <f>1/Table1[[#This Row],[odds_ft_draw]]-Table1[[#This Row],[Margin/3]]</f>
        <v>0.26642460207959934</v>
      </c>
      <c r="L3201">
        <f>1/Table1[[#This Row],[odds_ft_away_team_win]]-Table1[[#This Row],[Margin/3]]</f>
        <v>0.46563297664342418</v>
      </c>
      <c r="M3201" s="1" t="s">
        <v>66</v>
      </c>
      <c r="N3201">
        <v>1.68</v>
      </c>
      <c r="O3201">
        <v>2.2599999999999998</v>
      </c>
      <c r="P3201">
        <v>1.45</v>
      </c>
      <c r="Q3201">
        <v>1.9</v>
      </c>
      <c r="R3201" t="str" cm="1">
        <f t="array" ref="R32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01">
        <v>0</v>
      </c>
      <c r="T3201">
        <v>1</v>
      </c>
      <c r="U3201">
        <v>1</v>
      </c>
      <c r="V3201">
        <v>1</v>
      </c>
      <c r="W3201">
        <v>0</v>
      </c>
      <c r="X3201">
        <v>1</v>
      </c>
      <c r="Z3201">
        <v>38</v>
      </c>
      <c r="AA3201">
        <v>4</v>
      </c>
      <c r="AB3201">
        <v>2</v>
      </c>
      <c r="AC3201">
        <v>1</v>
      </c>
      <c r="AD3201">
        <v>0</v>
      </c>
      <c r="AE3201">
        <v>3</v>
      </c>
      <c r="AF3201">
        <v>0</v>
      </c>
      <c r="AG3201">
        <v>0</v>
      </c>
      <c r="AH3201">
        <v>1</v>
      </c>
      <c r="AI3201">
        <v>1</v>
      </c>
      <c r="AJ3201">
        <v>2</v>
      </c>
      <c r="AK3201">
        <v>14</v>
      </c>
      <c r="AL3201">
        <v>6</v>
      </c>
      <c r="AM3201">
        <v>5</v>
      </c>
      <c r="AN3201">
        <v>2</v>
      </c>
      <c r="AO3201">
        <v>9</v>
      </c>
      <c r="AP3201">
        <v>4</v>
      </c>
      <c r="AQ3201">
        <v>13</v>
      </c>
      <c r="AR3201">
        <v>18</v>
      </c>
      <c r="AS3201">
        <v>56</v>
      </c>
      <c r="AT3201">
        <v>44</v>
      </c>
      <c r="AU3201">
        <v>0</v>
      </c>
      <c r="AV3201">
        <v>0</v>
      </c>
      <c r="AW3201">
        <v>2.56</v>
      </c>
      <c r="AX3201">
        <v>61</v>
      </c>
      <c r="AY3201">
        <v>79</v>
      </c>
      <c r="AZ3201">
        <v>55</v>
      </c>
      <c r="BA3201">
        <v>16</v>
      </c>
      <c r="BB3201">
        <v>11</v>
      </c>
      <c r="BC3201">
        <v>42</v>
      </c>
      <c r="BD3201">
        <v>69</v>
      </c>
      <c r="BE3201">
        <v>35</v>
      </c>
      <c r="BF3201">
        <v>68</v>
      </c>
      <c r="BG3201">
        <v>10</v>
      </c>
      <c r="BH3201">
        <v>4.58</v>
      </c>
      <c r="BI3201">
        <v>3.62</v>
      </c>
      <c r="BJ3201">
        <v>3.64</v>
      </c>
      <c r="BK3201">
        <v>2.11</v>
      </c>
      <c r="BL3201">
        <f>1/Table1[[#This Row],[odds_ft_home_team_win]]+1/Table1[[#This Row],[odds_ft_draw]]+1/Table1[[#This Row],[odds_ft_away_team_win]]-1</f>
        <v>2.4902017937026066E-2</v>
      </c>
      <c r="BM3201">
        <f>Table1[[#This Row],[Margin]]/3</f>
        <v>8.3006726456753555E-3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 t="s">
        <v>106</v>
      </c>
      <c r="BU3201">
        <f>VLOOKUP(Table1[[#This Row],[Reference]],metron,11,FALSE)</f>
        <v>1.0936930368209989</v>
      </c>
      <c r="BV3201">
        <f>VLOOKUP(Table1[[#This Row],[Reference]],metron,12,FALSE)</f>
        <v>1.475756471017134</v>
      </c>
    </row>
    <row r="3202" spans="1:74" hidden="1" x14ac:dyDescent="0.45">
      <c r="A3202" s="10" t="s">
        <v>5414</v>
      </c>
      <c r="B3202">
        <v>1417989600</v>
      </c>
      <c r="C3202" s="11" t="s">
        <v>1357</v>
      </c>
      <c r="D3202" s="10" t="s">
        <v>65</v>
      </c>
      <c r="E3202" s="10" t="s">
        <v>66</v>
      </c>
      <c r="F3202" s="10" t="s">
        <v>68</v>
      </c>
      <c r="G3202" s="10" t="s">
        <v>97</v>
      </c>
      <c r="H3202" s="10" t="s">
        <v>66</v>
      </c>
      <c r="I3202" s="10">
        <f>MROUND(Table1[[#This Row],[Prob_H]]*100,2)/100</f>
        <v>0.44</v>
      </c>
      <c r="J3202" s="10">
        <f>1/Table1[[#This Row],[odds_ft_home_team_win]]-Table1[[#This Row],[Margin/3]]</f>
        <v>0.44019765398476862</v>
      </c>
      <c r="K3202" s="10">
        <f>1/Table1[[#This Row],[odds_ft_draw]]-Table1[[#This Row],[Margin/3]]</f>
        <v>0.30620289973684983</v>
      </c>
      <c r="L3202" s="10">
        <f>1/Table1[[#This Row],[odds_ft_away_team_win]]-Table1[[#This Row],[Margin/3]]</f>
        <v>0.25359944627838155</v>
      </c>
      <c r="M3202" s="10" t="s">
        <v>66</v>
      </c>
      <c r="N3202" s="10">
        <v>1.7</v>
      </c>
      <c r="O3202" s="10">
        <v>1.6</v>
      </c>
      <c r="P3202" s="10">
        <v>1.62</v>
      </c>
      <c r="Q3202" s="10">
        <v>1.5</v>
      </c>
      <c r="R3202" s="10" t="str" cm="1">
        <f t="array" ref="R32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2" s="10">
        <v>0</v>
      </c>
      <c r="T3202" s="10">
        <v>0</v>
      </c>
      <c r="U3202" s="10">
        <v>0</v>
      </c>
      <c r="V3202" s="10">
        <v>0</v>
      </c>
      <c r="W3202" s="10">
        <v>0</v>
      </c>
      <c r="X3202" s="10">
        <v>0</v>
      </c>
      <c r="Y3202" s="10"/>
      <c r="Z3202" s="10"/>
      <c r="AA3202" s="10">
        <v>3</v>
      </c>
      <c r="AB3202" s="10">
        <v>8</v>
      </c>
      <c r="AC3202" s="10">
        <v>3</v>
      </c>
      <c r="AD3202" s="10">
        <v>0</v>
      </c>
      <c r="AE3202" s="10">
        <v>4</v>
      </c>
      <c r="AF3202" s="10">
        <v>2</v>
      </c>
      <c r="AG3202" s="10">
        <v>1</v>
      </c>
      <c r="AH3202" s="10">
        <v>2</v>
      </c>
      <c r="AI3202" s="10">
        <v>3</v>
      </c>
      <c r="AJ3202" s="10">
        <v>3</v>
      </c>
      <c r="AK3202" s="10">
        <v>17</v>
      </c>
      <c r="AL3202" s="10">
        <v>10</v>
      </c>
      <c r="AM3202" s="10">
        <v>6</v>
      </c>
      <c r="AN3202" s="10">
        <v>7</v>
      </c>
      <c r="AO3202" s="10">
        <v>11</v>
      </c>
      <c r="AP3202" s="10">
        <v>3</v>
      </c>
      <c r="AQ3202" s="10">
        <v>15</v>
      </c>
      <c r="AR3202" s="10">
        <v>16</v>
      </c>
      <c r="AS3202" s="10">
        <v>56</v>
      </c>
      <c r="AT3202" s="10">
        <v>44</v>
      </c>
      <c r="AU3202" s="10">
        <v>0</v>
      </c>
      <c r="AV3202" s="10">
        <v>0</v>
      </c>
      <c r="AW3202" s="10">
        <v>2.2999999999999998</v>
      </c>
      <c r="AX3202" s="10">
        <v>58</v>
      </c>
      <c r="AY3202" s="10">
        <v>70</v>
      </c>
      <c r="AZ3202" s="10">
        <v>40</v>
      </c>
      <c r="BA3202" s="10">
        <v>20</v>
      </c>
      <c r="BB3202" s="10">
        <v>10</v>
      </c>
      <c r="BC3202" s="10">
        <v>45</v>
      </c>
      <c r="BD3202" s="10">
        <v>70</v>
      </c>
      <c r="BE3202" s="10">
        <v>38</v>
      </c>
      <c r="BF3202" s="10">
        <v>60</v>
      </c>
      <c r="BG3202" s="10">
        <v>10.42</v>
      </c>
      <c r="BH3202" s="10">
        <v>5.05</v>
      </c>
      <c r="BI3202" s="10">
        <v>2.2200000000000002</v>
      </c>
      <c r="BJ3202" s="10">
        <v>3.16</v>
      </c>
      <c r="BK3202" s="10">
        <v>3.79</v>
      </c>
      <c r="BL3202" s="10">
        <f>1/Table1[[#This Row],[odds_ft_home_team_win]]+1/Table1[[#This Row],[odds_ft_draw]]+1/Table1[[#This Row],[odds_ft_away_team_win]]-1</f>
        <v>3.0758389397045338E-2</v>
      </c>
      <c r="BM3202" s="10">
        <f>Table1[[#This Row],[Margin]]/3</f>
        <v>1.0252796465681779E-2</v>
      </c>
      <c r="BN3202" s="10">
        <v>0</v>
      </c>
      <c r="BO3202" s="10">
        <v>0</v>
      </c>
      <c r="BP3202" s="10">
        <v>0</v>
      </c>
      <c r="BQ3202" s="10">
        <v>0</v>
      </c>
      <c r="BR3202" s="10">
        <v>0</v>
      </c>
      <c r="BS3202" s="10">
        <v>0</v>
      </c>
      <c r="BT3202" s="10" t="s">
        <v>116</v>
      </c>
      <c r="BU3202">
        <f>VLOOKUP(Table1[[#This Row],[Reference]],metron,11,FALSE)</f>
        <v>1.4140979689366791</v>
      </c>
      <c r="BV3202">
        <f>VLOOKUP(Table1[[#This Row],[Reference]],metron,12,FALSE)</f>
        <v>1.0666666666666671</v>
      </c>
    </row>
    <row r="3203" spans="1:74" hidden="1" x14ac:dyDescent="0.45">
      <c r="A3203" s="10" t="s">
        <v>5414</v>
      </c>
      <c r="B3203">
        <v>1417996800</v>
      </c>
      <c r="C3203" s="11" t="s">
        <v>1358</v>
      </c>
      <c r="D3203" s="10" t="s">
        <v>65</v>
      </c>
      <c r="E3203" s="10" t="s">
        <v>66</v>
      </c>
      <c r="F3203" s="10" t="s">
        <v>86</v>
      </c>
      <c r="G3203" s="10" t="s">
        <v>85</v>
      </c>
      <c r="H3203" s="10" t="s">
        <v>66</v>
      </c>
      <c r="I3203" s="10">
        <f>MROUND(Table1[[#This Row],[Prob_H]]*100,2)/100</f>
        <v>0.54</v>
      </c>
      <c r="J3203" s="10">
        <f>1/Table1[[#This Row],[odds_ft_home_team_win]]-Table1[[#This Row],[Margin/3]]</f>
        <v>0.53946275082665507</v>
      </c>
      <c r="K3203" s="10">
        <f>1/Table1[[#This Row],[odds_ft_draw]]-Table1[[#This Row],[Margin/3]]</f>
        <v>0.27012424619403286</v>
      </c>
      <c r="L3203" s="10">
        <f>1/Table1[[#This Row],[odds_ft_away_team_win]]-Table1[[#This Row],[Margin/3]]</f>
        <v>0.19041300297931207</v>
      </c>
      <c r="M3203" s="10" t="s">
        <v>66</v>
      </c>
      <c r="N3203" s="10">
        <v>1.85</v>
      </c>
      <c r="O3203" s="10">
        <v>1.5</v>
      </c>
      <c r="P3203" s="10">
        <v>1.67</v>
      </c>
      <c r="Q3203" s="10">
        <v>1.45</v>
      </c>
      <c r="R3203" s="10" t="str" cm="1">
        <f t="array" ref="R32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3" s="10">
        <v>0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/>
      <c r="Z3203" s="10"/>
      <c r="AA3203" s="10">
        <v>7</v>
      </c>
      <c r="AB3203" s="10">
        <v>2</v>
      </c>
      <c r="AC3203" s="10">
        <v>2</v>
      </c>
      <c r="AD3203" s="10">
        <v>0</v>
      </c>
      <c r="AE3203" s="10">
        <v>1</v>
      </c>
      <c r="AF3203" s="10">
        <v>0</v>
      </c>
      <c r="AG3203" s="10">
        <v>2</v>
      </c>
      <c r="AH3203" s="10">
        <v>0</v>
      </c>
      <c r="AI3203" s="10">
        <v>1</v>
      </c>
      <c r="AJ3203" s="10">
        <v>0</v>
      </c>
      <c r="AK3203" s="10">
        <v>14</v>
      </c>
      <c r="AL3203" s="10">
        <v>10</v>
      </c>
      <c r="AM3203" s="10">
        <v>6</v>
      </c>
      <c r="AN3203" s="10">
        <v>5</v>
      </c>
      <c r="AO3203" s="10">
        <v>8</v>
      </c>
      <c r="AP3203" s="10">
        <v>5</v>
      </c>
      <c r="AQ3203" s="10">
        <v>14</v>
      </c>
      <c r="AR3203" s="10">
        <v>11</v>
      </c>
      <c r="AS3203" s="10">
        <v>44</v>
      </c>
      <c r="AT3203" s="10">
        <v>56</v>
      </c>
      <c r="AU3203" s="10">
        <v>0</v>
      </c>
      <c r="AV3203" s="10">
        <v>0</v>
      </c>
      <c r="AW3203" s="10">
        <v>2.5</v>
      </c>
      <c r="AX3203" s="10">
        <v>45</v>
      </c>
      <c r="AY3203" s="10">
        <v>68</v>
      </c>
      <c r="AZ3203" s="10">
        <v>53</v>
      </c>
      <c r="BA3203" s="10">
        <v>28</v>
      </c>
      <c r="BB3203" s="10">
        <v>10</v>
      </c>
      <c r="BC3203" s="10">
        <v>28</v>
      </c>
      <c r="BD3203" s="10">
        <v>68</v>
      </c>
      <c r="BE3203" s="10">
        <v>43</v>
      </c>
      <c r="BF3203" s="10">
        <v>83</v>
      </c>
      <c r="BG3203" s="10">
        <v>11.09</v>
      </c>
      <c r="BH3203" s="10">
        <v>5.7</v>
      </c>
      <c r="BI3203" s="10">
        <v>1.82</v>
      </c>
      <c r="BJ3203" s="10">
        <v>3.57</v>
      </c>
      <c r="BK3203" s="10">
        <v>4.99</v>
      </c>
      <c r="BL3203" s="10">
        <f>1/Table1[[#This Row],[odds_ft_home_team_win]]+1/Table1[[#This Row],[odds_ft_draw]]+1/Table1[[#This Row],[odds_ft_away_team_win]]-1</f>
        <v>2.9963395871682952E-2</v>
      </c>
      <c r="BM3203" s="10">
        <f>Table1[[#This Row],[Margin]]/3</f>
        <v>9.9877986238943173E-3</v>
      </c>
      <c r="BN3203" s="10">
        <v>0</v>
      </c>
      <c r="BO3203" s="10">
        <v>0</v>
      </c>
      <c r="BP3203" s="10">
        <v>0</v>
      </c>
      <c r="BQ3203" s="10">
        <v>0</v>
      </c>
      <c r="BR3203" s="10">
        <v>0</v>
      </c>
      <c r="BS3203" s="10">
        <v>0</v>
      </c>
      <c r="BT3203" s="10" t="s">
        <v>113</v>
      </c>
      <c r="BU3203">
        <f>VLOOKUP(Table1[[#This Row],[Reference]],metron,11,FALSE)</f>
        <v>1.684957590444867</v>
      </c>
      <c r="BV3203">
        <f>VLOOKUP(Table1[[#This Row],[Reference]],metron,12,FALSE)</f>
        <v>0.95101263631642718</v>
      </c>
    </row>
    <row r="3204" spans="1:74" hidden="1" x14ac:dyDescent="0.45">
      <c r="A3204" s="15" t="s">
        <v>5414</v>
      </c>
      <c r="B3204">
        <v>1418351400</v>
      </c>
      <c r="C3204" s="16" t="s">
        <v>1359</v>
      </c>
      <c r="D3204" s="15" t="s">
        <v>65</v>
      </c>
      <c r="E3204" s="15" t="s">
        <v>66</v>
      </c>
      <c r="F3204" s="15" t="s">
        <v>68</v>
      </c>
      <c r="G3204" s="15" t="s">
        <v>86</v>
      </c>
      <c r="H3204" s="15" t="s">
        <v>66</v>
      </c>
      <c r="I3204" s="15">
        <f>MROUND(Table1[[#This Row],[Prob_H]]*100,2)/100</f>
        <v>0.38</v>
      </c>
      <c r="J3204" s="15">
        <f>1/Table1[[#This Row],[odds_ft_home_team_win]]-Table1[[#This Row],[Margin/3]]</f>
        <v>0.3732334279468113</v>
      </c>
      <c r="K3204" s="15">
        <f>1/Table1[[#This Row],[odds_ft_draw]]-Table1[[#This Row],[Margin/3]]</f>
        <v>0.30554907874391535</v>
      </c>
      <c r="L3204" s="15">
        <f>1/Table1[[#This Row],[odds_ft_away_team_win]]-Table1[[#This Row],[Margin/3]]</f>
        <v>0.32121749330927357</v>
      </c>
      <c r="M3204" s="15" t="s">
        <v>66</v>
      </c>
      <c r="N3204" s="15">
        <v>1.67</v>
      </c>
      <c r="O3204" s="15">
        <v>1.81</v>
      </c>
      <c r="P3204" s="15">
        <v>1.62</v>
      </c>
      <c r="Q3204" s="15">
        <v>1.67</v>
      </c>
      <c r="R3204" s="15" t="str" cm="1">
        <f t="array" ref="R32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4" s="15">
        <v>1</v>
      </c>
      <c r="T3204" s="15">
        <v>0</v>
      </c>
      <c r="U3204" s="15">
        <v>1</v>
      </c>
      <c r="V3204" s="15">
        <v>0</v>
      </c>
      <c r="W3204" s="15">
        <v>0</v>
      </c>
      <c r="X3204" s="15">
        <v>0</v>
      </c>
      <c r="Y3204" s="15">
        <v>64</v>
      </c>
      <c r="Z3204" s="15"/>
      <c r="AA3204" s="15">
        <v>1</v>
      </c>
      <c r="AB3204" s="15">
        <v>8</v>
      </c>
      <c r="AC3204" s="15">
        <v>2</v>
      </c>
      <c r="AD3204" s="15">
        <v>0</v>
      </c>
      <c r="AE3204" s="15">
        <v>7</v>
      </c>
      <c r="AF3204" s="15">
        <v>0</v>
      </c>
      <c r="AG3204" s="15">
        <v>1</v>
      </c>
      <c r="AH3204" s="15">
        <v>1</v>
      </c>
      <c r="AI3204" s="15">
        <v>3</v>
      </c>
      <c r="AJ3204" s="15">
        <v>4</v>
      </c>
      <c r="AK3204" s="15">
        <v>9</v>
      </c>
      <c r="AL3204" s="15">
        <v>9</v>
      </c>
      <c r="AM3204" s="15">
        <v>6</v>
      </c>
      <c r="AN3204" s="15">
        <v>5</v>
      </c>
      <c r="AO3204" s="15">
        <v>3</v>
      </c>
      <c r="AP3204" s="15">
        <v>4</v>
      </c>
      <c r="AQ3204" s="15">
        <v>15</v>
      </c>
      <c r="AR3204" s="15">
        <v>22</v>
      </c>
      <c r="AS3204" s="15">
        <v>58</v>
      </c>
      <c r="AT3204" s="15">
        <v>42</v>
      </c>
      <c r="AU3204" s="15">
        <v>0</v>
      </c>
      <c r="AV3204" s="15">
        <v>0</v>
      </c>
      <c r="AW3204" s="15">
        <v>2.31</v>
      </c>
      <c r="AX3204" s="15">
        <v>45</v>
      </c>
      <c r="AY3204" s="15">
        <v>65</v>
      </c>
      <c r="AZ3204" s="15">
        <v>41</v>
      </c>
      <c r="BA3204" s="15">
        <v>27</v>
      </c>
      <c r="BB3204" s="15">
        <v>14</v>
      </c>
      <c r="BC3204" s="15">
        <v>36</v>
      </c>
      <c r="BD3204" s="15">
        <v>62</v>
      </c>
      <c r="BE3204" s="15">
        <v>41</v>
      </c>
      <c r="BF3204" s="15">
        <v>64</v>
      </c>
      <c r="BG3204" s="15">
        <v>11.6</v>
      </c>
      <c r="BH3204" s="15">
        <v>5.86</v>
      </c>
      <c r="BI3204" s="15">
        <v>2.61</v>
      </c>
      <c r="BJ3204" s="15">
        <v>3.17</v>
      </c>
      <c r="BK3204" s="15">
        <v>3.02</v>
      </c>
      <c r="BL3204" s="15">
        <f>1/Table1[[#This Row],[odds_ft_home_team_win]]+1/Table1[[#This Row],[odds_ft_draw]]+1/Table1[[#This Row],[odds_ft_away_team_win]]-1</f>
        <v>2.9725003515888027E-2</v>
      </c>
      <c r="BM3204" s="15">
        <f>Table1[[#This Row],[Margin]]/3</f>
        <v>9.9083345052960094E-3</v>
      </c>
      <c r="BN3204" s="15">
        <v>0</v>
      </c>
      <c r="BO3204" s="15">
        <v>0</v>
      </c>
      <c r="BP3204" s="15">
        <v>0</v>
      </c>
      <c r="BQ3204" s="15">
        <v>0</v>
      </c>
      <c r="BR3204" s="15">
        <v>0</v>
      </c>
      <c r="BS3204" s="15">
        <v>0</v>
      </c>
      <c r="BT3204" s="15" t="s">
        <v>116</v>
      </c>
      <c r="BU3204">
        <f>VLOOKUP(Table1[[#This Row],[Reference]],metron,11,FALSE)</f>
        <v>1.330562659846547</v>
      </c>
      <c r="BV3204">
        <f>VLOOKUP(Table1[[#This Row],[Reference]],metron,12,FALSE)</f>
        <v>1.1595268542199491</v>
      </c>
    </row>
    <row r="3205" spans="1:74" hidden="1" x14ac:dyDescent="0.45">
      <c r="A3205" s="12" t="s">
        <v>5414</v>
      </c>
      <c r="B3205">
        <v>1418601600</v>
      </c>
      <c r="C3205" s="13" t="s">
        <v>1360</v>
      </c>
      <c r="D3205" s="12" t="s">
        <v>65</v>
      </c>
      <c r="E3205" s="12" t="s">
        <v>66</v>
      </c>
      <c r="F3205" s="12" t="s">
        <v>86</v>
      </c>
      <c r="G3205" s="12" t="s">
        <v>68</v>
      </c>
      <c r="H3205" s="12" t="s">
        <v>66</v>
      </c>
      <c r="I3205" s="12">
        <f>MROUND(Table1[[#This Row],[Prob_H]]*100,2)/100</f>
        <v>0.52</v>
      </c>
      <c r="J3205" s="12">
        <f>1/Table1[[#This Row],[odds_ft_home_team_win]]-Table1[[#This Row],[Margin/3]]</f>
        <v>0.51612093312945773</v>
      </c>
      <c r="K3205" s="12">
        <f>1/Table1[[#This Row],[odds_ft_draw]]-Table1[[#This Row],[Margin/3]]</f>
        <v>0.28831260634234068</v>
      </c>
      <c r="L3205" s="12">
        <f>1/Table1[[#This Row],[odds_ft_away_team_win]]-Table1[[#This Row],[Margin/3]]</f>
        <v>0.19556646052820151</v>
      </c>
      <c r="M3205" s="12" t="s">
        <v>66</v>
      </c>
      <c r="N3205" s="12">
        <v>1.73</v>
      </c>
      <c r="O3205" s="12">
        <v>1.73</v>
      </c>
      <c r="P3205" s="12">
        <v>1.67</v>
      </c>
      <c r="Q3205" s="12">
        <v>1.62</v>
      </c>
      <c r="R3205" s="12" t="str" cm="1">
        <f t="array" ref="R32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5" s="12">
        <v>3</v>
      </c>
      <c r="T3205" s="12">
        <v>0</v>
      </c>
      <c r="U3205" s="12">
        <v>3</v>
      </c>
      <c r="V3205" s="12">
        <v>1</v>
      </c>
      <c r="W3205" s="12">
        <v>1</v>
      </c>
      <c r="X3205" s="12">
        <v>0</v>
      </c>
      <c r="Y3205" s="12" t="s">
        <v>1361</v>
      </c>
      <c r="Z3205" s="12"/>
      <c r="AA3205" s="12">
        <v>6</v>
      </c>
      <c r="AB3205" s="12">
        <v>4</v>
      </c>
      <c r="AC3205" s="12">
        <v>2</v>
      </c>
      <c r="AD3205" s="12">
        <v>1</v>
      </c>
      <c r="AE3205" s="12">
        <v>5</v>
      </c>
      <c r="AF3205" s="12">
        <v>3</v>
      </c>
      <c r="AG3205" s="12">
        <v>2</v>
      </c>
      <c r="AH3205" s="12">
        <v>1</v>
      </c>
      <c r="AI3205" s="12">
        <v>3</v>
      </c>
      <c r="AJ3205" s="12">
        <v>5</v>
      </c>
      <c r="AK3205" s="12">
        <v>9</v>
      </c>
      <c r="AL3205" s="12">
        <v>5</v>
      </c>
      <c r="AM3205" s="12">
        <v>4</v>
      </c>
      <c r="AN3205" s="12">
        <v>3</v>
      </c>
      <c r="AO3205" s="12">
        <v>5</v>
      </c>
      <c r="AP3205" s="12">
        <v>2</v>
      </c>
      <c r="AQ3205" s="12">
        <v>18</v>
      </c>
      <c r="AR3205" s="12">
        <v>14</v>
      </c>
      <c r="AS3205" s="12">
        <v>56</v>
      </c>
      <c r="AT3205" s="12">
        <v>44</v>
      </c>
      <c r="AU3205" s="12">
        <v>0</v>
      </c>
      <c r="AV3205" s="12">
        <v>0</v>
      </c>
      <c r="AW3205" s="12">
        <v>2.25</v>
      </c>
      <c r="AX3205" s="12">
        <v>43</v>
      </c>
      <c r="AY3205" s="12">
        <v>62</v>
      </c>
      <c r="AZ3205" s="12">
        <v>39</v>
      </c>
      <c r="BA3205" s="12">
        <v>25</v>
      </c>
      <c r="BB3205" s="12">
        <v>14</v>
      </c>
      <c r="BC3205" s="12">
        <v>34</v>
      </c>
      <c r="BD3205" s="12">
        <v>59</v>
      </c>
      <c r="BE3205" s="12">
        <v>39</v>
      </c>
      <c r="BF3205" s="12">
        <v>66</v>
      </c>
      <c r="BG3205" s="12">
        <v>11.48</v>
      </c>
      <c r="BH3205" s="12">
        <v>6</v>
      </c>
      <c r="BI3205" s="12">
        <v>1.9</v>
      </c>
      <c r="BJ3205" s="12">
        <v>3.35</v>
      </c>
      <c r="BK3205" s="12">
        <v>4.8600000000000003</v>
      </c>
      <c r="BL3205" s="12">
        <f>1/Table1[[#This Row],[odds_ft_home_team_win]]+1/Table1[[#This Row],[odds_ft_draw]]+1/Table1[[#This Row],[odds_ft_away_team_win]]-1</f>
        <v>3.0584569032679365E-2</v>
      </c>
      <c r="BM3205" s="12">
        <f>Table1[[#This Row],[Margin]]/3</f>
        <v>1.0194856344226455E-2</v>
      </c>
      <c r="BN3205" s="12">
        <v>0</v>
      </c>
      <c r="BO3205" s="12">
        <v>0</v>
      </c>
      <c r="BP3205" s="12">
        <v>0</v>
      </c>
      <c r="BQ3205" s="12">
        <v>0</v>
      </c>
      <c r="BR3205" s="12">
        <v>0</v>
      </c>
      <c r="BS3205" s="12">
        <v>0</v>
      </c>
      <c r="BT3205" s="12" t="s">
        <v>113</v>
      </c>
      <c r="BU3205">
        <f>VLOOKUP(Table1[[#This Row],[Reference]],metron,11,FALSE)</f>
        <v>1.625948039373891</v>
      </c>
      <c r="BV3205">
        <f>VLOOKUP(Table1[[#This Row],[Reference]],metron,12,FALSE)</f>
        <v>0.97079231886396644</v>
      </c>
    </row>
    <row r="3206" spans="1:74" hidden="1" x14ac:dyDescent="0.45">
      <c r="A3206" t="s">
        <v>5413</v>
      </c>
      <c r="B3206">
        <v>1431561600</v>
      </c>
      <c r="C3206" s="3" t="s">
        <v>1605</v>
      </c>
      <c r="D3206" s="1" t="s">
        <v>65</v>
      </c>
      <c r="E3206" s="1" t="s">
        <v>66</v>
      </c>
      <c r="F3206" s="19" t="s">
        <v>88</v>
      </c>
      <c r="G3206" t="s">
        <v>68</v>
      </c>
      <c r="H3206" t="s">
        <v>66</v>
      </c>
      <c r="I3206">
        <f>MROUND(Table1[[#This Row],[Prob_H]]*100,2)/100</f>
        <v>0.4</v>
      </c>
      <c r="J3206">
        <f>1/Table1[[#This Row],[odds_ft_home_team_win]]-Table1[[#This Row],[Margin/3]]</f>
        <v>0.39781519505021812</v>
      </c>
      <c r="K3206">
        <f>1/Table1[[#This Row],[odds_ft_draw]]-Table1[[#This Row],[Margin/3]]</f>
        <v>0.28995223004439602</v>
      </c>
      <c r="L3206">
        <f>1/Table1[[#This Row],[odds_ft_away_team_win]]-Table1[[#This Row],[Margin/3]]</f>
        <v>0.31223257490538603</v>
      </c>
      <c r="M3206" s="1" t="s">
        <v>66</v>
      </c>
      <c r="N3206">
        <v>1.41</v>
      </c>
      <c r="O3206">
        <v>1.68</v>
      </c>
      <c r="P3206">
        <v>1.48</v>
      </c>
      <c r="Q3206">
        <v>1.62</v>
      </c>
      <c r="R3206" t="str" cm="1">
        <f t="array" ref="R32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6">
        <v>1</v>
      </c>
      <c r="T3206">
        <v>1</v>
      </c>
      <c r="U3206">
        <v>2</v>
      </c>
      <c r="V3206">
        <v>2</v>
      </c>
      <c r="W3206">
        <v>1</v>
      </c>
      <c r="X3206">
        <v>1</v>
      </c>
      <c r="Y3206">
        <v>16</v>
      </c>
      <c r="Z3206">
        <v>28</v>
      </c>
      <c r="AA3206">
        <v>1</v>
      </c>
      <c r="AB3206">
        <v>4</v>
      </c>
      <c r="AC3206">
        <v>0</v>
      </c>
      <c r="AD3206">
        <v>0</v>
      </c>
      <c r="AE3206">
        <v>2</v>
      </c>
      <c r="AF3206">
        <v>0</v>
      </c>
      <c r="AG3206">
        <v>0</v>
      </c>
      <c r="AH3206">
        <v>0</v>
      </c>
      <c r="AI3206">
        <v>0</v>
      </c>
      <c r="AJ3206">
        <v>2</v>
      </c>
      <c r="AK3206">
        <v>10</v>
      </c>
      <c r="AL3206">
        <v>10</v>
      </c>
      <c r="AM3206">
        <v>6</v>
      </c>
      <c r="AN3206">
        <v>5</v>
      </c>
      <c r="AO3206">
        <v>4</v>
      </c>
      <c r="AP3206">
        <v>5</v>
      </c>
      <c r="AQ3206">
        <v>14</v>
      </c>
      <c r="AR3206">
        <v>12</v>
      </c>
      <c r="AS3206">
        <v>39</v>
      </c>
      <c r="AT3206">
        <v>61</v>
      </c>
      <c r="AU3206">
        <v>0</v>
      </c>
      <c r="AV3206">
        <v>0</v>
      </c>
      <c r="AW3206">
        <v>2.46</v>
      </c>
      <c r="AX3206">
        <v>52</v>
      </c>
      <c r="AY3206">
        <v>64</v>
      </c>
      <c r="AZ3206">
        <v>42</v>
      </c>
      <c r="BA3206">
        <v>26</v>
      </c>
      <c r="BB3206">
        <v>15</v>
      </c>
      <c r="BC3206">
        <v>36</v>
      </c>
      <c r="BD3206">
        <v>69</v>
      </c>
      <c r="BE3206">
        <v>36</v>
      </c>
      <c r="BF3206">
        <v>73</v>
      </c>
      <c r="BG3206">
        <v>10.02</v>
      </c>
      <c r="BH3206">
        <v>5.62</v>
      </c>
      <c r="BI3206">
        <v>2.4500000000000002</v>
      </c>
      <c r="BJ3206">
        <v>3.33</v>
      </c>
      <c r="BK3206">
        <v>3.1</v>
      </c>
      <c r="BL3206">
        <f>1/Table1[[#This Row],[odds_ft_home_team_win]]+1/Table1[[#This Row],[odds_ft_draw]]+1/Table1[[#This Row],[odds_ft_away_team_win]]-1</f>
        <v>3.104421076771291E-2</v>
      </c>
      <c r="BM3206">
        <f>Table1[[#This Row],[Margin]]/3</f>
        <v>1.0348070255904304E-2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 t="s">
        <v>91</v>
      </c>
      <c r="BU3206">
        <f>VLOOKUP(Table1[[#This Row],[Reference]],metron,11,FALSE)</f>
        <v>1.344038264434575</v>
      </c>
      <c r="BV3206">
        <f>VLOOKUP(Table1[[#This Row],[Reference]],metron,12,FALSE)</f>
        <v>1.1515772691037469</v>
      </c>
    </row>
    <row r="3207" spans="1:74" hidden="1" x14ac:dyDescent="0.45">
      <c r="A3207" t="s">
        <v>5413</v>
      </c>
      <c r="B3207">
        <v>1431569160</v>
      </c>
      <c r="C3207" s="3" t="s">
        <v>1606</v>
      </c>
      <c r="D3207" s="1" t="s">
        <v>65</v>
      </c>
      <c r="E3207" s="1" t="s">
        <v>66</v>
      </c>
      <c r="F3207" s="19" t="s">
        <v>103</v>
      </c>
      <c r="G3207" t="s">
        <v>86</v>
      </c>
      <c r="H3207" t="s">
        <v>66</v>
      </c>
      <c r="I3207">
        <f>MROUND(Table1[[#This Row],[Prob_H]]*100,2)/100</f>
        <v>0.28000000000000003</v>
      </c>
      <c r="J3207">
        <f>1/Table1[[#This Row],[odds_ft_home_team_win]]-Table1[[#This Row],[Margin/3]]</f>
        <v>0.28945557161538987</v>
      </c>
      <c r="K3207">
        <f>1/Table1[[#This Row],[odds_ft_draw]]-Table1[[#This Row],[Margin/3]]</f>
        <v>0.28945557161538987</v>
      </c>
      <c r="L3207">
        <f>1/Table1[[#This Row],[odds_ft_away_team_win]]-Table1[[#This Row],[Margin/3]]</f>
        <v>0.42108885676922014</v>
      </c>
      <c r="M3207" s="1" t="s">
        <v>66</v>
      </c>
      <c r="N3207">
        <v>1.44</v>
      </c>
      <c r="O3207">
        <v>1.75</v>
      </c>
      <c r="P3207">
        <v>1.53</v>
      </c>
      <c r="Q3207">
        <v>1.67</v>
      </c>
      <c r="R3207" t="str" cm="1">
        <f t="array" ref="R32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7">
        <v>3</v>
      </c>
      <c r="T3207">
        <v>2</v>
      </c>
      <c r="U3207">
        <v>5</v>
      </c>
      <c r="V3207">
        <v>4</v>
      </c>
      <c r="W3207">
        <v>3</v>
      </c>
      <c r="X3207">
        <v>1</v>
      </c>
      <c r="Y3207" t="s">
        <v>1607</v>
      </c>
      <c r="Z3207" t="s">
        <v>1608</v>
      </c>
      <c r="AA3207">
        <v>4</v>
      </c>
      <c r="AB3207">
        <v>5</v>
      </c>
      <c r="AC3207">
        <v>2</v>
      </c>
      <c r="AD3207">
        <v>0</v>
      </c>
      <c r="AE3207">
        <v>2</v>
      </c>
      <c r="AF3207">
        <v>0</v>
      </c>
      <c r="AG3207">
        <v>0</v>
      </c>
      <c r="AH3207">
        <v>2</v>
      </c>
      <c r="AI3207">
        <v>0</v>
      </c>
      <c r="AJ3207">
        <v>2</v>
      </c>
      <c r="AK3207">
        <v>12</v>
      </c>
      <c r="AL3207">
        <v>12</v>
      </c>
      <c r="AM3207">
        <v>4</v>
      </c>
      <c r="AN3207">
        <v>4</v>
      </c>
      <c r="AO3207">
        <v>8</v>
      </c>
      <c r="AP3207">
        <v>8</v>
      </c>
      <c r="AQ3207">
        <v>11</v>
      </c>
      <c r="AR3207">
        <v>11</v>
      </c>
      <c r="AS3207">
        <v>46</v>
      </c>
      <c r="AT3207">
        <v>54</v>
      </c>
      <c r="AU3207">
        <v>0</v>
      </c>
      <c r="AV3207">
        <v>0</v>
      </c>
      <c r="AW3207">
        <v>2.4</v>
      </c>
      <c r="AX3207">
        <v>48</v>
      </c>
      <c r="AY3207">
        <v>68</v>
      </c>
      <c r="AZ3207">
        <v>48</v>
      </c>
      <c r="BA3207">
        <v>25</v>
      </c>
      <c r="BB3207">
        <v>11</v>
      </c>
      <c r="BC3207">
        <v>28</v>
      </c>
      <c r="BD3207">
        <v>66</v>
      </c>
      <c r="BE3207">
        <v>42</v>
      </c>
      <c r="BF3207">
        <v>77</v>
      </c>
      <c r="BG3207">
        <v>11.59</v>
      </c>
      <c r="BH3207">
        <v>5.51</v>
      </c>
      <c r="BI3207">
        <v>3.34</v>
      </c>
      <c r="BJ3207">
        <v>3.34</v>
      </c>
      <c r="BK3207">
        <v>2.3199999999999998</v>
      </c>
      <c r="BL3207">
        <f>1/Table1[[#This Row],[odds_ft_home_team_win]]+1/Table1[[#This Row],[odds_ft_draw]]+1/Table1[[#This Row],[odds_ft_away_team_win]]-1</f>
        <v>2.9836877968201669E-2</v>
      </c>
      <c r="BM3207">
        <f>Table1[[#This Row],[Margin]]/3</f>
        <v>9.9456259894005559E-3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 t="s">
        <v>118</v>
      </c>
      <c r="BU3207">
        <f>VLOOKUP(Table1[[#This Row],[Reference]],metron,11,FALSE)</f>
        <v>1.128766254360926</v>
      </c>
      <c r="BV3207">
        <f>VLOOKUP(Table1[[#This Row],[Reference]],metron,12,FALSE)</f>
        <v>1.415794481446242</v>
      </c>
    </row>
    <row r="3208" spans="1:74" hidden="1" x14ac:dyDescent="0.45">
      <c r="A3208" t="s">
        <v>5413</v>
      </c>
      <c r="B3208">
        <v>1431648000</v>
      </c>
      <c r="C3208" s="3" t="s">
        <v>1609</v>
      </c>
      <c r="D3208" s="1" t="s">
        <v>65</v>
      </c>
      <c r="E3208" s="1" t="s">
        <v>66</v>
      </c>
      <c r="F3208" s="19" t="s">
        <v>80</v>
      </c>
      <c r="G3208" t="s">
        <v>611</v>
      </c>
      <c r="H3208" t="s">
        <v>66</v>
      </c>
      <c r="I3208">
        <f>MROUND(Table1[[#This Row],[Prob_H]]*100,2)/100</f>
        <v>0.46</v>
      </c>
      <c r="J3208">
        <f>1/Table1[[#This Row],[odds_ft_home_team_win]]-Table1[[#This Row],[Margin/3]]</f>
        <v>0.46175462752282154</v>
      </c>
      <c r="K3208">
        <f>1/Table1[[#This Row],[odds_ft_draw]]-Table1[[#This Row],[Margin/3]]</f>
        <v>0.29308681734557746</v>
      </c>
      <c r="L3208">
        <f>1/Table1[[#This Row],[odds_ft_away_team_win]]-Table1[[#This Row],[Margin/3]]</f>
        <v>0.24515855513160095</v>
      </c>
      <c r="M3208" s="1" t="s">
        <v>66</v>
      </c>
      <c r="N3208">
        <v>1.38</v>
      </c>
      <c r="O3208">
        <v>1.26</v>
      </c>
      <c r="P3208">
        <v>1.43</v>
      </c>
      <c r="Q3208">
        <v>1.22</v>
      </c>
      <c r="R3208" t="str" cm="1">
        <f t="array" ref="R32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08">
        <v>2</v>
      </c>
      <c r="T3208">
        <v>1</v>
      </c>
      <c r="U3208">
        <v>3</v>
      </c>
      <c r="V3208">
        <v>2</v>
      </c>
      <c r="W3208">
        <v>1</v>
      </c>
      <c r="X3208">
        <v>1</v>
      </c>
      <c r="Y3208" t="s">
        <v>1610</v>
      </c>
      <c r="Z3208">
        <v>29</v>
      </c>
      <c r="AA3208">
        <v>11</v>
      </c>
      <c r="AB3208">
        <v>5</v>
      </c>
      <c r="AC3208">
        <v>1</v>
      </c>
      <c r="AD3208">
        <v>0</v>
      </c>
      <c r="AE3208">
        <v>2</v>
      </c>
      <c r="AF3208">
        <v>0</v>
      </c>
      <c r="AG3208">
        <v>0</v>
      </c>
      <c r="AH3208">
        <v>1</v>
      </c>
      <c r="AI3208">
        <v>0</v>
      </c>
      <c r="AJ3208">
        <v>2</v>
      </c>
      <c r="AK3208">
        <v>16</v>
      </c>
      <c r="AL3208">
        <v>9</v>
      </c>
      <c r="AM3208">
        <v>7</v>
      </c>
      <c r="AN3208">
        <v>4</v>
      </c>
      <c r="AO3208">
        <v>9</v>
      </c>
      <c r="AP3208">
        <v>5</v>
      </c>
      <c r="AQ3208">
        <v>8</v>
      </c>
      <c r="AR3208">
        <v>13</v>
      </c>
      <c r="AS3208">
        <v>57</v>
      </c>
      <c r="AT3208">
        <v>43</v>
      </c>
      <c r="AU3208">
        <v>0</v>
      </c>
      <c r="AV3208">
        <v>0</v>
      </c>
      <c r="AW3208">
        <v>2.39</v>
      </c>
      <c r="AX3208">
        <v>55</v>
      </c>
      <c r="AY3208">
        <v>67</v>
      </c>
      <c r="AZ3208">
        <v>47</v>
      </c>
      <c r="BA3208">
        <v>21</v>
      </c>
      <c r="BB3208">
        <v>9</v>
      </c>
      <c r="BC3208">
        <v>30</v>
      </c>
      <c r="BD3208">
        <v>61</v>
      </c>
      <c r="BE3208">
        <v>43</v>
      </c>
      <c r="BF3208">
        <v>72</v>
      </c>
      <c r="BG3208">
        <v>8.6300000000000008</v>
      </c>
      <c r="BH3208">
        <v>4.88</v>
      </c>
      <c r="BI3208">
        <v>2.12</v>
      </c>
      <c r="BJ3208">
        <v>3.3</v>
      </c>
      <c r="BK3208">
        <v>3.92</v>
      </c>
      <c r="BL3208">
        <f>1/Table1[[#This Row],[odds_ft_home_team_win]]+1/Table1[[#This Row],[odds_ft_draw]]+1/Table1[[#This Row],[odds_ft_away_team_win]]-1</f>
        <v>2.9830457054176751E-2</v>
      </c>
      <c r="BM3208">
        <f>Table1[[#This Row],[Margin]]/3</f>
        <v>9.9434856847255837E-3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 t="s">
        <v>83</v>
      </c>
      <c r="BU3208">
        <f>VLOOKUP(Table1[[#This Row],[Reference]],metron,11,FALSE)</f>
        <v>1.4888836329233679</v>
      </c>
      <c r="BV3208">
        <f>VLOOKUP(Table1[[#This Row],[Reference]],metron,12,FALSE)</f>
        <v>1.0516792809839171</v>
      </c>
    </row>
    <row r="3209" spans="1:74" hidden="1" x14ac:dyDescent="0.45">
      <c r="A3209" t="s">
        <v>5413</v>
      </c>
      <c r="B3209">
        <v>1431655200</v>
      </c>
      <c r="C3209" s="3" t="s">
        <v>1611</v>
      </c>
      <c r="D3209" s="1" t="s">
        <v>65</v>
      </c>
      <c r="E3209" s="1" t="s">
        <v>66</v>
      </c>
      <c r="F3209" s="19" t="s">
        <v>98</v>
      </c>
      <c r="G3209" t="s">
        <v>93</v>
      </c>
      <c r="H3209" t="s">
        <v>66</v>
      </c>
      <c r="I3209">
        <f>MROUND(Table1[[#This Row],[Prob_H]]*100,2)/100</f>
        <v>0.4</v>
      </c>
      <c r="J3209">
        <f>1/Table1[[#This Row],[odds_ft_home_team_win]]-Table1[[#This Row],[Margin/3]]</f>
        <v>0.39002572598191915</v>
      </c>
      <c r="K3209">
        <f>1/Table1[[#This Row],[odds_ft_draw]]-Table1[[#This Row],[Margin/3]]</f>
        <v>0.30548313923113046</v>
      </c>
      <c r="L3209">
        <f>1/Table1[[#This Row],[odds_ft_away_team_win]]-Table1[[#This Row],[Margin/3]]</f>
        <v>0.30449113478695056</v>
      </c>
      <c r="M3209" s="1" t="s">
        <v>66</v>
      </c>
      <c r="N3209">
        <v>1.24</v>
      </c>
      <c r="O3209">
        <v>1.72</v>
      </c>
      <c r="P3209">
        <v>1.24</v>
      </c>
      <c r="Q3209">
        <v>1.66</v>
      </c>
      <c r="R3209" t="str" cm="1">
        <f t="array" ref="R32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AA3209">
        <v>8</v>
      </c>
      <c r="AB3209">
        <v>2</v>
      </c>
      <c r="AC3209">
        <v>3</v>
      </c>
      <c r="AD3209">
        <v>0</v>
      </c>
      <c r="AE3209">
        <v>1</v>
      </c>
      <c r="AF3209">
        <v>0</v>
      </c>
      <c r="AG3209">
        <v>1</v>
      </c>
      <c r="AH3209">
        <v>2</v>
      </c>
      <c r="AI3209">
        <v>1</v>
      </c>
      <c r="AJ3209">
        <v>0</v>
      </c>
      <c r="AK3209">
        <v>11</v>
      </c>
      <c r="AL3209">
        <v>2</v>
      </c>
      <c r="AM3209">
        <v>4</v>
      </c>
      <c r="AN3209">
        <v>0</v>
      </c>
      <c r="AO3209">
        <v>7</v>
      </c>
      <c r="AP3209">
        <v>2</v>
      </c>
      <c r="AQ3209">
        <v>17</v>
      </c>
      <c r="AR3209">
        <v>17</v>
      </c>
      <c r="AS3209">
        <v>61</v>
      </c>
      <c r="AT3209">
        <v>39</v>
      </c>
      <c r="AU3209">
        <v>0</v>
      </c>
      <c r="AV3209">
        <v>0</v>
      </c>
      <c r="AW3209">
        <v>2.21</v>
      </c>
      <c r="AX3209">
        <v>52</v>
      </c>
      <c r="AY3209">
        <v>66</v>
      </c>
      <c r="AZ3209">
        <v>43</v>
      </c>
      <c r="BA3209">
        <v>15</v>
      </c>
      <c r="BB3209">
        <v>8</v>
      </c>
      <c r="BC3209">
        <v>19</v>
      </c>
      <c r="BD3209">
        <v>60</v>
      </c>
      <c r="BE3209">
        <v>38</v>
      </c>
      <c r="BF3209">
        <v>79</v>
      </c>
      <c r="BG3209">
        <v>10.48</v>
      </c>
      <c r="BH3209">
        <v>5.0199999999999996</v>
      </c>
      <c r="BI3209">
        <v>2.5</v>
      </c>
      <c r="BJ3209">
        <v>3.17</v>
      </c>
      <c r="BK3209">
        <v>3.18</v>
      </c>
      <c r="BL3209">
        <f>1/Table1[[#This Row],[odds_ft_home_team_win]]+1/Table1[[#This Row],[odds_ft_draw]]+1/Table1[[#This Row],[odds_ft_away_team_win]]-1</f>
        <v>2.9922822054242681E-2</v>
      </c>
      <c r="BM3209">
        <f>Table1[[#This Row],[Margin]]/3</f>
        <v>9.9742740180808944E-3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 t="s">
        <v>128</v>
      </c>
      <c r="BU3209">
        <f>VLOOKUP(Table1[[#This Row],[Reference]],metron,11,FALSE)</f>
        <v>1.344038264434575</v>
      </c>
      <c r="BV3209">
        <f>VLOOKUP(Table1[[#This Row],[Reference]],metron,12,FALSE)</f>
        <v>1.1515772691037469</v>
      </c>
    </row>
    <row r="3210" spans="1:74" hidden="1" x14ac:dyDescent="0.45">
      <c r="A3210" s="12" t="s">
        <v>5408</v>
      </c>
      <c r="B3210">
        <v>1512950400</v>
      </c>
      <c r="C3210" s="13" t="s">
        <v>2996</v>
      </c>
      <c r="D3210" s="12" t="s">
        <v>65</v>
      </c>
      <c r="E3210" s="12" t="s">
        <v>66</v>
      </c>
      <c r="F3210" s="12" t="s">
        <v>85</v>
      </c>
      <c r="G3210" s="12" t="s">
        <v>68</v>
      </c>
      <c r="H3210" s="12" t="s">
        <v>66</v>
      </c>
      <c r="I3210" s="12">
        <f>MROUND(Table1[[#This Row],[Prob_H]]*100,2)/100</f>
        <v>0.44</v>
      </c>
      <c r="J3210" s="12">
        <f>1/Table1[[#This Row],[odds_ft_home_team_win]]-Table1[[#This Row],[Margin/3]]</f>
        <v>0.44632029030683362</v>
      </c>
      <c r="K3210" s="12">
        <f>1/Table1[[#This Row],[odds_ft_draw]]-Table1[[#This Row],[Margin/3]]</f>
        <v>0.29665288454186689</v>
      </c>
      <c r="L3210" s="12">
        <f>1/Table1[[#This Row],[odds_ft_away_team_win]]-Table1[[#This Row],[Margin/3]]</f>
        <v>0.25702682515129954</v>
      </c>
      <c r="M3210" s="12" t="s">
        <v>66</v>
      </c>
      <c r="N3210" s="12">
        <v>2.27</v>
      </c>
      <c r="O3210" s="12">
        <v>1.86</v>
      </c>
      <c r="P3210" s="12">
        <v>1.9</v>
      </c>
      <c r="Q3210" s="12">
        <v>1.79</v>
      </c>
      <c r="R3210" s="12" t="str" cm="1">
        <f t="array" ref="R32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10" s="12">
        <v>1</v>
      </c>
      <c r="T3210" s="12">
        <v>2</v>
      </c>
      <c r="U3210" s="12">
        <v>3</v>
      </c>
      <c r="V3210" s="12">
        <v>3</v>
      </c>
      <c r="W3210" s="12">
        <v>1</v>
      </c>
      <c r="X3210" s="12">
        <v>2</v>
      </c>
      <c r="Y3210" s="12">
        <v>2</v>
      </c>
      <c r="Z3210" s="12" t="s">
        <v>2997</v>
      </c>
      <c r="AA3210" s="12">
        <v>8</v>
      </c>
      <c r="AB3210" s="12">
        <v>3</v>
      </c>
      <c r="AC3210" s="12">
        <v>0</v>
      </c>
      <c r="AD3210" s="12">
        <v>1</v>
      </c>
      <c r="AE3210" s="12">
        <v>0</v>
      </c>
      <c r="AF3210" s="12">
        <v>0</v>
      </c>
      <c r="AG3210" s="12">
        <v>0</v>
      </c>
      <c r="AH3210" s="12">
        <v>1</v>
      </c>
      <c r="AI3210" s="12">
        <v>0</v>
      </c>
      <c r="AJ3210" s="12">
        <v>0</v>
      </c>
      <c r="AK3210" s="12">
        <v>13</v>
      </c>
      <c r="AL3210" s="12">
        <v>12</v>
      </c>
      <c r="AM3210" s="12">
        <v>7</v>
      </c>
      <c r="AN3210" s="12">
        <v>5</v>
      </c>
      <c r="AO3210" s="12">
        <v>6</v>
      </c>
      <c r="AP3210" s="12">
        <v>7</v>
      </c>
      <c r="AQ3210" s="12">
        <v>13</v>
      </c>
      <c r="AR3210" s="12">
        <v>15</v>
      </c>
      <c r="AS3210" s="12">
        <v>52</v>
      </c>
      <c r="AT3210" s="12">
        <v>48</v>
      </c>
      <c r="AU3210" s="12">
        <v>0</v>
      </c>
      <c r="AV3210" s="12">
        <v>0</v>
      </c>
      <c r="AW3210" s="12">
        <v>2.5</v>
      </c>
      <c r="AX3210" s="12">
        <v>50</v>
      </c>
      <c r="AY3210" s="12">
        <v>75</v>
      </c>
      <c r="AZ3210" s="12">
        <v>41</v>
      </c>
      <c r="BA3210" s="12">
        <v>21</v>
      </c>
      <c r="BB3210" s="12">
        <v>14</v>
      </c>
      <c r="BC3210" s="12">
        <v>46</v>
      </c>
      <c r="BD3210" s="12">
        <v>71</v>
      </c>
      <c r="BE3210" s="12">
        <v>32</v>
      </c>
      <c r="BF3210" s="12">
        <v>73</v>
      </c>
      <c r="BG3210" s="12">
        <v>11.47</v>
      </c>
      <c r="BH3210" s="12">
        <v>5</v>
      </c>
      <c r="BI3210" s="12">
        <v>2.2000000000000002</v>
      </c>
      <c r="BJ3210" s="12">
        <v>3.28</v>
      </c>
      <c r="BK3210" s="12">
        <v>3.77</v>
      </c>
      <c r="BL3210" s="12">
        <f>1/Table1[[#This Row],[odds_ft_home_team_win]]+1/Table1[[#This Row],[odds_ft_draw]]+1/Table1[[#This Row],[odds_ft_away_team_win]]-1</f>
        <v>2.4675492715862779E-2</v>
      </c>
      <c r="BM3210" s="12">
        <f>Table1[[#This Row],[Margin]]/3</f>
        <v>8.2251642386209269E-3</v>
      </c>
      <c r="BN3210" s="12">
        <v>0</v>
      </c>
      <c r="BO3210" s="12">
        <v>0</v>
      </c>
      <c r="BP3210" s="12">
        <v>0</v>
      </c>
      <c r="BQ3210" s="12">
        <v>0</v>
      </c>
      <c r="BR3210" s="12">
        <v>0</v>
      </c>
      <c r="BS3210" s="12">
        <v>0</v>
      </c>
      <c r="BT3210" s="12" t="s">
        <v>1684</v>
      </c>
      <c r="BU3210">
        <f>VLOOKUP(Table1[[#This Row],[Reference]],metron,11,FALSE)</f>
        <v>1.4140979689366791</v>
      </c>
      <c r="BV3210">
        <f>VLOOKUP(Table1[[#This Row],[Reference]],metron,12,FALSE)</f>
        <v>1.0666666666666671</v>
      </c>
    </row>
    <row r="3211" spans="1:74" hidden="1" x14ac:dyDescent="0.45">
      <c r="A3211" t="s">
        <v>5408</v>
      </c>
      <c r="B3211">
        <v>1511494200</v>
      </c>
      <c r="C3211" s="3" t="s">
        <v>2981</v>
      </c>
      <c r="D3211" s="1" t="s">
        <v>65</v>
      </c>
      <c r="E3211" s="1" t="s">
        <v>66</v>
      </c>
      <c r="F3211" s="19" t="s">
        <v>93</v>
      </c>
      <c r="G3211" t="s">
        <v>85</v>
      </c>
      <c r="H3211" t="s">
        <v>66</v>
      </c>
      <c r="I3211">
        <f>MROUND(Table1[[#This Row],[Prob_H]]*100,2)/100</f>
        <v>0.24</v>
      </c>
      <c r="J3211">
        <f>1/Table1[[#This Row],[odds_ft_home_team_win]]-Table1[[#This Row],[Margin/3]]</f>
        <v>0.24341972458947334</v>
      </c>
      <c r="K3211">
        <f>1/Table1[[#This Row],[odds_ft_draw]]-Table1[[#This Row],[Margin/3]]</f>
        <v>0.27724484153801593</v>
      </c>
      <c r="L3211">
        <f>1/Table1[[#This Row],[odds_ft_away_team_win]]-Table1[[#This Row],[Margin/3]]</f>
        <v>0.47933543387251076</v>
      </c>
      <c r="M3211" s="1" t="s">
        <v>66</v>
      </c>
      <c r="N3211">
        <v>1.47</v>
      </c>
      <c r="O3211">
        <v>2.1800000000000002</v>
      </c>
      <c r="P3211">
        <v>1.19</v>
      </c>
      <c r="Q3211">
        <v>1.9</v>
      </c>
      <c r="R3211" t="str" cm="1">
        <f t="array" ref="R32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11">
        <v>1</v>
      </c>
      <c r="T3211">
        <v>2</v>
      </c>
      <c r="U3211">
        <v>3</v>
      </c>
      <c r="V3211">
        <v>3</v>
      </c>
      <c r="W3211">
        <v>1</v>
      </c>
      <c r="X3211">
        <v>2</v>
      </c>
      <c r="Y3211">
        <v>35</v>
      </c>
      <c r="Z3211" t="s">
        <v>2982</v>
      </c>
      <c r="AA3211">
        <v>5</v>
      </c>
      <c r="AB3211">
        <v>4</v>
      </c>
      <c r="AC3211">
        <v>4</v>
      </c>
      <c r="AD3211">
        <v>0</v>
      </c>
      <c r="AE3211">
        <v>3</v>
      </c>
      <c r="AF3211">
        <v>0</v>
      </c>
      <c r="AG3211">
        <v>2</v>
      </c>
      <c r="AH3211">
        <v>2</v>
      </c>
      <c r="AI3211">
        <v>2</v>
      </c>
      <c r="AJ3211">
        <v>1</v>
      </c>
      <c r="AK3211">
        <v>9</v>
      </c>
      <c r="AL3211">
        <v>12</v>
      </c>
      <c r="AM3211">
        <v>4</v>
      </c>
      <c r="AN3211">
        <v>6</v>
      </c>
      <c r="AO3211">
        <v>5</v>
      </c>
      <c r="AP3211">
        <v>6</v>
      </c>
      <c r="AQ3211">
        <v>17</v>
      </c>
      <c r="AR3211">
        <v>19</v>
      </c>
      <c r="AS3211">
        <v>56</v>
      </c>
      <c r="AT3211">
        <v>44</v>
      </c>
      <c r="AU3211">
        <v>0</v>
      </c>
      <c r="AV3211">
        <v>0</v>
      </c>
      <c r="AW3211">
        <v>2.44</v>
      </c>
      <c r="AX3211">
        <v>56</v>
      </c>
      <c r="AY3211">
        <v>76</v>
      </c>
      <c r="AZ3211">
        <v>47</v>
      </c>
      <c r="BA3211">
        <v>15</v>
      </c>
      <c r="BB3211">
        <v>9</v>
      </c>
      <c r="BC3211">
        <v>44</v>
      </c>
      <c r="BD3211">
        <v>71</v>
      </c>
      <c r="BE3211">
        <v>32</v>
      </c>
      <c r="BF3211">
        <v>82</v>
      </c>
      <c r="BG3211">
        <v>9.76</v>
      </c>
      <c r="BH3211">
        <v>4.71</v>
      </c>
      <c r="BI3211">
        <v>3.97</v>
      </c>
      <c r="BJ3211">
        <v>3.5</v>
      </c>
      <c r="BK3211">
        <v>2.0499999999999998</v>
      </c>
      <c r="BL3211">
        <f>1/Table1[[#This Row],[odds_ft_home_team_win]]+1/Table1[[#This Row],[odds_ft_draw]]+1/Table1[[#This Row],[odds_ft_away_team_win]]-1</f>
        <v>2.5408332528809252E-2</v>
      </c>
      <c r="BM3211">
        <f>Table1[[#This Row],[Margin]]/3</f>
        <v>8.4694441762697501E-3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 t="s">
        <v>95</v>
      </c>
      <c r="BU3211">
        <f>VLOOKUP(Table1[[#This Row],[Reference]],metron,11,FALSE)</f>
        <v>1.067249240121581</v>
      </c>
      <c r="BV3211">
        <f>VLOOKUP(Table1[[#This Row],[Reference]],metron,12,FALSE)</f>
        <v>1.53419452887538</v>
      </c>
    </row>
    <row r="3212" spans="1:74" hidden="1" x14ac:dyDescent="0.45">
      <c r="A3212" t="s">
        <v>5408</v>
      </c>
      <c r="B3212">
        <v>1512010800</v>
      </c>
      <c r="C3212" s="3" t="s">
        <v>2989</v>
      </c>
      <c r="D3212" s="1" t="s">
        <v>65</v>
      </c>
      <c r="E3212" s="1" t="s">
        <v>66</v>
      </c>
      <c r="F3212" s="18" t="s">
        <v>86</v>
      </c>
      <c r="G3212" t="s">
        <v>68</v>
      </c>
      <c r="H3212" t="s">
        <v>66</v>
      </c>
      <c r="I3212">
        <f>MROUND(Table1[[#This Row],[Prob_H]]*100,2)/100</f>
        <v>0.42</v>
      </c>
      <c r="J3212">
        <f>1/Table1[[#This Row],[odds_ft_home_team_win]]-Table1[[#This Row],[Margin/3]]</f>
        <v>0.41202815545744209</v>
      </c>
      <c r="K3212">
        <f>1/Table1[[#This Row],[odds_ft_draw]]-Table1[[#This Row],[Margin/3]]</f>
        <v>0.29216038853085163</v>
      </c>
      <c r="L3212">
        <f>1/Table1[[#This Row],[odds_ft_away_team_win]]-Table1[[#This Row],[Margin/3]]</f>
        <v>0.29581145601170633</v>
      </c>
      <c r="M3212" s="1" t="s">
        <v>66</v>
      </c>
      <c r="N3212">
        <v>1.68</v>
      </c>
      <c r="O3212">
        <v>1.79</v>
      </c>
      <c r="P3212">
        <v>1.62</v>
      </c>
      <c r="Q3212">
        <v>1.79</v>
      </c>
      <c r="R3212" t="str" cm="1">
        <f t="array" ref="R32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12">
        <v>0</v>
      </c>
      <c r="T3212">
        <v>1</v>
      </c>
      <c r="U3212">
        <v>1</v>
      </c>
      <c r="V3212">
        <v>0</v>
      </c>
      <c r="W3212">
        <v>0</v>
      </c>
      <c r="X3212">
        <v>0</v>
      </c>
      <c r="Z3212">
        <v>49</v>
      </c>
      <c r="AA3212">
        <v>5</v>
      </c>
      <c r="AB3212">
        <v>14</v>
      </c>
      <c r="AC3212">
        <v>3</v>
      </c>
      <c r="AD3212">
        <v>0</v>
      </c>
      <c r="AE3212">
        <v>3</v>
      </c>
      <c r="AF3212">
        <v>0</v>
      </c>
      <c r="AG3212">
        <v>0</v>
      </c>
      <c r="AH3212">
        <v>3</v>
      </c>
      <c r="AI3212">
        <v>2</v>
      </c>
      <c r="AJ3212">
        <v>1</v>
      </c>
      <c r="AK3212">
        <v>10</v>
      </c>
      <c r="AL3212">
        <v>18</v>
      </c>
      <c r="AM3212">
        <v>2</v>
      </c>
      <c r="AN3212">
        <v>3</v>
      </c>
      <c r="AO3212">
        <v>8</v>
      </c>
      <c r="AP3212">
        <v>15</v>
      </c>
      <c r="AQ3212">
        <v>11</v>
      </c>
      <c r="AR3212">
        <v>18</v>
      </c>
      <c r="AS3212">
        <v>53</v>
      </c>
      <c r="AT3212">
        <v>47</v>
      </c>
      <c r="AU3212">
        <v>0</v>
      </c>
      <c r="AV3212">
        <v>0</v>
      </c>
      <c r="AW3212">
        <v>2.35</v>
      </c>
      <c r="AX3212">
        <v>50</v>
      </c>
      <c r="AY3212">
        <v>71</v>
      </c>
      <c r="AZ3212">
        <v>37</v>
      </c>
      <c r="BA3212">
        <v>19</v>
      </c>
      <c r="BB3212">
        <v>11</v>
      </c>
      <c r="BC3212">
        <v>37</v>
      </c>
      <c r="BD3212">
        <v>63</v>
      </c>
      <c r="BE3212">
        <v>29</v>
      </c>
      <c r="BF3212">
        <v>84</v>
      </c>
      <c r="BG3212">
        <v>10.75</v>
      </c>
      <c r="BH3212">
        <v>5.58</v>
      </c>
      <c r="BI3212">
        <v>2.38</v>
      </c>
      <c r="BJ3212">
        <v>3.33</v>
      </c>
      <c r="BK3212">
        <v>3.29</v>
      </c>
      <c r="BL3212">
        <f>1/Table1[[#This Row],[odds_ft_home_team_win]]+1/Table1[[#This Row],[odds_ft_draw]]+1/Table1[[#This Row],[odds_ft_away_team_win]]-1</f>
        <v>2.4419735308345958E-2</v>
      </c>
      <c r="BM3212">
        <f>Table1[[#This Row],[Margin]]/3</f>
        <v>8.139911769448652E-3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 t="s">
        <v>113</v>
      </c>
      <c r="BU3212">
        <f>VLOOKUP(Table1[[#This Row],[Reference]],metron,11,FALSE)</f>
        <v>1.396960958296362</v>
      </c>
      <c r="BV3212">
        <f>VLOOKUP(Table1[[#This Row],[Reference]],metron,12,FALSE)</f>
        <v>1.091503992901508</v>
      </c>
    </row>
    <row r="3213" spans="1:74" hidden="1" x14ac:dyDescent="0.45">
      <c r="A3213" t="s">
        <v>5413</v>
      </c>
      <c r="B3213">
        <v>1432256760</v>
      </c>
      <c r="C3213" s="3" t="s">
        <v>1621</v>
      </c>
      <c r="D3213" s="1" t="s">
        <v>65</v>
      </c>
      <c r="E3213" s="1" t="s">
        <v>66</v>
      </c>
      <c r="F3213" s="18" t="s">
        <v>103</v>
      </c>
      <c r="G3213" t="s">
        <v>80</v>
      </c>
      <c r="H3213" t="s">
        <v>66</v>
      </c>
      <c r="I3213">
        <f>MROUND(Table1[[#This Row],[Prob_H]]*100,2)/100</f>
        <v>0.46</v>
      </c>
      <c r="J3213">
        <f>1/Table1[[#This Row],[odds_ft_home_team_win]]-Table1[[#This Row],[Margin/3]]</f>
        <v>0.45729536246643843</v>
      </c>
      <c r="K3213">
        <f>1/Table1[[#This Row],[odds_ft_draw]]-Table1[[#This Row],[Margin/3]]</f>
        <v>0.28674154788478057</v>
      </c>
      <c r="L3213">
        <f>1/Table1[[#This Row],[odds_ft_away_team_win]]-Table1[[#This Row],[Margin/3]]</f>
        <v>0.25596308964878084</v>
      </c>
      <c r="M3213" s="1" t="s">
        <v>66</v>
      </c>
      <c r="N3213">
        <v>1.53</v>
      </c>
      <c r="O3213">
        <v>1.42</v>
      </c>
      <c r="P3213">
        <v>1.53</v>
      </c>
      <c r="Q3213">
        <v>1.43</v>
      </c>
      <c r="R3213" t="str" cm="1">
        <f t="array" ref="R32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3">
        <v>2</v>
      </c>
      <c r="T3213">
        <v>0</v>
      </c>
      <c r="U3213">
        <v>2</v>
      </c>
      <c r="V3213">
        <v>2</v>
      </c>
      <c r="W3213">
        <v>2</v>
      </c>
      <c r="X3213">
        <v>0</v>
      </c>
      <c r="Y3213" t="s">
        <v>1622</v>
      </c>
      <c r="AA3213">
        <v>10</v>
      </c>
      <c r="AB3213">
        <v>3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1</v>
      </c>
      <c r="AJ3213">
        <v>0</v>
      </c>
      <c r="AK3213">
        <v>15</v>
      </c>
      <c r="AL3213">
        <v>9</v>
      </c>
      <c r="AM3213">
        <v>5</v>
      </c>
      <c r="AN3213">
        <v>4</v>
      </c>
      <c r="AO3213">
        <v>10</v>
      </c>
      <c r="AP3213">
        <v>5</v>
      </c>
      <c r="AQ3213">
        <v>7</v>
      </c>
      <c r="AR3213">
        <v>11</v>
      </c>
      <c r="AS3213">
        <v>58</v>
      </c>
      <c r="AT3213">
        <v>42</v>
      </c>
      <c r="AU3213">
        <v>0</v>
      </c>
      <c r="AV3213">
        <v>0</v>
      </c>
      <c r="AW3213">
        <v>2.71</v>
      </c>
      <c r="AX3213">
        <v>64</v>
      </c>
      <c r="AY3213">
        <v>76</v>
      </c>
      <c r="AZ3213">
        <v>53</v>
      </c>
      <c r="BA3213">
        <v>25</v>
      </c>
      <c r="BB3213">
        <v>14</v>
      </c>
      <c r="BC3213">
        <v>34</v>
      </c>
      <c r="BD3213">
        <v>66</v>
      </c>
      <c r="BE3213">
        <v>46</v>
      </c>
      <c r="BF3213">
        <v>84</v>
      </c>
      <c r="BG3213">
        <v>9.91</v>
      </c>
      <c r="BH3213">
        <v>4.84</v>
      </c>
      <c r="BI3213">
        <v>2.14</v>
      </c>
      <c r="BJ3213">
        <v>3.37</v>
      </c>
      <c r="BK3213">
        <v>3.76</v>
      </c>
      <c r="BL3213">
        <f>1/Table1[[#This Row],[odds_ft_home_team_win]]+1/Table1[[#This Row],[odds_ft_draw]]+1/Table1[[#This Row],[odds_ft_away_team_win]]-1</f>
        <v>2.9983071479189327E-2</v>
      </c>
      <c r="BM3213">
        <f>Table1[[#This Row],[Margin]]/3</f>
        <v>9.9943571597297751E-3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 t="s">
        <v>118</v>
      </c>
      <c r="BU3213">
        <f>VLOOKUP(Table1[[#This Row],[Reference]],metron,11,FALSE)</f>
        <v>1.4888836329233679</v>
      </c>
      <c r="BV3213">
        <f>VLOOKUP(Table1[[#This Row],[Reference]],metron,12,FALSE)</f>
        <v>1.0516792809839171</v>
      </c>
    </row>
    <row r="3214" spans="1:74" hidden="1" x14ac:dyDescent="0.45">
      <c r="A3214" t="s">
        <v>5413</v>
      </c>
      <c r="B3214">
        <v>1432263600</v>
      </c>
      <c r="C3214" s="3" t="s">
        <v>1623</v>
      </c>
      <c r="D3214" s="1" t="s">
        <v>65</v>
      </c>
      <c r="E3214" s="1" t="s">
        <v>66</v>
      </c>
      <c r="F3214" s="18" t="s">
        <v>88</v>
      </c>
      <c r="G3214" t="s">
        <v>98</v>
      </c>
      <c r="H3214" t="s">
        <v>66</v>
      </c>
      <c r="I3214">
        <f>MROUND(Table1[[#This Row],[Prob_H]]*100,2)/100</f>
        <v>0.48</v>
      </c>
      <c r="J3214">
        <f>1/Table1[[#This Row],[odds_ft_home_team_win]]-Table1[[#This Row],[Margin/3]]</f>
        <v>0.48273952724634356</v>
      </c>
      <c r="K3214">
        <f>1/Table1[[#This Row],[odds_ft_draw]]-Table1[[#This Row],[Margin/3]]</f>
        <v>0.28082636422652452</v>
      </c>
      <c r="L3214">
        <f>1/Table1[[#This Row],[odds_ft_away_team_win]]-Table1[[#This Row],[Margin/3]]</f>
        <v>0.23643410852713173</v>
      </c>
      <c r="M3214" s="1" t="s">
        <v>66</v>
      </c>
      <c r="N3214">
        <v>1.44</v>
      </c>
      <c r="O3214">
        <v>1.28</v>
      </c>
      <c r="P3214">
        <v>1.48</v>
      </c>
      <c r="Q3214">
        <v>1.24</v>
      </c>
      <c r="R3214" t="str" cm="1">
        <f t="array" ref="R32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AA3214">
        <v>5</v>
      </c>
      <c r="AB3214">
        <v>3</v>
      </c>
      <c r="AC3214">
        <v>2</v>
      </c>
      <c r="AD3214">
        <v>0</v>
      </c>
      <c r="AE3214">
        <v>1</v>
      </c>
      <c r="AF3214">
        <v>0</v>
      </c>
      <c r="AG3214">
        <v>2</v>
      </c>
      <c r="AH3214">
        <v>0</v>
      </c>
      <c r="AI3214">
        <v>1</v>
      </c>
      <c r="AJ3214">
        <v>0</v>
      </c>
      <c r="AK3214">
        <v>15</v>
      </c>
      <c r="AL3214">
        <v>6</v>
      </c>
      <c r="AM3214">
        <v>8</v>
      </c>
      <c r="AN3214">
        <v>4</v>
      </c>
      <c r="AO3214">
        <v>7</v>
      </c>
      <c r="AP3214">
        <v>2</v>
      </c>
      <c r="AQ3214">
        <v>19</v>
      </c>
      <c r="AR3214">
        <v>18</v>
      </c>
      <c r="AS3214">
        <v>52</v>
      </c>
      <c r="AT3214">
        <v>48</v>
      </c>
      <c r="AU3214">
        <v>0</v>
      </c>
      <c r="AV3214">
        <v>0</v>
      </c>
      <c r="AW3214">
        <v>2.35</v>
      </c>
      <c r="AX3214">
        <v>53</v>
      </c>
      <c r="AY3214">
        <v>62</v>
      </c>
      <c r="AZ3214">
        <v>42</v>
      </c>
      <c r="BA3214">
        <v>23</v>
      </c>
      <c r="BB3214">
        <v>15</v>
      </c>
      <c r="BC3214">
        <v>28</v>
      </c>
      <c r="BD3214">
        <v>63</v>
      </c>
      <c r="BE3214">
        <v>35</v>
      </c>
      <c r="BF3214">
        <v>77</v>
      </c>
      <c r="BG3214">
        <v>9.68</v>
      </c>
      <c r="BH3214">
        <v>5.14</v>
      </c>
      <c r="BI3214">
        <v>2.0299999999999998</v>
      </c>
      <c r="BJ3214">
        <v>3.44</v>
      </c>
      <c r="BK3214">
        <v>4.0599999999999996</v>
      </c>
      <c r="BL3214">
        <f>1/Table1[[#This Row],[odds_ft_home_team_win]]+1/Table1[[#This Row],[odds_ft_draw]]+1/Table1[[#This Row],[odds_ft_away_team_win]]-1</f>
        <v>2.9613930576240399E-2</v>
      </c>
      <c r="BM3214">
        <f>Table1[[#This Row],[Margin]]/3</f>
        <v>9.8713101920801325E-3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 t="s">
        <v>91</v>
      </c>
      <c r="BU3214">
        <f>VLOOKUP(Table1[[#This Row],[Reference]],metron,11,FALSE)</f>
        <v>1.510877192982456</v>
      </c>
      <c r="BV3214">
        <f>VLOOKUP(Table1[[#This Row],[Reference]],metron,12,FALSE)</f>
        <v>1.0163157894736841</v>
      </c>
    </row>
    <row r="3215" spans="1:74" hidden="1" x14ac:dyDescent="0.45">
      <c r="A3215" s="10" t="s">
        <v>5413</v>
      </c>
      <c r="B3215">
        <v>1432519200</v>
      </c>
      <c r="C3215" s="11" t="s">
        <v>1626</v>
      </c>
      <c r="D3215" s="10" t="s">
        <v>65</v>
      </c>
      <c r="E3215" s="10" t="s">
        <v>66</v>
      </c>
      <c r="F3215" s="10" t="s">
        <v>80</v>
      </c>
      <c r="G3215" s="10" t="s">
        <v>103</v>
      </c>
      <c r="H3215" s="10" t="s">
        <v>66</v>
      </c>
      <c r="I3215" s="10">
        <f>MROUND(Table1[[#This Row],[Prob_H]]*100,2)/100</f>
        <v>0.48</v>
      </c>
      <c r="J3215" s="10">
        <f>1/Table1[[#This Row],[odds_ft_home_team_win]]-Table1[[#This Row],[Margin/3]]</f>
        <v>0.48512717813134693</v>
      </c>
      <c r="K3215" s="10">
        <f>1/Table1[[#This Row],[odds_ft_draw]]-Table1[[#This Row],[Margin/3]]</f>
        <v>0.274168582271761</v>
      </c>
      <c r="L3215" s="10">
        <f>1/Table1[[#This Row],[odds_ft_away_team_win]]-Table1[[#This Row],[Margin/3]]</f>
        <v>0.24070423959689199</v>
      </c>
      <c r="M3215" s="10" t="s">
        <v>66</v>
      </c>
      <c r="N3215" s="10">
        <v>1.38</v>
      </c>
      <c r="O3215" s="10">
        <v>1.56</v>
      </c>
      <c r="P3215" s="10">
        <v>1.43</v>
      </c>
      <c r="Q3215" s="10">
        <v>1.53</v>
      </c>
      <c r="R3215" s="10" t="str" cm="1">
        <f t="array" ref="R32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5" s="10">
        <v>2</v>
      </c>
      <c r="T3215" s="10">
        <v>0</v>
      </c>
      <c r="U3215" s="10">
        <v>2</v>
      </c>
      <c r="V3215" s="10">
        <v>1</v>
      </c>
      <c r="W3215" s="10">
        <v>1</v>
      </c>
      <c r="X3215" s="10">
        <v>0</v>
      </c>
      <c r="Y3215" s="10" t="s">
        <v>1627</v>
      </c>
      <c r="Z3215" s="10"/>
      <c r="AA3215" s="10">
        <v>4</v>
      </c>
      <c r="AB3215" s="10">
        <v>2</v>
      </c>
      <c r="AC3215" s="10">
        <v>2</v>
      </c>
      <c r="AD3215" s="10">
        <v>0</v>
      </c>
      <c r="AE3215" s="10">
        <v>1</v>
      </c>
      <c r="AF3215" s="10">
        <v>0</v>
      </c>
      <c r="AG3215" s="10">
        <v>1</v>
      </c>
      <c r="AH3215" s="10">
        <v>1</v>
      </c>
      <c r="AI3215" s="10">
        <v>0</v>
      </c>
      <c r="AJ3215" s="10">
        <v>1</v>
      </c>
      <c r="AK3215" s="10">
        <v>14</v>
      </c>
      <c r="AL3215" s="10">
        <v>8</v>
      </c>
      <c r="AM3215" s="10">
        <v>8</v>
      </c>
      <c r="AN3215" s="10">
        <v>4</v>
      </c>
      <c r="AO3215" s="10">
        <v>6</v>
      </c>
      <c r="AP3215" s="10">
        <v>4</v>
      </c>
      <c r="AQ3215" s="10">
        <v>21</v>
      </c>
      <c r="AR3215" s="10">
        <v>7</v>
      </c>
      <c r="AS3215" s="10">
        <v>50</v>
      </c>
      <c r="AT3215" s="10">
        <v>50</v>
      </c>
      <c r="AU3215" s="10">
        <v>0</v>
      </c>
      <c r="AV3215" s="10">
        <v>0</v>
      </c>
      <c r="AW3215" s="10">
        <v>2.69</v>
      </c>
      <c r="AX3215" s="10">
        <v>62</v>
      </c>
      <c r="AY3215" s="10">
        <v>77</v>
      </c>
      <c r="AZ3215" s="10">
        <v>52</v>
      </c>
      <c r="BA3215" s="10">
        <v>24</v>
      </c>
      <c r="BB3215" s="10">
        <v>14</v>
      </c>
      <c r="BC3215" s="10">
        <v>36</v>
      </c>
      <c r="BD3215" s="10">
        <v>67</v>
      </c>
      <c r="BE3215" s="10">
        <v>45</v>
      </c>
      <c r="BF3215" s="10">
        <v>82</v>
      </c>
      <c r="BG3215" s="10">
        <v>10</v>
      </c>
      <c r="BH3215" s="10">
        <v>4.78</v>
      </c>
      <c r="BI3215" s="10">
        <v>2.02</v>
      </c>
      <c r="BJ3215" s="10">
        <v>3.52</v>
      </c>
      <c r="BK3215" s="10">
        <v>3.99</v>
      </c>
      <c r="BL3215" s="10">
        <f>1/Table1[[#This Row],[odds_ft_home_team_win]]+1/Table1[[#This Row],[odds_ft_draw]]+1/Table1[[#This Row],[odds_ft_away_team_win]]-1</f>
        <v>2.9766980457444303E-2</v>
      </c>
      <c r="BM3215" s="10">
        <f>Table1[[#This Row],[Margin]]/3</f>
        <v>9.9223268191481005E-3</v>
      </c>
      <c r="BN3215" s="10">
        <v>0</v>
      </c>
      <c r="BO3215" s="10">
        <v>0</v>
      </c>
      <c r="BP3215" s="10">
        <v>0</v>
      </c>
      <c r="BQ3215" s="10">
        <v>0</v>
      </c>
      <c r="BR3215" s="10">
        <v>0</v>
      </c>
      <c r="BS3215" s="10">
        <v>0</v>
      </c>
      <c r="BT3215" s="10" t="s">
        <v>83</v>
      </c>
      <c r="BU3215">
        <f>VLOOKUP(Table1[[#This Row],[Reference]],metron,11,FALSE)</f>
        <v>1.510877192982456</v>
      </c>
      <c r="BV3215">
        <f>VLOOKUP(Table1[[#This Row],[Reference]],metron,12,FALSE)</f>
        <v>1.0163157894736841</v>
      </c>
    </row>
    <row r="3216" spans="1:74" hidden="1" x14ac:dyDescent="0.45">
      <c r="A3216" s="15" t="s">
        <v>5413</v>
      </c>
      <c r="B3216">
        <v>1432863000</v>
      </c>
      <c r="C3216" s="16" t="s">
        <v>1628</v>
      </c>
      <c r="D3216" s="15" t="s">
        <v>65</v>
      </c>
      <c r="E3216" s="15" t="s">
        <v>66</v>
      </c>
      <c r="F3216" s="15" t="s">
        <v>88</v>
      </c>
      <c r="G3216" s="15" t="s">
        <v>80</v>
      </c>
      <c r="H3216" s="15" t="s">
        <v>66</v>
      </c>
      <c r="I3216" s="15">
        <f>MROUND(Table1[[#This Row],[Prob_H]]*100,2)/100</f>
        <v>0.48</v>
      </c>
      <c r="J3216" s="15">
        <f>1/Table1[[#This Row],[odds_ft_home_team_win]]-Table1[[#This Row],[Margin/3]]</f>
        <v>0.47764359166034165</v>
      </c>
      <c r="K3216" s="15">
        <f>1/Table1[[#This Row],[odds_ft_draw]]-Table1[[#This Row],[Margin/3]]</f>
        <v>0.27073759001605552</v>
      </c>
      <c r="L3216" s="15">
        <f>1/Table1[[#This Row],[odds_ft_away_team_win]]-Table1[[#This Row],[Margin/3]]</f>
        <v>0.251618818323603</v>
      </c>
      <c r="M3216" s="15" t="s">
        <v>66</v>
      </c>
      <c r="N3216" s="15">
        <v>1.47</v>
      </c>
      <c r="O3216" s="15">
        <v>1.42</v>
      </c>
      <c r="P3216" s="15">
        <v>1.48</v>
      </c>
      <c r="Q3216" s="15">
        <v>1.43</v>
      </c>
      <c r="R3216" s="15" t="str" cm="1">
        <f t="array" ref="R32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6" s="15">
        <v>5</v>
      </c>
      <c r="T3216" s="15">
        <v>0</v>
      </c>
      <c r="U3216" s="15">
        <v>5</v>
      </c>
      <c r="V3216" s="15">
        <v>3</v>
      </c>
      <c r="W3216" s="15">
        <v>3</v>
      </c>
      <c r="X3216" s="15">
        <v>0</v>
      </c>
      <c r="Y3216" s="15" t="s">
        <v>1629</v>
      </c>
      <c r="Z3216" s="15"/>
      <c r="AA3216" s="15">
        <v>5</v>
      </c>
      <c r="AB3216" s="15">
        <v>7</v>
      </c>
      <c r="AC3216" s="15">
        <v>0</v>
      </c>
      <c r="AD3216" s="15">
        <v>0</v>
      </c>
      <c r="AE3216" s="15">
        <v>2</v>
      </c>
      <c r="AF3216" s="15">
        <v>0</v>
      </c>
      <c r="AG3216" s="15">
        <v>0</v>
      </c>
      <c r="AH3216" s="15">
        <v>0</v>
      </c>
      <c r="AI3216" s="15">
        <v>1</v>
      </c>
      <c r="AJ3216" s="15">
        <v>1</v>
      </c>
      <c r="AK3216" s="15">
        <v>8</v>
      </c>
      <c r="AL3216" s="15">
        <v>5</v>
      </c>
      <c r="AM3216" s="15">
        <v>3</v>
      </c>
      <c r="AN3216" s="15">
        <v>2</v>
      </c>
      <c r="AO3216" s="15">
        <v>5</v>
      </c>
      <c r="AP3216" s="15">
        <v>3</v>
      </c>
      <c r="AQ3216" s="15">
        <v>18</v>
      </c>
      <c r="AR3216" s="15">
        <v>15</v>
      </c>
      <c r="AS3216" s="15">
        <v>40</v>
      </c>
      <c r="AT3216" s="15">
        <v>60</v>
      </c>
      <c r="AU3216" s="15">
        <v>0</v>
      </c>
      <c r="AV3216" s="15">
        <v>0</v>
      </c>
      <c r="AW3216" s="15">
        <v>2.66</v>
      </c>
      <c r="AX3216" s="15">
        <v>58</v>
      </c>
      <c r="AY3216" s="15">
        <v>71</v>
      </c>
      <c r="AZ3216" s="15">
        <v>48</v>
      </c>
      <c r="BA3216" s="15">
        <v>27</v>
      </c>
      <c r="BB3216" s="15">
        <v>16</v>
      </c>
      <c r="BC3216" s="15">
        <v>36</v>
      </c>
      <c r="BD3216" s="15">
        <v>67</v>
      </c>
      <c r="BE3216" s="15">
        <v>42</v>
      </c>
      <c r="BF3216" s="15">
        <v>82</v>
      </c>
      <c r="BG3216" s="15">
        <v>9.34</v>
      </c>
      <c r="BH3216" s="15">
        <v>5.21</v>
      </c>
      <c r="BI3216" s="15">
        <v>2.0499999999999998</v>
      </c>
      <c r="BJ3216" s="15">
        <v>3.56</v>
      </c>
      <c r="BK3216" s="15">
        <v>3.82</v>
      </c>
      <c r="BL3216" s="15">
        <f>1/Table1[[#This Row],[odds_ft_home_team_win]]+1/Table1[[#This Row],[odds_ft_draw]]+1/Table1[[#This Row],[odds_ft_away_team_win]]-1</f>
        <v>3.0483859165316707E-2</v>
      </c>
      <c r="BM3216" s="15">
        <f>Table1[[#This Row],[Margin]]/3</f>
        <v>1.0161286388438903E-2</v>
      </c>
      <c r="BN3216" s="15">
        <v>0</v>
      </c>
      <c r="BO3216" s="15">
        <v>0</v>
      </c>
      <c r="BP3216" s="15">
        <v>0</v>
      </c>
      <c r="BQ3216" s="15">
        <v>0</v>
      </c>
      <c r="BR3216" s="15">
        <v>0</v>
      </c>
      <c r="BS3216" s="15">
        <v>0</v>
      </c>
      <c r="BT3216" s="15" t="s">
        <v>91</v>
      </c>
      <c r="BU3216">
        <f>VLOOKUP(Table1[[#This Row],[Reference]],metron,11,FALSE)</f>
        <v>1.510877192982456</v>
      </c>
      <c r="BV3216">
        <f>VLOOKUP(Table1[[#This Row],[Reference]],metron,12,FALSE)</f>
        <v>1.0163157894736841</v>
      </c>
    </row>
    <row r="3217" spans="1:74" hidden="1" x14ac:dyDescent="0.45">
      <c r="A3217" s="12" t="s">
        <v>5413</v>
      </c>
      <c r="B3217">
        <v>1433122200</v>
      </c>
      <c r="C3217" s="13" t="s">
        <v>1630</v>
      </c>
      <c r="D3217" s="12" t="s">
        <v>65</v>
      </c>
      <c r="E3217" s="12" t="s">
        <v>66</v>
      </c>
      <c r="F3217" s="12" t="s">
        <v>80</v>
      </c>
      <c r="G3217" s="12" t="s">
        <v>88</v>
      </c>
      <c r="H3217" s="12" t="s">
        <v>66</v>
      </c>
      <c r="I3217" s="12">
        <f>MROUND(Table1[[#This Row],[Prob_H]]*100,2)/100</f>
        <v>0.46</v>
      </c>
      <c r="J3217" s="12">
        <f>1/Table1[[#This Row],[odds_ft_home_team_win]]-Table1[[#This Row],[Margin/3]]</f>
        <v>0.45068641515079327</v>
      </c>
      <c r="K3217" s="12">
        <f>1/Table1[[#This Row],[odds_ft_draw]]-Table1[[#This Row],[Margin/3]]</f>
        <v>0.26533901572714752</v>
      </c>
      <c r="L3217" s="12">
        <f>1/Table1[[#This Row],[odds_ft_away_team_win]]-Table1[[#This Row],[Margin/3]]</f>
        <v>0.28397456912205921</v>
      </c>
      <c r="M3217" s="12" t="s">
        <v>66</v>
      </c>
      <c r="N3217" s="12">
        <v>1.38</v>
      </c>
      <c r="O3217" s="12">
        <v>1.51</v>
      </c>
      <c r="P3217" s="12">
        <v>1.43</v>
      </c>
      <c r="Q3217" s="12">
        <v>1.48</v>
      </c>
      <c r="R3217" s="12" t="str" cm="1">
        <f t="array" ref="R32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7" s="12">
        <v>3</v>
      </c>
      <c r="T3217" s="12">
        <v>0</v>
      </c>
      <c r="U3217" s="12">
        <v>3</v>
      </c>
      <c r="V3217" s="12">
        <v>3</v>
      </c>
      <c r="W3217" s="12">
        <v>3</v>
      </c>
      <c r="X3217" s="12">
        <v>0</v>
      </c>
      <c r="Y3217" s="12" t="s">
        <v>1631</v>
      </c>
      <c r="Z3217" s="12"/>
      <c r="AA3217" s="12">
        <v>7</v>
      </c>
      <c r="AB3217" s="12">
        <v>3</v>
      </c>
      <c r="AC3217" s="12">
        <v>1</v>
      </c>
      <c r="AD3217" s="12">
        <v>0</v>
      </c>
      <c r="AE3217" s="12">
        <v>1</v>
      </c>
      <c r="AF3217" s="12">
        <v>0</v>
      </c>
      <c r="AG3217" s="12">
        <v>0</v>
      </c>
      <c r="AH3217" s="12">
        <v>1</v>
      </c>
      <c r="AI3217" s="12">
        <v>0</v>
      </c>
      <c r="AJ3217" s="12">
        <v>1</v>
      </c>
      <c r="AK3217" s="12">
        <v>9</v>
      </c>
      <c r="AL3217" s="12">
        <v>6</v>
      </c>
      <c r="AM3217" s="12">
        <v>4</v>
      </c>
      <c r="AN3217" s="12">
        <v>4</v>
      </c>
      <c r="AO3217" s="12">
        <v>5</v>
      </c>
      <c r="AP3217" s="12">
        <v>2</v>
      </c>
      <c r="AQ3217" s="12">
        <v>17</v>
      </c>
      <c r="AR3217" s="12">
        <v>11</v>
      </c>
      <c r="AS3217" s="12">
        <v>64</v>
      </c>
      <c r="AT3217" s="12">
        <v>36</v>
      </c>
      <c r="AU3217" s="12">
        <v>0</v>
      </c>
      <c r="AV3217" s="12">
        <v>0</v>
      </c>
      <c r="AW3217" s="12">
        <v>2.72</v>
      </c>
      <c r="AX3217" s="12">
        <v>57</v>
      </c>
      <c r="AY3217" s="12">
        <v>72</v>
      </c>
      <c r="AZ3217" s="12">
        <v>49</v>
      </c>
      <c r="BA3217" s="12">
        <v>29</v>
      </c>
      <c r="BB3217" s="12">
        <v>18</v>
      </c>
      <c r="BC3217" s="12">
        <v>37</v>
      </c>
      <c r="BD3217" s="12">
        <v>68</v>
      </c>
      <c r="BE3217" s="12">
        <v>44</v>
      </c>
      <c r="BF3217" s="12">
        <v>82</v>
      </c>
      <c r="BG3217" s="12">
        <v>9.41</v>
      </c>
      <c r="BH3217" s="12">
        <v>5.13</v>
      </c>
      <c r="BI3217" s="12">
        <v>2.17</v>
      </c>
      <c r="BJ3217" s="12">
        <v>3.63</v>
      </c>
      <c r="BK3217" s="12">
        <v>3.4</v>
      </c>
      <c r="BL3217" s="12">
        <f>1/Table1[[#This Row],[odds_ft_home_team_win]]+1/Table1[[#This Row],[odds_ft_draw]]+1/Table1[[#This Row],[odds_ft_away_team_win]]-1</f>
        <v>3.0429233810292944E-2</v>
      </c>
      <c r="BM3217" s="12">
        <f>Table1[[#This Row],[Margin]]/3</f>
        <v>1.0143077936764314E-2</v>
      </c>
      <c r="BN3217" s="12">
        <v>0</v>
      </c>
      <c r="BO3217" s="12">
        <v>0</v>
      </c>
      <c r="BP3217" s="12">
        <v>0</v>
      </c>
      <c r="BQ3217" s="12">
        <v>0</v>
      </c>
      <c r="BR3217" s="12">
        <v>0</v>
      </c>
      <c r="BS3217" s="12">
        <v>0</v>
      </c>
      <c r="BT3217" s="12" t="s">
        <v>83</v>
      </c>
      <c r="BU3217">
        <f>VLOOKUP(Table1[[#This Row],[Reference]],metron,11,FALSE)</f>
        <v>1.4888836329233679</v>
      </c>
      <c r="BV3217">
        <f>VLOOKUP(Table1[[#This Row],[Reference]],metron,12,FALSE)</f>
        <v>1.0516792809839171</v>
      </c>
    </row>
    <row r="3218" spans="1:74" hidden="1" x14ac:dyDescent="0.45">
      <c r="A3218" t="s">
        <v>5412</v>
      </c>
      <c r="B3218">
        <v>1448499600</v>
      </c>
      <c r="C3218" s="3" t="s">
        <v>1910</v>
      </c>
      <c r="D3218" s="1" t="s">
        <v>65</v>
      </c>
      <c r="E3218" s="1" t="s">
        <v>66</v>
      </c>
      <c r="F3218" s="19" t="s">
        <v>86</v>
      </c>
      <c r="G3218" t="s">
        <v>81</v>
      </c>
      <c r="H3218" t="s">
        <v>66</v>
      </c>
      <c r="I3218">
        <f>MROUND(Table1[[#This Row],[Prob_H]]*100,2)/100</f>
        <v>0.52</v>
      </c>
      <c r="J3218">
        <f>1/Table1[[#This Row],[odds_ft_home_team_win]]-Table1[[#This Row],[Margin/3]]</f>
        <v>0.52899527563883308</v>
      </c>
      <c r="K3218">
        <f>1/Table1[[#This Row],[odds_ft_draw]]-Table1[[#This Row],[Margin/3]]</f>
        <v>0.24975879985322</v>
      </c>
      <c r="L3218">
        <f>1/Table1[[#This Row],[odds_ft_away_team_win]]-Table1[[#This Row],[Margin/3]]</f>
        <v>0.22124592450794694</v>
      </c>
      <c r="M3218" s="1" t="s">
        <v>66</v>
      </c>
      <c r="N3218">
        <v>1.65</v>
      </c>
      <c r="O3218">
        <v>1.76</v>
      </c>
      <c r="P3218">
        <v>1.67</v>
      </c>
      <c r="Q3218">
        <v>1.7</v>
      </c>
      <c r="R3218" t="str" cm="1">
        <f t="array" ref="R32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8">
        <v>4</v>
      </c>
      <c r="T3218">
        <v>1</v>
      </c>
      <c r="U3218">
        <v>5</v>
      </c>
      <c r="V3218">
        <v>4</v>
      </c>
      <c r="W3218">
        <v>3</v>
      </c>
      <c r="X3218">
        <v>1</v>
      </c>
      <c r="Y3218" t="s">
        <v>1911</v>
      </c>
      <c r="Z3218">
        <v>12</v>
      </c>
      <c r="AA3218">
        <v>5</v>
      </c>
      <c r="AB3218">
        <v>6</v>
      </c>
      <c r="AC3218">
        <v>1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6</v>
      </c>
      <c r="AL3218">
        <v>7</v>
      </c>
      <c r="AM3218">
        <v>3</v>
      </c>
      <c r="AN3218">
        <v>0</v>
      </c>
      <c r="AO3218">
        <v>3</v>
      </c>
      <c r="AP3218">
        <v>7</v>
      </c>
      <c r="AQ3218">
        <v>12</v>
      </c>
      <c r="AR3218">
        <v>7</v>
      </c>
      <c r="AS3218">
        <v>45</v>
      </c>
      <c r="AT3218">
        <v>55</v>
      </c>
      <c r="AU3218">
        <v>0</v>
      </c>
      <c r="AV3218">
        <v>0</v>
      </c>
      <c r="AW3218">
        <v>3.36</v>
      </c>
      <c r="AX3218">
        <v>53</v>
      </c>
      <c r="AY3218">
        <v>88</v>
      </c>
      <c r="AZ3218">
        <v>74</v>
      </c>
      <c r="BA3218">
        <v>38</v>
      </c>
      <c r="BB3218">
        <v>18</v>
      </c>
      <c r="BC3218">
        <v>47</v>
      </c>
      <c r="BD3218">
        <v>91</v>
      </c>
      <c r="BE3218">
        <v>53</v>
      </c>
      <c r="BF3218">
        <v>82</v>
      </c>
      <c r="BG3218">
        <v>9.89</v>
      </c>
      <c r="BH3218">
        <v>5.82</v>
      </c>
      <c r="BI3218">
        <v>1.86</v>
      </c>
      <c r="BJ3218">
        <v>3.87</v>
      </c>
      <c r="BK3218">
        <v>4.3499999999999996</v>
      </c>
      <c r="BL3218">
        <f>1/Table1[[#This Row],[odds_ft_home_team_win]]+1/Table1[[#This Row],[odds_ft_draw]]+1/Table1[[#This Row],[odds_ft_away_team_win]]-1</f>
        <v>2.591739888995237E-2</v>
      </c>
      <c r="BM3218">
        <f>Table1[[#This Row],[Margin]]/3</f>
        <v>8.6391329633174561E-3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 t="s">
        <v>113</v>
      </c>
      <c r="BU3218">
        <f>VLOOKUP(Table1[[#This Row],[Reference]],metron,11,FALSE)</f>
        <v>1.625948039373891</v>
      </c>
      <c r="BV3218">
        <f>VLOOKUP(Table1[[#This Row],[Reference]],metron,12,FALSE)</f>
        <v>0.97079231886396644</v>
      </c>
    </row>
    <row r="3219" spans="1:74" hidden="1" x14ac:dyDescent="0.45">
      <c r="A3219" t="s">
        <v>5412</v>
      </c>
      <c r="B3219">
        <v>1448506800</v>
      </c>
      <c r="C3219" s="3" t="s">
        <v>1912</v>
      </c>
      <c r="D3219" s="1" t="s">
        <v>65</v>
      </c>
      <c r="E3219" s="1" t="s">
        <v>66</v>
      </c>
      <c r="F3219" s="19" t="s">
        <v>68</v>
      </c>
      <c r="G3219" t="s">
        <v>67</v>
      </c>
      <c r="H3219" t="s">
        <v>66</v>
      </c>
      <c r="I3219">
        <f>MROUND(Table1[[#This Row],[Prob_H]]*100,2)/100</f>
        <v>0.6</v>
      </c>
      <c r="J3219">
        <f>1/Table1[[#This Row],[odds_ft_home_team_win]]-Table1[[#This Row],[Margin/3]]</f>
        <v>0.59072206464264465</v>
      </c>
      <c r="K3219">
        <f>1/Table1[[#This Row],[odds_ft_draw]]-Table1[[#This Row],[Margin/3]]</f>
        <v>0.24191966943306373</v>
      </c>
      <c r="L3219">
        <f>1/Table1[[#This Row],[odds_ft_away_team_win]]-Table1[[#This Row],[Margin/3]]</f>
        <v>0.16735826592429179</v>
      </c>
      <c r="M3219" s="1" t="s">
        <v>66</v>
      </c>
      <c r="N3219">
        <v>1.65</v>
      </c>
      <c r="O3219">
        <v>1.71</v>
      </c>
      <c r="P3219">
        <v>1.62</v>
      </c>
      <c r="Q3219">
        <v>1.1399999999999999</v>
      </c>
      <c r="R3219" t="str" cm="1">
        <f t="array" ref="R32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19">
        <v>2</v>
      </c>
      <c r="T3219">
        <v>1</v>
      </c>
      <c r="U3219">
        <v>3</v>
      </c>
      <c r="V3219">
        <v>1</v>
      </c>
      <c r="W3219">
        <v>1</v>
      </c>
      <c r="X3219">
        <v>0</v>
      </c>
      <c r="Y3219" t="s">
        <v>1913</v>
      </c>
      <c r="Z3219">
        <v>65</v>
      </c>
      <c r="AA3219">
        <v>4</v>
      </c>
      <c r="AB3219">
        <v>4</v>
      </c>
      <c r="AC3219">
        <v>2</v>
      </c>
      <c r="AD3219">
        <v>0</v>
      </c>
      <c r="AE3219">
        <v>4</v>
      </c>
      <c r="AF3219">
        <v>0</v>
      </c>
      <c r="AG3219">
        <v>0</v>
      </c>
      <c r="AH3219">
        <v>2</v>
      </c>
      <c r="AI3219">
        <v>2</v>
      </c>
      <c r="AJ3219">
        <v>2</v>
      </c>
      <c r="AK3219">
        <v>11</v>
      </c>
      <c r="AL3219">
        <v>8</v>
      </c>
      <c r="AM3219">
        <v>5</v>
      </c>
      <c r="AN3219">
        <v>6</v>
      </c>
      <c r="AO3219">
        <v>6</v>
      </c>
      <c r="AP3219">
        <v>2</v>
      </c>
      <c r="AQ3219">
        <v>13</v>
      </c>
      <c r="AR3219">
        <v>17</v>
      </c>
      <c r="AS3219">
        <v>64</v>
      </c>
      <c r="AT3219">
        <v>36</v>
      </c>
      <c r="AU3219">
        <v>0</v>
      </c>
      <c r="AV3219">
        <v>0</v>
      </c>
      <c r="AW3219">
        <v>2.94</v>
      </c>
      <c r="AX3219">
        <v>68</v>
      </c>
      <c r="AY3219">
        <v>68</v>
      </c>
      <c r="AZ3219">
        <v>62</v>
      </c>
      <c r="BA3219">
        <v>41</v>
      </c>
      <c r="BB3219">
        <v>24</v>
      </c>
      <c r="BC3219">
        <v>44</v>
      </c>
      <c r="BD3219">
        <v>74</v>
      </c>
      <c r="BE3219">
        <v>47</v>
      </c>
      <c r="BF3219">
        <v>77</v>
      </c>
      <c r="BG3219">
        <v>9.86</v>
      </c>
      <c r="BH3219">
        <v>5.36</v>
      </c>
      <c r="BI3219">
        <v>1.67</v>
      </c>
      <c r="BJ3219">
        <v>4</v>
      </c>
      <c r="BK3219">
        <v>5.7</v>
      </c>
      <c r="BL3219">
        <f>1/Table1[[#This Row],[odds_ft_home_team_win]]+1/Table1[[#This Row],[odds_ft_draw]]+1/Table1[[#This Row],[odds_ft_away_team_win]]-1</f>
        <v>2.4240991700808845E-2</v>
      </c>
      <c r="BM3219">
        <f>Table1[[#This Row],[Margin]]/3</f>
        <v>8.0803305669362811E-3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 t="s">
        <v>116</v>
      </c>
      <c r="BU3219">
        <f>VLOOKUP(Table1[[#This Row],[Reference]],metron,11,FALSE)</f>
        <v>1.841836734693878</v>
      </c>
      <c r="BV3219">
        <f>VLOOKUP(Table1[[#This Row],[Reference]],metron,12,FALSE)</f>
        <v>0.88917233560090703</v>
      </c>
    </row>
    <row r="3220" spans="1:74" hidden="1" x14ac:dyDescent="0.45">
      <c r="A3220" t="s">
        <v>5412</v>
      </c>
      <c r="B3220">
        <v>1448586000</v>
      </c>
      <c r="C3220" s="3" t="s">
        <v>1914</v>
      </c>
      <c r="D3220" s="1" t="s">
        <v>65</v>
      </c>
      <c r="E3220" s="1" t="s">
        <v>66</v>
      </c>
      <c r="F3220" s="19" t="s">
        <v>611</v>
      </c>
      <c r="G3220" t="s">
        <v>94</v>
      </c>
      <c r="H3220" t="s">
        <v>66</v>
      </c>
      <c r="I3220">
        <f>MROUND(Table1[[#This Row],[Prob_H]]*100,2)/100</f>
        <v>0.36</v>
      </c>
      <c r="J3220">
        <f>1/Table1[[#This Row],[odds_ft_home_team_win]]-Table1[[#This Row],[Margin/3]]</f>
        <v>0.35263245766180451</v>
      </c>
      <c r="K3220">
        <f>1/Table1[[#This Row],[odds_ft_draw]]-Table1[[#This Row],[Margin/3]]</f>
        <v>0.27980606537724056</v>
      </c>
      <c r="L3220">
        <f>1/Table1[[#This Row],[odds_ft_away_team_win]]-Table1[[#This Row],[Margin/3]]</f>
        <v>0.36756147696095487</v>
      </c>
      <c r="M3220" s="1" t="s">
        <v>66</v>
      </c>
      <c r="N3220">
        <v>1.59</v>
      </c>
      <c r="O3220">
        <v>2.06</v>
      </c>
      <c r="P3220">
        <v>1.22</v>
      </c>
      <c r="Q3220">
        <v>1.65</v>
      </c>
      <c r="R3220" t="str" cm="1">
        <f t="array" ref="R32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0">
        <v>1</v>
      </c>
      <c r="T3220">
        <v>0</v>
      </c>
      <c r="U3220">
        <v>1</v>
      </c>
      <c r="V3220">
        <v>1</v>
      </c>
      <c r="W3220">
        <v>1</v>
      </c>
      <c r="X3220">
        <v>0</v>
      </c>
      <c r="Y3220">
        <v>7</v>
      </c>
      <c r="AA3220">
        <v>3</v>
      </c>
      <c r="AB3220">
        <v>3</v>
      </c>
      <c r="AC3220">
        <v>0</v>
      </c>
      <c r="AD3220">
        <v>0</v>
      </c>
      <c r="AE3220">
        <v>2</v>
      </c>
      <c r="AF3220">
        <v>0</v>
      </c>
      <c r="AG3220">
        <v>0</v>
      </c>
      <c r="AH3220">
        <v>0</v>
      </c>
      <c r="AI3220">
        <v>1</v>
      </c>
      <c r="AJ3220">
        <v>1</v>
      </c>
      <c r="AK3220">
        <v>10</v>
      </c>
      <c r="AL3220">
        <v>11</v>
      </c>
      <c r="AM3220">
        <v>7</v>
      </c>
      <c r="AN3220">
        <v>7</v>
      </c>
      <c r="AO3220">
        <v>3</v>
      </c>
      <c r="AP3220">
        <v>4</v>
      </c>
      <c r="AQ3220">
        <v>13</v>
      </c>
      <c r="AR3220">
        <v>22</v>
      </c>
      <c r="AS3220">
        <v>46</v>
      </c>
      <c r="AT3220">
        <v>54</v>
      </c>
      <c r="AU3220">
        <v>0</v>
      </c>
      <c r="AV3220">
        <v>0</v>
      </c>
      <c r="AW3220">
        <v>3.15</v>
      </c>
      <c r="AX3220">
        <v>65</v>
      </c>
      <c r="AY3220">
        <v>85</v>
      </c>
      <c r="AZ3220">
        <v>74</v>
      </c>
      <c r="BA3220">
        <v>35</v>
      </c>
      <c r="BB3220">
        <v>18</v>
      </c>
      <c r="BC3220">
        <v>50</v>
      </c>
      <c r="BD3220">
        <v>83</v>
      </c>
      <c r="BE3220">
        <v>44</v>
      </c>
      <c r="BF3220">
        <v>79</v>
      </c>
      <c r="BG3220">
        <v>9.69</v>
      </c>
      <c r="BH3220">
        <v>4.88</v>
      </c>
      <c r="BI3220">
        <v>2.77</v>
      </c>
      <c r="BJ3220">
        <v>3.47</v>
      </c>
      <c r="BK3220">
        <v>2.66</v>
      </c>
      <c r="BL3220">
        <f>1/Table1[[#This Row],[odds_ft_home_team_win]]+1/Table1[[#This Row],[odds_ft_draw]]+1/Table1[[#This Row],[odds_ft_away_team_win]]-1</f>
        <v>2.5135117989315781E-2</v>
      </c>
      <c r="BM3220">
        <f>Table1[[#This Row],[Margin]]/3</f>
        <v>8.3783726631052602E-3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 t="s">
        <v>614</v>
      </c>
      <c r="BU3220">
        <f>VLOOKUP(Table1[[#This Row],[Reference]],metron,11,FALSE)</f>
        <v>1.269326094653606</v>
      </c>
      <c r="BV3220">
        <f>VLOOKUP(Table1[[#This Row],[Reference]],metron,12,FALSE)</f>
        <v>1.2417089578661631</v>
      </c>
    </row>
    <row r="3221" spans="1:74" hidden="1" x14ac:dyDescent="0.45">
      <c r="A3221" t="s">
        <v>5412</v>
      </c>
      <c r="B3221">
        <v>1448593200</v>
      </c>
      <c r="C3221" s="3" t="s">
        <v>1915</v>
      </c>
      <c r="D3221" s="1" t="s">
        <v>65</v>
      </c>
      <c r="E3221" s="1" t="s">
        <v>66</v>
      </c>
      <c r="F3221" s="19" t="s">
        <v>73</v>
      </c>
      <c r="G3221" t="s">
        <v>97</v>
      </c>
      <c r="H3221" t="s">
        <v>66</v>
      </c>
      <c r="I3221">
        <f>MROUND(Table1[[#This Row],[Prob_H]]*100,2)/100</f>
        <v>0.36</v>
      </c>
      <c r="J3221">
        <f>1/Table1[[#This Row],[odds_ft_home_team_win]]-Table1[[#This Row],[Margin/3]]</f>
        <v>0.35118653382564013</v>
      </c>
      <c r="K3221">
        <f>1/Table1[[#This Row],[odds_ft_draw]]-Table1[[#This Row],[Margin/3]]</f>
        <v>0.2855919506686363</v>
      </c>
      <c r="L3221">
        <f>1/Table1[[#This Row],[odds_ft_away_team_win]]-Table1[[#This Row],[Margin/3]]</f>
        <v>0.36322151550572357</v>
      </c>
      <c r="M3221" s="1" t="s">
        <v>66</v>
      </c>
      <c r="N3221">
        <v>1.59</v>
      </c>
      <c r="O3221">
        <v>1.88</v>
      </c>
      <c r="P3221">
        <v>1.39</v>
      </c>
      <c r="Q3221">
        <v>1.55</v>
      </c>
      <c r="R3221" t="str" cm="1">
        <f t="array" ref="R32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1">
        <v>2</v>
      </c>
      <c r="T3221">
        <v>2</v>
      </c>
      <c r="U3221">
        <v>4</v>
      </c>
      <c r="V3221">
        <v>2</v>
      </c>
      <c r="W3221">
        <v>0</v>
      </c>
      <c r="X3221">
        <v>2</v>
      </c>
      <c r="Y3221" t="s">
        <v>543</v>
      </c>
      <c r="Z3221" t="s">
        <v>1916</v>
      </c>
      <c r="AA3221">
        <v>8</v>
      </c>
      <c r="AB3221">
        <v>2</v>
      </c>
      <c r="AC3221">
        <v>2</v>
      </c>
      <c r="AD3221">
        <v>0</v>
      </c>
      <c r="AE3221">
        <v>2</v>
      </c>
      <c r="AF3221">
        <v>0</v>
      </c>
      <c r="AG3221">
        <v>0</v>
      </c>
      <c r="AH3221">
        <v>2</v>
      </c>
      <c r="AI3221">
        <v>0</v>
      </c>
      <c r="AJ3221">
        <v>2</v>
      </c>
      <c r="AK3221">
        <v>17</v>
      </c>
      <c r="AL3221">
        <v>10</v>
      </c>
      <c r="AM3221">
        <v>9</v>
      </c>
      <c r="AN3221">
        <v>3</v>
      </c>
      <c r="AO3221">
        <v>8</v>
      </c>
      <c r="AP3221">
        <v>7</v>
      </c>
      <c r="AQ3221">
        <v>10</v>
      </c>
      <c r="AR3221">
        <v>14</v>
      </c>
      <c r="AS3221">
        <v>63</v>
      </c>
      <c r="AT3221">
        <v>37</v>
      </c>
      <c r="AU3221">
        <v>0</v>
      </c>
      <c r="AV3221">
        <v>0</v>
      </c>
      <c r="AW3221">
        <v>2.91</v>
      </c>
      <c r="AX3221">
        <v>68</v>
      </c>
      <c r="AY3221">
        <v>68</v>
      </c>
      <c r="AZ3221">
        <v>59</v>
      </c>
      <c r="BA3221">
        <v>36</v>
      </c>
      <c r="BB3221">
        <v>24</v>
      </c>
      <c r="BC3221">
        <v>41</v>
      </c>
      <c r="BD3221">
        <v>82</v>
      </c>
      <c r="BE3221">
        <v>41</v>
      </c>
      <c r="BF3221">
        <v>71</v>
      </c>
      <c r="BG3221">
        <v>8.65</v>
      </c>
      <c r="BH3221">
        <v>5.12</v>
      </c>
      <c r="BI3221">
        <v>2.78</v>
      </c>
      <c r="BJ3221">
        <v>3.4</v>
      </c>
      <c r="BK3221">
        <v>2.69</v>
      </c>
      <c r="BL3221">
        <f>1/Table1[[#This Row],[odds_ft_home_team_win]]+1/Table1[[#This Row],[odds_ft_draw]]+1/Table1[[#This Row],[odds_ft_away_team_win]]-1</f>
        <v>2.5577089170561784E-2</v>
      </c>
      <c r="BM3221">
        <f>Table1[[#This Row],[Margin]]/3</f>
        <v>8.525696390187262E-3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 t="s">
        <v>126</v>
      </c>
      <c r="BU3221">
        <f>VLOOKUP(Table1[[#This Row],[Reference]],metron,11,FALSE)</f>
        <v>1.269326094653606</v>
      </c>
      <c r="BV3221">
        <f>VLOOKUP(Table1[[#This Row],[Reference]],metron,12,FALSE)</f>
        <v>1.2417089578661631</v>
      </c>
    </row>
    <row r="3222" spans="1:74" hidden="1" x14ac:dyDescent="0.45">
      <c r="A3222" s="12" t="s">
        <v>5406</v>
      </c>
      <c r="B3222">
        <v>1545006600</v>
      </c>
      <c r="C3222" s="13" t="s">
        <v>3521</v>
      </c>
      <c r="D3222" s="12" t="s">
        <v>65</v>
      </c>
      <c r="E3222" s="12" t="s">
        <v>66</v>
      </c>
      <c r="F3222" s="12" t="s">
        <v>77</v>
      </c>
      <c r="G3222" s="12" t="s">
        <v>86</v>
      </c>
      <c r="H3222" s="12" t="s">
        <v>66</v>
      </c>
      <c r="I3222" s="12">
        <f>MROUND(Table1[[#This Row],[Prob_H]]*100,2)/100</f>
        <v>0.32</v>
      </c>
      <c r="J3222" s="12">
        <f>1/Table1[[#This Row],[odds_ft_home_team_win]]-Table1[[#This Row],[Margin/3]]</f>
        <v>0.32482721956406163</v>
      </c>
      <c r="K3222" s="12">
        <f>1/Table1[[#This Row],[odds_ft_draw]]-Table1[[#This Row],[Margin/3]]</f>
        <v>0.33758639021796916</v>
      </c>
      <c r="L3222" s="12">
        <f>1/Table1[[#This Row],[odds_ft_away_team_win]]-Table1[[#This Row],[Margin/3]]</f>
        <v>0.33758639021796916</v>
      </c>
      <c r="M3222" s="12" t="s">
        <v>66</v>
      </c>
      <c r="N3222" s="12">
        <v>2</v>
      </c>
      <c r="O3222" s="12">
        <v>1.91</v>
      </c>
      <c r="P3222" s="12">
        <v>1.83</v>
      </c>
      <c r="Q3222" s="12">
        <v>1.82</v>
      </c>
      <c r="R3222" s="12" t="str" cm="1">
        <f t="array" ref="R32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22" s="12">
        <v>0</v>
      </c>
      <c r="T3222" s="12">
        <v>2</v>
      </c>
      <c r="U3222" s="12">
        <v>2</v>
      </c>
      <c r="V3222" s="12">
        <v>0</v>
      </c>
      <c r="W3222" s="12">
        <v>0</v>
      </c>
      <c r="X3222" s="12">
        <v>0</v>
      </c>
      <c r="Y3222" s="12"/>
      <c r="Z3222" s="12" t="s">
        <v>3522</v>
      </c>
      <c r="AA3222" s="12">
        <v>0</v>
      </c>
      <c r="AB3222" s="12">
        <v>2</v>
      </c>
      <c r="AC3222" s="12">
        <v>2</v>
      </c>
      <c r="AD3222" s="12">
        <v>1</v>
      </c>
      <c r="AE3222" s="12">
        <v>4</v>
      </c>
      <c r="AF3222" s="12">
        <v>0</v>
      </c>
      <c r="AG3222" s="12">
        <v>1</v>
      </c>
      <c r="AH3222" s="12">
        <v>2</v>
      </c>
      <c r="AI3222" s="12">
        <v>2</v>
      </c>
      <c r="AJ3222" s="12">
        <v>2</v>
      </c>
      <c r="AK3222" s="12">
        <v>7</v>
      </c>
      <c r="AL3222" s="12">
        <v>15</v>
      </c>
      <c r="AM3222" s="12">
        <v>0</v>
      </c>
      <c r="AN3222" s="12">
        <v>6</v>
      </c>
      <c r="AO3222" s="12">
        <v>7</v>
      </c>
      <c r="AP3222" s="12">
        <v>9</v>
      </c>
      <c r="AQ3222" s="12">
        <v>11</v>
      </c>
      <c r="AR3222" s="12">
        <v>21</v>
      </c>
      <c r="AS3222" s="12">
        <v>54</v>
      </c>
      <c r="AT3222" s="12">
        <v>46</v>
      </c>
      <c r="AU3222" s="12">
        <v>0.64</v>
      </c>
      <c r="AV3222" s="12">
        <v>1.76</v>
      </c>
      <c r="AW3222" s="12">
        <v>2.57</v>
      </c>
      <c r="AX3222" s="12">
        <v>52</v>
      </c>
      <c r="AY3222" s="12">
        <v>80</v>
      </c>
      <c r="AZ3222" s="12">
        <v>46</v>
      </c>
      <c r="BA3222" s="12">
        <v>23</v>
      </c>
      <c r="BB3222" s="12">
        <v>14</v>
      </c>
      <c r="BC3222" s="12">
        <v>32</v>
      </c>
      <c r="BD3222" s="12">
        <v>69</v>
      </c>
      <c r="BE3222" s="12">
        <v>41</v>
      </c>
      <c r="BF3222" s="12">
        <v>80</v>
      </c>
      <c r="BG3222" s="12">
        <v>9</v>
      </c>
      <c r="BH3222" s="12">
        <v>4.28</v>
      </c>
      <c r="BI3222" s="12">
        <v>2.85</v>
      </c>
      <c r="BJ3222" s="12">
        <v>2.75</v>
      </c>
      <c r="BK3222" s="12">
        <v>2.75</v>
      </c>
      <c r="BL3222" s="12">
        <f>1/Table1[[#This Row],[odds_ft_home_team_win]]+1/Table1[[#This Row],[odds_ft_draw]]+1/Table1[[#This Row],[odds_ft_away_team_win]]-1</f>
        <v>7.8149920255183414E-2</v>
      </c>
      <c r="BM3222" s="12">
        <f>Table1[[#This Row],[Margin]]/3</f>
        <v>2.6049973418394472E-2</v>
      </c>
      <c r="BN3222" s="12">
        <v>1.56</v>
      </c>
      <c r="BO3222" s="12">
        <v>2.7</v>
      </c>
      <c r="BP3222" s="12">
        <v>5.5</v>
      </c>
      <c r="BQ3222" s="12">
        <v>0</v>
      </c>
      <c r="BR3222" s="12">
        <v>2.2999999999999998</v>
      </c>
      <c r="BS3222" s="12">
        <v>1.62</v>
      </c>
      <c r="BT3222" s="12" t="s">
        <v>113</v>
      </c>
      <c r="BU3222">
        <f>VLOOKUP(Table1[[#This Row],[Reference]],metron,11,FALSE)</f>
        <v>1.210167055864918</v>
      </c>
      <c r="BV3222">
        <f>VLOOKUP(Table1[[#This Row],[Reference]],metron,12,FALSE)</f>
        <v>1.3211783725525419</v>
      </c>
    </row>
    <row r="3223" spans="1:74" hidden="1" x14ac:dyDescent="0.45">
      <c r="A3223" t="s">
        <v>5406</v>
      </c>
      <c r="B3223">
        <v>1543453200</v>
      </c>
      <c r="C3223" s="3" t="s">
        <v>3500</v>
      </c>
      <c r="D3223" s="1" t="s">
        <v>65</v>
      </c>
      <c r="E3223" s="1" t="s">
        <v>66</v>
      </c>
      <c r="F3223" s="19" t="s">
        <v>80</v>
      </c>
      <c r="G3223" t="s">
        <v>77</v>
      </c>
      <c r="H3223" t="s">
        <v>66</v>
      </c>
      <c r="I3223">
        <f>MROUND(Table1[[#This Row],[Prob_H]]*100,2)/100</f>
        <v>0.28000000000000003</v>
      </c>
      <c r="J3223">
        <f>1/Table1[[#This Row],[odds_ft_home_team_win]]-Table1[[#This Row],[Margin/3]]</f>
        <v>0.28018471404225337</v>
      </c>
      <c r="K3223">
        <f>1/Table1[[#This Row],[odds_ft_draw]]-Table1[[#This Row],[Margin/3]]</f>
        <v>0.31068150679621542</v>
      </c>
      <c r="L3223">
        <f>1/Table1[[#This Row],[odds_ft_away_team_win]]-Table1[[#This Row],[Margin/3]]</f>
        <v>0.40913377916153126</v>
      </c>
      <c r="M3223" s="1" t="s">
        <v>66</v>
      </c>
      <c r="N3223">
        <v>1.53</v>
      </c>
      <c r="O3223">
        <v>2.12</v>
      </c>
      <c r="P3223">
        <v>1.06</v>
      </c>
      <c r="Q3223">
        <v>1.83</v>
      </c>
      <c r="R3223" t="str" cm="1">
        <f t="array" ref="R32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23">
        <v>0</v>
      </c>
      <c r="T3223">
        <v>2</v>
      </c>
      <c r="U3223">
        <v>2</v>
      </c>
      <c r="V3223">
        <v>1</v>
      </c>
      <c r="W3223">
        <v>0</v>
      </c>
      <c r="X3223">
        <v>1</v>
      </c>
      <c r="Z3223" t="s">
        <v>3501</v>
      </c>
      <c r="AA3223">
        <v>2</v>
      </c>
      <c r="AB3223">
        <v>8</v>
      </c>
      <c r="AC3223">
        <v>1</v>
      </c>
      <c r="AD3223">
        <v>0</v>
      </c>
      <c r="AE3223">
        <v>2</v>
      </c>
      <c r="AF3223">
        <v>0</v>
      </c>
      <c r="AG3223">
        <v>0</v>
      </c>
      <c r="AH3223">
        <v>1</v>
      </c>
      <c r="AI3223">
        <v>0</v>
      </c>
      <c r="AJ3223">
        <v>2</v>
      </c>
      <c r="AK3223">
        <v>9</v>
      </c>
      <c r="AL3223">
        <v>9</v>
      </c>
      <c r="AM3223">
        <v>3</v>
      </c>
      <c r="AN3223">
        <v>4</v>
      </c>
      <c r="AO3223">
        <v>6</v>
      </c>
      <c r="AP3223">
        <v>5</v>
      </c>
      <c r="AQ3223">
        <v>10</v>
      </c>
      <c r="AR3223">
        <v>13</v>
      </c>
      <c r="AS3223">
        <v>50</v>
      </c>
      <c r="AT3223">
        <v>50</v>
      </c>
      <c r="AU3223">
        <v>1</v>
      </c>
      <c r="AV3223">
        <v>1.22</v>
      </c>
      <c r="AW3223">
        <v>2.29</v>
      </c>
      <c r="AX3223">
        <v>41</v>
      </c>
      <c r="AY3223">
        <v>74</v>
      </c>
      <c r="AZ3223">
        <v>38</v>
      </c>
      <c r="BA3223">
        <v>18</v>
      </c>
      <c r="BB3223">
        <v>6</v>
      </c>
      <c r="BC3223">
        <v>21</v>
      </c>
      <c r="BD3223">
        <v>59</v>
      </c>
      <c r="BE3223">
        <v>44</v>
      </c>
      <c r="BF3223">
        <v>79</v>
      </c>
      <c r="BG3223">
        <v>9.17</v>
      </c>
      <c r="BH3223">
        <v>4.29</v>
      </c>
      <c r="BI3223">
        <v>3.29</v>
      </c>
      <c r="BJ3223">
        <v>2.99</v>
      </c>
      <c r="BK3223">
        <v>2.31</v>
      </c>
      <c r="BL3223">
        <f>1/Table1[[#This Row],[odds_ft_home_team_win]]+1/Table1[[#This Row],[odds_ft_draw]]+1/Table1[[#This Row],[odds_ft_away_team_win]]-1</f>
        <v>7.1299961216704899E-2</v>
      </c>
      <c r="BM3223">
        <f>Table1[[#This Row],[Margin]]/3</f>
        <v>2.3766653738901633E-2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 t="s">
        <v>83</v>
      </c>
      <c r="BU3223">
        <f>VLOOKUP(Table1[[#This Row],[Reference]],metron,11,FALSE)</f>
        <v>1.128766254360926</v>
      </c>
      <c r="BV3223">
        <f>VLOOKUP(Table1[[#This Row],[Reference]],metron,12,FALSE)</f>
        <v>1.415794481446242</v>
      </c>
    </row>
    <row r="3224" spans="1:74" hidden="1" x14ac:dyDescent="0.45">
      <c r="A3224" t="s">
        <v>5412</v>
      </c>
      <c r="B3224">
        <v>1449198000</v>
      </c>
      <c r="C3224" s="3" t="s">
        <v>1924</v>
      </c>
      <c r="D3224" s="1" t="s">
        <v>65</v>
      </c>
      <c r="E3224" s="1" t="s">
        <v>66</v>
      </c>
      <c r="F3224" s="18" t="s">
        <v>68</v>
      </c>
      <c r="G3224" t="s">
        <v>97</v>
      </c>
      <c r="H3224" t="s">
        <v>66</v>
      </c>
      <c r="I3224">
        <f>MROUND(Table1[[#This Row],[Prob_H]]*100,2)/100</f>
        <v>0.52</v>
      </c>
      <c r="J3224">
        <f>1/Table1[[#This Row],[odds_ft_home_team_win]]-Table1[[#This Row],[Margin/3]]</f>
        <v>0.52639140959918851</v>
      </c>
      <c r="K3224">
        <f>1/Table1[[#This Row],[odds_ft_draw]]-Table1[[#This Row],[Margin/3]]</f>
        <v>0.26411161534311617</v>
      </c>
      <c r="L3224">
        <f>1/Table1[[#This Row],[odds_ft_away_team_win]]-Table1[[#This Row],[Margin/3]]</f>
        <v>0.20949697505769527</v>
      </c>
      <c r="M3224" s="1" t="s">
        <v>66</v>
      </c>
      <c r="N3224">
        <v>1.79</v>
      </c>
      <c r="O3224">
        <v>1.89</v>
      </c>
      <c r="P3224">
        <v>1.62</v>
      </c>
      <c r="Q3224">
        <v>1.55</v>
      </c>
      <c r="R3224" t="str" cm="1">
        <f t="array" ref="R32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AA3224">
        <v>8</v>
      </c>
      <c r="AB3224">
        <v>2</v>
      </c>
      <c r="AC3224">
        <v>4</v>
      </c>
      <c r="AD3224">
        <v>0</v>
      </c>
      <c r="AE3224">
        <v>3</v>
      </c>
      <c r="AF3224">
        <v>0</v>
      </c>
      <c r="AG3224">
        <v>2</v>
      </c>
      <c r="AH3224">
        <v>2</v>
      </c>
      <c r="AI3224">
        <v>1</v>
      </c>
      <c r="AJ3224">
        <v>2</v>
      </c>
      <c r="AK3224">
        <v>16</v>
      </c>
      <c r="AL3224">
        <v>8</v>
      </c>
      <c r="AM3224">
        <v>9</v>
      </c>
      <c r="AN3224">
        <v>5</v>
      </c>
      <c r="AO3224">
        <v>7</v>
      </c>
      <c r="AP3224">
        <v>3</v>
      </c>
      <c r="AQ3224">
        <v>12</v>
      </c>
      <c r="AR3224">
        <v>20</v>
      </c>
      <c r="AS3224">
        <v>68</v>
      </c>
      <c r="AT3224">
        <v>32</v>
      </c>
      <c r="AU3224">
        <v>0</v>
      </c>
      <c r="AV3224">
        <v>0</v>
      </c>
      <c r="AW3224">
        <v>2.84</v>
      </c>
      <c r="AX3224">
        <v>64</v>
      </c>
      <c r="AY3224">
        <v>64</v>
      </c>
      <c r="AZ3224">
        <v>61</v>
      </c>
      <c r="BA3224">
        <v>40</v>
      </c>
      <c r="BB3224">
        <v>19</v>
      </c>
      <c r="BC3224">
        <v>34</v>
      </c>
      <c r="BD3224">
        <v>74</v>
      </c>
      <c r="BE3224">
        <v>48</v>
      </c>
      <c r="BF3224">
        <v>76</v>
      </c>
      <c r="BG3224">
        <v>8.61</v>
      </c>
      <c r="BH3224">
        <v>5.16</v>
      </c>
      <c r="BI3224">
        <v>1.87</v>
      </c>
      <c r="BJ3224">
        <v>3.67</v>
      </c>
      <c r="BK3224">
        <v>4.59</v>
      </c>
      <c r="BL3224">
        <f>1/Table1[[#This Row],[odds_ft_home_team_win]]+1/Table1[[#This Row],[odds_ft_draw]]+1/Table1[[#This Row],[odds_ft_away_team_win]]-1</f>
        <v>2.5103846068744273E-2</v>
      </c>
      <c r="BM3224">
        <f>Table1[[#This Row],[Margin]]/3</f>
        <v>8.367948689581425E-3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 t="s">
        <v>116</v>
      </c>
      <c r="BU3224">
        <f>VLOOKUP(Table1[[#This Row],[Reference]],metron,11,FALSE)</f>
        <v>1.625948039373891</v>
      </c>
      <c r="BV3224">
        <f>VLOOKUP(Table1[[#This Row],[Reference]],metron,12,FALSE)</f>
        <v>0.97079231886396644</v>
      </c>
    </row>
    <row r="3225" spans="1:74" hidden="1" x14ac:dyDescent="0.45">
      <c r="A3225" s="15" t="s">
        <v>5412</v>
      </c>
      <c r="B3225">
        <v>1449802800</v>
      </c>
      <c r="C3225" s="16" t="s">
        <v>1929</v>
      </c>
      <c r="D3225" s="15" t="s">
        <v>65</v>
      </c>
      <c r="E3225" s="15" t="s">
        <v>66</v>
      </c>
      <c r="F3225" s="15" t="s">
        <v>68</v>
      </c>
      <c r="G3225" s="15" t="s">
        <v>94</v>
      </c>
      <c r="H3225" s="15" t="s">
        <v>66</v>
      </c>
      <c r="I3225" s="15">
        <f>MROUND(Table1[[#This Row],[Prob_H]]*100,2)/100</f>
        <v>0.62</v>
      </c>
      <c r="J3225" s="15">
        <f>1/Table1[[#This Row],[odds_ft_home_team_win]]-Table1[[#This Row],[Margin/3]]</f>
        <v>0.61552028218694876</v>
      </c>
      <c r="K3225" s="15">
        <f>1/Table1[[#This Row],[odds_ft_draw]]-Table1[[#This Row],[Margin/3]]</f>
        <v>0.23904490571157239</v>
      </c>
      <c r="L3225" s="15">
        <f>1/Table1[[#This Row],[odds_ft_away_team_win]]-Table1[[#This Row],[Margin/3]]</f>
        <v>0.14543481210147874</v>
      </c>
      <c r="M3225" s="15" t="s">
        <v>66</v>
      </c>
      <c r="N3225" s="15">
        <v>1.81</v>
      </c>
      <c r="O3225" s="15">
        <v>1.95</v>
      </c>
      <c r="P3225" s="15">
        <v>1.62</v>
      </c>
      <c r="Q3225" s="15">
        <v>1.65</v>
      </c>
      <c r="R3225" s="15" t="str" cm="1">
        <f t="array" ref="R32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5" s="15">
        <v>3</v>
      </c>
      <c r="T3225" s="15">
        <v>0</v>
      </c>
      <c r="U3225" s="15">
        <v>3</v>
      </c>
      <c r="V3225" s="15">
        <v>2</v>
      </c>
      <c r="W3225" s="15">
        <v>2</v>
      </c>
      <c r="X3225" s="15">
        <v>0</v>
      </c>
      <c r="Y3225" s="15" t="s">
        <v>1930</v>
      </c>
      <c r="Z3225" s="15"/>
      <c r="AA3225" s="15">
        <v>6</v>
      </c>
      <c r="AB3225" s="15">
        <v>2</v>
      </c>
      <c r="AC3225" s="15">
        <v>0</v>
      </c>
      <c r="AD3225" s="15">
        <v>0</v>
      </c>
      <c r="AE3225" s="15">
        <v>4</v>
      </c>
      <c r="AF3225" s="15">
        <v>0</v>
      </c>
      <c r="AG3225" s="15">
        <v>0</v>
      </c>
      <c r="AH3225" s="15">
        <v>0</v>
      </c>
      <c r="AI3225" s="15">
        <v>0</v>
      </c>
      <c r="AJ3225" s="15">
        <v>4</v>
      </c>
      <c r="AK3225" s="15">
        <v>9</v>
      </c>
      <c r="AL3225" s="15">
        <v>8</v>
      </c>
      <c r="AM3225" s="15">
        <v>4</v>
      </c>
      <c r="AN3225" s="15">
        <v>5</v>
      </c>
      <c r="AO3225" s="15">
        <v>5</v>
      </c>
      <c r="AP3225" s="15">
        <v>3</v>
      </c>
      <c r="AQ3225" s="15">
        <v>18</v>
      </c>
      <c r="AR3225" s="15">
        <v>9</v>
      </c>
      <c r="AS3225" s="15">
        <v>62</v>
      </c>
      <c r="AT3225" s="15">
        <v>38</v>
      </c>
      <c r="AU3225" s="15">
        <v>0</v>
      </c>
      <c r="AV3225" s="15">
        <v>0</v>
      </c>
      <c r="AW3225" s="15">
        <v>2.72</v>
      </c>
      <c r="AX3225" s="15">
        <v>53</v>
      </c>
      <c r="AY3225" s="15">
        <v>67</v>
      </c>
      <c r="AZ3225" s="15">
        <v>60</v>
      </c>
      <c r="BA3225" s="15">
        <v>31</v>
      </c>
      <c r="BB3225" s="15">
        <v>15</v>
      </c>
      <c r="BC3225" s="15">
        <v>36</v>
      </c>
      <c r="BD3225" s="15">
        <v>76</v>
      </c>
      <c r="BE3225" s="15">
        <v>46</v>
      </c>
      <c r="BF3225" s="15">
        <v>69</v>
      </c>
      <c r="BG3225" s="15">
        <v>9.0500000000000007</v>
      </c>
      <c r="BH3225" s="15">
        <v>5.14</v>
      </c>
      <c r="BI3225" s="15">
        <v>1.56</v>
      </c>
      <c r="BJ3225" s="15">
        <v>3.78</v>
      </c>
      <c r="BK3225" s="15">
        <v>5.85</v>
      </c>
      <c r="BL3225" s="15">
        <f>1/Table1[[#This Row],[odds_ft_home_team_win]]+1/Table1[[#This Row],[odds_ft_draw]]+1/Table1[[#This Row],[odds_ft_away_team_win]]-1</f>
        <v>7.6516076516076614E-2</v>
      </c>
      <c r="BM3225" s="15">
        <f>Table1[[#This Row],[Margin]]/3</f>
        <v>2.5505358838692205E-2</v>
      </c>
      <c r="BN3225" s="15">
        <v>0</v>
      </c>
      <c r="BO3225" s="15">
        <v>0</v>
      </c>
      <c r="BP3225" s="15">
        <v>0</v>
      </c>
      <c r="BQ3225" s="15">
        <v>0</v>
      </c>
      <c r="BR3225" s="15">
        <v>0</v>
      </c>
      <c r="BS3225" s="15">
        <v>0</v>
      </c>
      <c r="BT3225" s="15" t="s">
        <v>116</v>
      </c>
      <c r="BU3225">
        <f>VLOOKUP(Table1[[#This Row],[Reference]],metron,11,FALSE)</f>
        <v>1.8681481481481479</v>
      </c>
      <c r="BV3225">
        <f>VLOOKUP(Table1[[#This Row],[Reference]],metron,12,FALSE)</f>
        <v>0.86851851851851847</v>
      </c>
    </row>
    <row r="3226" spans="1:74" hidden="1" x14ac:dyDescent="0.45">
      <c r="A3226" s="12" t="s">
        <v>5412</v>
      </c>
      <c r="B3226">
        <v>1450060200</v>
      </c>
      <c r="C3226" s="13" t="s">
        <v>1931</v>
      </c>
      <c r="D3226" s="12" t="s">
        <v>65</v>
      </c>
      <c r="E3226" s="12" t="s">
        <v>66</v>
      </c>
      <c r="F3226" s="12" t="s">
        <v>94</v>
      </c>
      <c r="G3226" s="12" t="s">
        <v>68</v>
      </c>
      <c r="H3226" s="12" t="s">
        <v>66</v>
      </c>
      <c r="I3226" s="12">
        <f>MROUND(Table1[[#This Row],[Prob_H]]*100,2)/100</f>
        <v>0.3</v>
      </c>
      <c r="J3226" s="12">
        <f>1/Table1[[#This Row],[odds_ft_home_team_win]]-Table1[[#This Row],[Margin/3]]</f>
        <v>0.30626407217250867</v>
      </c>
      <c r="K3226" s="12">
        <f>1/Table1[[#This Row],[odds_ft_draw]]-Table1[[#This Row],[Margin/3]]</f>
        <v>0.28569725056911921</v>
      </c>
      <c r="L3226" s="12">
        <f>1/Table1[[#This Row],[odds_ft_away_team_win]]-Table1[[#This Row],[Margin/3]]</f>
        <v>0.40803867725837201</v>
      </c>
      <c r="M3226" s="12" t="s">
        <v>66</v>
      </c>
      <c r="N3226" s="12">
        <v>1.86</v>
      </c>
      <c r="O3226" s="12">
        <v>1.86</v>
      </c>
      <c r="P3226" s="12">
        <v>1.65</v>
      </c>
      <c r="Q3226" s="12">
        <v>1.62</v>
      </c>
      <c r="R3226" s="12" t="str" cm="1">
        <f t="array" ref="R32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26" s="12">
        <v>4</v>
      </c>
      <c r="T3226" s="12">
        <v>1</v>
      </c>
      <c r="U3226" s="12">
        <v>5</v>
      </c>
      <c r="V3226" s="12">
        <v>1</v>
      </c>
      <c r="W3226" s="12">
        <v>1</v>
      </c>
      <c r="X3226" s="12">
        <v>0</v>
      </c>
      <c r="Y3226" s="12" t="s">
        <v>1932</v>
      </c>
      <c r="Z3226" s="12">
        <v>103</v>
      </c>
      <c r="AA3226" s="12">
        <v>8</v>
      </c>
      <c r="AB3226" s="12">
        <v>4</v>
      </c>
      <c r="AC3226" s="12">
        <v>5</v>
      </c>
      <c r="AD3226" s="12">
        <v>1</v>
      </c>
      <c r="AE3226" s="12">
        <v>5</v>
      </c>
      <c r="AF3226" s="12">
        <v>1</v>
      </c>
      <c r="AG3226" s="12">
        <v>1</v>
      </c>
      <c r="AH3226" s="12">
        <v>5</v>
      </c>
      <c r="AI3226" s="12">
        <v>0</v>
      </c>
      <c r="AJ3226" s="12">
        <v>6</v>
      </c>
      <c r="AK3226" s="12">
        <v>13</v>
      </c>
      <c r="AL3226" s="12">
        <v>11</v>
      </c>
      <c r="AM3226" s="12">
        <v>8</v>
      </c>
      <c r="AN3226" s="12">
        <v>4</v>
      </c>
      <c r="AO3226" s="12">
        <v>5</v>
      </c>
      <c r="AP3226" s="12">
        <v>7</v>
      </c>
      <c r="AQ3226" s="12">
        <v>22</v>
      </c>
      <c r="AR3226" s="12">
        <v>23</v>
      </c>
      <c r="AS3226" s="12">
        <v>50</v>
      </c>
      <c r="AT3226" s="12">
        <v>50</v>
      </c>
      <c r="AU3226" s="12">
        <v>0</v>
      </c>
      <c r="AV3226" s="12">
        <v>0</v>
      </c>
      <c r="AW3226" s="12">
        <v>2.73</v>
      </c>
      <c r="AX3226" s="12">
        <v>50</v>
      </c>
      <c r="AY3226" s="12">
        <v>69</v>
      </c>
      <c r="AZ3226" s="12">
        <v>62</v>
      </c>
      <c r="BA3226" s="12">
        <v>30</v>
      </c>
      <c r="BB3226" s="12">
        <v>14</v>
      </c>
      <c r="BC3226" s="12">
        <v>39</v>
      </c>
      <c r="BD3226" s="12">
        <v>78</v>
      </c>
      <c r="BE3226" s="12">
        <v>43</v>
      </c>
      <c r="BF3226" s="12">
        <v>71</v>
      </c>
      <c r="BG3226" s="12">
        <v>9</v>
      </c>
      <c r="BH3226" s="12">
        <v>5.09</v>
      </c>
      <c r="BI3226" s="12">
        <v>3.02</v>
      </c>
      <c r="BJ3226" s="12">
        <v>3.22</v>
      </c>
      <c r="BK3226" s="12">
        <v>2.31</v>
      </c>
      <c r="BL3226" s="12">
        <f>1/Table1[[#This Row],[odds_ft_home_team_win]]+1/Table1[[#This Row],[odds_ft_draw]]+1/Table1[[#This Row],[odds_ft_away_team_win]]-1</f>
        <v>7.4585266926182614E-2</v>
      </c>
      <c r="BM3226" s="12">
        <f>Table1[[#This Row],[Margin]]/3</f>
        <v>2.4861755642060872E-2</v>
      </c>
      <c r="BN3226" s="12">
        <v>0</v>
      </c>
      <c r="BO3226" s="12">
        <v>0</v>
      </c>
      <c r="BP3226" s="12">
        <v>0</v>
      </c>
      <c r="BQ3226" s="12">
        <v>0</v>
      </c>
      <c r="BR3226" s="12">
        <v>0</v>
      </c>
      <c r="BS3226" s="12">
        <v>0</v>
      </c>
      <c r="BT3226" s="12" t="s">
        <v>124</v>
      </c>
      <c r="BU3226">
        <f>VLOOKUP(Table1[[#This Row],[Reference]],metron,11,FALSE)</f>
        <v>1.1805091283106199</v>
      </c>
      <c r="BV3226">
        <f>VLOOKUP(Table1[[#This Row],[Reference]],metron,12,FALSE)</f>
        <v>1.3921316533813319</v>
      </c>
    </row>
    <row r="3227" spans="1:74" hidden="1" x14ac:dyDescent="0.45">
      <c r="A3227" t="s">
        <v>5411</v>
      </c>
      <c r="B3227">
        <v>1463018400</v>
      </c>
      <c r="C3227" s="3" t="s">
        <v>2190</v>
      </c>
      <c r="D3227" s="1" t="s">
        <v>65</v>
      </c>
      <c r="E3227" s="1" t="s">
        <v>66</v>
      </c>
      <c r="F3227" s="19" t="s">
        <v>78</v>
      </c>
      <c r="G3227" t="s">
        <v>81</v>
      </c>
      <c r="H3227" t="s">
        <v>66</v>
      </c>
      <c r="I3227">
        <f>MROUND(Table1[[#This Row],[Prob_H]]*100,2)/100</f>
        <v>0.38</v>
      </c>
      <c r="J3227">
        <f>1/Table1[[#This Row],[odds_ft_home_team_win]]-Table1[[#This Row],[Margin/3]]</f>
        <v>0.38223312181645513</v>
      </c>
      <c r="K3227">
        <f>1/Table1[[#This Row],[odds_ft_draw]]-Table1[[#This Row],[Margin/3]]</f>
        <v>0.27650840671674004</v>
      </c>
      <c r="L3227">
        <f>1/Table1[[#This Row],[odds_ft_away_team_win]]-Table1[[#This Row],[Margin/3]]</f>
        <v>0.34125847146680482</v>
      </c>
      <c r="M3227" s="1" t="s">
        <v>66</v>
      </c>
      <c r="N3227">
        <v>1.5</v>
      </c>
      <c r="O3227">
        <v>1.75</v>
      </c>
      <c r="P3227">
        <v>1.44</v>
      </c>
      <c r="Q3227">
        <v>1.7</v>
      </c>
      <c r="R3227" t="str" cm="1">
        <f t="array" ref="R32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7">
        <v>1</v>
      </c>
      <c r="T3227">
        <v>1</v>
      </c>
      <c r="U3227">
        <v>2</v>
      </c>
      <c r="V3227">
        <v>0</v>
      </c>
      <c r="W3227">
        <v>0</v>
      </c>
      <c r="X3227">
        <v>0</v>
      </c>
      <c r="Y3227">
        <v>61</v>
      </c>
      <c r="Z3227">
        <v>50</v>
      </c>
      <c r="AA3227">
        <v>3</v>
      </c>
      <c r="AB3227">
        <v>5</v>
      </c>
      <c r="AC3227">
        <v>1</v>
      </c>
      <c r="AD3227">
        <v>0</v>
      </c>
      <c r="AE3227">
        <v>4</v>
      </c>
      <c r="AF3227">
        <v>0</v>
      </c>
      <c r="AG3227">
        <v>0</v>
      </c>
      <c r="AH3227">
        <v>1</v>
      </c>
      <c r="AI3227">
        <v>1</v>
      </c>
      <c r="AJ3227">
        <v>3</v>
      </c>
      <c r="AK3227">
        <v>10</v>
      </c>
      <c r="AL3227">
        <v>8</v>
      </c>
      <c r="AM3227">
        <v>6</v>
      </c>
      <c r="AN3227">
        <v>3</v>
      </c>
      <c r="AO3227">
        <v>4</v>
      </c>
      <c r="AP3227">
        <v>5</v>
      </c>
      <c r="AQ3227">
        <v>17</v>
      </c>
      <c r="AR3227">
        <v>26</v>
      </c>
      <c r="AS3227">
        <v>55</v>
      </c>
      <c r="AT3227">
        <v>45</v>
      </c>
      <c r="AU3227">
        <v>0</v>
      </c>
      <c r="AV3227">
        <v>0</v>
      </c>
      <c r="AW3227">
        <v>3.14</v>
      </c>
      <c r="AX3227">
        <v>60</v>
      </c>
      <c r="AY3227">
        <v>83</v>
      </c>
      <c r="AZ3227">
        <v>64</v>
      </c>
      <c r="BA3227">
        <v>39</v>
      </c>
      <c r="BB3227">
        <v>19</v>
      </c>
      <c r="BC3227">
        <v>36</v>
      </c>
      <c r="BD3227">
        <v>73</v>
      </c>
      <c r="BE3227">
        <v>56</v>
      </c>
      <c r="BF3227">
        <v>85</v>
      </c>
      <c r="BG3227">
        <v>9.3699999999999992</v>
      </c>
      <c r="BH3227">
        <v>4.1900000000000004</v>
      </c>
      <c r="BI3227">
        <v>2.56</v>
      </c>
      <c r="BJ3227">
        <v>3.51</v>
      </c>
      <c r="BK3227">
        <v>2.86</v>
      </c>
      <c r="BL3227">
        <f>1/Table1[[#This Row],[odds_ft_home_team_win]]+1/Table1[[#This Row],[odds_ft_draw]]+1/Table1[[#This Row],[odds_ft_away_team_win]]-1</f>
        <v>2.5175634550634651E-2</v>
      </c>
      <c r="BM3227">
        <f>Table1[[#This Row],[Margin]]/3</f>
        <v>8.3918781835448843E-3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 t="s">
        <v>106</v>
      </c>
      <c r="BU3227">
        <f>VLOOKUP(Table1[[#This Row],[Reference]],metron,11,FALSE)</f>
        <v>1.330562659846547</v>
      </c>
      <c r="BV3227">
        <f>VLOOKUP(Table1[[#This Row],[Reference]],metron,12,FALSE)</f>
        <v>1.1595268542199491</v>
      </c>
    </row>
    <row r="3228" spans="1:74" hidden="1" x14ac:dyDescent="0.45">
      <c r="A3228" t="s">
        <v>5411</v>
      </c>
      <c r="B3228">
        <v>1463097600</v>
      </c>
      <c r="C3228" s="3" t="s">
        <v>2191</v>
      </c>
      <c r="D3228" s="1" t="s">
        <v>65</v>
      </c>
      <c r="E3228" s="1" t="s">
        <v>66</v>
      </c>
      <c r="F3228" s="19" t="s">
        <v>88</v>
      </c>
      <c r="G3228" t="s">
        <v>103</v>
      </c>
      <c r="H3228" t="s">
        <v>66</v>
      </c>
      <c r="I3228">
        <f>MROUND(Table1[[#This Row],[Prob_H]]*100,2)/100</f>
        <v>0.38</v>
      </c>
      <c r="J3228">
        <f>1/Table1[[#This Row],[odds_ft_home_team_win]]-Table1[[#This Row],[Margin/3]]</f>
        <v>0.38672684346382152</v>
      </c>
      <c r="K3228">
        <f>1/Table1[[#This Row],[odds_ft_draw]]-Table1[[#This Row],[Margin/3]]</f>
        <v>0.29177022676807435</v>
      </c>
      <c r="L3228">
        <f>1/Table1[[#This Row],[odds_ft_away_team_win]]-Table1[[#This Row],[Margin/3]]</f>
        <v>0.32150292976810407</v>
      </c>
      <c r="M3228" s="1" t="s">
        <v>66</v>
      </c>
      <c r="N3228">
        <v>1.29</v>
      </c>
      <c r="O3228">
        <v>1.5</v>
      </c>
      <c r="P3228">
        <v>1.25</v>
      </c>
      <c r="Q3228">
        <v>1.58</v>
      </c>
      <c r="R3228" t="str" cm="1">
        <f t="array" ref="R32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8">
        <v>1</v>
      </c>
      <c r="T3228">
        <v>1</v>
      </c>
      <c r="U3228">
        <v>2</v>
      </c>
      <c r="V3228">
        <v>1</v>
      </c>
      <c r="W3228">
        <v>0</v>
      </c>
      <c r="X3228">
        <v>1</v>
      </c>
      <c r="Y3228">
        <v>66</v>
      </c>
      <c r="Z3228">
        <v>42</v>
      </c>
      <c r="AA3228">
        <v>4</v>
      </c>
      <c r="AB3228">
        <v>6</v>
      </c>
      <c r="AC3228">
        <v>3</v>
      </c>
      <c r="AD3228">
        <v>0</v>
      </c>
      <c r="AE3228">
        <v>1</v>
      </c>
      <c r="AF3228">
        <v>0</v>
      </c>
      <c r="AG3228">
        <v>1</v>
      </c>
      <c r="AH3228">
        <v>2</v>
      </c>
      <c r="AI3228">
        <v>0</v>
      </c>
      <c r="AJ3228">
        <v>1</v>
      </c>
      <c r="AK3228">
        <v>9</v>
      </c>
      <c r="AL3228">
        <v>10</v>
      </c>
      <c r="AM3228">
        <v>4</v>
      </c>
      <c r="AN3228">
        <v>2</v>
      </c>
      <c r="AO3228">
        <v>5</v>
      </c>
      <c r="AP3228">
        <v>8</v>
      </c>
      <c r="AQ3228">
        <v>15</v>
      </c>
      <c r="AR3228">
        <v>18</v>
      </c>
      <c r="AS3228">
        <v>41</v>
      </c>
      <c r="AT3228">
        <v>59</v>
      </c>
      <c r="AU3228">
        <v>0</v>
      </c>
      <c r="AV3228">
        <v>0</v>
      </c>
      <c r="AW3228">
        <v>2.9</v>
      </c>
      <c r="AX3228">
        <v>61</v>
      </c>
      <c r="AY3228">
        <v>76</v>
      </c>
      <c r="AZ3228">
        <v>55</v>
      </c>
      <c r="BA3228">
        <v>30</v>
      </c>
      <c r="BB3228">
        <v>21</v>
      </c>
      <c r="BC3228">
        <v>37</v>
      </c>
      <c r="BD3228">
        <v>73</v>
      </c>
      <c r="BE3228">
        <v>47</v>
      </c>
      <c r="BF3228">
        <v>82</v>
      </c>
      <c r="BG3228">
        <v>11.02</v>
      </c>
      <c r="BH3228">
        <v>5.52</v>
      </c>
      <c r="BI3228">
        <v>2.5299999999999998</v>
      </c>
      <c r="BJ3228">
        <v>3.33</v>
      </c>
      <c r="BK3228">
        <v>3.03</v>
      </c>
      <c r="BL3228">
        <f>1/Table1[[#This Row],[odds_ft_home_team_win]]+1/Table1[[#This Row],[odds_ft_draw]]+1/Table1[[#This Row],[odds_ft_away_team_win]]-1</f>
        <v>2.5590220596677815E-2</v>
      </c>
      <c r="BM3228">
        <f>Table1[[#This Row],[Margin]]/3</f>
        <v>8.5300735322259378E-3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 t="s">
        <v>91</v>
      </c>
      <c r="BU3228">
        <f>VLOOKUP(Table1[[#This Row],[Reference]],metron,11,FALSE)</f>
        <v>1.330562659846547</v>
      </c>
      <c r="BV3228">
        <f>VLOOKUP(Table1[[#This Row],[Reference]],metron,12,FALSE)</f>
        <v>1.1595268542199491</v>
      </c>
    </row>
    <row r="3229" spans="1:74" hidden="1" x14ac:dyDescent="0.45">
      <c r="A3229" t="s">
        <v>5411</v>
      </c>
      <c r="B3229">
        <v>1463104800</v>
      </c>
      <c r="C3229" s="3" t="s">
        <v>2192</v>
      </c>
      <c r="D3229" s="1" t="s">
        <v>65</v>
      </c>
      <c r="E3229" s="1" t="s">
        <v>66</v>
      </c>
      <c r="F3229" s="19" t="s">
        <v>98</v>
      </c>
      <c r="G3229" t="s">
        <v>86</v>
      </c>
      <c r="H3229" t="s">
        <v>66</v>
      </c>
      <c r="I3229">
        <f>MROUND(Table1[[#This Row],[Prob_H]]*100,2)/100</f>
        <v>0.36</v>
      </c>
      <c r="J3229">
        <f>1/Table1[[#This Row],[odds_ft_home_team_win]]-Table1[[#This Row],[Margin/3]]</f>
        <v>0.36576617237875259</v>
      </c>
      <c r="K3229">
        <f>1/Table1[[#This Row],[odds_ft_draw]]-Table1[[#This Row],[Margin/3]]</f>
        <v>0.29334914079813768</v>
      </c>
      <c r="L3229">
        <f>1/Table1[[#This Row],[odds_ft_away_team_win]]-Table1[[#This Row],[Margin/3]]</f>
        <v>0.34088468682310974</v>
      </c>
      <c r="M3229" s="1" t="s">
        <v>66</v>
      </c>
      <c r="N3229">
        <v>1.44</v>
      </c>
      <c r="O3229">
        <v>1.66</v>
      </c>
      <c r="P3229">
        <v>1.39</v>
      </c>
      <c r="Q3229">
        <v>1.67</v>
      </c>
      <c r="R3229" t="str" cm="1">
        <f t="array" ref="R32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AA3229">
        <v>3</v>
      </c>
      <c r="AB3229">
        <v>5</v>
      </c>
      <c r="AC3229">
        <v>2</v>
      </c>
      <c r="AD3229">
        <v>1</v>
      </c>
      <c r="AE3229">
        <v>4</v>
      </c>
      <c r="AF3229">
        <v>1</v>
      </c>
      <c r="AG3229">
        <v>0</v>
      </c>
      <c r="AH3229">
        <v>3</v>
      </c>
      <c r="AI3229">
        <v>1</v>
      </c>
      <c r="AJ3229">
        <v>4</v>
      </c>
      <c r="AK3229">
        <v>16</v>
      </c>
      <c r="AL3229">
        <v>12</v>
      </c>
      <c r="AM3229">
        <v>4</v>
      </c>
      <c r="AN3229">
        <v>8</v>
      </c>
      <c r="AO3229">
        <v>12</v>
      </c>
      <c r="AP3229">
        <v>4</v>
      </c>
      <c r="AQ3229">
        <v>15</v>
      </c>
      <c r="AR3229">
        <v>19</v>
      </c>
      <c r="AS3229">
        <v>58</v>
      </c>
      <c r="AT3229">
        <v>42</v>
      </c>
      <c r="AU3229">
        <v>0</v>
      </c>
      <c r="AV3229">
        <v>0</v>
      </c>
      <c r="AW3229">
        <v>2.95</v>
      </c>
      <c r="AX3229">
        <v>57</v>
      </c>
      <c r="AY3229">
        <v>83</v>
      </c>
      <c r="AZ3229">
        <v>58</v>
      </c>
      <c r="BA3229">
        <v>29</v>
      </c>
      <c r="BB3229">
        <v>15</v>
      </c>
      <c r="BC3229">
        <v>42</v>
      </c>
      <c r="BD3229">
        <v>78</v>
      </c>
      <c r="BE3229">
        <v>51</v>
      </c>
      <c r="BF3229">
        <v>82</v>
      </c>
      <c r="BG3229">
        <v>10.77</v>
      </c>
      <c r="BH3229">
        <v>6.05</v>
      </c>
      <c r="BI3229">
        <v>2.67</v>
      </c>
      <c r="BJ3229">
        <v>3.31</v>
      </c>
      <c r="BK3229">
        <v>2.86</v>
      </c>
      <c r="BL3229">
        <f>1/Table1[[#This Row],[odds_ft_home_team_win]]+1/Table1[[#This Row],[odds_ft_draw]]+1/Table1[[#This Row],[odds_ft_away_team_win]]-1</f>
        <v>2.6296988481719907E-2</v>
      </c>
      <c r="BM3229">
        <f>Table1[[#This Row],[Margin]]/3</f>
        <v>8.7656628272399697E-3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 t="s">
        <v>128</v>
      </c>
      <c r="BU3229">
        <f>VLOOKUP(Table1[[#This Row],[Reference]],metron,11,FALSE)</f>
        <v>1.269326094653606</v>
      </c>
      <c r="BV3229">
        <f>VLOOKUP(Table1[[#This Row],[Reference]],metron,12,FALSE)</f>
        <v>1.2417089578661631</v>
      </c>
    </row>
    <row r="3230" spans="1:74" hidden="1" x14ac:dyDescent="0.45">
      <c r="A3230" s="10" t="s">
        <v>5404</v>
      </c>
      <c r="B3230">
        <v>1575772200</v>
      </c>
      <c r="C3230" s="11" t="s">
        <v>4113</v>
      </c>
      <c r="D3230" s="10" t="s">
        <v>65</v>
      </c>
      <c r="E3230" s="10" t="s">
        <v>66</v>
      </c>
      <c r="F3230" s="10" t="s">
        <v>2218</v>
      </c>
      <c r="G3230" s="10" t="s">
        <v>85</v>
      </c>
      <c r="H3230" s="10" t="s">
        <v>3800</v>
      </c>
      <c r="I3230" s="10">
        <f>MROUND(Table1[[#This Row],[Prob_H]]*100,2)/100</f>
        <v>0.32</v>
      </c>
      <c r="J3230" s="10">
        <f>1/Table1[[#This Row],[odds_ft_home_team_win]]-Table1[[#This Row],[Margin/3]]</f>
        <v>0.31565656565656564</v>
      </c>
      <c r="K3230" s="10">
        <f>1/Table1[[#This Row],[odds_ft_draw]]-Table1[[#This Row],[Margin/3]]</f>
        <v>0.27146464646464646</v>
      </c>
      <c r="L3230" s="10">
        <f>1/Table1[[#This Row],[odds_ft_away_team_win]]-Table1[[#This Row],[Margin/3]]</f>
        <v>0.41287878787878785</v>
      </c>
      <c r="M3230" s="10" t="s">
        <v>66</v>
      </c>
      <c r="N3230" s="10">
        <v>1.76</v>
      </c>
      <c r="O3230" s="10">
        <v>1.62</v>
      </c>
      <c r="P3230" s="10">
        <v>1.5</v>
      </c>
      <c r="Q3230" s="10">
        <v>1.32</v>
      </c>
      <c r="R3230" s="10" t="str" cm="1">
        <f t="array" ref="R32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30" s="10">
        <v>0</v>
      </c>
      <c r="T3230" s="10">
        <v>1</v>
      </c>
      <c r="U3230" s="10">
        <v>1</v>
      </c>
      <c r="V3230" s="10">
        <v>0</v>
      </c>
      <c r="W3230" s="10">
        <v>0</v>
      </c>
      <c r="X3230" s="10">
        <v>0</v>
      </c>
      <c r="Y3230" s="10"/>
      <c r="Z3230" s="10" t="s">
        <v>1265</v>
      </c>
      <c r="AA3230" s="10">
        <v>6</v>
      </c>
      <c r="AB3230" s="10">
        <v>7</v>
      </c>
      <c r="AC3230" s="10">
        <v>1</v>
      </c>
      <c r="AD3230" s="10">
        <v>0</v>
      </c>
      <c r="AE3230" s="10">
        <v>3</v>
      </c>
      <c r="AF3230" s="10">
        <v>0</v>
      </c>
      <c r="AG3230" s="10">
        <v>0</v>
      </c>
      <c r="AH3230" s="10">
        <v>1</v>
      </c>
      <c r="AI3230" s="10">
        <v>2</v>
      </c>
      <c r="AJ3230" s="10">
        <v>1</v>
      </c>
      <c r="AK3230" s="10">
        <v>18</v>
      </c>
      <c r="AL3230" s="10">
        <v>9</v>
      </c>
      <c r="AM3230" s="10">
        <v>6</v>
      </c>
      <c r="AN3230" s="10">
        <v>6</v>
      </c>
      <c r="AO3230" s="10">
        <v>12</v>
      </c>
      <c r="AP3230" s="10">
        <v>3</v>
      </c>
      <c r="AQ3230" s="10">
        <v>12</v>
      </c>
      <c r="AR3230" s="10">
        <v>11</v>
      </c>
      <c r="AS3230" s="10">
        <v>56</v>
      </c>
      <c r="AT3230" s="10">
        <v>44</v>
      </c>
      <c r="AU3230" s="10">
        <v>1.96</v>
      </c>
      <c r="AV3230" s="10">
        <v>1.3</v>
      </c>
      <c r="AW3230" s="10">
        <v>3.07</v>
      </c>
      <c r="AX3230" s="10">
        <v>55</v>
      </c>
      <c r="AY3230" s="10">
        <v>88</v>
      </c>
      <c r="AZ3230" s="10">
        <v>55</v>
      </c>
      <c r="BA3230" s="10">
        <v>31</v>
      </c>
      <c r="BB3230" s="10">
        <v>24</v>
      </c>
      <c r="BC3230" s="10">
        <v>38</v>
      </c>
      <c r="BD3230" s="10">
        <v>74</v>
      </c>
      <c r="BE3230" s="10">
        <v>53</v>
      </c>
      <c r="BF3230" s="10">
        <v>76</v>
      </c>
      <c r="BG3230" s="10">
        <v>10.38</v>
      </c>
      <c r="BH3230" s="10">
        <v>4.91</v>
      </c>
      <c r="BI3230" s="10">
        <v>2.88</v>
      </c>
      <c r="BJ3230" s="10">
        <v>3.3</v>
      </c>
      <c r="BK3230" s="10">
        <v>2.25</v>
      </c>
      <c r="BL3230" s="10">
        <f>1/Table1[[#This Row],[odds_ft_home_team_win]]+1/Table1[[#This Row],[odds_ft_draw]]+1/Table1[[#This Row],[odds_ft_away_team_win]]-1</f>
        <v>9.4696969696969724E-2</v>
      </c>
      <c r="BM3230" s="10">
        <f>Table1[[#This Row],[Margin]]/3</f>
        <v>3.1565656565656575E-2</v>
      </c>
      <c r="BN3230" s="10">
        <v>1.22</v>
      </c>
      <c r="BO3230" s="10">
        <v>1.8</v>
      </c>
      <c r="BP3230" s="10">
        <v>2.75</v>
      </c>
      <c r="BQ3230" s="10">
        <v>5.5</v>
      </c>
      <c r="BR3230" s="10">
        <v>1.62</v>
      </c>
      <c r="BS3230" s="10">
        <v>2.2000000000000002</v>
      </c>
      <c r="BT3230" s="10" t="s">
        <v>66</v>
      </c>
      <c r="BU3230">
        <f>VLOOKUP(Table1[[#This Row],[Reference]],metron,11,FALSE)</f>
        <v>1.210167055864918</v>
      </c>
      <c r="BV3230">
        <f>VLOOKUP(Table1[[#This Row],[Reference]],metron,12,FALSE)</f>
        <v>1.3211783725525419</v>
      </c>
    </row>
    <row r="3231" spans="1:74" hidden="1" x14ac:dyDescent="0.45">
      <c r="A3231" t="s">
        <v>5411</v>
      </c>
      <c r="B3231">
        <v>1463621400</v>
      </c>
      <c r="C3231" s="3" t="s">
        <v>2202</v>
      </c>
      <c r="D3231" s="1" t="s">
        <v>65</v>
      </c>
      <c r="E3231" s="1" t="s">
        <v>66</v>
      </c>
      <c r="F3231" s="18" t="s">
        <v>86</v>
      </c>
      <c r="G3231" t="s">
        <v>85</v>
      </c>
      <c r="H3231" t="s">
        <v>66</v>
      </c>
      <c r="I3231">
        <f>MROUND(Table1[[#This Row],[Prob_H]]*100,2)/100</f>
        <v>0.46</v>
      </c>
      <c r="J3231">
        <f>1/Table1[[#This Row],[odds_ft_home_team_win]]-Table1[[#This Row],[Margin/3]]</f>
        <v>0.45885601518229729</v>
      </c>
      <c r="K3231">
        <f>1/Table1[[#This Row],[odds_ft_draw]]-Table1[[#This Row],[Margin/3]]</f>
        <v>0.26629157028140377</v>
      </c>
      <c r="L3231">
        <f>1/Table1[[#This Row],[odds_ft_away_team_win]]-Table1[[#This Row],[Margin/3]]</f>
        <v>0.27485241453629905</v>
      </c>
      <c r="M3231" s="1" t="s">
        <v>66</v>
      </c>
      <c r="N3231">
        <v>1.68</v>
      </c>
      <c r="O3231">
        <v>1.75</v>
      </c>
      <c r="P3231">
        <v>1.67</v>
      </c>
      <c r="Q3231">
        <v>1.68</v>
      </c>
      <c r="R3231" t="str" cm="1">
        <f t="array" ref="R32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47</v>
      </c>
      <c r="AA3231">
        <v>9</v>
      </c>
      <c r="AB3231">
        <v>6</v>
      </c>
      <c r="AC3231">
        <v>3</v>
      </c>
      <c r="AD3231">
        <v>0</v>
      </c>
      <c r="AE3231">
        <v>3</v>
      </c>
      <c r="AF3231">
        <v>0</v>
      </c>
      <c r="AG3231">
        <v>1</v>
      </c>
      <c r="AH3231">
        <v>2</v>
      </c>
      <c r="AI3231">
        <v>1</v>
      </c>
      <c r="AJ3231">
        <v>2</v>
      </c>
      <c r="AK3231">
        <v>9</v>
      </c>
      <c r="AL3231">
        <v>10</v>
      </c>
      <c r="AM3231">
        <v>4</v>
      </c>
      <c r="AN3231">
        <v>5</v>
      </c>
      <c r="AO3231">
        <v>5</v>
      </c>
      <c r="AP3231">
        <v>5</v>
      </c>
      <c r="AQ3231">
        <v>16</v>
      </c>
      <c r="AR3231">
        <v>16</v>
      </c>
      <c r="AS3231">
        <v>40</v>
      </c>
      <c r="AT3231">
        <v>60</v>
      </c>
      <c r="AU3231">
        <v>0</v>
      </c>
      <c r="AV3231">
        <v>0</v>
      </c>
      <c r="AW3231">
        <v>3.36</v>
      </c>
      <c r="AX3231">
        <v>65</v>
      </c>
      <c r="AY3231">
        <v>89</v>
      </c>
      <c r="AZ3231">
        <v>74</v>
      </c>
      <c r="BA3231">
        <v>43</v>
      </c>
      <c r="BB3231">
        <v>20</v>
      </c>
      <c r="BC3231">
        <v>51</v>
      </c>
      <c r="BD3231">
        <v>81</v>
      </c>
      <c r="BE3231">
        <v>55</v>
      </c>
      <c r="BF3231">
        <v>89</v>
      </c>
      <c r="BG3231">
        <v>10.92</v>
      </c>
      <c r="BH3231">
        <v>6.44</v>
      </c>
      <c r="BI3231">
        <v>2.14</v>
      </c>
      <c r="BJ3231">
        <v>3.64</v>
      </c>
      <c r="BK3231">
        <v>3.53</v>
      </c>
      <c r="BL3231">
        <f>1/Table1[[#This Row],[odds_ft_home_team_win]]+1/Table1[[#This Row],[odds_ft_draw]]+1/Table1[[#This Row],[odds_ft_away_team_win]]-1</f>
        <v>2.5301113331612779E-2</v>
      </c>
      <c r="BM3231">
        <f>Table1[[#This Row],[Margin]]/3</f>
        <v>8.4337044438709263E-3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 t="s">
        <v>113</v>
      </c>
      <c r="BU3231">
        <f>VLOOKUP(Table1[[#This Row],[Reference]],metron,11,FALSE)</f>
        <v>1.4888836329233679</v>
      </c>
      <c r="BV3231">
        <f>VLOOKUP(Table1[[#This Row],[Reference]],metron,12,FALSE)</f>
        <v>1.0516792809839171</v>
      </c>
    </row>
    <row r="3232" spans="1:74" hidden="1" x14ac:dyDescent="0.45">
      <c r="A3232" t="s">
        <v>5411</v>
      </c>
      <c r="B3232">
        <v>1463706360</v>
      </c>
      <c r="C3232" s="3" t="s">
        <v>2203</v>
      </c>
      <c r="D3232" s="1" t="s">
        <v>65</v>
      </c>
      <c r="E3232" s="1" t="s">
        <v>66</v>
      </c>
      <c r="F3232" s="18" t="s">
        <v>81</v>
      </c>
      <c r="G3232" t="s">
        <v>103</v>
      </c>
      <c r="H3232" t="s">
        <v>66</v>
      </c>
      <c r="I3232">
        <f>MROUND(Table1[[#This Row],[Prob_H]]*100,2)/100</f>
        <v>0.4</v>
      </c>
      <c r="J3232">
        <f>1/Table1[[#This Row],[odds_ft_home_team_win]]-Table1[[#This Row],[Margin/3]]</f>
        <v>0.39310983855262666</v>
      </c>
      <c r="K3232">
        <f>1/Table1[[#This Row],[odds_ft_draw]]-Table1[[#This Row],[Margin/3]]</f>
        <v>0.27640369775010037</v>
      </c>
      <c r="L3232">
        <f>1/Table1[[#This Row],[odds_ft_away_team_win]]-Table1[[#This Row],[Margin/3]]</f>
        <v>0.33048646369727308</v>
      </c>
      <c r="M3232" s="1" t="s">
        <v>66</v>
      </c>
      <c r="N3232">
        <v>1.76</v>
      </c>
      <c r="O3232">
        <v>1.53</v>
      </c>
      <c r="P3232">
        <v>1.7</v>
      </c>
      <c r="Q3232">
        <v>1.58</v>
      </c>
      <c r="R3232" t="str" cm="1">
        <f t="array" ref="R32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2">
        <v>1</v>
      </c>
      <c r="T3232">
        <v>1</v>
      </c>
      <c r="U3232">
        <v>2</v>
      </c>
      <c r="V3232">
        <v>2</v>
      </c>
      <c r="W3232">
        <v>1</v>
      </c>
      <c r="X3232">
        <v>1</v>
      </c>
      <c r="Y3232">
        <v>23</v>
      </c>
      <c r="Z3232">
        <v>12</v>
      </c>
      <c r="AA3232">
        <v>4</v>
      </c>
      <c r="AB3232">
        <v>3</v>
      </c>
      <c r="AC3232">
        <v>2</v>
      </c>
      <c r="AD3232">
        <v>0</v>
      </c>
      <c r="AE3232">
        <v>3</v>
      </c>
      <c r="AF3232">
        <v>0</v>
      </c>
      <c r="AG3232">
        <v>1</v>
      </c>
      <c r="AH3232">
        <v>1</v>
      </c>
      <c r="AI3232">
        <v>1</v>
      </c>
      <c r="AJ3232">
        <v>2</v>
      </c>
      <c r="AK3232">
        <v>10</v>
      </c>
      <c r="AL3232">
        <v>8</v>
      </c>
      <c r="AM3232">
        <v>6</v>
      </c>
      <c r="AN3232">
        <v>3</v>
      </c>
      <c r="AO3232">
        <v>4</v>
      </c>
      <c r="AP3232">
        <v>5</v>
      </c>
      <c r="AQ3232">
        <v>12</v>
      </c>
      <c r="AR3232">
        <v>15</v>
      </c>
      <c r="AS3232">
        <v>59</v>
      </c>
      <c r="AT3232">
        <v>41</v>
      </c>
      <c r="AU3232">
        <v>0</v>
      </c>
      <c r="AV3232">
        <v>0</v>
      </c>
      <c r="AW3232">
        <v>3.29</v>
      </c>
      <c r="AX3232">
        <v>68</v>
      </c>
      <c r="AY3232">
        <v>81</v>
      </c>
      <c r="AZ3232">
        <v>66</v>
      </c>
      <c r="BA3232">
        <v>39</v>
      </c>
      <c r="BB3232">
        <v>28</v>
      </c>
      <c r="BC3232">
        <v>39</v>
      </c>
      <c r="BD3232">
        <v>77</v>
      </c>
      <c r="BE3232">
        <v>56</v>
      </c>
      <c r="BF3232">
        <v>83</v>
      </c>
      <c r="BG3232">
        <v>10.59</v>
      </c>
      <c r="BH3232">
        <v>5.01</v>
      </c>
      <c r="BI3232">
        <v>2.4900000000000002</v>
      </c>
      <c r="BJ3232">
        <v>3.51</v>
      </c>
      <c r="BK3232">
        <v>2.95</v>
      </c>
      <c r="BL3232">
        <f>1/Table1[[#This Row],[odds_ft_home_team_win]]+1/Table1[[#This Row],[odds_ft_draw]]+1/Table1[[#This Row],[odds_ft_away_team_win]]-1</f>
        <v>2.5489761450553594E-2</v>
      </c>
      <c r="BM3232">
        <f>Table1[[#This Row],[Margin]]/3</f>
        <v>8.4965871501845314E-3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 t="s">
        <v>109</v>
      </c>
      <c r="BU3232">
        <f>VLOOKUP(Table1[[#This Row],[Reference]],metron,11,FALSE)</f>
        <v>1.344038264434575</v>
      </c>
      <c r="BV3232">
        <f>VLOOKUP(Table1[[#This Row],[Reference]],metron,12,FALSE)</f>
        <v>1.1515772691037469</v>
      </c>
    </row>
    <row r="3233" spans="1:74" hidden="1" x14ac:dyDescent="0.45">
      <c r="A3233" s="10" t="s">
        <v>5411</v>
      </c>
      <c r="B3233">
        <v>1463880600</v>
      </c>
      <c r="C3233" s="11" t="s">
        <v>2204</v>
      </c>
      <c r="D3233" s="10" t="s">
        <v>65</v>
      </c>
      <c r="E3233" s="10" t="s">
        <v>66</v>
      </c>
      <c r="F3233" s="10" t="s">
        <v>85</v>
      </c>
      <c r="G3233" s="10" t="s">
        <v>86</v>
      </c>
      <c r="H3233" s="10" t="s">
        <v>66</v>
      </c>
      <c r="I3233" s="10">
        <f>MROUND(Table1[[#This Row],[Prob_H]]*100,2)/100</f>
        <v>0.4</v>
      </c>
      <c r="J3233" s="10">
        <f>1/Table1[[#This Row],[odds_ft_home_team_win]]-Table1[[#This Row],[Margin/3]]</f>
        <v>0.40854569043597466</v>
      </c>
      <c r="K3233" s="10">
        <f>1/Table1[[#This Row],[odds_ft_draw]]-Table1[[#This Row],[Margin/3]]</f>
        <v>0.27277790017380238</v>
      </c>
      <c r="L3233" s="10">
        <f>1/Table1[[#This Row],[odds_ft_away_team_win]]-Table1[[#This Row],[Margin/3]]</f>
        <v>0.31867640939022301</v>
      </c>
      <c r="M3233" s="10" t="s">
        <v>66</v>
      </c>
      <c r="N3233" s="10">
        <v>1.7</v>
      </c>
      <c r="O3233" s="10">
        <v>1.71</v>
      </c>
      <c r="P3233" s="10">
        <v>1.68</v>
      </c>
      <c r="Q3233" s="10">
        <v>1.67</v>
      </c>
      <c r="R3233" s="10" t="str" cm="1">
        <f t="array" ref="R32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3" s="10">
        <v>4</v>
      </c>
      <c r="T3233" s="10">
        <v>2</v>
      </c>
      <c r="U3233" s="10">
        <v>6</v>
      </c>
      <c r="V3233" s="10">
        <v>1</v>
      </c>
      <c r="W3233" s="10">
        <v>1</v>
      </c>
      <c r="X3233" s="10">
        <v>0</v>
      </c>
      <c r="Y3233" s="10" t="s">
        <v>2205</v>
      </c>
      <c r="Z3233" s="10" t="s">
        <v>1268</v>
      </c>
      <c r="AA3233" s="10">
        <v>6</v>
      </c>
      <c r="AB3233" s="10">
        <v>6</v>
      </c>
      <c r="AC3233" s="10">
        <v>1</v>
      </c>
      <c r="AD3233" s="10">
        <v>0</v>
      </c>
      <c r="AE3233" s="10">
        <v>6</v>
      </c>
      <c r="AF3233" s="10">
        <v>2</v>
      </c>
      <c r="AG3233" s="10">
        <v>0</v>
      </c>
      <c r="AH3233" s="10">
        <v>1</v>
      </c>
      <c r="AI3233" s="10">
        <v>0</v>
      </c>
      <c r="AJ3233" s="10">
        <v>8</v>
      </c>
      <c r="AK3233" s="10">
        <v>13</v>
      </c>
      <c r="AL3233" s="10">
        <v>10</v>
      </c>
      <c r="AM3233" s="10">
        <v>4</v>
      </c>
      <c r="AN3233" s="10">
        <v>4</v>
      </c>
      <c r="AO3233" s="10">
        <v>9</v>
      </c>
      <c r="AP3233" s="10">
        <v>6</v>
      </c>
      <c r="AQ3233" s="10">
        <v>12</v>
      </c>
      <c r="AR3233" s="10">
        <v>9</v>
      </c>
      <c r="AS3233" s="10">
        <v>55</v>
      </c>
      <c r="AT3233" s="10">
        <v>45</v>
      </c>
      <c r="AU3233" s="10">
        <v>0</v>
      </c>
      <c r="AV3233" s="10">
        <v>0</v>
      </c>
      <c r="AW3233" s="10">
        <v>3.29</v>
      </c>
      <c r="AX3233" s="10">
        <v>64</v>
      </c>
      <c r="AY3233" s="10">
        <v>86</v>
      </c>
      <c r="AZ3233" s="10">
        <v>72</v>
      </c>
      <c r="BA3233" s="10">
        <v>42</v>
      </c>
      <c r="BB3233" s="10">
        <v>19</v>
      </c>
      <c r="BC3233" s="10">
        <v>49</v>
      </c>
      <c r="BD3233" s="10">
        <v>78</v>
      </c>
      <c r="BE3233" s="10">
        <v>53</v>
      </c>
      <c r="BF3233" s="10">
        <v>89</v>
      </c>
      <c r="BG3233" s="10">
        <v>11.03</v>
      </c>
      <c r="BH3233" s="10">
        <v>6.42</v>
      </c>
      <c r="BI3233" s="10">
        <v>2.4</v>
      </c>
      <c r="BJ3233" s="10">
        <v>3.56</v>
      </c>
      <c r="BK3233" s="10">
        <v>3.06</v>
      </c>
      <c r="BL3233" s="10">
        <f>1/Table1[[#This Row],[odds_ft_home_team_win]]+1/Table1[[#This Row],[odds_ft_draw]]+1/Table1[[#This Row],[odds_ft_away_team_win]]-1</f>
        <v>2.4362928692076125E-2</v>
      </c>
      <c r="BM3233" s="10">
        <f>Table1[[#This Row],[Margin]]/3</f>
        <v>8.1209762306920421E-3</v>
      </c>
      <c r="BN3233" s="10">
        <v>0</v>
      </c>
      <c r="BO3233" s="10">
        <v>0</v>
      </c>
      <c r="BP3233" s="10">
        <v>0</v>
      </c>
      <c r="BQ3233" s="10">
        <v>0</v>
      </c>
      <c r="BR3233" s="10">
        <v>0</v>
      </c>
      <c r="BS3233" s="10">
        <v>0</v>
      </c>
      <c r="BT3233" s="10" t="s">
        <v>1684</v>
      </c>
      <c r="BU3233">
        <f>VLOOKUP(Table1[[#This Row],[Reference]],metron,11,FALSE)</f>
        <v>1.344038264434575</v>
      </c>
      <c r="BV3233">
        <f>VLOOKUP(Table1[[#This Row],[Reference]],metron,12,FALSE)</f>
        <v>1.1515772691037469</v>
      </c>
    </row>
    <row r="3234" spans="1:74" hidden="1" x14ac:dyDescent="0.45">
      <c r="A3234" s="10" t="s">
        <v>5411</v>
      </c>
      <c r="B3234">
        <v>1463965560</v>
      </c>
      <c r="C3234" s="11" t="s">
        <v>2206</v>
      </c>
      <c r="D3234" s="10" t="s">
        <v>65</v>
      </c>
      <c r="E3234" s="10" t="s">
        <v>66</v>
      </c>
      <c r="F3234" s="10" t="s">
        <v>103</v>
      </c>
      <c r="G3234" s="10" t="s">
        <v>81</v>
      </c>
      <c r="H3234" s="10" t="s">
        <v>66</v>
      </c>
      <c r="I3234" s="10">
        <f>MROUND(Table1[[#This Row],[Prob_H]]*100,2)/100</f>
        <v>0.46</v>
      </c>
      <c r="J3234" s="10">
        <f>1/Table1[[#This Row],[odds_ft_home_team_win]]-Table1[[#This Row],[Margin/3]]</f>
        <v>0.46814524896716675</v>
      </c>
      <c r="K3234" s="10">
        <f>1/Table1[[#This Row],[odds_ft_draw]]-Table1[[#This Row],[Margin/3]]</f>
        <v>0.2659273755164166</v>
      </c>
      <c r="L3234" s="10">
        <f>1/Table1[[#This Row],[odds_ft_away_team_win]]-Table1[[#This Row],[Margin/3]]</f>
        <v>0.2659273755164166</v>
      </c>
      <c r="M3234" s="10" t="s">
        <v>66</v>
      </c>
      <c r="N3234" s="10">
        <v>1.51</v>
      </c>
      <c r="O3234" s="10">
        <v>1.74</v>
      </c>
      <c r="P3234" s="10">
        <v>1.58</v>
      </c>
      <c r="Q3234" s="10">
        <v>1.7</v>
      </c>
      <c r="R3234" s="10" t="str" cm="1">
        <f t="array" ref="R32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4" s="10">
        <v>2</v>
      </c>
      <c r="T3234" s="10">
        <v>1</v>
      </c>
      <c r="U3234" s="10">
        <v>3</v>
      </c>
      <c r="V3234" s="10">
        <v>1</v>
      </c>
      <c r="W3234" s="10">
        <v>1</v>
      </c>
      <c r="X3234" s="10">
        <v>0</v>
      </c>
      <c r="Y3234" s="10" t="s">
        <v>2207</v>
      </c>
      <c r="Z3234" s="10">
        <v>60</v>
      </c>
      <c r="AA3234" s="10">
        <v>3</v>
      </c>
      <c r="AB3234" s="10">
        <v>7</v>
      </c>
      <c r="AC3234" s="10">
        <v>3</v>
      </c>
      <c r="AD3234" s="10">
        <v>0</v>
      </c>
      <c r="AE3234" s="10">
        <v>4</v>
      </c>
      <c r="AF3234" s="10">
        <v>0</v>
      </c>
      <c r="AG3234" s="10">
        <v>2</v>
      </c>
      <c r="AH3234" s="10">
        <v>1</v>
      </c>
      <c r="AI3234" s="10">
        <v>2</v>
      </c>
      <c r="AJ3234" s="10">
        <v>2</v>
      </c>
      <c r="AK3234" s="10">
        <v>8</v>
      </c>
      <c r="AL3234" s="10">
        <v>11</v>
      </c>
      <c r="AM3234" s="10">
        <v>6</v>
      </c>
      <c r="AN3234" s="10">
        <v>6</v>
      </c>
      <c r="AO3234" s="10">
        <v>2</v>
      </c>
      <c r="AP3234" s="10">
        <v>5</v>
      </c>
      <c r="AQ3234" s="10">
        <v>10</v>
      </c>
      <c r="AR3234" s="10">
        <v>13</v>
      </c>
      <c r="AS3234" s="10">
        <v>50</v>
      </c>
      <c r="AT3234" s="10">
        <v>50</v>
      </c>
      <c r="AU3234" s="10">
        <v>0</v>
      </c>
      <c r="AV3234" s="10">
        <v>0</v>
      </c>
      <c r="AW3234" s="10">
        <v>3.25</v>
      </c>
      <c r="AX3234" s="10">
        <v>69</v>
      </c>
      <c r="AY3234" s="10">
        <v>82</v>
      </c>
      <c r="AZ3234" s="10">
        <v>64</v>
      </c>
      <c r="BA3234" s="10">
        <v>38</v>
      </c>
      <c r="BB3234" s="10">
        <v>27</v>
      </c>
      <c r="BC3234" s="10">
        <v>41</v>
      </c>
      <c r="BD3234" s="10">
        <v>78</v>
      </c>
      <c r="BE3234" s="10">
        <v>54</v>
      </c>
      <c r="BF3234" s="10">
        <v>80</v>
      </c>
      <c r="BG3234" s="10">
        <v>10.48</v>
      </c>
      <c r="BH3234" s="10">
        <v>5.01</v>
      </c>
      <c r="BI3234" s="10">
        <v>2.1</v>
      </c>
      <c r="BJ3234" s="10">
        <v>3.65</v>
      </c>
      <c r="BK3234" s="10">
        <v>3.65</v>
      </c>
      <c r="BL3234" s="10">
        <f>1/Table1[[#This Row],[odds_ft_home_team_win]]+1/Table1[[#This Row],[odds_ft_draw]]+1/Table1[[#This Row],[odds_ft_away_team_win]]-1</f>
        <v>2.4135681669928299E-2</v>
      </c>
      <c r="BM3234" s="10">
        <f>Table1[[#This Row],[Margin]]/3</f>
        <v>8.0452272233094337E-3</v>
      </c>
      <c r="BN3234" s="10">
        <v>0</v>
      </c>
      <c r="BO3234" s="10">
        <v>0</v>
      </c>
      <c r="BP3234" s="10">
        <v>0</v>
      </c>
      <c r="BQ3234" s="10">
        <v>0</v>
      </c>
      <c r="BR3234" s="10">
        <v>0</v>
      </c>
      <c r="BS3234" s="10">
        <v>0</v>
      </c>
      <c r="BT3234" s="10" t="s">
        <v>118</v>
      </c>
      <c r="BU3234">
        <f>VLOOKUP(Table1[[#This Row],[Reference]],metron,11,FALSE)</f>
        <v>1.4888836329233679</v>
      </c>
      <c r="BV3234">
        <f>VLOOKUP(Table1[[#This Row],[Reference]],metron,12,FALSE)</f>
        <v>1.0516792809839171</v>
      </c>
    </row>
    <row r="3235" spans="1:74" hidden="1" x14ac:dyDescent="0.45">
      <c r="A3235" s="15" t="s">
        <v>5411</v>
      </c>
      <c r="B3235">
        <v>1464311160</v>
      </c>
      <c r="C3235" s="16" t="s">
        <v>2208</v>
      </c>
      <c r="D3235" s="15" t="s">
        <v>65</v>
      </c>
      <c r="E3235" s="15" t="s">
        <v>66</v>
      </c>
      <c r="F3235" s="15" t="s">
        <v>103</v>
      </c>
      <c r="G3235" s="15" t="s">
        <v>85</v>
      </c>
      <c r="H3235" s="15" t="s">
        <v>66</v>
      </c>
      <c r="I3235" s="15">
        <f>MROUND(Table1[[#This Row],[Prob_H]]*100,2)/100</f>
        <v>0.42</v>
      </c>
      <c r="J3235" s="15">
        <f>1/Table1[[#This Row],[odds_ft_home_team_win]]-Table1[[#This Row],[Margin/3]]</f>
        <v>0.41892850888353145</v>
      </c>
      <c r="K3235" s="15">
        <f>1/Table1[[#This Row],[odds_ft_draw]]-Table1[[#This Row],[Margin/3]]</f>
        <v>0.2789344033721845</v>
      </c>
      <c r="L3235" s="15">
        <f>1/Table1[[#This Row],[odds_ft_away_team_win]]-Table1[[#This Row],[Margin/3]]</f>
        <v>0.30213708774428416</v>
      </c>
      <c r="M3235" s="15" t="s">
        <v>66</v>
      </c>
      <c r="N3235" s="15">
        <v>1.55</v>
      </c>
      <c r="O3235" s="15">
        <v>1.74</v>
      </c>
      <c r="P3235" s="15">
        <v>1.58</v>
      </c>
      <c r="Q3235" s="15">
        <v>1.68</v>
      </c>
      <c r="R3235" s="15" t="str" cm="1">
        <f t="array" ref="R32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5" s="15">
        <v>1</v>
      </c>
      <c r="T3235" s="15">
        <v>0</v>
      </c>
      <c r="U3235" s="15">
        <v>1</v>
      </c>
      <c r="V3235" s="15">
        <v>0</v>
      </c>
      <c r="W3235" s="15">
        <v>0</v>
      </c>
      <c r="X3235" s="15">
        <v>0</v>
      </c>
      <c r="Y3235" s="15">
        <v>61</v>
      </c>
      <c r="Z3235" s="15"/>
      <c r="AA3235" s="15">
        <v>-1</v>
      </c>
      <c r="AB3235" s="15">
        <v>-1</v>
      </c>
      <c r="AC3235" s="15">
        <v>0</v>
      </c>
      <c r="AD3235" s="15">
        <v>0</v>
      </c>
      <c r="AE3235" s="15">
        <v>2</v>
      </c>
      <c r="AF3235" s="15">
        <v>0</v>
      </c>
      <c r="AG3235" s="15">
        <v>0</v>
      </c>
      <c r="AH3235" s="15">
        <v>0</v>
      </c>
      <c r="AI3235" s="15">
        <v>1</v>
      </c>
      <c r="AJ3235" s="15">
        <v>1</v>
      </c>
      <c r="AK3235" s="15">
        <v>-1</v>
      </c>
      <c r="AL3235" s="15">
        <v>-1</v>
      </c>
      <c r="AM3235" s="15">
        <v>-1</v>
      </c>
      <c r="AN3235" s="15">
        <v>-1</v>
      </c>
      <c r="AO3235" s="15">
        <v>-1</v>
      </c>
      <c r="AP3235" s="15">
        <v>-1</v>
      </c>
      <c r="AQ3235" s="15">
        <v>-1</v>
      </c>
      <c r="AR3235" s="15">
        <v>-1</v>
      </c>
      <c r="AS3235" s="15">
        <v>-1</v>
      </c>
      <c r="AT3235" s="15">
        <v>-1</v>
      </c>
      <c r="AU3235" s="15">
        <v>0</v>
      </c>
      <c r="AV3235" s="15">
        <v>0</v>
      </c>
      <c r="AW3235" s="15">
        <v>3.4</v>
      </c>
      <c r="AX3235" s="15">
        <v>73</v>
      </c>
      <c r="AY3235" s="15">
        <v>84</v>
      </c>
      <c r="AZ3235" s="15">
        <v>72</v>
      </c>
      <c r="BA3235" s="15">
        <v>44</v>
      </c>
      <c r="BB3235" s="15">
        <v>24</v>
      </c>
      <c r="BC3235" s="15">
        <v>50</v>
      </c>
      <c r="BD3235" s="15">
        <v>78</v>
      </c>
      <c r="BE3235" s="15">
        <v>54</v>
      </c>
      <c r="BF3235" s="15">
        <v>89</v>
      </c>
      <c r="BG3235" s="15">
        <v>10.94</v>
      </c>
      <c r="BH3235" s="15">
        <v>5.74</v>
      </c>
      <c r="BI3235" s="15">
        <v>2.34</v>
      </c>
      <c r="BJ3235" s="15">
        <v>3.48</v>
      </c>
      <c r="BK3235" s="15">
        <v>3.22</v>
      </c>
      <c r="BL3235" s="15">
        <f>1/Table1[[#This Row],[odds_ft_home_team_win]]+1/Table1[[#This Row],[odds_ft_draw]]+1/Table1[[#This Row],[odds_ft_away_team_win]]-1</f>
        <v>2.5265755400687873E-2</v>
      </c>
      <c r="BM3235" s="15">
        <f>Table1[[#This Row],[Margin]]/3</f>
        <v>8.4219184668959581E-3</v>
      </c>
      <c r="BN3235" s="15">
        <v>0</v>
      </c>
      <c r="BO3235" s="15">
        <v>0</v>
      </c>
      <c r="BP3235" s="15">
        <v>0</v>
      </c>
      <c r="BQ3235" s="15">
        <v>0</v>
      </c>
      <c r="BR3235" s="15">
        <v>0</v>
      </c>
      <c r="BS3235" s="15">
        <v>0</v>
      </c>
      <c r="BT3235" s="15" t="s">
        <v>118</v>
      </c>
      <c r="BU3235">
        <f>VLOOKUP(Table1[[#This Row],[Reference]],metron,11,FALSE)</f>
        <v>1.396960958296362</v>
      </c>
      <c r="BV3235">
        <f>VLOOKUP(Table1[[#This Row],[Reference]],metron,12,FALSE)</f>
        <v>1.091503992901508</v>
      </c>
    </row>
    <row r="3236" spans="1:74" hidden="1" x14ac:dyDescent="0.45">
      <c r="A3236" s="12" t="s">
        <v>5411</v>
      </c>
      <c r="B3236">
        <v>1464572160</v>
      </c>
      <c r="C3236" s="13" t="s">
        <v>2209</v>
      </c>
      <c r="D3236" s="12" t="s">
        <v>65</v>
      </c>
      <c r="E3236" s="12" t="s">
        <v>66</v>
      </c>
      <c r="F3236" s="12" t="s">
        <v>85</v>
      </c>
      <c r="G3236" s="12" t="s">
        <v>103</v>
      </c>
      <c r="H3236" s="12" t="s">
        <v>66</v>
      </c>
      <c r="I3236" s="12">
        <f>MROUND(Table1[[#This Row],[Prob_H]]*100,2)/100</f>
        <v>0.5</v>
      </c>
      <c r="J3236" s="12">
        <f>1/Table1[[#This Row],[odds_ft_home_team_win]]-Table1[[#This Row],[Margin/3]]</f>
        <v>0.49678069372281242</v>
      </c>
      <c r="K3236" s="12">
        <f>1/Table1[[#This Row],[odds_ft_draw]]-Table1[[#This Row],[Margin/3]]</f>
        <v>0.26273289869940764</v>
      </c>
      <c r="L3236" s="12">
        <f>1/Table1[[#This Row],[odds_ft_away_team_win]]-Table1[[#This Row],[Margin/3]]</f>
        <v>0.24048640757778</v>
      </c>
      <c r="M3236" s="12" t="s">
        <v>66</v>
      </c>
      <c r="N3236" s="12">
        <v>1.69</v>
      </c>
      <c r="O3236" s="12">
        <v>1.59</v>
      </c>
      <c r="P3236" s="12">
        <v>1.68</v>
      </c>
      <c r="Q3236" s="12">
        <v>1.58</v>
      </c>
      <c r="R3236" s="12" t="str" cm="1">
        <f t="array" ref="R32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6" s="12">
        <v>1</v>
      </c>
      <c r="T3236" s="12">
        <v>1</v>
      </c>
      <c r="U3236" s="12">
        <v>2</v>
      </c>
      <c r="V3236" s="12">
        <v>1</v>
      </c>
      <c r="W3236" s="12">
        <v>1</v>
      </c>
      <c r="X3236" s="12">
        <v>0</v>
      </c>
      <c r="Y3236" s="12">
        <v>39</v>
      </c>
      <c r="Z3236" s="12" t="s">
        <v>343</v>
      </c>
      <c r="AA3236" s="12">
        <v>5</v>
      </c>
      <c r="AB3236" s="12">
        <v>5</v>
      </c>
      <c r="AC3236" s="12">
        <v>2</v>
      </c>
      <c r="AD3236" s="12">
        <v>0</v>
      </c>
      <c r="AE3236" s="12">
        <v>2</v>
      </c>
      <c r="AF3236" s="12">
        <v>1</v>
      </c>
      <c r="AG3236" s="12">
        <v>1</v>
      </c>
      <c r="AH3236" s="12">
        <v>1</v>
      </c>
      <c r="AI3236" s="12">
        <v>1</v>
      </c>
      <c r="AJ3236" s="12">
        <v>2</v>
      </c>
      <c r="AK3236" s="12">
        <v>18</v>
      </c>
      <c r="AL3236" s="12">
        <v>6</v>
      </c>
      <c r="AM3236" s="12">
        <v>7</v>
      </c>
      <c r="AN3236" s="12">
        <v>2</v>
      </c>
      <c r="AO3236" s="12">
        <v>11</v>
      </c>
      <c r="AP3236" s="12">
        <v>4</v>
      </c>
      <c r="AQ3236" s="12">
        <v>19</v>
      </c>
      <c r="AR3236" s="12">
        <v>14</v>
      </c>
      <c r="AS3236" s="12">
        <v>58</v>
      </c>
      <c r="AT3236" s="12">
        <v>42</v>
      </c>
      <c r="AU3236" s="12">
        <v>0</v>
      </c>
      <c r="AV3236" s="12">
        <v>0</v>
      </c>
      <c r="AW3236" s="12">
        <v>3.33</v>
      </c>
      <c r="AX3236" s="12">
        <v>71</v>
      </c>
      <c r="AY3236" s="12">
        <v>82</v>
      </c>
      <c r="AZ3236" s="12">
        <v>69</v>
      </c>
      <c r="BA3236" s="12">
        <v>42</v>
      </c>
      <c r="BB3236" s="12">
        <v>23</v>
      </c>
      <c r="BC3236" s="12">
        <v>49</v>
      </c>
      <c r="BD3236" s="12">
        <v>76</v>
      </c>
      <c r="BE3236" s="12">
        <v>53</v>
      </c>
      <c r="BF3236" s="12">
        <v>89</v>
      </c>
      <c r="BG3236" s="12">
        <v>10.94</v>
      </c>
      <c r="BH3236" s="12">
        <v>5.64</v>
      </c>
      <c r="BI3236" s="12">
        <v>1.98</v>
      </c>
      <c r="BJ3236" s="12">
        <v>3.69</v>
      </c>
      <c r="BK3236" s="12">
        <v>4.0199999999999996</v>
      </c>
      <c r="BL3236" s="12">
        <f>1/Table1[[#This Row],[odds_ft_home_team_win]]+1/Table1[[#This Row],[odds_ft_draw]]+1/Table1[[#This Row],[odds_ft_away_team_win]]-1</f>
        <v>2.4809433983078E-2</v>
      </c>
      <c r="BM3236" s="12">
        <f>Table1[[#This Row],[Margin]]/3</f>
        <v>8.2698113276926666E-3</v>
      </c>
      <c r="BN3236" s="12">
        <v>0</v>
      </c>
      <c r="BO3236" s="12">
        <v>0</v>
      </c>
      <c r="BP3236" s="12">
        <v>0</v>
      </c>
      <c r="BQ3236" s="12">
        <v>0</v>
      </c>
      <c r="BR3236" s="12">
        <v>0</v>
      </c>
      <c r="BS3236" s="12">
        <v>0</v>
      </c>
      <c r="BT3236" s="12" t="s">
        <v>1684</v>
      </c>
      <c r="BU3236">
        <f>VLOOKUP(Table1[[#This Row],[Reference]],metron,11,FALSE)</f>
        <v>1.5342708579532029</v>
      </c>
      <c r="BV3236">
        <f>VLOOKUP(Table1[[#This Row],[Reference]],metron,12,FALSE)</f>
        <v>0.98593713070196176</v>
      </c>
    </row>
    <row r="3237" spans="1:74" hidden="1" x14ac:dyDescent="0.45">
      <c r="A3237" t="s">
        <v>5410</v>
      </c>
      <c r="B3237">
        <v>1479951000</v>
      </c>
      <c r="C3237" s="3" t="s">
        <v>2456</v>
      </c>
      <c r="D3237" s="1" t="s">
        <v>65</v>
      </c>
      <c r="E3237" s="1" t="s">
        <v>66</v>
      </c>
      <c r="F3237" s="19" t="s">
        <v>81</v>
      </c>
      <c r="G3237" t="s">
        <v>72</v>
      </c>
      <c r="H3237" t="s">
        <v>66</v>
      </c>
      <c r="I3237">
        <f>MROUND(Table1[[#This Row],[Prob_H]]*100,2)/100</f>
        <v>0.48</v>
      </c>
      <c r="J3237">
        <f>1/Table1[[#This Row],[odds_ft_home_team_win]]-Table1[[#This Row],[Margin/3]]</f>
        <v>0.47446560943001048</v>
      </c>
      <c r="K3237">
        <f>1/Table1[[#This Row],[odds_ft_draw]]-Table1[[#This Row],[Margin/3]]</f>
        <v>0.27306396283546736</v>
      </c>
      <c r="L3237">
        <f>1/Table1[[#This Row],[odds_ft_away_team_win]]-Table1[[#This Row],[Margin/3]]</f>
        <v>0.25247042773452222</v>
      </c>
      <c r="M3237" s="1" t="s">
        <v>66</v>
      </c>
      <c r="N3237">
        <v>1.53</v>
      </c>
      <c r="O3237">
        <v>1.94</v>
      </c>
      <c r="P3237">
        <v>1.29</v>
      </c>
      <c r="Q3237">
        <v>1.75</v>
      </c>
      <c r="R3237" t="str" cm="1">
        <f t="array" ref="R32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7">
        <v>3</v>
      </c>
      <c r="T3237">
        <v>0</v>
      </c>
      <c r="U3237">
        <v>3</v>
      </c>
      <c r="V3237">
        <v>2</v>
      </c>
      <c r="W3237">
        <v>2</v>
      </c>
      <c r="X3237">
        <v>0</v>
      </c>
      <c r="Y3237" t="s">
        <v>2457</v>
      </c>
      <c r="AA3237">
        <v>7</v>
      </c>
      <c r="AB3237">
        <v>1</v>
      </c>
      <c r="AC3237">
        <v>1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1</v>
      </c>
      <c r="AK3237">
        <v>19</v>
      </c>
      <c r="AL3237">
        <v>5</v>
      </c>
      <c r="AM3237">
        <v>11</v>
      </c>
      <c r="AN3237">
        <v>2</v>
      </c>
      <c r="AO3237">
        <v>8</v>
      </c>
      <c r="AP3237">
        <v>3</v>
      </c>
      <c r="AQ3237">
        <v>19</v>
      </c>
      <c r="AR3237">
        <v>18</v>
      </c>
      <c r="AS3237">
        <v>49</v>
      </c>
      <c r="AT3237">
        <v>51</v>
      </c>
      <c r="AU3237">
        <v>0</v>
      </c>
      <c r="AV3237">
        <v>0</v>
      </c>
      <c r="AW3237">
        <v>2.59</v>
      </c>
      <c r="AX3237">
        <v>50</v>
      </c>
      <c r="AY3237">
        <v>71</v>
      </c>
      <c r="AZ3237">
        <v>47</v>
      </c>
      <c r="BA3237">
        <v>30</v>
      </c>
      <c r="BB3237">
        <v>18</v>
      </c>
      <c r="BC3237">
        <v>41</v>
      </c>
      <c r="BD3237">
        <v>79</v>
      </c>
      <c r="BE3237">
        <v>24</v>
      </c>
      <c r="BF3237">
        <v>79</v>
      </c>
      <c r="BG3237">
        <v>9.81</v>
      </c>
      <c r="BH3237">
        <v>4.8899999999999997</v>
      </c>
      <c r="BI3237">
        <v>2.0699999999999998</v>
      </c>
      <c r="BJ3237">
        <v>3.55</v>
      </c>
      <c r="BK3237">
        <v>3.83</v>
      </c>
      <c r="BL3237">
        <f>1/Table1[[#This Row],[odds_ft_home_team_win]]+1/Table1[[#This Row],[odds_ft_draw]]+1/Table1[[#This Row],[odds_ft_away_team_win]]-1</f>
        <v>2.5878534028809241E-2</v>
      </c>
      <c r="BM3237">
        <f>Table1[[#This Row],[Margin]]/3</f>
        <v>8.6261780096030805E-3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 t="s">
        <v>109</v>
      </c>
      <c r="BU3237">
        <f>VLOOKUP(Table1[[#This Row],[Reference]],metron,11,FALSE)</f>
        <v>1.510877192982456</v>
      </c>
      <c r="BV3237">
        <f>VLOOKUP(Table1[[#This Row],[Reference]],metron,12,FALSE)</f>
        <v>1.0163157894736841</v>
      </c>
    </row>
    <row r="3238" spans="1:74" hidden="1" x14ac:dyDescent="0.45">
      <c r="A3238" t="s">
        <v>5410</v>
      </c>
      <c r="B3238">
        <v>1479958200</v>
      </c>
      <c r="C3238" s="3" t="s">
        <v>2458</v>
      </c>
      <c r="D3238" s="1" t="s">
        <v>65</v>
      </c>
      <c r="E3238" s="1" t="s">
        <v>66</v>
      </c>
      <c r="F3238" s="19" t="s">
        <v>94</v>
      </c>
      <c r="G3238" t="s">
        <v>68</v>
      </c>
      <c r="H3238" t="s">
        <v>66</v>
      </c>
      <c r="I3238">
        <f>MROUND(Table1[[#This Row],[Prob_H]]*100,2)/100</f>
        <v>0.38</v>
      </c>
      <c r="J3238">
        <f>1/Table1[[#This Row],[odds_ft_home_team_win]]-Table1[[#This Row],[Margin/3]]</f>
        <v>0.38663794597149642</v>
      </c>
      <c r="K3238">
        <f>1/Table1[[#This Row],[odds_ft_draw]]-Table1[[#This Row],[Margin/3]]</f>
        <v>0.29460413011801428</v>
      </c>
      <c r="L3238">
        <f>1/Table1[[#This Row],[odds_ft_away_team_win]]-Table1[[#This Row],[Margin/3]]</f>
        <v>0.31875792391048929</v>
      </c>
      <c r="M3238" s="1" t="s">
        <v>66</v>
      </c>
      <c r="N3238">
        <v>1.59</v>
      </c>
      <c r="O3238">
        <v>1.76</v>
      </c>
      <c r="P3238">
        <v>1.28</v>
      </c>
      <c r="Q3238">
        <v>1.74</v>
      </c>
      <c r="R3238" t="str" cm="1">
        <f t="array" ref="R32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38">
        <v>2</v>
      </c>
      <c r="T3238">
        <v>2</v>
      </c>
      <c r="U3238">
        <v>4</v>
      </c>
      <c r="V3238">
        <v>2</v>
      </c>
      <c r="W3238">
        <v>1</v>
      </c>
      <c r="X3238">
        <v>1</v>
      </c>
      <c r="Y3238" t="s">
        <v>381</v>
      </c>
      <c r="Z3238" t="s">
        <v>2459</v>
      </c>
      <c r="AA3238">
        <v>3</v>
      </c>
      <c r="AB3238">
        <v>4</v>
      </c>
      <c r="AC3238">
        <v>3</v>
      </c>
      <c r="AD3238">
        <v>0</v>
      </c>
      <c r="AE3238">
        <v>3</v>
      </c>
      <c r="AF3238">
        <v>0</v>
      </c>
      <c r="AG3238">
        <v>0</v>
      </c>
      <c r="AH3238">
        <v>3</v>
      </c>
      <c r="AI3238">
        <v>1</v>
      </c>
      <c r="AJ3238">
        <v>2</v>
      </c>
      <c r="AK3238">
        <v>13</v>
      </c>
      <c r="AL3238">
        <v>11</v>
      </c>
      <c r="AM3238">
        <v>9</v>
      </c>
      <c r="AN3238">
        <v>4</v>
      </c>
      <c r="AO3238">
        <v>4</v>
      </c>
      <c r="AP3238">
        <v>7</v>
      </c>
      <c r="AQ3238">
        <v>14</v>
      </c>
      <c r="AR3238">
        <v>8</v>
      </c>
      <c r="AS3238">
        <v>61</v>
      </c>
      <c r="AT3238">
        <v>39</v>
      </c>
      <c r="AU3238">
        <v>0</v>
      </c>
      <c r="AV3238">
        <v>0</v>
      </c>
      <c r="AW3238">
        <v>2.5</v>
      </c>
      <c r="AX3238">
        <v>47</v>
      </c>
      <c r="AY3238">
        <v>65</v>
      </c>
      <c r="AZ3238">
        <v>47</v>
      </c>
      <c r="BA3238">
        <v>27</v>
      </c>
      <c r="BB3238">
        <v>15</v>
      </c>
      <c r="BC3238">
        <v>27</v>
      </c>
      <c r="BD3238">
        <v>59</v>
      </c>
      <c r="BE3238">
        <v>50</v>
      </c>
      <c r="BF3238">
        <v>74</v>
      </c>
      <c r="BG3238">
        <v>10.64</v>
      </c>
      <c r="BH3238">
        <v>4.6399999999999997</v>
      </c>
      <c r="BI3238">
        <v>2.4300000000000002</v>
      </c>
      <c r="BJ3238">
        <v>3.13</v>
      </c>
      <c r="BK3238">
        <v>2.91</v>
      </c>
      <c r="BL3238">
        <f>1/Table1[[#This Row],[odds_ft_home_team_win]]+1/Table1[[#This Row],[odds_ft_draw]]+1/Table1[[#This Row],[odds_ft_away_team_win]]-1</f>
        <v>7.4654063320078512E-2</v>
      </c>
      <c r="BM3238">
        <f>Table1[[#This Row],[Margin]]/3</f>
        <v>2.4884687773359504E-2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 t="s">
        <v>124</v>
      </c>
      <c r="BU3238">
        <f>VLOOKUP(Table1[[#This Row],[Reference]],metron,11,FALSE)</f>
        <v>1.330562659846547</v>
      </c>
      <c r="BV3238">
        <f>VLOOKUP(Table1[[#This Row],[Reference]],metron,12,FALSE)</f>
        <v>1.1595268542199491</v>
      </c>
    </row>
    <row r="3239" spans="1:74" hidden="1" x14ac:dyDescent="0.45">
      <c r="A3239" t="s">
        <v>5410</v>
      </c>
      <c r="B3239">
        <v>1480037400</v>
      </c>
      <c r="C3239" s="3" t="s">
        <v>2460</v>
      </c>
      <c r="D3239" s="1" t="s">
        <v>65</v>
      </c>
      <c r="E3239" s="1" t="s">
        <v>66</v>
      </c>
      <c r="F3239" s="19" t="s">
        <v>2218</v>
      </c>
      <c r="G3239" t="s">
        <v>103</v>
      </c>
      <c r="H3239" t="s">
        <v>66</v>
      </c>
      <c r="I3239">
        <f>MROUND(Table1[[#This Row],[Prob_H]]*100,2)/100</f>
        <v>0.34</v>
      </c>
      <c r="J3239">
        <f>1/Table1[[#This Row],[odds_ft_home_team_win]]-Table1[[#This Row],[Margin/3]]</f>
        <v>0.33639393321090938</v>
      </c>
      <c r="K3239">
        <f>1/Table1[[#This Row],[odds_ft_draw]]-Table1[[#This Row],[Margin/3]]</f>
        <v>0.28742433516969329</v>
      </c>
      <c r="L3239">
        <f>1/Table1[[#This Row],[odds_ft_away_team_win]]-Table1[[#This Row],[Margin/3]]</f>
        <v>0.37618173161939739</v>
      </c>
      <c r="M3239" s="1" t="s">
        <v>66</v>
      </c>
      <c r="N3239">
        <v>1.53</v>
      </c>
      <c r="O3239">
        <v>1.82</v>
      </c>
      <c r="P3239">
        <v>1.37</v>
      </c>
      <c r="Q3239">
        <v>1.56</v>
      </c>
      <c r="R3239" t="str" cm="1">
        <f t="array" ref="R32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39">
        <v>2</v>
      </c>
      <c r="T3239">
        <v>1</v>
      </c>
      <c r="U3239">
        <v>3</v>
      </c>
      <c r="V3239">
        <v>1</v>
      </c>
      <c r="W3239">
        <v>1</v>
      </c>
      <c r="X3239">
        <v>0</v>
      </c>
      <c r="Y3239" t="s">
        <v>2461</v>
      </c>
      <c r="Z3239">
        <v>66</v>
      </c>
      <c r="AA3239">
        <v>8</v>
      </c>
      <c r="AB3239">
        <v>5</v>
      </c>
      <c r="AC3239">
        <v>2</v>
      </c>
      <c r="AD3239">
        <v>0</v>
      </c>
      <c r="AE3239">
        <v>1</v>
      </c>
      <c r="AF3239">
        <v>0</v>
      </c>
      <c r="AG3239">
        <v>0</v>
      </c>
      <c r="AH3239">
        <v>2</v>
      </c>
      <c r="AI3239">
        <v>1</v>
      </c>
      <c r="AJ3239">
        <v>0</v>
      </c>
      <c r="AK3239">
        <v>18</v>
      </c>
      <c r="AL3239">
        <v>11</v>
      </c>
      <c r="AM3239">
        <v>7</v>
      </c>
      <c r="AN3239">
        <v>7</v>
      </c>
      <c r="AO3239">
        <v>11</v>
      </c>
      <c r="AP3239">
        <v>4</v>
      </c>
      <c r="AQ3239">
        <v>15</v>
      </c>
      <c r="AR3239">
        <v>11</v>
      </c>
      <c r="AS3239">
        <v>51</v>
      </c>
      <c r="AT3239">
        <v>49</v>
      </c>
      <c r="AU3239">
        <v>0</v>
      </c>
      <c r="AV3239">
        <v>0</v>
      </c>
      <c r="AW3239">
        <v>2.91</v>
      </c>
      <c r="AX3239">
        <v>65</v>
      </c>
      <c r="AY3239">
        <v>82</v>
      </c>
      <c r="AZ3239">
        <v>56</v>
      </c>
      <c r="BA3239">
        <v>32</v>
      </c>
      <c r="BB3239">
        <v>18</v>
      </c>
      <c r="BC3239">
        <v>44</v>
      </c>
      <c r="BD3239">
        <v>77</v>
      </c>
      <c r="BE3239">
        <v>50</v>
      </c>
      <c r="BF3239">
        <v>74</v>
      </c>
      <c r="BG3239">
        <v>8.66</v>
      </c>
      <c r="BH3239">
        <v>4.83</v>
      </c>
      <c r="BI3239">
        <v>2.9</v>
      </c>
      <c r="BJ3239">
        <v>3.38</v>
      </c>
      <c r="BK3239">
        <v>2.6</v>
      </c>
      <c r="BL3239">
        <f>1/Table1[[#This Row],[odds_ft_home_team_win]]+1/Table1[[#This Row],[odds_ft_draw]]+1/Table1[[#This Row],[odds_ft_away_team_win]]-1</f>
        <v>2.5300958987961586E-2</v>
      </c>
      <c r="BM3239">
        <f>Table1[[#This Row],[Margin]]/3</f>
        <v>8.4336529959871953E-3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 t="s">
        <v>2219</v>
      </c>
      <c r="BU3239">
        <f>VLOOKUP(Table1[[#This Row],[Reference]],metron,11,FALSE)</f>
        <v>1.228921489601805</v>
      </c>
      <c r="BV3239">
        <f>VLOOKUP(Table1[[#This Row],[Reference]],metron,12,FALSE)</f>
        <v>1.2940512655166849</v>
      </c>
    </row>
    <row r="3240" spans="1:74" hidden="1" x14ac:dyDescent="0.45">
      <c r="A3240" t="s">
        <v>5410</v>
      </c>
      <c r="B3240">
        <v>1480044600</v>
      </c>
      <c r="C3240" s="3" t="s">
        <v>2462</v>
      </c>
      <c r="D3240" s="1" t="s">
        <v>65</v>
      </c>
      <c r="E3240" s="1" t="s">
        <v>66</v>
      </c>
      <c r="F3240" s="19" t="s">
        <v>86</v>
      </c>
      <c r="G3240" t="s">
        <v>98</v>
      </c>
      <c r="H3240" t="s">
        <v>66</v>
      </c>
      <c r="I3240">
        <f>MROUND(Table1[[#This Row],[Prob_H]]*100,2)/100</f>
        <v>0.46</v>
      </c>
      <c r="J3240">
        <f>1/Table1[[#This Row],[odds_ft_home_team_win]]-Table1[[#This Row],[Margin/3]]</f>
        <v>0.46102138040761653</v>
      </c>
      <c r="K3240">
        <f>1/Table1[[#This Row],[odds_ft_draw]]-Table1[[#This Row],[Margin/3]]</f>
        <v>0.27643809723278406</v>
      </c>
      <c r="L3240">
        <f>1/Table1[[#This Row],[odds_ft_away_team_win]]-Table1[[#This Row],[Margin/3]]</f>
        <v>0.26254052235959946</v>
      </c>
      <c r="M3240" s="1" t="s">
        <v>66</v>
      </c>
      <c r="N3240">
        <v>1.65</v>
      </c>
      <c r="O3240">
        <v>1.65</v>
      </c>
      <c r="P3240">
        <v>1.55</v>
      </c>
      <c r="Q3240">
        <v>1.55</v>
      </c>
      <c r="R3240" t="str" cm="1">
        <f t="array" ref="R32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0">
        <v>1</v>
      </c>
      <c r="T3240">
        <v>1</v>
      </c>
      <c r="U3240">
        <v>2</v>
      </c>
      <c r="V3240">
        <v>2</v>
      </c>
      <c r="W3240">
        <v>1</v>
      </c>
      <c r="X3240">
        <v>1</v>
      </c>
      <c r="Y3240">
        <v>24</v>
      </c>
      <c r="Z3240" t="s">
        <v>2463</v>
      </c>
      <c r="AA3240">
        <v>3</v>
      </c>
      <c r="AB3240">
        <v>5</v>
      </c>
      <c r="AC3240">
        <v>2</v>
      </c>
      <c r="AD3240">
        <v>0</v>
      </c>
      <c r="AE3240">
        <v>4</v>
      </c>
      <c r="AF3240">
        <v>0</v>
      </c>
      <c r="AG3240">
        <v>2</v>
      </c>
      <c r="AH3240">
        <v>0</v>
      </c>
      <c r="AI3240">
        <v>1</v>
      </c>
      <c r="AJ3240">
        <v>3</v>
      </c>
      <c r="AK3240">
        <v>11</v>
      </c>
      <c r="AL3240">
        <v>10</v>
      </c>
      <c r="AM3240">
        <v>4</v>
      </c>
      <c r="AN3240">
        <v>6</v>
      </c>
      <c r="AO3240">
        <v>7</v>
      </c>
      <c r="AP3240">
        <v>4</v>
      </c>
      <c r="AQ3240">
        <v>11</v>
      </c>
      <c r="AR3240">
        <v>12</v>
      </c>
      <c r="AS3240">
        <v>44</v>
      </c>
      <c r="AT3240">
        <v>56</v>
      </c>
      <c r="AU3240">
        <v>0</v>
      </c>
      <c r="AV3240">
        <v>0</v>
      </c>
      <c r="AW3240">
        <v>2.74</v>
      </c>
      <c r="AX3240">
        <v>56</v>
      </c>
      <c r="AY3240">
        <v>80</v>
      </c>
      <c r="AZ3240">
        <v>47</v>
      </c>
      <c r="BA3240">
        <v>27</v>
      </c>
      <c r="BB3240">
        <v>12</v>
      </c>
      <c r="BC3240">
        <v>53</v>
      </c>
      <c r="BD3240">
        <v>74</v>
      </c>
      <c r="BE3240">
        <v>36</v>
      </c>
      <c r="BF3240">
        <v>79</v>
      </c>
      <c r="BG3240">
        <v>10.63</v>
      </c>
      <c r="BH3240">
        <v>5.41</v>
      </c>
      <c r="BI3240">
        <v>2.13</v>
      </c>
      <c r="BJ3240">
        <v>3.51</v>
      </c>
      <c r="BK3240">
        <v>3.69</v>
      </c>
      <c r="BL3240">
        <f>1/Table1[[#This Row],[odds_ft_home_team_win]]+1/Table1[[#This Row],[odds_ft_draw]]+1/Table1[[#This Row],[odds_ft_away_team_win]]-1</f>
        <v>2.5386563002502527E-2</v>
      </c>
      <c r="BM3240">
        <f>Table1[[#This Row],[Margin]]/3</f>
        <v>8.4621876675008423E-3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 t="s">
        <v>113</v>
      </c>
      <c r="BU3240">
        <f>VLOOKUP(Table1[[#This Row],[Reference]],metron,11,FALSE)</f>
        <v>1.4888836329233679</v>
      </c>
      <c r="BV3240">
        <f>VLOOKUP(Table1[[#This Row],[Reference]],metron,12,FALSE)</f>
        <v>1.0516792809839171</v>
      </c>
    </row>
    <row r="3241" spans="1:74" hidden="1" x14ac:dyDescent="0.45">
      <c r="A3241" t="s">
        <v>5404</v>
      </c>
      <c r="B3241">
        <v>1574996700</v>
      </c>
      <c r="C3241" s="3" t="s">
        <v>4100</v>
      </c>
      <c r="D3241" s="1" t="s">
        <v>65</v>
      </c>
      <c r="E3241" s="1" t="s">
        <v>66</v>
      </c>
      <c r="F3241" s="19" t="s">
        <v>86</v>
      </c>
      <c r="G3241" t="s">
        <v>68</v>
      </c>
      <c r="H3241" t="s">
        <v>3903</v>
      </c>
      <c r="I3241">
        <f>MROUND(Table1[[#This Row],[Prob_H]]*100,2)/100</f>
        <v>0.46</v>
      </c>
      <c r="J3241">
        <f>1/Table1[[#This Row],[odds_ft_home_team_win]]-Table1[[#This Row],[Margin/3]]</f>
        <v>0.45454545454545447</v>
      </c>
      <c r="K3241">
        <f>1/Table1[[#This Row],[odds_ft_draw]]-Table1[[#This Row],[Margin/3]]</f>
        <v>0.28138528138528135</v>
      </c>
      <c r="L3241">
        <f>1/Table1[[#This Row],[odds_ft_away_team_win]]-Table1[[#This Row],[Margin/3]]</f>
        <v>0.26406926406926401</v>
      </c>
      <c r="M3241" s="1" t="s">
        <v>66</v>
      </c>
      <c r="N3241">
        <v>1.72</v>
      </c>
      <c r="O3241">
        <v>1.78</v>
      </c>
      <c r="P3241">
        <v>1.68</v>
      </c>
      <c r="Q3241">
        <v>1.63</v>
      </c>
      <c r="R3241" t="str" cm="1">
        <f t="array" ref="R32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41">
        <v>1</v>
      </c>
      <c r="T3241">
        <v>2</v>
      </c>
      <c r="U3241">
        <v>3</v>
      </c>
      <c r="V3241">
        <v>1</v>
      </c>
      <c r="W3241">
        <v>1</v>
      </c>
      <c r="X3241">
        <v>0</v>
      </c>
      <c r="Y3241">
        <v>40</v>
      </c>
      <c r="Z3241" t="s">
        <v>4101</v>
      </c>
      <c r="AA3241">
        <v>7</v>
      </c>
      <c r="AB3241">
        <v>3</v>
      </c>
      <c r="AC3241">
        <v>1</v>
      </c>
      <c r="AD3241">
        <v>0</v>
      </c>
      <c r="AE3241">
        <v>2</v>
      </c>
      <c r="AF3241">
        <v>0</v>
      </c>
      <c r="AG3241">
        <v>0</v>
      </c>
      <c r="AH3241">
        <v>1</v>
      </c>
      <c r="AI3241">
        <v>0</v>
      </c>
      <c r="AJ3241">
        <v>2</v>
      </c>
      <c r="AK3241">
        <v>17</v>
      </c>
      <c r="AL3241">
        <v>4</v>
      </c>
      <c r="AM3241">
        <v>3</v>
      </c>
      <c r="AN3241">
        <v>3</v>
      </c>
      <c r="AO3241">
        <v>14</v>
      </c>
      <c r="AP3241">
        <v>1</v>
      </c>
      <c r="AQ3241">
        <v>25</v>
      </c>
      <c r="AR3241">
        <v>14</v>
      </c>
      <c r="AS3241">
        <v>57</v>
      </c>
      <c r="AT3241">
        <v>43</v>
      </c>
      <c r="AU3241">
        <v>1.68</v>
      </c>
      <c r="AV3241">
        <v>0.57999999999999996</v>
      </c>
      <c r="AW3241">
        <v>2.61</v>
      </c>
      <c r="AX3241">
        <v>59</v>
      </c>
      <c r="AY3241">
        <v>75</v>
      </c>
      <c r="AZ3241">
        <v>39</v>
      </c>
      <c r="BA3241">
        <v>31</v>
      </c>
      <c r="BB3241">
        <v>14</v>
      </c>
      <c r="BC3241">
        <v>25</v>
      </c>
      <c r="BD3241">
        <v>53</v>
      </c>
      <c r="BE3241">
        <v>50</v>
      </c>
      <c r="BF3241">
        <v>89</v>
      </c>
      <c r="BG3241">
        <v>10.67</v>
      </c>
      <c r="BH3241">
        <v>4.12</v>
      </c>
      <c r="BI3241">
        <v>2.1</v>
      </c>
      <c r="BJ3241">
        <v>3.3</v>
      </c>
      <c r="BK3241">
        <v>3.5</v>
      </c>
      <c r="BL3241">
        <f>1/Table1[[#This Row],[odds_ft_home_team_win]]+1/Table1[[#This Row],[odds_ft_draw]]+1/Table1[[#This Row],[odds_ft_away_team_win]]-1</f>
        <v>6.4935064935065068E-2</v>
      </c>
      <c r="BM3241">
        <f>Table1[[#This Row],[Margin]]/3</f>
        <v>2.1645021645021689E-2</v>
      </c>
      <c r="BN3241">
        <v>1.44</v>
      </c>
      <c r="BO3241">
        <v>2.35</v>
      </c>
      <c r="BP3241">
        <v>4.5</v>
      </c>
      <c r="BQ3241">
        <v>11</v>
      </c>
      <c r="BR3241">
        <v>2.0499999999999998</v>
      </c>
      <c r="BS3241">
        <v>1.7</v>
      </c>
      <c r="BT3241" t="s">
        <v>66</v>
      </c>
      <c r="BU3241">
        <f>VLOOKUP(Table1[[#This Row],[Reference]],metron,11,FALSE)</f>
        <v>1.4888836329233679</v>
      </c>
      <c r="BV3241">
        <f>VLOOKUP(Table1[[#This Row],[Reference]],metron,12,FALSE)</f>
        <v>1.0516792809839171</v>
      </c>
    </row>
    <row r="3242" spans="1:74" x14ac:dyDescent="0.45">
      <c r="A3242" s="10" t="s">
        <v>5400</v>
      </c>
      <c r="B3242">
        <v>1638061200</v>
      </c>
      <c r="C3242" s="11" t="s">
        <v>5111</v>
      </c>
      <c r="D3242" s="10" t="s">
        <v>65</v>
      </c>
      <c r="E3242" s="10" t="s">
        <v>66</v>
      </c>
      <c r="F3242" s="17" t="s">
        <v>86</v>
      </c>
      <c r="G3242" s="10" t="s">
        <v>94</v>
      </c>
      <c r="H3242" s="10" t="s">
        <v>3811</v>
      </c>
      <c r="I3242" s="10">
        <f>MROUND(Table1[[#This Row],[Prob_H]]*100,2)/100</f>
        <v>0.6</v>
      </c>
      <c r="J3242" s="10">
        <f>1/Table1[[#This Row],[odds_ft_home_team_win]]-Table1[[#This Row],[Margin/3]]</f>
        <v>0.59923162470933167</v>
      </c>
      <c r="K3242" s="10">
        <f>1/Table1[[#This Row],[odds_ft_draw]]-Table1[[#This Row],[Margin/3]]</f>
        <v>0.24800323526438176</v>
      </c>
      <c r="L3242" s="10">
        <f>1/Table1[[#This Row],[odds_ft_away_team_win]]-Table1[[#This Row],[Margin/3]]</f>
        <v>0.15276514002628652</v>
      </c>
      <c r="M3242" s="10" t="s">
        <v>66</v>
      </c>
      <c r="N3242" s="10">
        <v>2</v>
      </c>
      <c r="O3242" s="10">
        <v>1.32</v>
      </c>
      <c r="P3242" s="10">
        <v>1.72</v>
      </c>
      <c r="Q3242" s="10">
        <v>1.33</v>
      </c>
      <c r="R3242" s="10" t="str" cm="1">
        <f t="array" ref="R32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42" s="10">
        <v>1</v>
      </c>
      <c r="T3242" s="10">
        <v>3</v>
      </c>
      <c r="U3242" s="10">
        <v>4</v>
      </c>
      <c r="V3242" s="10">
        <v>3</v>
      </c>
      <c r="W3242" s="10">
        <v>1</v>
      </c>
      <c r="X3242" s="10">
        <v>2</v>
      </c>
      <c r="Y3242" s="10">
        <v>11</v>
      </c>
      <c r="Z3242" s="10" t="s">
        <v>5112</v>
      </c>
      <c r="AA3242" s="10">
        <v>6</v>
      </c>
      <c r="AB3242" s="10">
        <v>3</v>
      </c>
      <c r="AC3242" s="10">
        <v>1</v>
      </c>
      <c r="AD3242" s="10">
        <v>0</v>
      </c>
      <c r="AE3242" s="10">
        <v>3</v>
      </c>
      <c r="AF3242" s="10">
        <v>0</v>
      </c>
      <c r="AG3242" s="10">
        <v>0</v>
      </c>
      <c r="AH3242" s="10">
        <v>1</v>
      </c>
      <c r="AI3242" s="10">
        <v>0</v>
      </c>
      <c r="AJ3242" s="10">
        <v>3</v>
      </c>
      <c r="AK3242" s="10">
        <v>20</v>
      </c>
      <c r="AL3242" s="10">
        <v>15</v>
      </c>
      <c r="AM3242" s="10">
        <v>6</v>
      </c>
      <c r="AN3242" s="10">
        <v>5</v>
      </c>
      <c r="AO3242" s="10">
        <v>14</v>
      </c>
      <c r="AP3242" s="10">
        <v>10</v>
      </c>
      <c r="AQ3242" s="10">
        <v>12</v>
      </c>
      <c r="AR3242" s="10">
        <v>12</v>
      </c>
      <c r="AS3242" s="10">
        <v>56</v>
      </c>
      <c r="AT3242" s="10">
        <v>44</v>
      </c>
      <c r="AU3242" s="10">
        <v>2.09</v>
      </c>
      <c r="AV3242" s="10">
        <v>1.52</v>
      </c>
      <c r="AW3242" s="10">
        <v>1.99</v>
      </c>
      <c r="AX3242" s="10">
        <v>41</v>
      </c>
      <c r="AY3242" s="10">
        <v>65</v>
      </c>
      <c r="AZ3242" s="10">
        <v>38</v>
      </c>
      <c r="BA3242" s="10">
        <v>14</v>
      </c>
      <c r="BB3242" s="10">
        <v>3</v>
      </c>
      <c r="BC3242" s="10">
        <v>19</v>
      </c>
      <c r="BD3242" s="10">
        <v>57</v>
      </c>
      <c r="BE3242" s="10">
        <v>32</v>
      </c>
      <c r="BF3242" s="10">
        <v>71</v>
      </c>
      <c r="BG3242" s="10">
        <v>8.69</v>
      </c>
      <c r="BH3242" s="10">
        <v>4.74</v>
      </c>
      <c r="BI3242" s="10">
        <v>1.57</v>
      </c>
      <c r="BJ3242" s="10">
        <v>3.5</v>
      </c>
      <c r="BK3242" s="10">
        <v>5.25</v>
      </c>
      <c r="BL3242" s="10">
        <f>1/Table1[[#This Row],[odds_ft_home_team_win]]+1/Table1[[#This Row],[odds_ft_draw]]+1/Table1[[#This Row],[odds_ft_away_team_win]]-1</f>
        <v>0.1131331513497118</v>
      </c>
      <c r="BM3242" s="10">
        <f>Table1[[#This Row],[Margin]]/3</f>
        <v>3.7711050449903936E-2</v>
      </c>
      <c r="BN3242" s="10">
        <v>1.29</v>
      </c>
      <c r="BO3242" s="10">
        <v>1.95</v>
      </c>
      <c r="BP3242" s="10">
        <v>3.2</v>
      </c>
      <c r="BQ3242" s="10">
        <v>5.75</v>
      </c>
      <c r="BR3242" s="10">
        <v>2.0499999999999998</v>
      </c>
      <c r="BS3242" s="10">
        <v>1.7</v>
      </c>
      <c r="BT3242" s="10" t="s">
        <v>3802</v>
      </c>
      <c r="BU3242">
        <f>VLOOKUP(Table1[[#This Row],[Reference]],metron,11,FALSE)</f>
        <v>1.841836734693878</v>
      </c>
      <c r="BV3242">
        <f>VLOOKUP(Table1[[#This Row],[Reference]],metron,12,FALSE)</f>
        <v>0.88917233560090703</v>
      </c>
    </row>
    <row r="3243" spans="1:74" hidden="1" x14ac:dyDescent="0.45">
      <c r="A3243" t="s">
        <v>5410</v>
      </c>
      <c r="B3243">
        <v>1480647600</v>
      </c>
      <c r="C3243" s="3" t="s">
        <v>2472</v>
      </c>
      <c r="D3243" s="1" t="s">
        <v>65</v>
      </c>
      <c r="E3243" s="1" t="s">
        <v>66</v>
      </c>
      <c r="F3243" s="18" t="s">
        <v>2218</v>
      </c>
      <c r="G3243" t="s">
        <v>86</v>
      </c>
      <c r="H3243" t="s">
        <v>66</v>
      </c>
      <c r="I3243">
        <f>MROUND(Table1[[#This Row],[Prob_H]]*100,2)/100</f>
        <v>0.36</v>
      </c>
      <c r="J3243">
        <f>1/Table1[[#This Row],[odds_ft_home_team_win]]-Table1[[#This Row],[Margin/3]]</f>
        <v>0.36339477308740165</v>
      </c>
      <c r="K3243">
        <f>1/Table1[[#This Row],[odds_ft_draw]]-Table1[[#This Row],[Margin/3]]</f>
        <v>0.29652560997197863</v>
      </c>
      <c r="L3243">
        <f>1/Table1[[#This Row],[odds_ft_away_team_win]]-Table1[[#This Row],[Margin/3]]</f>
        <v>0.34007961694061972</v>
      </c>
      <c r="M3243" s="1" t="s">
        <v>66</v>
      </c>
      <c r="N3243">
        <v>1.58</v>
      </c>
      <c r="O3243">
        <v>1.68</v>
      </c>
      <c r="P3243">
        <v>1.37</v>
      </c>
      <c r="Q3243">
        <v>1.55</v>
      </c>
      <c r="R3243" t="str" cm="1">
        <f t="array" ref="R32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3">
        <v>1</v>
      </c>
      <c r="T3243">
        <v>1</v>
      </c>
      <c r="U3243">
        <v>2</v>
      </c>
      <c r="V3243">
        <v>0</v>
      </c>
      <c r="W3243">
        <v>0</v>
      </c>
      <c r="X3243">
        <v>0</v>
      </c>
      <c r="Y3243">
        <v>63</v>
      </c>
      <c r="Z3243">
        <v>68</v>
      </c>
      <c r="AA3243">
        <v>6</v>
      </c>
      <c r="AB3243">
        <v>6</v>
      </c>
      <c r="AC3243">
        <v>4</v>
      </c>
      <c r="AD3243">
        <v>0</v>
      </c>
      <c r="AE3243">
        <v>4</v>
      </c>
      <c r="AF3243">
        <v>0</v>
      </c>
      <c r="AG3243">
        <v>2</v>
      </c>
      <c r="AH3243">
        <v>2</v>
      </c>
      <c r="AI3243">
        <v>1</v>
      </c>
      <c r="AJ3243">
        <v>3</v>
      </c>
      <c r="AK3243">
        <v>5</v>
      </c>
      <c r="AL3243">
        <v>4</v>
      </c>
      <c r="AM3243">
        <v>5</v>
      </c>
      <c r="AN3243">
        <v>4</v>
      </c>
      <c r="AO3243">
        <v>0</v>
      </c>
      <c r="AP3243">
        <v>0</v>
      </c>
      <c r="AQ3243">
        <v>16</v>
      </c>
      <c r="AR3243">
        <v>15</v>
      </c>
      <c r="AS3243">
        <v>-1</v>
      </c>
      <c r="AT3243">
        <v>-1</v>
      </c>
      <c r="AU3243">
        <v>0</v>
      </c>
      <c r="AV3243">
        <v>0</v>
      </c>
      <c r="AW3243">
        <v>2.71</v>
      </c>
      <c r="AX3243">
        <v>68</v>
      </c>
      <c r="AY3243">
        <v>82</v>
      </c>
      <c r="AZ3243">
        <v>50</v>
      </c>
      <c r="BA3243">
        <v>29</v>
      </c>
      <c r="BB3243">
        <v>11</v>
      </c>
      <c r="BC3243">
        <v>48</v>
      </c>
      <c r="BD3243">
        <v>71</v>
      </c>
      <c r="BE3243">
        <v>45</v>
      </c>
      <c r="BF3243">
        <v>66</v>
      </c>
      <c r="BG3243">
        <v>8.73</v>
      </c>
      <c r="BH3243">
        <v>5.58</v>
      </c>
      <c r="BI3243">
        <v>2.69</v>
      </c>
      <c r="BJ3243">
        <v>3.28</v>
      </c>
      <c r="BK3243">
        <v>2.87</v>
      </c>
      <c r="BL3243">
        <f>1/Table1[[#This Row],[odds_ft_home_team_win]]+1/Table1[[#This Row],[odds_ft_draw]]+1/Table1[[#This Row],[odds_ft_away_team_win]]-1</f>
        <v>2.5057316425527443E-2</v>
      </c>
      <c r="BM3243">
        <f>Table1[[#This Row],[Margin]]/3</f>
        <v>8.352438808509147E-3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 t="s">
        <v>2219</v>
      </c>
      <c r="BU3243">
        <f>VLOOKUP(Table1[[#This Row],[Reference]],metron,11,FALSE)</f>
        <v>1.269326094653606</v>
      </c>
      <c r="BV3243">
        <f>VLOOKUP(Table1[[#This Row],[Reference]],metron,12,FALSE)</f>
        <v>1.2417089578661631</v>
      </c>
    </row>
    <row r="3244" spans="1:74" hidden="1" x14ac:dyDescent="0.45">
      <c r="A3244" s="10" t="s">
        <v>5410</v>
      </c>
      <c r="B3244">
        <v>1480813200</v>
      </c>
      <c r="C3244" s="11" t="s">
        <v>2473</v>
      </c>
      <c r="D3244" s="10" t="s">
        <v>65</v>
      </c>
      <c r="E3244" s="10" t="s">
        <v>66</v>
      </c>
      <c r="F3244" s="10" t="s">
        <v>68</v>
      </c>
      <c r="G3244" s="10" t="s">
        <v>81</v>
      </c>
      <c r="H3244" s="10" t="s">
        <v>66</v>
      </c>
      <c r="I3244" s="10">
        <f>MROUND(Table1[[#This Row],[Prob_H]]*100,2)/100</f>
        <v>0.54</v>
      </c>
      <c r="J3244" s="10">
        <f>1/Table1[[#This Row],[odds_ft_home_team_win]]-Table1[[#This Row],[Margin/3]]</f>
        <v>0.53163341431586419</v>
      </c>
      <c r="K3244" s="10">
        <f>1/Table1[[#This Row],[odds_ft_draw]]-Table1[[#This Row],[Margin/3]]</f>
        <v>0.2535600653763736</v>
      </c>
      <c r="L3244" s="10">
        <f>1/Table1[[#This Row],[odds_ft_away_team_win]]-Table1[[#This Row],[Margin/3]]</f>
        <v>0.21480652030776223</v>
      </c>
      <c r="M3244" s="10" t="s">
        <v>66</v>
      </c>
      <c r="N3244" s="10">
        <v>1.85</v>
      </c>
      <c r="O3244" s="10">
        <v>1.45</v>
      </c>
      <c r="P3244" s="10">
        <v>1.74</v>
      </c>
      <c r="Q3244" s="10">
        <v>1.29</v>
      </c>
      <c r="R3244" s="10" t="str" cm="1">
        <f t="array" ref="R32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4" s="10">
        <v>2</v>
      </c>
      <c r="T3244" s="10">
        <v>1</v>
      </c>
      <c r="U3244" s="10">
        <v>3</v>
      </c>
      <c r="V3244" s="10">
        <v>2</v>
      </c>
      <c r="W3244" s="10">
        <v>1</v>
      </c>
      <c r="X3244" s="10">
        <v>1</v>
      </c>
      <c r="Y3244" s="10" t="s">
        <v>2474</v>
      </c>
      <c r="Z3244" s="10">
        <v>17</v>
      </c>
      <c r="AA3244" s="10">
        <v>3</v>
      </c>
      <c r="AB3244" s="10">
        <v>10</v>
      </c>
      <c r="AC3244" s="10">
        <v>3</v>
      </c>
      <c r="AD3244" s="10">
        <v>0</v>
      </c>
      <c r="AE3244" s="10">
        <v>5</v>
      </c>
      <c r="AF3244" s="10">
        <v>1</v>
      </c>
      <c r="AG3244" s="10">
        <v>1</v>
      </c>
      <c r="AH3244" s="10">
        <v>2</v>
      </c>
      <c r="AI3244" s="10">
        <v>2</v>
      </c>
      <c r="AJ3244" s="10">
        <v>4</v>
      </c>
      <c r="AK3244" s="10">
        <v>9</v>
      </c>
      <c r="AL3244" s="10">
        <v>11</v>
      </c>
      <c r="AM3244" s="10">
        <v>4</v>
      </c>
      <c r="AN3244" s="10">
        <v>4</v>
      </c>
      <c r="AO3244" s="10">
        <v>5</v>
      </c>
      <c r="AP3244" s="10">
        <v>7</v>
      </c>
      <c r="AQ3244" s="10">
        <v>18</v>
      </c>
      <c r="AR3244" s="10">
        <v>18</v>
      </c>
      <c r="AS3244" s="10">
        <v>45</v>
      </c>
      <c r="AT3244" s="10">
        <v>55</v>
      </c>
      <c r="AU3244" s="10">
        <v>0</v>
      </c>
      <c r="AV3244" s="10">
        <v>0</v>
      </c>
      <c r="AW3244" s="10">
        <v>2.6</v>
      </c>
      <c r="AX3244" s="10">
        <v>48</v>
      </c>
      <c r="AY3244" s="10">
        <v>68</v>
      </c>
      <c r="AZ3244" s="10">
        <v>48</v>
      </c>
      <c r="BA3244" s="10">
        <v>33</v>
      </c>
      <c r="BB3244" s="10">
        <v>23</v>
      </c>
      <c r="BC3244" s="10">
        <v>40</v>
      </c>
      <c r="BD3244" s="10">
        <v>65</v>
      </c>
      <c r="BE3244" s="10">
        <v>40</v>
      </c>
      <c r="BF3244" s="10">
        <v>78</v>
      </c>
      <c r="BG3244" s="10">
        <v>11.07</v>
      </c>
      <c r="BH3244" s="10">
        <v>4.4000000000000004</v>
      </c>
      <c r="BI3244" s="10">
        <v>1.85</v>
      </c>
      <c r="BJ3244" s="10">
        <v>3.81</v>
      </c>
      <c r="BK3244" s="10">
        <v>4.47</v>
      </c>
      <c r="BL3244" s="10">
        <f>1/Table1[[#This Row],[odds_ft_home_team_win]]+1/Table1[[#This Row],[odds_ft_draw]]+1/Table1[[#This Row],[odds_ft_away_team_win]]-1</f>
        <v>2.6721378674028795E-2</v>
      </c>
      <c r="BM3244" s="10">
        <f>Table1[[#This Row],[Margin]]/3</f>
        <v>8.907126224676265E-3</v>
      </c>
      <c r="BN3244" s="10">
        <v>0</v>
      </c>
      <c r="BO3244" s="10">
        <v>0</v>
      </c>
      <c r="BP3244" s="10">
        <v>0</v>
      </c>
      <c r="BQ3244" s="10">
        <v>0</v>
      </c>
      <c r="BR3244" s="10">
        <v>0</v>
      </c>
      <c r="BS3244" s="10">
        <v>0</v>
      </c>
      <c r="BT3244" s="10" t="s">
        <v>116</v>
      </c>
      <c r="BU3244">
        <f>VLOOKUP(Table1[[#This Row],[Reference]],metron,11,FALSE)</f>
        <v>1.684957590444867</v>
      </c>
      <c r="BV3244">
        <f>VLOOKUP(Table1[[#This Row],[Reference]],metron,12,FALSE)</f>
        <v>0.95101263631642718</v>
      </c>
    </row>
    <row r="3245" spans="1:74" hidden="1" x14ac:dyDescent="0.45">
      <c r="A3245" s="10" t="s">
        <v>5410</v>
      </c>
      <c r="B3245">
        <v>1480903200</v>
      </c>
      <c r="C3245" s="11" t="s">
        <v>2475</v>
      </c>
      <c r="D3245" s="10" t="s">
        <v>65</v>
      </c>
      <c r="E3245" s="10" t="s">
        <v>66</v>
      </c>
      <c r="F3245" s="10" t="s">
        <v>86</v>
      </c>
      <c r="G3245" s="10" t="s">
        <v>2218</v>
      </c>
      <c r="H3245" s="10" t="s">
        <v>66</v>
      </c>
      <c r="I3245" s="10">
        <f>MROUND(Table1[[#This Row],[Prob_H]]*100,2)/100</f>
        <v>0.52</v>
      </c>
      <c r="J3245" s="10">
        <f>1/Table1[[#This Row],[odds_ft_home_team_win]]-Table1[[#This Row],[Margin/3]]</f>
        <v>0.51774198784828052</v>
      </c>
      <c r="K3245" s="10">
        <f>1/Table1[[#This Row],[odds_ft_draw]]-Table1[[#This Row],[Margin/3]]</f>
        <v>0.27391207408081097</v>
      </c>
      <c r="L3245" s="10">
        <f>1/Table1[[#This Row],[odds_ft_away_team_win]]-Table1[[#This Row],[Margin/3]]</f>
        <v>0.20834593807090865</v>
      </c>
      <c r="M3245" s="10" t="s">
        <v>66</v>
      </c>
      <c r="N3245" s="10">
        <v>1.65</v>
      </c>
      <c r="O3245" s="10">
        <v>1.55</v>
      </c>
      <c r="P3245" s="10">
        <v>1.55</v>
      </c>
      <c r="Q3245" s="10">
        <v>1.37</v>
      </c>
      <c r="R3245" s="10" t="str" cm="1">
        <f t="array" ref="R32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5" s="10">
        <v>2</v>
      </c>
      <c r="T3245" s="10">
        <v>0</v>
      </c>
      <c r="U3245" s="10">
        <v>2</v>
      </c>
      <c r="V3245" s="10">
        <v>0</v>
      </c>
      <c r="W3245" s="10">
        <v>0</v>
      </c>
      <c r="X3245" s="10">
        <v>0</v>
      </c>
      <c r="Y3245" s="10" t="s">
        <v>2476</v>
      </c>
      <c r="Z3245" s="10"/>
      <c r="AA3245" s="10">
        <v>6</v>
      </c>
      <c r="AB3245" s="10">
        <v>6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7</v>
      </c>
      <c r="AL3245" s="10">
        <v>5</v>
      </c>
      <c r="AM3245" s="10">
        <v>7</v>
      </c>
      <c r="AN3245" s="10">
        <v>5</v>
      </c>
      <c r="AO3245" s="10">
        <v>0</v>
      </c>
      <c r="AP3245" s="10">
        <v>0</v>
      </c>
      <c r="AQ3245" s="10">
        <v>20</v>
      </c>
      <c r="AR3245" s="10">
        <v>18</v>
      </c>
      <c r="AS3245" s="10">
        <v>-1</v>
      </c>
      <c r="AT3245" s="10">
        <v>-1</v>
      </c>
      <c r="AU3245" s="10">
        <v>0</v>
      </c>
      <c r="AV3245" s="10">
        <v>0</v>
      </c>
      <c r="AW3245" s="10">
        <v>2.68</v>
      </c>
      <c r="AX3245" s="10">
        <v>70</v>
      </c>
      <c r="AY3245" s="10">
        <v>83</v>
      </c>
      <c r="AZ3245" s="10">
        <v>48</v>
      </c>
      <c r="BA3245" s="10">
        <v>28</v>
      </c>
      <c r="BB3245" s="10">
        <v>10</v>
      </c>
      <c r="BC3245" s="10">
        <v>45</v>
      </c>
      <c r="BD3245" s="10">
        <v>68</v>
      </c>
      <c r="BE3245" s="10">
        <v>48</v>
      </c>
      <c r="BF3245" s="10">
        <v>68</v>
      </c>
      <c r="BG3245" s="10">
        <v>8.9</v>
      </c>
      <c r="BH3245" s="10">
        <v>5.7</v>
      </c>
      <c r="BI3245" s="10">
        <v>1.9</v>
      </c>
      <c r="BJ3245" s="10">
        <v>3.54</v>
      </c>
      <c r="BK3245" s="10">
        <v>4.6100000000000003</v>
      </c>
      <c r="BL3245" s="10">
        <f>1/Table1[[#This Row],[odds_ft_home_team_win]]+1/Table1[[#This Row],[odds_ft_draw]]+1/Table1[[#This Row],[odds_ft_away_team_win]]-1</f>
        <v>2.5721404876211107E-2</v>
      </c>
      <c r="BM3245" s="10">
        <f>Table1[[#This Row],[Margin]]/3</f>
        <v>8.5738016254037017E-3</v>
      </c>
      <c r="BN3245" s="10">
        <v>0</v>
      </c>
      <c r="BO3245" s="10">
        <v>0</v>
      </c>
      <c r="BP3245" s="10">
        <v>0</v>
      </c>
      <c r="BQ3245" s="10">
        <v>0</v>
      </c>
      <c r="BR3245" s="10">
        <v>0</v>
      </c>
      <c r="BS3245" s="10">
        <v>0</v>
      </c>
      <c r="BT3245" s="10" t="s">
        <v>113</v>
      </c>
      <c r="BU3245">
        <f>VLOOKUP(Table1[[#This Row],[Reference]],metron,11,FALSE)</f>
        <v>1.625948039373891</v>
      </c>
      <c r="BV3245">
        <f>VLOOKUP(Table1[[#This Row],[Reference]],metron,12,FALSE)</f>
        <v>0.97079231886396644</v>
      </c>
    </row>
    <row r="3246" spans="1:74" hidden="1" x14ac:dyDescent="0.45">
      <c r="A3246" s="15" t="s">
        <v>5410</v>
      </c>
      <c r="B3246">
        <v>1482462000</v>
      </c>
      <c r="C3246" s="16" t="s">
        <v>2477</v>
      </c>
      <c r="D3246" s="15" t="s">
        <v>65</v>
      </c>
      <c r="E3246" s="15" t="s">
        <v>66</v>
      </c>
      <c r="F3246" s="15" t="s">
        <v>86</v>
      </c>
      <c r="G3246" s="15" t="s">
        <v>68</v>
      </c>
      <c r="H3246" s="15" t="s">
        <v>66</v>
      </c>
      <c r="I3246" s="15">
        <f>MROUND(Table1[[#This Row],[Prob_H]]*100,2)/100</f>
        <v>0.38</v>
      </c>
      <c r="J3246" s="15">
        <f>1/Table1[[#This Row],[odds_ft_home_team_win]]-Table1[[#This Row],[Margin/3]]</f>
        <v>0.37454373911295541</v>
      </c>
      <c r="K3246" s="15">
        <f>1/Table1[[#This Row],[odds_ft_draw]]-Table1[[#This Row],[Margin/3]]</f>
        <v>0.30292845641162691</v>
      </c>
      <c r="L3246" s="15">
        <f>1/Table1[[#This Row],[odds_ft_away_team_win]]-Table1[[#This Row],[Margin/3]]</f>
        <v>0.32252780447541768</v>
      </c>
      <c r="M3246" s="15" t="s">
        <v>66</v>
      </c>
      <c r="N3246" s="15">
        <v>1.71</v>
      </c>
      <c r="O3246" s="15">
        <v>1.9</v>
      </c>
      <c r="P3246" s="15">
        <v>1.55</v>
      </c>
      <c r="Q3246" s="15">
        <v>1.74</v>
      </c>
      <c r="R3246" s="15" t="str" cm="1">
        <f t="array" ref="R32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6" s="15">
        <v>1</v>
      </c>
      <c r="T3246" s="15">
        <v>1</v>
      </c>
      <c r="U3246" s="15">
        <v>2</v>
      </c>
      <c r="V3246" s="15">
        <v>1</v>
      </c>
      <c r="W3246" s="15">
        <v>0</v>
      </c>
      <c r="X3246" s="15">
        <v>1</v>
      </c>
      <c r="Y3246" s="15">
        <v>68</v>
      </c>
      <c r="Z3246" s="15">
        <v>45</v>
      </c>
      <c r="AA3246" s="15">
        <v>4</v>
      </c>
      <c r="AB3246" s="15">
        <v>3</v>
      </c>
      <c r="AC3246" s="15">
        <v>3</v>
      </c>
      <c r="AD3246" s="15">
        <v>0</v>
      </c>
      <c r="AE3246" s="15">
        <v>3</v>
      </c>
      <c r="AF3246" s="15">
        <v>0</v>
      </c>
      <c r="AG3246" s="15">
        <v>2</v>
      </c>
      <c r="AH3246" s="15">
        <v>1</v>
      </c>
      <c r="AI3246" s="15">
        <v>2</v>
      </c>
      <c r="AJ3246" s="15">
        <v>1</v>
      </c>
      <c r="AK3246" s="15">
        <v>9</v>
      </c>
      <c r="AL3246" s="15">
        <v>8</v>
      </c>
      <c r="AM3246" s="15">
        <v>5</v>
      </c>
      <c r="AN3246" s="15">
        <v>4</v>
      </c>
      <c r="AO3246" s="15">
        <v>4</v>
      </c>
      <c r="AP3246" s="15">
        <v>4</v>
      </c>
      <c r="AQ3246" s="15">
        <v>21</v>
      </c>
      <c r="AR3246" s="15">
        <v>6</v>
      </c>
      <c r="AS3246" s="15">
        <v>49</v>
      </c>
      <c r="AT3246" s="15">
        <v>51</v>
      </c>
      <c r="AU3246" s="15">
        <v>0</v>
      </c>
      <c r="AV3246" s="15">
        <v>0</v>
      </c>
      <c r="AW3246" s="15">
        <v>2.62</v>
      </c>
      <c r="AX3246" s="15">
        <v>55</v>
      </c>
      <c r="AY3246" s="15">
        <v>76</v>
      </c>
      <c r="AZ3246" s="15">
        <v>43</v>
      </c>
      <c r="BA3246" s="15">
        <v>27</v>
      </c>
      <c r="BB3246" s="15">
        <v>14</v>
      </c>
      <c r="BC3246" s="15">
        <v>43</v>
      </c>
      <c r="BD3246" s="15">
        <v>62</v>
      </c>
      <c r="BE3246" s="15">
        <v>48</v>
      </c>
      <c r="BF3246" s="15">
        <v>76</v>
      </c>
      <c r="BG3246" s="15">
        <v>10.67</v>
      </c>
      <c r="BH3246" s="15">
        <v>5.04</v>
      </c>
      <c r="BI3246" s="15">
        <v>2.61</v>
      </c>
      <c r="BJ3246" s="15">
        <v>3.21</v>
      </c>
      <c r="BK3246" s="15">
        <v>3.02</v>
      </c>
      <c r="BL3246" s="15">
        <f>1/Table1[[#This Row],[odds_ft_home_team_win]]+1/Table1[[#This Row],[odds_ft_draw]]+1/Table1[[#This Row],[odds_ft_away_team_win]]-1</f>
        <v>2.5794070017455706E-2</v>
      </c>
      <c r="BM3246" s="15">
        <f>Table1[[#This Row],[Margin]]/3</f>
        <v>8.5980233391519025E-3</v>
      </c>
      <c r="BN3246" s="15">
        <v>0</v>
      </c>
      <c r="BO3246" s="15">
        <v>0</v>
      </c>
      <c r="BP3246" s="15">
        <v>0</v>
      </c>
      <c r="BQ3246" s="15">
        <v>0</v>
      </c>
      <c r="BR3246" s="15">
        <v>0</v>
      </c>
      <c r="BS3246" s="15">
        <v>0</v>
      </c>
      <c r="BT3246" s="15" t="s">
        <v>113</v>
      </c>
      <c r="BU3246">
        <f>VLOOKUP(Table1[[#This Row],[Reference]],metron,11,FALSE)</f>
        <v>1.330562659846547</v>
      </c>
      <c r="BV3246">
        <f>VLOOKUP(Table1[[#This Row],[Reference]],metron,12,FALSE)</f>
        <v>1.1595268542199491</v>
      </c>
    </row>
    <row r="3247" spans="1:74" hidden="1" x14ac:dyDescent="0.45">
      <c r="A3247" s="12" t="s">
        <v>5410</v>
      </c>
      <c r="B3247">
        <v>1482712200</v>
      </c>
      <c r="C3247" s="13" t="s">
        <v>2478</v>
      </c>
      <c r="D3247" s="12" t="s">
        <v>65</v>
      </c>
      <c r="E3247" s="12" t="s">
        <v>66</v>
      </c>
      <c r="F3247" s="12" t="s">
        <v>68</v>
      </c>
      <c r="G3247" s="12" t="s">
        <v>86</v>
      </c>
      <c r="H3247" s="12" t="s">
        <v>66</v>
      </c>
      <c r="I3247" s="12">
        <f>MROUND(Table1[[#This Row],[Prob_H]]*100,2)/100</f>
        <v>0.5</v>
      </c>
      <c r="J3247" s="12">
        <f>1/Table1[[#This Row],[odds_ft_home_team_win]]-Table1[[#This Row],[Margin/3]]</f>
        <v>0.49908452776611045</v>
      </c>
      <c r="K3247" s="12">
        <f>1/Table1[[#This Row],[odds_ft_draw]]-Table1[[#This Row],[Margin/3]]</f>
        <v>0.2882062196126513</v>
      </c>
      <c r="L3247" s="12">
        <f>1/Table1[[#This Row],[odds_ft_away_team_win]]-Table1[[#This Row],[Margin/3]]</f>
        <v>0.2127092526212383</v>
      </c>
      <c r="M3247" s="12" t="s">
        <v>66</v>
      </c>
      <c r="N3247" s="12">
        <v>1.86</v>
      </c>
      <c r="O3247" s="12">
        <v>1.68</v>
      </c>
      <c r="P3247" s="12">
        <v>1.74</v>
      </c>
      <c r="Q3247" s="12">
        <v>1.55</v>
      </c>
      <c r="R3247" s="12" t="str" cm="1">
        <f t="array" ref="R32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47" s="12">
        <v>1</v>
      </c>
      <c r="T3247" s="12">
        <v>1</v>
      </c>
      <c r="U3247" s="12">
        <v>2</v>
      </c>
      <c r="V3247" s="12">
        <v>0</v>
      </c>
      <c r="W3247" s="12">
        <v>0</v>
      </c>
      <c r="X3247" s="12">
        <v>0</v>
      </c>
      <c r="Y3247" s="12">
        <v>119</v>
      </c>
      <c r="Z3247" s="12">
        <v>95</v>
      </c>
      <c r="AA3247" s="12">
        <v>5</v>
      </c>
      <c r="AB3247" s="12">
        <v>13</v>
      </c>
      <c r="AC3247" s="12">
        <v>4</v>
      </c>
      <c r="AD3247" s="12">
        <v>2</v>
      </c>
      <c r="AE3247" s="12">
        <v>6</v>
      </c>
      <c r="AF3247" s="12">
        <v>3</v>
      </c>
      <c r="AG3247" s="12">
        <v>1</v>
      </c>
      <c r="AH3247" s="12">
        <v>5</v>
      </c>
      <c r="AI3247" s="12">
        <v>1</v>
      </c>
      <c r="AJ3247" s="12">
        <v>8</v>
      </c>
      <c r="AK3247" s="12">
        <v>15</v>
      </c>
      <c r="AL3247" s="12">
        <v>14</v>
      </c>
      <c r="AM3247" s="12">
        <v>7</v>
      </c>
      <c r="AN3247" s="12">
        <v>8</v>
      </c>
      <c r="AO3247" s="12">
        <v>8</v>
      </c>
      <c r="AP3247" s="12">
        <v>6</v>
      </c>
      <c r="AQ3247" s="12">
        <v>17</v>
      </c>
      <c r="AR3247" s="12">
        <v>22</v>
      </c>
      <c r="AS3247" s="12">
        <v>52</v>
      </c>
      <c r="AT3247" s="12">
        <v>48</v>
      </c>
      <c r="AU3247" s="12">
        <v>0</v>
      </c>
      <c r="AV3247" s="12">
        <v>0</v>
      </c>
      <c r="AW3247" s="12">
        <v>2.59</v>
      </c>
      <c r="AX3247" s="12">
        <v>57</v>
      </c>
      <c r="AY3247" s="12">
        <v>78</v>
      </c>
      <c r="AZ3247" s="12">
        <v>41</v>
      </c>
      <c r="BA3247" s="12">
        <v>25</v>
      </c>
      <c r="BB3247" s="12">
        <v>14</v>
      </c>
      <c r="BC3247" s="12">
        <v>41</v>
      </c>
      <c r="BD3247" s="12">
        <v>64</v>
      </c>
      <c r="BE3247" s="12">
        <v>46</v>
      </c>
      <c r="BF3247" s="12">
        <v>78</v>
      </c>
      <c r="BG3247" s="12">
        <v>10.5</v>
      </c>
      <c r="BH3247" s="12">
        <v>5.09</v>
      </c>
      <c r="BI3247" s="12">
        <v>1.97</v>
      </c>
      <c r="BJ3247" s="12">
        <v>3.37</v>
      </c>
      <c r="BK3247" s="12">
        <v>4.5199999999999996</v>
      </c>
      <c r="BL3247" s="12">
        <f>1/Table1[[#This Row],[odds_ft_home_team_win]]+1/Table1[[#This Row],[odds_ft_draw]]+1/Table1[[#This Row],[odds_ft_away_team_win]]-1</f>
        <v>2.5589056295577173E-2</v>
      </c>
      <c r="BM3247" s="12">
        <f>Table1[[#This Row],[Margin]]/3</f>
        <v>8.5296854318590576E-3</v>
      </c>
      <c r="BN3247" s="12">
        <v>0</v>
      </c>
      <c r="BO3247" s="12">
        <v>0</v>
      </c>
      <c r="BP3247" s="12">
        <v>0</v>
      </c>
      <c r="BQ3247" s="12">
        <v>0</v>
      </c>
      <c r="BR3247" s="12">
        <v>0</v>
      </c>
      <c r="BS3247" s="12">
        <v>0</v>
      </c>
      <c r="BT3247" s="12" t="s">
        <v>116</v>
      </c>
      <c r="BU3247">
        <f>VLOOKUP(Table1[[#This Row],[Reference]],metron,11,FALSE)</f>
        <v>1.5342708579532029</v>
      </c>
      <c r="BV3247">
        <f>VLOOKUP(Table1[[#This Row],[Reference]],metron,12,FALSE)</f>
        <v>0.98593713070196176</v>
      </c>
    </row>
    <row r="3248" spans="1:74" hidden="1" x14ac:dyDescent="0.45">
      <c r="A3248" t="s">
        <v>5409</v>
      </c>
      <c r="B3248">
        <v>1494462600</v>
      </c>
      <c r="C3248" s="3" t="s">
        <v>2710</v>
      </c>
      <c r="D3248" s="1" t="s">
        <v>65</v>
      </c>
      <c r="E3248" s="1" t="s">
        <v>66</v>
      </c>
      <c r="F3248" s="19" t="s">
        <v>68</v>
      </c>
      <c r="G3248" t="s">
        <v>85</v>
      </c>
      <c r="H3248" t="s">
        <v>66</v>
      </c>
      <c r="I3248">
        <f>MROUND(Table1[[#This Row],[Prob_H]]*100,2)/100</f>
        <v>0.46</v>
      </c>
      <c r="J3248">
        <f>1/Table1[[#This Row],[odds_ft_home_team_win]]-Table1[[#This Row],[Margin/3]]</f>
        <v>0.45694523556667521</v>
      </c>
      <c r="K3248">
        <f>1/Table1[[#This Row],[odds_ft_draw]]-Table1[[#This Row],[Margin/3]]</f>
        <v>0.2816840289606759</v>
      </c>
      <c r="L3248">
        <f>1/Table1[[#This Row],[odds_ft_away_team_win]]-Table1[[#This Row],[Margin/3]]</f>
        <v>0.261370735472649</v>
      </c>
      <c r="M3248" s="1" t="s">
        <v>66</v>
      </c>
      <c r="N3248">
        <v>1.68</v>
      </c>
      <c r="O3248">
        <v>1.53</v>
      </c>
      <c r="P3248">
        <v>1.74</v>
      </c>
      <c r="Q3248">
        <v>1.44</v>
      </c>
      <c r="R3248" t="str" cm="1">
        <f t="array" ref="R32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48">
        <v>4</v>
      </c>
      <c r="T3248">
        <v>1</v>
      </c>
      <c r="U3248">
        <v>5</v>
      </c>
      <c r="V3248">
        <v>2</v>
      </c>
      <c r="W3248">
        <v>2</v>
      </c>
      <c r="X3248">
        <v>0</v>
      </c>
      <c r="Y3248" t="s">
        <v>2711</v>
      </c>
      <c r="Z3248" t="s">
        <v>169</v>
      </c>
      <c r="AA3248">
        <v>5</v>
      </c>
      <c r="AB3248">
        <v>7</v>
      </c>
      <c r="AC3248">
        <v>1</v>
      </c>
      <c r="AD3248">
        <v>0</v>
      </c>
      <c r="AE3248">
        <v>6</v>
      </c>
      <c r="AF3248">
        <v>1</v>
      </c>
      <c r="AG3248">
        <v>0</v>
      </c>
      <c r="AH3248">
        <v>1</v>
      </c>
      <c r="AI3248">
        <v>1</v>
      </c>
      <c r="AJ3248">
        <v>6</v>
      </c>
      <c r="AK3248">
        <v>17</v>
      </c>
      <c r="AL3248">
        <v>13</v>
      </c>
      <c r="AM3248">
        <v>10</v>
      </c>
      <c r="AN3248">
        <v>4</v>
      </c>
      <c r="AO3248">
        <v>7</v>
      </c>
      <c r="AP3248">
        <v>9</v>
      </c>
      <c r="AQ3248">
        <v>13</v>
      </c>
      <c r="AR3248">
        <v>18</v>
      </c>
      <c r="AS3248">
        <v>53</v>
      </c>
      <c r="AT3248">
        <v>47</v>
      </c>
      <c r="AU3248">
        <v>0</v>
      </c>
      <c r="AV3248">
        <v>0</v>
      </c>
      <c r="AW3248">
        <v>2.52</v>
      </c>
      <c r="AX3248">
        <v>50</v>
      </c>
      <c r="AY3248">
        <v>70</v>
      </c>
      <c r="AZ3248">
        <v>41</v>
      </c>
      <c r="BA3248">
        <v>26</v>
      </c>
      <c r="BB3248">
        <v>16</v>
      </c>
      <c r="BC3248">
        <v>35</v>
      </c>
      <c r="BD3248">
        <v>70</v>
      </c>
      <c r="BE3248">
        <v>41</v>
      </c>
      <c r="BF3248">
        <v>73</v>
      </c>
      <c r="BG3248">
        <v>11.01</v>
      </c>
      <c r="BH3248">
        <v>4.91</v>
      </c>
      <c r="BI3248">
        <v>2.15</v>
      </c>
      <c r="BJ3248">
        <v>3.45</v>
      </c>
      <c r="BK3248">
        <v>3.71</v>
      </c>
      <c r="BL3248">
        <f>1/Table1[[#This Row],[odds_ft_home_team_win]]+1/Table1[[#This Row],[odds_ft_draw]]+1/Table1[[#This Row],[odds_ft_away_team_win]]-1</f>
        <v>2.4513130509276726E-2</v>
      </c>
      <c r="BM3248">
        <f>Table1[[#This Row],[Margin]]/3</f>
        <v>8.1710435030922426E-3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 t="s">
        <v>116</v>
      </c>
      <c r="BU3248">
        <f>VLOOKUP(Table1[[#This Row],[Reference]],metron,11,FALSE)</f>
        <v>1.4888836329233679</v>
      </c>
      <c r="BV3248">
        <f>VLOOKUP(Table1[[#This Row],[Reference]],metron,12,FALSE)</f>
        <v>1.0516792809839171</v>
      </c>
    </row>
    <row r="3249" spans="1:74" hidden="1" x14ac:dyDescent="0.45">
      <c r="A3249" t="s">
        <v>5402</v>
      </c>
      <c r="B3249">
        <v>1606438800</v>
      </c>
      <c r="C3249" s="3" t="s">
        <v>4585</v>
      </c>
      <c r="D3249" s="1" t="s">
        <v>65</v>
      </c>
      <c r="E3249" s="1" t="s">
        <v>66</v>
      </c>
      <c r="F3249" s="19" t="s">
        <v>68</v>
      </c>
      <c r="G3249" t="s">
        <v>77</v>
      </c>
      <c r="H3249" t="s">
        <v>3793</v>
      </c>
      <c r="I3249">
        <f>MROUND(Table1[[#This Row],[Prob_H]]*100,2)/100</f>
        <v>0.4</v>
      </c>
      <c r="J3249">
        <f>1/Table1[[#This Row],[odds_ft_home_team_win]]-Table1[[#This Row],[Margin/3]]</f>
        <v>0.39417989417989419</v>
      </c>
      <c r="K3249">
        <f>1/Table1[[#This Row],[odds_ft_draw]]-Table1[[#This Row],[Margin/3]]</f>
        <v>0.29497354497354494</v>
      </c>
      <c r="L3249">
        <f>1/Table1[[#This Row],[odds_ft_away_team_win]]-Table1[[#This Row],[Margin/3]]</f>
        <v>0.31084656084656082</v>
      </c>
      <c r="M3249" s="1" t="s">
        <v>66</v>
      </c>
      <c r="N3249">
        <v>1.72</v>
      </c>
      <c r="O3249">
        <v>1.71</v>
      </c>
      <c r="P3249">
        <v>1.5</v>
      </c>
      <c r="Q3249">
        <v>1.98</v>
      </c>
      <c r="R3249" t="str" cm="1">
        <f t="array" ref="R32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49">
        <v>1</v>
      </c>
      <c r="T3249">
        <v>3</v>
      </c>
      <c r="U3249">
        <v>4</v>
      </c>
      <c r="V3249">
        <v>1</v>
      </c>
      <c r="W3249">
        <v>0</v>
      </c>
      <c r="X3249">
        <v>1</v>
      </c>
      <c r="Y3249">
        <v>46</v>
      </c>
      <c r="Z3249" t="s">
        <v>4586</v>
      </c>
      <c r="AA3249">
        <v>8</v>
      </c>
      <c r="AB3249">
        <v>6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10</v>
      </c>
      <c r="AL3249">
        <v>6</v>
      </c>
      <c r="AM3249">
        <v>6</v>
      </c>
      <c r="AN3249">
        <v>5</v>
      </c>
      <c r="AO3249">
        <v>4</v>
      </c>
      <c r="AP3249">
        <v>1</v>
      </c>
      <c r="AQ3249">
        <v>10</v>
      </c>
      <c r="AR3249">
        <v>13</v>
      </c>
      <c r="AS3249">
        <v>71</v>
      </c>
      <c r="AT3249">
        <v>29</v>
      </c>
      <c r="AU3249">
        <v>1.1100000000000001</v>
      </c>
      <c r="AV3249">
        <v>0.77</v>
      </c>
      <c r="AW3249">
        <v>2.4300000000000002</v>
      </c>
      <c r="AX3249">
        <v>48</v>
      </c>
      <c r="AY3249">
        <v>83</v>
      </c>
      <c r="AZ3249">
        <v>40</v>
      </c>
      <c r="BA3249">
        <v>18</v>
      </c>
      <c r="BB3249">
        <v>9</v>
      </c>
      <c r="BC3249">
        <v>20</v>
      </c>
      <c r="BD3249">
        <v>58</v>
      </c>
      <c r="BE3249">
        <v>49</v>
      </c>
      <c r="BF3249">
        <v>91</v>
      </c>
      <c r="BG3249">
        <v>11.95</v>
      </c>
      <c r="BH3249">
        <v>4.04</v>
      </c>
      <c r="BI3249">
        <v>2.4</v>
      </c>
      <c r="BJ3249">
        <v>3.15</v>
      </c>
      <c r="BK3249">
        <v>3</v>
      </c>
      <c r="BL3249">
        <f>1/Table1[[#This Row],[odds_ft_home_team_win]]+1/Table1[[#This Row],[odds_ft_draw]]+1/Table1[[#This Row],[odds_ft_away_team_win]]-1</f>
        <v>6.7460317460317443E-2</v>
      </c>
      <c r="BM3249">
        <f>Table1[[#This Row],[Margin]]/3</f>
        <v>2.2486772486772482E-2</v>
      </c>
      <c r="BN3249">
        <v>1.4</v>
      </c>
      <c r="BO3249">
        <v>2.25</v>
      </c>
      <c r="BP3249">
        <v>4.25</v>
      </c>
      <c r="BQ3249">
        <v>8.5</v>
      </c>
      <c r="BR3249">
        <v>1.95</v>
      </c>
      <c r="BS3249">
        <v>1.8</v>
      </c>
      <c r="BT3249" t="s">
        <v>3807</v>
      </c>
      <c r="BU3249">
        <f>VLOOKUP(Table1[[#This Row],[Reference]],metron,11,FALSE)</f>
        <v>1.344038264434575</v>
      </c>
      <c r="BV3249">
        <f>VLOOKUP(Table1[[#This Row],[Reference]],metron,12,FALSE)</f>
        <v>1.1515772691037469</v>
      </c>
    </row>
    <row r="3250" spans="1:74" hidden="1" x14ac:dyDescent="0.45">
      <c r="A3250" t="s">
        <v>5409</v>
      </c>
      <c r="B3250">
        <v>1494549000</v>
      </c>
      <c r="C3250" s="3" t="s">
        <v>2714</v>
      </c>
      <c r="D3250" s="1" t="s">
        <v>65</v>
      </c>
      <c r="E3250" s="1" t="s">
        <v>66</v>
      </c>
      <c r="F3250" s="19" t="s">
        <v>78</v>
      </c>
      <c r="G3250" t="s">
        <v>72</v>
      </c>
      <c r="H3250" t="s">
        <v>66</v>
      </c>
      <c r="I3250">
        <f>MROUND(Table1[[#This Row],[Prob_H]]*100,2)/100</f>
        <v>0.4</v>
      </c>
      <c r="J3250">
        <f>1/Table1[[#This Row],[odds_ft_home_team_win]]-Table1[[#This Row],[Margin/3]]</f>
        <v>0.39156505056417262</v>
      </c>
      <c r="K3250">
        <f>1/Table1[[#This Row],[odds_ft_draw]]-Table1[[#This Row],[Margin/3]]</f>
        <v>0.29007251325073974</v>
      </c>
      <c r="L3250">
        <f>1/Table1[[#This Row],[odds_ft_away_team_win]]-Table1[[#This Row],[Margin/3]]</f>
        <v>0.31836243618508764</v>
      </c>
      <c r="M3250" s="1" t="s">
        <v>66</v>
      </c>
      <c r="N3250">
        <v>1.29</v>
      </c>
      <c r="O3250">
        <v>1.86</v>
      </c>
      <c r="P3250">
        <v>1.31</v>
      </c>
      <c r="Q3250">
        <v>1.75</v>
      </c>
      <c r="R3250" t="str" cm="1">
        <f t="array" ref="R32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0</v>
      </c>
      <c r="Y3250">
        <v>10</v>
      </c>
      <c r="AA3250">
        <v>1</v>
      </c>
      <c r="AB3250">
        <v>7</v>
      </c>
      <c r="AC3250">
        <v>0</v>
      </c>
      <c r="AD3250">
        <v>0</v>
      </c>
      <c r="AE3250">
        <v>2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10</v>
      </c>
      <c r="AL3250">
        <v>5</v>
      </c>
      <c r="AM3250">
        <v>5</v>
      </c>
      <c r="AN3250">
        <v>3</v>
      </c>
      <c r="AO3250">
        <v>5</v>
      </c>
      <c r="AP3250">
        <v>2</v>
      </c>
      <c r="AQ3250">
        <v>-1</v>
      </c>
      <c r="AR3250">
        <v>-1</v>
      </c>
      <c r="AS3250">
        <v>-1</v>
      </c>
      <c r="AT3250">
        <v>-1</v>
      </c>
      <c r="AU3250">
        <v>0</v>
      </c>
      <c r="AV3250">
        <v>0</v>
      </c>
      <c r="AW3250">
        <v>2.79</v>
      </c>
      <c r="AX3250">
        <v>58</v>
      </c>
      <c r="AY3250">
        <v>77</v>
      </c>
      <c r="AZ3250">
        <v>52</v>
      </c>
      <c r="BA3250">
        <v>29</v>
      </c>
      <c r="BB3250">
        <v>17</v>
      </c>
      <c r="BC3250">
        <v>31</v>
      </c>
      <c r="BD3250">
        <v>73</v>
      </c>
      <c r="BE3250">
        <v>45</v>
      </c>
      <c r="BF3250">
        <v>84</v>
      </c>
      <c r="BG3250">
        <v>8.48</v>
      </c>
      <c r="BH3250">
        <v>5.12</v>
      </c>
      <c r="BI3250">
        <v>2.5</v>
      </c>
      <c r="BJ3250">
        <v>3.35</v>
      </c>
      <c r="BK3250">
        <v>3.06</v>
      </c>
      <c r="BL3250">
        <f>1/Table1[[#This Row],[odds_ft_home_team_win]]+1/Table1[[#This Row],[odds_ft_draw]]+1/Table1[[#This Row],[odds_ft_away_team_win]]-1</f>
        <v>2.5304848307482253E-2</v>
      </c>
      <c r="BM3250">
        <f>Table1[[#This Row],[Margin]]/3</f>
        <v>8.4349494358274182E-3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 t="s">
        <v>106</v>
      </c>
      <c r="BU3250">
        <f>VLOOKUP(Table1[[#This Row],[Reference]],metron,11,FALSE)</f>
        <v>1.344038264434575</v>
      </c>
      <c r="BV3250">
        <f>VLOOKUP(Table1[[#This Row],[Reference]],metron,12,FALSE)</f>
        <v>1.1515772691037469</v>
      </c>
    </row>
    <row r="3251" spans="1:74" hidden="1" x14ac:dyDescent="0.45">
      <c r="A3251" t="s">
        <v>5409</v>
      </c>
      <c r="B3251">
        <v>1494556200</v>
      </c>
      <c r="C3251" s="3" t="s">
        <v>2715</v>
      </c>
      <c r="D3251" s="1" t="s">
        <v>65</v>
      </c>
      <c r="E3251" s="1" t="s">
        <v>66</v>
      </c>
      <c r="F3251" s="19" t="s">
        <v>93</v>
      </c>
      <c r="G3251" t="s">
        <v>98</v>
      </c>
      <c r="H3251" t="s">
        <v>66</v>
      </c>
      <c r="I3251">
        <f>MROUND(Table1[[#This Row],[Prob_H]]*100,2)/100</f>
        <v>0.34</v>
      </c>
      <c r="J3251">
        <f>1/Table1[[#This Row],[odds_ft_home_team_win]]-Table1[[#This Row],[Margin/3]]</f>
        <v>0.33516963990028226</v>
      </c>
      <c r="K3251">
        <f>1/Table1[[#This Row],[odds_ft_draw]]-Table1[[#This Row],[Margin/3]]</f>
        <v>0.30016900352507542</v>
      </c>
      <c r="L3251">
        <f>1/Table1[[#This Row],[odds_ft_away_team_win]]-Table1[[#This Row],[Margin/3]]</f>
        <v>0.36466135657464238</v>
      </c>
      <c r="M3251" s="1" t="s">
        <v>66</v>
      </c>
      <c r="N3251">
        <v>1.32</v>
      </c>
      <c r="O3251">
        <v>1.56</v>
      </c>
      <c r="P3251">
        <v>1.33</v>
      </c>
      <c r="Q3251">
        <v>1.55</v>
      </c>
      <c r="R3251" t="str" cm="1">
        <f t="array" ref="R32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30</v>
      </c>
      <c r="AA3251">
        <v>0</v>
      </c>
      <c r="AB3251">
        <v>8</v>
      </c>
      <c r="AC3251">
        <v>3</v>
      </c>
      <c r="AD3251">
        <v>0</v>
      </c>
      <c r="AE3251">
        <v>2</v>
      </c>
      <c r="AF3251">
        <v>0</v>
      </c>
      <c r="AG3251">
        <v>0</v>
      </c>
      <c r="AH3251">
        <v>3</v>
      </c>
      <c r="AI3251">
        <v>0</v>
      </c>
      <c r="AJ3251">
        <v>2</v>
      </c>
      <c r="AK3251">
        <v>8</v>
      </c>
      <c r="AL3251">
        <v>10</v>
      </c>
      <c r="AM3251">
        <v>4</v>
      </c>
      <c r="AN3251">
        <v>3</v>
      </c>
      <c r="AO3251">
        <v>4</v>
      </c>
      <c r="AP3251">
        <v>7</v>
      </c>
      <c r="AQ3251">
        <v>10</v>
      </c>
      <c r="AR3251">
        <v>11</v>
      </c>
      <c r="AS3251">
        <v>37</v>
      </c>
      <c r="AT3251">
        <v>63</v>
      </c>
      <c r="AU3251">
        <v>0</v>
      </c>
      <c r="AV3251">
        <v>0</v>
      </c>
      <c r="AW3251">
        <v>2.44</v>
      </c>
      <c r="AX3251">
        <v>53</v>
      </c>
      <c r="AY3251">
        <v>69</v>
      </c>
      <c r="AZ3251">
        <v>40</v>
      </c>
      <c r="BA3251">
        <v>25</v>
      </c>
      <c r="BB3251">
        <v>15</v>
      </c>
      <c r="BC3251">
        <v>40</v>
      </c>
      <c r="BD3251">
        <v>69</v>
      </c>
      <c r="BE3251">
        <v>39</v>
      </c>
      <c r="BF3251">
        <v>73</v>
      </c>
      <c r="BG3251">
        <v>10.199999999999999</v>
      </c>
      <c r="BH3251">
        <v>4.46</v>
      </c>
      <c r="BI3251">
        <v>2.91</v>
      </c>
      <c r="BJ3251">
        <v>3.24</v>
      </c>
      <c r="BK3251">
        <v>2.68</v>
      </c>
      <c r="BL3251">
        <f>1/Table1[[#This Row],[odds_ft_home_team_win]]+1/Table1[[#This Row],[odds_ft_draw]]+1/Table1[[#This Row],[odds_ft_away_team_win]]-1</f>
        <v>2.5418915350699622E-2</v>
      </c>
      <c r="BM3251">
        <f>Table1[[#This Row],[Margin]]/3</f>
        <v>8.4729717835665408E-3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 t="s">
        <v>95</v>
      </c>
      <c r="BU3251">
        <f>VLOOKUP(Table1[[#This Row],[Reference]],metron,11,FALSE)</f>
        <v>1.228921489601805</v>
      </c>
      <c r="BV3251">
        <f>VLOOKUP(Table1[[#This Row],[Reference]],metron,12,FALSE)</f>
        <v>1.2940512655166849</v>
      </c>
    </row>
    <row r="3252" spans="1:74" x14ac:dyDescent="0.45">
      <c r="A3252" s="10" t="s">
        <v>5400</v>
      </c>
      <c r="B3252">
        <v>1638068700</v>
      </c>
      <c r="C3252" s="11" t="s">
        <v>5113</v>
      </c>
      <c r="D3252" s="10" t="s">
        <v>65</v>
      </c>
      <c r="E3252" s="10" t="s">
        <v>66</v>
      </c>
      <c r="F3252" s="17" t="s">
        <v>93</v>
      </c>
      <c r="G3252" s="10" t="s">
        <v>85</v>
      </c>
      <c r="H3252" s="10" t="s">
        <v>3800</v>
      </c>
      <c r="I3252" s="10">
        <f>MROUND(Table1[[#This Row],[Prob_H]]*100,2)/100</f>
        <v>0.38</v>
      </c>
      <c r="J3252" s="10">
        <f>1/Table1[[#This Row],[odds_ft_home_team_win]]-Table1[[#This Row],[Margin/3]]</f>
        <v>0.38063713773011015</v>
      </c>
      <c r="K3252" s="10">
        <f>1/Table1[[#This Row],[odds_ft_draw]]-Table1[[#This Row],[Margin/3]]</f>
        <v>0.31583906660292516</v>
      </c>
      <c r="L3252" s="10">
        <f>1/Table1[[#This Row],[odds_ft_away_team_win]]-Table1[[#This Row],[Margin/3]]</f>
        <v>0.30352379566696458</v>
      </c>
      <c r="M3252" s="10" t="s">
        <v>66</v>
      </c>
      <c r="N3252" s="10">
        <v>1.67</v>
      </c>
      <c r="O3252" s="10">
        <v>1.37</v>
      </c>
      <c r="P3252" s="10">
        <v>1.61</v>
      </c>
      <c r="Q3252" s="10">
        <v>1.42</v>
      </c>
      <c r="R3252" s="10" t="str" cm="1">
        <f t="array" ref="R32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2" s="10">
        <v>1</v>
      </c>
      <c r="T3252" s="10">
        <v>1</v>
      </c>
      <c r="U3252" s="10">
        <v>2</v>
      </c>
      <c r="V3252" s="10">
        <v>1</v>
      </c>
      <c r="W3252" s="10">
        <v>1</v>
      </c>
      <c r="X3252" s="10">
        <v>0</v>
      </c>
      <c r="Y3252" s="10">
        <v>18</v>
      </c>
      <c r="Z3252" s="10">
        <v>73</v>
      </c>
      <c r="AA3252" s="10">
        <v>4</v>
      </c>
      <c r="AB3252" s="10">
        <v>5</v>
      </c>
      <c r="AC3252" s="10">
        <v>3</v>
      </c>
      <c r="AD3252" s="10">
        <v>0</v>
      </c>
      <c r="AE3252" s="10">
        <v>3</v>
      </c>
      <c r="AF3252" s="10">
        <v>0</v>
      </c>
      <c r="AG3252" s="10">
        <v>0</v>
      </c>
      <c r="AH3252" s="10">
        <v>3</v>
      </c>
      <c r="AI3252" s="10">
        <v>1</v>
      </c>
      <c r="AJ3252" s="10">
        <v>2</v>
      </c>
      <c r="AK3252" s="10">
        <v>11</v>
      </c>
      <c r="AL3252" s="10">
        <v>8</v>
      </c>
      <c r="AM3252" s="10">
        <v>3</v>
      </c>
      <c r="AN3252" s="10">
        <v>3</v>
      </c>
      <c r="AO3252" s="10">
        <v>8</v>
      </c>
      <c r="AP3252" s="10">
        <v>5</v>
      </c>
      <c r="AQ3252" s="10">
        <v>22</v>
      </c>
      <c r="AR3252" s="10">
        <v>13</v>
      </c>
      <c r="AS3252" s="10">
        <v>40</v>
      </c>
      <c r="AT3252" s="10">
        <v>60</v>
      </c>
      <c r="AU3252" s="10">
        <v>1.1599999999999999</v>
      </c>
      <c r="AV3252" s="10">
        <v>1.0900000000000001</v>
      </c>
      <c r="AW3252" s="10">
        <v>1.92</v>
      </c>
      <c r="AX3252" s="10">
        <v>38</v>
      </c>
      <c r="AY3252" s="10">
        <v>59</v>
      </c>
      <c r="AZ3252" s="10">
        <v>25</v>
      </c>
      <c r="BA3252" s="10">
        <v>14</v>
      </c>
      <c r="BB3252" s="10">
        <v>6</v>
      </c>
      <c r="BC3252" s="10">
        <v>16</v>
      </c>
      <c r="BD3252" s="10">
        <v>62</v>
      </c>
      <c r="BE3252" s="10">
        <v>27</v>
      </c>
      <c r="BF3252" s="10">
        <v>62</v>
      </c>
      <c r="BG3252" s="10">
        <v>9.86</v>
      </c>
      <c r="BH3252" s="10">
        <v>4.57</v>
      </c>
      <c r="BI3252" s="10">
        <v>2.37</v>
      </c>
      <c r="BJ3252" s="10">
        <v>2.8</v>
      </c>
      <c r="BK3252" s="10">
        <v>2.9</v>
      </c>
      <c r="BL3252" s="10">
        <f>1/Table1[[#This Row],[odds_ft_home_team_win]]+1/Table1[[#This Row],[odds_ft_draw]]+1/Table1[[#This Row],[odds_ft_away_team_win]]-1</f>
        <v>0.12391137161979593</v>
      </c>
      <c r="BM3252" s="10">
        <f>Table1[[#This Row],[Margin]]/3</f>
        <v>4.1303790539931974E-2</v>
      </c>
      <c r="BN3252" s="10">
        <v>1.42</v>
      </c>
      <c r="BO3252" s="10">
        <v>2.4500000000000002</v>
      </c>
      <c r="BP3252" s="10">
        <v>4</v>
      </c>
      <c r="BQ3252" s="10">
        <v>8</v>
      </c>
      <c r="BR3252" s="10">
        <v>1.91</v>
      </c>
      <c r="BS3252" s="10">
        <v>1.8</v>
      </c>
      <c r="BT3252" s="10" t="s">
        <v>3790</v>
      </c>
      <c r="BU3252">
        <f>VLOOKUP(Table1[[#This Row],[Reference]],metron,11,FALSE)</f>
        <v>1.330562659846547</v>
      </c>
      <c r="BV3252">
        <f>VLOOKUP(Table1[[#This Row],[Reference]],metron,12,FALSE)</f>
        <v>1.1595268542199491</v>
      </c>
    </row>
    <row r="3253" spans="1:74" hidden="1" x14ac:dyDescent="0.45">
      <c r="A3253" t="s">
        <v>5409</v>
      </c>
      <c r="B3253">
        <v>1495153800</v>
      </c>
      <c r="C3253" s="3" t="s">
        <v>2723</v>
      </c>
      <c r="D3253" s="1" t="s">
        <v>65</v>
      </c>
      <c r="E3253" s="1" t="s">
        <v>66</v>
      </c>
      <c r="F3253" s="18" t="s">
        <v>97</v>
      </c>
      <c r="G3253" t="s">
        <v>98</v>
      </c>
      <c r="H3253" t="s">
        <v>66</v>
      </c>
      <c r="I3253">
        <f>MROUND(Table1[[#This Row],[Prob_H]]*100,2)/100</f>
        <v>0.4</v>
      </c>
      <c r="J3253">
        <f>1/Table1[[#This Row],[odds_ft_home_team_win]]-Table1[[#This Row],[Margin/3]]</f>
        <v>0.40315198608274289</v>
      </c>
      <c r="K3253">
        <f>1/Table1[[#This Row],[odds_ft_draw]]-Table1[[#This Row],[Margin/3]]</f>
        <v>0.29465965536819</v>
      </c>
      <c r="L3253">
        <f>1/Table1[[#This Row],[odds_ft_away_team_win]]-Table1[[#This Row],[Margin/3]]</f>
        <v>0.30218835854906706</v>
      </c>
      <c r="M3253" s="1" t="s">
        <v>66</v>
      </c>
      <c r="N3253">
        <v>1.5</v>
      </c>
      <c r="O3253">
        <v>1.55</v>
      </c>
      <c r="P3253">
        <v>1.47</v>
      </c>
      <c r="Q3253">
        <v>1.55</v>
      </c>
      <c r="R3253" t="str" cm="1">
        <f t="array" ref="R32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3">
        <v>1</v>
      </c>
      <c r="T3253">
        <v>1</v>
      </c>
      <c r="U3253">
        <v>2</v>
      </c>
      <c r="V3253">
        <v>0</v>
      </c>
      <c r="W3253">
        <v>0</v>
      </c>
      <c r="X3253">
        <v>0</v>
      </c>
      <c r="Y3253">
        <v>85</v>
      </c>
      <c r="Z3253">
        <v>83</v>
      </c>
      <c r="AA3253">
        <v>5</v>
      </c>
      <c r="AB3253">
        <v>4</v>
      </c>
      <c r="AC3253">
        <v>2</v>
      </c>
      <c r="AD3253">
        <v>0</v>
      </c>
      <c r="AE3253">
        <v>1</v>
      </c>
      <c r="AF3253">
        <v>0</v>
      </c>
      <c r="AG3253">
        <v>0</v>
      </c>
      <c r="AH3253">
        <v>2</v>
      </c>
      <c r="AI3253">
        <v>0</v>
      </c>
      <c r="AJ3253">
        <v>1</v>
      </c>
      <c r="AK3253">
        <v>12</v>
      </c>
      <c r="AL3253">
        <v>11</v>
      </c>
      <c r="AM3253">
        <v>7</v>
      </c>
      <c r="AN3253">
        <v>6</v>
      </c>
      <c r="AO3253">
        <v>5</v>
      </c>
      <c r="AP3253">
        <v>5</v>
      </c>
      <c r="AQ3253">
        <v>18</v>
      </c>
      <c r="AR3253">
        <v>15</v>
      </c>
      <c r="AS3253">
        <v>47</v>
      </c>
      <c r="AT3253">
        <v>53</v>
      </c>
      <c r="AU3253">
        <v>0</v>
      </c>
      <c r="AV3253">
        <v>0</v>
      </c>
      <c r="AW3253">
        <v>2.37</v>
      </c>
      <c r="AX3253">
        <v>50</v>
      </c>
      <c r="AY3253">
        <v>68</v>
      </c>
      <c r="AZ3253">
        <v>42</v>
      </c>
      <c r="BA3253">
        <v>24</v>
      </c>
      <c r="BB3253">
        <v>10</v>
      </c>
      <c r="BC3253">
        <v>38</v>
      </c>
      <c r="BD3253">
        <v>71</v>
      </c>
      <c r="BE3253">
        <v>38</v>
      </c>
      <c r="BF3253">
        <v>69</v>
      </c>
      <c r="BG3253">
        <v>10.77</v>
      </c>
      <c r="BH3253">
        <v>5.04</v>
      </c>
      <c r="BI3253">
        <v>2.4300000000000002</v>
      </c>
      <c r="BJ3253">
        <v>3.3</v>
      </c>
      <c r="BK3253">
        <v>3.22</v>
      </c>
      <c r="BL3253">
        <f>1/Table1[[#This Row],[odds_ft_home_team_win]]+1/Table1[[#This Row],[odds_ft_draw]]+1/Table1[[#This Row],[odds_ft_away_team_win]]-1</f>
        <v>2.511194298633912E-2</v>
      </c>
      <c r="BM3253">
        <f>Table1[[#This Row],[Margin]]/3</f>
        <v>8.3706476621130399E-3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 t="s">
        <v>100</v>
      </c>
      <c r="BU3253">
        <f>VLOOKUP(Table1[[#This Row],[Reference]],metron,11,FALSE)</f>
        <v>1.344038264434575</v>
      </c>
      <c r="BV3253">
        <f>VLOOKUP(Table1[[#This Row],[Reference]],metron,12,FALSE)</f>
        <v>1.1515772691037469</v>
      </c>
    </row>
    <row r="3254" spans="1:74" hidden="1" x14ac:dyDescent="0.45">
      <c r="A3254" t="s">
        <v>5409</v>
      </c>
      <c r="B3254">
        <v>1495161000</v>
      </c>
      <c r="C3254" s="3" t="s">
        <v>2724</v>
      </c>
      <c r="D3254" s="1" t="s">
        <v>65</v>
      </c>
      <c r="E3254" s="1" t="s">
        <v>66</v>
      </c>
      <c r="F3254" s="18" t="s">
        <v>68</v>
      </c>
      <c r="G3254" t="s">
        <v>72</v>
      </c>
      <c r="H3254" t="s">
        <v>66</v>
      </c>
      <c r="I3254">
        <f>MROUND(Table1[[#This Row],[Prob_H]]*100,2)/100</f>
        <v>0.62</v>
      </c>
      <c r="J3254">
        <f>1/Table1[[#This Row],[odds_ft_home_team_win]]-Table1[[#This Row],[Margin/3]]</f>
        <v>0.61259253359262866</v>
      </c>
      <c r="K3254">
        <f>1/Table1[[#This Row],[odds_ft_draw]]-Table1[[#This Row],[Margin/3]]</f>
        <v>0.24592012870366325</v>
      </c>
      <c r="L3254">
        <f>1/Table1[[#This Row],[odds_ft_away_team_win]]-Table1[[#This Row],[Margin/3]]</f>
        <v>0.14148733770370811</v>
      </c>
      <c r="M3254" s="1" t="s">
        <v>66</v>
      </c>
      <c r="N3254">
        <v>1.74</v>
      </c>
      <c r="O3254">
        <v>1.84</v>
      </c>
      <c r="P3254">
        <v>1.74</v>
      </c>
      <c r="Q3254">
        <v>1.75</v>
      </c>
      <c r="R3254" t="str" cm="1">
        <f t="array" ref="R32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4">
        <v>2</v>
      </c>
      <c r="T3254">
        <v>0</v>
      </c>
      <c r="U3254">
        <v>2</v>
      </c>
      <c r="V3254">
        <v>2</v>
      </c>
      <c r="W3254">
        <v>2</v>
      </c>
      <c r="X3254">
        <v>0</v>
      </c>
      <c r="Y3254" t="s">
        <v>2725</v>
      </c>
      <c r="AA3254">
        <v>4</v>
      </c>
      <c r="AB3254">
        <v>2</v>
      </c>
      <c r="AC3254">
        <v>3</v>
      </c>
      <c r="AD3254">
        <v>0</v>
      </c>
      <c r="AE3254">
        <v>1</v>
      </c>
      <c r="AF3254">
        <v>0</v>
      </c>
      <c r="AG3254">
        <v>1</v>
      </c>
      <c r="AH3254">
        <v>2</v>
      </c>
      <c r="AI3254">
        <v>1</v>
      </c>
      <c r="AJ3254">
        <v>0</v>
      </c>
      <c r="AK3254">
        <v>14</v>
      </c>
      <c r="AL3254">
        <v>4</v>
      </c>
      <c r="AM3254">
        <v>8</v>
      </c>
      <c r="AN3254">
        <v>0</v>
      </c>
      <c r="AO3254">
        <v>6</v>
      </c>
      <c r="AP3254">
        <v>4</v>
      </c>
      <c r="AQ3254">
        <v>15</v>
      </c>
      <c r="AR3254">
        <v>8</v>
      </c>
      <c r="AS3254">
        <v>62</v>
      </c>
      <c r="AT3254">
        <v>38</v>
      </c>
      <c r="AU3254">
        <v>0</v>
      </c>
      <c r="AV3254">
        <v>0</v>
      </c>
      <c r="AW3254">
        <v>2.4900000000000002</v>
      </c>
      <c r="AX3254">
        <v>40</v>
      </c>
      <c r="AY3254">
        <v>66</v>
      </c>
      <c r="AZ3254">
        <v>42</v>
      </c>
      <c r="BA3254">
        <v>23</v>
      </c>
      <c r="BB3254">
        <v>16</v>
      </c>
      <c r="BC3254">
        <v>31</v>
      </c>
      <c r="BD3254">
        <v>68</v>
      </c>
      <c r="BE3254">
        <v>34</v>
      </c>
      <c r="BF3254">
        <v>77</v>
      </c>
      <c r="BG3254">
        <v>9.68</v>
      </c>
      <c r="BH3254">
        <v>4.83</v>
      </c>
      <c r="BI3254">
        <v>1.57</v>
      </c>
      <c r="BJ3254">
        <v>3.7</v>
      </c>
      <c r="BK3254">
        <v>6.03</v>
      </c>
      <c r="BL3254">
        <f>1/Table1[[#This Row],[odds_ft_home_team_win]]+1/Table1[[#This Row],[odds_ft_draw]]+1/Table1[[#This Row],[odds_ft_away_team_win]]-1</f>
        <v>7.3050424699820926E-2</v>
      </c>
      <c r="BM3254">
        <f>Table1[[#This Row],[Margin]]/3</f>
        <v>2.4350141566606975E-2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 t="s">
        <v>116</v>
      </c>
      <c r="BU3254">
        <f>VLOOKUP(Table1[[#This Row],[Reference]],metron,11,FALSE)</f>
        <v>1.8681481481481479</v>
      </c>
      <c r="BV3254">
        <f>VLOOKUP(Table1[[#This Row],[Reference]],metron,12,FALSE)</f>
        <v>0.86851851851851847</v>
      </c>
    </row>
    <row r="3255" spans="1:74" hidden="1" x14ac:dyDescent="0.45">
      <c r="A3255" s="10" t="s">
        <v>5409</v>
      </c>
      <c r="B3255">
        <v>1495407960</v>
      </c>
      <c r="C3255" s="11" t="s">
        <v>2726</v>
      </c>
      <c r="D3255" s="10" t="s">
        <v>65</v>
      </c>
      <c r="E3255" s="10" t="s">
        <v>66</v>
      </c>
      <c r="F3255" s="10" t="s">
        <v>98</v>
      </c>
      <c r="G3255" s="10" t="s">
        <v>97</v>
      </c>
      <c r="H3255" s="10" t="s">
        <v>66</v>
      </c>
      <c r="I3255" s="10">
        <f>MROUND(Table1[[#This Row],[Prob_H]]*100,2)/100</f>
        <v>0.5</v>
      </c>
      <c r="J3255" s="10">
        <f>1/Table1[[#This Row],[odds_ft_home_team_win]]-Table1[[#This Row],[Margin/3]]</f>
        <v>0.49187407659961363</v>
      </c>
      <c r="K3255" s="10">
        <f>1/Table1[[#This Row],[odds_ft_draw]]-Table1[[#This Row],[Margin/3]]</f>
        <v>0.27758836231389933</v>
      </c>
      <c r="L3255" s="10">
        <f>1/Table1[[#This Row],[odds_ft_away_team_win]]-Table1[[#This Row],[Margin/3]]</f>
        <v>0.2305375610864871</v>
      </c>
      <c r="M3255" s="10" t="s">
        <v>66</v>
      </c>
      <c r="N3255" s="10">
        <v>1.54</v>
      </c>
      <c r="O3255" s="10">
        <v>1.49</v>
      </c>
      <c r="P3255" s="10">
        <v>1.55</v>
      </c>
      <c r="Q3255" s="10">
        <v>1.47</v>
      </c>
      <c r="R3255" s="10" t="str" cm="1">
        <f t="array" ref="R32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5" s="10">
        <v>1</v>
      </c>
      <c r="T3255" s="10">
        <v>1</v>
      </c>
      <c r="U3255" s="10">
        <v>2</v>
      </c>
      <c r="V3255" s="10">
        <v>1</v>
      </c>
      <c r="W3255" s="10">
        <v>1</v>
      </c>
      <c r="X3255" s="10">
        <v>0</v>
      </c>
      <c r="Y3255" s="10">
        <v>30</v>
      </c>
      <c r="Z3255" s="10">
        <v>48</v>
      </c>
      <c r="AA3255" s="10">
        <v>3</v>
      </c>
      <c r="AB3255" s="10">
        <v>1</v>
      </c>
      <c r="AC3255" s="10">
        <v>2</v>
      </c>
      <c r="AD3255" s="10">
        <v>0</v>
      </c>
      <c r="AE3255" s="10">
        <v>4</v>
      </c>
      <c r="AF3255" s="10">
        <v>0</v>
      </c>
      <c r="AG3255" s="10">
        <v>1</v>
      </c>
      <c r="AH3255" s="10">
        <v>1</v>
      </c>
      <c r="AI3255" s="10">
        <v>0</v>
      </c>
      <c r="AJ3255" s="10">
        <v>4</v>
      </c>
      <c r="AK3255" s="10">
        <v>10</v>
      </c>
      <c r="AL3255" s="10">
        <v>9</v>
      </c>
      <c r="AM3255" s="10">
        <v>5</v>
      </c>
      <c r="AN3255" s="10">
        <v>5</v>
      </c>
      <c r="AO3255" s="10">
        <v>5</v>
      </c>
      <c r="AP3255" s="10">
        <v>4</v>
      </c>
      <c r="AQ3255" s="10">
        <v>10</v>
      </c>
      <c r="AR3255" s="10">
        <v>14</v>
      </c>
      <c r="AS3255" s="10">
        <v>51</v>
      </c>
      <c r="AT3255" s="10">
        <v>49</v>
      </c>
      <c r="AU3255" s="10">
        <v>0</v>
      </c>
      <c r="AV3255" s="10">
        <v>0</v>
      </c>
      <c r="AW3255" s="10">
        <v>2.36</v>
      </c>
      <c r="AX3255" s="10">
        <v>52</v>
      </c>
      <c r="AY3255" s="10">
        <v>69</v>
      </c>
      <c r="AZ3255" s="10">
        <v>41</v>
      </c>
      <c r="BA3255" s="10">
        <v>23</v>
      </c>
      <c r="BB3255" s="10">
        <v>10</v>
      </c>
      <c r="BC3255" s="10">
        <v>37</v>
      </c>
      <c r="BD3255" s="10">
        <v>69</v>
      </c>
      <c r="BE3255" s="10">
        <v>40</v>
      </c>
      <c r="BF3255" s="10">
        <v>70</v>
      </c>
      <c r="BG3255" s="10">
        <v>10.72</v>
      </c>
      <c r="BH3255" s="10">
        <v>4.99</v>
      </c>
      <c r="BI3255" s="10">
        <v>2</v>
      </c>
      <c r="BJ3255" s="10">
        <v>3.5</v>
      </c>
      <c r="BK3255" s="10">
        <v>4.1900000000000004</v>
      </c>
      <c r="BL3255" s="10">
        <f>1/Table1[[#This Row],[odds_ft_home_team_win]]+1/Table1[[#This Row],[odds_ft_draw]]+1/Table1[[#This Row],[odds_ft_away_team_win]]-1</f>
        <v>2.4377770201159166E-2</v>
      </c>
      <c r="BM3255" s="10">
        <f>Table1[[#This Row],[Margin]]/3</f>
        <v>8.1259234003863891E-3</v>
      </c>
      <c r="BN3255" s="10">
        <v>0</v>
      </c>
      <c r="BO3255" s="10">
        <v>0</v>
      </c>
      <c r="BP3255" s="10">
        <v>0</v>
      </c>
      <c r="BQ3255" s="10">
        <v>0</v>
      </c>
      <c r="BR3255" s="10">
        <v>0</v>
      </c>
      <c r="BS3255" s="10">
        <v>0</v>
      </c>
      <c r="BT3255" s="10" t="s">
        <v>128</v>
      </c>
      <c r="BU3255">
        <f>VLOOKUP(Table1[[#This Row],[Reference]],metron,11,FALSE)</f>
        <v>1.5342708579532029</v>
      </c>
      <c r="BV3255">
        <f>VLOOKUP(Table1[[#This Row],[Reference]],metron,12,FALSE)</f>
        <v>0.98593713070196176</v>
      </c>
    </row>
    <row r="3256" spans="1:74" hidden="1" x14ac:dyDescent="0.45">
      <c r="A3256" s="15" t="s">
        <v>5409</v>
      </c>
      <c r="B3256">
        <v>1495764000</v>
      </c>
      <c r="C3256" s="16" t="s">
        <v>2729</v>
      </c>
      <c r="D3256" s="15" t="s">
        <v>65</v>
      </c>
      <c r="E3256" s="15" t="s">
        <v>66</v>
      </c>
      <c r="F3256" s="15" t="s">
        <v>68</v>
      </c>
      <c r="G3256" s="15" t="s">
        <v>98</v>
      </c>
      <c r="H3256" s="15" t="s">
        <v>66</v>
      </c>
      <c r="I3256" s="15">
        <f>MROUND(Table1[[#This Row],[Prob_H]]*100,2)/100</f>
        <v>0.52</v>
      </c>
      <c r="J3256" s="15">
        <f>1/Table1[[#This Row],[odds_ft_home_team_win]]-Table1[[#This Row],[Margin/3]]</f>
        <v>0.52606165662081616</v>
      </c>
      <c r="K3256" s="15">
        <f>1/Table1[[#This Row],[odds_ft_draw]]-Table1[[#This Row],[Margin/3]]</f>
        <v>0.27299243917711657</v>
      </c>
      <c r="L3256" s="15">
        <f>1/Table1[[#This Row],[odds_ft_away_team_win]]-Table1[[#This Row],[Margin/3]]</f>
        <v>0.20094590420206715</v>
      </c>
      <c r="M3256" s="15" t="s">
        <v>66</v>
      </c>
      <c r="N3256" s="15">
        <v>1.8</v>
      </c>
      <c r="O3256" s="15">
        <v>1.53</v>
      </c>
      <c r="P3256" s="15">
        <v>1.74</v>
      </c>
      <c r="Q3256" s="15">
        <v>1.55</v>
      </c>
      <c r="R3256" s="15" t="str" cm="1">
        <f t="array" ref="R32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6" s="15">
        <v>2</v>
      </c>
      <c r="T3256" s="15">
        <v>2</v>
      </c>
      <c r="U3256" s="15">
        <v>4</v>
      </c>
      <c r="V3256" s="15">
        <v>2</v>
      </c>
      <c r="W3256" s="15">
        <v>0</v>
      </c>
      <c r="X3256" s="15">
        <v>2</v>
      </c>
      <c r="Y3256" s="15" t="s">
        <v>2730</v>
      </c>
      <c r="Z3256" s="15" t="s">
        <v>2731</v>
      </c>
      <c r="AA3256" s="15">
        <v>3</v>
      </c>
      <c r="AB3256" s="15">
        <v>4</v>
      </c>
      <c r="AC3256" s="15">
        <v>1</v>
      </c>
      <c r="AD3256" s="15">
        <v>0</v>
      </c>
      <c r="AE3256" s="15">
        <v>2</v>
      </c>
      <c r="AF3256" s="15">
        <v>0</v>
      </c>
      <c r="AG3256" s="15">
        <v>0</v>
      </c>
      <c r="AH3256" s="15">
        <v>1</v>
      </c>
      <c r="AI3256" s="15">
        <v>0</v>
      </c>
      <c r="AJ3256" s="15">
        <v>2</v>
      </c>
      <c r="AK3256" s="15">
        <v>14</v>
      </c>
      <c r="AL3256" s="15">
        <v>6</v>
      </c>
      <c r="AM3256" s="15">
        <v>8</v>
      </c>
      <c r="AN3256" s="15">
        <v>4</v>
      </c>
      <c r="AO3256" s="15">
        <v>6</v>
      </c>
      <c r="AP3256" s="15">
        <v>2</v>
      </c>
      <c r="AQ3256" s="15">
        <v>13</v>
      </c>
      <c r="AR3256" s="15">
        <v>13</v>
      </c>
      <c r="AS3256" s="15">
        <v>58</v>
      </c>
      <c r="AT3256" s="15">
        <v>42</v>
      </c>
      <c r="AU3256" s="15">
        <v>0</v>
      </c>
      <c r="AV3256" s="15">
        <v>0</v>
      </c>
      <c r="AW3256" s="15">
        <v>2.23</v>
      </c>
      <c r="AX3256" s="15">
        <v>41</v>
      </c>
      <c r="AY3256" s="15">
        <v>65</v>
      </c>
      <c r="AZ3256" s="15">
        <v>36</v>
      </c>
      <c r="BA3256" s="15">
        <v>18</v>
      </c>
      <c r="BB3256" s="15">
        <v>11</v>
      </c>
      <c r="BC3256" s="15">
        <v>33</v>
      </c>
      <c r="BD3256" s="15">
        <v>63</v>
      </c>
      <c r="BE3256" s="15">
        <v>35</v>
      </c>
      <c r="BF3256" s="15">
        <v>70</v>
      </c>
      <c r="BG3256" s="15">
        <v>10.26</v>
      </c>
      <c r="BH3256" s="15">
        <v>4.5199999999999996</v>
      </c>
      <c r="BI3256" s="15">
        <v>1.87</v>
      </c>
      <c r="BJ3256" s="15">
        <v>3.55</v>
      </c>
      <c r="BK3256" s="15">
        <v>4.7699999999999996</v>
      </c>
      <c r="BL3256" s="15">
        <f>1/Table1[[#This Row],[odds_ft_home_team_win]]+1/Table1[[#This Row],[odds_ft_draw]]+1/Table1[[#This Row],[odds_ft_away_team_win]]-1</f>
        <v>2.6093105003861528E-2</v>
      </c>
      <c r="BM3256" s="15">
        <f>Table1[[#This Row],[Margin]]/3</f>
        <v>8.6977016679538419E-3</v>
      </c>
      <c r="BN3256" s="15">
        <v>0</v>
      </c>
      <c r="BO3256" s="15">
        <v>0</v>
      </c>
      <c r="BP3256" s="15">
        <v>0</v>
      </c>
      <c r="BQ3256" s="15">
        <v>0</v>
      </c>
      <c r="BR3256" s="15">
        <v>0</v>
      </c>
      <c r="BS3256" s="15">
        <v>0</v>
      </c>
      <c r="BT3256" s="15" t="s">
        <v>116</v>
      </c>
      <c r="BU3256">
        <f>VLOOKUP(Table1[[#This Row],[Reference]],metron,11,FALSE)</f>
        <v>1.625948039373891</v>
      </c>
      <c r="BV3256">
        <f>VLOOKUP(Table1[[#This Row],[Reference]],metron,12,FALSE)</f>
        <v>0.97079231886396644</v>
      </c>
    </row>
    <row r="3257" spans="1:74" hidden="1" x14ac:dyDescent="0.45">
      <c r="A3257" s="12" t="s">
        <v>5409</v>
      </c>
      <c r="B3257">
        <v>1496012760</v>
      </c>
      <c r="C3257" s="13" t="s">
        <v>2732</v>
      </c>
      <c r="D3257" s="12" t="s">
        <v>65</v>
      </c>
      <c r="E3257" s="12" t="s">
        <v>66</v>
      </c>
      <c r="F3257" s="12" t="s">
        <v>98</v>
      </c>
      <c r="G3257" s="12" t="s">
        <v>68</v>
      </c>
      <c r="H3257" s="12" t="s">
        <v>66</v>
      </c>
      <c r="I3257" s="12">
        <f>MROUND(Table1[[#This Row],[Prob_H]]*100,2)/100</f>
        <v>0.36</v>
      </c>
      <c r="J3257" s="12">
        <f>1/Table1[[#This Row],[odds_ft_home_team_win]]-Table1[[#This Row],[Margin/3]]</f>
        <v>0.36590958367860954</v>
      </c>
      <c r="K3257" s="12">
        <f>1/Table1[[#This Row],[odds_ft_draw]]-Table1[[#This Row],[Margin/3]]</f>
        <v>0.29907005616492471</v>
      </c>
      <c r="L3257" s="12">
        <f>1/Table1[[#This Row],[odds_ft_away_team_win]]-Table1[[#This Row],[Margin/3]]</f>
        <v>0.3350203601564658</v>
      </c>
      <c r="M3257" s="12" t="s">
        <v>66</v>
      </c>
      <c r="N3257" s="12">
        <v>1.51</v>
      </c>
      <c r="O3257" s="12">
        <v>1.78</v>
      </c>
      <c r="P3257" s="12">
        <v>1.55</v>
      </c>
      <c r="Q3257" s="12">
        <v>1.74</v>
      </c>
      <c r="R3257" s="12" t="str" cm="1">
        <f t="array" ref="R32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7" s="12">
        <v>2</v>
      </c>
      <c r="T3257" s="12">
        <v>1</v>
      </c>
      <c r="U3257" s="12">
        <v>3</v>
      </c>
      <c r="V3257" s="12">
        <v>1</v>
      </c>
      <c r="W3257" s="12">
        <v>1</v>
      </c>
      <c r="X3257" s="12">
        <v>0</v>
      </c>
      <c r="Y3257" s="12" t="s">
        <v>2733</v>
      </c>
      <c r="Z3257" s="12">
        <v>88</v>
      </c>
      <c r="AA3257" s="12">
        <v>1</v>
      </c>
      <c r="AB3257" s="12">
        <v>7</v>
      </c>
      <c r="AC3257" s="12">
        <v>2</v>
      </c>
      <c r="AD3257" s="12">
        <v>0</v>
      </c>
      <c r="AE3257" s="12">
        <v>5</v>
      </c>
      <c r="AF3257" s="12">
        <v>0</v>
      </c>
      <c r="AG3257" s="12">
        <v>0</v>
      </c>
      <c r="AH3257" s="12">
        <v>2</v>
      </c>
      <c r="AI3257" s="12">
        <v>1</v>
      </c>
      <c r="AJ3257" s="12">
        <v>4</v>
      </c>
      <c r="AK3257" s="12">
        <v>8</v>
      </c>
      <c r="AL3257" s="12">
        <v>9</v>
      </c>
      <c r="AM3257" s="12">
        <v>5</v>
      </c>
      <c r="AN3257" s="12">
        <v>3</v>
      </c>
      <c r="AO3257" s="12">
        <v>3</v>
      </c>
      <c r="AP3257" s="12">
        <v>6</v>
      </c>
      <c r="AQ3257" s="12">
        <v>11</v>
      </c>
      <c r="AR3257" s="12">
        <v>8</v>
      </c>
      <c r="AS3257" s="12">
        <v>44</v>
      </c>
      <c r="AT3257" s="12">
        <v>56</v>
      </c>
      <c r="AU3257" s="12">
        <v>0</v>
      </c>
      <c r="AV3257" s="12">
        <v>0</v>
      </c>
      <c r="AW3257" s="12">
        <v>2.27</v>
      </c>
      <c r="AX3257" s="12">
        <v>42</v>
      </c>
      <c r="AY3257" s="12">
        <v>65</v>
      </c>
      <c r="AZ3257" s="12">
        <v>38</v>
      </c>
      <c r="BA3257" s="12">
        <v>20</v>
      </c>
      <c r="BB3257" s="12">
        <v>10</v>
      </c>
      <c r="BC3257" s="12">
        <v>34</v>
      </c>
      <c r="BD3257" s="12">
        <v>64</v>
      </c>
      <c r="BE3257" s="12">
        <v>36</v>
      </c>
      <c r="BF3257" s="12">
        <v>71</v>
      </c>
      <c r="BG3257" s="12">
        <v>10.19</v>
      </c>
      <c r="BH3257" s="12">
        <v>4.4800000000000004</v>
      </c>
      <c r="BI3257" s="12">
        <v>2.67</v>
      </c>
      <c r="BJ3257" s="12">
        <v>3.25</v>
      </c>
      <c r="BK3257" s="12">
        <v>2.91</v>
      </c>
      <c r="BL3257" s="12">
        <f>1/Table1[[#This Row],[odds_ft_home_team_win]]+1/Table1[[#This Row],[odds_ft_draw]]+1/Table1[[#This Row],[odds_ft_away_team_win]]-1</f>
        <v>2.5866754582148932E-2</v>
      </c>
      <c r="BM3257" s="12">
        <f>Table1[[#This Row],[Margin]]/3</f>
        <v>8.6222515273829767E-3</v>
      </c>
      <c r="BN3257" s="12">
        <v>0</v>
      </c>
      <c r="BO3257" s="12">
        <v>0</v>
      </c>
      <c r="BP3257" s="12">
        <v>0</v>
      </c>
      <c r="BQ3257" s="12">
        <v>0</v>
      </c>
      <c r="BR3257" s="12">
        <v>0</v>
      </c>
      <c r="BS3257" s="12">
        <v>0</v>
      </c>
      <c r="BT3257" s="12" t="s">
        <v>128</v>
      </c>
      <c r="BU3257">
        <f>VLOOKUP(Table1[[#This Row],[Reference]],metron,11,FALSE)</f>
        <v>1.269326094653606</v>
      </c>
      <c r="BV3257">
        <f>VLOOKUP(Table1[[#This Row],[Reference]],metron,12,FALSE)</f>
        <v>1.2417089578661631</v>
      </c>
    </row>
    <row r="3258" spans="1:74" hidden="1" x14ac:dyDescent="0.45">
      <c r="A3258" t="s">
        <v>5408</v>
      </c>
      <c r="B3258">
        <v>1511400600</v>
      </c>
      <c r="C3258" s="3" t="s">
        <v>2977</v>
      </c>
      <c r="D3258" s="1" t="s">
        <v>65</v>
      </c>
      <c r="E3258" s="1" t="s">
        <v>66</v>
      </c>
      <c r="F3258" s="19" t="s">
        <v>97</v>
      </c>
      <c r="G3258" t="s">
        <v>78</v>
      </c>
      <c r="H3258" t="s">
        <v>66</v>
      </c>
      <c r="I3258">
        <f>MROUND(Table1[[#This Row],[Prob_H]]*100,2)/100</f>
        <v>0.48</v>
      </c>
      <c r="J3258">
        <f>1/Table1[[#This Row],[odds_ft_home_team_win]]-Table1[[#This Row],[Margin/3]]</f>
        <v>0.48918543628898875</v>
      </c>
      <c r="K3258">
        <f>1/Table1[[#This Row],[odds_ft_draw]]-Table1[[#This Row],[Margin/3]]</f>
        <v>0.27100260741659088</v>
      </c>
      <c r="L3258">
        <f>1/Table1[[#This Row],[odds_ft_away_team_win]]-Table1[[#This Row],[Margin/3]]</f>
        <v>0.23981195629442054</v>
      </c>
      <c r="M3258" s="1" t="s">
        <v>66</v>
      </c>
      <c r="N3258">
        <v>1.71</v>
      </c>
      <c r="O3258">
        <v>1.71</v>
      </c>
      <c r="P3258">
        <v>1.76</v>
      </c>
      <c r="Q3258">
        <v>1.45</v>
      </c>
      <c r="R3258" t="str" cm="1">
        <f t="array" ref="R32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58">
        <v>2</v>
      </c>
      <c r="T3258">
        <v>1</v>
      </c>
      <c r="U3258">
        <v>3</v>
      </c>
      <c r="V3258">
        <v>0</v>
      </c>
      <c r="W3258">
        <v>0</v>
      </c>
      <c r="X3258">
        <v>0</v>
      </c>
      <c r="Y3258" t="s">
        <v>2978</v>
      </c>
      <c r="Z3258">
        <v>66</v>
      </c>
      <c r="AA3258">
        <v>9</v>
      </c>
      <c r="AB3258">
        <v>4</v>
      </c>
      <c r="AC3258">
        <v>1</v>
      </c>
      <c r="AD3258">
        <v>0</v>
      </c>
      <c r="AE3258">
        <v>2</v>
      </c>
      <c r="AF3258">
        <v>0</v>
      </c>
      <c r="AG3258">
        <v>0</v>
      </c>
      <c r="AH3258">
        <v>1</v>
      </c>
      <c r="AI3258">
        <v>0</v>
      </c>
      <c r="AJ3258">
        <v>2</v>
      </c>
      <c r="AK3258">
        <v>19</v>
      </c>
      <c r="AL3258">
        <v>9</v>
      </c>
      <c r="AM3258">
        <v>8</v>
      </c>
      <c r="AN3258">
        <v>5</v>
      </c>
      <c r="AO3258">
        <v>11</v>
      </c>
      <c r="AP3258">
        <v>4</v>
      </c>
      <c r="AQ3258">
        <v>9</v>
      </c>
      <c r="AR3258">
        <v>11</v>
      </c>
      <c r="AS3258">
        <v>57</v>
      </c>
      <c r="AT3258">
        <v>43</v>
      </c>
      <c r="AU3258">
        <v>0</v>
      </c>
      <c r="AV3258">
        <v>0</v>
      </c>
      <c r="AW3258">
        <v>2.56</v>
      </c>
      <c r="AX3258">
        <v>62</v>
      </c>
      <c r="AY3258">
        <v>71</v>
      </c>
      <c r="AZ3258">
        <v>62</v>
      </c>
      <c r="BA3258">
        <v>27</v>
      </c>
      <c r="BB3258">
        <v>12</v>
      </c>
      <c r="BC3258">
        <v>35</v>
      </c>
      <c r="BD3258">
        <v>65</v>
      </c>
      <c r="BE3258">
        <v>44</v>
      </c>
      <c r="BF3258">
        <v>71</v>
      </c>
      <c r="BG3258">
        <v>10.82</v>
      </c>
      <c r="BH3258">
        <v>4.88</v>
      </c>
      <c r="BI3258">
        <v>2.0099999999999998</v>
      </c>
      <c r="BJ3258">
        <v>3.58</v>
      </c>
      <c r="BK3258">
        <v>4.03</v>
      </c>
      <c r="BL3258">
        <f>1/Table1[[#This Row],[odds_ft_home_team_win]]+1/Table1[[#This Row],[odds_ft_draw]]+1/Table1[[#This Row],[odds_ft_away_team_win]]-1</f>
        <v>2.4981004565869824E-2</v>
      </c>
      <c r="BM3258">
        <f>Table1[[#This Row],[Margin]]/3</f>
        <v>8.3270015219566087E-3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 t="s">
        <v>100</v>
      </c>
      <c r="BU3258">
        <f>VLOOKUP(Table1[[#This Row],[Reference]],metron,11,FALSE)</f>
        <v>1.510877192982456</v>
      </c>
      <c r="BV3258">
        <f>VLOOKUP(Table1[[#This Row],[Reference]],metron,12,FALSE)</f>
        <v>1.0163157894736841</v>
      </c>
    </row>
    <row r="3259" spans="1:74" hidden="1" x14ac:dyDescent="0.45">
      <c r="A3259" t="s">
        <v>5408</v>
      </c>
      <c r="B3259">
        <v>1511408160</v>
      </c>
      <c r="C3259" s="3" t="s">
        <v>2979</v>
      </c>
      <c r="D3259" s="1" t="s">
        <v>65</v>
      </c>
      <c r="E3259" s="1" t="s">
        <v>66</v>
      </c>
      <c r="F3259" s="19" t="s">
        <v>81</v>
      </c>
      <c r="G3259" t="s">
        <v>68</v>
      </c>
      <c r="H3259" t="s">
        <v>66</v>
      </c>
      <c r="I3259">
        <f>MROUND(Table1[[#This Row],[Prob_H]]*100,2)/100</f>
        <v>0.38</v>
      </c>
      <c r="J3259">
        <f>1/Table1[[#This Row],[odds_ft_home_team_win]]-Table1[[#This Row],[Margin/3]]</f>
        <v>0.37462038080579513</v>
      </c>
      <c r="K3259">
        <f>1/Table1[[#This Row],[odds_ft_draw]]-Table1[[#This Row],[Margin/3]]</f>
        <v>0.28302380785806097</v>
      </c>
      <c r="L3259">
        <f>1/Table1[[#This Row],[odds_ft_away_team_win]]-Table1[[#This Row],[Margin/3]]</f>
        <v>0.34235581133614396</v>
      </c>
      <c r="M3259" s="1" t="s">
        <v>66</v>
      </c>
      <c r="N3259">
        <v>1.53</v>
      </c>
      <c r="O3259">
        <v>1.88</v>
      </c>
      <c r="P3259">
        <v>1.39</v>
      </c>
      <c r="Q3259">
        <v>1.79</v>
      </c>
      <c r="R3259" t="str" cm="1">
        <f t="array" ref="R32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59">
        <v>1</v>
      </c>
      <c r="T3259">
        <v>1</v>
      </c>
      <c r="U3259">
        <v>2</v>
      </c>
      <c r="V3259">
        <v>0</v>
      </c>
      <c r="W3259">
        <v>0</v>
      </c>
      <c r="X3259">
        <v>0</v>
      </c>
      <c r="Y3259">
        <v>59</v>
      </c>
      <c r="Z3259">
        <v>76</v>
      </c>
      <c r="AA3259">
        <v>3</v>
      </c>
      <c r="AB3259">
        <v>9</v>
      </c>
      <c r="AC3259">
        <v>2</v>
      </c>
      <c r="AD3259">
        <v>0</v>
      </c>
      <c r="AE3259">
        <v>1</v>
      </c>
      <c r="AF3259">
        <v>0</v>
      </c>
      <c r="AG3259">
        <v>1</v>
      </c>
      <c r="AH3259">
        <v>1</v>
      </c>
      <c r="AI3259">
        <v>0</v>
      </c>
      <c r="AJ3259">
        <v>1</v>
      </c>
      <c r="AK3259">
        <v>13</v>
      </c>
      <c r="AL3259">
        <v>18</v>
      </c>
      <c r="AM3259">
        <v>5</v>
      </c>
      <c r="AN3259">
        <v>6</v>
      </c>
      <c r="AO3259">
        <v>8</v>
      </c>
      <c r="AP3259">
        <v>12</v>
      </c>
      <c r="AQ3259">
        <v>14</v>
      </c>
      <c r="AR3259">
        <v>18</v>
      </c>
      <c r="AS3259">
        <v>41</v>
      </c>
      <c r="AT3259">
        <v>59</v>
      </c>
      <c r="AU3259">
        <v>0</v>
      </c>
      <c r="AV3259">
        <v>0</v>
      </c>
      <c r="AW3259">
        <v>2.77</v>
      </c>
      <c r="AX3259">
        <v>50</v>
      </c>
      <c r="AY3259">
        <v>77</v>
      </c>
      <c r="AZ3259">
        <v>56</v>
      </c>
      <c r="BA3259">
        <v>24</v>
      </c>
      <c r="BB3259">
        <v>12</v>
      </c>
      <c r="BC3259">
        <v>41</v>
      </c>
      <c r="BD3259">
        <v>71</v>
      </c>
      <c r="BE3259">
        <v>44</v>
      </c>
      <c r="BF3259">
        <v>85</v>
      </c>
      <c r="BG3259">
        <v>11.25</v>
      </c>
      <c r="BH3259">
        <v>4.71</v>
      </c>
      <c r="BI3259">
        <v>2.61</v>
      </c>
      <c r="BJ3259">
        <v>3.43</v>
      </c>
      <c r="BK3259">
        <v>2.85</v>
      </c>
      <c r="BL3259">
        <f>1/Table1[[#This Row],[odds_ft_home_team_win]]+1/Table1[[#This Row],[odds_ft_draw]]+1/Table1[[#This Row],[odds_ft_away_team_win]]-1</f>
        <v>2.556414493893655E-2</v>
      </c>
      <c r="BM3259">
        <f>Table1[[#This Row],[Margin]]/3</f>
        <v>8.5213816463121841E-3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 t="s">
        <v>109</v>
      </c>
      <c r="BU3259">
        <f>VLOOKUP(Table1[[#This Row],[Reference]],metron,11,FALSE)</f>
        <v>1.330562659846547</v>
      </c>
      <c r="BV3259">
        <f>VLOOKUP(Table1[[#This Row],[Reference]],metron,12,FALSE)</f>
        <v>1.1595268542199491</v>
      </c>
    </row>
    <row r="3260" spans="1:74" hidden="1" x14ac:dyDescent="0.45">
      <c r="A3260" t="s">
        <v>5408</v>
      </c>
      <c r="B3260">
        <v>1511487000</v>
      </c>
      <c r="C3260" s="3" t="s">
        <v>2980</v>
      </c>
      <c r="D3260" s="1" t="s">
        <v>65</v>
      </c>
      <c r="E3260" s="1" t="s">
        <v>66</v>
      </c>
      <c r="F3260" s="19" t="s">
        <v>77</v>
      </c>
      <c r="G3260" t="s">
        <v>86</v>
      </c>
      <c r="H3260" t="s">
        <v>66</v>
      </c>
      <c r="I3260">
        <f>MROUND(Table1[[#This Row],[Prob_H]]*100,2)/100</f>
        <v>0.42</v>
      </c>
      <c r="J3260">
        <f>1/Table1[[#This Row],[odds_ft_home_team_win]]-Table1[[#This Row],[Margin/3]]</f>
        <v>0.41712077729404778</v>
      </c>
      <c r="K3260">
        <f>1/Table1[[#This Row],[odds_ft_draw]]-Table1[[#This Row],[Margin/3]]</f>
        <v>0.29188916270073106</v>
      </c>
      <c r="L3260">
        <f>1/Table1[[#This Row],[odds_ft_away_team_win]]-Table1[[#This Row],[Margin/3]]</f>
        <v>0.29099006000522121</v>
      </c>
      <c r="M3260" s="1" t="s">
        <v>66</v>
      </c>
      <c r="N3260">
        <v>1.59</v>
      </c>
      <c r="O3260">
        <v>1.76</v>
      </c>
      <c r="P3260">
        <v>1.42</v>
      </c>
      <c r="Q3260">
        <v>1.62</v>
      </c>
      <c r="R3260" t="str" cm="1">
        <f t="array" ref="R32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AA3260">
        <v>10</v>
      </c>
      <c r="AB3260">
        <v>6</v>
      </c>
      <c r="AC3260">
        <v>3</v>
      </c>
      <c r="AD3260">
        <v>0</v>
      </c>
      <c r="AE3260">
        <v>4</v>
      </c>
      <c r="AF3260">
        <v>2</v>
      </c>
      <c r="AG3260">
        <v>2</v>
      </c>
      <c r="AH3260">
        <v>1</v>
      </c>
      <c r="AI3260">
        <v>2</v>
      </c>
      <c r="AJ3260">
        <v>4</v>
      </c>
      <c r="AK3260">
        <v>13</v>
      </c>
      <c r="AL3260">
        <v>5</v>
      </c>
      <c r="AM3260">
        <v>5</v>
      </c>
      <c r="AN3260">
        <v>3</v>
      </c>
      <c r="AO3260">
        <v>8</v>
      </c>
      <c r="AP3260">
        <v>2</v>
      </c>
      <c r="AQ3260">
        <v>13</v>
      </c>
      <c r="AR3260">
        <v>15</v>
      </c>
      <c r="AS3260">
        <v>68</v>
      </c>
      <c r="AT3260">
        <v>32</v>
      </c>
      <c r="AU3260">
        <v>0</v>
      </c>
      <c r="AV3260">
        <v>0</v>
      </c>
      <c r="AW3260">
        <v>2.5</v>
      </c>
      <c r="AX3260">
        <v>59</v>
      </c>
      <c r="AY3260">
        <v>79</v>
      </c>
      <c r="AZ3260">
        <v>50</v>
      </c>
      <c r="BA3260">
        <v>21</v>
      </c>
      <c r="BB3260">
        <v>6</v>
      </c>
      <c r="BC3260">
        <v>44</v>
      </c>
      <c r="BD3260">
        <v>68</v>
      </c>
      <c r="BE3260">
        <v>33</v>
      </c>
      <c r="BF3260">
        <v>91</v>
      </c>
      <c r="BG3260">
        <v>9.7100000000000009</v>
      </c>
      <c r="BH3260">
        <v>5.82</v>
      </c>
      <c r="BI3260">
        <v>2.35</v>
      </c>
      <c r="BJ3260">
        <v>3.33</v>
      </c>
      <c r="BK3260">
        <v>3.34</v>
      </c>
      <c r="BL3260">
        <f>1/Table1[[#This Row],[odds_ft_home_team_win]]+1/Table1[[#This Row],[odds_ft_draw]]+1/Table1[[#This Row],[odds_ft_away_team_win]]-1</f>
        <v>2.5233412798707722E-2</v>
      </c>
      <c r="BM3260">
        <f>Table1[[#This Row],[Margin]]/3</f>
        <v>8.4111375995692406E-3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 t="s">
        <v>79</v>
      </c>
      <c r="BU3260">
        <f>VLOOKUP(Table1[[#This Row],[Reference]],metron,11,FALSE)</f>
        <v>1.396960958296362</v>
      </c>
      <c r="BV3260">
        <f>VLOOKUP(Table1[[#This Row],[Reference]],metron,12,FALSE)</f>
        <v>1.091503992901508</v>
      </c>
    </row>
    <row r="3261" spans="1:74" hidden="1" x14ac:dyDescent="0.45">
      <c r="A3261" t="s">
        <v>5400</v>
      </c>
      <c r="B3261">
        <v>1638500400</v>
      </c>
      <c r="C3261" s="3" t="s">
        <v>5119</v>
      </c>
      <c r="D3261" s="1" t="s">
        <v>65</v>
      </c>
      <c r="E3261" s="1" t="s">
        <v>66</v>
      </c>
      <c r="F3261" s="18" t="s">
        <v>94</v>
      </c>
      <c r="G3261" t="s">
        <v>93</v>
      </c>
      <c r="H3261" t="s">
        <v>3815</v>
      </c>
      <c r="I3261">
        <f>MROUND(Table1[[#This Row],[Prob_H]]*100,2)/100</f>
        <v>0.34</v>
      </c>
      <c r="J3261">
        <f>1/Table1[[#This Row],[odds_ft_home_team_win]]-Table1[[#This Row],[Margin/3]]</f>
        <v>0.33818867978967315</v>
      </c>
      <c r="K3261">
        <f>1/Table1[[#This Row],[odds_ft_draw]]-Table1[[#This Row],[Margin/3]]</f>
        <v>0.33693564117102293</v>
      </c>
      <c r="L3261">
        <f>1/Table1[[#This Row],[odds_ft_away_team_win]]-Table1[[#This Row],[Margin/3]]</f>
        <v>0.32487567903930398</v>
      </c>
      <c r="M3261" s="1" t="s">
        <v>66</v>
      </c>
      <c r="N3261">
        <v>1.4</v>
      </c>
      <c r="O3261">
        <v>1.63</v>
      </c>
      <c r="P3261">
        <v>1.33</v>
      </c>
      <c r="Q3261">
        <v>1.61</v>
      </c>
      <c r="R3261" t="str" cm="1">
        <f t="array" ref="R32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61">
        <v>0</v>
      </c>
      <c r="T3261">
        <v>1</v>
      </c>
      <c r="U3261">
        <v>1</v>
      </c>
      <c r="V3261">
        <v>1</v>
      </c>
      <c r="W3261">
        <v>0</v>
      </c>
      <c r="X3261">
        <v>1</v>
      </c>
      <c r="Z3261">
        <v>43</v>
      </c>
      <c r="AA3261">
        <v>6</v>
      </c>
      <c r="AB3261">
        <v>2</v>
      </c>
      <c r="AC3261">
        <v>1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0</v>
      </c>
      <c r="AJ3261">
        <v>1</v>
      </c>
      <c r="AK3261">
        <v>11</v>
      </c>
      <c r="AL3261">
        <v>9</v>
      </c>
      <c r="AM3261">
        <v>3</v>
      </c>
      <c r="AN3261">
        <v>5</v>
      </c>
      <c r="AO3261">
        <v>8</v>
      </c>
      <c r="AP3261">
        <v>4</v>
      </c>
      <c r="AQ3261">
        <v>10</v>
      </c>
      <c r="AR3261">
        <v>13</v>
      </c>
      <c r="AS3261">
        <v>55</v>
      </c>
      <c r="AT3261">
        <v>45</v>
      </c>
      <c r="AU3261">
        <v>1.46</v>
      </c>
      <c r="AV3261">
        <v>1.41</v>
      </c>
      <c r="AW3261">
        <v>2.0499999999999998</v>
      </c>
      <c r="AX3261">
        <v>36</v>
      </c>
      <c r="AY3261">
        <v>62</v>
      </c>
      <c r="AZ3261">
        <v>33</v>
      </c>
      <c r="BA3261">
        <v>15</v>
      </c>
      <c r="BB3261">
        <v>5</v>
      </c>
      <c r="BC3261">
        <v>16</v>
      </c>
      <c r="BD3261">
        <v>64</v>
      </c>
      <c r="BE3261">
        <v>31</v>
      </c>
      <c r="BF3261">
        <v>67</v>
      </c>
      <c r="BG3261">
        <v>9.8699999999999992</v>
      </c>
      <c r="BH3261">
        <v>4.7</v>
      </c>
      <c r="BI3261">
        <v>2.82</v>
      </c>
      <c r="BJ3261">
        <v>2.83</v>
      </c>
      <c r="BK3261">
        <v>2.93</v>
      </c>
      <c r="BL3261">
        <f>1/Table1[[#This Row],[odds_ft_home_team_win]]+1/Table1[[#This Row],[odds_ft_draw]]+1/Table1[[#This Row],[odds_ft_away_team_win]]-1</f>
        <v>4.9263747865023078E-2</v>
      </c>
      <c r="BM3261">
        <f>Table1[[#This Row],[Margin]]/3</f>
        <v>1.6421249288341027E-2</v>
      </c>
      <c r="BN3261">
        <v>1.83</v>
      </c>
      <c r="BO3261">
        <v>2.5</v>
      </c>
      <c r="BP3261">
        <v>4.2</v>
      </c>
      <c r="BQ3261">
        <v>8.75</v>
      </c>
      <c r="BR3261">
        <v>1.98</v>
      </c>
      <c r="BS3261">
        <v>1.75</v>
      </c>
      <c r="BT3261" t="s">
        <v>3833</v>
      </c>
      <c r="BU3261">
        <f>VLOOKUP(Table1[[#This Row],[Reference]],metron,11,FALSE)</f>
        <v>1.228921489601805</v>
      </c>
      <c r="BV3261">
        <f>VLOOKUP(Table1[[#This Row],[Reference]],metron,12,FALSE)</f>
        <v>1.2940512655166849</v>
      </c>
    </row>
    <row r="3262" spans="1:74" hidden="1" x14ac:dyDescent="0.45">
      <c r="A3262" s="10" t="s">
        <v>5400</v>
      </c>
      <c r="B3262">
        <v>1638752400</v>
      </c>
      <c r="C3262" s="11" t="s">
        <v>5122</v>
      </c>
      <c r="D3262" s="10" t="s">
        <v>65</v>
      </c>
      <c r="E3262" s="10" t="s">
        <v>66</v>
      </c>
      <c r="F3262" s="10" t="s">
        <v>93</v>
      </c>
      <c r="G3262" s="10" t="s">
        <v>94</v>
      </c>
      <c r="H3262" s="10" t="s">
        <v>3808</v>
      </c>
      <c r="I3262" s="10">
        <f>MROUND(Table1[[#This Row],[Prob_H]]*100,2)/100</f>
        <v>0.52</v>
      </c>
      <c r="J3262" s="10">
        <f>1/Table1[[#This Row],[odds_ft_home_team_win]]-Table1[[#This Row],[Margin/3]]</f>
        <v>0.51971288779174318</v>
      </c>
      <c r="K3262" s="10">
        <f>1/Table1[[#This Row],[odds_ft_draw]]-Table1[[#This Row],[Margin/3]]</f>
        <v>0.26311987282381738</v>
      </c>
      <c r="L3262" s="10">
        <f>1/Table1[[#This Row],[odds_ft_away_team_win]]-Table1[[#This Row],[Margin/3]]</f>
        <v>0.21716723938443952</v>
      </c>
      <c r="M3262" s="10" t="s">
        <v>66</v>
      </c>
      <c r="N3262" s="10">
        <v>1.7</v>
      </c>
      <c r="O3262" s="10">
        <v>1.33</v>
      </c>
      <c r="P3262" s="10">
        <v>1.61</v>
      </c>
      <c r="Q3262" s="10">
        <v>1.33</v>
      </c>
      <c r="R3262" s="10" t="str" cm="1">
        <f t="array" ref="R326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62" s="10">
        <v>0</v>
      </c>
      <c r="T3262" s="10">
        <v>1</v>
      </c>
      <c r="U3262" s="10">
        <v>1</v>
      </c>
      <c r="V3262" s="10">
        <v>0</v>
      </c>
      <c r="W3262" s="10">
        <v>0</v>
      </c>
      <c r="X3262" s="10">
        <v>0</v>
      </c>
      <c r="Y3262" s="10"/>
      <c r="Z3262" s="10">
        <v>76</v>
      </c>
      <c r="AA3262" s="10">
        <v>4</v>
      </c>
      <c r="AB3262" s="10">
        <v>4</v>
      </c>
      <c r="AC3262" s="10">
        <v>1</v>
      </c>
      <c r="AD3262" s="10">
        <v>0</v>
      </c>
      <c r="AE3262" s="10">
        <v>1</v>
      </c>
      <c r="AF3262" s="10">
        <v>1</v>
      </c>
      <c r="AG3262" s="10">
        <v>1</v>
      </c>
      <c r="AH3262" s="10">
        <v>0</v>
      </c>
      <c r="AI3262" s="10">
        <v>1</v>
      </c>
      <c r="AJ3262" s="10">
        <v>1</v>
      </c>
      <c r="AK3262" s="10">
        <v>18</v>
      </c>
      <c r="AL3262" s="10">
        <v>7</v>
      </c>
      <c r="AM3262" s="10">
        <v>4</v>
      </c>
      <c r="AN3262" s="10">
        <v>2</v>
      </c>
      <c r="AO3262" s="10">
        <v>14</v>
      </c>
      <c r="AP3262" s="10">
        <v>5</v>
      </c>
      <c r="AQ3262" s="10">
        <v>7</v>
      </c>
      <c r="AR3262" s="10">
        <v>12</v>
      </c>
      <c r="AS3262" s="10">
        <v>40</v>
      </c>
      <c r="AT3262" s="10">
        <v>60</v>
      </c>
      <c r="AU3262" s="10">
        <v>1.86</v>
      </c>
      <c r="AV3262" s="10">
        <v>0.81</v>
      </c>
      <c r="AW3262" s="10">
        <v>2</v>
      </c>
      <c r="AX3262" s="10">
        <v>34</v>
      </c>
      <c r="AY3262" s="10">
        <v>59</v>
      </c>
      <c r="AZ3262" s="10">
        <v>32</v>
      </c>
      <c r="BA3262" s="10">
        <v>15</v>
      </c>
      <c r="BB3262" s="10">
        <v>5</v>
      </c>
      <c r="BC3262" s="10">
        <v>15</v>
      </c>
      <c r="BD3262" s="10">
        <v>66</v>
      </c>
      <c r="BE3262" s="10">
        <v>29</v>
      </c>
      <c r="BF3262" s="10">
        <v>63</v>
      </c>
      <c r="BG3262" s="10">
        <v>9.77</v>
      </c>
      <c r="BH3262" s="10">
        <v>4.57</v>
      </c>
      <c r="BI3262" s="10">
        <v>1.83</v>
      </c>
      <c r="BJ3262" s="10">
        <v>3.45</v>
      </c>
      <c r="BK3262" s="10">
        <v>4.0999999999999996</v>
      </c>
      <c r="BL3262" s="10">
        <f>1/Table1[[#This Row],[odds_ft_home_team_win]]+1/Table1[[#This Row],[odds_ft_draw]]+1/Table1[[#This Row],[odds_ft_away_team_win]]-1</f>
        <v>8.0205598919852239E-2</v>
      </c>
      <c r="BM3262" s="10">
        <f>Table1[[#This Row],[Margin]]/3</f>
        <v>2.6735199639950746E-2</v>
      </c>
      <c r="BN3262" s="10">
        <v>1.41</v>
      </c>
      <c r="BO3262" s="10">
        <v>2.1800000000000002</v>
      </c>
      <c r="BP3262" s="10">
        <v>4.22</v>
      </c>
      <c r="BQ3262" s="10">
        <v>8.6999999999999993</v>
      </c>
      <c r="BR3262" s="10">
        <v>2</v>
      </c>
      <c r="BS3262" s="10">
        <v>1.75</v>
      </c>
      <c r="BT3262" s="10" t="s">
        <v>3790</v>
      </c>
      <c r="BU3262">
        <f>VLOOKUP(Table1[[#This Row],[Reference]],metron,11,FALSE)</f>
        <v>1.625948039373891</v>
      </c>
      <c r="BV3262">
        <f>VLOOKUP(Table1[[#This Row],[Reference]],metron,12,FALSE)</f>
        <v>0.97079231886396644</v>
      </c>
    </row>
    <row r="3263" spans="1:74" x14ac:dyDescent="0.45">
      <c r="A3263" s="10" t="s">
        <v>5400</v>
      </c>
      <c r="B3263">
        <v>1638144000</v>
      </c>
      <c r="C3263" s="11" t="s">
        <v>5114</v>
      </c>
      <c r="D3263" s="10" t="s">
        <v>65</v>
      </c>
      <c r="E3263" s="10" t="s">
        <v>66</v>
      </c>
      <c r="F3263" s="17" t="s">
        <v>68</v>
      </c>
      <c r="G3263" s="10" t="s">
        <v>88</v>
      </c>
      <c r="H3263" s="10" t="s">
        <v>3784</v>
      </c>
      <c r="I3263" s="10">
        <f>MROUND(Table1[[#This Row],[Prob_H]]*100,2)/100</f>
        <v>0.54</v>
      </c>
      <c r="J3263" s="10">
        <f>1/Table1[[#This Row],[odds_ft_home_team_win]]-Table1[[#This Row],[Margin/3]]</f>
        <v>0.53075396825396826</v>
      </c>
      <c r="K3263" s="10">
        <f>1/Table1[[#This Row],[odds_ft_draw]]-Table1[[#This Row],[Margin/3]]</f>
        <v>0.2718253968253968</v>
      </c>
      <c r="L3263" s="10">
        <f>1/Table1[[#This Row],[odds_ft_away_team_win]]-Table1[[#This Row],[Margin/3]]</f>
        <v>0.19742063492063491</v>
      </c>
      <c r="M3263" s="10" t="s">
        <v>66</v>
      </c>
      <c r="N3263" s="10">
        <v>1.56</v>
      </c>
      <c r="O3263" s="10">
        <v>1.58</v>
      </c>
      <c r="P3263" s="10">
        <v>1.74</v>
      </c>
      <c r="Q3263" s="10">
        <v>1.35</v>
      </c>
      <c r="R3263" s="10" t="str" cm="1">
        <f t="array" ref="R326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3" s="10">
        <v>1</v>
      </c>
      <c r="T3263" s="10">
        <v>0</v>
      </c>
      <c r="U3263" s="10">
        <v>1</v>
      </c>
      <c r="V3263" s="10">
        <v>0</v>
      </c>
      <c r="W3263" s="10">
        <v>0</v>
      </c>
      <c r="X3263" s="10">
        <v>0</v>
      </c>
      <c r="Y3263" s="10">
        <v>82</v>
      </c>
      <c r="Z3263" s="10"/>
      <c r="AA3263" s="10">
        <v>2</v>
      </c>
      <c r="AB3263" s="10">
        <v>5</v>
      </c>
      <c r="AC3263" s="10">
        <v>3</v>
      </c>
      <c r="AD3263" s="10">
        <v>1</v>
      </c>
      <c r="AE3263" s="10">
        <v>4</v>
      </c>
      <c r="AF3263" s="10">
        <v>0</v>
      </c>
      <c r="AG3263" s="10">
        <v>0</v>
      </c>
      <c r="AH3263" s="10">
        <v>4</v>
      </c>
      <c r="AI3263" s="10">
        <v>1</v>
      </c>
      <c r="AJ3263" s="10">
        <v>3</v>
      </c>
      <c r="AK3263" s="10">
        <v>14</v>
      </c>
      <c r="AL3263" s="10">
        <v>8</v>
      </c>
      <c r="AM3263" s="10">
        <v>3</v>
      </c>
      <c r="AN3263" s="10">
        <v>0</v>
      </c>
      <c r="AO3263" s="10">
        <v>11</v>
      </c>
      <c r="AP3263" s="10">
        <v>8</v>
      </c>
      <c r="AQ3263" s="10">
        <v>16</v>
      </c>
      <c r="AR3263" s="10">
        <v>10</v>
      </c>
      <c r="AS3263" s="10">
        <v>61</v>
      </c>
      <c r="AT3263" s="10">
        <v>39</v>
      </c>
      <c r="AU3263" s="10">
        <v>1.33</v>
      </c>
      <c r="AV3263" s="10">
        <v>0.79</v>
      </c>
      <c r="AW3263" s="10">
        <v>2.36</v>
      </c>
      <c r="AX3263" s="10">
        <v>57</v>
      </c>
      <c r="AY3263" s="10">
        <v>84</v>
      </c>
      <c r="AZ3263" s="10">
        <v>49</v>
      </c>
      <c r="BA3263" s="10">
        <v>11</v>
      </c>
      <c r="BB3263" s="10">
        <v>3</v>
      </c>
      <c r="BC3263" s="10">
        <v>22</v>
      </c>
      <c r="BD3263" s="10">
        <v>66</v>
      </c>
      <c r="BE3263" s="10">
        <v>49</v>
      </c>
      <c r="BF3263" s="10">
        <v>84</v>
      </c>
      <c r="BG3263" s="10">
        <v>11.5</v>
      </c>
      <c r="BH3263" s="10">
        <v>4.1100000000000003</v>
      </c>
      <c r="BI3263" s="10">
        <v>1.75</v>
      </c>
      <c r="BJ3263" s="10">
        <v>3.2</v>
      </c>
      <c r="BK3263" s="10">
        <v>4.2</v>
      </c>
      <c r="BL3263" s="10">
        <f>1/Table1[[#This Row],[odds_ft_home_team_win]]+1/Table1[[#This Row],[odds_ft_draw]]+1/Table1[[#This Row],[odds_ft_away_team_win]]-1</f>
        <v>0.12202380952380953</v>
      </c>
      <c r="BM3263" s="10">
        <f>Table1[[#This Row],[Margin]]/3</f>
        <v>4.0674603174603176E-2</v>
      </c>
      <c r="BN3263" s="10">
        <v>1.32</v>
      </c>
      <c r="BO3263" s="10">
        <v>2.0499999999999998</v>
      </c>
      <c r="BP3263" s="10">
        <v>3.4</v>
      </c>
      <c r="BQ3263" s="10">
        <v>6.5</v>
      </c>
      <c r="BR3263" s="10">
        <v>1.87</v>
      </c>
      <c r="BS3263" s="10">
        <v>1.83</v>
      </c>
      <c r="BT3263" s="10" t="s">
        <v>3807</v>
      </c>
      <c r="BU3263">
        <f>VLOOKUP(Table1[[#This Row],[Reference]],metron,11,FALSE)</f>
        <v>1.684957590444867</v>
      </c>
      <c r="BV3263">
        <f>VLOOKUP(Table1[[#This Row],[Reference]],metron,12,FALSE)</f>
        <v>0.95101263631642718</v>
      </c>
    </row>
    <row r="3264" spans="1:74" hidden="1" x14ac:dyDescent="0.45">
      <c r="A3264" s="10" t="s">
        <v>5408</v>
      </c>
      <c r="B3264">
        <v>1512262800</v>
      </c>
      <c r="C3264" s="11" t="s">
        <v>2991</v>
      </c>
      <c r="D3264" s="10" t="s">
        <v>65</v>
      </c>
      <c r="E3264" s="10" t="s">
        <v>66</v>
      </c>
      <c r="F3264" s="10" t="s">
        <v>68</v>
      </c>
      <c r="G3264" s="10" t="s">
        <v>86</v>
      </c>
      <c r="H3264" s="10" t="s">
        <v>66</v>
      </c>
      <c r="I3264" s="10">
        <f>MROUND(Table1[[#This Row],[Prob_H]]*100,2)/100</f>
        <v>0.54</v>
      </c>
      <c r="J3264" s="10">
        <f>1/Table1[[#This Row],[odds_ft_home_team_win]]-Table1[[#This Row],[Margin/3]]</f>
        <v>0.54972981107501218</v>
      </c>
      <c r="K3264" s="10">
        <f>1/Table1[[#This Row],[odds_ft_draw]]-Table1[[#This Row],[Margin/3]]</f>
        <v>0.27435671217808727</v>
      </c>
      <c r="L3264" s="10">
        <f>1/Table1[[#This Row],[odds_ft_away_team_win]]-Table1[[#This Row],[Margin/3]]</f>
        <v>0.17591347674690064</v>
      </c>
      <c r="M3264" s="10" t="s">
        <v>66</v>
      </c>
      <c r="N3264" s="10">
        <v>1.85</v>
      </c>
      <c r="O3264" s="10">
        <v>1.6</v>
      </c>
      <c r="P3264" s="10">
        <v>1.79</v>
      </c>
      <c r="Q3264" s="10">
        <v>1.62</v>
      </c>
      <c r="R3264" s="10" t="str" cm="1">
        <f t="array" ref="R326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4" s="10">
        <v>3</v>
      </c>
      <c r="T3264" s="10">
        <v>0</v>
      </c>
      <c r="U3264" s="10">
        <v>3</v>
      </c>
      <c r="V3264" s="10">
        <v>0</v>
      </c>
      <c r="W3264" s="10">
        <v>0</v>
      </c>
      <c r="X3264" s="10">
        <v>0</v>
      </c>
      <c r="Y3264" s="10" t="s">
        <v>2992</v>
      </c>
      <c r="Z3264" s="10"/>
      <c r="AA3264" s="10">
        <v>4</v>
      </c>
      <c r="AB3264" s="10">
        <v>4</v>
      </c>
      <c r="AC3264" s="10">
        <v>2</v>
      </c>
      <c r="AD3264" s="10">
        <v>0</v>
      </c>
      <c r="AE3264" s="10">
        <v>5</v>
      </c>
      <c r="AF3264" s="10">
        <v>2</v>
      </c>
      <c r="AG3264" s="10">
        <v>2</v>
      </c>
      <c r="AH3264" s="10">
        <v>0</v>
      </c>
      <c r="AI3264" s="10">
        <v>2</v>
      </c>
      <c r="AJ3264" s="10">
        <v>5</v>
      </c>
      <c r="AK3264" s="10">
        <v>12</v>
      </c>
      <c r="AL3264" s="10">
        <v>10</v>
      </c>
      <c r="AM3264" s="10">
        <v>7</v>
      </c>
      <c r="AN3264" s="10">
        <v>4</v>
      </c>
      <c r="AO3264" s="10">
        <v>5</v>
      </c>
      <c r="AP3264" s="10">
        <v>6</v>
      </c>
      <c r="AQ3264" s="10">
        <v>17</v>
      </c>
      <c r="AR3264" s="10">
        <v>14</v>
      </c>
      <c r="AS3264" s="10">
        <v>48</v>
      </c>
      <c r="AT3264" s="10">
        <v>52</v>
      </c>
      <c r="AU3264" s="10">
        <v>0</v>
      </c>
      <c r="AV3264" s="10">
        <v>0</v>
      </c>
      <c r="AW3264" s="10">
        <v>2.2799999999999998</v>
      </c>
      <c r="AX3264" s="10">
        <v>48</v>
      </c>
      <c r="AY3264" s="10">
        <v>68</v>
      </c>
      <c r="AZ3264" s="10">
        <v>35</v>
      </c>
      <c r="BA3264" s="10">
        <v>18</v>
      </c>
      <c r="BB3264" s="10">
        <v>10</v>
      </c>
      <c r="BC3264" s="10">
        <v>35</v>
      </c>
      <c r="BD3264" s="10">
        <v>60</v>
      </c>
      <c r="BE3264" s="10">
        <v>28</v>
      </c>
      <c r="BF3264" s="10">
        <v>85</v>
      </c>
      <c r="BG3264" s="10">
        <v>11.18</v>
      </c>
      <c r="BH3264" s="10">
        <v>5.6</v>
      </c>
      <c r="BI3264" s="10">
        <v>1.79</v>
      </c>
      <c r="BJ3264" s="10">
        <v>3.53</v>
      </c>
      <c r="BK3264" s="10">
        <v>5.41</v>
      </c>
      <c r="BL3264" s="10">
        <f>1/Table1[[#This Row],[odds_ft_home_team_win]]+1/Table1[[#This Row],[odds_ft_draw]]+1/Table1[[#This Row],[odds_ft_away_team_win]]-1</f>
        <v>2.6788220406248175E-2</v>
      </c>
      <c r="BM3264" s="10">
        <f>Table1[[#This Row],[Margin]]/3</f>
        <v>8.9294068020827257E-3</v>
      </c>
      <c r="BN3264" s="10">
        <v>0</v>
      </c>
      <c r="BO3264" s="10">
        <v>0</v>
      </c>
      <c r="BP3264" s="10">
        <v>0</v>
      </c>
      <c r="BQ3264" s="10">
        <v>0</v>
      </c>
      <c r="BR3264" s="10">
        <v>0</v>
      </c>
      <c r="BS3264" s="10">
        <v>0</v>
      </c>
      <c r="BT3264" s="10" t="s">
        <v>116</v>
      </c>
      <c r="BU3264">
        <f>VLOOKUP(Table1[[#This Row],[Reference]],metron,11,FALSE)</f>
        <v>1.684957590444867</v>
      </c>
      <c r="BV3264">
        <f>VLOOKUP(Table1[[#This Row],[Reference]],metron,12,FALSE)</f>
        <v>0.95101263631642718</v>
      </c>
    </row>
    <row r="3265" spans="1:74" hidden="1" x14ac:dyDescent="0.45">
      <c r="A3265" s="10" t="s">
        <v>5408</v>
      </c>
      <c r="B3265">
        <v>1512345600</v>
      </c>
      <c r="C3265" s="11" t="s">
        <v>2993</v>
      </c>
      <c r="D3265" s="10" t="s">
        <v>65</v>
      </c>
      <c r="E3265" s="10" t="s">
        <v>66</v>
      </c>
      <c r="F3265" s="10" t="s">
        <v>85</v>
      </c>
      <c r="G3265" s="10" t="s">
        <v>78</v>
      </c>
      <c r="H3265" s="10" t="s">
        <v>66</v>
      </c>
      <c r="I3265" s="10">
        <f>MROUND(Table1[[#This Row],[Prob_H]]*100,2)/100</f>
        <v>0.62</v>
      </c>
      <c r="J3265" s="10">
        <f>1/Table1[[#This Row],[odds_ft_home_team_win]]-Table1[[#This Row],[Margin/3]]</f>
        <v>0.61626806255855626</v>
      </c>
      <c r="K3265" s="10">
        <f>1/Table1[[#This Row],[odds_ft_draw]]-Table1[[#This Row],[Margin/3]]</f>
        <v>0.22879775376995773</v>
      </c>
      <c r="L3265" s="10">
        <f>1/Table1[[#This Row],[odds_ft_away_team_win]]-Table1[[#This Row],[Margin/3]]</f>
        <v>0.1549341836714859</v>
      </c>
      <c r="M3265" s="10" t="s">
        <v>66</v>
      </c>
      <c r="N3265" s="10">
        <v>2.2999999999999998</v>
      </c>
      <c r="O3265" s="10">
        <v>1.6</v>
      </c>
      <c r="P3265" s="10">
        <v>1.9</v>
      </c>
      <c r="Q3265" s="10">
        <v>1.45</v>
      </c>
      <c r="R3265" s="10" t="str" cm="1">
        <f t="array" ref="R326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5" s="10">
        <v>4</v>
      </c>
      <c r="T3265" s="10">
        <v>0</v>
      </c>
      <c r="U3265" s="10">
        <v>4</v>
      </c>
      <c r="V3265" s="10">
        <v>3</v>
      </c>
      <c r="W3265" s="10">
        <v>3</v>
      </c>
      <c r="X3265" s="10">
        <v>0</v>
      </c>
      <c r="Y3265" s="10" t="s">
        <v>2994</v>
      </c>
      <c r="Z3265" s="10"/>
      <c r="AA3265" s="10">
        <v>1</v>
      </c>
      <c r="AB3265" s="10">
        <v>6</v>
      </c>
      <c r="AC3265" s="10">
        <v>0</v>
      </c>
      <c r="AD3265" s="10">
        <v>0</v>
      </c>
      <c r="AE3265" s="10">
        <v>2</v>
      </c>
      <c r="AF3265" s="10">
        <v>0</v>
      </c>
      <c r="AG3265" s="10">
        <v>0</v>
      </c>
      <c r="AH3265" s="10">
        <v>0</v>
      </c>
      <c r="AI3265" s="10">
        <v>1</v>
      </c>
      <c r="AJ3265" s="10">
        <v>1</v>
      </c>
      <c r="AK3265" s="10">
        <v>14</v>
      </c>
      <c r="AL3265" s="10">
        <v>15</v>
      </c>
      <c r="AM3265" s="10">
        <v>9</v>
      </c>
      <c r="AN3265" s="10">
        <v>3</v>
      </c>
      <c r="AO3265" s="10">
        <v>5</v>
      </c>
      <c r="AP3265" s="10">
        <v>12</v>
      </c>
      <c r="AQ3265" s="10">
        <v>11</v>
      </c>
      <c r="AR3265" s="10">
        <v>12</v>
      </c>
      <c r="AS3265" s="10">
        <v>44</v>
      </c>
      <c r="AT3265" s="10">
        <v>56</v>
      </c>
      <c r="AU3265" s="10">
        <v>0</v>
      </c>
      <c r="AV3265" s="10">
        <v>0</v>
      </c>
      <c r="AW3265" s="10">
        <v>2.48</v>
      </c>
      <c r="AX3265" s="10">
        <v>58</v>
      </c>
      <c r="AY3265" s="10">
        <v>75</v>
      </c>
      <c r="AZ3265" s="10">
        <v>53</v>
      </c>
      <c r="BA3265" s="10">
        <v>15</v>
      </c>
      <c r="BB3265" s="10">
        <v>10</v>
      </c>
      <c r="BC3265" s="10">
        <v>40</v>
      </c>
      <c r="BD3265" s="10">
        <v>70</v>
      </c>
      <c r="BE3265" s="10">
        <v>33</v>
      </c>
      <c r="BF3265" s="10">
        <v>65</v>
      </c>
      <c r="BG3265" s="10">
        <v>9.8000000000000007</v>
      </c>
      <c r="BH3265" s="10">
        <v>4.55</v>
      </c>
      <c r="BI3265" s="10">
        <v>1.6</v>
      </c>
      <c r="BJ3265" s="10">
        <v>4.21</v>
      </c>
      <c r="BK3265" s="10">
        <v>6.11</v>
      </c>
      <c r="BL3265" s="10">
        <f>1/Table1[[#This Row],[odds_ft_home_team_win]]+1/Table1[[#This Row],[odds_ft_draw]]+1/Table1[[#This Row],[odds_ft_away_team_win]]-1</f>
        <v>2.6195812324331103E-2</v>
      </c>
      <c r="BM3265" s="10">
        <f>Table1[[#This Row],[Margin]]/3</f>
        <v>8.7319374414437014E-3</v>
      </c>
      <c r="BN3265" s="10">
        <v>0</v>
      </c>
      <c r="BO3265" s="10">
        <v>0</v>
      </c>
      <c r="BP3265" s="10">
        <v>0</v>
      </c>
      <c r="BQ3265" s="10">
        <v>0</v>
      </c>
      <c r="BR3265" s="10">
        <v>0</v>
      </c>
      <c r="BS3265" s="10">
        <v>0</v>
      </c>
      <c r="BT3265" s="10" t="s">
        <v>1684</v>
      </c>
      <c r="BU3265">
        <f>VLOOKUP(Table1[[#This Row],[Reference]],metron,11,FALSE)</f>
        <v>1.8681481481481479</v>
      </c>
      <c r="BV3265">
        <f>VLOOKUP(Table1[[#This Row],[Reference]],metron,12,FALSE)</f>
        <v>0.86851851851851847</v>
      </c>
    </row>
    <row r="3266" spans="1:74" hidden="1" x14ac:dyDescent="0.45">
      <c r="A3266" s="15" t="s">
        <v>5408</v>
      </c>
      <c r="B3266">
        <v>1512698400</v>
      </c>
      <c r="C3266" s="16" t="s">
        <v>2995</v>
      </c>
      <c r="D3266" s="15" t="s">
        <v>65</v>
      </c>
      <c r="E3266" s="15" t="s">
        <v>66</v>
      </c>
      <c r="F3266" s="15" t="s">
        <v>68</v>
      </c>
      <c r="G3266" s="15" t="s">
        <v>85</v>
      </c>
      <c r="H3266" s="15" t="s">
        <v>66</v>
      </c>
      <c r="I3266" s="15">
        <f>MROUND(Table1[[#This Row],[Prob_H]]*100,2)/100</f>
        <v>0.4</v>
      </c>
      <c r="J3266" s="15">
        <f>1/Table1[[#This Row],[odds_ft_home_team_win]]-Table1[[#This Row],[Margin/3]]</f>
        <v>0.40142140345807004</v>
      </c>
      <c r="K3266" s="15">
        <f>1/Table1[[#This Row],[odds_ft_draw]]-Table1[[#This Row],[Margin/3]]</f>
        <v>0.3011828611041138</v>
      </c>
      <c r="L3266" s="15">
        <f>1/Table1[[#This Row],[odds_ft_away_team_win]]-Table1[[#This Row],[Margin/3]]</f>
        <v>0.29739573543781633</v>
      </c>
      <c r="M3266" s="15" t="s">
        <v>66</v>
      </c>
      <c r="N3266" s="15">
        <v>1.9</v>
      </c>
      <c r="O3266" s="15">
        <v>2.33</v>
      </c>
      <c r="P3266" s="15">
        <v>1.79</v>
      </c>
      <c r="Q3266" s="15">
        <v>1.9</v>
      </c>
      <c r="R3266" s="15" t="str" cm="1">
        <f t="array" ref="R326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6" s="15">
        <v>1</v>
      </c>
      <c r="T3266" s="15">
        <v>1</v>
      </c>
      <c r="U3266" s="15">
        <v>2</v>
      </c>
      <c r="V3266" s="15">
        <v>2</v>
      </c>
      <c r="W3266" s="15">
        <v>1</v>
      </c>
      <c r="X3266" s="15">
        <v>1</v>
      </c>
      <c r="Y3266" s="15">
        <v>26</v>
      </c>
      <c r="Z3266" s="15">
        <v>9</v>
      </c>
      <c r="AA3266" s="15">
        <v>3</v>
      </c>
      <c r="AB3266" s="15">
        <v>3</v>
      </c>
      <c r="AC3266" s="15">
        <v>4</v>
      </c>
      <c r="AD3266" s="15">
        <v>1</v>
      </c>
      <c r="AE3266" s="15">
        <v>6</v>
      </c>
      <c r="AF3266" s="15">
        <v>1</v>
      </c>
      <c r="AG3266" s="15">
        <v>2</v>
      </c>
      <c r="AH3266" s="15">
        <v>3</v>
      </c>
      <c r="AI3266" s="15">
        <v>2</v>
      </c>
      <c r="AJ3266" s="15">
        <v>5</v>
      </c>
      <c r="AK3266" s="15">
        <v>11</v>
      </c>
      <c r="AL3266" s="15">
        <v>7</v>
      </c>
      <c r="AM3266" s="15">
        <v>4</v>
      </c>
      <c r="AN3266" s="15">
        <v>4</v>
      </c>
      <c r="AO3266" s="15">
        <v>7</v>
      </c>
      <c r="AP3266" s="15">
        <v>3</v>
      </c>
      <c r="AQ3266" s="15">
        <v>17</v>
      </c>
      <c r="AR3266" s="15">
        <v>19</v>
      </c>
      <c r="AS3266" s="15">
        <v>58</v>
      </c>
      <c r="AT3266" s="15">
        <v>42</v>
      </c>
      <c r="AU3266" s="15">
        <v>0</v>
      </c>
      <c r="AV3266" s="15">
        <v>0</v>
      </c>
      <c r="AW3266" s="15">
        <v>2.5299999999999998</v>
      </c>
      <c r="AX3266" s="15">
        <v>48</v>
      </c>
      <c r="AY3266" s="15">
        <v>74</v>
      </c>
      <c r="AZ3266" s="15">
        <v>43</v>
      </c>
      <c r="BA3266" s="15">
        <v>22</v>
      </c>
      <c r="BB3266" s="15">
        <v>14</v>
      </c>
      <c r="BC3266" s="15">
        <v>43</v>
      </c>
      <c r="BD3266" s="15">
        <v>69</v>
      </c>
      <c r="BE3266" s="15">
        <v>34</v>
      </c>
      <c r="BF3266" s="15">
        <v>77</v>
      </c>
      <c r="BG3266" s="15">
        <v>11.74</v>
      </c>
      <c r="BH3266" s="15">
        <v>4.66</v>
      </c>
      <c r="BI3266" s="15">
        <v>2.44</v>
      </c>
      <c r="BJ3266" s="15">
        <v>3.23</v>
      </c>
      <c r="BK3266" s="15">
        <v>3.27</v>
      </c>
      <c r="BL3266" s="15">
        <f>1/Table1[[#This Row],[odds_ft_home_team_win]]+1/Table1[[#This Row],[odds_ft_draw]]+1/Table1[[#This Row],[odds_ft_away_team_win]]-1</f>
        <v>2.5243986347101455E-2</v>
      </c>
      <c r="BM3266" s="15">
        <f>Table1[[#This Row],[Margin]]/3</f>
        <v>8.4146621157004855E-3</v>
      </c>
      <c r="BN3266" s="15">
        <v>0</v>
      </c>
      <c r="BO3266" s="15">
        <v>0</v>
      </c>
      <c r="BP3266" s="15">
        <v>0</v>
      </c>
      <c r="BQ3266" s="15">
        <v>0</v>
      </c>
      <c r="BR3266" s="15">
        <v>0</v>
      </c>
      <c r="BS3266" s="15">
        <v>0</v>
      </c>
      <c r="BT3266" s="15" t="s">
        <v>116</v>
      </c>
      <c r="BU3266">
        <f>VLOOKUP(Table1[[#This Row],[Reference]],metron,11,FALSE)</f>
        <v>1.344038264434575</v>
      </c>
      <c r="BV3266">
        <f>VLOOKUP(Table1[[#This Row],[Reference]],metron,12,FALSE)</f>
        <v>1.1515772691037469</v>
      </c>
    </row>
    <row r="3267" spans="1:74" x14ac:dyDescent="0.45">
      <c r="A3267" s="10" t="s">
        <v>5400</v>
      </c>
      <c r="B3267">
        <v>1638151500</v>
      </c>
      <c r="C3267" s="11" t="s">
        <v>5115</v>
      </c>
      <c r="D3267" s="10" t="s">
        <v>65</v>
      </c>
      <c r="E3267" s="10" t="s">
        <v>66</v>
      </c>
      <c r="F3267" s="17" t="s">
        <v>81</v>
      </c>
      <c r="G3267" s="10" t="s">
        <v>73</v>
      </c>
      <c r="H3267" s="10" t="s">
        <v>3808</v>
      </c>
      <c r="I3267" s="10">
        <f>MROUND(Table1[[#This Row],[Prob_H]]*100,2)/100</f>
        <v>0.57999999999999996</v>
      </c>
      <c r="J3267" s="10">
        <f>1/Table1[[#This Row],[odds_ft_home_team_win]]-Table1[[#This Row],[Margin/3]]</f>
        <v>0.58809523809523812</v>
      </c>
      <c r="K3267" s="10">
        <f>1/Table1[[#This Row],[odds_ft_draw]]-Table1[[#This Row],[Margin/3]]</f>
        <v>0.24880952380952379</v>
      </c>
      <c r="L3267" s="10">
        <f>1/Table1[[#This Row],[odds_ft_away_team_win]]-Table1[[#This Row],[Margin/3]]</f>
        <v>0.1630952380952381</v>
      </c>
      <c r="M3267" s="10" t="s">
        <v>66</v>
      </c>
      <c r="N3267" s="10">
        <v>1.61</v>
      </c>
      <c r="O3267" s="10">
        <v>1.47</v>
      </c>
      <c r="P3267" s="10">
        <v>1.48</v>
      </c>
      <c r="Q3267" s="10">
        <v>1.4</v>
      </c>
      <c r="R3267" s="10" t="str" cm="1">
        <f t="array" ref="R326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7" s="10">
        <v>2</v>
      </c>
      <c r="T3267" s="10">
        <v>0</v>
      </c>
      <c r="U3267" s="10">
        <v>2</v>
      </c>
      <c r="V3267" s="10">
        <v>1</v>
      </c>
      <c r="W3267" s="10">
        <v>1</v>
      </c>
      <c r="X3267" s="10">
        <v>0</v>
      </c>
      <c r="Y3267" s="10" t="s">
        <v>5116</v>
      </c>
      <c r="Z3267" s="10"/>
      <c r="AA3267" s="10">
        <v>2</v>
      </c>
      <c r="AB3267" s="10">
        <v>4</v>
      </c>
      <c r="AC3267" s="10">
        <v>1</v>
      </c>
      <c r="AD3267" s="10">
        <v>0</v>
      </c>
      <c r="AE3267" s="10">
        <v>6</v>
      </c>
      <c r="AF3267" s="10">
        <v>0</v>
      </c>
      <c r="AG3267" s="10">
        <v>1</v>
      </c>
      <c r="AH3267" s="10">
        <v>0</v>
      </c>
      <c r="AI3267" s="10">
        <v>2</v>
      </c>
      <c r="AJ3267" s="10">
        <v>4</v>
      </c>
      <c r="AK3267" s="10">
        <v>12</v>
      </c>
      <c r="AL3267" s="10">
        <v>13</v>
      </c>
      <c r="AM3267" s="10">
        <v>7</v>
      </c>
      <c r="AN3267" s="10">
        <v>5</v>
      </c>
      <c r="AO3267" s="10">
        <v>5</v>
      </c>
      <c r="AP3267" s="10">
        <v>8</v>
      </c>
      <c r="AQ3267" s="10">
        <v>14</v>
      </c>
      <c r="AR3267" s="10">
        <v>22</v>
      </c>
      <c r="AS3267" s="10">
        <v>55</v>
      </c>
      <c r="AT3267" s="10">
        <v>45</v>
      </c>
      <c r="AU3267" s="10">
        <v>1.43</v>
      </c>
      <c r="AV3267" s="10">
        <v>1.45</v>
      </c>
      <c r="AW3267" s="10">
        <v>2.06</v>
      </c>
      <c r="AX3267" s="10">
        <v>40</v>
      </c>
      <c r="AY3267" s="10">
        <v>68</v>
      </c>
      <c r="AZ3267" s="10">
        <v>33</v>
      </c>
      <c r="BA3267" s="10">
        <v>11</v>
      </c>
      <c r="BB3267" s="10">
        <v>0</v>
      </c>
      <c r="BC3267" s="10">
        <v>19</v>
      </c>
      <c r="BD3267" s="10">
        <v>60</v>
      </c>
      <c r="BE3267" s="10">
        <v>38</v>
      </c>
      <c r="BF3267" s="10">
        <v>78</v>
      </c>
      <c r="BG3267" s="10">
        <v>9.25</v>
      </c>
      <c r="BH3267" s="10">
        <v>4.91</v>
      </c>
      <c r="BI3267" s="10">
        <v>1.6</v>
      </c>
      <c r="BJ3267" s="10">
        <v>3.5</v>
      </c>
      <c r="BK3267" s="10">
        <v>5</v>
      </c>
      <c r="BL3267" s="10">
        <f>1/Table1[[#This Row],[odds_ft_home_team_win]]+1/Table1[[#This Row],[odds_ft_draw]]+1/Table1[[#This Row],[odds_ft_away_team_win]]-1</f>
        <v>0.11071428571428577</v>
      </c>
      <c r="BM3267" s="10">
        <f>Table1[[#This Row],[Margin]]/3</f>
        <v>3.6904761904761919E-2</v>
      </c>
      <c r="BN3267" s="10">
        <v>1.29</v>
      </c>
      <c r="BO3267" s="10">
        <v>1.87</v>
      </c>
      <c r="BP3267" s="10">
        <v>3.1</v>
      </c>
      <c r="BQ3267" s="10">
        <v>6</v>
      </c>
      <c r="BR3267" s="10">
        <v>1.93</v>
      </c>
      <c r="BS3267" s="10">
        <v>1.78</v>
      </c>
      <c r="BT3267" s="10" t="s">
        <v>109</v>
      </c>
      <c r="BU3267">
        <f>VLOOKUP(Table1[[#This Row],[Reference]],metron,11,FALSE)</f>
        <v>1.7619715019855171</v>
      </c>
      <c r="BV3267">
        <f>VLOOKUP(Table1[[#This Row],[Reference]],metron,12,FALSE)</f>
        <v>0.87432842793739785</v>
      </c>
    </row>
    <row r="3268" spans="1:74" hidden="1" x14ac:dyDescent="0.45">
      <c r="A3268" t="s">
        <v>5407</v>
      </c>
      <c r="B3268">
        <v>1525314600</v>
      </c>
      <c r="C3268" s="3" t="s">
        <v>3227</v>
      </c>
      <c r="D3268" s="1" t="s">
        <v>65</v>
      </c>
      <c r="E3268" s="1" t="s">
        <v>66</v>
      </c>
      <c r="F3268" s="19" t="s">
        <v>72</v>
      </c>
      <c r="G3268" t="s">
        <v>85</v>
      </c>
      <c r="H3268" t="s">
        <v>66</v>
      </c>
      <c r="I3268">
        <f>MROUND(Table1[[#This Row],[Prob_H]]*100,2)/100</f>
        <v>0.36</v>
      </c>
      <c r="J3268">
        <f>1/Table1[[#This Row],[odds_ft_home_team_win]]-Table1[[#This Row],[Margin/3]]</f>
        <v>0.36895303063162527</v>
      </c>
      <c r="K3268">
        <f>1/Table1[[#This Row],[odds_ft_draw]]-Table1[[#This Row],[Margin/3]]</f>
        <v>0.29462484309589054</v>
      </c>
      <c r="L3268">
        <f>1/Table1[[#This Row],[odds_ft_away_team_win]]-Table1[[#This Row],[Margin/3]]</f>
        <v>0.33642212627248408</v>
      </c>
      <c r="M3268" s="1" t="s">
        <v>66</v>
      </c>
      <c r="N3268">
        <v>1.35</v>
      </c>
      <c r="O3268">
        <v>1.98</v>
      </c>
      <c r="P3268">
        <v>1.39</v>
      </c>
      <c r="Q3268">
        <v>1.9</v>
      </c>
      <c r="R3268" t="str" cm="1">
        <f t="array" ref="R326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68">
        <v>1</v>
      </c>
      <c r="T3268">
        <v>1</v>
      </c>
      <c r="U3268">
        <v>2</v>
      </c>
      <c r="V3268">
        <v>1</v>
      </c>
      <c r="W3268">
        <v>0</v>
      </c>
      <c r="X3268">
        <v>1</v>
      </c>
      <c r="Y3268">
        <v>53</v>
      </c>
      <c r="Z3268">
        <v>39</v>
      </c>
      <c r="AA3268">
        <v>3</v>
      </c>
      <c r="AB3268">
        <v>5</v>
      </c>
      <c r="AC3268">
        <v>2</v>
      </c>
      <c r="AD3268">
        <v>0</v>
      </c>
      <c r="AE3268">
        <v>4</v>
      </c>
      <c r="AF3268">
        <v>0</v>
      </c>
      <c r="AG3268">
        <v>1</v>
      </c>
      <c r="AH3268">
        <v>1</v>
      </c>
      <c r="AI3268">
        <v>1</v>
      </c>
      <c r="AJ3268">
        <v>3</v>
      </c>
      <c r="AK3268">
        <v>12</v>
      </c>
      <c r="AL3268">
        <v>6</v>
      </c>
      <c r="AM3268">
        <v>6</v>
      </c>
      <c r="AN3268">
        <v>3</v>
      </c>
      <c r="AO3268">
        <v>6</v>
      </c>
      <c r="AP3268">
        <v>3</v>
      </c>
      <c r="AQ3268">
        <v>15</v>
      </c>
      <c r="AR3268">
        <v>16</v>
      </c>
      <c r="AS3268">
        <v>63</v>
      </c>
      <c r="AT3268">
        <v>37</v>
      </c>
      <c r="AU3268">
        <v>0</v>
      </c>
      <c r="AV3268">
        <v>0</v>
      </c>
      <c r="AW3268">
        <v>2.41</v>
      </c>
      <c r="AX3268">
        <v>48</v>
      </c>
      <c r="AY3268">
        <v>73</v>
      </c>
      <c r="AZ3268">
        <v>47</v>
      </c>
      <c r="BA3268">
        <v>24</v>
      </c>
      <c r="BB3268">
        <v>8</v>
      </c>
      <c r="BC3268">
        <v>36</v>
      </c>
      <c r="BD3268">
        <v>73</v>
      </c>
      <c r="BE3268">
        <v>39</v>
      </c>
      <c r="BF3268">
        <v>66</v>
      </c>
      <c r="BG3268">
        <v>9.1999999999999993</v>
      </c>
      <c r="BH3268">
        <v>5.73</v>
      </c>
      <c r="BI3268">
        <v>2.65</v>
      </c>
      <c r="BJ3268">
        <v>3.3</v>
      </c>
      <c r="BK3268">
        <v>2.9</v>
      </c>
      <c r="BL3268">
        <f>1/Table1[[#This Row],[odds_ft_home_team_win]]+1/Table1[[#This Row],[odds_ft_draw]]+1/Table1[[#This Row],[odds_ft_away_team_win]]-1</f>
        <v>2.5216379803237432E-2</v>
      </c>
      <c r="BM3268">
        <f>Table1[[#This Row],[Margin]]/3</f>
        <v>8.4054599344124768E-3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 t="s">
        <v>75</v>
      </c>
      <c r="BU3268">
        <f>VLOOKUP(Table1[[#This Row],[Reference]],metron,11,FALSE)</f>
        <v>1.269326094653606</v>
      </c>
      <c r="BV3268">
        <f>VLOOKUP(Table1[[#This Row],[Reference]],metron,12,FALSE)</f>
        <v>1.2417089578661631</v>
      </c>
    </row>
    <row r="3269" spans="1:74" hidden="1" x14ac:dyDescent="0.45">
      <c r="A3269" t="s">
        <v>5407</v>
      </c>
      <c r="B3269">
        <v>1525393800</v>
      </c>
      <c r="C3269" s="3" t="s">
        <v>3228</v>
      </c>
      <c r="D3269" s="1" t="s">
        <v>65</v>
      </c>
      <c r="E3269" s="1" t="s">
        <v>66</v>
      </c>
      <c r="F3269" s="19" t="s">
        <v>68</v>
      </c>
      <c r="G3269" t="s">
        <v>88</v>
      </c>
      <c r="H3269" t="s">
        <v>66</v>
      </c>
      <c r="I3269">
        <f>MROUND(Table1[[#This Row],[Prob_H]]*100,2)/100</f>
        <v>0.52</v>
      </c>
      <c r="J3269">
        <f>1/Table1[[#This Row],[odds_ft_home_team_win]]-Table1[[#This Row],[Margin/3]]</f>
        <v>0.5113558400826852</v>
      </c>
      <c r="K3269">
        <f>1/Table1[[#This Row],[odds_ft_draw]]-Table1[[#This Row],[Margin/3]]</f>
        <v>0.26436965954754843</v>
      </c>
      <c r="L3269">
        <f>1/Table1[[#This Row],[odds_ft_away_team_win]]-Table1[[#This Row],[Margin/3]]</f>
        <v>0.22427450036976657</v>
      </c>
      <c r="M3269" s="1" t="s">
        <v>66</v>
      </c>
      <c r="N3269">
        <v>1.8</v>
      </c>
      <c r="O3269">
        <v>1.38</v>
      </c>
      <c r="P3269">
        <v>1.79</v>
      </c>
      <c r="Q3269">
        <v>1.45</v>
      </c>
      <c r="R3269" t="str" cm="1">
        <f t="array" ref="R326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69">
        <v>2</v>
      </c>
      <c r="T3269">
        <v>0</v>
      </c>
      <c r="U3269">
        <v>2</v>
      </c>
      <c r="V3269">
        <v>1</v>
      </c>
      <c r="W3269">
        <v>1</v>
      </c>
      <c r="X3269">
        <v>0</v>
      </c>
      <c r="Y3269" t="s">
        <v>3229</v>
      </c>
      <c r="AA3269">
        <v>2</v>
      </c>
      <c r="AB3269">
        <v>4</v>
      </c>
      <c r="AC3269">
        <v>1</v>
      </c>
      <c r="AD3269">
        <v>0</v>
      </c>
      <c r="AE3269">
        <v>4</v>
      </c>
      <c r="AF3269">
        <v>0</v>
      </c>
      <c r="AG3269">
        <v>1</v>
      </c>
      <c r="AH3269">
        <v>0</v>
      </c>
      <c r="AI3269">
        <v>1</v>
      </c>
      <c r="AJ3269">
        <v>3</v>
      </c>
      <c r="AK3269">
        <v>9</v>
      </c>
      <c r="AL3269">
        <v>10</v>
      </c>
      <c r="AM3269">
        <v>5</v>
      </c>
      <c r="AN3269">
        <v>3</v>
      </c>
      <c r="AO3269">
        <v>4</v>
      </c>
      <c r="AP3269">
        <v>7</v>
      </c>
      <c r="AQ3269">
        <v>18</v>
      </c>
      <c r="AR3269">
        <v>17</v>
      </c>
      <c r="AS3269">
        <v>58</v>
      </c>
      <c r="AT3269">
        <v>42</v>
      </c>
      <c r="AU3269">
        <v>0</v>
      </c>
      <c r="AV3269">
        <v>0</v>
      </c>
      <c r="AW3269">
        <v>2.56</v>
      </c>
      <c r="AX3269">
        <v>58</v>
      </c>
      <c r="AY3269">
        <v>75</v>
      </c>
      <c r="AZ3269">
        <v>45</v>
      </c>
      <c r="BA3269">
        <v>25</v>
      </c>
      <c r="BB3269">
        <v>16</v>
      </c>
      <c r="BC3269">
        <v>42</v>
      </c>
      <c r="BD3269">
        <v>69</v>
      </c>
      <c r="BE3269">
        <v>30</v>
      </c>
      <c r="BF3269">
        <v>75</v>
      </c>
      <c r="BG3269">
        <v>11.46</v>
      </c>
      <c r="BH3269">
        <v>4.53</v>
      </c>
      <c r="BI3269">
        <v>1.9</v>
      </c>
      <c r="BJ3269">
        <v>3.58</v>
      </c>
      <c r="BK3269">
        <v>4.18</v>
      </c>
      <c r="BL3269">
        <f>1/Table1[[#This Row],[odds_ft_home_team_win]]+1/Table1[[#This Row],[odds_ft_draw]]+1/Table1[[#This Row],[odds_ft_away_team_win]]-1</f>
        <v>4.4879848172997061E-2</v>
      </c>
      <c r="BM3269">
        <f>Table1[[#This Row],[Margin]]/3</f>
        <v>1.495994939099902E-2</v>
      </c>
      <c r="BN3269">
        <v>1.33</v>
      </c>
      <c r="BO3269">
        <v>2</v>
      </c>
      <c r="BP3269">
        <v>3.65</v>
      </c>
      <c r="BQ3269">
        <v>0</v>
      </c>
      <c r="BR3269">
        <v>2</v>
      </c>
      <c r="BS3269">
        <v>1.83</v>
      </c>
      <c r="BT3269" t="s">
        <v>116</v>
      </c>
      <c r="BU3269">
        <f>VLOOKUP(Table1[[#This Row],[Reference]],metron,11,FALSE)</f>
        <v>1.625948039373891</v>
      </c>
      <c r="BV3269">
        <f>VLOOKUP(Table1[[#This Row],[Reference]],metron,12,FALSE)</f>
        <v>0.97079231886396644</v>
      </c>
    </row>
    <row r="3270" spans="1:74" x14ac:dyDescent="0.45">
      <c r="A3270" t="s">
        <v>5400</v>
      </c>
      <c r="B3270">
        <v>1637535600</v>
      </c>
      <c r="C3270" s="3" t="s">
        <v>5101</v>
      </c>
      <c r="D3270" s="9" t="s">
        <v>65</v>
      </c>
      <c r="E3270" s="9" t="s">
        <v>66</v>
      </c>
      <c r="F3270" s="9" t="s">
        <v>97</v>
      </c>
      <c r="G3270" t="s">
        <v>94</v>
      </c>
      <c r="H3270" t="s">
        <v>3822</v>
      </c>
      <c r="I3270">
        <f>MROUND(Table1[[#This Row],[Prob_H]]*100,2)/100</f>
        <v>0.48</v>
      </c>
      <c r="J3270">
        <f>1/Table1[[#This Row],[odds_ft_home_team_win]]-Table1[[#This Row],[Margin/3]]</f>
        <v>0.47834124672491979</v>
      </c>
      <c r="K3270">
        <f>1/Table1[[#This Row],[odds_ft_draw]]-Table1[[#This Row],[Margin/3]]</f>
        <v>0.26003138756999022</v>
      </c>
      <c r="L3270">
        <f>1/Table1[[#This Row],[odds_ft_away_team_win]]-Table1[[#This Row],[Margin/3]]</f>
        <v>0.26162736570508976</v>
      </c>
      <c r="M3270" s="9" t="s">
        <v>66</v>
      </c>
      <c r="N3270">
        <v>1.41</v>
      </c>
      <c r="O3270">
        <v>1.24</v>
      </c>
      <c r="P3270">
        <v>1.23</v>
      </c>
      <c r="Q3270">
        <v>1.33</v>
      </c>
      <c r="R3270" t="str" cm="1">
        <f t="array" ref="R327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70">
        <v>1</v>
      </c>
      <c r="T3270">
        <v>2</v>
      </c>
      <c r="U3270">
        <v>3</v>
      </c>
      <c r="V3270">
        <v>1</v>
      </c>
      <c r="W3270">
        <v>0</v>
      </c>
      <c r="X3270">
        <v>1</v>
      </c>
      <c r="Y3270">
        <v>62</v>
      </c>
      <c r="Z3270" t="s">
        <v>5102</v>
      </c>
      <c r="AA3270">
        <v>2</v>
      </c>
      <c r="AB3270">
        <v>3</v>
      </c>
      <c r="AC3270">
        <v>4</v>
      </c>
      <c r="AD3270">
        <v>0</v>
      </c>
      <c r="AE3270">
        <v>6</v>
      </c>
      <c r="AF3270">
        <v>0</v>
      </c>
      <c r="AG3270">
        <v>2</v>
      </c>
      <c r="AH3270">
        <v>2</v>
      </c>
      <c r="AI3270">
        <v>3</v>
      </c>
      <c r="AJ3270">
        <v>3</v>
      </c>
      <c r="AK3270">
        <v>15</v>
      </c>
      <c r="AL3270">
        <v>20</v>
      </c>
      <c r="AM3270">
        <v>4</v>
      </c>
      <c r="AN3270">
        <v>8</v>
      </c>
      <c r="AO3270">
        <v>11</v>
      </c>
      <c r="AP3270">
        <v>12</v>
      </c>
      <c r="AQ3270">
        <v>10</v>
      </c>
      <c r="AR3270">
        <v>17</v>
      </c>
      <c r="AS3270">
        <v>59</v>
      </c>
      <c r="AT3270">
        <v>41</v>
      </c>
      <c r="AU3270">
        <v>1.54</v>
      </c>
      <c r="AV3270">
        <v>2.04</v>
      </c>
      <c r="AW3270">
        <v>2.4700000000000002</v>
      </c>
      <c r="AX3270">
        <v>50</v>
      </c>
      <c r="AY3270">
        <v>77</v>
      </c>
      <c r="AZ3270">
        <v>50</v>
      </c>
      <c r="BA3270">
        <v>30</v>
      </c>
      <c r="BB3270">
        <v>3</v>
      </c>
      <c r="BC3270">
        <v>33</v>
      </c>
      <c r="BD3270">
        <v>68</v>
      </c>
      <c r="BE3270">
        <v>35</v>
      </c>
      <c r="BF3270">
        <v>76</v>
      </c>
      <c r="BG3270">
        <v>9</v>
      </c>
      <c r="BH3270">
        <v>5.35</v>
      </c>
      <c r="BI3270">
        <v>2</v>
      </c>
      <c r="BJ3270">
        <v>3.55</v>
      </c>
      <c r="BK3270">
        <v>3.53</v>
      </c>
      <c r="BL3270">
        <f>1/Table1[[#This Row],[odds_ft_home_team_win]]+1/Table1[[#This Row],[odds_ft_draw]]+1/Table1[[#This Row],[odds_ft_away_team_win]]-1</f>
        <v>6.4976259825240579E-2</v>
      </c>
      <c r="BM3270">
        <f>Table1[[#This Row],[Margin]]/3</f>
        <v>2.1658753275080194E-2</v>
      </c>
      <c r="BN3270">
        <v>1.28</v>
      </c>
      <c r="BO3270">
        <v>1.96</v>
      </c>
      <c r="BP3270">
        <v>3.25</v>
      </c>
      <c r="BQ3270">
        <v>6.25</v>
      </c>
      <c r="BR3270">
        <v>1.8</v>
      </c>
      <c r="BS3270">
        <v>1.91</v>
      </c>
      <c r="BT3270" t="s">
        <v>3813</v>
      </c>
      <c r="BU3270">
        <f>VLOOKUP(Table1[[#This Row],[Reference]],metron,11,FALSE)</f>
        <v>1.510877192982456</v>
      </c>
      <c r="BV3270">
        <f>VLOOKUP(Table1[[#This Row],[Reference]],metron,12,FALSE)</f>
        <v>1.0163157894736841</v>
      </c>
    </row>
    <row r="3271" spans="1:74" hidden="1" x14ac:dyDescent="0.45">
      <c r="A3271" t="s">
        <v>5417</v>
      </c>
      <c r="B3271">
        <v>1368064800</v>
      </c>
      <c r="C3271" s="3" t="s">
        <v>581</v>
      </c>
      <c r="D3271" s="1" t="s">
        <v>65</v>
      </c>
      <c r="E3271" s="1" t="s">
        <v>66</v>
      </c>
      <c r="F3271" s="19" t="s">
        <v>94</v>
      </c>
      <c r="G3271" t="s">
        <v>86</v>
      </c>
      <c r="H3271" t="s">
        <v>66</v>
      </c>
      <c r="I3271">
        <f>MROUND(Table1[[#This Row],[Prob_H]]*100,2)/100</f>
        <v>0.36</v>
      </c>
      <c r="J3271">
        <f>1/Table1[[#This Row],[odds_ft_home_team_win]]-Table1[[#This Row],[Margin/3]]</f>
        <v>0.35766396029224556</v>
      </c>
      <c r="K3271">
        <f>1/Table1[[#This Row],[odds_ft_draw]]-Table1[[#This Row],[Margin/3]]</f>
        <v>0.29770920916102389</v>
      </c>
      <c r="L3271">
        <f>1/Table1[[#This Row],[odds_ft_away_team_win]]-Table1[[#This Row],[Margin/3]]</f>
        <v>0.34462683054673038</v>
      </c>
      <c r="M3271" s="1" t="s">
        <v>66</v>
      </c>
      <c r="N3271">
        <v>1.53</v>
      </c>
      <c r="O3271">
        <v>1.82</v>
      </c>
      <c r="P3271">
        <v>1.44</v>
      </c>
      <c r="Q3271">
        <v>1.86</v>
      </c>
      <c r="R3271" t="str" cm="1">
        <f t="array" ref="R327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71">
        <v>0</v>
      </c>
      <c r="T3271">
        <v>1</v>
      </c>
      <c r="U3271">
        <v>1</v>
      </c>
      <c r="V3271">
        <v>1</v>
      </c>
      <c r="W3271">
        <v>0</v>
      </c>
      <c r="X3271">
        <v>1</v>
      </c>
      <c r="Z3271">
        <v>28</v>
      </c>
      <c r="AA3271">
        <v>-1</v>
      </c>
      <c r="AB3271">
        <v>-1</v>
      </c>
      <c r="AC3271">
        <v>3</v>
      </c>
      <c r="AD3271">
        <v>0</v>
      </c>
      <c r="AE3271">
        <v>2</v>
      </c>
      <c r="AF3271">
        <v>0</v>
      </c>
      <c r="AG3271">
        <v>1</v>
      </c>
      <c r="AH3271">
        <v>2</v>
      </c>
      <c r="AI3271">
        <v>0</v>
      </c>
      <c r="AJ3271">
        <v>2</v>
      </c>
      <c r="AK3271">
        <v>-1</v>
      </c>
      <c r="AL3271">
        <v>-1</v>
      </c>
      <c r="AM3271">
        <v>-1</v>
      </c>
      <c r="AN3271">
        <v>-1</v>
      </c>
      <c r="AO3271">
        <v>-1</v>
      </c>
      <c r="AP3271">
        <v>-1</v>
      </c>
      <c r="AQ3271">
        <v>-1</v>
      </c>
      <c r="AR3271">
        <v>-1</v>
      </c>
      <c r="AS3271">
        <v>-1</v>
      </c>
      <c r="AT3271">
        <v>-1</v>
      </c>
      <c r="AU3271">
        <v>0</v>
      </c>
      <c r="AV3271">
        <v>0</v>
      </c>
      <c r="AW3271">
        <v>2.38</v>
      </c>
      <c r="AX3271">
        <v>50</v>
      </c>
      <c r="AY3271">
        <v>73</v>
      </c>
      <c r="AZ3271">
        <v>46</v>
      </c>
      <c r="BA3271">
        <v>15</v>
      </c>
      <c r="BB3271">
        <v>7</v>
      </c>
      <c r="BC3271">
        <v>32</v>
      </c>
      <c r="BD3271">
        <v>64</v>
      </c>
      <c r="BE3271">
        <v>43</v>
      </c>
      <c r="BF3271">
        <v>72</v>
      </c>
      <c r="BG3271">
        <v>0</v>
      </c>
      <c r="BH3271">
        <v>4.6399999999999997</v>
      </c>
      <c r="BI3271">
        <v>2.72</v>
      </c>
      <c r="BJ3271">
        <v>3.25</v>
      </c>
      <c r="BK3271">
        <v>2.82</v>
      </c>
      <c r="BL3271">
        <f>1/Table1[[#This Row],[odds_ft_home_team_win]]+1/Table1[[#This Row],[odds_ft_draw]]+1/Table1[[#This Row],[odds_ft_away_team_win]]-1</f>
        <v>2.9949295593851399E-2</v>
      </c>
      <c r="BM3271">
        <f>Table1[[#This Row],[Margin]]/3</f>
        <v>9.9830985312837992E-3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 t="s">
        <v>124</v>
      </c>
      <c r="BU3271">
        <f>VLOOKUP(Table1[[#This Row],[Reference]],metron,11,FALSE)</f>
        <v>1.269326094653606</v>
      </c>
      <c r="BV3271">
        <f>VLOOKUP(Table1[[#This Row],[Reference]],metron,12,FALSE)</f>
        <v>1.2417089578661631</v>
      </c>
    </row>
    <row r="3272" spans="1:74" x14ac:dyDescent="0.45">
      <c r="A3272" t="s">
        <v>5400</v>
      </c>
      <c r="B3272">
        <v>1637543700</v>
      </c>
      <c r="C3272" s="3" t="s">
        <v>5103</v>
      </c>
      <c r="D3272" s="9" t="s">
        <v>65</v>
      </c>
      <c r="E3272" s="9" t="s">
        <v>66</v>
      </c>
      <c r="F3272" s="9" t="s">
        <v>77</v>
      </c>
      <c r="G3272" t="s">
        <v>85</v>
      </c>
      <c r="H3272" t="s">
        <v>3903</v>
      </c>
      <c r="I3272">
        <f>MROUND(Table1[[#This Row],[Prob_H]]*100,2)/100</f>
        <v>0.6</v>
      </c>
      <c r="J3272">
        <f>1/Table1[[#This Row],[odds_ft_home_team_win]]-Table1[[#This Row],[Margin/3]]</f>
        <v>0.6032011940147527</v>
      </c>
      <c r="K3272">
        <f>1/Table1[[#This Row],[odds_ft_draw]]-Table1[[#This Row],[Margin/3]]</f>
        <v>0.2384604804048879</v>
      </c>
      <c r="L3272">
        <f>1/Table1[[#This Row],[odds_ft_away_team_win]]-Table1[[#This Row],[Margin/3]]</f>
        <v>0.1583383255803596</v>
      </c>
      <c r="M3272" s="9" t="s">
        <v>66</v>
      </c>
      <c r="N3272">
        <v>1.35</v>
      </c>
      <c r="O3272">
        <v>1.29</v>
      </c>
      <c r="P3272">
        <v>1.37</v>
      </c>
      <c r="Q3272">
        <v>1.42</v>
      </c>
      <c r="R3272" t="str" cm="1">
        <f t="array" ref="R327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72">
        <v>1</v>
      </c>
      <c r="T3272">
        <v>4</v>
      </c>
      <c r="U3272">
        <v>5</v>
      </c>
      <c r="V3272">
        <v>3</v>
      </c>
      <c r="W3272">
        <v>1</v>
      </c>
      <c r="X3272">
        <v>2</v>
      </c>
      <c r="Y3272">
        <v>32</v>
      </c>
      <c r="Z3272" t="s">
        <v>5104</v>
      </c>
      <c r="AA3272">
        <v>10</v>
      </c>
      <c r="AB3272">
        <v>2</v>
      </c>
      <c r="AC3272">
        <v>3</v>
      </c>
      <c r="AD3272">
        <v>0</v>
      </c>
      <c r="AE3272">
        <v>3</v>
      </c>
      <c r="AF3272">
        <v>0</v>
      </c>
      <c r="AG3272">
        <v>1</v>
      </c>
      <c r="AH3272">
        <v>2</v>
      </c>
      <c r="AI3272">
        <v>2</v>
      </c>
      <c r="AJ3272">
        <v>1</v>
      </c>
      <c r="AK3272">
        <v>20</v>
      </c>
      <c r="AL3272">
        <v>8</v>
      </c>
      <c r="AM3272">
        <v>10</v>
      </c>
      <c r="AN3272">
        <v>5</v>
      </c>
      <c r="AO3272">
        <v>10</v>
      </c>
      <c r="AP3272">
        <v>3</v>
      </c>
      <c r="AQ3272">
        <v>16</v>
      </c>
      <c r="AR3272">
        <v>10</v>
      </c>
      <c r="AS3272">
        <v>57</v>
      </c>
      <c r="AT3272">
        <v>43</v>
      </c>
      <c r="AU3272">
        <v>2.36</v>
      </c>
      <c r="AV3272">
        <v>1.18</v>
      </c>
      <c r="AW3272">
        <v>2.15</v>
      </c>
      <c r="AX3272">
        <v>56</v>
      </c>
      <c r="AY3272">
        <v>74</v>
      </c>
      <c r="AZ3272">
        <v>29</v>
      </c>
      <c r="BA3272">
        <v>15</v>
      </c>
      <c r="BB3272">
        <v>3</v>
      </c>
      <c r="BC3272">
        <v>27</v>
      </c>
      <c r="BD3272">
        <v>71</v>
      </c>
      <c r="BE3272">
        <v>27</v>
      </c>
      <c r="BF3272">
        <v>65</v>
      </c>
      <c r="BG3272">
        <v>7.88</v>
      </c>
      <c r="BH3272">
        <v>5.29</v>
      </c>
      <c r="BI3272">
        <v>1.63</v>
      </c>
      <c r="BJ3272">
        <v>4.0199999999999996</v>
      </c>
      <c r="BK3272">
        <v>5.93</v>
      </c>
      <c r="BL3272">
        <f>1/Table1[[#This Row],[odds_ft_home_team_win]]+1/Table1[[#This Row],[odds_ft_draw]]+1/Table1[[#This Row],[odds_ft_away_team_win]]-1</f>
        <v>3.0887215501754328E-2</v>
      </c>
      <c r="BM3272">
        <f>Table1[[#This Row],[Margin]]/3</f>
        <v>1.0295738500584775E-2</v>
      </c>
      <c r="BN3272">
        <v>1.42</v>
      </c>
      <c r="BO3272">
        <v>1.92</v>
      </c>
      <c r="BP3272">
        <v>4.33</v>
      </c>
      <c r="BQ3272">
        <v>8.5</v>
      </c>
      <c r="BR3272">
        <v>2</v>
      </c>
      <c r="BS3272">
        <v>1.73</v>
      </c>
      <c r="BT3272" t="s">
        <v>3802</v>
      </c>
      <c r="BU3272">
        <f>VLOOKUP(Table1[[#This Row],[Reference]],metron,11,FALSE)</f>
        <v>1.841836734693878</v>
      </c>
      <c r="BV3272">
        <f>VLOOKUP(Table1[[#This Row],[Reference]],metron,12,FALSE)</f>
        <v>0.88917233560090703</v>
      </c>
    </row>
    <row r="3273" spans="1:74" hidden="1" x14ac:dyDescent="0.45">
      <c r="A3273" t="s">
        <v>5407</v>
      </c>
      <c r="B3273">
        <v>1526005800</v>
      </c>
      <c r="C3273" s="3" t="s">
        <v>3243</v>
      </c>
      <c r="D3273" s="1" t="s">
        <v>65</v>
      </c>
      <c r="E3273" s="1" t="s">
        <v>66</v>
      </c>
      <c r="F3273" s="18" t="s">
        <v>72</v>
      </c>
      <c r="G3273" t="s">
        <v>97</v>
      </c>
      <c r="H3273" t="s">
        <v>66</v>
      </c>
      <c r="I3273">
        <f>MROUND(Table1[[#This Row],[Prob_H]]*100,2)/100</f>
        <v>0.4</v>
      </c>
      <c r="J3273">
        <f>1/Table1[[#This Row],[odds_ft_home_team_win]]-Table1[[#This Row],[Margin/3]]</f>
        <v>0.4020926086441049</v>
      </c>
      <c r="K3273">
        <f>1/Table1[[#This Row],[odds_ft_draw]]-Table1[[#This Row],[Margin/3]]</f>
        <v>0.29751144345687908</v>
      </c>
      <c r="L3273">
        <f>1/Table1[[#This Row],[odds_ft_away_team_win]]-Table1[[#This Row],[Margin/3]]</f>
        <v>0.30039594789901591</v>
      </c>
      <c r="M3273" s="1" t="s">
        <v>66</v>
      </c>
      <c r="N3273">
        <v>1.39</v>
      </c>
      <c r="O3273">
        <v>1.84</v>
      </c>
      <c r="P3273">
        <v>1.39</v>
      </c>
      <c r="Q3273">
        <v>1.76</v>
      </c>
      <c r="R3273" t="str" cm="1">
        <f t="array" ref="R327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3">
        <v>2</v>
      </c>
      <c r="T3273">
        <v>1</v>
      </c>
      <c r="U3273">
        <v>3</v>
      </c>
      <c r="V3273">
        <v>1</v>
      </c>
      <c r="W3273">
        <v>1</v>
      </c>
      <c r="X3273">
        <v>0</v>
      </c>
      <c r="Y3273" t="s">
        <v>3244</v>
      </c>
      <c r="Z3273" t="s">
        <v>624</v>
      </c>
      <c r="AA3273">
        <v>4</v>
      </c>
      <c r="AB3273">
        <v>4</v>
      </c>
      <c r="AC3273">
        <v>6</v>
      </c>
      <c r="AD3273">
        <v>0</v>
      </c>
      <c r="AE3273">
        <v>3</v>
      </c>
      <c r="AF3273">
        <v>0</v>
      </c>
      <c r="AG3273">
        <v>1</v>
      </c>
      <c r="AH3273">
        <v>5</v>
      </c>
      <c r="AI3273">
        <v>2</v>
      </c>
      <c r="AJ3273">
        <v>1</v>
      </c>
      <c r="AK3273">
        <v>19</v>
      </c>
      <c r="AL3273">
        <v>8</v>
      </c>
      <c r="AM3273">
        <v>7</v>
      </c>
      <c r="AN3273">
        <v>3</v>
      </c>
      <c r="AO3273">
        <v>12</v>
      </c>
      <c r="AP3273">
        <v>5</v>
      </c>
      <c r="AQ3273">
        <v>24</v>
      </c>
      <c r="AR3273">
        <v>21</v>
      </c>
      <c r="AS3273">
        <v>49</v>
      </c>
      <c r="AT3273">
        <v>51</v>
      </c>
      <c r="AU3273">
        <v>0</v>
      </c>
      <c r="AV3273">
        <v>0</v>
      </c>
      <c r="AW3273">
        <v>2.31</v>
      </c>
      <c r="AX3273">
        <v>50</v>
      </c>
      <c r="AY3273">
        <v>69</v>
      </c>
      <c r="AZ3273">
        <v>47</v>
      </c>
      <c r="BA3273">
        <v>23</v>
      </c>
      <c r="BB3273">
        <v>6</v>
      </c>
      <c r="BC3273">
        <v>27</v>
      </c>
      <c r="BD3273">
        <v>69</v>
      </c>
      <c r="BE3273">
        <v>42</v>
      </c>
      <c r="BF3273">
        <v>70</v>
      </c>
      <c r="BG3273">
        <v>10.65</v>
      </c>
      <c r="BH3273">
        <v>6.2</v>
      </c>
      <c r="BI3273">
        <v>2.42</v>
      </c>
      <c r="BJ3273">
        <v>3.24</v>
      </c>
      <c r="BK3273">
        <v>3.21</v>
      </c>
      <c r="BL3273">
        <f>1/Table1[[#This Row],[odds_ft_home_team_win]]+1/Table1[[#This Row],[odds_ft_draw]]+1/Table1[[#This Row],[odds_ft_away_team_win]]-1</f>
        <v>3.3391595555288589E-2</v>
      </c>
      <c r="BM3273">
        <f>Table1[[#This Row],[Margin]]/3</f>
        <v>1.1130531851762862E-2</v>
      </c>
      <c r="BN3273">
        <v>1.41</v>
      </c>
      <c r="BO3273">
        <v>2.25</v>
      </c>
      <c r="BP3273">
        <v>4.25</v>
      </c>
      <c r="BQ3273">
        <v>0</v>
      </c>
      <c r="BR3273">
        <v>2.0499999999999998</v>
      </c>
      <c r="BS3273">
        <v>1.8</v>
      </c>
      <c r="BT3273" t="s">
        <v>75</v>
      </c>
      <c r="BU3273">
        <f>VLOOKUP(Table1[[#This Row],[Reference]],metron,11,FALSE)</f>
        <v>1.344038264434575</v>
      </c>
      <c r="BV3273">
        <f>VLOOKUP(Table1[[#This Row],[Reference]],metron,12,FALSE)</f>
        <v>1.1515772691037469</v>
      </c>
    </row>
    <row r="3274" spans="1:74" x14ac:dyDescent="0.45">
      <c r="A3274" t="s">
        <v>5400</v>
      </c>
      <c r="B3274">
        <v>1637456400</v>
      </c>
      <c r="C3274" s="3" t="s">
        <v>5097</v>
      </c>
      <c r="D3274" s="9" t="s">
        <v>65</v>
      </c>
      <c r="E3274" s="9" t="s">
        <v>66</v>
      </c>
      <c r="F3274" s="9" t="s">
        <v>88</v>
      </c>
      <c r="G3274" t="s">
        <v>3792</v>
      </c>
      <c r="H3274" t="s">
        <v>3800</v>
      </c>
      <c r="I3274">
        <f>MROUND(Table1[[#This Row],[Prob_H]]*100,2)/100</f>
        <v>0.54</v>
      </c>
      <c r="J3274">
        <f>1/Table1[[#This Row],[odds_ft_home_team_win]]-Table1[[#This Row],[Margin/3]]</f>
        <v>0.53524015461795382</v>
      </c>
      <c r="K3274">
        <f>1/Table1[[#This Row],[odds_ft_draw]]-Table1[[#This Row],[Margin/3]]</f>
        <v>0.247415004548691</v>
      </c>
      <c r="L3274">
        <f>1/Table1[[#This Row],[odds_ft_away_team_win]]-Table1[[#This Row],[Margin/3]]</f>
        <v>0.21734484083335526</v>
      </c>
      <c r="M3274" s="9" t="s">
        <v>66</v>
      </c>
      <c r="N3274">
        <v>1.41</v>
      </c>
      <c r="O3274">
        <v>1.18</v>
      </c>
      <c r="P3274">
        <v>1.35</v>
      </c>
      <c r="Q3274">
        <v>1.18</v>
      </c>
      <c r="R3274" t="str" cm="1">
        <f t="array" ref="R327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4">
        <v>2</v>
      </c>
      <c r="T3274">
        <v>0</v>
      </c>
      <c r="U3274">
        <v>2</v>
      </c>
      <c r="V3274">
        <v>0</v>
      </c>
      <c r="W3274">
        <v>0</v>
      </c>
      <c r="X3274">
        <v>0</v>
      </c>
      <c r="Y3274" t="s">
        <v>2546</v>
      </c>
      <c r="AA3274">
        <v>8</v>
      </c>
      <c r="AB3274">
        <v>2</v>
      </c>
      <c r="AC3274">
        <v>1</v>
      </c>
      <c r="AD3274">
        <v>0</v>
      </c>
      <c r="AE3274">
        <v>3</v>
      </c>
      <c r="AF3274">
        <v>0</v>
      </c>
      <c r="AG3274">
        <v>0</v>
      </c>
      <c r="AH3274">
        <v>1</v>
      </c>
      <c r="AI3274">
        <v>2</v>
      </c>
      <c r="AJ3274">
        <v>1</v>
      </c>
      <c r="AK3274">
        <v>22</v>
      </c>
      <c r="AL3274">
        <v>9</v>
      </c>
      <c r="AM3274">
        <v>8</v>
      </c>
      <c r="AN3274">
        <v>3</v>
      </c>
      <c r="AO3274">
        <v>14</v>
      </c>
      <c r="AP3274">
        <v>6</v>
      </c>
      <c r="AQ3274">
        <v>6</v>
      </c>
      <c r="AR3274">
        <v>16</v>
      </c>
      <c r="AS3274">
        <v>58</v>
      </c>
      <c r="AT3274">
        <v>42</v>
      </c>
      <c r="AU3274">
        <v>2.37</v>
      </c>
      <c r="AV3274">
        <v>0.98</v>
      </c>
      <c r="AW3274">
        <v>2.38</v>
      </c>
      <c r="AX3274">
        <v>59</v>
      </c>
      <c r="AY3274">
        <v>74</v>
      </c>
      <c r="AZ3274">
        <v>44</v>
      </c>
      <c r="BA3274">
        <v>21</v>
      </c>
      <c r="BB3274">
        <v>9</v>
      </c>
      <c r="BC3274">
        <v>21</v>
      </c>
      <c r="BD3274">
        <v>62</v>
      </c>
      <c r="BE3274">
        <v>44</v>
      </c>
      <c r="BF3274">
        <v>74</v>
      </c>
      <c r="BG3274">
        <v>11.3</v>
      </c>
      <c r="BH3274">
        <v>4.0599999999999996</v>
      </c>
      <c r="BI3274">
        <v>1.78</v>
      </c>
      <c r="BJ3274">
        <v>3.65</v>
      </c>
      <c r="BK3274">
        <v>4.0999999999999996</v>
      </c>
      <c r="BL3274">
        <f>1/Table1[[#This Row],[odds_ft_home_team_win]]+1/Table1[[#This Row],[odds_ft_draw]]+1/Table1[[#This Row],[odds_ft_away_team_win]]-1</f>
        <v>7.9672794573105055E-2</v>
      </c>
      <c r="BM3274">
        <f>Table1[[#This Row],[Margin]]/3</f>
        <v>2.6557598191035019E-2</v>
      </c>
      <c r="BN3274">
        <v>1.36</v>
      </c>
      <c r="BO3274">
        <v>2</v>
      </c>
      <c r="BP3274">
        <v>3.75</v>
      </c>
      <c r="BQ3274">
        <v>7.25</v>
      </c>
      <c r="BR3274">
        <v>2</v>
      </c>
      <c r="BS3274">
        <v>1.73</v>
      </c>
      <c r="BT3274" t="s">
        <v>3817</v>
      </c>
      <c r="BU3274">
        <f>VLOOKUP(Table1[[#This Row],[Reference]],metron,11,FALSE)</f>
        <v>1.684957590444867</v>
      </c>
      <c r="BV3274">
        <f>VLOOKUP(Table1[[#This Row],[Reference]],metron,12,FALSE)</f>
        <v>0.95101263631642718</v>
      </c>
    </row>
    <row r="3275" spans="1:74" x14ac:dyDescent="0.45">
      <c r="A3275" t="s">
        <v>5400</v>
      </c>
      <c r="B3275">
        <v>1638414000</v>
      </c>
      <c r="C3275" s="3" t="s">
        <v>5117</v>
      </c>
      <c r="D3275" s="1" t="s">
        <v>65</v>
      </c>
      <c r="E3275" s="1" t="s">
        <v>66</v>
      </c>
      <c r="F3275" s="18" t="s">
        <v>68</v>
      </c>
      <c r="G3275" t="s">
        <v>81</v>
      </c>
      <c r="H3275" t="s">
        <v>3811</v>
      </c>
      <c r="I3275">
        <f>MROUND(Table1[[#This Row],[Prob_H]]*100,2)/100</f>
        <v>0.46</v>
      </c>
      <c r="J3275">
        <f>1/Table1[[#This Row],[odds_ft_home_team_win]]-Table1[[#This Row],[Margin/3]]</f>
        <v>0.45154351399858228</v>
      </c>
      <c r="K3275">
        <f>1/Table1[[#This Row],[odds_ft_draw]]-Table1[[#This Row],[Margin/3]]</f>
        <v>0.28011178253809454</v>
      </c>
      <c r="L3275">
        <f>1/Table1[[#This Row],[odds_ft_away_team_win]]-Table1[[#This Row],[Margin/3]]</f>
        <v>0.26834470346332318</v>
      </c>
      <c r="M3275" s="1" t="s">
        <v>66</v>
      </c>
      <c r="N3275">
        <v>1.63</v>
      </c>
      <c r="O3275">
        <v>1.68</v>
      </c>
      <c r="P3275">
        <v>1.74</v>
      </c>
      <c r="Q3275">
        <v>1.48</v>
      </c>
      <c r="R3275" t="str" cm="1">
        <f t="array" ref="R327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5">
        <v>2</v>
      </c>
      <c r="T3275">
        <v>1</v>
      </c>
      <c r="U3275">
        <v>3</v>
      </c>
      <c r="V3275">
        <v>0</v>
      </c>
      <c r="W3275">
        <v>0</v>
      </c>
      <c r="X3275">
        <v>0</v>
      </c>
      <c r="Y3275" t="s">
        <v>5118</v>
      </c>
      <c r="Z3275">
        <v>57</v>
      </c>
      <c r="AA3275">
        <v>12</v>
      </c>
      <c r="AB3275">
        <v>0</v>
      </c>
      <c r="AC3275">
        <v>2</v>
      </c>
      <c r="AD3275">
        <v>0</v>
      </c>
      <c r="AE3275">
        <v>3</v>
      </c>
      <c r="AF3275">
        <v>0</v>
      </c>
      <c r="AG3275">
        <v>0</v>
      </c>
      <c r="AH3275">
        <v>2</v>
      </c>
      <c r="AI3275">
        <v>1</v>
      </c>
      <c r="AJ3275">
        <v>2</v>
      </c>
      <c r="AK3275">
        <v>26</v>
      </c>
      <c r="AL3275">
        <v>9</v>
      </c>
      <c r="AM3275">
        <v>10</v>
      </c>
      <c r="AN3275">
        <v>4</v>
      </c>
      <c r="AO3275">
        <v>16</v>
      </c>
      <c r="AP3275">
        <v>5</v>
      </c>
      <c r="AQ3275">
        <v>15</v>
      </c>
      <c r="AR3275">
        <v>15</v>
      </c>
      <c r="AS3275">
        <v>62</v>
      </c>
      <c r="AT3275">
        <v>38</v>
      </c>
      <c r="AU3275">
        <v>3.3</v>
      </c>
      <c r="AV3275">
        <v>1.07</v>
      </c>
      <c r="AW3275">
        <v>2.19</v>
      </c>
      <c r="AX3275">
        <v>40</v>
      </c>
      <c r="AY3275">
        <v>71</v>
      </c>
      <c r="AZ3275">
        <v>48</v>
      </c>
      <c r="BA3275">
        <v>11</v>
      </c>
      <c r="BB3275">
        <v>0</v>
      </c>
      <c r="BC3275">
        <v>21</v>
      </c>
      <c r="BD3275">
        <v>74</v>
      </c>
      <c r="BE3275">
        <v>35</v>
      </c>
      <c r="BF3275">
        <v>76</v>
      </c>
      <c r="BG3275">
        <v>8.9499999999999993</v>
      </c>
      <c r="BH3275">
        <v>4.42</v>
      </c>
      <c r="BI3275">
        <v>2.14</v>
      </c>
      <c r="BJ3275">
        <v>3.38</v>
      </c>
      <c r="BK3275">
        <v>3.52</v>
      </c>
      <c r="BL3275">
        <f>1/Table1[[#This Row],[odds_ft_home_team_win]]+1/Table1[[#This Row],[odds_ft_draw]]+1/Table1[[#This Row],[odds_ft_away_team_win]]-1</f>
        <v>4.7238616882757878E-2</v>
      </c>
      <c r="BM3275">
        <f>Table1[[#This Row],[Margin]]/3</f>
        <v>1.5746205627585958E-2</v>
      </c>
      <c r="BN3275">
        <v>1.32</v>
      </c>
      <c r="BO3275">
        <v>2.1800000000000002</v>
      </c>
      <c r="BP3275">
        <v>3.3</v>
      </c>
      <c r="BQ3275">
        <v>6.25</v>
      </c>
      <c r="BR3275">
        <v>1.78</v>
      </c>
      <c r="BS3275">
        <v>1.93</v>
      </c>
      <c r="BT3275" t="s">
        <v>3807</v>
      </c>
      <c r="BU3275">
        <f>VLOOKUP(Table1[[#This Row],[Reference]],metron,11,FALSE)</f>
        <v>1.4888836329233679</v>
      </c>
      <c r="BV3275">
        <f>VLOOKUP(Table1[[#This Row],[Reference]],metron,12,FALSE)</f>
        <v>1.0516792809839171</v>
      </c>
    </row>
    <row r="3276" spans="1:74" x14ac:dyDescent="0.45">
      <c r="A3276" s="10" t="s">
        <v>5407</v>
      </c>
      <c r="B3276">
        <v>1525564800</v>
      </c>
      <c r="C3276" s="11" t="s">
        <v>3232</v>
      </c>
      <c r="D3276" s="10" t="s">
        <v>65</v>
      </c>
      <c r="E3276" s="10" t="s">
        <v>66</v>
      </c>
      <c r="F3276" s="17" t="s">
        <v>86</v>
      </c>
      <c r="G3276" s="10" t="s">
        <v>94</v>
      </c>
      <c r="H3276" s="10" t="s">
        <v>66</v>
      </c>
      <c r="I3276" s="10">
        <f>MROUND(Table1[[#This Row],[Prob_H]]*100,2)/100</f>
        <v>0.52</v>
      </c>
      <c r="J3276" s="10">
        <f>1/Table1[[#This Row],[odds_ft_home_team_win]]-Table1[[#This Row],[Margin/3]]</f>
        <v>0.52319426593791052</v>
      </c>
      <c r="K3276" s="10">
        <f>1/Table1[[#This Row],[odds_ft_draw]]-Table1[[#This Row],[Margin/3]]</f>
        <v>0.2496773051374267</v>
      </c>
      <c r="L3276" s="10">
        <f>1/Table1[[#This Row],[odds_ft_away_team_win]]-Table1[[#This Row],[Margin/3]]</f>
        <v>0.22712842892466281</v>
      </c>
      <c r="M3276" s="10" t="s">
        <v>66</v>
      </c>
      <c r="N3276" s="10">
        <v>1.64</v>
      </c>
      <c r="O3276" s="10">
        <v>1.06</v>
      </c>
      <c r="P3276" s="10">
        <v>1.62</v>
      </c>
      <c r="Q3276" s="10">
        <v>1.03</v>
      </c>
      <c r="R3276" s="10" t="str" cm="1">
        <f t="array" ref="R327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6" s="10">
        <v>2</v>
      </c>
      <c r="T3276" s="10">
        <v>1</v>
      </c>
      <c r="U3276" s="10">
        <v>3</v>
      </c>
      <c r="V3276" s="10">
        <v>2</v>
      </c>
      <c r="W3276" s="10">
        <v>1</v>
      </c>
      <c r="X3276" s="10">
        <v>1</v>
      </c>
      <c r="Y3276" s="10" t="s">
        <v>3233</v>
      </c>
      <c r="Z3276" s="10">
        <v>44</v>
      </c>
      <c r="AA3276" s="10">
        <v>5</v>
      </c>
      <c r="AB3276" s="10">
        <v>4</v>
      </c>
      <c r="AC3276" s="10">
        <v>0</v>
      </c>
      <c r="AD3276" s="10">
        <v>0</v>
      </c>
      <c r="AE3276" s="10">
        <v>6</v>
      </c>
      <c r="AF3276" s="10">
        <v>2</v>
      </c>
      <c r="AG3276" s="10">
        <v>0</v>
      </c>
      <c r="AH3276" s="10">
        <v>0</v>
      </c>
      <c r="AI3276" s="10">
        <v>5</v>
      </c>
      <c r="AJ3276" s="10">
        <v>3</v>
      </c>
      <c r="AK3276" s="10">
        <v>12</v>
      </c>
      <c r="AL3276" s="10">
        <v>13</v>
      </c>
      <c r="AM3276" s="10">
        <v>9</v>
      </c>
      <c r="AN3276" s="10">
        <v>4</v>
      </c>
      <c r="AO3276" s="10">
        <v>3</v>
      </c>
      <c r="AP3276" s="10">
        <v>9</v>
      </c>
      <c r="AQ3276" s="10">
        <v>16</v>
      </c>
      <c r="AR3276" s="10">
        <v>18</v>
      </c>
      <c r="AS3276" s="10">
        <v>57</v>
      </c>
      <c r="AT3276" s="10">
        <v>43</v>
      </c>
      <c r="AU3276" s="10">
        <v>0</v>
      </c>
      <c r="AV3276" s="10">
        <v>0</v>
      </c>
      <c r="AW3276" s="10">
        <v>2.4500000000000002</v>
      </c>
      <c r="AX3276" s="10">
        <v>57</v>
      </c>
      <c r="AY3276" s="10">
        <v>75</v>
      </c>
      <c r="AZ3276" s="10">
        <v>44</v>
      </c>
      <c r="BA3276" s="10">
        <v>21</v>
      </c>
      <c r="BB3276" s="10">
        <v>12</v>
      </c>
      <c r="BC3276" s="10">
        <v>36</v>
      </c>
      <c r="BD3276" s="10">
        <v>65</v>
      </c>
      <c r="BE3276" s="10">
        <v>32</v>
      </c>
      <c r="BF3276" s="10">
        <v>77</v>
      </c>
      <c r="BG3276" s="10">
        <v>9.1999999999999993</v>
      </c>
      <c r="BH3276" s="10">
        <v>5.62</v>
      </c>
      <c r="BI3276" s="10">
        <v>1.88</v>
      </c>
      <c r="BJ3276" s="10">
        <v>3.87</v>
      </c>
      <c r="BK3276" s="10">
        <v>4.24</v>
      </c>
      <c r="BL3276" s="10">
        <f>1/Table1[[#This Row],[odds_ft_home_team_win]]+1/Table1[[#This Row],[odds_ft_draw]]+1/Table1[[#This Row],[odds_ft_away_team_win]]-1</f>
        <v>2.6161883037332245E-2</v>
      </c>
      <c r="BM3276" s="10">
        <f>Table1[[#This Row],[Margin]]/3</f>
        <v>8.7206276791107484E-3</v>
      </c>
      <c r="BN3276" s="10">
        <v>1.2</v>
      </c>
      <c r="BO3276" s="10">
        <v>1.65</v>
      </c>
      <c r="BP3276" s="10">
        <v>2.65</v>
      </c>
      <c r="BQ3276" s="10">
        <v>0</v>
      </c>
      <c r="BR3276" s="10">
        <v>1.69</v>
      </c>
      <c r="BS3276" s="10">
        <v>2.2000000000000002</v>
      </c>
      <c r="BT3276" s="10" t="s">
        <v>113</v>
      </c>
      <c r="BU3276">
        <f>VLOOKUP(Table1[[#This Row],[Reference]],metron,11,FALSE)</f>
        <v>1.625948039373891</v>
      </c>
      <c r="BV3276">
        <f>VLOOKUP(Table1[[#This Row],[Reference]],metron,12,FALSE)</f>
        <v>0.97079231886396644</v>
      </c>
    </row>
    <row r="3277" spans="1:74" x14ac:dyDescent="0.45">
      <c r="A3277" s="10" t="s">
        <v>5407</v>
      </c>
      <c r="B3277">
        <v>1525626000</v>
      </c>
      <c r="C3277" s="11" t="s">
        <v>3236</v>
      </c>
      <c r="D3277" s="10" t="s">
        <v>65</v>
      </c>
      <c r="E3277" s="10" t="s">
        <v>66</v>
      </c>
      <c r="F3277" s="17" t="s">
        <v>97</v>
      </c>
      <c r="G3277" s="10" t="s">
        <v>78</v>
      </c>
      <c r="H3277" s="10" t="s">
        <v>66</v>
      </c>
      <c r="I3277" s="10">
        <f>MROUND(Table1[[#This Row],[Prob_H]]*100,2)/100</f>
        <v>0.56000000000000005</v>
      </c>
      <c r="J3277" s="10">
        <f>1/Table1[[#This Row],[odds_ft_home_team_win]]-Table1[[#This Row],[Margin/3]]</f>
        <v>0.56243399543711969</v>
      </c>
      <c r="K3277" s="10">
        <f>1/Table1[[#This Row],[odds_ft_draw]]-Table1[[#This Row],[Margin/3]]</f>
        <v>0.24289459277429135</v>
      </c>
      <c r="L3277" s="10">
        <f>1/Table1[[#This Row],[odds_ft_away_team_win]]-Table1[[#This Row],[Margin/3]]</f>
        <v>0.19467141178858899</v>
      </c>
      <c r="M3277" s="10" t="s">
        <v>66</v>
      </c>
      <c r="N3277" s="10">
        <v>1.86</v>
      </c>
      <c r="O3277" s="10">
        <v>1.46</v>
      </c>
      <c r="P3277" s="10">
        <v>1.76</v>
      </c>
      <c r="Q3277" s="10">
        <v>1.45</v>
      </c>
      <c r="R3277" s="10" t="str" cm="1">
        <f t="array" ref="R327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7" s="10">
        <v>2</v>
      </c>
      <c r="T3277" s="10">
        <v>2</v>
      </c>
      <c r="U3277" s="10">
        <v>4</v>
      </c>
      <c r="V3277" s="10">
        <v>1</v>
      </c>
      <c r="W3277" s="10">
        <v>1</v>
      </c>
      <c r="X3277" s="10">
        <v>0</v>
      </c>
      <c r="Y3277" s="10" t="s">
        <v>3237</v>
      </c>
      <c r="Z3277" s="10" t="s">
        <v>3238</v>
      </c>
      <c r="AA3277" s="10">
        <v>4</v>
      </c>
      <c r="AB3277" s="10">
        <v>10</v>
      </c>
      <c r="AC3277" s="10">
        <v>3</v>
      </c>
      <c r="AD3277" s="10">
        <v>0</v>
      </c>
      <c r="AE3277" s="10">
        <v>2</v>
      </c>
      <c r="AF3277" s="10">
        <v>0</v>
      </c>
      <c r="AG3277" s="10">
        <v>1</v>
      </c>
      <c r="AH3277" s="10">
        <v>2</v>
      </c>
      <c r="AI3277" s="10">
        <v>1</v>
      </c>
      <c r="AJ3277" s="10">
        <v>1</v>
      </c>
      <c r="AK3277" s="10">
        <v>11</v>
      </c>
      <c r="AL3277" s="10">
        <v>19</v>
      </c>
      <c r="AM3277" s="10">
        <v>4</v>
      </c>
      <c r="AN3277" s="10">
        <v>6</v>
      </c>
      <c r="AO3277" s="10">
        <v>7</v>
      </c>
      <c r="AP3277" s="10">
        <v>13</v>
      </c>
      <c r="AQ3277" s="10">
        <v>18</v>
      </c>
      <c r="AR3277" s="10">
        <v>15</v>
      </c>
      <c r="AS3277" s="10">
        <v>33</v>
      </c>
      <c r="AT3277" s="10">
        <v>67</v>
      </c>
      <c r="AU3277" s="10">
        <v>0</v>
      </c>
      <c r="AV3277" s="10">
        <v>0</v>
      </c>
      <c r="AW3277" s="10">
        <v>2.57</v>
      </c>
      <c r="AX3277" s="10">
        <v>61</v>
      </c>
      <c r="AY3277" s="10">
        <v>74</v>
      </c>
      <c r="AZ3277" s="10">
        <v>58</v>
      </c>
      <c r="BA3277" s="10">
        <v>24</v>
      </c>
      <c r="BB3277" s="10">
        <v>9</v>
      </c>
      <c r="BC3277" s="10">
        <v>36</v>
      </c>
      <c r="BD3277" s="10">
        <v>71</v>
      </c>
      <c r="BE3277" s="10">
        <v>41</v>
      </c>
      <c r="BF3277" s="10">
        <v>73</v>
      </c>
      <c r="BG3277" s="10">
        <v>10.92</v>
      </c>
      <c r="BH3277" s="10">
        <v>5.25</v>
      </c>
      <c r="BI3277" s="10">
        <v>1.75</v>
      </c>
      <c r="BJ3277" s="10">
        <v>3.97</v>
      </c>
      <c r="BK3277" s="10">
        <v>4.91</v>
      </c>
      <c r="BL3277" s="10">
        <f>1/Table1[[#This Row],[odds_ft_home_team_win]]+1/Table1[[#This Row],[odds_ft_draw]]+1/Table1[[#This Row],[odds_ft_away_team_win]]-1</f>
        <v>2.6983727974355221E-2</v>
      </c>
      <c r="BM3277" s="10">
        <f>Table1[[#This Row],[Margin]]/3</f>
        <v>8.9945759914517396E-3</v>
      </c>
      <c r="BN3277" s="10">
        <v>1.24</v>
      </c>
      <c r="BO3277" s="10">
        <v>1.77</v>
      </c>
      <c r="BP3277" s="10">
        <v>2.9</v>
      </c>
      <c r="BQ3277" s="10">
        <v>0</v>
      </c>
      <c r="BR3277" s="10">
        <v>1.83</v>
      </c>
      <c r="BS3277" s="10">
        <v>2</v>
      </c>
      <c r="BT3277" s="10" t="s">
        <v>100</v>
      </c>
      <c r="BU3277">
        <f>VLOOKUP(Table1[[#This Row],[Reference]],metron,11,FALSE)</f>
        <v>1.7546812539448771</v>
      </c>
      <c r="BV3277">
        <f>VLOOKUP(Table1[[#This Row],[Reference]],metron,12,FALSE)</f>
        <v>0.93456764148958549</v>
      </c>
    </row>
    <row r="3278" spans="1:74" hidden="1" x14ac:dyDescent="0.45">
      <c r="A3278" t="s">
        <v>5406</v>
      </c>
      <c r="B3278">
        <v>1543460760</v>
      </c>
      <c r="C3278" s="3" t="s">
        <v>3502</v>
      </c>
      <c r="D3278" s="1" t="s">
        <v>65</v>
      </c>
      <c r="E3278" s="1" t="s">
        <v>66</v>
      </c>
      <c r="F3278" s="19" t="s">
        <v>85</v>
      </c>
      <c r="G3278" t="s">
        <v>88</v>
      </c>
      <c r="H3278" t="s">
        <v>66</v>
      </c>
      <c r="I3278">
        <f>MROUND(Table1[[#This Row],[Prob_H]]*100,2)/100</f>
        <v>0.5</v>
      </c>
      <c r="J3278">
        <f>1/Table1[[#This Row],[odds_ft_home_team_win]]-Table1[[#This Row],[Margin/3]]</f>
        <v>0.49996919200236783</v>
      </c>
      <c r="K3278">
        <f>1/Table1[[#This Row],[odds_ft_draw]]-Table1[[#This Row],[Margin/3]]</f>
        <v>0.27852378620366169</v>
      </c>
      <c r="L3278">
        <f>1/Table1[[#This Row],[odds_ft_away_team_win]]-Table1[[#This Row],[Margin/3]]</f>
        <v>0.22150702179397036</v>
      </c>
      <c r="M3278" s="1" t="s">
        <v>66</v>
      </c>
      <c r="N3278">
        <v>1.76</v>
      </c>
      <c r="O3278">
        <v>1.76</v>
      </c>
      <c r="P3278">
        <v>1.79</v>
      </c>
      <c r="Q3278">
        <v>1.44</v>
      </c>
      <c r="R3278" t="str" cm="1">
        <f t="array" ref="R327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60</v>
      </c>
      <c r="AA3278">
        <v>4</v>
      </c>
      <c r="AB3278">
        <v>2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25</v>
      </c>
      <c r="AL3278">
        <v>13</v>
      </c>
      <c r="AM3278">
        <v>9</v>
      </c>
      <c r="AN3278">
        <v>6</v>
      </c>
      <c r="AO3278">
        <v>16</v>
      </c>
      <c r="AP3278">
        <v>7</v>
      </c>
      <c r="AQ3278">
        <v>10</v>
      </c>
      <c r="AR3278">
        <v>10</v>
      </c>
      <c r="AS3278">
        <v>53</v>
      </c>
      <c r="AT3278">
        <v>47</v>
      </c>
      <c r="AU3278">
        <v>2.66</v>
      </c>
      <c r="AV3278">
        <v>1.53</v>
      </c>
      <c r="AW3278">
        <v>2.62</v>
      </c>
      <c r="AX3278">
        <v>65</v>
      </c>
      <c r="AY3278">
        <v>82</v>
      </c>
      <c r="AZ3278">
        <v>56</v>
      </c>
      <c r="BA3278">
        <v>21</v>
      </c>
      <c r="BB3278">
        <v>3</v>
      </c>
      <c r="BC3278">
        <v>15</v>
      </c>
      <c r="BD3278">
        <v>74</v>
      </c>
      <c r="BE3278">
        <v>53</v>
      </c>
      <c r="BF3278">
        <v>85</v>
      </c>
      <c r="BG3278">
        <v>10</v>
      </c>
      <c r="BH3278">
        <v>3.71</v>
      </c>
      <c r="BI3278">
        <v>1.91</v>
      </c>
      <c r="BJ3278">
        <v>3.31</v>
      </c>
      <c r="BK3278">
        <v>4.08</v>
      </c>
      <c r="BL3278">
        <f>1/Table1[[#This Row],[odds_ft_home_team_win]]+1/Table1[[#This Row],[odds_ft_draw]]+1/Table1[[#This Row],[odds_ft_away_team_win]]-1</f>
        <v>7.077305226514774E-2</v>
      </c>
      <c r="BM3278">
        <f>Table1[[#This Row],[Margin]]/3</f>
        <v>2.3591017421715915E-2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 t="s">
        <v>1684</v>
      </c>
      <c r="BU3278">
        <f>VLOOKUP(Table1[[#This Row],[Reference]],metron,11,FALSE)</f>
        <v>1.5342708579532029</v>
      </c>
      <c r="BV3278">
        <f>VLOOKUP(Table1[[#This Row],[Reference]],metron,12,FALSE)</f>
        <v>0.98593713070196176</v>
      </c>
    </row>
    <row r="3279" spans="1:74" hidden="1" x14ac:dyDescent="0.45">
      <c r="A3279" t="s">
        <v>5406</v>
      </c>
      <c r="B3279">
        <v>1543539600</v>
      </c>
      <c r="C3279" s="3" t="s">
        <v>3503</v>
      </c>
      <c r="D3279" s="1" t="s">
        <v>65</v>
      </c>
      <c r="E3279" s="1" t="s">
        <v>66</v>
      </c>
      <c r="F3279" s="19" t="s">
        <v>97</v>
      </c>
      <c r="G3279" t="s">
        <v>86</v>
      </c>
      <c r="H3279" t="s">
        <v>66</v>
      </c>
      <c r="I3279">
        <f>MROUND(Table1[[#This Row],[Prob_H]]*100,2)/100</f>
        <v>0.32</v>
      </c>
      <c r="J3279">
        <f>1/Table1[[#This Row],[odds_ft_home_team_win]]-Table1[[#This Row],[Margin/3]]</f>
        <v>0.31877394636015333</v>
      </c>
      <c r="K3279">
        <f>1/Table1[[#This Row],[odds_ft_draw]]-Table1[[#This Row],[Margin/3]]</f>
        <v>0.30727969348659007</v>
      </c>
      <c r="L3279">
        <f>1/Table1[[#This Row],[odds_ft_away_team_win]]-Table1[[#This Row],[Margin/3]]</f>
        <v>0.37394636015325677</v>
      </c>
      <c r="M3279" s="1" t="s">
        <v>66</v>
      </c>
      <c r="N3279">
        <v>1.53</v>
      </c>
      <c r="O3279">
        <v>1.94</v>
      </c>
      <c r="P3279">
        <v>1.44</v>
      </c>
      <c r="Q3279">
        <v>1.82</v>
      </c>
      <c r="R3279" t="str" cm="1">
        <f t="array" ref="R327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79">
        <v>2</v>
      </c>
      <c r="T3279">
        <v>2</v>
      </c>
      <c r="U3279">
        <v>4</v>
      </c>
      <c r="V3279">
        <v>3</v>
      </c>
      <c r="W3279">
        <v>1</v>
      </c>
      <c r="X3279">
        <v>2</v>
      </c>
      <c r="Y3279" t="s">
        <v>3504</v>
      </c>
      <c r="Z3279" t="s">
        <v>457</v>
      </c>
      <c r="AA3279">
        <v>15</v>
      </c>
      <c r="AB3279">
        <v>2</v>
      </c>
      <c r="AC3279">
        <v>2</v>
      </c>
      <c r="AD3279">
        <v>0</v>
      </c>
      <c r="AE3279">
        <v>3</v>
      </c>
      <c r="AF3279">
        <v>0</v>
      </c>
      <c r="AG3279">
        <v>2</v>
      </c>
      <c r="AH3279">
        <v>0</v>
      </c>
      <c r="AI3279">
        <v>1</v>
      </c>
      <c r="AJ3279">
        <v>2</v>
      </c>
      <c r="AK3279">
        <v>19</v>
      </c>
      <c r="AL3279">
        <v>10</v>
      </c>
      <c r="AM3279">
        <v>5</v>
      </c>
      <c r="AN3279">
        <v>7</v>
      </c>
      <c r="AO3279">
        <v>14</v>
      </c>
      <c r="AP3279">
        <v>3</v>
      </c>
      <c r="AQ3279">
        <v>19</v>
      </c>
      <c r="AR3279">
        <v>22</v>
      </c>
      <c r="AS3279">
        <v>68</v>
      </c>
      <c r="AT3279">
        <v>32</v>
      </c>
      <c r="AU3279">
        <v>1.98</v>
      </c>
      <c r="AV3279">
        <v>1.26</v>
      </c>
      <c r="AW3279">
        <v>2.91</v>
      </c>
      <c r="AX3279">
        <v>62</v>
      </c>
      <c r="AY3279">
        <v>91</v>
      </c>
      <c r="AZ3279">
        <v>62</v>
      </c>
      <c r="BA3279">
        <v>27</v>
      </c>
      <c r="BB3279">
        <v>15</v>
      </c>
      <c r="BC3279">
        <v>44</v>
      </c>
      <c r="BD3279">
        <v>85</v>
      </c>
      <c r="BE3279">
        <v>47</v>
      </c>
      <c r="BF3279">
        <v>80</v>
      </c>
      <c r="BG3279">
        <v>11</v>
      </c>
      <c r="BH3279">
        <v>5.71</v>
      </c>
      <c r="BI3279">
        <v>2.9</v>
      </c>
      <c r="BJ3279">
        <v>3</v>
      </c>
      <c r="BK3279">
        <v>2.5</v>
      </c>
      <c r="BL3279">
        <f>1/Table1[[#This Row],[odds_ft_home_team_win]]+1/Table1[[#This Row],[odds_ft_draw]]+1/Table1[[#This Row],[odds_ft_away_team_win]]-1</f>
        <v>7.8160919540229745E-2</v>
      </c>
      <c r="BM3279">
        <f>Table1[[#This Row],[Margin]]/3</f>
        <v>2.6053639846743248E-2</v>
      </c>
      <c r="BN3279">
        <v>1.41</v>
      </c>
      <c r="BO3279">
        <v>2.25</v>
      </c>
      <c r="BP3279">
        <v>4.25</v>
      </c>
      <c r="BQ3279">
        <v>0</v>
      </c>
      <c r="BR3279">
        <v>2</v>
      </c>
      <c r="BS3279">
        <v>1.8</v>
      </c>
      <c r="BT3279" t="s">
        <v>100</v>
      </c>
      <c r="BU3279">
        <f>VLOOKUP(Table1[[#This Row],[Reference]],metron,11,FALSE)</f>
        <v>1.210167055864918</v>
      </c>
      <c r="BV3279">
        <f>VLOOKUP(Table1[[#This Row],[Reference]],metron,12,FALSE)</f>
        <v>1.3211783725525419</v>
      </c>
    </row>
    <row r="3280" spans="1:74" x14ac:dyDescent="0.45">
      <c r="A3280" s="10" t="s">
        <v>5407</v>
      </c>
      <c r="B3280">
        <v>1525647600</v>
      </c>
      <c r="C3280" s="11" t="s">
        <v>3239</v>
      </c>
      <c r="D3280" s="10" t="s">
        <v>65</v>
      </c>
      <c r="E3280" s="10" t="s">
        <v>66</v>
      </c>
      <c r="F3280" s="17" t="s">
        <v>88</v>
      </c>
      <c r="G3280" s="10" t="s">
        <v>68</v>
      </c>
      <c r="H3280" s="10" t="s">
        <v>66</v>
      </c>
      <c r="I3280" s="10">
        <f>MROUND(Table1[[#This Row],[Prob_H]]*100,2)/100</f>
        <v>0.38</v>
      </c>
      <c r="J3280" s="10">
        <f>1/Table1[[#This Row],[odds_ft_home_team_win]]-Table1[[#This Row],[Margin/3]]</f>
        <v>0.38970661290079278</v>
      </c>
      <c r="K3280" s="10">
        <f>1/Table1[[#This Row],[odds_ft_draw]]-Table1[[#This Row],[Margin/3]]</f>
        <v>0.28115531086256884</v>
      </c>
      <c r="L3280" s="10">
        <f>1/Table1[[#This Row],[odds_ft_away_team_win]]-Table1[[#This Row],[Margin/3]]</f>
        <v>0.32913807623663854</v>
      </c>
      <c r="M3280" s="10" t="s">
        <v>66</v>
      </c>
      <c r="N3280" s="10">
        <v>1.34</v>
      </c>
      <c r="O3280" s="10">
        <v>1.83</v>
      </c>
      <c r="P3280" s="10">
        <v>1.45</v>
      </c>
      <c r="Q3280" s="10">
        <v>1.79</v>
      </c>
      <c r="R3280" s="10" t="str" cm="1">
        <f t="array" ref="R328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0" s="10">
        <v>2</v>
      </c>
      <c r="T3280" s="10">
        <v>0</v>
      </c>
      <c r="U3280" s="10">
        <v>2</v>
      </c>
      <c r="V3280" s="10">
        <v>1</v>
      </c>
      <c r="W3280" s="10">
        <v>1</v>
      </c>
      <c r="X3280" s="10">
        <v>0</v>
      </c>
      <c r="Y3280" s="10" t="s">
        <v>3240</v>
      </c>
      <c r="Z3280" s="10"/>
      <c r="AA3280" s="10">
        <v>3</v>
      </c>
      <c r="AB3280" s="10">
        <v>4</v>
      </c>
      <c r="AC3280" s="10">
        <v>1</v>
      </c>
      <c r="AD3280" s="10">
        <v>1</v>
      </c>
      <c r="AE3280" s="10">
        <v>2</v>
      </c>
      <c r="AF3280" s="10">
        <v>0</v>
      </c>
      <c r="AG3280" s="10">
        <v>2</v>
      </c>
      <c r="AH3280" s="10">
        <v>0</v>
      </c>
      <c r="AI3280" s="10">
        <v>1</v>
      </c>
      <c r="AJ3280" s="10">
        <v>1</v>
      </c>
      <c r="AK3280" s="10">
        <v>13</v>
      </c>
      <c r="AL3280" s="10">
        <v>10</v>
      </c>
      <c r="AM3280" s="10">
        <v>6</v>
      </c>
      <c r="AN3280" s="10">
        <v>2</v>
      </c>
      <c r="AO3280" s="10">
        <v>7</v>
      </c>
      <c r="AP3280" s="10">
        <v>8</v>
      </c>
      <c r="AQ3280" s="10">
        <v>12</v>
      </c>
      <c r="AR3280" s="10">
        <v>10</v>
      </c>
      <c r="AS3280" s="10">
        <v>47</v>
      </c>
      <c r="AT3280" s="10">
        <v>53</v>
      </c>
      <c r="AU3280" s="10">
        <v>0</v>
      </c>
      <c r="AV3280" s="10">
        <v>0</v>
      </c>
      <c r="AW3280" s="10">
        <v>2.54</v>
      </c>
      <c r="AX3280" s="10">
        <v>56</v>
      </c>
      <c r="AY3280" s="10">
        <v>75</v>
      </c>
      <c r="AZ3280" s="10">
        <v>44</v>
      </c>
      <c r="BA3280" s="10">
        <v>25</v>
      </c>
      <c r="BB3280" s="10">
        <v>15</v>
      </c>
      <c r="BC3280" s="10">
        <v>41</v>
      </c>
      <c r="BD3280" s="10">
        <v>70</v>
      </c>
      <c r="BE3280" s="10">
        <v>29</v>
      </c>
      <c r="BF3280" s="10">
        <v>75</v>
      </c>
      <c r="BG3280" s="10">
        <v>11.31</v>
      </c>
      <c r="BH3280" s="10">
        <v>4.55</v>
      </c>
      <c r="BI3280" s="10">
        <v>2.5099999999999998</v>
      </c>
      <c r="BJ3280" s="10">
        <v>3.45</v>
      </c>
      <c r="BK3280" s="10">
        <v>2.96</v>
      </c>
      <c r="BL3280" s="10">
        <f>1/Table1[[#This Row],[odds_ft_home_team_win]]+1/Table1[[#This Row],[odds_ft_draw]]+1/Table1[[#This Row],[odds_ft_away_team_win]]-1</f>
        <v>2.6099284803597911E-2</v>
      </c>
      <c r="BM3280" s="10">
        <f>Table1[[#This Row],[Margin]]/3</f>
        <v>8.6997616011993042E-3</v>
      </c>
      <c r="BN3280" s="10">
        <v>1.25</v>
      </c>
      <c r="BO3280" s="10">
        <v>1.8</v>
      </c>
      <c r="BP3280" s="10">
        <v>3.05</v>
      </c>
      <c r="BQ3280" s="10">
        <v>0</v>
      </c>
      <c r="BR3280" s="10">
        <v>1.71</v>
      </c>
      <c r="BS3280" s="10">
        <v>2.1</v>
      </c>
      <c r="BT3280" s="10" t="s">
        <v>91</v>
      </c>
      <c r="BU3280">
        <f>VLOOKUP(Table1[[#This Row],[Reference]],metron,11,FALSE)</f>
        <v>1.330562659846547</v>
      </c>
      <c r="BV3280">
        <f>VLOOKUP(Table1[[#This Row],[Reference]],metron,12,FALSE)</f>
        <v>1.1595268542199491</v>
      </c>
    </row>
    <row r="3281" spans="1:74" hidden="1" x14ac:dyDescent="0.45">
      <c r="A3281" t="s">
        <v>5417</v>
      </c>
      <c r="B3281">
        <v>1368756000</v>
      </c>
      <c r="C3281" s="3" t="s">
        <v>595</v>
      </c>
      <c r="D3281" s="1" t="s">
        <v>65</v>
      </c>
      <c r="E3281" s="1" t="s">
        <v>66</v>
      </c>
      <c r="F3281" s="18" t="s">
        <v>88</v>
      </c>
      <c r="G3281" t="s">
        <v>77</v>
      </c>
      <c r="H3281" t="s">
        <v>66</v>
      </c>
      <c r="I3281">
        <f>MROUND(Table1[[#This Row],[Prob_H]]*100,2)/100</f>
        <v>0.4</v>
      </c>
      <c r="J3281">
        <f>1/Table1[[#This Row],[odds_ft_home_team_win]]-Table1[[#This Row],[Margin/3]]</f>
        <v>0.39322756818612847</v>
      </c>
      <c r="K3281">
        <f>1/Table1[[#This Row],[odds_ft_draw]]-Table1[[#This Row],[Margin/3]]</f>
        <v>0.2867376667790259</v>
      </c>
      <c r="L3281">
        <f>1/Table1[[#This Row],[odds_ft_away_team_win]]-Table1[[#This Row],[Margin/3]]</f>
        <v>0.32003476503484557</v>
      </c>
      <c r="M3281" s="1" t="s">
        <v>66</v>
      </c>
      <c r="N3281">
        <v>1.56</v>
      </c>
      <c r="O3281">
        <v>1.61</v>
      </c>
      <c r="P3281">
        <v>1.47</v>
      </c>
      <c r="Q3281">
        <v>1.67</v>
      </c>
      <c r="R3281" t="str" cm="1">
        <f t="array" ref="R328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81">
        <v>0</v>
      </c>
      <c r="T3281">
        <v>3</v>
      </c>
      <c r="U3281">
        <v>3</v>
      </c>
      <c r="V3281">
        <v>2</v>
      </c>
      <c r="W3281">
        <v>0</v>
      </c>
      <c r="X3281">
        <v>2</v>
      </c>
      <c r="Z3281" t="s">
        <v>596</v>
      </c>
      <c r="AA3281">
        <v>-1</v>
      </c>
      <c r="AB3281">
        <v>-1</v>
      </c>
      <c r="AC3281">
        <v>2</v>
      </c>
      <c r="AD3281">
        <v>0</v>
      </c>
      <c r="AE3281">
        <v>4</v>
      </c>
      <c r="AF3281">
        <v>0</v>
      </c>
      <c r="AG3281">
        <v>0</v>
      </c>
      <c r="AH3281">
        <v>2</v>
      </c>
      <c r="AI3281">
        <v>1</v>
      </c>
      <c r="AJ3281">
        <v>3</v>
      </c>
      <c r="AK3281">
        <v>-1</v>
      </c>
      <c r="AL3281">
        <v>-1</v>
      </c>
      <c r="AM3281">
        <v>-1</v>
      </c>
      <c r="AN3281">
        <v>-1</v>
      </c>
      <c r="AO3281">
        <v>-1</v>
      </c>
      <c r="AP3281">
        <v>-1</v>
      </c>
      <c r="AQ3281">
        <v>-1</v>
      </c>
      <c r="AR3281">
        <v>-1</v>
      </c>
      <c r="AS3281">
        <v>-1</v>
      </c>
      <c r="AT3281">
        <v>-1</v>
      </c>
      <c r="AU3281">
        <v>0</v>
      </c>
      <c r="AV3281">
        <v>0</v>
      </c>
      <c r="AW3281">
        <v>2.56</v>
      </c>
      <c r="AX3281">
        <v>58</v>
      </c>
      <c r="AY3281">
        <v>77</v>
      </c>
      <c r="AZ3281">
        <v>53</v>
      </c>
      <c r="BA3281">
        <v>23</v>
      </c>
      <c r="BB3281">
        <v>10</v>
      </c>
      <c r="BC3281">
        <v>35</v>
      </c>
      <c r="BD3281">
        <v>80</v>
      </c>
      <c r="BE3281">
        <v>42</v>
      </c>
      <c r="BF3281">
        <v>73</v>
      </c>
      <c r="BG3281">
        <v>0</v>
      </c>
      <c r="BH3281">
        <v>5.13</v>
      </c>
      <c r="BI3281">
        <v>2.48</v>
      </c>
      <c r="BJ3281">
        <v>3.37</v>
      </c>
      <c r="BK3281">
        <v>3.03</v>
      </c>
      <c r="BL3281">
        <f>1/Table1[[#This Row],[odds_ft_home_team_win]]+1/Table1[[#This Row],[odds_ft_draw]]+1/Table1[[#This Row],[odds_ft_away_team_win]]-1</f>
        <v>2.9994714796453437E-2</v>
      </c>
      <c r="BM3281">
        <f>Table1[[#This Row],[Margin]]/3</f>
        <v>9.9982382654844795E-3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 t="s">
        <v>91</v>
      </c>
      <c r="BU3281">
        <f>VLOOKUP(Table1[[#This Row],[Reference]],metron,11,FALSE)</f>
        <v>1.344038264434575</v>
      </c>
      <c r="BV3281">
        <f>VLOOKUP(Table1[[#This Row],[Reference]],metron,12,FALSE)</f>
        <v>1.1515772691037469</v>
      </c>
    </row>
    <row r="3282" spans="1:74" hidden="1" x14ac:dyDescent="0.45">
      <c r="A3282" t="s">
        <v>5406</v>
      </c>
      <c r="B3282">
        <v>1544061960</v>
      </c>
      <c r="C3282" s="3" t="s">
        <v>3515</v>
      </c>
      <c r="D3282" s="1" t="s">
        <v>65</v>
      </c>
      <c r="E3282" s="1" t="s">
        <v>66</v>
      </c>
      <c r="F3282" s="18" t="s">
        <v>85</v>
      </c>
      <c r="G3282" t="s">
        <v>77</v>
      </c>
      <c r="H3282" t="s">
        <v>66</v>
      </c>
      <c r="I3282">
        <f>MROUND(Table1[[#This Row],[Prob_H]]*100,2)/100</f>
        <v>0.44</v>
      </c>
      <c r="J3282">
        <f>1/Table1[[#This Row],[odds_ft_home_team_win]]-Table1[[#This Row],[Margin/3]]</f>
        <v>0.43484102104791755</v>
      </c>
      <c r="K3282">
        <f>1/Table1[[#This Row],[odds_ft_draw]]-Table1[[#This Row],[Margin/3]]</f>
        <v>0.30347813106433796</v>
      </c>
      <c r="L3282">
        <f>1/Table1[[#This Row],[odds_ft_away_team_win]]-Table1[[#This Row],[Margin/3]]</f>
        <v>0.26168084788774443</v>
      </c>
      <c r="M3282" s="1" t="s">
        <v>66</v>
      </c>
      <c r="N3282">
        <v>1.89</v>
      </c>
      <c r="O3282">
        <v>2.11</v>
      </c>
      <c r="P3282">
        <v>1.79</v>
      </c>
      <c r="Q3282">
        <v>1.83</v>
      </c>
      <c r="R3282" t="str" cm="1">
        <f t="array" ref="R328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0</v>
      </c>
      <c r="Y3282">
        <v>4</v>
      </c>
      <c r="AA3282">
        <v>4</v>
      </c>
      <c r="AB3282">
        <v>5</v>
      </c>
      <c r="AC3282">
        <v>2</v>
      </c>
      <c r="AD3282">
        <v>0</v>
      </c>
      <c r="AE3282">
        <v>3</v>
      </c>
      <c r="AF3282">
        <v>0</v>
      </c>
      <c r="AG3282">
        <v>0</v>
      </c>
      <c r="AH3282">
        <v>2</v>
      </c>
      <c r="AI3282">
        <v>0</v>
      </c>
      <c r="AJ3282">
        <v>3</v>
      </c>
      <c r="AK3282">
        <v>9</v>
      </c>
      <c r="AL3282">
        <v>4</v>
      </c>
      <c r="AM3282">
        <v>3</v>
      </c>
      <c r="AN3282">
        <v>2</v>
      </c>
      <c r="AO3282">
        <v>6</v>
      </c>
      <c r="AP3282">
        <v>2</v>
      </c>
      <c r="AQ3282">
        <v>11</v>
      </c>
      <c r="AR3282">
        <v>12</v>
      </c>
      <c r="AS3282">
        <v>48</v>
      </c>
      <c r="AT3282">
        <v>52</v>
      </c>
      <c r="AU3282">
        <v>0</v>
      </c>
      <c r="AV3282">
        <v>0</v>
      </c>
      <c r="AW3282">
        <v>2.37</v>
      </c>
      <c r="AX3282">
        <v>45</v>
      </c>
      <c r="AY3282">
        <v>77</v>
      </c>
      <c r="AZ3282">
        <v>45</v>
      </c>
      <c r="BA3282">
        <v>14</v>
      </c>
      <c r="BB3282">
        <v>5</v>
      </c>
      <c r="BC3282">
        <v>19</v>
      </c>
      <c r="BD3282">
        <v>63</v>
      </c>
      <c r="BE3282">
        <v>42</v>
      </c>
      <c r="BF3282">
        <v>82</v>
      </c>
      <c r="BG3282">
        <v>9</v>
      </c>
      <c r="BH3282">
        <v>4</v>
      </c>
      <c r="BI3282">
        <v>2.1</v>
      </c>
      <c r="BJ3282">
        <v>2.9</v>
      </c>
      <c r="BK3282">
        <v>3.3</v>
      </c>
      <c r="BL3282">
        <f>1/Table1[[#This Row],[odds_ft_home_team_win]]+1/Table1[[#This Row],[odds_ft_draw]]+1/Table1[[#This Row],[odds_ft_away_team_win]]-1</f>
        <v>0.12404836542767583</v>
      </c>
      <c r="BM3282">
        <f>Table1[[#This Row],[Margin]]/3</f>
        <v>4.1349455142558611E-2</v>
      </c>
      <c r="BN3282">
        <v>1.41</v>
      </c>
      <c r="BO3282">
        <v>2.2999999999999998</v>
      </c>
      <c r="BP3282">
        <v>4.25</v>
      </c>
      <c r="BQ3282">
        <v>0</v>
      </c>
      <c r="BR3282">
        <v>2.0499999999999998</v>
      </c>
      <c r="BS3282">
        <v>1.62</v>
      </c>
      <c r="BT3282" t="s">
        <v>1684</v>
      </c>
      <c r="BU3282">
        <f>VLOOKUP(Table1[[#This Row],[Reference]],metron,11,FALSE)</f>
        <v>1.4140979689366791</v>
      </c>
      <c r="BV3282">
        <f>VLOOKUP(Table1[[#This Row],[Reference]],metron,12,FALSE)</f>
        <v>1.0666666666666671</v>
      </c>
    </row>
    <row r="3283" spans="1:74" x14ac:dyDescent="0.45">
      <c r="A3283" s="10" t="s">
        <v>5407</v>
      </c>
      <c r="B3283">
        <v>1525572000</v>
      </c>
      <c r="C3283" s="11" t="s">
        <v>3234</v>
      </c>
      <c r="D3283" s="10" t="s">
        <v>65</v>
      </c>
      <c r="E3283" s="10" t="s">
        <v>66</v>
      </c>
      <c r="F3283" s="17" t="s">
        <v>85</v>
      </c>
      <c r="G3283" s="10" t="s">
        <v>72</v>
      </c>
      <c r="H3283" s="10" t="s">
        <v>66</v>
      </c>
      <c r="I3283" s="10">
        <f>MROUND(Table1[[#This Row],[Prob_H]]*100,2)/100</f>
        <v>0.57999999999999996</v>
      </c>
      <c r="J3283" s="10">
        <f>1/Table1[[#This Row],[odds_ft_home_team_win]]-Table1[[#This Row],[Margin/3]]</f>
        <v>0.57262175091632461</v>
      </c>
      <c r="K3283" s="10">
        <f>1/Table1[[#This Row],[odds_ft_draw]]-Table1[[#This Row],[Margin/3]]</f>
        <v>0.25096666181937499</v>
      </c>
      <c r="L3283" s="10">
        <f>1/Table1[[#This Row],[odds_ft_away_team_win]]-Table1[[#This Row],[Margin/3]]</f>
        <v>0.17641158726430045</v>
      </c>
      <c r="M3283" s="10" t="s">
        <v>66</v>
      </c>
      <c r="N3283" s="10">
        <v>1.95</v>
      </c>
      <c r="O3283" s="10">
        <v>1.34</v>
      </c>
      <c r="P3283" s="10">
        <v>1.9</v>
      </c>
      <c r="Q3283" s="10">
        <v>1.39</v>
      </c>
      <c r="R3283" s="10" t="str" cm="1">
        <f t="array" ref="R328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83" s="10">
        <v>1</v>
      </c>
      <c r="T3283" s="10">
        <v>2</v>
      </c>
      <c r="U3283" s="10">
        <v>3</v>
      </c>
      <c r="V3283" s="10">
        <v>2</v>
      </c>
      <c r="W3283" s="10">
        <v>0</v>
      </c>
      <c r="X3283" s="10">
        <v>2</v>
      </c>
      <c r="Y3283" s="10">
        <v>47</v>
      </c>
      <c r="Z3283" s="10" t="s">
        <v>3235</v>
      </c>
      <c r="AA3283" s="10">
        <v>13</v>
      </c>
      <c r="AB3283" s="10">
        <v>4</v>
      </c>
      <c r="AC3283" s="10">
        <v>4</v>
      </c>
      <c r="AD3283" s="10">
        <v>0</v>
      </c>
      <c r="AE3283" s="10">
        <v>4</v>
      </c>
      <c r="AF3283" s="10">
        <v>1</v>
      </c>
      <c r="AG3283" s="10">
        <v>2</v>
      </c>
      <c r="AH3283" s="10">
        <v>2</v>
      </c>
      <c r="AI3283" s="10">
        <v>1</v>
      </c>
      <c r="AJ3283" s="10">
        <v>4</v>
      </c>
      <c r="AK3283" s="10">
        <v>14</v>
      </c>
      <c r="AL3283" s="10">
        <v>9</v>
      </c>
      <c r="AM3283" s="10">
        <v>7</v>
      </c>
      <c r="AN3283" s="10">
        <v>4</v>
      </c>
      <c r="AO3283" s="10">
        <v>7</v>
      </c>
      <c r="AP3283" s="10">
        <v>5</v>
      </c>
      <c r="AQ3283" s="10">
        <v>13</v>
      </c>
      <c r="AR3283" s="10">
        <v>20</v>
      </c>
      <c r="AS3283" s="10">
        <v>65</v>
      </c>
      <c r="AT3283" s="10">
        <v>35</v>
      </c>
      <c r="AU3283" s="10">
        <v>0</v>
      </c>
      <c r="AV3283" s="10">
        <v>0</v>
      </c>
      <c r="AW3283" s="10">
        <v>2.4</v>
      </c>
      <c r="AX3283" s="10">
        <v>50</v>
      </c>
      <c r="AY3283" s="10">
        <v>73</v>
      </c>
      <c r="AZ3283" s="10">
        <v>45</v>
      </c>
      <c r="BA3283" s="10">
        <v>23</v>
      </c>
      <c r="BB3283" s="10">
        <v>8</v>
      </c>
      <c r="BC3283" s="10">
        <v>35</v>
      </c>
      <c r="BD3283" s="10">
        <v>74</v>
      </c>
      <c r="BE3283" s="10">
        <v>38</v>
      </c>
      <c r="BF3283" s="10">
        <v>67</v>
      </c>
      <c r="BG3283" s="10">
        <v>9.16</v>
      </c>
      <c r="BH3283" s="10">
        <v>5.72</v>
      </c>
      <c r="BI3283" s="10">
        <v>1.72</v>
      </c>
      <c r="BJ3283" s="10">
        <v>3.85</v>
      </c>
      <c r="BK3283" s="10">
        <v>5.4</v>
      </c>
      <c r="BL3283" s="10">
        <f>1/Table1[[#This Row],[odds_ft_home_team_win]]+1/Table1[[#This Row],[odds_ft_draw]]+1/Table1[[#This Row],[odds_ft_away_team_win]]-1</f>
        <v>2.6320793762654171E-2</v>
      </c>
      <c r="BM3283" s="10">
        <f>Table1[[#This Row],[Margin]]/3</f>
        <v>8.7735979208847237E-3</v>
      </c>
      <c r="BN3283" s="10">
        <v>1.32</v>
      </c>
      <c r="BO3283" s="10">
        <v>2</v>
      </c>
      <c r="BP3283" s="10">
        <v>3.5</v>
      </c>
      <c r="BQ3283" s="10">
        <v>0</v>
      </c>
      <c r="BR3283" s="10">
        <v>2</v>
      </c>
      <c r="BS3283" s="10">
        <v>1.83</v>
      </c>
      <c r="BT3283" s="10" t="s">
        <v>1684</v>
      </c>
      <c r="BU3283">
        <f>VLOOKUP(Table1[[#This Row],[Reference]],metron,11,FALSE)</f>
        <v>1.7619715019855171</v>
      </c>
      <c r="BV3283">
        <f>VLOOKUP(Table1[[#This Row],[Reference]],metron,12,FALSE)</f>
        <v>0.87432842793739785</v>
      </c>
    </row>
    <row r="3284" spans="1:74" x14ac:dyDescent="0.45">
      <c r="A3284" t="s">
        <v>5407</v>
      </c>
      <c r="B3284">
        <v>1525401000</v>
      </c>
      <c r="C3284" s="3" t="s">
        <v>3230</v>
      </c>
      <c r="D3284" s="1" t="s">
        <v>65</v>
      </c>
      <c r="E3284" s="1" t="s">
        <v>66</v>
      </c>
      <c r="F3284" s="19" t="s">
        <v>78</v>
      </c>
      <c r="G3284" t="s">
        <v>97</v>
      </c>
      <c r="H3284" t="s">
        <v>66</v>
      </c>
      <c r="I3284">
        <f>MROUND(Table1[[#This Row],[Prob_H]]*100,2)/100</f>
        <v>0.3</v>
      </c>
      <c r="J3284">
        <f>1/Table1[[#This Row],[odds_ft_home_team_win]]-Table1[[#This Row],[Margin/3]]</f>
        <v>0.3007059806805461</v>
      </c>
      <c r="K3284">
        <f>1/Table1[[#This Row],[odds_ft_draw]]-Table1[[#This Row],[Margin/3]]</f>
        <v>0.28265364696510498</v>
      </c>
      <c r="L3284">
        <f>1/Table1[[#This Row],[odds_ft_away_team_win]]-Table1[[#This Row],[Margin/3]]</f>
        <v>0.41664037235434886</v>
      </c>
      <c r="M3284" s="1" t="s">
        <v>66</v>
      </c>
      <c r="N3284">
        <v>1.47</v>
      </c>
      <c r="O3284">
        <v>1.89</v>
      </c>
      <c r="P3284">
        <v>1.45</v>
      </c>
      <c r="Q3284">
        <v>1.76</v>
      </c>
      <c r="R3284" t="str" cm="1">
        <f t="array" ref="R328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84">
        <v>2</v>
      </c>
      <c r="T3284">
        <v>2</v>
      </c>
      <c r="U3284">
        <v>4</v>
      </c>
      <c r="V3284">
        <v>1</v>
      </c>
      <c r="W3284">
        <v>0</v>
      </c>
      <c r="X3284">
        <v>1</v>
      </c>
      <c r="Y3284" t="s">
        <v>3231</v>
      </c>
      <c r="Z3284" t="s">
        <v>1239</v>
      </c>
      <c r="AA3284">
        <v>4</v>
      </c>
      <c r="AB3284">
        <v>6</v>
      </c>
      <c r="AC3284">
        <v>4</v>
      </c>
      <c r="AD3284">
        <v>0</v>
      </c>
      <c r="AE3284">
        <v>4</v>
      </c>
      <c r="AF3284">
        <v>0</v>
      </c>
      <c r="AG3284">
        <v>3</v>
      </c>
      <c r="AH3284">
        <v>1</v>
      </c>
      <c r="AI3284">
        <v>1</v>
      </c>
      <c r="AJ3284">
        <v>3</v>
      </c>
      <c r="AK3284">
        <v>12</v>
      </c>
      <c r="AL3284">
        <v>12</v>
      </c>
      <c r="AM3284">
        <v>7</v>
      </c>
      <c r="AN3284">
        <v>4</v>
      </c>
      <c r="AO3284">
        <v>5</v>
      </c>
      <c r="AP3284">
        <v>8</v>
      </c>
      <c r="AQ3284">
        <v>18</v>
      </c>
      <c r="AR3284">
        <v>21</v>
      </c>
      <c r="AS3284">
        <v>55</v>
      </c>
      <c r="AT3284">
        <v>45</v>
      </c>
      <c r="AU3284">
        <v>0</v>
      </c>
      <c r="AV3284">
        <v>0</v>
      </c>
      <c r="AW3284">
        <v>2.5299999999999998</v>
      </c>
      <c r="AX3284">
        <v>60</v>
      </c>
      <c r="AY3284">
        <v>73</v>
      </c>
      <c r="AZ3284">
        <v>57</v>
      </c>
      <c r="BA3284">
        <v>22</v>
      </c>
      <c r="BB3284">
        <v>10</v>
      </c>
      <c r="BC3284">
        <v>37</v>
      </c>
      <c r="BD3284">
        <v>71</v>
      </c>
      <c r="BE3284">
        <v>39</v>
      </c>
      <c r="BF3284">
        <v>72</v>
      </c>
      <c r="BG3284">
        <v>10.94</v>
      </c>
      <c r="BH3284">
        <v>5.18</v>
      </c>
      <c r="BI3284">
        <v>3.23</v>
      </c>
      <c r="BJ3284">
        <v>3.43</v>
      </c>
      <c r="BK3284">
        <v>2.35</v>
      </c>
      <c r="BL3284">
        <f>1/Table1[[#This Row],[odds_ft_home_team_win]]+1/Table1[[#This Row],[odds_ft_draw]]+1/Table1[[#This Row],[odds_ft_away_team_win]]-1</f>
        <v>2.6674627617804481E-2</v>
      </c>
      <c r="BM3284">
        <f>Table1[[#This Row],[Margin]]/3</f>
        <v>8.8915425392681602E-3</v>
      </c>
      <c r="BN3284">
        <v>1.34</v>
      </c>
      <c r="BO3284">
        <v>2.0499999999999998</v>
      </c>
      <c r="BP3284">
        <v>3.75</v>
      </c>
      <c r="BQ3284">
        <v>0</v>
      </c>
      <c r="BR3284">
        <v>1.91</v>
      </c>
      <c r="BS3284">
        <v>1.87</v>
      </c>
      <c r="BT3284" t="s">
        <v>106</v>
      </c>
      <c r="BU3284">
        <f>VLOOKUP(Table1[[#This Row],[Reference]],metron,11,FALSE)</f>
        <v>1.1805091283106199</v>
      </c>
      <c r="BV3284">
        <f>VLOOKUP(Table1[[#This Row],[Reference]],metron,12,FALSE)</f>
        <v>1.3921316533813319</v>
      </c>
    </row>
    <row r="3285" spans="1:74" x14ac:dyDescent="0.45">
      <c r="A3285" t="s">
        <v>5407</v>
      </c>
      <c r="B3285">
        <v>1525998600</v>
      </c>
      <c r="C3285" s="3" t="s">
        <v>3241</v>
      </c>
      <c r="D3285" s="1" t="s">
        <v>65</v>
      </c>
      <c r="E3285" s="1" t="s">
        <v>66</v>
      </c>
      <c r="F3285" s="18" t="s">
        <v>88</v>
      </c>
      <c r="G3285" t="s">
        <v>86</v>
      </c>
      <c r="H3285" t="s">
        <v>66</v>
      </c>
      <c r="I3285">
        <f>MROUND(Table1[[#This Row],[Prob_H]]*100,2)/100</f>
        <v>0.4</v>
      </c>
      <c r="J3285">
        <f>1/Table1[[#This Row],[odds_ft_home_team_win]]-Table1[[#This Row],[Margin/3]]</f>
        <v>0.40415804071546335</v>
      </c>
      <c r="K3285">
        <f>1/Table1[[#This Row],[odds_ft_draw]]-Table1[[#This Row],[Margin/3]]</f>
        <v>0.28507826954504428</v>
      </c>
      <c r="L3285">
        <f>1/Table1[[#This Row],[odds_ft_away_team_win]]-Table1[[#This Row],[Margin/3]]</f>
        <v>0.31076368973949242</v>
      </c>
      <c r="M3285" s="1" t="s">
        <v>66</v>
      </c>
      <c r="N3285">
        <v>1.39</v>
      </c>
      <c r="O3285">
        <v>1.68</v>
      </c>
      <c r="P3285">
        <v>1.45</v>
      </c>
      <c r="Q3285">
        <v>1.62</v>
      </c>
      <c r="R3285" t="str" cm="1">
        <f t="array" ref="R328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5">
        <v>4</v>
      </c>
      <c r="T3285">
        <v>1</v>
      </c>
      <c r="U3285">
        <v>5</v>
      </c>
      <c r="V3285">
        <v>3</v>
      </c>
      <c r="W3285">
        <v>2</v>
      </c>
      <c r="X3285">
        <v>1</v>
      </c>
      <c r="Y3285" t="s">
        <v>3242</v>
      </c>
      <c r="Z3285">
        <v>32</v>
      </c>
      <c r="AA3285">
        <v>7</v>
      </c>
      <c r="AB3285">
        <v>6</v>
      </c>
      <c r="AC3285">
        <v>3</v>
      </c>
      <c r="AD3285">
        <v>0</v>
      </c>
      <c r="AE3285">
        <v>2</v>
      </c>
      <c r="AF3285">
        <v>0</v>
      </c>
      <c r="AG3285">
        <v>0</v>
      </c>
      <c r="AH3285">
        <v>3</v>
      </c>
      <c r="AI3285">
        <v>0</v>
      </c>
      <c r="AJ3285">
        <v>2</v>
      </c>
      <c r="AK3285">
        <v>15</v>
      </c>
      <c r="AL3285">
        <v>10</v>
      </c>
      <c r="AM3285">
        <v>9</v>
      </c>
      <c r="AN3285">
        <v>5</v>
      </c>
      <c r="AO3285">
        <v>6</v>
      </c>
      <c r="AP3285">
        <v>5</v>
      </c>
      <c r="AQ3285">
        <v>16</v>
      </c>
      <c r="AR3285">
        <v>12</v>
      </c>
      <c r="AS3285">
        <v>40</v>
      </c>
      <c r="AT3285">
        <v>60</v>
      </c>
      <c r="AU3285">
        <v>0</v>
      </c>
      <c r="AV3285">
        <v>0</v>
      </c>
      <c r="AW3285">
        <v>2.48</v>
      </c>
      <c r="AX3285">
        <v>56</v>
      </c>
      <c r="AY3285">
        <v>73</v>
      </c>
      <c r="AZ3285">
        <v>44</v>
      </c>
      <c r="BA3285">
        <v>24</v>
      </c>
      <c r="BB3285">
        <v>14</v>
      </c>
      <c r="BC3285">
        <v>36</v>
      </c>
      <c r="BD3285">
        <v>65</v>
      </c>
      <c r="BE3285">
        <v>27</v>
      </c>
      <c r="BF3285">
        <v>77</v>
      </c>
      <c r="BG3285">
        <v>10.53</v>
      </c>
      <c r="BH3285">
        <v>5.25</v>
      </c>
      <c r="BI3285">
        <v>2.41</v>
      </c>
      <c r="BJ3285">
        <v>3.38</v>
      </c>
      <c r="BK3285">
        <v>3.11</v>
      </c>
      <c r="BL3285">
        <f>1/Table1[[#This Row],[odds_ft_home_team_win]]+1/Table1[[#This Row],[odds_ft_draw]]+1/Table1[[#This Row],[odds_ft_away_team_win]]-1</f>
        <v>3.2339155861908608E-2</v>
      </c>
      <c r="BM3285">
        <f>Table1[[#This Row],[Margin]]/3</f>
        <v>1.0779718620636203E-2</v>
      </c>
      <c r="BN3285">
        <v>1.32</v>
      </c>
      <c r="BO3285">
        <v>2</v>
      </c>
      <c r="BP3285">
        <v>3.55</v>
      </c>
      <c r="BQ3285">
        <v>0</v>
      </c>
      <c r="BR3285">
        <v>1.83</v>
      </c>
      <c r="BS3285">
        <v>1.95</v>
      </c>
      <c r="BT3285" t="s">
        <v>91</v>
      </c>
      <c r="BU3285">
        <f>VLOOKUP(Table1[[#This Row],[Reference]],metron,11,FALSE)</f>
        <v>1.344038264434575</v>
      </c>
      <c r="BV3285">
        <f>VLOOKUP(Table1[[#This Row],[Reference]],metron,12,FALSE)</f>
        <v>1.1515772691037469</v>
      </c>
    </row>
    <row r="3286" spans="1:74" hidden="1" x14ac:dyDescent="0.45">
      <c r="A3286" s="15" t="s">
        <v>5406</v>
      </c>
      <c r="B3286">
        <v>1544754600</v>
      </c>
      <c r="C3286" s="16" t="s">
        <v>3520</v>
      </c>
      <c r="D3286" s="15" t="s">
        <v>65</v>
      </c>
      <c r="E3286" s="15" t="s">
        <v>66</v>
      </c>
      <c r="F3286" s="15" t="s">
        <v>86</v>
      </c>
      <c r="G3286" s="15" t="s">
        <v>77</v>
      </c>
      <c r="H3286" s="15" t="s">
        <v>66</v>
      </c>
      <c r="I3286" s="15">
        <f>MROUND(Table1[[#This Row],[Prob_H]]*100,2)/100</f>
        <v>0.4</v>
      </c>
      <c r="J3286" s="15">
        <f>1/Table1[[#This Row],[odds_ft_home_team_win]]-Table1[[#This Row],[Margin/3]]</f>
        <v>0.39200191570881227</v>
      </c>
      <c r="K3286" s="15">
        <f>1/Table1[[#This Row],[odds_ft_draw]]-Table1[[#This Row],[Margin/3]]</f>
        <v>0.32016283524904215</v>
      </c>
      <c r="L3286" s="15">
        <f>1/Table1[[#This Row],[odds_ft_away_team_win]]-Table1[[#This Row],[Margin/3]]</f>
        <v>0.28783524904214558</v>
      </c>
      <c r="M3286" s="15" t="s">
        <v>66</v>
      </c>
      <c r="N3286" s="15">
        <v>1.95</v>
      </c>
      <c r="O3286" s="15">
        <v>2.0499999999999998</v>
      </c>
      <c r="P3286" s="15">
        <v>1.82</v>
      </c>
      <c r="Q3286" s="15">
        <v>1.83</v>
      </c>
      <c r="R3286" s="15" t="str" cm="1">
        <f t="array" ref="R328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86" s="15">
        <v>0</v>
      </c>
      <c r="T3286" s="15">
        <v>0</v>
      </c>
      <c r="U3286" s="15">
        <v>0</v>
      </c>
      <c r="V3286" s="15">
        <v>0</v>
      </c>
      <c r="W3286" s="15">
        <v>0</v>
      </c>
      <c r="X3286" s="15">
        <v>0</v>
      </c>
      <c r="Y3286" s="15"/>
      <c r="Z3286" s="15"/>
      <c r="AA3286" s="15">
        <v>2</v>
      </c>
      <c r="AB3286" s="15">
        <v>2</v>
      </c>
      <c r="AC3286" s="15">
        <v>3</v>
      </c>
      <c r="AD3286" s="15">
        <v>0</v>
      </c>
      <c r="AE3286" s="15">
        <v>3</v>
      </c>
      <c r="AF3286" s="15">
        <v>0</v>
      </c>
      <c r="AG3286" s="15">
        <v>1</v>
      </c>
      <c r="AH3286" s="15">
        <v>2</v>
      </c>
      <c r="AI3286" s="15">
        <v>1</v>
      </c>
      <c r="AJ3286" s="15">
        <v>2</v>
      </c>
      <c r="AK3286" s="15">
        <v>10</v>
      </c>
      <c r="AL3286" s="15">
        <v>8</v>
      </c>
      <c r="AM3286" s="15">
        <v>4</v>
      </c>
      <c r="AN3286" s="15">
        <v>2</v>
      </c>
      <c r="AO3286" s="15">
        <v>6</v>
      </c>
      <c r="AP3286" s="15">
        <v>6</v>
      </c>
      <c r="AQ3286" s="15">
        <v>15</v>
      </c>
      <c r="AR3286" s="15">
        <v>14</v>
      </c>
      <c r="AS3286" s="15">
        <v>46</v>
      </c>
      <c r="AT3286" s="15">
        <v>54</v>
      </c>
      <c r="AU3286" s="15">
        <v>1.1499999999999999</v>
      </c>
      <c r="AV3286" s="15">
        <v>0.84</v>
      </c>
      <c r="AW3286" s="15">
        <v>2.69</v>
      </c>
      <c r="AX3286" s="15">
        <v>55</v>
      </c>
      <c r="AY3286" s="15">
        <v>83</v>
      </c>
      <c r="AZ3286" s="15">
        <v>48</v>
      </c>
      <c r="BA3286" s="15">
        <v>24</v>
      </c>
      <c r="BB3286" s="15">
        <v>15</v>
      </c>
      <c r="BC3286" s="15">
        <v>34</v>
      </c>
      <c r="BD3286" s="15">
        <v>72</v>
      </c>
      <c r="BE3286" s="15">
        <v>43</v>
      </c>
      <c r="BF3286" s="15">
        <v>83</v>
      </c>
      <c r="BG3286" s="15">
        <v>9.23</v>
      </c>
      <c r="BH3286" s="15">
        <v>4.1900000000000004</v>
      </c>
      <c r="BI3286" s="15">
        <v>2.4</v>
      </c>
      <c r="BJ3286" s="15">
        <v>2.9</v>
      </c>
      <c r="BK3286" s="15">
        <v>3.2</v>
      </c>
      <c r="BL3286" s="15">
        <f>1/Table1[[#This Row],[odds_ft_home_team_win]]+1/Table1[[#This Row],[odds_ft_draw]]+1/Table1[[#This Row],[odds_ft_away_team_win]]-1</f>
        <v>7.3994252873563315E-2</v>
      </c>
      <c r="BM3286" s="15">
        <f>Table1[[#This Row],[Margin]]/3</f>
        <v>2.4664750957854437E-2</v>
      </c>
      <c r="BN3286" s="15">
        <v>1.5</v>
      </c>
      <c r="BO3286" s="15">
        <v>2.5</v>
      </c>
      <c r="BP3286" s="15">
        <v>4.95</v>
      </c>
      <c r="BQ3286" s="15">
        <v>0</v>
      </c>
      <c r="BR3286" s="15">
        <v>2.2000000000000002</v>
      </c>
      <c r="BS3286" s="15">
        <v>1.69</v>
      </c>
      <c r="BT3286" s="15" t="s">
        <v>113</v>
      </c>
      <c r="BU3286">
        <f>VLOOKUP(Table1[[#This Row],[Reference]],metron,11,FALSE)</f>
        <v>1.344038264434575</v>
      </c>
      <c r="BV3286">
        <f>VLOOKUP(Table1[[#This Row],[Reference]],metron,12,FALSE)</f>
        <v>1.1515772691037469</v>
      </c>
    </row>
    <row r="3287" spans="1:74" x14ac:dyDescent="0.45">
      <c r="A3287" s="10" t="s">
        <v>5407</v>
      </c>
      <c r="B3287">
        <v>1526230800</v>
      </c>
      <c r="C3287" s="11" t="s">
        <v>3245</v>
      </c>
      <c r="D3287" s="10" t="s">
        <v>65</v>
      </c>
      <c r="E3287" s="10" t="s">
        <v>66</v>
      </c>
      <c r="F3287" s="10" t="s">
        <v>97</v>
      </c>
      <c r="G3287" s="10" t="s">
        <v>72</v>
      </c>
      <c r="H3287" s="10" t="s">
        <v>66</v>
      </c>
      <c r="I3287" s="10">
        <f>MROUND(Table1[[#This Row],[Prob_H]]*100,2)/100</f>
        <v>0.52</v>
      </c>
      <c r="J3287" s="10">
        <f>1/Table1[[#This Row],[odds_ft_home_team_win]]-Table1[[#This Row],[Margin/3]]</f>
        <v>0.51489212882699031</v>
      </c>
      <c r="K3287" s="10">
        <f>1/Table1[[#This Row],[odds_ft_draw]]-Table1[[#This Row],[Margin/3]]</f>
        <v>0.26558464960261358</v>
      </c>
      <c r="L3287" s="10">
        <f>1/Table1[[#This Row],[odds_ft_away_team_win]]-Table1[[#This Row],[Margin/3]]</f>
        <v>0.21952322157039617</v>
      </c>
      <c r="M3287" s="10" t="s">
        <v>66</v>
      </c>
      <c r="N3287" s="10">
        <v>1.79</v>
      </c>
      <c r="O3287" s="10">
        <v>1.43</v>
      </c>
      <c r="P3287" s="10">
        <v>1.76</v>
      </c>
      <c r="Q3287" s="10">
        <v>1.39</v>
      </c>
      <c r="R3287" s="10" t="str" cm="1">
        <f t="array" ref="R328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87" s="10">
        <v>4</v>
      </c>
      <c r="T3287" s="10">
        <v>1</v>
      </c>
      <c r="U3287" s="10">
        <v>5</v>
      </c>
      <c r="V3287" s="10">
        <v>2</v>
      </c>
      <c r="W3287" s="10">
        <v>2</v>
      </c>
      <c r="X3287" s="10">
        <v>0</v>
      </c>
      <c r="Y3287" s="10" t="s">
        <v>3246</v>
      </c>
      <c r="Z3287" s="10">
        <v>66</v>
      </c>
      <c r="AA3287" s="10">
        <v>7</v>
      </c>
      <c r="AB3287" s="10">
        <v>1</v>
      </c>
      <c r="AC3287" s="10">
        <v>1</v>
      </c>
      <c r="AD3287" s="10">
        <v>0</v>
      </c>
      <c r="AE3287" s="10">
        <v>3</v>
      </c>
      <c r="AF3287" s="10">
        <v>2</v>
      </c>
      <c r="AG3287" s="10">
        <v>1</v>
      </c>
      <c r="AH3287" s="10">
        <v>0</v>
      </c>
      <c r="AI3287" s="10">
        <v>4</v>
      </c>
      <c r="AJ3287" s="10">
        <v>1</v>
      </c>
      <c r="AK3287" s="10">
        <v>23</v>
      </c>
      <c r="AL3287" s="10">
        <v>9</v>
      </c>
      <c r="AM3287" s="10">
        <v>12</v>
      </c>
      <c r="AN3287" s="10">
        <v>3</v>
      </c>
      <c r="AO3287" s="10">
        <v>11</v>
      </c>
      <c r="AP3287" s="10">
        <v>6</v>
      </c>
      <c r="AQ3287" s="10">
        <v>15</v>
      </c>
      <c r="AR3287" s="10">
        <v>17</v>
      </c>
      <c r="AS3287" s="10">
        <v>61</v>
      </c>
      <c r="AT3287" s="10">
        <v>39</v>
      </c>
      <c r="AU3287" s="10">
        <v>0</v>
      </c>
      <c r="AV3287" s="10">
        <v>0</v>
      </c>
      <c r="AW3287" s="10">
        <v>2.33</v>
      </c>
      <c r="AX3287" s="10">
        <v>51</v>
      </c>
      <c r="AY3287" s="10">
        <v>70</v>
      </c>
      <c r="AZ3287" s="10">
        <v>49</v>
      </c>
      <c r="BA3287" s="10">
        <v>22</v>
      </c>
      <c r="BB3287" s="10">
        <v>6</v>
      </c>
      <c r="BC3287" s="10">
        <v>27</v>
      </c>
      <c r="BD3287" s="10">
        <v>70</v>
      </c>
      <c r="BE3287" s="10">
        <v>44</v>
      </c>
      <c r="BF3287" s="10">
        <v>71</v>
      </c>
      <c r="BG3287" s="10">
        <v>10.58</v>
      </c>
      <c r="BH3287" s="10">
        <v>6.28</v>
      </c>
      <c r="BI3287" s="10">
        <v>1.9</v>
      </c>
      <c r="BJ3287" s="10">
        <v>3.61</v>
      </c>
      <c r="BK3287" s="10">
        <v>4.33</v>
      </c>
      <c r="BL3287" s="10">
        <f>1/Table1[[#This Row],[odds_ft_home_team_win]]+1/Table1[[#This Row],[odds_ft_draw]]+1/Table1[[#This Row],[odds_ft_away_team_win]]-1</f>
        <v>3.4270981940081713E-2</v>
      </c>
      <c r="BM3287" s="10">
        <f>Table1[[#This Row],[Margin]]/3</f>
        <v>1.1423660646693904E-2</v>
      </c>
      <c r="BN3287" s="10">
        <v>1.32</v>
      </c>
      <c r="BO3287" s="10">
        <v>2</v>
      </c>
      <c r="BP3287" s="10">
        <v>3.6</v>
      </c>
      <c r="BQ3287" s="10">
        <v>0</v>
      </c>
      <c r="BR3287" s="10">
        <v>2</v>
      </c>
      <c r="BS3287" s="10">
        <v>1.83</v>
      </c>
      <c r="BT3287" s="10" t="s">
        <v>100</v>
      </c>
      <c r="BU3287">
        <f>VLOOKUP(Table1[[#This Row],[Reference]],metron,11,FALSE)</f>
        <v>1.625948039373891</v>
      </c>
      <c r="BV3287">
        <f>VLOOKUP(Table1[[#This Row],[Reference]],metron,12,FALSE)</f>
        <v>0.97079231886396644</v>
      </c>
    </row>
    <row r="3288" spans="1:74" hidden="1" x14ac:dyDescent="0.45">
      <c r="A3288" s="10" t="s">
        <v>5415</v>
      </c>
      <c r="B3288">
        <v>1399827600</v>
      </c>
      <c r="C3288" s="11" t="s">
        <v>1105</v>
      </c>
      <c r="D3288" s="10" t="s">
        <v>65</v>
      </c>
      <c r="E3288" s="10" t="s">
        <v>66</v>
      </c>
      <c r="F3288" s="10" t="s">
        <v>97</v>
      </c>
      <c r="G3288" s="10" t="s">
        <v>81</v>
      </c>
      <c r="H3288" s="10" t="s">
        <v>66</v>
      </c>
      <c r="I3288" s="10">
        <f>MROUND(Table1[[#This Row],[Prob_H]]*100,2)/100</f>
        <v>0.48</v>
      </c>
      <c r="J3288" s="10">
        <f>1/Table1[[#This Row],[odds_ft_home_team_win]]-Table1[[#This Row],[Margin/3]]</f>
        <v>0.48512717813134693</v>
      </c>
      <c r="K3288" s="10">
        <f>1/Table1[[#This Row],[odds_ft_draw]]-Table1[[#This Row],[Margin/3]]</f>
        <v>0.274168582271761</v>
      </c>
      <c r="L3288" s="10">
        <f>1/Table1[[#This Row],[odds_ft_away_team_win]]-Table1[[#This Row],[Margin/3]]</f>
        <v>0.24070423959689199</v>
      </c>
      <c r="M3288" s="10" t="s">
        <v>66</v>
      </c>
      <c r="N3288" s="10">
        <v>1.71</v>
      </c>
      <c r="O3288" s="10">
        <v>1.67</v>
      </c>
      <c r="P3288" s="10">
        <v>1.67</v>
      </c>
      <c r="Q3288" s="10">
        <v>1.7</v>
      </c>
      <c r="R3288" s="10" t="str" cm="1">
        <f t="array" ref="R328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88" s="10">
        <v>0</v>
      </c>
      <c r="T3288" s="10">
        <v>1</v>
      </c>
      <c r="U3288" s="10">
        <v>1</v>
      </c>
      <c r="V3288" s="10">
        <v>0</v>
      </c>
      <c r="W3288" s="10">
        <v>0</v>
      </c>
      <c r="X3288" s="10">
        <v>0</v>
      </c>
      <c r="Y3288" s="10"/>
      <c r="Z3288" s="10">
        <v>50</v>
      </c>
      <c r="AA3288" s="10">
        <v>3</v>
      </c>
      <c r="AB3288" s="10">
        <v>1</v>
      </c>
      <c r="AC3288" s="10">
        <v>2</v>
      </c>
      <c r="AD3288" s="10">
        <v>0</v>
      </c>
      <c r="AE3288" s="10">
        <v>0</v>
      </c>
      <c r="AF3288" s="10">
        <v>0</v>
      </c>
      <c r="AG3288" s="10">
        <v>1</v>
      </c>
      <c r="AH3288" s="10">
        <v>1</v>
      </c>
      <c r="AI3288" s="10">
        <v>0</v>
      </c>
      <c r="AJ3288" s="10">
        <v>0</v>
      </c>
      <c r="AK3288" s="10">
        <v>9</v>
      </c>
      <c r="AL3288" s="10">
        <v>13</v>
      </c>
      <c r="AM3288" s="10">
        <v>7</v>
      </c>
      <c r="AN3288" s="10">
        <v>7</v>
      </c>
      <c r="AO3288" s="10">
        <v>2</v>
      </c>
      <c r="AP3288" s="10">
        <v>6</v>
      </c>
      <c r="AQ3288" s="10">
        <v>16</v>
      </c>
      <c r="AR3288" s="10">
        <v>13</v>
      </c>
      <c r="AS3288" s="10">
        <v>56</v>
      </c>
      <c r="AT3288" s="10">
        <v>44</v>
      </c>
      <c r="AU3288" s="10">
        <v>0</v>
      </c>
      <c r="AV3288" s="10">
        <v>0</v>
      </c>
      <c r="AW3288" s="10">
        <v>2.5499999999999998</v>
      </c>
      <c r="AX3288" s="10">
        <v>53</v>
      </c>
      <c r="AY3288" s="10">
        <v>75</v>
      </c>
      <c r="AZ3288" s="10">
        <v>47</v>
      </c>
      <c r="BA3288" s="10">
        <v>27</v>
      </c>
      <c r="BB3288" s="10">
        <v>6</v>
      </c>
      <c r="BC3288" s="10">
        <v>30</v>
      </c>
      <c r="BD3288" s="10">
        <v>73</v>
      </c>
      <c r="BE3288" s="10">
        <v>41</v>
      </c>
      <c r="BF3288" s="10">
        <v>80</v>
      </c>
      <c r="BG3288" s="10">
        <v>9.77</v>
      </c>
      <c r="BH3288" s="10">
        <v>4.2699999999999996</v>
      </c>
      <c r="BI3288" s="10">
        <v>2.02</v>
      </c>
      <c r="BJ3288" s="10">
        <v>3.52</v>
      </c>
      <c r="BK3288" s="10">
        <v>3.99</v>
      </c>
      <c r="BL3288" s="10">
        <f>1/Table1[[#This Row],[odds_ft_home_team_win]]+1/Table1[[#This Row],[odds_ft_draw]]+1/Table1[[#This Row],[odds_ft_away_team_win]]-1</f>
        <v>2.9766980457444303E-2</v>
      </c>
      <c r="BM3288" s="10">
        <f>Table1[[#This Row],[Margin]]/3</f>
        <v>9.9223268191481005E-3</v>
      </c>
      <c r="BN3288" s="10">
        <v>0</v>
      </c>
      <c r="BO3288" s="10">
        <v>0</v>
      </c>
      <c r="BP3288" s="10">
        <v>0</v>
      </c>
      <c r="BQ3288" s="10">
        <v>0</v>
      </c>
      <c r="BR3288" s="10">
        <v>0</v>
      </c>
      <c r="BS3288" s="10">
        <v>0</v>
      </c>
      <c r="BT3288" s="10" t="s">
        <v>100</v>
      </c>
      <c r="BU3288">
        <f>VLOOKUP(Table1[[#This Row],[Reference]],metron,11,FALSE)</f>
        <v>1.510877192982456</v>
      </c>
      <c r="BV3288">
        <f>VLOOKUP(Table1[[#This Row],[Reference]],metron,12,FALSE)</f>
        <v>1.0163157894736841</v>
      </c>
    </row>
    <row r="3289" spans="1:74" x14ac:dyDescent="0.45">
      <c r="A3289" s="10" t="s">
        <v>5407</v>
      </c>
      <c r="B3289">
        <v>1526256000</v>
      </c>
      <c r="C3289" s="11" t="s">
        <v>3247</v>
      </c>
      <c r="D3289" s="10" t="s">
        <v>65</v>
      </c>
      <c r="E3289" s="10" t="s">
        <v>66</v>
      </c>
      <c r="F3289" s="10" t="s">
        <v>86</v>
      </c>
      <c r="G3289" s="10" t="s">
        <v>88</v>
      </c>
      <c r="H3289" s="10" t="s">
        <v>66</v>
      </c>
      <c r="I3289" s="10">
        <f>MROUND(Table1[[#This Row],[Prob_H]]*100,2)/100</f>
        <v>0.56000000000000005</v>
      </c>
      <c r="J3289" s="10">
        <f>1/Table1[[#This Row],[odds_ft_home_team_win]]-Table1[[#This Row],[Margin/3]]</f>
        <v>0.55663761292900371</v>
      </c>
      <c r="K3289" s="10">
        <f>1/Table1[[#This Row],[odds_ft_draw]]-Table1[[#This Row],[Margin/3]]</f>
        <v>0.23415604044743116</v>
      </c>
      <c r="L3289" s="10">
        <f>1/Table1[[#This Row],[odds_ft_away_team_win]]-Table1[[#This Row],[Margin/3]]</f>
        <v>0.20920634662356516</v>
      </c>
      <c r="M3289" s="10" t="s">
        <v>66</v>
      </c>
      <c r="N3289" s="10">
        <v>1.63</v>
      </c>
      <c r="O3289" s="10">
        <v>1.43</v>
      </c>
      <c r="P3289" s="10">
        <v>1.62</v>
      </c>
      <c r="Q3289" s="10">
        <v>1.45</v>
      </c>
      <c r="R3289" s="10" t="str" cm="1">
        <f t="array" ref="R328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89" s="10">
        <v>2</v>
      </c>
      <c r="T3289" s="10">
        <v>2</v>
      </c>
      <c r="U3289" s="10">
        <v>4</v>
      </c>
      <c r="V3289" s="10">
        <v>3</v>
      </c>
      <c r="W3289" s="10">
        <v>2</v>
      </c>
      <c r="X3289" s="10">
        <v>1</v>
      </c>
      <c r="Y3289" s="10" t="s">
        <v>2062</v>
      </c>
      <c r="Z3289" s="10" t="s">
        <v>293</v>
      </c>
      <c r="AA3289" s="10">
        <v>6</v>
      </c>
      <c r="AB3289" s="10">
        <v>2</v>
      </c>
      <c r="AC3289" s="10">
        <v>3</v>
      </c>
      <c r="AD3289" s="10">
        <v>0</v>
      </c>
      <c r="AE3289" s="10">
        <v>3</v>
      </c>
      <c r="AF3289" s="10">
        <v>0</v>
      </c>
      <c r="AG3289" s="10">
        <v>0</v>
      </c>
      <c r="AH3289" s="10">
        <v>3</v>
      </c>
      <c r="AI3289" s="10">
        <v>1</v>
      </c>
      <c r="AJ3289" s="10">
        <v>2</v>
      </c>
      <c r="AK3289" s="10">
        <v>15</v>
      </c>
      <c r="AL3289" s="10">
        <v>11</v>
      </c>
      <c r="AM3289" s="10">
        <v>7</v>
      </c>
      <c r="AN3289" s="10">
        <v>6</v>
      </c>
      <c r="AO3289" s="10">
        <v>8</v>
      </c>
      <c r="AP3289" s="10">
        <v>5</v>
      </c>
      <c r="AQ3289" s="10">
        <v>22</v>
      </c>
      <c r="AR3289" s="10">
        <v>15</v>
      </c>
      <c r="AS3289" s="10">
        <v>59</v>
      </c>
      <c r="AT3289" s="10">
        <v>41</v>
      </c>
      <c r="AU3289" s="10">
        <v>0</v>
      </c>
      <c r="AV3289" s="10">
        <v>0</v>
      </c>
      <c r="AW3289" s="10">
        <v>2.54</v>
      </c>
      <c r="AX3289" s="10">
        <v>57</v>
      </c>
      <c r="AY3289" s="10">
        <v>73</v>
      </c>
      <c r="AZ3289" s="10">
        <v>45</v>
      </c>
      <c r="BA3289" s="10">
        <v>26</v>
      </c>
      <c r="BB3289" s="10">
        <v>16</v>
      </c>
      <c r="BC3289" s="10">
        <v>38</v>
      </c>
      <c r="BD3289" s="10">
        <v>66</v>
      </c>
      <c r="BE3289" s="10">
        <v>29</v>
      </c>
      <c r="BF3289" s="10">
        <v>77</v>
      </c>
      <c r="BG3289" s="10">
        <v>10.59</v>
      </c>
      <c r="BH3289" s="10">
        <v>5.25</v>
      </c>
      <c r="BI3289" s="10">
        <v>1.76</v>
      </c>
      <c r="BJ3289" s="10">
        <v>4.07</v>
      </c>
      <c r="BK3289" s="10">
        <v>4.53</v>
      </c>
      <c r="BL3289" s="10">
        <f>1/Table1[[#This Row],[odds_ft_home_team_win]]+1/Table1[[#This Row],[odds_ft_draw]]+1/Table1[[#This Row],[odds_ft_away_team_win]]-1</f>
        <v>3.4632615758443563E-2</v>
      </c>
      <c r="BM3289" s="10">
        <f>Table1[[#This Row],[Margin]]/3</f>
        <v>1.1544205252814521E-2</v>
      </c>
      <c r="BN3289" s="10">
        <v>1.17</v>
      </c>
      <c r="BO3289" s="10">
        <v>1.56</v>
      </c>
      <c r="BP3289" s="10">
        <v>2.4</v>
      </c>
      <c r="BQ3289" s="10">
        <v>0</v>
      </c>
      <c r="BR3289" s="10">
        <v>1.69</v>
      </c>
      <c r="BS3289" s="10">
        <v>2.2000000000000002</v>
      </c>
      <c r="BT3289" s="10" t="s">
        <v>113</v>
      </c>
      <c r="BU3289">
        <f>VLOOKUP(Table1[[#This Row],[Reference]],metron,11,FALSE)</f>
        <v>1.7546812539448771</v>
      </c>
      <c r="BV3289">
        <f>VLOOKUP(Table1[[#This Row],[Reference]],metron,12,FALSE)</f>
        <v>0.93456764148958549</v>
      </c>
    </row>
    <row r="3290" spans="1:74" x14ac:dyDescent="0.45">
      <c r="A3290" s="15" t="s">
        <v>5407</v>
      </c>
      <c r="B3290">
        <v>1526605200</v>
      </c>
      <c r="C3290" s="16" t="s">
        <v>3248</v>
      </c>
      <c r="D3290" s="15" t="s">
        <v>65</v>
      </c>
      <c r="E3290" s="15" t="s">
        <v>66</v>
      </c>
      <c r="F3290" s="15" t="s">
        <v>88</v>
      </c>
      <c r="G3290" s="15" t="s">
        <v>97</v>
      </c>
      <c r="H3290" s="15" t="s">
        <v>66</v>
      </c>
      <c r="I3290" s="15">
        <f>MROUND(Table1[[#This Row],[Prob_H]]*100,2)/100</f>
        <v>0.42</v>
      </c>
      <c r="J3290" s="15">
        <f>1/Table1[[#This Row],[odds_ft_home_team_win]]-Table1[[#This Row],[Margin/3]]</f>
        <v>0.4237857196730247</v>
      </c>
      <c r="K3290" s="15">
        <f>1/Table1[[#This Row],[odds_ft_draw]]-Table1[[#This Row],[Margin/3]]</f>
        <v>0.28140077179608591</v>
      </c>
      <c r="L3290" s="15">
        <f>1/Table1[[#This Row],[odds_ft_away_team_win]]-Table1[[#This Row],[Margin/3]]</f>
        <v>0.29481350853088928</v>
      </c>
      <c r="M3290" s="15" t="s">
        <v>66</v>
      </c>
      <c r="N3290" s="15">
        <v>1.42</v>
      </c>
      <c r="O3290" s="15">
        <v>1.83</v>
      </c>
      <c r="P3290" s="15">
        <v>1.45</v>
      </c>
      <c r="Q3290" s="15">
        <v>1.76</v>
      </c>
      <c r="R3290" s="15" t="str" cm="1">
        <f t="array" ref="R329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0" s="15">
        <v>2</v>
      </c>
      <c r="T3290" s="15">
        <v>1</v>
      </c>
      <c r="U3290" s="15">
        <v>3</v>
      </c>
      <c r="V3290" s="15">
        <v>0</v>
      </c>
      <c r="W3290" s="15">
        <v>0</v>
      </c>
      <c r="X3290" s="15">
        <v>0</v>
      </c>
      <c r="Y3290" s="15" t="s">
        <v>3249</v>
      </c>
      <c r="Z3290" s="15">
        <v>53</v>
      </c>
      <c r="AA3290" s="15">
        <v>8</v>
      </c>
      <c r="AB3290" s="15">
        <v>1</v>
      </c>
      <c r="AC3290" s="15">
        <v>2</v>
      </c>
      <c r="AD3290" s="15">
        <v>0</v>
      </c>
      <c r="AE3290" s="15">
        <v>2</v>
      </c>
      <c r="AF3290" s="15">
        <v>0</v>
      </c>
      <c r="AG3290" s="15">
        <v>0</v>
      </c>
      <c r="AH3290" s="15">
        <v>2</v>
      </c>
      <c r="AI3290" s="15">
        <v>0</v>
      </c>
      <c r="AJ3290" s="15">
        <v>2</v>
      </c>
      <c r="AK3290" s="15">
        <v>19</v>
      </c>
      <c r="AL3290" s="15">
        <v>12</v>
      </c>
      <c r="AM3290" s="15">
        <v>7</v>
      </c>
      <c r="AN3290" s="15">
        <v>6</v>
      </c>
      <c r="AO3290" s="15">
        <v>12</v>
      </c>
      <c r="AP3290" s="15">
        <v>6</v>
      </c>
      <c r="AQ3290" s="15">
        <v>16</v>
      </c>
      <c r="AR3290" s="15">
        <v>14</v>
      </c>
      <c r="AS3290" s="15">
        <v>59</v>
      </c>
      <c r="AT3290" s="15">
        <v>41</v>
      </c>
      <c r="AU3290" s="15">
        <v>0</v>
      </c>
      <c r="AV3290" s="15">
        <v>0</v>
      </c>
      <c r="AW3290" s="15">
        <v>2.68</v>
      </c>
      <c r="AX3290" s="15">
        <v>61</v>
      </c>
      <c r="AY3290" s="15">
        <v>76</v>
      </c>
      <c r="AZ3290" s="15">
        <v>55</v>
      </c>
      <c r="BA3290" s="15">
        <v>31</v>
      </c>
      <c r="BB3290" s="15">
        <v>14</v>
      </c>
      <c r="BC3290" s="15">
        <v>35</v>
      </c>
      <c r="BD3290" s="15">
        <v>71</v>
      </c>
      <c r="BE3290" s="15">
        <v>40</v>
      </c>
      <c r="BF3290" s="15">
        <v>79</v>
      </c>
      <c r="BG3290" s="15">
        <v>12.11</v>
      </c>
      <c r="BH3290" s="15">
        <v>5.09</v>
      </c>
      <c r="BI3290" s="15">
        <v>2.2999999999999998</v>
      </c>
      <c r="BJ3290" s="15">
        <v>3.42</v>
      </c>
      <c r="BK3290" s="15">
        <v>3.27</v>
      </c>
      <c r="BL3290" s="15">
        <f>1/Table1[[#This Row],[odds_ft_home_team_win]]+1/Table1[[#This Row],[odds_ft_draw]]+1/Table1[[#This Row],[odds_ft_away_team_win]]-1</f>
        <v>3.2990667067882562E-2</v>
      </c>
      <c r="BM3290" s="15">
        <f>Table1[[#This Row],[Margin]]/3</f>
        <v>1.0996889022627521E-2</v>
      </c>
      <c r="BN3290" s="15">
        <v>1.29</v>
      </c>
      <c r="BO3290" s="15">
        <v>1.91</v>
      </c>
      <c r="BP3290" s="15">
        <v>3.3</v>
      </c>
      <c r="BQ3290" s="15">
        <v>0</v>
      </c>
      <c r="BR3290" s="15">
        <v>1.77</v>
      </c>
      <c r="BS3290" s="15">
        <v>2.0499999999999998</v>
      </c>
      <c r="BT3290" s="15" t="s">
        <v>91</v>
      </c>
      <c r="BU3290">
        <f>VLOOKUP(Table1[[#This Row],[Reference]],metron,11,FALSE)</f>
        <v>1.396960958296362</v>
      </c>
      <c r="BV3290">
        <f>VLOOKUP(Table1[[#This Row],[Reference]],metron,12,FALSE)</f>
        <v>1.091503992901508</v>
      </c>
    </row>
    <row r="3291" spans="1:74" hidden="1" x14ac:dyDescent="0.45">
      <c r="A3291" t="s">
        <v>5405</v>
      </c>
      <c r="B3291">
        <v>1557972360</v>
      </c>
      <c r="C3291" s="3" t="s">
        <v>3777</v>
      </c>
      <c r="D3291" s="1" t="s">
        <v>65</v>
      </c>
      <c r="E3291" s="1" t="s">
        <v>66</v>
      </c>
      <c r="F3291" s="18" t="s">
        <v>85</v>
      </c>
      <c r="G3291" t="s">
        <v>68</v>
      </c>
      <c r="H3291" t="s">
        <v>66</v>
      </c>
      <c r="I3291">
        <f>MROUND(Table1[[#This Row],[Prob_H]]*100,2)/100</f>
        <v>0.4</v>
      </c>
      <c r="J3291">
        <f>1/Table1[[#This Row],[odds_ft_home_team_win]]-Table1[[#This Row],[Margin/3]]</f>
        <v>0.40791062801932371</v>
      </c>
      <c r="K3291">
        <f>1/Table1[[#This Row],[odds_ft_draw]]-Table1[[#This Row],[Margin/3]]</f>
        <v>0.3064613526570048</v>
      </c>
      <c r="L3291">
        <f>1/Table1[[#This Row],[odds_ft_away_team_win]]-Table1[[#This Row],[Margin/3]]</f>
        <v>0.28562801932367149</v>
      </c>
      <c r="M3291" s="1" t="s">
        <v>66</v>
      </c>
      <c r="N3291">
        <v>1.8</v>
      </c>
      <c r="O3291">
        <v>1.87</v>
      </c>
      <c r="P3291">
        <v>1.79</v>
      </c>
      <c r="Q3291">
        <v>1.86</v>
      </c>
      <c r="R3291" t="str" cm="1">
        <f t="array" ref="R329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1">
        <v>1</v>
      </c>
      <c r="T3291">
        <v>0</v>
      </c>
      <c r="U3291">
        <v>1</v>
      </c>
      <c r="V3291">
        <v>1</v>
      </c>
      <c r="W3291">
        <v>1</v>
      </c>
      <c r="X3291">
        <v>0</v>
      </c>
      <c r="Y3291">
        <v>13</v>
      </c>
      <c r="AA3291">
        <v>3</v>
      </c>
      <c r="AB3291">
        <v>0</v>
      </c>
      <c r="AC3291">
        <v>3</v>
      </c>
      <c r="AD3291">
        <v>0</v>
      </c>
      <c r="AE3291">
        <v>5</v>
      </c>
      <c r="AF3291">
        <v>0</v>
      </c>
      <c r="AG3291">
        <v>2</v>
      </c>
      <c r="AH3291">
        <v>1</v>
      </c>
      <c r="AI3291">
        <v>1</v>
      </c>
      <c r="AJ3291">
        <v>4</v>
      </c>
      <c r="AK3291">
        <v>9</v>
      </c>
      <c r="AL3291">
        <v>8</v>
      </c>
      <c r="AM3291">
        <v>5</v>
      </c>
      <c r="AN3291">
        <v>3</v>
      </c>
      <c r="AO3291">
        <v>4</v>
      </c>
      <c r="AP3291">
        <v>5</v>
      </c>
      <c r="AQ3291">
        <v>13</v>
      </c>
      <c r="AR3291">
        <v>20</v>
      </c>
      <c r="AS3291">
        <v>44</v>
      </c>
      <c r="AT3291">
        <v>56</v>
      </c>
      <c r="AU3291">
        <v>1.1299999999999999</v>
      </c>
      <c r="AV3291">
        <v>0.98</v>
      </c>
      <c r="AW3291">
        <v>2.76</v>
      </c>
      <c r="AX3291">
        <v>50</v>
      </c>
      <c r="AY3291">
        <v>76</v>
      </c>
      <c r="AZ3291">
        <v>52</v>
      </c>
      <c r="BA3291">
        <v>31</v>
      </c>
      <c r="BB3291">
        <v>15</v>
      </c>
      <c r="BC3291">
        <v>21</v>
      </c>
      <c r="BD3291">
        <v>70</v>
      </c>
      <c r="BE3291">
        <v>53</v>
      </c>
      <c r="BF3291">
        <v>85</v>
      </c>
      <c r="BG3291">
        <v>10.46</v>
      </c>
      <c r="BH3291">
        <v>4.63</v>
      </c>
      <c r="BI3291">
        <v>2.2999999999999998</v>
      </c>
      <c r="BJ3291">
        <v>3</v>
      </c>
      <c r="BK3291">
        <v>3.2</v>
      </c>
      <c r="BL3291">
        <f>1/Table1[[#This Row],[odds_ft_home_team_win]]+1/Table1[[#This Row],[odds_ft_draw]]+1/Table1[[#This Row],[odds_ft_away_team_win]]-1</f>
        <v>8.0615942028985588E-2</v>
      </c>
      <c r="BM3291">
        <f>Table1[[#This Row],[Margin]]/3</f>
        <v>2.6871980676328528E-2</v>
      </c>
      <c r="BN3291">
        <v>1.51</v>
      </c>
      <c r="BO3291">
        <v>2.6</v>
      </c>
      <c r="BP3291">
        <v>5.15</v>
      </c>
      <c r="BQ3291">
        <v>0</v>
      </c>
      <c r="BR3291">
        <v>2.15</v>
      </c>
      <c r="BS3291">
        <v>1.65</v>
      </c>
      <c r="BT3291" t="s">
        <v>1684</v>
      </c>
      <c r="BU3291">
        <f>VLOOKUP(Table1[[#This Row],[Reference]],metron,11,FALSE)</f>
        <v>1.344038264434575</v>
      </c>
      <c r="BV3291">
        <f>VLOOKUP(Table1[[#This Row],[Reference]],metron,12,FALSE)</f>
        <v>1.1515772691037469</v>
      </c>
    </row>
    <row r="3292" spans="1:74" hidden="1" x14ac:dyDescent="0.45">
      <c r="A3292" s="15" t="s">
        <v>5415</v>
      </c>
      <c r="B3292">
        <v>1400202300</v>
      </c>
      <c r="C3292" s="16" t="s">
        <v>1106</v>
      </c>
      <c r="D3292" s="15" t="s">
        <v>65</v>
      </c>
      <c r="E3292" s="15" t="s">
        <v>66</v>
      </c>
      <c r="F3292" s="15" t="s">
        <v>81</v>
      </c>
      <c r="G3292" s="15" t="s">
        <v>103</v>
      </c>
      <c r="H3292" s="15" t="s">
        <v>66</v>
      </c>
      <c r="I3292" s="15">
        <f>MROUND(Table1[[#This Row],[Prob_H]]*100,2)/100</f>
        <v>0.48</v>
      </c>
      <c r="J3292" s="15">
        <f>1/Table1[[#This Row],[odds_ft_home_team_win]]-Table1[[#This Row],[Margin/3]]</f>
        <v>0.48010136106704571</v>
      </c>
      <c r="K3292" s="15">
        <f>1/Table1[[#This Row],[odds_ft_draw]]-Table1[[#This Row],[Margin/3]]</f>
        <v>0.27159542348074361</v>
      </c>
      <c r="L3292" s="15">
        <f>1/Table1[[#This Row],[odds_ft_away_team_win]]-Table1[[#This Row],[Margin/3]]</f>
        <v>0.24830321545221065</v>
      </c>
      <c r="M3292" s="15" t="s">
        <v>66</v>
      </c>
      <c r="N3292" s="15">
        <v>1.7</v>
      </c>
      <c r="O3292" s="15">
        <v>1.26</v>
      </c>
      <c r="P3292" s="15">
        <v>1.7</v>
      </c>
      <c r="Q3292" s="15">
        <v>1.28</v>
      </c>
      <c r="R3292" s="15" t="str" cm="1">
        <f t="array" ref="R329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92" s="15">
        <v>2</v>
      </c>
      <c r="T3292" s="15">
        <v>3</v>
      </c>
      <c r="U3292" s="15">
        <v>5</v>
      </c>
      <c r="V3292" s="15">
        <v>2</v>
      </c>
      <c r="W3292" s="15">
        <v>1</v>
      </c>
      <c r="X3292" s="15">
        <v>1</v>
      </c>
      <c r="Y3292" s="15" t="s">
        <v>1107</v>
      </c>
      <c r="Z3292" s="15" t="s">
        <v>1108</v>
      </c>
      <c r="AA3292" s="15">
        <v>12</v>
      </c>
      <c r="AB3292" s="15">
        <v>8</v>
      </c>
      <c r="AC3292" s="15">
        <v>4</v>
      </c>
      <c r="AD3292" s="15">
        <v>0</v>
      </c>
      <c r="AE3292" s="15">
        <v>3</v>
      </c>
      <c r="AF3292" s="15">
        <v>0</v>
      </c>
      <c r="AG3292" s="15">
        <v>0</v>
      </c>
      <c r="AH3292" s="15">
        <v>4</v>
      </c>
      <c r="AI3292" s="15">
        <v>1</v>
      </c>
      <c r="AJ3292" s="15">
        <v>2</v>
      </c>
      <c r="AK3292" s="15">
        <v>15</v>
      </c>
      <c r="AL3292" s="15">
        <v>6</v>
      </c>
      <c r="AM3292" s="15">
        <v>8</v>
      </c>
      <c r="AN3292" s="15">
        <v>4</v>
      </c>
      <c r="AO3292" s="15">
        <v>7</v>
      </c>
      <c r="AP3292" s="15">
        <v>2</v>
      </c>
      <c r="AQ3292" s="15">
        <v>17</v>
      </c>
      <c r="AR3292" s="15">
        <v>16</v>
      </c>
      <c r="AS3292" s="15">
        <v>53</v>
      </c>
      <c r="AT3292" s="15">
        <v>47</v>
      </c>
      <c r="AU3292" s="15">
        <v>0</v>
      </c>
      <c r="AV3292" s="15">
        <v>0</v>
      </c>
      <c r="AW3292" s="15">
        <v>2.4700000000000002</v>
      </c>
      <c r="AX3292" s="15">
        <v>55</v>
      </c>
      <c r="AY3292" s="15">
        <v>70</v>
      </c>
      <c r="AZ3292" s="15">
        <v>42</v>
      </c>
      <c r="BA3292" s="15">
        <v>28</v>
      </c>
      <c r="BB3292" s="15">
        <v>9</v>
      </c>
      <c r="BC3292" s="15">
        <v>28</v>
      </c>
      <c r="BD3292" s="15">
        <v>63</v>
      </c>
      <c r="BE3292" s="15">
        <v>42</v>
      </c>
      <c r="BF3292" s="15">
        <v>80</v>
      </c>
      <c r="BG3292" s="15">
        <v>10.61</v>
      </c>
      <c r="BH3292" s="15">
        <v>4.0999999999999996</v>
      </c>
      <c r="BI3292" s="15">
        <v>2.04</v>
      </c>
      <c r="BJ3292" s="15">
        <v>3.55</v>
      </c>
      <c r="BK3292" s="15">
        <v>3.87</v>
      </c>
      <c r="BL3292" s="15">
        <f>1/Table1[[#This Row],[odds_ft_home_team_win]]+1/Table1[[#This Row],[odds_ft_draw]]+1/Table1[[#This Row],[odds_ft_away_team_win]]-1</f>
        <v>3.028415209298041E-2</v>
      </c>
      <c r="BM3292" s="15">
        <f>Table1[[#This Row],[Margin]]/3</f>
        <v>1.0094717364326803E-2</v>
      </c>
      <c r="BN3292" s="15">
        <v>0</v>
      </c>
      <c r="BO3292" s="15">
        <v>0</v>
      </c>
      <c r="BP3292" s="15">
        <v>0</v>
      </c>
      <c r="BQ3292" s="15">
        <v>0</v>
      </c>
      <c r="BR3292" s="15">
        <v>0</v>
      </c>
      <c r="BS3292" s="15">
        <v>0</v>
      </c>
      <c r="BT3292" s="15" t="s">
        <v>109</v>
      </c>
      <c r="BU3292">
        <f>VLOOKUP(Table1[[#This Row],[Reference]],metron,11,FALSE)</f>
        <v>1.510877192982456</v>
      </c>
      <c r="BV3292">
        <f>VLOOKUP(Table1[[#This Row],[Reference]],metron,12,FALSE)</f>
        <v>1.0163157894736841</v>
      </c>
    </row>
    <row r="3293" spans="1:74" hidden="1" x14ac:dyDescent="0.45">
      <c r="A3293" s="10" t="s">
        <v>5405</v>
      </c>
      <c r="B3293">
        <v>1558224000</v>
      </c>
      <c r="C3293" s="11" t="s">
        <v>3779</v>
      </c>
      <c r="D3293" s="10" t="s">
        <v>65</v>
      </c>
      <c r="E3293" s="10" t="s">
        <v>66</v>
      </c>
      <c r="F3293" s="10" t="s">
        <v>68</v>
      </c>
      <c r="G3293" s="10" t="s">
        <v>85</v>
      </c>
      <c r="H3293" s="10" t="s">
        <v>66</v>
      </c>
      <c r="I3293" s="10">
        <f>MROUND(Table1[[#This Row],[Prob_H]]*100,2)/100</f>
        <v>0.44</v>
      </c>
      <c r="J3293" s="10">
        <f>1/Table1[[#This Row],[odds_ft_home_team_win]]-Table1[[#This Row],[Margin/3]]</f>
        <v>0.4397416984843226</v>
      </c>
      <c r="K3293" s="10">
        <f>1/Table1[[#This Row],[odds_ft_draw]]-Table1[[#This Row],[Margin/3]]</f>
        <v>0.28712541941455516</v>
      </c>
      <c r="L3293" s="10">
        <f>1/Table1[[#This Row],[odds_ft_away_team_win]]-Table1[[#This Row],[Margin/3]]</f>
        <v>0.2731328821011223</v>
      </c>
      <c r="M3293" s="10" t="s">
        <v>66</v>
      </c>
      <c r="N3293" s="10">
        <v>1.82</v>
      </c>
      <c r="O3293" s="10">
        <v>1.83</v>
      </c>
      <c r="P3293" s="10">
        <v>1.86</v>
      </c>
      <c r="Q3293" s="10">
        <v>1.79</v>
      </c>
      <c r="R3293" s="10" t="str" cm="1">
        <f t="array" ref="R329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3" s="10">
        <v>1</v>
      </c>
      <c r="T3293" s="10">
        <v>0</v>
      </c>
      <c r="U3293" s="10">
        <v>1</v>
      </c>
      <c r="V3293" s="10">
        <v>1</v>
      </c>
      <c r="W3293" s="10">
        <v>1</v>
      </c>
      <c r="X3293" s="10">
        <v>0</v>
      </c>
      <c r="Y3293" s="10">
        <v>42</v>
      </c>
      <c r="Z3293" s="10"/>
      <c r="AA3293" s="10">
        <v>5</v>
      </c>
      <c r="AB3293" s="10">
        <v>3</v>
      </c>
      <c r="AC3293" s="10">
        <v>1</v>
      </c>
      <c r="AD3293" s="10">
        <v>0</v>
      </c>
      <c r="AE3293" s="10">
        <v>3</v>
      </c>
      <c r="AF3293" s="10">
        <v>0</v>
      </c>
      <c r="AG3293" s="10">
        <v>0</v>
      </c>
      <c r="AH3293" s="10">
        <v>1</v>
      </c>
      <c r="AI3293" s="10">
        <v>2</v>
      </c>
      <c r="AJ3293" s="10">
        <v>1</v>
      </c>
      <c r="AK3293" s="10">
        <v>11</v>
      </c>
      <c r="AL3293" s="10">
        <v>14</v>
      </c>
      <c r="AM3293" s="10">
        <v>4</v>
      </c>
      <c r="AN3293" s="10">
        <v>6</v>
      </c>
      <c r="AO3293" s="10">
        <v>7</v>
      </c>
      <c r="AP3293" s="10">
        <v>8</v>
      </c>
      <c r="AQ3293" s="10">
        <v>9</v>
      </c>
      <c r="AR3293" s="10">
        <v>14</v>
      </c>
      <c r="AS3293" s="10">
        <v>54</v>
      </c>
      <c r="AT3293" s="10">
        <v>46</v>
      </c>
      <c r="AU3293" s="10">
        <v>1.47</v>
      </c>
      <c r="AV3293" s="10">
        <v>1.9</v>
      </c>
      <c r="AW3293" s="10">
        <v>2.72</v>
      </c>
      <c r="AX3293" s="10">
        <v>49</v>
      </c>
      <c r="AY3293" s="10">
        <v>74</v>
      </c>
      <c r="AZ3293" s="10">
        <v>50</v>
      </c>
      <c r="BA3293" s="10">
        <v>30</v>
      </c>
      <c r="BB3293" s="10">
        <v>14</v>
      </c>
      <c r="BC3293" s="10">
        <v>20</v>
      </c>
      <c r="BD3293" s="10">
        <v>70</v>
      </c>
      <c r="BE3293" s="10">
        <v>52</v>
      </c>
      <c r="BF3293" s="10">
        <v>83</v>
      </c>
      <c r="BG3293" s="10">
        <v>10.27</v>
      </c>
      <c r="BH3293" s="10">
        <v>4.72</v>
      </c>
      <c r="BI3293" s="10">
        <v>2.15</v>
      </c>
      <c r="BJ3293" s="10">
        <v>3.2</v>
      </c>
      <c r="BK3293" s="10">
        <v>3.35</v>
      </c>
      <c r="BL3293" s="10">
        <f>1/Table1[[#This Row],[odds_ft_home_team_win]]+1/Table1[[#This Row],[odds_ft_draw]]+1/Table1[[#This Row],[odds_ft_away_team_win]]-1</f>
        <v>7.6123741756334518E-2</v>
      </c>
      <c r="BM3293" s="10">
        <f>Table1[[#This Row],[Margin]]/3</f>
        <v>2.5374580585444839E-2</v>
      </c>
      <c r="BN3293" s="10">
        <v>1.38</v>
      </c>
      <c r="BO3293" s="10">
        <v>2.2000000000000002</v>
      </c>
      <c r="BP3293" s="10">
        <v>4.0999999999999996</v>
      </c>
      <c r="BQ3293" s="10">
        <v>0</v>
      </c>
      <c r="BR3293" s="10">
        <v>1.91</v>
      </c>
      <c r="BS3293" s="10">
        <v>1.8</v>
      </c>
      <c r="BT3293" s="10" t="s">
        <v>116</v>
      </c>
      <c r="BU3293">
        <f>VLOOKUP(Table1[[#This Row],[Reference]],metron,11,FALSE)</f>
        <v>1.4140979689366791</v>
      </c>
      <c r="BV3293">
        <f>VLOOKUP(Table1[[#This Row],[Reference]],metron,12,FALSE)</f>
        <v>1.0666666666666671</v>
      </c>
    </row>
    <row r="3294" spans="1:74" hidden="1" x14ac:dyDescent="0.45">
      <c r="A3294" s="12" t="s">
        <v>5415</v>
      </c>
      <c r="B3294">
        <v>1400461200</v>
      </c>
      <c r="C3294" s="13" t="s">
        <v>1109</v>
      </c>
      <c r="D3294" s="12" t="s">
        <v>65</v>
      </c>
      <c r="E3294" s="12" t="s">
        <v>66</v>
      </c>
      <c r="F3294" s="12" t="s">
        <v>103</v>
      </c>
      <c r="G3294" s="12" t="s">
        <v>81</v>
      </c>
      <c r="H3294" s="12" t="s">
        <v>66</v>
      </c>
      <c r="I3294" s="12">
        <f>MROUND(Table1[[#This Row],[Prob_H]]*100,2)/100</f>
        <v>0.42</v>
      </c>
      <c r="J3294" s="12">
        <f>1/Table1[[#This Row],[odds_ft_home_team_win]]-Table1[[#This Row],[Margin/3]]</f>
        <v>0.41153286507098485</v>
      </c>
      <c r="K3294" s="12">
        <f>1/Table1[[#This Row],[odds_ft_draw]]-Table1[[#This Row],[Margin/3]]</f>
        <v>0.2720778125071574</v>
      </c>
      <c r="L3294" s="12">
        <f>1/Table1[[#This Row],[odds_ft_away_team_win]]-Table1[[#This Row],[Margin/3]]</f>
        <v>0.31638932242185774</v>
      </c>
      <c r="M3294" s="12" t="s">
        <v>66</v>
      </c>
      <c r="N3294" s="12">
        <v>1.31</v>
      </c>
      <c r="O3294" s="12">
        <v>1.67</v>
      </c>
      <c r="P3294" s="12">
        <v>1.28</v>
      </c>
      <c r="Q3294" s="12">
        <v>1.7</v>
      </c>
      <c r="R3294" s="12" t="str" cm="1">
        <f t="array" ref="R329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294" s="12">
        <v>0</v>
      </c>
      <c r="T3294" s="12">
        <v>2</v>
      </c>
      <c r="U3294" s="12">
        <v>2</v>
      </c>
      <c r="V3294" s="12">
        <v>0</v>
      </c>
      <c r="W3294" s="12">
        <v>0</v>
      </c>
      <c r="X3294" s="12">
        <v>0</v>
      </c>
      <c r="Y3294" s="12"/>
      <c r="Z3294" s="14">
        <v>66111</v>
      </c>
      <c r="AA3294" s="12">
        <v>6</v>
      </c>
      <c r="AB3294" s="12">
        <v>10</v>
      </c>
      <c r="AC3294" s="12">
        <v>0</v>
      </c>
      <c r="AD3294" s="12">
        <v>0</v>
      </c>
      <c r="AE3294" s="12">
        <v>3</v>
      </c>
      <c r="AF3294" s="12">
        <v>0</v>
      </c>
      <c r="AG3294" s="12">
        <v>0</v>
      </c>
      <c r="AH3294" s="12">
        <v>0</v>
      </c>
      <c r="AI3294" s="12">
        <v>1</v>
      </c>
      <c r="AJ3294" s="12">
        <v>2</v>
      </c>
      <c r="AK3294" s="12">
        <v>23</v>
      </c>
      <c r="AL3294" s="12">
        <v>16</v>
      </c>
      <c r="AM3294" s="12">
        <v>5</v>
      </c>
      <c r="AN3294" s="12">
        <v>11</v>
      </c>
      <c r="AO3294" s="12">
        <v>18</v>
      </c>
      <c r="AP3294" s="12">
        <v>5</v>
      </c>
      <c r="AQ3294" s="12">
        <v>7</v>
      </c>
      <c r="AR3294" s="12">
        <v>17</v>
      </c>
      <c r="AS3294" s="12">
        <v>52</v>
      </c>
      <c r="AT3294" s="12">
        <v>48</v>
      </c>
      <c r="AU3294" s="12">
        <v>0</v>
      </c>
      <c r="AV3294" s="12">
        <v>0</v>
      </c>
      <c r="AW3294" s="12">
        <v>2.54</v>
      </c>
      <c r="AX3294" s="12">
        <v>56</v>
      </c>
      <c r="AY3294" s="12">
        <v>70</v>
      </c>
      <c r="AZ3294" s="12">
        <v>44</v>
      </c>
      <c r="BA3294" s="12">
        <v>30</v>
      </c>
      <c r="BB3294" s="12">
        <v>11</v>
      </c>
      <c r="BC3294" s="12">
        <v>30</v>
      </c>
      <c r="BD3294" s="12">
        <v>64</v>
      </c>
      <c r="BE3294" s="12">
        <v>43</v>
      </c>
      <c r="BF3294" s="12">
        <v>81</v>
      </c>
      <c r="BG3294" s="12">
        <v>10.88</v>
      </c>
      <c r="BH3294" s="12">
        <v>4.16</v>
      </c>
      <c r="BI3294" s="12">
        <v>2.37</v>
      </c>
      <c r="BJ3294" s="12">
        <v>3.54</v>
      </c>
      <c r="BK3294" s="12">
        <v>3.06</v>
      </c>
      <c r="BL3294" s="12">
        <f>1/Table1[[#This Row],[odds_ft_home_team_win]]+1/Table1[[#This Row],[odds_ft_draw]]+1/Table1[[#This Row],[odds_ft_away_team_win]]-1</f>
        <v>3.1224189597171881E-2</v>
      </c>
      <c r="BM3294" s="12">
        <f>Table1[[#This Row],[Margin]]/3</f>
        <v>1.0408063199057294E-2</v>
      </c>
      <c r="BN3294" s="12">
        <v>0</v>
      </c>
      <c r="BO3294" s="12">
        <v>0</v>
      </c>
      <c r="BP3294" s="12">
        <v>0</v>
      </c>
      <c r="BQ3294" s="12">
        <v>0</v>
      </c>
      <c r="BR3294" s="12">
        <v>0</v>
      </c>
      <c r="BS3294" s="12">
        <v>0</v>
      </c>
      <c r="BT3294" s="12" t="s">
        <v>118</v>
      </c>
      <c r="BU3294">
        <f>VLOOKUP(Table1[[#This Row],[Reference]],metron,11,FALSE)</f>
        <v>1.396960958296362</v>
      </c>
      <c r="BV3294">
        <f>VLOOKUP(Table1[[#This Row],[Reference]],metron,12,FALSE)</f>
        <v>1.091503992901508</v>
      </c>
    </row>
    <row r="3295" spans="1:74" hidden="1" x14ac:dyDescent="0.45">
      <c r="A3295" s="15" t="s">
        <v>5405</v>
      </c>
      <c r="B3295">
        <v>1558662300</v>
      </c>
      <c r="C3295" s="16" t="s">
        <v>3781</v>
      </c>
      <c r="D3295" s="15" t="s">
        <v>65</v>
      </c>
      <c r="E3295" s="15" t="s">
        <v>66</v>
      </c>
      <c r="F3295" s="15" t="s">
        <v>68</v>
      </c>
      <c r="G3295" s="15" t="s">
        <v>81</v>
      </c>
      <c r="H3295" s="15" t="s">
        <v>66</v>
      </c>
      <c r="I3295" s="15">
        <f>MROUND(Table1[[#This Row],[Prob_H]]*100,2)/100</f>
        <v>0.42</v>
      </c>
      <c r="J3295" s="15">
        <f>1/Table1[[#This Row],[odds_ft_home_team_win]]-Table1[[#This Row],[Margin/3]]</f>
        <v>0.42782665363310524</v>
      </c>
      <c r="K3295" s="15">
        <f>1/Table1[[#This Row],[odds_ft_draw]]-Table1[[#This Row],[Margin/3]]</f>
        <v>0.29586184424894102</v>
      </c>
      <c r="L3295" s="15">
        <f>1/Table1[[#This Row],[odds_ft_away_team_win]]-Table1[[#This Row],[Margin/3]]</f>
        <v>0.27631150211795374</v>
      </c>
      <c r="M3295" s="15" t="s">
        <v>66</v>
      </c>
      <c r="N3295" s="15">
        <v>1.85</v>
      </c>
      <c r="O3295" s="15">
        <v>1.79</v>
      </c>
      <c r="P3295" s="15">
        <v>1.86</v>
      </c>
      <c r="Q3295" s="15">
        <v>1.73</v>
      </c>
      <c r="R3295" s="15" t="str" cm="1">
        <f t="array" ref="R329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5" s="15">
        <v>1</v>
      </c>
      <c r="T3295" s="15">
        <v>0</v>
      </c>
      <c r="U3295" s="15">
        <v>1</v>
      </c>
      <c r="V3295" s="15">
        <v>1</v>
      </c>
      <c r="W3295" s="15">
        <v>1</v>
      </c>
      <c r="X3295" s="15">
        <v>0</v>
      </c>
      <c r="Y3295" s="15">
        <v>21</v>
      </c>
      <c r="Z3295" s="15"/>
      <c r="AA3295" s="15">
        <v>9</v>
      </c>
      <c r="AB3295" s="15">
        <v>3</v>
      </c>
      <c r="AC3295" s="15">
        <v>3</v>
      </c>
      <c r="AD3295" s="15">
        <v>0</v>
      </c>
      <c r="AE3295" s="15">
        <v>3</v>
      </c>
      <c r="AF3295" s="15">
        <v>0</v>
      </c>
      <c r="AG3295" s="15">
        <v>0</v>
      </c>
      <c r="AH3295" s="15">
        <v>3</v>
      </c>
      <c r="AI3295" s="15">
        <v>1</v>
      </c>
      <c r="AJ3295" s="15">
        <v>2</v>
      </c>
      <c r="AK3295" s="15">
        <v>12</v>
      </c>
      <c r="AL3295" s="15">
        <v>8</v>
      </c>
      <c r="AM3295" s="15">
        <v>4</v>
      </c>
      <c r="AN3295" s="15">
        <v>5</v>
      </c>
      <c r="AO3295" s="15">
        <v>8</v>
      </c>
      <c r="AP3295" s="15">
        <v>3</v>
      </c>
      <c r="AQ3295" s="15">
        <v>15</v>
      </c>
      <c r="AR3295" s="15">
        <v>12</v>
      </c>
      <c r="AS3295" s="15">
        <v>55</v>
      </c>
      <c r="AT3295" s="15">
        <v>45</v>
      </c>
      <c r="AU3295" s="15">
        <v>1.79</v>
      </c>
      <c r="AV3295" s="15">
        <v>1.2</v>
      </c>
      <c r="AW3295" s="15">
        <v>2.78</v>
      </c>
      <c r="AX3295" s="15">
        <v>46</v>
      </c>
      <c r="AY3295" s="15">
        <v>80</v>
      </c>
      <c r="AZ3295" s="15">
        <v>56</v>
      </c>
      <c r="BA3295" s="15">
        <v>28</v>
      </c>
      <c r="BB3295" s="15">
        <v>10</v>
      </c>
      <c r="BC3295" s="15">
        <v>31</v>
      </c>
      <c r="BD3295" s="15">
        <v>70</v>
      </c>
      <c r="BE3295" s="15">
        <v>53</v>
      </c>
      <c r="BF3295" s="15">
        <v>80</v>
      </c>
      <c r="BG3295" s="15">
        <v>10.68</v>
      </c>
      <c r="BH3295" s="15">
        <v>4.3099999999999996</v>
      </c>
      <c r="BI3295" s="15">
        <v>2.2000000000000002</v>
      </c>
      <c r="BJ3295" s="15">
        <v>3.1</v>
      </c>
      <c r="BK3295" s="15">
        <v>3.3</v>
      </c>
      <c r="BL3295" s="15">
        <f>1/Table1[[#This Row],[odds_ft_home_team_win]]+1/Table1[[#This Row],[odds_ft_draw]]+1/Table1[[#This Row],[odds_ft_away_team_win]]-1</f>
        <v>8.0156402737047827E-2</v>
      </c>
      <c r="BM3295" s="15">
        <f>Table1[[#This Row],[Margin]]/3</f>
        <v>2.6718800912349277E-2</v>
      </c>
      <c r="BN3295" s="15">
        <v>1.47</v>
      </c>
      <c r="BO3295" s="15">
        <v>2.4</v>
      </c>
      <c r="BP3295" s="15">
        <v>4.7</v>
      </c>
      <c r="BQ3295" s="15">
        <v>0</v>
      </c>
      <c r="BR3295" s="15">
        <v>2.0499999999999998</v>
      </c>
      <c r="BS3295" s="15">
        <v>1.71</v>
      </c>
      <c r="BT3295" s="15" t="s">
        <v>116</v>
      </c>
      <c r="BU3295">
        <f>VLOOKUP(Table1[[#This Row],[Reference]],metron,11,FALSE)</f>
        <v>1.396960958296362</v>
      </c>
      <c r="BV3295">
        <f>VLOOKUP(Table1[[#This Row],[Reference]],metron,12,FALSE)</f>
        <v>1.091503992901508</v>
      </c>
    </row>
    <row r="3296" spans="1:74" x14ac:dyDescent="0.45">
      <c r="A3296" s="12" t="s">
        <v>5407</v>
      </c>
      <c r="B3296">
        <v>1526860800</v>
      </c>
      <c r="C3296" s="13" t="s">
        <v>3250</v>
      </c>
      <c r="D3296" s="12" t="s">
        <v>65</v>
      </c>
      <c r="E3296" s="12" t="s">
        <v>66</v>
      </c>
      <c r="F3296" s="12" t="s">
        <v>97</v>
      </c>
      <c r="G3296" s="12" t="s">
        <v>88</v>
      </c>
      <c r="H3296" s="12" t="s">
        <v>66</v>
      </c>
      <c r="I3296" s="12">
        <f>MROUND(Table1[[#This Row],[Prob_H]]*100,2)/100</f>
        <v>0.5</v>
      </c>
      <c r="J3296" s="12">
        <f>1/Table1[[#This Row],[odds_ft_home_team_win]]-Table1[[#This Row],[Margin/3]]</f>
        <v>0.49376415697528919</v>
      </c>
      <c r="K3296" s="12">
        <f>1/Table1[[#This Row],[odds_ft_draw]]-Table1[[#This Row],[Margin/3]]</f>
        <v>0.2604527823595667</v>
      </c>
      <c r="L3296" s="12">
        <f>1/Table1[[#This Row],[odds_ft_away_team_win]]-Table1[[#This Row],[Margin/3]]</f>
        <v>0.24578306066514399</v>
      </c>
      <c r="M3296" s="12" t="s">
        <v>66</v>
      </c>
      <c r="N3296" s="12">
        <v>1.78</v>
      </c>
      <c r="O3296" s="12">
        <v>1.46</v>
      </c>
      <c r="P3296" s="12">
        <v>1.76</v>
      </c>
      <c r="Q3296" s="12">
        <v>1.45</v>
      </c>
      <c r="R3296" s="12" t="str" cm="1">
        <f t="array" ref="R329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296" s="12">
        <v>1</v>
      </c>
      <c r="T3296" s="12">
        <v>1</v>
      </c>
      <c r="U3296" s="12">
        <v>2</v>
      </c>
      <c r="V3296" s="12">
        <v>1</v>
      </c>
      <c r="W3296" s="12">
        <v>0</v>
      </c>
      <c r="X3296" s="12">
        <v>1</v>
      </c>
      <c r="Y3296" s="12">
        <v>82</v>
      </c>
      <c r="Z3296" s="12">
        <v>10</v>
      </c>
      <c r="AA3296" s="12">
        <v>14</v>
      </c>
      <c r="AB3296" s="12">
        <v>1</v>
      </c>
      <c r="AC3296" s="12">
        <v>4</v>
      </c>
      <c r="AD3296" s="12">
        <v>0</v>
      </c>
      <c r="AE3296" s="12">
        <v>4</v>
      </c>
      <c r="AF3296" s="12">
        <v>0</v>
      </c>
      <c r="AG3296" s="12">
        <v>1</v>
      </c>
      <c r="AH3296" s="12">
        <v>3</v>
      </c>
      <c r="AI3296" s="12">
        <v>1</v>
      </c>
      <c r="AJ3296" s="12">
        <v>3</v>
      </c>
      <c r="AK3296" s="12">
        <v>20</v>
      </c>
      <c r="AL3296" s="12">
        <v>12</v>
      </c>
      <c r="AM3296" s="12">
        <v>9</v>
      </c>
      <c r="AN3296" s="12">
        <v>4</v>
      </c>
      <c r="AO3296" s="12">
        <v>11</v>
      </c>
      <c r="AP3296" s="12">
        <v>8</v>
      </c>
      <c r="AQ3296" s="12">
        <v>13</v>
      </c>
      <c r="AR3296" s="12">
        <v>17</v>
      </c>
      <c r="AS3296" s="12">
        <v>66</v>
      </c>
      <c r="AT3296" s="12">
        <v>34</v>
      </c>
      <c r="AU3296" s="12">
        <v>0</v>
      </c>
      <c r="AV3296" s="12">
        <v>0</v>
      </c>
      <c r="AW3296" s="12">
        <v>2.69</v>
      </c>
      <c r="AX3296" s="12">
        <v>62</v>
      </c>
      <c r="AY3296" s="12">
        <v>76</v>
      </c>
      <c r="AZ3296" s="12">
        <v>56</v>
      </c>
      <c r="BA3296" s="12">
        <v>30</v>
      </c>
      <c r="BB3296" s="12">
        <v>14</v>
      </c>
      <c r="BC3296" s="12">
        <v>34</v>
      </c>
      <c r="BD3296" s="12">
        <v>69</v>
      </c>
      <c r="BE3296" s="12">
        <v>41</v>
      </c>
      <c r="BF3296" s="12">
        <v>79</v>
      </c>
      <c r="BG3296" s="12">
        <v>12.04</v>
      </c>
      <c r="BH3296" s="12">
        <v>5.0599999999999996</v>
      </c>
      <c r="BI3296" s="12">
        <v>1.98</v>
      </c>
      <c r="BJ3296" s="12">
        <v>3.68</v>
      </c>
      <c r="BK3296" s="12">
        <v>3.89</v>
      </c>
      <c r="BL3296" s="12">
        <f>1/Table1[[#This Row],[odds_ft_home_team_win]]+1/Table1[[#This Row],[odds_ft_draw]]+1/Table1[[#This Row],[odds_ft_away_team_win]]-1</f>
        <v>3.3859044225647672E-2</v>
      </c>
      <c r="BM3296" s="12">
        <f>Table1[[#This Row],[Margin]]/3</f>
        <v>1.1286348075215891E-2</v>
      </c>
      <c r="BN3296" s="12">
        <v>1.21</v>
      </c>
      <c r="BO3296" s="12">
        <v>1.69</v>
      </c>
      <c r="BP3296" s="12">
        <v>2.7</v>
      </c>
      <c r="BQ3296" s="12">
        <v>0</v>
      </c>
      <c r="BR3296" s="12">
        <v>1.67</v>
      </c>
      <c r="BS3296" s="12">
        <v>2.2000000000000002</v>
      </c>
      <c r="BT3296" s="12" t="s">
        <v>100</v>
      </c>
      <c r="BU3296">
        <f>VLOOKUP(Table1[[#This Row],[Reference]],metron,11,FALSE)</f>
        <v>1.5342708579532029</v>
      </c>
      <c r="BV3296">
        <f>VLOOKUP(Table1[[#This Row],[Reference]],metron,12,FALSE)</f>
        <v>0.98593713070196176</v>
      </c>
    </row>
    <row r="3297" spans="1:74" x14ac:dyDescent="0.45">
      <c r="A3297" s="10" t="s">
        <v>5405</v>
      </c>
      <c r="B3297">
        <v>1557702600</v>
      </c>
      <c r="C3297" s="11" t="s">
        <v>3775</v>
      </c>
      <c r="D3297" s="10" t="s">
        <v>65</v>
      </c>
      <c r="E3297" s="10" t="s">
        <v>66</v>
      </c>
      <c r="F3297" s="17" t="s">
        <v>77</v>
      </c>
      <c r="G3297" s="10" t="s">
        <v>86</v>
      </c>
      <c r="H3297" s="10" t="s">
        <v>66</v>
      </c>
      <c r="I3297" s="10">
        <f>MROUND(Table1[[#This Row],[Prob_H]]*100,2)/100</f>
        <v>0.38</v>
      </c>
      <c r="J3297" s="10">
        <f>1/Table1[[#This Row],[odds_ft_home_team_win]]-Table1[[#This Row],[Margin/3]]</f>
        <v>0.38266300672315706</v>
      </c>
      <c r="K3297" s="10">
        <f>1/Table1[[#This Row],[odds_ft_draw]]-Table1[[#This Row],[Margin/3]]</f>
        <v>0.2919600588773521</v>
      </c>
      <c r="L3297" s="10">
        <f>1/Table1[[#This Row],[odds_ft_away_team_win]]-Table1[[#This Row],[Margin/3]]</f>
        <v>0.32537693439949078</v>
      </c>
      <c r="M3297" s="10" t="s">
        <v>66</v>
      </c>
      <c r="N3297" s="10">
        <v>1.8</v>
      </c>
      <c r="O3297" s="10">
        <v>1.88</v>
      </c>
      <c r="P3297" s="10">
        <v>1.83</v>
      </c>
      <c r="Q3297" s="10">
        <v>1.82</v>
      </c>
      <c r="R3297" s="10" t="str" cm="1">
        <f t="array" ref="R329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7" s="10">
        <v>1</v>
      </c>
      <c r="T3297" s="10">
        <v>0</v>
      </c>
      <c r="U3297" s="10">
        <v>1</v>
      </c>
      <c r="V3297" s="10">
        <v>0</v>
      </c>
      <c r="W3297" s="10">
        <v>0</v>
      </c>
      <c r="X3297" s="10">
        <v>0</v>
      </c>
      <c r="Y3297" s="10">
        <v>48</v>
      </c>
      <c r="Z3297" s="10"/>
      <c r="AA3297" s="10">
        <v>11</v>
      </c>
      <c r="AB3297" s="10">
        <v>2</v>
      </c>
      <c r="AC3297" s="10">
        <v>3</v>
      </c>
      <c r="AD3297" s="10">
        <v>0</v>
      </c>
      <c r="AE3297" s="10">
        <v>3</v>
      </c>
      <c r="AF3297" s="10">
        <v>0</v>
      </c>
      <c r="AG3297" s="10">
        <v>1</v>
      </c>
      <c r="AH3297" s="10">
        <v>2</v>
      </c>
      <c r="AI3297" s="10">
        <v>0</v>
      </c>
      <c r="AJ3297" s="10">
        <v>3</v>
      </c>
      <c r="AK3297" s="10">
        <v>16</v>
      </c>
      <c r="AL3297" s="10">
        <v>8</v>
      </c>
      <c r="AM3297" s="10">
        <v>3</v>
      </c>
      <c r="AN3297" s="10">
        <v>2</v>
      </c>
      <c r="AO3297" s="10">
        <v>13</v>
      </c>
      <c r="AP3297" s="10">
        <v>6</v>
      </c>
      <c r="AQ3297" s="10">
        <v>18</v>
      </c>
      <c r="AR3297" s="10">
        <v>20</v>
      </c>
      <c r="AS3297" s="10">
        <v>56</v>
      </c>
      <c r="AT3297" s="10">
        <v>44</v>
      </c>
      <c r="AU3297" s="10">
        <v>1.68</v>
      </c>
      <c r="AV3297" s="10">
        <v>0.85</v>
      </c>
      <c r="AW3297" s="10">
        <v>2.6</v>
      </c>
      <c r="AX3297" s="10">
        <v>50</v>
      </c>
      <c r="AY3297" s="10">
        <v>79</v>
      </c>
      <c r="AZ3297" s="10">
        <v>48</v>
      </c>
      <c r="BA3297" s="10">
        <v>25</v>
      </c>
      <c r="BB3297" s="10">
        <v>14</v>
      </c>
      <c r="BC3297" s="10">
        <v>29</v>
      </c>
      <c r="BD3297" s="10">
        <v>73</v>
      </c>
      <c r="BE3297" s="10">
        <v>44</v>
      </c>
      <c r="BF3297" s="10">
        <v>81</v>
      </c>
      <c r="BG3297" s="10">
        <v>9.1300000000000008</v>
      </c>
      <c r="BH3297" s="10">
        <v>4.59</v>
      </c>
      <c r="BI3297" s="10">
        <v>2.4500000000000002</v>
      </c>
      <c r="BJ3297" s="10">
        <v>3.15</v>
      </c>
      <c r="BK3297" s="10">
        <v>2.85</v>
      </c>
      <c r="BL3297" s="10">
        <f>1/Table1[[#This Row],[odds_ft_home_team_win]]+1/Table1[[#This Row],[odds_ft_draw]]+1/Table1[[#This Row],[odds_ft_away_team_win]]-1</f>
        <v>7.6500775748896022E-2</v>
      </c>
      <c r="BM3297" s="10">
        <f>Table1[[#This Row],[Margin]]/3</f>
        <v>2.5500258582965341E-2</v>
      </c>
      <c r="BN3297" s="10">
        <v>1.31</v>
      </c>
      <c r="BO3297" s="10">
        <v>1.95</v>
      </c>
      <c r="BP3297" s="10">
        <v>3.45</v>
      </c>
      <c r="BQ3297" s="10">
        <v>0</v>
      </c>
      <c r="BR3297" s="10">
        <v>1.74</v>
      </c>
      <c r="BS3297" s="10">
        <v>2</v>
      </c>
      <c r="BT3297" s="10" t="s">
        <v>113</v>
      </c>
      <c r="BU3297">
        <f>VLOOKUP(Table1[[#This Row],[Reference]],metron,11,FALSE)</f>
        <v>1.330562659846547</v>
      </c>
      <c r="BV3297">
        <f>VLOOKUP(Table1[[#This Row],[Reference]],metron,12,FALSE)</f>
        <v>1.1595268542199491</v>
      </c>
    </row>
    <row r="3298" spans="1:74" hidden="1" x14ac:dyDescent="0.45">
      <c r="A3298" t="s">
        <v>5404</v>
      </c>
      <c r="B3298">
        <v>1574910000</v>
      </c>
      <c r="C3298" s="3" t="s">
        <v>4095</v>
      </c>
      <c r="D3298" s="1" t="s">
        <v>65</v>
      </c>
      <c r="E3298" s="1" t="s">
        <v>66</v>
      </c>
      <c r="F3298" s="19" t="s">
        <v>2218</v>
      </c>
      <c r="G3298" t="s">
        <v>80</v>
      </c>
      <c r="H3298" t="s">
        <v>3793</v>
      </c>
      <c r="I3298">
        <f>MROUND(Table1[[#This Row],[Prob_H]]*100,2)/100</f>
        <v>0.42</v>
      </c>
      <c r="J3298">
        <f>1/Table1[[#This Row],[odds_ft_home_team_win]]-Table1[[#This Row],[Margin/3]]</f>
        <v>0.42289886039886038</v>
      </c>
      <c r="K3298">
        <f>1/Table1[[#This Row],[odds_ft_draw]]-Table1[[#This Row],[Margin/3]]</f>
        <v>0.28614672364672367</v>
      </c>
      <c r="L3298">
        <f>1/Table1[[#This Row],[odds_ft_away_team_win]]-Table1[[#This Row],[Margin/3]]</f>
        <v>0.29095441595441596</v>
      </c>
      <c r="M3298" s="1" t="s">
        <v>66</v>
      </c>
      <c r="N3298">
        <v>1.72</v>
      </c>
      <c r="O3298">
        <v>1.72</v>
      </c>
      <c r="P3298">
        <v>1.5</v>
      </c>
      <c r="Q3298">
        <v>1.5</v>
      </c>
      <c r="R3298" t="str" cm="1">
        <f t="array" ref="R329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8">
        <v>3</v>
      </c>
      <c r="T3298">
        <v>0</v>
      </c>
      <c r="U3298">
        <v>3</v>
      </c>
      <c r="V3298">
        <v>0</v>
      </c>
      <c r="W3298">
        <v>0</v>
      </c>
      <c r="X3298">
        <v>0</v>
      </c>
      <c r="Y3298" t="s">
        <v>4096</v>
      </c>
      <c r="AA3298">
        <v>1</v>
      </c>
      <c r="AB3298">
        <v>3</v>
      </c>
      <c r="AC3298">
        <v>4</v>
      </c>
      <c r="AD3298">
        <v>0</v>
      </c>
      <c r="AE3298">
        <v>1</v>
      </c>
      <c r="AF3298">
        <v>0</v>
      </c>
      <c r="AG3298">
        <v>1</v>
      </c>
      <c r="AH3298">
        <v>3</v>
      </c>
      <c r="AI3298">
        <v>0</v>
      </c>
      <c r="AJ3298">
        <v>1</v>
      </c>
      <c r="AK3298">
        <v>12</v>
      </c>
      <c r="AL3298">
        <v>11</v>
      </c>
      <c r="AM3298">
        <v>6</v>
      </c>
      <c r="AN3298">
        <v>2</v>
      </c>
      <c r="AO3298">
        <v>6</v>
      </c>
      <c r="AP3298">
        <v>9</v>
      </c>
      <c r="AQ3298">
        <v>25</v>
      </c>
      <c r="AR3298">
        <v>19</v>
      </c>
      <c r="AS3298">
        <v>45</v>
      </c>
      <c r="AT3298">
        <v>55</v>
      </c>
      <c r="AU3298">
        <v>1.45</v>
      </c>
      <c r="AV3298">
        <v>1.1399999999999999</v>
      </c>
      <c r="AW3298">
        <v>2.95</v>
      </c>
      <c r="AX3298">
        <v>47</v>
      </c>
      <c r="AY3298">
        <v>89</v>
      </c>
      <c r="AZ3298">
        <v>59</v>
      </c>
      <c r="BA3298">
        <v>31</v>
      </c>
      <c r="BB3298">
        <v>17</v>
      </c>
      <c r="BC3298">
        <v>33</v>
      </c>
      <c r="BD3298">
        <v>70</v>
      </c>
      <c r="BE3298">
        <v>53</v>
      </c>
      <c r="BF3298">
        <v>75</v>
      </c>
      <c r="BG3298">
        <v>9.17</v>
      </c>
      <c r="BH3298">
        <v>4.17</v>
      </c>
      <c r="BI3298">
        <v>2.25</v>
      </c>
      <c r="BJ3298">
        <v>3.25</v>
      </c>
      <c r="BK3298">
        <v>3.2</v>
      </c>
      <c r="BL3298">
        <f>1/Table1[[#This Row],[odds_ft_home_team_win]]+1/Table1[[#This Row],[odds_ft_draw]]+1/Table1[[#This Row],[odds_ft_away_team_win]]-1</f>
        <v>6.4636752136752129E-2</v>
      </c>
      <c r="BM3298">
        <f>Table1[[#This Row],[Margin]]/3</f>
        <v>2.1545584045584043E-2</v>
      </c>
      <c r="BN3298">
        <v>1.33</v>
      </c>
      <c r="BO3298">
        <v>2.08</v>
      </c>
      <c r="BP3298">
        <v>3.75</v>
      </c>
      <c r="BQ3298">
        <v>8</v>
      </c>
      <c r="BR3298">
        <v>1.8</v>
      </c>
      <c r="BS3298">
        <v>1.95</v>
      </c>
      <c r="BT3298" t="s">
        <v>66</v>
      </c>
      <c r="BU3298">
        <f>VLOOKUP(Table1[[#This Row],[Reference]],metron,11,FALSE)</f>
        <v>1.396960958296362</v>
      </c>
      <c r="BV3298">
        <f>VLOOKUP(Table1[[#This Row],[Reference]],metron,12,FALSE)</f>
        <v>1.091503992901508</v>
      </c>
    </row>
    <row r="3299" spans="1:74" x14ac:dyDescent="0.45">
      <c r="A3299" s="10" t="s">
        <v>5405</v>
      </c>
      <c r="B3299">
        <v>1557709200</v>
      </c>
      <c r="C3299" s="11" t="s">
        <v>3776</v>
      </c>
      <c r="D3299" s="10" t="s">
        <v>65</v>
      </c>
      <c r="E3299" s="10" t="s">
        <v>66</v>
      </c>
      <c r="F3299" s="17" t="s">
        <v>85</v>
      </c>
      <c r="G3299" s="10" t="s">
        <v>2218</v>
      </c>
      <c r="H3299" s="10" t="s">
        <v>66</v>
      </c>
      <c r="I3299" s="10">
        <f>MROUND(Table1[[#This Row],[Prob_H]]*100,2)/100</f>
        <v>0.66</v>
      </c>
      <c r="J3299" s="10">
        <f>1/Table1[[#This Row],[odds_ft_home_team_win]]-Table1[[#This Row],[Margin/3]]</f>
        <v>0.65024199497523705</v>
      </c>
      <c r="K3299" s="10">
        <f>1/Table1[[#This Row],[odds_ft_draw]]-Table1[[#This Row],[Margin/3]]</f>
        <v>0.20712445883444514</v>
      </c>
      <c r="L3299" s="10">
        <f>1/Table1[[#This Row],[odds_ft_away_team_win]]-Table1[[#This Row],[Margin/3]]</f>
        <v>0.14263354619031771</v>
      </c>
      <c r="M3299" s="10" t="s">
        <v>66</v>
      </c>
      <c r="N3299" s="10">
        <v>1.77</v>
      </c>
      <c r="O3299" s="10">
        <v>1.31</v>
      </c>
      <c r="P3299" s="10">
        <v>1.79</v>
      </c>
      <c r="Q3299" s="10">
        <v>1.28</v>
      </c>
      <c r="R3299" s="10" t="str" cm="1">
        <f t="array" ref="R329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299" s="10">
        <v>1</v>
      </c>
      <c r="T3299" s="10">
        <v>0</v>
      </c>
      <c r="U3299" s="10">
        <v>1</v>
      </c>
      <c r="V3299" s="10">
        <v>1</v>
      </c>
      <c r="W3299" s="10">
        <v>1</v>
      </c>
      <c r="X3299" s="10">
        <v>0</v>
      </c>
      <c r="Y3299" s="10">
        <v>42</v>
      </c>
      <c r="Z3299" s="10"/>
      <c r="AA3299" s="10">
        <v>12</v>
      </c>
      <c r="AB3299" s="10">
        <v>2</v>
      </c>
      <c r="AC3299" s="10">
        <v>2</v>
      </c>
      <c r="AD3299" s="10">
        <v>0</v>
      </c>
      <c r="AE3299" s="10">
        <v>2</v>
      </c>
      <c r="AF3299" s="10">
        <v>0</v>
      </c>
      <c r="AG3299" s="10">
        <v>0</v>
      </c>
      <c r="AH3299" s="10">
        <v>2</v>
      </c>
      <c r="AI3299" s="10">
        <v>0</v>
      </c>
      <c r="AJ3299" s="10">
        <v>2</v>
      </c>
      <c r="AK3299" s="10">
        <v>22</v>
      </c>
      <c r="AL3299" s="10">
        <v>8</v>
      </c>
      <c r="AM3299" s="10">
        <v>5</v>
      </c>
      <c r="AN3299" s="10">
        <v>3</v>
      </c>
      <c r="AO3299" s="10">
        <v>17</v>
      </c>
      <c r="AP3299" s="10">
        <v>5</v>
      </c>
      <c r="AQ3299" s="10">
        <v>14</v>
      </c>
      <c r="AR3299" s="10">
        <v>12</v>
      </c>
      <c r="AS3299" s="10">
        <v>63</v>
      </c>
      <c r="AT3299" s="10">
        <v>37</v>
      </c>
      <c r="AU3299" s="10">
        <v>2.23</v>
      </c>
      <c r="AV3299" s="10">
        <v>0.89</v>
      </c>
      <c r="AW3299" s="10">
        <v>2.84</v>
      </c>
      <c r="AX3299" s="10">
        <v>56</v>
      </c>
      <c r="AY3299" s="10">
        <v>73</v>
      </c>
      <c r="AZ3299" s="10">
        <v>54</v>
      </c>
      <c r="BA3299" s="10">
        <v>33</v>
      </c>
      <c r="BB3299" s="10">
        <v>17</v>
      </c>
      <c r="BC3299" s="10">
        <v>19</v>
      </c>
      <c r="BD3299" s="10">
        <v>75</v>
      </c>
      <c r="BE3299" s="10">
        <v>52</v>
      </c>
      <c r="BF3299" s="10">
        <v>84</v>
      </c>
      <c r="BG3299" s="10">
        <v>9.1300000000000008</v>
      </c>
      <c r="BH3299" s="10">
        <v>4.75</v>
      </c>
      <c r="BI3299" s="10">
        <v>1.48</v>
      </c>
      <c r="BJ3299" s="10">
        <v>4.3</v>
      </c>
      <c r="BK3299" s="10">
        <v>5.95</v>
      </c>
      <c r="BL3299" s="10">
        <f>1/Table1[[#This Row],[odds_ft_home_team_win]]+1/Table1[[#This Row],[odds_ft_draw]]+1/Table1[[#This Row],[odds_ft_away_team_win]]-1</f>
        <v>7.6301042101315719E-2</v>
      </c>
      <c r="BM3299" s="10">
        <f>Table1[[#This Row],[Margin]]/3</f>
        <v>2.5433680700438572E-2</v>
      </c>
      <c r="BN3299" s="10">
        <v>1.2</v>
      </c>
      <c r="BO3299" s="10">
        <v>1.65</v>
      </c>
      <c r="BP3299" s="10">
        <v>2.65</v>
      </c>
      <c r="BQ3299" s="10">
        <v>0</v>
      </c>
      <c r="BR3299" s="10">
        <v>1.77</v>
      </c>
      <c r="BS3299" s="10">
        <v>2</v>
      </c>
      <c r="BT3299" s="10" t="s">
        <v>1684</v>
      </c>
      <c r="BU3299">
        <f>VLOOKUP(Table1[[#This Row],[Reference]],metron,11,FALSE)</f>
        <v>2.089675030851502</v>
      </c>
      <c r="BV3299">
        <f>VLOOKUP(Table1[[#This Row],[Reference]],metron,12,FALSE)</f>
        <v>0.8354586589880707</v>
      </c>
    </row>
    <row r="3300" spans="1:74" hidden="1" x14ac:dyDescent="0.45">
      <c r="A3300" s="10" t="s">
        <v>5413</v>
      </c>
      <c r="B3300">
        <v>1432512000</v>
      </c>
      <c r="C3300" s="11" t="s">
        <v>1624</v>
      </c>
      <c r="D3300" s="10" t="s">
        <v>65</v>
      </c>
      <c r="E3300" s="10" t="s">
        <v>66</v>
      </c>
      <c r="F3300" s="10" t="s">
        <v>98</v>
      </c>
      <c r="G3300" s="10" t="s">
        <v>88</v>
      </c>
      <c r="H3300" s="10" t="s">
        <v>66</v>
      </c>
      <c r="I3300" s="10">
        <f>MROUND(Table1[[#This Row],[Prob_H]]*100,2)/100</f>
        <v>0.44</v>
      </c>
      <c r="J3300" s="10">
        <f>1/Table1[[#This Row],[odds_ft_home_team_win]]-Table1[[#This Row],[Margin/3]]</f>
        <v>0.43415054846717305</v>
      </c>
      <c r="K3300" s="10">
        <f>1/Table1[[#This Row],[odds_ft_draw]]-Table1[[#This Row],[Margin/3]]</f>
        <v>0.29365747180388363</v>
      </c>
      <c r="L3300" s="10">
        <f>1/Table1[[#This Row],[odds_ft_away_team_win]]-Table1[[#This Row],[Margin/3]]</f>
        <v>0.27219197972894332</v>
      </c>
      <c r="M3300" s="10" t="s">
        <v>66</v>
      </c>
      <c r="N3300" s="10">
        <v>1.27</v>
      </c>
      <c r="O3300" s="10">
        <v>1.43</v>
      </c>
      <c r="P3300" s="10">
        <v>1.24</v>
      </c>
      <c r="Q3300" s="10">
        <v>1.48</v>
      </c>
      <c r="R3300" s="10" t="str" cm="1">
        <f t="array" ref="R330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00" s="10">
        <v>0</v>
      </c>
      <c r="T3300" s="10">
        <v>3</v>
      </c>
      <c r="U3300" s="10">
        <v>3</v>
      </c>
      <c r="V3300" s="10">
        <v>1</v>
      </c>
      <c r="W3300" s="10">
        <v>0</v>
      </c>
      <c r="X3300" s="10">
        <v>1</v>
      </c>
      <c r="Y3300" s="10"/>
      <c r="Z3300" s="10" t="s">
        <v>1625</v>
      </c>
      <c r="AA3300" s="10">
        <v>2</v>
      </c>
      <c r="AB3300" s="10">
        <v>8</v>
      </c>
      <c r="AC3300" s="10">
        <v>0</v>
      </c>
      <c r="AD3300" s="10">
        <v>0</v>
      </c>
      <c r="AE3300" s="10">
        <v>1</v>
      </c>
      <c r="AF3300" s="10">
        <v>0</v>
      </c>
      <c r="AG3300" s="10">
        <v>0</v>
      </c>
      <c r="AH3300" s="10">
        <v>0</v>
      </c>
      <c r="AI3300" s="10">
        <v>1</v>
      </c>
      <c r="AJ3300" s="10">
        <v>0</v>
      </c>
      <c r="AK3300" s="10">
        <v>10</v>
      </c>
      <c r="AL3300" s="10">
        <v>9</v>
      </c>
      <c r="AM3300" s="10">
        <v>3</v>
      </c>
      <c r="AN3300" s="10">
        <v>6</v>
      </c>
      <c r="AO3300" s="10">
        <v>7</v>
      </c>
      <c r="AP3300" s="10">
        <v>3</v>
      </c>
      <c r="AQ3300" s="10">
        <v>12</v>
      </c>
      <c r="AR3300" s="10">
        <v>12</v>
      </c>
      <c r="AS3300" s="10">
        <v>49</v>
      </c>
      <c r="AT3300" s="10">
        <v>51</v>
      </c>
      <c r="AU3300" s="10">
        <v>0</v>
      </c>
      <c r="AV3300" s="10">
        <v>0</v>
      </c>
      <c r="AW3300" s="10">
        <v>2.29</v>
      </c>
      <c r="AX3300" s="10">
        <v>52</v>
      </c>
      <c r="AY3300" s="10">
        <v>60</v>
      </c>
      <c r="AZ3300" s="10">
        <v>41</v>
      </c>
      <c r="BA3300" s="10">
        <v>22</v>
      </c>
      <c r="BB3300" s="10">
        <v>15</v>
      </c>
      <c r="BC3300" s="10">
        <v>27</v>
      </c>
      <c r="BD3300" s="10">
        <v>61</v>
      </c>
      <c r="BE3300" s="10">
        <v>34</v>
      </c>
      <c r="BF3300" s="10">
        <v>74</v>
      </c>
      <c r="BG3300" s="10">
        <v>9.6300000000000008</v>
      </c>
      <c r="BH3300" s="10">
        <v>5.08</v>
      </c>
      <c r="BI3300" s="10">
        <v>2.25</v>
      </c>
      <c r="BJ3300" s="10">
        <v>3.29</v>
      </c>
      <c r="BK3300" s="10">
        <v>3.54</v>
      </c>
      <c r="BL3300" s="10">
        <f>1/Table1[[#This Row],[odds_ft_home_team_win]]+1/Table1[[#This Row],[odds_ft_draw]]+1/Table1[[#This Row],[odds_ft_away_team_win]]-1</f>
        <v>3.0881687931814117E-2</v>
      </c>
      <c r="BM3300" s="10">
        <f>Table1[[#This Row],[Margin]]/3</f>
        <v>1.0293895977271372E-2</v>
      </c>
      <c r="BN3300" s="10">
        <v>0</v>
      </c>
      <c r="BO3300" s="10">
        <v>0</v>
      </c>
      <c r="BP3300" s="10">
        <v>0</v>
      </c>
      <c r="BQ3300" s="10">
        <v>0</v>
      </c>
      <c r="BR3300" s="10">
        <v>0</v>
      </c>
      <c r="BS3300" s="10">
        <v>0</v>
      </c>
      <c r="BT3300" s="10" t="s">
        <v>128</v>
      </c>
      <c r="BU3300">
        <f>VLOOKUP(Table1[[#This Row],[Reference]],metron,11,FALSE)</f>
        <v>1.4140979689366791</v>
      </c>
      <c r="BV3300">
        <f>VLOOKUP(Table1[[#This Row],[Reference]],metron,12,FALSE)</f>
        <v>1.0666666666666671</v>
      </c>
    </row>
    <row r="3301" spans="1:74" x14ac:dyDescent="0.45">
      <c r="A3301" t="s">
        <v>5405</v>
      </c>
      <c r="B3301">
        <v>1557360000</v>
      </c>
      <c r="C3301" s="3" t="s">
        <v>3766</v>
      </c>
      <c r="D3301" s="1" t="s">
        <v>65</v>
      </c>
      <c r="E3301" s="1" t="s">
        <v>66</v>
      </c>
      <c r="F3301" s="19" t="s">
        <v>103</v>
      </c>
      <c r="G3301" t="s">
        <v>68</v>
      </c>
      <c r="H3301" t="s">
        <v>66</v>
      </c>
      <c r="I3301">
        <f>MROUND(Table1[[#This Row],[Prob_H]]*100,2)/100</f>
        <v>0.32</v>
      </c>
      <c r="J3301">
        <f>1/Table1[[#This Row],[odds_ft_home_team_win]]-Table1[[#This Row],[Margin/3]]</f>
        <v>0.32419590643274848</v>
      </c>
      <c r="K3301">
        <f>1/Table1[[#This Row],[odds_ft_draw]]-Table1[[#This Row],[Margin/3]]</f>
        <v>0.28581871345029236</v>
      </c>
      <c r="L3301">
        <f>1/Table1[[#This Row],[odds_ft_away_team_win]]-Table1[[#This Row],[Margin/3]]</f>
        <v>0.38998538011695905</v>
      </c>
      <c r="M3301" s="1" t="s">
        <v>66</v>
      </c>
      <c r="N3301">
        <v>1.53</v>
      </c>
      <c r="O3301">
        <v>1.92</v>
      </c>
      <c r="P3301">
        <v>1.5</v>
      </c>
      <c r="Q3301">
        <v>1.86</v>
      </c>
      <c r="R3301" t="str" cm="1">
        <f t="array" ref="R330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01">
        <v>1</v>
      </c>
      <c r="T3301">
        <v>1</v>
      </c>
      <c r="U3301">
        <v>2</v>
      </c>
      <c r="V3301">
        <v>2</v>
      </c>
      <c r="W3301">
        <v>1</v>
      </c>
      <c r="X3301">
        <v>1</v>
      </c>
      <c r="Y3301">
        <v>19</v>
      </c>
      <c r="Z3301">
        <v>22</v>
      </c>
      <c r="AA3301">
        <v>7</v>
      </c>
      <c r="AB3301">
        <v>5</v>
      </c>
      <c r="AC3301">
        <v>1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18</v>
      </c>
      <c r="AL3301">
        <v>11</v>
      </c>
      <c r="AM3301">
        <v>7</v>
      </c>
      <c r="AN3301">
        <v>3</v>
      </c>
      <c r="AO3301">
        <v>11</v>
      </c>
      <c r="AP3301">
        <v>8</v>
      </c>
      <c r="AQ3301">
        <v>14</v>
      </c>
      <c r="AR3301">
        <v>13</v>
      </c>
      <c r="AS3301">
        <v>43</v>
      </c>
      <c r="AT3301">
        <v>57</v>
      </c>
      <c r="AU3301">
        <v>1.97</v>
      </c>
      <c r="AV3301">
        <v>1.1100000000000001</v>
      </c>
      <c r="AW3301">
        <v>2.97</v>
      </c>
      <c r="AX3301">
        <v>53</v>
      </c>
      <c r="AY3301">
        <v>79</v>
      </c>
      <c r="AZ3301">
        <v>55</v>
      </c>
      <c r="BA3301">
        <v>34</v>
      </c>
      <c r="BB3301">
        <v>18</v>
      </c>
      <c r="BC3301">
        <v>29</v>
      </c>
      <c r="BD3301">
        <v>65</v>
      </c>
      <c r="BE3301">
        <v>56</v>
      </c>
      <c r="BF3301">
        <v>86</v>
      </c>
      <c r="BG3301">
        <v>11.31</v>
      </c>
      <c r="BH3301">
        <v>4.07</v>
      </c>
      <c r="BI3301">
        <v>2.85</v>
      </c>
      <c r="BJ3301">
        <v>3.2</v>
      </c>
      <c r="BK3301">
        <v>2.4</v>
      </c>
      <c r="BL3301">
        <f>1/Table1[[#This Row],[odds_ft_home_team_win]]+1/Table1[[#This Row],[odds_ft_draw]]+1/Table1[[#This Row],[odds_ft_away_team_win]]-1</f>
        <v>8.0043859649122862E-2</v>
      </c>
      <c r="BM3301">
        <f>Table1[[#This Row],[Margin]]/3</f>
        <v>2.6681286549707622E-2</v>
      </c>
      <c r="BN3301">
        <v>1.29</v>
      </c>
      <c r="BO3301">
        <v>1.95</v>
      </c>
      <c r="BP3301">
        <v>3.35</v>
      </c>
      <c r="BQ3301">
        <v>0</v>
      </c>
      <c r="BR3301">
        <v>1.71</v>
      </c>
      <c r="BS3301">
        <v>2</v>
      </c>
      <c r="BT3301" t="s">
        <v>118</v>
      </c>
      <c r="BU3301">
        <f>VLOOKUP(Table1[[#This Row],[Reference]],metron,11,FALSE)</f>
        <v>1.210167055864918</v>
      </c>
      <c r="BV3301">
        <f>VLOOKUP(Table1[[#This Row],[Reference]],metron,12,FALSE)</f>
        <v>1.3211783725525419</v>
      </c>
    </row>
    <row r="3302" spans="1:74" x14ac:dyDescent="0.45">
      <c r="A3302" t="s">
        <v>5405</v>
      </c>
      <c r="B3302">
        <v>1557446400</v>
      </c>
      <c r="C3302" s="3" t="s">
        <v>3769</v>
      </c>
      <c r="D3302" s="1" t="s">
        <v>65</v>
      </c>
      <c r="E3302" s="1" t="s">
        <v>66</v>
      </c>
      <c r="F3302" s="19" t="s">
        <v>2218</v>
      </c>
      <c r="G3302" t="s">
        <v>85</v>
      </c>
      <c r="H3302" t="s">
        <v>66</v>
      </c>
      <c r="I3302">
        <f>MROUND(Table1[[#This Row],[Prob_H]]*100,2)/100</f>
        <v>0.28000000000000003</v>
      </c>
      <c r="J3302">
        <f>1/Table1[[#This Row],[odds_ft_home_team_win]]-Table1[[#This Row],[Margin/3]]</f>
        <v>0.28196319883025484</v>
      </c>
      <c r="K3302">
        <f>1/Table1[[#This Row],[odds_ft_draw]]-Table1[[#This Row],[Margin/3]]</f>
        <v>0.25596103198301756</v>
      </c>
      <c r="L3302">
        <f>1/Table1[[#This Row],[odds_ft_away_team_win]]-Table1[[#This Row],[Margin/3]]</f>
        <v>0.46207576918672766</v>
      </c>
      <c r="M3302" s="1" t="s">
        <v>66</v>
      </c>
      <c r="N3302">
        <v>1.26</v>
      </c>
      <c r="O3302">
        <v>1.82</v>
      </c>
      <c r="P3302">
        <v>1.28</v>
      </c>
      <c r="Q3302">
        <v>1.79</v>
      </c>
      <c r="R3302" t="str" cm="1">
        <f t="array" ref="R330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2">
        <v>1</v>
      </c>
      <c r="T3302">
        <v>0</v>
      </c>
      <c r="U3302">
        <v>1</v>
      </c>
      <c r="V3302">
        <v>1</v>
      </c>
      <c r="W3302">
        <v>1</v>
      </c>
      <c r="X3302">
        <v>0</v>
      </c>
      <c r="Y3302" t="s">
        <v>811</v>
      </c>
      <c r="AA3302">
        <v>3</v>
      </c>
      <c r="AB3302">
        <v>4</v>
      </c>
      <c r="AC3302">
        <v>4</v>
      </c>
      <c r="AD3302">
        <v>0</v>
      </c>
      <c r="AE3302">
        <v>4</v>
      </c>
      <c r="AF3302">
        <v>1</v>
      </c>
      <c r="AG3302">
        <v>2</v>
      </c>
      <c r="AH3302">
        <v>2</v>
      </c>
      <c r="AI3302">
        <v>3</v>
      </c>
      <c r="AJ3302">
        <v>2</v>
      </c>
      <c r="AK3302">
        <v>13</v>
      </c>
      <c r="AL3302">
        <v>11</v>
      </c>
      <c r="AM3302">
        <v>6</v>
      </c>
      <c r="AN3302">
        <v>4</v>
      </c>
      <c r="AO3302">
        <v>7</v>
      </c>
      <c r="AP3302">
        <v>7</v>
      </c>
      <c r="AQ3302">
        <v>20</v>
      </c>
      <c r="AR3302">
        <v>12</v>
      </c>
      <c r="AS3302">
        <v>53</v>
      </c>
      <c r="AT3302">
        <v>47</v>
      </c>
      <c r="AU3302">
        <v>1.52</v>
      </c>
      <c r="AV3302">
        <v>1.22</v>
      </c>
      <c r="AW3302">
        <v>2.89</v>
      </c>
      <c r="AX3302">
        <v>58</v>
      </c>
      <c r="AY3302">
        <v>75</v>
      </c>
      <c r="AZ3302">
        <v>56</v>
      </c>
      <c r="BA3302">
        <v>34</v>
      </c>
      <c r="BB3302">
        <v>17</v>
      </c>
      <c r="BC3302">
        <v>20</v>
      </c>
      <c r="BD3302">
        <v>74</v>
      </c>
      <c r="BE3302">
        <v>53</v>
      </c>
      <c r="BF3302">
        <v>86</v>
      </c>
      <c r="BG3302">
        <v>9.19</v>
      </c>
      <c r="BH3302">
        <v>4.63</v>
      </c>
      <c r="BI3302">
        <v>3.25</v>
      </c>
      <c r="BJ3302">
        <v>3.55</v>
      </c>
      <c r="BK3302">
        <v>2.0499999999999998</v>
      </c>
      <c r="BL3302">
        <f>1/Table1[[#This Row],[odds_ft_home_team_win]]+1/Table1[[#This Row],[odds_ft_draw]]+1/Table1[[#This Row],[odds_ft_away_team_win]]-1</f>
        <v>7.7187326586158678E-2</v>
      </c>
      <c r="BM3302">
        <f>Table1[[#This Row],[Margin]]/3</f>
        <v>2.5729108862052891E-2</v>
      </c>
      <c r="BN3302">
        <v>1.25</v>
      </c>
      <c r="BO3302">
        <v>1.8</v>
      </c>
      <c r="BP3302">
        <v>3.05</v>
      </c>
      <c r="BQ3302">
        <v>0</v>
      </c>
      <c r="BR3302">
        <v>1.69</v>
      </c>
      <c r="BS3302">
        <v>2.0499999999999998</v>
      </c>
      <c r="BT3302" t="s">
        <v>2219</v>
      </c>
      <c r="BU3302">
        <f>VLOOKUP(Table1[[#This Row],[Reference]],metron,11,FALSE)</f>
        <v>1.128766254360926</v>
      </c>
      <c r="BV3302">
        <f>VLOOKUP(Table1[[#This Row],[Reference]],metron,12,FALSE)</f>
        <v>1.415794481446242</v>
      </c>
    </row>
    <row r="3303" spans="1:74" hidden="1" x14ac:dyDescent="0.45">
      <c r="A3303" t="s">
        <v>5411</v>
      </c>
      <c r="B3303">
        <v>1463011200</v>
      </c>
      <c r="C3303" s="3" t="s">
        <v>2188</v>
      </c>
      <c r="D3303" s="1" t="s">
        <v>65</v>
      </c>
      <c r="E3303" s="1" t="s">
        <v>66</v>
      </c>
      <c r="F3303" s="19" t="s">
        <v>68</v>
      </c>
      <c r="G3303" t="s">
        <v>85</v>
      </c>
      <c r="H3303" t="s">
        <v>66</v>
      </c>
      <c r="I3303">
        <f>MROUND(Table1[[#This Row],[Prob_H]]*100,2)/100</f>
        <v>0.5</v>
      </c>
      <c r="J3303">
        <f>1/Table1[[#This Row],[odds_ft_home_team_win]]-Table1[[#This Row],[Margin/3]]</f>
        <v>0.50986594284946329</v>
      </c>
      <c r="K3303">
        <f>1/Table1[[#This Row],[odds_ft_draw]]-Table1[[#This Row],[Margin/3]]</f>
        <v>0.26421079185625412</v>
      </c>
      <c r="L3303">
        <f>1/Table1[[#This Row],[odds_ft_away_team_win]]-Table1[[#This Row],[Margin/3]]</f>
        <v>0.22592326529428253</v>
      </c>
      <c r="M3303" s="1" t="s">
        <v>66</v>
      </c>
      <c r="N3303">
        <v>1.63</v>
      </c>
      <c r="O3303">
        <v>1.76</v>
      </c>
      <c r="P3303">
        <v>1.62</v>
      </c>
      <c r="Q3303">
        <v>1.68</v>
      </c>
      <c r="R3303" t="str" cm="1">
        <f t="array" ref="R330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03">
        <v>1</v>
      </c>
      <c r="T3303">
        <v>3</v>
      </c>
      <c r="U3303">
        <v>4</v>
      </c>
      <c r="V3303">
        <v>3</v>
      </c>
      <c r="W3303">
        <v>1</v>
      </c>
      <c r="X3303">
        <v>2</v>
      </c>
      <c r="Y3303">
        <v>19</v>
      </c>
      <c r="Z3303" t="s">
        <v>2189</v>
      </c>
      <c r="AA3303">
        <v>11</v>
      </c>
      <c r="AB3303">
        <v>1</v>
      </c>
      <c r="AC3303">
        <v>3</v>
      </c>
      <c r="AD3303">
        <v>0</v>
      </c>
      <c r="AE3303">
        <v>3</v>
      </c>
      <c r="AF3303">
        <v>0</v>
      </c>
      <c r="AG3303">
        <v>1</v>
      </c>
      <c r="AH3303">
        <v>2</v>
      </c>
      <c r="AI3303">
        <v>1</v>
      </c>
      <c r="AJ3303">
        <v>2</v>
      </c>
      <c r="AK3303">
        <v>14</v>
      </c>
      <c r="AL3303">
        <v>4</v>
      </c>
      <c r="AM3303">
        <v>7</v>
      </c>
      <c r="AN3303">
        <v>3</v>
      </c>
      <c r="AO3303">
        <v>7</v>
      </c>
      <c r="AP3303">
        <v>1</v>
      </c>
      <c r="AQ3303">
        <v>14</v>
      </c>
      <c r="AR3303">
        <v>18</v>
      </c>
      <c r="AS3303">
        <v>66</v>
      </c>
      <c r="AT3303">
        <v>34</v>
      </c>
      <c r="AU3303">
        <v>0</v>
      </c>
      <c r="AV3303">
        <v>0</v>
      </c>
      <c r="AW3303">
        <v>3.1</v>
      </c>
      <c r="AX3303">
        <v>64</v>
      </c>
      <c r="AY3303">
        <v>77</v>
      </c>
      <c r="AZ3303">
        <v>70</v>
      </c>
      <c r="BA3303">
        <v>44</v>
      </c>
      <c r="BB3303">
        <v>16</v>
      </c>
      <c r="BC3303">
        <v>43</v>
      </c>
      <c r="BD3303">
        <v>71</v>
      </c>
      <c r="BE3303">
        <v>55</v>
      </c>
      <c r="BF3303">
        <v>84</v>
      </c>
      <c r="BG3303">
        <v>10.59</v>
      </c>
      <c r="BH3303">
        <v>5.82</v>
      </c>
      <c r="BI3303">
        <v>1.93</v>
      </c>
      <c r="BJ3303">
        <v>3.67</v>
      </c>
      <c r="BK3303">
        <v>4.2699999999999996</v>
      </c>
      <c r="BL3303">
        <f>1/Table1[[#This Row],[odds_ft_home_team_win]]+1/Table1[[#This Row],[odds_ft_draw]]+1/Table1[[#This Row],[odds_ft_away_team_win]]-1</f>
        <v>2.4806316529330408E-2</v>
      </c>
      <c r="BM3303">
        <f>Table1[[#This Row],[Margin]]/3</f>
        <v>8.2687721764434698E-3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 t="s">
        <v>116</v>
      </c>
      <c r="BU3303">
        <f>VLOOKUP(Table1[[#This Row],[Reference]],metron,11,FALSE)</f>
        <v>1.5342708579532029</v>
      </c>
      <c r="BV3303">
        <f>VLOOKUP(Table1[[#This Row],[Reference]],metron,12,FALSE)</f>
        <v>0.98593713070196176</v>
      </c>
    </row>
    <row r="3304" spans="1:74" hidden="1" x14ac:dyDescent="0.45">
      <c r="A3304" s="10" t="s">
        <v>5404</v>
      </c>
      <c r="B3304">
        <v>1575851400</v>
      </c>
      <c r="C3304" s="11" t="s">
        <v>4114</v>
      </c>
      <c r="D3304" s="10" t="s">
        <v>65</v>
      </c>
      <c r="E3304" s="10" t="s">
        <v>66</v>
      </c>
      <c r="F3304" s="10" t="s">
        <v>86</v>
      </c>
      <c r="G3304" s="10" t="s">
        <v>78</v>
      </c>
      <c r="H3304" s="10" t="s">
        <v>3784</v>
      </c>
      <c r="I3304" s="10">
        <f>MROUND(Table1[[#This Row],[Prob_H]]*100,2)/100</f>
        <v>0.68</v>
      </c>
      <c r="J3304" s="10">
        <f>1/Table1[[#This Row],[odds_ft_home_team_win]]-Table1[[#This Row],[Margin/3]]</f>
        <v>0.67169495460488526</v>
      </c>
      <c r="K3304" s="10">
        <f>1/Table1[[#This Row],[odds_ft_draw]]-Table1[[#This Row],[Margin/3]]</f>
        <v>0.20819739237753093</v>
      </c>
      <c r="L3304" s="10">
        <f>1/Table1[[#This Row],[odds_ft_away_team_win]]-Table1[[#This Row],[Margin/3]]</f>
        <v>0.12010765301758373</v>
      </c>
      <c r="M3304" s="10" t="s">
        <v>66</v>
      </c>
      <c r="N3304" s="10">
        <v>1.62</v>
      </c>
      <c r="O3304" s="10">
        <v>1.62</v>
      </c>
      <c r="P3304" s="10">
        <v>1.68</v>
      </c>
      <c r="Q3304" s="10">
        <v>1.5</v>
      </c>
      <c r="R3304" s="10" t="str" cm="1">
        <f t="array" ref="R330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4" s="10">
        <v>2</v>
      </c>
      <c r="T3304" s="10">
        <v>0</v>
      </c>
      <c r="U3304" s="10">
        <v>2</v>
      </c>
      <c r="V3304" s="10">
        <v>2</v>
      </c>
      <c r="W3304" s="10">
        <v>2</v>
      </c>
      <c r="X3304" s="10">
        <v>0</v>
      </c>
      <c r="Y3304" s="10" t="s">
        <v>4115</v>
      </c>
      <c r="Z3304" s="10"/>
      <c r="AA3304" s="10">
        <v>4</v>
      </c>
      <c r="AB3304" s="10">
        <v>0</v>
      </c>
      <c r="AC3304" s="10">
        <v>2</v>
      </c>
      <c r="AD3304" s="10">
        <v>0</v>
      </c>
      <c r="AE3304" s="10">
        <v>1</v>
      </c>
      <c r="AF3304" s="10">
        <v>0</v>
      </c>
      <c r="AG3304" s="10">
        <v>0</v>
      </c>
      <c r="AH3304" s="10">
        <v>2</v>
      </c>
      <c r="AI3304" s="10">
        <v>0</v>
      </c>
      <c r="AJ3304" s="10">
        <v>1</v>
      </c>
      <c r="AK3304" s="10">
        <v>13</v>
      </c>
      <c r="AL3304" s="10">
        <v>8</v>
      </c>
      <c r="AM3304" s="10">
        <v>3</v>
      </c>
      <c r="AN3304" s="10">
        <v>4</v>
      </c>
      <c r="AO3304" s="10">
        <v>10</v>
      </c>
      <c r="AP3304" s="10">
        <v>4</v>
      </c>
      <c r="AQ3304" s="10">
        <v>16</v>
      </c>
      <c r="AR3304" s="10">
        <v>20</v>
      </c>
      <c r="AS3304" s="10">
        <v>55</v>
      </c>
      <c r="AT3304" s="10">
        <v>45</v>
      </c>
      <c r="AU3304" s="10">
        <v>1.51</v>
      </c>
      <c r="AV3304" s="10">
        <v>0.98</v>
      </c>
      <c r="AW3304" s="10">
        <v>3.17</v>
      </c>
      <c r="AX3304" s="10">
        <v>62</v>
      </c>
      <c r="AY3304" s="10">
        <v>79</v>
      </c>
      <c r="AZ3304" s="10">
        <v>52</v>
      </c>
      <c r="BA3304" s="10">
        <v>41</v>
      </c>
      <c r="BB3304" s="10">
        <v>29</v>
      </c>
      <c r="BC3304" s="10">
        <v>36</v>
      </c>
      <c r="BD3304" s="10">
        <v>62</v>
      </c>
      <c r="BE3304" s="10">
        <v>60</v>
      </c>
      <c r="BF3304" s="10">
        <v>93</v>
      </c>
      <c r="BG3304" s="10">
        <v>9.81</v>
      </c>
      <c r="BH3304" s="10">
        <v>5.48</v>
      </c>
      <c r="BI3304" s="10">
        <v>1.44</v>
      </c>
      <c r="BJ3304" s="10">
        <v>4.33</v>
      </c>
      <c r="BK3304" s="10">
        <v>7</v>
      </c>
      <c r="BL3304" s="10">
        <f>1/Table1[[#This Row],[odds_ft_home_team_win]]+1/Table1[[#This Row],[odds_ft_draw]]+1/Table1[[#This Row],[odds_ft_away_team_win]]-1</f>
        <v>6.8248469518677357E-2</v>
      </c>
      <c r="BM3304" s="10">
        <f>Table1[[#This Row],[Margin]]/3</f>
        <v>2.2749489839559118E-2</v>
      </c>
      <c r="BN3304" s="10">
        <v>1.18</v>
      </c>
      <c r="BO3304" s="10">
        <v>1.57</v>
      </c>
      <c r="BP3304" s="10">
        <v>2.5</v>
      </c>
      <c r="BQ3304" s="10">
        <v>4.33</v>
      </c>
      <c r="BR3304" s="10">
        <v>1.7</v>
      </c>
      <c r="BS3304" s="10">
        <v>2.0499999999999998</v>
      </c>
      <c r="BT3304" s="10" t="s">
        <v>66</v>
      </c>
      <c r="BU3304">
        <f>VLOOKUP(Table1[[#This Row],[Reference]],metron,11,FALSE)</f>
        <v>2.1359338061465718</v>
      </c>
      <c r="BV3304">
        <f>VLOOKUP(Table1[[#This Row],[Reference]],metron,12,FALSE)</f>
        <v>0.77482269503546097</v>
      </c>
    </row>
    <row r="3305" spans="1:74" x14ac:dyDescent="0.45">
      <c r="A3305" t="s">
        <v>5405</v>
      </c>
      <c r="B3305">
        <v>1557453900</v>
      </c>
      <c r="C3305" s="3" t="s">
        <v>3770</v>
      </c>
      <c r="D3305" s="1" t="s">
        <v>65</v>
      </c>
      <c r="E3305" s="1" t="s">
        <v>66</v>
      </c>
      <c r="F3305" s="19" t="s">
        <v>86</v>
      </c>
      <c r="G3305" t="s">
        <v>77</v>
      </c>
      <c r="H3305" t="s">
        <v>66</v>
      </c>
      <c r="I3305">
        <f>MROUND(Table1[[#This Row],[Prob_H]]*100,2)/100</f>
        <v>0.44</v>
      </c>
      <c r="J3305">
        <f>1/Table1[[#This Row],[odds_ft_home_team_win]]-Table1[[#This Row],[Margin/3]]</f>
        <v>0.43784475530647371</v>
      </c>
      <c r="K3305">
        <f>1/Table1[[#This Row],[odds_ft_draw]]-Table1[[#This Row],[Margin/3]]</f>
        <v>0.29530912139799659</v>
      </c>
      <c r="L3305">
        <f>1/Table1[[#This Row],[odds_ft_away_team_win]]-Table1[[#This Row],[Margin/3]]</f>
        <v>0.26684612329552981</v>
      </c>
      <c r="M3305" s="1" t="s">
        <v>66</v>
      </c>
      <c r="N3305">
        <v>1.85</v>
      </c>
      <c r="O3305">
        <v>1.85</v>
      </c>
      <c r="P3305">
        <v>1.82</v>
      </c>
      <c r="Q3305">
        <v>1.83</v>
      </c>
      <c r="R3305" t="str" cm="1">
        <f t="array" ref="R330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5">
        <v>3</v>
      </c>
      <c r="T3305">
        <v>1</v>
      </c>
      <c r="U3305">
        <v>4</v>
      </c>
      <c r="V3305">
        <v>3</v>
      </c>
      <c r="W3305">
        <v>2</v>
      </c>
      <c r="X3305">
        <v>1</v>
      </c>
      <c r="Y3305" t="s">
        <v>3771</v>
      </c>
      <c r="Z3305">
        <v>15</v>
      </c>
      <c r="AA3305">
        <v>3</v>
      </c>
      <c r="AB3305">
        <v>3</v>
      </c>
      <c r="AC3305">
        <v>1</v>
      </c>
      <c r="AD3305">
        <v>0</v>
      </c>
      <c r="AE3305">
        <v>4</v>
      </c>
      <c r="AF3305">
        <v>0</v>
      </c>
      <c r="AG3305">
        <v>1</v>
      </c>
      <c r="AH3305">
        <v>0</v>
      </c>
      <c r="AI3305">
        <v>0</v>
      </c>
      <c r="AJ3305">
        <v>4</v>
      </c>
      <c r="AK3305">
        <v>13</v>
      </c>
      <c r="AL3305">
        <v>13</v>
      </c>
      <c r="AM3305">
        <v>6</v>
      </c>
      <c r="AN3305">
        <v>2</v>
      </c>
      <c r="AO3305">
        <v>7</v>
      </c>
      <c r="AP3305">
        <v>11</v>
      </c>
      <c r="AQ3305">
        <v>7</v>
      </c>
      <c r="AR3305">
        <v>19</v>
      </c>
      <c r="AS3305">
        <v>45</v>
      </c>
      <c r="AT3305">
        <v>55</v>
      </c>
      <c r="AU3305">
        <v>1.53</v>
      </c>
      <c r="AV3305">
        <v>1.1499999999999999</v>
      </c>
      <c r="AW3305">
        <v>2.57</v>
      </c>
      <c r="AX3305">
        <v>49</v>
      </c>
      <c r="AY3305">
        <v>79</v>
      </c>
      <c r="AZ3305">
        <v>47</v>
      </c>
      <c r="BA3305">
        <v>23</v>
      </c>
      <c r="BB3305">
        <v>14</v>
      </c>
      <c r="BC3305">
        <v>28</v>
      </c>
      <c r="BD3305">
        <v>73</v>
      </c>
      <c r="BE3305">
        <v>45</v>
      </c>
      <c r="BF3305">
        <v>81</v>
      </c>
      <c r="BG3305">
        <v>9.2100000000000009</v>
      </c>
      <c r="BH3305">
        <v>4.58</v>
      </c>
      <c r="BI3305">
        <v>2.15</v>
      </c>
      <c r="BJ3305">
        <v>3.1</v>
      </c>
      <c r="BK3305">
        <v>3.4</v>
      </c>
      <c r="BL3305">
        <f>1/Table1[[#This Row],[odds_ft_home_team_win]]+1/Table1[[#This Row],[odds_ft_draw]]+1/Table1[[#This Row],[odds_ft_away_team_win]]-1</f>
        <v>8.1814571289881233E-2</v>
      </c>
      <c r="BM3305">
        <f>Table1[[#This Row],[Margin]]/3</f>
        <v>2.7271523763293743E-2</v>
      </c>
      <c r="BN3305">
        <v>1.43</v>
      </c>
      <c r="BO3305">
        <v>2.2999999999999998</v>
      </c>
      <c r="BP3305">
        <v>4.3499999999999996</v>
      </c>
      <c r="BQ3305">
        <v>0</v>
      </c>
      <c r="BR3305">
        <v>1.95</v>
      </c>
      <c r="BS3305">
        <v>1.77</v>
      </c>
      <c r="BT3305" t="s">
        <v>113</v>
      </c>
      <c r="BU3305">
        <f>VLOOKUP(Table1[[#This Row],[Reference]],metron,11,FALSE)</f>
        <v>1.4140979689366791</v>
      </c>
      <c r="BV3305">
        <f>VLOOKUP(Table1[[#This Row],[Reference]],metron,12,FALSE)</f>
        <v>1.0666666666666671</v>
      </c>
    </row>
    <row r="3306" spans="1:74" x14ac:dyDescent="0.45">
      <c r="A3306" s="12" t="s">
        <v>5405</v>
      </c>
      <c r="B3306">
        <v>1558919160</v>
      </c>
      <c r="C3306" s="13" t="s">
        <v>3782</v>
      </c>
      <c r="D3306" s="12" t="s">
        <v>65</v>
      </c>
      <c r="E3306" s="12" t="s">
        <v>66</v>
      </c>
      <c r="F3306" s="12" t="s">
        <v>81</v>
      </c>
      <c r="G3306" s="12" t="s">
        <v>68</v>
      </c>
      <c r="H3306" s="12" t="s">
        <v>66</v>
      </c>
      <c r="I3306" s="12">
        <f>MROUND(Table1[[#This Row],[Prob_H]]*100,2)/100</f>
        <v>0.46</v>
      </c>
      <c r="J3306" s="12">
        <f>1/Table1[[#This Row],[odds_ft_home_team_win]]-Table1[[#This Row],[Margin/3]]</f>
        <v>0.46337989020915848</v>
      </c>
      <c r="K3306" s="12">
        <f>1/Table1[[#This Row],[odds_ft_draw]]-Table1[[#This Row],[Margin/3]]</f>
        <v>0.28326731985268566</v>
      </c>
      <c r="L3306" s="12">
        <f>1/Table1[[#This Row],[odds_ft_away_team_win]]-Table1[[#This Row],[Margin/3]]</f>
        <v>0.25335278993815574</v>
      </c>
      <c r="M3306" s="12" t="s">
        <v>66</v>
      </c>
      <c r="N3306" s="12">
        <v>1.74</v>
      </c>
      <c r="O3306" s="12">
        <v>1.88</v>
      </c>
      <c r="P3306" s="12">
        <v>1.73</v>
      </c>
      <c r="Q3306" s="12">
        <v>1.86</v>
      </c>
      <c r="R3306" s="12" t="str" cm="1">
        <f t="array" ref="R330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06" s="12">
        <v>0</v>
      </c>
      <c r="T3306" s="12">
        <v>0</v>
      </c>
      <c r="U3306" s="12">
        <v>0</v>
      </c>
      <c r="V3306" s="12">
        <v>0</v>
      </c>
      <c r="W3306" s="12">
        <v>0</v>
      </c>
      <c r="X3306" s="12">
        <v>0</v>
      </c>
      <c r="Y3306" s="12"/>
      <c r="Z3306" s="12"/>
      <c r="AA3306" s="12">
        <v>8</v>
      </c>
      <c r="AB3306" s="12">
        <v>1</v>
      </c>
      <c r="AC3306" s="12">
        <v>2</v>
      </c>
      <c r="AD3306" s="12">
        <v>1</v>
      </c>
      <c r="AE3306" s="12">
        <v>4</v>
      </c>
      <c r="AF3306" s="12">
        <v>0</v>
      </c>
      <c r="AG3306" s="12">
        <v>0</v>
      </c>
      <c r="AH3306" s="12">
        <v>3</v>
      </c>
      <c r="AI3306" s="12">
        <v>0</v>
      </c>
      <c r="AJ3306" s="12">
        <v>4</v>
      </c>
      <c r="AK3306" s="12">
        <v>14</v>
      </c>
      <c r="AL3306" s="12">
        <v>12</v>
      </c>
      <c r="AM3306" s="12">
        <v>5</v>
      </c>
      <c r="AN3306" s="12">
        <v>4</v>
      </c>
      <c r="AO3306" s="12">
        <v>9</v>
      </c>
      <c r="AP3306" s="12">
        <v>8</v>
      </c>
      <c r="AQ3306" s="12">
        <v>13</v>
      </c>
      <c r="AR3306" s="12">
        <v>15</v>
      </c>
      <c r="AS3306" s="12">
        <v>59</v>
      </c>
      <c r="AT3306" s="12">
        <v>41</v>
      </c>
      <c r="AU3306" s="12">
        <v>1.8</v>
      </c>
      <c r="AV3306" s="12">
        <v>1.18</v>
      </c>
      <c r="AW3306" s="12">
        <v>2.74</v>
      </c>
      <c r="AX3306" s="12">
        <v>45</v>
      </c>
      <c r="AY3306" s="12">
        <v>78</v>
      </c>
      <c r="AZ3306" s="12">
        <v>54</v>
      </c>
      <c r="BA3306" s="12">
        <v>28</v>
      </c>
      <c r="BB3306" s="12">
        <v>10</v>
      </c>
      <c r="BC3306" s="12">
        <v>30</v>
      </c>
      <c r="BD3306" s="12">
        <v>70</v>
      </c>
      <c r="BE3306" s="12">
        <v>51</v>
      </c>
      <c r="BF3306" s="12">
        <v>77</v>
      </c>
      <c r="BG3306" s="12">
        <v>10.72</v>
      </c>
      <c r="BH3306" s="12">
        <v>4.34</v>
      </c>
      <c r="BI3306" s="12">
        <v>2.0499999999999998</v>
      </c>
      <c r="BJ3306" s="12">
        <v>3.25</v>
      </c>
      <c r="BK3306" s="12">
        <v>3.6</v>
      </c>
      <c r="BL3306" s="12">
        <f>1/Table1[[#This Row],[odds_ft_home_team_win]]+1/Table1[[#This Row],[odds_ft_draw]]+1/Table1[[#This Row],[odds_ft_away_team_win]]-1</f>
        <v>7.3274963518866087E-2</v>
      </c>
      <c r="BM3306" s="12">
        <f>Table1[[#This Row],[Margin]]/3</f>
        <v>2.442498783962203E-2</v>
      </c>
      <c r="BN3306" s="12">
        <v>1.36</v>
      </c>
      <c r="BO3306" s="12">
        <v>2.15</v>
      </c>
      <c r="BP3306" s="12">
        <v>3.9</v>
      </c>
      <c r="BQ3306" s="12">
        <v>0</v>
      </c>
      <c r="BR3306" s="12">
        <v>1.91</v>
      </c>
      <c r="BS3306" s="12">
        <v>1.83</v>
      </c>
      <c r="BT3306" s="12" t="s">
        <v>109</v>
      </c>
      <c r="BU3306">
        <f>VLOOKUP(Table1[[#This Row],[Reference]],metron,11,FALSE)</f>
        <v>1.4888836329233679</v>
      </c>
      <c r="BV3306">
        <f>VLOOKUP(Table1[[#This Row],[Reference]],metron,12,FALSE)</f>
        <v>1.0516792809839171</v>
      </c>
    </row>
    <row r="3307" spans="1:74" hidden="1" x14ac:dyDescent="0.45">
      <c r="A3307" t="s">
        <v>5402</v>
      </c>
      <c r="B3307">
        <v>1606014600</v>
      </c>
      <c r="C3307" s="3" t="s">
        <v>4577</v>
      </c>
      <c r="D3307" s="9" t="s">
        <v>65</v>
      </c>
      <c r="E3307" s="9" t="s">
        <v>66</v>
      </c>
      <c r="F3307" s="9" t="s">
        <v>98</v>
      </c>
      <c r="G3307" t="s">
        <v>2218</v>
      </c>
      <c r="H3307" t="s">
        <v>3800</v>
      </c>
      <c r="I3307">
        <f>MROUND(Table1[[#This Row],[Prob_H]]*100,2)/100</f>
        <v>0.44</v>
      </c>
      <c r="J3307">
        <f>1/Table1[[#This Row],[odds_ft_home_team_win]]-Table1[[#This Row],[Margin/3]]</f>
        <v>0.44097238940514982</v>
      </c>
      <c r="K3307">
        <f>1/Table1[[#This Row],[odds_ft_draw]]-Table1[[#This Row],[Margin/3]]</f>
        <v>0.29331642779569983</v>
      </c>
      <c r="L3307">
        <f>1/Table1[[#This Row],[odds_ft_away_team_win]]-Table1[[#This Row],[Margin/3]]</f>
        <v>0.26571118279915051</v>
      </c>
      <c r="M3307" s="9" t="s">
        <v>66</v>
      </c>
      <c r="N3307">
        <v>1.53</v>
      </c>
      <c r="O3307">
        <v>1.41</v>
      </c>
      <c r="P3307">
        <v>1.48</v>
      </c>
      <c r="Q3307">
        <v>1</v>
      </c>
      <c r="R3307" t="str" cm="1">
        <f t="array" ref="R330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54</v>
      </c>
      <c r="AA3307">
        <v>13</v>
      </c>
      <c r="AB3307">
        <v>2</v>
      </c>
      <c r="AC3307">
        <v>2</v>
      </c>
      <c r="AD3307">
        <v>0</v>
      </c>
      <c r="AE3307">
        <v>5</v>
      </c>
      <c r="AF3307">
        <v>0</v>
      </c>
      <c r="AG3307">
        <v>1</v>
      </c>
      <c r="AH3307">
        <v>1</v>
      </c>
      <c r="AI3307">
        <v>0</v>
      </c>
      <c r="AJ3307">
        <v>5</v>
      </c>
      <c r="AK3307">
        <v>22</v>
      </c>
      <c r="AL3307">
        <v>12</v>
      </c>
      <c r="AM3307">
        <v>6</v>
      </c>
      <c r="AN3307">
        <v>0</v>
      </c>
      <c r="AO3307">
        <v>16</v>
      </c>
      <c r="AP3307">
        <v>12</v>
      </c>
      <c r="AQ3307">
        <v>14</v>
      </c>
      <c r="AR3307">
        <v>14</v>
      </c>
      <c r="AS3307">
        <v>58</v>
      </c>
      <c r="AT3307">
        <v>42</v>
      </c>
      <c r="AU3307">
        <v>2.23</v>
      </c>
      <c r="AV3307">
        <v>0.97</v>
      </c>
      <c r="AW3307">
        <v>2.15</v>
      </c>
      <c r="AX3307">
        <v>44</v>
      </c>
      <c r="AY3307">
        <v>65</v>
      </c>
      <c r="AZ3307">
        <v>38</v>
      </c>
      <c r="BA3307">
        <v>15</v>
      </c>
      <c r="BB3307">
        <v>6</v>
      </c>
      <c r="BC3307">
        <v>15</v>
      </c>
      <c r="BD3307">
        <v>62</v>
      </c>
      <c r="BE3307">
        <v>35</v>
      </c>
      <c r="BF3307">
        <v>77</v>
      </c>
      <c r="BG3307">
        <v>8.06</v>
      </c>
      <c r="BH3307">
        <v>4.9400000000000004</v>
      </c>
      <c r="BI3307">
        <v>2.15</v>
      </c>
      <c r="BJ3307">
        <v>3.15</v>
      </c>
      <c r="BK3307">
        <v>3.45</v>
      </c>
      <c r="BL3307">
        <f>1/Table1[[#This Row],[odds_ft_home_team_win]]+1/Table1[[#This Row],[odds_ft_draw]]+1/Table1[[#This Row],[odds_ft_away_team_win]]-1</f>
        <v>7.2431668993852893E-2</v>
      </c>
      <c r="BM3307">
        <f>Table1[[#This Row],[Margin]]/3</f>
        <v>2.414388966461763E-2</v>
      </c>
      <c r="BN3307">
        <v>1.4</v>
      </c>
      <c r="BO3307">
        <v>2.25</v>
      </c>
      <c r="BP3307">
        <v>4.25</v>
      </c>
      <c r="BQ3307">
        <v>8.5</v>
      </c>
      <c r="BR3307">
        <v>1.95</v>
      </c>
      <c r="BS3307">
        <v>1.8</v>
      </c>
      <c r="BT3307" t="s">
        <v>3841</v>
      </c>
      <c r="BU3307">
        <f>VLOOKUP(Table1[[#This Row],[Reference]],metron,11,FALSE)</f>
        <v>1.4140979689366791</v>
      </c>
      <c r="BV3307">
        <f>VLOOKUP(Table1[[#This Row],[Reference]],metron,12,FALSE)</f>
        <v>1.0666666666666671</v>
      </c>
    </row>
    <row r="3308" spans="1:74" x14ac:dyDescent="0.45">
      <c r="A3308" t="s">
        <v>5405</v>
      </c>
      <c r="B3308">
        <v>1557367560</v>
      </c>
      <c r="C3308" s="3" t="s">
        <v>3767</v>
      </c>
      <c r="D3308" s="1" t="s">
        <v>65</v>
      </c>
      <c r="E3308" s="1" t="s">
        <v>66</v>
      </c>
      <c r="F3308" s="19" t="s">
        <v>72</v>
      </c>
      <c r="G3308" t="s">
        <v>81</v>
      </c>
      <c r="H3308" t="s">
        <v>66</v>
      </c>
      <c r="I3308">
        <f>MROUND(Table1[[#This Row],[Prob_H]]*100,2)/100</f>
        <v>0.32</v>
      </c>
      <c r="J3308">
        <f>1/Table1[[#This Row],[odds_ft_home_team_win]]-Table1[[#This Row],[Margin/3]]</f>
        <v>0.31290626328898608</v>
      </c>
      <c r="K3308">
        <f>1/Table1[[#This Row],[odds_ft_draw]]-Table1[[#This Row],[Margin/3]]</f>
        <v>0.29650385760281878</v>
      </c>
      <c r="L3308">
        <f>1/Table1[[#This Row],[odds_ft_away_team_win]]-Table1[[#This Row],[Margin/3]]</f>
        <v>0.39058987910819515</v>
      </c>
      <c r="M3308" s="1" t="s">
        <v>66</v>
      </c>
      <c r="N3308">
        <v>1.32</v>
      </c>
      <c r="O3308">
        <v>1.74</v>
      </c>
      <c r="P3308">
        <v>1.25</v>
      </c>
      <c r="Q3308">
        <v>1.73</v>
      </c>
      <c r="R3308" t="str" cm="1">
        <f t="array" ref="R330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08">
        <v>1</v>
      </c>
      <c r="T3308">
        <v>3</v>
      </c>
      <c r="U3308">
        <v>4</v>
      </c>
      <c r="V3308">
        <v>1</v>
      </c>
      <c r="W3308">
        <v>0</v>
      </c>
      <c r="X3308">
        <v>1</v>
      </c>
      <c r="Y3308">
        <v>47</v>
      </c>
      <c r="Z3308" t="s">
        <v>3768</v>
      </c>
      <c r="AA3308">
        <v>2</v>
      </c>
      <c r="AB3308">
        <v>6</v>
      </c>
      <c r="AC3308">
        <v>1</v>
      </c>
      <c r="AD3308">
        <v>0</v>
      </c>
      <c r="AE3308">
        <v>2</v>
      </c>
      <c r="AF3308">
        <v>0</v>
      </c>
      <c r="AG3308">
        <v>0</v>
      </c>
      <c r="AH3308">
        <v>1</v>
      </c>
      <c r="AI3308">
        <v>1</v>
      </c>
      <c r="AJ3308">
        <v>1</v>
      </c>
      <c r="AK3308">
        <v>13</v>
      </c>
      <c r="AL3308">
        <v>16</v>
      </c>
      <c r="AM3308">
        <v>7</v>
      </c>
      <c r="AN3308">
        <v>6</v>
      </c>
      <c r="AO3308">
        <v>6</v>
      </c>
      <c r="AP3308">
        <v>10</v>
      </c>
      <c r="AQ3308">
        <v>14</v>
      </c>
      <c r="AR3308">
        <v>15</v>
      </c>
      <c r="AS3308">
        <v>49</v>
      </c>
      <c r="AT3308">
        <v>51</v>
      </c>
      <c r="AU3308">
        <v>1.53</v>
      </c>
      <c r="AV3308">
        <v>1.81</v>
      </c>
      <c r="AW3308">
        <v>2.62</v>
      </c>
      <c r="AX3308">
        <v>38</v>
      </c>
      <c r="AY3308">
        <v>75</v>
      </c>
      <c r="AZ3308">
        <v>55</v>
      </c>
      <c r="BA3308">
        <v>25</v>
      </c>
      <c r="BB3308">
        <v>8</v>
      </c>
      <c r="BC3308">
        <v>33</v>
      </c>
      <c r="BD3308">
        <v>61</v>
      </c>
      <c r="BE3308">
        <v>47</v>
      </c>
      <c r="BF3308">
        <v>84</v>
      </c>
      <c r="BG3308">
        <v>9.76</v>
      </c>
      <c r="BH3308">
        <v>4.12</v>
      </c>
      <c r="BI3308">
        <v>2.95</v>
      </c>
      <c r="BJ3308">
        <v>3.1</v>
      </c>
      <c r="BK3308">
        <v>2.4</v>
      </c>
      <c r="BL3308">
        <f>1/Table1[[#This Row],[odds_ft_home_team_win]]+1/Table1[[#This Row],[odds_ft_draw]]+1/Table1[[#This Row],[odds_ft_away_team_win]]-1</f>
        <v>7.8230362675414611E-2</v>
      </c>
      <c r="BM3308">
        <f>Table1[[#This Row],[Margin]]/3</f>
        <v>2.6076787558471537E-2</v>
      </c>
      <c r="BN3308">
        <v>1.32</v>
      </c>
      <c r="BO3308">
        <v>2</v>
      </c>
      <c r="BP3308">
        <v>3.6</v>
      </c>
      <c r="BQ3308">
        <v>0</v>
      </c>
      <c r="BR3308">
        <v>1.77</v>
      </c>
      <c r="BS3308">
        <v>1.95</v>
      </c>
      <c r="BT3308" t="s">
        <v>75</v>
      </c>
      <c r="BU3308">
        <f>VLOOKUP(Table1[[#This Row],[Reference]],metron,11,FALSE)</f>
        <v>1.210167055864918</v>
      </c>
      <c r="BV3308">
        <f>VLOOKUP(Table1[[#This Row],[Reference]],metron,12,FALSE)</f>
        <v>1.3211783725525419</v>
      </c>
    </row>
    <row r="3309" spans="1:74" hidden="1" x14ac:dyDescent="0.45">
      <c r="A3309" t="s">
        <v>5402</v>
      </c>
      <c r="B3309">
        <v>1606101000</v>
      </c>
      <c r="C3309" s="3" t="s">
        <v>4579</v>
      </c>
      <c r="D3309" s="9" t="s">
        <v>65</v>
      </c>
      <c r="E3309" s="9" t="s">
        <v>66</v>
      </c>
      <c r="F3309" s="9" t="s">
        <v>85</v>
      </c>
      <c r="G3309" t="s">
        <v>73</v>
      </c>
      <c r="H3309" t="s">
        <v>3903</v>
      </c>
      <c r="I3309">
        <f>MROUND(Table1[[#This Row],[Prob_H]]*100,2)/100</f>
        <v>0.64</v>
      </c>
      <c r="J3309">
        <f>1/Table1[[#This Row],[odds_ft_home_team_win]]-Table1[[#This Row],[Margin/3]]</f>
        <v>0.64379084967320255</v>
      </c>
      <c r="K3309">
        <f>1/Table1[[#This Row],[odds_ft_draw]]-Table1[[#This Row],[Margin/3]]</f>
        <v>0.21241830065359477</v>
      </c>
      <c r="L3309">
        <f>1/Table1[[#This Row],[odds_ft_away_team_win]]-Table1[[#This Row],[Margin/3]]</f>
        <v>0.1437908496732026</v>
      </c>
      <c r="M3309" s="9" t="s">
        <v>66</v>
      </c>
      <c r="N3309">
        <v>1.71</v>
      </c>
      <c r="O3309">
        <v>1.18</v>
      </c>
      <c r="P3309">
        <v>1.59</v>
      </c>
      <c r="Q3309">
        <v>1.41</v>
      </c>
      <c r="R3309" t="str" cm="1">
        <f t="array" ref="R330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09">
        <v>2</v>
      </c>
      <c r="T3309">
        <v>2</v>
      </c>
      <c r="U3309">
        <v>4</v>
      </c>
      <c r="V3309">
        <v>1</v>
      </c>
      <c r="W3309">
        <v>1</v>
      </c>
      <c r="X3309">
        <v>0</v>
      </c>
      <c r="Y3309" t="s">
        <v>4580</v>
      </c>
      <c r="Z3309" t="s">
        <v>4581</v>
      </c>
      <c r="AA3309">
        <v>3</v>
      </c>
      <c r="AB3309">
        <v>0</v>
      </c>
      <c r="AC3309">
        <v>1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1</v>
      </c>
      <c r="AK3309">
        <v>14</v>
      </c>
      <c r="AL3309">
        <v>9</v>
      </c>
      <c r="AM3309">
        <v>7</v>
      </c>
      <c r="AN3309">
        <v>5</v>
      </c>
      <c r="AO3309">
        <v>7</v>
      </c>
      <c r="AP3309">
        <v>4</v>
      </c>
      <c r="AQ3309">
        <v>15</v>
      </c>
      <c r="AR3309">
        <v>9</v>
      </c>
      <c r="AS3309">
        <v>56</v>
      </c>
      <c r="AT3309">
        <v>44</v>
      </c>
      <c r="AU3309">
        <v>1.73</v>
      </c>
      <c r="AV3309">
        <v>1.06</v>
      </c>
      <c r="AW3309">
        <v>2.76</v>
      </c>
      <c r="AX3309">
        <v>68</v>
      </c>
      <c r="AY3309">
        <v>74</v>
      </c>
      <c r="AZ3309">
        <v>53</v>
      </c>
      <c r="BA3309">
        <v>32</v>
      </c>
      <c r="BB3309">
        <v>15</v>
      </c>
      <c r="BC3309">
        <v>44</v>
      </c>
      <c r="BD3309">
        <v>74</v>
      </c>
      <c r="BE3309">
        <v>50</v>
      </c>
      <c r="BF3309">
        <v>80</v>
      </c>
      <c r="BG3309">
        <v>11.05</v>
      </c>
      <c r="BH3309">
        <v>4.6399999999999997</v>
      </c>
      <c r="BI3309">
        <v>1.5</v>
      </c>
      <c r="BJ3309">
        <v>4.25</v>
      </c>
      <c r="BK3309">
        <v>6</v>
      </c>
      <c r="BL3309">
        <f>1/Table1[[#This Row],[odds_ft_home_team_win]]+1/Table1[[#This Row],[odds_ft_draw]]+1/Table1[[#This Row],[odds_ft_away_team_win]]-1</f>
        <v>6.8627450980392135E-2</v>
      </c>
      <c r="BM3309">
        <f>Table1[[#This Row],[Margin]]/3</f>
        <v>2.2875816993464044E-2</v>
      </c>
      <c r="BN3309">
        <v>1.19</v>
      </c>
      <c r="BO3309">
        <v>1.62</v>
      </c>
      <c r="BP3309">
        <v>2.6</v>
      </c>
      <c r="BQ3309">
        <v>4.5999999999999996</v>
      </c>
      <c r="BR3309">
        <v>1.71</v>
      </c>
      <c r="BS3309">
        <v>2.0499999999999998</v>
      </c>
      <c r="BT3309" t="s">
        <v>3856</v>
      </c>
      <c r="BU3309">
        <f>VLOOKUP(Table1[[#This Row],[Reference]],metron,11,FALSE)</f>
        <v>1.980803571428571</v>
      </c>
      <c r="BV3309">
        <f>VLOOKUP(Table1[[#This Row],[Reference]],metron,12,FALSE)</f>
        <v>0.85357142857142854</v>
      </c>
    </row>
    <row r="3310" spans="1:74" x14ac:dyDescent="0.45">
      <c r="A3310" s="10" t="s">
        <v>5405</v>
      </c>
      <c r="B3310">
        <v>1558314360</v>
      </c>
      <c r="C3310" s="11" t="s">
        <v>3780</v>
      </c>
      <c r="D3310" s="10" t="s">
        <v>65</v>
      </c>
      <c r="E3310" s="10" t="s">
        <v>66</v>
      </c>
      <c r="F3310" s="10" t="s">
        <v>81</v>
      </c>
      <c r="G3310" s="10" t="s">
        <v>86</v>
      </c>
      <c r="H3310" s="10" t="s">
        <v>66</v>
      </c>
      <c r="I3310" s="10">
        <f>MROUND(Table1[[#This Row],[Prob_H]]*100,2)/100</f>
        <v>0.38</v>
      </c>
      <c r="J3310" s="10">
        <f>1/Table1[[#This Row],[odds_ft_home_team_win]]-Table1[[#This Row],[Margin/3]]</f>
        <v>0.38949938949938945</v>
      </c>
      <c r="K3310" s="10">
        <f>1/Table1[[#This Row],[odds_ft_draw]]-Table1[[#This Row],[Margin/3]]</f>
        <v>0.28052503052503047</v>
      </c>
      <c r="L3310" s="10">
        <f>1/Table1[[#This Row],[odds_ft_away_team_win]]-Table1[[#This Row],[Margin/3]]</f>
        <v>0.32997557997557991</v>
      </c>
      <c r="M3310" s="10" t="s">
        <v>66</v>
      </c>
      <c r="N3310" s="10">
        <v>1.84</v>
      </c>
      <c r="O3310" s="10">
        <v>1.79</v>
      </c>
      <c r="P3310" s="10">
        <v>1.73</v>
      </c>
      <c r="Q3310" s="10">
        <v>1.82</v>
      </c>
      <c r="R3310" s="10" t="str" cm="1">
        <f t="array" ref="R331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10" s="10">
        <v>0</v>
      </c>
      <c r="T3310" s="10">
        <v>1</v>
      </c>
      <c r="U3310" s="10">
        <v>1</v>
      </c>
      <c r="V3310" s="10">
        <v>1</v>
      </c>
      <c r="W3310" s="10">
        <v>0</v>
      </c>
      <c r="X3310" s="10">
        <v>1</v>
      </c>
      <c r="Y3310" s="10"/>
      <c r="Z3310" s="10">
        <v>6</v>
      </c>
      <c r="AA3310" s="10">
        <v>3</v>
      </c>
      <c r="AB3310" s="10">
        <v>5</v>
      </c>
      <c r="AC3310" s="10">
        <v>2</v>
      </c>
      <c r="AD3310" s="10">
        <v>1</v>
      </c>
      <c r="AE3310" s="10">
        <v>5</v>
      </c>
      <c r="AF3310" s="10">
        <v>1</v>
      </c>
      <c r="AG3310" s="10">
        <v>0</v>
      </c>
      <c r="AH3310" s="10">
        <v>3</v>
      </c>
      <c r="AI3310" s="10">
        <v>1</v>
      </c>
      <c r="AJ3310" s="10">
        <v>5</v>
      </c>
      <c r="AK3310" s="10">
        <v>10</v>
      </c>
      <c r="AL3310" s="10">
        <v>17</v>
      </c>
      <c r="AM3310" s="10">
        <v>2</v>
      </c>
      <c r="AN3310" s="10">
        <v>5</v>
      </c>
      <c r="AO3310" s="10">
        <v>8</v>
      </c>
      <c r="AP3310" s="10">
        <v>12</v>
      </c>
      <c r="AQ3310" s="10">
        <v>15</v>
      </c>
      <c r="AR3310" s="10">
        <v>18</v>
      </c>
      <c r="AS3310" s="10">
        <v>50</v>
      </c>
      <c r="AT3310" s="10">
        <v>50</v>
      </c>
      <c r="AU3310" s="10">
        <v>1.1000000000000001</v>
      </c>
      <c r="AV3310" s="10">
        <v>1.78</v>
      </c>
      <c r="AW3310" s="10">
        <v>2.84</v>
      </c>
      <c r="AX3310" s="10">
        <v>46</v>
      </c>
      <c r="AY3310" s="10">
        <v>83</v>
      </c>
      <c r="AZ3310" s="10">
        <v>59</v>
      </c>
      <c r="BA3310" s="10">
        <v>30</v>
      </c>
      <c r="BB3310" s="10">
        <v>12</v>
      </c>
      <c r="BC3310" s="10">
        <v>37</v>
      </c>
      <c r="BD3310" s="10">
        <v>72</v>
      </c>
      <c r="BE3310" s="10">
        <v>50</v>
      </c>
      <c r="BF3310" s="10">
        <v>83</v>
      </c>
      <c r="BG3310" s="10">
        <v>10.15</v>
      </c>
      <c r="BH3310" s="10">
        <v>4.42</v>
      </c>
      <c r="BI3310" s="10">
        <v>2.4</v>
      </c>
      <c r="BJ3310" s="10">
        <v>3.25</v>
      </c>
      <c r="BK3310" s="10">
        <v>2.8</v>
      </c>
      <c r="BL3310" s="10">
        <f>1/Table1[[#This Row],[odds_ft_home_team_win]]+1/Table1[[#This Row],[odds_ft_draw]]+1/Table1[[#This Row],[odds_ft_away_team_win]]-1</f>
        <v>8.1501831501831656E-2</v>
      </c>
      <c r="BM3310" s="10">
        <f>Table1[[#This Row],[Margin]]/3</f>
        <v>2.716727716727722E-2</v>
      </c>
      <c r="BN3310" s="10">
        <v>1.28</v>
      </c>
      <c r="BO3310" s="10">
        <v>1.87</v>
      </c>
      <c r="BP3310" s="10">
        <v>3.2</v>
      </c>
      <c r="BQ3310" s="10">
        <v>0</v>
      </c>
      <c r="BR3310" s="10">
        <v>1.69</v>
      </c>
      <c r="BS3310" s="10">
        <v>2.0499999999999998</v>
      </c>
      <c r="BT3310" s="10" t="s">
        <v>109</v>
      </c>
      <c r="BU3310">
        <f>VLOOKUP(Table1[[#This Row],[Reference]],metron,11,FALSE)</f>
        <v>1.330562659846547</v>
      </c>
      <c r="BV3310">
        <f>VLOOKUP(Table1[[#This Row],[Reference]],metron,12,FALSE)</f>
        <v>1.1595268542199491</v>
      </c>
    </row>
    <row r="3311" spans="1:74" hidden="1" x14ac:dyDescent="0.45">
      <c r="A3311" t="s">
        <v>5402</v>
      </c>
      <c r="B3311">
        <v>1606359960</v>
      </c>
      <c r="C3311" s="3" t="s">
        <v>4584</v>
      </c>
      <c r="D3311" s="1" t="s">
        <v>65</v>
      </c>
      <c r="E3311" s="1" t="s">
        <v>66</v>
      </c>
      <c r="F3311" s="19" t="s">
        <v>98</v>
      </c>
      <c r="G3311" t="s">
        <v>86</v>
      </c>
      <c r="H3311" t="s">
        <v>3815</v>
      </c>
      <c r="I3311">
        <f>MROUND(Table1[[#This Row],[Prob_H]]*100,2)/100</f>
        <v>0.4</v>
      </c>
      <c r="J3311">
        <f>1/Table1[[#This Row],[odds_ft_home_team_win]]-Table1[[#This Row],[Margin/3]]</f>
        <v>0.40009005966452782</v>
      </c>
      <c r="K3311">
        <f>1/Table1[[#This Row],[odds_ft_draw]]-Table1[[#This Row],[Margin/3]]</f>
        <v>0.29201846223122824</v>
      </c>
      <c r="L3311">
        <f>1/Table1[[#This Row],[odds_ft_away_team_win]]-Table1[[#This Row],[Margin/3]]</f>
        <v>0.30789147810424411</v>
      </c>
      <c r="M3311" s="1" t="s">
        <v>66</v>
      </c>
      <c r="N3311">
        <v>1.61</v>
      </c>
      <c r="O3311">
        <v>1.88</v>
      </c>
      <c r="P3311">
        <v>1.48</v>
      </c>
      <c r="Q3311">
        <v>2</v>
      </c>
      <c r="R3311" t="str" cm="1">
        <f t="array" ref="R331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81</v>
      </c>
      <c r="AA3311">
        <v>5</v>
      </c>
      <c r="AB3311">
        <v>3</v>
      </c>
      <c r="AC3311">
        <v>1</v>
      </c>
      <c r="AD3311">
        <v>0</v>
      </c>
      <c r="AE3311">
        <v>3</v>
      </c>
      <c r="AF3311">
        <v>0</v>
      </c>
      <c r="AG3311">
        <v>0</v>
      </c>
      <c r="AH3311">
        <v>1</v>
      </c>
      <c r="AI3311">
        <v>1</v>
      </c>
      <c r="AJ3311">
        <v>2</v>
      </c>
      <c r="AK3311">
        <v>8</v>
      </c>
      <c r="AL3311">
        <v>9</v>
      </c>
      <c r="AM3311">
        <v>3</v>
      </c>
      <c r="AN3311">
        <v>6</v>
      </c>
      <c r="AO3311">
        <v>5</v>
      </c>
      <c r="AP3311">
        <v>3</v>
      </c>
      <c r="AQ3311">
        <v>12</v>
      </c>
      <c r="AR3311">
        <v>15</v>
      </c>
      <c r="AS3311">
        <v>48</v>
      </c>
      <c r="AT3311">
        <v>52</v>
      </c>
      <c r="AU3311">
        <v>1.05</v>
      </c>
      <c r="AV3311">
        <v>1.3</v>
      </c>
      <c r="AW3311">
        <v>2.62</v>
      </c>
      <c r="AX3311">
        <v>60</v>
      </c>
      <c r="AY3311">
        <v>72</v>
      </c>
      <c r="AZ3311">
        <v>52</v>
      </c>
      <c r="BA3311">
        <v>38</v>
      </c>
      <c r="BB3311">
        <v>12</v>
      </c>
      <c r="BC3311">
        <v>29</v>
      </c>
      <c r="BD3311">
        <v>63</v>
      </c>
      <c r="BE3311">
        <v>40</v>
      </c>
      <c r="BF3311">
        <v>77</v>
      </c>
      <c r="BG3311">
        <v>9.26</v>
      </c>
      <c r="BH3311">
        <v>3.82</v>
      </c>
      <c r="BI3311">
        <v>2.35</v>
      </c>
      <c r="BJ3311">
        <v>3.15</v>
      </c>
      <c r="BK3311">
        <v>3</v>
      </c>
      <c r="BL3311">
        <f>1/Table1[[#This Row],[odds_ft_home_team_win]]+1/Table1[[#This Row],[odds_ft_draw]]+1/Table1[[#This Row],[odds_ft_away_team_win]]-1</f>
        <v>7.6325565687267671E-2</v>
      </c>
      <c r="BM3311">
        <f>Table1[[#This Row],[Margin]]/3</f>
        <v>2.5441855229089223E-2</v>
      </c>
      <c r="BN3311">
        <v>1.35</v>
      </c>
      <c r="BO3311">
        <v>2.1</v>
      </c>
      <c r="BP3311">
        <v>3.8</v>
      </c>
      <c r="BQ3311">
        <v>7.5</v>
      </c>
      <c r="BR3311">
        <v>1.83</v>
      </c>
      <c r="BS3311">
        <v>1.91</v>
      </c>
      <c r="BT3311" t="s">
        <v>3841</v>
      </c>
      <c r="BU3311">
        <f>VLOOKUP(Table1[[#This Row],[Reference]],metron,11,FALSE)</f>
        <v>1.344038264434575</v>
      </c>
      <c r="BV3311">
        <f>VLOOKUP(Table1[[#This Row],[Reference]],metron,12,FALSE)</f>
        <v>1.1515772691037469</v>
      </c>
    </row>
    <row r="3312" spans="1:74" hidden="1" x14ac:dyDescent="0.45">
      <c r="A3312" t="s">
        <v>5409</v>
      </c>
      <c r="B3312">
        <v>1494469800</v>
      </c>
      <c r="C3312" s="3" t="s">
        <v>2712</v>
      </c>
      <c r="D3312" s="1" t="s">
        <v>65</v>
      </c>
      <c r="E3312" s="1" t="s">
        <v>66</v>
      </c>
      <c r="F3312" s="19" t="s">
        <v>88</v>
      </c>
      <c r="G3312" t="s">
        <v>97</v>
      </c>
      <c r="H3312" t="s">
        <v>66</v>
      </c>
      <c r="I3312">
        <f>MROUND(Table1[[#This Row],[Prob_H]]*100,2)/100</f>
        <v>0.48</v>
      </c>
      <c r="J3312">
        <f>1/Table1[[#This Row],[odds_ft_home_team_win]]-Table1[[#This Row],[Margin/3]]</f>
        <v>0.47692857091538632</v>
      </c>
      <c r="K3312">
        <f>1/Table1[[#This Row],[odds_ft_draw]]-Table1[[#This Row],[Margin/3]]</f>
        <v>0.27318181855657325</v>
      </c>
      <c r="L3312">
        <f>1/Table1[[#This Row],[odds_ft_away_team_win]]-Table1[[#This Row],[Margin/3]]</f>
        <v>0.24988961052804026</v>
      </c>
      <c r="M3312" s="1" t="s">
        <v>66</v>
      </c>
      <c r="N3312">
        <v>1.24</v>
      </c>
      <c r="O3312">
        <v>1.5</v>
      </c>
      <c r="P3312">
        <v>1.25</v>
      </c>
      <c r="Q3312">
        <v>1.47</v>
      </c>
      <c r="R3312" t="str" cm="1">
        <f t="array" ref="R331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12">
        <v>1</v>
      </c>
      <c r="T3312">
        <v>4</v>
      </c>
      <c r="U3312">
        <v>5</v>
      </c>
      <c r="V3312">
        <v>1</v>
      </c>
      <c r="W3312">
        <v>0</v>
      </c>
      <c r="X3312">
        <v>1</v>
      </c>
      <c r="Y3312">
        <v>53</v>
      </c>
      <c r="Z3312" t="s">
        <v>2713</v>
      </c>
      <c r="AA3312">
        <v>9</v>
      </c>
      <c r="AB3312">
        <v>7</v>
      </c>
      <c r="AC3312">
        <v>1</v>
      </c>
      <c r="AD3312">
        <v>0</v>
      </c>
      <c r="AE3312">
        <v>3</v>
      </c>
      <c r="AF3312">
        <v>0</v>
      </c>
      <c r="AG3312">
        <v>1</v>
      </c>
      <c r="AH3312">
        <v>0</v>
      </c>
      <c r="AI3312">
        <v>1</v>
      </c>
      <c r="AJ3312">
        <v>2</v>
      </c>
      <c r="AK3312">
        <v>14</v>
      </c>
      <c r="AL3312">
        <v>10</v>
      </c>
      <c r="AM3312">
        <v>9</v>
      </c>
      <c r="AN3312">
        <v>6</v>
      </c>
      <c r="AO3312">
        <v>5</v>
      </c>
      <c r="AP3312">
        <v>4</v>
      </c>
      <c r="AQ3312">
        <v>9</v>
      </c>
      <c r="AR3312">
        <v>13</v>
      </c>
      <c r="AS3312">
        <v>58</v>
      </c>
      <c r="AT3312">
        <v>42</v>
      </c>
      <c r="AU3312">
        <v>0</v>
      </c>
      <c r="AV3312">
        <v>0</v>
      </c>
      <c r="AW3312">
        <v>2.62</v>
      </c>
      <c r="AX3312">
        <v>62</v>
      </c>
      <c r="AY3312">
        <v>77</v>
      </c>
      <c r="AZ3312">
        <v>50</v>
      </c>
      <c r="BA3312">
        <v>31</v>
      </c>
      <c r="BB3312">
        <v>8</v>
      </c>
      <c r="BC3312">
        <v>37</v>
      </c>
      <c r="BD3312">
        <v>73</v>
      </c>
      <c r="BE3312">
        <v>46</v>
      </c>
      <c r="BF3312">
        <v>75</v>
      </c>
      <c r="BG3312">
        <v>11.53</v>
      </c>
      <c r="BH3312">
        <v>4.9400000000000004</v>
      </c>
      <c r="BI3312">
        <v>2.06</v>
      </c>
      <c r="BJ3312">
        <v>3.55</v>
      </c>
      <c r="BK3312">
        <v>3.87</v>
      </c>
      <c r="BL3312">
        <f>1/Table1[[#This Row],[odds_ft_home_team_win]]+1/Table1[[#This Row],[odds_ft_draw]]+1/Table1[[#This Row],[odds_ft_away_team_win]]-1</f>
        <v>2.552496686549155E-2</v>
      </c>
      <c r="BM3312">
        <f>Table1[[#This Row],[Margin]]/3</f>
        <v>8.5083222884971832E-3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 t="s">
        <v>91</v>
      </c>
      <c r="BU3312">
        <f>VLOOKUP(Table1[[#This Row],[Reference]],metron,11,FALSE)</f>
        <v>1.510877192982456</v>
      </c>
      <c r="BV3312">
        <f>VLOOKUP(Table1[[#This Row],[Reference]],metron,12,FALSE)</f>
        <v>1.0163157894736841</v>
      </c>
    </row>
    <row r="3313" spans="1:74" hidden="1" x14ac:dyDescent="0.45">
      <c r="A3313" s="10" t="s">
        <v>5409</v>
      </c>
      <c r="B3313">
        <v>1495414800</v>
      </c>
      <c r="C3313" s="11" t="s">
        <v>2727</v>
      </c>
      <c r="D3313" s="10" t="s">
        <v>65</v>
      </c>
      <c r="E3313" s="10" t="s">
        <v>66</v>
      </c>
      <c r="F3313" s="10" t="s">
        <v>72</v>
      </c>
      <c r="G3313" s="10" t="s">
        <v>68</v>
      </c>
      <c r="H3313" s="10" t="s">
        <v>66</v>
      </c>
      <c r="I3313" s="10">
        <f>MROUND(Table1[[#This Row],[Prob_H]]*100,2)/100</f>
        <v>0.32</v>
      </c>
      <c r="J3313" s="10">
        <f>1/Table1[[#This Row],[odds_ft_home_team_win]]-Table1[[#This Row],[Margin/3]]</f>
        <v>0.32566655974494313</v>
      </c>
      <c r="K3313" s="10">
        <f>1/Table1[[#This Row],[odds_ft_draw]]-Table1[[#This Row],[Margin/3]]</f>
        <v>0.28411288989978517</v>
      </c>
      <c r="L3313" s="10">
        <f>1/Table1[[#This Row],[odds_ft_away_team_win]]-Table1[[#This Row],[Margin/3]]</f>
        <v>0.39022055035527176</v>
      </c>
      <c r="M3313" s="10" t="s">
        <v>66</v>
      </c>
      <c r="N3313" s="10">
        <v>1.79</v>
      </c>
      <c r="O3313" s="10">
        <v>1.77</v>
      </c>
      <c r="P3313" s="10">
        <v>1.75</v>
      </c>
      <c r="Q3313" s="10">
        <v>1.74</v>
      </c>
      <c r="R3313" s="10" t="str" cm="1">
        <f t="array" ref="R331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13" s="10">
        <v>0</v>
      </c>
      <c r="T3313" s="10">
        <v>2</v>
      </c>
      <c r="U3313" s="10">
        <v>2</v>
      </c>
      <c r="V3313" s="10">
        <v>0</v>
      </c>
      <c r="W3313" s="10">
        <v>0</v>
      </c>
      <c r="X3313" s="10">
        <v>0</v>
      </c>
      <c r="Y3313" s="10"/>
      <c r="Z3313" s="10" t="s">
        <v>2728</v>
      </c>
      <c r="AA3313" s="10">
        <v>9</v>
      </c>
      <c r="AB3313" s="10">
        <v>5</v>
      </c>
      <c r="AC3313" s="10">
        <v>3</v>
      </c>
      <c r="AD3313" s="10">
        <v>1</v>
      </c>
      <c r="AE3313" s="10">
        <v>2</v>
      </c>
      <c r="AF3313" s="10">
        <v>0</v>
      </c>
      <c r="AG3313" s="10">
        <v>2</v>
      </c>
      <c r="AH3313" s="10">
        <v>2</v>
      </c>
      <c r="AI3313" s="10">
        <v>1</v>
      </c>
      <c r="AJ3313" s="10">
        <v>1</v>
      </c>
      <c r="AK3313" s="10">
        <v>9</v>
      </c>
      <c r="AL3313" s="10">
        <v>8</v>
      </c>
      <c r="AM3313" s="10">
        <v>3</v>
      </c>
      <c r="AN3313" s="10">
        <v>3</v>
      </c>
      <c r="AO3313" s="10">
        <v>6</v>
      </c>
      <c r="AP3313" s="10">
        <v>5</v>
      </c>
      <c r="AQ3313" s="10">
        <v>17</v>
      </c>
      <c r="AR3313" s="10">
        <v>7</v>
      </c>
      <c r="AS3313" s="10">
        <v>51</v>
      </c>
      <c r="AT3313" s="10">
        <v>49</v>
      </c>
      <c r="AU3313" s="10">
        <v>0</v>
      </c>
      <c r="AV3313" s="10">
        <v>0</v>
      </c>
      <c r="AW3313" s="10">
        <v>2.4700000000000002</v>
      </c>
      <c r="AX3313" s="10">
        <v>39</v>
      </c>
      <c r="AY3313" s="10">
        <v>67</v>
      </c>
      <c r="AZ3313" s="10">
        <v>41</v>
      </c>
      <c r="BA3313" s="10">
        <v>22</v>
      </c>
      <c r="BB3313" s="10">
        <v>16</v>
      </c>
      <c r="BC3313" s="10">
        <v>32</v>
      </c>
      <c r="BD3313" s="10">
        <v>69</v>
      </c>
      <c r="BE3313" s="10">
        <v>33</v>
      </c>
      <c r="BF3313" s="10">
        <v>75</v>
      </c>
      <c r="BG3313" s="10">
        <v>9.58</v>
      </c>
      <c r="BH3313" s="10">
        <v>4.8099999999999996</v>
      </c>
      <c r="BI3313" s="10">
        <v>2.84</v>
      </c>
      <c r="BJ3313" s="10">
        <v>3.22</v>
      </c>
      <c r="BK3313" s="10">
        <v>2.4</v>
      </c>
      <c r="BL3313" s="10">
        <f>1/Table1[[#This Row],[odds_ft_home_team_win]]+1/Table1[[#This Row],[odds_ft_draw]]+1/Table1[[#This Row],[odds_ft_away_team_win]]-1</f>
        <v>7.9338348934184788E-2</v>
      </c>
      <c r="BM3313" s="10">
        <f>Table1[[#This Row],[Margin]]/3</f>
        <v>2.6446116311394929E-2</v>
      </c>
      <c r="BN3313" s="10">
        <v>0</v>
      </c>
      <c r="BO3313" s="10">
        <v>0</v>
      </c>
      <c r="BP3313" s="10">
        <v>0</v>
      </c>
      <c r="BQ3313" s="10">
        <v>0</v>
      </c>
      <c r="BR3313" s="10">
        <v>0</v>
      </c>
      <c r="BS3313" s="10">
        <v>0</v>
      </c>
      <c r="BT3313" s="10" t="s">
        <v>75</v>
      </c>
      <c r="BU3313">
        <f>VLOOKUP(Table1[[#This Row],[Reference]],metron,11,FALSE)</f>
        <v>1.210167055864918</v>
      </c>
      <c r="BV3313">
        <f>VLOOKUP(Table1[[#This Row],[Reference]],metron,12,FALSE)</f>
        <v>1.3211783725525419</v>
      </c>
    </row>
    <row r="3314" spans="1:74" hidden="1" x14ac:dyDescent="0.45">
      <c r="A3314" t="s">
        <v>5402</v>
      </c>
      <c r="B3314">
        <v>1606964700</v>
      </c>
      <c r="C3314" s="3" t="s">
        <v>4594</v>
      </c>
      <c r="D3314" s="1" t="s">
        <v>65</v>
      </c>
      <c r="E3314" s="1" t="s">
        <v>66</v>
      </c>
      <c r="F3314" s="18" t="s">
        <v>98</v>
      </c>
      <c r="G3314" t="s">
        <v>81</v>
      </c>
      <c r="H3314" t="s">
        <v>3811</v>
      </c>
      <c r="I3314">
        <f>MROUND(Table1[[#This Row],[Prob_H]]*100,2)/100</f>
        <v>0.32</v>
      </c>
      <c r="J3314">
        <f>1/Table1[[#This Row],[odds_ft_home_team_win]]-Table1[[#This Row],[Margin/3]]</f>
        <v>0.32336182336182334</v>
      </c>
      <c r="K3314">
        <f>1/Table1[[#This Row],[odds_ft_draw]]-Table1[[#This Row],[Margin/3]]</f>
        <v>0.28383190883190884</v>
      </c>
      <c r="L3314">
        <f>1/Table1[[#This Row],[odds_ft_away_team_win]]-Table1[[#This Row],[Margin/3]]</f>
        <v>0.39280626780626782</v>
      </c>
      <c r="M3314" s="1" t="s">
        <v>66</v>
      </c>
      <c r="N3314">
        <v>1.75</v>
      </c>
      <c r="O3314">
        <v>2.2599999999999998</v>
      </c>
      <c r="P3314">
        <v>1.48</v>
      </c>
      <c r="Q3314">
        <v>1.9</v>
      </c>
      <c r="R3314" t="str" cm="1">
        <f t="array" ref="R331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14">
        <v>1</v>
      </c>
      <c r="T3314">
        <v>1</v>
      </c>
      <c r="U3314">
        <v>2</v>
      </c>
      <c r="V3314">
        <v>1</v>
      </c>
      <c r="W3314">
        <v>0</v>
      </c>
      <c r="X3314">
        <v>1</v>
      </c>
      <c r="Y3314">
        <v>52</v>
      </c>
      <c r="Z3314">
        <v>38</v>
      </c>
      <c r="AA3314">
        <v>4</v>
      </c>
      <c r="AB3314">
        <v>6</v>
      </c>
      <c r="AC3314">
        <v>0</v>
      </c>
      <c r="AD3314">
        <v>0</v>
      </c>
      <c r="AE3314">
        <v>3</v>
      </c>
      <c r="AF3314">
        <v>0</v>
      </c>
      <c r="AG3314">
        <v>0</v>
      </c>
      <c r="AH3314">
        <v>0</v>
      </c>
      <c r="AI3314">
        <v>0</v>
      </c>
      <c r="AJ3314">
        <v>3</v>
      </c>
      <c r="AK3314">
        <v>11</v>
      </c>
      <c r="AL3314">
        <v>21</v>
      </c>
      <c r="AM3314">
        <v>2</v>
      </c>
      <c r="AN3314">
        <v>4</v>
      </c>
      <c r="AO3314">
        <v>9</v>
      </c>
      <c r="AP3314">
        <v>17</v>
      </c>
      <c r="AQ3314">
        <v>20</v>
      </c>
      <c r="AR3314">
        <v>12</v>
      </c>
      <c r="AS3314">
        <v>37</v>
      </c>
      <c r="AT3314">
        <v>63</v>
      </c>
      <c r="AU3314">
        <v>1.03</v>
      </c>
      <c r="AV3314">
        <v>2.0099999999999998</v>
      </c>
      <c r="AW3314">
        <v>2.2599999999999998</v>
      </c>
      <c r="AX3314">
        <v>49</v>
      </c>
      <c r="AY3314">
        <v>70</v>
      </c>
      <c r="AZ3314">
        <v>44</v>
      </c>
      <c r="BA3314">
        <v>18</v>
      </c>
      <c r="BB3314">
        <v>8</v>
      </c>
      <c r="BC3314">
        <v>21</v>
      </c>
      <c r="BD3314">
        <v>59</v>
      </c>
      <c r="BE3314">
        <v>34</v>
      </c>
      <c r="BF3314">
        <v>75</v>
      </c>
      <c r="BG3314">
        <v>8.5</v>
      </c>
      <c r="BH3314">
        <v>4</v>
      </c>
      <c r="BI3314">
        <v>2.88</v>
      </c>
      <c r="BJ3314">
        <v>3.25</v>
      </c>
      <c r="BK3314">
        <v>2.4</v>
      </c>
      <c r="BL3314">
        <f>1/Table1[[#This Row],[odds_ft_home_team_win]]+1/Table1[[#This Row],[odds_ft_draw]]+1/Table1[[#This Row],[odds_ft_away_team_win]]-1</f>
        <v>7.1581196581196549E-2</v>
      </c>
      <c r="BM3314">
        <f>Table1[[#This Row],[Margin]]/3</f>
        <v>2.3860398860398851E-2</v>
      </c>
      <c r="BN3314">
        <v>1.33</v>
      </c>
      <c r="BO3314">
        <v>2.14</v>
      </c>
      <c r="BP3314">
        <v>3.75</v>
      </c>
      <c r="BQ3314">
        <v>7.25</v>
      </c>
      <c r="BR3314">
        <v>1.83</v>
      </c>
      <c r="BS3314">
        <v>1.91</v>
      </c>
      <c r="BT3314" t="s">
        <v>3841</v>
      </c>
      <c r="BU3314">
        <f>VLOOKUP(Table1[[#This Row],[Reference]],metron,11,FALSE)</f>
        <v>1.210167055864918</v>
      </c>
      <c r="BV3314">
        <f>VLOOKUP(Table1[[#This Row],[Reference]],metron,12,FALSE)</f>
        <v>1.3211783725525419</v>
      </c>
    </row>
    <row r="3315" spans="1:74" x14ac:dyDescent="0.45">
      <c r="A3315" s="10" t="s">
        <v>5401</v>
      </c>
      <c r="B3315">
        <v>1621119600</v>
      </c>
      <c r="C3315" s="11" t="s">
        <v>4853</v>
      </c>
      <c r="D3315" s="10" t="s">
        <v>65</v>
      </c>
      <c r="E3315" s="10" t="s">
        <v>66</v>
      </c>
      <c r="F3315" s="17" t="s">
        <v>73</v>
      </c>
      <c r="G3315" s="10" t="s">
        <v>93</v>
      </c>
      <c r="H3315" s="10" t="s">
        <v>3793</v>
      </c>
      <c r="I3315" s="10">
        <f>MROUND(Table1[[#This Row],[Prob_H]]*100,2)/100</f>
        <v>0.34</v>
      </c>
      <c r="J3315" s="10">
        <f>1/Table1[[#This Row],[odds_ft_home_team_win]]-Table1[[#This Row],[Margin/3]]</f>
        <v>0.34176742797432452</v>
      </c>
      <c r="K3315" s="10">
        <f>1/Table1[[#This Row],[odds_ft_draw]]-Table1[[#This Row],[Margin/3]]</f>
        <v>0.32295865054485745</v>
      </c>
      <c r="L3315" s="10">
        <f>1/Table1[[#This Row],[odds_ft_away_team_win]]-Table1[[#This Row],[Margin/3]]</f>
        <v>0.33527392148081803</v>
      </c>
      <c r="M3315" s="10" t="s">
        <v>66</v>
      </c>
      <c r="N3315" s="10">
        <v>1.37</v>
      </c>
      <c r="O3315" s="10">
        <v>1.17</v>
      </c>
      <c r="P3315" s="10">
        <v>1.41</v>
      </c>
      <c r="Q3315" s="10">
        <v>1.1399999999999999</v>
      </c>
      <c r="R3315" s="10" t="str" cm="1">
        <f t="array" ref="R331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5" s="10">
        <v>1</v>
      </c>
      <c r="T3315" s="10">
        <v>0</v>
      </c>
      <c r="U3315" s="10">
        <v>1</v>
      </c>
      <c r="V3315" s="10">
        <v>0</v>
      </c>
      <c r="W3315" s="10">
        <v>0</v>
      </c>
      <c r="X3315" s="10">
        <v>0</v>
      </c>
      <c r="Y3315" s="10">
        <v>70</v>
      </c>
      <c r="Z3315" s="10"/>
      <c r="AA3315" s="10">
        <v>3</v>
      </c>
      <c r="AB3315" s="10">
        <v>5</v>
      </c>
      <c r="AC3315" s="10">
        <v>2</v>
      </c>
      <c r="AD3315" s="10">
        <v>0</v>
      </c>
      <c r="AE3315" s="10">
        <v>3</v>
      </c>
      <c r="AF3315" s="10">
        <v>0</v>
      </c>
      <c r="AG3315" s="10">
        <v>0</v>
      </c>
      <c r="AH3315" s="10">
        <v>2</v>
      </c>
      <c r="AI3315" s="10">
        <v>1</v>
      </c>
      <c r="AJ3315" s="10">
        <v>2</v>
      </c>
      <c r="AK3315" s="10">
        <v>16</v>
      </c>
      <c r="AL3315" s="10">
        <v>15</v>
      </c>
      <c r="AM3315" s="10">
        <v>3</v>
      </c>
      <c r="AN3315" s="10">
        <v>5</v>
      </c>
      <c r="AO3315" s="10">
        <v>13</v>
      </c>
      <c r="AP3315" s="10">
        <v>10</v>
      </c>
      <c r="AQ3315" s="10">
        <v>17</v>
      </c>
      <c r="AR3315" s="10">
        <v>15</v>
      </c>
      <c r="AS3315" s="10">
        <v>58</v>
      </c>
      <c r="AT3315" s="10">
        <v>42</v>
      </c>
      <c r="AU3315" s="10">
        <v>1.67</v>
      </c>
      <c r="AV3315" s="10">
        <v>1.57</v>
      </c>
      <c r="AW3315" s="10">
        <v>2.23</v>
      </c>
      <c r="AX3315" s="10">
        <v>45</v>
      </c>
      <c r="AY3315" s="10">
        <v>54</v>
      </c>
      <c r="AZ3315" s="10">
        <v>34</v>
      </c>
      <c r="BA3315" s="10">
        <v>25</v>
      </c>
      <c r="BB3315" s="10">
        <v>13</v>
      </c>
      <c r="BC3315" s="10">
        <v>30</v>
      </c>
      <c r="BD3315" s="10">
        <v>63</v>
      </c>
      <c r="BE3315" s="10">
        <v>34</v>
      </c>
      <c r="BF3315" s="10">
        <v>65</v>
      </c>
      <c r="BG3315" s="10">
        <v>9.8699999999999992</v>
      </c>
      <c r="BH3315" s="10">
        <v>4.5</v>
      </c>
      <c r="BI3315" s="10">
        <v>2.75</v>
      </c>
      <c r="BJ3315" s="10">
        <v>2.9</v>
      </c>
      <c r="BK3315" s="10">
        <v>2.8</v>
      </c>
      <c r="BL3315" s="10">
        <f>1/Table1[[#This Row],[odds_ft_home_team_win]]+1/Table1[[#This Row],[odds_ft_draw]]+1/Table1[[#This Row],[odds_ft_away_team_win]]-1</f>
        <v>6.5606806986117316E-2</v>
      </c>
      <c r="BM3315" s="10">
        <f>Table1[[#This Row],[Margin]]/3</f>
        <v>2.1868935662039107E-2</v>
      </c>
      <c r="BN3315" s="10">
        <v>1.57</v>
      </c>
      <c r="BO3315" s="10">
        <v>2.5</v>
      </c>
      <c r="BP3315" s="10">
        <v>4.6500000000000004</v>
      </c>
      <c r="BQ3315" s="10">
        <v>9.75</v>
      </c>
      <c r="BR3315" s="10">
        <v>2.15</v>
      </c>
      <c r="BS3315" s="10">
        <v>1.65</v>
      </c>
      <c r="BT3315" s="10" t="s">
        <v>3786</v>
      </c>
      <c r="BU3315">
        <f>VLOOKUP(Table1[[#This Row],[Reference]],metron,11,FALSE)</f>
        <v>1.228921489601805</v>
      </c>
      <c r="BV3315">
        <f>VLOOKUP(Table1[[#This Row],[Reference]],metron,12,FALSE)</f>
        <v>1.2940512655166849</v>
      </c>
    </row>
    <row r="3316" spans="1:74" x14ac:dyDescent="0.45">
      <c r="A3316" s="10" t="s">
        <v>5401</v>
      </c>
      <c r="B3316">
        <v>1621127100</v>
      </c>
      <c r="C3316" s="11" t="s">
        <v>4854</v>
      </c>
      <c r="D3316" s="10" t="s">
        <v>65</v>
      </c>
      <c r="E3316" s="10" t="s">
        <v>66</v>
      </c>
      <c r="F3316" s="17" t="s">
        <v>77</v>
      </c>
      <c r="G3316" s="10" t="s">
        <v>97</v>
      </c>
      <c r="H3316" s="10" t="s">
        <v>3822</v>
      </c>
      <c r="I3316" s="10">
        <f>MROUND(Table1[[#This Row],[Prob_H]]*100,2)/100</f>
        <v>0.7</v>
      </c>
      <c r="J3316" s="10">
        <f>1/Table1[[#This Row],[odds_ft_home_team_win]]-Table1[[#This Row],[Margin/3]]</f>
        <v>0.70464093075427447</v>
      </c>
      <c r="K3316" s="10">
        <f>1/Table1[[#This Row],[odds_ft_draw]]-Table1[[#This Row],[Margin/3]]</f>
        <v>0.1994330245785999</v>
      </c>
      <c r="L3316" s="10">
        <f>1/Table1[[#This Row],[odds_ft_away_team_win]]-Table1[[#This Row],[Margin/3]]</f>
        <v>9.5926044667125621E-2</v>
      </c>
      <c r="M3316" s="10" t="s">
        <v>66</v>
      </c>
      <c r="N3316" s="10">
        <v>1.95</v>
      </c>
      <c r="O3316" s="10">
        <v>1.27</v>
      </c>
      <c r="P3316" s="10">
        <v>1.98</v>
      </c>
      <c r="Q3316" s="10">
        <v>1.24</v>
      </c>
      <c r="R3316" s="10" t="str" cm="1">
        <f t="array" ref="R331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6" s="10">
        <v>3</v>
      </c>
      <c r="T3316" s="10">
        <v>1</v>
      </c>
      <c r="U3316" s="10">
        <v>4</v>
      </c>
      <c r="V3316" s="10">
        <v>2</v>
      </c>
      <c r="W3316" s="10">
        <v>1</v>
      </c>
      <c r="X3316" s="10">
        <v>1</v>
      </c>
      <c r="Y3316" s="10" t="s">
        <v>4855</v>
      </c>
      <c r="Z3316" s="10">
        <v>14</v>
      </c>
      <c r="AA3316" s="10">
        <v>5</v>
      </c>
      <c r="AB3316" s="10">
        <v>4</v>
      </c>
      <c r="AC3316" s="10">
        <v>1</v>
      </c>
      <c r="AD3316" s="10">
        <v>0</v>
      </c>
      <c r="AE3316" s="10">
        <v>2</v>
      </c>
      <c r="AF3316" s="10">
        <v>0</v>
      </c>
      <c r="AG3316" s="10">
        <v>0</v>
      </c>
      <c r="AH3316" s="10">
        <v>1</v>
      </c>
      <c r="AI3316" s="10">
        <v>2</v>
      </c>
      <c r="AJ3316" s="10">
        <v>0</v>
      </c>
      <c r="AK3316" s="10">
        <v>20</v>
      </c>
      <c r="AL3316" s="10">
        <v>12</v>
      </c>
      <c r="AM3316" s="10">
        <v>7</v>
      </c>
      <c r="AN3316" s="10">
        <v>3</v>
      </c>
      <c r="AO3316" s="10">
        <v>13</v>
      </c>
      <c r="AP3316" s="10">
        <v>9</v>
      </c>
      <c r="AQ3316" s="10">
        <v>8</v>
      </c>
      <c r="AR3316" s="10">
        <v>6</v>
      </c>
      <c r="AS3316" s="10">
        <v>57</v>
      </c>
      <c r="AT3316" s="10">
        <v>43</v>
      </c>
      <c r="AU3316" s="10">
        <v>2.2799999999999998</v>
      </c>
      <c r="AV3316" s="10">
        <v>1.25</v>
      </c>
      <c r="AW3316" s="10">
        <v>2.68</v>
      </c>
      <c r="AX3316" s="10">
        <v>51</v>
      </c>
      <c r="AY3316" s="10">
        <v>69</v>
      </c>
      <c r="AZ3316" s="10">
        <v>48</v>
      </c>
      <c r="BA3316" s="10">
        <v>34</v>
      </c>
      <c r="BB3316" s="10">
        <v>20</v>
      </c>
      <c r="BC3316" s="10">
        <v>43</v>
      </c>
      <c r="BD3316" s="10">
        <v>66</v>
      </c>
      <c r="BE3316" s="10">
        <v>35</v>
      </c>
      <c r="BF3316" s="10">
        <v>84</v>
      </c>
      <c r="BG3316" s="10">
        <v>10.27</v>
      </c>
      <c r="BH3316" s="10">
        <v>3.99</v>
      </c>
      <c r="BI3316" s="10">
        <v>1.37</v>
      </c>
      <c r="BJ3316" s="10">
        <v>4.45</v>
      </c>
      <c r="BK3316" s="10">
        <v>8.25</v>
      </c>
      <c r="BL3316" s="10">
        <f>1/Table1[[#This Row],[odds_ft_home_team_win]]+1/Table1[[#This Row],[odds_ft_draw]]+1/Table1[[#This Row],[odds_ft_away_team_win]]-1</f>
        <v>7.5858229634986785E-2</v>
      </c>
      <c r="BM3316" s="10">
        <f>Table1[[#This Row],[Margin]]/3</f>
        <v>2.5286076544995595E-2</v>
      </c>
      <c r="BN3316" s="10">
        <v>1.26</v>
      </c>
      <c r="BO3316" s="10">
        <v>1.71</v>
      </c>
      <c r="BP3316" s="10">
        <v>2.8</v>
      </c>
      <c r="BQ3316" s="10">
        <v>5.25</v>
      </c>
      <c r="BR3316" s="10">
        <v>2</v>
      </c>
      <c r="BS3316" s="10">
        <v>1.77</v>
      </c>
      <c r="BT3316" s="10" t="s">
        <v>3802</v>
      </c>
      <c r="BU3316">
        <f>VLOOKUP(Table1[[#This Row],[Reference]],metron,11,FALSE)</f>
        <v>2.224544841537424</v>
      </c>
      <c r="BV3316">
        <f>VLOOKUP(Table1[[#This Row],[Reference]],metron,12,FALSE)</f>
        <v>0.76803776129467294</v>
      </c>
    </row>
    <row r="3317" spans="1:74" x14ac:dyDescent="0.45">
      <c r="A3317" s="10" t="s">
        <v>5401</v>
      </c>
      <c r="B3317">
        <v>1621206000</v>
      </c>
      <c r="C3317" s="11" t="s">
        <v>4856</v>
      </c>
      <c r="D3317" s="10" t="s">
        <v>65</v>
      </c>
      <c r="E3317" s="10" t="s">
        <v>66</v>
      </c>
      <c r="F3317" s="17" t="s">
        <v>85</v>
      </c>
      <c r="G3317" s="10" t="s">
        <v>88</v>
      </c>
      <c r="H3317" s="10" t="s">
        <v>3800</v>
      </c>
      <c r="I3317" s="10">
        <f>MROUND(Table1[[#This Row],[Prob_H]]*100,2)/100</f>
        <v>0.6</v>
      </c>
      <c r="J3317" s="10">
        <f>1/Table1[[#This Row],[odds_ft_home_team_win]]-Table1[[#This Row],[Margin/3]]</f>
        <v>0.59953175913550161</v>
      </c>
      <c r="K3317" s="10">
        <f>1/Table1[[#This Row],[odds_ft_draw]]-Table1[[#This Row],[Margin/3]]</f>
        <v>0.23157830367516666</v>
      </c>
      <c r="L3317" s="10">
        <f>1/Table1[[#This Row],[odds_ft_away_team_win]]-Table1[[#This Row],[Margin/3]]</f>
        <v>0.16888993718933185</v>
      </c>
      <c r="M3317" s="10" t="s">
        <v>66</v>
      </c>
      <c r="N3317" s="10">
        <v>1.61</v>
      </c>
      <c r="O3317" s="10">
        <v>1.54</v>
      </c>
      <c r="P3317" s="10">
        <v>1.59</v>
      </c>
      <c r="Q3317" s="10">
        <v>1.48</v>
      </c>
      <c r="R3317" s="10" t="str" cm="1">
        <f t="array" ref="R331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17" s="10">
        <v>1</v>
      </c>
      <c r="T3317" s="10">
        <v>1</v>
      </c>
      <c r="U3317" s="10">
        <v>2</v>
      </c>
      <c r="V3317" s="10">
        <v>1</v>
      </c>
      <c r="W3317" s="10">
        <v>1</v>
      </c>
      <c r="X3317" s="10">
        <v>0</v>
      </c>
      <c r="Y3317" s="10">
        <v>30</v>
      </c>
      <c r="Z3317" s="10" t="s">
        <v>169</v>
      </c>
      <c r="AA3317" s="10">
        <v>9</v>
      </c>
      <c r="AB3317" s="10">
        <v>5</v>
      </c>
      <c r="AC3317" s="10">
        <v>4</v>
      </c>
      <c r="AD3317" s="10">
        <v>0</v>
      </c>
      <c r="AE3317" s="10">
        <v>2</v>
      </c>
      <c r="AF3317" s="10">
        <v>0</v>
      </c>
      <c r="AG3317" s="10">
        <v>1</v>
      </c>
      <c r="AH3317" s="10">
        <v>3</v>
      </c>
      <c r="AI3317" s="10">
        <v>0</v>
      </c>
      <c r="AJ3317" s="10">
        <v>2</v>
      </c>
      <c r="AK3317" s="10">
        <v>18</v>
      </c>
      <c r="AL3317" s="10">
        <v>8</v>
      </c>
      <c r="AM3317" s="10">
        <v>7</v>
      </c>
      <c r="AN3317" s="10">
        <v>2</v>
      </c>
      <c r="AO3317" s="10">
        <v>11</v>
      </c>
      <c r="AP3317" s="10">
        <v>6</v>
      </c>
      <c r="AQ3317" s="10">
        <v>16</v>
      </c>
      <c r="AR3317" s="10">
        <v>9</v>
      </c>
      <c r="AS3317" s="10">
        <v>43</v>
      </c>
      <c r="AT3317" s="10">
        <v>57</v>
      </c>
      <c r="AU3317" s="10">
        <v>2.0299999999999998</v>
      </c>
      <c r="AV3317" s="10">
        <v>1.19</v>
      </c>
      <c r="AW3317" s="10">
        <v>2.4</v>
      </c>
      <c r="AX3317" s="10">
        <v>58</v>
      </c>
      <c r="AY3317" s="10">
        <v>74</v>
      </c>
      <c r="AZ3317" s="10">
        <v>45</v>
      </c>
      <c r="BA3317" s="10">
        <v>19</v>
      </c>
      <c r="BB3317" s="10">
        <v>4</v>
      </c>
      <c r="BC3317" s="10">
        <v>31</v>
      </c>
      <c r="BD3317" s="10">
        <v>73</v>
      </c>
      <c r="BE3317" s="10">
        <v>40</v>
      </c>
      <c r="BF3317" s="10">
        <v>77</v>
      </c>
      <c r="BG3317" s="10">
        <v>11.39</v>
      </c>
      <c r="BH3317" s="10">
        <v>3.98</v>
      </c>
      <c r="BI3317" s="10">
        <v>1.61</v>
      </c>
      <c r="BJ3317" s="10">
        <v>3.95</v>
      </c>
      <c r="BK3317" s="10">
        <v>5.25</v>
      </c>
      <c r="BL3317" s="10">
        <f>1/Table1[[#This Row],[odds_ft_home_team_win]]+1/Table1[[#This Row],[odds_ft_draw]]+1/Table1[[#This Row],[odds_ft_away_team_win]]-1</f>
        <v>6.4758759860575887E-2</v>
      </c>
      <c r="BM3317" s="10">
        <f>Table1[[#This Row],[Margin]]/3</f>
        <v>2.158625328685863E-2</v>
      </c>
      <c r="BN3317" s="10">
        <v>1.29</v>
      </c>
      <c r="BO3317" s="10">
        <v>1.87</v>
      </c>
      <c r="BP3317" s="10">
        <v>3.1</v>
      </c>
      <c r="BQ3317" s="10">
        <v>6</v>
      </c>
      <c r="BR3317" s="10">
        <v>1.91</v>
      </c>
      <c r="BS3317" s="10">
        <v>1.83</v>
      </c>
      <c r="BT3317" s="10" t="s">
        <v>3856</v>
      </c>
      <c r="BU3317">
        <f>VLOOKUP(Table1[[#This Row],[Reference]],metron,11,FALSE)</f>
        <v>1.841836734693878</v>
      </c>
      <c r="BV3317">
        <f>VLOOKUP(Table1[[#This Row],[Reference]],metron,12,FALSE)</f>
        <v>0.88917233560090703</v>
      </c>
    </row>
    <row r="3318" spans="1:74" x14ac:dyDescent="0.45">
      <c r="A3318" s="10" t="s">
        <v>5401</v>
      </c>
      <c r="B3318">
        <v>1621213500</v>
      </c>
      <c r="C3318" s="11" t="s">
        <v>4857</v>
      </c>
      <c r="D3318" s="10" t="s">
        <v>65</v>
      </c>
      <c r="E3318" s="10" t="s">
        <v>66</v>
      </c>
      <c r="F3318" s="17" t="s">
        <v>86</v>
      </c>
      <c r="G3318" s="10" t="s">
        <v>103</v>
      </c>
      <c r="H3318" s="10" t="s">
        <v>3903</v>
      </c>
      <c r="I3318" s="10">
        <f>MROUND(Table1[[#This Row],[Prob_H]]*100,2)/100</f>
        <v>0.5</v>
      </c>
      <c r="J3318" s="10">
        <f>1/Table1[[#This Row],[odds_ft_home_team_win]]-Table1[[#This Row],[Margin/3]]</f>
        <v>0.50274719205728546</v>
      </c>
      <c r="K3318" s="10">
        <f>1/Table1[[#This Row],[odds_ft_draw]]-Table1[[#This Row],[Margin/3]]</f>
        <v>0.26490126834748745</v>
      </c>
      <c r="L3318" s="10">
        <f>1/Table1[[#This Row],[odds_ft_away_team_win]]-Table1[[#This Row],[Margin/3]]</f>
        <v>0.232351539595227</v>
      </c>
      <c r="M3318" s="10" t="s">
        <v>66</v>
      </c>
      <c r="N3318" s="10">
        <v>1.97</v>
      </c>
      <c r="O3318" s="10">
        <v>1.49</v>
      </c>
      <c r="P3318" s="10">
        <v>2</v>
      </c>
      <c r="Q3318" s="10">
        <v>1.4</v>
      </c>
      <c r="R3318" s="10" t="str" cm="1">
        <f t="array" ref="R331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8" s="10">
        <v>4</v>
      </c>
      <c r="T3318" s="10">
        <v>2</v>
      </c>
      <c r="U3318" s="10">
        <v>6</v>
      </c>
      <c r="V3318" s="10">
        <v>3</v>
      </c>
      <c r="W3318" s="10">
        <v>2</v>
      </c>
      <c r="X3318" s="10">
        <v>1</v>
      </c>
      <c r="Y3318" s="10" t="s">
        <v>4858</v>
      </c>
      <c r="Z3318" s="10" t="s">
        <v>4859</v>
      </c>
      <c r="AA3318" s="10">
        <v>8</v>
      </c>
      <c r="AB3318" s="10">
        <v>3</v>
      </c>
      <c r="AC3318" s="10">
        <v>0</v>
      </c>
      <c r="AD3318" s="10">
        <v>0</v>
      </c>
      <c r="AE3318" s="10">
        <v>0</v>
      </c>
      <c r="AF3318" s="10">
        <v>0</v>
      </c>
      <c r="AG3318" s="10">
        <v>0</v>
      </c>
      <c r="AH3318" s="10">
        <v>0</v>
      </c>
      <c r="AI3318" s="10">
        <v>0</v>
      </c>
      <c r="AJ3318" s="10">
        <v>0</v>
      </c>
      <c r="AK3318" s="10">
        <v>17</v>
      </c>
      <c r="AL3318" s="10">
        <v>11</v>
      </c>
      <c r="AM3318" s="10">
        <v>10</v>
      </c>
      <c r="AN3318" s="10">
        <v>5</v>
      </c>
      <c r="AO3318" s="10">
        <v>7</v>
      </c>
      <c r="AP3318" s="10">
        <v>6</v>
      </c>
      <c r="AQ3318" s="10">
        <v>8</v>
      </c>
      <c r="AR3318" s="10">
        <v>10</v>
      </c>
      <c r="AS3318" s="10">
        <v>62</v>
      </c>
      <c r="AT3318" s="10">
        <v>38</v>
      </c>
      <c r="AU3318" s="10">
        <v>2.08</v>
      </c>
      <c r="AV3318" s="10">
        <v>1.25</v>
      </c>
      <c r="AW3318" s="10">
        <v>2.44</v>
      </c>
      <c r="AX3318" s="10">
        <v>54</v>
      </c>
      <c r="AY3318" s="10">
        <v>67</v>
      </c>
      <c r="AZ3318" s="10">
        <v>43</v>
      </c>
      <c r="BA3318" s="10">
        <v>28</v>
      </c>
      <c r="BB3318" s="10">
        <v>8</v>
      </c>
      <c r="BC3318" s="10">
        <v>31</v>
      </c>
      <c r="BD3318" s="10">
        <v>68</v>
      </c>
      <c r="BE3318" s="10">
        <v>37</v>
      </c>
      <c r="BF3318" s="10">
        <v>78</v>
      </c>
      <c r="BG3318" s="10">
        <v>10.41</v>
      </c>
      <c r="BH3318" s="10">
        <v>3.72</v>
      </c>
      <c r="BI3318" s="10">
        <v>1.91</v>
      </c>
      <c r="BJ3318" s="10">
        <v>3.5</v>
      </c>
      <c r="BK3318" s="10">
        <v>3.95</v>
      </c>
      <c r="BL3318" s="10">
        <f>1/Table1[[#This Row],[odds_ft_home_team_win]]+1/Table1[[#This Row],[odds_ft_draw]]+1/Table1[[#This Row],[odds_ft_away_team_win]]-1</f>
        <v>6.2439052100394798E-2</v>
      </c>
      <c r="BM3318" s="10">
        <f>Table1[[#This Row],[Margin]]/3</f>
        <v>2.0813017366798265E-2</v>
      </c>
      <c r="BN3318" s="10">
        <v>1.34</v>
      </c>
      <c r="BO3318" s="10">
        <v>2</v>
      </c>
      <c r="BP3318" s="10">
        <v>3.35</v>
      </c>
      <c r="BQ3318" s="10">
        <v>6.5</v>
      </c>
      <c r="BR3318" s="10">
        <v>1.91</v>
      </c>
      <c r="BS3318" s="10">
        <v>1.83</v>
      </c>
      <c r="BT3318" s="10" t="s">
        <v>3802</v>
      </c>
      <c r="BU3318">
        <f>VLOOKUP(Table1[[#This Row],[Reference]],metron,11,FALSE)</f>
        <v>1.5342708579532029</v>
      </c>
      <c r="BV3318">
        <f>VLOOKUP(Table1[[#This Row],[Reference]],metron,12,FALSE)</f>
        <v>0.98593713070196176</v>
      </c>
    </row>
    <row r="3319" spans="1:74" hidden="1" x14ac:dyDescent="0.45">
      <c r="A3319" s="12" t="s">
        <v>5402</v>
      </c>
      <c r="B3319">
        <v>1607913000</v>
      </c>
      <c r="C3319" s="13" t="s">
        <v>4601</v>
      </c>
      <c r="D3319" s="12" t="s">
        <v>65</v>
      </c>
      <c r="E3319" s="12" t="s">
        <v>66</v>
      </c>
      <c r="F3319" s="12" t="s">
        <v>81</v>
      </c>
      <c r="G3319" s="12" t="s">
        <v>94</v>
      </c>
      <c r="H3319" s="12" t="s">
        <v>3808</v>
      </c>
      <c r="I3319" s="12">
        <f>MROUND(Table1[[#This Row],[Prob_H]]*100,2)/100</f>
        <v>0.62</v>
      </c>
      <c r="J3319" s="12">
        <f>1/Table1[[#This Row],[odds_ft_home_team_win]]-Table1[[#This Row],[Margin/3]]</f>
        <v>0.61414843480686465</v>
      </c>
      <c r="K3319" s="12">
        <f>1/Table1[[#This Row],[odds_ft_draw]]-Table1[[#This Row],[Margin/3]]</f>
        <v>0.21816961506931576</v>
      </c>
      <c r="L3319" s="12">
        <f>1/Table1[[#This Row],[odds_ft_away_team_win]]-Table1[[#This Row],[Margin/3]]</f>
        <v>0.16768195012381951</v>
      </c>
      <c r="M3319" s="12" t="s">
        <v>66</v>
      </c>
      <c r="N3319" s="12">
        <v>2.1800000000000002</v>
      </c>
      <c r="O3319" s="12">
        <v>1.82</v>
      </c>
      <c r="P3319" s="12">
        <v>1.9</v>
      </c>
      <c r="Q3319" s="12">
        <v>1.45</v>
      </c>
      <c r="R3319" s="12" t="str" cm="1">
        <f t="array" ref="R331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19" s="12">
        <v>2</v>
      </c>
      <c r="T3319" s="12">
        <v>0</v>
      </c>
      <c r="U3319" s="12">
        <v>2</v>
      </c>
      <c r="V3319" s="12">
        <v>1</v>
      </c>
      <c r="W3319" s="12">
        <v>1</v>
      </c>
      <c r="X3319" s="12">
        <v>0</v>
      </c>
      <c r="Y3319" s="12" t="s">
        <v>4602</v>
      </c>
      <c r="Z3319" s="12"/>
      <c r="AA3319" s="12">
        <v>1</v>
      </c>
      <c r="AB3319" s="12">
        <v>6</v>
      </c>
      <c r="AC3319" s="12">
        <v>2</v>
      </c>
      <c r="AD3319" s="12">
        <v>0</v>
      </c>
      <c r="AE3319" s="12">
        <v>3</v>
      </c>
      <c r="AF3319" s="12">
        <v>0</v>
      </c>
      <c r="AG3319" s="12">
        <v>0</v>
      </c>
      <c r="AH3319" s="12">
        <v>2</v>
      </c>
      <c r="AI3319" s="12">
        <v>2</v>
      </c>
      <c r="AJ3319" s="12">
        <v>1</v>
      </c>
      <c r="AK3319" s="12">
        <v>8</v>
      </c>
      <c r="AL3319" s="12">
        <v>5</v>
      </c>
      <c r="AM3319" s="12">
        <v>4</v>
      </c>
      <c r="AN3319" s="12">
        <v>5</v>
      </c>
      <c r="AO3319" s="12">
        <v>4</v>
      </c>
      <c r="AP3319" s="12">
        <v>0</v>
      </c>
      <c r="AQ3319" s="12">
        <v>14</v>
      </c>
      <c r="AR3319" s="12">
        <v>18</v>
      </c>
      <c r="AS3319" s="12">
        <v>47</v>
      </c>
      <c r="AT3319" s="12">
        <v>53</v>
      </c>
      <c r="AU3319" s="12">
        <v>0</v>
      </c>
      <c r="AV3319" s="12">
        <v>0</v>
      </c>
      <c r="AW3319" s="12">
        <v>2.46</v>
      </c>
      <c r="AX3319" s="12">
        <v>57</v>
      </c>
      <c r="AY3319" s="12">
        <v>80</v>
      </c>
      <c r="AZ3319" s="12">
        <v>46</v>
      </c>
      <c r="BA3319" s="12">
        <v>21</v>
      </c>
      <c r="BB3319" s="12">
        <v>9</v>
      </c>
      <c r="BC3319" s="12">
        <v>25</v>
      </c>
      <c r="BD3319" s="12">
        <v>68</v>
      </c>
      <c r="BE3319" s="12">
        <v>41</v>
      </c>
      <c r="BF3319" s="12">
        <v>78</v>
      </c>
      <c r="BG3319" s="12">
        <v>9.31</v>
      </c>
      <c r="BH3319" s="12">
        <v>4.7300000000000004</v>
      </c>
      <c r="BI3319" s="12">
        <v>1.57</v>
      </c>
      <c r="BJ3319" s="12">
        <v>4.1500000000000004</v>
      </c>
      <c r="BK3319" s="12">
        <v>5.25</v>
      </c>
      <c r="BL3319" s="12">
        <f>1/Table1[[#This Row],[odds_ft_home_team_win]]+1/Table1[[#This Row],[odds_ft_draw]]+1/Table1[[#This Row],[odds_ft_away_team_win]]-1</f>
        <v>6.838272105711285E-2</v>
      </c>
      <c r="BM3319" s="12">
        <f>Table1[[#This Row],[Margin]]/3</f>
        <v>2.2794240352370949E-2</v>
      </c>
      <c r="BN3319" s="12">
        <v>1.22</v>
      </c>
      <c r="BO3319" s="12">
        <v>1.74</v>
      </c>
      <c r="BP3319" s="12">
        <v>2.85</v>
      </c>
      <c r="BQ3319" s="12">
        <v>5.25</v>
      </c>
      <c r="BR3319" s="12">
        <v>1.77</v>
      </c>
      <c r="BS3319" s="12">
        <v>2</v>
      </c>
      <c r="BT3319" s="12" t="s">
        <v>109</v>
      </c>
      <c r="BU3319">
        <f>VLOOKUP(Table1[[#This Row],[Reference]],metron,11,FALSE)</f>
        <v>1.8681481481481479</v>
      </c>
      <c r="BV3319">
        <f>VLOOKUP(Table1[[#This Row],[Reference]],metron,12,FALSE)</f>
        <v>0.86851851851851847</v>
      </c>
    </row>
    <row r="3320" spans="1:74" x14ac:dyDescent="0.45">
      <c r="A3320" t="s">
        <v>5401</v>
      </c>
      <c r="B3320">
        <v>1620518400</v>
      </c>
      <c r="C3320" s="3" t="s">
        <v>4838</v>
      </c>
      <c r="D3320" s="9" t="s">
        <v>65</v>
      </c>
      <c r="E3320" s="9" t="s">
        <v>66</v>
      </c>
      <c r="F3320" s="9" t="s">
        <v>93</v>
      </c>
      <c r="G3320" t="s">
        <v>68</v>
      </c>
      <c r="H3320" t="s">
        <v>3800</v>
      </c>
      <c r="I3320">
        <f>MROUND(Table1[[#This Row],[Prob_H]]*100,2)/100</f>
        <v>0.44</v>
      </c>
      <c r="J3320">
        <f>1/Table1[[#This Row],[odds_ft_home_team_win]]-Table1[[#This Row],[Margin/3]]</f>
        <v>0.43984170255356692</v>
      </c>
      <c r="K3320">
        <f>1/Table1[[#This Row],[odds_ft_draw]]-Table1[[#This Row],[Margin/3]]</f>
        <v>0.2980555226317938</v>
      </c>
      <c r="L3320">
        <f>1/Table1[[#This Row],[odds_ft_away_team_win]]-Table1[[#This Row],[Margin/3]]</f>
        <v>0.26210277481463923</v>
      </c>
      <c r="M3320" s="9" t="s">
        <v>66</v>
      </c>
      <c r="N3320">
        <v>1.06</v>
      </c>
      <c r="O3320">
        <v>1.54</v>
      </c>
      <c r="P3320">
        <v>1.1399999999999999</v>
      </c>
      <c r="Q3320">
        <v>1.5</v>
      </c>
      <c r="R3320" t="str" cm="1">
        <f t="array" ref="R332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80</v>
      </c>
      <c r="AA3320">
        <v>6</v>
      </c>
      <c r="AB3320">
        <v>7</v>
      </c>
      <c r="AC3320">
        <v>2</v>
      </c>
      <c r="AD3320">
        <v>0</v>
      </c>
      <c r="AE3320">
        <v>1</v>
      </c>
      <c r="AF3320">
        <v>0</v>
      </c>
      <c r="AG3320">
        <v>0</v>
      </c>
      <c r="AH3320">
        <v>2</v>
      </c>
      <c r="AI3320">
        <v>0</v>
      </c>
      <c r="AJ3320">
        <v>1</v>
      </c>
      <c r="AK3320">
        <v>19</v>
      </c>
      <c r="AL3320">
        <v>15</v>
      </c>
      <c r="AM3320">
        <v>5</v>
      </c>
      <c r="AN3320">
        <v>7</v>
      </c>
      <c r="AO3320">
        <v>14</v>
      </c>
      <c r="AP3320">
        <v>8</v>
      </c>
      <c r="AQ3320">
        <v>14</v>
      </c>
      <c r="AR3320">
        <v>12</v>
      </c>
      <c r="AS3320">
        <v>51</v>
      </c>
      <c r="AT3320">
        <v>49</v>
      </c>
      <c r="AU3320">
        <v>1.87</v>
      </c>
      <c r="AV3320">
        <v>1.68</v>
      </c>
      <c r="AW3320">
        <v>2.2000000000000002</v>
      </c>
      <c r="AX3320">
        <v>48</v>
      </c>
      <c r="AY3320">
        <v>67</v>
      </c>
      <c r="AZ3320">
        <v>34</v>
      </c>
      <c r="BA3320">
        <v>20</v>
      </c>
      <c r="BB3320">
        <v>9</v>
      </c>
      <c r="BC3320">
        <v>25</v>
      </c>
      <c r="BD3320">
        <v>60</v>
      </c>
      <c r="BE3320">
        <v>36</v>
      </c>
      <c r="BF3320">
        <v>76</v>
      </c>
      <c r="BG3320">
        <v>10.02</v>
      </c>
      <c r="BH3320">
        <v>4.49</v>
      </c>
      <c r="BI3320">
        <v>2.08</v>
      </c>
      <c r="BJ3320">
        <v>2.95</v>
      </c>
      <c r="BK3320">
        <v>3.3</v>
      </c>
      <c r="BL3320">
        <f>1/Table1[[#This Row],[odds_ft_home_team_win]]+1/Table1[[#This Row],[odds_ft_draw]]+1/Table1[[#This Row],[odds_ft_away_team_win]]-1</f>
        <v>0.12278258464699143</v>
      </c>
      <c r="BM3320">
        <f>Table1[[#This Row],[Margin]]/3</f>
        <v>4.0927528215663811E-2</v>
      </c>
      <c r="BN3320">
        <v>1.42</v>
      </c>
      <c r="BO3320">
        <v>2.2999999999999998</v>
      </c>
      <c r="BP3320">
        <v>4.05</v>
      </c>
      <c r="BQ3320">
        <v>8.25</v>
      </c>
      <c r="BR3320">
        <v>1.95</v>
      </c>
      <c r="BS3320">
        <v>1.74</v>
      </c>
      <c r="BT3320" t="s">
        <v>3790</v>
      </c>
      <c r="BU3320">
        <f>VLOOKUP(Table1[[#This Row],[Reference]],metron,11,FALSE)</f>
        <v>1.4140979689366791</v>
      </c>
      <c r="BV3320">
        <f>VLOOKUP(Table1[[#This Row],[Reference]],metron,12,FALSE)</f>
        <v>1.0666666666666671</v>
      </c>
    </row>
    <row r="3321" spans="1:74" x14ac:dyDescent="0.45">
      <c r="A3321" t="s">
        <v>5401</v>
      </c>
      <c r="B3321">
        <v>1620526500</v>
      </c>
      <c r="C3321" s="3" t="s">
        <v>4839</v>
      </c>
      <c r="D3321" s="9" t="s">
        <v>65</v>
      </c>
      <c r="E3321" s="9" t="s">
        <v>66</v>
      </c>
      <c r="F3321" s="9" t="s">
        <v>88</v>
      </c>
      <c r="G3321" t="s">
        <v>80</v>
      </c>
      <c r="H3321" t="s">
        <v>3822</v>
      </c>
      <c r="I3321">
        <f>MROUND(Table1[[#This Row],[Prob_H]]*100,2)/100</f>
        <v>0.57999999999999996</v>
      </c>
      <c r="J3321">
        <f>1/Table1[[#This Row],[odds_ft_home_team_win]]-Table1[[#This Row],[Margin/3]]</f>
        <v>0.57577384147432453</v>
      </c>
      <c r="K3321">
        <f>1/Table1[[#This Row],[odds_ft_draw]]-Table1[[#This Row],[Margin/3]]</f>
        <v>0.24834496332080871</v>
      </c>
      <c r="L3321">
        <f>1/Table1[[#This Row],[odds_ft_away_team_win]]-Table1[[#This Row],[Margin/3]]</f>
        <v>0.1758811952048667</v>
      </c>
      <c r="M3321" s="9" t="s">
        <v>66</v>
      </c>
      <c r="N3321">
        <v>1.46</v>
      </c>
      <c r="O3321">
        <v>1</v>
      </c>
      <c r="P3321">
        <v>1.48</v>
      </c>
      <c r="Q3321">
        <v>0.97</v>
      </c>
      <c r="R3321" t="str" cm="1">
        <f t="array" ref="R332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1">
        <v>5</v>
      </c>
      <c r="T3321">
        <v>0</v>
      </c>
      <c r="U3321">
        <v>5</v>
      </c>
      <c r="V3321">
        <v>2</v>
      </c>
      <c r="W3321">
        <v>2</v>
      </c>
      <c r="X3321">
        <v>0</v>
      </c>
      <c r="Y3321" t="s">
        <v>4840</v>
      </c>
      <c r="AA3321">
        <v>9</v>
      </c>
      <c r="AB3321">
        <v>5</v>
      </c>
      <c r="AC3321">
        <v>3</v>
      </c>
      <c r="AD3321">
        <v>0</v>
      </c>
      <c r="AE3321">
        <v>3</v>
      </c>
      <c r="AF3321">
        <v>0</v>
      </c>
      <c r="AG3321">
        <v>1</v>
      </c>
      <c r="AH3321">
        <v>2</v>
      </c>
      <c r="AI3321">
        <v>2</v>
      </c>
      <c r="AJ3321">
        <v>1</v>
      </c>
      <c r="AK3321">
        <v>15</v>
      </c>
      <c r="AL3321">
        <v>13</v>
      </c>
      <c r="AM3321">
        <v>9</v>
      </c>
      <c r="AN3321">
        <v>4</v>
      </c>
      <c r="AO3321">
        <v>6</v>
      </c>
      <c r="AP3321">
        <v>9</v>
      </c>
      <c r="AQ3321">
        <v>12</v>
      </c>
      <c r="AR3321">
        <v>13</v>
      </c>
      <c r="AS3321">
        <v>64</v>
      </c>
      <c r="AT3321">
        <v>36</v>
      </c>
      <c r="AU3321">
        <v>1.98</v>
      </c>
      <c r="AV3321">
        <v>1.29</v>
      </c>
      <c r="AW3321">
        <v>2.5099999999999998</v>
      </c>
      <c r="AX3321">
        <v>56</v>
      </c>
      <c r="AY3321">
        <v>71</v>
      </c>
      <c r="AZ3321">
        <v>50</v>
      </c>
      <c r="BA3321">
        <v>25</v>
      </c>
      <c r="BB3321">
        <v>11</v>
      </c>
      <c r="BC3321">
        <v>34</v>
      </c>
      <c r="BD3321">
        <v>73</v>
      </c>
      <c r="BE3321">
        <v>38</v>
      </c>
      <c r="BF3321">
        <v>74</v>
      </c>
      <c r="BG3321">
        <v>10.39</v>
      </c>
      <c r="BH3321">
        <v>3.86</v>
      </c>
      <c r="BI3321">
        <v>1.62</v>
      </c>
      <c r="BJ3321">
        <v>3.45</v>
      </c>
      <c r="BK3321">
        <v>4.5999999999999996</v>
      </c>
      <c r="BL3321">
        <f>1/Table1[[#This Row],[odds_ft_home_team_win]]+1/Table1[[#This Row],[odds_ft_draw]]+1/Table1[[#This Row],[odds_ft_away_team_win]]-1</f>
        <v>0.12453032742887826</v>
      </c>
      <c r="BM3321">
        <f>Table1[[#This Row],[Margin]]/3</f>
        <v>4.1510109142959419E-2</v>
      </c>
      <c r="BN3321">
        <v>1.3</v>
      </c>
      <c r="BO3321">
        <v>1.88</v>
      </c>
      <c r="BP3321">
        <v>3.2</v>
      </c>
      <c r="BQ3321">
        <v>6</v>
      </c>
      <c r="BR3321">
        <v>1.87</v>
      </c>
      <c r="BS3321">
        <v>1.87</v>
      </c>
      <c r="BT3321" t="s">
        <v>3817</v>
      </c>
      <c r="BU3321">
        <f>VLOOKUP(Table1[[#This Row],[Reference]],metron,11,FALSE)</f>
        <v>1.7619715019855171</v>
      </c>
      <c r="BV3321">
        <f>VLOOKUP(Table1[[#This Row],[Reference]],metron,12,FALSE)</f>
        <v>0.87432842793739785</v>
      </c>
    </row>
    <row r="3322" spans="1:74" x14ac:dyDescent="0.45">
      <c r="A3322" t="s">
        <v>5401</v>
      </c>
      <c r="B3322">
        <v>1620604800</v>
      </c>
      <c r="C3322" s="3" t="s">
        <v>4841</v>
      </c>
      <c r="D3322" s="9" t="s">
        <v>65</v>
      </c>
      <c r="E3322" s="9" t="s">
        <v>66</v>
      </c>
      <c r="F3322" s="9" t="s">
        <v>81</v>
      </c>
      <c r="G3322" t="s">
        <v>97</v>
      </c>
      <c r="H3322" t="s">
        <v>3784</v>
      </c>
      <c r="I3322">
        <f>MROUND(Table1[[#This Row],[Prob_H]]*100,2)/100</f>
        <v>0.6</v>
      </c>
      <c r="J3322">
        <f>1/Table1[[#This Row],[odds_ft_home_team_win]]-Table1[[#This Row],[Margin/3]]</f>
        <v>0.59389038634321656</v>
      </c>
      <c r="K3322">
        <f>1/Table1[[#This Row],[odds_ft_draw]]-Table1[[#This Row],[Margin/3]]</f>
        <v>0.25067385444743934</v>
      </c>
      <c r="L3322">
        <f>1/Table1[[#This Row],[odds_ft_away_team_win]]-Table1[[#This Row],[Margin/3]]</f>
        <v>0.15543575920934413</v>
      </c>
      <c r="M3322" s="9" t="s">
        <v>66</v>
      </c>
      <c r="N3322">
        <v>1.93</v>
      </c>
      <c r="O3322">
        <v>1.23</v>
      </c>
      <c r="P3322">
        <v>1.9</v>
      </c>
      <c r="Q3322">
        <v>1.24</v>
      </c>
      <c r="R3322" t="str" cm="1">
        <f t="array" ref="R332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22">
        <v>2</v>
      </c>
      <c r="T3322">
        <v>2</v>
      </c>
      <c r="U3322">
        <v>4</v>
      </c>
      <c r="V3322">
        <v>2</v>
      </c>
      <c r="W3322">
        <v>1</v>
      </c>
      <c r="X3322">
        <v>1</v>
      </c>
      <c r="Y3322" t="s">
        <v>4842</v>
      </c>
      <c r="Z3322" t="s">
        <v>4843</v>
      </c>
      <c r="AA3322">
        <v>4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17</v>
      </c>
      <c r="AL3322">
        <v>8</v>
      </c>
      <c r="AM3322">
        <v>8</v>
      </c>
      <c r="AN3322">
        <v>4</v>
      </c>
      <c r="AO3322">
        <v>9</v>
      </c>
      <c r="AP3322">
        <v>4</v>
      </c>
      <c r="AQ3322">
        <v>8</v>
      </c>
      <c r="AR3322">
        <v>9</v>
      </c>
      <c r="AS3322">
        <v>59</v>
      </c>
      <c r="AT3322">
        <v>41</v>
      </c>
      <c r="AU3322">
        <v>2.0099999999999998</v>
      </c>
      <c r="AV3322">
        <v>1.05</v>
      </c>
      <c r="AW3322">
        <v>2.75</v>
      </c>
      <c r="AX3322">
        <v>61</v>
      </c>
      <c r="AY3322">
        <v>77</v>
      </c>
      <c r="AZ3322">
        <v>53</v>
      </c>
      <c r="BA3322">
        <v>30</v>
      </c>
      <c r="BB3322">
        <v>17</v>
      </c>
      <c r="BC3322">
        <v>40</v>
      </c>
      <c r="BD3322">
        <v>70</v>
      </c>
      <c r="BE3322">
        <v>42</v>
      </c>
      <c r="BF3322">
        <v>82</v>
      </c>
      <c r="BG3322">
        <v>8.86</v>
      </c>
      <c r="BH3322">
        <v>4.58</v>
      </c>
      <c r="BI3322">
        <v>1.59</v>
      </c>
      <c r="BJ3322">
        <v>3.5</v>
      </c>
      <c r="BK3322">
        <v>5.25</v>
      </c>
      <c r="BL3322">
        <f>1/Table1[[#This Row],[odds_ft_home_team_win]]+1/Table1[[#This Row],[odds_ft_draw]]+1/Table1[[#This Row],[odds_ft_away_team_win]]-1</f>
        <v>0.10512129380053903</v>
      </c>
      <c r="BM3322">
        <f>Table1[[#This Row],[Margin]]/3</f>
        <v>3.5040431266846341E-2</v>
      </c>
      <c r="BN3322">
        <v>1.24</v>
      </c>
      <c r="BO3322">
        <v>1.6</v>
      </c>
      <c r="BP3322">
        <v>2.65</v>
      </c>
      <c r="BQ3322">
        <v>4.75</v>
      </c>
      <c r="BR3322">
        <v>1.67</v>
      </c>
      <c r="BS3322">
        <v>2.1</v>
      </c>
      <c r="BT3322" t="s">
        <v>109</v>
      </c>
      <c r="BU3322">
        <f>VLOOKUP(Table1[[#This Row],[Reference]],metron,11,FALSE)</f>
        <v>1.841836734693878</v>
      </c>
      <c r="BV3322">
        <f>VLOOKUP(Table1[[#This Row],[Reference]],metron,12,FALSE)</f>
        <v>0.88917233560090703</v>
      </c>
    </row>
    <row r="3323" spans="1:74" x14ac:dyDescent="0.45">
      <c r="A3323" t="s">
        <v>5401</v>
      </c>
      <c r="B3323">
        <v>1620612900</v>
      </c>
      <c r="C3323" s="3" t="s">
        <v>4844</v>
      </c>
      <c r="D3323" s="9" t="s">
        <v>65</v>
      </c>
      <c r="E3323" s="9" t="s">
        <v>66</v>
      </c>
      <c r="F3323" s="9" t="s">
        <v>103</v>
      </c>
      <c r="G3323" t="s">
        <v>98</v>
      </c>
      <c r="H3323" t="s">
        <v>3811</v>
      </c>
      <c r="I3323">
        <f>MROUND(Table1[[#This Row],[Prob_H]]*100,2)/100</f>
        <v>0.44</v>
      </c>
      <c r="J3323">
        <f>1/Table1[[#This Row],[odds_ft_home_team_win]]-Table1[[#This Row],[Margin/3]]</f>
        <v>0.44080687830687831</v>
      </c>
      <c r="K3323">
        <f>1/Table1[[#This Row],[odds_ft_draw]]-Table1[[#This Row],[Margin/3]]</f>
        <v>0.28207671957671959</v>
      </c>
      <c r="L3323">
        <f>1/Table1[[#This Row],[odds_ft_away_team_win]]-Table1[[#This Row],[Margin/3]]</f>
        <v>0.27711640211640215</v>
      </c>
      <c r="M3323" s="9" t="s">
        <v>66</v>
      </c>
      <c r="N3323">
        <v>1.41</v>
      </c>
      <c r="O3323">
        <v>1.51</v>
      </c>
      <c r="P3323">
        <v>1.4</v>
      </c>
      <c r="Q3323">
        <v>1.48</v>
      </c>
      <c r="R3323" t="str" cm="1">
        <f t="array" ref="R332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3">
        <v>4</v>
      </c>
      <c r="T3323">
        <v>2</v>
      </c>
      <c r="U3323">
        <v>6</v>
      </c>
      <c r="V3323">
        <v>1</v>
      </c>
      <c r="W3323">
        <v>0</v>
      </c>
      <c r="X3323">
        <v>1</v>
      </c>
      <c r="Y3323" t="s">
        <v>4845</v>
      </c>
      <c r="Z3323" t="s">
        <v>1209</v>
      </c>
      <c r="AA3323">
        <v>10</v>
      </c>
      <c r="AB3323">
        <v>4</v>
      </c>
      <c r="AC3323">
        <v>1</v>
      </c>
      <c r="AD3323">
        <v>0</v>
      </c>
      <c r="AE3323">
        <v>3</v>
      </c>
      <c r="AF3323">
        <v>0</v>
      </c>
      <c r="AG3323">
        <v>1</v>
      </c>
      <c r="AH3323">
        <v>0</v>
      </c>
      <c r="AI3323">
        <v>1</v>
      </c>
      <c r="AJ3323">
        <v>2</v>
      </c>
      <c r="AK3323">
        <v>24</v>
      </c>
      <c r="AL3323">
        <v>15</v>
      </c>
      <c r="AM3323">
        <v>8</v>
      </c>
      <c r="AN3323">
        <v>7</v>
      </c>
      <c r="AO3323">
        <v>16</v>
      </c>
      <c r="AP3323">
        <v>8</v>
      </c>
      <c r="AQ3323">
        <v>8</v>
      </c>
      <c r="AR3323">
        <v>10</v>
      </c>
      <c r="AS3323">
        <v>45</v>
      </c>
      <c r="AT3323">
        <v>55</v>
      </c>
      <c r="AU3323">
        <v>2.4300000000000002</v>
      </c>
      <c r="AV3323">
        <v>1.78</v>
      </c>
      <c r="AW3323">
        <v>2.13</v>
      </c>
      <c r="AX3323">
        <v>50</v>
      </c>
      <c r="AY3323">
        <v>62</v>
      </c>
      <c r="AZ3323">
        <v>34</v>
      </c>
      <c r="BA3323">
        <v>20</v>
      </c>
      <c r="BB3323">
        <v>4</v>
      </c>
      <c r="BC3323">
        <v>26</v>
      </c>
      <c r="BD3323">
        <v>61</v>
      </c>
      <c r="BE3323">
        <v>33</v>
      </c>
      <c r="BF3323">
        <v>71</v>
      </c>
      <c r="BG3323">
        <v>10.050000000000001</v>
      </c>
      <c r="BH3323">
        <v>3.91</v>
      </c>
      <c r="BI3323">
        <v>2.1</v>
      </c>
      <c r="BJ3323">
        <v>3.15</v>
      </c>
      <c r="BK3323">
        <v>3.2</v>
      </c>
      <c r="BL3323">
        <f>1/Table1[[#This Row],[odds_ft_home_team_win]]+1/Table1[[#This Row],[odds_ft_draw]]+1/Table1[[#This Row],[odds_ft_away_team_win]]-1</f>
        <v>0.1061507936507935</v>
      </c>
      <c r="BM3323">
        <f>Table1[[#This Row],[Margin]]/3</f>
        <v>3.538359788359783E-2</v>
      </c>
      <c r="BN3323">
        <v>1.36</v>
      </c>
      <c r="BO3323">
        <v>2.1</v>
      </c>
      <c r="BP3323">
        <v>3.65</v>
      </c>
      <c r="BQ3323">
        <v>7.5</v>
      </c>
      <c r="BR3323">
        <v>1.95</v>
      </c>
      <c r="BS3323">
        <v>1.77</v>
      </c>
      <c r="BT3323" t="s">
        <v>3798</v>
      </c>
      <c r="BU3323">
        <f>VLOOKUP(Table1[[#This Row],[Reference]],metron,11,FALSE)</f>
        <v>1.4140979689366791</v>
      </c>
      <c r="BV3323">
        <f>VLOOKUP(Table1[[#This Row],[Reference]],metron,12,FALSE)</f>
        <v>1.0666666666666671</v>
      </c>
    </row>
    <row r="3324" spans="1:74" x14ac:dyDescent="0.45">
      <c r="A3324" t="s">
        <v>5401</v>
      </c>
      <c r="B3324">
        <v>1620864000</v>
      </c>
      <c r="C3324" s="3" t="s">
        <v>4846</v>
      </c>
      <c r="D3324" s="1" t="s">
        <v>65</v>
      </c>
      <c r="E3324" s="1" t="s">
        <v>66</v>
      </c>
      <c r="F3324" s="19" t="s">
        <v>97</v>
      </c>
      <c r="G3324" t="s">
        <v>77</v>
      </c>
      <c r="H3324" t="s">
        <v>3811</v>
      </c>
      <c r="I3324">
        <f>MROUND(Table1[[#This Row],[Prob_H]]*100,2)/100</f>
        <v>0.3</v>
      </c>
      <c r="J3324">
        <f>1/Table1[[#This Row],[odds_ft_home_team_win]]-Table1[[#This Row],[Margin/3]]</f>
        <v>0.29161230702326596</v>
      </c>
      <c r="K3324">
        <f>1/Table1[[#This Row],[odds_ft_draw]]-Table1[[#This Row],[Margin/3]]</f>
        <v>0.25308490976299197</v>
      </c>
      <c r="L3324">
        <f>1/Table1[[#This Row],[odds_ft_away_team_win]]-Table1[[#This Row],[Margin/3]]</f>
        <v>0.45530278321374212</v>
      </c>
      <c r="M3324" s="1" t="s">
        <v>66</v>
      </c>
      <c r="N3324">
        <v>1.22</v>
      </c>
      <c r="O3324">
        <v>2</v>
      </c>
      <c r="P3324">
        <v>1.24</v>
      </c>
      <c r="Q3324">
        <v>1.98</v>
      </c>
      <c r="R3324" t="str" cm="1">
        <f t="array" ref="R332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4">
        <v>2</v>
      </c>
      <c r="T3324">
        <v>1</v>
      </c>
      <c r="U3324">
        <v>3</v>
      </c>
      <c r="V3324">
        <v>2</v>
      </c>
      <c r="W3324">
        <v>1</v>
      </c>
      <c r="X3324">
        <v>1</v>
      </c>
      <c r="Y3324" t="s">
        <v>4847</v>
      </c>
      <c r="Z3324">
        <v>34</v>
      </c>
      <c r="AA3324">
        <v>2</v>
      </c>
      <c r="AB3324">
        <v>5</v>
      </c>
      <c r="AC3324">
        <v>2</v>
      </c>
      <c r="AD3324">
        <v>0</v>
      </c>
      <c r="AE3324">
        <v>1</v>
      </c>
      <c r="AF3324">
        <v>0</v>
      </c>
      <c r="AG3324">
        <v>1</v>
      </c>
      <c r="AH3324">
        <v>1</v>
      </c>
      <c r="AI3324">
        <v>1</v>
      </c>
      <c r="AJ3324">
        <v>0</v>
      </c>
      <c r="AK3324">
        <v>8</v>
      </c>
      <c r="AL3324">
        <v>15</v>
      </c>
      <c r="AM3324">
        <v>4</v>
      </c>
      <c r="AN3324">
        <v>6</v>
      </c>
      <c r="AO3324">
        <v>4</v>
      </c>
      <c r="AP3324">
        <v>9</v>
      </c>
      <c r="AQ3324">
        <v>15</v>
      </c>
      <c r="AR3324">
        <v>10</v>
      </c>
      <c r="AS3324">
        <v>52</v>
      </c>
      <c r="AT3324">
        <v>48</v>
      </c>
      <c r="AU3324">
        <v>1.1100000000000001</v>
      </c>
      <c r="AV3324">
        <v>1.84</v>
      </c>
      <c r="AW3324">
        <v>2.67</v>
      </c>
      <c r="AX3324">
        <v>49</v>
      </c>
      <c r="AY3324">
        <v>68</v>
      </c>
      <c r="AZ3324">
        <v>46</v>
      </c>
      <c r="BA3324">
        <v>34</v>
      </c>
      <c r="BB3324">
        <v>21</v>
      </c>
      <c r="BC3324">
        <v>41</v>
      </c>
      <c r="BD3324">
        <v>65</v>
      </c>
      <c r="BE3324">
        <v>35</v>
      </c>
      <c r="BF3324">
        <v>84</v>
      </c>
      <c r="BG3324">
        <v>10.36</v>
      </c>
      <c r="BH3324">
        <v>4.0199999999999996</v>
      </c>
      <c r="BI3324">
        <v>3.2</v>
      </c>
      <c r="BJ3324">
        <v>3.65</v>
      </c>
      <c r="BK3324">
        <v>2.1</v>
      </c>
      <c r="BL3324">
        <f>1/Table1[[#This Row],[odds_ft_home_team_win]]+1/Table1[[#This Row],[odds_ft_draw]]+1/Table1[[#This Row],[odds_ft_away_team_win]]-1</f>
        <v>6.2663078930202065E-2</v>
      </c>
      <c r="BM3324">
        <f>Table1[[#This Row],[Margin]]/3</f>
        <v>2.0887692976734023E-2</v>
      </c>
      <c r="BN3324">
        <v>1.3</v>
      </c>
      <c r="BO3324">
        <v>1.98</v>
      </c>
      <c r="BP3324">
        <v>3.6</v>
      </c>
      <c r="BQ3324">
        <v>7.5</v>
      </c>
      <c r="BR3324">
        <v>1.83</v>
      </c>
      <c r="BS3324">
        <v>1.98</v>
      </c>
      <c r="BT3324" t="s">
        <v>3813</v>
      </c>
      <c r="BU3324">
        <f>VLOOKUP(Table1[[#This Row],[Reference]],metron,11,FALSE)</f>
        <v>1.1805091283106199</v>
      </c>
      <c r="BV3324">
        <f>VLOOKUP(Table1[[#This Row],[Reference]],metron,12,FALSE)</f>
        <v>1.3921316533813319</v>
      </c>
    </row>
    <row r="3325" spans="1:74" hidden="1" x14ac:dyDescent="0.45">
      <c r="A3325" t="s">
        <v>5401</v>
      </c>
      <c r="B3325">
        <v>1620871500</v>
      </c>
      <c r="C3325" s="3" t="s">
        <v>4848</v>
      </c>
      <c r="D3325" s="1" t="s">
        <v>65</v>
      </c>
      <c r="E3325" s="1" t="s">
        <v>66</v>
      </c>
      <c r="F3325" s="19" t="s">
        <v>93</v>
      </c>
      <c r="G3325" t="s">
        <v>73</v>
      </c>
      <c r="H3325" t="s">
        <v>3784</v>
      </c>
      <c r="I3325">
        <f>MROUND(Table1[[#This Row],[Prob_H]]*100,2)/100</f>
        <v>0.54</v>
      </c>
      <c r="J3325">
        <f>1/Table1[[#This Row],[odds_ft_home_team_win]]-Table1[[#This Row],[Margin/3]]</f>
        <v>0.5357142857142857</v>
      </c>
      <c r="K3325">
        <f>1/Table1[[#This Row],[odds_ft_draw]]-Table1[[#This Row],[Margin/3]]</f>
        <v>0.24999999999999997</v>
      </c>
      <c r="L3325">
        <f>1/Table1[[#This Row],[odds_ft_away_team_win]]-Table1[[#This Row],[Margin/3]]</f>
        <v>0.21428571428571427</v>
      </c>
      <c r="M3325" s="1" t="s">
        <v>66</v>
      </c>
      <c r="N3325">
        <v>1.1100000000000001</v>
      </c>
      <c r="O3325">
        <v>1.41</v>
      </c>
      <c r="P3325">
        <v>1.1399999999999999</v>
      </c>
      <c r="Q3325">
        <v>1.41</v>
      </c>
      <c r="R3325" t="str" cm="1">
        <f t="array" ref="R332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59</v>
      </c>
      <c r="AA3325">
        <v>3</v>
      </c>
      <c r="AB3325">
        <v>3</v>
      </c>
      <c r="AC3325">
        <v>1</v>
      </c>
      <c r="AD3325">
        <v>0</v>
      </c>
      <c r="AE3325">
        <v>1</v>
      </c>
      <c r="AF3325">
        <v>0</v>
      </c>
      <c r="AG3325">
        <v>0</v>
      </c>
      <c r="AH3325">
        <v>1</v>
      </c>
      <c r="AI3325">
        <v>1</v>
      </c>
      <c r="AJ3325">
        <v>0</v>
      </c>
      <c r="AK3325">
        <v>14</v>
      </c>
      <c r="AL3325">
        <v>5</v>
      </c>
      <c r="AM3325">
        <v>3</v>
      </c>
      <c r="AN3325">
        <v>2</v>
      </c>
      <c r="AO3325">
        <v>11</v>
      </c>
      <c r="AP3325">
        <v>3</v>
      </c>
      <c r="AQ3325">
        <v>10</v>
      </c>
      <c r="AR3325">
        <v>17</v>
      </c>
      <c r="AS3325">
        <v>46</v>
      </c>
      <c r="AT3325">
        <v>54</v>
      </c>
      <c r="AU3325">
        <v>1.41</v>
      </c>
      <c r="AV3325">
        <v>0.69</v>
      </c>
      <c r="AW3325">
        <v>2.2599999999999998</v>
      </c>
      <c r="AX3325">
        <v>46</v>
      </c>
      <c r="AY3325">
        <v>55</v>
      </c>
      <c r="AZ3325">
        <v>35</v>
      </c>
      <c r="BA3325">
        <v>25</v>
      </c>
      <c r="BB3325">
        <v>14</v>
      </c>
      <c r="BC3325">
        <v>31</v>
      </c>
      <c r="BD3325">
        <v>65</v>
      </c>
      <c r="BE3325">
        <v>35</v>
      </c>
      <c r="BF3325">
        <v>64</v>
      </c>
      <c r="BG3325">
        <v>9.99</v>
      </c>
      <c r="BH3325">
        <v>4.57</v>
      </c>
      <c r="BI3325">
        <v>1.75</v>
      </c>
      <c r="BJ3325">
        <v>3.5</v>
      </c>
      <c r="BK3325">
        <v>4</v>
      </c>
      <c r="BL3325">
        <f>1/Table1[[#This Row],[odds_ft_home_team_win]]+1/Table1[[#This Row],[odds_ft_draw]]+1/Table1[[#This Row],[odds_ft_away_team_win]]-1</f>
        <v>0.10714285714285721</v>
      </c>
      <c r="BM3325">
        <f>Table1[[#This Row],[Margin]]/3</f>
        <v>3.5714285714285733E-2</v>
      </c>
      <c r="BN3325">
        <v>1.5</v>
      </c>
      <c r="BO3325">
        <v>1.81</v>
      </c>
      <c r="BP3325">
        <v>3.2</v>
      </c>
      <c r="BQ3325">
        <v>9.25</v>
      </c>
      <c r="BR3325">
        <v>2.2999999999999998</v>
      </c>
      <c r="BS3325">
        <v>1.57</v>
      </c>
      <c r="BT3325" t="s">
        <v>3790</v>
      </c>
      <c r="BU3325">
        <f>VLOOKUP(Table1[[#This Row],[Reference]],metron,11,FALSE)</f>
        <v>1.684957590444867</v>
      </c>
      <c r="BV3325">
        <f>VLOOKUP(Table1[[#This Row],[Reference]],metron,12,FALSE)</f>
        <v>0.95101263631642718</v>
      </c>
    </row>
    <row r="3326" spans="1:74" hidden="1" x14ac:dyDescent="0.45">
      <c r="A3326" t="s">
        <v>5401</v>
      </c>
      <c r="B3326">
        <v>1620950400</v>
      </c>
      <c r="C3326" s="3" t="s">
        <v>4849</v>
      </c>
      <c r="D3326" s="1" t="s">
        <v>65</v>
      </c>
      <c r="E3326" s="1" t="s">
        <v>66</v>
      </c>
      <c r="F3326" s="19" t="s">
        <v>103</v>
      </c>
      <c r="G3326" t="s">
        <v>86</v>
      </c>
      <c r="H3326" t="s">
        <v>3831</v>
      </c>
      <c r="I3326">
        <f>MROUND(Table1[[#This Row],[Prob_H]]*100,2)/100</f>
        <v>0.38</v>
      </c>
      <c r="J3326">
        <f>1/Table1[[#This Row],[odds_ft_home_team_win]]-Table1[[#This Row],[Margin/3]]</f>
        <v>0.37722082985240885</v>
      </c>
      <c r="K3326">
        <f>1/Table1[[#This Row],[odds_ft_draw]]-Table1[[#This Row],[Margin/3]]</f>
        <v>0.29468114731272627</v>
      </c>
      <c r="L3326">
        <f>1/Table1[[#This Row],[odds_ft_away_team_win]]-Table1[[#This Row],[Margin/3]]</f>
        <v>0.32809802283486494</v>
      </c>
      <c r="M3326" s="1" t="s">
        <v>66</v>
      </c>
      <c r="N3326">
        <v>1.45</v>
      </c>
      <c r="O3326">
        <v>2.0299999999999998</v>
      </c>
      <c r="P3326">
        <v>1.4</v>
      </c>
      <c r="Q3326">
        <v>2</v>
      </c>
      <c r="R3326" t="str" cm="1">
        <f t="array" ref="R332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6">
        <v>3</v>
      </c>
      <c r="T3326">
        <v>1</v>
      </c>
      <c r="U3326">
        <v>4</v>
      </c>
      <c r="V3326">
        <v>2</v>
      </c>
      <c r="W3326">
        <v>1</v>
      </c>
      <c r="X3326">
        <v>1</v>
      </c>
      <c r="Y3326" t="s">
        <v>4850</v>
      </c>
      <c r="Z3326" t="s">
        <v>811</v>
      </c>
      <c r="AA3326">
        <v>3</v>
      </c>
      <c r="AB3326">
        <v>5</v>
      </c>
      <c r="AC3326">
        <v>0</v>
      </c>
      <c r="AD3326">
        <v>0</v>
      </c>
      <c r="AE3326">
        <v>1</v>
      </c>
      <c r="AF3326">
        <v>1</v>
      </c>
      <c r="AG3326">
        <v>0</v>
      </c>
      <c r="AH3326">
        <v>0</v>
      </c>
      <c r="AI3326">
        <v>1</v>
      </c>
      <c r="AJ3326">
        <v>1</v>
      </c>
      <c r="AK3326">
        <v>16</v>
      </c>
      <c r="AL3326">
        <v>13</v>
      </c>
      <c r="AM3326">
        <v>4</v>
      </c>
      <c r="AN3326">
        <v>5</v>
      </c>
      <c r="AO3326">
        <v>12</v>
      </c>
      <c r="AP3326">
        <v>8</v>
      </c>
      <c r="AQ3326">
        <v>8</v>
      </c>
      <c r="AR3326">
        <v>12</v>
      </c>
      <c r="AS3326">
        <v>42</v>
      </c>
      <c r="AT3326">
        <v>58</v>
      </c>
      <c r="AU3326">
        <v>1.55</v>
      </c>
      <c r="AV3326">
        <v>1.45</v>
      </c>
      <c r="AW3326">
        <v>2.4</v>
      </c>
      <c r="AX3326">
        <v>53</v>
      </c>
      <c r="AY3326">
        <v>67</v>
      </c>
      <c r="AZ3326">
        <v>41</v>
      </c>
      <c r="BA3326">
        <v>26</v>
      </c>
      <c r="BB3326">
        <v>8</v>
      </c>
      <c r="BC3326">
        <v>29</v>
      </c>
      <c r="BD3326">
        <v>67</v>
      </c>
      <c r="BE3326">
        <v>36</v>
      </c>
      <c r="BF3326">
        <v>77</v>
      </c>
      <c r="BG3326">
        <v>10.47</v>
      </c>
      <c r="BH3326">
        <v>3.74</v>
      </c>
      <c r="BI3326">
        <v>2.5</v>
      </c>
      <c r="BJ3326">
        <v>3.15</v>
      </c>
      <c r="BK3326">
        <v>2.85</v>
      </c>
      <c r="BL3326">
        <f>1/Table1[[#This Row],[odds_ft_home_team_win]]+1/Table1[[#This Row],[odds_ft_draw]]+1/Table1[[#This Row],[odds_ft_away_team_win]]-1</f>
        <v>6.8337510442773475E-2</v>
      </c>
      <c r="BM3326">
        <f>Table1[[#This Row],[Margin]]/3</f>
        <v>2.2779170147591159E-2</v>
      </c>
      <c r="BN3326">
        <v>1.48</v>
      </c>
      <c r="BO3326">
        <v>2.2999999999999998</v>
      </c>
      <c r="BP3326">
        <v>4.1500000000000004</v>
      </c>
      <c r="BQ3326">
        <v>8.5</v>
      </c>
      <c r="BR3326">
        <v>2.0499999999999998</v>
      </c>
      <c r="BS3326">
        <v>1.71</v>
      </c>
      <c r="BT3326" t="s">
        <v>3798</v>
      </c>
      <c r="BU3326">
        <f>VLOOKUP(Table1[[#This Row],[Reference]],metron,11,FALSE)</f>
        <v>1.330562659846547</v>
      </c>
      <c r="BV3326">
        <f>VLOOKUP(Table1[[#This Row],[Reference]],metron,12,FALSE)</f>
        <v>1.1595268542199491</v>
      </c>
    </row>
    <row r="3327" spans="1:74" hidden="1" x14ac:dyDescent="0.45">
      <c r="A3327" t="s">
        <v>5401</v>
      </c>
      <c r="B3327">
        <v>1620957900</v>
      </c>
      <c r="C3327" s="3" t="s">
        <v>4851</v>
      </c>
      <c r="D3327" s="1" t="s">
        <v>65</v>
      </c>
      <c r="E3327" s="1" t="s">
        <v>66</v>
      </c>
      <c r="F3327" s="19" t="s">
        <v>88</v>
      </c>
      <c r="G3327" t="s">
        <v>85</v>
      </c>
      <c r="H3327" t="s">
        <v>3815</v>
      </c>
      <c r="I3327">
        <f>MROUND(Table1[[#This Row],[Prob_H]]*100,2)/100</f>
        <v>0.32</v>
      </c>
      <c r="J3327">
        <f>1/Table1[[#This Row],[odds_ft_home_team_win]]-Table1[[#This Row],[Margin/3]]</f>
        <v>0.32973678964014175</v>
      </c>
      <c r="K3327">
        <f>1/Table1[[#This Row],[odds_ft_draw]]-Table1[[#This Row],[Margin/3]]</f>
        <v>0.30382468350415504</v>
      </c>
      <c r="L3327">
        <f>1/Table1[[#This Row],[odds_ft_away_team_win]]-Table1[[#This Row],[Margin/3]]</f>
        <v>0.36643852685570333</v>
      </c>
      <c r="M3327" s="1" t="s">
        <v>66</v>
      </c>
      <c r="N3327">
        <v>1.5</v>
      </c>
      <c r="O3327">
        <v>1.66</v>
      </c>
      <c r="P3327">
        <v>1.48</v>
      </c>
      <c r="Q3327">
        <v>1.59</v>
      </c>
      <c r="R3327" t="str" cm="1">
        <f t="array" ref="R332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7">
        <v>2</v>
      </c>
      <c r="T3327">
        <v>1</v>
      </c>
      <c r="U3327">
        <v>3</v>
      </c>
      <c r="V3327">
        <v>1</v>
      </c>
      <c r="W3327">
        <v>0</v>
      </c>
      <c r="X3327">
        <v>1</v>
      </c>
      <c r="Y3327" t="s">
        <v>4852</v>
      </c>
      <c r="Z3327">
        <v>19</v>
      </c>
      <c r="AA3327">
        <v>10</v>
      </c>
      <c r="AB3327">
        <v>5</v>
      </c>
      <c r="AC3327">
        <v>2</v>
      </c>
      <c r="AD3327">
        <v>0</v>
      </c>
      <c r="AE3327">
        <v>3</v>
      </c>
      <c r="AF3327">
        <v>0</v>
      </c>
      <c r="AG3327">
        <v>1</v>
      </c>
      <c r="AH3327">
        <v>1</v>
      </c>
      <c r="AI3327">
        <v>2</v>
      </c>
      <c r="AJ3327">
        <v>1</v>
      </c>
      <c r="AK3327">
        <v>17</v>
      </c>
      <c r="AL3327">
        <v>8</v>
      </c>
      <c r="AM3327">
        <v>6</v>
      </c>
      <c r="AN3327">
        <v>2</v>
      </c>
      <c r="AO3327">
        <v>11</v>
      </c>
      <c r="AP3327">
        <v>6</v>
      </c>
      <c r="AQ3327">
        <v>3</v>
      </c>
      <c r="AR3327">
        <v>9</v>
      </c>
      <c r="AS3327">
        <v>50</v>
      </c>
      <c r="AT3327">
        <v>50</v>
      </c>
      <c r="AU3327">
        <v>0</v>
      </c>
      <c r="AV3327">
        <v>0</v>
      </c>
      <c r="AW3327">
        <v>2.39</v>
      </c>
      <c r="AX3327">
        <v>57</v>
      </c>
      <c r="AY3327">
        <v>73</v>
      </c>
      <c r="AZ3327">
        <v>44</v>
      </c>
      <c r="BA3327">
        <v>20</v>
      </c>
      <c r="BB3327">
        <v>5</v>
      </c>
      <c r="BC3327">
        <v>31</v>
      </c>
      <c r="BD3327">
        <v>72</v>
      </c>
      <c r="BE3327">
        <v>38</v>
      </c>
      <c r="BF3327">
        <v>76</v>
      </c>
      <c r="BG3327">
        <v>11.29</v>
      </c>
      <c r="BH3327">
        <v>3.95</v>
      </c>
      <c r="BI3327">
        <v>2.68</v>
      </c>
      <c r="BJ3327">
        <v>2.88</v>
      </c>
      <c r="BK3327">
        <v>2.44</v>
      </c>
      <c r="BL3327">
        <f>1/Table1[[#This Row],[odds_ft_home_team_win]]+1/Table1[[#This Row],[odds_ft_draw]]+1/Table1[[#This Row],[odds_ft_away_team_win]]-1</f>
        <v>0.13019261615420152</v>
      </c>
      <c r="BM3327">
        <f>Table1[[#This Row],[Margin]]/3</f>
        <v>4.3397538718067175E-2</v>
      </c>
      <c r="BN3327">
        <v>1.4</v>
      </c>
      <c r="BO3327">
        <v>2.17</v>
      </c>
      <c r="BP3327">
        <v>3.6</v>
      </c>
      <c r="BQ3327">
        <v>7.25</v>
      </c>
      <c r="BR3327">
        <v>1.87</v>
      </c>
      <c r="BS3327">
        <v>1.91</v>
      </c>
      <c r="BT3327" t="s">
        <v>3817</v>
      </c>
      <c r="BU3327">
        <f>VLOOKUP(Table1[[#This Row],[Reference]],metron,11,FALSE)</f>
        <v>1.210167055864918</v>
      </c>
      <c r="BV3327">
        <f>VLOOKUP(Table1[[#This Row],[Reference]],metron,12,FALSE)</f>
        <v>1.3211783725525419</v>
      </c>
    </row>
    <row r="3328" spans="1:74" hidden="1" x14ac:dyDescent="0.45">
      <c r="A3328" t="s">
        <v>5401</v>
      </c>
      <c r="B3328">
        <v>1621474200</v>
      </c>
      <c r="C3328" s="3" t="s">
        <v>4860</v>
      </c>
      <c r="D3328" s="1" t="s">
        <v>65</v>
      </c>
      <c r="E3328" s="1" t="s">
        <v>66</v>
      </c>
      <c r="F3328" s="18" t="s">
        <v>103</v>
      </c>
      <c r="G3328" t="s">
        <v>77</v>
      </c>
      <c r="H3328" t="s">
        <v>3784</v>
      </c>
      <c r="I3328">
        <f>MROUND(Table1[[#This Row],[Prob_H]]*100,2)/100</f>
        <v>0.34</v>
      </c>
      <c r="J3328">
        <f>1/Table1[[#This Row],[odds_ft_home_team_win]]-Table1[[#This Row],[Margin/3]]</f>
        <v>0.34451490365468856</v>
      </c>
      <c r="K3328">
        <f>1/Table1[[#This Row],[odds_ft_draw]]-Table1[[#This Row],[Margin/3]]</f>
        <v>0.29672517844560853</v>
      </c>
      <c r="L3328">
        <f>1/Table1[[#This Row],[odds_ft_away_team_win]]-Table1[[#This Row],[Margin/3]]</f>
        <v>0.3587599178997028</v>
      </c>
      <c r="M3328" s="1" t="s">
        <v>66</v>
      </c>
      <c r="N3328">
        <v>1.45</v>
      </c>
      <c r="O3328">
        <v>1.98</v>
      </c>
      <c r="P3328">
        <v>1.4</v>
      </c>
      <c r="Q3328">
        <v>1.98</v>
      </c>
      <c r="R3328" t="str" cm="1">
        <f t="array" ref="R332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AA3328">
        <v>7</v>
      </c>
      <c r="AB3328">
        <v>4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13</v>
      </c>
      <c r="AL3328">
        <v>10</v>
      </c>
      <c r="AM3328">
        <v>5</v>
      </c>
      <c r="AN3328">
        <v>4</v>
      </c>
      <c r="AO3328">
        <v>8</v>
      </c>
      <c r="AP3328">
        <v>6</v>
      </c>
      <c r="AQ3328">
        <v>6</v>
      </c>
      <c r="AR3328">
        <v>9</v>
      </c>
      <c r="AS3328">
        <v>56</v>
      </c>
      <c r="AT3328">
        <v>44</v>
      </c>
      <c r="AU3328">
        <v>1.52</v>
      </c>
      <c r="AV3328">
        <v>1.1599999999999999</v>
      </c>
      <c r="AW3328">
        <v>2.34</v>
      </c>
      <c r="AX3328">
        <v>43</v>
      </c>
      <c r="AY3328">
        <v>61</v>
      </c>
      <c r="AZ3328">
        <v>36</v>
      </c>
      <c r="BA3328">
        <v>27</v>
      </c>
      <c r="BB3328">
        <v>13</v>
      </c>
      <c r="BC3328">
        <v>29</v>
      </c>
      <c r="BD3328">
        <v>62</v>
      </c>
      <c r="BE3328">
        <v>32</v>
      </c>
      <c r="BF3328">
        <v>79</v>
      </c>
      <c r="BG3328">
        <v>11.16</v>
      </c>
      <c r="BH3328">
        <v>3.68</v>
      </c>
      <c r="BI3328">
        <v>2.7</v>
      </c>
      <c r="BJ3328">
        <v>3.1</v>
      </c>
      <c r="BK3328">
        <v>2.6</v>
      </c>
      <c r="BL3328">
        <f>1/Table1[[#This Row],[odds_ft_home_team_win]]+1/Table1[[#This Row],[odds_ft_draw]]+1/Table1[[#This Row],[odds_ft_away_team_win]]-1</f>
        <v>7.75664001470453E-2</v>
      </c>
      <c r="BM3328">
        <f>Table1[[#This Row],[Margin]]/3</f>
        <v>2.5855466715681768E-2</v>
      </c>
      <c r="BN3328">
        <v>1.48</v>
      </c>
      <c r="BO3328">
        <v>2.25</v>
      </c>
      <c r="BP3328">
        <v>4.0999999999999996</v>
      </c>
      <c r="BQ3328">
        <v>8</v>
      </c>
      <c r="BR3328">
        <v>2.0499999999999998</v>
      </c>
      <c r="BS3328">
        <v>1.74</v>
      </c>
      <c r="BT3328" t="s">
        <v>3798</v>
      </c>
      <c r="BU3328">
        <f>VLOOKUP(Table1[[#This Row],[Reference]],metron,11,FALSE)</f>
        <v>1.228921489601805</v>
      </c>
      <c r="BV3328">
        <f>VLOOKUP(Table1[[#This Row],[Reference]],metron,12,FALSE)</f>
        <v>1.2940512655166849</v>
      </c>
    </row>
    <row r="3329" spans="1:74" x14ac:dyDescent="0.45">
      <c r="A3329" t="s">
        <v>5401</v>
      </c>
      <c r="B3329">
        <v>1621562400</v>
      </c>
      <c r="C3329" s="3" t="s">
        <v>4861</v>
      </c>
      <c r="D3329" s="1" t="s">
        <v>65</v>
      </c>
      <c r="E3329" s="1" t="s">
        <v>66</v>
      </c>
      <c r="F3329" s="18" t="s">
        <v>88</v>
      </c>
      <c r="G3329" t="s">
        <v>73</v>
      </c>
      <c r="H3329" t="s">
        <v>3811</v>
      </c>
      <c r="I3329">
        <f>MROUND(Table1[[#This Row],[Prob_H]]*100,2)/100</f>
        <v>0.57999999999999996</v>
      </c>
      <c r="J3329">
        <f>1/Table1[[#This Row],[odds_ft_home_team_win]]-Table1[[#This Row],[Margin/3]]</f>
        <v>0.57645027405506455</v>
      </c>
      <c r="K3329">
        <f>1/Table1[[#This Row],[odds_ft_draw]]-Table1[[#This Row],[Margin/3]]</f>
        <v>0.25542565662326144</v>
      </c>
      <c r="L3329">
        <f>1/Table1[[#This Row],[odds_ft_away_team_win]]-Table1[[#This Row],[Margin/3]]</f>
        <v>0.16812406932167412</v>
      </c>
      <c r="M3329" s="1" t="s">
        <v>66</v>
      </c>
      <c r="N3329">
        <v>1.53</v>
      </c>
      <c r="O3329">
        <v>1.41</v>
      </c>
      <c r="P3329">
        <v>1.48</v>
      </c>
      <c r="Q3329">
        <v>1.41</v>
      </c>
      <c r="R3329" t="str" cm="1">
        <f t="array" ref="R332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29">
        <v>3</v>
      </c>
      <c r="T3329">
        <v>0</v>
      </c>
      <c r="U3329">
        <v>3</v>
      </c>
      <c r="V3329">
        <v>2</v>
      </c>
      <c r="W3329">
        <v>2</v>
      </c>
      <c r="X3329">
        <v>0</v>
      </c>
      <c r="Y3329" t="s">
        <v>4862</v>
      </c>
      <c r="AA3329">
        <v>8</v>
      </c>
      <c r="AB3329">
        <v>5</v>
      </c>
      <c r="AC3329">
        <v>1</v>
      </c>
      <c r="AD3329">
        <v>0</v>
      </c>
      <c r="AE3329">
        <v>5</v>
      </c>
      <c r="AF3329">
        <v>0</v>
      </c>
      <c r="AG3329">
        <v>1</v>
      </c>
      <c r="AH3329">
        <v>0</v>
      </c>
      <c r="AI3329">
        <v>2</v>
      </c>
      <c r="AJ3329">
        <v>3</v>
      </c>
      <c r="AK3329">
        <v>22</v>
      </c>
      <c r="AL3329">
        <v>20</v>
      </c>
      <c r="AM3329">
        <v>8</v>
      </c>
      <c r="AN3329">
        <v>7</v>
      </c>
      <c r="AO3329">
        <v>14</v>
      </c>
      <c r="AP3329">
        <v>13</v>
      </c>
      <c r="AQ3329">
        <v>9</v>
      </c>
      <c r="AR3329">
        <v>15</v>
      </c>
      <c r="AS3329">
        <v>51</v>
      </c>
      <c r="AT3329">
        <v>49</v>
      </c>
      <c r="AU3329">
        <v>2.25</v>
      </c>
      <c r="AV3329">
        <v>2.0099999999999998</v>
      </c>
      <c r="AW3329">
        <v>2.41</v>
      </c>
      <c r="AX3329">
        <v>50</v>
      </c>
      <c r="AY3329">
        <v>65</v>
      </c>
      <c r="AZ3329">
        <v>42</v>
      </c>
      <c r="BA3329">
        <v>25</v>
      </c>
      <c r="BB3329">
        <v>12</v>
      </c>
      <c r="BC3329">
        <v>31</v>
      </c>
      <c r="BD3329">
        <v>71</v>
      </c>
      <c r="BE3329">
        <v>39</v>
      </c>
      <c r="BF3329">
        <v>70</v>
      </c>
      <c r="BG3329">
        <v>10.59</v>
      </c>
      <c r="BH3329">
        <v>3.73</v>
      </c>
      <c r="BI3329">
        <v>1.67</v>
      </c>
      <c r="BJ3329">
        <v>3.6</v>
      </c>
      <c r="BK3329">
        <v>5.25</v>
      </c>
      <c r="BL3329">
        <f>1/Table1[[#This Row],[odds_ft_home_team_win]]+1/Table1[[#This Row],[odds_ft_draw]]+1/Table1[[#This Row],[odds_ft_away_team_win]]-1</f>
        <v>6.705636346354904E-2</v>
      </c>
      <c r="BM3329">
        <f>Table1[[#This Row],[Margin]]/3</f>
        <v>2.2352121154516347E-2</v>
      </c>
      <c r="BN3329">
        <v>1.42</v>
      </c>
      <c r="BO3329">
        <v>2.2000000000000002</v>
      </c>
      <c r="BP3329">
        <v>3.85</v>
      </c>
      <c r="BQ3329">
        <v>8</v>
      </c>
      <c r="BR3329">
        <v>2.2000000000000002</v>
      </c>
      <c r="BS3329">
        <v>1.62</v>
      </c>
      <c r="BT3329" t="s">
        <v>3817</v>
      </c>
      <c r="BU3329">
        <f>VLOOKUP(Table1[[#This Row],[Reference]],metron,11,FALSE)</f>
        <v>1.7619715019855171</v>
      </c>
      <c r="BV3329">
        <f>VLOOKUP(Table1[[#This Row],[Reference]],metron,12,FALSE)</f>
        <v>0.87432842793739785</v>
      </c>
    </row>
    <row r="3330" spans="1:74" hidden="1" x14ac:dyDescent="0.45">
      <c r="A3330" s="10" t="s">
        <v>5401</v>
      </c>
      <c r="B3330">
        <v>1621731600</v>
      </c>
      <c r="C3330" s="11" t="s">
        <v>4863</v>
      </c>
      <c r="D3330" s="10" t="s">
        <v>65</v>
      </c>
      <c r="E3330" s="10" t="s">
        <v>66</v>
      </c>
      <c r="F3330" s="10" t="s">
        <v>77</v>
      </c>
      <c r="G3330" s="10" t="s">
        <v>103</v>
      </c>
      <c r="H3330" s="10" t="s">
        <v>3800</v>
      </c>
      <c r="I3330" s="10">
        <f>MROUND(Table1[[#This Row],[Prob_H]]*100,2)/100</f>
        <v>0.52</v>
      </c>
      <c r="J3330" s="10">
        <f>1/Table1[[#This Row],[odds_ft_home_team_win]]-Table1[[#This Row],[Margin/3]]</f>
        <v>0.52322320368440844</v>
      </c>
      <c r="K3330" s="10">
        <f>1/Table1[[#This Row],[odds_ft_draw]]-Table1[[#This Row],[Margin/3]]</f>
        <v>0.27528257893928165</v>
      </c>
      <c r="L3330" s="10">
        <f>1/Table1[[#This Row],[odds_ft_away_team_win]]-Table1[[#This Row],[Margin/3]]</f>
        <v>0.20149421737631001</v>
      </c>
      <c r="M3330" s="10" t="s">
        <v>66</v>
      </c>
      <c r="N3330" s="10">
        <v>1.95</v>
      </c>
      <c r="O3330" s="10">
        <v>1.44</v>
      </c>
      <c r="P3330" s="10">
        <v>1.98</v>
      </c>
      <c r="Q3330" s="10">
        <v>1.4</v>
      </c>
      <c r="R3330" s="10" t="str" cm="1">
        <f t="array" ref="R333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0" s="10">
        <v>1</v>
      </c>
      <c r="T3330" s="10">
        <v>0</v>
      </c>
      <c r="U3330" s="10">
        <v>1</v>
      </c>
      <c r="V3330" s="10">
        <v>0</v>
      </c>
      <c r="W3330" s="10">
        <v>0</v>
      </c>
      <c r="X3330" s="10">
        <v>0</v>
      </c>
      <c r="Y3330" s="10">
        <v>51</v>
      </c>
      <c r="Z3330" s="10"/>
      <c r="AA3330" s="10">
        <v>5</v>
      </c>
      <c r="AB3330" s="10">
        <v>3</v>
      </c>
      <c r="AC3330" s="10">
        <v>2</v>
      </c>
      <c r="AD3330" s="10">
        <v>0</v>
      </c>
      <c r="AE3330" s="10">
        <v>1</v>
      </c>
      <c r="AF3330" s="10">
        <v>1</v>
      </c>
      <c r="AG3330" s="10">
        <v>0</v>
      </c>
      <c r="AH3330" s="10">
        <v>2</v>
      </c>
      <c r="AI3330" s="10">
        <v>0</v>
      </c>
      <c r="AJ3330" s="10">
        <v>2</v>
      </c>
      <c r="AK3330" s="10">
        <v>21</v>
      </c>
      <c r="AL3330" s="10">
        <v>12</v>
      </c>
      <c r="AM3330" s="10">
        <v>10</v>
      </c>
      <c r="AN3330" s="10">
        <v>3</v>
      </c>
      <c r="AO3330" s="10">
        <v>11</v>
      </c>
      <c r="AP3330" s="10">
        <v>9</v>
      </c>
      <c r="AQ3330" s="10">
        <v>10</v>
      </c>
      <c r="AR3330" s="10">
        <v>11</v>
      </c>
      <c r="AS3330" s="10">
        <v>47</v>
      </c>
      <c r="AT3330" s="10">
        <v>53</v>
      </c>
      <c r="AU3330" s="10">
        <v>2.2999999999999998</v>
      </c>
      <c r="AV3330" s="10">
        <v>1.37</v>
      </c>
      <c r="AW3330" s="10">
        <v>2.2799999999999998</v>
      </c>
      <c r="AX3330" s="10">
        <v>42</v>
      </c>
      <c r="AY3330" s="10">
        <v>59</v>
      </c>
      <c r="AZ3330" s="10">
        <v>35</v>
      </c>
      <c r="BA3330" s="10">
        <v>26</v>
      </c>
      <c r="BB3330" s="10">
        <v>13</v>
      </c>
      <c r="BC3330" s="10">
        <v>28</v>
      </c>
      <c r="BD3330" s="10">
        <v>60</v>
      </c>
      <c r="BE3330" s="10">
        <v>31</v>
      </c>
      <c r="BF3330" s="10">
        <v>77</v>
      </c>
      <c r="BG3330" s="10">
        <v>11.14</v>
      </c>
      <c r="BH3330" s="10">
        <v>3.61</v>
      </c>
      <c r="BI3330" s="10">
        <v>1.83</v>
      </c>
      <c r="BJ3330" s="10">
        <v>3.35</v>
      </c>
      <c r="BK3330" s="10">
        <v>4.45</v>
      </c>
      <c r="BL3330" s="10">
        <f>1/Table1[[#This Row],[odds_ft_home_team_win]]+1/Table1[[#This Row],[odds_ft_draw]]+1/Table1[[#This Row],[odds_ft_away_team_win]]-1</f>
        <v>6.9674651241856456E-2</v>
      </c>
      <c r="BM3330" s="10">
        <f>Table1[[#This Row],[Margin]]/3</f>
        <v>2.3224883747285485E-2</v>
      </c>
      <c r="BN3330" s="10">
        <v>1.4</v>
      </c>
      <c r="BO3330" s="10">
        <v>2.15</v>
      </c>
      <c r="BP3330" s="10">
        <v>3.8</v>
      </c>
      <c r="BQ3330" s="10">
        <v>7.75</v>
      </c>
      <c r="BR3330" s="10">
        <v>2.0499999999999998</v>
      </c>
      <c r="BS3330" s="10">
        <v>1.71</v>
      </c>
      <c r="BT3330" s="10" t="s">
        <v>3802</v>
      </c>
      <c r="BU3330">
        <f>VLOOKUP(Table1[[#This Row],[Reference]],metron,11,FALSE)</f>
        <v>1.625948039373891</v>
      </c>
      <c r="BV3330">
        <f>VLOOKUP(Table1[[#This Row],[Reference]],metron,12,FALSE)</f>
        <v>0.97079231886396644</v>
      </c>
    </row>
    <row r="3331" spans="1:74" hidden="1" x14ac:dyDescent="0.45">
      <c r="A3331" s="10" t="s">
        <v>5401</v>
      </c>
      <c r="B3331">
        <v>1621814400</v>
      </c>
      <c r="C3331" s="11" t="s">
        <v>4864</v>
      </c>
      <c r="D3331" s="10" t="s">
        <v>65</v>
      </c>
      <c r="E3331" s="10" t="s">
        <v>66</v>
      </c>
      <c r="F3331" s="10" t="s">
        <v>73</v>
      </c>
      <c r="G3331" s="10" t="s">
        <v>88</v>
      </c>
      <c r="H3331" s="10" t="s">
        <v>3903</v>
      </c>
      <c r="I3331" s="10">
        <f>MROUND(Table1[[#This Row],[Prob_H]]*100,2)/100</f>
        <v>0.42</v>
      </c>
      <c r="J3331" s="10">
        <f>1/Table1[[#This Row],[odds_ft_home_team_win]]-Table1[[#This Row],[Margin/3]]</f>
        <v>0.41257480712380129</v>
      </c>
      <c r="K3331" s="10">
        <f>1/Table1[[#This Row],[odds_ft_draw]]-Table1[[#This Row],[Margin/3]]</f>
        <v>0.27629966111471621</v>
      </c>
      <c r="L3331" s="10">
        <f>1/Table1[[#This Row],[odds_ft_away_team_win]]-Table1[[#This Row],[Margin/3]]</f>
        <v>0.31112553176148239</v>
      </c>
      <c r="M3331" s="10" t="s">
        <v>66</v>
      </c>
      <c r="N3331" s="10">
        <v>1.38</v>
      </c>
      <c r="O3331" s="10">
        <v>1.56</v>
      </c>
      <c r="P3331" s="10">
        <v>1.41</v>
      </c>
      <c r="Q3331" s="10">
        <v>1.48</v>
      </c>
      <c r="R3331" s="10" t="str" cm="1">
        <f t="array" ref="R333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1" s="10">
        <v>1</v>
      </c>
      <c r="T3331" s="10">
        <v>0</v>
      </c>
      <c r="U3331" s="10">
        <v>1</v>
      </c>
      <c r="V3331" s="10">
        <v>0</v>
      </c>
      <c r="W3331" s="10">
        <v>0</v>
      </c>
      <c r="X3331" s="10">
        <v>0</v>
      </c>
      <c r="Y3331" s="10">
        <v>54</v>
      </c>
      <c r="Z3331" s="10"/>
      <c r="AA3331" s="10">
        <v>9</v>
      </c>
      <c r="AB3331" s="10">
        <v>1</v>
      </c>
      <c r="AC3331" s="10">
        <v>0</v>
      </c>
      <c r="AD3331" s="10">
        <v>1</v>
      </c>
      <c r="AE3331" s="10">
        <v>2</v>
      </c>
      <c r="AF3331" s="10">
        <v>0</v>
      </c>
      <c r="AG3331" s="10">
        <v>0</v>
      </c>
      <c r="AH3331" s="10">
        <v>1</v>
      </c>
      <c r="AI3331" s="10">
        <v>0</v>
      </c>
      <c r="AJ3331" s="10">
        <v>2</v>
      </c>
      <c r="AK3331" s="10">
        <v>18</v>
      </c>
      <c r="AL3331" s="10">
        <v>8</v>
      </c>
      <c r="AM3331" s="10">
        <v>5</v>
      </c>
      <c r="AN3331" s="10">
        <v>4</v>
      </c>
      <c r="AO3331" s="10">
        <v>13</v>
      </c>
      <c r="AP3331" s="10">
        <v>4</v>
      </c>
      <c r="AQ3331" s="10">
        <v>11</v>
      </c>
      <c r="AR3331" s="10">
        <v>11</v>
      </c>
      <c r="AS3331" s="10">
        <v>60</v>
      </c>
      <c r="AT3331" s="10">
        <v>40</v>
      </c>
      <c r="AU3331" s="10">
        <v>1.97</v>
      </c>
      <c r="AV3331" s="10">
        <v>1.08</v>
      </c>
      <c r="AW3331" s="10">
        <v>2.42</v>
      </c>
      <c r="AX3331" s="10">
        <v>49</v>
      </c>
      <c r="AY3331" s="10">
        <v>66</v>
      </c>
      <c r="AZ3331" s="10">
        <v>44</v>
      </c>
      <c r="BA3331" s="10">
        <v>24</v>
      </c>
      <c r="BB3331" s="10">
        <v>12</v>
      </c>
      <c r="BC3331" s="10">
        <v>33</v>
      </c>
      <c r="BD3331" s="10">
        <v>71</v>
      </c>
      <c r="BE3331" s="10">
        <v>38</v>
      </c>
      <c r="BF3331" s="10">
        <v>71</v>
      </c>
      <c r="BG3331" s="10">
        <v>10.65</v>
      </c>
      <c r="BH3331" s="10">
        <v>3.8</v>
      </c>
      <c r="BI3331" s="10">
        <v>2.2999999999999998</v>
      </c>
      <c r="BJ3331" s="10">
        <v>3.35</v>
      </c>
      <c r="BK3331" s="10">
        <v>3</v>
      </c>
      <c r="BL3331" s="10">
        <f>1/Table1[[#This Row],[odds_ft_home_team_win]]+1/Table1[[#This Row],[odds_ft_draw]]+1/Table1[[#This Row],[odds_ft_away_team_win]]-1</f>
        <v>6.6623404715552725E-2</v>
      </c>
      <c r="BM3331" s="10">
        <f>Table1[[#This Row],[Margin]]/3</f>
        <v>2.220780157185091E-2</v>
      </c>
      <c r="BN3331" s="10">
        <v>1.38</v>
      </c>
      <c r="BO3331" s="10">
        <v>2.0499999999999998</v>
      </c>
      <c r="BP3331" s="10">
        <v>3.55</v>
      </c>
      <c r="BQ3331" s="10">
        <v>7</v>
      </c>
      <c r="BR3331" s="10">
        <v>1.91</v>
      </c>
      <c r="BS3331" s="10">
        <v>1.87</v>
      </c>
      <c r="BT3331" s="10" t="s">
        <v>3786</v>
      </c>
      <c r="BU3331">
        <f>VLOOKUP(Table1[[#This Row],[Reference]],metron,11,FALSE)</f>
        <v>1.396960958296362</v>
      </c>
      <c r="BV3331">
        <f>VLOOKUP(Table1[[#This Row],[Reference]],metron,12,FALSE)</f>
        <v>1.091503992901508</v>
      </c>
    </row>
    <row r="3332" spans="1:74" hidden="1" x14ac:dyDescent="0.45">
      <c r="A3332" t="s">
        <v>5407</v>
      </c>
      <c r="B3332">
        <v>1525307400</v>
      </c>
      <c r="C3332" s="3" t="s">
        <v>3225</v>
      </c>
      <c r="D3332" s="1" t="s">
        <v>65</v>
      </c>
      <c r="E3332" s="1" t="s">
        <v>66</v>
      </c>
      <c r="F3332" s="19" t="s">
        <v>94</v>
      </c>
      <c r="G3332" t="s">
        <v>86</v>
      </c>
      <c r="H3332" t="s">
        <v>66</v>
      </c>
      <c r="I3332">
        <f>MROUND(Table1[[#This Row],[Prob_H]]*100,2)/100</f>
        <v>0.28000000000000003</v>
      </c>
      <c r="J3332">
        <f>1/Table1[[#This Row],[odds_ft_home_team_win]]-Table1[[#This Row],[Margin/3]]</f>
        <v>0.28298186667363934</v>
      </c>
      <c r="K3332">
        <f>1/Table1[[#This Row],[odds_ft_draw]]-Table1[[#This Row],[Margin/3]]</f>
        <v>0.2771509628835519</v>
      </c>
      <c r="L3332">
        <f>1/Table1[[#This Row],[odds_ft_away_team_win]]-Table1[[#This Row],[Margin/3]]</f>
        <v>0.43986717044280882</v>
      </c>
      <c r="M3332" s="1" t="s">
        <v>66</v>
      </c>
      <c r="N3332">
        <v>1.0900000000000001</v>
      </c>
      <c r="O3332">
        <v>1.61</v>
      </c>
      <c r="P3332">
        <v>1.03</v>
      </c>
      <c r="Q3332">
        <v>1.62</v>
      </c>
      <c r="R3332" t="str" cm="1">
        <f t="array" ref="R333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32">
        <v>1</v>
      </c>
      <c r="T3332">
        <v>4</v>
      </c>
      <c r="U3332">
        <v>5</v>
      </c>
      <c r="V3332">
        <v>4</v>
      </c>
      <c r="W3332">
        <v>1</v>
      </c>
      <c r="X3332">
        <v>3</v>
      </c>
      <c r="Y3332">
        <v>44</v>
      </c>
      <c r="Z3332" t="s">
        <v>3226</v>
      </c>
      <c r="AA3332">
        <v>5</v>
      </c>
      <c r="AB3332">
        <v>6</v>
      </c>
      <c r="AC3332">
        <v>1</v>
      </c>
      <c r="AD3332">
        <v>0</v>
      </c>
      <c r="AE3332">
        <v>4</v>
      </c>
      <c r="AF3332">
        <v>0</v>
      </c>
      <c r="AG3332">
        <v>1</v>
      </c>
      <c r="AH3332">
        <v>0</v>
      </c>
      <c r="AI3332">
        <v>1</v>
      </c>
      <c r="AJ3332">
        <v>3</v>
      </c>
      <c r="AK3332">
        <v>10</v>
      </c>
      <c r="AL3332">
        <v>11</v>
      </c>
      <c r="AM3332">
        <v>5</v>
      </c>
      <c r="AN3332">
        <v>8</v>
      </c>
      <c r="AO3332">
        <v>5</v>
      </c>
      <c r="AP3332">
        <v>3</v>
      </c>
      <c r="AQ3332">
        <v>11</v>
      </c>
      <c r="AR3332">
        <v>12</v>
      </c>
      <c r="AS3332">
        <v>50</v>
      </c>
      <c r="AT3332">
        <v>50</v>
      </c>
      <c r="AU3332">
        <v>0</v>
      </c>
      <c r="AV3332">
        <v>0</v>
      </c>
      <c r="AW3332">
        <v>2.37</v>
      </c>
      <c r="AX3332">
        <v>56</v>
      </c>
      <c r="AY3332">
        <v>74</v>
      </c>
      <c r="AZ3332">
        <v>42</v>
      </c>
      <c r="BA3332">
        <v>18</v>
      </c>
      <c r="BB3332">
        <v>10</v>
      </c>
      <c r="BC3332">
        <v>34</v>
      </c>
      <c r="BD3332">
        <v>65</v>
      </c>
      <c r="BE3332">
        <v>32</v>
      </c>
      <c r="BF3332">
        <v>77</v>
      </c>
      <c r="BG3332">
        <v>9.16</v>
      </c>
      <c r="BH3332">
        <v>5.64</v>
      </c>
      <c r="BI3332">
        <v>3.43</v>
      </c>
      <c r="BJ3332">
        <v>3.5</v>
      </c>
      <c r="BK3332">
        <v>2.23</v>
      </c>
      <c r="BL3332">
        <f>1/Table1[[#This Row],[odds_ft_home_team_win]]+1/Table1[[#This Row],[odds_ft_draw]]+1/Table1[[#This Row],[odds_ft_away_team_win]]-1</f>
        <v>2.5689968492201398E-2</v>
      </c>
      <c r="BM3332">
        <f>Table1[[#This Row],[Margin]]/3</f>
        <v>8.5633228307337994E-3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 t="s">
        <v>124</v>
      </c>
      <c r="BU3332">
        <f>VLOOKUP(Table1[[#This Row],[Reference]],metron,11,FALSE)</f>
        <v>1.128766254360926</v>
      </c>
      <c r="BV3332">
        <f>VLOOKUP(Table1[[#This Row],[Reference]],metron,12,FALSE)</f>
        <v>1.415794481446242</v>
      </c>
    </row>
    <row r="3333" spans="1:74" hidden="1" x14ac:dyDescent="0.45">
      <c r="A3333" s="12" t="s">
        <v>5401</v>
      </c>
      <c r="B3333">
        <v>1622423700</v>
      </c>
      <c r="C3333" s="13" t="s">
        <v>4866</v>
      </c>
      <c r="D3333" s="12" t="s">
        <v>65</v>
      </c>
      <c r="E3333" s="12" t="s">
        <v>66</v>
      </c>
      <c r="F3333" s="12" t="s">
        <v>77</v>
      </c>
      <c r="G3333" s="12" t="s">
        <v>88</v>
      </c>
      <c r="H3333" s="12" t="s">
        <v>3822</v>
      </c>
      <c r="I3333" s="12">
        <f>MROUND(Table1[[#This Row],[Prob_H]]*100,2)/100</f>
        <v>0.5</v>
      </c>
      <c r="J3333" s="12">
        <f>1/Table1[[#This Row],[odds_ft_home_team_win]]-Table1[[#This Row],[Margin/3]]</f>
        <v>0.50028502999138103</v>
      </c>
      <c r="K3333" s="12">
        <f>1/Table1[[#This Row],[odds_ft_draw]]-Table1[[#This Row],[Margin/3]]</f>
        <v>0.26657989303106533</v>
      </c>
      <c r="L3333" s="12">
        <f>1/Table1[[#This Row],[odds_ft_away_team_win]]-Table1[[#This Row],[Margin/3]]</f>
        <v>0.23313507697755367</v>
      </c>
      <c r="M3333" s="12" t="s">
        <v>66</v>
      </c>
      <c r="N3333" s="12">
        <v>2</v>
      </c>
      <c r="O3333" s="12">
        <v>1.49</v>
      </c>
      <c r="P3333" s="12">
        <v>1.98</v>
      </c>
      <c r="Q3333" s="12">
        <v>1.48</v>
      </c>
      <c r="R3333" s="12" t="str" cm="1">
        <f t="array" ref="R333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3" s="12">
        <v>1</v>
      </c>
      <c r="T3333" s="12">
        <v>1</v>
      </c>
      <c r="U3333" s="12">
        <v>2</v>
      </c>
      <c r="V3333" s="12">
        <v>1</v>
      </c>
      <c r="W3333" s="12">
        <v>0</v>
      </c>
      <c r="X3333" s="12">
        <v>1</v>
      </c>
      <c r="Y3333" s="12">
        <v>51</v>
      </c>
      <c r="Z3333" s="12">
        <v>37</v>
      </c>
      <c r="AA3333" s="12">
        <v>6</v>
      </c>
      <c r="AB3333" s="12">
        <v>8</v>
      </c>
      <c r="AC3333" s="12">
        <v>1</v>
      </c>
      <c r="AD3333" s="12">
        <v>0</v>
      </c>
      <c r="AE3333" s="12">
        <v>1</v>
      </c>
      <c r="AF3333" s="12">
        <v>0</v>
      </c>
      <c r="AG3333" s="12">
        <v>0</v>
      </c>
      <c r="AH3333" s="12">
        <v>1</v>
      </c>
      <c r="AI3333" s="12">
        <v>0</v>
      </c>
      <c r="AJ3333" s="12">
        <v>1</v>
      </c>
      <c r="AK3333" s="12">
        <v>10</v>
      </c>
      <c r="AL3333" s="12">
        <v>12</v>
      </c>
      <c r="AM3333" s="12">
        <v>4</v>
      </c>
      <c r="AN3333" s="12">
        <v>2</v>
      </c>
      <c r="AO3333" s="12">
        <v>6</v>
      </c>
      <c r="AP3333" s="12">
        <v>10</v>
      </c>
      <c r="AQ3333" s="12">
        <v>15</v>
      </c>
      <c r="AR3333" s="12">
        <v>11</v>
      </c>
      <c r="AS3333" s="12">
        <v>35</v>
      </c>
      <c r="AT3333" s="12">
        <v>65</v>
      </c>
      <c r="AU3333" s="12">
        <v>1.2</v>
      </c>
      <c r="AV3333" s="12">
        <v>1.33</v>
      </c>
      <c r="AW3333" s="12">
        <v>2.2799999999999998</v>
      </c>
      <c r="AX3333" s="12">
        <v>41</v>
      </c>
      <c r="AY3333" s="12">
        <v>65</v>
      </c>
      <c r="AZ3333" s="12">
        <v>38</v>
      </c>
      <c r="BA3333" s="12">
        <v>22</v>
      </c>
      <c r="BB3333" s="12">
        <v>10</v>
      </c>
      <c r="BC3333" s="12">
        <v>29</v>
      </c>
      <c r="BD3333" s="12">
        <v>65</v>
      </c>
      <c r="BE3333" s="12">
        <v>30</v>
      </c>
      <c r="BF3333" s="12">
        <v>82</v>
      </c>
      <c r="BG3333" s="12">
        <v>11.67</v>
      </c>
      <c r="BH3333" s="12">
        <v>3.17</v>
      </c>
      <c r="BI3333" s="12">
        <v>1.91</v>
      </c>
      <c r="BJ3333" s="12">
        <v>3.45</v>
      </c>
      <c r="BK3333" s="12">
        <v>3.9</v>
      </c>
      <c r="BL3333" s="12">
        <f>1/Table1[[#This Row],[odds_ft_home_team_win]]+1/Table1[[#This Row],[odds_ft_draw]]+1/Table1[[#This Row],[odds_ft_away_team_win]]-1</f>
        <v>6.9825538298108336E-2</v>
      </c>
      <c r="BM3333" s="12">
        <f>Table1[[#This Row],[Margin]]/3</f>
        <v>2.327517943270278E-2</v>
      </c>
      <c r="BN3333" s="12">
        <v>1.44</v>
      </c>
      <c r="BO3333" s="12">
        <v>2.25</v>
      </c>
      <c r="BP3333" s="12">
        <v>3.95</v>
      </c>
      <c r="BQ3333" s="12">
        <v>7.75</v>
      </c>
      <c r="BR3333" s="12">
        <v>2.1</v>
      </c>
      <c r="BS3333" s="12">
        <v>1.69</v>
      </c>
      <c r="BT3333" s="12" t="s">
        <v>3802</v>
      </c>
      <c r="BU3333">
        <f>VLOOKUP(Table1[[#This Row],[Reference]],metron,11,FALSE)</f>
        <v>1.5342708579532029</v>
      </c>
      <c r="BV3333">
        <f>VLOOKUP(Table1[[#This Row],[Reference]],metron,12,FALSE)</f>
        <v>0.98593713070196176</v>
      </c>
    </row>
    <row r="3334" spans="1:74" x14ac:dyDescent="0.45">
      <c r="A3334" s="10" t="s">
        <v>5399</v>
      </c>
      <c r="B3334">
        <v>1652569200</v>
      </c>
      <c r="C3334" s="11" t="s">
        <v>5381</v>
      </c>
      <c r="D3334" s="10" t="s">
        <v>65</v>
      </c>
      <c r="E3334" s="10" t="s">
        <v>66</v>
      </c>
      <c r="F3334" s="17" t="s">
        <v>86</v>
      </c>
      <c r="G3334" s="10" t="s">
        <v>73</v>
      </c>
      <c r="H3334" s="10" t="s">
        <v>3903</v>
      </c>
      <c r="I3334" s="10">
        <f>MROUND(Table1[[#This Row],[Prob_H]]*100,2)/100</f>
        <v>0.6</v>
      </c>
      <c r="J3334" s="10">
        <f>1/Table1[[#This Row],[odds_ft_home_team_win]]-Table1[[#This Row],[Margin/3]]</f>
        <v>0.6098587066329002</v>
      </c>
      <c r="K3334" s="10">
        <f>1/Table1[[#This Row],[odds_ft_draw]]-Table1[[#This Row],[Margin/3]]</f>
        <v>0.23496768658058978</v>
      </c>
      <c r="L3334" s="10">
        <f>1/Table1[[#This Row],[odds_ft_away_team_win]]-Table1[[#This Row],[Margin/3]]</f>
        <v>0.15517360678651002</v>
      </c>
      <c r="M3334" s="10" t="s">
        <v>66</v>
      </c>
      <c r="N3334" s="10">
        <v>1.7</v>
      </c>
      <c r="O3334" s="10">
        <v>1.44</v>
      </c>
      <c r="P3334" s="10">
        <v>1.72</v>
      </c>
      <c r="Q3334" s="10">
        <v>1.4</v>
      </c>
      <c r="R3334" s="10" t="str" cm="1">
        <f t="array" ref="R333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4" s="10">
        <v>3</v>
      </c>
      <c r="T3334" s="10">
        <v>2</v>
      </c>
      <c r="U3334" s="10">
        <v>5</v>
      </c>
      <c r="V3334" s="10">
        <v>2</v>
      </c>
      <c r="W3334" s="10">
        <v>1</v>
      </c>
      <c r="X3334" s="10">
        <v>1</v>
      </c>
      <c r="Y3334" s="10" t="s">
        <v>5382</v>
      </c>
      <c r="Z3334" s="10" t="s">
        <v>5383</v>
      </c>
      <c r="AA3334" s="10">
        <v>8</v>
      </c>
      <c r="AB3334" s="10">
        <v>7</v>
      </c>
      <c r="AC3334" s="10">
        <v>1</v>
      </c>
      <c r="AD3334" s="10">
        <v>0</v>
      </c>
      <c r="AE3334" s="10">
        <v>4</v>
      </c>
      <c r="AF3334" s="10">
        <v>0</v>
      </c>
      <c r="AG3334" s="10">
        <v>1</v>
      </c>
      <c r="AH3334" s="10">
        <v>0</v>
      </c>
      <c r="AI3334" s="10">
        <v>2</v>
      </c>
      <c r="AJ3334" s="10">
        <v>2</v>
      </c>
      <c r="AK3334" s="10">
        <v>19</v>
      </c>
      <c r="AL3334" s="10">
        <v>15</v>
      </c>
      <c r="AM3334" s="10">
        <v>7</v>
      </c>
      <c r="AN3334" s="10">
        <v>7</v>
      </c>
      <c r="AO3334" s="10">
        <v>12</v>
      </c>
      <c r="AP3334" s="10">
        <v>8</v>
      </c>
      <c r="AQ3334" s="10">
        <v>10</v>
      </c>
      <c r="AR3334" s="10">
        <v>16</v>
      </c>
      <c r="AS3334" s="10">
        <v>43</v>
      </c>
      <c r="AT3334" s="10">
        <v>57</v>
      </c>
      <c r="AU3334" s="10">
        <v>1.99</v>
      </c>
      <c r="AV3334" s="10">
        <v>1.74</v>
      </c>
      <c r="AW3334" s="10">
        <v>2.2200000000000002</v>
      </c>
      <c r="AX3334" s="10">
        <v>51</v>
      </c>
      <c r="AY3334" s="10">
        <v>74</v>
      </c>
      <c r="AZ3334" s="10">
        <v>36</v>
      </c>
      <c r="BA3334" s="10">
        <v>19</v>
      </c>
      <c r="BB3334" s="10">
        <v>4</v>
      </c>
      <c r="BC3334" s="10">
        <v>33</v>
      </c>
      <c r="BD3334" s="10">
        <v>59</v>
      </c>
      <c r="BE3334" s="10">
        <v>32</v>
      </c>
      <c r="BF3334" s="10">
        <v>74</v>
      </c>
      <c r="BG3334" s="10">
        <v>9.61</v>
      </c>
      <c r="BH3334" s="10">
        <v>5.5</v>
      </c>
      <c r="BI3334" s="10">
        <v>1.55</v>
      </c>
      <c r="BJ3334" s="10">
        <v>3.7</v>
      </c>
      <c r="BK3334" s="10">
        <v>5.25</v>
      </c>
      <c r="BL3334" s="10">
        <f>1/Table1[[#This Row],[odds_ft_home_team_win]]+1/Table1[[#This Row],[odds_ft_draw]]+1/Table1[[#This Row],[odds_ft_away_team_win]]-1</f>
        <v>0.10590775106904138</v>
      </c>
      <c r="BM3334" s="10">
        <f>Table1[[#This Row],[Margin]]/3</f>
        <v>3.5302583689680457E-2</v>
      </c>
      <c r="BN3334" s="10">
        <v>1.25</v>
      </c>
      <c r="BO3334" s="10">
        <v>1.91</v>
      </c>
      <c r="BP3334" s="10">
        <v>3.15</v>
      </c>
      <c r="BQ3334" s="10">
        <v>6</v>
      </c>
      <c r="BR3334" s="10">
        <v>1.83</v>
      </c>
      <c r="BS3334" s="10">
        <v>1.76</v>
      </c>
      <c r="BT3334" s="10" t="s">
        <v>3802</v>
      </c>
      <c r="BU3334">
        <f>VLOOKUP(Table1[[#This Row],[Reference]],metron,11,FALSE)</f>
        <v>1.841836734693878</v>
      </c>
      <c r="BV3334">
        <f>VLOOKUP(Table1[[#This Row],[Reference]],metron,12,FALSE)</f>
        <v>0.88917233560090703</v>
      </c>
    </row>
    <row r="3335" spans="1:74" hidden="1" x14ac:dyDescent="0.45">
      <c r="A3335" t="s">
        <v>5400</v>
      </c>
      <c r="B3335">
        <v>1637463600</v>
      </c>
      <c r="C3335" s="3" t="s">
        <v>5098</v>
      </c>
      <c r="D3335" s="9" t="s">
        <v>65</v>
      </c>
      <c r="E3335" s="9" t="s">
        <v>66</v>
      </c>
      <c r="F3335" s="9" t="s">
        <v>73</v>
      </c>
      <c r="G3335" t="s">
        <v>98</v>
      </c>
      <c r="H3335" t="s">
        <v>3811</v>
      </c>
      <c r="I3335">
        <f>MROUND(Table1[[#This Row],[Prob_H]]*100,2)/100</f>
        <v>0.4</v>
      </c>
      <c r="J3335">
        <f>1/Table1[[#This Row],[odds_ft_home_team_win]]-Table1[[#This Row],[Margin/3]]</f>
        <v>0.40637598369557132</v>
      </c>
      <c r="K3335">
        <f>1/Table1[[#This Row],[odds_ft_draw]]-Table1[[#This Row],[Margin/3]]</f>
        <v>0.31711816247898722</v>
      </c>
      <c r="L3335">
        <f>1/Table1[[#This Row],[odds_ft_away_team_win]]-Table1[[#This Row],[Margin/3]]</f>
        <v>0.27650585382544146</v>
      </c>
      <c r="M3335" s="9" t="s">
        <v>66</v>
      </c>
      <c r="N3335">
        <v>1.41</v>
      </c>
      <c r="O3335">
        <v>1.29</v>
      </c>
      <c r="P3335">
        <v>1.4</v>
      </c>
      <c r="Q3335">
        <v>1.39</v>
      </c>
      <c r="R3335" t="str" cm="1">
        <f t="array" ref="R333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5">
        <v>2</v>
      </c>
      <c r="T3335">
        <v>2</v>
      </c>
      <c r="U3335">
        <v>4</v>
      </c>
      <c r="V3335">
        <v>2</v>
      </c>
      <c r="W3335">
        <v>1</v>
      </c>
      <c r="X3335">
        <v>1</v>
      </c>
      <c r="Y3335" t="s">
        <v>5099</v>
      </c>
      <c r="Z3335" t="s">
        <v>5100</v>
      </c>
      <c r="AA3335">
        <v>5</v>
      </c>
      <c r="AB3335">
        <v>5</v>
      </c>
      <c r="AC3335">
        <v>4</v>
      </c>
      <c r="AD3335">
        <v>0</v>
      </c>
      <c r="AE3335">
        <v>4</v>
      </c>
      <c r="AF3335">
        <v>0</v>
      </c>
      <c r="AG3335">
        <v>1</v>
      </c>
      <c r="AH3335">
        <v>3</v>
      </c>
      <c r="AI3335">
        <v>2</v>
      </c>
      <c r="AJ3335">
        <v>2</v>
      </c>
      <c r="AK3335">
        <v>13</v>
      </c>
      <c r="AL3335">
        <v>9</v>
      </c>
      <c r="AM3335">
        <v>5</v>
      </c>
      <c r="AN3335">
        <v>5</v>
      </c>
      <c r="AO3335">
        <v>8</v>
      </c>
      <c r="AP3335">
        <v>4</v>
      </c>
      <c r="AQ3335">
        <v>15</v>
      </c>
      <c r="AR3335">
        <v>12</v>
      </c>
      <c r="AS3335">
        <v>47</v>
      </c>
      <c r="AT3335">
        <v>53</v>
      </c>
      <c r="AU3335">
        <v>1.47</v>
      </c>
      <c r="AV3335">
        <v>1.24</v>
      </c>
      <c r="AW3335">
        <v>1.71</v>
      </c>
      <c r="AX3335">
        <v>35</v>
      </c>
      <c r="AY3335">
        <v>59</v>
      </c>
      <c r="AZ3335">
        <v>21</v>
      </c>
      <c r="BA3335">
        <v>6</v>
      </c>
      <c r="BB3335">
        <v>0</v>
      </c>
      <c r="BC3335">
        <v>9</v>
      </c>
      <c r="BD3335">
        <v>44</v>
      </c>
      <c r="BE3335">
        <v>38</v>
      </c>
      <c r="BF3335">
        <v>77</v>
      </c>
      <c r="BG3335">
        <v>9.83</v>
      </c>
      <c r="BH3335">
        <v>5.0599999999999996</v>
      </c>
      <c r="BI3335">
        <v>2.31</v>
      </c>
      <c r="BJ3335">
        <v>2.91</v>
      </c>
      <c r="BK3335">
        <v>3.3</v>
      </c>
      <c r="BL3335">
        <f>1/Table1[[#This Row],[odds_ft_home_team_win]]+1/Table1[[#This Row],[odds_ft_draw]]+1/Table1[[#This Row],[odds_ft_away_team_win]]-1</f>
        <v>7.9573347614584788E-2</v>
      </c>
      <c r="BM3335">
        <f>Table1[[#This Row],[Margin]]/3</f>
        <v>2.6524449204861595E-2</v>
      </c>
      <c r="BN3335">
        <v>1.45</v>
      </c>
      <c r="BO3335">
        <v>2.35</v>
      </c>
      <c r="BP3335">
        <v>4.5</v>
      </c>
      <c r="BQ3335">
        <v>8.5</v>
      </c>
      <c r="BR3335">
        <v>2</v>
      </c>
      <c r="BS3335">
        <v>1.73</v>
      </c>
      <c r="BT3335" t="s">
        <v>3786</v>
      </c>
      <c r="BU3335">
        <f>VLOOKUP(Table1[[#This Row],[Reference]],metron,11,FALSE)</f>
        <v>1.344038264434575</v>
      </c>
      <c r="BV3335">
        <f>VLOOKUP(Table1[[#This Row],[Reference]],metron,12,FALSE)</f>
        <v>1.1515772691037469</v>
      </c>
    </row>
    <row r="3336" spans="1:74" x14ac:dyDescent="0.45">
      <c r="A3336" s="10" t="s">
        <v>5399</v>
      </c>
      <c r="B3336">
        <v>1652576700</v>
      </c>
      <c r="C3336" s="11" t="s">
        <v>5384</v>
      </c>
      <c r="D3336" s="10" t="s">
        <v>65</v>
      </c>
      <c r="E3336" s="10" t="s">
        <v>66</v>
      </c>
      <c r="F3336" s="17" t="s">
        <v>103</v>
      </c>
      <c r="G3336" s="10" t="s">
        <v>3792</v>
      </c>
      <c r="H3336" s="10" t="s">
        <v>3811</v>
      </c>
      <c r="I3336" s="10">
        <f>MROUND(Table1[[#This Row],[Prob_H]]*100,2)/100</f>
        <v>0.6</v>
      </c>
      <c r="J3336" s="10">
        <f>1/Table1[[#This Row],[odds_ft_home_team_win]]-Table1[[#This Row],[Margin/3]]</f>
        <v>0.60120502668273368</v>
      </c>
      <c r="K3336" s="10">
        <f>1/Table1[[#This Row],[odds_ft_draw]]-Table1[[#This Row],[Margin/3]]</f>
        <v>0.23453262179376827</v>
      </c>
      <c r="L3336" s="10">
        <f>1/Table1[[#This Row],[odds_ft_away_team_win]]-Table1[[#This Row],[Margin/3]]</f>
        <v>0.16426235152349805</v>
      </c>
      <c r="M3336" s="10" t="s">
        <v>66</v>
      </c>
      <c r="N3336" s="10">
        <v>1.63</v>
      </c>
      <c r="O3336" s="10">
        <v>1.22</v>
      </c>
      <c r="P3336" s="10">
        <v>1.65</v>
      </c>
      <c r="Q3336" s="10">
        <v>1.18</v>
      </c>
      <c r="R3336" s="10" t="str" cm="1">
        <f t="array" ref="R333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6" s="10">
        <v>3</v>
      </c>
      <c r="T3336" s="10">
        <v>2</v>
      </c>
      <c r="U3336" s="10">
        <v>5</v>
      </c>
      <c r="V3336" s="10">
        <v>0</v>
      </c>
      <c r="W3336" s="10">
        <v>0</v>
      </c>
      <c r="X3336" s="10">
        <v>0</v>
      </c>
      <c r="Y3336" s="10" t="s">
        <v>5385</v>
      </c>
      <c r="Z3336" s="10" t="s">
        <v>5386</v>
      </c>
      <c r="AA3336" s="10">
        <v>5</v>
      </c>
      <c r="AB3336" s="10">
        <v>6</v>
      </c>
      <c r="AC3336" s="10">
        <v>1</v>
      </c>
      <c r="AD3336" s="10">
        <v>0</v>
      </c>
      <c r="AE3336" s="10">
        <v>1</v>
      </c>
      <c r="AF3336" s="10">
        <v>0</v>
      </c>
      <c r="AG3336" s="10">
        <v>0</v>
      </c>
      <c r="AH3336" s="10">
        <v>1</v>
      </c>
      <c r="AI3336" s="10">
        <v>0</v>
      </c>
      <c r="AJ3336" s="10">
        <v>1</v>
      </c>
      <c r="AK3336" s="10">
        <v>13</v>
      </c>
      <c r="AL3336" s="10">
        <v>12</v>
      </c>
      <c r="AM3336" s="10">
        <v>6</v>
      </c>
      <c r="AN3336" s="10">
        <v>4</v>
      </c>
      <c r="AO3336" s="10">
        <v>7</v>
      </c>
      <c r="AP3336" s="10">
        <v>8</v>
      </c>
      <c r="AQ3336" s="10">
        <v>12</v>
      </c>
      <c r="AR3336" s="10">
        <v>10</v>
      </c>
      <c r="AS3336" s="10">
        <v>49</v>
      </c>
      <c r="AT3336" s="10">
        <v>51</v>
      </c>
      <c r="AU3336" s="10">
        <v>1.6</v>
      </c>
      <c r="AV3336" s="10">
        <v>1.33</v>
      </c>
      <c r="AW3336" s="10">
        <v>2.56</v>
      </c>
      <c r="AX3336" s="10">
        <v>54</v>
      </c>
      <c r="AY3336" s="10">
        <v>74</v>
      </c>
      <c r="AZ3336" s="10">
        <v>50</v>
      </c>
      <c r="BA3336" s="10">
        <v>28</v>
      </c>
      <c r="BB3336" s="10">
        <v>7</v>
      </c>
      <c r="BC3336" s="10">
        <v>31</v>
      </c>
      <c r="BD3336" s="10">
        <v>68</v>
      </c>
      <c r="BE3336" s="10">
        <v>42</v>
      </c>
      <c r="BF3336" s="10">
        <v>79</v>
      </c>
      <c r="BG3336" s="10">
        <v>9.3800000000000008</v>
      </c>
      <c r="BH3336" s="10">
        <v>4.66</v>
      </c>
      <c r="BI3336" s="10">
        <v>1.57</v>
      </c>
      <c r="BJ3336" s="10">
        <v>3.7</v>
      </c>
      <c r="BK3336" s="10">
        <v>5</v>
      </c>
      <c r="BL3336" s="10">
        <f>1/Table1[[#This Row],[odds_ft_home_team_win]]+1/Table1[[#This Row],[odds_ft_draw]]+1/Table1[[#This Row],[odds_ft_away_team_win]]-1</f>
        <v>0.10721294542950588</v>
      </c>
      <c r="BM3336" s="10">
        <f>Table1[[#This Row],[Margin]]/3</f>
        <v>3.573764847650196E-2</v>
      </c>
      <c r="BN3336" s="10">
        <v>1.25</v>
      </c>
      <c r="BO3336" s="10">
        <v>1.88</v>
      </c>
      <c r="BP3336" s="10">
        <v>3</v>
      </c>
      <c r="BQ3336" s="10">
        <v>5.75</v>
      </c>
      <c r="BR3336" s="10">
        <v>1.8</v>
      </c>
      <c r="BS3336" s="10">
        <v>1.8</v>
      </c>
      <c r="BT3336" s="10" t="s">
        <v>3798</v>
      </c>
      <c r="BU3336">
        <f>VLOOKUP(Table1[[#This Row],[Reference]],metron,11,FALSE)</f>
        <v>1.841836734693878</v>
      </c>
      <c r="BV3336">
        <f>VLOOKUP(Table1[[#This Row],[Reference]],metron,12,FALSE)</f>
        <v>0.88917233560090703</v>
      </c>
    </row>
    <row r="3337" spans="1:74" hidden="1" x14ac:dyDescent="0.45">
      <c r="A3337" t="s">
        <v>5400</v>
      </c>
      <c r="B3337">
        <v>1637802000</v>
      </c>
      <c r="C3337" s="3" t="s">
        <v>5105</v>
      </c>
      <c r="D3337" s="1" t="s">
        <v>65</v>
      </c>
      <c r="E3337" s="1" t="s">
        <v>66</v>
      </c>
      <c r="F3337" s="19" t="s">
        <v>94</v>
      </c>
      <c r="G3337" t="s">
        <v>86</v>
      </c>
      <c r="H3337" t="s">
        <v>3808</v>
      </c>
      <c r="I3337">
        <f>MROUND(Table1[[#This Row],[Prob_H]]*100,2)/100</f>
        <v>0.3</v>
      </c>
      <c r="J3337">
        <f>1/Table1[[#This Row],[odds_ft_home_team_win]]-Table1[[#This Row],[Margin/3]]</f>
        <v>0.29761865624758554</v>
      </c>
      <c r="K3337">
        <f>1/Table1[[#This Row],[odds_ft_draw]]-Table1[[#This Row],[Margin/3]]</f>
        <v>0.30671967758442442</v>
      </c>
      <c r="L3337">
        <f>1/Table1[[#This Row],[odds_ft_away_team_win]]-Table1[[#This Row],[Margin/3]]</f>
        <v>0.39566166616799003</v>
      </c>
      <c r="M3337" s="1" t="s">
        <v>66</v>
      </c>
      <c r="N3337">
        <v>1.33</v>
      </c>
      <c r="O3337">
        <v>2.06</v>
      </c>
      <c r="P3337">
        <v>1.33</v>
      </c>
      <c r="Q3337">
        <v>1.72</v>
      </c>
      <c r="R3337" t="str" cm="1">
        <f t="array" ref="R333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AA3337">
        <v>5</v>
      </c>
      <c r="AB3337">
        <v>1</v>
      </c>
      <c r="AC3337">
        <v>1</v>
      </c>
      <c r="AD3337">
        <v>0</v>
      </c>
      <c r="AE3337">
        <v>2</v>
      </c>
      <c r="AF3337">
        <v>0</v>
      </c>
      <c r="AG3337">
        <v>1</v>
      </c>
      <c r="AH3337">
        <v>0</v>
      </c>
      <c r="AI3337">
        <v>1</v>
      </c>
      <c r="AJ3337">
        <v>1</v>
      </c>
      <c r="AK3337">
        <v>18</v>
      </c>
      <c r="AL3337">
        <v>4</v>
      </c>
      <c r="AM3337">
        <v>7</v>
      </c>
      <c r="AN3337">
        <v>3</v>
      </c>
      <c r="AO3337">
        <v>11</v>
      </c>
      <c r="AP3337">
        <v>1</v>
      </c>
      <c r="AQ3337">
        <v>15</v>
      </c>
      <c r="AR3337">
        <v>11</v>
      </c>
      <c r="AS3337">
        <v>56</v>
      </c>
      <c r="AT3337">
        <v>44</v>
      </c>
      <c r="AU3337">
        <v>1.84</v>
      </c>
      <c r="AV3337">
        <v>0.6</v>
      </c>
      <c r="AW3337">
        <v>2.11</v>
      </c>
      <c r="AX3337">
        <v>43</v>
      </c>
      <c r="AY3337">
        <v>69</v>
      </c>
      <c r="AZ3337">
        <v>40</v>
      </c>
      <c r="BA3337">
        <v>14</v>
      </c>
      <c r="BB3337">
        <v>3</v>
      </c>
      <c r="BC3337">
        <v>21</v>
      </c>
      <c r="BD3337">
        <v>60</v>
      </c>
      <c r="BE3337">
        <v>34</v>
      </c>
      <c r="BF3337">
        <v>75</v>
      </c>
      <c r="BG3337">
        <v>8.85</v>
      </c>
      <c r="BH3337">
        <v>4.84</v>
      </c>
      <c r="BI3337">
        <v>3.19</v>
      </c>
      <c r="BJ3337">
        <v>3.1</v>
      </c>
      <c r="BK3337">
        <v>2.4300000000000002</v>
      </c>
      <c r="BL3337">
        <f>1/Table1[[#This Row],[odds_ft_home_team_win]]+1/Table1[[#This Row],[odds_ft_draw]]+1/Table1[[#This Row],[odds_ft_away_team_win]]-1</f>
        <v>4.758290273059762E-2</v>
      </c>
      <c r="BM3337">
        <f>Table1[[#This Row],[Margin]]/3</f>
        <v>1.5860967576865875E-2</v>
      </c>
      <c r="BN3337">
        <v>1.38</v>
      </c>
      <c r="BO3337">
        <v>2.25</v>
      </c>
      <c r="BP3337">
        <v>4</v>
      </c>
      <c r="BQ3337">
        <v>7.75</v>
      </c>
      <c r="BR3337">
        <v>1.91</v>
      </c>
      <c r="BS3337">
        <v>1.83</v>
      </c>
      <c r="BT3337" t="s">
        <v>3833</v>
      </c>
      <c r="BU3337">
        <f>VLOOKUP(Table1[[#This Row],[Reference]],metron,11,FALSE)</f>
        <v>1.1805091283106199</v>
      </c>
      <c r="BV3337">
        <f>VLOOKUP(Table1[[#This Row],[Reference]],metron,12,FALSE)</f>
        <v>1.3921316533813319</v>
      </c>
    </row>
    <row r="3338" spans="1:74" hidden="1" x14ac:dyDescent="0.45">
      <c r="A3338" t="s">
        <v>5400</v>
      </c>
      <c r="B3338">
        <v>1637809500</v>
      </c>
      <c r="C3338" s="3" t="s">
        <v>5106</v>
      </c>
      <c r="D3338" s="1" t="s">
        <v>65</v>
      </c>
      <c r="E3338" s="1" t="s">
        <v>66</v>
      </c>
      <c r="F3338" s="19" t="s">
        <v>85</v>
      </c>
      <c r="G3338" t="s">
        <v>93</v>
      </c>
      <c r="H3338" t="s">
        <v>3815</v>
      </c>
      <c r="I3338">
        <f>MROUND(Table1[[#This Row],[Prob_H]]*100,2)/100</f>
        <v>0.46</v>
      </c>
      <c r="J3338">
        <f>1/Table1[[#This Row],[odds_ft_home_team_win]]-Table1[[#This Row],[Margin/3]]</f>
        <v>0.46067340379982563</v>
      </c>
      <c r="K3338">
        <f>1/Table1[[#This Row],[odds_ft_draw]]-Table1[[#This Row],[Margin/3]]</f>
        <v>0.27860057466817301</v>
      </c>
      <c r="L3338">
        <f>1/Table1[[#This Row],[odds_ft_away_team_win]]-Table1[[#This Row],[Margin/3]]</f>
        <v>0.26072602153200142</v>
      </c>
      <c r="M3338" s="1" t="s">
        <v>66</v>
      </c>
      <c r="N3338">
        <v>1.39</v>
      </c>
      <c r="O3338">
        <v>1.71</v>
      </c>
      <c r="P3338">
        <v>1.42</v>
      </c>
      <c r="Q3338">
        <v>1.61</v>
      </c>
      <c r="R3338" t="str" cm="1">
        <f t="array" ref="R333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AA3338">
        <v>7</v>
      </c>
      <c r="AB3338">
        <v>3</v>
      </c>
      <c r="AC3338">
        <v>4</v>
      </c>
      <c r="AD3338">
        <v>0</v>
      </c>
      <c r="AE3338">
        <v>3</v>
      </c>
      <c r="AF3338">
        <v>0</v>
      </c>
      <c r="AG3338">
        <v>3</v>
      </c>
      <c r="AH3338">
        <v>1</v>
      </c>
      <c r="AI3338">
        <v>1</v>
      </c>
      <c r="AJ3338">
        <v>2</v>
      </c>
      <c r="AK3338">
        <v>9</v>
      </c>
      <c r="AL3338">
        <v>7</v>
      </c>
      <c r="AM3338">
        <v>3</v>
      </c>
      <c r="AN3338">
        <v>4</v>
      </c>
      <c r="AO3338">
        <v>6</v>
      </c>
      <c r="AP3338">
        <v>3</v>
      </c>
      <c r="AQ3338">
        <v>13</v>
      </c>
      <c r="AR3338">
        <v>16</v>
      </c>
      <c r="AS3338">
        <v>55</v>
      </c>
      <c r="AT3338">
        <v>45</v>
      </c>
      <c r="AU3338">
        <v>1.0900000000000001</v>
      </c>
      <c r="AV3338">
        <v>0.97</v>
      </c>
      <c r="AW3338">
        <v>2.02</v>
      </c>
      <c r="AX3338">
        <v>40</v>
      </c>
      <c r="AY3338">
        <v>63</v>
      </c>
      <c r="AZ3338">
        <v>26</v>
      </c>
      <c r="BA3338">
        <v>14</v>
      </c>
      <c r="BB3338">
        <v>6</v>
      </c>
      <c r="BC3338">
        <v>17</v>
      </c>
      <c r="BD3338">
        <v>66</v>
      </c>
      <c r="BE3338">
        <v>29</v>
      </c>
      <c r="BF3338">
        <v>66</v>
      </c>
      <c r="BG3338">
        <v>9.8699999999999992</v>
      </c>
      <c r="BH3338">
        <v>4.4400000000000004</v>
      </c>
      <c r="BI3338">
        <v>2.1</v>
      </c>
      <c r="BJ3338">
        <v>3.4</v>
      </c>
      <c r="BK3338">
        <v>3.62</v>
      </c>
      <c r="BL3338">
        <f>1/Table1[[#This Row],[odds_ft_home_team_win]]+1/Table1[[#This Row],[odds_ft_draw]]+1/Table1[[#This Row],[odds_ft_away_team_win]]-1</f>
        <v>4.6551217171951542E-2</v>
      </c>
      <c r="BM3338">
        <f>Table1[[#This Row],[Margin]]/3</f>
        <v>1.5517072390650513E-2</v>
      </c>
      <c r="BN3338">
        <v>1.45</v>
      </c>
      <c r="BO3338">
        <v>2.4300000000000002</v>
      </c>
      <c r="BP3338">
        <v>4.5</v>
      </c>
      <c r="BQ3338">
        <v>8.75</v>
      </c>
      <c r="BR3338">
        <v>2</v>
      </c>
      <c r="BS3338">
        <v>1.73</v>
      </c>
      <c r="BT3338" t="s">
        <v>4878</v>
      </c>
      <c r="BU3338">
        <f>VLOOKUP(Table1[[#This Row],[Reference]],metron,11,FALSE)</f>
        <v>1.4888836329233679</v>
      </c>
      <c r="BV3338">
        <f>VLOOKUP(Table1[[#This Row],[Reference]],metron,12,FALSE)</f>
        <v>1.0516792809839171</v>
      </c>
    </row>
    <row r="3339" spans="1:74" hidden="1" x14ac:dyDescent="0.45">
      <c r="A3339" t="s">
        <v>5400</v>
      </c>
      <c r="B3339">
        <v>1637888400</v>
      </c>
      <c r="C3339" s="3" t="s">
        <v>5107</v>
      </c>
      <c r="D3339" s="1" t="s">
        <v>65</v>
      </c>
      <c r="E3339" s="1" t="s">
        <v>66</v>
      </c>
      <c r="F3339" s="19" t="s">
        <v>73</v>
      </c>
      <c r="G3339" t="s">
        <v>81</v>
      </c>
      <c r="H3339" t="s">
        <v>3836</v>
      </c>
      <c r="I3339">
        <f>MROUND(Table1[[#This Row],[Prob_H]]*100,2)/100</f>
        <v>0.32</v>
      </c>
      <c r="J3339">
        <f>1/Table1[[#This Row],[odds_ft_home_team_win]]-Table1[[#This Row],[Margin/3]]</f>
        <v>0.31543680549295283</v>
      </c>
      <c r="K3339">
        <f>1/Table1[[#This Row],[odds_ft_draw]]-Table1[[#This Row],[Margin/3]]</f>
        <v>0.30325114026641026</v>
      </c>
      <c r="L3339">
        <f>1/Table1[[#This Row],[odds_ft_away_team_win]]-Table1[[#This Row],[Margin/3]]</f>
        <v>0.38131205424063691</v>
      </c>
      <c r="M3339" s="1" t="s">
        <v>66</v>
      </c>
      <c r="N3339">
        <v>1.39</v>
      </c>
      <c r="O3339">
        <v>1.71</v>
      </c>
      <c r="P3339">
        <v>1.4</v>
      </c>
      <c r="Q3339">
        <v>1.48</v>
      </c>
      <c r="R3339" t="str" cm="1">
        <f t="array" ref="R333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39">
        <v>2</v>
      </c>
      <c r="T3339">
        <v>1</v>
      </c>
      <c r="U3339">
        <v>3</v>
      </c>
      <c r="V3339">
        <v>2</v>
      </c>
      <c r="W3339">
        <v>1</v>
      </c>
      <c r="X3339">
        <v>1</v>
      </c>
      <c r="Y3339" t="s">
        <v>5108</v>
      </c>
      <c r="Z3339">
        <v>28</v>
      </c>
      <c r="AA3339">
        <v>1</v>
      </c>
      <c r="AB3339">
        <v>5</v>
      </c>
      <c r="AC3339">
        <v>3</v>
      </c>
      <c r="AD3339">
        <v>0</v>
      </c>
      <c r="AE3339">
        <v>1</v>
      </c>
      <c r="AF3339">
        <v>0</v>
      </c>
      <c r="AG3339">
        <v>1</v>
      </c>
      <c r="AH3339">
        <v>2</v>
      </c>
      <c r="AI3339">
        <v>0</v>
      </c>
      <c r="AJ3339">
        <v>1</v>
      </c>
      <c r="AK3339">
        <v>14</v>
      </c>
      <c r="AL3339">
        <v>12</v>
      </c>
      <c r="AM3339">
        <v>7</v>
      </c>
      <c r="AN3339">
        <v>2</v>
      </c>
      <c r="AO3339">
        <v>7</v>
      </c>
      <c r="AP3339">
        <v>10</v>
      </c>
      <c r="AQ3339">
        <v>18</v>
      </c>
      <c r="AR3339">
        <v>7</v>
      </c>
      <c r="AS3339">
        <v>40</v>
      </c>
      <c r="AT3339">
        <v>60</v>
      </c>
      <c r="AU3339">
        <v>1.54</v>
      </c>
      <c r="AV3339">
        <v>1.22</v>
      </c>
      <c r="AW3339">
        <v>2</v>
      </c>
      <c r="AX3339">
        <v>37</v>
      </c>
      <c r="AY3339">
        <v>66</v>
      </c>
      <c r="AZ3339">
        <v>29</v>
      </c>
      <c r="BA3339">
        <v>12</v>
      </c>
      <c r="BB3339">
        <v>0</v>
      </c>
      <c r="BC3339">
        <v>15</v>
      </c>
      <c r="BD3339">
        <v>58</v>
      </c>
      <c r="BE3339">
        <v>40</v>
      </c>
      <c r="BF3339">
        <v>77</v>
      </c>
      <c r="BG3339">
        <v>9.43</v>
      </c>
      <c r="BH3339">
        <v>4.96</v>
      </c>
      <c r="BI3339">
        <v>2.95</v>
      </c>
      <c r="BJ3339">
        <v>3.06</v>
      </c>
      <c r="BK3339">
        <v>2.4700000000000002</v>
      </c>
      <c r="BL3339">
        <f>1/Table1[[#This Row],[odds_ft_home_team_win]]+1/Table1[[#This Row],[odds_ft_draw]]+1/Table1[[#This Row],[odds_ft_away_team_win]]-1</f>
        <v>7.063873606351434E-2</v>
      </c>
      <c r="BM3339">
        <f>Table1[[#This Row],[Margin]]/3</f>
        <v>2.354624535450478E-2</v>
      </c>
      <c r="BN3339">
        <v>1.44</v>
      </c>
      <c r="BO3339">
        <v>2.33</v>
      </c>
      <c r="BP3339">
        <v>4</v>
      </c>
      <c r="BQ3339">
        <v>8.25</v>
      </c>
      <c r="BR3339">
        <v>1.91</v>
      </c>
      <c r="BS3339">
        <v>1.8</v>
      </c>
      <c r="BT3339" t="s">
        <v>3786</v>
      </c>
      <c r="BU3339">
        <f>VLOOKUP(Table1[[#This Row],[Reference]],metron,11,FALSE)</f>
        <v>1.210167055864918</v>
      </c>
      <c r="BV3339">
        <f>VLOOKUP(Table1[[#This Row],[Reference]],metron,12,FALSE)</f>
        <v>1.3211783725525419</v>
      </c>
    </row>
    <row r="3340" spans="1:74" hidden="1" x14ac:dyDescent="0.45">
      <c r="A3340" t="s">
        <v>5400</v>
      </c>
      <c r="B3340">
        <v>1637895900</v>
      </c>
      <c r="C3340" s="3" t="s">
        <v>5109</v>
      </c>
      <c r="D3340" s="1" t="s">
        <v>65</v>
      </c>
      <c r="E3340" s="1" t="s">
        <v>66</v>
      </c>
      <c r="F3340" s="19" t="s">
        <v>88</v>
      </c>
      <c r="G3340" t="s">
        <v>68</v>
      </c>
      <c r="H3340" t="s">
        <v>3839</v>
      </c>
      <c r="I3340">
        <f>MROUND(Table1[[#This Row],[Prob_H]]*100,2)/100</f>
        <v>0.4</v>
      </c>
      <c r="J3340">
        <f>1/Table1[[#This Row],[odds_ft_home_team_win]]-Table1[[#This Row],[Margin/3]]</f>
        <v>0.39488744457748676</v>
      </c>
      <c r="K3340">
        <f>1/Table1[[#This Row],[odds_ft_draw]]-Table1[[#This Row],[Margin/3]]</f>
        <v>0.29193481598569393</v>
      </c>
      <c r="L3340">
        <f>1/Table1[[#This Row],[odds_ft_away_team_win]]-Table1[[#This Row],[Margin/3]]</f>
        <v>0.31317773943681926</v>
      </c>
      <c r="M3340" s="1" t="s">
        <v>66</v>
      </c>
      <c r="N3340">
        <v>1.5</v>
      </c>
      <c r="O3340">
        <v>1.65</v>
      </c>
      <c r="P3340">
        <v>1.35</v>
      </c>
      <c r="Q3340">
        <v>1.74</v>
      </c>
      <c r="R3340" t="str" cm="1">
        <f t="array" ref="R334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0">
        <v>2</v>
      </c>
      <c r="T3340">
        <v>1</v>
      </c>
      <c r="U3340">
        <v>3</v>
      </c>
      <c r="V3340">
        <v>2</v>
      </c>
      <c r="W3340">
        <v>2</v>
      </c>
      <c r="X3340">
        <v>0</v>
      </c>
      <c r="Y3340" t="s">
        <v>5110</v>
      </c>
      <c r="Z3340">
        <v>74</v>
      </c>
      <c r="AA3340">
        <v>4</v>
      </c>
      <c r="AB3340">
        <v>4</v>
      </c>
      <c r="AC3340">
        <v>2</v>
      </c>
      <c r="AD3340">
        <v>0</v>
      </c>
      <c r="AE3340">
        <v>3</v>
      </c>
      <c r="AF3340">
        <v>0</v>
      </c>
      <c r="AG3340">
        <v>1</v>
      </c>
      <c r="AH3340">
        <v>1</v>
      </c>
      <c r="AI3340">
        <v>1</v>
      </c>
      <c r="AJ3340">
        <v>2</v>
      </c>
      <c r="AK3340">
        <v>14</v>
      </c>
      <c r="AL3340">
        <v>18</v>
      </c>
      <c r="AM3340">
        <v>6</v>
      </c>
      <c r="AN3340">
        <v>5</v>
      </c>
      <c r="AO3340">
        <v>8</v>
      </c>
      <c r="AP3340">
        <v>13</v>
      </c>
      <c r="AQ3340">
        <v>16</v>
      </c>
      <c r="AR3340">
        <v>15</v>
      </c>
      <c r="AS3340">
        <v>36</v>
      </c>
      <c r="AT3340">
        <v>64</v>
      </c>
      <c r="AU3340">
        <v>1.46</v>
      </c>
      <c r="AV3340">
        <v>1.75</v>
      </c>
      <c r="AW3340">
        <v>2.3199999999999998</v>
      </c>
      <c r="AX3340">
        <v>54</v>
      </c>
      <c r="AY3340">
        <v>83</v>
      </c>
      <c r="AZ3340">
        <v>46</v>
      </c>
      <c r="BA3340">
        <v>12</v>
      </c>
      <c r="BB3340">
        <v>3</v>
      </c>
      <c r="BC3340">
        <v>18</v>
      </c>
      <c r="BD3340">
        <v>63</v>
      </c>
      <c r="BE3340">
        <v>51</v>
      </c>
      <c r="BF3340">
        <v>83</v>
      </c>
      <c r="BG3340">
        <v>11.7</v>
      </c>
      <c r="BH3340">
        <v>4.0599999999999996</v>
      </c>
      <c r="BI3340">
        <v>2.39</v>
      </c>
      <c r="BJ3340">
        <v>3.17</v>
      </c>
      <c r="BK3340">
        <v>2.97</v>
      </c>
      <c r="BL3340">
        <f>1/Table1[[#This Row],[odds_ft_home_team_win]]+1/Table1[[#This Row],[odds_ft_draw]]+1/Table1[[#This Row],[odds_ft_away_team_win]]-1</f>
        <v>7.0567791790552281E-2</v>
      </c>
      <c r="BM3340">
        <f>Table1[[#This Row],[Margin]]/3</f>
        <v>2.3522597263517426E-2</v>
      </c>
      <c r="BN3340">
        <v>1.4</v>
      </c>
      <c r="BO3340">
        <v>2.08</v>
      </c>
      <c r="BP3340">
        <v>3.75</v>
      </c>
      <c r="BQ3340">
        <v>7.25</v>
      </c>
      <c r="BR3340">
        <v>1.8</v>
      </c>
      <c r="BS3340">
        <v>1.91</v>
      </c>
      <c r="BT3340" t="s">
        <v>3817</v>
      </c>
      <c r="BU3340">
        <f>VLOOKUP(Table1[[#This Row],[Reference]],metron,11,FALSE)</f>
        <v>1.344038264434575</v>
      </c>
      <c r="BV3340">
        <f>VLOOKUP(Table1[[#This Row],[Reference]],metron,12,FALSE)</f>
        <v>1.1515772691037469</v>
      </c>
    </row>
    <row r="3341" spans="1:74" hidden="1" x14ac:dyDescent="0.45">
      <c r="A3341" t="s">
        <v>5405</v>
      </c>
      <c r="B3341">
        <v>1558056600</v>
      </c>
      <c r="C3341" s="3" t="s">
        <v>3778</v>
      </c>
      <c r="D3341" s="1" t="s">
        <v>65</v>
      </c>
      <c r="E3341" s="1" t="s">
        <v>66</v>
      </c>
      <c r="F3341" s="18" t="s">
        <v>86</v>
      </c>
      <c r="G3341" t="s">
        <v>81</v>
      </c>
      <c r="H3341" t="s">
        <v>66</v>
      </c>
      <c r="I3341">
        <f>MROUND(Table1[[#This Row],[Prob_H]]*100,2)/100</f>
        <v>0.34</v>
      </c>
      <c r="J3341">
        <f>1/Table1[[#This Row],[odds_ft_home_team_win]]-Table1[[#This Row],[Margin/3]]</f>
        <v>0.33986013986013985</v>
      </c>
      <c r="K3341">
        <f>1/Table1[[#This Row],[odds_ft_draw]]-Table1[[#This Row],[Margin/3]]</f>
        <v>0.28391608391608392</v>
      </c>
      <c r="L3341">
        <f>1/Table1[[#This Row],[odds_ft_away_team_win]]-Table1[[#This Row],[Margin/3]]</f>
        <v>0.37622377622377623</v>
      </c>
      <c r="M3341" s="1" t="s">
        <v>66</v>
      </c>
      <c r="N3341">
        <v>1.83</v>
      </c>
      <c r="O3341">
        <v>1.81</v>
      </c>
      <c r="P3341">
        <v>1.82</v>
      </c>
      <c r="Q3341">
        <v>1.73</v>
      </c>
      <c r="R3341" t="str" cm="1">
        <f t="array" ref="R334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0</v>
      </c>
      <c r="Z3341">
        <v>70</v>
      </c>
      <c r="AA3341">
        <v>5</v>
      </c>
      <c r="AB3341">
        <v>0</v>
      </c>
      <c r="AC3341">
        <v>4</v>
      </c>
      <c r="AD3341">
        <v>0</v>
      </c>
      <c r="AE3341">
        <v>3</v>
      </c>
      <c r="AF3341">
        <v>0</v>
      </c>
      <c r="AG3341">
        <v>3</v>
      </c>
      <c r="AH3341">
        <v>1</v>
      </c>
      <c r="AI3341">
        <v>1</v>
      </c>
      <c r="AJ3341">
        <v>2</v>
      </c>
      <c r="AK3341">
        <v>11</v>
      </c>
      <c r="AL3341">
        <v>8</v>
      </c>
      <c r="AM3341">
        <v>3</v>
      </c>
      <c r="AN3341">
        <v>3</v>
      </c>
      <c r="AO3341">
        <v>8</v>
      </c>
      <c r="AP3341">
        <v>5</v>
      </c>
      <c r="AQ3341">
        <v>20</v>
      </c>
      <c r="AR3341">
        <v>15</v>
      </c>
      <c r="AS3341">
        <v>56</v>
      </c>
      <c r="AT3341">
        <v>44</v>
      </c>
      <c r="AU3341">
        <v>1.35</v>
      </c>
      <c r="AV3341">
        <v>0.84</v>
      </c>
      <c r="AW3341">
        <v>2.88</v>
      </c>
      <c r="AX3341">
        <v>47</v>
      </c>
      <c r="AY3341">
        <v>85</v>
      </c>
      <c r="AZ3341">
        <v>61</v>
      </c>
      <c r="BA3341">
        <v>31</v>
      </c>
      <c r="BB3341">
        <v>13</v>
      </c>
      <c r="BC3341">
        <v>38</v>
      </c>
      <c r="BD3341">
        <v>74</v>
      </c>
      <c r="BE3341">
        <v>51</v>
      </c>
      <c r="BF3341">
        <v>83</v>
      </c>
      <c r="BG3341">
        <v>10.29</v>
      </c>
      <c r="BH3341">
        <v>4.3600000000000003</v>
      </c>
      <c r="BI3341">
        <v>2.75</v>
      </c>
      <c r="BJ3341">
        <v>3.25</v>
      </c>
      <c r="BK3341">
        <v>2.5</v>
      </c>
      <c r="BL3341">
        <f>1/Table1[[#This Row],[odds_ft_home_team_win]]+1/Table1[[#This Row],[odds_ft_draw]]+1/Table1[[#This Row],[odds_ft_away_team_win]]-1</f>
        <v>7.1328671328671378E-2</v>
      </c>
      <c r="BM3341">
        <f>Table1[[#This Row],[Margin]]/3</f>
        <v>2.3776223776223793E-2</v>
      </c>
      <c r="BN3341">
        <v>1.33</v>
      </c>
      <c r="BO3341">
        <v>2.0499999999999998</v>
      </c>
      <c r="BP3341">
        <v>3.65</v>
      </c>
      <c r="BQ3341">
        <v>0</v>
      </c>
      <c r="BR3341">
        <v>1.8</v>
      </c>
      <c r="BS3341">
        <v>1.95</v>
      </c>
      <c r="BT3341" t="s">
        <v>83</v>
      </c>
      <c r="BU3341">
        <f>VLOOKUP(Table1[[#This Row],[Reference]],metron,11,FALSE)</f>
        <v>1.228921489601805</v>
      </c>
      <c r="BV3341">
        <f>VLOOKUP(Table1[[#This Row],[Reference]],metron,12,FALSE)</f>
        <v>1.2940512655166849</v>
      </c>
    </row>
    <row r="3342" spans="1:74" x14ac:dyDescent="0.45">
      <c r="A3342" s="10" t="s">
        <v>5399</v>
      </c>
      <c r="B3342">
        <v>1652655600</v>
      </c>
      <c r="C3342" s="11" t="s">
        <v>5387</v>
      </c>
      <c r="D3342" s="10" t="s">
        <v>65</v>
      </c>
      <c r="E3342" s="10" t="s">
        <v>66</v>
      </c>
      <c r="F3342" s="17" t="s">
        <v>93</v>
      </c>
      <c r="G3342" s="10" t="s">
        <v>98</v>
      </c>
      <c r="H3342" s="10" t="s">
        <v>3822</v>
      </c>
      <c r="I3342" s="10">
        <f>MROUND(Table1[[#This Row],[Prob_H]]*100,2)/100</f>
        <v>0.48</v>
      </c>
      <c r="J3342" s="10">
        <f>1/Table1[[#This Row],[odds_ft_home_team_win]]-Table1[[#This Row],[Margin/3]]</f>
        <v>0.48181447403646277</v>
      </c>
      <c r="K3342" s="10">
        <f>1/Table1[[#This Row],[odds_ft_draw]]-Table1[[#This Row],[Margin/3]]</f>
        <v>0.26750142390251702</v>
      </c>
      <c r="L3342" s="10">
        <f>1/Table1[[#This Row],[odds_ft_away_team_win]]-Table1[[#This Row],[Margin/3]]</f>
        <v>0.25068410206102032</v>
      </c>
      <c r="M3342" s="10" t="s">
        <v>66</v>
      </c>
      <c r="N3342" s="10">
        <v>1.63</v>
      </c>
      <c r="O3342" s="10">
        <v>1.41</v>
      </c>
      <c r="P3342" s="10">
        <v>1.61</v>
      </c>
      <c r="Q3342" s="10">
        <v>1.39</v>
      </c>
      <c r="R3342" s="10" t="str" cm="1">
        <f t="array" ref="R334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42" s="10">
        <v>1</v>
      </c>
      <c r="T3342" s="10">
        <v>1</v>
      </c>
      <c r="U3342" s="10">
        <v>2</v>
      </c>
      <c r="V3342" s="10">
        <v>1</v>
      </c>
      <c r="W3342" s="10">
        <v>1</v>
      </c>
      <c r="X3342" s="10">
        <v>0</v>
      </c>
      <c r="Y3342" s="10" t="s">
        <v>3894</v>
      </c>
      <c r="Z3342" s="10">
        <v>89</v>
      </c>
      <c r="AA3342" s="10">
        <v>1</v>
      </c>
      <c r="AB3342" s="10">
        <v>1</v>
      </c>
      <c r="AC3342" s="10">
        <v>5</v>
      </c>
      <c r="AD3342" s="10">
        <v>1</v>
      </c>
      <c r="AE3342" s="10">
        <v>1</v>
      </c>
      <c r="AF3342" s="10">
        <v>0</v>
      </c>
      <c r="AG3342" s="10">
        <v>3</v>
      </c>
      <c r="AH3342" s="10">
        <v>3</v>
      </c>
      <c r="AI3342" s="10">
        <v>1</v>
      </c>
      <c r="AJ3342" s="10">
        <v>0</v>
      </c>
      <c r="AK3342" s="10">
        <v>10</v>
      </c>
      <c r="AL3342" s="10">
        <v>20</v>
      </c>
      <c r="AM3342" s="10">
        <v>2</v>
      </c>
      <c r="AN3342" s="10">
        <v>5</v>
      </c>
      <c r="AO3342" s="10">
        <v>8</v>
      </c>
      <c r="AP3342" s="10">
        <v>15</v>
      </c>
      <c r="AQ3342" s="10">
        <v>18</v>
      </c>
      <c r="AR3342" s="10">
        <v>5</v>
      </c>
      <c r="AS3342" s="10">
        <v>39</v>
      </c>
      <c r="AT3342" s="10">
        <v>61</v>
      </c>
      <c r="AU3342" s="10">
        <v>0.98</v>
      </c>
      <c r="AV3342" s="10">
        <v>2</v>
      </c>
      <c r="AW3342" s="10">
        <v>2.09</v>
      </c>
      <c r="AX3342" s="10">
        <v>47</v>
      </c>
      <c r="AY3342" s="10">
        <v>61</v>
      </c>
      <c r="AZ3342" s="10">
        <v>37</v>
      </c>
      <c r="BA3342" s="10">
        <v>16</v>
      </c>
      <c r="BB3342" s="10">
        <v>6</v>
      </c>
      <c r="BC3342" s="10">
        <v>29</v>
      </c>
      <c r="BD3342" s="10">
        <v>59</v>
      </c>
      <c r="BE3342" s="10">
        <v>38</v>
      </c>
      <c r="BF3342" s="10">
        <v>71</v>
      </c>
      <c r="BG3342" s="10">
        <v>8.93</v>
      </c>
      <c r="BH3342" s="10">
        <v>4.9000000000000004</v>
      </c>
      <c r="BI3342" s="10">
        <v>1.95</v>
      </c>
      <c r="BJ3342" s="10">
        <v>3.35</v>
      </c>
      <c r="BK3342" s="10">
        <v>3.55</v>
      </c>
      <c r="BL3342" s="10">
        <f>1/Table1[[#This Row],[odds_ft_home_team_win]]+1/Table1[[#This Row],[odds_ft_draw]]+1/Table1[[#This Row],[odds_ft_away_team_win]]-1</f>
        <v>9.3018116352150404E-2</v>
      </c>
      <c r="BM3342" s="10">
        <f>Table1[[#This Row],[Margin]]/3</f>
        <v>3.1006038784050133E-2</v>
      </c>
      <c r="BN3342" s="10">
        <v>1.43</v>
      </c>
      <c r="BO3342" s="10">
        <v>2.27</v>
      </c>
      <c r="BP3342" s="10">
        <v>4.28</v>
      </c>
      <c r="BQ3342" s="10">
        <v>8.35</v>
      </c>
      <c r="BR3342" s="10">
        <v>2.0499999999999998</v>
      </c>
      <c r="BS3342" s="10">
        <v>1.7</v>
      </c>
      <c r="BT3342" s="10" t="s">
        <v>3790</v>
      </c>
      <c r="BU3342">
        <f>VLOOKUP(Table1[[#This Row],[Reference]],metron,11,FALSE)</f>
        <v>1.510877192982456</v>
      </c>
      <c r="BV3342">
        <f>VLOOKUP(Table1[[#This Row],[Reference]],metron,12,FALSE)</f>
        <v>1.0163157894736841</v>
      </c>
    </row>
    <row r="3343" spans="1:74" x14ac:dyDescent="0.45">
      <c r="A3343" s="10" t="s">
        <v>5399</v>
      </c>
      <c r="B3343">
        <v>1652663100</v>
      </c>
      <c r="C3343" s="11" t="s">
        <v>5388</v>
      </c>
      <c r="D3343" s="10" t="s">
        <v>65</v>
      </c>
      <c r="E3343" s="10" t="s">
        <v>66</v>
      </c>
      <c r="F3343" s="17" t="s">
        <v>68</v>
      </c>
      <c r="G3343" s="10" t="s">
        <v>77</v>
      </c>
      <c r="H3343" s="10" t="s">
        <v>3800</v>
      </c>
      <c r="I3343" s="10">
        <f>MROUND(Table1[[#This Row],[Prob_H]]*100,2)/100</f>
        <v>0.46</v>
      </c>
      <c r="J3343" s="10">
        <f>1/Table1[[#This Row],[odds_ft_home_team_win]]-Table1[[#This Row],[Margin/3]]</f>
        <v>0.45950898424661546</v>
      </c>
      <c r="K3343" s="10">
        <f>1/Table1[[#This Row],[odds_ft_draw]]-Table1[[#This Row],[Margin/3]]</f>
        <v>0.2767174971073022</v>
      </c>
      <c r="L3343" s="10">
        <f>1/Table1[[#This Row],[odds_ft_away_team_win]]-Table1[[#This Row],[Margin/3]]</f>
        <v>0.26377351864608234</v>
      </c>
      <c r="M3343" s="10" t="s">
        <v>66</v>
      </c>
      <c r="N3343" s="10">
        <v>1.79</v>
      </c>
      <c r="O3343" s="10">
        <v>1.32</v>
      </c>
      <c r="P3343" s="10">
        <v>1.74</v>
      </c>
      <c r="Q3343" s="10">
        <v>1.37</v>
      </c>
      <c r="R3343" s="10" t="str" cm="1">
        <f t="array" ref="R334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43" s="10">
        <v>0</v>
      </c>
      <c r="T3343" s="10">
        <v>1</v>
      </c>
      <c r="U3343" s="10">
        <v>1</v>
      </c>
      <c r="V3343" s="10">
        <v>1</v>
      </c>
      <c r="W3343" s="10">
        <v>0</v>
      </c>
      <c r="X3343" s="10">
        <v>1</v>
      </c>
      <c r="Y3343" s="10"/>
      <c r="Z3343" s="10">
        <v>19</v>
      </c>
      <c r="AA3343" s="10">
        <v>6</v>
      </c>
      <c r="AB3343" s="10">
        <v>1</v>
      </c>
      <c r="AC3343" s="10">
        <v>3</v>
      </c>
      <c r="AD3343" s="10">
        <v>1</v>
      </c>
      <c r="AE3343" s="10">
        <v>6</v>
      </c>
      <c r="AF3343" s="10">
        <v>0</v>
      </c>
      <c r="AG3343" s="10">
        <v>3</v>
      </c>
      <c r="AH3343" s="10">
        <v>1</v>
      </c>
      <c r="AI3343" s="10">
        <v>0</v>
      </c>
      <c r="AJ3343" s="10">
        <v>6</v>
      </c>
      <c r="AK3343" s="10">
        <v>21</v>
      </c>
      <c r="AL3343" s="10">
        <v>11</v>
      </c>
      <c r="AM3343" s="10">
        <v>7</v>
      </c>
      <c r="AN3343" s="10">
        <v>3</v>
      </c>
      <c r="AO3343" s="10">
        <v>14</v>
      </c>
      <c r="AP3343" s="10">
        <v>8</v>
      </c>
      <c r="AQ3343" s="10">
        <v>10</v>
      </c>
      <c r="AR3343" s="10">
        <v>16</v>
      </c>
      <c r="AS3343" s="10">
        <v>41</v>
      </c>
      <c r="AT3343" s="10">
        <v>59</v>
      </c>
      <c r="AU3343" s="10">
        <v>2.12</v>
      </c>
      <c r="AV3343" s="10">
        <v>1.1599999999999999</v>
      </c>
      <c r="AW3343" s="10">
        <v>2.42</v>
      </c>
      <c r="AX3343" s="10">
        <v>53</v>
      </c>
      <c r="AY3343" s="10">
        <v>75</v>
      </c>
      <c r="AZ3343" s="10">
        <v>45</v>
      </c>
      <c r="BA3343" s="10">
        <v>17</v>
      </c>
      <c r="BB3343" s="10">
        <v>7</v>
      </c>
      <c r="BC3343" s="10">
        <v>32</v>
      </c>
      <c r="BD3343" s="10">
        <v>71</v>
      </c>
      <c r="BE3343" s="10">
        <v>38</v>
      </c>
      <c r="BF3343" s="10">
        <v>74</v>
      </c>
      <c r="BG3343" s="10">
        <v>9.66</v>
      </c>
      <c r="BH3343" s="10">
        <v>4.95</v>
      </c>
      <c r="BI3343" s="10">
        <v>2.0699999999999998</v>
      </c>
      <c r="BJ3343" s="10">
        <v>3.33</v>
      </c>
      <c r="BK3343" s="10">
        <v>3.48</v>
      </c>
      <c r="BL3343" s="10">
        <f>1/Table1[[#This Row],[odds_ft_home_team_win]]+1/Table1[[#This Row],[odds_ft_draw]]+1/Table1[[#This Row],[odds_ft_away_team_win]]-1</f>
        <v>7.0748409578994309E-2</v>
      </c>
      <c r="BM3343" s="10">
        <f>Table1[[#This Row],[Margin]]/3</f>
        <v>2.3582803192998103E-2</v>
      </c>
      <c r="BN3343" s="10">
        <v>1.32</v>
      </c>
      <c r="BO3343" s="10">
        <v>1.92</v>
      </c>
      <c r="BP3343" s="10">
        <v>3.43</v>
      </c>
      <c r="BQ3343" s="10">
        <v>6.55</v>
      </c>
      <c r="BR3343" s="10">
        <v>2.02</v>
      </c>
      <c r="BS3343" s="10">
        <v>1.76</v>
      </c>
      <c r="BT3343" s="10" t="s">
        <v>3807</v>
      </c>
      <c r="BU3343">
        <f>VLOOKUP(Table1[[#This Row],[Reference]],metron,11,FALSE)</f>
        <v>1.4888836329233679</v>
      </c>
      <c r="BV3343">
        <f>VLOOKUP(Table1[[#This Row],[Reference]],metron,12,FALSE)</f>
        <v>1.0516792809839171</v>
      </c>
    </row>
    <row r="3344" spans="1:74" hidden="1" x14ac:dyDescent="0.45">
      <c r="A3344" s="10" t="s">
        <v>5400</v>
      </c>
      <c r="B3344">
        <v>1638673200</v>
      </c>
      <c r="C3344" s="11" t="s">
        <v>5120</v>
      </c>
      <c r="D3344" s="10" t="s">
        <v>65</v>
      </c>
      <c r="E3344" s="10" t="s">
        <v>66</v>
      </c>
      <c r="F3344" s="10" t="s">
        <v>81</v>
      </c>
      <c r="G3344" s="10" t="s">
        <v>68</v>
      </c>
      <c r="H3344" s="10" t="s">
        <v>3800</v>
      </c>
      <c r="I3344" s="10">
        <f>MROUND(Table1[[#This Row],[Prob_H]]*100,2)/100</f>
        <v>0.44</v>
      </c>
      <c r="J3344" s="10">
        <f>1/Table1[[#This Row],[odds_ft_home_team_win]]-Table1[[#This Row],[Margin/3]]</f>
        <v>0.443534486529998</v>
      </c>
      <c r="K3344" s="10">
        <f>1/Table1[[#This Row],[odds_ft_draw]]-Table1[[#This Row],[Margin/3]]</f>
        <v>0.27468917062585863</v>
      </c>
      <c r="L3344" s="10">
        <f>1/Table1[[#This Row],[odds_ft_away_team_win]]-Table1[[#This Row],[Margin/3]]</f>
        <v>0.28177634284414355</v>
      </c>
      <c r="M3344" s="10" t="s">
        <v>66</v>
      </c>
      <c r="N3344" s="10">
        <v>1.6</v>
      </c>
      <c r="O3344" s="10">
        <v>1.7</v>
      </c>
      <c r="P3344" s="10">
        <v>1.48</v>
      </c>
      <c r="Q3344" s="10">
        <v>1.74</v>
      </c>
      <c r="R3344" s="10" t="str" cm="1">
        <f t="array" ref="R334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4" s="10">
        <v>2</v>
      </c>
      <c r="T3344" s="10">
        <v>1</v>
      </c>
      <c r="U3344" s="10">
        <v>3</v>
      </c>
      <c r="V3344" s="10">
        <v>2</v>
      </c>
      <c r="W3344" s="10">
        <v>1</v>
      </c>
      <c r="X3344" s="10">
        <v>1</v>
      </c>
      <c r="Y3344" s="10" t="s">
        <v>5121</v>
      </c>
      <c r="Z3344" s="10">
        <v>16</v>
      </c>
      <c r="AA3344" s="10">
        <v>7</v>
      </c>
      <c r="AB3344" s="10">
        <v>2</v>
      </c>
      <c r="AC3344" s="10">
        <v>4</v>
      </c>
      <c r="AD3344" s="10">
        <v>1</v>
      </c>
      <c r="AE3344" s="10">
        <v>5</v>
      </c>
      <c r="AF3344" s="10">
        <v>1</v>
      </c>
      <c r="AG3344" s="10">
        <v>3</v>
      </c>
      <c r="AH3344" s="10">
        <v>2</v>
      </c>
      <c r="AI3344" s="10">
        <v>0</v>
      </c>
      <c r="AJ3344" s="10">
        <v>6</v>
      </c>
      <c r="AK3344" s="10">
        <v>16</v>
      </c>
      <c r="AL3344" s="10">
        <v>6</v>
      </c>
      <c r="AM3344" s="10">
        <v>6</v>
      </c>
      <c r="AN3344" s="10">
        <v>3</v>
      </c>
      <c r="AO3344" s="10">
        <v>10</v>
      </c>
      <c r="AP3344" s="10">
        <v>3</v>
      </c>
      <c r="AQ3344" s="10">
        <v>11</v>
      </c>
      <c r="AR3344" s="10">
        <v>20</v>
      </c>
      <c r="AS3344" s="10">
        <v>70</v>
      </c>
      <c r="AT3344" s="10">
        <v>30</v>
      </c>
      <c r="AU3344" s="10">
        <v>1.88</v>
      </c>
      <c r="AV3344" s="10">
        <v>0.78</v>
      </c>
      <c r="AW3344" s="10">
        <v>2.23</v>
      </c>
      <c r="AX3344" s="10">
        <v>43</v>
      </c>
      <c r="AY3344" s="10">
        <v>73</v>
      </c>
      <c r="AZ3344" s="10">
        <v>50</v>
      </c>
      <c r="BA3344" s="10">
        <v>10</v>
      </c>
      <c r="BB3344" s="10">
        <v>0</v>
      </c>
      <c r="BC3344" s="10">
        <v>20</v>
      </c>
      <c r="BD3344" s="10">
        <v>70</v>
      </c>
      <c r="BE3344" s="10">
        <v>38</v>
      </c>
      <c r="BF3344" s="10">
        <v>78</v>
      </c>
      <c r="BG3344" s="10">
        <v>9.1</v>
      </c>
      <c r="BH3344" s="10">
        <v>4.45</v>
      </c>
      <c r="BI3344" s="10">
        <v>2.16</v>
      </c>
      <c r="BJ3344" s="10">
        <v>3.4</v>
      </c>
      <c r="BK3344" s="10">
        <v>3.32</v>
      </c>
      <c r="BL3344" s="10">
        <f>1/Table1[[#This Row],[odds_ft_home_team_win]]+1/Table1[[#This Row],[odds_ft_draw]]+1/Table1[[#This Row],[odds_ft_away_team_win]]-1</f>
        <v>5.8285429298894798E-2</v>
      </c>
      <c r="BM3344" s="10">
        <f>Table1[[#This Row],[Margin]]/3</f>
        <v>1.9428476432964931E-2</v>
      </c>
      <c r="BN3344" s="10">
        <v>1.33</v>
      </c>
      <c r="BO3344" s="10">
        <v>2.04</v>
      </c>
      <c r="BP3344" s="10">
        <v>3.4</v>
      </c>
      <c r="BQ3344" s="10">
        <v>6.75</v>
      </c>
      <c r="BR3344" s="10">
        <v>1.76</v>
      </c>
      <c r="BS3344" s="10">
        <v>2</v>
      </c>
      <c r="BT3344" s="10" t="s">
        <v>109</v>
      </c>
      <c r="BU3344">
        <f>VLOOKUP(Table1[[#This Row],[Reference]],metron,11,FALSE)</f>
        <v>1.4140979689366791</v>
      </c>
      <c r="BV3344">
        <f>VLOOKUP(Table1[[#This Row],[Reference]],metron,12,FALSE)</f>
        <v>1.0666666666666671</v>
      </c>
    </row>
    <row r="3345" spans="1:74" hidden="1" x14ac:dyDescent="0.45">
      <c r="A3345" s="15" t="s">
        <v>5401</v>
      </c>
      <c r="B3345">
        <v>1622167200</v>
      </c>
      <c r="C3345" s="16" t="s">
        <v>4865</v>
      </c>
      <c r="D3345" s="15" t="s">
        <v>65</v>
      </c>
      <c r="E3345" s="15" t="s">
        <v>66</v>
      </c>
      <c r="F3345" s="15" t="s">
        <v>88</v>
      </c>
      <c r="G3345" s="15" t="s">
        <v>77</v>
      </c>
      <c r="H3345" s="15" t="s">
        <v>3903</v>
      </c>
      <c r="I3345" s="15">
        <f>MROUND(Table1[[#This Row],[Prob_H]]*100,2)/100</f>
        <v>0.38</v>
      </c>
      <c r="J3345" s="15">
        <f>1/Table1[[#This Row],[odds_ft_home_team_win]]-Table1[[#This Row],[Margin/3]]</f>
        <v>0.38431644587659619</v>
      </c>
      <c r="K3345" s="15">
        <f>1/Table1[[#This Row],[odds_ft_draw]]-Table1[[#This Row],[Margin/3]]</f>
        <v>0.32703037355292991</v>
      </c>
      <c r="L3345" s="15">
        <f>1/Table1[[#This Row],[odds_ft_away_team_win]]-Table1[[#This Row],[Margin/3]]</f>
        <v>0.28865318057047379</v>
      </c>
      <c r="M3345" s="15" t="s">
        <v>66</v>
      </c>
      <c r="N3345" s="15">
        <v>1.53</v>
      </c>
      <c r="O3345" s="15">
        <v>1.98</v>
      </c>
      <c r="P3345" s="15">
        <v>1.48</v>
      </c>
      <c r="Q3345" s="15">
        <v>1.98</v>
      </c>
      <c r="R3345" s="15" t="str" cm="1">
        <f t="array" ref="R334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45" s="15">
        <v>0</v>
      </c>
      <c r="T3345" s="15">
        <v>1</v>
      </c>
      <c r="U3345" s="15">
        <v>1</v>
      </c>
      <c r="V3345" s="15">
        <v>0</v>
      </c>
      <c r="W3345" s="15">
        <v>0</v>
      </c>
      <c r="X3345" s="15">
        <v>0</v>
      </c>
      <c r="Y3345" s="15"/>
      <c r="Z3345" s="15">
        <v>71</v>
      </c>
      <c r="AA3345" s="15">
        <v>9</v>
      </c>
      <c r="AB3345" s="15">
        <v>8</v>
      </c>
      <c r="AC3345" s="15">
        <v>0</v>
      </c>
      <c r="AD3345" s="15">
        <v>0</v>
      </c>
      <c r="AE3345" s="15">
        <v>0</v>
      </c>
      <c r="AF3345" s="15">
        <v>0</v>
      </c>
      <c r="AG3345" s="15">
        <v>0</v>
      </c>
      <c r="AH3345" s="15">
        <v>0</v>
      </c>
      <c r="AI3345" s="15">
        <v>0</v>
      </c>
      <c r="AJ3345" s="15">
        <v>0</v>
      </c>
      <c r="AK3345" s="15">
        <v>17</v>
      </c>
      <c r="AL3345" s="15">
        <v>9</v>
      </c>
      <c r="AM3345" s="15">
        <v>5</v>
      </c>
      <c r="AN3345" s="15">
        <v>4</v>
      </c>
      <c r="AO3345" s="15">
        <v>12</v>
      </c>
      <c r="AP3345" s="15">
        <v>5</v>
      </c>
      <c r="AQ3345" s="15">
        <v>5</v>
      </c>
      <c r="AR3345" s="15">
        <v>13</v>
      </c>
      <c r="AS3345" s="15">
        <v>65</v>
      </c>
      <c r="AT3345" s="15">
        <v>35</v>
      </c>
      <c r="AU3345" s="15">
        <v>2</v>
      </c>
      <c r="AV3345" s="15">
        <v>1.1499999999999999</v>
      </c>
      <c r="AW3345" s="15">
        <v>2.31</v>
      </c>
      <c r="AX3345" s="15">
        <v>42</v>
      </c>
      <c r="AY3345" s="15">
        <v>67</v>
      </c>
      <c r="AZ3345" s="15">
        <v>40</v>
      </c>
      <c r="BA3345" s="15">
        <v>22</v>
      </c>
      <c r="BB3345" s="15">
        <v>10</v>
      </c>
      <c r="BC3345" s="15">
        <v>30</v>
      </c>
      <c r="BD3345" s="15">
        <v>67</v>
      </c>
      <c r="BE3345" s="15">
        <v>31</v>
      </c>
      <c r="BF3345" s="15">
        <v>82</v>
      </c>
      <c r="BG3345" s="15">
        <v>11.55</v>
      </c>
      <c r="BH3345" s="15">
        <v>3.25</v>
      </c>
      <c r="BI3345" s="15">
        <v>2.4500000000000002</v>
      </c>
      <c r="BJ3345" s="15">
        <v>2.85</v>
      </c>
      <c r="BK3345" s="15">
        <v>3.2</v>
      </c>
      <c r="BL3345" s="15">
        <f>1/Table1[[#This Row],[odds_ft_home_team_win]]+1/Table1[[#This Row],[odds_ft_draw]]+1/Table1[[#This Row],[odds_ft_away_team_win]]-1</f>
        <v>7.1540458288578579E-2</v>
      </c>
      <c r="BM3345" s="15">
        <f>Table1[[#This Row],[Margin]]/3</f>
        <v>2.3846819429526194E-2</v>
      </c>
      <c r="BN3345" s="15">
        <v>1.54</v>
      </c>
      <c r="BO3345" s="15">
        <v>2.4500000000000002</v>
      </c>
      <c r="BP3345" s="15">
        <v>4.3</v>
      </c>
      <c r="BQ3345" s="15">
        <v>8.75</v>
      </c>
      <c r="BR3345" s="15">
        <v>2.1</v>
      </c>
      <c r="BS3345" s="15">
        <v>1.71</v>
      </c>
      <c r="BT3345" s="15" t="s">
        <v>3817</v>
      </c>
      <c r="BU3345">
        <f>VLOOKUP(Table1[[#This Row],[Reference]],metron,11,FALSE)</f>
        <v>1.330562659846547</v>
      </c>
      <c r="BV3345">
        <f>VLOOKUP(Table1[[#This Row],[Reference]],metron,12,FALSE)</f>
        <v>1.1595268542199491</v>
      </c>
    </row>
    <row r="3346" spans="1:74" hidden="1" x14ac:dyDescent="0.45">
      <c r="A3346" s="15" t="s">
        <v>5400</v>
      </c>
      <c r="B3346">
        <v>1639105200</v>
      </c>
      <c r="C3346" s="16" t="s">
        <v>5123</v>
      </c>
      <c r="D3346" s="15" t="s">
        <v>65</v>
      </c>
      <c r="E3346" s="15" t="s">
        <v>66</v>
      </c>
      <c r="F3346" s="15" t="s">
        <v>81</v>
      </c>
      <c r="G3346" s="15" t="s">
        <v>93</v>
      </c>
      <c r="H3346" s="15" t="s">
        <v>3784</v>
      </c>
      <c r="I3346" s="15">
        <f>MROUND(Table1[[#This Row],[Prob_H]]*100,2)/100</f>
        <v>0.44</v>
      </c>
      <c r="J3346" s="15">
        <f>1/Table1[[#This Row],[odds_ft_home_team_win]]-Table1[[#This Row],[Margin/3]]</f>
        <v>0.44025235298303794</v>
      </c>
      <c r="K3346" s="15">
        <f>1/Table1[[#This Row],[odds_ft_draw]]-Table1[[#This Row],[Margin/3]]</f>
        <v>0.31687279575925176</v>
      </c>
      <c r="L3346" s="15">
        <f>1/Table1[[#This Row],[odds_ft_away_team_win]]-Table1[[#This Row],[Margin/3]]</f>
        <v>0.24287485125771011</v>
      </c>
      <c r="M3346" s="15" t="s">
        <v>66</v>
      </c>
      <c r="N3346" s="15">
        <v>1.67</v>
      </c>
      <c r="O3346" s="15">
        <v>1.62</v>
      </c>
      <c r="P3346" s="15">
        <v>1.48</v>
      </c>
      <c r="Q3346" s="15">
        <v>1.61</v>
      </c>
      <c r="R3346" s="15" t="str" cm="1">
        <f t="array" ref="R334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6" s="15">
        <v>3</v>
      </c>
      <c r="T3346" s="15">
        <v>2</v>
      </c>
      <c r="U3346" s="15">
        <v>5</v>
      </c>
      <c r="V3346" s="15">
        <v>2</v>
      </c>
      <c r="W3346" s="15">
        <v>1</v>
      </c>
      <c r="X3346" s="15">
        <v>1</v>
      </c>
      <c r="Y3346" s="15" t="s">
        <v>5124</v>
      </c>
      <c r="Z3346" s="15" t="s">
        <v>3328</v>
      </c>
      <c r="AA3346" s="15">
        <v>2</v>
      </c>
      <c r="AB3346" s="15">
        <v>3</v>
      </c>
      <c r="AC3346" s="15">
        <v>1</v>
      </c>
      <c r="AD3346" s="15">
        <v>0</v>
      </c>
      <c r="AE3346" s="15">
        <v>4</v>
      </c>
      <c r="AF3346" s="15">
        <v>0</v>
      </c>
      <c r="AG3346" s="15">
        <v>0</v>
      </c>
      <c r="AH3346" s="15">
        <v>1</v>
      </c>
      <c r="AI3346" s="15">
        <v>1</v>
      </c>
      <c r="AJ3346" s="15">
        <v>3</v>
      </c>
      <c r="AK3346" s="15">
        <v>13</v>
      </c>
      <c r="AL3346" s="15">
        <v>9</v>
      </c>
      <c r="AM3346" s="15">
        <v>6</v>
      </c>
      <c r="AN3346" s="15">
        <v>6</v>
      </c>
      <c r="AO3346" s="15">
        <v>7</v>
      </c>
      <c r="AP3346" s="15">
        <v>3</v>
      </c>
      <c r="AQ3346" s="15">
        <v>18</v>
      </c>
      <c r="AR3346" s="15">
        <v>16</v>
      </c>
      <c r="AS3346" s="15">
        <v>69</v>
      </c>
      <c r="AT3346" s="15">
        <v>31</v>
      </c>
      <c r="AU3346" s="15">
        <v>1.53</v>
      </c>
      <c r="AV3346" s="15">
        <v>1.32</v>
      </c>
      <c r="AW3346" s="15">
        <v>1.91</v>
      </c>
      <c r="AX3346" s="15">
        <v>31</v>
      </c>
      <c r="AY3346" s="15">
        <v>58</v>
      </c>
      <c r="AZ3346" s="15">
        <v>31</v>
      </c>
      <c r="BA3346" s="15">
        <v>8</v>
      </c>
      <c r="BB3346" s="15">
        <v>3</v>
      </c>
      <c r="BC3346" s="15">
        <v>15</v>
      </c>
      <c r="BD3346" s="15">
        <v>67</v>
      </c>
      <c r="BE3346" s="15">
        <v>26</v>
      </c>
      <c r="BF3346" s="15">
        <v>64</v>
      </c>
      <c r="BG3346" s="15">
        <v>9.6199999999999992</v>
      </c>
      <c r="BH3346" s="15">
        <v>4.33</v>
      </c>
      <c r="BI3346" s="15">
        <v>2.0699999999999998</v>
      </c>
      <c r="BJ3346" s="15">
        <v>2.78</v>
      </c>
      <c r="BK3346" s="15">
        <v>3.5</v>
      </c>
      <c r="BL3346" s="15">
        <f>1/Table1[[#This Row],[odds_ft_home_team_win]]+1/Table1[[#This Row],[odds_ft_draw]]+1/Table1[[#This Row],[odds_ft_away_team_win]]-1</f>
        <v>0.12851830336972681</v>
      </c>
      <c r="BM3346" s="15">
        <f>Table1[[#This Row],[Margin]]/3</f>
        <v>4.2839434456575599E-2</v>
      </c>
      <c r="BN3346" s="15">
        <v>1.5</v>
      </c>
      <c r="BO3346" s="15">
        <v>2.6</v>
      </c>
      <c r="BP3346" s="15">
        <v>4.75</v>
      </c>
      <c r="BQ3346" s="15">
        <v>9</v>
      </c>
      <c r="BR3346" s="15">
        <v>2.1</v>
      </c>
      <c r="BS3346" s="15">
        <v>1.67</v>
      </c>
      <c r="BT3346" s="15" t="s">
        <v>109</v>
      </c>
      <c r="BU3346">
        <f>VLOOKUP(Table1[[#This Row],[Reference]],metron,11,FALSE)</f>
        <v>1.4140979689366791</v>
      </c>
      <c r="BV3346">
        <f>VLOOKUP(Table1[[#This Row],[Reference]],metron,12,FALSE)</f>
        <v>1.0666666666666671</v>
      </c>
    </row>
    <row r="3347" spans="1:74" hidden="1" x14ac:dyDescent="0.45">
      <c r="A3347" s="12" t="s">
        <v>5400</v>
      </c>
      <c r="B3347">
        <v>1639361700</v>
      </c>
      <c r="C3347" s="13" t="s">
        <v>5125</v>
      </c>
      <c r="D3347" s="12" t="s">
        <v>65</v>
      </c>
      <c r="E3347" s="12" t="s">
        <v>66</v>
      </c>
      <c r="F3347" s="12" t="s">
        <v>93</v>
      </c>
      <c r="G3347" s="12" t="s">
        <v>81</v>
      </c>
      <c r="H3347" s="12" t="s">
        <v>3811</v>
      </c>
      <c r="I3347" s="12">
        <f>MROUND(Table1[[#This Row],[Prob_H]]*100,2)/100</f>
        <v>0.44</v>
      </c>
      <c r="J3347" s="12">
        <f>1/Table1[[#This Row],[odds_ft_home_team_win]]-Table1[[#This Row],[Margin/3]]</f>
        <v>0.43079753895693174</v>
      </c>
      <c r="K3347" s="12">
        <f>1/Table1[[#This Row],[odds_ft_draw]]-Table1[[#This Row],[Margin/3]]</f>
        <v>0.29883272957276752</v>
      </c>
      <c r="L3347" s="12">
        <f>1/Table1[[#This Row],[odds_ft_away_team_win]]-Table1[[#This Row],[Margin/3]]</f>
        <v>0.27036973147030074</v>
      </c>
      <c r="M3347" s="12" t="s">
        <v>66</v>
      </c>
      <c r="N3347" s="12">
        <v>1.55</v>
      </c>
      <c r="O3347" s="12">
        <v>1.73</v>
      </c>
      <c r="P3347" s="12">
        <v>1.61</v>
      </c>
      <c r="Q3347" s="12">
        <v>1.48</v>
      </c>
      <c r="R3347" s="12" t="str" cm="1">
        <f t="array" ref="R334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47" s="12">
        <v>1</v>
      </c>
      <c r="T3347" s="12">
        <v>0</v>
      </c>
      <c r="U3347" s="12">
        <v>1</v>
      </c>
      <c r="V3347" s="12">
        <v>0</v>
      </c>
      <c r="W3347" s="12">
        <v>0</v>
      </c>
      <c r="X3347" s="12">
        <v>0</v>
      </c>
      <c r="Y3347" s="12">
        <v>55</v>
      </c>
      <c r="Z3347" s="12"/>
      <c r="AA3347" s="12">
        <v>5</v>
      </c>
      <c r="AB3347" s="12">
        <v>6</v>
      </c>
      <c r="AC3347" s="12">
        <v>2</v>
      </c>
      <c r="AD3347" s="12">
        <v>0</v>
      </c>
      <c r="AE3347" s="12">
        <v>1</v>
      </c>
      <c r="AF3347" s="12">
        <v>2</v>
      </c>
      <c r="AG3347" s="12">
        <v>0</v>
      </c>
      <c r="AH3347" s="12">
        <v>2</v>
      </c>
      <c r="AI3347" s="12">
        <v>0</v>
      </c>
      <c r="AJ3347" s="12">
        <v>3</v>
      </c>
      <c r="AK3347" s="12">
        <v>21</v>
      </c>
      <c r="AL3347" s="12">
        <v>12</v>
      </c>
      <c r="AM3347" s="12">
        <v>10</v>
      </c>
      <c r="AN3347" s="12">
        <v>3</v>
      </c>
      <c r="AO3347" s="12">
        <v>11</v>
      </c>
      <c r="AP3347" s="12">
        <v>9</v>
      </c>
      <c r="AQ3347" s="12">
        <v>24</v>
      </c>
      <c r="AR3347" s="12">
        <v>18</v>
      </c>
      <c r="AS3347" s="12">
        <v>52</v>
      </c>
      <c r="AT3347" s="12">
        <v>48</v>
      </c>
      <c r="AU3347" s="12">
        <v>2.39</v>
      </c>
      <c r="AV3347" s="12">
        <v>1.27</v>
      </c>
      <c r="AW3347" s="12">
        <v>2.0499999999999998</v>
      </c>
      <c r="AX3347" s="12">
        <v>34</v>
      </c>
      <c r="AY3347" s="12">
        <v>59</v>
      </c>
      <c r="AZ3347" s="12">
        <v>34</v>
      </c>
      <c r="BA3347" s="12">
        <v>12</v>
      </c>
      <c r="BB3347" s="12">
        <v>7</v>
      </c>
      <c r="BC3347" s="12">
        <v>19</v>
      </c>
      <c r="BD3347" s="12">
        <v>69</v>
      </c>
      <c r="BE3347" s="12">
        <v>30</v>
      </c>
      <c r="BF3347" s="12">
        <v>66</v>
      </c>
      <c r="BG3347" s="12">
        <v>9.41</v>
      </c>
      <c r="BH3347" s="12">
        <v>4.3600000000000003</v>
      </c>
      <c r="BI3347" s="12">
        <v>2.2000000000000002</v>
      </c>
      <c r="BJ3347" s="12">
        <v>3.1</v>
      </c>
      <c r="BK3347" s="12">
        <v>3.4</v>
      </c>
      <c r="BL3347" s="12">
        <f>1/Table1[[#This Row],[odds_ft_home_team_win]]+1/Table1[[#This Row],[odds_ft_draw]]+1/Table1[[#This Row],[odds_ft_away_team_win]]-1</f>
        <v>7.1243746765568439E-2</v>
      </c>
      <c r="BM3347" s="12">
        <f>Table1[[#This Row],[Margin]]/3</f>
        <v>2.3747915588522812E-2</v>
      </c>
      <c r="BN3347" s="12">
        <v>1.44</v>
      </c>
      <c r="BO3347" s="12">
        <v>2.33</v>
      </c>
      <c r="BP3347" s="12">
        <v>4.4000000000000004</v>
      </c>
      <c r="BQ3347" s="12">
        <v>8.75</v>
      </c>
      <c r="BR3347" s="12">
        <v>2.0099999999999998</v>
      </c>
      <c r="BS3347" s="12">
        <v>1.72</v>
      </c>
      <c r="BT3347" s="12" t="s">
        <v>3790</v>
      </c>
      <c r="BU3347">
        <f>VLOOKUP(Table1[[#This Row],[Reference]],metron,11,FALSE)</f>
        <v>1.4140979689366791</v>
      </c>
      <c r="BV3347">
        <f>VLOOKUP(Table1[[#This Row],[Reference]],metron,12,FALSE)</f>
        <v>1.0666666666666671</v>
      </c>
    </row>
    <row r="3348" spans="1:74" hidden="1" x14ac:dyDescent="0.45">
      <c r="A3348" t="s">
        <v>5399</v>
      </c>
      <c r="B3348">
        <v>1651963500</v>
      </c>
      <c r="C3348" s="3" t="s">
        <v>5366</v>
      </c>
      <c r="D3348" s="9" t="s">
        <v>65</v>
      </c>
      <c r="E3348" s="9" t="s">
        <v>66</v>
      </c>
      <c r="F3348" s="9" t="s">
        <v>77</v>
      </c>
      <c r="G3348" t="s">
        <v>2218</v>
      </c>
      <c r="H3348" t="s">
        <v>3903</v>
      </c>
      <c r="I3348">
        <f>MROUND(Table1[[#This Row],[Prob_H]]*100,2)/100</f>
        <v>0.57999999999999996</v>
      </c>
      <c r="J3348">
        <f>1/Table1[[#This Row],[odds_ft_home_team_win]]-Table1[[#This Row],[Margin/3]]</f>
        <v>0.58817387043926939</v>
      </c>
      <c r="K3348">
        <f>1/Table1[[#This Row],[odds_ft_draw]]-Table1[[#This Row],[Margin/3]]</f>
        <v>0.24508443954496043</v>
      </c>
      <c r="L3348">
        <f>1/Table1[[#This Row],[odds_ft_away_team_win]]-Table1[[#This Row],[Margin/3]]</f>
        <v>0.16674169001577024</v>
      </c>
      <c r="M3348" s="9" t="s">
        <v>66</v>
      </c>
      <c r="N3348">
        <v>1.37</v>
      </c>
      <c r="O3348">
        <v>1.26</v>
      </c>
      <c r="P3348">
        <v>1.37</v>
      </c>
      <c r="Q3348">
        <v>1.26</v>
      </c>
      <c r="R3348" t="str" cm="1">
        <f t="array" ref="R334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48">
        <v>1</v>
      </c>
      <c r="T3348">
        <v>1</v>
      </c>
      <c r="U3348">
        <v>2</v>
      </c>
      <c r="V3348">
        <v>0</v>
      </c>
      <c r="W3348">
        <v>0</v>
      </c>
      <c r="X3348">
        <v>0</v>
      </c>
      <c r="Y3348">
        <v>56</v>
      </c>
      <c r="Z3348">
        <v>88</v>
      </c>
      <c r="AA3348">
        <v>4</v>
      </c>
      <c r="AB3348">
        <v>8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8</v>
      </c>
      <c r="AL3348">
        <v>13</v>
      </c>
      <c r="AM3348">
        <v>2</v>
      </c>
      <c r="AN3348">
        <v>10</v>
      </c>
      <c r="AO3348">
        <v>6</v>
      </c>
      <c r="AP3348">
        <v>3</v>
      </c>
      <c r="AQ3348">
        <v>3</v>
      </c>
      <c r="AR3348">
        <v>12</v>
      </c>
      <c r="AS3348">
        <v>50</v>
      </c>
      <c r="AT3348">
        <v>50</v>
      </c>
      <c r="AU3348">
        <v>0.91</v>
      </c>
      <c r="AV3348">
        <v>1.84</v>
      </c>
      <c r="AW3348">
        <v>2.3199999999999998</v>
      </c>
      <c r="AX3348">
        <v>46</v>
      </c>
      <c r="AY3348">
        <v>66</v>
      </c>
      <c r="AZ3348">
        <v>45</v>
      </c>
      <c r="BA3348">
        <v>18</v>
      </c>
      <c r="BB3348">
        <v>8</v>
      </c>
      <c r="BC3348">
        <v>30</v>
      </c>
      <c r="BD3348">
        <v>74</v>
      </c>
      <c r="BE3348">
        <v>35</v>
      </c>
      <c r="BF3348">
        <v>71</v>
      </c>
      <c r="BG3348">
        <v>9.31</v>
      </c>
      <c r="BH3348">
        <v>5.07</v>
      </c>
      <c r="BI3348">
        <v>1.64</v>
      </c>
      <c r="BJ3348">
        <v>3.75</v>
      </c>
      <c r="BK3348">
        <v>5.31</v>
      </c>
      <c r="BL3348">
        <f>1/Table1[[#This Row],[odds_ft_home_team_win]]+1/Table1[[#This Row],[odds_ft_draw]]+1/Table1[[#This Row],[odds_ft_away_team_win]]-1</f>
        <v>6.4746681365118741E-2</v>
      </c>
      <c r="BM3348">
        <f>Table1[[#This Row],[Margin]]/3</f>
        <v>2.1582227121706248E-2</v>
      </c>
      <c r="BN3348">
        <v>1.5</v>
      </c>
      <c r="BO3348">
        <v>1.97</v>
      </c>
      <c r="BP3348">
        <v>4.75</v>
      </c>
      <c r="BQ3348">
        <v>10.5</v>
      </c>
      <c r="BR3348">
        <v>2.1</v>
      </c>
      <c r="BS3348">
        <v>1.68</v>
      </c>
      <c r="BT3348" t="s">
        <v>3802</v>
      </c>
      <c r="BU3348">
        <f>VLOOKUP(Table1[[#This Row],[Reference]],metron,11,FALSE)</f>
        <v>1.7619715019855171</v>
      </c>
      <c r="BV3348">
        <f>VLOOKUP(Table1[[#This Row],[Reference]],metron,12,FALSE)</f>
        <v>0.87432842793739785</v>
      </c>
    </row>
    <row r="3349" spans="1:74" x14ac:dyDescent="0.45">
      <c r="A3349" t="s">
        <v>5399</v>
      </c>
      <c r="B3349">
        <v>1651971960</v>
      </c>
      <c r="C3349" s="3" t="s">
        <v>5367</v>
      </c>
      <c r="D3349" s="9" t="s">
        <v>65</v>
      </c>
      <c r="E3349" s="9" t="s">
        <v>66</v>
      </c>
      <c r="F3349" s="9" t="s">
        <v>85</v>
      </c>
      <c r="G3349" t="s">
        <v>3792</v>
      </c>
      <c r="H3349" t="s">
        <v>3808</v>
      </c>
      <c r="I3349">
        <f>MROUND(Table1[[#This Row],[Prob_H]]*100,2)/100</f>
        <v>0.64</v>
      </c>
      <c r="J3349">
        <f>1/Table1[[#This Row],[odds_ft_home_team_win]]-Table1[[#This Row],[Margin/3]]</f>
        <v>0.6431623931623931</v>
      </c>
      <c r="K3349">
        <f>1/Table1[[#This Row],[odds_ft_draw]]-Table1[[#This Row],[Margin/3]]</f>
        <v>0.2264957264957265</v>
      </c>
      <c r="L3349">
        <f>1/Table1[[#This Row],[odds_ft_away_team_win]]-Table1[[#This Row],[Margin/3]]</f>
        <v>0.13034188034188035</v>
      </c>
      <c r="M3349" s="9" t="s">
        <v>66</v>
      </c>
      <c r="N3349">
        <v>1.43</v>
      </c>
      <c r="O3349">
        <v>1.23</v>
      </c>
      <c r="P3349">
        <v>1.42</v>
      </c>
      <c r="Q3349">
        <v>1.18</v>
      </c>
      <c r="R3349" t="str" cm="1">
        <f t="array" ref="R334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49">
        <v>2</v>
      </c>
      <c r="T3349">
        <v>2</v>
      </c>
      <c r="U3349">
        <v>4</v>
      </c>
      <c r="V3349">
        <v>1</v>
      </c>
      <c r="W3349">
        <v>1</v>
      </c>
      <c r="X3349">
        <v>0</v>
      </c>
      <c r="Y3349" t="s">
        <v>5368</v>
      </c>
      <c r="Z3349" t="s">
        <v>5369</v>
      </c>
      <c r="AA3349">
        <v>8</v>
      </c>
      <c r="AB3349">
        <v>3</v>
      </c>
      <c r="AC3349">
        <v>2</v>
      </c>
      <c r="AD3349">
        <v>0</v>
      </c>
      <c r="AE3349">
        <v>2</v>
      </c>
      <c r="AF3349">
        <v>0</v>
      </c>
      <c r="AG3349">
        <v>0</v>
      </c>
      <c r="AH3349">
        <v>2</v>
      </c>
      <c r="AI3349">
        <v>1</v>
      </c>
      <c r="AJ3349">
        <v>1</v>
      </c>
      <c r="AK3349">
        <v>20</v>
      </c>
      <c r="AL3349">
        <v>9</v>
      </c>
      <c r="AM3349">
        <v>6</v>
      </c>
      <c r="AN3349">
        <v>3</v>
      </c>
      <c r="AO3349">
        <v>14</v>
      </c>
      <c r="AP3349">
        <v>6</v>
      </c>
      <c r="AQ3349">
        <v>11</v>
      </c>
      <c r="AR3349">
        <v>10</v>
      </c>
      <c r="AS3349">
        <v>59</v>
      </c>
      <c r="AT3349">
        <v>41</v>
      </c>
      <c r="AU3349">
        <v>2.2000000000000002</v>
      </c>
      <c r="AV3349">
        <v>0.89</v>
      </c>
      <c r="AW3349">
        <v>2.33</v>
      </c>
      <c r="AX3349">
        <v>46</v>
      </c>
      <c r="AY3349">
        <v>70</v>
      </c>
      <c r="AZ3349">
        <v>41</v>
      </c>
      <c r="BA3349">
        <v>24</v>
      </c>
      <c r="BB3349">
        <v>7</v>
      </c>
      <c r="BC3349">
        <v>22</v>
      </c>
      <c r="BD3349">
        <v>61</v>
      </c>
      <c r="BE3349">
        <v>38</v>
      </c>
      <c r="BF3349">
        <v>75</v>
      </c>
      <c r="BG3349">
        <v>9.01</v>
      </c>
      <c r="BH3349">
        <v>5.03</v>
      </c>
      <c r="BI3349">
        <v>1.5</v>
      </c>
      <c r="BJ3349">
        <v>4</v>
      </c>
      <c r="BK3349">
        <v>6.5</v>
      </c>
      <c r="BL3349">
        <f>1/Table1[[#This Row],[odds_ft_home_team_win]]+1/Table1[[#This Row],[odds_ft_draw]]+1/Table1[[#This Row],[odds_ft_away_team_win]]-1</f>
        <v>7.0512820512820484E-2</v>
      </c>
      <c r="BM3349">
        <f>Table1[[#This Row],[Margin]]/3</f>
        <v>2.3504273504273494E-2</v>
      </c>
      <c r="BN3349">
        <v>1.28</v>
      </c>
      <c r="BO3349">
        <v>1.91</v>
      </c>
      <c r="BP3349">
        <v>3.3</v>
      </c>
      <c r="BQ3349">
        <v>6.25</v>
      </c>
      <c r="BR3349">
        <v>1.95</v>
      </c>
      <c r="BS3349">
        <v>1.8</v>
      </c>
      <c r="BT3349" t="s">
        <v>4878</v>
      </c>
      <c r="BU3349">
        <f>VLOOKUP(Table1[[#This Row],[Reference]],metron,11,FALSE)</f>
        <v>1.980803571428571</v>
      </c>
      <c r="BV3349">
        <f>VLOOKUP(Table1[[#This Row],[Reference]],metron,12,FALSE)</f>
        <v>0.85357142857142854</v>
      </c>
    </row>
    <row r="3350" spans="1:74" hidden="1" x14ac:dyDescent="0.45">
      <c r="A3350" t="s">
        <v>5399</v>
      </c>
      <c r="B3350">
        <v>1652047200</v>
      </c>
      <c r="C3350" s="3" t="s">
        <v>5370</v>
      </c>
      <c r="D3350" s="9" t="s">
        <v>65</v>
      </c>
      <c r="E3350" s="9" t="s">
        <v>66</v>
      </c>
      <c r="F3350" s="9" t="s">
        <v>73</v>
      </c>
      <c r="G3350" t="s">
        <v>4346</v>
      </c>
      <c r="H3350" t="s">
        <v>3800</v>
      </c>
      <c r="I3350">
        <f>MROUND(Table1[[#This Row],[Prob_H]]*100,2)/100</f>
        <v>0.46</v>
      </c>
      <c r="J3350">
        <f>1/Table1[[#This Row],[odds_ft_home_team_win]]-Table1[[#This Row],[Margin/3]]</f>
        <v>0.45795295367821093</v>
      </c>
      <c r="K3350">
        <f>1/Table1[[#This Row],[odds_ft_draw]]-Table1[[#This Row],[Margin/3]]</f>
        <v>0.27102352316089456</v>
      </c>
      <c r="L3350">
        <f>1/Table1[[#This Row],[odds_ft_away_team_win]]-Table1[[#This Row],[Margin/3]]</f>
        <v>0.27102352316089456</v>
      </c>
      <c r="M3350" s="9" t="s">
        <v>66</v>
      </c>
      <c r="N3350">
        <v>1.46</v>
      </c>
      <c r="O3350">
        <v>1.21</v>
      </c>
      <c r="P3350">
        <v>1.4</v>
      </c>
      <c r="Q3350">
        <v>1.2</v>
      </c>
      <c r="R3350" t="str" cm="1">
        <f t="array" ref="R335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0">
        <v>2</v>
      </c>
      <c r="T3350">
        <v>2</v>
      </c>
      <c r="U3350">
        <v>4</v>
      </c>
      <c r="V3350">
        <v>3</v>
      </c>
      <c r="W3350">
        <v>2</v>
      </c>
      <c r="X3350">
        <v>1</v>
      </c>
      <c r="Y3350" t="s">
        <v>1536</v>
      </c>
      <c r="Z3350" t="s">
        <v>5371</v>
      </c>
      <c r="AA3350">
        <v>3</v>
      </c>
      <c r="AB3350">
        <v>8</v>
      </c>
      <c r="AC3350">
        <v>5</v>
      </c>
      <c r="AD3350">
        <v>1</v>
      </c>
      <c r="AE3350">
        <v>1</v>
      </c>
      <c r="AF3350">
        <v>0</v>
      </c>
      <c r="AG3350">
        <v>1</v>
      </c>
      <c r="AH3350">
        <v>5</v>
      </c>
      <c r="AI3350">
        <v>1</v>
      </c>
      <c r="AJ3350">
        <v>0</v>
      </c>
      <c r="AK3350">
        <v>13</v>
      </c>
      <c r="AL3350">
        <v>24</v>
      </c>
      <c r="AM3350">
        <v>5</v>
      </c>
      <c r="AN3350">
        <v>7</v>
      </c>
      <c r="AO3350">
        <v>8</v>
      </c>
      <c r="AP3350">
        <v>17</v>
      </c>
      <c r="AQ3350">
        <v>12</v>
      </c>
      <c r="AR3350">
        <v>8</v>
      </c>
      <c r="AS3350">
        <v>47</v>
      </c>
      <c r="AT3350">
        <v>53</v>
      </c>
      <c r="AU3350">
        <v>1.31</v>
      </c>
      <c r="AV3350">
        <v>2.33</v>
      </c>
      <c r="AW3350">
        <v>2.42</v>
      </c>
      <c r="AX3350">
        <v>54</v>
      </c>
      <c r="AY3350">
        <v>78</v>
      </c>
      <c r="AZ3350">
        <v>43</v>
      </c>
      <c r="BA3350">
        <v>19</v>
      </c>
      <c r="BB3350">
        <v>3</v>
      </c>
      <c r="BC3350">
        <v>33</v>
      </c>
      <c r="BD3350">
        <v>67</v>
      </c>
      <c r="BE3350">
        <v>40</v>
      </c>
      <c r="BF3350">
        <v>76</v>
      </c>
      <c r="BG3350">
        <v>7.44</v>
      </c>
      <c r="BH3350">
        <v>6.08</v>
      </c>
      <c r="BI3350">
        <v>2.06</v>
      </c>
      <c r="BJ3350">
        <v>3.35</v>
      </c>
      <c r="BK3350">
        <v>3.35</v>
      </c>
      <c r="BL3350">
        <f>1/Table1[[#This Row],[odds_ft_home_team_win]]+1/Table1[[#This Row],[odds_ft_draw]]+1/Table1[[#This Row],[odds_ft_away_team_win]]-1</f>
        <v>8.2451818577017777E-2</v>
      </c>
      <c r="BM3350">
        <f>Table1[[#This Row],[Margin]]/3</f>
        <v>2.7483939525672591E-2</v>
      </c>
      <c r="BN3350">
        <v>0</v>
      </c>
      <c r="BO3350">
        <v>2.0699999999999998</v>
      </c>
      <c r="BP3350">
        <v>0</v>
      </c>
      <c r="BQ3350">
        <v>0</v>
      </c>
      <c r="BR3350">
        <v>0</v>
      </c>
      <c r="BS3350">
        <v>0</v>
      </c>
      <c r="BT3350" t="s">
        <v>3786</v>
      </c>
      <c r="BU3350">
        <f>VLOOKUP(Table1[[#This Row],[Reference]],metron,11,FALSE)</f>
        <v>1.4888836329233679</v>
      </c>
      <c r="BV3350">
        <f>VLOOKUP(Table1[[#This Row],[Reference]],metron,12,FALSE)</f>
        <v>1.0516792809839171</v>
      </c>
    </row>
    <row r="3351" spans="1:74" x14ac:dyDescent="0.45">
      <c r="A3351" t="s">
        <v>5399</v>
      </c>
      <c r="B3351">
        <v>1652055300</v>
      </c>
      <c r="C3351" s="3" t="s">
        <v>5372</v>
      </c>
      <c r="D3351" s="9" t="s">
        <v>65</v>
      </c>
      <c r="E3351" s="9" t="s">
        <v>66</v>
      </c>
      <c r="F3351" s="9" t="s">
        <v>98</v>
      </c>
      <c r="G3351" t="s">
        <v>94</v>
      </c>
      <c r="H3351" t="s">
        <v>3811</v>
      </c>
      <c r="I3351">
        <f>MROUND(Table1[[#This Row],[Prob_H]]*100,2)/100</f>
        <v>0.46</v>
      </c>
      <c r="J3351">
        <f>1/Table1[[#This Row],[odds_ft_home_team_win]]-Table1[[#This Row],[Margin/3]]</f>
        <v>0.45987179508455628</v>
      </c>
      <c r="K3351">
        <f>1/Table1[[#This Row],[odds_ft_draw]]-Table1[[#This Row],[Margin/3]]</f>
        <v>0.28165805642543051</v>
      </c>
      <c r="L3351">
        <f>1/Table1[[#This Row],[odds_ft_away_team_win]]-Table1[[#This Row],[Margin/3]]</f>
        <v>0.25847014849001315</v>
      </c>
      <c r="M3351" s="9" t="s">
        <v>66</v>
      </c>
      <c r="N3351">
        <v>1.4</v>
      </c>
      <c r="O3351">
        <v>1.36</v>
      </c>
      <c r="P3351">
        <v>1.39</v>
      </c>
      <c r="Q3351">
        <v>1.33</v>
      </c>
      <c r="R3351" t="str" cm="1">
        <f t="array" ref="R335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1">
        <v>4</v>
      </c>
      <c r="T3351">
        <v>1</v>
      </c>
      <c r="U3351">
        <v>5</v>
      </c>
      <c r="V3351">
        <v>2</v>
      </c>
      <c r="W3351">
        <v>1</v>
      </c>
      <c r="X3351">
        <v>1</v>
      </c>
      <c r="Y3351" t="s">
        <v>5373</v>
      </c>
      <c r="Z3351">
        <v>19</v>
      </c>
      <c r="AA3351">
        <v>2</v>
      </c>
      <c r="AB3351">
        <v>5</v>
      </c>
      <c r="AC3351">
        <v>3</v>
      </c>
      <c r="AD3351">
        <v>0</v>
      </c>
      <c r="AE3351">
        <v>3</v>
      </c>
      <c r="AF3351">
        <v>0</v>
      </c>
      <c r="AG3351">
        <v>1</v>
      </c>
      <c r="AH3351">
        <v>2</v>
      </c>
      <c r="AI3351">
        <v>1</v>
      </c>
      <c r="AJ3351">
        <v>2</v>
      </c>
      <c r="AK3351">
        <v>11</v>
      </c>
      <c r="AL3351">
        <v>6</v>
      </c>
      <c r="AM3351">
        <v>9</v>
      </c>
      <c r="AN3351">
        <v>2</v>
      </c>
      <c r="AO3351">
        <v>2</v>
      </c>
      <c r="AP3351">
        <v>4</v>
      </c>
      <c r="AQ3351">
        <v>10</v>
      </c>
      <c r="AR3351">
        <v>15</v>
      </c>
      <c r="AS3351">
        <v>48</v>
      </c>
      <c r="AT3351">
        <v>52</v>
      </c>
      <c r="AU3351">
        <v>1.57</v>
      </c>
      <c r="AV3351">
        <v>0.72</v>
      </c>
      <c r="AW3351">
        <v>2.29</v>
      </c>
      <c r="AX3351">
        <v>49</v>
      </c>
      <c r="AY3351">
        <v>66</v>
      </c>
      <c r="AZ3351">
        <v>48</v>
      </c>
      <c r="BA3351">
        <v>26</v>
      </c>
      <c r="BB3351">
        <v>6</v>
      </c>
      <c r="BC3351">
        <v>31</v>
      </c>
      <c r="BD3351">
        <v>60</v>
      </c>
      <c r="BE3351">
        <v>44</v>
      </c>
      <c r="BF3351">
        <v>76</v>
      </c>
      <c r="BG3351">
        <v>9.0299999999999994</v>
      </c>
      <c r="BH3351">
        <v>5.08</v>
      </c>
      <c r="BI3351">
        <v>2.0699999999999998</v>
      </c>
      <c r="BJ3351">
        <v>3.28</v>
      </c>
      <c r="BK3351">
        <v>3.55</v>
      </c>
      <c r="BL3351">
        <f>1/Table1[[#This Row],[odds_ft_home_team_win]]+1/Table1[[#This Row],[odds_ft_draw]]+1/Table1[[#This Row],[odds_ft_away_team_win]]-1</f>
        <v>6.9659977065171796E-2</v>
      </c>
      <c r="BM3351">
        <f>Table1[[#This Row],[Margin]]/3</f>
        <v>2.3219992355057267E-2</v>
      </c>
      <c r="BN3351">
        <v>1.32</v>
      </c>
      <c r="BO3351">
        <v>2</v>
      </c>
      <c r="BP3351">
        <v>3.42</v>
      </c>
      <c r="BQ3351">
        <v>6.6</v>
      </c>
      <c r="BR3351">
        <v>1.75</v>
      </c>
      <c r="BS3351">
        <v>2</v>
      </c>
      <c r="BT3351" t="s">
        <v>3841</v>
      </c>
      <c r="BU3351">
        <f>VLOOKUP(Table1[[#This Row],[Reference]],metron,11,FALSE)</f>
        <v>1.4888836329233679</v>
      </c>
      <c r="BV3351">
        <f>VLOOKUP(Table1[[#This Row],[Reference]],metron,12,FALSE)</f>
        <v>1.0516792809839171</v>
      </c>
    </row>
    <row r="3352" spans="1:74" x14ac:dyDescent="0.45">
      <c r="A3352" t="s">
        <v>5399</v>
      </c>
      <c r="B3352">
        <v>1652313600</v>
      </c>
      <c r="C3352" s="3" t="s">
        <v>5374</v>
      </c>
      <c r="D3352" s="1" t="s">
        <v>65</v>
      </c>
      <c r="E3352" s="1" t="s">
        <v>66</v>
      </c>
      <c r="F3352" s="19" t="s">
        <v>3792</v>
      </c>
      <c r="G3352" t="s">
        <v>103</v>
      </c>
      <c r="H3352" t="s">
        <v>3819</v>
      </c>
      <c r="I3352">
        <f>MROUND(Table1[[#This Row],[Prob_H]]*100,2)/100</f>
        <v>0.3</v>
      </c>
      <c r="J3352">
        <f>1/Table1[[#This Row],[odds_ft_home_team_win]]-Table1[[#This Row],[Margin/3]]</f>
        <v>0.3080639167595689</v>
      </c>
      <c r="K3352">
        <f>1/Table1[[#This Row],[odds_ft_draw]]-Table1[[#This Row],[Margin/3]]</f>
        <v>0.2824228911185433</v>
      </c>
      <c r="L3352">
        <f>1/Table1[[#This Row],[odds_ft_away_team_win]]-Table1[[#This Row],[Margin/3]]</f>
        <v>0.4095131921218878</v>
      </c>
      <c r="M3352" s="1" t="s">
        <v>66</v>
      </c>
      <c r="N3352">
        <v>1.22</v>
      </c>
      <c r="O3352">
        <v>1.65</v>
      </c>
      <c r="P3352">
        <v>1.18</v>
      </c>
      <c r="Q3352">
        <v>1.65</v>
      </c>
      <c r="R3352" t="str" cm="1">
        <f t="array" ref="R3352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2">
        <v>2</v>
      </c>
      <c r="T3352">
        <v>2</v>
      </c>
      <c r="U3352">
        <v>4</v>
      </c>
      <c r="V3352">
        <v>2</v>
      </c>
      <c r="W3352">
        <v>1</v>
      </c>
      <c r="X3352">
        <v>1</v>
      </c>
      <c r="Y3352" t="s">
        <v>5375</v>
      </c>
      <c r="Z3352" t="s">
        <v>5376</v>
      </c>
      <c r="AA3352">
        <v>7</v>
      </c>
      <c r="AB3352">
        <v>5</v>
      </c>
      <c r="AC3352">
        <v>2</v>
      </c>
      <c r="AD3352">
        <v>0</v>
      </c>
      <c r="AE3352">
        <v>3</v>
      </c>
      <c r="AF3352">
        <v>0</v>
      </c>
      <c r="AG3352">
        <v>1</v>
      </c>
      <c r="AH3352">
        <v>1</v>
      </c>
      <c r="AI3352">
        <v>2</v>
      </c>
      <c r="AJ3352">
        <v>1</v>
      </c>
      <c r="AK3352">
        <v>14</v>
      </c>
      <c r="AL3352">
        <v>8</v>
      </c>
      <c r="AM3352">
        <v>8</v>
      </c>
      <c r="AN3352">
        <v>6</v>
      </c>
      <c r="AO3352">
        <v>6</v>
      </c>
      <c r="AP3352">
        <v>2</v>
      </c>
      <c r="AQ3352">
        <v>10</v>
      </c>
      <c r="AR3352">
        <v>7</v>
      </c>
      <c r="AS3352">
        <v>41</v>
      </c>
      <c r="AT3352">
        <v>59</v>
      </c>
      <c r="AU3352">
        <v>1.92</v>
      </c>
      <c r="AV3352">
        <v>1.38</v>
      </c>
      <c r="AW3352">
        <v>2.52</v>
      </c>
      <c r="AX3352">
        <v>53</v>
      </c>
      <c r="AY3352">
        <v>73</v>
      </c>
      <c r="AZ3352">
        <v>49</v>
      </c>
      <c r="BA3352">
        <v>26</v>
      </c>
      <c r="BB3352">
        <v>7</v>
      </c>
      <c r="BC3352">
        <v>29</v>
      </c>
      <c r="BD3352">
        <v>68</v>
      </c>
      <c r="BE3352">
        <v>40</v>
      </c>
      <c r="BF3352">
        <v>79</v>
      </c>
      <c r="BG3352">
        <v>9.31</v>
      </c>
      <c r="BH3352">
        <v>4.6500000000000004</v>
      </c>
      <c r="BI3352">
        <v>3</v>
      </c>
      <c r="BJ3352">
        <v>3.25</v>
      </c>
      <c r="BK3352">
        <v>2.2999999999999998</v>
      </c>
      <c r="BL3352">
        <f>1/Table1[[#This Row],[odds_ft_home_team_win]]+1/Table1[[#This Row],[odds_ft_draw]]+1/Table1[[#This Row],[odds_ft_away_team_win]]-1</f>
        <v>7.5808249721293297E-2</v>
      </c>
      <c r="BM3352">
        <f>Table1[[#This Row],[Margin]]/3</f>
        <v>2.5269416573764431E-2</v>
      </c>
      <c r="BN3352">
        <v>1.32</v>
      </c>
      <c r="BO3352">
        <v>2.2999999999999998</v>
      </c>
      <c r="BP3352">
        <v>3.7</v>
      </c>
      <c r="BQ3352">
        <v>7</v>
      </c>
      <c r="BR3352">
        <v>1.74</v>
      </c>
      <c r="BS3352">
        <v>1.95</v>
      </c>
      <c r="BT3352" t="s">
        <v>3795</v>
      </c>
      <c r="BU3352">
        <f>VLOOKUP(Table1[[#This Row],[Reference]],metron,11,FALSE)</f>
        <v>1.1805091283106199</v>
      </c>
      <c r="BV3352">
        <f>VLOOKUP(Table1[[#This Row],[Reference]],metron,12,FALSE)</f>
        <v>1.3921316533813319</v>
      </c>
    </row>
    <row r="3353" spans="1:74" x14ac:dyDescent="0.45">
      <c r="A3353" t="s">
        <v>5399</v>
      </c>
      <c r="B3353">
        <v>1652321100</v>
      </c>
      <c r="C3353" s="3" t="s">
        <v>5377</v>
      </c>
      <c r="D3353" s="1" t="s">
        <v>65</v>
      </c>
      <c r="E3353" s="1" t="s">
        <v>66</v>
      </c>
      <c r="F3353" s="19" t="s">
        <v>73</v>
      </c>
      <c r="G3353" t="s">
        <v>86</v>
      </c>
      <c r="H3353" t="s">
        <v>3784</v>
      </c>
      <c r="I3353">
        <f>MROUND(Table1[[#This Row],[Prob_H]]*100,2)/100</f>
        <v>0.34</v>
      </c>
      <c r="J3353">
        <f>1/Table1[[#This Row],[odds_ft_home_team_win]]-Table1[[#This Row],[Margin/3]]</f>
        <v>0.34318214004223835</v>
      </c>
      <c r="K3353">
        <f>1/Table1[[#This Row],[odds_ft_draw]]-Table1[[#This Row],[Margin/3]]</f>
        <v>0.29233918699108341</v>
      </c>
      <c r="L3353">
        <f>1/Table1[[#This Row],[odds_ft_away_team_win]]-Table1[[#This Row],[Margin/3]]</f>
        <v>0.36447867296667824</v>
      </c>
      <c r="M3353" s="1" t="s">
        <v>66</v>
      </c>
      <c r="N3353">
        <v>1.45</v>
      </c>
      <c r="O3353">
        <v>1.72</v>
      </c>
      <c r="P3353">
        <v>1.4</v>
      </c>
      <c r="Q3353">
        <v>1.72</v>
      </c>
      <c r="R3353" t="str" cm="1">
        <f t="array" ref="R3353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3">
        <v>1</v>
      </c>
      <c r="T3353">
        <v>1</v>
      </c>
      <c r="U3353">
        <v>2</v>
      </c>
      <c r="V3353">
        <v>0</v>
      </c>
      <c r="W3353">
        <v>0</v>
      </c>
      <c r="X3353">
        <v>0</v>
      </c>
      <c r="Y3353">
        <v>55</v>
      </c>
      <c r="Z3353">
        <v>80</v>
      </c>
      <c r="AA3353">
        <v>7</v>
      </c>
      <c r="AB3353">
        <v>4</v>
      </c>
      <c r="AC3353">
        <v>7</v>
      </c>
      <c r="AD3353">
        <v>0</v>
      </c>
      <c r="AE3353">
        <v>2</v>
      </c>
      <c r="AF3353">
        <v>0</v>
      </c>
      <c r="AG3353">
        <v>2</v>
      </c>
      <c r="AH3353">
        <v>5</v>
      </c>
      <c r="AI3353">
        <v>1</v>
      </c>
      <c r="AJ3353">
        <v>1</v>
      </c>
      <c r="AK3353">
        <v>7</v>
      </c>
      <c r="AL3353">
        <v>12</v>
      </c>
      <c r="AM3353">
        <v>4</v>
      </c>
      <c r="AN3353">
        <v>4</v>
      </c>
      <c r="AO3353">
        <v>3</v>
      </c>
      <c r="AP3353">
        <v>8</v>
      </c>
      <c r="AQ3353">
        <v>16</v>
      </c>
      <c r="AR3353">
        <v>13</v>
      </c>
      <c r="AS3353">
        <v>51</v>
      </c>
      <c r="AT3353">
        <v>49</v>
      </c>
      <c r="AU3353">
        <v>1.22</v>
      </c>
      <c r="AV3353">
        <v>1.49</v>
      </c>
      <c r="AW3353">
        <v>2.23</v>
      </c>
      <c r="AX3353">
        <v>50</v>
      </c>
      <c r="AY3353">
        <v>73</v>
      </c>
      <c r="AZ3353">
        <v>37</v>
      </c>
      <c r="BA3353">
        <v>19</v>
      </c>
      <c r="BB3353">
        <v>5</v>
      </c>
      <c r="BC3353">
        <v>34</v>
      </c>
      <c r="BD3353">
        <v>61</v>
      </c>
      <c r="BE3353">
        <v>29</v>
      </c>
      <c r="BF3353">
        <v>73</v>
      </c>
      <c r="BG3353">
        <v>9.57</v>
      </c>
      <c r="BH3353">
        <v>5.4</v>
      </c>
      <c r="BI3353">
        <v>2.73</v>
      </c>
      <c r="BJ3353">
        <v>3.17</v>
      </c>
      <c r="BK3353">
        <v>2.58</v>
      </c>
      <c r="BL3353">
        <f>1/Table1[[#This Row],[odds_ft_home_team_win]]+1/Table1[[#This Row],[odds_ft_draw]]+1/Table1[[#This Row],[odds_ft_away_team_win]]-1</f>
        <v>6.9354678774383727E-2</v>
      </c>
      <c r="BM3353">
        <f>Table1[[#This Row],[Margin]]/3</f>
        <v>2.311822625812791E-2</v>
      </c>
      <c r="BN3353">
        <v>1.32</v>
      </c>
      <c r="BO3353">
        <v>2.0699999999999998</v>
      </c>
      <c r="BP3353">
        <v>3.75</v>
      </c>
      <c r="BQ3353">
        <v>7.25</v>
      </c>
      <c r="BR3353">
        <v>1.76</v>
      </c>
      <c r="BS3353">
        <v>1.95</v>
      </c>
      <c r="BT3353" t="s">
        <v>3786</v>
      </c>
      <c r="BU3353">
        <f>VLOOKUP(Table1[[#This Row],[Reference]],metron,11,FALSE)</f>
        <v>1.228921489601805</v>
      </c>
      <c r="BV3353">
        <f>VLOOKUP(Table1[[#This Row],[Reference]],metron,12,FALSE)</f>
        <v>1.2940512655166849</v>
      </c>
    </row>
    <row r="3354" spans="1:74" hidden="1" x14ac:dyDescent="0.45">
      <c r="A3354" t="s">
        <v>5399</v>
      </c>
      <c r="B3354">
        <v>1652400000</v>
      </c>
      <c r="C3354" s="3" t="s">
        <v>5378</v>
      </c>
      <c r="D3354" s="1" t="s">
        <v>65</v>
      </c>
      <c r="E3354" s="1" t="s">
        <v>66</v>
      </c>
      <c r="F3354" s="19" t="s">
        <v>77</v>
      </c>
      <c r="G3354" t="s">
        <v>68</v>
      </c>
      <c r="H3354" t="s">
        <v>3822</v>
      </c>
      <c r="I3354">
        <f>MROUND(Table1[[#This Row],[Prob_H]]*100,2)/100</f>
        <v>0.36</v>
      </c>
      <c r="J3354">
        <f>1/Table1[[#This Row],[odds_ft_home_team_win]]-Table1[[#This Row],[Margin/3]]</f>
        <v>0.35809538516192374</v>
      </c>
      <c r="K3354">
        <f>1/Table1[[#This Row],[odds_ft_draw]]-Table1[[#This Row],[Margin/3]]</f>
        <v>0.28659385298623424</v>
      </c>
      <c r="L3354">
        <f>1/Table1[[#This Row],[odds_ft_away_team_win]]-Table1[[#This Row],[Margin/3]]</f>
        <v>0.35531076185184202</v>
      </c>
      <c r="M3354" s="1" t="s">
        <v>66</v>
      </c>
      <c r="N3354">
        <v>1.36</v>
      </c>
      <c r="O3354">
        <v>1.76</v>
      </c>
      <c r="P3354">
        <v>1.37</v>
      </c>
      <c r="Q3354">
        <v>1.74</v>
      </c>
      <c r="R3354" t="str" cm="1">
        <f t="array" ref="R3354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54">
        <v>0</v>
      </c>
      <c r="T3354">
        <v>1</v>
      </c>
      <c r="U3354">
        <v>1</v>
      </c>
      <c r="V3354">
        <v>1</v>
      </c>
      <c r="W3354">
        <v>0</v>
      </c>
      <c r="X3354">
        <v>1</v>
      </c>
      <c r="Z3354">
        <v>44</v>
      </c>
      <c r="AA3354">
        <v>1</v>
      </c>
      <c r="AB3354">
        <v>3</v>
      </c>
      <c r="AC3354">
        <v>5</v>
      </c>
      <c r="AD3354">
        <v>0</v>
      </c>
      <c r="AE3354">
        <v>2</v>
      </c>
      <c r="AF3354">
        <v>1</v>
      </c>
      <c r="AG3354">
        <v>1</v>
      </c>
      <c r="AH3354">
        <v>4</v>
      </c>
      <c r="AI3354">
        <v>0</v>
      </c>
      <c r="AJ3354">
        <v>3</v>
      </c>
      <c r="AK3354">
        <v>11</v>
      </c>
      <c r="AL3354">
        <v>11</v>
      </c>
      <c r="AM3354">
        <v>3</v>
      </c>
      <c r="AN3354">
        <v>6</v>
      </c>
      <c r="AO3354">
        <v>8</v>
      </c>
      <c r="AP3354">
        <v>5</v>
      </c>
      <c r="AQ3354">
        <v>1</v>
      </c>
      <c r="AR3354">
        <v>0</v>
      </c>
      <c r="AS3354">
        <v>54</v>
      </c>
      <c r="AT3354">
        <v>46</v>
      </c>
      <c r="AU3354">
        <v>1.18</v>
      </c>
      <c r="AV3354">
        <v>1.34</v>
      </c>
      <c r="AW3354">
        <v>2.46</v>
      </c>
      <c r="AX3354">
        <v>55</v>
      </c>
      <c r="AY3354">
        <v>77</v>
      </c>
      <c r="AZ3354">
        <v>46</v>
      </c>
      <c r="BA3354">
        <v>18</v>
      </c>
      <c r="BB3354">
        <v>7</v>
      </c>
      <c r="BC3354">
        <v>33</v>
      </c>
      <c r="BD3354">
        <v>71</v>
      </c>
      <c r="BE3354">
        <v>39</v>
      </c>
      <c r="BF3354">
        <v>76</v>
      </c>
      <c r="BG3354">
        <v>9.81</v>
      </c>
      <c r="BH3354">
        <v>4.8499999999999996</v>
      </c>
      <c r="BI3354">
        <v>2.67</v>
      </c>
      <c r="BJ3354">
        <v>3.3</v>
      </c>
      <c r="BK3354">
        <v>2.69</v>
      </c>
      <c r="BL3354">
        <f>1/Table1[[#This Row],[odds_ft_home_team_win]]+1/Table1[[#This Row],[odds_ft_draw]]+1/Table1[[#This Row],[odds_ft_away_team_win]]-1</f>
        <v>4.9309350132206387E-2</v>
      </c>
      <c r="BM3354">
        <f>Table1[[#This Row],[Margin]]/3</f>
        <v>1.6436450044068796E-2</v>
      </c>
      <c r="BN3354">
        <v>1.53</v>
      </c>
      <c r="BO3354">
        <v>2.17</v>
      </c>
      <c r="BP3354">
        <v>4.0999999999999996</v>
      </c>
      <c r="BQ3354">
        <v>9</v>
      </c>
      <c r="BR3354">
        <v>1.8</v>
      </c>
      <c r="BS3354">
        <v>1.9</v>
      </c>
      <c r="BT3354" t="s">
        <v>3802</v>
      </c>
      <c r="BU3354">
        <f>VLOOKUP(Table1[[#This Row],[Reference]],metron,11,FALSE)</f>
        <v>1.269326094653606</v>
      </c>
      <c r="BV3354">
        <f>VLOOKUP(Table1[[#This Row],[Reference]],metron,12,FALSE)</f>
        <v>1.2417089578661631</v>
      </c>
    </row>
    <row r="3355" spans="1:74" hidden="1" x14ac:dyDescent="0.45">
      <c r="A3355" t="s">
        <v>5399</v>
      </c>
      <c r="B3355">
        <v>1652407500</v>
      </c>
      <c r="C3355" s="3" t="s">
        <v>5379</v>
      </c>
      <c r="D3355" s="1" t="s">
        <v>65</v>
      </c>
      <c r="E3355" s="1" t="s">
        <v>66</v>
      </c>
      <c r="F3355" s="19" t="s">
        <v>98</v>
      </c>
      <c r="G3355" t="s">
        <v>93</v>
      </c>
      <c r="H3355" t="s">
        <v>3808</v>
      </c>
      <c r="I3355">
        <f>MROUND(Table1[[#This Row],[Prob_H]]*100,2)/100</f>
        <v>0.44</v>
      </c>
      <c r="J3355">
        <f>1/Table1[[#This Row],[odds_ft_home_team_win]]-Table1[[#This Row],[Margin/3]]</f>
        <v>0.43699844637064</v>
      </c>
      <c r="K3355">
        <f>1/Table1[[#This Row],[odds_ft_draw]]-Table1[[#This Row],[Margin/3]]</f>
        <v>0.25980070212605083</v>
      </c>
      <c r="L3355">
        <f>1/Table1[[#This Row],[odds_ft_away_team_win]]-Table1[[#This Row],[Margin/3]]</f>
        <v>0.30320085150330917</v>
      </c>
      <c r="M3355" s="1" t="s">
        <v>66</v>
      </c>
      <c r="N3355">
        <v>1.44</v>
      </c>
      <c r="O3355">
        <v>1.6</v>
      </c>
      <c r="P3355">
        <v>1.39</v>
      </c>
      <c r="Q3355">
        <v>1.61</v>
      </c>
      <c r="R3355" t="str" cm="1">
        <f t="array" ref="R3355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A</v>
      </c>
      <c r="S3355">
        <v>1</v>
      </c>
      <c r="T3355">
        <v>2</v>
      </c>
      <c r="U3355">
        <v>3</v>
      </c>
      <c r="V3355">
        <v>2</v>
      </c>
      <c r="W3355">
        <v>0</v>
      </c>
      <c r="X3355">
        <v>2</v>
      </c>
      <c r="Y3355">
        <v>54</v>
      </c>
      <c r="Z3355" t="s">
        <v>5380</v>
      </c>
      <c r="AA3355">
        <v>5</v>
      </c>
      <c r="AB3355">
        <v>3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12</v>
      </c>
      <c r="AL3355">
        <v>9</v>
      </c>
      <c r="AM3355">
        <v>6</v>
      </c>
      <c r="AN3355">
        <v>6</v>
      </c>
      <c r="AO3355">
        <v>6</v>
      </c>
      <c r="AP3355">
        <v>3</v>
      </c>
      <c r="AQ3355">
        <v>8</v>
      </c>
      <c r="AR3355">
        <v>16</v>
      </c>
      <c r="AS3355">
        <v>60</v>
      </c>
      <c r="AT3355">
        <v>40</v>
      </c>
      <c r="AU3355">
        <v>1.38</v>
      </c>
      <c r="AV3355">
        <v>1.26</v>
      </c>
      <c r="AW3355">
        <v>2.0699999999999998</v>
      </c>
      <c r="AX3355">
        <v>46</v>
      </c>
      <c r="AY3355">
        <v>60</v>
      </c>
      <c r="AZ3355">
        <v>35</v>
      </c>
      <c r="BA3355">
        <v>17</v>
      </c>
      <c r="BB3355">
        <v>7</v>
      </c>
      <c r="BC3355">
        <v>27</v>
      </c>
      <c r="BD3355">
        <v>58</v>
      </c>
      <c r="BE3355">
        <v>39</v>
      </c>
      <c r="BF3355">
        <v>70</v>
      </c>
      <c r="BG3355">
        <v>8.9600000000000009</v>
      </c>
      <c r="BH3355">
        <v>5.01</v>
      </c>
      <c r="BI3355">
        <v>2.11</v>
      </c>
      <c r="BJ3355">
        <v>3.37</v>
      </c>
      <c r="BK3355">
        <v>2.94</v>
      </c>
      <c r="BL3355">
        <f>1/Table1[[#This Row],[odds_ft_home_team_win]]+1/Table1[[#This Row],[odds_ft_draw]]+1/Table1[[#This Row],[odds_ft_away_team_win]]-1</f>
        <v>0.11080560875537859</v>
      </c>
      <c r="BM3355">
        <f>Table1[[#This Row],[Margin]]/3</f>
        <v>3.6935202918459531E-2</v>
      </c>
      <c r="BN3355">
        <v>1.53</v>
      </c>
      <c r="BO3355">
        <v>1.88</v>
      </c>
      <c r="BP3355">
        <v>3.25</v>
      </c>
      <c r="BQ3355">
        <v>6.25</v>
      </c>
      <c r="BR3355">
        <v>1.8</v>
      </c>
      <c r="BS3355">
        <v>1.95</v>
      </c>
      <c r="BT3355" t="s">
        <v>3841</v>
      </c>
      <c r="BU3355">
        <f>VLOOKUP(Table1[[#This Row],[Reference]],metron,11,FALSE)</f>
        <v>1.4140979689366791</v>
      </c>
      <c r="BV3355">
        <f>VLOOKUP(Table1[[#This Row],[Reference]],metron,12,FALSE)</f>
        <v>1.0666666666666671</v>
      </c>
    </row>
    <row r="3356" spans="1:74" hidden="1" x14ac:dyDescent="0.45">
      <c r="A3356" t="s">
        <v>5399</v>
      </c>
      <c r="B3356">
        <v>1652925600</v>
      </c>
      <c r="C3356" s="3" t="s">
        <v>5389</v>
      </c>
      <c r="D3356" s="1" t="s">
        <v>65</v>
      </c>
      <c r="E3356" s="1" t="s">
        <v>66</v>
      </c>
      <c r="F3356" s="18" t="s">
        <v>93</v>
      </c>
      <c r="G3356" t="s">
        <v>68</v>
      </c>
      <c r="H3356" t="s">
        <v>3811</v>
      </c>
      <c r="I3356">
        <f>MROUND(Table1[[#This Row],[Prob_H]]*100,2)/100</f>
        <v>0.44</v>
      </c>
      <c r="J3356">
        <f>1/Table1[[#This Row],[odds_ft_home_team_win]]-Table1[[#This Row],[Margin/3]]</f>
        <v>0.44247614875606989</v>
      </c>
      <c r="K3356">
        <f>1/Table1[[#This Row],[odds_ft_draw]]-Table1[[#This Row],[Margin/3]]</f>
        <v>0.2692854982350899</v>
      </c>
      <c r="L3356">
        <f>1/Table1[[#This Row],[odds_ft_away_team_win]]-Table1[[#This Row],[Margin/3]]</f>
        <v>0.28823835300884021</v>
      </c>
      <c r="M3356" s="1" t="s">
        <v>66</v>
      </c>
      <c r="N3356">
        <v>1.62</v>
      </c>
      <c r="O3356">
        <v>1.75</v>
      </c>
      <c r="P3356">
        <v>1.61</v>
      </c>
      <c r="Q3356">
        <v>1.74</v>
      </c>
      <c r="R3356" t="str" cm="1">
        <f t="array" ref="R3356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6">
        <v>3</v>
      </c>
      <c r="T3356">
        <v>0</v>
      </c>
      <c r="U3356">
        <v>3</v>
      </c>
      <c r="V3356">
        <v>1</v>
      </c>
      <c r="W3356">
        <v>1</v>
      </c>
      <c r="X3356">
        <v>0</v>
      </c>
      <c r="Y3356" t="s">
        <v>5390</v>
      </c>
      <c r="AA3356">
        <v>1</v>
      </c>
      <c r="AB3356">
        <v>3</v>
      </c>
      <c r="AC3356">
        <v>3</v>
      </c>
      <c r="AD3356">
        <v>0</v>
      </c>
      <c r="AE3356">
        <v>1</v>
      </c>
      <c r="AF3356">
        <v>0</v>
      </c>
      <c r="AG3356">
        <v>0</v>
      </c>
      <c r="AH3356">
        <v>3</v>
      </c>
      <c r="AI3356">
        <v>1</v>
      </c>
      <c r="AJ3356">
        <v>0</v>
      </c>
      <c r="AK3356">
        <v>11</v>
      </c>
      <c r="AL3356">
        <v>12</v>
      </c>
      <c r="AM3356">
        <v>8</v>
      </c>
      <c r="AN3356">
        <v>4</v>
      </c>
      <c r="AO3356">
        <v>3</v>
      </c>
      <c r="AP3356">
        <v>8</v>
      </c>
      <c r="AQ3356">
        <v>19</v>
      </c>
      <c r="AR3356">
        <v>12</v>
      </c>
      <c r="AS3356">
        <v>46</v>
      </c>
      <c r="AT3356">
        <v>54</v>
      </c>
      <c r="AU3356">
        <v>1.75</v>
      </c>
      <c r="AV3356">
        <v>1.7</v>
      </c>
      <c r="AW3356">
        <v>2.23</v>
      </c>
      <c r="AX3356">
        <v>45</v>
      </c>
      <c r="AY3356">
        <v>70</v>
      </c>
      <c r="AZ3356">
        <v>39</v>
      </c>
      <c r="BA3356">
        <v>11</v>
      </c>
      <c r="BB3356">
        <v>6</v>
      </c>
      <c r="BC3356">
        <v>26</v>
      </c>
      <c r="BD3356">
        <v>63</v>
      </c>
      <c r="BE3356">
        <v>39</v>
      </c>
      <c r="BF3356">
        <v>75</v>
      </c>
      <c r="BG3356">
        <v>9.85</v>
      </c>
      <c r="BH3356">
        <v>4.93</v>
      </c>
      <c r="BI3356">
        <v>2.12</v>
      </c>
      <c r="BJ3356">
        <v>3.35</v>
      </c>
      <c r="BK3356">
        <v>3.15</v>
      </c>
      <c r="BL3356">
        <f>1/Table1[[#This Row],[odds_ft_home_team_win]]+1/Table1[[#This Row],[odds_ft_draw]]+1/Table1[[#This Row],[odds_ft_away_team_win]]-1</f>
        <v>8.7665893354431645E-2</v>
      </c>
      <c r="BM3356">
        <f>Table1[[#This Row],[Margin]]/3</f>
        <v>2.9221964451477216E-2</v>
      </c>
      <c r="BN3356">
        <v>1.53</v>
      </c>
      <c r="BO3356">
        <v>2.36</v>
      </c>
      <c r="BP3356">
        <v>4.25</v>
      </c>
      <c r="BQ3356">
        <v>9</v>
      </c>
      <c r="BR3356">
        <v>1.95</v>
      </c>
      <c r="BS3356">
        <v>1.8</v>
      </c>
      <c r="BT3356" t="s">
        <v>3790</v>
      </c>
      <c r="BU3356">
        <f>VLOOKUP(Table1[[#This Row],[Reference]],metron,11,FALSE)</f>
        <v>1.4140979689366791</v>
      </c>
      <c r="BV3356">
        <f>VLOOKUP(Table1[[#This Row],[Reference]],metron,12,FALSE)</f>
        <v>1.0666666666666671</v>
      </c>
    </row>
    <row r="3357" spans="1:74" x14ac:dyDescent="0.45">
      <c r="A3357" t="s">
        <v>5399</v>
      </c>
      <c r="B3357">
        <v>1653008400</v>
      </c>
      <c r="C3357" s="3" t="s">
        <v>5391</v>
      </c>
      <c r="D3357" s="1" t="s">
        <v>65</v>
      </c>
      <c r="E3357" s="1" t="s">
        <v>66</v>
      </c>
      <c r="F3357" s="18" t="s">
        <v>86</v>
      </c>
      <c r="G3357" t="s">
        <v>103</v>
      </c>
      <c r="H3357" t="s">
        <v>3808</v>
      </c>
      <c r="I3357">
        <f>MROUND(Table1[[#This Row],[Prob_H]]*100,2)/100</f>
        <v>0.48</v>
      </c>
      <c r="J3357">
        <f>1/Table1[[#This Row],[odds_ft_home_team_win]]-Table1[[#This Row],[Margin/3]]</f>
        <v>0.48587575391699106</v>
      </c>
      <c r="K3357">
        <f>1/Table1[[#This Row],[odds_ft_draw]]-Table1[[#This Row],[Margin/3]]</f>
        <v>0.27344213942152085</v>
      </c>
      <c r="L3357">
        <f>1/Table1[[#This Row],[odds_ft_away_team_win]]-Table1[[#This Row],[Margin/3]]</f>
        <v>0.24068210666148807</v>
      </c>
      <c r="M3357" s="1" t="s">
        <v>66</v>
      </c>
      <c r="N3357">
        <v>1.74</v>
      </c>
      <c r="O3357">
        <v>1.67</v>
      </c>
      <c r="P3357">
        <v>1.72</v>
      </c>
      <c r="Q3357">
        <v>1.65</v>
      </c>
      <c r="R3357" t="str" cm="1">
        <f t="array" ref="R3357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57">
        <v>1</v>
      </c>
      <c r="T3357">
        <v>1</v>
      </c>
      <c r="U3357">
        <v>2</v>
      </c>
      <c r="V3357">
        <v>0</v>
      </c>
      <c r="W3357">
        <v>0</v>
      </c>
      <c r="X3357">
        <v>0</v>
      </c>
      <c r="Y3357">
        <v>54</v>
      </c>
      <c r="Z3357">
        <v>82</v>
      </c>
      <c r="AA3357">
        <v>4</v>
      </c>
      <c r="AB3357">
        <v>4</v>
      </c>
      <c r="AC3357">
        <v>2</v>
      </c>
      <c r="AD3357">
        <v>0</v>
      </c>
      <c r="AE3357">
        <v>1</v>
      </c>
      <c r="AF3357">
        <v>0</v>
      </c>
      <c r="AG3357">
        <v>0</v>
      </c>
      <c r="AH3357">
        <v>2</v>
      </c>
      <c r="AI3357">
        <v>0</v>
      </c>
      <c r="AJ3357">
        <v>1</v>
      </c>
      <c r="AK3357">
        <v>9</v>
      </c>
      <c r="AL3357">
        <v>8</v>
      </c>
      <c r="AM3357">
        <v>4</v>
      </c>
      <c r="AN3357">
        <v>5</v>
      </c>
      <c r="AO3357">
        <v>5</v>
      </c>
      <c r="AP3357">
        <v>3</v>
      </c>
      <c r="AQ3357">
        <v>16</v>
      </c>
      <c r="AR3357">
        <v>14</v>
      </c>
      <c r="AS3357">
        <v>47</v>
      </c>
      <c r="AT3357">
        <v>53</v>
      </c>
      <c r="AU3357">
        <v>1.49</v>
      </c>
      <c r="AV3357">
        <v>1.39</v>
      </c>
      <c r="AW3357">
        <v>2.4</v>
      </c>
      <c r="AX3357">
        <v>53</v>
      </c>
      <c r="AY3357">
        <v>75</v>
      </c>
      <c r="AZ3357">
        <v>48</v>
      </c>
      <c r="BA3357">
        <v>23</v>
      </c>
      <c r="BB3357">
        <v>7</v>
      </c>
      <c r="BC3357">
        <v>38</v>
      </c>
      <c r="BD3357">
        <v>67</v>
      </c>
      <c r="BE3357">
        <v>32</v>
      </c>
      <c r="BF3357">
        <v>76</v>
      </c>
      <c r="BG3357">
        <v>10.53</v>
      </c>
      <c r="BH3357">
        <v>4.3499999999999996</v>
      </c>
      <c r="BI3357">
        <v>1.94</v>
      </c>
      <c r="BJ3357">
        <v>3.3</v>
      </c>
      <c r="BK3357">
        <v>3.7</v>
      </c>
      <c r="BL3357">
        <f>1/Table1[[#This Row],[odds_ft_home_team_win]]+1/Table1[[#This Row],[odds_ft_draw]]+1/Table1[[#This Row],[odds_ft_away_team_win]]-1</f>
        <v>8.876449082634652E-2</v>
      </c>
      <c r="BM3357">
        <f>Table1[[#This Row],[Margin]]/3</f>
        <v>2.9588163608782175E-2</v>
      </c>
      <c r="BN3357">
        <v>1.3</v>
      </c>
      <c r="BO3357">
        <v>1.88</v>
      </c>
      <c r="BP3357">
        <v>3.4</v>
      </c>
      <c r="BQ3357">
        <v>6.75</v>
      </c>
      <c r="BR3357">
        <v>1.82</v>
      </c>
      <c r="BS3357">
        <v>1.88</v>
      </c>
      <c r="BT3357" t="s">
        <v>3802</v>
      </c>
      <c r="BU3357">
        <f>VLOOKUP(Table1[[#This Row],[Reference]],metron,11,FALSE)</f>
        <v>1.510877192982456</v>
      </c>
      <c r="BV3357">
        <f>VLOOKUP(Table1[[#This Row],[Reference]],metron,12,FALSE)</f>
        <v>1.0163157894736841</v>
      </c>
    </row>
    <row r="3358" spans="1:74" hidden="1" x14ac:dyDescent="0.45">
      <c r="A3358" s="10" t="s">
        <v>5399</v>
      </c>
      <c r="B3358">
        <v>1653181200</v>
      </c>
      <c r="C3358" s="11" t="s">
        <v>5392</v>
      </c>
      <c r="D3358" s="10" t="s">
        <v>65</v>
      </c>
      <c r="E3358" s="10" t="s">
        <v>66</v>
      </c>
      <c r="F3358" s="10" t="s">
        <v>68</v>
      </c>
      <c r="G3358" s="10" t="s">
        <v>93</v>
      </c>
      <c r="H3358" s="10" t="s">
        <v>3800</v>
      </c>
      <c r="I3358" s="10">
        <f>MROUND(Table1[[#This Row],[Prob_H]]*100,2)/100</f>
        <v>0.52</v>
      </c>
      <c r="J3358" s="10">
        <f>1/Table1[[#This Row],[odds_ft_home_team_win]]-Table1[[#This Row],[Margin/3]]</f>
        <v>0.52579941621037507</v>
      </c>
      <c r="K3358" s="10">
        <f>1/Table1[[#This Row],[odds_ft_draw]]-Table1[[#This Row],[Margin/3]]</f>
        <v>0.24421646339454553</v>
      </c>
      <c r="L3358" s="10">
        <f>1/Table1[[#This Row],[odds_ft_away_team_win]]-Table1[[#This Row],[Margin/3]]</f>
        <v>0.22998412039507923</v>
      </c>
      <c r="M3358" s="10" t="s">
        <v>66</v>
      </c>
      <c r="N3358" s="10">
        <v>1.71</v>
      </c>
      <c r="O3358" s="10">
        <v>1.65</v>
      </c>
      <c r="P3358" s="10">
        <v>1.74</v>
      </c>
      <c r="Q3358" s="10">
        <v>1.61</v>
      </c>
      <c r="R3358" s="10" t="str" cm="1">
        <f t="array" ref="R3358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8" s="10">
        <v>4</v>
      </c>
      <c r="T3358" s="10">
        <v>2</v>
      </c>
      <c r="U3358" s="10">
        <v>6</v>
      </c>
      <c r="V3358" s="10">
        <v>1</v>
      </c>
      <c r="W3358" s="10">
        <v>0</v>
      </c>
      <c r="X3358" s="10">
        <v>1</v>
      </c>
      <c r="Y3358" s="10" t="s">
        <v>5393</v>
      </c>
      <c r="Z3358" s="10" t="s">
        <v>5394</v>
      </c>
      <c r="AA3358" s="10">
        <v>5</v>
      </c>
      <c r="AB3358" s="10">
        <v>2</v>
      </c>
      <c r="AC3358" s="10">
        <v>3</v>
      </c>
      <c r="AD3358" s="10">
        <v>1</v>
      </c>
      <c r="AE3358" s="10">
        <v>3</v>
      </c>
      <c r="AF3358" s="10">
        <v>0</v>
      </c>
      <c r="AG3358" s="10">
        <v>1</v>
      </c>
      <c r="AH3358" s="10">
        <v>3</v>
      </c>
      <c r="AI3358" s="10">
        <v>2</v>
      </c>
      <c r="AJ3358" s="10">
        <v>1</v>
      </c>
      <c r="AK3358" s="10">
        <v>21</v>
      </c>
      <c r="AL3358" s="10">
        <v>10</v>
      </c>
      <c r="AM3358" s="10">
        <v>8</v>
      </c>
      <c r="AN3358" s="10">
        <v>3</v>
      </c>
      <c r="AO3358" s="10">
        <v>13</v>
      </c>
      <c r="AP3358" s="10">
        <v>7</v>
      </c>
      <c r="AQ3358" s="10">
        <v>11</v>
      </c>
      <c r="AR3358" s="10">
        <v>15</v>
      </c>
      <c r="AS3358" s="10">
        <v>62</v>
      </c>
      <c r="AT3358" s="10">
        <v>38</v>
      </c>
      <c r="AU3358" s="10">
        <v>2.29</v>
      </c>
      <c r="AV3358" s="10">
        <v>0.99</v>
      </c>
      <c r="AW3358" s="10">
        <v>2.25</v>
      </c>
      <c r="AX3358" s="10">
        <v>45</v>
      </c>
      <c r="AY3358" s="10">
        <v>71</v>
      </c>
      <c r="AZ3358" s="10">
        <v>40</v>
      </c>
      <c r="BA3358" s="10">
        <v>11</v>
      </c>
      <c r="BB3358" s="10">
        <v>6</v>
      </c>
      <c r="BC3358" s="10">
        <v>26</v>
      </c>
      <c r="BD3358" s="10">
        <v>63</v>
      </c>
      <c r="BE3358" s="10">
        <v>40</v>
      </c>
      <c r="BF3358" s="10">
        <v>75</v>
      </c>
      <c r="BG3358" s="10">
        <v>9.7100000000000009</v>
      </c>
      <c r="BH3358" s="10">
        <v>4.9000000000000004</v>
      </c>
      <c r="BI3358" s="10">
        <v>1.8</v>
      </c>
      <c r="BJ3358" s="10">
        <v>3.65</v>
      </c>
      <c r="BK3358" s="10">
        <v>3.85</v>
      </c>
      <c r="BL3358" s="10">
        <f>1/Table1[[#This Row],[odds_ft_home_team_win]]+1/Table1[[#This Row],[odds_ft_draw]]+1/Table1[[#This Row],[odds_ft_away_team_win]]-1</f>
        <v>8.9268418035541419E-2</v>
      </c>
      <c r="BM3358" s="10">
        <f>Table1[[#This Row],[Margin]]/3</f>
        <v>2.9756139345180472E-2</v>
      </c>
      <c r="BN3358" s="10">
        <v>1.33</v>
      </c>
      <c r="BO3358" s="10">
        <v>1.95</v>
      </c>
      <c r="BP3358" s="10">
        <v>3.5</v>
      </c>
      <c r="BQ3358" s="10">
        <v>6.65</v>
      </c>
      <c r="BR3358" s="10">
        <v>1.92</v>
      </c>
      <c r="BS3358" s="10">
        <v>1.84</v>
      </c>
      <c r="BT3358" s="10" t="s">
        <v>3807</v>
      </c>
      <c r="BU3358">
        <f>VLOOKUP(Table1[[#This Row],[Reference]],metron,11,FALSE)</f>
        <v>1.625948039373891</v>
      </c>
      <c r="BV3358">
        <f>VLOOKUP(Table1[[#This Row],[Reference]],metron,12,FALSE)</f>
        <v>0.97079231886396644</v>
      </c>
    </row>
    <row r="3359" spans="1:74" hidden="1" x14ac:dyDescent="0.45">
      <c r="A3359" s="10" t="s">
        <v>5399</v>
      </c>
      <c r="B3359">
        <v>1653516000</v>
      </c>
      <c r="C3359" s="10" t="s">
        <v>5395</v>
      </c>
      <c r="D3359" s="10" t="s">
        <v>65</v>
      </c>
      <c r="E3359" s="10" t="s">
        <v>66</v>
      </c>
      <c r="F3359" s="10" t="s">
        <v>103</v>
      </c>
      <c r="G3359" s="10" t="s">
        <v>86</v>
      </c>
      <c r="H3359" s="10" t="s">
        <v>66</v>
      </c>
      <c r="I3359" s="10">
        <f>MROUND(Table1[[#This Row],[Prob_H]]*100,2)/100</f>
        <v>0.32</v>
      </c>
      <c r="J3359" s="10">
        <f>1/Table1[[#This Row],[odds_ft_home_team_win]]-Table1[[#This Row],[Margin/3]]</f>
        <v>0.32571839080459769</v>
      </c>
      <c r="K3359" s="10">
        <f>1/Table1[[#This Row],[odds_ft_draw]]-Table1[[#This Row],[Margin/3]]</f>
        <v>0.29339080459770112</v>
      </c>
      <c r="L3359" s="10">
        <f>1/Table1[[#This Row],[odds_ft_away_team_win]]-Table1[[#This Row],[Margin/3]]</f>
        <v>0.38089080459770114</v>
      </c>
      <c r="M3359" s="10" t="s">
        <v>66</v>
      </c>
      <c r="N3359" s="10">
        <v>1.61</v>
      </c>
      <c r="O3359" s="10">
        <v>1.65</v>
      </c>
      <c r="P3359" s="10">
        <v>1.61</v>
      </c>
      <c r="Q3359" s="10">
        <v>1.65</v>
      </c>
      <c r="R3359" s="10" t="str" cm="1">
        <f t="array" ref="R3359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H</v>
      </c>
      <c r="S3359" s="10">
        <v>3</v>
      </c>
      <c r="T3359" s="10">
        <v>0</v>
      </c>
      <c r="U3359" s="10">
        <v>0</v>
      </c>
      <c r="V3359" s="10">
        <v>0</v>
      </c>
      <c r="W3359" s="10">
        <v>0</v>
      </c>
      <c r="X3359" s="10">
        <v>0</v>
      </c>
      <c r="Y3359" s="10"/>
      <c r="Z3359" s="10"/>
      <c r="AA3359" s="10">
        <v>-1</v>
      </c>
      <c r="AB3359" s="10">
        <v>-1</v>
      </c>
      <c r="AC3359" s="10">
        <v>-1</v>
      </c>
      <c r="AD3359" s="10">
        <v>-1</v>
      </c>
      <c r="AE3359" s="10">
        <v>-1</v>
      </c>
      <c r="AF3359" s="10">
        <v>-1</v>
      </c>
      <c r="AG3359" s="10">
        <v>-1</v>
      </c>
      <c r="AH3359" s="10">
        <v>-1</v>
      </c>
      <c r="AI3359" s="10">
        <v>-1</v>
      </c>
      <c r="AJ3359" s="10">
        <v>-1</v>
      </c>
      <c r="AK3359" s="10">
        <v>-1</v>
      </c>
      <c r="AL3359" s="10">
        <v>-1</v>
      </c>
      <c r="AM3359" s="10">
        <v>-1</v>
      </c>
      <c r="AN3359" s="10">
        <v>-1</v>
      </c>
      <c r="AO3359" s="10">
        <v>-1</v>
      </c>
      <c r="AP3359" s="10">
        <v>-1</v>
      </c>
      <c r="AQ3359" s="10">
        <v>-1</v>
      </c>
      <c r="AR3359" s="10">
        <v>-1</v>
      </c>
      <c r="AS3359" s="10">
        <v>-1</v>
      </c>
      <c r="AT3359" s="10">
        <v>-1</v>
      </c>
      <c r="AU3359" s="10">
        <v>0</v>
      </c>
      <c r="AV3359" s="10">
        <v>0</v>
      </c>
      <c r="AW3359" s="10">
        <v>2.31</v>
      </c>
      <c r="AX3359" s="10">
        <v>50</v>
      </c>
      <c r="AY3359" s="10">
        <v>69</v>
      </c>
      <c r="AZ3359" s="10">
        <v>41</v>
      </c>
      <c r="BA3359" s="10">
        <v>18</v>
      </c>
      <c r="BB3359" s="10">
        <v>7</v>
      </c>
      <c r="BC3359" s="10">
        <v>28</v>
      </c>
      <c r="BD3359" s="10">
        <v>66</v>
      </c>
      <c r="BE3359" s="10">
        <v>37</v>
      </c>
      <c r="BF3359" s="10">
        <v>75</v>
      </c>
      <c r="BG3359" s="10">
        <v>9.9</v>
      </c>
      <c r="BH3359" s="10">
        <v>4.68</v>
      </c>
      <c r="BI3359" s="10">
        <v>2.9</v>
      </c>
      <c r="BJ3359" s="10">
        <v>3.2</v>
      </c>
      <c r="BK3359" s="10">
        <v>2.5</v>
      </c>
      <c r="BL3359" s="10">
        <f>1/Table1[[#This Row],[odds_ft_home_team_win]]+1/Table1[[#This Row],[odds_ft_draw]]+1/Table1[[#This Row],[odds_ft_away_team_win]]-1</f>
        <v>5.7327586206896708E-2</v>
      </c>
      <c r="BM3359" s="10">
        <f>Table1[[#This Row],[Margin]]/3</f>
        <v>1.9109195402298901E-2</v>
      </c>
      <c r="BN3359" s="10">
        <v>0</v>
      </c>
      <c r="BO3359" s="10">
        <v>0</v>
      </c>
      <c r="BP3359" s="10">
        <v>0</v>
      </c>
      <c r="BQ3359" s="10">
        <v>0</v>
      </c>
      <c r="BR3359" s="10">
        <v>0</v>
      </c>
      <c r="BS3359" s="10">
        <v>0</v>
      </c>
      <c r="BT3359" s="10" t="s">
        <v>3790</v>
      </c>
      <c r="BU3359">
        <f>VLOOKUP(Table1[[#This Row],[Reference]],metron,11,FALSE)</f>
        <v>1.210167055864918</v>
      </c>
      <c r="BV3359">
        <f>VLOOKUP(Table1[[#This Row],[Reference]],metron,12,FALSE)</f>
        <v>1.3211783725525419</v>
      </c>
    </row>
    <row r="3360" spans="1:74" hidden="1" x14ac:dyDescent="0.45">
      <c r="A3360" t="s">
        <v>5399</v>
      </c>
      <c r="B3360">
        <v>1653775200</v>
      </c>
      <c r="C3360" t="s">
        <v>5397</v>
      </c>
      <c r="D3360" t="s">
        <v>5396</v>
      </c>
      <c r="E3360" t="s">
        <v>66</v>
      </c>
      <c r="F3360" t="s">
        <v>103</v>
      </c>
      <c r="G3360" t="s">
        <v>93</v>
      </c>
      <c r="H3360" t="s">
        <v>3822</v>
      </c>
      <c r="I3360">
        <f>MROUND(Table1[[#This Row],[Prob_H]]*100,2)/100</f>
        <v>0.38</v>
      </c>
      <c r="J3360">
        <f>1/Table1[[#This Row],[odds_ft_home_team_win]]-Table1[[#This Row],[Margin/3]]</f>
        <v>0.38364361366947458</v>
      </c>
      <c r="K3360">
        <f>1/Table1[[#This Row],[odds_ft_draw]]-Table1[[#This Row],[Margin/3]]</f>
        <v>0.28428333056072275</v>
      </c>
      <c r="L3360">
        <f>1/Table1[[#This Row],[odds_ft_away_team_win]]-Table1[[#This Row],[Margin/3]]</f>
        <v>0.33207305576980278</v>
      </c>
      <c r="M3360" t="s">
        <v>66</v>
      </c>
      <c r="N3360">
        <v>1.65</v>
      </c>
      <c r="O3360">
        <v>1.61</v>
      </c>
      <c r="P3360">
        <v>1.65</v>
      </c>
      <c r="Q3360">
        <v>1.61</v>
      </c>
      <c r="R3360" t="str" cm="1">
        <f t="array" ref="R3360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AA3360">
        <v>-1</v>
      </c>
      <c r="AB3360">
        <v>-1</v>
      </c>
      <c r="AC3360">
        <v>-1</v>
      </c>
      <c r="AD3360">
        <v>-1</v>
      </c>
      <c r="AE3360">
        <v>-1</v>
      </c>
      <c r="AF3360">
        <v>-1</v>
      </c>
      <c r="AG3360">
        <v>-1</v>
      </c>
      <c r="AH3360">
        <v>-1</v>
      </c>
      <c r="AI3360">
        <v>-1</v>
      </c>
      <c r="AJ3360">
        <v>-1</v>
      </c>
      <c r="AK3360">
        <v>-1</v>
      </c>
      <c r="AL3360">
        <v>-1</v>
      </c>
      <c r="AM3360">
        <v>-1</v>
      </c>
      <c r="AN3360">
        <v>-1</v>
      </c>
      <c r="AO3360">
        <v>-1</v>
      </c>
      <c r="AP3360">
        <v>-1</v>
      </c>
      <c r="AQ3360">
        <v>-1</v>
      </c>
      <c r="AR3360">
        <v>-1</v>
      </c>
      <c r="AS3360">
        <v>-1</v>
      </c>
      <c r="AT3360">
        <v>-1</v>
      </c>
      <c r="AU3360">
        <v>0</v>
      </c>
      <c r="AV3360">
        <v>0</v>
      </c>
      <c r="AW3360">
        <v>2.31</v>
      </c>
      <c r="AX3360">
        <v>50</v>
      </c>
      <c r="AY3360">
        <v>69</v>
      </c>
      <c r="AZ3360">
        <v>41</v>
      </c>
      <c r="BA3360">
        <v>18</v>
      </c>
      <c r="BB3360">
        <v>7</v>
      </c>
      <c r="BC3360">
        <v>28</v>
      </c>
      <c r="BD3360">
        <v>66</v>
      </c>
      <c r="BE3360">
        <v>37</v>
      </c>
      <c r="BF3360">
        <v>75</v>
      </c>
      <c r="BG3360">
        <v>9.9</v>
      </c>
      <c r="BH3360">
        <v>4.68</v>
      </c>
      <c r="BI3360">
        <v>2.37</v>
      </c>
      <c r="BJ3360">
        <v>3.1</v>
      </c>
      <c r="BK3360">
        <v>2.7</v>
      </c>
      <c r="BL3360">
        <f>1/Table1[[#This Row],[odds_ft_home_team_win]]+1/Table1[[#This Row],[odds_ft_draw]]+1/Table1[[#This Row],[odds_ft_away_team_win]]-1</f>
        <v>0.11489194380170265</v>
      </c>
      <c r="BM3360">
        <f>Table1[[#This Row],[Margin]]/3</f>
        <v>3.8297314600567546E-2</v>
      </c>
      <c r="BN3360">
        <v>1.31</v>
      </c>
      <c r="BO3360">
        <v>1.95</v>
      </c>
      <c r="BP3360">
        <v>3.33</v>
      </c>
      <c r="BQ3360">
        <v>6.35</v>
      </c>
      <c r="BR3360">
        <v>1.8</v>
      </c>
      <c r="BS3360">
        <v>1.91</v>
      </c>
      <c r="BT3360" t="s">
        <v>3798</v>
      </c>
      <c r="BU3360">
        <f>VLOOKUP(Table1[[#This Row],[Reference]],metron,11,FALSE)</f>
        <v>1.330562659846547</v>
      </c>
      <c r="BV3360">
        <f>VLOOKUP(Table1[[#This Row],[Reference]],metron,12,FALSE)</f>
        <v>1.1595268542199491</v>
      </c>
    </row>
    <row r="3361" spans="1:74" hidden="1" x14ac:dyDescent="0.45">
      <c r="A3361" t="s">
        <v>5399</v>
      </c>
      <c r="B3361">
        <v>1653775200</v>
      </c>
      <c r="C3361" t="s">
        <v>5397</v>
      </c>
      <c r="D3361" t="s">
        <v>5396</v>
      </c>
      <c r="E3361">
        <v>-1</v>
      </c>
      <c r="F3361" t="s">
        <v>103</v>
      </c>
      <c r="G3361" t="s">
        <v>93</v>
      </c>
      <c r="H3361" t="s">
        <v>66</v>
      </c>
      <c r="I3361" t="e">
        <f>MROUND(Table1[[#This Row],[Prob_H]]*100,2)/100</f>
        <v>#DIV/0!</v>
      </c>
      <c r="J3361" t="e">
        <f>1/Table1[[#This Row],[odds_ft_home_team_win]]-Table1[[#This Row],[Margin/3]]</f>
        <v>#DIV/0!</v>
      </c>
      <c r="K3361" t="e">
        <f>1/Table1[[#This Row],[odds_ft_draw]]-Table1[[#This Row],[Margin/3]]</f>
        <v>#DIV/0!</v>
      </c>
      <c r="L3361" t="e">
        <f>1/Table1[[#This Row],[odds_ft_away_team_win]]-Table1[[#This Row],[Margin/3]]</f>
        <v>#DIV/0!</v>
      </c>
      <c r="M3361" t="s">
        <v>66</v>
      </c>
      <c r="N3361">
        <v>1.65</v>
      </c>
      <c r="O3361">
        <v>1.61</v>
      </c>
      <c r="P3361">
        <v>1.65</v>
      </c>
      <c r="Q3361">
        <v>1.61</v>
      </c>
      <c r="R3361" t="str" cm="1">
        <f t="array" ref="R3361">_xlfn.IFS(Table1[[#This Row],[home_team_goal_count]]&gt;Table1[[#This Row],[away_team_goal_count]],"H",Table1[[#This Row],[home_team_goal_count]]&lt;Table1[[#This Row],[away_team_goal_count]],"A",Table1[[#This Row],[home_team_goal_count]]=Table1[[#This Row],[away_team_goal_count]],"D")</f>
        <v>D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AA3361">
        <v>-1</v>
      </c>
      <c r="AB3361">
        <v>-1</v>
      </c>
      <c r="AC3361">
        <v>-1</v>
      </c>
      <c r="AD3361">
        <v>-1</v>
      </c>
      <c r="AE3361">
        <v>-1</v>
      </c>
      <c r="AF3361">
        <v>-1</v>
      </c>
      <c r="AG3361">
        <v>-1</v>
      </c>
      <c r="AH3361">
        <v>-1</v>
      </c>
      <c r="AI3361">
        <v>-1</v>
      </c>
      <c r="AJ3361">
        <v>-1</v>
      </c>
      <c r="AK3361">
        <v>-1</v>
      </c>
      <c r="AL3361">
        <v>-1</v>
      </c>
      <c r="AM3361">
        <v>-1</v>
      </c>
      <c r="AN3361">
        <v>-1</v>
      </c>
      <c r="AO3361">
        <v>-1</v>
      </c>
      <c r="AP3361">
        <v>-1</v>
      </c>
      <c r="AQ3361">
        <v>-1</v>
      </c>
      <c r="AR3361">
        <v>-1</v>
      </c>
      <c r="AS3361">
        <v>-1</v>
      </c>
      <c r="AT3361">
        <v>-1</v>
      </c>
      <c r="AU3361">
        <v>0</v>
      </c>
      <c r="AV3361">
        <v>0</v>
      </c>
      <c r="AW3361">
        <v>2.31</v>
      </c>
      <c r="AX3361">
        <v>50</v>
      </c>
      <c r="AY3361">
        <v>69</v>
      </c>
      <c r="AZ3361">
        <v>41</v>
      </c>
      <c r="BA3361">
        <v>18</v>
      </c>
      <c r="BB3361">
        <v>7</v>
      </c>
      <c r="BC3361">
        <v>28</v>
      </c>
      <c r="BD3361">
        <v>66</v>
      </c>
      <c r="BE3361">
        <v>37</v>
      </c>
      <c r="BF3361">
        <v>75</v>
      </c>
      <c r="BG3361">
        <v>9.9</v>
      </c>
      <c r="BH3361">
        <v>4.68</v>
      </c>
      <c r="BI3361">
        <v>0</v>
      </c>
      <c r="BJ3361">
        <v>0</v>
      </c>
      <c r="BK3361">
        <v>0</v>
      </c>
      <c r="BL3361" t="e">
        <f>1/Table1[[#This Row],[odds_ft_home_team_win]]+1/Table1[[#This Row],[odds_ft_draw]]+1/Table1[[#This Row],[odds_ft_away_team_win]]-1</f>
        <v>#DIV/0!</v>
      </c>
      <c r="BM3361" t="e">
        <f>Table1[[#This Row],[Margin]]/3</f>
        <v>#DIV/0!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 t="s">
        <v>66</v>
      </c>
      <c r="BU3361" t="e">
        <f>VLOOKUP(Table1[[#This Row],[Reference]],metron,11,FALSE)</f>
        <v>#DIV/0!</v>
      </c>
      <c r="BV3361" t="e">
        <f>VLOOKUP(Table1[[#This Row],[Reference]],metron,12,FALSE)</f>
        <v>#DIV/0!</v>
      </c>
    </row>
    <row r="3362" spans="1:74" x14ac:dyDescent="0.45">
      <c r="D3362" s="1">
        <f>SUBTOTAL(103,Table1[status])</f>
        <v>866</v>
      </c>
      <c r="I3362" s="4">
        <f>SUBTOTAL(101,Table1[Reference])</f>
        <v>0.45374133949191625</v>
      </c>
      <c r="J3362" s="4">
        <f>SUBTOTAL(101,Table1[Prob_H])</f>
        <v>0.45384523041538533</v>
      </c>
      <c r="K3362" s="4">
        <f>SUBTOTAL(101,Table1[Prob_D])</f>
        <v>0.26284064947575525</v>
      </c>
      <c r="L3362" s="4">
        <f>SUBTOTAL(101,Table1[Prob_A])</f>
        <v>0.28331412010885948</v>
      </c>
      <c r="N3362">
        <f>SUBTOTAL(101,Table1[Pre-Match PPG (Home)])</f>
        <v>1.5644226327944601</v>
      </c>
      <c r="R3362">
        <f>SUBTOTAL(103,Table1[Result])</f>
        <v>866</v>
      </c>
      <c r="S3362" s="5">
        <f>SUBTOTAL(109,Table1[home_team_goal_count])</f>
        <v>1350</v>
      </c>
      <c r="T3362" s="5">
        <f>SUBTOTAL(109,Table1[away_team_goal_count])</f>
        <v>974</v>
      </c>
      <c r="BI3362">
        <f>SUBTOTAL(101,Table1[odds_ft_home_team_win])</f>
        <v>2.2750692840646631</v>
      </c>
      <c r="BL3362" s="4">
        <f>SUBTOTAL(101,Table1[Margin])</f>
        <v>7.2218146179271234E-2</v>
      </c>
      <c r="BM3362" s="4"/>
      <c r="BU3362">
        <f>SUBTOTAL(109,Table1[xGF])</f>
        <v>1300.2572982470188</v>
      </c>
      <c r="BV3362">
        <f>SUBTOTAL(109,Table1[xGC])</f>
        <v>952.81573074364769</v>
      </c>
    </row>
  </sheetData>
  <phoneticPr fontId="18" type="noConversion"/>
  <pageMargins left="0.7" right="0.7" top="0.75" bottom="0.75" header="0.3" footer="0.3"/>
  <ignoredErrors>
    <ignoredError sqref="J3361" evalError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861D-E668-47FD-B8B9-894F60969C7D}">
  <dimension ref="A1"/>
  <sheetViews>
    <sheetView workbookViewId="0">
      <selection activeCell="F35" sqref="F35"/>
    </sheetView>
  </sheetViews>
  <sheetFormatPr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B3376"/>
  <sheetViews>
    <sheetView topLeftCell="I3" workbookViewId="0">
      <selection activeCell="V5" sqref="V5"/>
    </sheetView>
  </sheetViews>
  <sheetFormatPr defaultRowHeight="14.25" x14ac:dyDescent="0.45"/>
  <cols>
    <col min="2" max="2" width="11.19921875" bestFit="1" customWidth="1"/>
  </cols>
  <sheetData>
    <row r="2" spans="2:28" x14ac:dyDescent="0.45">
      <c r="B2" s="3">
        <v>41111</v>
      </c>
    </row>
    <row r="3" spans="2:28" x14ac:dyDescent="0.45">
      <c r="B3" s="3">
        <v>41111</v>
      </c>
      <c r="U3" t="s">
        <v>5834</v>
      </c>
    </row>
    <row r="4" spans="2:28" x14ac:dyDescent="0.45">
      <c r="B4" s="3">
        <v>41111</v>
      </c>
      <c r="I4" t="s">
        <v>5820</v>
      </c>
      <c r="M4" t="s">
        <v>5399</v>
      </c>
      <c r="Q4" t="s">
        <v>5821</v>
      </c>
      <c r="U4" t="s">
        <v>5822</v>
      </c>
      <c r="Y4" t="s">
        <v>5827</v>
      </c>
    </row>
    <row r="5" spans="2:28" x14ac:dyDescent="0.45">
      <c r="B5" s="3">
        <v>41111</v>
      </c>
      <c r="I5" t="s">
        <v>5825</v>
      </c>
      <c r="J5">
        <v>3202</v>
      </c>
      <c r="K5">
        <f>J5/3202</f>
        <v>1</v>
      </c>
      <c r="M5" t="s">
        <v>5825</v>
      </c>
      <c r="N5">
        <v>168</v>
      </c>
      <c r="O5" s="8">
        <f>N5/3311</f>
        <v>5.0739957716701901E-2</v>
      </c>
      <c r="Q5" t="s">
        <v>5825</v>
      </c>
      <c r="R5">
        <v>2923</v>
      </c>
      <c r="S5" s="8">
        <f>R5/3311</f>
        <v>0.88281485955904559</v>
      </c>
      <c r="U5" t="s">
        <v>5825</v>
      </c>
      <c r="V5">
        <v>262</v>
      </c>
      <c r="W5" s="8">
        <f>V5/3311</f>
        <v>7.9130172153427963E-2</v>
      </c>
      <c r="Y5" t="s">
        <v>5825</v>
      </c>
      <c r="Z5">
        <v>17</v>
      </c>
      <c r="AA5" s="8">
        <f>Z5/3311</f>
        <v>5.1344004832376928E-3</v>
      </c>
    </row>
    <row r="6" spans="2:28" x14ac:dyDescent="0.45">
      <c r="B6" s="3">
        <v>41112</v>
      </c>
    </row>
    <row r="7" spans="2:28" x14ac:dyDescent="0.45">
      <c r="B7" s="3">
        <v>41112</v>
      </c>
      <c r="I7" t="s">
        <v>5823</v>
      </c>
      <c r="J7" t="s">
        <v>5824</v>
      </c>
      <c r="K7" t="s">
        <v>5826</v>
      </c>
      <c r="M7" t="s">
        <v>5823</v>
      </c>
      <c r="N7" t="s">
        <v>5824</v>
      </c>
      <c r="O7" t="s">
        <v>5826</v>
      </c>
      <c r="Q7" t="s">
        <v>5823</v>
      </c>
      <c r="R7" t="s">
        <v>5824</v>
      </c>
      <c r="S7" t="s">
        <v>5826</v>
      </c>
      <c r="U7" t="s">
        <v>5823</v>
      </c>
      <c r="V7" t="s">
        <v>5824</v>
      </c>
      <c r="W7" t="s">
        <v>5826</v>
      </c>
      <c r="Y7" t="s">
        <v>5823</v>
      </c>
      <c r="Z7" t="s">
        <v>5824</v>
      </c>
      <c r="AA7" t="s">
        <v>5826</v>
      </c>
    </row>
    <row r="8" spans="2:28" x14ac:dyDescent="0.45">
      <c r="B8" s="3">
        <v>41112</v>
      </c>
      <c r="I8">
        <v>1.47</v>
      </c>
      <c r="J8">
        <v>1.1299999999999999</v>
      </c>
      <c r="K8">
        <f>SUM(I8:J8)</f>
        <v>2.5999999999999996</v>
      </c>
      <c r="M8" s="5">
        <v>1.3690476190476191</v>
      </c>
      <c r="N8" s="5">
        <v>1.2142857142857142</v>
      </c>
      <c r="O8">
        <f>SUM(M8:N8)</f>
        <v>2.583333333333333</v>
      </c>
      <c r="Q8">
        <v>1.46</v>
      </c>
      <c r="R8">
        <v>1.1299999999999999</v>
      </c>
      <c r="S8">
        <f>SUM(Q8:R8)</f>
        <v>2.59</v>
      </c>
      <c r="U8" s="5">
        <v>1.5572519083969465</v>
      </c>
      <c r="V8" s="5">
        <v>1.1145038167938932</v>
      </c>
      <c r="W8" s="5">
        <f>SUM(U8:V8)</f>
        <v>2.6717557251908399</v>
      </c>
      <c r="Y8" s="5">
        <v>1.7058823529411764</v>
      </c>
      <c r="Z8" s="5">
        <v>0.82352941176470584</v>
      </c>
      <c r="AA8" s="5">
        <f>SUM(Y8:Z8)</f>
        <v>2.5294117647058822</v>
      </c>
    </row>
    <row r="9" spans="2:28" x14ac:dyDescent="0.45">
      <c r="B9" s="3">
        <v>41112</v>
      </c>
      <c r="I9" s="6">
        <f>I8/K8</f>
        <v>0.56538461538461549</v>
      </c>
      <c r="J9" s="6">
        <f>J8/K8</f>
        <v>0.43461538461538463</v>
      </c>
      <c r="M9" s="6">
        <f>M8/O8</f>
        <v>0.52995391705069128</v>
      </c>
      <c r="N9" s="6">
        <f>N8/O8</f>
        <v>0.47004608294930877</v>
      </c>
      <c r="O9" s="6"/>
      <c r="Q9" s="6">
        <f>Q8/S8</f>
        <v>0.56370656370656369</v>
      </c>
      <c r="R9" s="6">
        <f>R8/S8</f>
        <v>0.43629343629343625</v>
      </c>
      <c r="S9" s="6"/>
      <c r="T9" s="6"/>
      <c r="U9" s="6">
        <f>U8/W8</f>
        <v>0.58285714285714274</v>
      </c>
      <c r="V9" s="6">
        <f>V8/W8</f>
        <v>0.41714285714285715</v>
      </c>
      <c r="W9" s="6"/>
      <c r="X9" s="6"/>
      <c r="Y9" s="6">
        <f>Y8/AA8</f>
        <v>0.67441860465116277</v>
      </c>
      <c r="Z9" s="6">
        <f>Z8/AA8</f>
        <v>0.32558139534883723</v>
      </c>
      <c r="AA9" s="6"/>
    </row>
    <row r="10" spans="2:28" x14ac:dyDescent="0.45">
      <c r="B10" s="3">
        <v>41112</v>
      </c>
    </row>
    <row r="11" spans="2:28" x14ac:dyDescent="0.45">
      <c r="B11" s="3">
        <v>41118</v>
      </c>
      <c r="H11" t="s">
        <v>5828</v>
      </c>
      <c r="I11" t="s">
        <v>5420</v>
      </c>
      <c r="J11" t="s">
        <v>5421</v>
      </c>
      <c r="K11" t="s">
        <v>5819</v>
      </c>
      <c r="M11" t="s">
        <v>5420</v>
      </c>
      <c r="N11" t="s">
        <v>5421</v>
      </c>
      <c r="O11" t="s">
        <v>5819</v>
      </c>
      <c r="Q11" t="s">
        <v>5420</v>
      </c>
      <c r="R11" t="s">
        <v>5421</v>
      </c>
      <c r="S11" t="s">
        <v>5819</v>
      </c>
      <c r="U11" t="s">
        <v>5420</v>
      </c>
      <c r="V11" t="s">
        <v>5421</v>
      </c>
      <c r="W11" t="s">
        <v>5819</v>
      </c>
      <c r="Y11" t="s">
        <v>5420</v>
      </c>
      <c r="Z11" t="s">
        <v>5421</v>
      </c>
      <c r="AA11" t="s">
        <v>5819</v>
      </c>
      <c r="AB11" s="6"/>
    </row>
    <row r="12" spans="2:28" x14ac:dyDescent="0.45">
      <c r="B12" s="3">
        <v>41118</v>
      </c>
      <c r="I12" s="6">
        <f>AVERAGE(I17:I3376)</f>
        <v>0.44891385589419958</v>
      </c>
      <c r="J12" s="6">
        <f>AVERAGE(J17:J3376)</f>
        <v>0.2701032588611646</v>
      </c>
      <c r="K12" s="6">
        <f>AVERAGE(K17:K3376)</f>
        <v>0.280982885244633</v>
      </c>
      <c r="L12" s="6"/>
      <c r="M12" s="6">
        <f>AVERAGE(M17:M185)</f>
        <v>0.44049789810052264</v>
      </c>
      <c r="N12" s="6">
        <f>AVERAGE(N17:N185)</f>
        <v>0.27433282400912795</v>
      </c>
      <c r="O12" s="6">
        <f>AVERAGE(O17:O185)</f>
        <v>0.28516927789034935</v>
      </c>
      <c r="Q12" s="6">
        <v>0.44851254909745464</v>
      </c>
      <c r="R12" s="6">
        <v>0.2697680013604809</v>
      </c>
      <c r="S12" s="6">
        <v>0.28171944954206207</v>
      </c>
      <c r="T12" s="6"/>
      <c r="U12" s="8">
        <v>0.45534821866249908</v>
      </c>
      <c r="V12" s="8">
        <v>0.27247662870031381</v>
      </c>
      <c r="W12" s="8">
        <v>0.27217515263718695</v>
      </c>
      <c r="X12" s="6"/>
      <c r="Y12" s="8">
        <v>0.42938766820144308</v>
      </c>
      <c r="Z12" s="8">
        <v>0.28715725760224009</v>
      </c>
      <c r="AA12" s="8">
        <v>0.28345507419631666</v>
      </c>
      <c r="AB12" s="7"/>
    </row>
    <row r="13" spans="2:28" x14ac:dyDescent="0.45">
      <c r="B13" s="3">
        <v>41118</v>
      </c>
      <c r="H13" t="s">
        <v>5829</v>
      </c>
      <c r="I13" t="s">
        <v>5830</v>
      </c>
      <c r="J13" t="s">
        <v>5831</v>
      </c>
      <c r="K13" t="s">
        <v>5832</v>
      </c>
      <c r="M13" t="s">
        <v>5830</v>
      </c>
      <c r="N13" t="s">
        <v>5831</v>
      </c>
      <c r="O13" t="s">
        <v>5832</v>
      </c>
      <c r="Q13" t="s">
        <v>5830</v>
      </c>
      <c r="R13" t="s">
        <v>5831</v>
      </c>
      <c r="S13" t="s">
        <v>5832</v>
      </c>
      <c r="U13" t="s">
        <v>5830</v>
      </c>
      <c r="V13" t="s">
        <v>5831</v>
      </c>
      <c r="W13" t="s">
        <v>5832</v>
      </c>
      <c r="Y13" t="s">
        <v>5830</v>
      </c>
      <c r="Z13" t="s">
        <v>5831</v>
      </c>
      <c r="AA13" t="s">
        <v>5832</v>
      </c>
    </row>
    <row r="14" spans="2:28" x14ac:dyDescent="0.45">
      <c r="B14" s="3">
        <v>41119</v>
      </c>
      <c r="I14">
        <v>1407</v>
      </c>
      <c r="J14">
        <v>895</v>
      </c>
      <c r="K14">
        <v>900</v>
      </c>
      <c r="M14">
        <v>66</v>
      </c>
      <c r="N14">
        <v>45</v>
      </c>
      <c r="O14">
        <v>57</v>
      </c>
      <c r="Q14">
        <v>1272</v>
      </c>
      <c r="R14">
        <v>817</v>
      </c>
      <c r="S14">
        <v>834</v>
      </c>
      <c r="U14">
        <v>125</v>
      </c>
      <c r="V14">
        <v>73</v>
      </c>
      <c r="W14">
        <v>64</v>
      </c>
      <c r="Y14">
        <v>10</v>
      </c>
      <c r="Z14">
        <v>5</v>
      </c>
      <c r="AA14">
        <v>2</v>
      </c>
    </row>
    <row r="15" spans="2:28" x14ac:dyDescent="0.45">
      <c r="B15" s="3">
        <v>41119</v>
      </c>
      <c r="I15" s="8">
        <f>I14/3202</f>
        <v>0.43941286695815118</v>
      </c>
      <c r="J15" s="8">
        <f>J14/3202</f>
        <v>0.27951280449718924</v>
      </c>
      <c r="K15" s="8">
        <f>K14/3202</f>
        <v>0.28107432854465958</v>
      </c>
      <c r="M15" s="8">
        <f>M14/N5</f>
        <v>0.39285714285714285</v>
      </c>
      <c r="N15" s="8">
        <f>N14/N5</f>
        <v>0.26785714285714285</v>
      </c>
      <c r="O15" s="8">
        <f>O14/N5</f>
        <v>0.3392857142857143</v>
      </c>
      <c r="Q15" s="8">
        <f>Q14/2923</f>
        <v>0.4351693465617516</v>
      </c>
      <c r="R15" s="8">
        <f>R14/2923</f>
        <v>0.27950735545672256</v>
      </c>
      <c r="S15" s="8">
        <f>S14/2923</f>
        <v>0.28532329798152584</v>
      </c>
      <c r="U15" s="8">
        <f>U14/279</f>
        <v>0.44802867383512546</v>
      </c>
      <c r="V15" s="8">
        <f>V14/279</f>
        <v>0.26164874551971329</v>
      </c>
      <c r="W15" s="8">
        <f>W14/279</f>
        <v>0.22939068100358423</v>
      </c>
      <c r="Y15" s="6">
        <f>Y14/Z5</f>
        <v>0.58823529411764708</v>
      </c>
      <c r="Z15" s="6">
        <f>Z14/Z5</f>
        <v>0.29411764705882354</v>
      </c>
      <c r="AA15" s="6">
        <f>AA14/Z5</f>
        <v>0.11764705882352941</v>
      </c>
    </row>
    <row r="16" spans="2:28" x14ac:dyDescent="0.45">
      <c r="B16" s="3">
        <v>41119</v>
      </c>
    </row>
    <row r="17" spans="2:23" x14ac:dyDescent="0.45">
      <c r="B17" s="3">
        <v>41119</v>
      </c>
      <c r="I17">
        <v>0.35651824620613204</v>
      </c>
      <c r="J17">
        <v>0.28829064760100737</v>
      </c>
      <c r="K17">
        <v>0.35519110619286065</v>
      </c>
      <c r="M17">
        <v>0.40047395532517466</v>
      </c>
      <c r="N17">
        <v>0.29780982104048698</v>
      </c>
      <c r="O17">
        <v>0.30171622363433831</v>
      </c>
      <c r="Q17">
        <v>0.35651824620613204</v>
      </c>
      <c r="R17">
        <v>0.28829064760100737</v>
      </c>
      <c r="S17">
        <v>0.35519110619286065</v>
      </c>
      <c r="U17">
        <v>0.40649522667066529</v>
      </c>
      <c r="V17">
        <v>0.27472884490428351</v>
      </c>
      <c r="W17">
        <v>0.31877592842505126</v>
      </c>
    </row>
    <row r="18" spans="2:23" x14ac:dyDescent="0.45">
      <c r="B18" s="3">
        <v>41119</v>
      </c>
      <c r="I18">
        <v>0.47094005066141292</v>
      </c>
      <c r="J18">
        <v>0.28658879819870531</v>
      </c>
      <c r="K18">
        <v>0.24247115113988174</v>
      </c>
      <c r="M18">
        <v>0.37551405395208454</v>
      </c>
      <c r="N18">
        <v>0.29809469911337483</v>
      </c>
      <c r="O18">
        <v>0.32639124693454064</v>
      </c>
      <c r="Q18">
        <v>0.47094005066141292</v>
      </c>
      <c r="R18">
        <v>0.28658879819870531</v>
      </c>
      <c r="S18">
        <v>0.24247115113988174</v>
      </c>
      <c r="U18">
        <v>0.39965132712909218</v>
      </c>
      <c r="V18">
        <v>0.2848005122927848</v>
      </c>
      <c r="W18">
        <v>0.31554816057812302</v>
      </c>
    </row>
    <row r="19" spans="2:23" x14ac:dyDescent="0.45">
      <c r="B19" s="3">
        <v>41119</v>
      </c>
      <c r="I19">
        <v>0.45261043699054038</v>
      </c>
      <c r="J19">
        <v>0.2816360163667509</v>
      </c>
      <c r="K19">
        <v>0.26575354664270878</v>
      </c>
      <c r="M19">
        <v>0.30954491725768324</v>
      </c>
      <c r="N19">
        <v>0.28871158392434992</v>
      </c>
      <c r="O19">
        <v>0.40174349881796695</v>
      </c>
      <c r="Q19">
        <v>0.45261043699054038</v>
      </c>
      <c r="R19">
        <v>0.2816360163667509</v>
      </c>
      <c r="S19">
        <v>0.26575354664270878</v>
      </c>
      <c r="U19">
        <v>0.39474518453473717</v>
      </c>
      <c r="V19">
        <v>0.28314201690440483</v>
      </c>
      <c r="W19">
        <v>0.32211279856085795</v>
      </c>
    </row>
    <row r="20" spans="2:23" x14ac:dyDescent="0.45">
      <c r="B20" s="3" t="s">
        <v>5817</v>
      </c>
      <c r="C20">
        <v>4</v>
      </c>
      <c r="D20">
        <v>2012</v>
      </c>
      <c r="E20" s="3"/>
      <c r="F20" s="3"/>
      <c r="I20">
        <v>0.40508165571406463</v>
      </c>
      <c r="J20">
        <v>0.28859442026270721</v>
      </c>
      <c r="K20">
        <v>0.30632392402322828</v>
      </c>
      <c r="M20">
        <v>0.6365528824545218</v>
      </c>
      <c r="N20">
        <v>0.22962647552811488</v>
      </c>
      <c r="O20">
        <v>0.13382064201736338</v>
      </c>
      <c r="Q20">
        <v>0.40508165571406463</v>
      </c>
      <c r="R20">
        <v>0.28859442026270721</v>
      </c>
      <c r="S20">
        <v>0.30632392402322828</v>
      </c>
      <c r="U20">
        <v>0.31260862338925588</v>
      </c>
      <c r="V20">
        <v>0.282425639046679</v>
      </c>
      <c r="W20">
        <v>0.40496573756406512</v>
      </c>
    </row>
    <row r="21" spans="2:23" x14ac:dyDescent="0.45">
      <c r="B21" s="3" t="s">
        <v>5817</v>
      </c>
      <c r="C21">
        <v>4</v>
      </c>
      <c r="D21">
        <v>2012</v>
      </c>
      <c r="I21">
        <v>0.45486566711570647</v>
      </c>
      <c r="J21">
        <v>0.27925902599182401</v>
      </c>
      <c r="K21">
        <v>0.26587530689246958</v>
      </c>
      <c r="M21">
        <v>0.64209720648479041</v>
      </c>
      <c r="N21">
        <v>0.23069652662773465</v>
      </c>
      <c r="O21">
        <v>0.12720626688747494</v>
      </c>
      <c r="Q21">
        <v>0.45486566711570647</v>
      </c>
      <c r="R21">
        <v>0.27925902599182401</v>
      </c>
      <c r="S21">
        <v>0.26587530689246958</v>
      </c>
      <c r="U21">
        <v>0.45284658843980868</v>
      </c>
      <c r="V21">
        <v>0.27478391037713068</v>
      </c>
      <c r="W21">
        <v>0.27236950118306047</v>
      </c>
    </row>
    <row r="22" spans="2:23" x14ac:dyDescent="0.45">
      <c r="B22" s="3" t="s">
        <v>5817</v>
      </c>
      <c r="C22">
        <v>4</v>
      </c>
      <c r="D22">
        <v>2012</v>
      </c>
      <c r="I22">
        <v>0.5947168441805728</v>
      </c>
      <c r="J22">
        <v>0.24547176258838119</v>
      </c>
      <c r="K22">
        <v>0.15981139323104604</v>
      </c>
      <c r="M22">
        <v>0.52377946127946129</v>
      </c>
      <c r="N22">
        <v>0.28072390572390571</v>
      </c>
      <c r="O22">
        <v>0.19549663299663297</v>
      </c>
      <c r="Q22">
        <v>0.5947168441805728</v>
      </c>
      <c r="R22">
        <v>0.24547176258838119</v>
      </c>
      <c r="S22">
        <v>0.15981139323104604</v>
      </c>
      <c r="U22">
        <v>0.51643372601416826</v>
      </c>
      <c r="V22">
        <v>0.26409053928021003</v>
      </c>
      <c r="W22">
        <v>0.21947573470562165</v>
      </c>
    </row>
    <row r="23" spans="2:23" x14ac:dyDescent="0.45">
      <c r="B23" s="3" t="s">
        <v>5817</v>
      </c>
      <c r="C23">
        <v>4</v>
      </c>
      <c r="D23">
        <v>2012</v>
      </c>
      <c r="I23">
        <v>0.3911928476197945</v>
      </c>
      <c r="J23">
        <v>0.29607089640028228</v>
      </c>
      <c r="K23">
        <v>0.31273625597992311</v>
      </c>
      <c r="M23">
        <v>0.54553850525717529</v>
      </c>
      <c r="N23">
        <v>0.24715828360329636</v>
      </c>
      <c r="O23">
        <v>0.20730321113952824</v>
      </c>
      <c r="Q23">
        <v>0.3911928476197945</v>
      </c>
      <c r="R23">
        <v>0.29607089640028228</v>
      </c>
      <c r="S23">
        <v>0.31273625597992311</v>
      </c>
      <c r="U23">
        <v>0.54701753593720348</v>
      </c>
      <c r="V23">
        <v>0.26847029063095545</v>
      </c>
      <c r="W23">
        <v>0.18451217343184098</v>
      </c>
    </row>
    <row r="24" spans="2:23" x14ac:dyDescent="0.45">
      <c r="B24" s="3" t="s">
        <v>5817</v>
      </c>
      <c r="C24">
        <v>4</v>
      </c>
      <c r="D24">
        <v>2012</v>
      </c>
      <c r="I24">
        <v>0.37167810497126447</v>
      </c>
      <c r="J24">
        <v>0.29085116569392561</v>
      </c>
      <c r="K24">
        <v>0.33747072933480987</v>
      </c>
      <c r="M24">
        <v>0.46258901570578476</v>
      </c>
      <c r="N24">
        <v>0.27090039996097937</v>
      </c>
      <c r="O24">
        <v>0.26651058433323577</v>
      </c>
      <c r="Q24">
        <v>0.37167810497126447</v>
      </c>
      <c r="R24">
        <v>0.29085116569392561</v>
      </c>
      <c r="S24">
        <v>0.33747072933480987</v>
      </c>
      <c r="U24">
        <v>0.45705607688471828</v>
      </c>
      <c r="V24">
        <v>0.28433745863366428</v>
      </c>
      <c r="W24">
        <v>0.2586064644816175</v>
      </c>
    </row>
    <row r="25" spans="2:23" x14ac:dyDescent="0.45">
      <c r="B25" s="3" t="s">
        <v>5817</v>
      </c>
      <c r="C25">
        <v>5</v>
      </c>
      <c r="D25">
        <v>2012</v>
      </c>
      <c r="I25">
        <v>0.36067043300380924</v>
      </c>
      <c r="J25">
        <v>0.286651993704372</v>
      </c>
      <c r="K25">
        <v>0.35267757329181865</v>
      </c>
      <c r="M25">
        <v>0.33580246913580247</v>
      </c>
      <c r="N25">
        <v>0.29876543209876544</v>
      </c>
      <c r="O25">
        <v>0.36543209876543215</v>
      </c>
      <c r="Q25">
        <v>0.36067043300380924</v>
      </c>
      <c r="R25">
        <v>0.286651993704372</v>
      </c>
      <c r="S25">
        <v>0.35267757329181865</v>
      </c>
      <c r="U25">
        <v>0.47537422241973643</v>
      </c>
      <c r="V25">
        <v>0.27083620562034733</v>
      </c>
      <c r="W25">
        <v>0.25378957195991625</v>
      </c>
    </row>
    <row r="26" spans="2:23" x14ac:dyDescent="0.45">
      <c r="B26" s="3" t="s">
        <v>5817</v>
      </c>
      <c r="C26">
        <v>5</v>
      </c>
      <c r="D26">
        <v>2012</v>
      </c>
      <c r="I26">
        <v>0.38350127705149711</v>
      </c>
      <c r="J26">
        <v>0.28305562161473169</v>
      </c>
      <c r="K26">
        <v>0.33344310133377114</v>
      </c>
      <c r="M26">
        <v>0.28929851510496674</v>
      </c>
      <c r="N26">
        <v>0.29441884280593961</v>
      </c>
      <c r="O26">
        <v>0.41628264208909371</v>
      </c>
      <c r="Q26">
        <v>0.38350127705149711</v>
      </c>
      <c r="R26">
        <v>0.28305562161473169</v>
      </c>
      <c r="S26">
        <v>0.33344310133377114</v>
      </c>
      <c r="U26">
        <v>0.51341946151054541</v>
      </c>
      <c r="V26">
        <v>0.26841078411988789</v>
      </c>
      <c r="W26">
        <v>0.2181697543695667</v>
      </c>
    </row>
    <row r="27" spans="2:23" x14ac:dyDescent="0.45">
      <c r="B27" s="3" t="s">
        <v>5817</v>
      </c>
      <c r="C27">
        <v>5</v>
      </c>
      <c r="D27">
        <v>2012</v>
      </c>
      <c r="I27">
        <v>0.46889467920043587</v>
      </c>
      <c r="J27">
        <v>0.29254058330428234</v>
      </c>
      <c r="K27">
        <v>0.2385647374952819</v>
      </c>
      <c r="M27">
        <v>0.5518790849673203</v>
      </c>
      <c r="N27">
        <v>0.27614379084967317</v>
      </c>
      <c r="O27">
        <v>0.17197712418300654</v>
      </c>
      <c r="Q27">
        <v>0.46889467920043587</v>
      </c>
      <c r="R27">
        <v>0.29254058330428234</v>
      </c>
      <c r="S27">
        <v>0.2385647374952819</v>
      </c>
      <c r="U27">
        <v>0.4638287761699309</v>
      </c>
      <c r="V27">
        <v>0.27079400328532577</v>
      </c>
      <c r="W27">
        <v>0.26537722054474322</v>
      </c>
    </row>
    <row r="28" spans="2:23" x14ac:dyDescent="0.45">
      <c r="B28" s="3" t="s">
        <v>5817</v>
      </c>
      <c r="C28">
        <v>5</v>
      </c>
      <c r="D28">
        <v>2012</v>
      </c>
      <c r="I28">
        <v>0.54923495871256622</v>
      </c>
      <c r="J28">
        <v>0.25442798357953456</v>
      </c>
      <c r="K28">
        <v>0.19633705770789922</v>
      </c>
      <c r="M28">
        <v>0.56883761522936782</v>
      </c>
      <c r="N28">
        <v>0.25137729776905038</v>
      </c>
      <c r="O28">
        <v>0.17978508700158188</v>
      </c>
      <c r="Q28">
        <v>0.54923495871256622</v>
      </c>
      <c r="R28">
        <v>0.25442798357953456</v>
      </c>
      <c r="S28">
        <v>0.19633705770789922</v>
      </c>
      <c r="U28">
        <v>0.48017995076818604</v>
      </c>
      <c r="V28">
        <v>0.27009591715474068</v>
      </c>
      <c r="W28">
        <v>0.24972413207707322</v>
      </c>
    </row>
    <row r="29" spans="2:23" x14ac:dyDescent="0.45">
      <c r="B29" s="3" t="s">
        <v>5817</v>
      </c>
      <c r="C29">
        <v>11</v>
      </c>
      <c r="D29">
        <v>2012</v>
      </c>
      <c r="I29">
        <v>0.65281127441959164</v>
      </c>
      <c r="J29">
        <v>0.22311775832533626</v>
      </c>
      <c r="K29">
        <v>0.12407096725507204</v>
      </c>
      <c r="M29">
        <v>0.58690452332775223</v>
      </c>
      <c r="N29">
        <v>0.24738019355214078</v>
      </c>
      <c r="O29">
        <v>0.16571528312010705</v>
      </c>
      <c r="Q29">
        <v>0.65281127441959164</v>
      </c>
      <c r="R29">
        <v>0.22311775832533626</v>
      </c>
      <c r="S29">
        <v>0.12407096725507204</v>
      </c>
      <c r="U29">
        <v>0.45929338922337343</v>
      </c>
      <c r="V29">
        <v>0.28135501065262919</v>
      </c>
      <c r="W29">
        <v>0.25935160012399727</v>
      </c>
    </row>
    <row r="30" spans="2:23" x14ac:dyDescent="0.45">
      <c r="B30" s="3" t="s">
        <v>5817</v>
      </c>
      <c r="C30">
        <v>11</v>
      </c>
      <c r="D30">
        <v>2012</v>
      </c>
      <c r="I30">
        <v>0.49000626784595031</v>
      </c>
      <c r="J30">
        <v>0.27902360888641276</v>
      </c>
      <c r="K30">
        <v>0.23097012326763705</v>
      </c>
      <c r="M30">
        <v>0.321213296304111</v>
      </c>
      <c r="N30">
        <v>0.28047354824728982</v>
      </c>
      <c r="O30">
        <v>0.39831315544859913</v>
      </c>
      <c r="Q30">
        <v>0.49000626784595031</v>
      </c>
      <c r="R30">
        <v>0.27902360888641276</v>
      </c>
      <c r="S30">
        <v>0.23097012326763705</v>
      </c>
      <c r="U30">
        <v>0.48938171284539994</v>
      </c>
      <c r="V30">
        <v>0.26871132178394741</v>
      </c>
      <c r="W30">
        <v>0.24190696537065251</v>
      </c>
    </row>
    <row r="31" spans="2:23" x14ac:dyDescent="0.45">
      <c r="B31" s="3" t="s">
        <v>5817</v>
      </c>
      <c r="C31">
        <v>11</v>
      </c>
      <c r="D31">
        <v>2012</v>
      </c>
      <c r="I31">
        <v>0.29524448793870656</v>
      </c>
      <c r="J31">
        <v>0.30286643915821876</v>
      </c>
      <c r="K31">
        <v>0.40188907290307468</v>
      </c>
      <c r="M31">
        <v>0.36524661460907387</v>
      </c>
      <c r="N31">
        <v>0.29637244242364341</v>
      </c>
      <c r="O31">
        <v>0.33838094296728277</v>
      </c>
      <c r="Q31">
        <v>0.29524448793870656</v>
      </c>
      <c r="R31">
        <v>0.30286643915821876</v>
      </c>
      <c r="S31">
        <v>0.40188907290307468</v>
      </c>
      <c r="U31">
        <v>0.37194541870114389</v>
      </c>
      <c r="V31">
        <v>0.29056632968846713</v>
      </c>
      <c r="W31">
        <v>0.33748825161038903</v>
      </c>
    </row>
    <row r="32" spans="2:23" x14ac:dyDescent="0.45">
      <c r="B32" s="3" t="s">
        <v>5817</v>
      </c>
      <c r="C32">
        <v>12</v>
      </c>
      <c r="D32">
        <v>2012</v>
      </c>
      <c r="I32">
        <v>0.603831660127221</v>
      </c>
      <c r="J32">
        <v>0.24608920331520842</v>
      </c>
      <c r="K32">
        <v>0.15007913655757049</v>
      </c>
      <c r="M32">
        <v>0.44108278916538496</v>
      </c>
      <c r="N32">
        <v>0.28581213389472976</v>
      </c>
      <c r="O32">
        <v>0.27310507693988517</v>
      </c>
      <c r="Q32">
        <v>0.603831660127221</v>
      </c>
      <c r="R32">
        <v>0.24608920331520842</v>
      </c>
      <c r="S32">
        <v>0.15007913655757049</v>
      </c>
      <c r="U32">
        <v>0.35766396029224556</v>
      </c>
      <c r="V32">
        <v>0.29770920916102389</v>
      </c>
      <c r="W32">
        <v>0.34462683054673038</v>
      </c>
    </row>
    <row r="33" spans="2:23" x14ac:dyDescent="0.45">
      <c r="B33" s="3" t="s">
        <v>5817</v>
      </c>
      <c r="C33">
        <v>12</v>
      </c>
      <c r="D33">
        <v>2012</v>
      </c>
      <c r="I33">
        <v>0.37169641056208141</v>
      </c>
      <c r="J33">
        <v>0.28241468206781778</v>
      </c>
      <c r="K33">
        <v>0.34588890737010081</v>
      </c>
      <c r="M33">
        <v>0.42129629629629628</v>
      </c>
      <c r="N33">
        <v>0.28935185185185186</v>
      </c>
      <c r="O33">
        <v>0.28935185185185186</v>
      </c>
      <c r="Q33">
        <v>0.37169641056208141</v>
      </c>
      <c r="R33">
        <v>0.28241468206781778</v>
      </c>
      <c r="S33">
        <v>0.34588890737010081</v>
      </c>
      <c r="U33">
        <v>0.43033487217717553</v>
      </c>
      <c r="V33">
        <v>0.28831370050250921</v>
      </c>
      <c r="W33">
        <v>0.28135142732031521</v>
      </c>
    </row>
    <row r="34" spans="2:23" x14ac:dyDescent="0.45">
      <c r="B34" s="3" t="s">
        <v>5817</v>
      </c>
      <c r="C34">
        <v>12</v>
      </c>
      <c r="D34">
        <v>2012</v>
      </c>
      <c r="I34">
        <v>0.42662324399693896</v>
      </c>
      <c r="J34">
        <v>0.28492727202697848</v>
      </c>
      <c r="K34">
        <v>0.2884494839760825</v>
      </c>
      <c r="M34">
        <v>0.41495738552257161</v>
      </c>
      <c r="N34">
        <v>0.26621596675826953</v>
      </c>
      <c r="O34">
        <v>0.31882664771915892</v>
      </c>
      <c r="Q34">
        <v>0.42662324399693896</v>
      </c>
      <c r="R34">
        <v>0.28492727202697848</v>
      </c>
      <c r="S34">
        <v>0.2884494839760825</v>
      </c>
      <c r="U34">
        <v>0.48992897892653398</v>
      </c>
      <c r="V34">
        <v>0.27564326464081967</v>
      </c>
      <c r="W34">
        <v>0.23442775643264646</v>
      </c>
    </row>
    <row r="35" spans="2:23" x14ac:dyDescent="0.45">
      <c r="B35" s="3" t="s">
        <v>5817</v>
      </c>
      <c r="C35">
        <v>12</v>
      </c>
      <c r="D35">
        <v>2012</v>
      </c>
      <c r="I35">
        <v>0.61289020405174011</v>
      </c>
      <c r="J35">
        <v>0.23508119406246988</v>
      </c>
      <c r="K35">
        <v>0.15202860188579012</v>
      </c>
      <c r="M35">
        <v>0.38059828637065612</v>
      </c>
      <c r="N35">
        <v>0.29433189575643942</v>
      </c>
      <c r="O35">
        <v>0.32506981787290434</v>
      </c>
      <c r="Q35">
        <v>0.61289020405174011</v>
      </c>
      <c r="R35">
        <v>0.23508119406246988</v>
      </c>
      <c r="S35">
        <v>0.15202860188579012</v>
      </c>
      <c r="U35">
        <v>0.54214710074809336</v>
      </c>
      <c r="V35">
        <v>0.25632757956945607</v>
      </c>
      <c r="W35">
        <v>0.20152531968245047</v>
      </c>
    </row>
    <row r="36" spans="2:23" x14ac:dyDescent="0.45">
      <c r="B36" s="3" t="s">
        <v>5817</v>
      </c>
      <c r="C36">
        <v>12</v>
      </c>
      <c r="D36">
        <v>2012</v>
      </c>
      <c r="I36" t="s">
        <v>5818</v>
      </c>
      <c r="J36" t="s">
        <v>5818</v>
      </c>
      <c r="K36" t="s">
        <v>5818</v>
      </c>
      <c r="M36">
        <v>0.52990691225985342</v>
      </c>
      <c r="N36">
        <v>0.26846900376312138</v>
      </c>
      <c r="O36">
        <v>0.20162408397702511</v>
      </c>
      <c r="Q36" t="s">
        <v>5818</v>
      </c>
      <c r="R36" t="s">
        <v>5818</v>
      </c>
      <c r="S36" t="s">
        <v>5818</v>
      </c>
      <c r="U36">
        <v>0.52485506094650669</v>
      </c>
      <c r="V36">
        <v>0.26331974637358363</v>
      </c>
      <c r="W36">
        <v>0.21182519267990965</v>
      </c>
    </row>
    <row r="37" spans="2:23" x14ac:dyDescent="0.45">
      <c r="B37" s="3" t="s">
        <v>5817</v>
      </c>
      <c r="C37">
        <v>12</v>
      </c>
      <c r="D37">
        <v>2012</v>
      </c>
      <c r="I37">
        <v>0.58761101911786839</v>
      </c>
      <c r="J37">
        <v>0.2487831802900296</v>
      </c>
      <c r="K37">
        <v>0.16360580059210192</v>
      </c>
      <c r="M37">
        <v>0.46228838911765746</v>
      </c>
      <c r="N37">
        <v>0.27751381409917997</v>
      </c>
      <c r="O37">
        <v>0.26019779678316263</v>
      </c>
      <c r="Q37">
        <v>0.58761101911786839</v>
      </c>
      <c r="R37">
        <v>0.2487831802900296</v>
      </c>
      <c r="S37">
        <v>0.16360580059210192</v>
      </c>
      <c r="U37">
        <v>0.43412452700378396</v>
      </c>
      <c r="V37">
        <v>0.28207774337805297</v>
      </c>
      <c r="W37">
        <v>0.28379772961816307</v>
      </c>
    </row>
    <row r="38" spans="2:23" x14ac:dyDescent="0.45">
      <c r="B38" s="3" t="s">
        <v>5817</v>
      </c>
      <c r="C38">
        <v>17</v>
      </c>
      <c r="D38">
        <v>2012</v>
      </c>
      <c r="I38">
        <v>0.47019989353092811</v>
      </c>
      <c r="J38">
        <v>0.27421686971561166</v>
      </c>
      <c r="K38">
        <v>0.25558323675346029</v>
      </c>
      <c r="M38">
        <v>0.50619369369369371</v>
      </c>
      <c r="N38">
        <v>0.2781531531531532</v>
      </c>
      <c r="O38">
        <v>0.21565315315315323</v>
      </c>
      <c r="Q38">
        <v>0.47019989353092811</v>
      </c>
      <c r="R38">
        <v>0.27421686971561166</v>
      </c>
      <c r="S38">
        <v>0.25558323675346029</v>
      </c>
      <c r="U38">
        <v>0.43851470748401655</v>
      </c>
      <c r="V38">
        <v>0.29128903348758239</v>
      </c>
      <c r="W38">
        <v>0.27019625902840111</v>
      </c>
    </row>
    <row r="39" spans="2:23" x14ac:dyDescent="0.45">
      <c r="B39" s="3" t="s">
        <v>5817</v>
      </c>
      <c r="C39">
        <v>18</v>
      </c>
      <c r="D39">
        <v>2012</v>
      </c>
      <c r="I39">
        <v>0.33197976819140695</v>
      </c>
      <c r="J39">
        <v>0.28857961881414862</v>
      </c>
      <c r="K39">
        <v>0.37944061299444443</v>
      </c>
      <c r="M39">
        <v>0.50565950565950557</v>
      </c>
      <c r="N39">
        <v>0.27281127281127282</v>
      </c>
      <c r="O39">
        <v>0.22152922152922155</v>
      </c>
      <c r="Q39">
        <v>0.33197976819140695</v>
      </c>
      <c r="R39">
        <v>0.28857961881414862</v>
      </c>
      <c r="S39">
        <v>0.37944061299444443</v>
      </c>
      <c r="U39">
        <v>0.36570593149540515</v>
      </c>
      <c r="V39">
        <v>0.28738512949039263</v>
      </c>
      <c r="W39">
        <v>0.34690893901420217</v>
      </c>
    </row>
    <row r="40" spans="2:23" x14ac:dyDescent="0.45">
      <c r="B40" s="3" t="s">
        <v>5817</v>
      </c>
      <c r="C40">
        <v>18</v>
      </c>
      <c r="D40">
        <v>2012</v>
      </c>
      <c r="I40">
        <v>0.59357151640207917</v>
      </c>
      <c r="J40">
        <v>0.24432643480988755</v>
      </c>
      <c r="K40">
        <v>0.16210204878803322</v>
      </c>
      <c r="M40">
        <v>0.32059212573918455</v>
      </c>
      <c r="N40">
        <v>0.28586990351696234</v>
      </c>
      <c r="O40">
        <v>0.3935379707438531</v>
      </c>
      <c r="Q40">
        <v>0.59357151640207917</v>
      </c>
      <c r="R40">
        <v>0.24432643480988755</v>
      </c>
      <c r="S40">
        <v>0.16210204878803322</v>
      </c>
      <c r="U40">
        <v>0.39322756818612847</v>
      </c>
      <c r="V40">
        <v>0.2867376667790259</v>
      </c>
      <c r="W40">
        <v>0.32003476503484557</v>
      </c>
    </row>
    <row r="41" spans="2:23" x14ac:dyDescent="0.45">
      <c r="B41" s="3" t="s">
        <v>5817</v>
      </c>
      <c r="C41">
        <v>18</v>
      </c>
      <c r="D41">
        <v>2012</v>
      </c>
      <c r="I41">
        <v>0.30509519442276434</v>
      </c>
      <c r="J41">
        <v>0.28835147564282326</v>
      </c>
      <c r="K41">
        <v>0.40655332993441246</v>
      </c>
      <c r="M41">
        <v>0.43953721970181725</v>
      </c>
      <c r="N41">
        <v>0.28970781753596647</v>
      </c>
      <c r="O41">
        <v>0.27075496276221617</v>
      </c>
      <c r="Q41">
        <v>0.30509519442276434</v>
      </c>
      <c r="R41">
        <v>0.28835147564282326</v>
      </c>
      <c r="S41">
        <v>0.40655332993441246</v>
      </c>
      <c r="U41">
        <v>0.48514236693173823</v>
      </c>
      <c r="V41">
        <v>0.27662581327064145</v>
      </c>
      <c r="W41">
        <v>0.23823181979762031</v>
      </c>
    </row>
    <row r="42" spans="2:23" x14ac:dyDescent="0.45">
      <c r="B42" s="3" t="s">
        <v>5817</v>
      </c>
      <c r="C42">
        <v>19</v>
      </c>
      <c r="D42">
        <v>2012</v>
      </c>
      <c r="I42">
        <v>0.44807439404560245</v>
      </c>
      <c r="J42">
        <v>0.27393926518560707</v>
      </c>
      <c r="K42">
        <v>0.27798634076879064</v>
      </c>
      <c r="M42">
        <v>0.41276060008451892</v>
      </c>
      <c r="N42">
        <v>0.29866002253838564</v>
      </c>
      <c r="O42">
        <v>0.28857937737709533</v>
      </c>
      <c r="Q42">
        <v>0.44807439404560245</v>
      </c>
      <c r="R42">
        <v>0.27393926518560707</v>
      </c>
      <c r="S42">
        <v>0.27798634076879064</v>
      </c>
      <c r="U42">
        <v>0.50849773958028099</v>
      </c>
      <c r="V42">
        <v>0.26584511821828605</v>
      </c>
      <c r="W42">
        <v>0.22565714220143301</v>
      </c>
    </row>
    <row r="43" spans="2:23" x14ac:dyDescent="0.45">
      <c r="B43" s="3" t="s">
        <v>5817</v>
      </c>
      <c r="C43">
        <v>19</v>
      </c>
      <c r="D43">
        <v>2012</v>
      </c>
      <c r="I43">
        <v>0.29131224482060375</v>
      </c>
      <c r="J43">
        <v>0.28009548525615913</v>
      </c>
      <c r="K43">
        <v>0.4285922699232369</v>
      </c>
      <c r="M43">
        <v>0.39221776428655009</v>
      </c>
      <c r="N43">
        <v>0.29038976772171143</v>
      </c>
      <c r="O43">
        <v>0.31739246799173843</v>
      </c>
      <c r="Q43">
        <v>0.29131224482060375</v>
      </c>
      <c r="R43">
        <v>0.28009548525615913</v>
      </c>
      <c r="S43">
        <v>0.4285922699232369</v>
      </c>
      <c r="U43">
        <v>0.42597816052194359</v>
      </c>
      <c r="V43">
        <v>0.28169459863323343</v>
      </c>
      <c r="W43">
        <v>0.29232724084482303</v>
      </c>
    </row>
    <row r="44" spans="2:23" x14ac:dyDescent="0.45">
      <c r="B44" s="3" t="s">
        <v>5817</v>
      </c>
      <c r="C44">
        <v>19</v>
      </c>
      <c r="D44">
        <v>2012</v>
      </c>
      <c r="I44">
        <v>0.44173904036733919</v>
      </c>
      <c r="J44">
        <v>0.27457470889705876</v>
      </c>
      <c r="K44">
        <v>0.28368625073560222</v>
      </c>
      <c r="M44">
        <v>0.58140566341112665</v>
      </c>
      <c r="N44">
        <v>0.25790669860781407</v>
      </c>
      <c r="O44">
        <v>0.16068763798105937</v>
      </c>
      <c r="Q44">
        <v>0.44173904036733919</v>
      </c>
      <c r="R44">
        <v>0.27457470889705876</v>
      </c>
      <c r="S44">
        <v>0.28368625073560222</v>
      </c>
      <c r="U44">
        <v>0.52205230833556093</v>
      </c>
      <c r="V44">
        <v>0.27182755556361005</v>
      </c>
      <c r="W44">
        <v>0.20612013610082905</v>
      </c>
    </row>
    <row r="45" spans="2:23" x14ac:dyDescent="0.45">
      <c r="B45" s="3" t="s">
        <v>5817</v>
      </c>
      <c r="C45">
        <v>19</v>
      </c>
      <c r="D45">
        <v>2012</v>
      </c>
      <c r="I45">
        <v>0.40427819249031705</v>
      </c>
      <c r="J45">
        <v>0.27354092770066396</v>
      </c>
      <c r="K45">
        <v>0.32218087980901883</v>
      </c>
      <c r="M45">
        <v>0.37043925715985238</v>
      </c>
      <c r="N45">
        <v>0.29979749470774508</v>
      </c>
      <c r="O45">
        <v>0.3297632481324026</v>
      </c>
      <c r="Q45">
        <v>0.40427819249031705</v>
      </c>
      <c r="R45">
        <v>0.27354092770066396</v>
      </c>
      <c r="S45">
        <v>0.32218087980901883</v>
      </c>
      <c r="U45">
        <v>0.41353151916496644</v>
      </c>
      <c r="V45">
        <v>0.28220036642435781</v>
      </c>
      <c r="W45">
        <v>0.30426811441067581</v>
      </c>
    </row>
    <row r="46" spans="2:23" x14ac:dyDescent="0.45">
      <c r="B46" s="3" t="s">
        <v>5817</v>
      </c>
      <c r="C46">
        <v>19</v>
      </c>
      <c r="D46">
        <v>2012</v>
      </c>
      <c r="I46">
        <v>0.55344636078633958</v>
      </c>
      <c r="J46">
        <v>0.25206527464401746</v>
      </c>
      <c r="K46">
        <v>0.19448836456964289</v>
      </c>
      <c r="M46">
        <v>0.38317423209299306</v>
      </c>
      <c r="N46">
        <v>0.31133515163322295</v>
      </c>
      <c r="O46">
        <v>0.30549061627378399</v>
      </c>
      <c r="Q46">
        <v>0.55344636078633958</v>
      </c>
      <c r="R46">
        <v>0.25206527464401746</v>
      </c>
      <c r="S46">
        <v>0.19448836456964289</v>
      </c>
      <c r="U46">
        <v>0.41180566065938989</v>
      </c>
      <c r="V46">
        <v>0.28484998312681087</v>
      </c>
      <c r="W46">
        <v>0.30334435621379918</v>
      </c>
    </row>
    <row r="47" spans="2:23" x14ac:dyDescent="0.45">
      <c r="B47" s="3" t="s">
        <v>5817</v>
      </c>
      <c r="C47">
        <v>25</v>
      </c>
      <c r="D47">
        <v>2012</v>
      </c>
      <c r="I47">
        <v>0.47624974809440829</v>
      </c>
      <c r="J47">
        <v>0.27652714060481048</v>
      </c>
      <c r="K47">
        <v>0.2472231113007812</v>
      </c>
      <c r="M47">
        <v>0.44285714285714289</v>
      </c>
      <c r="N47">
        <v>0.32380952380952388</v>
      </c>
      <c r="O47">
        <v>0.23333333333333336</v>
      </c>
      <c r="Q47">
        <v>0.47624974809440829</v>
      </c>
      <c r="R47">
        <v>0.27652714060481048</v>
      </c>
      <c r="S47">
        <v>0.2472231113007812</v>
      </c>
      <c r="U47">
        <v>0.32771721803828668</v>
      </c>
      <c r="V47">
        <v>0.28399702725927239</v>
      </c>
      <c r="W47">
        <v>0.38828575470244092</v>
      </c>
    </row>
    <row r="48" spans="2:23" x14ac:dyDescent="0.45">
      <c r="B48" s="3" t="s">
        <v>5817</v>
      </c>
      <c r="C48">
        <v>25</v>
      </c>
      <c r="D48">
        <v>2012</v>
      </c>
      <c r="I48">
        <v>0.7293192612341548</v>
      </c>
      <c r="J48">
        <v>0.18200211817233095</v>
      </c>
      <c r="K48">
        <v>8.8678620593514196E-2</v>
      </c>
      <c r="M48">
        <v>0.69170579029733958</v>
      </c>
      <c r="N48">
        <v>0.2097026604068857</v>
      </c>
      <c r="O48">
        <v>9.8591549295774614E-2</v>
      </c>
      <c r="Q48">
        <v>0.7293192612341548</v>
      </c>
      <c r="R48">
        <v>0.18200211817233095</v>
      </c>
      <c r="S48">
        <v>8.8678620593514196E-2</v>
      </c>
      <c r="U48">
        <v>0.32994513879915077</v>
      </c>
      <c r="V48">
        <v>0.28654498942189244</v>
      </c>
      <c r="W48">
        <v>0.38350987177895685</v>
      </c>
    </row>
    <row r="49" spans="2:23" x14ac:dyDescent="0.45">
      <c r="B49" s="3" t="s">
        <v>5817</v>
      </c>
      <c r="C49">
        <v>25</v>
      </c>
      <c r="D49">
        <v>2012</v>
      </c>
      <c r="I49">
        <v>0.31014031200960029</v>
      </c>
      <c r="J49">
        <v>0.2815240468937506</v>
      </c>
      <c r="K49">
        <v>0.40833564109664916</v>
      </c>
      <c r="M49">
        <v>0.47441966683168935</v>
      </c>
      <c r="N49">
        <v>0.28362478600510727</v>
      </c>
      <c r="O49">
        <v>0.24195554716320347</v>
      </c>
      <c r="Q49">
        <v>0.31014031200960029</v>
      </c>
      <c r="R49">
        <v>0.2815240468937506</v>
      </c>
      <c r="S49">
        <v>0.40833564109664916</v>
      </c>
      <c r="U49">
        <v>0.5390602229311906</v>
      </c>
      <c r="V49">
        <v>0.25627634014730788</v>
      </c>
      <c r="W49">
        <v>0.20466343692150141</v>
      </c>
    </row>
    <row r="50" spans="2:23" x14ac:dyDescent="0.45">
      <c r="B50" s="3" t="s">
        <v>5817</v>
      </c>
      <c r="C50">
        <v>26</v>
      </c>
      <c r="D50">
        <v>2012</v>
      </c>
      <c r="I50">
        <v>0.45016347477309793</v>
      </c>
      <c r="J50">
        <v>0.2821455528614274</v>
      </c>
      <c r="K50">
        <v>0.26769097236547468</v>
      </c>
      <c r="M50">
        <v>0.32532988952139408</v>
      </c>
      <c r="N50">
        <v>0.32409440644751214</v>
      </c>
      <c r="O50">
        <v>0.35057570403109378</v>
      </c>
      <c r="Q50">
        <v>0.45016347477309793</v>
      </c>
      <c r="R50">
        <v>0.2821455528614274</v>
      </c>
      <c r="S50">
        <v>0.26769097236547468</v>
      </c>
      <c r="U50">
        <v>0.49461927363851638</v>
      </c>
      <c r="V50">
        <v>0.26889837752655876</v>
      </c>
      <c r="W50">
        <v>0.23648234883492492</v>
      </c>
    </row>
    <row r="51" spans="2:23" x14ac:dyDescent="0.45">
      <c r="B51" s="3" t="s">
        <v>5817</v>
      </c>
      <c r="C51">
        <v>26</v>
      </c>
      <c r="D51">
        <v>2012</v>
      </c>
      <c r="I51">
        <v>0.32943825687705514</v>
      </c>
      <c r="J51">
        <v>0.28833632408372767</v>
      </c>
      <c r="K51">
        <v>0.38222541903921731</v>
      </c>
      <c r="M51">
        <v>0.37495646116335768</v>
      </c>
      <c r="N51">
        <v>0.30311738070358757</v>
      </c>
      <c r="O51">
        <v>0.32192615813305464</v>
      </c>
      <c r="Q51">
        <v>0.32943825687705514</v>
      </c>
      <c r="R51">
        <v>0.28833632408372767</v>
      </c>
      <c r="S51">
        <v>0.38222541903921731</v>
      </c>
      <c r="U51">
        <v>0.54241075169175945</v>
      </c>
      <c r="V51">
        <v>0.25802107859176387</v>
      </c>
      <c r="W51">
        <v>0.19956816971647653</v>
      </c>
    </row>
    <row r="52" spans="2:23" x14ac:dyDescent="0.45">
      <c r="B52" s="3" t="s">
        <v>5817</v>
      </c>
      <c r="C52">
        <v>26</v>
      </c>
      <c r="D52">
        <v>2012</v>
      </c>
      <c r="I52">
        <v>0.40811153750290957</v>
      </c>
      <c r="J52">
        <v>0.29084606844103333</v>
      </c>
      <c r="K52">
        <v>0.30104239405605715</v>
      </c>
      <c r="M52">
        <v>0.35226683265898961</v>
      </c>
      <c r="N52">
        <v>0.31725282705674868</v>
      </c>
      <c r="O52">
        <v>0.33048034028426188</v>
      </c>
      <c r="Q52">
        <v>0.40811153750290957</v>
      </c>
      <c r="R52">
        <v>0.29084606844103333</v>
      </c>
      <c r="S52">
        <v>0.30104239405605715</v>
      </c>
      <c r="U52">
        <v>0.60421985174982829</v>
      </c>
      <c r="V52">
        <v>0.23642316493473653</v>
      </c>
      <c r="W52">
        <v>0.15935698331543521</v>
      </c>
    </row>
    <row r="53" spans="2:23" x14ac:dyDescent="0.45">
      <c r="B53" s="3" t="s">
        <v>5817</v>
      </c>
      <c r="C53">
        <v>26</v>
      </c>
      <c r="D53">
        <v>2012</v>
      </c>
      <c r="I53" t="s">
        <v>5818</v>
      </c>
      <c r="J53" t="s">
        <v>5818</v>
      </c>
      <c r="K53" t="s">
        <v>5818</v>
      </c>
      <c r="M53">
        <v>0.36543209876543215</v>
      </c>
      <c r="N53">
        <v>0.29876543209876544</v>
      </c>
      <c r="O53">
        <v>0.33580246913580247</v>
      </c>
      <c r="Q53" t="s">
        <v>5818</v>
      </c>
      <c r="R53" t="s">
        <v>5818</v>
      </c>
      <c r="S53" t="s">
        <v>5818</v>
      </c>
      <c r="U53">
        <v>0.3228510783689052</v>
      </c>
      <c r="V53">
        <v>0.28277287700038123</v>
      </c>
      <c r="W53">
        <v>0.39437604463071357</v>
      </c>
    </row>
    <row r="54" spans="2:23" x14ac:dyDescent="0.45">
      <c r="B54" s="3" t="s">
        <v>5817</v>
      </c>
      <c r="C54">
        <v>26</v>
      </c>
      <c r="D54">
        <v>2012</v>
      </c>
      <c r="I54">
        <v>0.56310802663093817</v>
      </c>
      <c r="J54">
        <v>0.24874886394272663</v>
      </c>
      <c r="K54">
        <v>0.18814310942633533</v>
      </c>
      <c r="M54">
        <v>0.32315270935960583</v>
      </c>
      <c r="N54">
        <v>0.31083743842364525</v>
      </c>
      <c r="O54">
        <v>0.3660098522167487</v>
      </c>
      <c r="Q54">
        <v>0.56310802663093817</v>
      </c>
      <c r="R54">
        <v>0.24874886394272663</v>
      </c>
      <c r="S54">
        <v>0.18814310942633533</v>
      </c>
      <c r="U54">
        <v>0.5188248735485812</v>
      </c>
      <c r="V54">
        <v>0.26520643811196393</v>
      </c>
      <c r="W54">
        <v>0.21596868833945476</v>
      </c>
    </row>
    <row r="55" spans="2:23" x14ac:dyDescent="0.45">
      <c r="B55" s="3" t="s">
        <v>5817</v>
      </c>
      <c r="C55">
        <v>26</v>
      </c>
      <c r="D55">
        <v>2012</v>
      </c>
      <c r="I55">
        <v>0.4130334149414987</v>
      </c>
      <c r="J55">
        <v>0.2843476186362659</v>
      </c>
      <c r="K55">
        <v>0.30261896642223535</v>
      </c>
      <c r="M55">
        <v>0.58621069078585419</v>
      </c>
      <c r="N55">
        <v>0.26304438722739376</v>
      </c>
      <c r="O55">
        <v>0.15074492198675207</v>
      </c>
      <c r="Q55">
        <v>0.4130334149414987</v>
      </c>
      <c r="R55">
        <v>0.2843476186362659</v>
      </c>
      <c r="S55">
        <v>0.30261896642223535</v>
      </c>
      <c r="U55">
        <v>0.58140211325417346</v>
      </c>
      <c r="V55">
        <v>0.24609639333306893</v>
      </c>
      <c r="W55">
        <v>0.17250149341275764</v>
      </c>
    </row>
    <row r="56" spans="2:23" x14ac:dyDescent="0.45">
      <c r="B56" s="3">
        <v>41153</v>
      </c>
      <c r="I56">
        <v>0.2739730447174355</v>
      </c>
      <c r="J56">
        <v>0.27237706658233596</v>
      </c>
      <c r="K56">
        <v>0.45364988870022843</v>
      </c>
      <c r="M56">
        <v>0.32315270935960583</v>
      </c>
      <c r="N56">
        <v>0.31083743842364525</v>
      </c>
      <c r="O56">
        <v>0.3660098522167487</v>
      </c>
      <c r="Q56">
        <v>0.2739730447174355</v>
      </c>
      <c r="R56">
        <v>0.27237706658233596</v>
      </c>
      <c r="S56">
        <v>0.45364988870022843</v>
      </c>
      <c r="U56">
        <v>0.45733014066759048</v>
      </c>
      <c r="V56">
        <v>0.27093929744591666</v>
      </c>
      <c r="W56">
        <v>0.27173056188649269</v>
      </c>
    </row>
    <row r="57" spans="2:23" x14ac:dyDescent="0.45">
      <c r="B57" s="3">
        <v>41153</v>
      </c>
      <c r="I57">
        <v>0.50422218562979815</v>
      </c>
      <c r="J57">
        <v>0.27073128174783267</v>
      </c>
      <c r="K57">
        <v>0.22504653262236934</v>
      </c>
      <c r="M57">
        <v>0.33608778518992088</v>
      </c>
      <c r="N57">
        <v>0.29383587243441095</v>
      </c>
      <c r="O57">
        <v>0.37007634237566828</v>
      </c>
      <c r="Q57">
        <v>0.50422218562979815</v>
      </c>
      <c r="R57">
        <v>0.27073128174783267</v>
      </c>
      <c r="S57">
        <v>0.22504653262236934</v>
      </c>
      <c r="U57">
        <v>0.3896459426511899</v>
      </c>
      <c r="V57">
        <v>0.29176074627656751</v>
      </c>
      <c r="W57">
        <v>0.31859331107224254</v>
      </c>
    </row>
    <row r="58" spans="2:23" x14ac:dyDescent="0.45">
      <c r="B58" s="3">
        <v>41153</v>
      </c>
      <c r="I58">
        <v>0.61346664968923159</v>
      </c>
      <c r="J58">
        <v>0.23158308702763694</v>
      </c>
      <c r="K58">
        <v>0.15495026328313152</v>
      </c>
      <c r="M58">
        <v>0.60179231031435487</v>
      </c>
      <c r="N58">
        <v>0.24316397128117251</v>
      </c>
      <c r="O58">
        <v>0.15504371840447265</v>
      </c>
      <c r="Q58">
        <v>0.61346664968923159</v>
      </c>
      <c r="R58">
        <v>0.23158308702763694</v>
      </c>
      <c r="S58">
        <v>0.15495026328313152</v>
      </c>
      <c r="U58">
        <v>0.49994267679523602</v>
      </c>
      <c r="V58">
        <v>0.2652206888264948</v>
      </c>
      <c r="W58">
        <v>0.23483663437826918</v>
      </c>
    </row>
    <row r="59" spans="2:23" x14ac:dyDescent="0.45">
      <c r="B59" s="3">
        <v>41153</v>
      </c>
      <c r="I59">
        <v>0.39914550503869356</v>
      </c>
      <c r="J59">
        <v>0.29038343733736161</v>
      </c>
      <c r="K59">
        <v>0.31047105762394495</v>
      </c>
      <c r="M59">
        <v>0.24839001078182824</v>
      </c>
      <c r="N59">
        <v>0.29319287816534079</v>
      </c>
      <c r="O59">
        <v>0.45841711105283101</v>
      </c>
      <c r="Q59">
        <v>0.39914550503869356</v>
      </c>
      <c r="R59">
        <v>0.29038343733736161</v>
      </c>
      <c r="S59">
        <v>0.31047105762394495</v>
      </c>
      <c r="U59">
        <v>0.47307798564105402</v>
      </c>
      <c r="V59">
        <v>0.27651914949083872</v>
      </c>
      <c r="W59">
        <v>0.25040286486810714</v>
      </c>
    </row>
    <row r="60" spans="2:23" x14ac:dyDescent="0.45">
      <c r="B60" s="3">
        <v>41154</v>
      </c>
      <c r="I60">
        <v>0.47173344769606118</v>
      </c>
      <c r="J60">
        <v>0.27345009263304515</v>
      </c>
      <c r="K60">
        <v>0.25481645967089378</v>
      </c>
      <c r="M60">
        <v>0.35495283018867924</v>
      </c>
      <c r="N60">
        <v>0.29009433962264147</v>
      </c>
      <c r="O60">
        <v>0.35495283018867924</v>
      </c>
      <c r="Q60">
        <v>0.47173344769606118</v>
      </c>
      <c r="R60">
        <v>0.27345009263304515</v>
      </c>
      <c r="S60">
        <v>0.25481645967089378</v>
      </c>
      <c r="U60">
        <v>0.41345470727384864</v>
      </c>
      <c r="V60">
        <v>0.28912709131931702</v>
      </c>
      <c r="W60">
        <v>0.29741820140683428</v>
      </c>
    </row>
    <row r="61" spans="2:23" x14ac:dyDescent="0.45">
      <c r="B61" s="3">
        <v>41154</v>
      </c>
      <c r="I61">
        <v>0.47707521621007182</v>
      </c>
      <c r="J61">
        <v>0.27018985503961451</v>
      </c>
      <c r="K61">
        <v>0.25273492875031361</v>
      </c>
      <c r="M61">
        <v>0.34001820560960344</v>
      </c>
      <c r="N61">
        <v>0.28710815269955053</v>
      </c>
      <c r="O61">
        <v>0.37287364169084602</v>
      </c>
      <c r="Q61">
        <v>0.47707521621007182</v>
      </c>
      <c r="R61">
        <v>0.27018985503961451</v>
      </c>
      <c r="S61">
        <v>0.25273492875031361</v>
      </c>
      <c r="U61">
        <v>0.45081854300134655</v>
      </c>
      <c r="V61">
        <v>0.29394041769494395</v>
      </c>
      <c r="W61">
        <v>0.25524103930370939</v>
      </c>
    </row>
    <row r="62" spans="2:23" x14ac:dyDescent="0.45">
      <c r="B62" s="3">
        <v>41154</v>
      </c>
      <c r="I62">
        <v>0.5706247057472662</v>
      </c>
      <c r="J62">
        <v>0.24368228311870829</v>
      </c>
      <c r="K62">
        <v>0.18569301113402548</v>
      </c>
      <c r="M62">
        <v>0.46724549158355161</v>
      </c>
      <c r="N62">
        <v>0.26205105909682469</v>
      </c>
      <c r="O62">
        <v>0.2707034493196237</v>
      </c>
      <c r="Q62">
        <v>0.5706247057472662</v>
      </c>
      <c r="R62">
        <v>0.24368228311870829</v>
      </c>
      <c r="S62">
        <v>0.18569301113402548</v>
      </c>
      <c r="U62">
        <v>0.4012517487039145</v>
      </c>
      <c r="V62">
        <v>0.29553951251257538</v>
      </c>
      <c r="W62">
        <v>0.30320873878351001</v>
      </c>
    </row>
    <row r="63" spans="2:23" x14ac:dyDescent="0.45">
      <c r="B63" s="3">
        <v>41154</v>
      </c>
      <c r="I63">
        <v>0.4895818635059499</v>
      </c>
      <c r="J63">
        <v>0.25767837825125822</v>
      </c>
      <c r="K63">
        <v>0.25273975824279199</v>
      </c>
      <c r="M63">
        <v>0.44721944721944717</v>
      </c>
      <c r="N63">
        <v>0.27405927405927405</v>
      </c>
      <c r="O63">
        <v>0.27872127872127872</v>
      </c>
      <c r="Q63">
        <v>0.4895818635059499</v>
      </c>
      <c r="R63">
        <v>0.25767837825125822</v>
      </c>
      <c r="S63">
        <v>0.25273975824279199</v>
      </c>
      <c r="U63">
        <v>0.53682091075938088</v>
      </c>
      <c r="V63">
        <v>0.25775250247207193</v>
      </c>
      <c r="W63">
        <v>0.20542658676854714</v>
      </c>
    </row>
    <row r="64" spans="2:23" x14ac:dyDescent="0.45">
      <c r="B64" s="3">
        <v>41154</v>
      </c>
      <c r="I64">
        <v>0.54261865984034208</v>
      </c>
      <c r="J64">
        <v>0.25538446138495863</v>
      </c>
      <c r="K64">
        <v>0.20199687877469921</v>
      </c>
      <c r="M64">
        <v>0.64289848853607245</v>
      </c>
      <c r="N64">
        <v>0.23149780867901673</v>
      </c>
      <c r="O64">
        <v>0.12560370278491087</v>
      </c>
      <c r="Q64">
        <v>0.54261865984034208</v>
      </c>
      <c r="R64">
        <v>0.25538446138495863</v>
      </c>
      <c r="S64">
        <v>0.20199687877469921</v>
      </c>
      <c r="U64">
        <v>0.47040204752427123</v>
      </c>
      <c r="V64">
        <v>0.2606355267821408</v>
      </c>
      <c r="W64">
        <v>0.26896242569358797</v>
      </c>
    </row>
    <row r="65" spans="2:23" x14ac:dyDescent="0.45">
      <c r="B65" s="3">
        <v>41167</v>
      </c>
      <c r="I65">
        <v>0.41924807779389961</v>
      </c>
      <c r="J65">
        <v>0.2701755732556036</v>
      </c>
      <c r="K65">
        <v>0.31057634895049691</v>
      </c>
      <c r="M65">
        <v>0.45795295367821093</v>
      </c>
      <c r="N65">
        <v>0.27102352316089456</v>
      </c>
      <c r="O65">
        <v>0.27102352316089456</v>
      </c>
      <c r="Q65">
        <v>0.41924807779389961</v>
      </c>
      <c r="R65">
        <v>0.2701755732556036</v>
      </c>
      <c r="S65">
        <v>0.31057634895049691</v>
      </c>
      <c r="U65">
        <v>0.56190476190476191</v>
      </c>
      <c r="V65">
        <v>0.25714285714285717</v>
      </c>
      <c r="W65">
        <v>0.18095238095238098</v>
      </c>
    </row>
    <row r="66" spans="2:23" x14ac:dyDescent="0.45">
      <c r="B66" s="3">
        <v>41167</v>
      </c>
      <c r="I66">
        <v>0.52207207945009526</v>
      </c>
      <c r="J66">
        <v>0.25682385249974066</v>
      </c>
      <c r="K66">
        <v>0.22110406805016405</v>
      </c>
      <c r="M66">
        <v>0.46724549158355161</v>
      </c>
      <c r="N66">
        <v>0.2707034493196237</v>
      </c>
      <c r="O66">
        <v>0.26205105909682469</v>
      </c>
      <c r="Q66">
        <v>0.52207207945009526</v>
      </c>
      <c r="R66">
        <v>0.25682385249974066</v>
      </c>
      <c r="S66">
        <v>0.22110406805016405</v>
      </c>
      <c r="U66">
        <v>0.50269959647851414</v>
      </c>
      <c r="V66">
        <v>0.27806352169834703</v>
      </c>
      <c r="W66">
        <v>0.21923688182313883</v>
      </c>
    </row>
    <row r="67" spans="2:23" x14ac:dyDescent="0.45">
      <c r="B67" s="3">
        <v>41167</v>
      </c>
      <c r="I67">
        <v>0.44446904309734186</v>
      </c>
      <c r="J67">
        <v>0.27320970753205731</v>
      </c>
      <c r="K67">
        <v>0.28232124937060077</v>
      </c>
      <c r="M67">
        <v>0.31556775509426055</v>
      </c>
      <c r="N67">
        <v>0.26924763157393111</v>
      </c>
      <c r="O67">
        <v>0.41518461333180839</v>
      </c>
      <c r="Q67">
        <v>0.44446904309734186</v>
      </c>
      <c r="R67">
        <v>0.27320970753205731</v>
      </c>
      <c r="S67">
        <v>0.28232124937060077</v>
      </c>
      <c r="U67">
        <v>0.40639320862444595</v>
      </c>
      <c r="V67">
        <v>0.2770828637968597</v>
      </c>
      <c r="W67">
        <v>0.3165239275786943</v>
      </c>
    </row>
    <row r="68" spans="2:23" x14ac:dyDescent="0.45">
      <c r="B68" s="3">
        <v>41167</v>
      </c>
      <c r="I68">
        <v>0.44492534980496612</v>
      </c>
      <c r="J68">
        <v>0.28536514599697471</v>
      </c>
      <c r="K68">
        <v>0.26970950419805906</v>
      </c>
      <c r="M68">
        <v>0.47908861614445369</v>
      </c>
      <c r="N68">
        <v>0.27916671063879189</v>
      </c>
      <c r="O68">
        <v>0.24174467321675444</v>
      </c>
      <c r="Q68">
        <v>0.44492534980496612</v>
      </c>
      <c r="R68">
        <v>0.28536514599697471</v>
      </c>
      <c r="S68">
        <v>0.26970950419805906</v>
      </c>
      <c r="U68">
        <v>0.43842957088903967</v>
      </c>
      <c r="V68">
        <v>0.28585706578117753</v>
      </c>
      <c r="W68">
        <v>0.27571336332978275</v>
      </c>
    </row>
    <row r="69" spans="2:23" x14ac:dyDescent="0.45">
      <c r="B69" s="3">
        <v>41168</v>
      </c>
      <c r="I69">
        <v>0.36162426980599827</v>
      </c>
      <c r="J69">
        <v>0.28486230864755058</v>
      </c>
      <c r="K69">
        <v>0.3535134215464511</v>
      </c>
      <c r="M69">
        <v>0.57509959919598475</v>
      </c>
      <c r="N69">
        <v>0.23243022038202754</v>
      </c>
      <c r="O69">
        <v>0.1924701804219876</v>
      </c>
      <c r="Q69">
        <v>0.36162426980599827</v>
      </c>
      <c r="R69">
        <v>0.28486230864755058</v>
      </c>
      <c r="S69">
        <v>0.3535134215464511</v>
      </c>
      <c r="U69">
        <v>0.54901728674148553</v>
      </c>
      <c r="V69">
        <v>0.25009832860465026</v>
      </c>
      <c r="W69">
        <v>0.20088438465386424</v>
      </c>
    </row>
    <row r="70" spans="2:23" x14ac:dyDescent="0.45">
      <c r="B70" s="3">
        <v>41168</v>
      </c>
      <c r="I70">
        <v>0.42969579754444037</v>
      </c>
      <c r="J70">
        <v>0.27902223564697504</v>
      </c>
      <c r="K70">
        <v>0.29128196680858454</v>
      </c>
      <c r="M70">
        <v>0.37842309562655208</v>
      </c>
      <c r="N70">
        <v>0.27207225871797752</v>
      </c>
      <c r="O70">
        <v>0.34950464565547051</v>
      </c>
      <c r="Q70">
        <v>0.42969579754444037</v>
      </c>
      <c r="R70">
        <v>0.27902223564697504</v>
      </c>
      <c r="S70">
        <v>0.29128196680858454</v>
      </c>
      <c r="U70">
        <v>0.48512717813134693</v>
      </c>
      <c r="V70">
        <v>0.274168582271761</v>
      </c>
      <c r="W70">
        <v>0.24070423959689199</v>
      </c>
    </row>
    <row r="71" spans="2:23" x14ac:dyDescent="0.45">
      <c r="B71" s="3">
        <v>41168</v>
      </c>
      <c r="I71">
        <v>0.5167657706357397</v>
      </c>
      <c r="J71">
        <v>0.27056202597998269</v>
      </c>
      <c r="K71">
        <v>0.21267220338427772</v>
      </c>
      <c r="M71">
        <v>0.32305275933461841</v>
      </c>
      <c r="N71">
        <v>0.26393945884200753</v>
      </c>
      <c r="O71">
        <v>0.41300778182337405</v>
      </c>
      <c r="Q71">
        <v>0.5167657706357397</v>
      </c>
      <c r="R71">
        <v>0.27056202597998269</v>
      </c>
      <c r="S71">
        <v>0.21267220338427772</v>
      </c>
      <c r="U71">
        <v>0.48010136106704571</v>
      </c>
      <c r="V71">
        <v>0.27159542348074361</v>
      </c>
      <c r="W71">
        <v>0.24830321545221065</v>
      </c>
    </row>
    <row r="72" spans="2:23" x14ac:dyDescent="0.45">
      <c r="B72" s="3">
        <v>41168</v>
      </c>
      <c r="I72" t="s">
        <v>5818</v>
      </c>
      <c r="J72" t="s">
        <v>5818</v>
      </c>
      <c r="K72" t="s">
        <v>5818</v>
      </c>
      <c r="M72">
        <v>0.28763828763828764</v>
      </c>
      <c r="N72">
        <v>0.28763828763828764</v>
      </c>
      <c r="O72">
        <v>0.42472342472342473</v>
      </c>
      <c r="Q72" t="s">
        <v>5818</v>
      </c>
      <c r="R72" t="s">
        <v>5818</v>
      </c>
      <c r="S72" t="s">
        <v>5818</v>
      </c>
      <c r="U72">
        <v>0.41153286507098485</v>
      </c>
      <c r="V72">
        <v>0.2720778125071574</v>
      </c>
      <c r="W72">
        <v>0.31638932242185774</v>
      </c>
    </row>
    <row r="73" spans="2:23" x14ac:dyDescent="0.45">
      <c r="B73" s="3">
        <v>41168</v>
      </c>
      <c r="I73">
        <v>0.50524972316974182</v>
      </c>
      <c r="J73">
        <v>0.26911541458251603</v>
      </c>
      <c r="K73">
        <v>0.22563486224774212</v>
      </c>
      <c r="M73">
        <v>0.24897249077576952</v>
      </c>
      <c r="N73">
        <v>0.29906356545700813</v>
      </c>
      <c r="O73">
        <v>0.45196394376722243</v>
      </c>
      <c r="Q73">
        <v>0.50524972316974182</v>
      </c>
      <c r="R73">
        <v>0.26911541458251603</v>
      </c>
      <c r="S73">
        <v>0.22563486224774212</v>
      </c>
      <c r="U73">
        <v>0.3658130783838171</v>
      </c>
      <c r="V73">
        <v>0.30533064200896831</v>
      </c>
      <c r="W73">
        <v>0.32885627960721459</v>
      </c>
    </row>
    <row r="74" spans="2:23" x14ac:dyDescent="0.45">
      <c r="B74" s="3">
        <v>41174</v>
      </c>
      <c r="I74">
        <v>0.3095719569780091</v>
      </c>
      <c r="J74">
        <v>0.27661609037603357</v>
      </c>
      <c r="K74">
        <v>0.41381195264595738</v>
      </c>
      <c r="M74">
        <v>0.52209107764663321</v>
      </c>
      <c r="N74">
        <v>0.25835481391036946</v>
      </c>
      <c r="O74">
        <v>0.21955410844299739</v>
      </c>
      <c r="Q74">
        <v>0.3095719569780091</v>
      </c>
      <c r="R74">
        <v>0.27661609037603357</v>
      </c>
      <c r="S74">
        <v>0.41381195264595738</v>
      </c>
      <c r="U74">
        <v>0.27738816778193159</v>
      </c>
      <c r="V74">
        <v>0.28414949300167469</v>
      </c>
      <c r="W74">
        <v>0.43846233921639377</v>
      </c>
    </row>
    <row r="75" spans="2:23" x14ac:dyDescent="0.45">
      <c r="B75" s="3">
        <v>41174</v>
      </c>
      <c r="I75">
        <v>0.41546239217241016</v>
      </c>
      <c r="J75">
        <v>0.28404812433761667</v>
      </c>
      <c r="K75">
        <v>0.30048948348997323</v>
      </c>
      <c r="M75">
        <v>0.41215357233663874</v>
      </c>
      <c r="N75">
        <v>0.26341215357233666</v>
      </c>
      <c r="O75">
        <v>0.32443427409102465</v>
      </c>
      <c r="Q75">
        <v>0.41546239217241016</v>
      </c>
      <c r="R75">
        <v>0.28404812433761667</v>
      </c>
      <c r="S75">
        <v>0.30048948348997323</v>
      </c>
      <c r="U75">
        <v>0.42133331689242093</v>
      </c>
      <c r="V75">
        <v>0.29425020191495521</v>
      </c>
      <c r="W75">
        <v>0.28441648119262375</v>
      </c>
    </row>
    <row r="76" spans="2:23" x14ac:dyDescent="0.45">
      <c r="B76" s="3">
        <v>41174</v>
      </c>
      <c r="I76">
        <v>0.61064125059578311</v>
      </c>
      <c r="J76">
        <v>0.23643681842033651</v>
      </c>
      <c r="K76">
        <v>0.15292193098388043</v>
      </c>
      <c r="M76">
        <v>0.34847753376562413</v>
      </c>
      <c r="N76">
        <v>0.25563583940470203</v>
      </c>
      <c r="O76">
        <v>0.39588662682967374</v>
      </c>
      <c r="Q76">
        <v>0.61064125059578311</v>
      </c>
      <c r="R76">
        <v>0.23643681842033651</v>
      </c>
      <c r="S76">
        <v>0.15292193098388043</v>
      </c>
      <c r="U76">
        <v>0.39137972655649916</v>
      </c>
      <c r="V76">
        <v>0.29097812013079644</v>
      </c>
      <c r="W76">
        <v>0.3176421533127044</v>
      </c>
    </row>
    <row r="77" spans="2:23" x14ac:dyDescent="0.45">
      <c r="B77" s="3">
        <v>41175</v>
      </c>
      <c r="I77">
        <v>0.3054551901881144</v>
      </c>
      <c r="J77">
        <v>0.27901511797936551</v>
      </c>
      <c r="K77">
        <v>0.41552969183252009</v>
      </c>
      <c r="M77">
        <v>0.46031746031746029</v>
      </c>
      <c r="N77">
        <v>0.29365079365079361</v>
      </c>
      <c r="O77">
        <v>0.24603174603174602</v>
      </c>
      <c r="Q77">
        <v>0.3054551901881144</v>
      </c>
      <c r="R77">
        <v>0.27901511797936551</v>
      </c>
      <c r="S77">
        <v>0.41552969183252009</v>
      </c>
      <c r="U77">
        <v>0.59634809634809627</v>
      </c>
      <c r="V77">
        <v>0.24669774669774666</v>
      </c>
      <c r="W77">
        <v>0.15695415695415688</v>
      </c>
    </row>
    <row r="78" spans="2:23" x14ac:dyDescent="0.45">
      <c r="B78" s="3">
        <v>41175</v>
      </c>
      <c r="I78">
        <v>0.41879813503828595</v>
      </c>
      <c r="J78">
        <v>0.27209946138827745</v>
      </c>
      <c r="K78">
        <v>0.30910240357343655</v>
      </c>
      <c r="M78">
        <v>0.48232894114890168</v>
      </c>
      <c r="N78">
        <v>0.27347346913553494</v>
      </c>
      <c r="O78">
        <v>0.24419758971556332</v>
      </c>
      <c r="Q78">
        <v>0.41879813503828595</v>
      </c>
      <c r="R78">
        <v>0.27209946138827745</v>
      </c>
      <c r="S78">
        <v>0.30910240357343655</v>
      </c>
      <c r="U78">
        <v>0.49749134427271874</v>
      </c>
      <c r="V78">
        <v>0.27396804016565834</v>
      </c>
      <c r="W78">
        <v>0.22854061556162275</v>
      </c>
    </row>
    <row r="79" spans="2:23" x14ac:dyDescent="0.45">
      <c r="B79" s="3">
        <v>41175</v>
      </c>
      <c r="I79">
        <v>0.51124406064339789</v>
      </c>
      <c r="J79">
        <v>0.2721008681551349</v>
      </c>
      <c r="K79">
        <v>0.21665507120146721</v>
      </c>
      <c r="M79">
        <v>0.58572017777220631</v>
      </c>
      <c r="N79">
        <v>0.2570896604624438</v>
      </c>
      <c r="O79">
        <v>0.15719016176534986</v>
      </c>
      <c r="Q79">
        <v>0.51124406064339789</v>
      </c>
      <c r="R79">
        <v>0.2721008681551349</v>
      </c>
      <c r="S79">
        <v>0.21665507120146721</v>
      </c>
      <c r="U79">
        <v>0.51071687050135983</v>
      </c>
      <c r="V79">
        <v>0.28058121158663119</v>
      </c>
      <c r="W79">
        <v>0.20870191791200898</v>
      </c>
    </row>
    <row r="80" spans="2:23" x14ac:dyDescent="0.45">
      <c r="B80" s="3">
        <v>41175</v>
      </c>
      <c r="I80">
        <v>0.36874652531852831</v>
      </c>
      <c r="J80">
        <v>0.27897598757111197</v>
      </c>
      <c r="K80">
        <v>0.35227748711035972</v>
      </c>
      <c r="M80">
        <v>0.41527656623761283</v>
      </c>
      <c r="N80">
        <v>0.27604978779871142</v>
      </c>
      <c r="O80">
        <v>0.30867364596367569</v>
      </c>
      <c r="Q80">
        <v>0.36874652531852831</v>
      </c>
      <c r="R80">
        <v>0.27897598757111197</v>
      </c>
      <c r="S80">
        <v>0.35227748711035972</v>
      </c>
      <c r="U80">
        <v>0.48990687720515935</v>
      </c>
      <c r="V80">
        <v>0.28489212794262248</v>
      </c>
      <c r="W80">
        <v>0.22520099485221817</v>
      </c>
    </row>
    <row r="81" spans="2:23" x14ac:dyDescent="0.45">
      <c r="B81" s="3">
        <v>41175</v>
      </c>
      <c r="I81">
        <v>0.3746029367934347</v>
      </c>
      <c r="J81">
        <v>0.28938874978284057</v>
      </c>
      <c r="K81">
        <v>0.33600831342372484</v>
      </c>
      <c r="M81">
        <v>0.3677851741442702</v>
      </c>
      <c r="N81">
        <v>0.26778902015019307</v>
      </c>
      <c r="O81">
        <v>0.36442580570553668</v>
      </c>
      <c r="Q81">
        <v>0.3746029367934347</v>
      </c>
      <c r="R81">
        <v>0.28938874978284057</v>
      </c>
      <c r="S81">
        <v>0.33600831342372484</v>
      </c>
      <c r="U81">
        <v>0.43243304335766958</v>
      </c>
      <c r="V81">
        <v>0.29025546755177517</v>
      </c>
      <c r="W81">
        <v>0.27731148909055531</v>
      </c>
    </row>
    <row r="82" spans="2:23" x14ac:dyDescent="0.45">
      <c r="B82" s="3">
        <v>41175</v>
      </c>
      <c r="I82">
        <v>0.51618283535231868</v>
      </c>
      <c r="J82">
        <v>0.26459232060390919</v>
      </c>
      <c r="K82">
        <v>0.2192248440437721</v>
      </c>
      <c r="M82">
        <v>0.52828413173081301</v>
      </c>
      <c r="N82">
        <v>0.26360402655991028</v>
      </c>
      <c r="O82">
        <v>0.20811184170927674</v>
      </c>
      <c r="Q82">
        <v>0.51618283535231868</v>
      </c>
      <c r="R82">
        <v>0.26459232060390919</v>
      </c>
      <c r="S82">
        <v>0.2192248440437721</v>
      </c>
      <c r="U82">
        <v>0.32752456355643683</v>
      </c>
      <c r="V82">
        <v>0.28908792332338945</v>
      </c>
      <c r="W82">
        <v>0.38338751312017377</v>
      </c>
    </row>
    <row r="83" spans="2:23" x14ac:dyDescent="0.45">
      <c r="B83" s="3">
        <v>41181</v>
      </c>
      <c r="I83">
        <v>0.45284963261828221</v>
      </c>
      <c r="J83">
        <v>0.27317278863548927</v>
      </c>
      <c r="K83">
        <v>0.27397757874622841</v>
      </c>
      <c r="M83">
        <v>0.46536173429941768</v>
      </c>
      <c r="N83">
        <v>0.27062251551413885</v>
      </c>
      <c r="O83">
        <v>0.2640157501864433</v>
      </c>
      <c r="Q83">
        <v>0.45284963261828221</v>
      </c>
      <c r="R83">
        <v>0.27317278863548927</v>
      </c>
      <c r="S83">
        <v>0.27397757874622841</v>
      </c>
      <c r="U83">
        <v>0.44019765398476862</v>
      </c>
      <c r="V83">
        <v>0.30620289973684983</v>
      </c>
      <c r="W83">
        <v>0.25359944627838155</v>
      </c>
    </row>
    <row r="84" spans="2:23" x14ac:dyDescent="0.45">
      <c r="B84" s="3">
        <v>41181</v>
      </c>
      <c r="I84">
        <v>0.48413308314493103</v>
      </c>
      <c r="J84">
        <v>0.28581948323894635</v>
      </c>
      <c r="K84">
        <v>0.23004743361612268</v>
      </c>
      <c r="M84">
        <v>0.43480475194030177</v>
      </c>
      <c r="N84">
        <v>0.27437694445367078</v>
      </c>
      <c r="O84">
        <v>0.29081830360602734</v>
      </c>
      <c r="Q84">
        <v>0.48413308314493103</v>
      </c>
      <c r="R84">
        <v>0.28581948323894635</v>
      </c>
      <c r="S84">
        <v>0.23004743361612268</v>
      </c>
      <c r="U84">
        <v>0.53946275082665507</v>
      </c>
      <c r="V84">
        <v>0.27012424619403286</v>
      </c>
      <c r="W84">
        <v>0.19041300297931207</v>
      </c>
    </row>
    <row r="85" spans="2:23" x14ac:dyDescent="0.45">
      <c r="B85" s="3">
        <v>41181</v>
      </c>
      <c r="I85">
        <v>0.6113764358370235</v>
      </c>
      <c r="J85">
        <v>0.23963498201815456</v>
      </c>
      <c r="K85">
        <v>0.148988582144822</v>
      </c>
      <c r="M85">
        <v>0.36086969642102723</v>
      </c>
      <c r="N85">
        <v>0.27826060715794554</v>
      </c>
      <c r="O85">
        <v>0.36086969642102723</v>
      </c>
      <c r="Q85">
        <v>0.6113764358370235</v>
      </c>
      <c r="R85">
        <v>0.23963498201815456</v>
      </c>
      <c r="S85">
        <v>0.148988582144822</v>
      </c>
      <c r="U85">
        <v>0.3732334279468113</v>
      </c>
      <c r="V85">
        <v>0.30554907874391535</v>
      </c>
      <c r="W85">
        <v>0.32121749330927357</v>
      </c>
    </row>
    <row r="86" spans="2:23" x14ac:dyDescent="0.45">
      <c r="B86" s="3">
        <v>41181</v>
      </c>
      <c r="I86">
        <v>0.28337454713423499</v>
      </c>
      <c r="J86">
        <v>0.28597740333510613</v>
      </c>
      <c r="K86">
        <v>0.4306480495306591</v>
      </c>
      <c r="M86">
        <v>0.43953577525479814</v>
      </c>
      <c r="N86">
        <v>0.27843922654357056</v>
      </c>
      <c r="O86">
        <v>0.2820249982016314</v>
      </c>
      <c r="Q86">
        <v>0.28337454713423499</v>
      </c>
      <c r="R86">
        <v>0.28597740333510613</v>
      </c>
      <c r="S86">
        <v>0.4306480495306591</v>
      </c>
      <c r="U86">
        <v>0.51612093312945773</v>
      </c>
      <c r="V86">
        <v>0.28831260634234068</v>
      </c>
      <c r="W86">
        <v>0.19556646052820151</v>
      </c>
    </row>
    <row r="87" spans="2:23" x14ac:dyDescent="0.45">
      <c r="B87" s="3">
        <v>41182</v>
      </c>
      <c r="I87" t="s">
        <v>5818</v>
      </c>
      <c r="J87" t="s">
        <v>5818</v>
      </c>
      <c r="K87" t="s">
        <v>5818</v>
      </c>
      <c r="M87">
        <v>0.44938194335784692</v>
      </c>
      <c r="N87">
        <v>0.2762217701976738</v>
      </c>
      <c r="O87">
        <v>0.27439628644447922</v>
      </c>
      <c r="Q87" t="s">
        <v>5818</v>
      </c>
      <c r="R87" t="s">
        <v>5818</v>
      </c>
      <c r="S87" t="s">
        <v>5818</v>
      </c>
      <c r="U87">
        <v>0.39781519505021812</v>
      </c>
      <c r="V87">
        <v>0.28995223004439602</v>
      </c>
      <c r="W87">
        <v>0.31223257490538603</v>
      </c>
    </row>
    <row r="88" spans="2:23" x14ac:dyDescent="0.45">
      <c r="B88" s="3">
        <v>41182</v>
      </c>
      <c r="I88">
        <v>0.43846233921639377</v>
      </c>
      <c r="J88">
        <v>0.28414949300167469</v>
      </c>
      <c r="K88">
        <v>0.27738816778193159</v>
      </c>
      <c r="M88">
        <v>0.28598484848484845</v>
      </c>
      <c r="N88">
        <v>0.28598484848484845</v>
      </c>
      <c r="O88">
        <v>0.42803030303030298</v>
      </c>
      <c r="Q88">
        <v>0.43846233921639377</v>
      </c>
      <c r="R88">
        <v>0.28414949300167469</v>
      </c>
      <c r="S88">
        <v>0.27738816778193159</v>
      </c>
      <c r="U88">
        <v>0.28945557161538987</v>
      </c>
      <c r="V88">
        <v>0.28945557161538987</v>
      </c>
      <c r="W88">
        <v>0.42108885676922014</v>
      </c>
    </row>
    <row r="89" spans="2:23" x14ac:dyDescent="0.45">
      <c r="B89" s="3">
        <v>41182</v>
      </c>
      <c r="I89">
        <v>0.30335175845916729</v>
      </c>
      <c r="J89">
        <v>0.28660803967922621</v>
      </c>
      <c r="K89">
        <v>0.41004020186160661</v>
      </c>
      <c r="M89">
        <v>0.33837238599143366</v>
      </c>
      <c r="N89">
        <v>0.28546233308138075</v>
      </c>
      <c r="O89">
        <v>0.37616528092718571</v>
      </c>
      <c r="Q89">
        <v>0.30335175845916729</v>
      </c>
      <c r="R89">
        <v>0.28660803967922621</v>
      </c>
      <c r="S89">
        <v>0.41004020186160661</v>
      </c>
      <c r="U89">
        <v>0.46175462752282154</v>
      </c>
      <c r="V89">
        <v>0.29308681734557746</v>
      </c>
      <c r="W89">
        <v>0.24515855513160095</v>
      </c>
    </row>
    <row r="90" spans="2:23" x14ac:dyDescent="0.45">
      <c r="B90" s="3">
        <v>41182</v>
      </c>
      <c r="I90" t="s">
        <v>5818</v>
      </c>
      <c r="J90" t="s">
        <v>5818</v>
      </c>
      <c r="K90" t="s">
        <v>5818</v>
      </c>
      <c r="M90">
        <v>0.42125391305719168</v>
      </c>
      <c r="N90">
        <v>0.28416877597205459</v>
      </c>
      <c r="O90">
        <v>0.29457731097075357</v>
      </c>
      <c r="Q90" t="s">
        <v>5818</v>
      </c>
      <c r="R90" t="s">
        <v>5818</v>
      </c>
      <c r="S90" t="s">
        <v>5818</v>
      </c>
      <c r="U90">
        <v>0.39002572598191915</v>
      </c>
      <c r="V90">
        <v>0.30548313923113046</v>
      </c>
      <c r="W90">
        <v>0.30449113478695056</v>
      </c>
    </row>
    <row r="91" spans="2:23" x14ac:dyDescent="0.45">
      <c r="B91" s="3">
        <v>41182</v>
      </c>
      <c r="I91">
        <v>0.40473815441774896</v>
      </c>
      <c r="J91">
        <v>0.28391804214047295</v>
      </c>
      <c r="K91">
        <v>0.31134380344177803</v>
      </c>
      <c r="M91">
        <v>0.47741147741147744</v>
      </c>
      <c r="N91">
        <v>0.27228327228327226</v>
      </c>
      <c r="O91">
        <v>0.25030525030525025</v>
      </c>
      <c r="Q91">
        <v>0.40473815441774896</v>
      </c>
      <c r="R91">
        <v>0.28391804214047295</v>
      </c>
      <c r="S91">
        <v>0.31134380344177803</v>
      </c>
      <c r="U91">
        <v>0.58872978838459933</v>
      </c>
      <c r="V91">
        <v>0.23684097342193206</v>
      </c>
      <c r="W91">
        <v>0.17442923819346864</v>
      </c>
    </row>
    <row r="92" spans="2:23" x14ac:dyDescent="0.45">
      <c r="B92" s="3">
        <v>41185</v>
      </c>
      <c r="I92">
        <v>0.54871259879887302</v>
      </c>
      <c r="J92">
        <v>0.25114998666590344</v>
      </c>
      <c r="K92">
        <v>0.20013741453522349</v>
      </c>
      <c r="M92">
        <v>0.42080518351704788</v>
      </c>
      <c r="N92">
        <v>0.27395203666390106</v>
      </c>
      <c r="O92">
        <v>0.30524277981905096</v>
      </c>
      <c r="Q92">
        <v>0.54871259879887302</v>
      </c>
      <c r="R92">
        <v>0.25114998666590344</v>
      </c>
      <c r="S92">
        <v>0.20013741453522349</v>
      </c>
      <c r="U92">
        <v>0.51357039229316714</v>
      </c>
      <c r="V92">
        <v>0.27170032371415387</v>
      </c>
      <c r="W92">
        <v>0.2147292839926789</v>
      </c>
    </row>
    <row r="93" spans="2:23" x14ac:dyDescent="0.45">
      <c r="B93" s="3">
        <v>41185</v>
      </c>
      <c r="I93">
        <v>0.72454591383107669</v>
      </c>
      <c r="J93">
        <v>0.18610218988480531</v>
      </c>
      <c r="K93">
        <v>8.9351896284118021E-2</v>
      </c>
      <c r="M93">
        <v>0.43527013251783886</v>
      </c>
      <c r="N93">
        <v>0.28236493374108046</v>
      </c>
      <c r="O93">
        <v>0.28236493374108046</v>
      </c>
      <c r="Q93">
        <v>0.72454591383107669</v>
      </c>
      <c r="R93">
        <v>0.18610218988480531</v>
      </c>
      <c r="S93">
        <v>8.9351896284118021E-2</v>
      </c>
      <c r="U93">
        <v>0.41400070524438315</v>
      </c>
      <c r="V93">
        <v>0.29986941490487534</v>
      </c>
      <c r="W93">
        <v>0.28612987985074156</v>
      </c>
    </row>
    <row r="94" spans="2:23" x14ac:dyDescent="0.45">
      <c r="B94" s="3">
        <v>41186</v>
      </c>
      <c r="I94">
        <v>0.3615444271592716</v>
      </c>
      <c r="J94">
        <v>0.2965456815210295</v>
      </c>
      <c r="K94">
        <v>0.34190989131969884</v>
      </c>
      <c r="M94">
        <v>0.33404009412390767</v>
      </c>
      <c r="N94">
        <v>0.28745624319223062</v>
      </c>
      <c r="O94">
        <v>0.37850366268386171</v>
      </c>
      <c r="Q94">
        <v>0.3615444271592716</v>
      </c>
      <c r="R94">
        <v>0.2965456815210295</v>
      </c>
      <c r="S94">
        <v>0.34190989131969884</v>
      </c>
      <c r="U94">
        <v>0.41198555178706325</v>
      </c>
      <c r="V94">
        <v>0.2958550210705379</v>
      </c>
      <c r="W94">
        <v>0.29215942714239873</v>
      </c>
    </row>
    <row r="95" spans="2:23" x14ac:dyDescent="0.45">
      <c r="B95" s="3">
        <v>41186</v>
      </c>
      <c r="I95">
        <v>0.51585409819882</v>
      </c>
      <c r="J95">
        <v>0.28452355946259889</v>
      </c>
      <c r="K95">
        <v>0.19962234233858117</v>
      </c>
      <c r="M95">
        <v>0.63498048906926297</v>
      </c>
      <c r="N95">
        <v>0.22399933247407125</v>
      </c>
      <c r="O95">
        <v>0.14102017845666587</v>
      </c>
      <c r="Q95">
        <v>0.51585409819882</v>
      </c>
      <c r="R95">
        <v>0.28452355946259889</v>
      </c>
      <c r="S95">
        <v>0.19962234233858117</v>
      </c>
      <c r="U95">
        <v>0.45729536246643843</v>
      </c>
      <c r="V95">
        <v>0.28674154788478057</v>
      </c>
      <c r="W95">
        <v>0.25596308964878084</v>
      </c>
    </row>
    <row r="96" spans="2:23" x14ac:dyDescent="0.45">
      <c r="B96" s="3">
        <v>41186</v>
      </c>
      <c r="I96">
        <v>0.52755953957724988</v>
      </c>
      <c r="J96">
        <v>0.26465040570037407</v>
      </c>
      <c r="K96">
        <v>0.20779005472237608</v>
      </c>
      <c r="M96">
        <v>0.42681076011287983</v>
      </c>
      <c r="N96">
        <v>0.26523176041117952</v>
      </c>
      <c r="O96">
        <v>0.30795747947594082</v>
      </c>
      <c r="Q96">
        <v>0.52755953957724988</v>
      </c>
      <c r="R96">
        <v>0.26465040570037407</v>
      </c>
      <c r="S96">
        <v>0.20779005472237608</v>
      </c>
      <c r="U96">
        <v>0.48273952724634356</v>
      </c>
      <c r="V96">
        <v>0.28082636422652452</v>
      </c>
      <c r="W96">
        <v>0.23643410852713173</v>
      </c>
    </row>
    <row r="97" spans="2:23" x14ac:dyDescent="0.45">
      <c r="B97" s="3">
        <v>41186</v>
      </c>
      <c r="I97" t="s">
        <v>5818</v>
      </c>
      <c r="J97" t="s">
        <v>5818</v>
      </c>
      <c r="K97" t="s">
        <v>5818</v>
      </c>
      <c r="M97">
        <v>0.51387512307052541</v>
      </c>
      <c r="N97">
        <v>0.25504486424026651</v>
      </c>
      <c r="O97">
        <v>0.23108001268920811</v>
      </c>
      <c r="Q97" t="s">
        <v>5818</v>
      </c>
      <c r="R97" t="s">
        <v>5818</v>
      </c>
      <c r="S97" t="s">
        <v>5818</v>
      </c>
      <c r="U97">
        <v>0.43415054846717305</v>
      </c>
      <c r="V97">
        <v>0.29365747180388363</v>
      </c>
      <c r="W97">
        <v>0.27219197972894332</v>
      </c>
    </row>
    <row r="98" spans="2:23" x14ac:dyDescent="0.45">
      <c r="B98" s="3">
        <v>41186</v>
      </c>
      <c r="I98">
        <v>0.34650273311983348</v>
      </c>
      <c r="J98">
        <v>0.29239017900727937</v>
      </c>
      <c r="K98">
        <v>0.36110708787288714</v>
      </c>
      <c r="M98">
        <v>0.38018539817432806</v>
      </c>
      <c r="N98">
        <v>0.26745091043984037</v>
      </c>
      <c r="O98">
        <v>0.35236369138583162</v>
      </c>
      <c r="Q98">
        <v>0.34650273311983348</v>
      </c>
      <c r="R98">
        <v>0.29239017900727937</v>
      </c>
      <c r="S98">
        <v>0.36110708787288714</v>
      </c>
      <c r="U98">
        <v>0.48512717813134693</v>
      </c>
      <c r="V98">
        <v>0.274168582271761</v>
      </c>
      <c r="W98">
        <v>0.24070423959689199</v>
      </c>
    </row>
    <row r="99" spans="2:23" x14ac:dyDescent="0.45">
      <c r="B99" s="3">
        <v>41186</v>
      </c>
      <c r="I99">
        <v>0.45255690922745029</v>
      </c>
      <c r="J99">
        <v>0.27695026810356782</v>
      </c>
      <c r="K99">
        <v>0.27049282266898178</v>
      </c>
      <c r="M99">
        <v>0.32659932659932661</v>
      </c>
      <c r="N99">
        <v>0.265993265993266</v>
      </c>
      <c r="O99">
        <v>0.40740740740740738</v>
      </c>
      <c r="Q99">
        <v>0.45255690922745029</v>
      </c>
      <c r="R99">
        <v>0.27695026810356782</v>
      </c>
      <c r="S99">
        <v>0.27049282266898178</v>
      </c>
      <c r="U99">
        <v>0.47764359166034165</v>
      </c>
      <c r="V99">
        <v>0.27073759001605552</v>
      </c>
      <c r="W99">
        <v>0.251618818323603</v>
      </c>
    </row>
    <row r="100" spans="2:23" x14ac:dyDescent="0.45">
      <c r="B100" s="3">
        <v>41187</v>
      </c>
      <c r="I100">
        <v>0.47864923747276689</v>
      </c>
      <c r="J100">
        <v>0.26623093681917215</v>
      </c>
      <c r="K100">
        <v>0.25511982570806102</v>
      </c>
      <c r="M100">
        <v>0.32031562119357337</v>
      </c>
      <c r="N100">
        <v>0.30216371240691509</v>
      </c>
      <c r="O100">
        <v>0.3775206663995116</v>
      </c>
      <c r="Q100">
        <v>0.47864923747276689</v>
      </c>
      <c r="R100">
        <v>0.26623093681917215</v>
      </c>
      <c r="S100">
        <v>0.25511982570806102</v>
      </c>
      <c r="U100">
        <v>0.45068641515079327</v>
      </c>
      <c r="V100">
        <v>0.26533901572714752</v>
      </c>
      <c r="W100">
        <v>0.28397456912205921</v>
      </c>
    </row>
    <row r="101" spans="2:23" x14ac:dyDescent="0.45">
      <c r="B101" s="3">
        <v>41188</v>
      </c>
      <c r="I101">
        <v>0.27954391303089443</v>
      </c>
      <c r="J101">
        <v>0.27622179185652457</v>
      </c>
      <c r="K101">
        <v>0.44423429511258083</v>
      </c>
      <c r="M101">
        <v>0.48236919665491096</v>
      </c>
      <c r="N101">
        <v>0.27519541805256093</v>
      </c>
      <c r="O101">
        <v>0.24243538529252812</v>
      </c>
      <c r="Q101">
        <v>0.27954391303089443</v>
      </c>
      <c r="R101">
        <v>0.27622179185652457</v>
      </c>
      <c r="S101">
        <v>0.44423429511258083</v>
      </c>
      <c r="U101">
        <v>0.52899527563883308</v>
      </c>
      <c r="V101">
        <v>0.24975879985322</v>
      </c>
      <c r="W101">
        <v>0.22124592450794694</v>
      </c>
    </row>
    <row r="102" spans="2:23" x14ac:dyDescent="0.45">
      <c r="B102" s="3">
        <v>41189</v>
      </c>
      <c r="I102">
        <v>0.43001976466785397</v>
      </c>
      <c r="J102">
        <v>0.28979143060692081</v>
      </c>
      <c r="K102">
        <v>0.28018880472522517</v>
      </c>
      <c r="M102">
        <v>0.63684863122039237</v>
      </c>
      <c r="N102">
        <v>0.21887224858510218</v>
      </c>
      <c r="O102">
        <v>0.14427912019450548</v>
      </c>
      <c r="Q102">
        <v>0.43001976466785397</v>
      </c>
      <c r="R102">
        <v>0.28979143060692081</v>
      </c>
      <c r="S102">
        <v>0.28018880472522517</v>
      </c>
      <c r="U102">
        <v>0.59072206464264465</v>
      </c>
      <c r="V102">
        <v>0.24191966943306373</v>
      </c>
      <c r="W102">
        <v>0.16735826592429179</v>
      </c>
    </row>
    <row r="103" spans="2:23" x14ac:dyDescent="0.45">
      <c r="B103" s="3">
        <v>41189</v>
      </c>
      <c r="I103">
        <v>0.66527887348462966</v>
      </c>
      <c r="J103">
        <v>0.22434498184651272</v>
      </c>
      <c r="K103">
        <v>0.11037614466885744</v>
      </c>
      <c r="M103">
        <v>0.43132295055371977</v>
      </c>
      <c r="N103">
        <v>0.28075236729082886</v>
      </c>
      <c r="O103">
        <v>0.28792468215545142</v>
      </c>
      <c r="Q103">
        <v>0.66527887348462966</v>
      </c>
      <c r="R103">
        <v>0.22434498184651272</v>
      </c>
      <c r="S103">
        <v>0.11037614466885744</v>
      </c>
      <c r="U103">
        <v>0.35263245766180451</v>
      </c>
      <c r="V103">
        <v>0.27980606537724056</v>
      </c>
      <c r="W103">
        <v>0.36756147696095487</v>
      </c>
    </row>
    <row r="104" spans="2:23" x14ac:dyDescent="0.45">
      <c r="B104" s="3">
        <v>41189</v>
      </c>
      <c r="I104">
        <v>0.36537481916172548</v>
      </c>
      <c r="J104">
        <v>0.29431301831815315</v>
      </c>
      <c r="K104">
        <v>0.34031216252012148</v>
      </c>
      <c r="M104">
        <v>0.42328322288114972</v>
      </c>
      <c r="N104">
        <v>0.28102332275340614</v>
      </c>
      <c r="O104">
        <v>0.29569345436544409</v>
      </c>
      <c r="Q104">
        <v>0.36537481916172548</v>
      </c>
      <c r="R104">
        <v>0.29431301831815315</v>
      </c>
      <c r="S104">
        <v>0.34031216252012148</v>
      </c>
      <c r="U104">
        <v>0.35118653382564013</v>
      </c>
      <c r="V104">
        <v>0.2855919506686363</v>
      </c>
      <c r="W104">
        <v>0.36322151550572357</v>
      </c>
    </row>
    <row r="105" spans="2:23" x14ac:dyDescent="0.45">
      <c r="B105" s="3">
        <v>41189</v>
      </c>
      <c r="I105">
        <v>0.5358515104269157</v>
      </c>
      <c r="J105">
        <v>0.26641173324452927</v>
      </c>
      <c r="K105">
        <v>0.19773675632855511</v>
      </c>
      <c r="M105">
        <v>0.4880406636598677</v>
      </c>
      <c r="N105">
        <v>0.27871266388926819</v>
      </c>
      <c r="O105">
        <v>0.23324667245086414</v>
      </c>
      <c r="Q105">
        <v>0.5358515104269157</v>
      </c>
      <c r="R105">
        <v>0.26641173324452927</v>
      </c>
      <c r="S105">
        <v>0.19773675632855511</v>
      </c>
      <c r="U105">
        <v>0.33273179827837018</v>
      </c>
      <c r="V105">
        <v>0.28213254436932983</v>
      </c>
      <c r="W105">
        <v>0.38513565735229993</v>
      </c>
    </row>
    <row r="106" spans="2:23" x14ac:dyDescent="0.45">
      <c r="B106" s="3">
        <v>41189</v>
      </c>
      <c r="I106">
        <v>0.38797430751453743</v>
      </c>
      <c r="J106">
        <v>0.27604919558942553</v>
      </c>
      <c r="K106">
        <v>0.3359764968960372</v>
      </c>
      <c r="M106">
        <v>0.44562614859272587</v>
      </c>
      <c r="N106">
        <v>0.2767656247262188</v>
      </c>
      <c r="O106">
        <v>0.27760822668105534</v>
      </c>
      <c r="Q106">
        <v>0.38797430751453743</v>
      </c>
      <c r="R106">
        <v>0.27604919558942553</v>
      </c>
      <c r="S106">
        <v>0.3359764968960372</v>
      </c>
      <c r="U106">
        <v>0.40805155911693886</v>
      </c>
      <c r="V106">
        <v>0.25454278718711426</v>
      </c>
      <c r="W106">
        <v>0.33740565369594688</v>
      </c>
    </row>
    <row r="107" spans="2:23" x14ac:dyDescent="0.45">
      <c r="B107" s="3">
        <v>41189</v>
      </c>
      <c r="I107">
        <v>0.36040719081654754</v>
      </c>
      <c r="J107">
        <v>0.29867879575481915</v>
      </c>
      <c r="K107">
        <v>0.34091401342863331</v>
      </c>
      <c r="M107">
        <v>0.49625905758674055</v>
      </c>
      <c r="N107">
        <v>0.27258792724348574</v>
      </c>
      <c r="O107">
        <v>0.23115301516977371</v>
      </c>
      <c r="Q107">
        <v>0.36040719081654754</v>
      </c>
      <c r="R107">
        <v>0.29867879575481915</v>
      </c>
      <c r="S107">
        <v>0.34091401342863331</v>
      </c>
      <c r="U107">
        <v>0.59020454665889466</v>
      </c>
      <c r="V107">
        <v>0.24140215144931373</v>
      </c>
      <c r="W107">
        <v>0.16839330189179161</v>
      </c>
    </row>
    <row r="108" spans="2:23" x14ac:dyDescent="0.45">
      <c r="B108" s="3">
        <v>41189</v>
      </c>
      <c r="I108">
        <v>0.31042976421667046</v>
      </c>
      <c r="J108">
        <v>0.29479499248433777</v>
      </c>
      <c r="K108">
        <v>0.39477524329899166</v>
      </c>
      <c r="M108">
        <v>0.54480321079918659</v>
      </c>
      <c r="N108">
        <v>0.25506478021568568</v>
      </c>
      <c r="O108">
        <v>0.20013200898512767</v>
      </c>
      <c r="Q108">
        <v>0.31042976421667046</v>
      </c>
      <c r="R108">
        <v>0.29479499248433777</v>
      </c>
      <c r="S108">
        <v>0.39477524329899166</v>
      </c>
      <c r="U108">
        <v>0.53243747120239071</v>
      </c>
      <c r="V108">
        <v>0.2628996406889505</v>
      </c>
      <c r="W108">
        <v>0.20466288810865874</v>
      </c>
    </row>
    <row r="109" spans="2:23" x14ac:dyDescent="0.45">
      <c r="B109" s="3">
        <v>41190</v>
      </c>
      <c r="I109">
        <v>0.33600831342372484</v>
      </c>
      <c r="J109">
        <v>0.28938874978284057</v>
      </c>
      <c r="K109">
        <v>0.3746029367934347</v>
      </c>
      <c r="M109">
        <v>0.42584213172448471</v>
      </c>
      <c r="N109">
        <v>0.30668677727501259</v>
      </c>
      <c r="O109">
        <v>0.26747109100050281</v>
      </c>
      <c r="Q109">
        <v>0.33600831342372484</v>
      </c>
      <c r="R109">
        <v>0.28938874978284057</v>
      </c>
      <c r="S109">
        <v>0.3746029367934347</v>
      </c>
      <c r="U109">
        <v>0.48183171056370683</v>
      </c>
      <c r="V109">
        <v>0.26337476256711689</v>
      </c>
      <c r="W109">
        <v>0.25479352686917639</v>
      </c>
    </row>
    <row r="110" spans="2:23" x14ac:dyDescent="0.45">
      <c r="B110" s="3">
        <v>41195</v>
      </c>
      <c r="I110">
        <v>0.67912531405737364</v>
      </c>
      <c r="J110">
        <v>0.20733506539085719</v>
      </c>
      <c r="K110">
        <v>0.11353962055176907</v>
      </c>
      <c r="M110">
        <v>0.28935185185185186</v>
      </c>
      <c r="N110">
        <v>0.28935185185185186</v>
      </c>
      <c r="O110">
        <v>0.42129629629629628</v>
      </c>
      <c r="Q110">
        <v>0.67912531405737364</v>
      </c>
      <c r="R110">
        <v>0.20733506539085719</v>
      </c>
      <c r="S110">
        <v>0.11353962055176907</v>
      </c>
      <c r="U110">
        <v>0.52639140959918851</v>
      </c>
      <c r="V110">
        <v>0.26411161534311617</v>
      </c>
      <c r="W110">
        <v>0.20949697505769527</v>
      </c>
    </row>
    <row r="111" spans="2:23" x14ac:dyDescent="0.45">
      <c r="B111" s="3">
        <v>41196</v>
      </c>
      <c r="I111">
        <v>0.58551406548685569</v>
      </c>
      <c r="J111">
        <v>0.25837248499406879</v>
      </c>
      <c r="K111">
        <v>0.15611344951907555</v>
      </c>
      <c r="M111">
        <v>0.57942166765696179</v>
      </c>
      <c r="N111">
        <v>0.2511388393741335</v>
      </c>
      <c r="O111">
        <v>0.16943949296890476</v>
      </c>
      <c r="Q111">
        <v>0.58551406548685569</v>
      </c>
      <c r="R111">
        <v>0.25837248499406879</v>
      </c>
      <c r="S111">
        <v>0.15611344951907555</v>
      </c>
      <c r="U111">
        <v>0.36091264050373112</v>
      </c>
      <c r="V111">
        <v>0.27123855940537822</v>
      </c>
      <c r="W111">
        <v>0.36784880009089088</v>
      </c>
    </row>
    <row r="112" spans="2:23" x14ac:dyDescent="0.45">
      <c r="B112" s="3">
        <v>41196</v>
      </c>
      <c r="I112">
        <v>0.54532508629722753</v>
      </c>
      <c r="J112">
        <v>0.25786604548698033</v>
      </c>
      <c r="K112">
        <v>0.19680886821579205</v>
      </c>
      <c r="M112">
        <v>0.58438228438228434</v>
      </c>
      <c r="N112">
        <v>0.24498834498834496</v>
      </c>
      <c r="O112">
        <v>0.17062937062937059</v>
      </c>
      <c r="Q112">
        <v>0.54532508629722753</v>
      </c>
      <c r="R112">
        <v>0.25786604548698033</v>
      </c>
      <c r="S112">
        <v>0.19680886821579205</v>
      </c>
      <c r="U112">
        <v>0.3621532711689866</v>
      </c>
      <c r="V112">
        <v>0.28764088896429674</v>
      </c>
      <c r="W112">
        <v>0.35020583986671661</v>
      </c>
    </row>
    <row r="113" spans="2:23" x14ac:dyDescent="0.45">
      <c r="B113" s="3">
        <v>41196</v>
      </c>
      <c r="I113">
        <v>0.55256053930054716</v>
      </c>
      <c r="J113">
        <v>0.26250191692634101</v>
      </c>
      <c r="K113">
        <v>0.18493754377311178</v>
      </c>
      <c r="M113">
        <v>0.49986709197235507</v>
      </c>
      <c r="N113">
        <v>0.27658160552897393</v>
      </c>
      <c r="O113">
        <v>0.22355130249867092</v>
      </c>
      <c r="Q113">
        <v>0.55256053930054716</v>
      </c>
      <c r="R113">
        <v>0.26250191692634101</v>
      </c>
      <c r="S113">
        <v>0.18493754377311178</v>
      </c>
      <c r="U113">
        <v>0.61552028218694876</v>
      </c>
      <c r="V113">
        <v>0.23904490571157239</v>
      </c>
      <c r="W113">
        <v>0.14543481210147874</v>
      </c>
    </row>
    <row r="114" spans="2:23" x14ac:dyDescent="0.45">
      <c r="B114" s="3">
        <v>41196</v>
      </c>
      <c r="I114">
        <v>0.52761485826001953</v>
      </c>
      <c r="J114">
        <v>0.27407135874877814</v>
      </c>
      <c r="K114">
        <v>0.19831378299120236</v>
      </c>
      <c r="M114">
        <v>0.4039958561426461</v>
      </c>
      <c r="N114">
        <v>0.312775157336808</v>
      </c>
      <c r="O114">
        <v>0.28322898652054579</v>
      </c>
      <c r="Q114">
        <v>0.52761485826001953</v>
      </c>
      <c r="R114">
        <v>0.27407135874877814</v>
      </c>
      <c r="S114">
        <v>0.19831378299120236</v>
      </c>
      <c r="U114">
        <v>0.30626407217250867</v>
      </c>
      <c r="V114">
        <v>0.28569725056911921</v>
      </c>
      <c r="W114">
        <v>0.40803867725837201</v>
      </c>
    </row>
    <row r="115" spans="2:23" x14ac:dyDescent="0.45">
      <c r="B115" s="3">
        <v>41196</v>
      </c>
      <c r="I115">
        <v>0.47558480151699273</v>
      </c>
      <c r="J115">
        <v>0.27916524935357168</v>
      </c>
      <c r="K115">
        <v>0.24524994912943573</v>
      </c>
      <c r="M115">
        <v>0.32901650765252655</v>
      </c>
      <c r="N115">
        <v>0.30101347399054651</v>
      </c>
      <c r="O115">
        <v>0.36997001835692689</v>
      </c>
      <c r="Q115">
        <v>0.47558480151699273</v>
      </c>
      <c r="R115">
        <v>0.27916524935357168</v>
      </c>
      <c r="S115">
        <v>0.24524994912943573</v>
      </c>
      <c r="U115">
        <v>0.50986594284946329</v>
      </c>
      <c r="V115">
        <v>0.26421079185625412</v>
      </c>
      <c r="W115">
        <v>0.22592326529428253</v>
      </c>
    </row>
    <row r="116" spans="2:23" x14ac:dyDescent="0.45">
      <c r="B116" s="3">
        <v>41202</v>
      </c>
      <c r="I116">
        <v>0.51628863302784944</v>
      </c>
      <c r="J116">
        <v>0.26698115380347276</v>
      </c>
      <c r="K116">
        <v>0.21673021316867772</v>
      </c>
      <c r="M116">
        <v>0.34002556583201743</v>
      </c>
      <c r="N116">
        <v>0.2989698473569441</v>
      </c>
      <c r="O116">
        <v>0.36100458681103836</v>
      </c>
      <c r="Q116">
        <v>0.51628863302784944</v>
      </c>
      <c r="R116">
        <v>0.26698115380347276</v>
      </c>
      <c r="S116">
        <v>0.21673021316867772</v>
      </c>
      <c r="U116">
        <v>0.38223312181645513</v>
      </c>
      <c r="V116">
        <v>0.27650840671674004</v>
      </c>
      <c r="W116">
        <v>0.34125847146680482</v>
      </c>
    </row>
    <row r="117" spans="2:23" x14ac:dyDescent="0.45">
      <c r="B117" s="3">
        <v>41202</v>
      </c>
      <c r="I117">
        <v>0.24702826787891025</v>
      </c>
      <c r="J117">
        <v>0.26862591805457109</v>
      </c>
      <c r="K117">
        <v>0.48434581406651867</v>
      </c>
      <c r="M117">
        <v>0.3656114775659367</v>
      </c>
      <c r="N117">
        <v>0.27984598857464121</v>
      </c>
      <c r="O117">
        <v>0.35454253385942186</v>
      </c>
      <c r="Q117">
        <v>0.24702826787891025</v>
      </c>
      <c r="R117">
        <v>0.26862591805457109</v>
      </c>
      <c r="S117">
        <v>0.48434581406651867</v>
      </c>
      <c r="U117">
        <v>0.38672684346382152</v>
      </c>
      <c r="V117">
        <v>0.29177022676807435</v>
      </c>
      <c r="W117">
        <v>0.32150292976810407</v>
      </c>
    </row>
    <row r="118" spans="2:23" x14ac:dyDescent="0.45">
      <c r="B118" s="3">
        <v>41202</v>
      </c>
      <c r="I118">
        <v>0.35657398157398157</v>
      </c>
      <c r="J118">
        <v>0.27436452436452441</v>
      </c>
      <c r="K118">
        <v>0.36906149406149408</v>
      </c>
      <c r="M118">
        <v>0.56771944800113816</v>
      </c>
      <c r="N118">
        <v>0.24334898278560252</v>
      </c>
      <c r="O118">
        <v>0.18893156921325935</v>
      </c>
      <c r="Q118">
        <v>0.35657398157398157</v>
      </c>
      <c r="R118">
        <v>0.27436452436452441</v>
      </c>
      <c r="S118">
        <v>0.36906149406149408</v>
      </c>
      <c r="U118">
        <v>0.36576617237875259</v>
      </c>
      <c r="V118">
        <v>0.29334914079813768</v>
      </c>
      <c r="W118">
        <v>0.34088468682310974</v>
      </c>
    </row>
    <row r="119" spans="2:23" x14ac:dyDescent="0.45">
      <c r="B119" s="3">
        <v>41202</v>
      </c>
      <c r="I119">
        <v>0.61874708381365173</v>
      </c>
      <c r="J119">
        <v>0.23194701680891572</v>
      </c>
      <c r="K119">
        <v>0.14930589937743255</v>
      </c>
      <c r="M119">
        <v>0.57540860529184301</v>
      </c>
      <c r="N119">
        <v>0.24762595849079128</v>
      </c>
      <c r="O119">
        <v>0.17696543621736577</v>
      </c>
      <c r="Q119">
        <v>0.61874708381365173</v>
      </c>
      <c r="R119">
        <v>0.23194701680891572</v>
      </c>
      <c r="S119">
        <v>0.14930589937743255</v>
      </c>
      <c r="U119">
        <v>0.37194791954938211</v>
      </c>
      <c r="V119">
        <v>0.27662006756753771</v>
      </c>
      <c r="W119">
        <v>0.35143201288308018</v>
      </c>
    </row>
    <row r="120" spans="2:23" x14ac:dyDescent="0.45">
      <c r="B120" s="3">
        <v>41203</v>
      </c>
      <c r="I120">
        <v>0.34596615063716796</v>
      </c>
      <c r="J120">
        <v>0.30162074426695029</v>
      </c>
      <c r="K120">
        <v>0.3524131050958817</v>
      </c>
      <c r="M120">
        <v>0.31156793364168917</v>
      </c>
      <c r="N120">
        <v>0.29426170570712984</v>
      </c>
      <c r="O120">
        <v>0.394170360651181</v>
      </c>
      <c r="Q120">
        <v>0.34596615063716796</v>
      </c>
      <c r="R120">
        <v>0.30162074426695029</v>
      </c>
      <c r="S120">
        <v>0.3524131050958817</v>
      </c>
      <c r="U120">
        <v>0.54379501643713435</v>
      </c>
      <c r="V120">
        <v>0.24511593519081523</v>
      </c>
      <c r="W120">
        <v>0.21108904837205025</v>
      </c>
    </row>
    <row r="121" spans="2:23" x14ac:dyDescent="0.45">
      <c r="B121" s="3">
        <v>41203</v>
      </c>
      <c r="I121">
        <v>0.40476036374079</v>
      </c>
      <c r="J121">
        <v>0.29193740803006807</v>
      </c>
      <c r="K121">
        <v>0.30330222822914188</v>
      </c>
      <c r="M121">
        <v>0.23182145099953325</v>
      </c>
      <c r="N121">
        <v>0.2608791512901103</v>
      </c>
      <c r="O121">
        <v>0.50729939771035659</v>
      </c>
      <c r="Q121">
        <v>0.40476036374079</v>
      </c>
      <c r="R121">
        <v>0.29193740803006807</v>
      </c>
      <c r="S121">
        <v>0.30330222822914188</v>
      </c>
      <c r="U121">
        <v>0.52374162762147747</v>
      </c>
      <c r="V121">
        <v>0.25920641314884119</v>
      </c>
      <c r="W121">
        <v>0.2170519592296814</v>
      </c>
    </row>
    <row r="122" spans="2:23" x14ac:dyDescent="0.45">
      <c r="B122" s="3">
        <v>41203</v>
      </c>
      <c r="I122">
        <v>0.49002262527354318</v>
      </c>
      <c r="J122">
        <v>0.28072029969214785</v>
      </c>
      <c r="K122">
        <v>0.22925707503430878</v>
      </c>
      <c r="M122">
        <v>0.45638954983536434</v>
      </c>
      <c r="N122">
        <v>0.27180522508231791</v>
      </c>
      <c r="O122">
        <v>0.27180522508231791</v>
      </c>
      <c r="Q122">
        <v>0.49002262527354318</v>
      </c>
      <c r="R122">
        <v>0.28072029969214785</v>
      </c>
      <c r="S122">
        <v>0.22925707503430878</v>
      </c>
      <c r="U122">
        <v>0.52636269818932357</v>
      </c>
      <c r="V122">
        <v>0.25476123463739564</v>
      </c>
      <c r="W122">
        <v>0.21887606717328084</v>
      </c>
    </row>
    <row r="123" spans="2:23" x14ac:dyDescent="0.45">
      <c r="B123" s="3">
        <v>41203</v>
      </c>
      <c r="I123">
        <v>0.34972326194972558</v>
      </c>
      <c r="J123">
        <v>0.28851849442046534</v>
      </c>
      <c r="K123">
        <v>0.36175824362980902</v>
      </c>
      <c r="M123">
        <v>0.3761652809271856</v>
      </c>
      <c r="N123">
        <v>0.28546233308138064</v>
      </c>
      <c r="O123">
        <v>0.33837238599143354</v>
      </c>
      <c r="Q123">
        <v>0.34972326194972558</v>
      </c>
      <c r="R123">
        <v>0.28851849442046534</v>
      </c>
      <c r="S123">
        <v>0.36175824362980902</v>
      </c>
      <c r="U123">
        <v>0.45885601518229729</v>
      </c>
      <c r="V123">
        <v>0.26629157028140377</v>
      </c>
      <c r="W123">
        <v>0.27485241453629905</v>
      </c>
    </row>
    <row r="124" spans="2:23" x14ac:dyDescent="0.45">
      <c r="B124" s="3">
        <v>41203</v>
      </c>
      <c r="I124">
        <v>0.34972326194972558</v>
      </c>
      <c r="J124">
        <v>0.28851849442046534</v>
      </c>
      <c r="K124">
        <v>0.36175824362980902</v>
      </c>
      <c r="M124">
        <v>0.48299319727891155</v>
      </c>
      <c r="N124">
        <v>0.30612244897959179</v>
      </c>
      <c r="O124">
        <v>0.21088435374149656</v>
      </c>
      <c r="Q124">
        <v>0.34972326194972558</v>
      </c>
      <c r="R124">
        <v>0.28851849442046534</v>
      </c>
      <c r="S124">
        <v>0.36175824362980902</v>
      </c>
      <c r="U124">
        <v>0.39310983855262666</v>
      </c>
      <c r="V124">
        <v>0.27640369775010037</v>
      </c>
      <c r="W124">
        <v>0.33048646369727308</v>
      </c>
    </row>
    <row r="125" spans="2:23" x14ac:dyDescent="0.45">
      <c r="B125" s="3">
        <v>41206</v>
      </c>
      <c r="I125">
        <v>0.7137780292605872</v>
      </c>
      <c r="J125">
        <v>0.19280633588120749</v>
      </c>
      <c r="K125">
        <v>9.3415634858205338E-2</v>
      </c>
      <c r="M125">
        <v>0.45496238179165016</v>
      </c>
      <c r="N125">
        <v>0.27018780677317267</v>
      </c>
      <c r="O125">
        <v>0.27484981143517734</v>
      </c>
      <c r="Q125">
        <v>0.7137780292605872</v>
      </c>
      <c r="R125">
        <v>0.19280633588120749</v>
      </c>
      <c r="S125">
        <v>9.3415634858205338E-2</v>
      </c>
      <c r="U125">
        <v>0.40854569043597466</v>
      </c>
      <c r="V125">
        <v>0.27277790017380238</v>
      </c>
      <c r="W125">
        <v>0.31867640939022301</v>
      </c>
    </row>
    <row r="126" spans="2:23" x14ac:dyDescent="0.45">
      <c r="B126" s="3">
        <v>41208</v>
      </c>
      <c r="I126">
        <v>0.43811388467591761</v>
      </c>
      <c r="J126">
        <v>0.2745836763026599</v>
      </c>
      <c r="K126">
        <v>0.28730243902142261</v>
      </c>
      <c r="M126">
        <v>0.31076397285228352</v>
      </c>
      <c r="N126">
        <v>0.28851703180667726</v>
      </c>
      <c r="O126">
        <v>0.40071899534103916</v>
      </c>
      <c r="Q126">
        <v>0.43811388467591761</v>
      </c>
      <c r="R126">
        <v>0.2745836763026599</v>
      </c>
      <c r="S126">
        <v>0.28730243902142261</v>
      </c>
      <c r="U126">
        <v>0.46814524896716675</v>
      </c>
      <c r="V126">
        <v>0.2659273755164166</v>
      </c>
      <c r="W126">
        <v>0.2659273755164166</v>
      </c>
    </row>
    <row r="127" spans="2:23" x14ac:dyDescent="0.45">
      <c r="B127" s="3">
        <v>41209</v>
      </c>
      <c r="I127">
        <v>0.36595619085510517</v>
      </c>
      <c r="J127">
        <v>0.28941753883583549</v>
      </c>
      <c r="K127">
        <v>0.34462627030905923</v>
      </c>
      <c r="M127">
        <v>0.35699718213379411</v>
      </c>
      <c r="N127">
        <v>0.30025064997742595</v>
      </c>
      <c r="O127">
        <v>0.34275216788877988</v>
      </c>
      <c r="Q127">
        <v>0.36595619085510517</v>
      </c>
      <c r="R127">
        <v>0.28941753883583549</v>
      </c>
      <c r="S127">
        <v>0.34462627030905923</v>
      </c>
      <c r="U127">
        <v>0.41892850888353145</v>
      </c>
      <c r="V127">
        <v>0.2789344033721845</v>
      </c>
      <c r="W127">
        <v>0.30213708774428416</v>
      </c>
    </row>
    <row r="128" spans="2:23" x14ac:dyDescent="0.45">
      <c r="B128" s="3">
        <v>41209</v>
      </c>
      <c r="I128">
        <v>0.55464602320838297</v>
      </c>
      <c r="J128">
        <v>0.25921605077169485</v>
      </c>
      <c r="K128">
        <v>0.18613792601992218</v>
      </c>
      <c r="M128">
        <v>0.37237654320987656</v>
      </c>
      <c r="N128">
        <v>0.28487654320987654</v>
      </c>
      <c r="O128">
        <v>0.34274691358024689</v>
      </c>
      <c r="Q128">
        <v>0.55464602320838297</v>
      </c>
      <c r="R128">
        <v>0.25921605077169485</v>
      </c>
      <c r="S128">
        <v>0.18613792601992218</v>
      </c>
      <c r="U128">
        <v>0.49678069372281242</v>
      </c>
      <c r="V128">
        <v>0.26273289869940764</v>
      </c>
      <c r="W128">
        <v>0.24048640757778</v>
      </c>
    </row>
    <row r="129" spans="2:23" x14ac:dyDescent="0.45">
      <c r="B129" s="3">
        <v>41209</v>
      </c>
      <c r="I129">
        <v>0.48882796048447502</v>
      </c>
      <c r="J129">
        <v>0.27784530152493747</v>
      </c>
      <c r="K129">
        <v>0.23332673799058753</v>
      </c>
      <c r="M129">
        <v>0.56747856943118602</v>
      </c>
      <c r="N129">
        <v>0.24645395199938289</v>
      </c>
      <c r="O129">
        <v>0.18606747856943121</v>
      </c>
      <c r="Q129">
        <v>0.48882796048447502</v>
      </c>
      <c r="R129">
        <v>0.27784530152493747</v>
      </c>
      <c r="S129">
        <v>0.23332673799058753</v>
      </c>
      <c r="U129">
        <v>0.47446560943001048</v>
      </c>
      <c r="V129">
        <v>0.27306396283546736</v>
      </c>
      <c r="W129">
        <v>0.25247042773452222</v>
      </c>
    </row>
    <row r="130" spans="2:23" x14ac:dyDescent="0.45">
      <c r="B130" s="3">
        <v>41210</v>
      </c>
      <c r="I130">
        <v>0.4850058358068266</v>
      </c>
      <c r="J130">
        <v>0.2840739779151551</v>
      </c>
      <c r="K130">
        <v>0.2309201862780183</v>
      </c>
      <c r="M130">
        <v>0.5930910206272525</v>
      </c>
      <c r="N130">
        <v>0.24975078598267009</v>
      </c>
      <c r="O130">
        <v>0.15715819339007747</v>
      </c>
      <c r="Q130">
        <v>0.4850058358068266</v>
      </c>
      <c r="R130">
        <v>0.2840739779151551</v>
      </c>
      <c r="S130">
        <v>0.2309201862780183</v>
      </c>
      <c r="U130">
        <v>0.38663794597149642</v>
      </c>
      <c r="V130">
        <v>0.29460413011801428</v>
      </c>
      <c r="W130">
        <v>0.31875792391048929</v>
      </c>
    </row>
    <row r="131" spans="2:23" x14ac:dyDescent="0.45">
      <c r="B131" s="3">
        <v>41210</v>
      </c>
      <c r="I131">
        <v>0.54187628520001963</v>
      </c>
      <c r="J131">
        <v>0.25820730165579103</v>
      </c>
      <c r="K131">
        <v>0.19991641314418943</v>
      </c>
      <c r="M131">
        <v>0.24365299198531451</v>
      </c>
      <c r="N131">
        <v>0.26750036877386785</v>
      </c>
      <c r="O131">
        <v>0.48884663924081756</v>
      </c>
      <c r="Q131">
        <v>0.54187628520001963</v>
      </c>
      <c r="R131">
        <v>0.25820730165579103</v>
      </c>
      <c r="S131">
        <v>0.19991641314418943</v>
      </c>
      <c r="U131">
        <v>0.33639393321090938</v>
      </c>
      <c r="V131">
        <v>0.28742433516969329</v>
      </c>
      <c r="W131">
        <v>0.37618173161939739</v>
      </c>
    </row>
    <row r="132" spans="2:23" x14ac:dyDescent="0.45">
      <c r="B132" s="3">
        <v>41210</v>
      </c>
      <c r="I132">
        <v>0.45515444163977159</v>
      </c>
      <c r="J132">
        <v>0.28158335207437729</v>
      </c>
      <c r="K132">
        <v>0.26326220628585112</v>
      </c>
      <c r="M132">
        <v>0.53465691396725878</v>
      </c>
      <c r="N132">
        <v>0.2456585560033836</v>
      </c>
      <c r="O132">
        <v>0.21968453002935762</v>
      </c>
      <c r="Q132">
        <v>0.45515444163977159</v>
      </c>
      <c r="R132">
        <v>0.28158335207437729</v>
      </c>
      <c r="S132">
        <v>0.26326220628585112</v>
      </c>
      <c r="U132">
        <v>0.46102138040761653</v>
      </c>
      <c r="V132">
        <v>0.27643809723278406</v>
      </c>
      <c r="W132">
        <v>0.26254052235959946</v>
      </c>
    </row>
    <row r="133" spans="2:23" x14ac:dyDescent="0.45">
      <c r="B133" s="3">
        <v>41210</v>
      </c>
      <c r="I133">
        <v>0.40639320862444595</v>
      </c>
      <c r="J133">
        <v>0.2770828637968597</v>
      </c>
      <c r="K133">
        <v>0.3165239275786943</v>
      </c>
      <c r="M133">
        <v>0.3080639167595689</v>
      </c>
      <c r="N133">
        <v>0.2824228911185433</v>
      </c>
      <c r="O133">
        <v>0.4095131921218878</v>
      </c>
      <c r="Q133">
        <v>0.40639320862444595</v>
      </c>
      <c r="R133">
        <v>0.2770828637968597</v>
      </c>
      <c r="S133">
        <v>0.3165239275786943</v>
      </c>
      <c r="U133">
        <v>0.54693679489936842</v>
      </c>
      <c r="V133">
        <v>0.25483783240934449</v>
      </c>
      <c r="W133">
        <v>0.19822537269128698</v>
      </c>
    </row>
    <row r="134" spans="2:23" x14ac:dyDescent="0.45">
      <c r="B134" s="3">
        <v>41210</v>
      </c>
      <c r="I134">
        <v>0.21016758392360024</v>
      </c>
      <c r="J134">
        <v>0.25396729659748518</v>
      </c>
      <c r="K134">
        <v>0.53586511947891446</v>
      </c>
      <c r="M134">
        <v>0.65589569160997729</v>
      </c>
      <c r="N134">
        <v>0.2256235827664399</v>
      </c>
      <c r="O134">
        <v>0.11848072562358275</v>
      </c>
      <c r="Q134">
        <v>0.21016758392360024</v>
      </c>
      <c r="R134">
        <v>0.25396729659748518</v>
      </c>
      <c r="S134">
        <v>0.53586511947891446</v>
      </c>
      <c r="U134">
        <v>0.49661024661024661</v>
      </c>
      <c r="V134">
        <v>0.26183001183001176</v>
      </c>
      <c r="W134">
        <v>0.24155974155974155</v>
      </c>
    </row>
    <row r="135" spans="2:23" x14ac:dyDescent="0.45">
      <c r="B135" s="3">
        <v>41210</v>
      </c>
      <c r="I135" t="s">
        <v>5818</v>
      </c>
      <c r="J135" t="s">
        <v>5818</v>
      </c>
      <c r="K135" t="s">
        <v>5818</v>
      </c>
      <c r="M135">
        <v>0.43706164636397193</v>
      </c>
      <c r="N135">
        <v>0.30527870062753781</v>
      </c>
      <c r="O135">
        <v>0.2576596530084902</v>
      </c>
      <c r="Q135" t="s">
        <v>5818</v>
      </c>
      <c r="R135" t="s">
        <v>5818</v>
      </c>
      <c r="S135" t="s">
        <v>5818</v>
      </c>
      <c r="U135">
        <v>0.45446709036452621</v>
      </c>
      <c r="V135">
        <v>0.28736211556724378</v>
      </c>
      <c r="W135">
        <v>0.25817079406822996</v>
      </c>
    </row>
    <row r="136" spans="2:23" x14ac:dyDescent="0.45">
      <c r="B136" s="3">
        <v>41216</v>
      </c>
      <c r="I136">
        <v>0.39347644567501405</v>
      </c>
      <c r="J136">
        <v>0.27843507726374694</v>
      </c>
      <c r="K136">
        <v>0.32808847706123895</v>
      </c>
      <c r="M136">
        <v>0.19709919709919707</v>
      </c>
      <c r="N136">
        <v>0.27751877751877752</v>
      </c>
      <c r="O136">
        <v>0.52538202538202539</v>
      </c>
      <c r="Q136">
        <v>0.39347644567501405</v>
      </c>
      <c r="R136">
        <v>0.27843507726374694</v>
      </c>
      <c r="S136">
        <v>0.32808847706123895</v>
      </c>
      <c r="U136">
        <v>0.56598637831852994</v>
      </c>
      <c r="V136">
        <v>0.25582399919063364</v>
      </c>
      <c r="W136">
        <v>0.17818962249083636</v>
      </c>
    </row>
    <row r="137" spans="2:23" x14ac:dyDescent="0.45">
      <c r="B137" s="3">
        <v>41216</v>
      </c>
      <c r="I137">
        <v>0.48898114415355792</v>
      </c>
      <c r="J137">
        <v>0.27633746599263836</v>
      </c>
      <c r="K137">
        <v>0.23468138985380363</v>
      </c>
      <c r="M137">
        <v>0.30743879472693031</v>
      </c>
      <c r="N137">
        <v>0.30743879472693031</v>
      </c>
      <c r="O137">
        <v>0.38512241054613938</v>
      </c>
      <c r="Q137">
        <v>0.48898114415355792</v>
      </c>
      <c r="R137">
        <v>0.27633746599263836</v>
      </c>
      <c r="S137">
        <v>0.23468138985380363</v>
      </c>
      <c r="U137">
        <v>0.36614784388969329</v>
      </c>
      <c r="V137">
        <v>0.29012347137026789</v>
      </c>
      <c r="W137">
        <v>0.34372868474003881</v>
      </c>
    </row>
    <row r="138" spans="2:23" x14ac:dyDescent="0.45">
      <c r="B138" s="3">
        <v>41216</v>
      </c>
      <c r="I138">
        <v>0.48990218251459772</v>
      </c>
      <c r="J138">
        <v>0.26312622623044468</v>
      </c>
      <c r="K138">
        <v>0.2469715912549576</v>
      </c>
      <c r="M138">
        <v>0.45484117872177571</v>
      </c>
      <c r="N138">
        <v>0.27257941063911212</v>
      </c>
      <c r="O138">
        <v>0.27257941063911212</v>
      </c>
      <c r="Q138">
        <v>0.48990218251459772</v>
      </c>
      <c r="R138">
        <v>0.26312622623044468</v>
      </c>
      <c r="S138">
        <v>0.2469715912549576</v>
      </c>
      <c r="U138">
        <v>0.36339477308740165</v>
      </c>
      <c r="V138">
        <v>0.29652560997197863</v>
      </c>
      <c r="W138">
        <v>0.34007961694061972</v>
      </c>
    </row>
    <row r="139" spans="2:23" x14ac:dyDescent="0.45">
      <c r="B139" s="3">
        <v>41216</v>
      </c>
      <c r="I139">
        <v>0.38635901692281516</v>
      </c>
      <c r="J139">
        <v>0.28626952514192872</v>
      </c>
      <c r="K139">
        <v>0.32737145793525618</v>
      </c>
      <c r="M139">
        <v>0.54376064818026937</v>
      </c>
      <c r="N139">
        <v>0.25402221759676835</v>
      </c>
      <c r="O139">
        <v>0.20221713422296234</v>
      </c>
      <c r="Q139">
        <v>0.38635901692281516</v>
      </c>
      <c r="R139">
        <v>0.28626952514192872</v>
      </c>
      <c r="S139">
        <v>0.32737145793525618</v>
      </c>
      <c r="U139">
        <v>0.53163341431586419</v>
      </c>
      <c r="V139">
        <v>0.2535600653763736</v>
      </c>
      <c r="W139">
        <v>0.21480652030776223</v>
      </c>
    </row>
    <row r="140" spans="2:23" x14ac:dyDescent="0.45">
      <c r="B140" s="3">
        <v>41217</v>
      </c>
      <c r="I140">
        <v>0.58097388160465502</v>
      </c>
      <c r="J140">
        <v>0.25735442001860243</v>
      </c>
      <c r="K140">
        <v>0.16167169837674236</v>
      </c>
      <c r="M140">
        <v>0.68314125295508277</v>
      </c>
      <c r="N140">
        <v>0.18668735224586289</v>
      </c>
      <c r="O140">
        <v>0.13017139479905437</v>
      </c>
      <c r="Q140">
        <v>0.58097388160465502</v>
      </c>
      <c r="R140">
        <v>0.25735442001860243</v>
      </c>
      <c r="S140">
        <v>0.16167169837674236</v>
      </c>
      <c r="U140">
        <v>0.51774198784828052</v>
      </c>
      <c r="V140">
        <v>0.27391207408081097</v>
      </c>
      <c r="W140">
        <v>0.20834593807090865</v>
      </c>
    </row>
    <row r="141" spans="2:23" x14ac:dyDescent="0.45">
      <c r="B141" s="3">
        <v>41217</v>
      </c>
      <c r="I141">
        <v>0.25850544042423507</v>
      </c>
      <c r="J141">
        <v>0.27787267416350564</v>
      </c>
      <c r="K141">
        <v>0.46362188541225935</v>
      </c>
      <c r="M141">
        <v>0.41798941798941797</v>
      </c>
      <c r="N141">
        <v>0.29100529100529099</v>
      </c>
      <c r="O141">
        <v>0.29100529100529099</v>
      </c>
      <c r="Q141">
        <v>0.25850544042423507</v>
      </c>
      <c r="R141">
        <v>0.27787267416350564</v>
      </c>
      <c r="S141">
        <v>0.46362188541225935</v>
      </c>
      <c r="U141">
        <v>0.37454373911295541</v>
      </c>
      <c r="V141">
        <v>0.30292845641162691</v>
      </c>
      <c r="W141">
        <v>0.32252780447541768</v>
      </c>
    </row>
    <row r="142" spans="2:23" x14ac:dyDescent="0.45">
      <c r="B142" s="3">
        <v>41217</v>
      </c>
      <c r="I142">
        <v>0.58129359736584818</v>
      </c>
      <c r="J142">
        <v>0.24664702977484712</v>
      </c>
      <c r="K142">
        <v>0.17205937285930475</v>
      </c>
      <c r="M142">
        <v>0.32176539935160625</v>
      </c>
      <c r="N142">
        <v>0.28463012083701739</v>
      </c>
      <c r="O142">
        <v>0.39360447981137636</v>
      </c>
      <c r="Q142">
        <v>0.58129359736584818</v>
      </c>
      <c r="R142">
        <v>0.24664702977484712</v>
      </c>
      <c r="S142">
        <v>0.17205937285930475</v>
      </c>
      <c r="U142">
        <v>0.49908452776611045</v>
      </c>
      <c r="V142">
        <v>0.2882062196126513</v>
      </c>
      <c r="W142">
        <v>0.2127092526212383</v>
      </c>
    </row>
    <row r="143" spans="2:23" x14ac:dyDescent="0.45">
      <c r="B143" s="3">
        <v>41217</v>
      </c>
      <c r="I143">
        <v>0.45271254749963358</v>
      </c>
      <c r="J143">
        <v>0.2812947740410438</v>
      </c>
      <c r="K143">
        <v>0.26599267845932262</v>
      </c>
      <c r="M143">
        <v>0.55470182317427774</v>
      </c>
      <c r="N143">
        <v>0.23997314100373504</v>
      </c>
      <c r="O143">
        <v>0.20532503582198719</v>
      </c>
      <c r="Q143">
        <v>0.45271254749963358</v>
      </c>
      <c r="R143">
        <v>0.2812947740410438</v>
      </c>
      <c r="S143">
        <v>0.26599267845932262</v>
      </c>
      <c r="U143">
        <v>0.45694523556667521</v>
      </c>
      <c r="V143">
        <v>0.2816840289606759</v>
      </c>
      <c r="W143">
        <v>0.261370735472649</v>
      </c>
    </row>
    <row r="144" spans="2:23" x14ac:dyDescent="0.45">
      <c r="B144" s="3">
        <v>41218</v>
      </c>
      <c r="I144">
        <v>0.58118354380753467</v>
      </c>
      <c r="J144">
        <v>0.24719952623906033</v>
      </c>
      <c r="K144">
        <v>0.17161692995340502</v>
      </c>
      <c r="M144">
        <v>0.25032877248943736</v>
      </c>
      <c r="N144">
        <v>0.2763507652704329</v>
      </c>
      <c r="O144">
        <v>0.47332046224012986</v>
      </c>
      <c r="Q144">
        <v>0.58118354380753467</v>
      </c>
      <c r="R144">
        <v>0.24719952623906033</v>
      </c>
      <c r="S144">
        <v>0.17161692995340502</v>
      </c>
      <c r="U144">
        <v>0.47692857091538632</v>
      </c>
      <c r="V144">
        <v>0.27318181855657325</v>
      </c>
      <c r="W144">
        <v>0.24988961052804026</v>
      </c>
    </row>
    <row r="145" spans="2:23" x14ac:dyDescent="0.45">
      <c r="B145" s="3">
        <v>41221</v>
      </c>
      <c r="I145">
        <v>0.45734384657362098</v>
      </c>
      <c r="J145">
        <v>0.2815993164518259</v>
      </c>
      <c r="K145">
        <v>0.26105683697455306</v>
      </c>
      <c r="M145">
        <v>0.29607228195937874</v>
      </c>
      <c r="N145">
        <v>0.28599163679808842</v>
      </c>
      <c r="O145">
        <v>0.41793608124253284</v>
      </c>
      <c r="Q145">
        <v>0.45734384657362098</v>
      </c>
      <c r="R145">
        <v>0.2815993164518259</v>
      </c>
      <c r="S145">
        <v>0.26105683697455306</v>
      </c>
      <c r="U145">
        <v>0.39156505056417262</v>
      </c>
      <c r="V145">
        <v>0.29007251325073974</v>
      </c>
      <c r="W145">
        <v>0.31836243618508764</v>
      </c>
    </row>
    <row r="146" spans="2:23" x14ac:dyDescent="0.45">
      <c r="B146" s="3">
        <v>41223</v>
      </c>
      <c r="I146">
        <v>0.5187981849295914</v>
      </c>
      <c r="J146">
        <v>0.25565510263757285</v>
      </c>
      <c r="K146">
        <v>0.22554671243283578</v>
      </c>
      <c r="M146">
        <v>0.49959122404942841</v>
      </c>
      <c r="N146">
        <v>0.26739308163456776</v>
      </c>
      <c r="O146">
        <v>0.23301569431600397</v>
      </c>
      <c r="Q146">
        <v>0.5187981849295914</v>
      </c>
      <c r="R146">
        <v>0.25565510263757285</v>
      </c>
      <c r="S146">
        <v>0.22554671243283578</v>
      </c>
      <c r="U146">
        <v>0.33516963990028226</v>
      </c>
      <c r="V146">
        <v>0.30016900352507542</v>
      </c>
      <c r="W146">
        <v>0.36466135657464238</v>
      </c>
    </row>
    <row r="147" spans="2:23" x14ac:dyDescent="0.45">
      <c r="B147" s="3">
        <v>41223</v>
      </c>
      <c r="I147">
        <v>0.3629753331245868</v>
      </c>
      <c r="J147">
        <v>0.29753331245868558</v>
      </c>
      <c r="K147">
        <v>0.33949135441672756</v>
      </c>
      <c r="M147">
        <v>0.50523381499601772</v>
      </c>
      <c r="N147">
        <v>0.27634922440929954</v>
      </c>
      <c r="O147">
        <v>0.21841696059468274</v>
      </c>
      <c r="Q147">
        <v>0.3629753331245868</v>
      </c>
      <c r="R147">
        <v>0.29753331245868558</v>
      </c>
      <c r="S147">
        <v>0.33949135441672756</v>
      </c>
      <c r="U147">
        <v>0.43386283405949094</v>
      </c>
      <c r="V147">
        <v>0.26611023267857092</v>
      </c>
      <c r="W147">
        <v>0.30002693326193819</v>
      </c>
    </row>
    <row r="148" spans="2:23" x14ac:dyDescent="0.45">
      <c r="B148" s="3">
        <v>41223</v>
      </c>
      <c r="I148">
        <v>0.38931093061527849</v>
      </c>
      <c r="J148">
        <v>0.28692997823432609</v>
      </c>
      <c r="K148">
        <v>0.32375909115039553</v>
      </c>
      <c r="M148">
        <v>0.45759795759795757</v>
      </c>
      <c r="N148">
        <v>0.26254301254301254</v>
      </c>
      <c r="O148">
        <v>0.27985902985902988</v>
      </c>
      <c r="Q148">
        <v>0.38931093061527849</v>
      </c>
      <c r="R148">
        <v>0.28692997823432609</v>
      </c>
      <c r="S148">
        <v>0.32375909115039553</v>
      </c>
      <c r="U148">
        <v>0.41167492638080877</v>
      </c>
      <c r="V148">
        <v>0.28912590677296562</v>
      </c>
      <c r="W148">
        <v>0.29919916684622572</v>
      </c>
    </row>
    <row r="149" spans="2:23" x14ac:dyDescent="0.45">
      <c r="B149" s="3">
        <v>41224</v>
      </c>
      <c r="I149">
        <v>0.36743466825847909</v>
      </c>
      <c r="J149">
        <v>0.29037647799274163</v>
      </c>
      <c r="K149">
        <v>0.34218885374877939</v>
      </c>
      <c r="M149">
        <v>0.46964547813750079</v>
      </c>
      <c r="N149">
        <v>0.27554210338564422</v>
      </c>
      <c r="O149">
        <v>0.25481241847685487</v>
      </c>
      <c r="Q149">
        <v>0.36743466825847909</v>
      </c>
      <c r="R149">
        <v>0.29037647799274163</v>
      </c>
      <c r="S149">
        <v>0.34218885374877939</v>
      </c>
      <c r="U149">
        <v>0.5565606444694533</v>
      </c>
      <c r="V149">
        <v>0.27327903390209429</v>
      </c>
      <c r="W149">
        <v>0.17016032162845246</v>
      </c>
    </row>
    <row r="150" spans="2:23" x14ac:dyDescent="0.45">
      <c r="B150" s="3">
        <v>41224</v>
      </c>
      <c r="I150">
        <v>0.50859717861766296</v>
      </c>
      <c r="J150">
        <v>0.28116013801036088</v>
      </c>
      <c r="K150">
        <v>0.21024268337197596</v>
      </c>
      <c r="M150">
        <v>0.48209111163250534</v>
      </c>
      <c r="N150">
        <v>0.26689567904576839</v>
      </c>
      <c r="O150">
        <v>0.25101320932172627</v>
      </c>
      <c r="Q150">
        <v>0.50859717861766296</v>
      </c>
      <c r="R150">
        <v>0.28116013801036088</v>
      </c>
      <c r="S150">
        <v>0.21024268337197596</v>
      </c>
      <c r="U150">
        <v>0.55655042594225046</v>
      </c>
      <c r="V150">
        <v>0.2716907193477483</v>
      </c>
      <c r="W150">
        <v>0.1717588547100013</v>
      </c>
    </row>
    <row r="151" spans="2:23" x14ac:dyDescent="0.45">
      <c r="B151" s="3">
        <v>41224</v>
      </c>
      <c r="I151">
        <v>0.49485952363650204</v>
      </c>
      <c r="J151">
        <v>0.27552330430028266</v>
      </c>
      <c r="K151">
        <v>0.22961717206321522</v>
      </c>
      <c r="M151">
        <v>0.35926525581697993</v>
      </c>
      <c r="N151">
        <v>0.29395700085355259</v>
      </c>
      <c r="O151">
        <v>0.34677774332946742</v>
      </c>
      <c r="Q151">
        <v>0.49485952363650204</v>
      </c>
      <c r="R151">
        <v>0.27552330430028266</v>
      </c>
      <c r="S151">
        <v>0.22961717206321522</v>
      </c>
      <c r="U151">
        <v>0.40315198608274289</v>
      </c>
      <c r="V151">
        <v>0.29465965536819</v>
      </c>
      <c r="W151">
        <v>0.30218835854906706</v>
      </c>
    </row>
    <row r="152" spans="2:23" x14ac:dyDescent="0.45">
      <c r="B152" s="3">
        <v>41224</v>
      </c>
      <c r="I152">
        <v>0.39319881134164192</v>
      </c>
      <c r="J152">
        <v>0.27899034593049143</v>
      </c>
      <c r="K152">
        <v>0.32781084272786681</v>
      </c>
      <c r="M152">
        <v>0.50597465662028063</v>
      </c>
      <c r="N152">
        <v>0.27890760602381842</v>
      </c>
      <c r="O152">
        <v>0.21511773735590095</v>
      </c>
      <c r="Q152">
        <v>0.39319881134164192</v>
      </c>
      <c r="R152">
        <v>0.27899034593049143</v>
      </c>
      <c r="S152">
        <v>0.32781084272786681</v>
      </c>
      <c r="U152">
        <v>0.61259253359262866</v>
      </c>
      <c r="V152">
        <v>0.24592012870366325</v>
      </c>
      <c r="W152">
        <v>0.14148733770370811</v>
      </c>
    </row>
    <row r="153" spans="2:23" x14ac:dyDescent="0.45">
      <c r="B153" s="3">
        <v>41224</v>
      </c>
      <c r="I153">
        <v>0.54285687438443697</v>
      </c>
      <c r="J153">
        <v>0.26434328927885908</v>
      </c>
      <c r="K153">
        <v>0.19279983633670392</v>
      </c>
      <c r="M153">
        <v>0.40238481186757052</v>
      </c>
      <c r="N153">
        <v>0.31857255133117202</v>
      </c>
      <c r="O153">
        <v>0.27904263680125752</v>
      </c>
      <c r="Q153">
        <v>0.54285687438443697</v>
      </c>
      <c r="R153">
        <v>0.26434328927885908</v>
      </c>
      <c r="S153">
        <v>0.19279983633670392</v>
      </c>
      <c r="U153">
        <v>0.49187407659961363</v>
      </c>
      <c r="V153">
        <v>0.27758836231389933</v>
      </c>
      <c r="W153">
        <v>0.2305375610864871</v>
      </c>
    </row>
    <row r="154" spans="2:23" x14ac:dyDescent="0.45">
      <c r="B154" s="3">
        <v>41224</v>
      </c>
      <c r="I154">
        <v>0.22553124889153633</v>
      </c>
      <c r="J154">
        <v>0.27458247718804768</v>
      </c>
      <c r="K154">
        <v>0.49988627392041585</v>
      </c>
      <c r="M154">
        <v>0.45941622555412542</v>
      </c>
      <c r="N154">
        <v>0.27248679503680906</v>
      </c>
      <c r="O154">
        <v>0.26809697940906546</v>
      </c>
      <c r="Q154">
        <v>0.22553124889153633</v>
      </c>
      <c r="R154">
        <v>0.27458247718804768</v>
      </c>
      <c r="S154">
        <v>0.49988627392041585</v>
      </c>
      <c r="U154">
        <v>0.32566655974494313</v>
      </c>
      <c r="V154">
        <v>0.28411288989978517</v>
      </c>
      <c r="W154">
        <v>0.39022055035527176</v>
      </c>
    </row>
    <row r="155" spans="2:23" x14ac:dyDescent="0.45">
      <c r="B155" s="3">
        <v>41228</v>
      </c>
      <c r="I155">
        <v>0.444735790855327</v>
      </c>
      <c r="J155">
        <v>0.2825879971285859</v>
      </c>
      <c r="K155">
        <v>0.27267621201608716</v>
      </c>
      <c r="M155">
        <v>0.4262003534733424</v>
      </c>
      <c r="N155">
        <v>0.2722191283771041</v>
      </c>
      <c r="O155">
        <v>0.30158051814955339</v>
      </c>
      <c r="Q155">
        <v>0.444735790855327</v>
      </c>
      <c r="R155">
        <v>0.2825879971285859</v>
      </c>
      <c r="S155">
        <v>0.27267621201608716</v>
      </c>
      <c r="U155">
        <v>0.52606165662081616</v>
      </c>
      <c r="V155">
        <v>0.27299243917711657</v>
      </c>
      <c r="W155">
        <v>0.20094590420206715</v>
      </c>
    </row>
    <row r="156" spans="2:23" x14ac:dyDescent="0.45">
      <c r="B156" s="3">
        <v>41228</v>
      </c>
      <c r="I156">
        <v>0.62325161097030302</v>
      </c>
      <c r="J156">
        <v>0.23847917638161692</v>
      </c>
      <c r="K156">
        <v>0.13826921264808001</v>
      </c>
      <c r="M156">
        <v>0.42283009206176042</v>
      </c>
      <c r="N156">
        <v>0.28127956941367682</v>
      </c>
      <c r="O156">
        <v>0.29589033852456281</v>
      </c>
      <c r="Q156">
        <v>0.62325161097030302</v>
      </c>
      <c r="R156">
        <v>0.23847917638161692</v>
      </c>
      <c r="S156">
        <v>0.13826921264808001</v>
      </c>
      <c r="U156">
        <v>0.36590958367860954</v>
      </c>
      <c r="V156">
        <v>0.29907005616492471</v>
      </c>
      <c r="W156">
        <v>0.3350203601564658</v>
      </c>
    </row>
    <row r="157" spans="2:23" x14ac:dyDescent="0.45">
      <c r="B157" s="3">
        <v>41229</v>
      </c>
      <c r="I157">
        <v>0.46189000313300244</v>
      </c>
      <c r="J157">
        <v>0.27837632796580114</v>
      </c>
      <c r="K157">
        <v>0.25973366890119653</v>
      </c>
      <c r="M157">
        <v>0.30794468600472535</v>
      </c>
      <c r="N157">
        <v>0.29106855679313837</v>
      </c>
      <c r="O157">
        <v>0.40098675720213633</v>
      </c>
      <c r="Q157">
        <v>0.46189000313300244</v>
      </c>
      <c r="R157">
        <v>0.27837632796580114</v>
      </c>
      <c r="S157">
        <v>0.25973366890119653</v>
      </c>
      <c r="U157">
        <v>0.48918543628898875</v>
      </c>
      <c r="V157">
        <v>0.27100260741659088</v>
      </c>
      <c r="W157">
        <v>0.23981195629442054</v>
      </c>
    </row>
    <row r="158" spans="2:23" x14ac:dyDescent="0.45">
      <c r="B158" s="3">
        <v>41229</v>
      </c>
      <c r="I158">
        <v>0.46149045258877869</v>
      </c>
      <c r="J158">
        <v>0.2813375288856047</v>
      </c>
      <c r="K158">
        <v>0.25717201852561655</v>
      </c>
      <c r="M158">
        <v>0.50638782490818235</v>
      </c>
      <c r="N158">
        <v>0.27769108305354584</v>
      </c>
      <c r="O158">
        <v>0.21592109203827176</v>
      </c>
      <c r="Q158">
        <v>0.46149045258877869</v>
      </c>
      <c r="R158">
        <v>0.2813375288856047</v>
      </c>
      <c r="S158">
        <v>0.25717201852561655</v>
      </c>
      <c r="U158">
        <v>0.37462038080579513</v>
      </c>
      <c r="V158">
        <v>0.28302380785806097</v>
      </c>
      <c r="W158">
        <v>0.34235581133614396</v>
      </c>
    </row>
    <row r="159" spans="2:23" x14ac:dyDescent="0.45">
      <c r="B159" s="3">
        <v>41230</v>
      </c>
      <c r="I159">
        <v>0.33091292806384059</v>
      </c>
      <c r="J159">
        <v>0.2794710721999637</v>
      </c>
      <c r="K159">
        <v>0.3896159997361956</v>
      </c>
      <c r="M159">
        <v>0.45225327925186143</v>
      </c>
      <c r="N159">
        <v>0.26957250708477676</v>
      </c>
      <c r="O159">
        <v>0.27817421366336192</v>
      </c>
      <c r="Q159">
        <v>0.33091292806384059</v>
      </c>
      <c r="R159">
        <v>0.2794710721999637</v>
      </c>
      <c r="S159">
        <v>0.3896159997361956</v>
      </c>
      <c r="U159">
        <v>0.41712077729404778</v>
      </c>
      <c r="V159">
        <v>0.29188916270073106</v>
      </c>
      <c r="W159">
        <v>0.29099006000522121</v>
      </c>
    </row>
    <row r="160" spans="2:23" x14ac:dyDescent="0.45">
      <c r="B160" s="3">
        <v>41231</v>
      </c>
      <c r="I160">
        <v>0.50253558282755373</v>
      </c>
      <c r="J160">
        <v>0.26444034473231548</v>
      </c>
      <c r="K160">
        <v>0.23302407244013082</v>
      </c>
      <c r="M160">
        <v>0.45667368013736725</v>
      </c>
      <c r="N160">
        <v>0.28351350697719413</v>
      </c>
      <c r="O160">
        <v>0.25981281288543856</v>
      </c>
      <c r="Q160">
        <v>0.50253558282755373</v>
      </c>
      <c r="R160">
        <v>0.26444034473231548</v>
      </c>
      <c r="S160">
        <v>0.23302407244013082</v>
      </c>
      <c r="U160">
        <v>0.24341972458947334</v>
      </c>
      <c r="V160">
        <v>0.27724484153801593</v>
      </c>
      <c r="W160">
        <v>0.47933543387251076</v>
      </c>
    </row>
    <row r="161" spans="2:23" x14ac:dyDescent="0.45">
      <c r="B161" s="3">
        <v>41231</v>
      </c>
      <c r="I161">
        <v>0.46410391434088116</v>
      </c>
      <c r="J161">
        <v>0.26794804282955942</v>
      </c>
      <c r="K161">
        <v>0.26794804282955942</v>
      </c>
      <c r="M161">
        <v>0.41212753306486882</v>
      </c>
      <c r="N161">
        <v>0.27706063076746917</v>
      </c>
      <c r="O161">
        <v>0.31081183616766206</v>
      </c>
      <c r="Q161">
        <v>0.46410391434088116</v>
      </c>
      <c r="R161">
        <v>0.26794804282955942</v>
      </c>
      <c r="S161">
        <v>0.26794804282955942</v>
      </c>
      <c r="U161">
        <v>0.56306178744865298</v>
      </c>
      <c r="V161">
        <v>0.25410040762113145</v>
      </c>
      <c r="W161">
        <v>0.18283780493021543</v>
      </c>
    </row>
    <row r="162" spans="2:23" x14ac:dyDescent="0.45">
      <c r="B162" s="3">
        <v>41232</v>
      </c>
      <c r="I162">
        <v>0.67432569270650355</v>
      </c>
      <c r="J162">
        <v>0.21112367587936151</v>
      </c>
      <c r="K162">
        <v>0.11455063141413475</v>
      </c>
      <c r="M162">
        <v>0.33318273545977528</v>
      </c>
      <c r="N162">
        <v>0.29862052347820844</v>
      </c>
      <c r="O162">
        <v>0.36819674106201622</v>
      </c>
      <c r="Q162">
        <v>0.67432569270650355</v>
      </c>
      <c r="R162">
        <v>0.21112367587936151</v>
      </c>
      <c r="S162">
        <v>0.11455063141413475</v>
      </c>
      <c r="U162">
        <v>0.3884434337295597</v>
      </c>
      <c r="V162">
        <v>0.27980247494450872</v>
      </c>
      <c r="W162">
        <v>0.33175409132593159</v>
      </c>
    </row>
    <row r="163" spans="2:23" x14ac:dyDescent="0.45">
      <c r="B163" s="3">
        <v>41236</v>
      </c>
      <c r="I163">
        <v>0.47469835830772439</v>
      </c>
      <c r="J163">
        <v>0.26937350992176806</v>
      </c>
      <c r="K163">
        <v>0.25592813177050755</v>
      </c>
      <c r="M163">
        <v>0.54758624402805278</v>
      </c>
      <c r="N163">
        <v>0.27180208666494804</v>
      </c>
      <c r="O163">
        <v>0.18061166930699918</v>
      </c>
      <c r="Q163">
        <v>0.47469835830772439</v>
      </c>
      <c r="R163">
        <v>0.26937350992176806</v>
      </c>
      <c r="S163">
        <v>0.25592813177050755</v>
      </c>
      <c r="U163">
        <v>0.69083262700283987</v>
      </c>
      <c r="V163">
        <v>0.19943213560234838</v>
      </c>
      <c r="W163">
        <v>0.10973523739481184</v>
      </c>
    </row>
    <row r="164" spans="2:23" x14ac:dyDescent="0.45">
      <c r="B164" s="3">
        <v>41236</v>
      </c>
      <c r="I164">
        <v>0.40998217468805709</v>
      </c>
      <c r="J164">
        <v>0.27552839317545202</v>
      </c>
      <c r="K164">
        <v>0.314489432136491</v>
      </c>
      <c r="M164">
        <v>0.3577016204134848</v>
      </c>
      <c r="N164">
        <v>0.31206928664555783</v>
      </c>
      <c r="O164">
        <v>0.33022909294095737</v>
      </c>
      <c r="Q164">
        <v>0.40998217468805709</v>
      </c>
      <c r="R164">
        <v>0.27552839317545202</v>
      </c>
      <c r="S164">
        <v>0.314489432136491</v>
      </c>
      <c r="U164">
        <v>0.41202815545744209</v>
      </c>
      <c r="V164">
        <v>0.29216038853085163</v>
      </c>
      <c r="W164">
        <v>0.29581145601170633</v>
      </c>
    </row>
    <row r="165" spans="2:23" x14ac:dyDescent="0.45">
      <c r="B165" s="3">
        <v>41238</v>
      </c>
      <c r="I165">
        <v>0.3701427007996288</v>
      </c>
      <c r="J165">
        <v>0.27893190495796194</v>
      </c>
      <c r="K165">
        <v>0.35092539424240926</v>
      </c>
      <c r="M165">
        <v>0.64314363143631437</v>
      </c>
      <c r="N165">
        <v>0.22037940379403798</v>
      </c>
      <c r="O165">
        <v>0.13647696476964771</v>
      </c>
      <c r="Q165">
        <v>0.3701427007996288</v>
      </c>
      <c r="R165">
        <v>0.27893190495796194</v>
      </c>
      <c r="S165">
        <v>0.35092539424240926</v>
      </c>
      <c r="U165">
        <v>0.41202815545744209</v>
      </c>
      <c r="V165">
        <v>0.29216038853085163</v>
      </c>
      <c r="W165">
        <v>0.29581145601170633</v>
      </c>
    </row>
    <row r="166" spans="2:23" x14ac:dyDescent="0.45">
      <c r="B166" s="3">
        <v>41239</v>
      </c>
      <c r="I166">
        <v>0.30967413481245676</v>
      </c>
      <c r="J166">
        <v>0.28173050642545611</v>
      </c>
      <c r="K166">
        <v>0.40859535876208714</v>
      </c>
      <c r="M166">
        <v>0.5812890812890813</v>
      </c>
      <c r="N166">
        <v>0.25300625300625301</v>
      </c>
      <c r="O166">
        <v>0.16570466570466569</v>
      </c>
      <c r="Q166">
        <v>0.30967413481245676</v>
      </c>
      <c r="R166">
        <v>0.28173050642545611</v>
      </c>
      <c r="S166">
        <v>0.40859535876208714</v>
      </c>
      <c r="U166">
        <v>0.26794242127697659</v>
      </c>
      <c r="V166">
        <v>0.26642460207959934</v>
      </c>
      <c r="W166">
        <v>0.46563297664342418</v>
      </c>
    </row>
    <row r="167" spans="2:23" x14ac:dyDescent="0.45">
      <c r="B167" s="3">
        <v>41243</v>
      </c>
      <c r="I167">
        <v>0.58456371737060897</v>
      </c>
      <c r="J167">
        <v>0.24058190353954889</v>
      </c>
      <c r="K167">
        <v>0.17485437908984214</v>
      </c>
      <c r="M167">
        <v>0.3574778010575676</v>
      </c>
      <c r="N167">
        <v>0.28055472413449073</v>
      </c>
      <c r="O167">
        <v>0.36196747480794178</v>
      </c>
      <c r="Q167">
        <v>0.58456371737060897</v>
      </c>
      <c r="R167">
        <v>0.24058190353954889</v>
      </c>
      <c r="S167">
        <v>0.17485437908984214</v>
      </c>
      <c r="U167">
        <v>0.54972981107501218</v>
      </c>
      <c r="V167">
        <v>0.27435671217808727</v>
      </c>
      <c r="W167">
        <v>0.17591347674690064</v>
      </c>
    </row>
    <row r="168" spans="2:23" x14ac:dyDescent="0.45">
      <c r="B168" s="3" t="s">
        <v>5425</v>
      </c>
      <c r="I168">
        <v>0.48426329236207977</v>
      </c>
      <c r="J168">
        <v>0.27011266381607912</v>
      </c>
      <c r="K168">
        <v>0.24562404382184116</v>
      </c>
      <c r="M168">
        <v>0.37551405395208454</v>
      </c>
      <c r="N168">
        <v>0.29809469911337483</v>
      </c>
      <c r="O168">
        <v>0.32639124693454064</v>
      </c>
      <c r="Q168">
        <v>0.48426329236207977</v>
      </c>
      <c r="R168">
        <v>0.27011266381607912</v>
      </c>
      <c r="S168">
        <v>0.24562404382184116</v>
      </c>
      <c r="U168">
        <v>0.61626806255855626</v>
      </c>
      <c r="V168">
        <v>0.22879775376995773</v>
      </c>
      <c r="W168">
        <v>0.1549341836714859</v>
      </c>
    </row>
    <row r="169" spans="2:23" x14ac:dyDescent="0.45">
      <c r="B169" s="3" t="s">
        <v>5426</v>
      </c>
      <c r="I169">
        <v>0.44434179836928378</v>
      </c>
      <c r="J169">
        <v>0.28653224886833961</v>
      </c>
      <c r="K169">
        <v>0.26912595276237672</v>
      </c>
      <c r="M169">
        <v>0.60987088449268134</v>
      </c>
      <c r="N169">
        <v>0.22086193111200839</v>
      </c>
      <c r="O169">
        <v>0.16926718439531041</v>
      </c>
      <c r="Q169">
        <v>0.44434179836928378</v>
      </c>
      <c r="R169">
        <v>0.28653224886833961</v>
      </c>
      <c r="S169">
        <v>0.26912595276237672</v>
      </c>
      <c r="U169">
        <v>0.40142140345807004</v>
      </c>
      <c r="V169">
        <v>0.3011828611041138</v>
      </c>
      <c r="W169">
        <v>0.29739573543781633</v>
      </c>
    </row>
    <row r="170" spans="2:23" x14ac:dyDescent="0.45">
      <c r="B170" s="3" t="s">
        <v>5426</v>
      </c>
      <c r="I170">
        <v>0.40649522667066529</v>
      </c>
      <c r="J170">
        <v>0.27472884490428351</v>
      </c>
      <c r="K170">
        <v>0.31877592842505126</v>
      </c>
      <c r="M170">
        <v>0.58817387043926939</v>
      </c>
      <c r="N170">
        <v>0.24508443954496043</v>
      </c>
      <c r="O170">
        <v>0.16674169001577024</v>
      </c>
      <c r="Q170">
        <v>0.44460115733765754</v>
      </c>
      <c r="R170">
        <v>0.28679160783671337</v>
      </c>
      <c r="S170">
        <v>0.2686072348256292</v>
      </c>
      <c r="U170">
        <v>0.44632029030683362</v>
      </c>
      <c r="V170">
        <v>0.29665288454186689</v>
      </c>
      <c r="W170">
        <v>0.25702682515129954</v>
      </c>
    </row>
    <row r="171" spans="2:23" x14ac:dyDescent="0.45">
      <c r="B171" s="3" t="s">
        <v>5427</v>
      </c>
      <c r="I171">
        <v>0.39965132712909218</v>
      </c>
      <c r="J171">
        <v>0.2848005122927848</v>
      </c>
      <c r="K171">
        <v>0.31554816057812302</v>
      </c>
      <c r="M171">
        <v>0.6431623931623931</v>
      </c>
      <c r="N171">
        <v>0.2264957264957265</v>
      </c>
      <c r="O171">
        <v>0.13034188034188035</v>
      </c>
      <c r="Q171">
        <v>0.44808254751191035</v>
      </c>
      <c r="R171">
        <v>0.28006462560023981</v>
      </c>
      <c r="S171">
        <v>0.27185282688784984</v>
      </c>
      <c r="U171">
        <v>0.28298186667363934</v>
      </c>
      <c r="V171">
        <v>0.2771509628835519</v>
      </c>
      <c r="W171">
        <v>0.43986717044280882</v>
      </c>
    </row>
    <row r="172" spans="2:23" x14ac:dyDescent="0.45">
      <c r="B172" s="3" t="s">
        <v>5427</v>
      </c>
      <c r="I172">
        <v>0.39474518453473717</v>
      </c>
      <c r="J172">
        <v>0.28314201690440483</v>
      </c>
      <c r="K172">
        <v>0.32211279856085795</v>
      </c>
      <c r="M172">
        <v>0.45795295367821093</v>
      </c>
      <c r="N172">
        <v>0.27102352316089456</v>
      </c>
      <c r="O172">
        <v>0.27102352316089456</v>
      </c>
      <c r="Q172">
        <v>0.54178218770047382</v>
      </c>
      <c r="R172">
        <v>0.25883777883091108</v>
      </c>
      <c r="S172">
        <v>0.19938003346861527</v>
      </c>
      <c r="U172">
        <v>0.36895303063162527</v>
      </c>
      <c r="V172">
        <v>0.29462484309589054</v>
      </c>
      <c r="W172">
        <v>0.33642212627248408</v>
      </c>
    </row>
    <row r="173" spans="2:23" x14ac:dyDescent="0.45">
      <c r="B173" s="3" t="s">
        <v>5427</v>
      </c>
      <c r="I173">
        <v>0.31260862338925588</v>
      </c>
      <c r="J173">
        <v>0.282425639046679</v>
      </c>
      <c r="K173">
        <v>0.40496573756406512</v>
      </c>
      <c r="M173">
        <v>0.45987179508455628</v>
      </c>
      <c r="N173">
        <v>0.28165805642543051</v>
      </c>
      <c r="O173">
        <v>0.25847014849001315</v>
      </c>
      <c r="Q173">
        <v>0.50277850995039619</v>
      </c>
      <c r="R173">
        <v>0.27085687353437771</v>
      </c>
      <c r="S173">
        <v>0.22636461651522607</v>
      </c>
      <c r="U173">
        <v>0.5113558400826852</v>
      </c>
      <c r="V173">
        <v>0.26436965954754843</v>
      </c>
      <c r="W173">
        <v>0.22427450036976657</v>
      </c>
    </row>
    <row r="174" spans="2:23" x14ac:dyDescent="0.45">
      <c r="B174" s="3" t="s">
        <v>5427</v>
      </c>
      <c r="I174">
        <v>0.45284658843980868</v>
      </c>
      <c r="J174">
        <v>0.27478391037713068</v>
      </c>
      <c r="K174">
        <v>0.27236950118306047</v>
      </c>
      <c r="M174">
        <v>0.3080639167595689</v>
      </c>
      <c r="N174">
        <v>0.2824228911185433</v>
      </c>
      <c r="O174">
        <v>0.4095131921218878</v>
      </c>
      <c r="Q174">
        <v>0.70348352037906769</v>
      </c>
      <c r="R174">
        <v>0.19495912296578133</v>
      </c>
      <c r="S174">
        <v>0.1015573566551511</v>
      </c>
      <c r="U174">
        <v>0.3007059806805461</v>
      </c>
      <c r="V174">
        <v>0.28265364696510498</v>
      </c>
      <c r="W174">
        <v>0.41664037235434886</v>
      </c>
    </row>
    <row r="175" spans="2:23" x14ac:dyDescent="0.45">
      <c r="B175" s="3" t="s">
        <v>5427</v>
      </c>
      <c r="I175">
        <v>0.51643372601416826</v>
      </c>
      <c r="J175">
        <v>0.26409053928021003</v>
      </c>
      <c r="K175">
        <v>0.21947573470562165</v>
      </c>
      <c r="M175">
        <v>0.34318214004223835</v>
      </c>
      <c r="N175">
        <v>0.29233918699108341</v>
      </c>
      <c r="O175">
        <v>0.36447867296667824</v>
      </c>
      <c r="Q175">
        <v>0.32168354321257808</v>
      </c>
      <c r="R175">
        <v>0.28885882719610606</v>
      </c>
      <c r="S175">
        <v>0.38945762959131563</v>
      </c>
      <c r="U175">
        <v>0.52319426593791052</v>
      </c>
      <c r="V175">
        <v>0.2496773051374267</v>
      </c>
      <c r="W175">
        <v>0.22712842892466281</v>
      </c>
    </row>
    <row r="176" spans="2:23" x14ac:dyDescent="0.45">
      <c r="B176" s="3" t="s">
        <v>5427</v>
      </c>
      <c r="I176">
        <v>0.54701753593720348</v>
      </c>
      <c r="J176">
        <v>0.26847029063095545</v>
      </c>
      <c r="K176">
        <v>0.18451217343184098</v>
      </c>
      <c r="M176">
        <v>0.35809538516192374</v>
      </c>
      <c r="N176">
        <v>0.28659385298623424</v>
      </c>
      <c r="O176">
        <v>0.35531076185184202</v>
      </c>
      <c r="Q176">
        <v>0.5361065825358009</v>
      </c>
      <c r="R176">
        <v>0.26590158902675892</v>
      </c>
      <c r="S176">
        <v>0.19799182843744031</v>
      </c>
      <c r="U176">
        <v>0.57262175091632461</v>
      </c>
      <c r="V176">
        <v>0.25096666181937499</v>
      </c>
      <c r="W176">
        <v>0.17641158726430045</v>
      </c>
    </row>
    <row r="177" spans="2:23" x14ac:dyDescent="0.45">
      <c r="B177" s="3" t="s">
        <v>5427</v>
      </c>
      <c r="I177">
        <v>0.45705607688471828</v>
      </c>
      <c r="J177">
        <v>0.28433745863366428</v>
      </c>
      <c r="K177">
        <v>0.2586064644816175</v>
      </c>
      <c r="M177">
        <v>0.43699844637064</v>
      </c>
      <c r="N177">
        <v>0.25980070212605083</v>
      </c>
      <c r="O177">
        <v>0.30320085150330917</v>
      </c>
      <c r="Q177">
        <v>0.31623890748711414</v>
      </c>
      <c r="R177">
        <v>0.2943195706466869</v>
      </c>
      <c r="S177">
        <v>0.38944152186619913</v>
      </c>
      <c r="U177">
        <v>0.56243399543711969</v>
      </c>
      <c r="V177">
        <v>0.24289459277429135</v>
      </c>
      <c r="W177">
        <v>0.19467141178858899</v>
      </c>
    </row>
    <row r="178" spans="2:23" x14ac:dyDescent="0.45">
      <c r="B178" s="3" t="s">
        <v>5428</v>
      </c>
      <c r="I178">
        <v>0.47537422241973643</v>
      </c>
      <c r="J178">
        <v>0.27083620562034733</v>
      </c>
      <c r="K178">
        <v>0.25378957195991625</v>
      </c>
      <c r="M178">
        <v>0.6098587066329002</v>
      </c>
      <c r="N178">
        <v>0.23496768658058978</v>
      </c>
      <c r="O178">
        <v>0.15517360678651002</v>
      </c>
      <c r="Q178">
        <v>0.37768124135973213</v>
      </c>
      <c r="R178">
        <v>0.2885918048214931</v>
      </c>
      <c r="S178">
        <v>0.33372695381877476</v>
      </c>
      <c r="U178">
        <v>0.38970661290079278</v>
      </c>
      <c r="V178">
        <v>0.28115531086256884</v>
      </c>
      <c r="W178">
        <v>0.32913807623663854</v>
      </c>
    </row>
    <row r="179" spans="2:23" x14ac:dyDescent="0.45">
      <c r="B179" s="3" t="s">
        <v>5428</v>
      </c>
      <c r="I179">
        <v>0.51341946151054541</v>
      </c>
      <c r="J179">
        <v>0.26841078411988789</v>
      </c>
      <c r="K179">
        <v>0.2181697543695667</v>
      </c>
      <c r="M179">
        <v>0.60120502668273368</v>
      </c>
      <c r="N179">
        <v>0.23453262179376827</v>
      </c>
      <c r="O179">
        <v>0.16426235152349805</v>
      </c>
      <c r="Q179">
        <v>0.3325369318107394</v>
      </c>
      <c r="R179">
        <v>0.27578546410036758</v>
      </c>
      <c r="S179">
        <v>0.39167760408889307</v>
      </c>
      <c r="U179">
        <v>0.40415804071546335</v>
      </c>
      <c r="V179">
        <v>0.28507826954504428</v>
      </c>
      <c r="W179">
        <v>0.31076368973949242</v>
      </c>
    </row>
    <row r="180" spans="2:23" x14ac:dyDescent="0.45">
      <c r="B180" s="3" t="s">
        <v>5428</v>
      </c>
      <c r="I180">
        <v>0.4638287761699309</v>
      </c>
      <c r="J180">
        <v>0.27079400328532577</v>
      </c>
      <c r="K180">
        <v>0.26537722054474322</v>
      </c>
      <c r="M180">
        <v>0.48181447403646277</v>
      </c>
      <c r="N180">
        <v>0.26750142390251702</v>
      </c>
      <c r="O180">
        <v>0.25068410206102032</v>
      </c>
      <c r="Q180">
        <v>0.47925330439985786</v>
      </c>
      <c r="R180">
        <v>0.27395751086877024</v>
      </c>
      <c r="S180">
        <v>0.24678918473137196</v>
      </c>
      <c r="U180">
        <v>0.4020926086441049</v>
      </c>
      <c r="V180">
        <v>0.29751144345687908</v>
      </c>
      <c r="W180">
        <v>0.30039594789901591</v>
      </c>
    </row>
    <row r="181" spans="2:23" x14ac:dyDescent="0.45">
      <c r="B181" s="3" t="s">
        <v>5428</v>
      </c>
      <c r="I181">
        <v>0.48017995076818604</v>
      </c>
      <c r="J181">
        <v>0.27009591715474068</v>
      </c>
      <c r="K181">
        <v>0.24972413207707322</v>
      </c>
      <c r="M181">
        <v>0.45950898424661546</v>
      </c>
      <c r="N181">
        <v>0.2767174971073022</v>
      </c>
      <c r="O181">
        <v>0.26377351864608234</v>
      </c>
      <c r="Q181">
        <v>0.59215110247384051</v>
      </c>
      <c r="R181">
        <v>0.24419439012827499</v>
      </c>
      <c r="S181">
        <v>0.16365450739788445</v>
      </c>
      <c r="U181">
        <v>0.51489212882699031</v>
      </c>
      <c r="V181">
        <v>0.26558464960261358</v>
      </c>
      <c r="W181">
        <v>0.21952322157039617</v>
      </c>
    </row>
    <row r="182" spans="2:23" x14ac:dyDescent="0.45">
      <c r="B182" s="3" t="s">
        <v>5429</v>
      </c>
      <c r="I182">
        <v>0.45929338922337343</v>
      </c>
      <c r="J182">
        <v>0.28135501065262919</v>
      </c>
      <c r="K182">
        <v>0.25935160012399727</v>
      </c>
      <c r="M182">
        <v>0.44247614875606989</v>
      </c>
      <c r="N182">
        <v>0.2692854982350899</v>
      </c>
      <c r="O182">
        <v>0.28823835300884021</v>
      </c>
      <c r="Q182">
        <v>0.27822775028077995</v>
      </c>
      <c r="R182">
        <v>0.28329844420524347</v>
      </c>
      <c r="S182">
        <v>0.43847380551397674</v>
      </c>
      <c r="U182">
        <v>0.55663761292900371</v>
      </c>
      <c r="V182">
        <v>0.23415604044743116</v>
      </c>
      <c r="W182">
        <v>0.20920634662356516</v>
      </c>
    </row>
    <row r="183" spans="2:23" x14ac:dyDescent="0.45">
      <c r="B183" s="3" t="s">
        <v>5429</v>
      </c>
      <c r="I183">
        <v>0.48938171284539994</v>
      </c>
      <c r="J183">
        <v>0.26871132178394741</v>
      </c>
      <c r="K183">
        <v>0.24190696537065251</v>
      </c>
      <c r="M183">
        <v>0.48587575391699106</v>
      </c>
      <c r="N183">
        <v>0.27344213942152085</v>
      </c>
      <c r="O183">
        <v>0.24068210666148807</v>
      </c>
      <c r="Q183">
        <v>0.45732123711120631</v>
      </c>
      <c r="R183">
        <v>0.27331763646520807</v>
      </c>
      <c r="S183">
        <v>0.26936112642358556</v>
      </c>
      <c r="U183">
        <v>0.4237857196730247</v>
      </c>
      <c r="V183">
        <v>0.28140077179608591</v>
      </c>
      <c r="W183">
        <v>0.29481350853088928</v>
      </c>
    </row>
    <row r="184" spans="2:23" x14ac:dyDescent="0.45">
      <c r="B184" s="3" t="s">
        <v>5429</v>
      </c>
      <c r="I184">
        <v>0.44460115733765754</v>
      </c>
      <c r="J184">
        <v>0.28679160783671337</v>
      </c>
      <c r="K184">
        <v>0.2686072348256292</v>
      </c>
      <c r="M184">
        <v>0.52579941621037507</v>
      </c>
      <c r="N184">
        <v>0.24421646339454553</v>
      </c>
      <c r="O184">
        <v>0.22998412039507923</v>
      </c>
      <c r="Q184">
        <v>0.40490191123285674</v>
      </c>
      <c r="R184">
        <v>0.28150934140113032</v>
      </c>
      <c r="S184">
        <v>0.31358874736601289</v>
      </c>
      <c r="U184">
        <v>0.49376415697528919</v>
      </c>
      <c r="V184">
        <v>0.2604527823595667</v>
      </c>
      <c r="W184">
        <v>0.24578306066514399</v>
      </c>
    </row>
    <row r="185" spans="2:23" x14ac:dyDescent="0.45">
      <c r="B185" s="3" t="s">
        <v>5429</v>
      </c>
      <c r="I185">
        <v>0.44808254751191035</v>
      </c>
      <c r="J185">
        <v>0.28006462560023981</v>
      </c>
      <c r="K185">
        <v>0.27185282688784984</v>
      </c>
      <c r="M185">
        <v>0.38364361366947458</v>
      </c>
      <c r="N185">
        <v>0.28428333056072275</v>
      </c>
      <c r="O185">
        <v>0.33207305576980278</v>
      </c>
      <c r="Q185">
        <v>0.38643669213471782</v>
      </c>
      <c r="R185">
        <v>0.29172609893469864</v>
      </c>
      <c r="S185">
        <v>0.32183720893058348</v>
      </c>
      <c r="U185">
        <v>0.28018471404225337</v>
      </c>
      <c r="V185">
        <v>0.31068150679621542</v>
      </c>
      <c r="W185">
        <v>0.40913377916153126</v>
      </c>
    </row>
    <row r="186" spans="2:23" x14ac:dyDescent="0.45">
      <c r="B186" s="3" t="s">
        <v>5430</v>
      </c>
      <c r="I186">
        <v>0.54178218770047382</v>
      </c>
      <c r="J186">
        <v>0.25883777883091108</v>
      </c>
      <c r="K186">
        <v>0.19938003346861527</v>
      </c>
      <c r="Q186">
        <v>0.5707771158931193</v>
      </c>
      <c r="R186">
        <v>0.25116187176795185</v>
      </c>
      <c r="S186">
        <v>0.17806101233892885</v>
      </c>
      <c r="U186">
        <v>0.49996919200236783</v>
      </c>
      <c r="V186">
        <v>0.27852378620366169</v>
      </c>
      <c r="W186">
        <v>0.22150702179397036</v>
      </c>
    </row>
    <row r="187" spans="2:23" x14ac:dyDescent="0.45">
      <c r="B187" s="3" t="s">
        <v>5431</v>
      </c>
      <c r="I187">
        <v>0.50277850995039619</v>
      </c>
      <c r="J187">
        <v>0.27085687353437771</v>
      </c>
      <c r="K187">
        <v>0.22636461651522607</v>
      </c>
      <c r="Q187">
        <v>0.31033416711166067</v>
      </c>
      <c r="R187">
        <v>0.27967641906260832</v>
      </c>
      <c r="S187">
        <v>0.40998941382573095</v>
      </c>
      <c r="U187">
        <v>0.31877394636015333</v>
      </c>
      <c r="V187">
        <v>0.30727969348659007</v>
      </c>
      <c r="W187">
        <v>0.37394636015325677</v>
      </c>
    </row>
    <row r="188" spans="2:23" x14ac:dyDescent="0.45">
      <c r="B188" s="3" t="s">
        <v>5431</v>
      </c>
      <c r="I188">
        <v>0.70348352037906769</v>
      </c>
      <c r="J188">
        <v>0.19495912296578133</v>
      </c>
      <c r="K188">
        <v>0.1015573566551511</v>
      </c>
      <c r="Q188">
        <v>0.35221608772333418</v>
      </c>
      <c r="R188">
        <v>0.2875162947626716</v>
      </c>
      <c r="S188">
        <v>0.36026761751399433</v>
      </c>
      <c r="U188">
        <v>0.61209283757054456</v>
      </c>
      <c r="V188">
        <v>0.24181682907797555</v>
      </c>
      <c r="W188">
        <v>0.14609033335147983</v>
      </c>
    </row>
    <row r="189" spans="2:23" x14ac:dyDescent="0.45">
      <c r="B189" s="3" t="s">
        <v>5431</v>
      </c>
      <c r="I189">
        <v>0.32168354321257808</v>
      </c>
      <c r="J189">
        <v>0.28885882719610606</v>
      </c>
      <c r="K189">
        <v>0.38945762959131563</v>
      </c>
      <c r="Q189">
        <v>0.47886287847979941</v>
      </c>
      <c r="R189">
        <v>0.26721833208185308</v>
      </c>
      <c r="S189">
        <v>0.25391878943834734</v>
      </c>
      <c r="U189">
        <v>0.58005622568729365</v>
      </c>
      <c r="V189">
        <v>0.25177339740446542</v>
      </c>
      <c r="W189">
        <v>0.16817037690824099</v>
      </c>
    </row>
    <row r="190" spans="2:23" x14ac:dyDescent="0.45">
      <c r="B190" s="3" t="s">
        <v>5432</v>
      </c>
      <c r="I190">
        <v>0.5361065825358009</v>
      </c>
      <c r="J190">
        <v>0.26590158902675892</v>
      </c>
      <c r="K190">
        <v>0.19799182843744031</v>
      </c>
      <c r="Q190">
        <v>0.67922768161422864</v>
      </c>
      <c r="R190">
        <v>0.20743743294771219</v>
      </c>
      <c r="S190">
        <v>0.11333488543805925</v>
      </c>
      <c r="U190">
        <v>0.39820682049315304</v>
      </c>
      <c r="V190">
        <v>0.29013522305985345</v>
      </c>
      <c r="W190">
        <v>0.31165795644699362</v>
      </c>
    </row>
    <row r="191" spans="2:23" x14ac:dyDescent="0.45">
      <c r="B191" s="3" t="s">
        <v>5432</v>
      </c>
      <c r="I191">
        <v>0.31623890748711414</v>
      </c>
      <c r="J191">
        <v>0.2943195706466869</v>
      </c>
      <c r="K191">
        <v>0.38944152186619913</v>
      </c>
      <c r="Q191">
        <v>0.59606938954765043</v>
      </c>
      <c r="R191">
        <v>0.24000878348704435</v>
      </c>
      <c r="S191">
        <v>0.16392182696530522</v>
      </c>
      <c r="U191">
        <v>0.30120031759376026</v>
      </c>
      <c r="V191">
        <v>0.28102377282705154</v>
      </c>
      <c r="W191">
        <v>0.41777590957918825</v>
      </c>
    </row>
    <row r="192" spans="2:23" x14ac:dyDescent="0.45">
      <c r="B192" s="3" t="s">
        <v>5432</v>
      </c>
      <c r="I192">
        <v>0.37768124135973213</v>
      </c>
      <c r="J192">
        <v>0.2885918048214931</v>
      </c>
      <c r="K192">
        <v>0.33372695381877476</v>
      </c>
      <c r="Q192">
        <v>0.63473845415247443</v>
      </c>
      <c r="R192">
        <v>0.22598378321523657</v>
      </c>
      <c r="S192">
        <v>0.13927776263228903</v>
      </c>
      <c r="U192">
        <v>0.4636297707407292</v>
      </c>
      <c r="V192">
        <v>0.2788551957222517</v>
      </c>
      <c r="W192">
        <v>0.2575150335370191</v>
      </c>
    </row>
    <row r="193" spans="2:23" x14ac:dyDescent="0.45">
      <c r="B193" s="3" t="s">
        <v>5432</v>
      </c>
      <c r="I193">
        <v>0.3325369318107394</v>
      </c>
      <c r="J193">
        <v>0.27578546410036758</v>
      </c>
      <c r="K193">
        <v>0.39167760408889307</v>
      </c>
      <c r="Q193">
        <v>0.31794365963830712</v>
      </c>
      <c r="R193">
        <v>0.290375107479591</v>
      </c>
      <c r="S193">
        <v>0.39168123288210188</v>
      </c>
      <c r="U193">
        <v>0.43484102104791755</v>
      </c>
      <c r="V193">
        <v>0.30347813106433796</v>
      </c>
      <c r="W193">
        <v>0.26168084788774443</v>
      </c>
    </row>
    <row r="194" spans="2:23" x14ac:dyDescent="0.45">
      <c r="B194" s="3" t="s">
        <v>5432</v>
      </c>
      <c r="I194">
        <v>0.47925330439985786</v>
      </c>
      <c r="J194">
        <v>0.27395751086877024</v>
      </c>
      <c r="K194">
        <v>0.24678918473137196</v>
      </c>
      <c r="Q194">
        <v>0.33931646988026815</v>
      </c>
      <c r="R194">
        <v>0.28640202527442882</v>
      </c>
      <c r="S194">
        <v>0.37428150484530304</v>
      </c>
      <c r="U194">
        <v>0.27259804871745175</v>
      </c>
      <c r="V194">
        <v>0.27712088906118765</v>
      </c>
      <c r="W194">
        <v>0.45028106222136077</v>
      </c>
    </row>
    <row r="195" spans="2:23" x14ac:dyDescent="0.45">
      <c r="B195" s="3" t="s">
        <v>5432</v>
      </c>
      <c r="I195">
        <v>0.59215110247384051</v>
      </c>
      <c r="J195">
        <v>0.24419439012827499</v>
      </c>
      <c r="K195">
        <v>0.16365450739788445</v>
      </c>
      <c r="Q195" t="s">
        <v>5818</v>
      </c>
      <c r="R195" t="s">
        <v>5818</v>
      </c>
      <c r="S195" t="s">
        <v>5818</v>
      </c>
      <c r="U195">
        <v>0.49048750803710844</v>
      </c>
      <c r="V195">
        <v>0.27942729861302468</v>
      </c>
      <c r="W195">
        <v>0.2300851933498668</v>
      </c>
    </row>
    <row r="196" spans="2:23" x14ac:dyDescent="0.45">
      <c r="B196" s="3" t="s">
        <v>5433</v>
      </c>
      <c r="I196">
        <v>0.27822775028077995</v>
      </c>
      <c r="J196">
        <v>0.28329844420524347</v>
      </c>
      <c r="K196">
        <v>0.43847380551397674</v>
      </c>
      <c r="Q196">
        <v>0.38922311763610734</v>
      </c>
      <c r="R196">
        <v>0.29042793691321578</v>
      </c>
      <c r="S196">
        <v>0.32034894545067688</v>
      </c>
      <c r="U196">
        <v>0.5637384986760593</v>
      </c>
      <c r="V196">
        <v>0.25371266318976876</v>
      </c>
      <c r="W196">
        <v>0.182548838134172</v>
      </c>
    </row>
    <row r="197" spans="2:23" x14ac:dyDescent="0.45">
      <c r="B197" s="3" t="s">
        <v>5433</v>
      </c>
      <c r="I197">
        <v>0.45732123711120631</v>
      </c>
      <c r="J197">
        <v>0.27331763646520807</v>
      </c>
      <c r="K197">
        <v>0.26936112642358556</v>
      </c>
      <c r="Q197">
        <v>0.49756928588500116</v>
      </c>
      <c r="R197">
        <v>0.27324119166720162</v>
      </c>
      <c r="S197">
        <v>0.22918952244779722</v>
      </c>
      <c r="U197">
        <v>0.39200191570881227</v>
      </c>
      <c r="V197">
        <v>0.32016283524904215</v>
      </c>
      <c r="W197">
        <v>0.28783524904214558</v>
      </c>
    </row>
    <row r="198" spans="2:23" x14ac:dyDescent="0.45">
      <c r="B198" s="3" t="s">
        <v>5433</v>
      </c>
      <c r="I198">
        <v>0.40490191123285674</v>
      </c>
      <c r="J198">
        <v>0.28150934140113032</v>
      </c>
      <c r="K198">
        <v>0.31358874736601289</v>
      </c>
      <c r="Q198">
        <v>0.4701565740550438</v>
      </c>
      <c r="R198">
        <v>0.26871695222436054</v>
      </c>
      <c r="S198">
        <v>0.26112647372059566</v>
      </c>
      <c r="U198">
        <v>0.32482721956406163</v>
      </c>
      <c r="V198">
        <v>0.33758639021796916</v>
      </c>
      <c r="W198">
        <v>0.33758639021796916</v>
      </c>
    </row>
    <row r="199" spans="2:23" x14ac:dyDescent="0.45">
      <c r="B199" s="3" t="s">
        <v>5433</v>
      </c>
      <c r="I199">
        <v>0.38643669213471782</v>
      </c>
      <c r="J199">
        <v>0.29172609893469864</v>
      </c>
      <c r="K199">
        <v>0.32183720893058348</v>
      </c>
      <c r="Q199">
        <v>0.28078641726313625</v>
      </c>
      <c r="R199">
        <v>0.28859620553109872</v>
      </c>
      <c r="S199">
        <v>0.43061737720576504</v>
      </c>
      <c r="U199">
        <v>0.32419590643274848</v>
      </c>
      <c r="V199">
        <v>0.28581871345029236</v>
      </c>
      <c r="W199">
        <v>0.38998538011695905</v>
      </c>
    </row>
    <row r="200" spans="2:23" x14ac:dyDescent="0.45">
      <c r="B200" s="3" t="s">
        <v>5434</v>
      </c>
      <c r="I200">
        <v>0.5707771158931193</v>
      </c>
      <c r="J200">
        <v>0.25116187176795185</v>
      </c>
      <c r="K200">
        <v>0.17806101233892885</v>
      </c>
      <c r="Q200">
        <v>0.58103514016870506</v>
      </c>
      <c r="R200">
        <v>0.24377209004599551</v>
      </c>
      <c r="S200">
        <v>0.17519276978529952</v>
      </c>
      <c r="U200">
        <v>0.31290626328898608</v>
      </c>
      <c r="V200">
        <v>0.29650385760281878</v>
      </c>
      <c r="W200">
        <v>0.39058987910819515</v>
      </c>
    </row>
    <row r="201" spans="2:23" x14ac:dyDescent="0.45">
      <c r="B201" s="3" t="s">
        <v>5434</v>
      </c>
      <c r="I201">
        <v>0.31033416711166067</v>
      </c>
      <c r="J201">
        <v>0.27967641906260832</v>
      </c>
      <c r="K201">
        <v>0.40998941382573095</v>
      </c>
      <c r="Q201">
        <v>0.56213352151902951</v>
      </c>
      <c r="R201">
        <v>0.25595693948037856</v>
      </c>
      <c r="S201">
        <v>0.18190953900059195</v>
      </c>
      <c r="U201">
        <v>0.28196319883025484</v>
      </c>
      <c r="V201">
        <v>0.25596103198301756</v>
      </c>
      <c r="W201">
        <v>0.46207576918672766</v>
      </c>
    </row>
    <row r="202" spans="2:23" x14ac:dyDescent="0.45">
      <c r="B202" s="3" t="s">
        <v>5434</v>
      </c>
      <c r="I202">
        <v>0.35221608772333418</v>
      </c>
      <c r="J202">
        <v>0.2875162947626716</v>
      </c>
      <c r="K202">
        <v>0.36026761751399433</v>
      </c>
      <c r="Q202">
        <v>0.61511464609697286</v>
      </c>
      <c r="R202">
        <v>0.23949120470046417</v>
      </c>
      <c r="S202">
        <v>0.14539414920256294</v>
      </c>
      <c r="U202">
        <v>0.43784475530647371</v>
      </c>
      <c r="V202">
        <v>0.29530912139799659</v>
      </c>
      <c r="W202">
        <v>0.26684612329552981</v>
      </c>
    </row>
    <row r="203" spans="2:23" x14ac:dyDescent="0.45">
      <c r="B203" s="3" t="s">
        <v>5434</v>
      </c>
      <c r="I203">
        <v>0.47886287847979941</v>
      </c>
      <c r="J203">
        <v>0.26721833208185308</v>
      </c>
      <c r="K203">
        <v>0.25391878943834734</v>
      </c>
      <c r="Q203">
        <v>0.25621992904719187</v>
      </c>
      <c r="R203">
        <v>0.27274835794489594</v>
      </c>
      <c r="S203">
        <v>0.47103171300791197</v>
      </c>
      <c r="U203">
        <v>0.58763244431733408</v>
      </c>
      <c r="V203">
        <v>0.22858843801064807</v>
      </c>
      <c r="W203">
        <v>0.18377911767201766</v>
      </c>
    </row>
    <row r="204" spans="2:23" x14ac:dyDescent="0.45">
      <c r="B204" s="3" t="s">
        <v>5435</v>
      </c>
      <c r="I204">
        <v>0.67922768161422864</v>
      </c>
      <c r="J204">
        <v>0.20743743294771219</v>
      </c>
      <c r="K204">
        <v>0.11333488543805925</v>
      </c>
      <c r="Q204">
        <v>0.53661252226825995</v>
      </c>
      <c r="R204">
        <v>0.26488970956184077</v>
      </c>
      <c r="S204">
        <v>0.19849776816989939</v>
      </c>
      <c r="U204">
        <v>0.57253340449942847</v>
      </c>
      <c r="V204">
        <v>0.23347126903010726</v>
      </c>
      <c r="W204">
        <v>0.19399532647046427</v>
      </c>
    </row>
    <row r="205" spans="2:23" x14ac:dyDescent="0.45">
      <c r="B205" s="3">
        <v>41307</v>
      </c>
      <c r="I205">
        <v>0.59606938954765043</v>
      </c>
      <c r="J205">
        <v>0.24000878348704435</v>
      </c>
      <c r="K205">
        <v>0.16392182696530522</v>
      </c>
      <c r="Q205">
        <v>0.39170964987289314</v>
      </c>
      <c r="R205">
        <v>0.28596121233576244</v>
      </c>
      <c r="S205">
        <v>0.32232913779134442</v>
      </c>
      <c r="U205">
        <v>0.38266300672315706</v>
      </c>
      <c r="V205">
        <v>0.2919600588773521</v>
      </c>
      <c r="W205">
        <v>0.32537693439949078</v>
      </c>
    </row>
    <row r="206" spans="2:23" x14ac:dyDescent="0.45">
      <c r="B206" s="3">
        <v>41307</v>
      </c>
      <c r="I206">
        <v>0.63473845415247443</v>
      </c>
      <c r="J206">
        <v>0.22598378321523657</v>
      </c>
      <c r="K206">
        <v>0.13927776263228903</v>
      </c>
      <c r="Q206">
        <v>0.41711609643830311</v>
      </c>
      <c r="R206">
        <v>0.28916686669266617</v>
      </c>
      <c r="S206">
        <v>0.29371703686903072</v>
      </c>
      <c r="U206">
        <v>0.65024199497523705</v>
      </c>
      <c r="V206">
        <v>0.20712445883444514</v>
      </c>
      <c r="W206">
        <v>0.14263354619031771</v>
      </c>
    </row>
    <row r="207" spans="2:23" x14ac:dyDescent="0.45">
      <c r="B207" s="3">
        <v>41308</v>
      </c>
      <c r="I207">
        <v>0.31794365963830712</v>
      </c>
      <c r="J207">
        <v>0.290375107479591</v>
      </c>
      <c r="K207">
        <v>0.39168123288210188</v>
      </c>
      <c r="Q207">
        <v>0.71922251531722514</v>
      </c>
      <c r="R207">
        <v>0.1873153099981531</v>
      </c>
      <c r="S207">
        <v>9.3462174684621743E-2</v>
      </c>
      <c r="U207">
        <v>0.40791062801932371</v>
      </c>
      <c r="V207">
        <v>0.3064613526570048</v>
      </c>
      <c r="W207">
        <v>0.28562801932367149</v>
      </c>
    </row>
    <row r="208" spans="2:23" x14ac:dyDescent="0.45">
      <c r="B208" s="3">
        <v>41308</v>
      </c>
      <c r="I208">
        <v>0.33931646988026815</v>
      </c>
      <c r="J208">
        <v>0.28640202527442882</v>
      </c>
      <c r="K208">
        <v>0.37428150484530304</v>
      </c>
      <c r="Q208">
        <v>0.40127549334887513</v>
      </c>
      <c r="R208">
        <v>0.29744516729632692</v>
      </c>
      <c r="S208">
        <v>0.301279339354798</v>
      </c>
      <c r="U208">
        <v>0.33986013986013985</v>
      </c>
      <c r="V208">
        <v>0.28391608391608392</v>
      </c>
      <c r="W208">
        <v>0.37622377622377623</v>
      </c>
    </row>
    <row r="209" spans="2:23" x14ac:dyDescent="0.45">
      <c r="B209" s="3">
        <v>41308</v>
      </c>
      <c r="I209" t="s">
        <v>5818</v>
      </c>
      <c r="J209" t="s">
        <v>5818</v>
      </c>
      <c r="K209" t="s">
        <v>5818</v>
      </c>
      <c r="Q209" t="s">
        <v>5818</v>
      </c>
      <c r="R209" t="s">
        <v>5818</v>
      </c>
      <c r="S209" t="s">
        <v>5818</v>
      </c>
      <c r="U209">
        <v>0.4397416984843226</v>
      </c>
      <c r="V209">
        <v>0.28712541941455516</v>
      </c>
      <c r="W209">
        <v>0.2731328821011223</v>
      </c>
    </row>
    <row r="210" spans="2:23" x14ac:dyDescent="0.45">
      <c r="B210" s="3">
        <v>41308</v>
      </c>
      <c r="I210">
        <v>0.38922311763610734</v>
      </c>
      <c r="J210">
        <v>0.29042793691321578</v>
      </c>
      <c r="K210">
        <v>0.32034894545067688</v>
      </c>
      <c r="Q210">
        <v>0.40490191123285674</v>
      </c>
      <c r="R210">
        <v>0.28150934140113032</v>
      </c>
      <c r="S210">
        <v>0.31358874736601289</v>
      </c>
      <c r="U210">
        <v>0.38949938949938945</v>
      </c>
      <c r="V210">
        <v>0.28052503052503047</v>
      </c>
      <c r="W210">
        <v>0.32997557997557991</v>
      </c>
    </row>
    <row r="211" spans="2:23" x14ac:dyDescent="0.45">
      <c r="B211" s="3">
        <v>41308</v>
      </c>
      <c r="I211">
        <v>0.49756928588500116</v>
      </c>
      <c r="J211">
        <v>0.27324119166720162</v>
      </c>
      <c r="K211">
        <v>0.22918952244779722</v>
      </c>
      <c r="Q211">
        <v>0.31952556360751555</v>
      </c>
      <c r="R211">
        <v>0.28447781104464864</v>
      </c>
      <c r="S211">
        <v>0.39599662534783592</v>
      </c>
      <c r="U211">
        <v>0.42782665363310524</v>
      </c>
      <c r="V211">
        <v>0.29586184424894102</v>
      </c>
      <c r="W211">
        <v>0.27631150211795374</v>
      </c>
    </row>
    <row r="212" spans="2:23" x14ac:dyDescent="0.45">
      <c r="B212" s="3">
        <v>41308</v>
      </c>
      <c r="I212">
        <v>0.4701565740550438</v>
      </c>
      <c r="J212">
        <v>0.26871695222436054</v>
      </c>
      <c r="K212">
        <v>0.26112647372059566</v>
      </c>
      <c r="Q212">
        <v>0.40812483849474263</v>
      </c>
      <c r="R212">
        <v>0.28470004739120158</v>
      </c>
      <c r="S212">
        <v>0.3071751141140559</v>
      </c>
      <c r="U212">
        <v>0.46337989020915848</v>
      </c>
      <c r="V212">
        <v>0.28326731985268566</v>
      </c>
      <c r="W212">
        <v>0.25335278993815574</v>
      </c>
    </row>
    <row r="213" spans="2:23" x14ac:dyDescent="0.45">
      <c r="B213" s="3">
        <v>41309</v>
      </c>
      <c r="I213">
        <v>0.28078641726313625</v>
      </c>
      <c r="J213">
        <v>0.28859620553109872</v>
      </c>
      <c r="K213">
        <v>0.43061737720576504</v>
      </c>
      <c r="Q213">
        <v>0.53053945698457938</v>
      </c>
      <c r="R213">
        <v>0.26624201036669082</v>
      </c>
      <c r="S213">
        <v>0.20321853264872972</v>
      </c>
      <c r="U213">
        <v>0.33450046685340806</v>
      </c>
      <c r="V213">
        <v>0.27147525676937445</v>
      </c>
      <c r="W213">
        <v>0.3940242763772176</v>
      </c>
    </row>
    <row r="214" spans="2:23" x14ac:dyDescent="0.45">
      <c r="B214" s="3">
        <v>41314</v>
      </c>
      <c r="I214">
        <v>0.58103514016870506</v>
      </c>
      <c r="J214">
        <v>0.24377209004599551</v>
      </c>
      <c r="K214">
        <v>0.17519276978529952</v>
      </c>
      <c r="Q214">
        <v>0.32213208073609023</v>
      </c>
      <c r="R214">
        <v>0.27643911840422603</v>
      </c>
      <c r="S214">
        <v>0.40142880085968369</v>
      </c>
      <c r="U214">
        <v>0.42289886039886038</v>
      </c>
      <c r="V214">
        <v>0.28614672364672367</v>
      </c>
      <c r="W214">
        <v>0.29095441595441596</v>
      </c>
    </row>
    <row r="215" spans="2:23" x14ac:dyDescent="0.45">
      <c r="B215" s="3">
        <v>41314</v>
      </c>
      <c r="I215">
        <v>0.56213352151902951</v>
      </c>
      <c r="J215">
        <v>0.25595693948037856</v>
      </c>
      <c r="K215">
        <v>0.18190953900059195</v>
      </c>
      <c r="Q215">
        <v>0.44065676293092965</v>
      </c>
      <c r="R215">
        <v>0.27673926376987751</v>
      </c>
      <c r="S215">
        <v>0.28260397329919268</v>
      </c>
      <c r="U215">
        <v>0.50272904483430803</v>
      </c>
      <c r="V215">
        <v>0.25419103313840158</v>
      </c>
      <c r="W215">
        <v>0.24307992202729048</v>
      </c>
    </row>
    <row r="216" spans="2:23" x14ac:dyDescent="0.45">
      <c r="B216" s="3">
        <v>41314</v>
      </c>
      <c r="I216">
        <v>0.61511464609697286</v>
      </c>
      <c r="J216">
        <v>0.23949120470046417</v>
      </c>
      <c r="K216">
        <v>0.14539414920256294</v>
      </c>
      <c r="Q216">
        <v>0.53018174132543627</v>
      </c>
      <c r="R216">
        <v>0.26512329444880767</v>
      </c>
      <c r="S216">
        <v>0.204694964225756</v>
      </c>
      <c r="U216">
        <v>0.45454545454545447</v>
      </c>
      <c r="V216">
        <v>0.28138528138528135</v>
      </c>
      <c r="W216">
        <v>0.26406926406926401</v>
      </c>
    </row>
    <row r="217" spans="2:23" x14ac:dyDescent="0.45">
      <c r="B217" s="3">
        <v>41315</v>
      </c>
      <c r="I217">
        <v>0.25621992904719187</v>
      </c>
      <c r="J217">
        <v>0.27274835794489594</v>
      </c>
      <c r="K217">
        <v>0.47103171300791197</v>
      </c>
      <c r="Q217">
        <v>0.41734109875702802</v>
      </c>
      <c r="R217">
        <v>0.28497592214406375</v>
      </c>
      <c r="S217">
        <v>0.29768297909890834</v>
      </c>
      <c r="U217">
        <v>0.56759545923632615</v>
      </c>
      <c r="V217">
        <v>0.24251805985552113</v>
      </c>
      <c r="W217">
        <v>0.18988648090815272</v>
      </c>
    </row>
    <row r="218" spans="2:23" x14ac:dyDescent="0.45">
      <c r="B218" s="3">
        <v>41315</v>
      </c>
      <c r="I218">
        <v>0.53661252226825995</v>
      </c>
      <c r="J218">
        <v>0.26488970956184077</v>
      </c>
      <c r="K218">
        <v>0.19849776816989939</v>
      </c>
      <c r="Q218">
        <v>0.51158376686545703</v>
      </c>
      <c r="R218">
        <v>0.27244057437719416</v>
      </c>
      <c r="S218">
        <v>0.21597565875734889</v>
      </c>
      <c r="U218">
        <v>0.50206158211118257</v>
      </c>
      <c r="V218">
        <v>0.25627915046487659</v>
      </c>
      <c r="W218">
        <v>0.24165926742394089</v>
      </c>
    </row>
    <row r="219" spans="2:23" x14ac:dyDescent="0.45">
      <c r="B219" s="3">
        <v>41315</v>
      </c>
      <c r="I219">
        <v>0.39170964987289314</v>
      </c>
      <c r="J219">
        <v>0.28596121233576244</v>
      </c>
      <c r="K219">
        <v>0.32232913779134442</v>
      </c>
      <c r="Q219">
        <v>0.39474518453473717</v>
      </c>
      <c r="R219">
        <v>0.28314201690440483</v>
      </c>
      <c r="S219">
        <v>0.32211279856085795</v>
      </c>
      <c r="U219">
        <v>0.49108669108669117</v>
      </c>
      <c r="V219">
        <v>0.26398046398046399</v>
      </c>
      <c r="W219">
        <v>0.24493284493284492</v>
      </c>
    </row>
    <row r="220" spans="2:23" x14ac:dyDescent="0.45">
      <c r="B220" s="3">
        <v>41315</v>
      </c>
      <c r="I220">
        <v>0.41711609643830311</v>
      </c>
      <c r="J220">
        <v>0.28916686669266617</v>
      </c>
      <c r="K220">
        <v>0.29371703686903072</v>
      </c>
      <c r="Q220">
        <v>0.43630476417801872</v>
      </c>
      <c r="R220">
        <v>0.28142138225382046</v>
      </c>
      <c r="S220">
        <v>0.28227385356816076</v>
      </c>
      <c r="U220">
        <v>0.39360447981137636</v>
      </c>
      <c r="V220">
        <v>0.28463012083701739</v>
      </c>
      <c r="W220">
        <v>0.32176539935160625</v>
      </c>
    </row>
    <row r="221" spans="2:23" x14ac:dyDescent="0.45">
      <c r="B221" s="3">
        <v>41315</v>
      </c>
      <c r="I221">
        <v>0.71922251531722514</v>
      </c>
      <c r="J221">
        <v>0.1873153099981531</v>
      </c>
      <c r="K221">
        <v>9.3462174684621743E-2</v>
      </c>
      <c r="Q221">
        <v>0.48447974977055713</v>
      </c>
      <c r="R221">
        <v>0.26567333874271404</v>
      </c>
      <c r="S221">
        <v>0.2498469114867288</v>
      </c>
      <c r="U221">
        <v>0.61487322201607919</v>
      </c>
      <c r="V221">
        <v>0.21552257266542982</v>
      </c>
      <c r="W221">
        <v>0.16960420531849102</v>
      </c>
    </row>
    <row r="222" spans="2:23" x14ac:dyDescent="0.45">
      <c r="B222" s="3">
        <v>41315</v>
      </c>
      <c r="I222">
        <v>0.40127549334887513</v>
      </c>
      <c r="J222">
        <v>0.29744516729632692</v>
      </c>
      <c r="K222">
        <v>0.301279339354798</v>
      </c>
      <c r="Q222">
        <v>0.3773833297203244</v>
      </c>
      <c r="R222">
        <v>0.28918762810030868</v>
      </c>
      <c r="S222">
        <v>0.33342904217936703</v>
      </c>
      <c r="U222">
        <v>0.30008625421469459</v>
      </c>
      <c r="V222">
        <v>0.27444522857366899</v>
      </c>
      <c r="W222">
        <v>0.42546851721163648</v>
      </c>
    </row>
    <row r="223" spans="2:23" x14ac:dyDescent="0.45">
      <c r="B223" s="3">
        <v>41321</v>
      </c>
      <c r="I223" t="s">
        <v>5818</v>
      </c>
      <c r="J223" t="s">
        <v>5818</v>
      </c>
      <c r="K223" t="s">
        <v>5818</v>
      </c>
      <c r="Q223">
        <v>0.48472269620453806</v>
      </c>
      <c r="R223">
        <v>0.27869053229450547</v>
      </c>
      <c r="S223">
        <v>0.23658677150095658</v>
      </c>
      <c r="U223">
        <v>0.31565656565656564</v>
      </c>
      <c r="V223">
        <v>0.27146464646464646</v>
      </c>
      <c r="W223">
        <v>0.41287878787878785</v>
      </c>
    </row>
    <row r="224" spans="2:23" x14ac:dyDescent="0.45">
      <c r="B224" s="3">
        <v>41321</v>
      </c>
      <c r="I224">
        <v>0.40490191123285674</v>
      </c>
      <c r="J224">
        <v>0.28150934140113032</v>
      </c>
      <c r="K224">
        <v>0.31358874736601289</v>
      </c>
      <c r="Q224">
        <v>0.32034894545067688</v>
      </c>
      <c r="R224">
        <v>0.29042793691321578</v>
      </c>
      <c r="S224">
        <v>0.38922311763610734</v>
      </c>
      <c r="U224">
        <v>0.67169495460488526</v>
      </c>
      <c r="V224">
        <v>0.20819739237753093</v>
      </c>
      <c r="W224">
        <v>0.12010765301758373</v>
      </c>
    </row>
    <row r="225" spans="2:23" x14ac:dyDescent="0.45">
      <c r="B225" s="3">
        <v>41322</v>
      </c>
      <c r="I225">
        <v>0.31952556360751555</v>
      </c>
      <c r="J225">
        <v>0.28447781104464864</v>
      </c>
      <c r="K225">
        <v>0.39599662534783592</v>
      </c>
      <c r="Q225">
        <v>0.54827962390716412</v>
      </c>
      <c r="R225">
        <v>0.2620999700627667</v>
      </c>
      <c r="S225">
        <v>0.18962040603006916</v>
      </c>
      <c r="U225">
        <v>0.47473073736536864</v>
      </c>
      <c r="V225">
        <v>0.26884838442419218</v>
      </c>
      <c r="W225">
        <v>0.25642087821043907</v>
      </c>
    </row>
    <row r="226" spans="2:23" x14ac:dyDescent="0.45">
      <c r="B226" s="3">
        <v>41322</v>
      </c>
      <c r="I226">
        <v>0.40812483849474263</v>
      </c>
      <c r="J226">
        <v>0.28470004739120158</v>
      </c>
      <c r="K226">
        <v>0.3071751141140559</v>
      </c>
      <c r="Q226">
        <v>0.38948556780789395</v>
      </c>
      <c r="R226">
        <v>0.29529596536141073</v>
      </c>
      <c r="S226">
        <v>0.31521846683069527</v>
      </c>
      <c r="U226">
        <v>0.50842528118918129</v>
      </c>
      <c r="V226">
        <v>0.24393619317068152</v>
      </c>
      <c r="W226">
        <v>0.2476385256401373</v>
      </c>
    </row>
    <row r="227" spans="2:23" x14ac:dyDescent="0.45">
      <c r="B227" s="3">
        <v>41322</v>
      </c>
      <c r="I227">
        <v>0.53053945698457938</v>
      </c>
      <c r="J227">
        <v>0.26624201036669082</v>
      </c>
      <c r="K227">
        <v>0.20321853264872972</v>
      </c>
      <c r="Q227">
        <v>0.58559204072093729</v>
      </c>
      <c r="R227">
        <v>0.25282113708389192</v>
      </c>
      <c r="S227">
        <v>0.16158682219517082</v>
      </c>
      <c r="U227">
        <v>0.43104104298134149</v>
      </c>
      <c r="V227">
        <v>0.29395590589620441</v>
      </c>
      <c r="W227">
        <v>0.2750030511224541</v>
      </c>
    </row>
    <row r="228" spans="2:23" x14ac:dyDescent="0.45">
      <c r="B228" s="3">
        <v>41322</v>
      </c>
      <c r="I228">
        <v>0.32213208073609023</v>
      </c>
      <c r="J228">
        <v>0.27643911840422603</v>
      </c>
      <c r="K228">
        <v>0.40142880085968369</v>
      </c>
      <c r="Q228">
        <v>0.47046206241608529</v>
      </c>
      <c r="R228">
        <v>0.27459311654713947</v>
      </c>
      <c r="S228">
        <v>0.25494482103677502</v>
      </c>
      <c r="U228">
        <v>0.44097238940514982</v>
      </c>
      <c r="V228">
        <v>0.29331642779569983</v>
      </c>
      <c r="W228">
        <v>0.26571118279915051</v>
      </c>
    </row>
    <row r="229" spans="2:23" x14ac:dyDescent="0.45">
      <c r="B229" s="3">
        <v>41322</v>
      </c>
      <c r="I229">
        <v>0.44065676293092965</v>
      </c>
      <c r="J229">
        <v>0.27673926376987751</v>
      </c>
      <c r="K229">
        <v>0.28260397329919268</v>
      </c>
      <c r="Q229">
        <v>0.39012223649962113</v>
      </c>
      <c r="R229">
        <v>0.28862969918618825</v>
      </c>
      <c r="S229">
        <v>0.32124806431419067</v>
      </c>
      <c r="U229">
        <v>0.62794146660045036</v>
      </c>
      <c r="V229">
        <v>0.21955467267148773</v>
      </c>
      <c r="W229">
        <v>0.15250386072806188</v>
      </c>
    </row>
    <row r="230" spans="2:23" x14ac:dyDescent="0.45">
      <c r="B230" s="3">
        <v>41322</v>
      </c>
      <c r="I230">
        <v>0.53018174132543627</v>
      </c>
      <c r="J230">
        <v>0.26512329444880767</v>
      </c>
      <c r="K230">
        <v>0.204694964225756</v>
      </c>
      <c r="Q230" t="s">
        <v>5818</v>
      </c>
      <c r="R230" t="s">
        <v>5818</v>
      </c>
      <c r="S230" t="s">
        <v>5818</v>
      </c>
      <c r="U230">
        <v>0.64379084967320255</v>
      </c>
      <c r="V230">
        <v>0.21241830065359477</v>
      </c>
      <c r="W230">
        <v>0.1437908496732026</v>
      </c>
    </row>
    <row r="231" spans="2:23" x14ac:dyDescent="0.45">
      <c r="B231" s="3">
        <v>41323</v>
      </c>
      <c r="I231">
        <v>0.41734109875702802</v>
      </c>
      <c r="J231">
        <v>0.28497592214406375</v>
      </c>
      <c r="K231">
        <v>0.29768297909890834</v>
      </c>
      <c r="Q231">
        <v>0.36996980479658398</v>
      </c>
      <c r="R231">
        <v>0.2918564715398323</v>
      </c>
      <c r="S231">
        <v>0.33817372366358356</v>
      </c>
      <c r="U231">
        <v>0.20163420695650147</v>
      </c>
      <c r="V231">
        <v>0.23665536557316569</v>
      </c>
      <c r="W231">
        <v>0.56171042747033284</v>
      </c>
    </row>
    <row r="232" spans="2:23" x14ac:dyDescent="0.45">
      <c r="B232" s="3">
        <v>41328</v>
      </c>
      <c r="I232">
        <v>0.51158376686545703</v>
      </c>
      <c r="J232">
        <v>0.27244057437719416</v>
      </c>
      <c r="K232">
        <v>0.21597565875734889</v>
      </c>
      <c r="Q232">
        <v>0.51941685275018612</v>
      </c>
      <c r="R232">
        <v>0.26504159837493169</v>
      </c>
      <c r="S232">
        <v>0.21554154887488217</v>
      </c>
      <c r="U232">
        <v>0.40009005966452782</v>
      </c>
      <c r="V232">
        <v>0.29201846223122824</v>
      </c>
      <c r="W232">
        <v>0.30789147810424411</v>
      </c>
    </row>
    <row r="233" spans="2:23" x14ac:dyDescent="0.45">
      <c r="B233" s="3">
        <v>41328</v>
      </c>
      <c r="I233">
        <v>0.39474518453473717</v>
      </c>
      <c r="J233">
        <v>0.28314201690440483</v>
      </c>
      <c r="K233">
        <v>0.32211279856085795</v>
      </c>
      <c r="Q233">
        <v>0.47530555770922417</v>
      </c>
      <c r="R233">
        <v>0.27972373696910879</v>
      </c>
      <c r="S233">
        <v>0.24497070532166718</v>
      </c>
      <c r="U233">
        <v>0.39417989417989419</v>
      </c>
      <c r="V233">
        <v>0.29497354497354494</v>
      </c>
      <c r="W233">
        <v>0.31084656084656082</v>
      </c>
    </row>
    <row r="234" spans="2:23" x14ac:dyDescent="0.45">
      <c r="B234" s="3">
        <v>41328</v>
      </c>
      <c r="I234">
        <v>0.43630476417801872</v>
      </c>
      <c r="J234">
        <v>0.28142138225382046</v>
      </c>
      <c r="K234">
        <v>0.28227385356816076</v>
      </c>
      <c r="Q234">
        <v>0.32913117212849596</v>
      </c>
      <c r="R234">
        <v>0.27586240699532405</v>
      </c>
      <c r="S234">
        <v>0.39500642087618004</v>
      </c>
      <c r="U234">
        <v>0.523494320954912</v>
      </c>
      <c r="V234">
        <v>0.26690130598698625</v>
      </c>
      <c r="W234">
        <v>0.20960437305810181</v>
      </c>
    </row>
    <row r="235" spans="2:23" x14ac:dyDescent="0.45">
      <c r="B235" s="3">
        <v>41328</v>
      </c>
      <c r="I235">
        <v>0.48447974977055713</v>
      </c>
      <c r="J235">
        <v>0.26567333874271404</v>
      </c>
      <c r="K235">
        <v>0.2498469114867288</v>
      </c>
      <c r="Q235">
        <v>0.4014929135373636</v>
      </c>
      <c r="R235">
        <v>0.28066795421111235</v>
      </c>
      <c r="S235">
        <v>0.3178391322515241</v>
      </c>
      <c r="U235">
        <v>0.68253968253968256</v>
      </c>
      <c r="V235">
        <v>0.20634920634920637</v>
      </c>
      <c r="W235">
        <v>0.11111111111111113</v>
      </c>
    </row>
    <row r="236" spans="2:23" x14ac:dyDescent="0.45">
      <c r="B236" s="3">
        <v>41329</v>
      </c>
      <c r="I236">
        <v>0.3773833297203244</v>
      </c>
      <c r="J236">
        <v>0.28918762810030868</v>
      </c>
      <c r="K236">
        <v>0.33342904217936703</v>
      </c>
      <c r="Q236">
        <v>0.33071905473640162</v>
      </c>
      <c r="R236">
        <v>0.28615803145326696</v>
      </c>
      <c r="S236">
        <v>0.38312291381033137</v>
      </c>
      <c r="U236">
        <v>0.54657649829360144</v>
      </c>
      <c r="V236">
        <v>0.26265946327150003</v>
      </c>
      <c r="W236">
        <v>0.19076403843489873</v>
      </c>
    </row>
    <row r="237" spans="2:23" x14ac:dyDescent="0.45">
      <c r="B237" s="3">
        <v>41329</v>
      </c>
      <c r="I237">
        <v>0.48472269620453806</v>
      </c>
      <c r="J237">
        <v>0.27869053229450547</v>
      </c>
      <c r="K237">
        <v>0.23658677150095658</v>
      </c>
      <c r="Q237">
        <v>0.55834511572216483</v>
      </c>
      <c r="R237">
        <v>0.24657355395060307</v>
      </c>
      <c r="S237">
        <v>0.19508133032723188</v>
      </c>
      <c r="U237">
        <v>0.24494195688225542</v>
      </c>
      <c r="V237">
        <v>0.27678275290215587</v>
      </c>
      <c r="W237">
        <v>0.47827529021558873</v>
      </c>
    </row>
    <row r="238" spans="2:23" x14ac:dyDescent="0.45">
      <c r="B238" s="3">
        <v>41329</v>
      </c>
      <c r="I238">
        <v>0.32034894545067688</v>
      </c>
      <c r="J238">
        <v>0.29042793691321578</v>
      </c>
      <c r="K238">
        <v>0.38922311763610734</v>
      </c>
      <c r="Q238">
        <v>0.58553259561808302</v>
      </c>
      <c r="R238">
        <v>0.23967105898347904</v>
      </c>
      <c r="S238">
        <v>0.17479634539843794</v>
      </c>
      <c r="U238">
        <v>0.43204508516790846</v>
      </c>
      <c r="V238">
        <v>0.25147223336217994</v>
      </c>
      <c r="W238">
        <v>0.31648268146991154</v>
      </c>
    </row>
    <row r="239" spans="2:23" x14ac:dyDescent="0.45">
      <c r="B239" s="3">
        <v>41329</v>
      </c>
      <c r="I239">
        <v>0.54827962390716412</v>
      </c>
      <c r="J239">
        <v>0.2620999700627667</v>
      </c>
      <c r="K239">
        <v>0.18962040603006916</v>
      </c>
      <c r="Q239" t="s">
        <v>5818</v>
      </c>
      <c r="R239" t="s">
        <v>5818</v>
      </c>
      <c r="S239" t="s">
        <v>5818</v>
      </c>
      <c r="U239">
        <v>0.32336182336182334</v>
      </c>
      <c r="V239">
        <v>0.28383190883190884</v>
      </c>
      <c r="W239">
        <v>0.39280626780626782</v>
      </c>
    </row>
    <row r="240" spans="2:23" x14ac:dyDescent="0.45">
      <c r="B240" s="3">
        <v>41329</v>
      </c>
      <c r="I240">
        <v>0.38948556780789395</v>
      </c>
      <c r="J240">
        <v>0.29529596536141073</v>
      </c>
      <c r="K240">
        <v>0.31521846683069527</v>
      </c>
      <c r="Q240">
        <v>0.48513100896583694</v>
      </c>
      <c r="R240">
        <v>0.2709803804198363</v>
      </c>
      <c r="S240">
        <v>0.24388861061432665</v>
      </c>
      <c r="U240">
        <v>0.59844985931942452</v>
      </c>
      <c r="V240">
        <v>0.23374210330732073</v>
      </c>
      <c r="W240">
        <v>0.16780803737325475</v>
      </c>
    </row>
    <row r="241" spans="2:23" x14ac:dyDescent="0.45">
      <c r="B241" s="3">
        <v>41335</v>
      </c>
      <c r="I241">
        <v>0.58559204072093729</v>
      </c>
      <c r="J241">
        <v>0.25282113708389192</v>
      </c>
      <c r="K241">
        <v>0.16158682219517082</v>
      </c>
      <c r="Q241">
        <v>0.41190126756995221</v>
      </c>
      <c r="R241">
        <v>0.28757938691895768</v>
      </c>
      <c r="S241">
        <v>0.30051934551109016</v>
      </c>
      <c r="U241">
        <v>0.5326797385620915</v>
      </c>
      <c r="V241">
        <v>0.25490196078431376</v>
      </c>
      <c r="W241">
        <v>0.21241830065359477</v>
      </c>
    </row>
    <row r="242" spans="2:23" x14ac:dyDescent="0.45">
      <c r="B242" s="3">
        <v>41335</v>
      </c>
      <c r="I242">
        <v>0.47046206241608529</v>
      </c>
      <c r="J242">
        <v>0.27459311654713947</v>
      </c>
      <c r="K242">
        <v>0.25494482103677502</v>
      </c>
      <c r="Q242">
        <v>0.41157094818062062</v>
      </c>
      <c r="R242">
        <v>0.28032769432918314</v>
      </c>
      <c r="S242">
        <v>0.30810135749019629</v>
      </c>
      <c r="U242">
        <v>0.32305275933461841</v>
      </c>
      <c r="V242">
        <v>0.26393945884200753</v>
      </c>
      <c r="W242">
        <v>0.41300778182337405</v>
      </c>
    </row>
    <row r="243" spans="2:23" x14ac:dyDescent="0.45">
      <c r="B243" s="3">
        <v>41335</v>
      </c>
      <c r="I243">
        <v>0.39012223649962113</v>
      </c>
      <c r="J243">
        <v>0.28862969918618825</v>
      </c>
      <c r="K243">
        <v>0.32124806431419067</v>
      </c>
      <c r="Q243">
        <v>0.52993660402772225</v>
      </c>
      <c r="R243">
        <v>0.25893784246292306</v>
      </c>
      <c r="S243">
        <v>0.21112555350935477</v>
      </c>
      <c r="U243">
        <v>0.24213172448466561</v>
      </c>
      <c r="V243">
        <v>0.26958270487682245</v>
      </c>
      <c r="W243">
        <v>0.4882855706385118</v>
      </c>
    </row>
    <row r="244" spans="2:23" x14ac:dyDescent="0.45">
      <c r="B244" s="3">
        <v>41336</v>
      </c>
      <c r="I244" t="s">
        <v>5818</v>
      </c>
      <c r="J244" t="s">
        <v>5818</v>
      </c>
      <c r="K244" t="s">
        <v>5818</v>
      </c>
      <c r="Q244">
        <v>0.31259355613734807</v>
      </c>
      <c r="R244">
        <v>0.28587089914173824</v>
      </c>
      <c r="S244">
        <v>0.40153554472091368</v>
      </c>
      <c r="U244">
        <v>0.61414843480686465</v>
      </c>
      <c r="V244">
        <v>0.21816961506931576</v>
      </c>
      <c r="W244">
        <v>0.16768195012381951</v>
      </c>
    </row>
    <row r="245" spans="2:23" x14ac:dyDescent="0.45">
      <c r="B245" s="3">
        <v>41336</v>
      </c>
      <c r="I245">
        <v>0.36996980479658398</v>
      </c>
      <c r="J245">
        <v>0.2918564715398323</v>
      </c>
      <c r="K245">
        <v>0.33817372366358356</v>
      </c>
      <c r="Q245">
        <v>0.61601658476658472</v>
      </c>
      <c r="R245">
        <v>0.23671683046683042</v>
      </c>
      <c r="S245">
        <v>0.14726658476658475</v>
      </c>
      <c r="U245">
        <v>0.43984170255356692</v>
      </c>
      <c r="V245">
        <v>0.2980555226317938</v>
      </c>
      <c r="W245">
        <v>0.26210277481463923</v>
      </c>
    </row>
    <row r="246" spans="2:23" x14ac:dyDescent="0.45">
      <c r="B246" s="3">
        <v>41336</v>
      </c>
      <c r="I246">
        <v>0.51941685275018612</v>
      </c>
      <c r="J246">
        <v>0.26504159837493169</v>
      </c>
      <c r="K246">
        <v>0.21554154887488217</v>
      </c>
      <c r="Q246" t="s">
        <v>5818</v>
      </c>
      <c r="R246" t="s">
        <v>5818</v>
      </c>
      <c r="S246" t="s">
        <v>5818</v>
      </c>
      <c r="U246">
        <v>0.57577384147432453</v>
      </c>
      <c r="V246">
        <v>0.24834496332080871</v>
      </c>
      <c r="W246">
        <v>0.1758811952048667</v>
      </c>
    </row>
    <row r="247" spans="2:23" x14ac:dyDescent="0.45">
      <c r="B247" s="3">
        <v>41336</v>
      </c>
      <c r="I247">
        <v>0.47530555770922417</v>
      </c>
      <c r="J247">
        <v>0.27972373696910879</v>
      </c>
      <c r="K247">
        <v>0.24497070532166718</v>
      </c>
      <c r="Q247">
        <v>0.55849458211662939</v>
      </c>
      <c r="R247">
        <v>0.25277995553586108</v>
      </c>
      <c r="S247">
        <v>0.18872546234750959</v>
      </c>
      <c r="U247">
        <v>0.59389038634321656</v>
      </c>
      <c r="V247">
        <v>0.25067385444743934</v>
      </c>
      <c r="W247">
        <v>0.15543575920934413</v>
      </c>
    </row>
    <row r="248" spans="2:23" x14ac:dyDescent="0.45">
      <c r="B248" s="3">
        <v>41336</v>
      </c>
      <c r="I248">
        <v>0.32913117212849596</v>
      </c>
      <c r="J248">
        <v>0.27586240699532405</v>
      </c>
      <c r="K248">
        <v>0.39500642087618004</v>
      </c>
      <c r="Q248">
        <v>0.36857046814327549</v>
      </c>
      <c r="R248">
        <v>0.28829005204196384</v>
      </c>
      <c r="S248">
        <v>0.34313947981476067</v>
      </c>
      <c r="U248">
        <v>0.44080687830687831</v>
      </c>
      <c r="V248">
        <v>0.28207671957671959</v>
      </c>
      <c r="W248">
        <v>0.27711640211640215</v>
      </c>
    </row>
    <row r="249" spans="2:23" x14ac:dyDescent="0.45">
      <c r="B249" s="3">
        <v>41337</v>
      </c>
      <c r="I249">
        <v>0.4014929135373636</v>
      </c>
      <c r="J249">
        <v>0.28066795421111235</v>
      </c>
      <c r="K249">
        <v>0.3178391322515241</v>
      </c>
      <c r="Q249" t="s">
        <v>5818</v>
      </c>
      <c r="R249" t="s">
        <v>5818</v>
      </c>
      <c r="S249" t="s">
        <v>5818</v>
      </c>
      <c r="U249">
        <v>0.29161230702326596</v>
      </c>
      <c r="V249">
        <v>0.25308490976299197</v>
      </c>
      <c r="W249">
        <v>0.45530278321374212</v>
      </c>
    </row>
    <row r="250" spans="2:23" x14ac:dyDescent="0.45">
      <c r="B250" s="3">
        <v>41342</v>
      </c>
      <c r="I250">
        <v>0.33071905473640162</v>
      </c>
      <c r="J250">
        <v>0.28615803145326696</v>
      </c>
      <c r="K250">
        <v>0.38312291381033137</v>
      </c>
      <c r="Q250">
        <v>0.36756744303914118</v>
      </c>
      <c r="R250">
        <v>0.27592323818738912</v>
      </c>
      <c r="S250">
        <v>0.3565093187734697</v>
      </c>
      <c r="U250">
        <v>0.5357142857142857</v>
      </c>
      <c r="V250">
        <v>0.24999999999999997</v>
      </c>
      <c r="W250">
        <v>0.21428571428571427</v>
      </c>
    </row>
    <row r="251" spans="2:23" x14ac:dyDescent="0.45">
      <c r="B251" s="3">
        <v>41342</v>
      </c>
      <c r="I251">
        <v>0.55834511572216483</v>
      </c>
      <c r="J251">
        <v>0.24657355395060307</v>
      </c>
      <c r="K251">
        <v>0.19508133032723188</v>
      </c>
      <c r="Q251">
        <v>0.3605619983721734</v>
      </c>
      <c r="R251">
        <v>0.28692753304631341</v>
      </c>
      <c r="S251">
        <v>0.35251046858151325</v>
      </c>
      <c r="U251">
        <v>0.37722082985240885</v>
      </c>
      <c r="V251">
        <v>0.29468114731272627</v>
      </c>
      <c r="W251">
        <v>0.32809802283486494</v>
      </c>
    </row>
    <row r="252" spans="2:23" x14ac:dyDescent="0.45">
      <c r="B252" s="3">
        <v>41343</v>
      </c>
      <c r="I252">
        <v>0.58553259561808302</v>
      </c>
      <c r="J252">
        <v>0.23967105898347904</v>
      </c>
      <c r="K252">
        <v>0.17479634539843794</v>
      </c>
      <c r="Q252">
        <v>0.56124691171093988</v>
      </c>
      <c r="R252">
        <v>0.25091494602649372</v>
      </c>
      <c r="S252">
        <v>0.18783814226256648</v>
      </c>
      <c r="U252">
        <v>0.32973678964014175</v>
      </c>
      <c r="V252">
        <v>0.30382468350415504</v>
      </c>
      <c r="W252">
        <v>0.36643852685570333</v>
      </c>
    </row>
    <row r="253" spans="2:23" x14ac:dyDescent="0.45">
      <c r="B253" s="3">
        <v>41343</v>
      </c>
      <c r="I253" t="s">
        <v>5818</v>
      </c>
      <c r="J253" t="s">
        <v>5818</v>
      </c>
      <c r="K253" t="s">
        <v>5818</v>
      </c>
      <c r="Q253">
        <v>0.58872277627731551</v>
      </c>
      <c r="R253">
        <v>0.24117666247476977</v>
      </c>
      <c r="S253">
        <v>0.17010056124791481</v>
      </c>
      <c r="U253">
        <v>0.34176742797432452</v>
      </c>
      <c r="V253">
        <v>0.32295865054485745</v>
      </c>
      <c r="W253">
        <v>0.33527392148081803</v>
      </c>
    </row>
    <row r="254" spans="2:23" x14ac:dyDescent="0.45">
      <c r="B254" s="3">
        <v>41343</v>
      </c>
      <c r="I254">
        <v>0.48513100896583694</v>
      </c>
      <c r="J254">
        <v>0.2709803804198363</v>
      </c>
      <c r="K254">
        <v>0.24388861061432665</v>
      </c>
      <c r="Q254">
        <v>0.63869365807795342</v>
      </c>
      <c r="R254">
        <v>0.23384178623341656</v>
      </c>
      <c r="S254">
        <v>0.12746455568863005</v>
      </c>
      <c r="U254">
        <v>0.70464093075427447</v>
      </c>
      <c r="V254">
        <v>0.1994330245785999</v>
      </c>
      <c r="W254">
        <v>9.5926044667125621E-2</v>
      </c>
    </row>
    <row r="255" spans="2:23" x14ac:dyDescent="0.45">
      <c r="B255" s="3">
        <v>41343</v>
      </c>
      <c r="I255">
        <v>0.41190126756995221</v>
      </c>
      <c r="J255">
        <v>0.28757938691895768</v>
      </c>
      <c r="K255">
        <v>0.30051934551109016</v>
      </c>
      <c r="Q255">
        <v>0.46410106046448946</v>
      </c>
      <c r="R255">
        <v>0.27835184921573575</v>
      </c>
      <c r="S255">
        <v>0.25754709031977491</v>
      </c>
      <c r="U255">
        <v>0.59953175913550161</v>
      </c>
      <c r="V255">
        <v>0.23157830367516666</v>
      </c>
      <c r="W255">
        <v>0.16888993718933185</v>
      </c>
    </row>
    <row r="256" spans="2:23" x14ac:dyDescent="0.45">
      <c r="B256" s="3">
        <v>41343</v>
      </c>
      <c r="I256">
        <v>0.41157094818062062</v>
      </c>
      <c r="J256">
        <v>0.28032769432918314</v>
      </c>
      <c r="K256">
        <v>0.30810135749019629</v>
      </c>
      <c r="Q256">
        <v>0.22275022432282612</v>
      </c>
      <c r="R256">
        <v>0.27213586692880776</v>
      </c>
      <c r="S256">
        <v>0.50511390874836626</v>
      </c>
      <c r="U256">
        <v>0.50274719205728546</v>
      </c>
      <c r="V256">
        <v>0.26490126834748745</v>
      </c>
      <c r="W256">
        <v>0.232351539595227</v>
      </c>
    </row>
    <row r="257" spans="2:23" x14ac:dyDescent="0.45">
      <c r="B257" s="3">
        <v>41343</v>
      </c>
      <c r="I257">
        <v>0.52993660402772225</v>
      </c>
      <c r="J257">
        <v>0.25893784246292306</v>
      </c>
      <c r="K257">
        <v>0.21112555350935477</v>
      </c>
      <c r="Q257">
        <v>0.45745509248273486</v>
      </c>
      <c r="R257">
        <v>0.28428301991539018</v>
      </c>
      <c r="S257">
        <v>0.25826188760187496</v>
      </c>
      <c r="U257">
        <v>0.34451490365468856</v>
      </c>
      <c r="V257">
        <v>0.29672517844560853</v>
      </c>
      <c r="W257">
        <v>0.3587599178997028</v>
      </c>
    </row>
    <row r="258" spans="2:23" x14ac:dyDescent="0.45">
      <c r="B258" s="3">
        <v>41343</v>
      </c>
      <c r="I258">
        <v>0.31259355613734807</v>
      </c>
      <c r="J258">
        <v>0.28587089914173824</v>
      </c>
      <c r="K258">
        <v>0.40153554472091368</v>
      </c>
      <c r="Q258">
        <v>0.36041758762741288</v>
      </c>
      <c r="R258">
        <v>0.29492526603753033</v>
      </c>
      <c r="S258">
        <v>0.34465714633505673</v>
      </c>
      <c r="U258">
        <v>0.57645027405506455</v>
      </c>
      <c r="V258">
        <v>0.25542565662326144</v>
      </c>
      <c r="W258">
        <v>0.16812406932167412</v>
      </c>
    </row>
    <row r="259" spans="2:23" x14ac:dyDescent="0.45">
      <c r="B259" s="3">
        <v>41349</v>
      </c>
      <c r="I259">
        <v>0.61601658476658472</v>
      </c>
      <c r="J259">
        <v>0.23671683046683042</v>
      </c>
      <c r="K259">
        <v>0.14726658476658475</v>
      </c>
      <c r="Q259">
        <v>0.42658665510634169</v>
      </c>
      <c r="R259">
        <v>0.29111025167602655</v>
      </c>
      <c r="S259">
        <v>0.28230309321763153</v>
      </c>
      <c r="U259">
        <v>0.52322320368440844</v>
      </c>
      <c r="V259">
        <v>0.27528257893928165</v>
      </c>
      <c r="W259">
        <v>0.20149421737631001</v>
      </c>
    </row>
    <row r="260" spans="2:23" x14ac:dyDescent="0.45">
      <c r="B260" s="3">
        <v>41349</v>
      </c>
      <c r="I260" t="s">
        <v>5818</v>
      </c>
      <c r="J260" t="s">
        <v>5818</v>
      </c>
      <c r="K260" t="s">
        <v>5818</v>
      </c>
      <c r="Q260">
        <v>0.32690576280319872</v>
      </c>
      <c r="R260">
        <v>0.28606341426854254</v>
      </c>
      <c r="S260">
        <v>0.38703082292825886</v>
      </c>
      <c r="U260">
        <v>0.41257480712380129</v>
      </c>
      <c r="V260">
        <v>0.27629966111471621</v>
      </c>
      <c r="W260">
        <v>0.31112553176148239</v>
      </c>
    </row>
    <row r="261" spans="2:23" x14ac:dyDescent="0.45">
      <c r="B261" s="3">
        <v>41349</v>
      </c>
      <c r="I261">
        <v>0.55849458211662939</v>
      </c>
      <c r="J261">
        <v>0.25277995553586108</v>
      </c>
      <c r="K261">
        <v>0.18872546234750959</v>
      </c>
      <c r="Q261">
        <v>0.73808845300073367</v>
      </c>
      <c r="R261">
        <v>0.1756026931465528</v>
      </c>
      <c r="S261">
        <v>8.6308853852713502E-2</v>
      </c>
      <c r="U261">
        <v>0.38431644587659619</v>
      </c>
      <c r="V261">
        <v>0.32703037355292991</v>
      </c>
      <c r="W261">
        <v>0.28865318057047379</v>
      </c>
    </row>
    <row r="262" spans="2:23" x14ac:dyDescent="0.45">
      <c r="B262" s="3">
        <v>41350</v>
      </c>
      <c r="I262">
        <v>0.36857046814327549</v>
      </c>
      <c r="J262">
        <v>0.28829005204196384</v>
      </c>
      <c r="K262">
        <v>0.34313947981476067</v>
      </c>
      <c r="Q262">
        <v>0.38598498632402412</v>
      </c>
      <c r="R262">
        <v>0.29590805575629603</v>
      </c>
      <c r="S262">
        <v>0.31810695791967997</v>
      </c>
      <c r="U262">
        <v>0.50028502999138103</v>
      </c>
      <c r="V262">
        <v>0.26657989303106533</v>
      </c>
      <c r="W262">
        <v>0.23313507697755367</v>
      </c>
    </row>
    <row r="263" spans="2:23" x14ac:dyDescent="0.45">
      <c r="B263" s="3">
        <v>41350</v>
      </c>
      <c r="I263" t="s">
        <v>5818</v>
      </c>
      <c r="J263" t="s">
        <v>5818</v>
      </c>
      <c r="K263" t="s">
        <v>5818</v>
      </c>
      <c r="Q263">
        <v>0.53009938375792021</v>
      </c>
      <c r="R263">
        <v>0.2605615532444801</v>
      </c>
      <c r="S263">
        <v>0.20933906299759955</v>
      </c>
      <c r="U263">
        <v>0.53524015461795382</v>
      </c>
      <c r="V263">
        <v>0.247415004548691</v>
      </c>
      <c r="W263">
        <v>0.21734484083335526</v>
      </c>
    </row>
    <row r="264" spans="2:23" x14ac:dyDescent="0.45">
      <c r="B264" s="3">
        <v>41350</v>
      </c>
      <c r="I264">
        <v>0.36756744303914118</v>
      </c>
      <c r="J264">
        <v>0.27592323818738912</v>
      </c>
      <c r="K264">
        <v>0.3565093187734697</v>
      </c>
      <c r="Q264">
        <v>0.55504023445723638</v>
      </c>
      <c r="R264">
        <v>0.26033875331507722</v>
      </c>
      <c r="S264">
        <v>0.18462101222768637</v>
      </c>
      <c r="U264">
        <v>0.40637598369557132</v>
      </c>
      <c r="V264">
        <v>0.31711816247898722</v>
      </c>
      <c r="W264">
        <v>0.27650585382544146</v>
      </c>
    </row>
    <row r="265" spans="2:23" x14ac:dyDescent="0.45">
      <c r="B265" s="3">
        <v>41350</v>
      </c>
      <c r="I265">
        <v>0.3605619983721734</v>
      </c>
      <c r="J265">
        <v>0.28692753304631341</v>
      </c>
      <c r="K265">
        <v>0.35251046858151325</v>
      </c>
      <c r="Q265">
        <v>0.39141701091328318</v>
      </c>
      <c r="R265">
        <v>0.28654649025498236</v>
      </c>
      <c r="S265">
        <v>0.32203649883173446</v>
      </c>
      <c r="U265">
        <v>0.47834124672491979</v>
      </c>
      <c r="V265">
        <v>0.26003138756999022</v>
      </c>
      <c r="W265">
        <v>0.26162736570508976</v>
      </c>
    </row>
    <row r="266" spans="2:23" x14ac:dyDescent="0.45">
      <c r="B266" s="3">
        <v>41350</v>
      </c>
      <c r="I266">
        <v>0.56124691171093988</v>
      </c>
      <c r="J266">
        <v>0.25091494602649372</v>
      </c>
      <c r="K266">
        <v>0.18783814226256648</v>
      </c>
      <c r="Q266">
        <v>0.48993343359097213</v>
      </c>
      <c r="R266">
        <v>0.27321955257114211</v>
      </c>
      <c r="S266">
        <v>0.2368470138378857</v>
      </c>
      <c r="U266">
        <v>0.6032011940147527</v>
      </c>
      <c r="V266">
        <v>0.2384604804048879</v>
      </c>
      <c r="W266">
        <v>0.1583383255803596</v>
      </c>
    </row>
    <row r="267" spans="2:23" x14ac:dyDescent="0.45">
      <c r="B267" s="3">
        <v>41351</v>
      </c>
      <c r="I267">
        <v>0.58872277627731551</v>
      </c>
      <c r="J267">
        <v>0.24117666247476977</v>
      </c>
      <c r="K267">
        <v>0.17010056124791481</v>
      </c>
      <c r="Q267">
        <v>0.49234273654192418</v>
      </c>
      <c r="R267">
        <v>0.28308530569266321</v>
      </c>
      <c r="S267">
        <v>0.22457195776541256</v>
      </c>
      <c r="U267">
        <v>0.29761865624758554</v>
      </c>
      <c r="V267">
        <v>0.30671967758442442</v>
      </c>
      <c r="W267">
        <v>0.39566166616799003</v>
      </c>
    </row>
    <row r="268" spans="2:23" x14ac:dyDescent="0.45">
      <c r="B268" s="3">
        <v>41363</v>
      </c>
      <c r="I268">
        <v>0.63869365807795342</v>
      </c>
      <c r="J268">
        <v>0.23384178623341656</v>
      </c>
      <c r="K268">
        <v>0.12746455568863005</v>
      </c>
      <c r="Q268">
        <v>0.31355157035238712</v>
      </c>
      <c r="R268">
        <v>0.27811141292347724</v>
      </c>
      <c r="S268">
        <v>0.40833701672413558</v>
      </c>
      <c r="U268">
        <v>0.46067340379982563</v>
      </c>
      <c r="V268">
        <v>0.27860057466817301</v>
      </c>
      <c r="W268">
        <v>0.26072602153200142</v>
      </c>
    </row>
    <row r="269" spans="2:23" x14ac:dyDescent="0.45">
      <c r="B269" s="3">
        <v>41363</v>
      </c>
      <c r="I269">
        <v>0.46410106046448946</v>
      </c>
      <c r="J269">
        <v>0.27835184921573575</v>
      </c>
      <c r="K269">
        <v>0.25754709031977491</v>
      </c>
      <c r="Q269">
        <v>0.46594887955182068</v>
      </c>
      <c r="R269">
        <v>0.28387605042016806</v>
      </c>
      <c r="S269">
        <v>0.2501750700280112</v>
      </c>
      <c r="U269">
        <v>0.31543680549295283</v>
      </c>
      <c r="V269">
        <v>0.30325114026641026</v>
      </c>
      <c r="W269">
        <v>0.38131205424063691</v>
      </c>
    </row>
    <row r="270" spans="2:23" x14ac:dyDescent="0.45">
      <c r="B270" s="3">
        <v>41364</v>
      </c>
      <c r="I270">
        <v>0.22275022432282612</v>
      </c>
      <c r="J270">
        <v>0.27213586692880776</v>
      </c>
      <c r="K270">
        <v>0.50511390874836626</v>
      </c>
      <c r="Q270">
        <v>0.36889231584986504</v>
      </c>
      <c r="R270">
        <v>0.29498248584247405</v>
      </c>
      <c r="S270">
        <v>0.33612519830766097</v>
      </c>
      <c r="U270">
        <v>0.39488744457748676</v>
      </c>
      <c r="V270">
        <v>0.29193481598569393</v>
      </c>
      <c r="W270">
        <v>0.31317773943681926</v>
      </c>
    </row>
    <row r="271" spans="2:23" x14ac:dyDescent="0.45">
      <c r="B271" s="3">
        <v>41364</v>
      </c>
      <c r="I271">
        <v>0.45745509248273486</v>
      </c>
      <c r="J271">
        <v>0.28428301991539018</v>
      </c>
      <c r="K271">
        <v>0.25826188760187496</v>
      </c>
      <c r="Q271">
        <v>0.46842202217342205</v>
      </c>
      <c r="R271">
        <v>0.27566740836617659</v>
      </c>
      <c r="S271">
        <v>0.25591056946040153</v>
      </c>
      <c r="U271">
        <v>0.59923162470933167</v>
      </c>
      <c r="V271">
        <v>0.24800323526438176</v>
      </c>
      <c r="W271">
        <v>0.15276514002628652</v>
      </c>
    </row>
    <row r="272" spans="2:23" x14ac:dyDescent="0.45">
      <c r="B272" s="3">
        <v>41364</v>
      </c>
      <c r="I272">
        <v>0.36041758762741288</v>
      </c>
      <c r="J272">
        <v>0.29492526603753033</v>
      </c>
      <c r="K272">
        <v>0.34465714633505673</v>
      </c>
      <c r="Q272">
        <v>0.5920623318947581</v>
      </c>
      <c r="R272">
        <v>0.24345979993952593</v>
      </c>
      <c r="S272">
        <v>0.16447786816571602</v>
      </c>
      <c r="U272">
        <v>0.38063713773011015</v>
      </c>
      <c r="V272">
        <v>0.31583906660292516</v>
      </c>
      <c r="W272">
        <v>0.30352379566696458</v>
      </c>
    </row>
    <row r="273" spans="2:23" x14ac:dyDescent="0.45">
      <c r="B273" s="3">
        <v>41364</v>
      </c>
      <c r="I273">
        <v>0.42658665510634169</v>
      </c>
      <c r="J273">
        <v>0.29111025167602655</v>
      </c>
      <c r="K273">
        <v>0.28230309321763153</v>
      </c>
      <c r="Q273">
        <v>0.6028378344520271</v>
      </c>
      <c r="R273">
        <v>0.24059718334372482</v>
      </c>
      <c r="S273">
        <v>0.15656498220424819</v>
      </c>
      <c r="U273">
        <v>0.53075396825396826</v>
      </c>
      <c r="V273">
        <v>0.2718253968253968</v>
      </c>
      <c r="W273">
        <v>0.19742063492063491</v>
      </c>
    </row>
    <row r="274" spans="2:23" x14ac:dyDescent="0.45">
      <c r="B274" s="3">
        <v>41364</v>
      </c>
      <c r="I274">
        <v>0.32690576280319872</v>
      </c>
      <c r="J274">
        <v>0.28606341426854254</v>
      </c>
      <c r="K274">
        <v>0.38703082292825886</v>
      </c>
      <c r="Q274">
        <v>0.44641940524454854</v>
      </c>
      <c r="R274">
        <v>0.28049607509694313</v>
      </c>
      <c r="S274">
        <v>0.27308451965850844</v>
      </c>
      <c r="U274">
        <v>0.58809523809523812</v>
      </c>
      <c r="V274">
        <v>0.24880952380952379</v>
      </c>
      <c r="W274">
        <v>0.1630952380952381</v>
      </c>
    </row>
    <row r="275" spans="2:23" x14ac:dyDescent="0.45">
      <c r="B275" s="3">
        <v>41364</v>
      </c>
      <c r="I275">
        <v>0.73808845300073367</v>
      </c>
      <c r="J275">
        <v>0.1756026931465528</v>
      </c>
      <c r="K275">
        <v>8.6308853852713502E-2</v>
      </c>
      <c r="Q275">
        <v>0.38354003508171691</v>
      </c>
      <c r="R275">
        <v>0.29658771393781086</v>
      </c>
      <c r="S275">
        <v>0.31987225098047217</v>
      </c>
      <c r="U275">
        <v>0.45154351399858228</v>
      </c>
      <c r="V275">
        <v>0.28011178253809454</v>
      </c>
      <c r="W275">
        <v>0.26834470346332318</v>
      </c>
    </row>
    <row r="276" spans="2:23" x14ac:dyDescent="0.45">
      <c r="B276" s="3" t="s">
        <v>5436</v>
      </c>
      <c r="I276">
        <v>0.38598498632402412</v>
      </c>
      <c r="J276">
        <v>0.29590805575629603</v>
      </c>
      <c r="K276">
        <v>0.31810695791967997</v>
      </c>
      <c r="Q276">
        <v>0.27812441204195598</v>
      </c>
      <c r="R276">
        <v>0.28148516350598329</v>
      </c>
      <c r="S276">
        <v>0.44039042445206056</v>
      </c>
      <c r="U276">
        <v>0.33818867978967315</v>
      </c>
      <c r="V276">
        <v>0.33693564117102293</v>
      </c>
      <c r="W276">
        <v>0.32487567903930398</v>
      </c>
    </row>
    <row r="277" spans="2:23" x14ac:dyDescent="0.45">
      <c r="B277" s="3" t="s">
        <v>5437</v>
      </c>
      <c r="I277">
        <v>0.53009938375792021</v>
      </c>
      <c r="J277">
        <v>0.2605615532444801</v>
      </c>
      <c r="K277">
        <v>0.20933906299759955</v>
      </c>
      <c r="Q277">
        <v>0.30833060198669587</v>
      </c>
      <c r="R277">
        <v>0.29197406803245568</v>
      </c>
      <c r="S277">
        <v>0.39969532998084856</v>
      </c>
      <c r="U277">
        <v>0.443534486529998</v>
      </c>
      <c r="V277">
        <v>0.27468917062585863</v>
      </c>
      <c r="W277">
        <v>0.28177634284414355</v>
      </c>
    </row>
    <row r="278" spans="2:23" x14ac:dyDescent="0.45">
      <c r="B278" s="3" t="s">
        <v>5437</v>
      </c>
      <c r="I278">
        <v>0.55504023445723638</v>
      </c>
      <c r="J278">
        <v>0.26033875331507722</v>
      </c>
      <c r="K278">
        <v>0.18462101222768637</v>
      </c>
      <c r="Q278">
        <v>0.37917066359969398</v>
      </c>
      <c r="R278">
        <v>0.28946680283872567</v>
      </c>
      <c r="S278">
        <v>0.33136253356158024</v>
      </c>
      <c r="U278">
        <v>0.51971288779174318</v>
      </c>
      <c r="V278">
        <v>0.26311987282381738</v>
      </c>
      <c r="W278">
        <v>0.21716723938443952</v>
      </c>
    </row>
    <row r="279" spans="2:23" x14ac:dyDescent="0.45">
      <c r="B279" s="3" t="s">
        <v>5437</v>
      </c>
      <c r="I279">
        <v>0.39141701091328318</v>
      </c>
      <c r="J279">
        <v>0.28654649025498236</v>
      </c>
      <c r="K279">
        <v>0.32203649883173446</v>
      </c>
      <c r="Q279">
        <v>0.71979222596419046</v>
      </c>
      <c r="R279">
        <v>0.18671561236570777</v>
      </c>
      <c r="S279">
        <v>9.3492161670101728E-2</v>
      </c>
      <c r="U279">
        <v>0.44025235298303794</v>
      </c>
      <c r="V279">
        <v>0.31687279575925176</v>
      </c>
      <c r="W279">
        <v>0.24287485125771011</v>
      </c>
    </row>
    <row r="280" spans="2:23" x14ac:dyDescent="0.45">
      <c r="B280" s="3" t="s">
        <v>5438</v>
      </c>
      <c r="I280">
        <v>0.48993343359097213</v>
      </c>
      <c r="J280">
        <v>0.27321955257114211</v>
      </c>
      <c r="K280">
        <v>0.2368470138378857</v>
      </c>
      <c r="Q280">
        <v>0.33688341716869658</v>
      </c>
      <c r="R280">
        <v>0.29177599857185199</v>
      </c>
      <c r="S280">
        <v>0.37134058425945143</v>
      </c>
      <c r="U280">
        <v>0.43079753895693174</v>
      </c>
      <c r="V280">
        <v>0.29883272957276752</v>
      </c>
      <c r="W280">
        <v>0.27036973147030074</v>
      </c>
    </row>
    <row r="281" spans="2:23" x14ac:dyDescent="0.45">
      <c r="B281" s="3" t="s">
        <v>5438</v>
      </c>
      <c r="I281">
        <v>0.49234273654192418</v>
      </c>
      <c r="J281">
        <v>0.28308530569266321</v>
      </c>
      <c r="K281">
        <v>0.22457195776541256</v>
      </c>
      <c r="Q281">
        <v>0.43033487217717553</v>
      </c>
      <c r="R281">
        <v>0.28831370050250921</v>
      </c>
      <c r="S281">
        <v>0.28135142732031521</v>
      </c>
      <c r="U281">
        <v>0.58817387043926939</v>
      </c>
      <c r="V281">
        <v>0.24508443954496043</v>
      </c>
      <c r="W281">
        <v>0.16674169001577024</v>
      </c>
    </row>
    <row r="282" spans="2:23" x14ac:dyDescent="0.45">
      <c r="B282" s="3" t="s">
        <v>5438</v>
      </c>
      <c r="I282">
        <v>0.31355157035238712</v>
      </c>
      <c r="J282">
        <v>0.27811141292347724</v>
      </c>
      <c r="K282">
        <v>0.40833701672413558</v>
      </c>
      <c r="Q282">
        <v>0.62241354350739675</v>
      </c>
      <c r="R282">
        <v>0.23702690357758102</v>
      </c>
      <c r="S282">
        <v>0.14055955291502231</v>
      </c>
      <c r="U282">
        <v>0.6431623931623931</v>
      </c>
      <c r="V282">
        <v>0.2264957264957265</v>
      </c>
      <c r="W282">
        <v>0.13034188034188035</v>
      </c>
    </row>
    <row r="283" spans="2:23" x14ac:dyDescent="0.45">
      <c r="B283" s="3" t="s">
        <v>5438</v>
      </c>
      <c r="I283">
        <v>0.46594887955182068</v>
      </c>
      <c r="J283">
        <v>0.28387605042016806</v>
      </c>
      <c r="K283">
        <v>0.2501750700280112</v>
      </c>
      <c r="Q283">
        <v>0.43406566272065866</v>
      </c>
      <c r="R283">
        <v>0.28812868096278138</v>
      </c>
      <c r="S283">
        <v>0.27780565631656007</v>
      </c>
      <c r="U283">
        <v>0.45795295367821093</v>
      </c>
      <c r="V283">
        <v>0.27102352316089456</v>
      </c>
      <c r="W283">
        <v>0.27102352316089456</v>
      </c>
    </row>
    <row r="284" spans="2:23" x14ac:dyDescent="0.45">
      <c r="B284" s="3" t="s">
        <v>5438</v>
      </c>
      <c r="I284">
        <v>0.36889231584986504</v>
      </c>
      <c r="J284">
        <v>0.29498248584247405</v>
      </c>
      <c r="K284">
        <v>0.33612519830766097</v>
      </c>
      <c r="Q284">
        <v>0.44630904981880321</v>
      </c>
      <c r="R284">
        <v>0.28467329599005625</v>
      </c>
      <c r="S284">
        <v>0.2690176541911406</v>
      </c>
      <c r="U284">
        <v>0.45987179508455628</v>
      </c>
      <c r="V284">
        <v>0.28165805642543051</v>
      </c>
      <c r="W284">
        <v>0.25847014849001315</v>
      </c>
    </row>
    <row r="285" spans="2:23" x14ac:dyDescent="0.45">
      <c r="B285" s="3" t="s">
        <v>5438</v>
      </c>
      <c r="I285">
        <v>0.46842202217342205</v>
      </c>
      <c r="J285">
        <v>0.27566740836617659</v>
      </c>
      <c r="K285">
        <v>0.25591056946040153</v>
      </c>
      <c r="Q285">
        <v>0.42574178092184878</v>
      </c>
      <c r="R285">
        <v>0.28579646325893554</v>
      </c>
      <c r="S285">
        <v>0.28846175581921563</v>
      </c>
      <c r="U285">
        <v>0.3080639167595689</v>
      </c>
      <c r="V285">
        <v>0.2824228911185433</v>
      </c>
      <c r="W285">
        <v>0.4095131921218878</v>
      </c>
    </row>
    <row r="286" spans="2:23" x14ac:dyDescent="0.45">
      <c r="B286" s="3" t="s">
        <v>5439</v>
      </c>
      <c r="I286">
        <v>0.5920623318947581</v>
      </c>
      <c r="J286">
        <v>0.24345979993952593</v>
      </c>
      <c r="K286">
        <v>0.16447786816571602</v>
      </c>
      <c r="Q286">
        <v>0.42966987488390046</v>
      </c>
      <c r="R286">
        <v>0.27815858156312945</v>
      </c>
      <c r="S286">
        <v>0.29217154355297004</v>
      </c>
      <c r="U286">
        <v>0.34318214004223835</v>
      </c>
      <c r="V286">
        <v>0.29233918699108341</v>
      </c>
      <c r="W286">
        <v>0.36447867296667824</v>
      </c>
    </row>
    <row r="287" spans="2:23" x14ac:dyDescent="0.45">
      <c r="B287" s="3" t="s">
        <v>5439</v>
      </c>
      <c r="I287">
        <v>0.6028378344520271</v>
      </c>
      <c r="J287">
        <v>0.24059718334372482</v>
      </c>
      <c r="K287">
        <v>0.15656498220424819</v>
      </c>
      <c r="Q287">
        <v>0.46877508400857865</v>
      </c>
      <c r="R287">
        <v>0.28185137399142063</v>
      </c>
      <c r="S287">
        <v>0.24937354200000086</v>
      </c>
      <c r="U287">
        <v>0.35809538516192374</v>
      </c>
      <c r="V287">
        <v>0.28659385298623424</v>
      </c>
      <c r="W287">
        <v>0.35531076185184202</v>
      </c>
    </row>
    <row r="288" spans="2:23" x14ac:dyDescent="0.45">
      <c r="B288" s="3" t="s">
        <v>5439</v>
      </c>
      <c r="I288">
        <v>0.44641940524454854</v>
      </c>
      <c r="J288">
        <v>0.28049607509694313</v>
      </c>
      <c r="K288">
        <v>0.27308451965850844</v>
      </c>
      <c r="Q288">
        <v>0.57826397570006471</v>
      </c>
      <c r="R288">
        <v>0.25249587318346756</v>
      </c>
      <c r="S288">
        <v>0.16924015111646784</v>
      </c>
      <c r="U288">
        <v>0.43699844637064</v>
      </c>
      <c r="V288">
        <v>0.25980070212605083</v>
      </c>
      <c r="W288">
        <v>0.30320085150330917</v>
      </c>
    </row>
    <row r="289" spans="2:23" x14ac:dyDescent="0.45">
      <c r="B289" s="3" t="s">
        <v>5440</v>
      </c>
      <c r="I289">
        <v>0.38354003508171691</v>
      </c>
      <c r="J289">
        <v>0.29658771393781086</v>
      </c>
      <c r="K289">
        <v>0.31987225098047217</v>
      </c>
      <c r="Q289">
        <v>0.46404832500411325</v>
      </c>
      <c r="R289">
        <v>0.28336980767982306</v>
      </c>
      <c r="S289">
        <v>0.25258186731606358</v>
      </c>
      <c r="U289">
        <v>0.6098587066329002</v>
      </c>
      <c r="V289">
        <v>0.23496768658058978</v>
      </c>
      <c r="W289">
        <v>0.15517360678651002</v>
      </c>
    </row>
    <row r="290" spans="2:23" x14ac:dyDescent="0.45">
      <c r="B290" s="3" t="s">
        <v>5440</v>
      </c>
      <c r="I290">
        <v>0.27812441204195598</v>
      </c>
      <c r="J290">
        <v>0.28148516350598329</v>
      </c>
      <c r="K290">
        <v>0.44039042445206056</v>
      </c>
      <c r="Q290">
        <v>0.47958572158567347</v>
      </c>
      <c r="R290">
        <v>0.27592259444369921</v>
      </c>
      <c r="S290">
        <v>0.24449168397062745</v>
      </c>
      <c r="U290">
        <v>0.60120502668273368</v>
      </c>
      <c r="V290">
        <v>0.23453262179376827</v>
      </c>
      <c r="W290">
        <v>0.16426235152349805</v>
      </c>
    </row>
    <row r="291" spans="2:23" x14ac:dyDescent="0.45">
      <c r="B291" s="3" t="s">
        <v>5440</v>
      </c>
      <c r="I291">
        <v>0.30833060198669587</v>
      </c>
      <c r="J291">
        <v>0.29197406803245568</v>
      </c>
      <c r="K291">
        <v>0.39969532998084856</v>
      </c>
      <c r="Q291">
        <v>0.30330222822914193</v>
      </c>
      <c r="R291">
        <v>0.29193740803006812</v>
      </c>
      <c r="S291">
        <v>0.40476036374079005</v>
      </c>
      <c r="U291">
        <v>0.48181447403646277</v>
      </c>
      <c r="V291">
        <v>0.26750142390251702</v>
      </c>
      <c r="W291">
        <v>0.25068410206102032</v>
      </c>
    </row>
    <row r="292" spans="2:23" x14ac:dyDescent="0.45">
      <c r="B292" s="3" t="s">
        <v>5440</v>
      </c>
      <c r="I292">
        <v>0.37917066359969398</v>
      </c>
      <c r="J292">
        <v>0.28946680283872567</v>
      </c>
      <c r="K292">
        <v>0.33136253356158024</v>
      </c>
      <c r="Q292">
        <v>0.33479953544543606</v>
      </c>
      <c r="R292">
        <v>0.29208675286391711</v>
      </c>
      <c r="S292">
        <v>0.37311371169064678</v>
      </c>
      <c r="U292">
        <v>0.45950898424661546</v>
      </c>
      <c r="V292">
        <v>0.2767174971073022</v>
      </c>
      <c r="W292">
        <v>0.26377351864608234</v>
      </c>
    </row>
    <row r="293" spans="2:23" x14ac:dyDescent="0.45">
      <c r="B293" s="3" t="s">
        <v>5440</v>
      </c>
      <c r="I293">
        <v>0.71979222596419046</v>
      </c>
      <c r="J293">
        <v>0.18671561236570777</v>
      </c>
      <c r="K293">
        <v>9.3492161670101728E-2</v>
      </c>
      <c r="Q293" t="s">
        <v>5818</v>
      </c>
      <c r="R293" t="s">
        <v>5818</v>
      </c>
      <c r="S293" t="s">
        <v>5818</v>
      </c>
      <c r="U293">
        <v>0.44247614875606989</v>
      </c>
      <c r="V293">
        <v>0.2692854982350899</v>
      </c>
      <c r="W293">
        <v>0.28823835300884021</v>
      </c>
    </row>
    <row r="294" spans="2:23" x14ac:dyDescent="0.45">
      <c r="B294" s="3" t="s">
        <v>5440</v>
      </c>
      <c r="I294">
        <v>0.33688341716869658</v>
      </c>
      <c r="J294">
        <v>0.29177599857185199</v>
      </c>
      <c r="K294">
        <v>0.37134058425945143</v>
      </c>
      <c r="Q294">
        <v>0.45744601816534231</v>
      </c>
      <c r="R294">
        <v>0.27917363957963653</v>
      </c>
      <c r="S294">
        <v>0.26338034225502105</v>
      </c>
      <c r="U294">
        <v>0.48587575391699106</v>
      </c>
      <c r="V294">
        <v>0.27344213942152085</v>
      </c>
      <c r="W294">
        <v>0.24068210666148807</v>
      </c>
    </row>
    <row r="295" spans="2:23" x14ac:dyDescent="0.45">
      <c r="B295" s="3" t="s">
        <v>5441</v>
      </c>
      <c r="I295">
        <v>0.43033487217717553</v>
      </c>
      <c r="J295">
        <v>0.28831370050250921</v>
      </c>
      <c r="K295">
        <v>0.28135142732031521</v>
      </c>
      <c r="Q295">
        <v>0.55798084511038581</v>
      </c>
      <c r="R295">
        <v>0.25575647373707816</v>
      </c>
      <c r="S295">
        <v>0.18626268115253614</v>
      </c>
      <c r="U295">
        <v>0.52579941621037507</v>
      </c>
      <c r="V295">
        <v>0.24421646339454553</v>
      </c>
      <c r="W295">
        <v>0.22998412039507923</v>
      </c>
    </row>
    <row r="296" spans="2:23" x14ac:dyDescent="0.45">
      <c r="B296" s="3" t="s">
        <v>5441</v>
      </c>
      <c r="I296">
        <v>0.62241354350739675</v>
      </c>
      <c r="J296">
        <v>0.23702690357758102</v>
      </c>
      <c r="K296">
        <v>0.14055955291502231</v>
      </c>
      <c r="Q296">
        <v>0.39480391696093375</v>
      </c>
      <c r="R296">
        <v>0.2884530800523592</v>
      </c>
      <c r="S296">
        <v>0.3167430029867071</v>
      </c>
    </row>
    <row r="297" spans="2:23" x14ac:dyDescent="0.45">
      <c r="B297" s="3" t="s">
        <v>5441</v>
      </c>
      <c r="I297">
        <v>0.43406566272065866</v>
      </c>
      <c r="J297">
        <v>0.28812868096278138</v>
      </c>
      <c r="K297">
        <v>0.27780565631656007</v>
      </c>
      <c r="Q297">
        <v>0.44666889292765882</v>
      </c>
      <c r="R297">
        <v>0.28159307786582188</v>
      </c>
      <c r="S297">
        <v>0.27173802920651918</v>
      </c>
    </row>
    <row r="298" spans="2:23" x14ac:dyDescent="0.45">
      <c r="B298" s="3" t="s">
        <v>5441</v>
      </c>
      <c r="I298">
        <v>0.44630904981880321</v>
      </c>
      <c r="J298">
        <v>0.28467329599005625</v>
      </c>
      <c r="K298">
        <v>0.2690176541911406</v>
      </c>
      <c r="Q298">
        <v>0.4528614117170851</v>
      </c>
      <c r="R298">
        <v>0.28401609581294573</v>
      </c>
      <c r="S298">
        <v>0.26312249246996916</v>
      </c>
    </row>
    <row r="299" spans="2:23" x14ac:dyDescent="0.45">
      <c r="B299" s="3" t="s">
        <v>5442</v>
      </c>
      <c r="I299">
        <v>0.42574178092184878</v>
      </c>
      <c r="J299">
        <v>0.28579646325893554</v>
      </c>
      <c r="K299">
        <v>0.28846175581921563</v>
      </c>
      <c r="Q299">
        <v>0.42660233771657918</v>
      </c>
      <c r="R299">
        <v>0.29022141530945589</v>
      </c>
      <c r="S299">
        <v>0.28317624697396493</v>
      </c>
    </row>
    <row r="300" spans="2:23" x14ac:dyDescent="0.45">
      <c r="B300" s="3" t="s">
        <v>5442</v>
      </c>
      <c r="I300">
        <v>0.42966987488390046</v>
      </c>
      <c r="J300">
        <v>0.27815858156312945</v>
      </c>
      <c r="K300">
        <v>0.29217154355297004</v>
      </c>
      <c r="Q300">
        <v>0.56807250410333265</v>
      </c>
      <c r="R300">
        <v>0.25670448868907442</v>
      </c>
      <c r="S300">
        <v>0.17522300720759293</v>
      </c>
    </row>
    <row r="301" spans="2:23" x14ac:dyDescent="0.45">
      <c r="B301" s="3" t="s">
        <v>5442</v>
      </c>
      <c r="I301">
        <v>0.46877508400857865</v>
      </c>
      <c r="J301">
        <v>0.28185137399142063</v>
      </c>
      <c r="K301">
        <v>0.24937354200000086</v>
      </c>
      <c r="Q301">
        <v>0.41559486113398525</v>
      </c>
      <c r="R301">
        <v>0.28946414384515867</v>
      </c>
      <c r="S301">
        <v>0.29494099502085602</v>
      </c>
    </row>
    <row r="302" spans="2:23" x14ac:dyDescent="0.45">
      <c r="B302" s="3" t="s">
        <v>5442</v>
      </c>
      <c r="I302">
        <v>0.57826397570006471</v>
      </c>
      <c r="J302">
        <v>0.25249587318346756</v>
      </c>
      <c r="K302">
        <v>0.16924015111646784</v>
      </c>
      <c r="Q302">
        <v>0.5651594813442774</v>
      </c>
      <c r="R302">
        <v>0.25782651681050156</v>
      </c>
      <c r="S302">
        <v>0.17701400184522101</v>
      </c>
    </row>
    <row r="303" spans="2:23" x14ac:dyDescent="0.45">
      <c r="B303" s="3" t="s">
        <v>5442</v>
      </c>
      <c r="I303">
        <v>0.46404832500411325</v>
      </c>
      <c r="J303">
        <v>0.28336980767982306</v>
      </c>
      <c r="K303">
        <v>0.25258186731606358</v>
      </c>
      <c r="Q303">
        <v>0.39322756818612847</v>
      </c>
      <c r="R303">
        <v>0.2867376667790259</v>
      </c>
      <c r="S303">
        <v>0.32003476503484557</v>
      </c>
    </row>
    <row r="304" spans="2:23" x14ac:dyDescent="0.45">
      <c r="B304" s="3" t="s">
        <v>5443</v>
      </c>
      <c r="I304">
        <v>0.47958572158567347</v>
      </c>
      <c r="J304">
        <v>0.27592259444369921</v>
      </c>
      <c r="K304">
        <v>0.24449168397062745</v>
      </c>
      <c r="Q304">
        <v>0.39503100825010251</v>
      </c>
      <c r="R304">
        <v>0.28257036947367425</v>
      </c>
      <c r="S304">
        <v>0.32239862227622329</v>
      </c>
    </row>
    <row r="305" spans="2:19" x14ac:dyDescent="0.45">
      <c r="B305" s="3" t="s">
        <v>5443</v>
      </c>
      <c r="I305">
        <v>0.30330222822914193</v>
      </c>
      <c r="J305">
        <v>0.29193740803006812</v>
      </c>
      <c r="K305">
        <v>0.40476036374079005</v>
      </c>
      <c r="Q305">
        <v>0.53079312373749277</v>
      </c>
      <c r="R305">
        <v>0.26573467686086411</v>
      </c>
      <c r="S305">
        <v>0.2034721994016431</v>
      </c>
    </row>
    <row r="306" spans="2:19" x14ac:dyDescent="0.45">
      <c r="B306" s="3" t="s">
        <v>5444</v>
      </c>
      <c r="I306">
        <v>0.33479953544543606</v>
      </c>
      <c r="J306">
        <v>0.29208675286391711</v>
      </c>
      <c r="K306">
        <v>0.37311371169064678</v>
      </c>
      <c r="Q306">
        <v>0.51628494056290564</v>
      </c>
      <c r="R306">
        <v>0.26852068312264765</v>
      </c>
      <c r="S306">
        <v>0.21519437631444666</v>
      </c>
    </row>
    <row r="307" spans="2:19" x14ac:dyDescent="0.45">
      <c r="B307" s="3" t="s">
        <v>5444</v>
      </c>
      <c r="I307" t="s">
        <v>5818</v>
      </c>
      <c r="J307" t="s">
        <v>5818</v>
      </c>
      <c r="K307" t="s">
        <v>5818</v>
      </c>
      <c r="Q307">
        <v>0.52742592852423476</v>
      </c>
      <c r="R307">
        <v>0.26679983017139169</v>
      </c>
      <c r="S307">
        <v>0.20577424130437363</v>
      </c>
    </row>
    <row r="308" spans="2:19" x14ac:dyDescent="0.45">
      <c r="B308" s="3" t="s">
        <v>5444</v>
      </c>
      <c r="I308">
        <v>0.45744601816534231</v>
      </c>
      <c r="J308">
        <v>0.27917363957963653</v>
      </c>
      <c r="K308">
        <v>0.26338034225502105</v>
      </c>
      <c r="Q308">
        <v>0.32613847422107012</v>
      </c>
      <c r="R308">
        <v>0.28442338825819657</v>
      </c>
      <c r="S308">
        <v>0.38943813752073347</v>
      </c>
    </row>
    <row r="309" spans="2:19" x14ac:dyDescent="0.45">
      <c r="B309" s="3" t="s">
        <v>5444</v>
      </c>
      <c r="I309">
        <v>0.55798084511038581</v>
      </c>
      <c r="J309">
        <v>0.25575647373707816</v>
      </c>
      <c r="K309">
        <v>0.18626268115253614</v>
      </c>
      <c r="Q309">
        <v>0.53089353089353086</v>
      </c>
      <c r="R309">
        <v>0.2650782650782651</v>
      </c>
      <c r="S309">
        <v>0.2040282040282041</v>
      </c>
    </row>
    <row r="310" spans="2:19" x14ac:dyDescent="0.45">
      <c r="B310" s="3" t="s">
        <v>5444</v>
      </c>
      <c r="I310">
        <v>0.39480391696093375</v>
      </c>
      <c r="J310">
        <v>0.2884530800523592</v>
      </c>
      <c r="K310">
        <v>0.3167430029867071</v>
      </c>
      <c r="Q310">
        <v>0.39480391696093375</v>
      </c>
      <c r="R310">
        <v>0.2884530800523592</v>
      </c>
      <c r="S310">
        <v>0.3167430029867071</v>
      </c>
    </row>
    <row r="311" spans="2:19" x14ac:dyDescent="0.45">
      <c r="B311" s="3" t="s">
        <v>5444</v>
      </c>
      <c r="I311">
        <v>0.44666889292765882</v>
      </c>
      <c r="J311">
        <v>0.28159307786582188</v>
      </c>
      <c r="K311">
        <v>0.27173802920651918</v>
      </c>
      <c r="Q311">
        <v>0.58471410486638487</v>
      </c>
      <c r="R311">
        <v>0.24787394244482711</v>
      </c>
      <c r="S311">
        <v>0.16741195268878789</v>
      </c>
    </row>
    <row r="312" spans="2:19" x14ac:dyDescent="0.45">
      <c r="B312" s="3" t="s">
        <v>5444</v>
      </c>
      <c r="I312">
        <v>0.4528614117170851</v>
      </c>
      <c r="J312">
        <v>0.28401609581294573</v>
      </c>
      <c r="K312">
        <v>0.26312249246996916</v>
      </c>
      <c r="Q312">
        <v>0.39635850364092834</v>
      </c>
      <c r="R312">
        <v>0.28483968933774106</v>
      </c>
      <c r="S312">
        <v>0.3188018070213306</v>
      </c>
    </row>
    <row r="313" spans="2:19" x14ac:dyDescent="0.45">
      <c r="B313" s="3">
        <v>41398</v>
      </c>
      <c r="I313">
        <v>0.42660233771657918</v>
      </c>
      <c r="J313">
        <v>0.29022141530945589</v>
      </c>
      <c r="K313">
        <v>0.28317624697396493</v>
      </c>
      <c r="Q313">
        <v>0.51091269841269848</v>
      </c>
      <c r="R313">
        <v>0.27579365079365081</v>
      </c>
      <c r="S313">
        <v>0.21329365079365081</v>
      </c>
    </row>
    <row r="314" spans="2:19" x14ac:dyDescent="0.45">
      <c r="B314" s="3">
        <v>41398</v>
      </c>
      <c r="I314">
        <v>0.56807250410333265</v>
      </c>
      <c r="J314">
        <v>0.25670448868907442</v>
      </c>
      <c r="K314">
        <v>0.17522300720759293</v>
      </c>
      <c r="Q314">
        <v>0.38997692054071881</v>
      </c>
      <c r="R314">
        <v>0.28671282558522915</v>
      </c>
      <c r="S314">
        <v>0.3233102538740521</v>
      </c>
    </row>
    <row r="315" spans="2:19" x14ac:dyDescent="0.45">
      <c r="B315" s="3">
        <v>41398</v>
      </c>
      <c r="I315">
        <v>0.41559486113398525</v>
      </c>
      <c r="J315">
        <v>0.28946414384515867</v>
      </c>
      <c r="K315">
        <v>0.29494099502085602</v>
      </c>
      <c r="Q315">
        <v>0.44664714527728228</v>
      </c>
      <c r="R315">
        <v>0.29305644374137524</v>
      </c>
      <c r="S315">
        <v>0.26029641098134243</v>
      </c>
    </row>
    <row r="316" spans="2:19" x14ac:dyDescent="0.45">
      <c r="B316" s="3">
        <v>41399</v>
      </c>
      <c r="I316">
        <v>0.5651594813442774</v>
      </c>
      <c r="J316">
        <v>0.25782651681050156</v>
      </c>
      <c r="K316">
        <v>0.17701400184522101</v>
      </c>
      <c r="Q316">
        <v>0.43412452700378396</v>
      </c>
      <c r="R316">
        <v>0.28207774337805297</v>
      </c>
      <c r="S316">
        <v>0.28379772961816307</v>
      </c>
    </row>
    <row r="317" spans="2:19" x14ac:dyDescent="0.45">
      <c r="B317" s="3">
        <v>41399</v>
      </c>
      <c r="I317">
        <v>0.39322756818612847</v>
      </c>
      <c r="J317">
        <v>0.2867376667790259</v>
      </c>
      <c r="K317">
        <v>0.32003476503484557</v>
      </c>
      <c r="Q317">
        <v>0.3763702121190044</v>
      </c>
      <c r="R317">
        <v>0.29891180132726025</v>
      </c>
      <c r="S317">
        <v>0.32471798655373535</v>
      </c>
    </row>
    <row r="318" spans="2:19" x14ac:dyDescent="0.45">
      <c r="B318" s="3">
        <v>41399</v>
      </c>
      <c r="I318">
        <v>0.39503100825010251</v>
      </c>
      <c r="J318">
        <v>0.28257036947367425</v>
      </c>
      <c r="K318">
        <v>0.32239862227622329</v>
      </c>
      <c r="Q318">
        <v>0.42601332635963834</v>
      </c>
      <c r="R318">
        <v>0.2905369229293232</v>
      </c>
      <c r="S318">
        <v>0.28344975071103828</v>
      </c>
    </row>
    <row r="319" spans="2:19" x14ac:dyDescent="0.45">
      <c r="B319" s="3">
        <v>41399</v>
      </c>
      <c r="I319">
        <v>0.53079312373749277</v>
      </c>
      <c r="J319">
        <v>0.26573467686086411</v>
      </c>
      <c r="K319">
        <v>0.2034721994016431</v>
      </c>
      <c r="Q319">
        <v>0.45910059290894184</v>
      </c>
      <c r="R319">
        <v>0.2881244875203916</v>
      </c>
      <c r="S319">
        <v>0.25277491957066656</v>
      </c>
    </row>
    <row r="320" spans="2:19" x14ac:dyDescent="0.45">
      <c r="B320" s="3">
        <v>41399</v>
      </c>
      <c r="I320">
        <v>0.51628494056290564</v>
      </c>
      <c r="J320">
        <v>0.26852068312264765</v>
      </c>
      <c r="K320">
        <v>0.21519437631444666</v>
      </c>
      <c r="Q320">
        <v>0.53097921518974145</v>
      </c>
      <c r="R320">
        <v>0.27615296036348674</v>
      </c>
      <c r="S320">
        <v>0.19286782444677186</v>
      </c>
    </row>
    <row r="321" spans="2:19" x14ac:dyDescent="0.45">
      <c r="B321" s="3">
        <v>41399</v>
      </c>
      <c r="I321">
        <v>0.52742592852423476</v>
      </c>
      <c r="J321">
        <v>0.26679983017139169</v>
      </c>
      <c r="K321">
        <v>0.20577424130437363</v>
      </c>
      <c r="Q321">
        <v>0.53255661316315739</v>
      </c>
      <c r="R321">
        <v>0.27134568156116445</v>
      </c>
      <c r="S321">
        <v>0.19609770527567816</v>
      </c>
    </row>
    <row r="322" spans="2:19" x14ac:dyDescent="0.45">
      <c r="B322" s="3">
        <v>41403</v>
      </c>
      <c r="I322">
        <v>0.32613847422107012</v>
      </c>
      <c r="J322">
        <v>0.28442338825819657</v>
      </c>
      <c r="K322">
        <v>0.38943813752073347</v>
      </c>
      <c r="Q322">
        <v>0.27414120369335437</v>
      </c>
      <c r="R322">
        <v>0.28577297504596322</v>
      </c>
      <c r="S322">
        <v>0.4400858212606823</v>
      </c>
    </row>
    <row r="323" spans="2:19" x14ac:dyDescent="0.45">
      <c r="B323" s="3">
        <v>41403</v>
      </c>
      <c r="I323">
        <v>0.53089353089353086</v>
      </c>
      <c r="J323">
        <v>0.2650782650782651</v>
      </c>
      <c r="K323">
        <v>0.2040282040282041</v>
      </c>
      <c r="Q323">
        <v>0.34596058557356818</v>
      </c>
      <c r="R323">
        <v>0.29220350307794934</v>
      </c>
      <c r="S323">
        <v>0.36183591134848253</v>
      </c>
    </row>
    <row r="324" spans="2:19" x14ac:dyDescent="0.45">
      <c r="B324" s="3">
        <v>41404</v>
      </c>
      <c r="I324">
        <v>0.39480391696093375</v>
      </c>
      <c r="J324">
        <v>0.2884530800523592</v>
      </c>
      <c r="K324">
        <v>0.3167430029867071</v>
      </c>
      <c r="Q324">
        <v>0.52768412018991895</v>
      </c>
      <c r="R324">
        <v>0.27173985243283888</v>
      </c>
      <c r="S324">
        <v>0.20057602737724212</v>
      </c>
    </row>
    <row r="325" spans="2:19" x14ac:dyDescent="0.45">
      <c r="B325" s="3">
        <v>41404</v>
      </c>
      <c r="I325">
        <v>0.58471410486638487</v>
      </c>
      <c r="J325">
        <v>0.24787394244482711</v>
      </c>
      <c r="K325">
        <v>0.16741195268878789</v>
      </c>
      <c r="Q325">
        <v>0.48993343359097213</v>
      </c>
      <c r="R325">
        <v>0.27321955257114211</v>
      </c>
      <c r="S325">
        <v>0.2368470138378857</v>
      </c>
    </row>
    <row r="326" spans="2:19" x14ac:dyDescent="0.45">
      <c r="B326" s="3">
        <v>41405</v>
      </c>
      <c r="I326">
        <v>0.39635850364092834</v>
      </c>
      <c r="J326">
        <v>0.28483968933774106</v>
      </c>
      <c r="K326">
        <v>0.3188018070213306</v>
      </c>
      <c r="Q326">
        <v>0.4638621152641817</v>
      </c>
      <c r="R326">
        <v>0.27811290401542799</v>
      </c>
      <c r="S326">
        <v>0.25802498072039048</v>
      </c>
    </row>
    <row r="327" spans="2:19" x14ac:dyDescent="0.45">
      <c r="B327" s="3">
        <v>41406</v>
      </c>
      <c r="I327">
        <v>0.51091269841269848</v>
      </c>
      <c r="J327">
        <v>0.27579365079365081</v>
      </c>
      <c r="K327">
        <v>0.21329365079365081</v>
      </c>
      <c r="Q327">
        <v>0.53611648122262101</v>
      </c>
      <c r="R327">
        <v>0.25776490853623546</v>
      </c>
      <c r="S327">
        <v>0.20611861024114356</v>
      </c>
    </row>
    <row r="328" spans="2:19" x14ac:dyDescent="0.45">
      <c r="B328" s="3">
        <v>41406</v>
      </c>
      <c r="I328">
        <v>0.38997692054071881</v>
      </c>
      <c r="J328">
        <v>0.28671282558522915</v>
      </c>
      <c r="K328">
        <v>0.3233102538740521</v>
      </c>
      <c r="Q328">
        <v>0.33723506595847014</v>
      </c>
      <c r="R328">
        <v>0.29396421151740293</v>
      </c>
      <c r="S328">
        <v>0.36880072252412671</v>
      </c>
    </row>
    <row r="329" spans="2:19" x14ac:dyDescent="0.45">
      <c r="B329" s="3">
        <v>41407</v>
      </c>
      <c r="I329">
        <v>0.44664714527728228</v>
      </c>
      <c r="J329">
        <v>0.29305644374137524</v>
      </c>
      <c r="K329">
        <v>0.26029641098134243</v>
      </c>
      <c r="Q329">
        <v>0.44023443245642108</v>
      </c>
      <c r="R329">
        <v>0.28829144469253781</v>
      </c>
      <c r="S329">
        <v>0.27147412285104111</v>
      </c>
    </row>
    <row r="330" spans="2:19" x14ac:dyDescent="0.45">
      <c r="B330" s="3">
        <v>41410</v>
      </c>
      <c r="I330">
        <v>0.43412452700378396</v>
      </c>
      <c r="J330">
        <v>0.28207774337805297</v>
      </c>
      <c r="K330">
        <v>0.28379772961816307</v>
      </c>
      <c r="Q330">
        <v>0.5221730873128142</v>
      </c>
      <c r="R330">
        <v>0.27434910278670199</v>
      </c>
      <c r="S330">
        <v>0.20347780990048372</v>
      </c>
    </row>
    <row r="331" spans="2:19" x14ac:dyDescent="0.45">
      <c r="B331" s="3">
        <v>41411</v>
      </c>
      <c r="I331">
        <v>0.3763702121190044</v>
      </c>
      <c r="J331">
        <v>0.29891180132726025</v>
      </c>
      <c r="K331">
        <v>0.32471798655373535</v>
      </c>
      <c r="Q331">
        <v>0.41213220193420708</v>
      </c>
      <c r="R331">
        <v>0.28517652440162805</v>
      </c>
      <c r="S331">
        <v>0.30269127366416493</v>
      </c>
    </row>
    <row r="332" spans="2:19" x14ac:dyDescent="0.45">
      <c r="B332" s="3">
        <v>41412</v>
      </c>
      <c r="I332">
        <v>0.42601332635963834</v>
      </c>
      <c r="J332">
        <v>0.2905369229293232</v>
      </c>
      <c r="K332">
        <v>0.28344975071103828</v>
      </c>
      <c r="Q332">
        <v>0.60760239509387759</v>
      </c>
      <c r="R332">
        <v>0.24607292017991853</v>
      </c>
      <c r="S332">
        <v>0.14632468472620369</v>
      </c>
    </row>
    <row r="333" spans="2:19" x14ac:dyDescent="0.45">
      <c r="B333" s="3">
        <v>41414</v>
      </c>
      <c r="I333">
        <v>0.45910059290894184</v>
      </c>
      <c r="J333">
        <v>0.2881244875203916</v>
      </c>
      <c r="K333">
        <v>0.25277491957066656</v>
      </c>
      <c r="Q333">
        <v>0.3808830757236798</v>
      </c>
      <c r="R333">
        <v>0.29328837875398284</v>
      </c>
      <c r="S333">
        <v>0.32582854552233753</v>
      </c>
    </row>
    <row r="334" spans="2:19" x14ac:dyDescent="0.45">
      <c r="B334" s="3">
        <v>41418</v>
      </c>
      <c r="I334">
        <v>0.53097921518974145</v>
      </c>
      <c r="J334">
        <v>0.27615296036348674</v>
      </c>
      <c r="K334">
        <v>0.19286782444677186</v>
      </c>
      <c r="Q334">
        <v>0.45955985625054191</v>
      </c>
      <c r="R334">
        <v>0.28858375086199167</v>
      </c>
      <c r="S334">
        <v>0.25185639288746642</v>
      </c>
    </row>
    <row r="335" spans="2:19" x14ac:dyDescent="0.45">
      <c r="B335" s="3">
        <v>41421</v>
      </c>
      <c r="I335">
        <v>0.53255661316315739</v>
      </c>
      <c r="J335">
        <v>0.27134568156116445</v>
      </c>
      <c r="K335">
        <v>0.19609770527567816</v>
      </c>
      <c r="Q335">
        <v>0.3900054479718687</v>
      </c>
      <c r="R335">
        <v>0.29212025159724631</v>
      </c>
      <c r="S335">
        <v>0.3178743004308851</v>
      </c>
    </row>
    <row r="336" spans="2:19" x14ac:dyDescent="0.45">
      <c r="B336" s="3">
        <v>41475</v>
      </c>
      <c r="I336">
        <v>0.27414120369335437</v>
      </c>
      <c r="J336">
        <v>0.28577297504596322</v>
      </c>
      <c r="K336">
        <v>0.4400858212606823</v>
      </c>
      <c r="Q336">
        <v>0.39005743711626067</v>
      </c>
      <c r="R336">
        <v>0.29308774014656369</v>
      </c>
      <c r="S336">
        <v>0.31685482273717569</v>
      </c>
    </row>
    <row r="337" spans="2:19" x14ac:dyDescent="0.45">
      <c r="B337" s="3">
        <v>41475</v>
      </c>
      <c r="I337">
        <v>0.37194541870114389</v>
      </c>
      <c r="J337">
        <v>0.29056632968846713</v>
      </c>
      <c r="K337">
        <v>0.33748825161038903</v>
      </c>
      <c r="Q337">
        <v>0.59613020578100639</v>
      </c>
      <c r="R337">
        <v>0.25532158911032077</v>
      </c>
      <c r="S337">
        <v>0.14854820510867292</v>
      </c>
    </row>
    <row r="338" spans="2:19" x14ac:dyDescent="0.45">
      <c r="B338" s="3">
        <v>41475</v>
      </c>
      <c r="I338">
        <v>0.35766396029224556</v>
      </c>
      <c r="J338">
        <v>0.29770920916102389</v>
      </c>
      <c r="K338">
        <v>0.34462683054673038</v>
      </c>
      <c r="Q338">
        <v>0.570555034112181</v>
      </c>
      <c r="R338">
        <v>0.25441167466489206</v>
      </c>
      <c r="S338">
        <v>0.17503329122292705</v>
      </c>
    </row>
    <row r="339" spans="2:19" x14ac:dyDescent="0.45">
      <c r="B339" s="3">
        <v>41476</v>
      </c>
      <c r="I339">
        <v>0.43033487217717553</v>
      </c>
      <c r="J339">
        <v>0.28831370050250921</v>
      </c>
      <c r="K339">
        <v>0.28135142732031521</v>
      </c>
      <c r="Q339">
        <v>0.39460853590809097</v>
      </c>
      <c r="R339">
        <v>0.28560822447862977</v>
      </c>
      <c r="S339">
        <v>0.31978323961327931</v>
      </c>
    </row>
    <row r="340" spans="2:19" x14ac:dyDescent="0.45">
      <c r="B340" s="3">
        <v>41476</v>
      </c>
      <c r="I340">
        <v>0.48992897892653398</v>
      </c>
      <c r="J340">
        <v>0.27564326464081967</v>
      </c>
      <c r="K340">
        <v>0.23442775643264646</v>
      </c>
      <c r="Q340">
        <v>0.47426302928478375</v>
      </c>
      <c r="R340">
        <v>0.2778434771213627</v>
      </c>
      <c r="S340">
        <v>0.24789349359385363</v>
      </c>
    </row>
    <row r="341" spans="2:19" x14ac:dyDescent="0.45">
      <c r="B341" s="3">
        <v>41476</v>
      </c>
      <c r="I341">
        <v>0.54214710074809336</v>
      </c>
      <c r="J341">
        <v>0.25632757956945607</v>
      </c>
      <c r="K341">
        <v>0.20152531968245047</v>
      </c>
      <c r="Q341">
        <v>0.52987208867829327</v>
      </c>
      <c r="R341">
        <v>0.26481364180166461</v>
      </c>
      <c r="S341">
        <v>0.2053142695200422</v>
      </c>
    </row>
    <row r="342" spans="2:19" x14ac:dyDescent="0.45">
      <c r="B342" s="3">
        <v>41476</v>
      </c>
      <c r="I342">
        <v>0.52485506094650669</v>
      </c>
      <c r="J342">
        <v>0.26331974637358363</v>
      </c>
      <c r="K342">
        <v>0.21182519267990965</v>
      </c>
      <c r="Q342">
        <v>0.32360289283366206</v>
      </c>
      <c r="R342">
        <v>0.28612754766600923</v>
      </c>
      <c r="S342">
        <v>0.39026955950032877</v>
      </c>
    </row>
    <row r="343" spans="2:19" x14ac:dyDescent="0.45">
      <c r="B343" s="3">
        <v>41482</v>
      </c>
      <c r="I343">
        <v>0.43412452700378396</v>
      </c>
      <c r="J343">
        <v>0.28207774337805297</v>
      </c>
      <c r="K343">
        <v>0.28379772961816307</v>
      </c>
      <c r="Q343">
        <v>0.3458831255438149</v>
      </c>
      <c r="R343">
        <v>0.2867471444673288</v>
      </c>
      <c r="S343">
        <v>0.3673697299888562</v>
      </c>
    </row>
    <row r="344" spans="2:19" x14ac:dyDescent="0.45">
      <c r="B344" s="3">
        <v>41482</v>
      </c>
      <c r="I344">
        <v>0.43851470748401655</v>
      </c>
      <c r="J344">
        <v>0.29128903348758239</v>
      </c>
      <c r="K344">
        <v>0.27019625902840111</v>
      </c>
      <c r="Q344">
        <v>0.45936978455312205</v>
      </c>
      <c r="R344">
        <v>0.2797412889417728</v>
      </c>
      <c r="S344">
        <v>0.26088892650510498</v>
      </c>
    </row>
    <row r="345" spans="2:19" x14ac:dyDescent="0.45">
      <c r="B345" s="3">
        <v>41483</v>
      </c>
      <c r="I345">
        <v>0.36570593149540515</v>
      </c>
      <c r="J345">
        <v>0.28738512949039263</v>
      </c>
      <c r="K345">
        <v>0.34690893901420217</v>
      </c>
      <c r="Q345" t="s">
        <v>5818</v>
      </c>
      <c r="R345" t="s">
        <v>5818</v>
      </c>
      <c r="S345" t="s">
        <v>5818</v>
      </c>
    </row>
    <row r="346" spans="2:19" x14ac:dyDescent="0.45">
      <c r="B346" s="3">
        <v>41483</v>
      </c>
      <c r="I346">
        <v>0.39322756818612847</v>
      </c>
      <c r="J346">
        <v>0.2867376667790259</v>
      </c>
      <c r="K346">
        <v>0.32003476503484557</v>
      </c>
      <c r="Q346">
        <v>0.41916766179865134</v>
      </c>
      <c r="R346">
        <v>0.28410075950125169</v>
      </c>
      <c r="S346">
        <v>0.29673157870009687</v>
      </c>
    </row>
    <row r="347" spans="2:19" x14ac:dyDescent="0.45">
      <c r="B347" s="3">
        <v>41483</v>
      </c>
      <c r="I347">
        <v>0.48514236693173823</v>
      </c>
      <c r="J347">
        <v>0.27662581327064145</v>
      </c>
      <c r="K347">
        <v>0.23823181979762031</v>
      </c>
      <c r="Q347">
        <v>0.31352615431527397</v>
      </c>
      <c r="R347">
        <v>0.28840902153258541</v>
      </c>
      <c r="S347">
        <v>0.39806482415214067</v>
      </c>
    </row>
    <row r="348" spans="2:19" x14ac:dyDescent="0.45">
      <c r="B348" s="3">
        <v>41483</v>
      </c>
      <c r="I348">
        <v>0.50849773958028099</v>
      </c>
      <c r="J348">
        <v>0.26584511821828605</v>
      </c>
      <c r="K348">
        <v>0.22565714220143301</v>
      </c>
      <c r="Q348">
        <v>0.61495340050703973</v>
      </c>
      <c r="R348">
        <v>0.23932995911053104</v>
      </c>
      <c r="S348">
        <v>0.14571664038242915</v>
      </c>
    </row>
    <row r="349" spans="2:19" x14ac:dyDescent="0.45">
      <c r="B349" s="3">
        <v>41483</v>
      </c>
      <c r="I349">
        <v>0.42597816052194359</v>
      </c>
      <c r="J349">
        <v>0.28169459863323343</v>
      </c>
      <c r="K349">
        <v>0.29232724084482303</v>
      </c>
      <c r="Q349">
        <v>0.49046542630267198</v>
      </c>
      <c r="R349">
        <v>0.27215556714774242</v>
      </c>
      <c r="S349">
        <v>0.23737900654958558</v>
      </c>
    </row>
    <row r="350" spans="2:19" x14ac:dyDescent="0.45">
      <c r="B350" s="3">
        <v>41483</v>
      </c>
      <c r="I350">
        <v>0.52205230833556093</v>
      </c>
      <c r="J350">
        <v>0.27182755556361005</v>
      </c>
      <c r="K350">
        <v>0.20612013610082905</v>
      </c>
      <c r="Q350">
        <v>0.54544509850665979</v>
      </c>
      <c r="R350">
        <v>0.26386214569083027</v>
      </c>
      <c r="S350">
        <v>0.19069275580250983</v>
      </c>
    </row>
    <row r="351" spans="2:19" x14ac:dyDescent="0.45">
      <c r="B351" s="3">
        <v>41486</v>
      </c>
      <c r="I351">
        <v>0.34596058557356818</v>
      </c>
      <c r="J351">
        <v>0.29220350307794934</v>
      </c>
      <c r="K351">
        <v>0.36183591134848253</v>
      </c>
      <c r="Q351">
        <v>0.54188698797199142</v>
      </c>
      <c r="R351">
        <v>0.26337340286641348</v>
      </c>
      <c r="S351">
        <v>0.19473960916159508</v>
      </c>
    </row>
    <row r="352" spans="2:19" x14ac:dyDescent="0.45">
      <c r="B352" s="3">
        <v>41486</v>
      </c>
      <c r="I352">
        <v>0.52768412018991895</v>
      </c>
      <c r="J352">
        <v>0.27173985243283888</v>
      </c>
      <c r="K352">
        <v>0.20057602737724212</v>
      </c>
      <c r="Q352">
        <v>0.36411297923619773</v>
      </c>
      <c r="R352">
        <v>0.29169594765558282</v>
      </c>
      <c r="S352">
        <v>0.34419107310821939</v>
      </c>
    </row>
    <row r="353" spans="2:19" x14ac:dyDescent="0.45">
      <c r="B353" s="3">
        <v>41486</v>
      </c>
      <c r="I353">
        <v>0.48993343359097213</v>
      </c>
      <c r="J353">
        <v>0.27321955257114211</v>
      </c>
      <c r="K353">
        <v>0.2368470138378857</v>
      </c>
      <c r="Q353">
        <v>0.45729536246643843</v>
      </c>
      <c r="R353">
        <v>0.28674154788478057</v>
      </c>
      <c r="S353">
        <v>0.25596308964878084</v>
      </c>
    </row>
    <row r="354" spans="2:19" x14ac:dyDescent="0.45">
      <c r="B354" s="3">
        <v>41486</v>
      </c>
      <c r="I354">
        <v>0.4638621152641817</v>
      </c>
      <c r="J354">
        <v>0.27811290401542799</v>
      </c>
      <c r="K354">
        <v>0.25802498072039048</v>
      </c>
      <c r="Q354" t="s">
        <v>5818</v>
      </c>
      <c r="R354" t="s">
        <v>5818</v>
      </c>
      <c r="S354" t="s">
        <v>5818</v>
      </c>
    </row>
    <row r="355" spans="2:19" x14ac:dyDescent="0.45">
      <c r="B355" s="3" t="s">
        <v>5445</v>
      </c>
      <c r="I355">
        <v>0.53611648122262101</v>
      </c>
      <c r="J355">
        <v>0.25776490853623546</v>
      </c>
      <c r="K355">
        <v>0.20611861024114356</v>
      </c>
      <c r="Q355">
        <v>0.54230604676594019</v>
      </c>
      <c r="R355">
        <v>0.26379246166036235</v>
      </c>
      <c r="S355">
        <v>0.19390149157369752</v>
      </c>
    </row>
    <row r="356" spans="2:19" x14ac:dyDescent="0.45">
      <c r="B356" s="3" t="s">
        <v>5445</v>
      </c>
      <c r="I356">
        <v>0.33723506595847014</v>
      </c>
      <c r="J356">
        <v>0.29396421151740293</v>
      </c>
      <c r="K356">
        <v>0.36880072252412671</v>
      </c>
      <c r="Q356">
        <v>0.4614859656616539</v>
      </c>
      <c r="R356">
        <v>0.27550213816839247</v>
      </c>
      <c r="S356">
        <v>0.26301189616995374</v>
      </c>
    </row>
    <row r="357" spans="2:19" x14ac:dyDescent="0.45">
      <c r="B357" s="3" t="s">
        <v>5445</v>
      </c>
      <c r="I357">
        <v>0.44023443245642108</v>
      </c>
      <c r="J357">
        <v>0.28829144469253781</v>
      </c>
      <c r="K357">
        <v>0.27147412285104111</v>
      </c>
      <c r="Q357" t="s">
        <v>5818</v>
      </c>
      <c r="R357" t="s">
        <v>5818</v>
      </c>
      <c r="S357" t="s">
        <v>5818</v>
      </c>
    </row>
    <row r="358" spans="2:19" x14ac:dyDescent="0.45">
      <c r="B358" s="3" t="s">
        <v>5445</v>
      </c>
      <c r="I358">
        <v>0.5221730873128142</v>
      </c>
      <c r="J358">
        <v>0.27434910278670199</v>
      </c>
      <c r="K358">
        <v>0.20347780990048372</v>
      </c>
      <c r="Q358">
        <v>0.56094961813983779</v>
      </c>
      <c r="R358">
        <v>0.25267894144810854</v>
      </c>
      <c r="S358">
        <v>0.18637144041205381</v>
      </c>
    </row>
    <row r="359" spans="2:19" x14ac:dyDescent="0.45">
      <c r="B359" s="3" t="s">
        <v>5445</v>
      </c>
      <c r="I359">
        <v>0.41213220193420708</v>
      </c>
      <c r="J359">
        <v>0.28517652440162805</v>
      </c>
      <c r="K359">
        <v>0.30269127366416493</v>
      </c>
      <c r="Q359">
        <v>0.5361065825358009</v>
      </c>
      <c r="R359">
        <v>0.26590158902675892</v>
      </c>
      <c r="S359">
        <v>0.19799182843744031</v>
      </c>
    </row>
    <row r="360" spans="2:19" x14ac:dyDescent="0.45">
      <c r="B360" s="3" t="s">
        <v>5446</v>
      </c>
      <c r="I360">
        <v>0.60760239509387759</v>
      </c>
      <c r="J360">
        <v>0.24607292017991853</v>
      </c>
      <c r="K360">
        <v>0.14632468472620369</v>
      </c>
      <c r="Q360">
        <v>0.23160832698171818</v>
      </c>
      <c r="R360">
        <v>0.26345017911611729</v>
      </c>
      <c r="S360">
        <v>0.50494149390216458</v>
      </c>
    </row>
    <row r="361" spans="2:19" x14ac:dyDescent="0.45">
      <c r="B361" s="3" t="s">
        <v>5446</v>
      </c>
      <c r="I361">
        <v>0.3808830757236798</v>
      </c>
      <c r="J361">
        <v>0.29328837875398284</v>
      </c>
      <c r="K361">
        <v>0.32582854552233753</v>
      </c>
      <c r="Q361">
        <v>0.46820517832608144</v>
      </c>
      <c r="R361">
        <v>0.27959135126831841</v>
      </c>
      <c r="S361">
        <v>0.25220347040560015</v>
      </c>
    </row>
    <row r="362" spans="2:19" x14ac:dyDescent="0.45">
      <c r="B362" s="3" t="s">
        <v>5447</v>
      </c>
      <c r="I362">
        <v>0.45955985625054191</v>
      </c>
      <c r="J362">
        <v>0.28858375086199167</v>
      </c>
      <c r="K362">
        <v>0.25185639288746642</v>
      </c>
      <c r="Q362">
        <v>0.42586554603890531</v>
      </c>
      <c r="R362">
        <v>0.27820166437194416</v>
      </c>
      <c r="S362">
        <v>0.29593278958915042</v>
      </c>
    </row>
    <row r="363" spans="2:19" x14ac:dyDescent="0.45">
      <c r="B363" s="3" t="s">
        <v>5447</v>
      </c>
      <c r="I363">
        <v>0.3900054479718687</v>
      </c>
      <c r="J363">
        <v>0.29212025159724631</v>
      </c>
      <c r="K363">
        <v>0.3178743004308851</v>
      </c>
      <c r="Q363">
        <v>0.41875496766563103</v>
      </c>
      <c r="R363">
        <v>0.28111560781378098</v>
      </c>
      <c r="S363">
        <v>0.30012942452058794</v>
      </c>
    </row>
    <row r="364" spans="2:19" x14ac:dyDescent="0.45">
      <c r="B364" s="3" t="s">
        <v>5447</v>
      </c>
      <c r="I364">
        <v>0.39005743711626067</v>
      </c>
      <c r="J364">
        <v>0.29308774014656369</v>
      </c>
      <c r="K364">
        <v>0.31685482273717569</v>
      </c>
      <c r="Q364">
        <v>0.44035632270926384</v>
      </c>
      <c r="R364">
        <v>0.28402351931763697</v>
      </c>
      <c r="S364">
        <v>0.27562015797309913</v>
      </c>
    </row>
    <row r="365" spans="2:19" x14ac:dyDescent="0.45">
      <c r="B365" s="3" t="s">
        <v>5447</v>
      </c>
      <c r="I365">
        <v>0.59613020578100639</v>
      </c>
      <c r="J365">
        <v>0.25532158911032077</v>
      </c>
      <c r="K365">
        <v>0.14854820510867292</v>
      </c>
      <c r="Q365">
        <v>0.55821599758324913</v>
      </c>
      <c r="R365">
        <v>0.25528616879135135</v>
      </c>
      <c r="S365">
        <v>0.18649783362539948</v>
      </c>
    </row>
    <row r="366" spans="2:19" x14ac:dyDescent="0.45">
      <c r="B366" s="3" t="s">
        <v>5447</v>
      </c>
      <c r="I366">
        <v>0.570555034112181</v>
      </c>
      <c r="J366">
        <v>0.25441167466489206</v>
      </c>
      <c r="K366">
        <v>0.17503329122292705</v>
      </c>
      <c r="Q366">
        <v>0.37143574379027133</v>
      </c>
      <c r="R366">
        <v>0.28915755208208471</v>
      </c>
      <c r="S366">
        <v>0.33940670412764395</v>
      </c>
    </row>
    <row r="367" spans="2:19" x14ac:dyDescent="0.45">
      <c r="B367" s="3" t="s">
        <v>5447</v>
      </c>
      <c r="I367">
        <v>0.39460853590809097</v>
      </c>
      <c r="J367">
        <v>0.28560822447862977</v>
      </c>
      <c r="K367">
        <v>0.31978323961327931</v>
      </c>
      <c r="Q367">
        <v>0.54865662949618543</v>
      </c>
      <c r="R367">
        <v>0.25809392636439876</v>
      </c>
      <c r="S367">
        <v>0.19324944413941567</v>
      </c>
    </row>
    <row r="368" spans="2:19" x14ac:dyDescent="0.45">
      <c r="B368" s="3" t="s">
        <v>5447</v>
      </c>
      <c r="I368">
        <v>0.47426302928478375</v>
      </c>
      <c r="J368">
        <v>0.2778434771213627</v>
      </c>
      <c r="K368">
        <v>0.24789349359385363</v>
      </c>
      <c r="Q368">
        <v>0.65166354591094966</v>
      </c>
      <c r="R368">
        <v>0.22415367431936922</v>
      </c>
      <c r="S368">
        <v>0.12418277976968115</v>
      </c>
    </row>
    <row r="369" spans="2:19" x14ac:dyDescent="0.45">
      <c r="B369" s="3" t="s">
        <v>5448</v>
      </c>
      <c r="I369">
        <v>0.52987208867829327</v>
      </c>
      <c r="J369">
        <v>0.26481364180166461</v>
      </c>
      <c r="K369">
        <v>0.2053142695200422</v>
      </c>
      <c r="Q369">
        <v>0.44067292948065012</v>
      </c>
      <c r="R369">
        <v>0.28092015344880439</v>
      </c>
      <c r="S369">
        <v>0.27840691707054555</v>
      </c>
    </row>
    <row r="370" spans="2:19" x14ac:dyDescent="0.45">
      <c r="B370" s="3" t="s">
        <v>5448</v>
      </c>
      <c r="I370">
        <v>0.32360289283366206</v>
      </c>
      <c r="J370">
        <v>0.28612754766600923</v>
      </c>
      <c r="K370">
        <v>0.39026955950032877</v>
      </c>
      <c r="Q370">
        <v>0.33265852916097693</v>
      </c>
      <c r="R370">
        <v>0.28344790770112877</v>
      </c>
      <c r="S370">
        <v>0.38389356313789419</v>
      </c>
    </row>
    <row r="371" spans="2:19" x14ac:dyDescent="0.45">
      <c r="B371" s="3" t="s">
        <v>5448</v>
      </c>
      <c r="I371">
        <v>0.3458831255438149</v>
      </c>
      <c r="J371">
        <v>0.2867471444673288</v>
      </c>
      <c r="K371">
        <v>0.3673697299888562</v>
      </c>
      <c r="Q371">
        <v>0.41365998953928812</v>
      </c>
      <c r="R371">
        <v>0.2789485170204285</v>
      </c>
      <c r="S371">
        <v>0.30739149344028349</v>
      </c>
    </row>
    <row r="372" spans="2:19" x14ac:dyDescent="0.45">
      <c r="B372" s="3" t="s">
        <v>5449</v>
      </c>
      <c r="I372">
        <v>0.45936978455312205</v>
      </c>
      <c r="J372">
        <v>0.2797412889417728</v>
      </c>
      <c r="K372">
        <v>0.26088892650510498</v>
      </c>
      <c r="Q372">
        <v>0.38686249577338683</v>
      </c>
      <c r="R372">
        <v>0.29306740197829306</v>
      </c>
      <c r="S372">
        <v>0.32007010224832005</v>
      </c>
    </row>
    <row r="373" spans="2:19" x14ac:dyDescent="0.45">
      <c r="B373" s="3" t="s">
        <v>5449</v>
      </c>
      <c r="I373" t="s">
        <v>5818</v>
      </c>
      <c r="J373" t="s">
        <v>5818</v>
      </c>
      <c r="K373" t="s">
        <v>5818</v>
      </c>
      <c r="Q373">
        <v>0.53946714136447027</v>
      </c>
      <c r="R373">
        <v>0.27091546831841523</v>
      </c>
      <c r="S373">
        <v>0.18961739031711447</v>
      </c>
    </row>
    <row r="374" spans="2:19" x14ac:dyDescent="0.45">
      <c r="B374" s="3" t="s">
        <v>5449</v>
      </c>
      <c r="I374">
        <v>0.41916766179865134</v>
      </c>
      <c r="J374">
        <v>0.28410075950125169</v>
      </c>
      <c r="K374">
        <v>0.29673157870009687</v>
      </c>
      <c r="Q374">
        <v>0.37301931479381045</v>
      </c>
      <c r="R374">
        <v>0.29108237161881162</v>
      </c>
      <c r="S374">
        <v>0.33589831358737787</v>
      </c>
    </row>
    <row r="375" spans="2:19" x14ac:dyDescent="0.45">
      <c r="B375" s="3" t="s">
        <v>5449</v>
      </c>
      <c r="I375">
        <v>0.31352615431527397</v>
      </c>
      <c r="J375">
        <v>0.28840902153258541</v>
      </c>
      <c r="K375">
        <v>0.39806482415214067</v>
      </c>
      <c r="Q375">
        <v>0.46629556193937122</v>
      </c>
      <c r="R375">
        <v>0.28250274656760849</v>
      </c>
      <c r="S375">
        <v>0.25120169149302035</v>
      </c>
    </row>
    <row r="376" spans="2:19" x14ac:dyDescent="0.45">
      <c r="B376" s="3" t="s">
        <v>5449</v>
      </c>
      <c r="I376">
        <v>0.61495340050703973</v>
      </c>
      <c r="J376">
        <v>0.23932995911053104</v>
      </c>
      <c r="K376">
        <v>0.14571664038242915</v>
      </c>
      <c r="Q376">
        <v>0.56161947054580386</v>
      </c>
      <c r="R376">
        <v>0.24858883193376993</v>
      </c>
      <c r="S376">
        <v>0.1897916975204261</v>
      </c>
    </row>
    <row r="377" spans="2:19" x14ac:dyDescent="0.45">
      <c r="B377" s="3" t="s">
        <v>5449</v>
      </c>
      <c r="I377">
        <v>0.49046542630267198</v>
      </c>
      <c r="J377">
        <v>0.27215556714774242</v>
      </c>
      <c r="K377">
        <v>0.23737900654958558</v>
      </c>
      <c r="Q377">
        <v>0.60016677089847814</v>
      </c>
      <c r="R377">
        <v>0.24682092974775902</v>
      </c>
      <c r="S377">
        <v>0.15301229935376273</v>
      </c>
    </row>
    <row r="378" spans="2:19" x14ac:dyDescent="0.45">
      <c r="B378" s="3" t="s">
        <v>5450</v>
      </c>
      <c r="I378">
        <v>0.54544509850665979</v>
      </c>
      <c r="J378">
        <v>0.26386214569083027</v>
      </c>
      <c r="K378">
        <v>0.19069275580250983</v>
      </c>
      <c r="Q378">
        <v>0.32049163034086242</v>
      </c>
      <c r="R378">
        <v>0.29331717030744786</v>
      </c>
      <c r="S378">
        <v>0.38619119935168966</v>
      </c>
    </row>
    <row r="379" spans="2:19" x14ac:dyDescent="0.45">
      <c r="B379" s="3" t="s">
        <v>5450</v>
      </c>
      <c r="I379">
        <v>0.54188698797199142</v>
      </c>
      <c r="J379">
        <v>0.26337340286641348</v>
      </c>
      <c r="K379">
        <v>0.19473960916159508</v>
      </c>
      <c r="Q379">
        <v>0.51116803526101307</v>
      </c>
      <c r="R379">
        <v>0.26966431086622722</v>
      </c>
      <c r="S379">
        <v>0.2191676538727598</v>
      </c>
    </row>
    <row r="380" spans="2:19" x14ac:dyDescent="0.45">
      <c r="B380" s="3" t="s">
        <v>5450</v>
      </c>
      <c r="I380">
        <v>0.36411297923619773</v>
      </c>
      <c r="J380">
        <v>0.29169594765558282</v>
      </c>
      <c r="K380">
        <v>0.34419107310821939</v>
      </c>
      <c r="Q380">
        <v>0.42994750921727271</v>
      </c>
      <c r="R380">
        <v>0.29244917788634228</v>
      </c>
      <c r="S380">
        <v>0.27760331289638507</v>
      </c>
    </row>
    <row r="381" spans="2:19" x14ac:dyDescent="0.45">
      <c r="B381" s="3" t="s">
        <v>5450</v>
      </c>
      <c r="I381">
        <v>0.45729536246643843</v>
      </c>
      <c r="J381">
        <v>0.28674154788478057</v>
      </c>
      <c r="K381">
        <v>0.25596308964878084</v>
      </c>
      <c r="Q381">
        <v>0.2795206733528271</v>
      </c>
      <c r="R381">
        <v>0.28036327530766364</v>
      </c>
      <c r="S381">
        <v>0.44011605133950937</v>
      </c>
    </row>
    <row r="382" spans="2:19" x14ac:dyDescent="0.45">
      <c r="B382" s="3" t="s">
        <v>5451</v>
      </c>
      <c r="I382" t="s">
        <v>5818</v>
      </c>
      <c r="J382" t="s">
        <v>5818</v>
      </c>
      <c r="K382" t="s">
        <v>5818</v>
      </c>
      <c r="Q382">
        <v>0.53597914274130487</v>
      </c>
      <c r="R382">
        <v>0.26127018574439348</v>
      </c>
      <c r="S382">
        <v>0.20275067151430173</v>
      </c>
    </row>
    <row r="383" spans="2:19" x14ac:dyDescent="0.45">
      <c r="B383" s="3" t="s">
        <v>5451</v>
      </c>
      <c r="I383">
        <v>0.54230604676594019</v>
      </c>
      <c r="J383">
        <v>0.26379246166036235</v>
      </c>
      <c r="K383">
        <v>0.19390149157369752</v>
      </c>
      <c r="Q383">
        <v>0.50028193412464605</v>
      </c>
      <c r="R383">
        <v>0.27097672889648744</v>
      </c>
      <c r="S383">
        <v>0.22874133697886651</v>
      </c>
    </row>
    <row r="384" spans="2:19" x14ac:dyDescent="0.45">
      <c r="B384" s="3" t="s">
        <v>5451</v>
      </c>
      <c r="I384">
        <v>0.4614859656616539</v>
      </c>
      <c r="J384">
        <v>0.27550213816839247</v>
      </c>
      <c r="K384">
        <v>0.26301189616995374</v>
      </c>
      <c r="Q384">
        <v>0.38522426499298562</v>
      </c>
      <c r="R384">
        <v>0.28582533616261863</v>
      </c>
      <c r="S384">
        <v>0.32895039884439575</v>
      </c>
    </row>
    <row r="385" spans="2:19" x14ac:dyDescent="0.45">
      <c r="B385" s="3" t="s">
        <v>5451</v>
      </c>
      <c r="I385" t="s">
        <v>5818</v>
      </c>
      <c r="J385" t="s">
        <v>5818</v>
      </c>
      <c r="K385" t="s">
        <v>5818</v>
      </c>
      <c r="Q385">
        <v>0.59247956409061475</v>
      </c>
      <c r="R385">
        <v>0.24323448249842311</v>
      </c>
      <c r="S385">
        <v>0.16428595341096228</v>
      </c>
    </row>
    <row r="386" spans="2:19" x14ac:dyDescent="0.45">
      <c r="B386" s="3" t="s">
        <v>5451</v>
      </c>
      <c r="I386">
        <v>0.56094961813983779</v>
      </c>
      <c r="J386">
        <v>0.25267894144810854</v>
      </c>
      <c r="K386">
        <v>0.18637144041205381</v>
      </c>
      <c r="Q386">
        <v>0.31385506107712741</v>
      </c>
      <c r="R386">
        <v>0.27924780664833415</v>
      </c>
      <c r="S386">
        <v>0.40689713227453839</v>
      </c>
    </row>
    <row r="387" spans="2:19" x14ac:dyDescent="0.45">
      <c r="B387" s="3" t="s">
        <v>5452</v>
      </c>
      <c r="I387">
        <v>0.5361065825358009</v>
      </c>
      <c r="J387">
        <v>0.26590158902675892</v>
      </c>
      <c r="K387">
        <v>0.19799182843744031</v>
      </c>
      <c r="Q387">
        <v>0.57747938843701685</v>
      </c>
      <c r="R387">
        <v>0.25309633706343315</v>
      </c>
      <c r="S387">
        <v>0.16942427449955</v>
      </c>
    </row>
    <row r="388" spans="2:19" x14ac:dyDescent="0.45">
      <c r="B388" s="3" t="s">
        <v>5452</v>
      </c>
      <c r="I388">
        <v>0.23160832698171818</v>
      </c>
      <c r="J388">
        <v>0.26345017911611729</v>
      </c>
      <c r="K388">
        <v>0.50494149390216458</v>
      </c>
      <c r="Q388">
        <v>0.40496573756406512</v>
      </c>
      <c r="R388">
        <v>0.282425639046679</v>
      </c>
      <c r="S388">
        <v>0.31260862338925588</v>
      </c>
    </row>
    <row r="389" spans="2:19" x14ac:dyDescent="0.45">
      <c r="B389" s="3" t="s">
        <v>5452</v>
      </c>
      <c r="I389">
        <v>0.46820517832608144</v>
      </c>
      <c r="J389">
        <v>0.27959135126831841</v>
      </c>
      <c r="K389">
        <v>0.25220347040560015</v>
      </c>
      <c r="Q389">
        <v>0.51646505045492463</v>
      </c>
      <c r="R389">
        <v>0.2726351366874552</v>
      </c>
      <c r="S389">
        <v>0.21089981285762016</v>
      </c>
    </row>
    <row r="390" spans="2:19" x14ac:dyDescent="0.45">
      <c r="B390" s="3" t="s">
        <v>5453</v>
      </c>
      <c r="I390">
        <v>0.42586554603890531</v>
      </c>
      <c r="J390">
        <v>0.27820166437194416</v>
      </c>
      <c r="K390">
        <v>0.29593278958915042</v>
      </c>
      <c r="Q390">
        <v>0.39818129808462221</v>
      </c>
      <c r="R390">
        <v>0.28500328351596294</v>
      </c>
      <c r="S390">
        <v>0.31681541839941485</v>
      </c>
    </row>
    <row r="391" spans="2:19" x14ac:dyDescent="0.45">
      <c r="B391" s="3" t="s">
        <v>5453</v>
      </c>
      <c r="I391">
        <v>0.41875496766563103</v>
      </c>
      <c r="J391">
        <v>0.28111560781378098</v>
      </c>
      <c r="K391">
        <v>0.30012942452058794</v>
      </c>
      <c r="Q391">
        <v>0.23336274200492407</v>
      </c>
      <c r="R391">
        <v>0.27907108061229652</v>
      </c>
      <c r="S391">
        <v>0.48756617738277941</v>
      </c>
    </row>
    <row r="392" spans="2:19" x14ac:dyDescent="0.45">
      <c r="B392" s="3" t="s">
        <v>5453</v>
      </c>
      <c r="I392">
        <v>0.44035632270926384</v>
      </c>
      <c r="J392">
        <v>0.28402351931763697</v>
      </c>
      <c r="K392">
        <v>0.27562015797309913</v>
      </c>
      <c r="Q392">
        <v>0.45900325217109905</v>
      </c>
      <c r="R392">
        <v>0.27523396981026738</v>
      </c>
      <c r="S392">
        <v>0.26576277801863363</v>
      </c>
    </row>
    <row r="393" spans="2:19" x14ac:dyDescent="0.45">
      <c r="B393" s="3" t="s">
        <v>5453</v>
      </c>
      <c r="I393">
        <v>0.55821599758324913</v>
      </c>
      <c r="J393">
        <v>0.25528616879135135</v>
      </c>
      <c r="K393">
        <v>0.18649783362539948</v>
      </c>
      <c r="Q393">
        <v>0.5745954824902193</v>
      </c>
      <c r="R393">
        <v>0.24621041726304888</v>
      </c>
      <c r="S393">
        <v>0.17919410024673182</v>
      </c>
    </row>
    <row r="394" spans="2:19" x14ac:dyDescent="0.45">
      <c r="B394" s="3" t="s">
        <v>5453</v>
      </c>
      <c r="I394">
        <v>0.37143574379027133</v>
      </c>
      <c r="J394">
        <v>0.28915755208208471</v>
      </c>
      <c r="K394">
        <v>0.33940670412764395</v>
      </c>
      <c r="Q394">
        <v>0.58170675478367784</v>
      </c>
      <c r="R394">
        <v>0.24973103819257661</v>
      </c>
      <c r="S394">
        <v>0.16856220702374547</v>
      </c>
    </row>
    <row r="395" spans="2:19" x14ac:dyDescent="0.45">
      <c r="B395" s="3" t="s">
        <v>5453</v>
      </c>
      <c r="I395">
        <v>0.54865662949618543</v>
      </c>
      <c r="J395">
        <v>0.25809392636439876</v>
      </c>
      <c r="K395">
        <v>0.19324944413941567</v>
      </c>
      <c r="Q395">
        <v>0.51041109327626177</v>
      </c>
      <c r="R395">
        <v>0.27529204565721416</v>
      </c>
      <c r="S395">
        <v>0.21429686106652393</v>
      </c>
    </row>
    <row r="396" spans="2:19" x14ac:dyDescent="0.45">
      <c r="B396" s="3" t="s">
        <v>5454</v>
      </c>
      <c r="I396">
        <v>0.65166354591094966</v>
      </c>
      <c r="J396">
        <v>0.22415367431936922</v>
      </c>
      <c r="K396">
        <v>0.12418277976968115</v>
      </c>
      <c r="Q396">
        <v>0.2856134798021509</v>
      </c>
      <c r="R396">
        <v>0.28215315245518385</v>
      </c>
      <c r="S396">
        <v>0.43223336774266513</v>
      </c>
    </row>
    <row r="397" spans="2:19" x14ac:dyDescent="0.45">
      <c r="B397" s="3" t="s">
        <v>5454</v>
      </c>
      <c r="I397">
        <v>0.44067292948065012</v>
      </c>
      <c r="J397">
        <v>0.28092015344880439</v>
      </c>
      <c r="K397">
        <v>0.27840691707054555</v>
      </c>
      <c r="Q397">
        <v>0.6105741270616698</v>
      </c>
      <c r="R397">
        <v>0.23945611463930958</v>
      </c>
      <c r="S397">
        <v>0.14996975829902065</v>
      </c>
    </row>
    <row r="398" spans="2:19" x14ac:dyDescent="0.45">
      <c r="B398" s="3" t="s">
        <v>5454</v>
      </c>
      <c r="I398">
        <v>0.33265852916097693</v>
      </c>
      <c r="J398">
        <v>0.28344790770112877</v>
      </c>
      <c r="K398">
        <v>0.38389356313789419</v>
      </c>
      <c r="Q398">
        <v>0.37289014229241607</v>
      </c>
      <c r="R398">
        <v>0.28648428488481914</v>
      </c>
      <c r="S398">
        <v>0.3406255728227649</v>
      </c>
    </row>
    <row r="399" spans="2:19" x14ac:dyDescent="0.45">
      <c r="B399" s="3" t="s">
        <v>5454</v>
      </c>
      <c r="I399">
        <v>0.41365998953928812</v>
      </c>
      <c r="J399">
        <v>0.2789485170204285</v>
      </c>
      <c r="K399">
        <v>0.30739149344028349</v>
      </c>
      <c r="Q399">
        <v>0.5050152189119167</v>
      </c>
      <c r="R399">
        <v>0.27124144223121388</v>
      </c>
      <c r="S399">
        <v>0.22374333885686945</v>
      </c>
    </row>
    <row r="400" spans="2:19" x14ac:dyDescent="0.45">
      <c r="B400" s="3">
        <v>41518</v>
      </c>
      <c r="I400">
        <v>0.38686249577338683</v>
      </c>
      <c r="J400">
        <v>0.29306740197829306</v>
      </c>
      <c r="K400">
        <v>0.32007010224832005</v>
      </c>
      <c r="Q400">
        <v>0.44411134817357806</v>
      </c>
      <c r="R400">
        <v>0.28542388179380401</v>
      </c>
      <c r="S400">
        <v>0.27046477003261793</v>
      </c>
    </row>
    <row r="401" spans="2:19" x14ac:dyDescent="0.45">
      <c r="B401" s="3">
        <v>41518</v>
      </c>
      <c r="I401">
        <v>0.53946714136447027</v>
      </c>
      <c r="J401">
        <v>0.27091546831841523</v>
      </c>
      <c r="K401">
        <v>0.18961739031711447</v>
      </c>
      <c r="Q401">
        <v>0.51366543907281592</v>
      </c>
      <c r="R401">
        <v>0.27100410605322661</v>
      </c>
      <c r="S401">
        <v>0.21533045487395738</v>
      </c>
    </row>
    <row r="402" spans="2:19" x14ac:dyDescent="0.45">
      <c r="B402" s="3">
        <v>41518</v>
      </c>
      <c r="I402">
        <v>0.37301931479381045</v>
      </c>
      <c r="J402">
        <v>0.29108237161881162</v>
      </c>
      <c r="K402">
        <v>0.33589831358737787</v>
      </c>
      <c r="Q402">
        <v>0.28436439175153261</v>
      </c>
      <c r="R402">
        <v>0.28094441911131374</v>
      </c>
      <c r="S402">
        <v>0.43469118913715349</v>
      </c>
    </row>
    <row r="403" spans="2:19" x14ac:dyDescent="0.45">
      <c r="B403" s="3">
        <v>41518</v>
      </c>
      <c r="I403">
        <v>0.46629556193937122</v>
      </c>
      <c r="J403">
        <v>0.28250274656760849</v>
      </c>
      <c r="K403">
        <v>0.25120169149302035</v>
      </c>
      <c r="Q403">
        <v>0.32865775988478579</v>
      </c>
      <c r="R403">
        <v>0.28641061408183854</v>
      </c>
      <c r="S403">
        <v>0.38493162603337566</v>
      </c>
    </row>
    <row r="404" spans="2:19" x14ac:dyDescent="0.45">
      <c r="B404" s="3">
        <v>41520</v>
      </c>
      <c r="I404">
        <v>0.56161947054580386</v>
      </c>
      <c r="J404">
        <v>0.24858883193376993</v>
      </c>
      <c r="K404">
        <v>0.1897916975204261</v>
      </c>
      <c r="Q404">
        <v>0.46368802567284351</v>
      </c>
      <c r="R404">
        <v>0.27628732767314224</v>
      </c>
      <c r="S404">
        <v>0.2600246466540142</v>
      </c>
    </row>
    <row r="405" spans="2:19" x14ac:dyDescent="0.45">
      <c r="B405" s="3">
        <v>41523</v>
      </c>
      <c r="I405">
        <v>0.60016677089847814</v>
      </c>
      <c r="J405">
        <v>0.24682092974775902</v>
      </c>
      <c r="K405">
        <v>0.15301229935376273</v>
      </c>
      <c r="Q405">
        <v>0.46853182208862482</v>
      </c>
      <c r="R405">
        <v>0.27824736060743949</v>
      </c>
      <c r="S405">
        <v>0.25322081730393575</v>
      </c>
    </row>
    <row r="406" spans="2:19" x14ac:dyDescent="0.45">
      <c r="B406" s="3">
        <v>41524</v>
      </c>
      <c r="I406">
        <v>0.32049163034086242</v>
      </c>
      <c r="J406">
        <v>0.29331717030744786</v>
      </c>
      <c r="K406">
        <v>0.38619119935168966</v>
      </c>
      <c r="Q406">
        <v>0.48493661323537302</v>
      </c>
      <c r="R406">
        <v>0.27642005957427623</v>
      </c>
      <c r="S406">
        <v>0.23864332719035067</v>
      </c>
    </row>
    <row r="407" spans="2:19" x14ac:dyDescent="0.45">
      <c r="B407" s="3">
        <v>41525</v>
      </c>
      <c r="I407">
        <v>0.51116803526101307</v>
      </c>
      <c r="J407">
        <v>0.26966431086622722</v>
      </c>
      <c r="K407">
        <v>0.2191676538727598</v>
      </c>
      <c r="Q407">
        <v>0.39437604463071357</v>
      </c>
      <c r="R407">
        <v>0.28277287700038123</v>
      </c>
      <c r="S407">
        <v>0.3228510783689052</v>
      </c>
    </row>
    <row r="408" spans="2:19" x14ac:dyDescent="0.45">
      <c r="B408" s="3">
        <v>41525</v>
      </c>
      <c r="I408">
        <v>0.42994750921727271</v>
      </c>
      <c r="J408">
        <v>0.29244917788634228</v>
      </c>
      <c r="K408">
        <v>0.27760331289638507</v>
      </c>
      <c r="Q408" t="s">
        <v>5818</v>
      </c>
      <c r="R408" t="s">
        <v>5818</v>
      </c>
      <c r="S408" t="s">
        <v>5818</v>
      </c>
    </row>
    <row r="409" spans="2:19" x14ac:dyDescent="0.45">
      <c r="B409" s="3">
        <v>41525</v>
      </c>
      <c r="I409">
        <v>0.2795206733528271</v>
      </c>
      <c r="J409">
        <v>0.28036327530766364</v>
      </c>
      <c r="K409">
        <v>0.44011605133950937</v>
      </c>
      <c r="Q409">
        <v>0.42321419244496167</v>
      </c>
      <c r="R409">
        <v>0.28617174771020926</v>
      </c>
      <c r="S409">
        <v>0.29061405984482908</v>
      </c>
    </row>
    <row r="410" spans="2:19" x14ac:dyDescent="0.45">
      <c r="B410" s="3">
        <v>41525</v>
      </c>
      <c r="I410">
        <v>0.53597914274130487</v>
      </c>
      <c r="J410">
        <v>0.26127018574439348</v>
      </c>
      <c r="K410">
        <v>0.20275067151430173</v>
      </c>
      <c r="Q410">
        <v>0.51610551111279213</v>
      </c>
      <c r="R410">
        <v>0.26527181530301985</v>
      </c>
      <c r="S410">
        <v>0.21862267358418805</v>
      </c>
    </row>
    <row r="411" spans="2:19" x14ac:dyDescent="0.45">
      <c r="B411" s="3">
        <v>41525</v>
      </c>
      <c r="I411">
        <v>0.50028193412464605</v>
      </c>
      <c r="J411">
        <v>0.27097672889648744</v>
      </c>
      <c r="K411">
        <v>0.22874133697886651</v>
      </c>
      <c r="Q411">
        <v>0.3917482402627504</v>
      </c>
      <c r="R411">
        <v>0.28253947537865265</v>
      </c>
      <c r="S411">
        <v>0.32571228435859695</v>
      </c>
    </row>
    <row r="412" spans="2:19" x14ac:dyDescent="0.45">
      <c r="B412" s="3">
        <v>41525</v>
      </c>
      <c r="I412">
        <v>0.38522426499298562</v>
      </c>
      <c r="J412">
        <v>0.28582533616261863</v>
      </c>
      <c r="K412">
        <v>0.32895039884439575</v>
      </c>
      <c r="Q412">
        <v>0.68391829885465161</v>
      </c>
      <c r="R412">
        <v>0.20360661672284106</v>
      </c>
      <c r="S412">
        <v>0.11247508442250734</v>
      </c>
    </row>
    <row r="413" spans="2:19" x14ac:dyDescent="0.45">
      <c r="B413" s="3">
        <v>41525</v>
      </c>
      <c r="I413">
        <v>0.59247956409061475</v>
      </c>
      <c r="J413">
        <v>0.24323448249842311</v>
      </c>
      <c r="K413">
        <v>0.16428595341096228</v>
      </c>
      <c r="Q413">
        <v>0.61521248392261862</v>
      </c>
      <c r="R413">
        <v>0.23117633934430531</v>
      </c>
      <c r="S413">
        <v>0.15361117673307612</v>
      </c>
    </row>
    <row r="414" spans="2:19" x14ac:dyDescent="0.45">
      <c r="B414" s="3">
        <v>41531</v>
      </c>
      <c r="I414">
        <v>0.31385506107712741</v>
      </c>
      <c r="J414">
        <v>0.27924780664833415</v>
      </c>
      <c r="K414">
        <v>0.40689713227453839</v>
      </c>
      <c r="Q414">
        <v>0.3948569214121872</v>
      </c>
      <c r="R414">
        <v>0.28069629623565018</v>
      </c>
      <c r="S414">
        <v>0.32444678235216257</v>
      </c>
    </row>
    <row r="415" spans="2:19" x14ac:dyDescent="0.45">
      <c r="B415" s="3">
        <v>41531</v>
      </c>
      <c r="I415">
        <v>0.57747938843701685</v>
      </c>
      <c r="J415">
        <v>0.25309633706343315</v>
      </c>
      <c r="K415">
        <v>0.16942427449955</v>
      </c>
      <c r="Q415">
        <v>0.39317129820110541</v>
      </c>
      <c r="R415">
        <v>0.29115031102660094</v>
      </c>
      <c r="S415">
        <v>0.31567839077229382</v>
      </c>
    </row>
    <row r="416" spans="2:19" x14ac:dyDescent="0.45">
      <c r="B416" s="3">
        <v>41531</v>
      </c>
      <c r="I416">
        <v>0.40496573756406512</v>
      </c>
      <c r="J416">
        <v>0.282425639046679</v>
      </c>
      <c r="K416">
        <v>0.31260862338925588</v>
      </c>
      <c r="Q416">
        <v>0.59270813307005688</v>
      </c>
      <c r="R416">
        <v>0.24155477592287511</v>
      </c>
      <c r="S416">
        <v>0.16573709100706802</v>
      </c>
    </row>
    <row r="417" spans="2:19" x14ac:dyDescent="0.45">
      <c r="B417" s="3">
        <v>41531</v>
      </c>
      <c r="I417">
        <v>0.51646505045492463</v>
      </c>
      <c r="J417">
        <v>0.2726351366874552</v>
      </c>
      <c r="K417">
        <v>0.21089981285762016</v>
      </c>
      <c r="Q417">
        <v>0.45311183339352351</v>
      </c>
      <c r="R417">
        <v>0.27183901127563104</v>
      </c>
      <c r="S417">
        <v>0.27504915533084551</v>
      </c>
    </row>
    <row r="418" spans="2:19" x14ac:dyDescent="0.45">
      <c r="B418" s="3">
        <v>41532</v>
      </c>
      <c r="I418">
        <v>0.39818129808462221</v>
      </c>
      <c r="J418">
        <v>0.28500328351596294</v>
      </c>
      <c r="K418">
        <v>0.31681541839941485</v>
      </c>
      <c r="Q418">
        <v>0.54823427416709436</v>
      </c>
      <c r="R418">
        <v>0.26057776631709972</v>
      </c>
      <c r="S418">
        <v>0.19118795951580589</v>
      </c>
    </row>
    <row r="419" spans="2:19" x14ac:dyDescent="0.45">
      <c r="B419" s="3">
        <v>41532</v>
      </c>
      <c r="I419">
        <v>0.23336274200492407</v>
      </c>
      <c r="J419">
        <v>0.27907108061229652</v>
      </c>
      <c r="K419">
        <v>0.48756617738277941</v>
      </c>
      <c r="Q419">
        <v>0.31133522935290298</v>
      </c>
      <c r="R419">
        <v>0.28564980915845484</v>
      </c>
      <c r="S419">
        <v>0.40301496148864213</v>
      </c>
    </row>
    <row r="420" spans="2:19" x14ac:dyDescent="0.45">
      <c r="B420" s="3">
        <v>41532</v>
      </c>
      <c r="I420">
        <v>0.45900325217109905</v>
      </c>
      <c r="J420">
        <v>0.27523396981026738</v>
      </c>
      <c r="K420">
        <v>0.26576277801863363</v>
      </c>
      <c r="Q420">
        <v>0.42471241784742936</v>
      </c>
      <c r="R420">
        <v>0.28232746997049057</v>
      </c>
      <c r="S420">
        <v>0.29296011218208018</v>
      </c>
    </row>
    <row r="421" spans="2:19" x14ac:dyDescent="0.45">
      <c r="B421" s="3">
        <v>41532</v>
      </c>
      <c r="I421">
        <v>0.5745954824902193</v>
      </c>
      <c r="J421">
        <v>0.24621041726304888</v>
      </c>
      <c r="K421">
        <v>0.17919410024673182</v>
      </c>
      <c r="Q421">
        <v>0.20806219897563755</v>
      </c>
      <c r="R421">
        <v>0.26119998525546112</v>
      </c>
      <c r="S421">
        <v>0.53073781576890133</v>
      </c>
    </row>
    <row r="422" spans="2:19" x14ac:dyDescent="0.45">
      <c r="B422" s="3">
        <v>41532</v>
      </c>
      <c r="I422">
        <v>0.58170675478367784</v>
      </c>
      <c r="J422">
        <v>0.24973103819257661</v>
      </c>
      <c r="K422">
        <v>0.16856220702374547</v>
      </c>
      <c r="Q422">
        <v>0.38982432486021329</v>
      </c>
      <c r="R422">
        <v>0.28922552246500371</v>
      </c>
      <c r="S422">
        <v>0.32095015267478283</v>
      </c>
    </row>
    <row r="423" spans="2:19" x14ac:dyDescent="0.45">
      <c r="B423" s="3">
        <v>41538</v>
      </c>
      <c r="I423">
        <v>0.51041109327626177</v>
      </c>
      <c r="J423">
        <v>0.27529204565721416</v>
      </c>
      <c r="K423">
        <v>0.21429686106652393</v>
      </c>
      <c r="Q423">
        <v>0.53015524433913597</v>
      </c>
      <c r="R423">
        <v>0.26283874751444242</v>
      </c>
      <c r="S423">
        <v>0.20700600814642159</v>
      </c>
    </row>
    <row r="424" spans="2:19" x14ac:dyDescent="0.45">
      <c r="B424" s="3">
        <v>41538</v>
      </c>
      <c r="I424">
        <v>0.2856134798021509</v>
      </c>
      <c r="J424">
        <v>0.28215315245518385</v>
      </c>
      <c r="K424">
        <v>0.43223336774266513</v>
      </c>
      <c r="Q424">
        <v>0.44449764992400648</v>
      </c>
      <c r="R424">
        <v>0.28064986979715661</v>
      </c>
      <c r="S424">
        <v>0.27485248027883685</v>
      </c>
    </row>
    <row r="425" spans="2:19" x14ac:dyDescent="0.45">
      <c r="B425" s="3">
        <v>41538</v>
      </c>
      <c r="I425">
        <v>0.6105741270616698</v>
      </c>
      <c r="J425">
        <v>0.23945611463930958</v>
      </c>
      <c r="K425">
        <v>0.14996975829902065</v>
      </c>
      <c r="Q425">
        <v>0.59281113838865385</v>
      </c>
      <c r="R425">
        <v>0.25149810557856217</v>
      </c>
      <c r="S425">
        <v>0.15569075603278401</v>
      </c>
    </row>
    <row r="426" spans="2:19" x14ac:dyDescent="0.45">
      <c r="B426" s="3">
        <v>41539</v>
      </c>
      <c r="I426">
        <v>0.37289014229241607</v>
      </c>
      <c r="J426">
        <v>0.28648428488481914</v>
      </c>
      <c r="K426">
        <v>0.3406255728227649</v>
      </c>
      <c r="Q426">
        <v>0.35876932379321846</v>
      </c>
      <c r="R426">
        <v>0.28650153880082846</v>
      </c>
      <c r="S426">
        <v>0.35472913740595313</v>
      </c>
    </row>
    <row r="427" spans="2:19" x14ac:dyDescent="0.45">
      <c r="B427" s="3">
        <v>41539</v>
      </c>
      <c r="I427">
        <v>0.5050152189119167</v>
      </c>
      <c r="J427">
        <v>0.27124144223121388</v>
      </c>
      <c r="K427">
        <v>0.22374333885686945</v>
      </c>
      <c r="Q427">
        <v>0.4572856144295811</v>
      </c>
      <c r="R427">
        <v>0.27571018051769858</v>
      </c>
      <c r="S427">
        <v>0.26700420505272038</v>
      </c>
    </row>
    <row r="428" spans="2:19" x14ac:dyDescent="0.45">
      <c r="B428" s="3">
        <v>41539</v>
      </c>
      <c r="I428">
        <v>0.44411134817357806</v>
      </c>
      <c r="J428">
        <v>0.28542388179380401</v>
      </c>
      <c r="K428">
        <v>0.27046477003261793</v>
      </c>
      <c r="Q428">
        <v>0.65230568098615338</v>
      </c>
      <c r="R428">
        <v>0.21836452764011929</v>
      </c>
      <c r="S428">
        <v>0.12932979137372735</v>
      </c>
    </row>
    <row r="429" spans="2:19" x14ac:dyDescent="0.45">
      <c r="B429" s="3">
        <v>41539</v>
      </c>
      <c r="I429">
        <v>0.51366543907281592</v>
      </c>
      <c r="J429">
        <v>0.27100410605322661</v>
      </c>
      <c r="K429">
        <v>0.21533045487395738</v>
      </c>
      <c r="Q429">
        <v>0.53079312373749277</v>
      </c>
      <c r="R429">
        <v>0.26573467686086411</v>
      </c>
      <c r="S429">
        <v>0.2034721994016431</v>
      </c>
    </row>
    <row r="430" spans="2:19" x14ac:dyDescent="0.45">
      <c r="B430" s="3">
        <v>41539</v>
      </c>
      <c r="I430">
        <v>0.28436439175153261</v>
      </c>
      <c r="J430">
        <v>0.28094441911131374</v>
      </c>
      <c r="K430">
        <v>0.43469118913715349</v>
      </c>
      <c r="Q430">
        <v>0.52225125461407662</v>
      </c>
      <c r="R430">
        <v>0.26811413877483309</v>
      </c>
      <c r="S430">
        <v>0.20963460661109043</v>
      </c>
    </row>
    <row r="431" spans="2:19" x14ac:dyDescent="0.45">
      <c r="B431" s="3">
        <v>41539</v>
      </c>
      <c r="I431">
        <v>0.32865775988478579</v>
      </c>
      <c r="J431">
        <v>0.28641061408183854</v>
      </c>
      <c r="K431">
        <v>0.38493162603337566</v>
      </c>
      <c r="Q431">
        <v>0.63033406638057798</v>
      </c>
      <c r="R431">
        <v>0.23500867105518267</v>
      </c>
      <c r="S431">
        <v>0.13465726256423932</v>
      </c>
    </row>
    <row r="432" spans="2:19" x14ac:dyDescent="0.45">
      <c r="B432" s="3">
        <v>41545</v>
      </c>
      <c r="I432">
        <v>0.46368802567284351</v>
      </c>
      <c r="J432">
        <v>0.27628732767314224</v>
      </c>
      <c r="K432">
        <v>0.2600246466540142</v>
      </c>
      <c r="Q432">
        <v>0.47312422780693869</v>
      </c>
      <c r="R432">
        <v>0.27574672608161083</v>
      </c>
      <c r="S432">
        <v>0.25112904611145043</v>
      </c>
    </row>
    <row r="433" spans="2:19" x14ac:dyDescent="0.45">
      <c r="B433" s="3">
        <v>41545</v>
      </c>
      <c r="I433">
        <v>0.46853182208862482</v>
      </c>
      <c r="J433">
        <v>0.27824736060743949</v>
      </c>
      <c r="K433">
        <v>0.25322081730393575</v>
      </c>
      <c r="Q433">
        <v>0.47542636398572163</v>
      </c>
      <c r="R433">
        <v>0.27817390882218396</v>
      </c>
      <c r="S433">
        <v>0.24639972719209455</v>
      </c>
    </row>
    <row r="434" spans="2:19" x14ac:dyDescent="0.45">
      <c r="B434" s="3">
        <v>41545</v>
      </c>
      <c r="I434">
        <v>0.48493661323537302</v>
      </c>
      <c r="J434">
        <v>0.27642005957427623</v>
      </c>
      <c r="K434">
        <v>0.23864332719035067</v>
      </c>
      <c r="Q434">
        <v>0.33720271776651606</v>
      </c>
      <c r="R434">
        <v>0.28671640058880421</v>
      </c>
      <c r="S434">
        <v>0.37608088164467995</v>
      </c>
    </row>
    <row r="435" spans="2:19" x14ac:dyDescent="0.45">
      <c r="B435" s="3">
        <v>41545</v>
      </c>
      <c r="I435">
        <v>0.39437604463071357</v>
      </c>
      <c r="J435">
        <v>0.28277287700038123</v>
      </c>
      <c r="K435">
        <v>0.3228510783689052</v>
      </c>
      <c r="Q435">
        <v>0.64280555803767037</v>
      </c>
      <c r="R435">
        <v>0.23192923339778201</v>
      </c>
      <c r="S435">
        <v>0.12526520856454776</v>
      </c>
    </row>
    <row r="436" spans="2:19" x14ac:dyDescent="0.45">
      <c r="B436" s="3">
        <v>41546</v>
      </c>
      <c r="I436" t="s">
        <v>5818</v>
      </c>
      <c r="J436" t="s">
        <v>5818</v>
      </c>
      <c r="K436" t="s">
        <v>5818</v>
      </c>
      <c r="Q436">
        <v>0.32684156959519273</v>
      </c>
      <c r="R436">
        <v>0.28776028051390368</v>
      </c>
      <c r="S436">
        <v>0.38539814989090354</v>
      </c>
    </row>
    <row r="437" spans="2:19" x14ac:dyDescent="0.45">
      <c r="B437" s="3">
        <v>41546</v>
      </c>
      <c r="I437">
        <v>0.42321419244496167</v>
      </c>
      <c r="J437">
        <v>0.28617174771020926</v>
      </c>
      <c r="K437">
        <v>0.29061405984482908</v>
      </c>
      <c r="Q437">
        <v>0.33115379798957428</v>
      </c>
      <c r="R437">
        <v>0.2883643323484964</v>
      </c>
      <c r="S437">
        <v>0.38048186966192926</v>
      </c>
    </row>
    <row r="438" spans="2:19" x14ac:dyDescent="0.45">
      <c r="B438" s="3">
        <v>41546</v>
      </c>
      <c r="I438">
        <v>0.51610551111279213</v>
      </c>
      <c r="J438">
        <v>0.26527181530301985</v>
      </c>
      <c r="K438">
        <v>0.21862267358418805</v>
      </c>
      <c r="Q438">
        <v>0.27655005285593026</v>
      </c>
      <c r="R438">
        <v>0.28500235230399512</v>
      </c>
      <c r="S438">
        <v>0.43844759484007462</v>
      </c>
    </row>
    <row r="439" spans="2:19" x14ac:dyDescent="0.45">
      <c r="B439" s="3">
        <v>41546</v>
      </c>
      <c r="I439">
        <v>0.3917482402627504</v>
      </c>
      <c r="J439">
        <v>0.28253947537865265</v>
      </c>
      <c r="K439">
        <v>0.32571228435859695</v>
      </c>
      <c r="Q439">
        <v>0.50280445529908413</v>
      </c>
      <c r="R439">
        <v>0.27246981818478594</v>
      </c>
      <c r="S439">
        <v>0.22472572651612993</v>
      </c>
    </row>
    <row r="440" spans="2:19" x14ac:dyDescent="0.45">
      <c r="B440" s="3">
        <v>41546</v>
      </c>
      <c r="I440">
        <v>0.68391829885465161</v>
      </c>
      <c r="J440">
        <v>0.20360661672284106</v>
      </c>
      <c r="K440">
        <v>0.11247508442250734</v>
      </c>
      <c r="Q440">
        <v>0.3278108427278667</v>
      </c>
      <c r="R440">
        <v>0.27899034593049132</v>
      </c>
      <c r="S440">
        <v>0.39319881134164181</v>
      </c>
    </row>
    <row r="441" spans="2:19" x14ac:dyDescent="0.45">
      <c r="B441" s="3">
        <v>41549</v>
      </c>
      <c r="I441">
        <v>0.61521248392261862</v>
      </c>
      <c r="J441">
        <v>0.23117633934430531</v>
      </c>
      <c r="K441">
        <v>0.15361117673307612</v>
      </c>
      <c r="Q441">
        <v>0.28597702768790306</v>
      </c>
      <c r="R441">
        <v>0.27747536136130302</v>
      </c>
      <c r="S441">
        <v>0.43654761095079397</v>
      </c>
    </row>
    <row r="442" spans="2:19" x14ac:dyDescent="0.45">
      <c r="B442" s="3">
        <v>41552</v>
      </c>
      <c r="I442">
        <v>0.3948569214121872</v>
      </c>
      <c r="J442">
        <v>0.28069629623565018</v>
      </c>
      <c r="K442">
        <v>0.32444678235216257</v>
      </c>
      <c r="Q442">
        <v>0.6263622374334632</v>
      </c>
      <c r="R442">
        <v>0.23451760148991385</v>
      </c>
      <c r="S442">
        <v>0.13912016107662281</v>
      </c>
    </row>
    <row r="443" spans="2:19" x14ac:dyDescent="0.45">
      <c r="B443" s="3">
        <v>41552</v>
      </c>
      <c r="I443">
        <v>0.39317129820110541</v>
      </c>
      <c r="J443">
        <v>0.29115031102660094</v>
      </c>
      <c r="K443">
        <v>0.31567839077229382</v>
      </c>
      <c r="Q443">
        <v>0.50547446595347101</v>
      </c>
      <c r="R443">
        <v>0.27249642413391245</v>
      </c>
      <c r="S443">
        <v>0.22202910991261657</v>
      </c>
    </row>
    <row r="444" spans="2:19" x14ac:dyDescent="0.45">
      <c r="B444" s="3">
        <v>41552</v>
      </c>
      <c r="I444">
        <v>0.59270813307005688</v>
      </c>
      <c r="J444">
        <v>0.24155477592287511</v>
      </c>
      <c r="K444">
        <v>0.16573709100706802</v>
      </c>
      <c r="Q444">
        <v>0.44039529514727788</v>
      </c>
      <c r="R444">
        <v>0.27896218573728992</v>
      </c>
      <c r="S444">
        <v>0.28064251911543214</v>
      </c>
    </row>
    <row r="445" spans="2:19" x14ac:dyDescent="0.45">
      <c r="B445" s="3">
        <v>41553</v>
      </c>
      <c r="I445">
        <v>0.45311183339352351</v>
      </c>
      <c r="J445">
        <v>0.27183901127563104</v>
      </c>
      <c r="K445">
        <v>0.27504915533084551</v>
      </c>
      <c r="Q445">
        <v>0.43855393661409681</v>
      </c>
      <c r="R445">
        <v>0.29042374364085449</v>
      </c>
      <c r="S445">
        <v>0.27102231974504859</v>
      </c>
    </row>
    <row r="446" spans="2:19" x14ac:dyDescent="0.45">
      <c r="B446" s="3">
        <v>41553</v>
      </c>
      <c r="I446">
        <v>0.54823427416709436</v>
      </c>
      <c r="J446">
        <v>0.26057776631709972</v>
      </c>
      <c r="K446">
        <v>0.19118795951580589</v>
      </c>
      <c r="Q446">
        <v>0.42690203861508247</v>
      </c>
      <c r="R446">
        <v>0.28347594787246821</v>
      </c>
      <c r="S446">
        <v>0.28962201351244932</v>
      </c>
    </row>
    <row r="447" spans="2:19" x14ac:dyDescent="0.45">
      <c r="B447" s="3">
        <v>41553</v>
      </c>
      <c r="I447">
        <v>0.31133522935290298</v>
      </c>
      <c r="J447">
        <v>0.28564980915845484</v>
      </c>
      <c r="K447">
        <v>0.40301496148864213</v>
      </c>
      <c r="Q447">
        <v>0.58568304772889546</v>
      </c>
      <c r="R447">
        <v>0.25086161915746696</v>
      </c>
      <c r="S447">
        <v>0.16345533311363761</v>
      </c>
    </row>
    <row r="448" spans="2:19" x14ac:dyDescent="0.45">
      <c r="B448" s="3">
        <v>41553</v>
      </c>
      <c r="I448">
        <v>0.42471241784742936</v>
      </c>
      <c r="J448">
        <v>0.28232746997049057</v>
      </c>
      <c r="K448">
        <v>0.29296011218208018</v>
      </c>
      <c r="Q448" t="s">
        <v>5818</v>
      </c>
      <c r="R448" t="s">
        <v>5818</v>
      </c>
      <c r="S448" t="s">
        <v>5818</v>
      </c>
    </row>
    <row r="449" spans="2:19" x14ac:dyDescent="0.45">
      <c r="B449" s="3">
        <v>41553</v>
      </c>
      <c r="I449">
        <v>0.20806219897563755</v>
      </c>
      <c r="J449">
        <v>0.26119998525546112</v>
      </c>
      <c r="K449">
        <v>0.53073781576890133</v>
      </c>
      <c r="Q449">
        <v>0.68030953421248774</v>
      </c>
      <c r="R449">
        <v>0.20663708318098403</v>
      </c>
      <c r="S449">
        <v>0.11305338260652817</v>
      </c>
    </row>
    <row r="450" spans="2:19" x14ac:dyDescent="0.45">
      <c r="B450" s="3">
        <v>41553</v>
      </c>
      <c r="I450">
        <v>0.38982432486021329</v>
      </c>
      <c r="J450">
        <v>0.28922552246500371</v>
      </c>
      <c r="K450">
        <v>0.32095015267478283</v>
      </c>
      <c r="Q450">
        <v>0.36607416949615196</v>
      </c>
      <c r="R450">
        <v>0.29043462017239213</v>
      </c>
      <c r="S450">
        <v>0.3434912103314558</v>
      </c>
    </row>
    <row r="451" spans="2:19" x14ac:dyDescent="0.45">
      <c r="B451" s="3">
        <v>41566</v>
      </c>
      <c r="I451">
        <v>0.53015524433913597</v>
      </c>
      <c r="J451">
        <v>0.26283874751444242</v>
      </c>
      <c r="K451">
        <v>0.20700600814642159</v>
      </c>
      <c r="Q451">
        <v>0.45709837310439355</v>
      </c>
      <c r="R451">
        <v>0.28135384298259847</v>
      </c>
      <c r="S451">
        <v>0.26154778391300793</v>
      </c>
    </row>
    <row r="452" spans="2:19" x14ac:dyDescent="0.45">
      <c r="B452" s="3">
        <v>41566</v>
      </c>
      <c r="I452">
        <v>0.44449764992400648</v>
      </c>
      <c r="J452">
        <v>0.28064986979715661</v>
      </c>
      <c r="K452">
        <v>0.27485248027883685</v>
      </c>
      <c r="Q452">
        <v>0.26376124563510378</v>
      </c>
      <c r="R452">
        <v>0.2813338323997509</v>
      </c>
      <c r="S452">
        <v>0.4549049219651452</v>
      </c>
    </row>
    <row r="453" spans="2:19" x14ac:dyDescent="0.45">
      <c r="B453" s="3">
        <v>41566</v>
      </c>
      <c r="I453">
        <v>0.59281113838865385</v>
      </c>
      <c r="J453">
        <v>0.25149810557856217</v>
      </c>
      <c r="K453">
        <v>0.15569075603278401</v>
      </c>
      <c r="Q453">
        <v>0.51709369253228898</v>
      </c>
      <c r="R453">
        <v>0.27567818795888971</v>
      </c>
      <c r="S453">
        <v>0.20722811950882125</v>
      </c>
    </row>
    <row r="454" spans="2:19" x14ac:dyDescent="0.45">
      <c r="B454" s="3">
        <v>41566</v>
      </c>
      <c r="I454">
        <v>0.35876932379321846</v>
      </c>
      <c r="J454">
        <v>0.28650153880082846</v>
      </c>
      <c r="K454">
        <v>0.35472913740595313</v>
      </c>
      <c r="Q454">
        <v>0.40658134136395008</v>
      </c>
      <c r="R454">
        <v>0.29294497772758643</v>
      </c>
      <c r="S454">
        <v>0.30047368090846349</v>
      </c>
    </row>
    <row r="455" spans="2:19" x14ac:dyDescent="0.45">
      <c r="B455" s="3">
        <v>41567</v>
      </c>
      <c r="I455">
        <v>0.4572856144295811</v>
      </c>
      <c r="J455">
        <v>0.27571018051769858</v>
      </c>
      <c r="K455">
        <v>0.26700420505272038</v>
      </c>
      <c r="Q455">
        <v>0.42107275228245111</v>
      </c>
      <c r="R455">
        <v>0.28677417456834076</v>
      </c>
      <c r="S455">
        <v>0.29215307314920802</v>
      </c>
    </row>
    <row r="456" spans="2:19" x14ac:dyDescent="0.45">
      <c r="B456" s="3">
        <v>41567</v>
      </c>
      <c r="I456">
        <v>0.65230568098615338</v>
      </c>
      <c r="J456">
        <v>0.21836452764011929</v>
      </c>
      <c r="K456">
        <v>0.12932979137372735</v>
      </c>
      <c r="Q456">
        <v>0.40503660318895579</v>
      </c>
      <c r="R456">
        <v>0.29039914415315654</v>
      </c>
      <c r="S456">
        <v>0.30456425265788767</v>
      </c>
    </row>
    <row r="457" spans="2:19" x14ac:dyDescent="0.45">
      <c r="B457" s="3">
        <v>41567</v>
      </c>
      <c r="I457">
        <v>0.53079312373749277</v>
      </c>
      <c r="J457">
        <v>0.26573467686086411</v>
      </c>
      <c r="K457">
        <v>0.2034721994016431</v>
      </c>
      <c r="Q457">
        <v>0.42632533235753123</v>
      </c>
      <c r="R457">
        <v>0.28904530725489808</v>
      </c>
      <c r="S457">
        <v>0.28462936038757075</v>
      </c>
    </row>
    <row r="458" spans="2:19" x14ac:dyDescent="0.45">
      <c r="B458" s="3">
        <v>41567</v>
      </c>
      <c r="I458">
        <v>0.52225125461407662</v>
      </c>
      <c r="J458">
        <v>0.26811413877483309</v>
      </c>
      <c r="K458">
        <v>0.20963460661109043</v>
      </c>
      <c r="Q458">
        <v>0.21715744090173306</v>
      </c>
      <c r="R458">
        <v>0.26385731636873183</v>
      </c>
      <c r="S458">
        <v>0.51898524272953495</v>
      </c>
    </row>
    <row r="459" spans="2:19" x14ac:dyDescent="0.45">
      <c r="B459" s="3">
        <v>41567</v>
      </c>
      <c r="I459">
        <v>0.63033406638057798</v>
      </c>
      <c r="J459">
        <v>0.23500867105518267</v>
      </c>
      <c r="K459">
        <v>0.13465726256423932</v>
      </c>
      <c r="Q459">
        <v>0.63902458182119204</v>
      </c>
      <c r="R459">
        <v>0.23005854785515803</v>
      </c>
      <c r="S459">
        <v>0.13091687032365001</v>
      </c>
    </row>
    <row r="460" spans="2:19" x14ac:dyDescent="0.45">
      <c r="B460" s="3">
        <v>41573</v>
      </c>
      <c r="I460">
        <v>0.47312422780693869</v>
      </c>
      <c r="J460">
        <v>0.27574672608161083</v>
      </c>
      <c r="K460">
        <v>0.25112904611145043</v>
      </c>
      <c r="Q460">
        <v>0.37435855021612729</v>
      </c>
      <c r="R460">
        <v>0.28128835510511585</v>
      </c>
      <c r="S460">
        <v>0.34435309467875691</v>
      </c>
    </row>
    <row r="461" spans="2:19" x14ac:dyDescent="0.45">
      <c r="B461" s="3">
        <v>41573</v>
      </c>
      <c r="I461">
        <v>0.47542636398572163</v>
      </c>
      <c r="J461">
        <v>0.27817390882218396</v>
      </c>
      <c r="K461">
        <v>0.24639972719209455</v>
      </c>
      <c r="Q461">
        <v>0.49017046552619387</v>
      </c>
      <c r="R461">
        <v>0.27028251034412104</v>
      </c>
      <c r="S461">
        <v>0.23954702412968518</v>
      </c>
    </row>
    <row r="462" spans="2:19" x14ac:dyDescent="0.45">
      <c r="B462" s="3">
        <v>41573</v>
      </c>
      <c r="I462">
        <v>0.33720271776651606</v>
      </c>
      <c r="J462">
        <v>0.28671640058880421</v>
      </c>
      <c r="K462">
        <v>0.37608088164467995</v>
      </c>
      <c r="Q462">
        <v>0.4486613205768536</v>
      </c>
      <c r="R462">
        <v>0.27730204608565884</v>
      </c>
      <c r="S462">
        <v>0.27403663333748751</v>
      </c>
    </row>
    <row r="463" spans="2:19" x14ac:dyDescent="0.45">
      <c r="B463" s="3">
        <v>41574</v>
      </c>
      <c r="I463">
        <v>0.64280555803767037</v>
      </c>
      <c r="J463">
        <v>0.23192923339778201</v>
      </c>
      <c r="K463">
        <v>0.12526520856454776</v>
      </c>
      <c r="Q463">
        <v>0.37448383610786279</v>
      </c>
      <c r="R463">
        <v>0.27722477333155865</v>
      </c>
      <c r="S463">
        <v>0.34829139056057856</v>
      </c>
    </row>
    <row r="464" spans="2:19" x14ac:dyDescent="0.45">
      <c r="B464" s="3">
        <v>41574</v>
      </c>
      <c r="I464">
        <v>0.32684156959519273</v>
      </c>
      <c r="J464">
        <v>0.28776028051390368</v>
      </c>
      <c r="K464">
        <v>0.38539814989090354</v>
      </c>
      <c r="Q464">
        <v>0.60318335984547577</v>
      </c>
      <c r="R464">
        <v>0.2390629859336296</v>
      </c>
      <c r="S464">
        <v>0.1577536542208946</v>
      </c>
    </row>
    <row r="465" spans="2:19" x14ac:dyDescent="0.45">
      <c r="B465" s="3">
        <v>41574</v>
      </c>
      <c r="I465">
        <v>0.33115379798957428</v>
      </c>
      <c r="J465">
        <v>0.2883643323484964</v>
      </c>
      <c r="K465">
        <v>0.38048186966192926</v>
      </c>
      <c r="Q465">
        <v>0.45948719404037014</v>
      </c>
      <c r="R465">
        <v>0.27653657725465103</v>
      </c>
      <c r="S465">
        <v>0.26397622870497878</v>
      </c>
    </row>
    <row r="466" spans="2:19" x14ac:dyDescent="0.45">
      <c r="B466" s="3">
        <v>41574</v>
      </c>
      <c r="I466">
        <v>0.27655005285593026</v>
      </c>
      <c r="J466">
        <v>0.28500235230399512</v>
      </c>
      <c r="K466">
        <v>0.43844759484007462</v>
      </c>
      <c r="Q466" t="s">
        <v>5818</v>
      </c>
      <c r="R466" t="s">
        <v>5818</v>
      </c>
      <c r="S466" t="s">
        <v>5818</v>
      </c>
    </row>
    <row r="467" spans="2:19" x14ac:dyDescent="0.45">
      <c r="B467" s="3">
        <v>41574</v>
      </c>
      <c r="I467">
        <v>0.50280445529908413</v>
      </c>
      <c r="J467">
        <v>0.27246981818478594</v>
      </c>
      <c r="K467">
        <v>0.22472572651612993</v>
      </c>
      <c r="Q467">
        <v>0.59278033116243101</v>
      </c>
      <c r="R467">
        <v>0.24678094901847053</v>
      </c>
      <c r="S467">
        <v>0.16043871981909844</v>
      </c>
    </row>
    <row r="468" spans="2:19" x14ac:dyDescent="0.45">
      <c r="B468" s="3">
        <v>41574</v>
      </c>
      <c r="I468">
        <v>0.3278108427278667</v>
      </c>
      <c r="J468">
        <v>0.27899034593049132</v>
      </c>
      <c r="K468">
        <v>0.39319881134164181</v>
      </c>
      <c r="Q468">
        <v>0.60697673064956303</v>
      </c>
      <c r="R468">
        <v>0.23721753250752661</v>
      </c>
      <c r="S468">
        <v>0.15580573684291033</v>
      </c>
    </row>
    <row r="469" spans="2:19" x14ac:dyDescent="0.45">
      <c r="B469" s="3">
        <v>41577</v>
      </c>
      <c r="I469">
        <v>0.28597702768790306</v>
      </c>
      <c r="J469">
        <v>0.27747536136130302</v>
      </c>
      <c r="K469">
        <v>0.43654761095079397</v>
      </c>
      <c r="Q469">
        <v>0.45258136924803588</v>
      </c>
      <c r="R469">
        <v>0.27370931537598209</v>
      </c>
      <c r="S469">
        <v>0.27370931537598209</v>
      </c>
    </row>
    <row r="470" spans="2:19" x14ac:dyDescent="0.45">
      <c r="B470" s="3">
        <v>41578</v>
      </c>
      <c r="I470">
        <v>0.6263622374334632</v>
      </c>
      <c r="J470">
        <v>0.23451760148991385</v>
      </c>
      <c r="K470">
        <v>0.13912016107662281</v>
      </c>
      <c r="Q470">
        <v>0.39317129820110541</v>
      </c>
      <c r="R470">
        <v>0.29115031102660094</v>
      </c>
      <c r="S470">
        <v>0.31567839077229382</v>
      </c>
    </row>
    <row r="471" spans="2:19" x14ac:dyDescent="0.45">
      <c r="B471" s="3">
        <v>41580</v>
      </c>
      <c r="I471">
        <v>0.50547446595347101</v>
      </c>
      <c r="J471">
        <v>0.27249642413391245</v>
      </c>
      <c r="K471">
        <v>0.22202910991261657</v>
      </c>
      <c r="Q471">
        <v>0.53078386758729679</v>
      </c>
      <c r="R471">
        <v>0.27193346789182676</v>
      </c>
      <c r="S471">
        <v>0.19728266452087639</v>
      </c>
    </row>
    <row r="472" spans="2:19" x14ac:dyDescent="0.45">
      <c r="B472" s="3">
        <v>41580</v>
      </c>
      <c r="I472">
        <v>0.44039529514727788</v>
      </c>
      <c r="J472">
        <v>0.27896218573728992</v>
      </c>
      <c r="K472">
        <v>0.28064251911543214</v>
      </c>
      <c r="Q472">
        <v>0.28878420374219793</v>
      </c>
      <c r="R472">
        <v>0.27846117909597662</v>
      </c>
      <c r="S472">
        <v>0.43275461716182551</v>
      </c>
    </row>
    <row r="473" spans="2:19" x14ac:dyDescent="0.45">
      <c r="B473" s="3">
        <v>41580</v>
      </c>
      <c r="I473">
        <v>0.43855393661409681</v>
      </c>
      <c r="J473">
        <v>0.29042374364085449</v>
      </c>
      <c r="K473">
        <v>0.27102231974504859</v>
      </c>
      <c r="Q473">
        <v>0.52242250865529971</v>
      </c>
      <c r="R473">
        <v>0.27061965985620556</v>
      </c>
      <c r="S473">
        <v>0.20695783148849486</v>
      </c>
    </row>
    <row r="474" spans="2:19" x14ac:dyDescent="0.45">
      <c r="B474" s="3">
        <v>41580</v>
      </c>
      <c r="I474">
        <v>0.42690203861508247</v>
      </c>
      <c r="J474">
        <v>0.28347594787246821</v>
      </c>
      <c r="K474">
        <v>0.28962201351244932</v>
      </c>
      <c r="Q474">
        <v>0.29092443353642455</v>
      </c>
      <c r="R474">
        <v>0.28645551930382646</v>
      </c>
      <c r="S474">
        <v>0.42262004715974899</v>
      </c>
    </row>
    <row r="475" spans="2:19" x14ac:dyDescent="0.45">
      <c r="B475" s="3">
        <v>41581</v>
      </c>
      <c r="I475">
        <v>0.58568304772889546</v>
      </c>
      <c r="J475">
        <v>0.25086161915746696</v>
      </c>
      <c r="K475">
        <v>0.16345533311363761</v>
      </c>
      <c r="Q475">
        <v>0.24198126116962973</v>
      </c>
      <c r="R475">
        <v>0.28248975322260012</v>
      </c>
      <c r="S475">
        <v>0.47552898560777018</v>
      </c>
    </row>
    <row r="476" spans="2:19" x14ac:dyDescent="0.45">
      <c r="B476" s="3">
        <v>41581</v>
      </c>
      <c r="I476" t="s">
        <v>5818</v>
      </c>
      <c r="J476" t="s">
        <v>5818</v>
      </c>
      <c r="K476" t="s">
        <v>5818</v>
      </c>
      <c r="Q476">
        <v>0.5422782801696644</v>
      </c>
      <c r="R476">
        <v>0.27069096872885484</v>
      </c>
      <c r="S476">
        <v>0.18703075110148076</v>
      </c>
    </row>
    <row r="477" spans="2:19" x14ac:dyDescent="0.45">
      <c r="B477" s="3">
        <v>41581</v>
      </c>
      <c r="I477">
        <v>0.68030953421248774</v>
      </c>
      <c r="J477">
        <v>0.20663708318098403</v>
      </c>
      <c r="K477">
        <v>0.11305338260652817</v>
      </c>
      <c r="Q477">
        <v>0.52750184467338179</v>
      </c>
      <c r="R477">
        <v>0.27076631247572575</v>
      </c>
      <c r="S477">
        <v>0.20173184285089235</v>
      </c>
    </row>
    <row r="478" spans="2:19" x14ac:dyDescent="0.45">
      <c r="B478" s="3">
        <v>41581</v>
      </c>
      <c r="I478">
        <v>0.36607416949615196</v>
      </c>
      <c r="J478">
        <v>0.29043462017239213</v>
      </c>
      <c r="K478">
        <v>0.3434912103314558</v>
      </c>
      <c r="Q478">
        <v>0.50025536477582078</v>
      </c>
      <c r="R478">
        <v>0.27495156804345267</v>
      </c>
      <c r="S478">
        <v>0.22479306718072642</v>
      </c>
    </row>
    <row r="479" spans="2:19" x14ac:dyDescent="0.45">
      <c r="B479" s="3">
        <v>41581</v>
      </c>
      <c r="I479">
        <v>0.45709837310439355</v>
      </c>
      <c r="J479">
        <v>0.28135384298259847</v>
      </c>
      <c r="K479">
        <v>0.26154778391300793</v>
      </c>
      <c r="Q479">
        <v>0.37768124135973213</v>
      </c>
      <c r="R479">
        <v>0.2885918048214931</v>
      </c>
      <c r="S479">
        <v>0.33372695381877476</v>
      </c>
    </row>
    <row r="480" spans="2:19" x14ac:dyDescent="0.45">
      <c r="B480" s="3">
        <v>41587</v>
      </c>
      <c r="I480">
        <v>0.26376124563510378</v>
      </c>
      <c r="J480">
        <v>0.2813338323997509</v>
      </c>
      <c r="K480">
        <v>0.4549049219651452</v>
      </c>
      <c r="Q480">
        <v>0.39173688216919961</v>
      </c>
      <c r="R480">
        <v>0.29133527574349688</v>
      </c>
      <c r="S480">
        <v>0.31692784208730346</v>
      </c>
    </row>
    <row r="481" spans="2:19" x14ac:dyDescent="0.45">
      <c r="B481" s="3">
        <v>41587</v>
      </c>
      <c r="I481">
        <v>0.51709369253228898</v>
      </c>
      <c r="J481">
        <v>0.27567818795888971</v>
      </c>
      <c r="K481">
        <v>0.20722811950882125</v>
      </c>
      <c r="Q481">
        <v>0.48504863274051191</v>
      </c>
      <c r="R481">
        <v>0.27985420025378499</v>
      </c>
      <c r="S481">
        <v>0.23509716700570313</v>
      </c>
    </row>
    <row r="482" spans="2:19" x14ac:dyDescent="0.45">
      <c r="B482" s="3">
        <v>41587</v>
      </c>
      <c r="I482">
        <v>0.40658134136395008</v>
      </c>
      <c r="J482">
        <v>0.29294497772758643</v>
      </c>
      <c r="K482">
        <v>0.30047368090846349</v>
      </c>
      <c r="Q482">
        <v>0.38358729956326304</v>
      </c>
      <c r="R482">
        <v>0.29757881985399598</v>
      </c>
      <c r="S482">
        <v>0.31883388058274093</v>
      </c>
    </row>
    <row r="483" spans="2:19" x14ac:dyDescent="0.45">
      <c r="B483" s="3">
        <v>41588</v>
      </c>
      <c r="I483">
        <v>0.42107275228245111</v>
      </c>
      <c r="J483">
        <v>0.28677417456834076</v>
      </c>
      <c r="K483">
        <v>0.29215307314920802</v>
      </c>
      <c r="Q483">
        <v>0.43832487583909663</v>
      </c>
      <c r="R483">
        <v>0.29477243134604181</v>
      </c>
      <c r="S483">
        <v>0.26690269281486151</v>
      </c>
    </row>
    <row r="484" spans="2:19" x14ac:dyDescent="0.45">
      <c r="B484" s="3">
        <v>41588</v>
      </c>
      <c r="I484">
        <v>0.40503660318895579</v>
      </c>
      <c r="J484">
        <v>0.29039914415315654</v>
      </c>
      <c r="K484">
        <v>0.30456425265788767</v>
      </c>
      <c r="Q484">
        <v>0.29490452001302397</v>
      </c>
      <c r="R484">
        <v>0.28588445939821666</v>
      </c>
      <c r="S484">
        <v>0.41921102058875936</v>
      </c>
    </row>
    <row r="485" spans="2:19" x14ac:dyDescent="0.45">
      <c r="B485" s="3">
        <v>41588</v>
      </c>
      <c r="I485">
        <v>0.42632533235753123</v>
      </c>
      <c r="J485">
        <v>0.28904530725489808</v>
      </c>
      <c r="K485">
        <v>0.28462936038757075</v>
      </c>
      <c r="Q485">
        <v>0.38814837221211723</v>
      </c>
      <c r="R485">
        <v>0.29743430540243287</v>
      </c>
      <c r="S485">
        <v>0.31441732238544984</v>
      </c>
    </row>
    <row r="486" spans="2:19" x14ac:dyDescent="0.45">
      <c r="B486" s="3">
        <v>41588</v>
      </c>
      <c r="I486">
        <v>0.21715744090173306</v>
      </c>
      <c r="J486">
        <v>0.26385731636873183</v>
      </c>
      <c r="K486">
        <v>0.51898524272953495</v>
      </c>
      <c r="Q486">
        <v>0.35612246532637182</v>
      </c>
      <c r="R486">
        <v>0.29563249657952234</v>
      </c>
      <c r="S486">
        <v>0.3482450380941059</v>
      </c>
    </row>
    <row r="487" spans="2:19" x14ac:dyDescent="0.45">
      <c r="B487" s="3">
        <v>41588</v>
      </c>
      <c r="I487">
        <v>0.63902458182119204</v>
      </c>
      <c r="J487">
        <v>0.23005854785515803</v>
      </c>
      <c r="K487">
        <v>0.13091687032365001</v>
      </c>
      <c r="Q487">
        <v>0.45252945790918259</v>
      </c>
      <c r="R487">
        <v>0.28542448311190016</v>
      </c>
      <c r="S487">
        <v>0.26204605897891725</v>
      </c>
    </row>
    <row r="488" spans="2:19" x14ac:dyDescent="0.45">
      <c r="B488" s="3">
        <v>41588</v>
      </c>
      <c r="I488">
        <v>0.37435855021612729</v>
      </c>
      <c r="J488">
        <v>0.28128835510511585</v>
      </c>
      <c r="K488">
        <v>0.34435309467875691</v>
      </c>
      <c r="Q488">
        <v>0.49994234982128444</v>
      </c>
      <c r="R488">
        <v>0.27222414389484606</v>
      </c>
      <c r="S488">
        <v>0.22783350628386947</v>
      </c>
    </row>
    <row r="489" spans="2:19" x14ac:dyDescent="0.45">
      <c r="B489" s="3">
        <v>41601</v>
      </c>
      <c r="I489">
        <v>0.49017046552619387</v>
      </c>
      <c r="J489">
        <v>0.27028251034412104</v>
      </c>
      <c r="K489">
        <v>0.23954702412968518</v>
      </c>
      <c r="Q489">
        <v>0.53344944936905825</v>
      </c>
      <c r="R489">
        <v>0.2716613293445635</v>
      </c>
      <c r="S489">
        <v>0.19488922128637831</v>
      </c>
    </row>
    <row r="490" spans="2:19" x14ac:dyDescent="0.45">
      <c r="B490" s="3">
        <v>41602</v>
      </c>
      <c r="I490">
        <v>0.4486613205768536</v>
      </c>
      <c r="J490">
        <v>0.27730204608565884</v>
      </c>
      <c r="K490">
        <v>0.27403663333748751</v>
      </c>
      <c r="Q490">
        <v>0.60747361078295137</v>
      </c>
      <c r="R490">
        <v>0.24335421712769273</v>
      </c>
      <c r="S490">
        <v>0.14917217208935585</v>
      </c>
    </row>
    <row r="491" spans="2:19" x14ac:dyDescent="0.45">
      <c r="B491" s="3">
        <v>41602</v>
      </c>
      <c r="I491">
        <v>0.37448383610786279</v>
      </c>
      <c r="J491">
        <v>0.27722477333155865</v>
      </c>
      <c r="K491">
        <v>0.34829139056057856</v>
      </c>
      <c r="Q491">
        <v>0.34565541910525971</v>
      </c>
      <c r="R491">
        <v>0.29281383601456629</v>
      </c>
      <c r="S491">
        <v>0.36153074488017406</v>
      </c>
    </row>
    <row r="492" spans="2:19" x14ac:dyDescent="0.45">
      <c r="B492" s="3">
        <v>41603</v>
      </c>
      <c r="I492">
        <v>0.60318335984547577</v>
      </c>
      <c r="J492">
        <v>0.2390629859336296</v>
      </c>
      <c r="K492">
        <v>0.1577536542208946</v>
      </c>
      <c r="Q492">
        <v>0.44026532585854616</v>
      </c>
      <c r="R492">
        <v>0.28743392302714338</v>
      </c>
      <c r="S492">
        <v>0.27230075111431046</v>
      </c>
    </row>
    <row r="493" spans="2:19" x14ac:dyDescent="0.45">
      <c r="B493" s="3">
        <v>41608</v>
      </c>
      <c r="I493">
        <v>0.45948719404037014</v>
      </c>
      <c r="J493">
        <v>0.27653657725465103</v>
      </c>
      <c r="K493">
        <v>0.26397622870497878</v>
      </c>
      <c r="Q493">
        <v>0.43245670552241772</v>
      </c>
      <c r="R493">
        <v>0.28938002702101345</v>
      </c>
      <c r="S493">
        <v>0.27816326745656883</v>
      </c>
    </row>
    <row r="494" spans="2:19" x14ac:dyDescent="0.45">
      <c r="B494" s="3" t="s">
        <v>5455</v>
      </c>
      <c r="I494" t="s">
        <v>5818</v>
      </c>
      <c r="J494" t="s">
        <v>5818</v>
      </c>
      <c r="K494" t="s">
        <v>5818</v>
      </c>
      <c r="Q494" t="s">
        <v>5818</v>
      </c>
      <c r="R494" t="s">
        <v>5818</v>
      </c>
      <c r="S494" t="s">
        <v>5818</v>
      </c>
    </row>
    <row r="495" spans="2:19" x14ac:dyDescent="0.45">
      <c r="B495" s="3" t="s">
        <v>5455</v>
      </c>
      <c r="I495">
        <v>0.59278033116243101</v>
      </c>
      <c r="J495">
        <v>0.24678094901847053</v>
      </c>
      <c r="K495">
        <v>0.16043871981909844</v>
      </c>
      <c r="Q495">
        <v>0.57841404174274891</v>
      </c>
      <c r="R495">
        <v>0.24991900736536155</v>
      </c>
      <c r="S495">
        <v>0.17166695089188949</v>
      </c>
    </row>
    <row r="496" spans="2:19" x14ac:dyDescent="0.45">
      <c r="B496" s="3" t="s">
        <v>5456</v>
      </c>
      <c r="I496">
        <v>0.60697673064956303</v>
      </c>
      <c r="J496">
        <v>0.23721753250752661</v>
      </c>
      <c r="K496">
        <v>0.15580573684291033</v>
      </c>
      <c r="Q496">
        <v>0.35491853399116696</v>
      </c>
      <c r="R496">
        <v>0.29670349659920064</v>
      </c>
      <c r="S496">
        <v>0.34837796940963228</v>
      </c>
    </row>
    <row r="497" spans="2:19" x14ac:dyDescent="0.45">
      <c r="B497" s="3" t="s">
        <v>5457</v>
      </c>
      <c r="I497">
        <v>0.45258136924803588</v>
      </c>
      <c r="J497">
        <v>0.27370931537598209</v>
      </c>
      <c r="K497">
        <v>0.27370931537598209</v>
      </c>
      <c r="Q497">
        <v>0.43835580162678267</v>
      </c>
      <c r="R497">
        <v>0.28843277103980719</v>
      </c>
      <c r="S497">
        <v>0.27321142733341003</v>
      </c>
    </row>
    <row r="498" spans="2:19" x14ac:dyDescent="0.45">
      <c r="B498" s="3" t="s">
        <v>5457</v>
      </c>
      <c r="I498">
        <v>0.39317129820110541</v>
      </c>
      <c r="J498">
        <v>0.29115031102660094</v>
      </c>
      <c r="K498">
        <v>0.31567839077229382</v>
      </c>
      <c r="Q498">
        <v>0.54823949720230347</v>
      </c>
      <c r="R498">
        <v>0.27206615503142328</v>
      </c>
      <c r="S498">
        <v>0.17969434776627322</v>
      </c>
    </row>
    <row r="499" spans="2:19" x14ac:dyDescent="0.45">
      <c r="B499" s="3" t="s">
        <v>5458</v>
      </c>
      <c r="I499">
        <v>0.53078386758729679</v>
      </c>
      <c r="J499">
        <v>0.27193346789182676</v>
      </c>
      <c r="K499">
        <v>0.19728266452087639</v>
      </c>
      <c r="Q499">
        <v>0.41548670006116817</v>
      </c>
      <c r="R499">
        <v>0.31046760568037163</v>
      </c>
      <c r="S499">
        <v>0.27404569425846026</v>
      </c>
    </row>
    <row r="500" spans="2:19" x14ac:dyDescent="0.45">
      <c r="B500" s="3" t="s">
        <v>5459</v>
      </c>
      <c r="I500">
        <v>0.28878420374219793</v>
      </c>
      <c r="J500">
        <v>0.27846117909597662</v>
      </c>
      <c r="K500">
        <v>0.43275461716182551</v>
      </c>
      <c r="Q500">
        <v>0.30637465301671252</v>
      </c>
      <c r="R500">
        <v>0.29387032459533591</v>
      </c>
      <c r="S500">
        <v>0.39975502238795141</v>
      </c>
    </row>
    <row r="501" spans="2:19" x14ac:dyDescent="0.45">
      <c r="B501" s="3" t="s">
        <v>5460</v>
      </c>
      <c r="I501">
        <v>0.52242250865529971</v>
      </c>
      <c r="J501">
        <v>0.27061965985620556</v>
      </c>
      <c r="K501">
        <v>0.20695783148849486</v>
      </c>
      <c r="Q501">
        <v>0.48953604329239808</v>
      </c>
      <c r="R501">
        <v>0.2845212940298612</v>
      </c>
      <c r="S501">
        <v>0.22594266267774085</v>
      </c>
    </row>
    <row r="502" spans="2:19" x14ac:dyDescent="0.45">
      <c r="B502" s="3" t="s">
        <v>5461</v>
      </c>
      <c r="I502">
        <v>0.29092443353642455</v>
      </c>
      <c r="J502">
        <v>0.28645551930382646</v>
      </c>
      <c r="K502">
        <v>0.42262004715974899</v>
      </c>
      <c r="Q502">
        <v>0.34055410870867237</v>
      </c>
      <c r="R502">
        <v>0.30613261192874786</v>
      </c>
      <c r="S502">
        <v>0.35331327936257989</v>
      </c>
    </row>
    <row r="503" spans="2:19" x14ac:dyDescent="0.45">
      <c r="B503" s="3" t="s">
        <v>5462</v>
      </c>
      <c r="I503">
        <v>0.24198126116962973</v>
      </c>
      <c r="J503">
        <v>0.28248975322260012</v>
      </c>
      <c r="K503">
        <v>0.47552898560777018</v>
      </c>
      <c r="Q503">
        <v>0.33012729337792046</v>
      </c>
      <c r="R503">
        <v>0.29673970521382048</v>
      </c>
      <c r="S503">
        <v>0.37313300140825906</v>
      </c>
    </row>
    <row r="504" spans="2:19" x14ac:dyDescent="0.45">
      <c r="B504" s="3" t="s">
        <v>5462</v>
      </c>
      <c r="I504">
        <v>0.41353151916496644</v>
      </c>
      <c r="J504">
        <v>0.28220036642435781</v>
      </c>
      <c r="K504">
        <v>0.30426811441067581</v>
      </c>
      <c r="Q504">
        <v>0.38987564609102521</v>
      </c>
      <c r="R504">
        <v>0.2966241123486939</v>
      </c>
      <c r="S504">
        <v>0.31350024156028089</v>
      </c>
    </row>
    <row r="505" spans="2:19" x14ac:dyDescent="0.45">
      <c r="B505" s="3" t="s">
        <v>5462</v>
      </c>
      <c r="I505">
        <v>0.41180566065938989</v>
      </c>
      <c r="J505">
        <v>0.28484998312681087</v>
      </c>
      <c r="K505">
        <v>0.30334435621379918</v>
      </c>
      <c r="Q505">
        <v>0.63023716225999038</v>
      </c>
      <c r="R505">
        <v>0.2301753766560361</v>
      </c>
      <c r="S505">
        <v>0.13958746108397344</v>
      </c>
    </row>
    <row r="506" spans="2:19" x14ac:dyDescent="0.45">
      <c r="B506" s="3" t="s">
        <v>5463</v>
      </c>
      <c r="I506">
        <v>0.32771721803828668</v>
      </c>
      <c r="J506">
        <v>0.28399702725927239</v>
      </c>
      <c r="K506">
        <v>0.38828575470244092</v>
      </c>
      <c r="Q506" t="s">
        <v>5818</v>
      </c>
      <c r="R506" t="s">
        <v>5818</v>
      </c>
      <c r="S506" t="s">
        <v>5818</v>
      </c>
    </row>
    <row r="507" spans="2:19" x14ac:dyDescent="0.45">
      <c r="B507" s="3" t="s">
        <v>5463</v>
      </c>
      <c r="I507">
        <v>0.32994513879915077</v>
      </c>
      <c r="J507">
        <v>0.28654498942189244</v>
      </c>
      <c r="K507">
        <v>0.38350987177895685</v>
      </c>
      <c r="Q507">
        <v>0.58534063987716134</v>
      </c>
      <c r="R507">
        <v>0.24850047745560355</v>
      </c>
      <c r="S507">
        <v>0.16615888266723514</v>
      </c>
    </row>
    <row r="508" spans="2:19" x14ac:dyDescent="0.45">
      <c r="B508" s="3" t="s">
        <v>5463</v>
      </c>
      <c r="I508">
        <v>0.5390602229311906</v>
      </c>
      <c r="J508">
        <v>0.25627634014730788</v>
      </c>
      <c r="K508">
        <v>0.20466343692150141</v>
      </c>
      <c r="Q508">
        <v>0.23506252672474509</v>
      </c>
      <c r="R508">
        <v>0.28236214832777223</v>
      </c>
      <c r="S508">
        <v>0.48257532494748251</v>
      </c>
    </row>
    <row r="509" spans="2:19" x14ac:dyDescent="0.45">
      <c r="B509" s="3" t="s">
        <v>5463</v>
      </c>
      <c r="I509">
        <v>0.49461927363851638</v>
      </c>
      <c r="J509">
        <v>0.26889837752655876</v>
      </c>
      <c r="K509">
        <v>0.23648234883492492</v>
      </c>
      <c r="Q509">
        <v>0.41019334563093535</v>
      </c>
      <c r="R509">
        <v>0.29490332718453238</v>
      </c>
      <c r="S509">
        <v>0.29490332718453238</v>
      </c>
    </row>
    <row r="510" spans="2:19" x14ac:dyDescent="0.45">
      <c r="B510" s="3" t="s">
        <v>5463</v>
      </c>
      <c r="I510">
        <v>0.54241075169175945</v>
      </c>
      <c r="J510">
        <v>0.25802107859176387</v>
      </c>
      <c r="K510">
        <v>0.19956816971647653</v>
      </c>
      <c r="Q510">
        <v>0.46379704459780963</v>
      </c>
      <c r="R510">
        <v>0.28659930035322045</v>
      </c>
      <c r="S510">
        <v>0.24960365504896978</v>
      </c>
    </row>
    <row r="511" spans="2:19" x14ac:dyDescent="0.45">
      <c r="B511" s="3" t="s">
        <v>5463</v>
      </c>
      <c r="I511">
        <v>0.60421985174982829</v>
      </c>
      <c r="J511">
        <v>0.23642316493473653</v>
      </c>
      <c r="K511">
        <v>0.15935698331543521</v>
      </c>
      <c r="Q511">
        <v>0.35110617421086737</v>
      </c>
      <c r="R511">
        <v>0.29778765157826531</v>
      </c>
      <c r="S511">
        <v>0.35110617421086737</v>
      </c>
    </row>
    <row r="512" spans="2:19" x14ac:dyDescent="0.45">
      <c r="B512" s="3" t="s">
        <v>5464</v>
      </c>
      <c r="I512">
        <v>0.3228510783689052</v>
      </c>
      <c r="J512">
        <v>0.28277287700038123</v>
      </c>
      <c r="K512">
        <v>0.39437604463071357</v>
      </c>
      <c r="Q512">
        <v>0.38839521259264376</v>
      </c>
      <c r="R512">
        <v>0.28939003569544214</v>
      </c>
      <c r="S512">
        <v>0.32221475171191416</v>
      </c>
    </row>
    <row r="513" spans="2:19" x14ac:dyDescent="0.45">
      <c r="B513" s="3" t="s">
        <v>5464</v>
      </c>
      <c r="I513">
        <v>0.5188248735485812</v>
      </c>
      <c r="J513">
        <v>0.26520643811196393</v>
      </c>
      <c r="K513">
        <v>0.21596868833945476</v>
      </c>
      <c r="Q513">
        <v>0.40830629535907265</v>
      </c>
      <c r="R513">
        <v>0.28929745112285893</v>
      </c>
      <c r="S513">
        <v>0.30239625351806848</v>
      </c>
    </row>
    <row r="514" spans="2:19" x14ac:dyDescent="0.45">
      <c r="B514" s="3" t="s">
        <v>5464</v>
      </c>
      <c r="I514">
        <v>0.58140211325417346</v>
      </c>
      <c r="J514">
        <v>0.24609639333306893</v>
      </c>
      <c r="K514">
        <v>0.17250149341275764</v>
      </c>
      <c r="Q514">
        <v>0.46625714962601955</v>
      </c>
      <c r="R514">
        <v>0.28857413612211053</v>
      </c>
      <c r="S514">
        <v>0.2451687142518699</v>
      </c>
    </row>
    <row r="515" spans="2:19" x14ac:dyDescent="0.45">
      <c r="B515" s="3" t="s">
        <v>5464</v>
      </c>
      <c r="I515">
        <v>0.45733014066759048</v>
      </c>
      <c r="J515">
        <v>0.27093929744591666</v>
      </c>
      <c r="K515">
        <v>0.27173056188649269</v>
      </c>
      <c r="Q515">
        <v>0.66535824979847746</v>
      </c>
      <c r="R515">
        <v>0.21592691801420455</v>
      </c>
      <c r="S515">
        <v>0.11871483218731797</v>
      </c>
    </row>
    <row r="516" spans="2:19" x14ac:dyDescent="0.45">
      <c r="B516" s="3" t="s">
        <v>5465</v>
      </c>
      <c r="I516">
        <v>0.3896459426511899</v>
      </c>
      <c r="J516">
        <v>0.29176074627656751</v>
      </c>
      <c r="K516">
        <v>0.31859331107224254</v>
      </c>
      <c r="Q516">
        <v>0.3866084588164177</v>
      </c>
      <c r="R516">
        <v>0.29466111077150869</v>
      </c>
      <c r="S516">
        <v>0.31873043041207355</v>
      </c>
    </row>
    <row r="517" spans="2:19" x14ac:dyDescent="0.45">
      <c r="B517" s="3" t="s">
        <v>5465</v>
      </c>
      <c r="I517">
        <v>0.49994267679523602</v>
      </c>
      <c r="J517">
        <v>0.2652206888264948</v>
      </c>
      <c r="K517">
        <v>0.23483663437826918</v>
      </c>
      <c r="Q517">
        <v>0.50267271319902906</v>
      </c>
      <c r="R517">
        <v>0.28224986119722961</v>
      </c>
      <c r="S517">
        <v>0.21507742560374138</v>
      </c>
    </row>
    <row r="518" spans="2:19" x14ac:dyDescent="0.45">
      <c r="B518" s="3" t="s">
        <v>5465</v>
      </c>
      <c r="I518">
        <v>0.5422782801696644</v>
      </c>
      <c r="J518">
        <v>0.27069096872885484</v>
      </c>
      <c r="K518">
        <v>0.18703075110148076</v>
      </c>
      <c r="Q518">
        <v>0.31876322615878222</v>
      </c>
      <c r="R518">
        <v>0.30231585773772957</v>
      </c>
      <c r="S518">
        <v>0.37892091610348833</v>
      </c>
    </row>
    <row r="519" spans="2:19" x14ac:dyDescent="0.45">
      <c r="B519" s="3" t="s">
        <v>5465</v>
      </c>
      <c r="I519">
        <v>0.52750184467338179</v>
      </c>
      <c r="J519">
        <v>0.27076631247572575</v>
      </c>
      <c r="K519">
        <v>0.20173184285089235</v>
      </c>
      <c r="Q519">
        <v>0.46194046873852457</v>
      </c>
      <c r="R519">
        <v>0.28874981821754458</v>
      </c>
      <c r="S519">
        <v>0.24930971304393088</v>
      </c>
    </row>
    <row r="520" spans="2:19" x14ac:dyDescent="0.45">
      <c r="B520" s="3" t="s">
        <v>5465</v>
      </c>
      <c r="I520">
        <v>0.50025536477582078</v>
      </c>
      <c r="J520">
        <v>0.27495156804345267</v>
      </c>
      <c r="K520">
        <v>0.22479306718072642</v>
      </c>
      <c r="Q520" t="s">
        <v>5818</v>
      </c>
      <c r="R520" t="s">
        <v>5818</v>
      </c>
      <c r="S520" t="s">
        <v>5818</v>
      </c>
    </row>
    <row r="521" spans="2:19" x14ac:dyDescent="0.45">
      <c r="B521" s="3" t="s">
        <v>5466</v>
      </c>
      <c r="I521">
        <v>0.37768124135973213</v>
      </c>
      <c r="J521">
        <v>0.2885918048214931</v>
      </c>
      <c r="K521">
        <v>0.33372695381877476</v>
      </c>
      <c r="Q521">
        <v>0.48001138989874914</v>
      </c>
      <c r="R521">
        <v>0.29376667924853161</v>
      </c>
      <c r="S521">
        <v>0.22622193085271936</v>
      </c>
    </row>
    <row r="522" spans="2:19" x14ac:dyDescent="0.45">
      <c r="B522" s="3" t="s">
        <v>5466</v>
      </c>
      <c r="I522">
        <v>0.39173688216919961</v>
      </c>
      <c r="J522">
        <v>0.29133527574349688</v>
      </c>
      <c r="K522">
        <v>0.31692784208730346</v>
      </c>
      <c r="Q522">
        <v>0.61485178178468913</v>
      </c>
      <c r="R522">
        <v>0.23555202748493478</v>
      </c>
      <c r="S522">
        <v>0.149596190730376</v>
      </c>
    </row>
    <row r="523" spans="2:19" x14ac:dyDescent="0.45">
      <c r="B523" s="3" t="s">
        <v>5466</v>
      </c>
      <c r="I523">
        <v>0.48504863274051191</v>
      </c>
      <c r="J523">
        <v>0.27985420025378499</v>
      </c>
      <c r="K523">
        <v>0.23509716700570313</v>
      </c>
      <c r="Q523">
        <v>0.4804446510160314</v>
      </c>
      <c r="R523">
        <v>0.27678152387405713</v>
      </c>
      <c r="S523">
        <v>0.24277382510991144</v>
      </c>
    </row>
    <row r="524" spans="2:19" x14ac:dyDescent="0.45">
      <c r="B524" s="3" t="s">
        <v>5466</v>
      </c>
      <c r="I524">
        <v>0.38358729956326304</v>
      </c>
      <c r="J524">
        <v>0.29757881985399598</v>
      </c>
      <c r="K524">
        <v>0.31883388058274093</v>
      </c>
      <c r="Q524">
        <v>0.62329839433339052</v>
      </c>
      <c r="R524">
        <v>0.23548504114401358</v>
      </c>
      <c r="S524">
        <v>0.14121656452259579</v>
      </c>
    </row>
    <row r="525" spans="2:19" x14ac:dyDescent="0.45">
      <c r="B525" s="3" t="s">
        <v>5467</v>
      </c>
      <c r="I525">
        <v>0.43832487583909663</v>
      </c>
      <c r="J525">
        <v>0.29477243134604181</v>
      </c>
      <c r="K525">
        <v>0.26690269281486151</v>
      </c>
      <c r="Q525">
        <v>0.35361394498018356</v>
      </c>
      <c r="R525">
        <v>0.30053658755500001</v>
      </c>
      <c r="S525">
        <v>0.34584946746481637</v>
      </c>
    </row>
    <row r="526" spans="2:19" x14ac:dyDescent="0.45">
      <c r="B526" s="3" t="s">
        <v>5467</v>
      </c>
      <c r="I526">
        <v>0.29490452001302397</v>
      </c>
      <c r="J526">
        <v>0.28588445939821666</v>
      </c>
      <c r="K526">
        <v>0.41921102058875936</v>
      </c>
      <c r="Q526">
        <v>0.37148173642860188</v>
      </c>
      <c r="R526">
        <v>0.30426775592065625</v>
      </c>
      <c r="S526">
        <v>0.32425050765074187</v>
      </c>
    </row>
    <row r="527" spans="2:19" x14ac:dyDescent="0.45">
      <c r="B527" s="3" t="s">
        <v>5467</v>
      </c>
      <c r="I527">
        <v>0.38814837221211723</v>
      </c>
      <c r="J527">
        <v>0.29743430540243287</v>
      </c>
      <c r="K527">
        <v>0.31441732238544984</v>
      </c>
      <c r="Q527">
        <v>0.57176821427027114</v>
      </c>
      <c r="R527">
        <v>0.26211199586784445</v>
      </c>
      <c r="S527">
        <v>0.1661197898618843</v>
      </c>
    </row>
    <row r="528" spans="2:19" x14ac:dyDescent="0.45">
      <c r="B528" s="3" t="s">
        <v>5467</v>
      </c>
      <c r="I528">
        <v>0.35612246532637182</v>
      </c>
      <c r="J528">
        <v>0.29563249657952234</v>
      </c>
      <c r="K528">
        <v>0.3482450380941059</v>
      </c>
      <c r="Q528">
        <v>0.48740002093722012</v>
      </c>
      <c r="R528">
        <v>0.28574557129195527</v>
      </c>
      <c r="S528">
        <v>0.22685440777082455</v>
      </c>
    </row>
    <row r="529" spans="2:19" x14ac:dyDescent="0.45">
      <c r="B529" s="3" t="s">
        <v>5467</v>
      </c>
      <c r="I529">
        <v>0.45252945790918259</v>
      </c>
      <c r="J529">
        <v>0.28542448311190016</v>
      </c>
      <c r="K529">
        <v>0.26204605897891725</v>
      </c>
      <c r="Q529">
        <v>0.20086826222417589</v>
      </c>
      <c r="R529">
        <v>0.27687489772410051</v>
      </c>
      <c r="S529">
        <v>0.52225684005172346</v>
      </c>
    </row>
    <row r="530" spans="2:19" x14ac:dyDescent="0.45">
      <c r="B530" s="3" t="s">
        <v>5468</v>
      </c>
      <c r="I530">
        <v>0.49994234982128444</v>
      </c>
      <c r="J530">
        <v>0.27222414389484606</v>
      </c>
      <c r="K530">
        <v>0.22783350628386947</v>
      </c>
      <c r="Q530">
        <v>0.31412584871004334</v>
      </c>
      <c r="R530">
        <v>0.2915653276600963</v>
      </c>
      <c r="S530">
        <v>0.39430882362986036</v>
      </c>
    </row>
    <row r="531" spans="2:19" x14ac:dyDescent="0.45">
      <c r="B531" s="3" t="s">
        <v>5468</v>
      </c>
      <c r="I531">
        <v>0.53344944936905825</v>
      </c>
      <c r="J531">
        <v>0.2716613293445635</v>
      </c>
      <c r="K531">
        <v>0.19488922128637831</v>
      </c>
      <c r="Q531">
        <v>0.47289462441472907</v>
      </c>
      <c r="R531">
        <v>0.28220049779382894</v>
      </c>
      <c r="S531">
        <v>0.24490487779144204</v>
      </c>
    </row>
    <row r="532" spans="2:19" x14ac:dyDescent="0.45">
      <c r="B532" s="3" t="s">
        <v>5468</v>
      </c>
      <c r="I532">
        <v>0.60747361078295137</v>
      </c>
      <c r="J532">
        <v>0.24335421712769273</v>
      </c>
      <c r="K532">
        <v>0.14917217208935585</v>
      </c>
      <c r="Q532">
        <v>0.30961375663622559</v>
      </c>
      <c r="R532">
        <v>0.29042523904515211</v>
      </c>
      <c r="S532">
        <v>0.3999610043186223</v>
      </c>
    </row>
    <row r="533" spans="2:19" x14ac:dyDescent="0.45">
      <c r="B533" s="3" t="s">
        <v>5469</v>
      </c>
      <c r="I533">
        <v>0.34565541910525971</v>
      </c>
      <c r="J533">
        <v>0.29281383601456629</v>
      </c>
      <c r="K533">
        <v>0.36153074488017406</v>
      </c>
      <c r="Q533">
        <v>0.65214793890328149</v>
      </c>
      <c r="R533">
        <v>0.22245442280902605</v>
      </c>
      <c r="S533">
        <v>0.12539763828769249</v>
      </c>
    </row>
    <row r="534" spans="2:19" x14ac:dyDescent="0.45">
      <c r="B534" s="3" t="s">
        <v>5469</v>
      </c>
      <c r="I534">
        <v>0.44026532585854616</v>
      </c>
      <c r="J534">
        <v>0.28743392302714338</v>
      </c>
      <c r="K534">
        <v>0.27230075111431046</v>
      </c>
      <c r="Q534">
        <v>0.38049406562559618</v>
      </c>
      <c r="R534">
        <v>0.29851104093423814</v>
      </c>
      <c r="S534">
        <v>0.32099489344016574</v>
      </c>
    </row>
    <row r="535" spans="2:19" x14ac:dyDescent="0.45">
      <c r="B535" s="3" t="s">
        <v>5469</v>
      </c>
      <c r="I535">
        <v>0.43245670552241772</v>
      </c>
      <c r="J535">
        <v>0.28938002702101345</v>
      </c>
      <c r="K535">
        <v>0.27816326745656883</v>
      </c>
      <c r="Q535">
        <v>0.55253002413942254</v>
      </c>
      <c r="R535">
        <v>0.26027405030617501</v>
      </c>
      <c r="S535">
        <v>0.18719592555440234</v>
      </c>
    </row>
    <row r="536" spans="2:19" x14ac:dyDescent="0.45">
      <c r="B536" s="3" t="s">
        <v>5469</v>
      </c>
      <c r="I536" t="s">
        <v>5818</v>
      </c>
      <c r="J536" t="s">
        <v>5818</v>
      </c>
      <c r="K536" t="s">
        <v>5818</v>
      </c>
      <c r="Q536">
        <v>0.33821332286665251</v>
      </c>
      <c r="R536">
        <v>0.29747357480983133</v>
      </c>
      <c r="S536">
        <v>0.36431310232351616</v>
      </c>
    </row>
    <row r="537" spans="2:19" x14ac:dyDescent="0.45">
      <c r="B537" s="3" t="s">
        <v>5469</v>
      </c>
      <c r="I537">
        <v>0.57841404174274891</v>
      </c>
      <c r="J537">
        <v>0.24991900736536155</v>
      </c>
      <c r="K537">
        <v>0.17166695089188949</v>
      </c>
      <c r="Q537">
        <v>0.49472382006628585</v>
      </c>
      <c r="R537">
        <v>0.28729236263482838</v>
      </c>
      <c r="S537">
        <v>0.21798381729888577</v>
      </c>
    </row>
    <row r="538" spans="2:19" x14ac:dyDescent="0.45">
      <c r="B538" s="3" t="s">
        <v>5469</v>
      </c>
      <c r="I538">
        <v>0.35491853399116696</v>
      </c>
      <c r="J538">
        <v>0.29670349659920064</v>
      </c>
      <c r="K538">
        <v>0.34837796940963228</v>
      </c>
      <c r="Q538">
        <v>0.5134306555158219</v>
      </c>
      <c r="R538">
        <v>0.28572843425741867</v>
      </c>
      <c r="S538">
        <v>0.20084091022675923</v>
      </c>
    </row>
    <row r="539" spans="2:19" x14ac:dyDescent="0.45">
      <c r="B539" s="3">
        <v>41671</v>
      </c>
      <c r="I539">
        <v>0.43835580162678267</v>
      </c>
      <c r="J539">
        <v>0.28843277103980719</v>
      </c>
      <c r="K539">
        <v>0.27321142733341003</v>
      </c>
      <c r="Q539">
        <v>0.23198562143178308</v>
      </c>
      <c r="R539">
        <v>0.28311000279126558</v>
      </c>
      <c r="S539">
        <v>0.48490437577695128</v>
      </c>
    </row>
    <row r="540" spans="2:19" x14ac:dyDescent="0.45">
      <c r="B540" s="3">
        <v>41671</v>
      </c>
      <c r="I540">
        <v>0.54823949720230347</v>
      </c>
      <c r="J540">
        <v>0.27206615503142328</v>
      </c>
      <c r="K540">
        <v>0.17969434776627322</v>
      </c>
      <c r="Q540">
        <v>0.57078008240798939</v>
      </c>
      <c r="R540">
        <v>0.25965500384105034</v>
      </c>
      <c r="S540">
        <v>0.16956491375096028</v>
      </c>
    </row>
    <row r="541" spans="2:19" x14ac:dyDescent="0.45">
      <c r="B541" s="3">
        <v>41671</v>
      </c>
      <c r="I541">
        <v>0.41548670006116817</v>
      </c>
      <c r="J541">
        <v>0.31046760568037163</v>
      </c>
      <c r="K541">
        <v>0.27404569425846026</v>
      </c>
      <c r="Q541">
        <v>0.61095551370611578</v>
      </c>
      <c r="R541">
        <v>0.24172667004949869</v>
      </c>
      <c r="S541">
        <v>0.14731781624438553</v>
      </c>
    </row>
    <row r="542" spans="2:19" x14ac:dyDescent="0.45">
      <c r="B542" s="3">
        <v>41671</v>
      </c>
      <c r="I542">
        <v>0.30637465301671252</v>
      </c>
      <c r="J542">
        <v>0.29387032459533591</v>
      </c>
      <c r="K542">
        <v>0.39975502238795141</v>
      </c>
      <c r="Q542">
        <v>0.60730254827477048</v>
      </c>
      <c r="R542">
        <v>0.24642885406774298</v>
      </c>
      <c r="S542">
        <v>0.14626859765748654</v>
      </c>
    </row>
    <row r="543" spans="2:19" x14ac:dyDescent="0.45">
      <c r="B543" s="3">
        <v>41672</v>
      </c>
      <c r="I543">
        <v>0.48953604329239808</v>
      </c>
      <c r="J543">
        <v>0.2845212940298612</v>
      </c>
      <c r="K543">
        <v>0.22594266267774085</v>
      </c>
      <c r="Q543">
        <v>0.41712341712341711</v>
      </c>
      <c r="R543">
        <v>0.29007329007329002</v>
      </c>
      <c r="S543">
        <v>0.29280329280329276</v>
      </c>
    </row>
    <row r="544" spans="2:19" x14ac:dyDescent="0.45">
      <c r="B544" s="3">
        <v>41672</v>
      </c>
      <c r="I544">
        <v>0.34055410870867237</v>
      </c>
      <c r="J544">
        <v>0.30613261192874786</v>
      </c>
      <c r="K544">
        <v>0.35331327936257989</v>
      </c>
      <c r="Q544">
        <v>0.47308636455836633</v>
      </c>
      <c r="R544">
        <v>0.2798496495825209</v>
      </c>
      <c r="S544">
        <v>0.24706398585911263</v>
      </c>
    </row>
    <row r="545" spans="2:19" x14ac:dyDescent="0.45">
      <c r="B545" s="3">
        <v>41672</v>
      </c>
      <c r="I545">
        <v>0.33012729337792046</v>
      </c>
      <c r="J545">
        <v>0.29673970521382048</v>
      </c>
      <c r="K545">
        <v>0.37313300140825906</v>
      </c>
      <c r="Q545">
        <v>0.3745782375919362</v>
      </c>
      <c r="R545">
        <v>0.29299315600685466</v>
      </c>
      <c r="S545">
        <v>0.33242860640120914</v>
      </c>
    </row>
    <row r="546" spans="2:19" x14ac:dyDescent="0.45">
      <c r="B546" s="3">
        <v>41672</v>
      </c>
      <c r="I546">
        <v>0.38987564609102521</v>
      </c>
      <c r="J546">
        <v>0.2966241123486939</v>
      </c>
      <c r="K546">
        <v>0.31350024156028089</v>
      </c>
      <c r="Q546">
        <v>0.53053646503020058</v>
      </c>
      <c r="R546">
        <v>0.27328204346983009</v>
      </c>
      <c r="S546">
        <v>0.19618149149996941</v>
      </c>
    </row>
    <row r="547" spans="2:19" x14ac:dyDescent="0.45">
      <c r="B547" s="3">
        <v>41672</v>
      </c>
      <c r="I547">
        <v>0.63023716225999038</v>
      </c>
      <c r="J547">
        <v>0.2301753766560361</v>
      </c>
      <c r="K547">
        <v>0.13958746108397344</v>
      </c>
      <c r="Q547">
        <v>0.45701801233908562</v>
      </c>
      <c r="R547">
        <v>0.28298342467772675</v>
      </c>
      <c r="S547">
        <v>0.25999856298318763</v>
      </c>
    </row>
    <row r="548" spans="2:19" x14ac:dyDescent="0.45">
      <c r="B548" s="3">
        <v>41678</v>
      </c>
      <c r="I548" t="s">
        <v>5818</v>
      </c>
      <c r="J548" t="s">
        <v>5818</v>
      </c>
      <c r="K548" t="s">
        <v>5818</v>
      </c>
      <c r="Q548">
        <v>0.54432665699022786</v>
      </c>
      <c r="R548">
        <v>0.26581307188465003</v>
      </c>
      <c r="S548">
        <v>0.18986027112512202</v>
      </c>
    </row>
    <row r="549" spans="2:19" x14ac:dyDescent="0.45">
      <c r="B549" s="3">
        <v>41678</v>
      </c>
      <c r="I549">
        <v>0.58534063987716134</v>
      </c>
      <c r="J549">
        <v>0.24850047745560355</v>
      </c>
      <c r="K549">
        <v>0.16615888266723514</v>
      </c>
      <c r="Q549">
        <v>0.55660376624493157</v>
      </c>
      <c r="R549">
        <v>0.25758946164101282</v>
      </c>
      <c r="S549">
        <v>0.18580677211405558</v>
      </c>
    </row>
    <row r="550" spans="2:19" x14ac:dyDescent="0.45">
      <c r="B550" s="3">
        <v>41679</v>
      </c>
      <c r="I550">
        <v>0.23506252672474509</v>
      </c>
      <c r="J550">
        <v>0.28236214832777223</v>
      </c>
      <c r="K550">
        <v>0.48257532494748251</v>
      </c>
      <c r="Q550">
        <v>0.35225261889996146</v>
      </c>
      <c r="R550">
        <v>0.29154208887535199</v>
      </c>
      <c r="S550">
        <v>0.35620529222468672</v>
      </c>
    </row>
    <row r="551" spans="2:19" x14ac:dyDescent="0.45">
      <c r="B551" s="3">
        <v>41679</v>
      </c>
      <c r="I551">
        <v>0.41019334563093535</v>
      </c>
      <c r="J551">
        <v>0.29490332718453238</v>
      </c>
      <c r="K551">
        <v>0.29490332718453238</v>
      </c>
      <c r="Q551">
        <v>0.50427350427350426</v>
      </c>
      <c r="R551">
        <v>0.26617826617826612</v>
      </c>
      <c r="S551">
        <v>0.22954822954822948</v>
      </c>
    </row>
    <row r="552" spans="2:19" x14ac:dyDescent="0.45">
      <c r="B552" s="3">
        <v>41679</v>
      </c>
      <c r="I552">
        <v>0.46379704459780963</v>
      </c>
      <c r="J552">
        <v>0.28659930035322045</v>
      </c>
      <c r="K552">
        <v>0.24960365504896978</v>
      </c>
      <c r="Q552">
        <v>0.32260240372823162</v>
      </c>
      <c r="R552">
        <v>0.28909562353270968</v>
      </c>
      <c r="S552">
        <v>0.38830197273905886</v>
      </c>
    </row>
    <row r="553" spans="2:19" x14ac:dyDescent="0.45">
      <c r="B553" s="3">
        <v>41679</v>
      </c>
      <c r="I553">
        <v>0.35110617421086737</v>
      </c>
      <c r="J553">
        <v>0.29778765157826531</v>
      </c>
      <c r="K553">
        <v>0.35110617421086737</v>
      </c>
      <c r="Q553">
        <v>0.35369616830432182</v>
      </c>
      <c r="R553">
        <v>0.28039466876507407</v>
      </c>
      <c r="S553">
        <v>0.36590916293060416</v>
      </c>
    </row>
    <row r="554" spans="2:19" x14ac:dyDescent="0.45">
      <c r="B554" s="3">
        <v>41679</v>
      </c>
      <c r="I554">
        <v>0.38839521259264376</v>
      </c>
      <c r="J554">
        <v>0.28939003569544214</v>
      </c>
      <c r="K554">
        <v>0.32221475171191416</v>
      </c>
      <c r="Q554">
        <v>0.38061549345596035</v>
      </c>
      <c r="R554">
        <v>0.29454073812050463</v>
      </c>
      <c r="S554">
        <v>0.32484376842353491</v>
      </c>
    </row>
    <row r="555" spans="2:19" x14ac:dyDescent="0.45">
      <c r="B555" s="3">
        <v>41679</v>
      </c>
      <c r="I555">
        <v>0.40830629535907265</v>
      </c>
      <c r="J555">
        <v>0.28929745112285893</v>
      </c>
      <c r="K555">
        <v>0.30239625351806848</v>
      </c>
      <c r="Q555">
        <v>0.44815475872519428</v>
      </c>
      <c r="R555">
        <v>0.29004121684555134</v>
      </c>
      <c r="S555">
        <v>0.26180402442925443</v>
      </c>
    </row>
    <row r="556" spans="2:19" x14ac:dyDescent="0.45">
      <c r="B556" s="3">
        <v>41679</v>
      </c>
      <c r="I556">
        <v>0.46625714962601955</v>
      </c>
      <c r="J556">
        <v>0.28857413612211053</v>
      </c>
      <c r="K556">
        <v>0.2451687142518699</v>
      </c>
      <c r="Q556">
        <v>0.37046692682254162</v>
      </c>
      <c r="R556">
        <v>0.29655709681515063</v>
      </c>
      <c r="S556">
        <v>0.33297597636230786</v>
      </c>
    </row>
    <row r="557" spans="2:19" x14ac:dyDescent="0.45">
      <c r="B557" s="3">
        <v>41685</v>
      </c>
      <c r="I557">
        <v>0.66535824979847746</v>
      </c>
      <c r="J557">
        <v>0.21592691801420455</v>
      </c>
      <c r="K557">
        <v>0.11871483218731797</v>
      </c>
      <c r="Q557" t="s">
        <v>5818</v>
      </c>
      <c r="R557" t="s">
        <v>5818</v>
      </c>
      <c r="S557" t="s">
        <v>5818</v>
      </c>
    </row>
    <row r="558" spans="2:19" x14ac:dyDescent="0.45">
      <c r="B558" s="3">
        <v>41685</v>
      </c>
      <c r="I558">
        <v>0.3866084588164177</v>
      </c>
      <c r="J558">
        <v>0.29466111077150869</v>
      </c>
      <c r="K558">
        <v>0.31873043041207355</v>
      </c>
      <c r="Q558">
        <v>0.67980987909993995</v>
      </c>
      <c r="R558">
        <v>0.21639905057754955</v>
      </c>
      <c r="S558">
        <v>0.10379107032251048</v>
      </c>
    </row>
    <row r="559" spans="2:19" x14ac:dyDescent="0.45">
      <c r="B559" s="3">
        <v>41685</v>
      </c>
      <c r="I559">
        <v>0.50267271319902906</v>
      </c>
      <c r="J559">
        <v>0.28224986119722961</v>
      </c>
      <c r="K559">
        <v>0.21507742560374138</v>
      </c>
      <c r="Q559">
        <v>0.59952729493185786</v>
      </c>
      <c r="R559">
        <v>0.25018786403754895</v>
      </c>
      <c r="S559">
        <v>0.15028484103059334</v>
      </c>
    </row>
    <row r="560" spans="2:19" x14ac:dyDescent="0.45">
      <c r="B560" s="3">
        <v>41685</v>
      </c>
      <c r="I560">
        <v>0.31876322615878222</v>
      </c>
      <c r="J560">
        <v>0.30231585773772957</v>
      </c>
      <c r="K560">
        <v>0.37892091610348833</v>
      </c>
      <c r="Q560">
        <v>0.48387361484050273</v>
      </c>
      <c r="R560">
        <v>0.29707317495559582</v>
      </c>
      <c r="S560">
        <v>0.21905321020390137</v>
      </c>
    </row>
    <row r="561" spans="2:19" x14ac:dyDescent="0.45">
      <c r="B561" s="3">
        <v>41686</v>
      </c>
      <c r="I561">
        <v>0.46194046873852457</v>
      </c>
      <c r="J561">
        <v>0.28874981821754458</v>
      </c>
      <c r="K561">
        <v>0.24930971304393088</v>
      </c>
      <c r="Q561">
        <v>0.50884586723407976</v>
      </c>
      <c r="R561">
        <v>0.27161002861266731</v>
      </c>
      <c r="S561">
        <v>0.21954410415325301</v>
      </c>
    </row>
    <row r="562" spans="2:19" x14ac:dyDescent="0.45">
      <c r="B562" s="3">
        <v>41686</v>
      </c>
      <c r="I562" t="s">
        <v>5818</v>
      </c>
      <c r="J562" t="s">
        <v>5818</v>
      </c>
      <c r="K562" t="s">
        <v>5818</v>
      </c>
      <c r="Q562">
        <v>0.33825213676075883</v>
      </c>
      <c r="R562">
        <v>0.30829141859124776</v>
      </c>
      <c r="S562">
        <v>0.35345644464799358</v>
      </c>
    </row>
    <row r="563" spans="2:19" x14ac:dyDescent="0.45">
      <c r="B563" s="3">
        <v>41686</v>
      </c>
      <c r="I563">
        <v>0.48001138989874914</v>
      </c>
      <c r="J563">
        <v>0.29376667924853161</v>
      </c>
      <c r="K563">
        <v>0.22622193085271936</v>
      </c>
      <c r="Q563">
        <v>0.43038532069268032</v>
      </c>
      <c r="R563">
        <v>0.29566708388496366</v>
      </c>
      <c r="S563">
        <v>0.27394759542235597</v>
      </c>
    </row>
    <row r="564" spans="2:19" x14ac:dyDescent="0.45">
      <c r="B564" s="3">
        <v>41686</v>
      </c>
      <c r="I564">
        <v>0.61485178178468913</v>
      </c>
      <c r="J564">
        <v>0.23555202748493478</v>
      </c>
      <c r="K564">
        <v>0.149596190730376</v>
      </c>
      <c r="Q564">
        <v>0.4189328944374146</v>
      </c>
      <c r="R564">
        <v>0.29369971286234642</v>
      </c>
      <c r="S564">
        <v>0.28736739270023903</v>
      </c>
    </row>
    <row r="565" spans="2:19" x14ac:dyDescent="0.45">
      <c r="B565" s="3">
        <v>41686</v>
      </c>
      <c r="I565">
        <v>0.4804446510160314</v>
      </c>
      <c r="J565">
        <v>0.27678152387405713</v>
      </c>
      <c r="K565">
        <v>0.24277382510991144</v>
      </c>
      <c r="Q565">
        <v>0.44871082061753903</v>
      </c>
      <c r="R565">
        <v>0.29674369054493255</v>
      </c>
      <c r="S565">
        <v>0.25454548883752842</v>
      </c>
    </row>
    <row r="566" spans="2:19" x14ac:dyDescent="0.45">
      <c r="B566" s="3">
        <v>41692</v>
      </c>
      <c r="I566">
        <v>0.62329839433339052</v>
      </c>
      <c r="J566">
        <v>0.23548504114401358</v>
      </c>
      <c r="K566">
        <v>0.14121656452259579</v>
      </c>
      <c r="Q566">
        <v>0.28947388827628345</v>
      </c>
      <c r="R566">
        <v>0.29310299370179604</v>
      </c>
      <c r="S566">
        <v>0.41742311802192039</v>
      </c>
    </row>
    <row r="567" spans="2:19" x14ac:dyDescent="0.45">
      <c r="B567" s="3">
        <v>41692</v>
      </c>
      <c r="I567">
        <v>0.35361394498018356</v>
      </c>
      <c r="J567">
        <v>0.30053658755500001</v>
      </c>
      <c r="K567">
        <v>0.34584946746481637</v>
      </c>
      <c r="Q567">
        <v>0.37617673316633538</v>
      </c>
      <c r="R567">
        <v>0.29128116634305773</v>
      </c>
      <c r="S567">
        <v>0.33254210049060678</v>
      </c>
    </row>
    <row r="568" spans="2:19" x14ac:dyDescent="0.45">
      <c r="B568" s="3">
        <v>41692</v>
      </c>
      <c r="I568">
        <v>0.37148173642860188</v>
      </c>
      <c r="J568">
        <v>0.30426775592065625</v>
      </c>
      <c r="K568">
        <v>0.32425050765074187</v>
      </c>
      <c r="Q568">
        <v>0.57452967935118637</v>
      </c>
      <c r="R568">
        <v>0.25358660045782289</v>
      </c>
      <c r="S568">
        <v>0.17188372019099085</v>
      </c>
    </row>
    <row r="569" spans="2:19" x14ac:dyDescent="0.45">
      <c r="B569" s="3">
        <v>41693</v>
      </c>
      <c r="I569">
        <v>0.57176821427027114</v>
      </c>
      <c r="J569">
        <v>0.26211199586784445</v>
      </c>
      <c r="K569">
        <v>0.1661197898618843</v>
      </c>
      <c r="Q569">
        <v>0.4729772597753093</v>
      </c>
      <c r="R569">
        <v>0.27806991037604156</v>
      </c>
      <c r="S569">
        <v>0.24895282984864911</v>
      </c>
    </row>
    <row r="570" spans="2:19" x14ac:dyDescent="0.45">
      <c r="B570" s="3">
        <v>41693</v>
      </c>
      <c r="I570">
        <v>0.48740002093722012</v>
      </c>
      <c r="J570">
        <v>0.28574557129195527</v>
      </c>
      <c r="K570">
        <v>0.22685440777082455</v>
      </c>
      <c r="Q570">
        <v>0.41004020186160661</v>
      </c>
      <c r="R570">
        <v>0.28660803967922621</v>
      </c>
      <c r="S570">
        <v>0.30335175845916729</v>
      </c>
    </row>
    <row r="571" spans="2:19" x14ac:dyDescent="0.45">
      <c r="B571" s="3">
        <v>41693</v>
      </c>
      <c r="I571">
        <v>0.20086826222417589</v>
      </c>
      <c r="J571">
        <v>0.27687489772410051</v>
      </c>
      <c r="K571">
        <v>0.52225684005172346</v>
      </c>
      <c r="Q571">
        <v>0.28337454713423499</v>
      </c>
      <c r="R571">
        <v>0.28597740333510613</v>
      </c>
      <c r="S571">
        <v>0.4306480495306591</v>
      </c>
    </row>
    <row r="572" spans="2:19" x14ac:dyDescent="0.45">
      <c r="B572" s="3">
        <v>41693</v>
      </c>
      <c r="I572">
        <v>0.31412584871004334</v>
      </c>
      <c r="J572">
        <v>0.2915653276600963</v>
      </c>
      <c r="K572">
        <v>0.39430882362986036</v>
      </c>
      <c r="Q572">
        <v>0.274818537438277</v>
      </c>
      <c r="R572">
        <v>0.29666671879566081</v>
      </c>
      <c r="S572">
        <v>0.4285147437660623</v>
      </c>
    </row>
    <row r="573" spans="2:19" x14ac:dyDescent="0.45">
      <c r="B573" s="3">
        <v>41693</v>
      </c>
      <c r="I573">
        <v>0.47289462441472907</v>
      </c>
      <c r="J573">
        <v>0.28220049779382894</v>
      </c>
      <c r="K573">
        <v>0.24490487779144204</v>
      </c>
      <c r="Q573">
        <v>0.44927715064593837</v>
      </c>
      <c r="R573">
        <v>0.28467920137448671</v>
      </c>
      <c r="S573">
        <v>0.26604364797957503</v>
      </c>
    </row>
    <row r="574" spans="2:19" x14ac:dyDescent="0.45">
      <c r="B574" s="3">
        <v>41693</v>
      </c>
      <c r="I574">
        <v>0.30961375663622559</v>
      </c>
      <c r="J574">
        <v>0.29042523904515211</v>
      </c>
      <c r="K574">
        <v>0.3999610043186223</v>
      </c>
      <c r="Q574">
        <v>0.34565541910525971</v>
      </c>
      <c r="R574">
        <v>0.29281383601456629</v>
      </c>
      <c r="S574">
        <v>0.36153074488017406</v>
      </c>
    </row>
    <row r="575" spans="2:19" x14ac:dyDescent="0.45">
      <c r="B575" s="3">
        <v>41699</v>
      </c>
      <c r="I575">
        <v>0.65214793890328149</v>
      </c>
      <c r="J575">
        <v>0.22245442280902605</v>
      </c>
      <c r="K575">
        <v>0.12539763828769249</v>
      </c>
      <c r="Q575">
        <v>0.40820892179609553</v>
      </c>
      <c r="R575">
        <v>0.28653478499960172</v>
      </c>
      <c r="S575">
        <v>0.3052562932043027</v>
      </c>
    </row>
    <row r="576" spans="2:19" x14ac:dyDescent="0.45">
      <c r="B576" s="3">
        <v>41699</v>
      </c>
      <c r="I576">
        <v>0.38049406562559618</v>
      </c>
      <c r="J576">
        <v>0.29851104093423814</v>
      </c>
      <c r="K576">
        <v>0.32099489344016574</v>
      </c>
      <c r="Q576">
        <v>0.56139122315592904</v>
      </c>
      <c r="R576">
        <v>0.27007469654528482</v>
      </c>
      <c r="S576">
        <v>0.16853408029878622</v>
      </c>
    </row>
    <row r="577" spans="2:19" x14ac:dyDescent="0.45">
      <c r="B577" s="3">
        <v>41699</v>
      </c>
      <c r="I577">
        <v>0.55253002413942254</v>
      </c>
      <c r="J577">
        <v>0.26027405030617501</v>
      </c>
      <c r="K577">
        <v>0.18719592555440234</v>
      </c>
      <c r="Q577">
        <v>0.68887480787044109</v>
      </c>
      <c r="R577">
        <v>0.20791471992345353</v>
      </c>
      <c r="S577">
        <v>0.10321047220610538</v>
      </c>
    </row>
    <row r="578" spans="2:19" x14ac:dyDescent="0.45">
      <c r="B578" s="3">
        <v>41699</v>
      </c>
      <c r="I578">
        <v>0.33821332286665251</v>
      </c>
      <c r="J578">
        <v>0.29747357480983133</v>
      </c>
      <c r="K578">
        <v>0.36431310232351616</v>
      </c>
      <c r="Q578">
        <v>0.6653453433289428</v>
      </c>
      <c r="R578">
        <v>0.2271993588646686</v>
      </c>
      <c r="S578">
        <v>0.10745529780638849</v>
      </c>
    </row>
    <row r="579" spans="2:19" x14ac:dyDescent="0.45">
      <c r="B579" s="3">
        <v>41700</v>
      </c>
      <c r="I579">
        <v>0.49472382006628585</v>
      </c>
      <c r="J579">
        <v>0.28729236263482838</v>
      </c>
      <c r="K579">
        <v>0.21798381729888577</v>
      </c>
      <c r="Q579">
        <v>0.50508700364312031</v>
      </c>
      <c r="R579">
        <v>0.27697940795642756</v>
      </c>
      <c r="S579">
        <v>0.21793358840045213</v>
      </c>
    </row>
    <row r="580" spans="2:19" x14ac:dyDescent="0.45">
      <c r="B580" s="3">
        <v>41700</v>
      </c>
      <c r="I580">
        <v>0.5134306555158219</v>
      </c>
      <c r="J580">
        <v>0.28572843425741867</v>
      </c>
      <c r="K580">
        <v>0.20084091022675923</v>
      </c>
      <c r="Q580">
        <v>0.36159039480780697</v>
      </c>
      <c r="R580">
        <v>0.29014348321219646</v>
      </c>
      <c r="S580">
        <v>0.34826612197999651</v>
      </c>
    </row>
    <row r="581" spans="2:19" x14ac:dyDescent="0.45">
      <c r="B581" s="3">
        <v>41700</v>
      </c>
      <c r="I581">
        <v>0.23198562143178308</v>
      </c>
      <c r="J581">
        <v>0.28311000279126558</v>
      </c>
      <c r="K581">
        <v>0.48490437577695128</v>
      </c>
      <c r="Q581">
        <v>0.37161814591533543</v>
      </c>
      <c r="R581">
        <v>0.30841009418197618</v>
      </c>
      <c r="S581">
        <v>0.31997175990268839</v>
      </c>
    </row>
    <row r="582" spans="2:19" x14ac:dyDescent="0.45">
      <c r="B582" s="3">
        <v>41700</v>
      </c>
      <c r="I582">
        <v>0.57078008240798939</v>
      </c>
      <c r="J582">
        <v>0.25965500384105034</v>
      </c>
      <c r="K582">
        <v>0.16956491375096028</v>
      </c>
      <c r="Q582">
        <v>0.47772453511760166</v>
      </c>
      <c r="R582">
        <v>0.28665556211333149</v>
      </c>
      <c r="S582">
        <v>0.2356199027690668</v>
      </c>
    </row>
    <row r="583" spans="2:19" x14ac:dyDescent="0.45">
      <c r="B583" s="3">
        <v>41700</v>
      </c>
      <c r="I583">
        <v>0.61095551370611578</v>
      </c>
      <c r="J583">
        <v>0.24172667004949869</v>
      </c>
      <c r="K583">
        <v>0.14731781624438553</v>
      </c>
      <c r="Q583">
        <v>0.36870446626544184</v>
      </c>
      <c r="R583">
        <v>0.2929468905078661</v>
      </c>
      <c r="S583">
        <v>0.33834864322669195</v>
      </c>
    </row>
    <row r="584" spans="2:19" x14ac:dyDescent="0.45">
      <c r="B584" s="3">
        <v>41706</v>
      </c>
      <c r="I584">
        <v>0.60730254827477048</v>
      </c>
      <c r="J584">
        <v>0.24642885406774298</v>
      </c>
      <c r="K584">
        <v>0.14626859765748654</v>
      </c>
      <c r="Q584">
        <v>0.34971774133488243</v>
      </c>
      <c r="R584">
        <v>0.30056451733023515</v>
      </c>
      <c r="S584">
        <v>0.34971774133488243</v>
      </c>
    </row>
    <row r="585" spans="2:19" x14ac:dyDescent="0.45">
      <c r="B585" s="3">
        <v>41706</v>
      </c>
      <c r="I585">
        <v>0.41712341712341711</v>
      </c>
      <c r="J585">
        <v>0.29007329007329002</v>
      </c>
      <c r="K585">
        <v>0.29280329280329276</v>
      </c>
      <c r="Q585">
        <v>0.51354000471790395</v>
      </c>
      <c r="R585">
        <v>0.27326591427399022</v>
      </c>
      <c r="S585">
        <v>0.21319408100810591</v>
      </c>
    </row>
    <row r="586" spans="2:19" x14ac:dyDescent="0.45">
      <c r="B586" s="3">
        <v>41706</v>
      </c>
      <c r="I586">
        <v>0.47308636455836633</v>
      </c>
      <c r="J586">
        <v>0.2798496495825209</v>
      </c>
      <c r="K586">
        <v>0.24706398585911263</v>
      </c>
      <c r="Q586">
        <v>0.33566357474433461</v>
      </c>
      <c r="R586">
        <v>0.29733512119096761</v>
      </c>
      <c r="S586">
        <v>0.36700130406469766</v>
      </c>
    </row>
    <row r="587" spans="2:19" x14ac:dyDescent="0.45">
      <c r="B587" s="3">
        <v>41706</v>
      </c>
      <c r="I587">
        <v>0.3745782375919362</v>
      </c>
      <c r="J587">
        <v>0.29299315600685466</v>
      </c>
      <c r="K587">
        <v>0.33242860640120914</v>
      </c>
      <c r="Q587">
        <v>0.6482037116145406</v>
      </c>
      <c r="R587">
        <v>0.22450101224316127</v>
      </c>
      <c r="S587">
        <v>0.12729527614229827</v>
      </c>
    </row>
    <row r="588" spans="2:19" x14ac:dyDescent="0.45">
      <c r="B588" s="3">
        <v>41706</v>
      </c>
      <c r="I588">
        <v>0.53053646503020058</v>
      </c>
      <c r="J588">
        <v>0.27328204346983009</v>
      </c>
      <c r="K588">
        <v>0.19618149149996941</v>
      </c>
      <c r="Q588">
        <v>0.45076693604042828</v>
      </c>
      <c r="R588">
        <v>0.28755649057191829</v>
      </c>
      <c r="S588">
        <v>0.26167657338765327</v>
      </c>
    </row>
    <row r="589" spans="2:19" x14ac:dyDescent="0.45">
      <c r="B589" s="3">
        <v>41707</v>
      </c>
      <c r="I589">
        <v>0.45701801233908562</v>
      </c>
      <c r="J589">
        <v>0.28298342467772675</v>
      </c>
      <c r="K589">
        <v>0.25999856298318763</v>
      </c>
      <c r="Q589">
        <v>0.41712707726612291</v>
      </c>
      <c r="R589">
        <v>0.29189145354107315</v>
      </c>
      <c r="S589">
        <v>0.29098146919280399</v>
      </c>
    </row>
    <row r="590" spans="2:19" x14ac:dyDescent="0.45">
      <c r="B590" s="3">
        <v>41707</v>
      </c>
      <c r="I590">
        <v>0.54432665699022786</v>
      </c>
      <c r="J590">
        <v>0.26581307188465003</v>
      </c>
      <c r="K590">
        <v>0.18986027112512202</v>
      </c>
      <c r="Q590">
        <v>0.35467937606462413</v>
      </c>
      <c r="R590">
        <v>0.29459392119547689</v>
      </c>
      <c r="S590">
        <v>0.35072670273989887</v>
      </c>
    </row>
    <row r="591" spans="2:19" x14ac:dyDescent="0.45">
      <c r="B591" s="3">
        <v>41707</v>
      </c>
      <c r="I591">
        <v>0.55660376624493157</v>
      </c>
      <c r="J591">
        <v>0.25758946164101282</v>
      </c>
      <c r="K591">
        <v>0.18580677211405558</v>
      </c>
      <c r="Q591">
        <v>0.31770356695387647</v>
      </c>
      <c r="R591">
        <v>0.28923591209965049</v>
      </c>
      <c r="S591">
        <v>0.39306052094647298</v>
      </c>
    </row>
    <row r="592" spans="2:19" x14ac:dyDescent="0.45">
      <c r="B592" s="3">
        <v>41707</v>
      </c>
      <c r="I592">
        <v>0.35225261889996146</v>
      </c>
      <c r="J592">
        <v>0.29154208887535199</v>
      </c>
      <c r="K592">
        <v>0.35620529222468672</v>
      </c>
      <c r="Q592">
        <v>0.30827601402398608</v>
      </c>
      <c r="R592">
        <v>0.29375604422552326</v>
      </c>
      <c r="S592">
        <v>0.39796794175049066</v>
      </c>
    </row>
    <row r="593" spans="2:19" x14ac:dyDescent="0.45">
      <c r="B593" s="3">
        <v>41713</v>
      </c>
      <c r="I593">
        <v>0.50427350427350426</v>
      </c>
      <c r="J593">
        <v>0.26617826617826612</v>
      </c>
      <c r="K593">
        <v>0.22954822954822948</v>
      </c>
      <c r="Q593">
        <v>0.52214677609106486</v>
      </c>
      <c r="R593">
        <v>0.27841632051438947</v>
      </c>
      <c r="S593">
        <v>0.1994369033945457</v>
      </c>
    </row>
    <row r="594" spans="2:19" x14ac:dyDescent="0.45">
      <c r="B594" s="3">
        <v>41713</v>
      </c>
      <c r="I594">
        <v>0.32260240372823162</v>
      </c>
      <c r="J594">
        <v>0.28909562353270968</v>
      </c>
      <c r="K594">
        <v>0.38830197273905886</v>
      </c>
      <c r="Q594">
        <v>0.38674186231189489</v>
      </c>
      <c r="R594">
        <v>0.2976087731788058</v>
      </c>
      <c r="S594">
        <v>0.31564936450929942</v>
      </c>
    </row>
    <row r="595" spans="2:19" x14ac:dyDescent="0.45">
      <c r="B595" s="3">
        <v>41713</v>
      </c>
      <c r="I595">
        <v>0.35369616830432182</v>
      </c>
      <c r="J595">
        <v>0.28039466876507407</v>
      </c>
      <c r="K595">
        <v>0.36590916293060416</v>
      </c>
      <c r="Q595">
        <v>0.47084295129010906</v>
      </c>
      <c r="R595">
        <v>0.28332885248568768</v>
      </c>
      <c r="S595">
        <v>0.24582819622420318</v>
      </c>
    </row>
    <row r="596" spans="2:19" x14ac:dyDescent="0.45">
      <c r="B596" s="3">
        <v>41714</v>
      </c>
      <c r="I596">
        <v>0.38061549345596035</v>
      </c>
      <c r="J596">
        <v>0.29454073812050463</v>
      </c>
      <c r="K596">
        <v>0.32484376842353491</v>
      </c>
      <c r="Q596">
        <v>0.45723321098615333</v>
      </c>
      <c r="R596">
        <v>0.29575388891350191</v>
      </c>
      <c r="S596">
        <v>0.24701290010034496</v>
      </c>
    </row>
    <row r="597" spans="2:19" x14ac:dyDescent="0.45">
      <c r="B597" s="3">
        <v>41714</v>
      </c>
      <c r="I597">
        <v>0.44815475872519428</v>
      </c>
      <c r="J597">
        <v>0.29004121684555134</v>
      </c>
      <c r="K597">
        <v>0.26180402442925443</v>
      </c>
      <c r="Q597">
        <v>0.3746029367934347</v>
      </c>
      <c r="R597">
        <v>0.28938874978284057</v>
      </c>
      <c r="S597">
        <v>0.33600831342372484</v>
      </c>
    </row>
    <row r="598" spans="2:19" x14ac:dyDescent="0.45">
      <c r="B598" s="3">
        <v>41714</v>
      </c>
      <c r="I598">
        <v>0.37046692682254162</v>
      </c>
      <c r="J598">
        <v>0.29655709681515063</v>
      </c>
      <c r="K598">
        <v>0.33297597636230786</v>
      </c>
      <c r="Q598">
        <v>0.59569723206086844</v>
      </c>
      <c r="R598">
        <v>0.24937688574052211</v>
      </c>
      <c r="S598">
        <v>0.1549258821986095</v>
      </c>
    </row>
    <row r="599" spans="2:19" x14ac:dyDescent="0.45">
      <c r="B599" s="3">
        <v>41714</v>
      </c>
      <c r="I599" t="s">
        <v>5818</v>
      </c>
      <c r="J599" t="s">
        <v>5818</v>
      </c>
      <c r="K599" t="s">
        <v>5818</v>
      </c>
      <c r="Q599">
        <v>0.52752456211010434</v>
      </c>
      <c r="R599">
        <v>0.27724647534703428</v>
      </c>
      <c r="S599">
        <v>0.19522896254286143</v>
      </c>
    </row>
    <row r="600" spans="2:19" x14ac:dyDescent="0.45">
      <c r="B600" s="3">
        <v>41714</v>
      </c>
      <c r="I600">
        <v>0.67980987909993995</v>
      </c>
      <c r="J600">
        <v>0.21639905057754955</v>
      </c>
      <c r="K600">
        <v>0.10379107032251048</v>
      </c>
      <c r="Q600">
        <v>0.4529863196529863</v>
      </c>
      <c r="R600">
        <v>0.2903236569903237</v>
      </c>
      <c r="S600">
        <v>0.25669002335669006</v>
      </c>
    </row>
    <row r="601" spans="2:19" x14ac:dyDescent="0.45">
      <c r="B601" s="3">
        <v>41714</v>
      </c>
      <c r="I601">
        <v>0.59952729493185786</v>
      </c>
      <c r="J601">
        <v>0.25018786403754895</v>
      </c>
      <c r="K601">
        <v>0.15028484103059334</v>
      </c>
      <c r="Q601">
        <v>0.33959017650434015</v>
      </c>
      <c r="R601">
        <v>0.30146630660476925</v>
      </c>
      <c r="S601">
        <v>0.35894351689089082</v>
      </c>
    </row>
    <row r="602" spans="2:19" x14ac:dyDescent="0.45">
      <c r="B602" s="3">
        <v>41720</v>
      </c>
      <c r="I602">
        <v>0.48387361484050273</v>
      </c>
      <c r="J602">
        <v>0.29707317495559582</v>
      </c>
      <c r="K602">
        <v>0.21905321020390137</v>
      </c>
      <c r="Q602">
        <v>0.40355817905079239</v>
      </c>
      <c r="R602">
        <v>0.29726239502333479</v>
      </c>
      <c r="S602">
        <v>0.29917942592587293</v>
      </c>
    </row>
    <row r="603" spans="2:19" x14ac:dyDescent="0.45">
      <c r="B603" s="3">
        <v>41720</v>
      </c>
      <c r="I603">
        <v>0.50884586723407976</v>
      </c>
      <c r="J603">
        <v>0.27161002861266731</v>
      </c>
      <c r="K603">
        <v>0.21954410415325301</v>
      </c>
      <c r="Q603">
        <v>0.38372920822549672</v>
      </c>
      <c r="R603">
        <v>0.29335034000993704</v>
      </c>
      <c r="S603">
        <v>0.3229204517645663</v>
      </c>
    </row>
    <row r="604" spans="2:19" x14ac:dyDescent="0.45">
      <c r="B604" s="3">
        <v>41720</v>
      </c>
      <c r="I604">
        <v>0.33825213676075883</v>
      </c>
      <c r="J604">
        <v>0.30829141859124776</v>
      </c>
      <c r="K604">
        <v>0.35345644464799358</v>
      </c>
      <c r="Q604">
        <v>0.55316026677729724</v>
      </c>
      <c r="R604">
        <v>0.26141255908071476</v>
      </c>
      <c r="S604">
        <v>0.18542717414198812</v>
      </c>
    </row>
    <row r="605" spans="2:19" x14ac:dyDescent="0.45">
      <c r="B605" s="3">
        <v>41721</v>
      </c>
      <c r="I605">
        <v>0.43038532069268032</v>
      </c>
      <c r="J605">
        <v>0.29566708388496366</v>
      </c>
      <c r="K605">
        <v>0.27394759542235597</v>
      </c>
      <c r="Q605" t="s">
        <v>5818</v>
      </c>
      <c r="R605" t="s">
        <v>5818</v>
      </c>
      <c r="S605" t="s">
        <v>5818</v>
      </c>
    </row>
    <row r="606" spans="2:19" x14ac:dyDescent="0.45">
      <c r="B606" s="3">
        <v>41721</v>
      </c>
      <c r="I606">
        <v>0.4189328944374146</v>
      </c>
      <c r="J606">
        <v>0.29369971286234642</v>
      </c>
      <c r="K606">
        <v>0.28736739270023903</v>
      </c>
      <c r="Q606">
        <v>0.39329630351302181</v>
      </c>
      <c r="R606">
        <v>0.29146830694818315</v>
      </c>
      <c r="S606">
        <v>0.31523538953879515</v>
      </c>
    </row>
    <row r="607" spans="2:19" x14ac:dyDescent="0.45">
      <c r="B607" s="3">
        <v>41721</v>
      </c>
      <c r="I607">
        <v>0.44871082061753903</v>
      </c>
      <c r="J607">
        <v>0.29674369054493255</v>
      </c>
      <c r="K607">
        <v>0.25454548883752842</v>
      </c>
      <c r="Q607">
        <v>0.42884826809279197</v>
      </c>
      <c r="R607">
        <v>0.28071729455027195</v>
      </c>
      <c r="S607">
        <v>0.29043443735693614</v>
      </c>
    </row>
    <row r="608" spans="2:19" x14ac:dyDescent="0.45">
      <c r="B608" s="3">
        <v>41721</v>
      </c>
      <c r="I608">
        <v>0.28947388827628345</v>
      </c>
      <c r="J608">
        <v>0.29310299370179604</v>
      </c>
      <c r="K608">
        <v>0.41742311802192039</v>
      </c>
      <c r="Q608">
        <v>0.24447730440985765</v>
      </c>
      <c r="R608">
        <v>0.28370807944399595</v>
      </c>
      <c r="S608">
        <v>0.47181461614614639</v>
      </c>
    </row>
    <row r="609" spans="2:19" x14ac:dyDescent="0.45">
      <c r="B609" s="3">
        <v>41721</v>
      </c>
      <c r="I609">
        <v>0.37617673316633538</v>
      </c>
      <c r="J609">
        <v>0.29128116634305773</v>
      </c>
      <c r="K609">
        <v>0.33254210049060678</v>
      </c>
      <c r="Q609">
        <v>0.42470831607272214</v>
      </c>
      <c r="R609">
        <v>0.29571940105760625</v>
      </c>
      <c r="S609">
        <v>0.27957228286967167</v>
      </c>
    </row>
    <row r="610" spans="2:19" x14ac:dyDescent="0.45">
      <c r="B610" s="3">
        <v>41721</v>
      </c>
      <c r="I610">
        <v>0.57452967935118637</v>
      </c>
      <c r="J610">
        <v>0.25358660045782289</v>
      </c>
      <c r="K610">
        <v>0.17188372019099085</v>
      </c>
      <c r="Q610">
        <v>0.62981419972056063</v>
      </c>
      <c r="R610">
        <v>0.22802300845568524</v>
      </c>
      <c r="S610">
        <v>0.14216279182375402</v>
      </c>
    </row>
    <row r="611" spans="2:19" x14ac:dyDescent="0.45">
      <c r="B611" s="3">
        <v>41727</v>
      </c>
      <c r="I611">
        <v>0.4729772597753093</v>
      </c>
      <c r="J611">
        <v>0.27806991037604156</v>
      </c>
      <c r="K611">
        <v>0.24895282984864911</v>
      </c>
      <c r="Q611">
        <v>0.4528614117170851</v>
      </c>
      <c r="R611">
        <v>0.28401609581294573</v>
      </c>
      <c r="S611">
        <v>0.26312249246996916</v>
      </c>
    </row>
    <row r="612" spans="2:19" x14ac:dyDescent="0.45">
      <c r="B612" s="3">
        <v>41727</v>
      </c>
      <c r="I612">
        <v>0.41004020186160661</v>
      </c>
      <c r="J612">
        <v>0.28660803967922621</v>
      </c>
      <c r="K612">
        <v>0.30335175845916729</v>
      </c>
      <c r="Q612">
        <v>0.60775919288464086</v>
      </c>
      <c r="R612">
        <v>0.24047524226735698</v>
      </c>
      <c r="S612">
        <v>0.15176556484800213</v>
      </c>
    </row>
    <row r="613" spans="2:19" x14ac:dyDescent="0.45">
      <c r="B613" s="3">
        <v>41727</v>
      </c>
      <c r="I613">
        <v>0.28337454713423499</v>
      </c>
      <c r="J613">
        <v>0.28597740333510613</v>
      </c>
      <c r="K613">
        <v>0.4306480495306591</v>
      </c>
      <c r="Q613">
        <v>0.55521101283813146</v>
      </c>
      <c r="R613">
        <v>0.24664951783595851</v>
      </c>
      <c r="S613">
        <v>0.19813946932590998</v>
      </c>
    </row>
    <row r="614" spans="2:19" x14ac:dyDescent="0.45">
      <c r="B614" s="3">
        <v>41727</v>
      </c>
      <c r="I614">
        <v>0.274818537438277</v>
      </c>
      <c r="J614">
        <v>0.29666671879566081</v>
      </c>
      <c r="K614">
        <v>0.4285147437660623</v>
      </c>
      <c r="Q614">
        <v>0.57443330742067966</v>
      </c>
      <c r="R614">
        <v>0.25210517738430271</v>
      </c>
      <c r="S614">
        <v>0.17346151519501751</v>
      </c>
    </row>
    <row r="615" spans="2:19" x14ac:dyDescent="0.45">
      <c r="B615" s="3">
        <v>41728</v>
      </c>
      <c r="I615">
        <v>0.44927715064593837</v>
      </c>
      <c r="J615">
        <v>0.28467920137448671</v>
      </c>
      <c r="K615">
        <v>0.26604364797957503</v>
      </c>
      <c r="Q615">
        <v>0.4575466664859606</v>
      </c>
      <c r="R615">
        <v>0.28265460767850581</v>
      </c>
      <c r="S615">
        <v>0.25979872583553359</v>
      </c>
    </row>
    <row r="616" spans="2:19" x14ac:dyDescent="0.45">
      <c r="B616" s="3">
        <v>41728</v>
      </c>
      <c r="I616">
        <v>0.34565541910525971</v>
      </c>
      <c r="J616">
        <v>0.29281383601456629</v>
      </c>
      <c r="K616">
        <v>0.36153074488017406</v>
      </c>
      <c r="Q616">
        <v>0.34999256641392473</v>
      </c>
      <c r="R616">
        <v>0.29609073375161415</v>
      </c>
      <c r="S616">
        <v>0.353916699834461</v>
      </c>
    </row>
    <row r="617" spans="2:19" x14ac:dyDescent="0.45">
      <c r="B617" s="3">
        <v>41728</v>
      </c>
      <c r="I617">
        <v>0.40820892179609553</v>
      </c>
      <c r="J617">
        <v>0.28653478499960172</v>
      </c>
      <c r="K617">
        <v>0.3052562932043027</v>
      </c>
      <c r="Q617">
        <v>0.38686249577338683</v>
      </c>
      <c r="R617">
        <v>0.29306740197829306</v>
      </c>
      <c r="S617">
        <v>0.32007010224832005</v>
      </c>
    </row>
    <row r="618" spans="2:19" x14ac:dyDescent="0.45">
      <c r="B618" s="3">
        <v>41728</v>
      </c>
      <c r="I618">
        <v>0.56139122315592904</v>
      </c>
      <c r="J618">
        <v>0.27007469654528482</v>
      </c>
      <c r="K618">
        <v>0.16853408029878622</v>
      </c>
      <c r="Q618" t="s">
        <v>5818</v>
      </c>
      <c r="R618" t="s">
        <v>5818</v>
      </c>
      <c r="S618" t="s">
        <v>5818</v>
      </c>
    </row>
    <row r="619" spans="2:19" x14ac:dyDescent="0.45">
      <c r="B619" s="3">
        <v>41729</v>
      </c>
      <c r="I619">
        <v>0.68887480787044109</v>
      </c>
      <c r="J619">
        <v>0.20791471992345353</v>
      </c>
      <c r="K619">
        <v>0.10321047220610538</v>
      </c>
      <c r="Q619">
        <v>0.30386823580717759</v>
      </c>
      <c r="R619">
        <v>0.28635348654464071</v>
      </c>
      <c r="S619">
        <v>0.40977827764818175</v>
      </c>
    </row>
    <row r="620" spans="2:19" x14ac:dyDescent="0.45">
      <c r="B620" s="3" t="s">
        <v>5470</v>
      </c>
      <c r="I620">
        <v>0.6653453433289428</v>
      </c>
      <c r="J620">
        <v>0.2271993588646686</v>
      </c>
      <c r="K620">
        <v>0.10745529780638849</v>
      </c>
      <c r="Q620">
        <v>0.37173365542967912</v>
      </c>
      <c r="R620">
        <v>0.28856172880326919</v>
      </c>
      <c r="S620">
        <v>0.33970461576705174</v>
      </c>
    </row>
    <row r="621" spans="2:19" x14ac:dyDescent="0.45">
      <c r="B621" s="3" t="s">
        <v>5470</v>
      </c>
      <c r="I621">
        <v>0.50508700364312031</v>
      </c>
      <c r="J621">
        <v>0.27697940795642756</v>
      </c>
      <c r="K621">
        <v>0.21793358840045213</v>
      </c>
      <c r="Q621">
        <v>0.47049670187968057</v>
      </c>
      <c r="R621">
        <v>0.27381838020135896</v>
      </c>
      <c r="S621">
        <v>0.25568491791896047</v>
      </c>
    </row>
    <row r="622" spans="2:19" x14ac:dyDescent="0.45">
      <c r="B622" s="3" t="s">
        <v>5470</v>
      </c>
      <c r="I622">
        <v>0.36159039480780697</v>
      </c>
      <c r="J622">
        <v>0.29014348321219646</v>
      </c>
      <c r="K622">
        <v>0.34826612197999651</v>
      </c>
      <c r="Q622">
        <v>0.30247752198399369</v>
      </c>
      <c r="R622">
        <v>0.27651047327339195</v>
      </c>
      <c r="S622">
        <v>0.42101200474261441</v>
      </c>
    </row>
    <row r="623" spans="2:19" x14ac:dyDescent="0.45">
      <c r="B623" s="3" t="s">
        <v>5471</v>
      </c>
      <c r="I623">
        <v>0.37161814591533543</v>
      </c>
      <c r="J623">
        <v>0.30841009418197618</v>
      </c>
      <c r="K623">
        <v>0.31997175990268839</v>
      </c>
      <c r="Q623">
        <v>0.51090126618295639</v>
      </c>
      <c r="R623">
        <v>0.2717580736946934</v>
      </c>
      <c r="S623">
        <v>0.21734066012235026</v>
      </c>
    </row>
    <row r="624" spans="2:19" x14ac:dyDescent="0.45">
      <c r="B624" s="3" t="s">
        <v>5471</v>
      </c>
      <c r="I624">
        <v>0.47772453511760166</v>
      </c>
      <c r="J624">
        <v>0.28665556211333149</v>
      </c>
      <c r="K624">
        <v>0.2356199027690668</v>
      </c>
      <c r="Q624">
        <v>0.43073520534700899</v>
      </c>
      <c r="R624">
        <v>0.29415793876693053</v>
      </c>
      <c r="S624">
        <v>0.27510685588606043</v>
      </c>
    </row>
    <row r="625" spans="2:19" x14ac:dyDescent="0.45">
      <c r="B625" s="3" t="s">
        <v>5471</v>
      </c>
      <c r="I625">
        <v>0.36870446626544184</v>
      </c>
      <c r="J625">
        <v>0.2929468905078661</v>
      </c>
      <c r="K625">
        <v>0.33834864322669195</v>
      </c>
      <c r="Q625">
        <v>0.58116547532422258</v>
      </c>
      <c r="R625">
        <v>0.24070578039989679</v>
      </c>
      <c r="S625">
        <v>0.17812874427588052</v>
      </c>
    </row>
    <row r="626" spans="2:19" x14ac:dyDescent="0.45">
      <c r="B626" s="3" t="s">
        <v>5471</v>
      </c>
      <c r="I626">
        <v>0.34971774133488243</v>
      </c>
      <c r="J626">
        <v>0.30056451733023515</v>
      </c>
      <c r="K626">
        <v>0.34971774133488243</v>
      </c>
      <c r="Q626">
        <v>0.34695036187573502</v>
      </c>
      <c r="R626">
        <v>0.29010780503317818</v>
      </c>
      <c r="S626">
        <v>0.3629418330910868</v>
      </c>
    </row>
    <row r="627" spans="2:19" x14ac:dyDescent="0.45">
      <c r="B627" s="3" t="s">
        <v>5471</v>
      </c>
      <c r="I627">
        <v>0.51354000471790395</v>
      </c>
      <c r="J627">
        <v>0.27326591427399022</v>
      </c>
      <c r="K627">
        <v>0.21319408100810591</v>
      </c>
      <c r="Q627">
        <v>0.27717542715891691</v>
      </c>
      <c r="R627">
        <v>0.28051677973844114</v>
      </c>
      <c r="S627">
        <v>0.4423077931026419</v>
      </c>
    </row>
    <row r="628" spans="2:19" x14ac:dyDescent="0.45">
      <c r="B628" s="3" t="s">
        <v>5471</v>
      </c>
      <c r="I628">
        <v>0.33566357474433461</v>
      </c>
      <c r="J628">
        <v>0.29733512119096761</v>
      </c>
      <c r="K628">
        <v>0.36700130406469766</v>
      </c>
      <c r="Q628">
        <v>0.42292864680924386</v>
      </c>
      <c r="R628">
        <v>0.2885356765953781</v>
      </c>
      <c r="S628">
        <v>0.2885356765953781</v>
      </c>
    </row>
    <row r="629" spans="2:19" x14ac:dyDescent="0.45">
      <c r="B629" s="3" t="s">
        <v>5472</v>
      </c>
      <c r="I629">
        <v>0.6482037116145406</v>
      </c>
      <c r="J629">
        <v>0.22450101224316127</v>
      </c>
      <c r="K629">
        <v>0.12729527614229827</v>
      </c>
      <c r="Q629">
        <v>0.37895388014934983</v>
      </c>
      <c r="R629">
        <v>0.30332844560804251</v>
      </c>
      <c r="S629">
        <v>0.3177176742426075</v>
      </c>
    </row>
    <row r="630" spans="2:19" x14ac:dyDescent="0.45">
      <c r="B630" s="3" t="s">
        <v>5472</v>
      </c>
      <c r="I630">
        <v>0.45076693604042828</v>
      </c>
      <c r="J630">
        <v>0.28755649057191829</v>
      </c>
      <c r="K630">
        <v>0.26167657338765327</v>
      </c>
      <c r="Q630">
        <v>0.57752573278876174</v>
      </c>
      <c r="R630">
        <v>0.25524788547962535</v>
      </c>
      <c r="S630">
        <v>0.16722638173161292</v>
      </c>
    </row>
    <row r="631" spans="2:19" x14ac:dyDescent="0.45">
      <c r="B631" s="3" t="s">
        <v>5472</v>
      </c>
      <c r="I631">
        <v>0.41712707726612291</v>
      </c>
      <c r="J631">
        <v>0.29189145354107315</v>
      </c>
      <c r="K631">
        <v>0.29098146919280399</v>
      </c>
      <c r="Q631">
        <v>0.54222077649716161</v>
      </c>
      <c r="R631">
        <v>0.25927636762759887</v>
      </c>
      <c r="S631">
        <v>0.19850285587523972</v>
      </c>
    </row>
    <row r="632" spans="2:19" x14ac:dyDescent="0.45">
      <c r="B632" s="3" t="s">
        <v>5473</v>
      </c>
      <c r="I632">
        <v>0.35467937606462413</v>
      </c>
      <c r="J632">
        <v>0.29459392119547689</v>
      </c>
      <c r="K632">
        <v>0.35072670273989887</v>
      </c>
      <c r="Q632">
        <v>0.33720271776651606</v>
      </c>
      <c r="R632">
        <v>0.28671640058880421</v>
      </c>
      <c r="S632">
        <v>0.37608088164467995</v>
      </c>
    </row>
    <row r="633" spans="2:19" x14ac:dyDescent="0.45">
      <c r="B633" s="3" t="s">
        <v>5473</v>
      </c>
      <c r="I633">
        <v>0.31770356695387647</v>
      </c>
      <c r="J633">
        <v>0.28923591209965049</v>
      </c>
      <c r="K633">
        <v>0.39306052094647298</v>
      </c>
      <c r="Q633">
        <v>0.48986789072995968</v>
      </c>
      <c r="R633">
        <v>0.27395879982086879</v>
      </c>
      <c r="S633">
        <v>0.23617330944917156</v>
      </c>
    </row>
    <row r="634" spans="2:19" x14ac:dyDescent="0.45">
      <c r="B634" s="3" t="s">
        <v>5473</v>
      </c>
      <c r="I634">
        <v>0.30827601402398608</v>
      </c>
      <c r="J634">
        <v>0.29375604422552326</v>
      </c>
      <c r="K634">
        <v>0.39796794175049066</v>
      </c>
      <c r="Q634">
        <v>0.45943437802573045</v>
      </c>
      <c r="R634">
        <v>0.2781352479909589</v>
      </c>
      <c r="S634">
        <v>0.26243037398331065</v>
      </c>
    </row>
    <row r="635" spans="2:19" x14ac:dyDescent="0.45">
      <c r="B635" s="3" t="s">
        <v>5473</v>
      </c>
      <c r="I635">
        <v>0.52214677609106486</v>
      </c>
      <c r="J635">
        <v>0.27841632051438947</v>
      </c>
      <c r="K635">
        <v>0.1994369033945457</v>
      </c>
      <c r="Q635">
        <v>0.35630760472532619</v>
      </c>
      <c r="R635">
        <v>0.30646293462749152</v>
      </c>
      <c r="S635">
        <v>0.33722946064718212</v>
      </c>
    </row>
    <row r="636" spans="2:19" x14ac:dyDescent="0.45">
      <c r="B636" s="3" t="s">
        <v>5473</v>
      </c>
      <c r="I636">
        <v>0.38674186231189489</v>
      </c>
      <c r="J636">
        <v>0.2976087731788058</v>
      </c>
      <c r="K636">
        <v>0.31564936450929942</v>
      </c>
      <c r="Q636">
        <v>0.47538801331378955</v>
      </c>
      <c r="R636">
        <v>0.28149630961427918</v>
      </c>
      <c r="S636">
        <v>0.24311567707193132</v>
      </c>
    </row>
    <row r="637" spans="2:19" x14ac:dyDescent="0.45">
      <c r="B637" s="3" t="s">
        <v>5474</v>
      </c>
      <c r="I637">
        <v>0.47084295129010906</v>
      </c>
      <c r="J637">
        <v>0.28332885248568768</v>
      </c>
      <c r="K637">
        <v>0.24582819622420318</v>
      </c>
      <c r="Q637">
        <v>0.50281508614841952</v>
      </c>
      <c r="R637">
        <v>0.27570885904219239</v>
      </c>
      <c r="S637">
        <v>0.22147605480938812</v>
      </c>
    </row>
    <row r="638" spans="2:19" x14ac:dyDescent="0.45">
      <c r="B638" s="3" t="s">
        <v>5475</v>
      </c>
      <c r="I638">
        <v>0.45723321098615333</v>
      </c>
      <c r="J638">
        <v>0.29575388891350191</v>
      </c>
      <c r="K638">
        <v>0.24701290010034496</v>
      </c>
      <c r="Q638">
        <v>0.56166056166056166</v>
      </c>
      <c r="R638">
        <v>0.26495726495726496</v>
      </c>
      <c r="S638">
        <v>0.1733821733821734</v>
      </c>
    </row>
    <row r="639" spans="2:19" x14ac:dyDescent="0.45">
      <c r="B639" s="3" t="s">
        <v>5475</v>
      </c>
      <c r="I639">
        <v>0.3746029367934347</v>
      </c>
      <c r="J639">
        <v>0.28938874978284057</v>
      </c>
      <c r="K639">
        <v>0.33600831342372484</v>
      </c>
      <c r="Q639">
        <v>0.42466316473073734</v>
      </c>
      <c r="R639">
        <v>0.28057823045368979</v>
      </c>
      <c r="S639">
        <v>0.29475860481557292</v>
      </c>
    </row>
    <row r="640" spans="2:19" x14ac:dyDescent="0.45">
      <c r="B640" s="3" t="s">
        <v>5476</v>
      </c>
      <c r="I640">
        <v>0.59569723206086844</v>
      </c>
      <c r="J640">
        <v>0.24937688574052211</v>
      </c>
      <c r="K640">
        <v>0.1549258821986095</v>
      </c>
      <c r="Q640">
        <v>0.45758800142604844</v>
      </c>
      <c r="R640">
        <v>0.28615626996556071</v>
      </c>
      <c r="S640">
        <v>0.25625572860839085</v>
      </c>
    </row>
    <row r="641" spans="2:19" x14ac:dyDescent="0.45">
      <c r="B641" s="3" t="s">
        <v>5476</v>
      </c>
      <c r="I641">
        <v>0.52752456211010434</v>
      </c>
      <c r="J641">
        <v>0.27724647534703428</v>
      </c>
      <c r="K641">
        <v>0.19522896254286143</v>
      </c>
      <c r="Q641">
        <v>0.57840581609201802</v>
      </c>
      <c r="R641">
        <v>0.24658077838462741</v>
      </c>
      <c r="S641">
        <v>0.17501340552335434</v>
      </c>
    </row>
    <row r="642" spans="2:19" x14ac:dyDescent="0.45">
      <c r="B642" s="3" t="s">
        <v>5476</v>
      </c>
      <c r="I642">
        <v>0.4529863196529863</v>
      </c>
      <c r="J642">
        <v>0.2903236569903237</v>
      </c>
      <c r="K642">
        <v>0.25669002335669006</v>
      </c>
      <c r="Q642">
        <v>0.45297325020371509</v>
      </c>
      <c r="R642">
        <v>0.28674619228526255</v>
      </c>
      <c r="S642">
        <v>0.26028055751102241</v>
      </c>
    </row>
    <row r="643" spans="2:19" x14ac:dyDescent="0.45">
      <c r="B643" s="3" t="s">
        <v>5476</v>
      </c>
      <c r="I643">
        <v>0.33959017650434015</v>
      </c>
      <c r="J643">
        <v>0.30146630660476925</v>
      </c>
      <c r="K643">
        <v>0.35894351689089082</v>
      </c>
      <c r="Q643">
        <v>0.38341555276994138</v>
      </c>
      <c r="R643">
        <v>0.2855727535340471</v>
      </c>
      <c r="S643">
        <v>0.33101169369601163</v>
      </c>
    </row>
    <row r="644" spans="2:19" x14ac:dyDescent="0.45">
      <c r="B644" s="3" t="s">
        <v>5476</v>
      </c>
      <c r="I644">
        <v>0.40355817905079239</v>
      </c>
      <c r="J644">
        <v>0.29726239502333479</v>
      </c>
      <c r="K644">
        <v>0.29917942592587293</v>
      </c>
      <c r="Q644">
        <v>0.35755792175613121</v>
      </c>
      <c r="R644">
        <v>0.29665932919027055</v>
      </c>
      <c r="S644">
        <v>0.34578274905359829</v>
      </c>
    </row>
    <row r="645" spans="2:19" x14ac:dyDescent="0.45">
      <c r="B645" s="3" t="s">
        <v>5476</v>
      </c>
      <c r="I645">
        <v>0.38372920822549672</v>
      </c>
      <c r="J645">
        <v>0.29335034000993704</v>
      </c>
      <c r="K645">
        <v>0.3229204517645663</v>
      </c>
      <c r="Q645" t="s">
        <v>5818</v>
      </c>
      <c r="R645" t="s">
        <v>5818</v>
      </c>
      <c r="S645" t="s">
        <v>5818</v>
      </c>
    </row>
    <row r="646" spans="2:19" x14ac:dyDescent="0.45">
      <c r="B646" s="3" t="s">
        <v>5476</v>
      </c>
      <c r="I646">
        <v>0.55316026677729724</v>
      </c>
      <c r="J646">
        <v>0.26141255908071476</v>
      </c>
      <c r="K646">
        <v>0.18542717414198812</v>
      </c>
      <c r="Q646">
        <v>0.3778015309435398</v>
      </c>
      <c r="R646">
        <v>0.29415599949988863</v>
      </c>
      <c r="S646">
        <v>0.32804246955657146</v>
      </c>
    </row>
    <row r="647" spans="2:19" x14ac:dyDescent="0.45">
      <c r="B647" s="3" t="s">
        <v>5477</v>
      </c>
      <c r="I647" t="s">
        <v>5818</v>
      </c>
      <c r="J647" t="s">
        <v>5818</v>
      </c>
      <c r="K647" t="s">
        <v>5818</v>
      </c>
      <c r="Q647">
        <v>0.3929585498842717</v>
      </c>
      <c r="R647">
        <v>0.29368411121381377</v>
      </c>
      <c r="S647">
        <v>0.31335733890191447</v>
      </c>
    </row>
    <row r="648" spans="2:19" x14ac:dyDescent="0.45">
      <c r="B648" s="3" t="s">
        <v>5477</v>
      </c>
      <c r="I648">
        <v>0.39329630351302181</v>
      </c>
      <c r="J648">
        <v>0.29146830694818315</v>
      </c>
      <c r="K648">
        <v>0.31523538953879515</v>
      </c>
      <c r="Q648" t="s">
        <v>5818</v>
      </c>
      <c r="R648" t="s">
        <v>5818</v>
      </c>
      <c r="S648" t="s">
        <v>5818</v>
      </c>
    </row>
    <row r="649" spans="2:19" x14ac:dyDescent="0.45">
      <c r="B649" s="3" t="s">
        <v>5477</v>
      </c>
      <c r="I649">
        <v>0.42884826809279197</v>
      </c>
      <c r="J649">
        <v>0.28071729455027195</v>
      </c>
      <c r="K649">
        <v>0.29043443735693614</v>
      </c>
      <c r="Q649">
        <v>0.61148707494983301</v>
      </c>
      <c r="R649">
        <v>0.23606930822771849</v>
      </c>
      <c r="S649">
        <v>0.1524436168224485</v>
      </c>
    </row>
    <row r="650" spans="2:19" x14ac:dyDescent="0.45">
      <c r="B650" s="3" t="s">
        <v>5477</v>
      </c>
      <c r="I650">
        <v>0.24447730440985765</v>
      </c>
      <c r="J650">
        <v>0.28370807944399595</v>
      </c>
      <c r="K650">
        <v>0.47181461614614639</v>
      </c>
      <c r="Q650">
        <v>0.23144539125784483</v>
      </c>
      <c r="R650">
        <v>0.26845102957146422</v>
      </c>
      <c r="S650">
        <v>0.50010357917069115</v>
      </c>
    </row>
    <row r="651" spans="2:19" x14ac:dyDescent="0.45">
      <c r="B651" s="3" t="s">
        <v>5478</v>
      </c>
      <c r="I651">
        <v>0.42470831607272214</v>
      </c>
      <c r="J651">
        <v>0.29571940105760625</v>
      </c>
      <c r="K651">
        <v>0.27957228286967167</v>
      </c>
      <c r="Q651">
        <v>0.42494403204901615</v>
      </c>
      <c r="R651">
        <v>0.28001649581713206</v>
      </c>
      <c r="S651">
        <v>0.29503947213385173</v>
      </c>
    </row>
    <row r="652" spans="2:19" x14ac:dyDescent="0.45">
      <c r="B652" s="3" t="s">
        <v>5478</v>
      </c>
      <c r="I652">
        <v>0.62981419972056063</v>
      </c>
      <c r="J652">
        <v>0.22802300845568524</v>
      </c>
      <c r="K652">
        <v>0.14216279182375402</v>
      </c>
      <c r="Q652">
        <v>0.52483898936463247</v>
      </c>
      <c r="R652">
        <v>0.26863116310928864</v>
      </c>
      <c r="S652">
        <v>0.20652984752607892</v>
      </c>
    </row>
    <row r="653" spans="2:19" x14ac:dyDescent="0.45">
      <c r="B653" s="3" t="s">
        <v>5478</v>
      </c>
      <c r="I653">
        <v>0.4528614117170851</v>
      </c>
      <c r="J653">
        <v>0.28401609581294573</v>
      </c>
      <c r="K653">
        <v>0.26312249246996916</v>
      </c>
      <c r="Q653">
        <v>0.45090533653152787</v>
      </c>
      <c r="R653">
        <v>0.28947704104876071</v>
      </c>
      <c r="S653">
        <v>0.25961762241971148</v>
      </c>
    </row>
    <row r="654" spans="2:19" x14ac:dyDescent="0.45">
      <c r="B654" s="3" t="s">
        <v>5478</v>
      </c>
      <c r="I654">
        <v>0.60775919288464086</v>
      </c>
      <c r="J654">
        <v>0.24047524226735698</v>
      </c>
      <c r="K654">
        <v>0.15176556484800213</v>
      </c>
      <c r="Q654">
        <v>0.52472027499774443</v>
      </c>
      <c r="R654">
        <v>0.27567520242326016</v>
      </c>
      <c r="S654">
        <v>0.19960452257899544</v>
      </c>
    </row>
    <row r="655" spans="2:19" x14ac:dyDescent="0.45">
      <c r="B655" s="3" t="s">
        <v>5478</v>
      </c>
      <c r="I655">
        <v>0.55521101283813146</v>
      </c>
      <c r="J655">
        <v>0.24664951783595851</v>
      </c>
      <c r="K655">
        <v>0.19813946932590998</v>
      </c>
      <c r="Q655">
        <v>0.42292687352567593</v>
      </c>
      <c r="R655">
        <v>0.28942763823003348</v>
      </c>
      <c r="S655">
        <v>0.28764548824429065</v>
      </c>
    </row>
    <row r="656" spans="2:19" x14ac:dyDescent="0.45">
      <c r="B656" s="3">
        <v>41760</v>
      </c>
      <c r="I656">
        <v>0.57443330742067966</v>
      </c>
      <c r="J656">
        <v>0.25210517738430271</v>
      </c>
      <c r="K656">
        <v>0.17346151519501751</v>
      </c>
      <c r="Q656">
        <v>0.33491316249936937</v>
      </c>
      <c r="R656">
        <v>0.2903858765927731</v>
      </c>
      <c r="S656">
        <v>0.37470096090785737</v>
      </c>
    </row>
    <row r="657" spans="2:19" x14ac:dyDescent="0.45">
      <c r="B657" s="3">
        <v>41760</v>
      </c>
      <c r="I657">
        <v>0.4575466664859606</v>
      </c>
      <c r="J657">
        <v>0.28265460767850581</v>
      </c>
      <c r="K657">
        <v>0.25979872583553359</v>
      </c>
      <c r="Q657">
        <v>0.60404156310485702</v>
      </c>
      <c r="R657">
        <v>0.23930084949499225</v>
      </c>
      <c r="S657">
        <v>0.15665758740015082</v>
      </c>
    </row>
    <row r="658" spans="2:19" x14ac:dyDescent="0.45">
      <c r="B658" s="3">
        <v>41761</v>
      </c>
      <c r="I658">
        <v>0.34999256641392473</v>
      </c>
      <c r="J658">
        <v>0.29609073375161415</v>
      </c>
      <c r="K658">
        <v>0.353916699834461</v>
      </c>
      <c r="Q658">
        <v>0.37894308312644764</v>
      </c>
      <c r="R658">
        <v>0.29564842231420568</v>
      </c>
      <c r="S658">
        <v>0.32540849455934662</v>
      </c>
    </row>
    <row r="659" spans="2:19" x14ac:dyDescent="0.45">
      <c r="B659" s="3">
        <v>41761</v>
      </c>
      <c r="I659">
        <v>0.38686249577338683</v>
      </c>
      <c r="J659">
        <v>0.29306740197829306</v>
      </c>
      <c r="K659">
        <v>0.32007010224832005</v>
      </c>
      <c r="Q659">
        <v>0.58144651198612163</v>
      </c>
      <c r="R659">
        <v>0.24225578818001323</v>
      </c>
      <c r="S659">
        <v>0.17629769983386515</v>
      </c>
    </row>
    <row r="660" spans="2:19" x14ac:dyDescent="0.45">
      <c r="B660" s="3">
        <v>41763</v>
      </c>
      <c r="I660" t="s">
        <v>5818</v>
      </c>
      <c r="J660" t="s">
        <v>5818</v>
      </c>
      <c r="K660" t="s">
        <v>5818</v>
      </c>
      <c r="Q660">
        <v>0.45081854300134655</v>
      </c>
      <c r="R660">
        <v>0.29394041769494395</v>
      </c>
      <c r="S660">
        <v>0.25524103930370939</v>
      </c>
    </row>
    <row r="661" spans="2:19" x14ac:dyDescent="0.45">
      <c r="B661" s="3">
        <v>41763</v>
      </c>
      <c r="I661">
        <v>0.30386823580717759</v>
      </c>
      <c r="J661">
        <v>0.28635348654464071</v>
      </c>
      <c r="K661">
        <v>0.40977827764818175</v>
      </c>
      <c r="Q661">
        <v>0.32325094315936914</v>
      </c>
      <c r="R661">
        <v>0.28842507251260296</v>
      </c>
      <c r="S661">
        <v>0.38832398432802789</v>
      </c>
    </row>
    <row r="662" spans="2:19" x14ac:dyDescent="0.45">
      <c r="B662" s="3">
        <v>41763</v>
      </c>
      <c r="I662">
        <v>0.37173365542967912</v>
      </c>
      <c r="J662">
        <v>0.28856172880326919</v>
      </c>
      <c r="K662">
        <v>0.33970461576705174</v>
      </c>
      <c r="Q662">
        <v>0.40867258039502857</v>
      </c>
      <c r="R662">
        <v>0.29986006177383867</v>
      </c>
      <c r="S662">
        <v>0.29146735783113287</v>
      </c>
    </row>
    <row r="663" spans="2:19" x14ac:dyDescent="0.45">
      <c r="B663" s="3">
        <v>41763</v>
      </c>
      <c r="I663">
        <v>0.47049670187968057</v>
      </c>
      <c r="J663">
        <v>0.27381838020135896</v>
      </c>
      <c r="K663">
        <v>0.25568491791896047</v>
      </c>
      <c r="Q663">
        <v>0.29857974505670981</v>
      </c>
      <c r="R663">
        <v>0.29481581852855565</v>
      </c>
      <c r="S663">
        <v>0.40660443641473454</v>
      </c>
    </row>
    <row r="664" spans="2:19" x14ac:dyDescent="0.45">
      <c r="B664" s="3">
        <v>41767</v>
      </c>
      <c r="I664">
        <v>0.30247752198399369</v>
      </c>
      <c r="J664">
        <v>0.27651047327339195</v>
      </c>
      <c r="K664">
        <v>0.42101200474261441</v>
      </c>
      <c r="Q664">
        <v>0.56360177218040963</v>
      </c>
      <c r="R664">
        <v>0.25989183852934905</v>
      </c>
      <c r="S664">
        <v>0.17650638929024123</v>
      </c>
    </row>
    <row r="665" spans="2:19" x14ac:dyDescent="0.45">
      <c r="B665" s="3">
        <v>41768</v>
      </c>
      <c r="I665">
        <v>0.51090126618295639</v>
      </c>
      <c r="J665">
        <v>0.2717580736946934</v>
      </c>
      <c r="K665">
        <v>0.21734066012235026</v>
      </c>
      <c r="Q665">
        <v>0.43042631168056478</v>
      </c>
      <c r="R665">
        <v>0.29477572609981911</v>
      </c>
      <c r="S665">
        <v>0.27479796221961622</v>
      </c>
    </row>
    <row r="666" spans="2:19" x14ac:dyDescent="0.45">
      <c r="B666" s="3">
        <v>41770</v>
      </c>
      <c r="I666">
        <v>0.43073520534700899</v>
      </c>
      <c r="J666">
        <v>0.29415793876693053</v>
      </c>
      <c r="K666">
        <v>0.27510685588606043</v>
      </c>
      <c r="Q666">
        <v>0.51087612696478346</v>
      </c>
      <c r="R666">
        <v>0.2807404680500547</v>
      </c>
      <c r="S666">
        <v>0.20838340498516186</v>
      </c>
    </row>
    <row r="667" spans="2:19" x14ac:dyDescent="0.45">
      <c r="B667" s="3">
        <v>41770</v>
      </c>
      <c r="I667">
        <v>0.58116547532422258</v>
      </c>
      <c r="J667">
        <v>0.24070578039989679</v>
      </c>
      <c r="K667">
        <v>0.17812874427588052</v>
      </c>
      <c r="Q667">
        <v>0.27653045419007954</v>
      </c>
      <c r="R667">
        <v>0.29487555168116908</v>
      </c>
      <c r="S667">
        <v>0.42859399412875149</v>
      </c>
    </row>
    <row r="668" spans="2:19" x14ac:dyDescent="0.45">
      <c r="B668" s="3">
        <v>41775</v>
      </c>
      <c r="I668">
        <v>0.34695036187573502</v>
      </c>
      <c r="J668">
        <v>0.29010780503317818</v>
      </c>
      <c r="K668">
        <v>0.3629418330910868</v>
      </c>
      <c r="Q668">
        <v>0.62620016908082121</v>
      </c>
      <c r="R668">
        <v>0.23022134934327226</v>
      </c>
      <c r="S668">
        <v>0.14357848157590652</v>
      </c>
    </row>
    <row r="669" spans="2:19" x14ac:dyDescent="0.45">
      <c r="B669" s="3">
        <v>41778</v>
      </c>
      <c r="I669">
        <v>0.27717542715891691</v>
      </c>
      <c r="J669">
        <v>0.28051677973844114</v>
      </c>
      <c r="K669">
        <v>0.4423077931026419</v>
      </c>
      <c r="Q669">
        <v>0.40833110121030974</v>
      </c>
      <c r="R669">
        <v>0.29022135966960588</v>
      </c>
      <c r="S669">
        <v>0.30144753912008437</v>
      </c>
    </row>
    <row r="670" spans="2:19" x14ac:dyDescent="0.45">
      <c r="B670" s="3">
        <v>41839</v>
      </c>
      <c r="I670">
        <v>0.42292864680924386</v>
      </c>
      <c r="J670">
        <v>0.2885356765953781</v>
      </c>
      <c r="K670">
        <v>0.2885356765953781</v>
      </c>
      <c r="Q670">
        <v>0.54266502263785477</v>
      </c>
      <c r="R670">
        <v>0.27107771119704527</v>
      </c>
      <c r="S670">
        <v>0.18625726616509991</v>
      </c>
    </row>
    <row r="671" spans="2:19" x14ac:dyDescent="0.45">
      <c r="B671" s="3">
        <v>41839</v>
      </c>
      <c r="I671">
        <v>0.47307798564105402</v>
      </c>
      <c r="J671">
        <v>0.27651914949083872</v>
      </c>
      <c r="K671">
        <v>0.25040286486810714</v>
      </c>
      <c r="Q671">
        <v>0.43832463774536001</v>
      </c>
      <c r="R671">
        <v>0.28929534207660784</v>
      </c>
      <c r="S671">
        <v>0.27238002017803209</v>
      </c>
    </row>
    <row r="672" spans="2:19" x14ac:dyDescent="0.45">
      <c r="B672" s="3">
        <v>41839</v>
      </c>
      <c r="I672">
        <v>0.41345470727384864</v>
      </c>
      <c r="J672">
        <v>0.28912709131931702</v>
      </c>
      <c r="K672">
        <v>0.29741820140683428</v>
      </c>
      <c r="Q672">
        <v>0.42100114533297178</v>
      </c>
      <c r="R672">
        <v>0.29577706012786786</v>
      </c>
      <c r="S672">
        <v>0.28322179453916041</v>
      </c>
    </row>
    <row r="673" spans="2:19" x14ac:dyDescent="0.45">
      <c r="B673" s="3">
        <v>41839</v>
      </c>
      <c r="I673">
        <v>0.45081854300134655</v>
      </c>
      <c r="J673">
        <v>0.29394041769494395</v>
      </c>
      <c r="K673">
        <v>0.25524103930370939</v>
      </c>
      <c r="Q673" t="s">
        <v>5818</v>
      </c>
      <c r="R673" t="s">
        <v>5818</v>
      </c>
      <c r="S673" t="s">
        <v>5818</v>
      </c>
    </row>
    <row r="674" spans="2:19" x14ac:dyDescent="0.45">
      <c r="B674" s="3">
        <v>41840</v>
      </c>
      <c r="I674">
        <v>0.4012517487039145</v>
      </c>
      <c r="J674">
        <v>0.29553951251257538</v>
      </c>
      <c r="K674">
        <v>0.30320873878351001</v>
      </c>
      <c r="Q674">
        <v>0.46615610731572305</v>
      </c>
      <c r="R674">
        <v>0.27649858241464514</v>
      </c>
      <c r="S674">
        <v>0.25734531026963187</v>
      </c>
    </row>
    <row r="675" spans="2:19" x14ac:dyDescent="0.45">
      <c r="B675" s="3">
        <v>41840</v>
      </c>
      <c r="I675">
        <v>0.53682091075938088</v>
      </c>
      <c r="J675">
        <v>0.25775250247207193</v>
      </c>
      <c r="K675">
        <v>0.20542658676854714</v>
      </c>
      <c r="Q675">
        <v>0.58559525723745576</v>
      </c>
      <c r="R675">
        <v>0.24611163770268535</v>
      </c>
      <c r="S675">
        <v>0.16829310505985876</v>
      </c>
    </row>
    <row r="676" spans="2:19" x14ac:dyDescent="0.45">
      <c r="B676" s="3">
        <v>41840</v>
      </c>
      <c r="I676">
        <v>0.47040204752427123</v>
      </c>
      <c r="J676">
        <v>0.2606355267821408</v>
      </c>
      <c r="K676">
        <v>0.26896242569358797</v>
      </c>
      <c r="Q676">
        <v>0.36581819660713649</v>
      </c>
      <c r="R676">
        <v>0.29947587020289063</v>
      </c>
      <c r="S676">
        <v>0.33470593318997294</v>
      </c>
    </row>
    <row r="677" spans="2:19" x14ac:dyDescent="0.45">
      <c r="B677" s="3">
        <v>41840</v>
      </c>
      <c r="I677">
        <v>0.56190476190476191</v>
      </c>
      <c r="J677">
        <v>0.25714285714285717</v>
      </c>
      <c r="K677">
        <v>0.18095238095238098</v>
      </c>
      <c r="Q677">
        <v>0.56471012227789308</v>
      </c>
      <c r="R677">
        <v>0.26247704263242971</v>
      </c>
      <c r="S677">
        <v>0.17281283508967732</v>
      </c>
    </row>
    <row r="678" spans="2:19" x14ac:dyDescent="0.45">
      <c r="B678" s="3">
        <v>41840</v>
      </c>
      <c r="I678">
        <v>0.50269959647851414</v>
      </c>
      <c r="J678">
        <v>0.27806352169834703</v>
      </c>
      <c r="K678">
        <v>0.21923688182313883</v>
      </c>
      <c r="Q678">
        <v>0.42651866838997471</v>
      </c>
      <c r="R678">
        <v>0.29378881346370611</v>
      </c>
      <c r="S678">
        <v>0.27969251814631924</v>
      </c>
    </row>
    <row r="679" spans="2:19" x14ac:dyDescent="0.45">
      <c r="B679" s="3">
        <v>41846</v>
      </c>
      <c r="I679">
        <v>0.40639320862444595</v>
      </c>
      <c r="J679">
        <v>0.2770828637968597</v>
      </c>
      <c r="K679">
        <v>0.3165239275786943</v>
      </c>
      <c r="Q679">
        <v>0.2616591172513284</v>
      </c>
      <c r="R679">
        <v>0.27893732785700825</v>
      </c>
      <c r="S679">
        <v>0.45940355489166318</v>
      </c>
    </row>
    <row r="680" spans="2:19" x14ac:dyDescent="0.45">
      <c r="B680" s="3">
        <v>41846</v>
      </c>
      <c r="I680">
        <v>0.43842957088903967</v>
      </c>
      <c r="J680">
        <v>0.28585706578117753</v>
      </c>
      <c r="K680">
        <v>0.27571336332978275</v>
      </c>
      <c r="Q680" t="s">
        <v>5818</v>
      </c>
      <c r="R680" t="s">
        <v>5818</v>
      </c>
      <c r="S680" t="s">
        <v>5818</v>
      </c>
    </row>
    <row r="681" spans="2:19" x14ac:dyDescent="0.45">
      <c r="B681" s="3">
        <v>41846</v>
      </c>
      <c r="I681">
        <v>0.54901728674148553</v>
      </c>
      <c r="J681">
        <v>0.25009832860465026</v>
      </c>
      <c r="K681">
        <v>0.20088438465386424</v>
      </c>
      <c r="Q681">
        <v>0.25584665979539972</v>
      </c>
      <c r="R681">
        <v>0.27807365102723491</v>
      </c>
      <c r="S681">
        <v>0.46607968917736525</v>
      </c>
    </row>
    <row r="682" spans="2:19" x14ac:dyDescent="0.45">
      <c r="B682" s="3">
        <v>41846</v>
      </c>
      <c r="I682">
        <v>0.48512717813134693</v>
      </c>
      <c r="J682">
        <v>0.274168582271761</v>
      </c>
      <c r="K682">
        <v>0.24070423959689199</v>
      </c>
      <c r="Q682">
        <v>0.36298679949196627</v>
      </c>
      <c r="R682">
        <v>0.29380383891491235</v>
      </c>
      <c r="S682">
        <v>0.34320936159312132</v>
      </c>
    </row>
    <row r="683" spans="2:19" x14ac:dyDescent="0.45">
      <c r="B683" s="3">
        <v>41847</v>
      </c>
      <c r="I683">
        <v>0.48010136106704571</v>
      </c>
      <c r="J683">
        <v>0.27159542348074361</v>
      </c>
      <c r="K683">
        <v>0.24830321545221065</v>
      </c>
      <c r="Q683">
        <v>0.58860427720045849</v>
      </c>
      <c r="R683">
        <v>0.25295977672771969</v>
      </c>
      <c r="S683">
        <v>0.15843594607182196</v>
      </c>
    </row>
    <row r="684" spans="2:19" x14ac:dyDescent="0.45">
      <c r="B684" s="3">
        <v>41847</v>
      </c>
      <c r="I684">
        <v>0.41153286507098485</v>
      </c>
      <c r="J684">
        <v>0.2720778125071574</v>
      </c>
      <c r="K684">
        <v>0.31638932242185774</v>
      </c>
      <c r="Q684">
        <v>0.43629480777818369</v>
      </c>
      <c r="R684">
        <v>0.28398388340843583</v>
      </c>
      <c r="S684">
        <v>0.27972130881338042</v>
      </c>
    </row>
    <row r="685" spans="2:19" x14ac:dyDescent="0.45">
      <c r="B685" s="3">
        <v>41847</v>
      </c>
      <c r="I685">
        <v>0.37895388014934983</v>
      </c>
      <c r="J685">
        <v>0.30332844560804251</v>
      </c>
      <c r="K685">
        <v>0.3177176742426075</v>
      </c>
      <c r="Q685">
        <v>0.60304670461453014</v>
      </c>
      <c r="R685">
        <v>0.23646335234610627</v>
      </c>
      <c r="S685">
        <v>0.16048994303936362</v>
      </c>
    </row>
    <row r="686" spans="2:19" x14ac:dyDescent="0.45">
      <c r="B686" s="3">
        <v>41847</v>
      </c>
      <c r="I686">
        <v>0.57752573278876174</v>
      </c>
      <c r="J686">
        <v>0.25524788547962535</v>
      </c>
      <c r="K686">
        <v>0.16722638173161292</v>
      </c>
      <c r="Q686">
        <v>0.59944739437101002</v>
      </c>
      <c r="R686">
        <v>0.2384475157155071</v>
      </c>
      <c r="S686">
        <v>0.16210508991348271</v>
      </c>
    </row>
    <row r="687" spans="2:19" x14ac:dyDescent="0.45">
      <c r="B687" s="3">
        <v>41847</v>
      </c>
      <c r="I687">
        <v>0.54222077649716161</v>
      </c>
      <c r="J687">
        <v>0.25927636762759887</v>
      </c>
      <c r="K687">
        <v>0.19850285587523972</v>
      </c>
      <c r="Q687">
        <v>0.51356381432238851</v>
      </c>
      <c r="R687">
        <v>0.2654856985622166</v>
      </c>
      <c r="S687">
        <v>0.22095048711539481</v>
      </c>
    </row>
    <row r="688" spans="2:19" x14ac:dyDescent="0.45">
      <c r="B688" s="3" t="s">
        <v>5479</v>
      </c>
      <c r="I688">
        <v>0.33720271776651606</v>
      </c>
      <c r="J688">
        <v>0.28671640058880421</v>
      </c>
      <c r="K688">
        <v>0.37608088164467995</v>
      </c>
      <c r="Q688">
        <v>0.41712205280421172</v>
      </c>
      <c r="R688">
        <v>0.27962669791755246</v>
      </c>
      <c r="S688">
        <v>0.30325124927823577</v>
      </c>
    </row>
    <row r="689" spans="2:19" x14ac:dyDescent="0.45">
      <c r="B689" s="3" t="s">
        <v>5479</v>
      </c>
      <c r="I689">
        <v>0.48986789072995968</v>
      </c>
      <c r="J689">
        <v>0.27395879982086879</v>
      </c>
      <c r="K689">
        <v>0.23617330944917156</v>
      </c>
      <c r="Q689">
        <v>0.57408405399956008</v>
      </c>
      <c r="R689">
        <v>0.2531409751061966</v>
      </c>
      <c r="S689">
        <v>0.17277497089424332</v>
      </c>
    </row>
    <row r="690" spans="2:19" x14ac:dyDescent="0.45">
      <c r="B690" s="3" t="s">
        <v>5479</v>
      </c>
      <c r="I690">
        <v>0.45943437802573045</v>
      </c>
      <c r="J690">
        <v>0.2781352479909589</v>
      </c>
      <c r="K690">
        <v>0.26243037398331065</v>
      </c>
      <c r="Q690">
        <v>0.34564322821719184</v>
      </c>
      <c r="R690">
        <v>0.29558173964971218</v>
      </c>
      <c r="S690">
        <v>0.35877503213309575</v>
      </c>
    </row>
    <row r="691" spans="2:19" x14ac:dyDescent="0.45">
      <c r="B691" s="3" t="s">
        <v>5479</v>
      </c>
      <c r="I691">
        <v>0.35630760472532619</v>
      </c>
      <c r="J691">
        <v>0.30646293462749152</v>
      </c>
      <c r="K691">
        <v>0.33722946064718212</v>
      </c>
      <c r="Q691">
        <v>0.47562654265192578</v>
      </c>
      <c r="R691">
        <v>0.29321995247834531</v>
      </c>
      <c r="S691">
        <v>0.23115350486972902</v>
      </c>
    </row>
    <row r="692" spans="2:19" x14ac:dyDescent="0.45">
      <c r="B692" s="3" t="s">
        <v>5480</v>
      </c>
      <c r="I692">
        <v>0.47538801331378955</v>
      </c>
      <c r="J692">
        <v>0.28149630961427918</v>
      </c>
      <c r="K692">
        <v>0.24311567707193132</v>
      </c>
      <c r="Q692">
        <v>0.52228948485955295</v>
      </c>
      <c r="R692">
        <v>0.27366071022270166</v>
      </c>
      <c r="S692">
        <v>0.20404980491774538</v>
      </c>
    </row>
    <row r="693" spans="2:19" x14ac:dyDescent="0.45">
      <c r="B693" s="3" t="s">
        <v>5480</v>
      </c>
      <c r="I693">
        <v>0.50281508614841952</v>
      </c>
      <c r="J693">
        <v>0.27570885904219239</v>
      </c>
      <c r="K693">
        <v>0.22147605480938812</v>
      </c>
      <c r="Q693">
        <v>0.31876322615878222</v>
      </c>
      <c r="R693">
        <v>0.30231585773772957</v>
      </c>
      <c r="S693">
        <v>0.37892091610348833</v>
      </c>
    </row>
    <row r="694" spans="2:19" x14ac:dyDescent="0.45">
      <c r="B694" s="3" t="s">
        <v>5480</v>
      </c>
      <c r="I694">
        <v>0.56166056166056166</v>
      </c>
      <c r="J694">
        <v>0.26495726495726496</v>
      </c>
      <c r="K694">
        <v>0.1733821733821734</v>
      </c>
      <c r="Q694">
        <v>0.45680114090035046</v>
      </c>
      <c r="R694">
        <v>0.27120156211925267</v>
      </c>
      <c r="S694">
        <v>0.27199729698039693</v>
      </c>
    </row>
    <row r="695" spans="2:19" x14ac:dyDescent="0.45">
      <c r="B695" s="3" t="s">
        <v>5480</v>
      </c>
      <c r="I695">
        <v>0.42466316473073734</v>
      </c>
      <c r="J695">
        <v>0.28057823045368979</v>
      </c>
      <c r="K695">
        <v>0.29475860481557292</v>
      </c>
      <c r="Q695">
        <v>0.45962696564337907</v>
      </c>
      <c r="R695">
        <v>0.28776244518730931</v>
      </c>
      <c r="S695">
        <v>0.25261058916931156</v>
      </c>
    </row>
    <row r="696" spans="2:19" x14ac:dyDescent="0.45">
      <c r="B696" s="3" t="s">
        <v>5481</v>
      </c>
      <c r="I696">
        <v>0.45758800142604844</v>
      </c>
      <c r="J696">
        <v>0.28615626996556071</v>
      </c>
      <c r="K696">
        <v>0.25625572860839085</v>
      </c>
      <c r="Q696">
        <v>0.48993343359097213</v>
      </c>
      <c r="R696">
        <v>0.27321955257114211</v>
      </c>
      <c r="S696">
        <v>0.2368470138378857</v>
      </c>
    </row>
    <row r="697" spans="2:19" x14ac:dyDescent="0.45">
      <c r="B697" s="3" t="s">
        <v>5481</v>
      </c>
      <c r="I697">
        <v>0.57840581609201802</v>
      </c>
      <c r="J697">
        <v>0.24658077838462741</v>
      </c>
      <c r="K697">
        <v>0.17501340552335434</v>
      </c>
      <c r="Q697">
        <v>0.22034206324694064</v>
      </c>
      <c r="R697">
        <v>0.26617041062581381</v>
      </c>
      <c r="S697">
        <v>0.51348752612724557</v>
      </c>
    </row>
    <row r="698" spans="2:19" x14ac:dyDescent="0.45">
      <c r="B698" s="3" t="s">
        <v>5481</v>
      </c>
      <c r="I698">
        <v>0.45297325020371509</v>
      </c>
      <c r="J698">
        <v>0.28674619228526255</v>
      </c>
      <c r="K698">
        <v>0.26028055751102241</v>
      </c>
      <c r="Q698">
        <v>0.46576244442098103</v>
      </c>
      <c r="R698">
        <v>0.27366287732141398</v>
      </c>
      <c r="S698">
        <v>0.26057467825760516</v>
      </c>
    </row>
    <row r="699" spans="2:19" x14ac:dyDescent="0.45">
      <c r="B699" s="3" t="s">
        <v>5482</v>
      </c>
      <c r="I699">
        <v>0.38341555276994138</v>
      </c>
      <c r="J699">
        <v>0.2855727535340471</v>
      </c>
      <c r="K699">
        <v>0.33101169369601163</v>
      </c>
      <c r="Q699" t="s">
        <v>5818</v>
      </c>
      <c r="R699" t="s">
        <v>5818</v>
      </c>
      <c r="S699" t="s">
        <v>5818</v>
      </c>
    </row>
    <row r="700" spans="2:19" x14ac:dyDescent="0.45">
      <c r="B700" s="3" t="s">
        <v>5482</v>
      </c>
      <c r="I700">
        <v>0.35755792175613121</v>
      </c>
      <c r="J700">
        <v>0.29665932919027055</v>
      </c>
      <c r="K700">
        <v>0.34578274905359829</v>
      </c>
      <c r="Q700" t="s">
        <v>5818</v>
      </c>
      <c r="R700" t="s">
        <v>5818</v>
      </c>
      <c r="S700" t="s">
        <v>5818</v>
      </c>
    </row>
    <row r="701" spans="2:19" x14ac:dyDescent="0.45">
      <c r="B701" s="3" t="s">
        <v>5482</v>
      </c>
      <c r="I701" t="s">
        <v>5818</v>
      </c>
      <c r="J701" t="s">
        <v>5818</v>
      </c>
      <c r="K701" t="s">
        <v>5818</v>
      </c>
      <c r="Q701">
        <v>0.41033284082121652</v>
      </c>
      <c r="R701">
        <v>0.28602276176000624</v>
      </c>
      <c r="S701">
        <v>0.30364439741877719</v>
      </c>
    </row>
    <row r="702" spans="2:19" x14ac:dyDescent="0.45">
      <c r="B702" s="3" t="s">
        <v>5482</v>
      </c>
      <c r="I702">
        <v>0.3778015309435398</v>
      </c>
      <c r="J702">
        <v>0.29415599949988863</v>
      </c>
      <c r="K702">
        <v>0.32804246955657146</v>
      </c>
      <c r="Q702">
        <v>0.39317129820110541</v>
      </c>
      <c r="R702">
        <v>0.29115031102660094</v>
      </c>
      <c r="S702">
        <v>0.31567839077229382</v>
      </c>
    </row>
    <row r="703" spans="2:19" x14ac:dyDescent="0.45">
      <c r="B703" s="3" t="s">
        <v>5482</v>
      </c>
      <c r="I703">
        <v>0.3929585498842717</v>
      </c>
      <c r="J703">
        <v>0.29368411121381377</v>
      </c>
      <c r="K703">
        <v>0.31335733890191447</v>
      </c>
      <c r="Q703">
        <v>0.57085808248598946</v>
      </c>
      <c r="R703">
        <v>0.24920299338903987</v>
      </c>
      <c r="S703">
        <v>0.17993892412497062</v>
      </c>
    </row>
    <row r="704" spans="2:19" x14ac:dyDescent="0.45">
      <c r="B704" s="3" t="s">
        <v>5482</v>
      </c>
      <c r="I704" t="s">
        <v>5818</v>
      </c>
      <c r="J704" t="s">
        <v>5818</v>
      </c>
      <c r="K704" t="s">
        <v>5818</v>
      </c>
      <c r="Q704">
        <v>0.65624627969079219</v>
      </c>
      <c r="R704">
        <v>0.22710930423552697</v>
      </c>
      <c r="S704">
        <v>0.1166444160736808</v>
      </c>
    </row>
    <row r="705" spans="2:19" x14ac:dyDescent="0.45">
      <c r="B705" s="3" t="s">
        <v>5483</v>
      </c>
      <c r="I705">
        <v>0.61148707494983301</v>
      </c>
      <c r="J705">
        <v>0.23606930822771849</v>
      </c>
      <c r="K705">
        <v>0.1524436168224485</v>
      </c>
      <c r="Q705">
        <v>0.57148062053655058</v>
      </c>
      <c r="R705">
        <v>0.24649552810959766</v>
      </c>
      <c r="S705">
        <v>0.18202385135385177</v>
      </c>
    </row>
    <row r="706" spans="2:19" x14ac:dyDescent="0.45">
      <c r="B706" s="3" t="s">
        <v>5484</v>
      </c>
      <c r="I706">
        <v>0.23144539125784483</v>
      </c>
      <c r="J706">
        <v>0.26845102957146422</v>
      </c>
      <c r="K706">
        <v>0.50010357917069115</v>
      </c>
      <c r="Q706">
        <v>0.39496239481463968</v>
      </c>
      <c r="R706">
        <v>0.29130891449660645</v>
      </c>
      <c r="S706">
        <v>0.3137286906887537</v>
      </c>
    </row>
    <row r="707" spans="2:19" x14ac:dyDescent="0.45">
      <c r="B707" s="3" t="s">
        <v>5484</v>
      </c>
      <c r="I707">
        <v>0.42494403204901615</v>
      </c>
      <c r="J707">
        <v>0.28001649581713206</v>
      </c>
      <c r="K707">
        <v>0.29503947213385173</v>
      </c>
      <c r="Q707">
        <v>0.45724700791644801</v>
      </c>
      <c r="R707">
        <v>0.27731361012936023</v>
      </c>
      <c r="S707">
        <v>0.26543938195419164</v>
      </c>
    </row>
    <row r="708" spans="2:19" x14ac:dyDescent="0.45">
      <c r="B708" s="3" t="s">
        <v>5484</v>
      </c>
      <c r="I708">
        <v>0.52483898936463247</v>
      </c>
      <c r="J708">
        <v>0.26863116310928864</v>
      </c>
      <c r="K708">
        <v>0.20652984752607892</v>
      </c>
      <c r="Q708">
        <v>0.44675433672175263</v>
      </c>
      <c r="R708">
        <v>0.28686923720005292</v>
      </c>
      <c r="S708">
        <v>0.26637642607819451</v>
      </c>
    </row>
    <row r="709" spans="2:19" x14ac:dyDescent="0.45">
      <c r="B709" s="3" t="s">
        <v>5484</v>
      </c>
      <c r="I709">
        <v>0.45090533653152787</v>
      </c>
      <c r="J709">
        <v>0.28947704104876071</v>
      </c>
      <c r="K709">
        <v>0.25961762241971148</v>
      </c>
      <c r="Q709">
        <v>0.34941534845026689</v>
      </c>
      <c r="R709">
        <v>0.29458116701492731</v>
      </c>
      <c r="S709">
        <v>0.35600348453480579</v>
      </c>
    </row>
    <row r="710" spans="2:19" x14ac:dyDescent="0.45">
      <c r="B710" s="3" t="s">
        <v>5485</v>
      </c>
      <c r="I710">
        <v>0.52472027499774443</v>
      </c>
      <c r="J710">
        <v>0.27567520242326016</v>
      </c>
      <c r="K710">
        <v>0.19960452257899544</v>
      </c>
      <c r="Q710">
        <v>0.40659481411078802</v>
      </c>
      <c r="R710">
        <v>0.29387951522527633</v>
      </c>
      <c r="S710">
        <v>0.29952567066393559</v>
      </c>
    </row>
    <row r="711" spans="2:19" x14ac:dyDescent="0.45">
      <c r="B711" s="3" t="s">
        <v>5485</v>
      </c>
      <c r="I711">
        <v>0.42292687352567593</v>
      </c>
      <c r="J711">
        <v>0.28942763823003348</v>
      </c>
      <c r="K711">
        <v>0.28764548824429065</v>
      </c>
      <c r="Q711">
        <v>0.40467991384869978</v>
      </c>
      <c r="R711">
        <v>0.28299728647740957</v>
      </c>
      <c r="S711">
        <v>0.31232279967389054</v>
      </c>
    </row>
    <row r="712" spans="2:19" x14ac:dyDescent="0.45">
      <c r="B712" s="3" t="s">
        <v>5485</v>
      </c>
      <c r="I712">
        <v>0.33491316249936937</v>
      </c>
      <c r="J712">
        <v>0.2903858765927731</v>
      </c>
      <c r="K712">
        <v>0.37470096090785737</v>
      </c>
      <c r="Q712">
        <v>0.44641940524454854</v>
      </c>
      <c r="R712">
        <v>0.28049607509694313</v>
      </c>
      <c r="S712">
        <v>0.27308451965850844</v>
      </c>
    </row>
    <row r="713" spans="2:19" x14ac:dyDescent="0.45">
      <c r="B713" s="3" t="s">
        <v>5485</v>
      </c>
      <c r="I713">
        <v>0.60404156310485702</v>
      </c>
      <c r="J713">
        <v>0.23930084949499225</v>
      </c>
      <c r="K713">
        <v>0.15665758740015082</v>
      </c>
      <c r="Q713">
        <v>0.45934068571095554</v>
      </c>
      <c r="R713">
        <v>0.29106193691294663</v>
      </c>
      <c r="S713">
        <v>0.24959737737609788</v>
      </c>
    </row>
    <row r="714" spans="2:19" x14ac:dyDescent="0.45">
      <c r="B714" s="3" t="s">
        <v>5486</v>
      </c>
      <c r="I714">
        <v>0.37894308312644764</v>
      </c>
      <c r="J714">
        <v>0.29564842231420568</v>
      </c>
      <c r="K714">
        <v>0.32540849455934662</v>
      </c>
      <c r="Q714">
        <v>0.38214647713931932</v>
      </c>
      <c r="R714">
        <v>0.29673808065188995</v>
      </c>
      <c r="S714">
        <v>0.32111544220879079</v>
      </c>
    </row>
    <row r="715" spans="2:19" x14ac:dyDescent="0.45">
      <c r="B715" s="3" t="s">
        <v>5486</v>
      </c>
      <c r="I715">
        <v>0.58144651198612163</v>
      </c>
      <c r="J715">
        <v>0.24225578818001323</v>
      </c>
      <c r="K715">
        <v>0.17629769983386515</v>
      </c>
      <c r="Q715">
        <v>0.41349198543572868</v>
      </c>
      <c r="R715">
        <v>0.29371453965756161</v>
      </c>
      <c r="S715">
        <v>0.29279347490670965</v>
      </c>
    </row>
    <row r="716" spans="2:19" x14ac:dyDescent="0.45">
      <c r="B716" s="3" t="s">
        <v>5486</v>
      </c>
      <c r="I716">
        <v>0.45081854300134655</v>
      </c>
      <c r="J716">
        <v>0.29394041769494395</v>
      </c>
      <c r="K716">
        <v>0.25524103930370939</v>
      </c>
      <c r="Q716">
        <v>0.47521307987953176</v>
      </c>
      <c r="R716">
        <v>0.28563417484132875</v>
      </c>
      <c r="S716">
        <v>0.23915274527913954</v>
      </c>
    </row>
    <row r="717" spans="2:19" x14ac:dyDescent="0.45">
      <c r="B717" s="3" t="s">
        <v>5486</v>
      </c>
      <c r="I717">
        <v>0.32325094315936914</v>
      </c>
      <c r="J717">
        <v>0.28842507251260296</v>
      </c>
      <c r="K717">
        <v>0.38832398432802789</v>
      </c>
      <c r="Q717">
        <v>0.51103468950026176</v>
      </c>
      <c r="R717">
        <v>0.28089903058553312</v>
      </c>
      <c r="S717">
        <v>0.20806627991420512</v>
      </c>
    </row>
    <row r="718" spans="2:19" x14ac:dyDescent="0.45">
      <c r="B718" s="3" t="s">
        <v>5487</v>
      </c>
      <c r="I718">
        <v>0.40867258039502857</v>
      </c>
      <c r="J718">
        <v>0.29986006177383867</v>
      </c>
      <c r="K718">
        <v>0.29146735783113287</v>
      </c>
      <c r="Q718">
        <v>0.45705297374095999</v>
      </c>
      <c r="R718">
        <v>0.27385416320570088</v>
      </c>
      <c r="S718">
        <v>0.26909286305333924</v>
      </c>
    </row>
    <row r="719" spans="2:19" x14ac:dyDescent="0.45">
      <c r="B719" s="3" t="s">
        <v>5487</v>
      </c>
      <c r="I719">
        <v>0.29857974505670981</v>
      </c>
      <c r="J719">
        <v>0.29481581852855565</v>
      </c>
      <c r="K719">
        <v>0.40660443641473454</v>
      </c>
      <c r="Q719">
        <v>0.45705895584705314</v>
      </c>
      <c r="R719">
        <v>0.28650514126539528</v>
      </c>
      <c r="S719">
        <v>0.25643590288755158</v>
      </c>
    </row>
    <row r="720" spans="2:19" x14ac:dyDescent="0.45">
      <c r="B720" s="3" t="s">
        <v>5487</v>
      </c>
      <c r="I720">
        <v>0.56360177218040963</v>
      </c>
      <c r="J720">
        <v>0.25989183852934905</v>
      </c>
      <c r="K720">
        <v>0.17650638929024123</v>
      </c>
      <c r="Q720">
        <v>0.48478210081640744</v>
      </c>
      <c r="R720">
        <v>0.2637051986056384</v>
      </c>
      <c r="S720">
        <v>0.25151270057795427</v>
      </c>
    </row>
    <row r="721" spans="2:19" x14ac:dyDescent="0.45">
      <c r="B721" s="3" t="s">
        <v>5487</v>
      </c>
      <c r="I721">
        <v>0.43042631168056478</v>
      </c>
      <c r="J721">
        <v>0.29477572609981911</v>
      </c>
      <c r="K721">
        <v>0.27479796221961622</v>
      </c>
      <c r="Q721">
        <v>0.37435193070754541</v>
      </c>
      <c r="R721">
        <v>0.29461459487264863</v>
      </c>
      <c r="S721">
        <v>0.33103347441980585</v>
      </c>
    </row>
    <row r="722" spans="2:19" x14ac:dyDescent="0.45">
      <c r="B722" s="3" t="s">
        <v>5487</v>
      </c>
      <c r="I722">
        <v>0.51087612696478346</v>
      </c>
      <c r="J722">
        <v>0.2807404680500547</v>
      </c>
      <c r="K722">
        <v>0.20838340498516186</v>
      </c>
      <c r="Q722">
        <v>0.37777561580672148</v>
      </c>
      <c r="R722">
        <v>0.28957991418670576</v>
      </c>
      <c r="S722">
        <v>0.33264447000657282</v>
      </c>
    </row>
    <row r="723" spans="2:19" x14ac:dyDescent="0.45">
      <c r="B723" s="3" t="s">
        <v>5488</v>
      </c>
      <c r="I723">
        <v>0.27653045419007954</v>
      </c>
      <c r="J723">
        <v>0.29487555168116908</v>
      </c>
      <c r="K723">
        <v>0.42859399412875149</v>
      </c>
      <c r="Q723">
        <v>0.68890099346809919</v>
      </c>
      <c r="R723">
        <v>0.20101678465365772</v>
      </c>
      <c r="S723">
        <v>0.11008222187824317</v>
      </c>
    </row>
    <row r="724" spans="2:19" x14ac:dyDescent="0.45">
      <c r="B724" s="3" t="s">
        <v>5488</v>
      </c>
      <c r="I724">
        <v>0.62620016908082121</v>
      </c>
      <c r="J724">
        <v>0.23022134934327226</v>
      </c>
      <c r="K724">
        <v>0.14357848157590652</v>
      </c>
      <c r="Q724">
        <v>0.55767517473557493</v>
      </c>
      <c r="R724">
        <v>0.26271740026960366</v>
      </c>
      <c r="S724">
        <v>0.17960742499482135</v>
      </c>
    </row>
    <row r="725" spans="2:19" x14ac:dyDescent="0.45">
      <c r="B725" s="3" t="s">
        <v>5488</v>
      </c>
      <c r="I725">
        <v>0.40833110121030974</v>
      </c>
      <c r="J725">
        <v>0.29022135966960588</v>
      </c>
      <c r="K725">
        <v>0.30144753912008437</v>
      </c>
      <c r="Q725">
        <v>0.38502189901112799</v>
      </c>
      <c r="R725">
        <v>0.29187978564045813</v>
      </c>
      <c r="S725">
        <v>0.32309831534841382</v>
      </c>
    </row>
    <row r="726" spans="2:19" x14ac:dyDescent="0.45">
      <c r="B726" s="3" t="s">
        <v>5488</v>
      </c>
      <c r="I726">
        <v>0.54266502263785477</v>
      </c>
      <c r="J726">
        <v>0.27107771119704527</v>
      </c>
      <c r="K726">
        <v>0.18625726616509991</v>
      </c>
      <c r="Q726">
        <v>0.55131281900452023</v>
      </c>
      <c r="R726">
        <v>0.26424034092080612</v>
      </c>
      <c r="S726">
        <v>0.18444684007467374</v>
      </c>
    </row>
    <row r="727" spans="2:19" x14ac:dyDescent="0.45">
      <c r="B727" s="3" t="s">
        <v>5489</v>
      </c>
      <c r="I727">
        <v>0.43832463774536001</v>
      </c>
      <c r="J727">
        <v>0.28929534207660784</v>
      </c>
      <c r="K727">
        <v>0.27238002017803209</v>
      </c>
      <c r="Q727">
        <v>0.43020066831595399</v>
      </c>
      <c r="R727">
        <v>0.28145924955165191</v>
      </c>
      <c r="S727">
        <v>0.28834008213239415</v>
      </c>
    </row>
    <row r="728" spans="2:19" x14ac:dyDescent="0.45">
      <c r="B728" s="3" t="s">
        <v>5489</v>
      </c>
      <c r="I728">
        <v>0.42100114533297178</v>
      </c>
      <c r="J728">
        <v>0.29577706012786786</v>
      </c>
      <c r="K728">
        <v>0.28322179453916041</v>
      </c>
      <c r="Q728">
        <v>0.29676618741938121</v>
      </c>
      <c r="R728">
        <v>0.29304802419201553</v>
      </c>
      <c r="S728">
        <v>0.41018578838860326</v>
      </c>
    </row>
    <row r="729" spans="2:19" x14ac:dyDescent="0.45">
      <c r="B729" s="3" t="s">
        <v>5489</v>
      </c>
      <c r="I729" t="s">
        <v>5818</v>
      </c>
      <c r="J729" t="s">
        <v>5818</v>
      </c>
      <c r="K729" t="s">
        <v>5818</v>
      </c>
      <c r="Q729">
        <v>0.34579932943367997</v>
      </c>
      <c r="R729">
        <v>0.28404509037150705</v>
      </c>
      <c r="S729">
        <v>0.37015558019481282</v>
      </c>
    </row>
    <row r="730" spans="2:19" x14ac:dyDescent="0.45">
      <c r="B730" s="3" t="s">
        <v>5489</v>
      </c>
      <c r="I730">
        <v>0.46615610731572305</v>
      </c>
      <c r="J730">
        <v>0.27649858241464514</v>
      </c>
      <c r="K730">
        <v>0.25734531026963187</v>
      </c>
      <c r="Q730">
        <v>0.50528251245418443</v>
      </c>
      <c r="R730">
        <v>0.27967366739217925</v>
      </c>
      <c r="S730">
        <v>0.21504382015363635</v>
      </c>
    </row>
    <row r="731" spans="2:19" x14ac:dyDescent="0.45">
      <c r="B731" s="3" t="s">
        <v>5489</v>
      </c>
      <c r="I731">
        <v>0.58559525723745576</v>
      </c>
      <c r="J731">
        <v>0.24611163770268535</v>
      </c>
      <c r="K731">
        <v>0.16829310505985876</v>
      </c>
      <c r="Q731">
        <v>0.58921588359486765</v>
      </c>
      <c r="R731">
        <v>0.23855244620166388</v>
      </c>
      <c r="S731">
        <v>0.17223167020346855</v>
      </c>
    </row>
    <row r="732" spans="2:19" x14ac:dyDescent="0.45">
      <c r="B732" s="3">
        <v>41889</v>
      </c>
      <c r="I732">
        <v>0.36581819660713649</v>
      </c>
      <c r="J732">
        <v>0.29947587020289063</v>
      </c>
      <c r="K732">
        <v>0.33470593318997294</v>
      </c>
      <c r="Q732">
        <v>0.50236529364255222</v>
      </c>
      <c r="R732">
        <v>0.2744450657223243</v>
      </c>
      <c r="S732">
        <v>0.22318964063512348</v>
      </c>
    </row>
    <row r="733" spans="2:19" x14ac:dyDescent="0.45">
      <c r="B733" s="3">
        <v>41895</v>
      </c>
      <c r="I733">
        <v>0.56471012227789308</v>
      </c>
      <c r="J733">
        <v>0.26247704263242971</v>
      </c>
      <c r="K733">
        <v>0.17281283508967732</v>
      </c>
      <c r="Q733">
        <v>0.34078150065947727</v>
      </c>
      <c r="R733">
        <v>0.29478235645750894</v>
      </c>
      <c r="S733">
        <v>0.36443614288301368</v>
      </c>
    </row>
    <row r="734" spans="2:19" x14ac:dyDescent="0.45">
      <c r="B734" s="3">
        <v>41895</v>
      </c>
      <c r="I734">
        <v>0.42651866838997471</v>
      </c>
      <c r="J734">
        <v>0.29378881346370611</v>
      </c>
      <c r="K734">
        <v>0.27969251814631924</v>
      </c>
      <c r="Q734">
        <v>0.604277564112916</v>
      </c>
      <c r="R734">
        <v>0.24917856441411604</v>
      </c>
      <c r="S734">
        <v>0.14654387147296799</v>
      </c>
    </row>
    <row r="735" spans="2:19" x14ac:dyDescent="0.45">
      <c r="B735" s="3">
        <v>41895</v>
      </c>
      <c r="I735">
        <v>0.2616591172513284</v>
      </c>
      <c r="J735">
        <v>0.27893732785700825</v>
      </c>
      <c r="K735">
        <v>0.45940355489166318</v>
      </c>
      <c r="Q735">
        <v>0.3591018446757091</v>
      </c>
      <c r="R735">
        <v>0.30357777846326017</v>
      </c>
      <c r="S735">
        <v>0.33732037686103095</v>
      </c>
    </row>
    <row r="736" spans="2:19" x14ac:dyDescent="0.45">
      <c r="B736" s="3">
        <v>41895</v>
      </c>
      <c r="I736" t="s">
        <v>5818</v>
      </c>
      <c r="J736" t="s">
        <v>5818</v>
      </c>
      <c r="K736" t="s">
        <v>5818</v>
      </c>
      <c r="Q736">
        <v>0.46820517832608144</v>
      </c>
      <c r="R736">
        <v>0.27959135126831841</v>
      </c>
      <c r="S736">
        <v>0.25220347040560015</v>
      </c>
    </row>
    <row r="737" spans="2:19" x14ac:dyDescent="0.45">
      <c r="B737" s="3">
        <v>41896</v>
      </c>
      <c r="I737">
        <v>0.25584665979539972</v>
      </c>
      <c r="J737">
        <v>0.27807365102723491</v>
      </c>
      <c r="K737">
        <v>0.46607968917736525</v>
      </c>
      <c r="Q737">
        <v>0.52482902595347058</v>
      </c>
      <c r="R737">
        <v>0.27096854406919496</v>
      </c>
      <c r="S737">
        <v>0.20420242997733443</v>
      </c>
    </row>
    <row r="738" spans="2:19" x14ac:dyDescent="0.45">
      <c r="B738" s="3">
        <v>41896</v>
      </c>
      <c r="I738">
        <v>0.36298679949196627</v>
      </c>
      <c r="J738">
        <v>0.29380383891491235</v>
      </c>
      <c r="K738">
        <v>0.34320936159312132</v>
      </c>
      <c r="Q738">
        <v>0.46376652291472337</v>
      </c>
      <c r="R738">
        <v>0.29194767725100146</v>
      </c>
      <c r="S738">
        <v>0.2442857998342752</v>
      </c>
    </row>
    <row r="739" spans="2:19" x14ac:dyDescent="0.45">
      <c r="B739" s="3">
        <v>41896</v>
      </c>
      <c r="I739">
        <v>0.58860427720045849</v>
      </c>
      <c r="J739">
        <v>0.25295977672771969</v>
      </c>
      <c r="K739">
        <v>0.15843594607182196</v>
      </c>
      <c r="Q739">
        <v>0.60761317875994858</v>
      </c>
      <c r="R739">
        <v>0.23785398061791221</v>
      </c>
      <c r="S739">
        <v>0.15453284062213923</v>
      </c>
    </row>
    <row r="740" spans="2:19" x14ac:dyDescent="0.45">
      <c r="B740" s="3">
        <v>41896</v>
      </c>
      <c r="I740">
        <v>0.43629480777818369</v>
      </c>
      <c r="J740">
        <v>0.28398388340843583</v>
      </c>
      <c r="K740">
        <v>0.27972130881338042</v>
      </c>
      <c r="Q740">
        <v>0.4637818531492548</v>
      </c>
      <c r="R740">
        <v>0.27970327632392339</v>
      </c>
      <c r="S740">
        <v>0.25651487052682193</v>
      </c>
    </row>
    <row r="741" spans="2:19" x14ac:dyDescent="0.45">
      <c r="B741" s="3">
        <v>41902</v>
      </c>
      <c r="I741">
        <v>0.60304670461453014</v>
      </c>
      <c r="J741">
        <v>0.23646335234610627</v>
      </c>
      <c r="K741">
        <v>0.16048994303936362</v>
      </c>
      <c r="Q741">
        <v>0.55180420454072898</v>
      </c>
      <c r="R741">
        <v>0.25738613087612516</v>
      </c>
      <c r="S741">
        <v>0.19080966458314577</v>
      </c>
    </row>
    <row r="742" spans="2:19" x14ac:dyDescent="0.45">
      <c r="B742" s="3">
        <v>41902</v>
      </c>
      <c r="I742">
        <v>0.59944739437101002</v>
      </c>
      <c r="J742">
        <v>0.2384475157155071</v>
      </c>
      <c r="K742">
        <v>0.16210508991348271</v>
      </c>
      <c r="Q742">
        <v>0.39299892726520202</v>
      </c>
      <c r="R742">
        <v>0.28828058350015623</v>
      </c>
      <c r="S742">
        <v>0.31872048923464175</v>
      </c>
    </row>
    <row r="743" spans="2:19" x14ac:dyDescent="0.45">
      <c r="B743" s="3">
        <v>41902</v>
      </c>
      <c r="I743">
        <v>0.51356381432238851</v>
      </c>
      <c r="J743">
        <v>0.2654856985622166</v>
      </c>
      <c r="K743">
        <v>0.22095048711539481</v>
      </c>
      <c r="Q743">
        <v>0.40150206595456189</v>
      </c>
      <c r="R743">
        <v>0.27407034130061508</v>
      </c>
      <c r="S743">
        <v>0.32442759274482302</v>
      </c>
    </row>
    <row r="744" spans="2:19" x14ac:dyDescent="0.45">
      <c r="B744" s="3">
        <v>41902</v>
      </c>
      <c r="I744">
        <v>0.41712205280421172</v>
      </c>
      <c r="J744">
        <v>0.27962669791755246</v>
      </c>
      <c r="K744">
        <v>0.30325124927823577</v>
      </c>
      <c r="Q744">
        <v>0.39972652440737177</v>
      </c>
      <c r="R744">
        <v>0.28143564833797441</v>
      </c>
      <c r="S744">
        <v>0.31883782725465393</v>
      </c>
    </row>
    <row r="745" spans="2:19" x14ac:dyDescent="0.45">
      <c r="B745" s="3">
        <v>41903</v>
      </c>
      <c r="I745">
        <v>0.57408405399956008</v>
      </c>
      <c r="J745">
        <v>0.2531409751061966</v>
      </c>
      <c r="K745">
        <v>0.17277497089424332</v>
      </c>
      <c r="Q745">
        <v>0.26918198690936879</v>
      </c>
      <c r="R745">
        <v>0.28225003878953475</v>
      </c>
      <c r="S745">
        <v>0.44856797430109652</v>
      </c>
    </row>
    <row r="746" spans="2:19" x14ac:dyDescent="0.45">
      <c r="B746" s="3">
        <v>41903</v>
      </c>
      <c r="I746">
        <v>0.34564322821719184</v>
      </c>
      <c r="J746">
        <v>0.29558173964971218</v>
      </c>
      <c r="K746">
        <v>0.35877503213309575</v>
      </c>
      <c r="Q746">
        <v>0.56107909631316</v>
      </c>
      <c r="R746">
        <v>0.25006719155125529</v>
      </c>
      <c r="S746">
        <v>0.18885371213558463</v>
      </c>
    </row>
    <row r="747" spans="2:19" x14ac:dyDescent="0.45">
      <c r="B747" s="3">
        <v>41903</v>
      </c>
      <c r="I747">
        <v>0.47562654265192578</v>
      </c>
      <c r="J747">
        <v>0.29321995247834531</v>
      </c>
      <c r="K747">
        <v>0.23115350486972902</v>
      </c>
      <c r="Q747">
        <v>0.57157445059818435</v>
      </c>
      <c r="R747">
        <v>0.25543109115089552</v>
      </c>
      <c r="S747">
        <v>0.17299445825092019</v>
      </c>
    </row>
    <row r="748" spans="2:19" x14ac:dyDescent="0.45">
      <c r="B748" s="3">
        <v>41903</v>
      </c>
      <c r="I748">
        <v>0.52228948485955295</v>
      </c>
      <c r="J748">
        <v>0.27366071022270166</v>
      </c>
      <c r="K748">
        <v>0.20404980491774538</v>
      </c>
      <c r="Q748">
        <v>0.34696168029501362</v>
      </c>
      <c r="R748">
        <v>0.29284912618245951</v>
      </c>
      <c r="S748">
        <v>0.36018919352252682</v>
      </c>
    </row>
    <row r="749" spans="2:19" x14ac:dyDescent="0.45">
      <c r="B749" s="3">
        <v>41903</v>
      </c>
      <c r="I749">
        <v>0.31876322615878222</v>
      </c>
      <c r="J749">
        <v>0.30231585773772957</v>
      </c>
      <c r="K749">
        <v>0.37892091610348833</v>
      </c>
      <c r="Q749">
        <v>0.37177112801354678</v>
      </c>
      <c r="R749">
        <v>0.29684020495823843</v>
      </c>
      <c r="S749">
        <v>0.33138866702821473</v>
      </c>
    </row>
    <row r="750" spans="2:19" x14ac:dyDescent="0.45">
      <c r="B750" s="3">
        <v>41909</v>
      </c>
      <c r="I750">
        <v>0.45680114090035046</v>
      </c>
      <c r="J750">
        <v>0.27120156211925267</v>
      </c>
      <c r="K750">
        <v>0.27199729698039693</v>
      </c>
      <c r="Q750">
        <v>0.58551864017374755</v>
      </c>
      <c r="R750">
        <v>0.2541327876797157</v>
      </c>
      <c r="S750">
        <v>0.16034857214653669</v>
      </c>
    </row>
    <row r="751" spans="2:19" x14ac:dyDescent="0.45">
      <c r="B751" s="3">
        <v>41909</v>
      </c>
      <c r="I751">
        <v>0.45962696564337907</v>
      </c>
      <c r="J751">
        <v>0.28776244518730931</v>
      </c>
      <c r="K751">
        <v>0.25261058916931156</v>
      </c>
      <c r="Q751">
        <v>0.5338834002462528</v>
      </c>
      <c r="R751">
        <v>0.27369125835685754</v>
      </c>
      <c r="S751">
        <v>0.1924253413968896</v>
      </c>
    </row>
    <row r="752" spans="2:19" x14ac:dyDescent="0.45">
      <c r="B752" s="3">
        <v>41909</v>
      </c>
      <c r="I752">
        <v>0.48993343359097213</v>
      </c>
      <c r="J752">
        <v>0.27321955257114211</v>
      </c>
      <c r="K752">
        <v>0.2368470138378857</v>
      </c>
      <c r="Q752">
        <v>0.50791662274549243</v>
      </c>
      <c r="R752">
        <v>0.26755968549736336</v>
      </c>
      <c r="S752">
        <v>0.22452369175714429</v>
      </c>
    </row>
    <row r="753" spans="2:19" x14ac:dyDescent="0.45">
      <c r="B753" s="3">
        <v>41909</v>
      </c>
      <c r="I753">
        <v>0.22034206324694064</v>
      </c>
      <c r="J753">
        <v>0.26617041062581381</v>
      </c>
      <c r="K753">
        <v>0.51348752612724557</v>
      </c>
      <c r="Q753">
        <v>0.35876572693254943</v>
      </c>
      <c r="R753">
        <v>0.29935956011546333</v>
      </c>
      <c r="S753">
        <v>0.34187471295198713</v>
      </c>
    </row>
    <row r="754" spans="2:19" x14ac:dyDescent="0.45">
      <c r="B754" s="3">
        <v>41910</v>
      </c>
      <c r="I754">
        <v>0.46576244442098103</v>
      </c>
      <c r="J754">
        <v>0.27366287732141398</v>
      </c>
      <c r="K754">
        <v>0.26057467825760516</v>
      </c>
      <c r="Q754">
        <v>0.33589831358737793</v>
      </c>
      <c r="R754">
        <v>0.29108237161881167</v>
      </c>
      <c r="S754">
        <v>0.37301931479381051</v>
      </c>
    </row>
    <row r="755" spans="2:19" x14ac:dyDescent="0.45">
      <c r="B755" s="3">
        <v>41910</v>
      </c>
      <c r="I755" t="s">
        <v>5818</v>
      </c>
      <c r="J755" t="s">
        <v>5818</v>
      </c>
      <c r="K755" t="s">
        <v>5818</v>
      </c>
      <c r="Q755">
        <v>0.38520092730375904</v>
      </c>
      <c r="R755">
        <v>0.29482205908819936</v>
      </c>
      <c r="S755">
        <v>0.31997701360804159</v>
      </c>
    </row>
    <row r="756" spans="2:19" x14ac:dyDescent="0.45">
      <c r="B756" s="3">
        <v>41910</v>
      </c>
      <c r="I756" t="s">
        <v>5818</v>
      </c>
      <c r="J756" t="s">
        <v>5818</v>
      </c>
      <c r="K756" t="s">
        <v>5818</v>
      </c>
      <c r="Q756">
        <v>0.35612246532637182</v>
      </c>
      <c r="R756">
        <v>0.29563249657952234</v>
      </c>
      <c r="S756">
        <v>0.3482450380941059</v>
      </c>
    </row>
    <row r="757" spans="2:19" x14ac:dyDescent="0.45">
      <c r="B757" s="3">
        <v>41910</v>
      </c>
      <c r="I757">
        <v>0.41033284082121652</v>
      </c>
      <c r="J757">
        <v>0.28602276176000624</v>
      </c>
      <c r="K757">
        <v>0.30364439741877719</v>
      </c>
      <c r="Q757">
        <v>0.64363127435242262</v>
      </c>
      <c r="R757">
        <v>0.22098338532768258</v>
      </c>
      <c r="S757">
        <v>0.13538534031989485</v>
      </c>
    </row>
    <row r="758" spans="2:19" x14ac:dyDescent="0.45">
      <c r="B758" s="3">
        <v>41910</v>
      </c>
      <c r="I758">
        <v>0.39317129820110541</v>
      </c>
      <c r="J758">
        <v>0.29115031102660094</v>
      </c>
      <c r="K758">
        <v>0.31567839077229382</v>
      </c>
      <c r="Q758">
        <v>0.53936273384502265</v>
      </c>
      <c r="R758">
        <v>0.26239174842717078</v>
      </c>
      <c r="S758">
        <v>0.19824551772780657</v>
      </c>
    </row>
    <row r="759" spans="2:19" x14ac:dyDescent="0.45">
      <c r="B759" s="3">
        <v>41913</v>
      </c>
      <c r="I759">
        <v>0.57085808248598946</v>
      </c>
      <c r="J759">
        <v>0.24920299338903987</v>
      </c>
      <c r="K759">
        <v>0.17993892412497062</v>
      </c>
      <c r="Q759">
        <v>0.49246277611165529</v>
      </c>
      <c r="R759">
        <v>0.27006225811551215</v>
      </c>
      <c r="S759">
        <v>0.23747496577283247</v>
      </c>
    </row>
    <row r="760" spans="2:19" x14ac:dyDescent="0.45">
      <c r="B760" s="3">
        <v>41913</v>
      </c>
      <c r="I760">
        <v>0.65624627969079219</v>
      </c>
      <c r="J760">
        <v>0.22710930423552697</v>
      </c>
      <c r="K760">
        <v>0.1166444160736808</v>
      </c>
      <c r="Q760">
        <v>0.32782247519584456</v>
      </c>
      <c r="R760">
        <v>0.28849210004457387</v>
      </c>
      <c r="S760">
        <v>0.38368542475958151</v>
      </c>
    </row>
    <row r="761" spans="2:19" x14ac:dyDescent="0.45">
      <c r="B761" s="3">
        <v>41913</v>
      </c>
      <c r="I761">
        <v>0.57148062053655058</v>
      </c>
      <c r="J761">
        <v>0.24649552810959766</v>
      </c>
      <c r="K761">
        <v>0.18202385135385177</v>
      </c>
      <c r="Q761">
        <v>0.38338751312017377</v>
      </c>
      <c r="R761">
        <v>0.28908792332338945</v>
      </c>
      <c r="S761">
        <v>0.32752456355643683</v>
      </c>
    </row>
    <row r="762" spans="2:19" x14ac:dyDescent="0.45">
      <c r="B762" s="3">
        <v>41914</v>
      </c>
      <c r="I762">
        <v>0.39496239481463968</v>
      </c>
      <c r="J762">
        <v>0.29130891449660645</v>
      </c>
      <c r="K762">
        <v>0.3137286906887537</v>
      </c>
      <c r="Q762">
        <v>0.53087856764327346</v>
      </c>
      <c r="R762">
        <v>0.27045007192066023</v>
      </c>
      <c r="S762">
        <v>0.19867136043606637</v>
      </c>
    </row>
    <row r="763" spans="2:19" x14ac:dyDescent="0.45">
      <c r="B763" s="3">
        <v>41914</v>
      </c>
      <c r="I763">
        <v>0.45724700791644801</v>
      </c>
      <c r="J763">
        <v>0.27731361012936023</v>
      </c>
      <c r="K763">
        <v>0.26543938195419164</v>
      </c>
      <c r="Q763">
        <v>0.51628494056290564</v>
      </c>
      <c r="R763">
        <v>0.26852068312264765</v>
      </c>
      <c r="S763">
        <v>0.21519437631444666</v>
      </c>
    </row>
    <row r="764" spans="2:19" x14ac:dyDescent="0.45">
      <c r="B764" s="3">
        <v>41914</v>
      </c>
      <c r="I764">
        <v>0.44675433672175263</v>
      </c>
      <c r="J764">
        <v>0.28686923720005292</v>
      </c>
      <c r="K764">
        <v>0.26637642607819451</v>
      </c>
      <c r="Q764">
        <v>0.46406818499780084</v>
      </c>
      <c r="R764">
        <v>0.27182467655377174</v>
      </c>
      <c r="S764">
        <v>0.26410713844842731</v>
      </c>
    </row>
    <row r="765" spans="2:19" x14ac:dyDescent="0.45">
      <c r="B765" s="3">
        <v>41914</v>
      </c>
      <c r="I765">
        <v>0.34941534845026689</v>
      </c>
      <c r="J765">
        <v>0.29458116701492731</v>
      </c>
      <c r="K765">
        <v>0.35600348453480579</v>
      </c>
      <c r="Q765">
        <v>0.54809850790229586</v>
      </c>
      <c r="R765">
        <v>0.26044200005230123</v>
      </c>
      <c r="S765">
        <v>0.19145949204540294</v>
      </c>
    </row>
    <row r="766" spans="2:19" x14ac:dyDescent="0.45">
      <c r="B766" s="3">
        <v>41914</v>
      </c>
      <c r="I766">
        <v>0.40659481411078802</v>
      </c>
      <c r="J766">
        <v>0.29387951522527633</v>
      </c>
      <c r="K766">
        <v>0.29952567066393559</v>
      </c>
      <c r="Q766">
        <v>0.4324850712712674</v>
      </c>
      <c r="R766">
        <v>0.29581759271858948</v>
      </c>
      <c r="S766">
        <v>0.27169733601014312</v>
      </c>
    </row>
    <row r="767" spans="2:19" x14ac:dyDescent="0.45">
      <c r="B767" s="3">
        <v>41915</v>
      </c>
      <c r="I767">
        <v>0.40467991384869978</v>
      </c>
      <c r="J767">
        <v>0.28299728647740957</v>
      </c>
      <c r="K767">
        <v>0.31232279967389054</v>
      </c>
      <c r="Q767">
        <v>0.4664053621204326</v>
      </c>
      <c r="R767">
        <v>0.2809125603485611</v>
      </c>
      <c r="S767">
        <v>0.2526820775310063</v>
      </c>
    </row>
    <row r="768" spans="2:19" x14ac:dyDescent="0.45">
      <c r="B768" s="3">
        <v>41916</v>
      </c>
      <c r="I768">
        <v>0.44641940524454854</v>
      </c>
      <c r="J768">
        <v>0.28049607509694313</v>
      </c>
      <c r="K768">
        <v>0.27308451965850844</v>
      </c>
      <c r="Q768">
        <v>0.64733787980751145</v>
      </c>
      <c r="R768">
        <v>0.21723357576722846</v>
      </c>
      <c r="S768">
        <v>0.13542854442526014</v>
      </c>
    </row>
    <row r="769" spans="2:19" x14ac:dyDescent="0.45">
      <c r="B769" s="3">
        <v>41916</v>
      </c>
      <c r="I769">
        <v>0.45934068571095554</v>
      </c>
      <c r="J769">
        <v>0.29106193691294663</v>
      </c>
      <c r="K769">
        <v>0.24959737737609788</v>
      </c>
      <c r="Q769">
        <v>0.48270189117801915</v>
      </c>
      <c r="R769">
        <v>0.28507630447705856</v>
      </c>
      <c r="S769">
        <v>0.23222180434492229</v>
      </c>
    </row>
    <row r="770" spans="2:19" x14ac:dyDescent="0.45">
      <c r="B770" s="3">
        <v>41916</v>
      </c>
      <c r="I770">
        <v>0.38214647713931932</v>
      </c>
      <c r="J770">
        <v>0.29673808065188995</v>
      </c>
      <c r="K770">
        <v>0.32111544220879079</v>
      </c>
      <c r="Q770">
        <v>0.40128340701669446</v>
      </c>
      <c r="R770">
        <v>0.28215843409055197</v>
      </c>
      <c r="S770">
        <v>0.31655815889275357</v>
      </c>
    </row>
    <row r="771" spans="2:19" x14ac:dyDescent="0.45">
      <c r="B771" s="3">
        <v>41917</v>
      </c>
      <c r="I771">
        <v>0.41349198543572868</v>
      </c>
      <c r="J771">
        <v>0.29371453965756161</v>
      </c>
      <c r="K771">
        <v>0.29279347490670965</v>
      </c>
      <c r="Q771">
        <v>0.32426269684799364</v>
      </c>
      <c r="R771">
        <v>0.29376590409403158</v>
      </c>
      <c r="S771">
        <v>0.38197139905797467</v>
      </c>
    </row>
    <row r="772" spans="2:19" x14ac:dyDescent="0.45">
      <c r="B772" s="3">
        <v>41917</v>
      </c>
      <c r="I772">
        <v>0.47521307987953176</v>
      </c>
      <c r="J772">
        <v>0.28563417484132875</v>
      </c>
      <c r="K772">
        <v>0.23915274527913954</v>
      </c>
      <c r="Q772">
        <v>0.5249671638990524</v>
      </c>
      <c r="R772">
        <v>0.27429871470119149</v>
      </c>
      <c r="S772">
        <v>0.20073412139975608</v>
      </c>
    </row>
    <row r="773" spans="2:19" x14ac:dyDescent="0.45">
      <c r="B773" s="3">
        <v>41917</v>
      </c>
      <c r="I773">
        <v>0.51103468950026176</v>
      </c>
      <c r="J773">
        <v>0.28089903058553312</v>
      </c>
      <c r="K773">
        <v>0.20806627991420512</v>
      </c>
      <c r="Q773">
        <v>0.41530624104385111</v>
      </c>
      <c r="R773">
        <v>0.29280462918053712</v>
      </c>
      <c r="S773">
        <v>0.29188912977561171</v>
      </c>
    </row>
    <row r="774" spans="2:19" x14ac:dyDescent="0.45">
      <c r="B774" s="3">
        <v>41917</v>
      </c>
      <c r="I774">
        <v>0.45705297374095999</v>
      </c>
      <c r="J774">
        <v>0.27385416320570088</v>
      </c>
      <c r="K774">
        <v>0.26909286305333924</v>
      </c>
      <c r="Q774">
        <v>0.31242422923237867</v>
      </c>
      <c r="R774">
        <v>0.29287388710139139</v>
      </c>
      <c r="S774">
        <v>0.39470188366623005</v>
      </c>
    </row>
    <row r="775" spans="2:19" x14ac:dyDescent="0.45">
      <c r="B775" s="3">
        <v>41917</v>
      </c>
      <c r="I775">
        <v>0.45705895584705314</v>
      </c>
      <c r="J775">
        <v>0.28650514126539528</v>
      </c>
      <c r="K775">
        <v>0.25643590288755158</v>
      </c>
      <c r="Q775">
        <v>0.33449436897712759</v>
      </c>
      <c r="R775">
        <v>0.29269708580053405</v>
      </c>
      <c r="S775">
        <v>0.37280854522233831</v>
      </c>
    </row>
    <row r="776" spans="2:19" x14ac:dyDescent="0.45">
      <c r="B776" s="3">
        <v>41917</v>
      </c>
      <c r="I776">
        <v>0.48478210081640744</v>
      </c>
      <c r="J776">
        <v>0.2637051986056384</v>
      </c>
      <c r="K776">
        <v>0.25151270057795427</v>
      </c>
      <c r="Q776">
        <v>0.55780744889400857</v>
      </c>
      <c r="R776">
        <v>0.26062834073929059</v>
      </c>
      <c r="S776">
        <v>0.18156421036670087</v>
      </c>
    </row>
    <row r="777" spans="2:19" x14ac:dyDescent="0.45">
      <c r="B777" s="3">
        <v>41930</v>
      </c>
      <c r="I777">
        <v>0.37435193070754541</v>
      </c>
      <c r="J777">
        <v>0.29461459487264863</v>
      </c>
      <c r="K777">
        <v>0.33103347441980585</v>
      </c>
      <c r="Q777">
        <v>0.4591900767019364</v>
      </c>
      <c r="R777">
        <v>0.29000680892711933</v>
      </c>
      <c r="S777">
        <v>0.25080311437094432</v>
      </c>
    </row>
    <row r="778" spans="2:19" x14ac:dyDescent="0.45">
      <c r="B778" s="3">
        <v>41930</v>
      </c>
      <c r="I778">
        <v>0.37777561580672148</v>
      </c>
      <c r="J778">
        <v>0.28957991418670576</v>
      </c>
      <c r="K778">
        <v>0.33264447000657282</v>
      </c>
      <c r="Q778">
        <v>0.33112877576635391</v>
      </c>
      <c r="R778">
        <v>0.30729216489902633</v>
      </c>
      <c r="S778">
        <v>0.3615790593346197</v>
      </c>
    </row>
    <row r="779" spans="2:19" x14ac:dyDescent="0.45">
      <c r="B779" s="3">
        <v>41930</v>
      </c>
      <c r="I779">
        <v>0.68890099346809919</v>
      </c>
      <c r="J779">
        <v>0.20101678465365772</v>
      </c>
      <c r="K779">
        <v>0.11008222187824317</v>
      </c>
      <c r="Q779">
        <v>0.57410974085403521</v>
      </c>
      <c r="R779">
        <v>0.25958468948687857</v>
      </c>
      <c r="S779">
        <v>0.16630556965908622</v>
      </c>
    </row>
    <row r="780" spans="2:19" x14ac:dyDescent="0.45">
      <c r="B780" s="3">
        <v>41930</v>
      </c>
      <c r="I780">
        <v>0.55767517473557493</v>
      </c>
      <c r="J780">
        <v>0.26271740026960366</v>
      </c>
      <c r="K780">
        <v>0.17960742499482135</v>
      </c>
      <c r="Q780">
        <v>0.45933082728753927</v>
      </c>
      <c r="R780">
        <v>0.28835472189898903</v>
      </c>
      <c r="S780">
        <v>0.25231445081347176</v>
      </c>
    </row>
    <row r="781" spans="2:19" x14ac:dyDescent="0.45">
      <c r="B781" s="3">
        <v>41931</v>
      </c>
      <c r="I781">
        <v>0.38502189901112799</v>
      </c>
      <c r="J781">
        <v>0.29187978564045813</v>
      </c>
      <c r="K781">
        <v>0.32309831534841382</v>
      </c>
      <c r="Q781">
        <v>0.39125928612761662</v>
      </c>
      <c r="R781">
        <v>0.29546325797832224</v>
      </c>
      <c r="S781">
        <v>0.31327745589406114</v>
      </c>
    </row>
    <row r="782" spans="2:19" x14ac:dyDescent="0.45">
      <c r="B782" s="3">
        <v>41931</v>
      </c>
      <c r="I782">
        <v>0.55131281900452023</v>
      </c>
      <c r="J782">
        <v>0.26424034092080612</v>
      </c>
      <c r="K782">
        <v>0.18444684007467374</v>
      </c>
      <c r="Q782">
        <v>0.58566576909482704</v>
      </c>
      <c r="R782">
        <v>0.24815963261961846</v>
      </c>
      <c r="S782">
        <v>0.16617459828555431</v>
      </c>
    </row>
    <row r="783" spans="2:19" x14ac:dyDescent="0.45">
      <c r="B783" s="3">
        <v>41931</v>
      </c>
      <c r="I783">
        <v>0.43020066831595399</v>
      </c>
      <c r="J783">
        <v>0.28145924955165191</v>
      </c>
      <c r="K783">
        <v>0.28834008213239415</v>
      </c>
      <c r="Q783">
        <v>0.34078150065947727</v>
      </c>
      <c r="R783">
        <v>0.29478235645750894</v>
      </c>
      <c r="S783">
        <v>0.36443614288301368</v>
      </c>
    </row>
    <row r="784" spans="2:19" x14ac:dyDescent="0.45">
      <c r="B784" s="3">
        <v>41931</v>
      </c>
      <c r="I784">
        <v>0.29676618741938121</v>
      </c>
      <c r="J784">
        <v>0.29304802419201553</v>
      </c>
      <c r="K784">
        <v>0.41018578838860326</v>
      </c>
      <c r="Q784">
        <v>0.51099245248678327</v>
      </c>
      <c r="R784">
        <v>0.27105799555794435</v>
      </c>
      <c r="S784">
        <v>0.21794955195527227</v>
      </c>
    </row>
    <row r="785" spans="2:19" x14ac:dyDescent="0.45">
      <c r="B785" s="3">
        <v>41931</v>
      </c>
      <c r="I785">
        <v>0.34579932943367997</v>
      </c>
      <c r="J785">
        <v>0.28404509037150705</v>
      </c>
      <c r="K785">
        <v>0.37015558019481282</v>
      </c>
      <c r="Q785">
        <v>0.38358729956326304</v>
      </c>
      <c r="R785">
        <v>0.29757881985399598</v>
      </c>
      <c r="S785">
        <v>0.31883388058274093</v>
      </c>
    </row>
    <row r="786" spans="2:19" x14ac:dyDescent="0.45">
      <c r="B786" s="3">
        <v>41937</v>
      </c>
      <c r="I786">
        <v>0.50528251245418443</v>
      </c>
      <c r="J786">
        <v>0.27967366739217925</v>
      </c>
      <c r="K786">
        <v>0.21504382015363635</v>
      </c>
      <c r="Q786">
        <v>0.51607790130356446</v>
      </c>
      <c r="R786">
        <v>0.27629506311927854</v>
      </c>
      <c r="S786">
        <v>0.20762703557715698</v>
      </c>
    </row>
    <row r="787" spans="2:19" x14ac:dyDescent="0.45">
      <c r="B787" s="3">
        <v>41937</v>
      </c>
      <c r="I787">
        <v>0.58921588359486765</v>
      </c>
      <c r="J787">
        <v>0.23855244620166388</v>
      </c>
      <c r="K787">
        <v>0.17223167020346855</v>
      </c>
      <c r="Q787">
        <v>0.39137550343147814</v>
      </c>
      <c r="R787">
        <v>0.29936660094848122</v>
      </c>
      <c r="S787">
        <v>0.30925789562004075</v>
      </c>
    </row>
    <row r="788" spans="2:19" x14ac:dyDescent="0.45">
      <c r="B788" s="3">
        <v>41937</v>
      </c>
      <c r="I788">
        <v>0.50236529364255222</v>
      </c>
      <c r="J788">
        <v>0.2744450657223243</v>
      </c>
      <c r="K788">
        <v>0.22318964063512348</v>
      </c>
      <c r="Q788">
        <v>0.41530254757632351</v>
      </c>
      <c r="R788">
        <v>0.29372200046386149</v>
      </c>
      <c r="S788">
        <v>0.29097545195981495</v>
      </c>
    </row>
    <row r="789" spans="2:19" x14ac:dyDescent="0.45">
      <c r="B789" s="3">
        <v>41937</v>
      </c>
      <c r="I789">
        <v>0.34078150065947727</v>
      </c>
      <c r="J789">
        <v>0.29478235645750894</v>
      </c>
      <c r="K789">
        <v>0.36443614288301368</v>
      </c>
      <c r="Q789">
        <v>0.50500164513590562</v>
      </c>
      <c r="R789">
        <v>0.28023540202873698</v>
      </c>
      <c r="S789">
        <v>0.21476295283535754</v>
      </c>
    </row>
    <row r="790" spans="2:19" x14ac:dyDescent="0.45">
      <c r="B790" s="3">
        <v>41938</v>
      </c>
      <c r="I790">
        <v>0.604277564112916</v>
      </c>
      <c r="J790">
        <v>0.24917856441411604</v>
      </c>
      <c r="K790">
        <v>0.14654387147296799</v>
      </c>
      <c r="Q790">
        <v>0.31545846308019038</v>
      </c>
      <c r="R790">
        <v>0.30419097286242047</v>
      </c>
      <c r="S790">
        <v>0.38035056405738904</v>
      </c>
    </row>
    <row r="791" spans="2:19" x14ac:dyDescent="0.45">
      <c r="B791" s="3">
        <v>41938</v>
      </c>
      <c r="I791">
        <v>0.3591018446757091</v>
      </c>
      <c r="J791">
        <v>0.30357777846326017</v>
      </c>
      <c r="K791">
        <v>0.33732037686103095</v>
      </c>
      <c r="Q791">
        <v>0.4851957417964019</v>
      </c>
      <c r="R791">
        <v>0.2931765398762099</v>
      </c>
      <c r="S791">
        <v>0.22162771832738831</v>
      </c>
    </row>
    <row r="792" spans="2:19" x14ac:dyDescent="0.45">
      <c r="B792" s="3">
        <v>41938</v>
      </c>
      <c r="I792">
        <v>0.46820517832608144</v>
      </c>
      <c r="J792">
        <v>0.27959135126831841</v>
      </c>
      <c r="K792">
        <v>0.25220347040560015</v>
      </c>
      <c r="Q792">
        <v>0.40188907290307468</v>
      </c>
      <c r="R792">
        <v>0.30286643915821876</v>
      </c>
      <c r="S792">
        <v>0.29524448793870656</v>
      </c>
    </row>
    <row r="793" spans="2:19" x14ac:dyDescent="0.45">
      <c r="B793" s="3">
        <v>41938</v>
      </c>
      <c r="I793">
        <v>0.52482902595347058</v>
      </c>
      <c r="J793">
        <v>0.27096854406919496</v>
      </c>
      <c r="K793">
        <v>0.20420242997733443</v>
      </c>
      <c r="Q793">
        <v>0.25979489664800304</v>
      </c>
      <c r="R793">
        <v>0.28698902271677218</v>
      </c>
      <c r="S793">
        <v>0.45321608063522473</v>
      </c>
    </row>
    <row r="794" spans="2:19" x14ac:dyDescent="0.45">
      <c r="B794" s="3">
        <v>41938</v>
      </c>
      <c r="I794">
        <v>0.46376652291472337</v>
      </c>
      <c r="J794">
        <v>0.29194767725100146</v>
      </c>
      <c r="K794">
        <v>0.2442857998342752</v>
      </c>
      <c r="Q794">
        <v>0.46812401482541555</v>
      </c>
      <c r="R794">
        <v>0.28905631290867484</v>
      </c>
      <c r="S794">
        <v>0.24281967226590967</v>
      </c>
    </row>
    <row r="795" spans="2:19" x14ac:dyDescent="0.45">
      <c r="B795" s="3">
        <v>41944</v>
      </c>
      <c r="I795">
        <v>0.60761317875994858</v>
      </c>
      <c r="J795">
        <v>0.23785398061791221</v>
      </c>
      <c r="K795">
        <v>0.15453284062213923</v>
      </c>
      <c r="Q795">
        <v>0.45926663610544677</v>
      </c>
      <c r="R795">
        <v>0.29842504333897135</v>
      </c>
      <c r="S795">
        <v>0.24230832055558191</v>
      </c>
    </row>
    <row r="796" spans="2:19" x14ac:dyDescent="0.45">
      <c r="B796" s="3">
        <v>41944</v>
      </c>
      <c r="I796">
        <v>0.4637818531492548</v>
      </c>
      <c r="J796">
        <v>0.27970327632392339</v>
      </c>
      <c r="K796">
        <v>0.25651487052682193</v>
      </c>
      <c r="Q796">
        <v>0.44456469456469455</v>
      </c>
      <c r="R796">
        <v>0.28763828763828764</v>
      </c>
      <c r="S796">
        <v>0.26779701779701781</v>
      </c>
    </row>
    <row r="797" spans="2:19" x14ac:dyDescent="0.45">
      <c r="B797" s="3">
        <v>41944</v>
      </c>
      <c r="I797">
        <v>0.55180420454072898</v>
      </c>
      <c r="J797">
        <v>0.25738613087612516</v>
      </c>
      <c r="K797">
        <v>0.19080966458314577</v>
      </c>
      <c r="Q797">
        <v>0.49218252635943499</v>
      </c>
      <c r="R797">
        <v>0.29087478282247314</v>
      </c>
      <c r="S797">
        <v>0.21694269081809192</v>
      </c>
    </row>
    <row r="798" spans="2:19" x14ac:dyDescent="0.45">
      <c r="B798" s="3">
        <v>41944</v>
      </c>
      <c r="I798">
        <v>0.39299892726520202</v>
      </c>
      <c r="J798">
        <v>0.28828058350015623</v>
      </c>
      <c r="K798">
        <v>0.31872048923464175</v>
      </c>
      <c r="Q798">
        <v>0.48489987345653535</v>
      </c>
      <c r="R798">
        <v>0.28658627355055066</v>
      </c>
      <c r="S798">
        <v>0.22851385299291382</v>
      </c>
    </row>
    <row r="799" spans="2:19" x14ac:dyDescent="0.45">
      <c r="B799" s="3">
        <v>41945</v>
      </c>
      <c r="I799">
        <v>0.40150206595456189</v>
      </c>
      <c r="J799">
        <v>0.27407034130061508</v>
      </c>
      <c r="K799">
        <v>0.32442759274482302</v>
      </c>
      <c r="Q799" t="s">
        <v>5818</v>
      </c>
      <c r="R799" t="s">
        <v>5818</v>
      </c>
      <c r="S799" t="s">
        <v>5818</v>
      </c>
    </row>
    <row r="800" spans="2:19" x14ac:dyDescent="0.45">
      <c r="B800" s="3">
        <v>41945</v>
      </c>
      <c r="I800">
        <v>0.39972652440737177</v>
      </c>
      <c r="J800">
        <v>0.28143564833797441</v>
      </c>
      <c r="K800">
        <v>0.31883782725465393</v>
      </c>
      <c r="Q800">
        <v>0.38667238667238668</v>
      </c>
      <c r="R800">
        <v>0.29014729014729018</v>
      </c>
      <c r="S800">
        <v>0.32318032318032319</v>
      </c>
    </row>
    <row r="801" spans="2:19" x14ac:dyDescent="0.45">
      <c r="B801" s="3">
        <v>41945</v>
      </c>
      <c r="I801">
        <v>0.26918198690936879</v>
      </c>
      <c r="J801">
        <v>0.28225003878953475</v>
      </c>
      <c r="K801">
        <v>0.44856797430109652</v>
      </c>
      <c r="Q801">
        <v>0.27984187838856084</v>
      </c>
      <c r="R801">
        <v>0.30644250212732432</v>
      </c>
      <c r="S801">
        <v>0.41371561948411478</v>
      </c>
    </row>
    <row r="802" spans="2:19" x14ac:dyDescent="0.45">
      <c r="B802" s="3">
        <v>41945</v>
      </c>
      <c r="I802">
        <v>0.56107909631316</v>
      </c>
      <c r="J802">
        <v>0.25006719155125529</v>
      </c>
      <c r="K802">
        <v>0.18885371213558463</v>
      </c>
      <c r="Q802">
        <v>0.46606772895006571</v>
      </c>
      <c r="R802">
        <v>0.28227491357830298</v>
      </c>
      <c r="S802">
        <v>0.25165735747163143</v>
      </c>
    </row>
    <row r="803" spans="2:19" x14ac:dyDescent="0.45">
      <c r="B803" s="3">
        <v>41945</v>
      </c>
      <c r="I803">
        <v>0.57157445059818435</v>
      </c>
      <c r="J803">
        <v>0.25543109115089552</v>
      </c>
      <c r="K803">
        <v>0.17299445825092019</v>
      </c>
      <c r="Q803">
        <v>0.62215155138815426</v>
      </c>
      <c r="R803">
        <v>0.24176541150834358</v>
      </c>
      <c r="S803">
        <v>0.1360830371035022</v>
      </c>
    </row>
    <row r="804" spans="2:19" x14ac:dyDescent="0.45">
      <c r="B804" s="3">
        <v>41951</v>
      </c>
      <c r="I804">
        <v>0.34696168029501362</v>
      </c>
      <c r="J804">
        <v>0.29284912618245951</v>
      </c>
      <c r="K804">
        <v>0.36018919352252682</v>
      </c>
      <c r="Q804" t="s">
        <v>5818</v>
      </c>
      <c r="R804" t="s">
        <v>5818</v>
      </c>
      <c r="S804" t="s">
        <v>5818</v>
      </c>
    </row>
    <row r="805" spans="2:19" x14ac:dyDescent="0.45">
      <c r="B805" s="3">
        <v>41951</v>
      </c>
      <c r="I805">
        <v>0.37177112801354678</v>
      </c>
      <c r="J805">
        <v>0.29684020495823843</v>
      </c>
      <c r="K805">
        <v>0.33138866702821473</v>
      </c>
      <c r="Q805">
        <v>0.41935796702467582</v>
      </c>
      <c r="R805">
        <v>0.29977094088826689</v>
      </c>
      <c r="S805">
        <v>0.28087109208705729</v>
      </c>
    </row>
    <row r="806" spans="2:19" x14ac:dyDescent="0.45">
      <c r="B806" s="3">
        <v>41951</v>
      </c>
      <c r="I806">
        <v>0.58551864017374755</v>
      </c>
      <c r="J806">
        <v>0.2541327876797157</v>
      </c>
      <c r="K806">
        <v>0.16034857214653669</v>
      </c>
      <c r="Q806">
        <v>0.40661020936250292</v>
      </c>
      <c r="R806">
        <v>0.29763585038814394</v>
      </c>
      <c r="S806">
        <v>0.29575394024935303</v>
      </c>
    </row>
    <row r="807" spans="2:19" x14ac:dyDescent="0.45">
      <c r="B807" s="3">
        <v>41951</v>
      </c>
      <c r="I807">
        <v>0.5338834002462528</v>
      </c>
      <c r="J807">
        <v>0.27369125835685754</v>
      </c>
      <c r="K807">
        <v>0.1924253413968896</v>
      </c>
      <c r="Q807">
        <v>0.34952588091339221</v>
      </c>
      <c r="R807">
        <v>0.31343824616682053</v>
      </c>
      <c r="S807">
        <v>0.33703587291978704</v>
      </c>
    </row>
    <row r="808" spans="2:19" x14ac:dyDescent="0.45">
      <c r="B808" s="3">
        <v>41952</v>
      </c>
      <c r="I808">
        <v>0.50791662274549243</v>
      </c>
      <c r="J808">
        <v>0.26755968549736336</v>
      </c>
      <c r="K808">
        <v>0.22452369175714429</v>
      </c>
      <c r="Q808">
        <v>0.37033202827679518</v>
      </c>
      <c r="R808">
        <v>0.31905125981571852</v>
      </c>
      <c r="S808">
        <v>0.31061671190748635</v>
      </c>
    </row>
    <row r="809" spans="2:19" x14ac:dyDescent="0.45">
      <c r="B809" s="3">
        <v>41952</v>
      </c>
      <c r="I809">
        <v>0.35876572693254943</v>
      </c>
      <c r="J809">
        <v>0.29935956011546333</v>
      </c>
      <c r="K809">
        <v>0.34187471295198713</v>
      </c>
      <c r="Q809">
        <v>0.40473509686335307</v>
      </c>
      <c r="R809">
        <v>0.29100215680436198</v>
      </c>
      <c r="S809">
        <v>0.30426274633228495</v>
      </c>
    </row>
    <row r="810" spans="2:19" x14ac:dyDescent="0.45">
      <c r="B810" s="3">
        <v>41952</v>
      </c>
      <c r="I810">
        <v>0.33589831358737793</v>
      </c>
      <c r="J810">
        <v>0.29108237161881167</v>
      </c>
      <c r="K810">
        <v>0.37301931479381051</v>
      </c>
      <c r="Q810">
        <v>0.45922627698649687</v>
      </c>
      <c r="R810">
        <v>0.2946207576918673</v>
      </c>
      <c r="S810">
        <v>0.24615296532163594</v>
      </c>
    </row>
    <row r="811" spans="2:19" x14ac:dyDescent="0.45">
      <c r="B811" s="3">
        <v>41952</v>
      </c>
      <c r="I811">
        <v>0.38520092730375904</v>
      </c>
      <c r="J811">
        <v>0.29482205908819936</v>
      </c>
      <c r="K811">
        <v>0.31997701360804159</v>
      </c>
      <c r="Q811">
        <v>0.3155207788293829</v>
      </c>
      <c r="R811">
        <v>0.31446320448190623</v>
      </c>
      <c r="S811">
        <v>0.37001601668871087</v>
      </c>
    </row>
    <row r="812" spans="2:19" x14ac:dyDescent="0.45">
      <c r="B812" s="3">
        <v>41952</v>
      </c>
      <c r="I812">
        <v>0.35612246532637182</v>
      </c>
      <c r="J812">
        <v>0.29563249657952234</v>
      </c>
      <c r="K812">
        <v>0.3482450380941059</v>
      </c>
      <c r="Q812">
        <v>0.51099773781963864</v>
      </c>
      <c r="R812">
        <v>0.28001947695007345</v>
      </c>
      <c r="S812">
        <v>0.20898278523028779</v>
      </c>
    </row>
    <row r="813" spans="2:19" x14ac:dyDescent="0.45">
      <c r="B813" s="3">
        <v>41958</v>
      </c>
      <c r="I813">
        <v>0.64363127435242262</v>
      </c>
      <c r="J813">
        <v>0.22098338532768258</v>
      </c>
      <c r="K813">
        <v>0.13538534031989485</v>
      </c>
      <c r="Q813">
        <v>0.48483685577860114</v>
      </c>
      <c r="R813">
        <v>0.29281765385840913</v>
      </c>
      <c r="S813">
        <v>0.22234549036298981</v>
      </c>
    </row>
    <row r="814" spans="2:19" x14ac:dyDescent="0.45">
      <c r="B814" s="3">
        <v>41965</v>
      </c>
      <c r="I814">
        <v>0.53936273384502265</v>
      </c>
      <c r="J814">
        <v>0.26239174842717078</v>
      </c>
      <c r="K814">
        <v>0.19824551772780657</v>
      </c>
      <c r="Q814">
        <v>0.43619417510228536</v>
      </c>
      <c r="R814">
        <v>0.30522301692292531</v>
      </c>
      <c r="S814">
        <v>0.25858280797478922</v>
      </c>
    </row>
    <row r="815" spans="2:19" x14ac:dyDescent="0.45">
      <c r="B815" s="3">
        <v>41965</v>
      </c>
      <c r="I815">
        <v>0.49246277611165529</v>
      </c>
      <c r="J815">
        <v>0.27006225811551215</v>
      </c>
      <c r="K815">
        <v>0.23747496577283247</v>
      </c>
      <c r="Q815">
        <v>0.51090126618295639</v>
      </c>
      <c r="R815">
        <v>0.2717580736946934</v>
      </c>
      <c r="S815">
        <v>0.21734066012235026</v>
      </c>
    </row>
    <row r="816" spans="2:19" x14ac:dyDescent="0.45">
      <c r="B816" s="3">
        <v>41965</v>
      </c>
      <c r="I816">
        <v>0.32782247519584456</v>
      </c>
      <c r="J816">
        <v>0.28849210004457387</v>
      </c>
      <c r="K816">
        <v>0.38368542475958151</v>
      </c>
      <c r="Q816">
        <v>0.422800193633527</v>
      </c>
      <c r="R816">
        <v>0.3023997607330941</v>
      </c>
      <c r="S816">
        <v>0.27480004563337901</v>
      </c>
    </row>
    <row r="817" spans="2:19" x14ac:dyDescent="0.45">
      <c r="B817" s="3">
        <v>41965</v>
      </c>
      <c r="I817">
        <v>0.38338751312017377</v>
      </c>
      <c r="J817">
        <v>0.28908792332338945</v>
      </c>
      <c r="K817">
        <v>0.32752456355643683</v>
      </c>
      <c r="Q817">
        <v>0.51613365369346231</v>
      </c>
      <c r="R817">
        <v>0.28743691183882575</v>
      </c>
      <c r="S817">
        <v>0.19642943446771202</v>
      </c>
    </row>
    <row r="818" spans="2:19" x14ac:dyDescent="0.45">
      <c r="B818" s="3">
        <v>41966</v>
      </c>
      <c r="I818">
        <v>0.53087856764327346</v>
      </c>
      <c r="J818">
        <v>0.27045007192066023</v>
      </c>
      <c r="K818">
        <v>0.19867136043606637</v>
      </c>
      <c r="Q818">
        <v>0.26469664188962427</v>
      </c>
      <c r="R818">
        <v>0.28236902798306301</v>
      </c>
      <c r="S818">
        <v>0.45293433012731249</v>
      </c>
    </row>
    <row r="819" spans="2:19" x14ac:dyDescent="0.45">
      <c r="B819" s="3">
        <v>41966</v>
      </c>
      <c r="I819">
        <v>0.51628494056290564</v>
      </c>
      <c r="J819">
        <v>0.26852068312264765</v>
      </c>
      <c r="K819">
        <v>0.21519437631444666</v>
      </c>
      <c r="Q819">
        <v>0.38828726253330492</v>
      </c>
      <c r="R819">
        <v>0.30835222561093067</v>
      </c>
      <c r="S819">
        <v>0.30336051185576429</v>
      </c>
    </row>
    <row r="820" spans="2:19" x14ac:dyDescent="0.45">
      <c r="B820" s="3">
        <v>41966</v>
      </c>
      <c r="I820">
        <v>0.46406818499780084</v>
      </c>
      <c r="J820">
        <v>0.27182467655377174</v>
      </c>
      <c r="K820">
        <v>0.26410713844842731</v>
      </c>
      <c r="Q820">
        <v>0.53940272517240073</v>
      </c>
      <c r="R820">
        <v>0.26317621943769826</v>
      </c>
      <c r="S820">
        <v>0.1974210553899011</v>
      </c>
    </row>
    <row r="821" spans="2:19" x14ac:dyDescent="0.45">
      <c r="B821" s="3">
        <v>41966</v>
      </c>
      <c r="I821">
        <v>0.54809850790229586</v>
      </c>
      <c r="J821">
        <v>0.26044200005230123</v>
      </c>
      <c r="K821">
        <v>0.19145949204540294</v>
      </c>
      <c r="Q821">
        <v>0.5367771651494383</v>
      </c>
      <c r="R821">
        <v>0.27604336343203001</v>
      </c>
      <c r="S821">
        <v>0.18717947141853172</v>
      </c>
    </row>
    <row r="822" spans="2:19" x14ac:dyDescent="0.45">
      <c r="B822" s="3">
        <v>41966</v>
      </c>
      <c r="I822">
        <v>0.4324850712712674</v>
      </c>
      <c r="J822">
        <v>0.29581759271858948</v>
      </c>
      <c r="K822">
        <v>0.27169733601014312</v>
      </c>
      <c r="Q822">
        <v>0.61092394815121032</v>
      </c>
      <c r="R822">
        <v>0.25862314002992542</v>
      </c>
      <c r="S822">
        <v>0.1304529118188642</v>
      </c>
    </row>
    <row r="823" spans="2:19" x14ac:dyDescent="0.45">
      <c r="B823" s="3">
        <v>41970</v>
      </c>
      <c r="I823">
        <v>0.4664053621204326</v>
      </c>
      <c r="J823">
        <v>0.2809125603485611</v>
      </c>
      <c r="K823">
        <v>0.2526820775310063</v>
      </c>
      <c r="Q823">
        <v>0.37165397819231211</v>
      </c>
      <c r="R823">
        <v>0.30053359509051514</v>
      </c>
      <c r="S823">
        <v>0.32781242671717287</v>
      </c>
    </row>
    <row r="824" spans="2:19" x14ac:dyDescent="0.45">
      <c r="B824" s="3">
        <v>41970</v>
      </c>
      <c r="I824">
        <v>0.64733787980751145</v>
      </c>
      <c r="J824">
        <v>0.21723357576722846</v>
      </c>
      <c r="K824">
        <v>0.13542854442526014</v>
      </c>
      <c r="Q824">
        <v>0.37741979327366659</v>
      </c>
      <c r="R824">
        <v>0.29377426183001543</v>
      </c>
      <c r="S824">
        <v>0.32880594489631804</v>
      </c>
    </row>
    <row r="825" spans="2:19" x14ac:dyDescent="0.45">
      <c r="B825" s="3">
        <v>41971</v>
      </c>
      <c r="I825">
        <v>0.48270189117801915</v>
      </c>
      <c r="J825">
        <v>0.28507630447705856</v>
      </c>
      <c r="K825">
        <v>0.23222180434492229</v>
      </c>
      <c r="Q825">
        <v>0.37015558019481293</v>
      </c>
      <c r="R825">
        <v>0.28404509037150716</v>
      </c>
      <c r="S825">
        <v>0.34579932943368008</v>
      </c>
    </row>
    <row r="826" spans="2:19" x14ac:dyDescent="0.45">
      <c r="B826" s="3">
        <v>41971</v>
      </c>
      <c r="I826">
        <v>0.40128340701669446</v>
      </c>
      <c r="J826">
        <v>0.28215843409055197</v>
      </c>
      <c r="K826">
        <v>0.31655815889275357</v>
      </c>
      <c r="Q826">
        <v>0.36013860285704941</v>
      </c>
      <c r="R826">
        <v>0.31339282795593476</v>
      </c>
      <c r="S826">
        <v>0.32646856918701572</v>
      </c>
    </row>
    <row r="827" spans="2:19" x14ac:dyDescent="0.45">
      <c r="B827" s="3">
        <v>41972</v>
      </c>
      <c r="I827">
        <v>0.32426269684799364</v>
      </c>
      <c r="J827">
        <v>0.29376590409403158</v>
      </c>
      <c r="K827">
        <v>0.38197139905797467</v>
      </c>
      <c r="Q827">
        <v>0.25646669033250508</v>
      </c>
      <c r="R827">
        <v>0.3092888415572122</v>
      </c>
      <c r="S827">
        <v>0.43424446811028283</v>
      </c>
    </row>
    <row r="828" spans="2:19" x14ac:dyDescent="0.45">
      <c r="B828" s="3">
        <v>41973</v>
      </c>
      <c r="I828">
        <v>0.5249671638990524</v>
      </c>
      <c r="J828">
        <v>0.27429871470119149</v>
      </c>
      <c r="K828">
        <v>0.20073412139975608</v>
      </c>
      <c r="Q828" t="s">
        <v>5818</v>
      </c>
      <c r="R828" t="s">
        <v>5818</v>
      </c>
      <c r="S828" t="s">
        <v>5818</v>
      </c>
    </row>
    <row r="829" spans="2:19" x14ac:dyDescent="0.45">
      <c r="B829" s="3">
        <v>41973</v>
      </c>
      <c r="I829">
        <v>0.41530624104385111</v>
      </c>
      <c r="J829">
        <v>0.29280462918053712</v>
      </c>
      <c r="K829">
        <v>0.29188912977561171</v>
      </c>
      <c r="Q829">
        <v>0.40497078659436675</v>
      </c>
      <c r="R829">
        <v>0.30648872346079881</v>
      </c>
      <c r="S829">
        <v>0.28854048994483433</v>
      </c>
    </row>
    <row r="830" spans="2:19" x14ac:dyDescent="0.45">
      <c r="B830" s="3" t="s">
        <v>5490</v>
      </c>
      <c r="I830">
        <v>0.31242422923237867</v>
      </c>
      <c r="J830">
        <v>0.29287388710139139</v>
      </c>
      <c r="K830">
        <v>0.39470188366623005</v>
      </c>
      <c r="Q830">
        <v>0.58505122076874683</v>
      </c>
      <c r="R830">
        <v>0.24688253427101151</v>
      </c>
      <c r="S830">
        <v>0.16806624496024164</v>
      </c>
    </row>
    <row r="831" spans="2:19" x14ac:dyDescent="0.45">
      <c r="B831" s="3" t="s">
        <v>5491</v>
      </c>
      <c r="I831">
        <v>0.33449436897712759</v>
      </c>
      <c r="J831">
        <v>0.29269708580053405</v>
      </c>
      <c r="K831">
        <v>0.37280854522233831</v>
      </c>
      <c r="Q831" t="s">
        <v>5818</v>
      </c>
      <c r="R831" t="s">
        <v>5818</v>
      </c>
      <c r="S831" t="s">
        <v>5818</v>
      </c>
    </row>
    <row r="832" spans="2:19" x14ac:dyDescent="0.45">
      <c r="B832" s="3" t="s">
        <v>5491</v>
      </c>
      <c r="I832">
        <v>0.55780744889400857</v>
      </c>
      <c r="J832">
        <v>0.26062834073929059</v>
      </c>
      <c r="K832">
        <v>0.18156421036670087</v>
      </c>
      <c r="Q832">
        <v>0.52467043900012433</v>
      </c>
      <c r="R832">
        <v>0.27400198980226342</v>
      </c>
      <c r="S832">
        <v>0.20132757119761224</v>
      </c>
    </row>
    <row r="833" spans="2:19" x14ac:dyDescent="0.45">
      <c r="B833" s="3" t="s">
        <v>5492</v>
      </c>
      <c r="I833">
        <v>0.4591900767019364</v>
      </c>
      <c r="J833">
        <v>0.29000680892711933</v>
      </c>
      <c r="K833">
        <v>0.25080311437094432</v>
      </c>
      <c r="Q833">
        <v>0.43446326879946134</v>
      </c>
      <c r="R833">
        <v>0.30154530410579572</v>
      </c>
      <c r="S833">
        <v>0.26399142709474294</v>
      </c>
    </row>
    <row r="834" spans="2:19" x14ac:dyDescent="0.45">
      <c r="B834" s="3" t="s">
        <v>5493</v>
      </c>
      <c r="I834">
        <v>0.33112877576635391</v>
      </c>
      <c r="J834">
        <v>0.30729216489902633</v>
      </c>
      <c r="K834">
        <v>0.3615790593346197</v>
      </c>
      <c r="Q834">
        <v>0.44241542770954539</v>
      </c>
      <c r="R834">
        <v>0.28754578754578758</v>
      </c>
      <c r="S834">
        <v>0.27003878474466714</v>
      </c>
    </row>
    <row r="835" spans="2:19" x14ac:dyDescent="0.45">
      <c r="B835" s="3" t="s">
        <v>5494</v>
      </c>
      <c r="I835">
        <v>0.57410974085403521</v>
      </c>
      <c r="J835">
        <v>0.25958468948687857</v>
      </c>
      <c r="K835">
        <v>0.16630556965908622</v>
      </c>
      <c r="Q835">
        <v>0.48740435556259692</v>
      </c>
      <c r="R835">
        <v>0.29948944097146585</v>
      </c>
      <c r="S835">
        <v>0.21310620346593726</v>
      </c>
    </row>
    <row r="836" spans="2:19" x14ac:dyDescent="0.45">
      <c r="B836" s="3" t="s">
        <v>5495</v>
      </c>
      <c r="I836">
        <v>0.45933082728753927</v>
      </c>
      <c r="J836">
        <v>0.28835472189898903</v>
      </c>
      <c r="K836">
        <v>0.25231445081347176</v>
      </c>
      <c r="Q836">
        <v>0.42470197542661314</v>
      </c>
      <c r="R836">
        <v>0.30047837294214103</v>
      </c>
      <c r="S836">
        <v>0.27481965163124583</v>
      </c>
    </row>
    <row r="837" spans="2:19" x14ac:dyDescent="0.45">
      <c r="B837" s="3" t="s">
        <v>5496</v>
      </c>
      <c r="I837">
        <v>0.39125928612761662</v>
      </c>
      <c r="J837">
        <v>0.29546325797832224</v>
      </c>
      <c r="K837">
        <v>0.31327745589406114</v>
      </c>
      <c r="Q837">
        <v>0.32844765181511087</v>
      </c>
      <c r="R837">
        <v>0.30895341885902705</v>
      </c>
      <c r="S837">
        <v>0.36259892932586218</v>
      </c>
    </row>
    <row r="838" spans="2:19" x14ac:dyDescent="0.45">
      <c r="B838" s="3" t="s">
        <v>5496</v>
      </c>
      <c r="I838">
        <v>0.3658130783838171</v>
      </c>
      <c r="J838">
        <v>0.30533064200896831</v>
      </c>
      <c r="K838">
        <v>0.32885627960721459</v>
      </c>
      <c r="Q838">
        <v>0.49554081813786849</v>
      </c>
      <c r="R838">
        <v>0.27867475112770923</v>
      </c>
      <c r="S838">
        <v>0.2257844307344222</v>
      </c>
    </row>
    <row r="839" spans="2:19" x14ac:dyDescent="0.45">
      <c r="B839" s="3" t="s">
        <v>5496</v>
      </c>
      <c r="I839">
        <v>0.27738816778193159</v>
      </c>
      <c r="J839">
        <v>0.28414949300167469</v>
      </c>
      <c r="K839">
        <v>0.43846233921639377</v>
      </c>
      <c r="Q839">
        <v>0.5885344752518078</v>
      </c>
      <c r="R839">
        <v>0.26906168898077437</v>
      </c>
      <c r="S839">
        <v>0.14240383576741775</v>
      </c>
    </row>
    <row r="840" spans="2:19" x14ac:dyDescent="0.45">
      <c r="B840" s="3" t="s">
        <v>5496</v>
      </c>
      <c r="I840">
        <v>0.42133331689242093</v>
      </c>
      <c r="J840">
        <v>0.29425020191495521</v>
      </c>
      <c r="K840">
        <v>0.28441648119262375</v>
      </c>
      <c r="Q840">
        <v>0.44002387480648347</v>
      </c>
      <c r="R840">
        <v>0.30013243056721317</v>
      </c>
      <c r="S840">
        <v>0.2598436946263033</v>
      </c>
    </row>
    <row r="841" spans="2:19" x14ac:dyDescent="0.45">
      <c r="B841" s="3" t="s">
        <v>5497</v>
      </c>
      <c r="I841">
        <v>0.39137972655649916</v>
      </c>
      <c r="J841">
        <v>0.29097812013079644</v>
      </c>
      <c r="K841">
        <v>0.3176421533127044</v>
      </c>
      <c r="Q841">
        <v>0.36870446626544184</v>
      </c>
      <c r="R841">
        <v>0.2929468905078661</v>
      </c>
      <c r="S841">
        <v>0.33834864322669195</v>
      </c>
    </row>
    <row r="842" spans="2:19" x14ac:dyDescent="0.45">
      <c r="B842" s="3" t="s">
        <v>5497</v>
      </c>
      <c r="I842">
        <v>0.59634809634809627</v>
      </c>
      <c r="J842">
        <v>0.24669774669774666</v>
      </c>
      <c r="K842">
        <v>0.15695415695415688</v>
      </c>
      <c r="Q842">
        <v>0.33803601633178659</v>
      </c>
      <c r="R842">
        <v>0.30605965678518932</v>
      </c>
      <c r="S842">
        <v>0.35590432688302398</v>
      </c>
    </row>
    <row r="843" spans="2:19" x14ac:dyDescent="0.45">
      <c r="B843" s="3" t="s">
        <v>5497</v>
      </c>
      <c r="I843">
        <v>0.49749134427271874</v>
      </c>
      <c r="J843">
        <v>0.27396804016565834</v>
      </c>
      <c r="K843">
        <v>0.22854061556162275</v>
      </c>
      <c r="Q843">
        <v>0.23863772922825494</v>
      </c>
      <c r="R843">
        <v>0.2883889730093494</v>
      </c>
      <c r="S843">
        <v>0.47297329776239583</v>
      </c>
    </row>
    <row r="844" spans="2:19" x14ac:dyDescent="0.45">
      <c r="B844" s="3" t="s">
        <v>5497</v>
      </c>
      <c r="I844">
        <v>0.51071687050135983</v>
      </c>
      <c r="J844">
        <v>0.28058121158663119</v>
      </c>
      <c r="K844">
        <v>0.20870191791200898</v>
      </c>
      <c r="Q844">
        <v>0.32084490028521195</v>
      </c>
      <c r="R844">
        <v>0.30920789036201618</v>
      </c>
      <c r="S844">
        <v>0.3699472093527717</v>
      </c>
    </row>
    <row r="845" spans="2:19" x14ac:dyDescent="0.45">
      <c r="B845" s="3" t="s">
        <v>5497</v>
      </c>
      <c r="I845">
        <v>0.48990687720515935</v>
      </c>
      <c r="J845">
        <v>0.28489212794262248</v>
      </c>
      <c r="K845">
        <v>0.22520099485221817</v>
      </c>
      <c r="Q845">
        <v>0.39801071943929078</v>
      </c>
      <c r="R845">
        <v>0.287466501752216</v>
      </c>
      <c r="S845">
        <v>0.31452277880849305</v>
      </c>
    </row>
    <row r="846" spans="2:19" x14ac:dyDescent="0.45">
      <c r="B846" s="3" t="s">
        <v>5498</v>
      </c>
      <c r="I846">
        <v>0.43243304335766958</v>
      </c>
      <c r="J846">
        <v>0.29025546755177517</v>
      </c>
      <c r="K846">
        <v>0.27731148909055531</v>
      </c>
      <c r="Q846">
        <v>0.49470561480533265</v>
      </c>
      <c r="R846">
        <v>0.27867245079529002</v>
      </c>
      <c r="S846">
        <v>0.22662193439937731</v>
      </c>
    </row>
    <row r="847" spans="2:19" x14ac:dyDescent="0.45">
      <c r="B847" s="3" t="s">
        <v>5498</v>
      </c>
      <c r="I847">
        <v>0.32752456355643683</v>
      </c>
      <c r="J847">
        <v>0.28908792332338945</v>
      </c>
      <c r="K847">
        <v>0.38338751312017377</v>
      </c>
      <c r="Q847">
        <v>0.41903747269422054</v>
      </c>
      <c r="R847">
        <v>0.30041192954917745</v>
      </c>
      <c r="S847">
        <v>0.28055059775660202</v>
      </c>
    </row>
    <row r="848" spans="2:19" x14ac:dyDescent="0.45">
      <c r="B848" s="3" t="s">
        <v>5498</v>
      </c>
      <c r="I848">
        <v>0.44019765398476862</v>
      </c>
      <c r="J848">
        <v>0.30620289973684983</v>
      </c>
      <c r="K848">
        <v>0.25359944627838155</v>
      </c>
      <c r="Q848">
        <v>0.68862639048863106</v>
      </c>
      <c r="R848">
        <v>0.21711612398975405</v>
      </c>
      <c r="S848">
        <v>9.4257485521614837E-2</v>
      </c>
    </row>
    <row r="849" spans="2:19" x14ac:dyDescent="0.45">
      <c r="B849" s="3" t="s">
        <v>5498</v>
      </c>
      <c r="I849">
        <v>0.53946275082665507</v>
      </c>
      <c r="J849">
        <v>0.27012424619403286</v>
      </c>
      <c r="K849">
        <v>0.19041300297931207</v>
      </c>
      <c r="Q849" t="s">
        <v>5818</v>
      </c>
      <c r="R849" t="s">
        <v>5818</v>
      </c>
      <c r="S849" t="s">
        <v>5818</v>
      </c>
    </row>
    <row r="850" spans="2:19" x14ac:dyDescent="0.45">
      <c r="B850" s="3" t="s">
        <v>5499</v>
      </c>
      <c r="I850">
        <v>0.3732334279468113</v>
      </c>
      <c r="J850">
        <v>0.30554907874391535</v>
      </c>
      <c r="K850">
        <v>0.32121749330927357</v>
      </c>
      <c r="Q850">
        <v>0.44442770706233836</v>
      </c>
      <c r="R850">
        <v>0.27157239336195427</v>
      </c>
      <c r="S850">
        <v>0.28399989957570737</v>
      </c>
    </row>
    <row r="851" spans="2:19" x14ac:dyDescent="0.45">
      <c r="B851" s="3" t="s">
        <v>5499</v>
      </c>
      <c r="I851">
        <v>0.51612093312945773</v>
      </c>
      <c r="J851">
        <v>0.28831260634234068</v>
      </c>
      <c r="K851">
        <v>0.19556646052820151</v>
      </c>
      <c r="Q851">
        <v>0.39971293943551195</v>
      </c>
      <c r="R851">
        <v>0.31455219853706612</v>
      </c>
      <c r="S851">
        <v>0.28573486202742193</v>
      </c>
    </row>
    <row r="852" spans="2:19" x14ac:dyDescent="0.45">
      <c r="B852" s="3" t="s">
        <v>5499</v>
      </c>
      <c r="I852">
        <v>0.58566576909482704</v>
      </c>
      <c r="J852">
        <v>0.24815963261961846</v>
      </c>
      <c r="K852">
        <v>0.16617459828555431</v>
      </c>
      <c r="Q852">
        <v>0.39001322751322748</v>
      </c>
      <c r="R852">
        <v>0.3074735449735449</v>
      </c>
      <c r="S852">
        <v>0.30251322751322746</v>
      </c>
    </row>
    <row r="853" spans="2:19" x14ac:dyDescent="0.45">
      <c r="B853" s="3" t="s">
        <v>5499</v>
      </c>
      <c r="I853">
        <v>0.34078150065947727</v>
      </c>
      <c r="J853">
        <v>0.29478235645750894</v>
      </c>
      <c r="K853">
        <v>0.36443614288301368</v>
      </c>
      <c r="Q853">
        <v>0.39313125740769805</v>
      </c>
      <c r="R853">
        <v>0.30736576841640256</v>
      </c>
      <c r="S853">
        <v>0.29950297417589938</v>
      </c>
    </row>
    <row r="854" spans="2:19" x14ac:dyDescent="0.45">
      <c r="B854" s="3" t="s">
        <v>5499</v>
      </c>
      <c r="I854">
        <v>0.51099245248678327</v>
      </c>
      <c r="J854">
        <v>0.27105799555794435</v>
      </c>
      <c r="K854">
        <v>0.21794955195527227</v>
      </c>
      <c r="Q854">
        <v>0.3615444271592716</v>
      </c>
      <c r="R854">
        <v>0.2965456815210295</v>
      </c>
      <c r="S854">
        <v>0.34190989131969884</v>
      </c>
    </row>
    <row r="855" spans="2:19" x14ac:dyDescent="0.45">
      <c r="B855" s="3" t="s">
        <v>5500</v>
      </c>
      <c r="I855">
        <v>0.38358729956326304</v>
      </c>
      <c r="J855">
        <v>0.29757881985399598</v>
      </c>
      <c r="K855">
        <v>0.31883388058274093</v>
      </c>
      <c r="Q855">
        <v>0.39315590663441191</v>
      </c>
      <c r="R855">
        <v>0.30538751343201032</v>
      </c>
      <c r="S855">
        <v>0.30145657993357777</v>
      </c>
    </row>
    <row r="856" spans="2:19" x14ac:dyDescent="0.45">
      <c r="B856" s="3" t="s">
        <v>5500</v>
      </c>
      <c r="I856">
        <v>0.51607790130356446</v>
      </c>
      <c r="J856">
        <v>0.27629506311927854</v>
      </c>
      <c r="K856">
        <v>0.20762703557715698</v>
      </c>
      <c r="Q856">
        <v>0.60402138618261159</v>
      </c>
      <c r="R856">
        <v>0.26300401769997173</v>
      </c>
      <c r="S856">
        <v>0.1329745961174166</v>
      </c>
    </row>
    <row r="857" spans="2:19" x14ac:dyDescent="0.45">
      <c r="B857" s="3" t="s">
        <v>5500</v>
      </c>
      <c r="I857">
        <v>0.39137550343147814</v>
      </c>
      <c r="J857">
        <v>0.29936660094848122</v>
      </c>
      <c r="K857">
        <v>0.30925789562004075</v>
      </c>
      <c r="Q857">
        <v>0.46609876827443303</v>
      </c>
      <c r="R857">
        <v>0.27002033690188404</v>
      </c>
      <c r="S857">
        <v>0.26388089482368288</v>
      </c>
    </row>
    <row r="858" spans="2:19" x14ac:dyDescent="0.45">
      <c r="B858" s="3" t="s">
        <v>5500</v>
      </c>
      <c r="I858">
        <v>0.41530254757632351</v>
      </c>
      <c r="J858">
        <v>0.29372200046386149</v>
      </c>
      <c r="K858">
        <v>0.29097545195981495</v>
      </c>
      <c r="Q858">
        <v>0.39983853390551555</v>
      </c>
      <c r="R858">
        <v>0.30056147454292514</v>
      </c>
      <c r="S858">
        <v>0.29959999155155931</v>
      </c>
    </row>
    <row r="859" spans="2:19" x14ac:dyDescent="0.45">
      <c r="B859" s="3" t="s">
        <v>5501</v>
      </c>
      <c r="I859">
        <v>0.50500164513590562</v>
      </c>
      <c r="J859">
        <v>0.28023540202873698</v>
      </c>
      <c r="K859">
        <v>0.21476295283535754</v>
      </c>
      <c r="Q859">
        <v>0.29581699833778241</v>
      </c>
      <c r="R859">
        <v>0.28499185152172873</v>
      </c>
      <c r="S859">
        <v>0.4191911501404888</v>
      </c>
    </row>
    <row r="860" spans="2:19" x14ac:dyDescent="0.45">
      <c r="B860" s="3" t="s">
        <v>5501</v>
      </c>
      <c r="I860">
        <v>0.31545846308019038</v>
      </c>
      <c r="J860">
        <v>0.30419097286242047</v>
      </c>
      <c r="K860">
        <v>0.38035056405738904</v>
      </c>
      <c r="Q860">
        <v>0.44244753137220205</v>
      </c>
      <c r="R860">
        <v>0.28669474863390698</v>
      </c>
      <c r="S860">
        <v>0.27085771999389102</v>
      </c>
    </row>
    <row r="861" spans="2:19" x14ac:dyDescent="0.45">
      <c r="B861" s="3" t="s">
        <v>5501</v>
      </c>
      <c r="I861">
        <v>0.4851957417964019</v>
      </c>
      <c r="J861">
        <v>0.2931765398762099</v>
      </c>
      <c r="K861">
        <v>0.22162771832738831</v>
      </c>
      <c r="Q861" t="s">
        <v>5818</v>
      </c>
      <c r="R861" t="s">
        <v>5818</v>
      </c>
      <c r="S861" t="s">
        <v>5818</v>
      </c>
    </row>
    <row r="862" spans="2:19" x14ac:dyDescent="0.45">
      <c r="B862" s="3" t="s">
        <v>5501</v>
      </c>
      <c r="I862">
        <v>0.40188907290307468</v>
      </c>
      <c r="J862">
        <v>0.30286643915821876</v>
      </c>
      <c r="K862">
        <v>0.29524448793870656</v>
      </c>
      <c r="Q862">
        <v>0.36442083930736358</v>
      </c>
      <c r="R862">
        <v>0.31456432877669571</v>
      </c>
      <c r="S862">
        <v>0.3210148319159406</v>
      </c>
    </row>
    <row r="863" spans="2:19" x14ac:dyDescent="0.45">
      <c r="B863" s="3" t="s">
        <v>5501</v>
      </c>
      <c r="I863">
        <v>0.25979489664800304</v>
      </c>
      <c r="J863">
        <v>0.28698902271677218</v>
      </c>
      <c r="K863">
        <v>0.45321608063522473</v>
      </c>
      <c r="Q863">
        <v>0.40835208606457329</v>
      </c>
      <c r="R863">
        <v>0.30050105043474923</v>
      </c>
      <c r="S863">
        <v>0.29114686350067759</v>
      </c>
    </row>
    <row r="864" spans="2:19" x14ac:dyDescent="0.45">
      <c r="B864" s="3" t="s">
        <v>5502</v>
      </c>
      <c r="I864">
        <v>0.46812401482541555</v>
      </c>
      <c r="J864">
        <v>0.28905631290867484</v>
      </c>
      <c r="K864">
        <v>0.24281967226590967</v>
      </c>
      <c r="Q864">
        <v>0.49018188503211424</v>
      </c>
      <c r="R864">
        <v>0.28868934771868138</v>
      </c>
      <c r="S864">
        <v>0.2211287672492043</v>
      </c>
    </row>
    <row r="865" spans="2:19" x14ac:dyDescent="0.45">
      <c r="B865" s="3" t="s">
        <v>5502</v>
      </c>
      <c r="I865">
        <v>0.45926663610544677</v>
      </c>
      <c r="J865">
        <v>0.29842504333897135</v>
      </c>
      <c r="K865">
        <v>0.24230832055558191</v>
      </c>
      <c r="Q865">
        <v>0.39309016243984812</v>
      </c>
      <c r="R865">
        <v>0.30935317387960898</v>
      </c>
      <c r="S865">
        <v>0.2975566636805429</v>
      </c>
    </row>
    <row r="866" spans="2:19" x14ac:dyDescent="0.45">
      <c r="B866" s="3" t="s">
        <v>5502</v>
      </c>
      <c r="I866">
        <v>0.44456469456469455</v>
      </c>
      <c r="J866">
        <v>0.28763828763828764</v>
      </c>
      <c r="K866">
        <v>0.26779701779701781</v>
      </c>
      <c r="Q866">
        <v>0.53607275038702462</v>
      </c>
      <c r="R866">
        <v>0.26062737298243099</v>
      </c>
      <c r="S866">
        <v>0.20329987663054438</v>
      </c>
    </row>
    <row r="867" spans="2:19" x14ac:dyDescent="0.45">
      <c r="B867" s="3" t="s">
        <v>5502</v>
      </c>
      <c r="I867">
        <v>0.49218252635943499</v>
      </c>
      <c r="J867">
        <v>0.29087478282247314</v>
      </c>
      <c r="K867">
        <v>0.21694269081809192</v>
      </c>
      <c r="Q867">
        <v>0.50012832108140504</v>
      </c>
      <c r="R867">
        <v>0.29112905872586042</v>
      </c>
      <c r="S867">
        <v>0.20874262019273446</v>
      </c>
    </row>
    <row r="868" spans="2:19" x14ac:dyDescent="0.45">
      <c r="B868" s="3">
        <v>42036</v>
      </c>
      <c r="I868">
        <v>0.48489987345653535</v>
      </c>
      <c r="J868">
        <v>0.28658627355055066</v>
      </c>
      <c r="K868">
        <v>0.22851385299291382</v>
      </c>
      <c r="Q868">
        <v>0.38203411445879171</v>
      </c>
      <c r="R868">
        <v>0.29475530049418142</v>
      </c>
      <c r="S868">
        <v>0.32321058504702693</v>
      </c>
    </row>
    <row r="869" spans="2:19" x14ac:dyDescent="0.45">
      <c r="B869" s="3">
        <v>42036</v>
      </c>
      <c r="I869" t="s">
        <v>5818</v>
      </c>
      <c r="J869" t="s">
        <v>5818</v>
      </c>
      <c r="K869" t="s">
        <v>5818</v>
      </c>
      <c r="Q869">
        <v>0.41190795488705406</v>
      </c>
      <c r="R869">
        <v>0.30742734407732936</v>
      </c>
      <c r="S869">
        <v>0.28066470103561658</v>
      </c>
    </row>
    <row r="870" spans="2:19" x14ac:dyDescent="0.45">
      <c r="B870" s="3">
        <v>42036</v>
      </c>
      <c r="I870">
        <v>0.38667238667238668</v>
      </c>
      <c r="J870">
        <v>0.29014729014729018</v>
      </c>
      <c r="K870">
        <v>0.32318032318032319</v>
      </c>
      <c r="Q870">
        <v>0.48007448155034071</v>
      </c>
      <c r="R870">
        <v>0.28313353508377753</v>
      </c>
      <c r="S870">
        <v>0.23679198336588175</v>
      </c>
    </row>
    <row r="871" spans="2:19" x14ac:dyDescent="0.45">
      <c r="B871" s="3">
        <v>42036</v>
      </c>
      <c r="I871">
        <v>0.27984187838856084</v>
      </c>
      <c r="J871">
        <v>0.30644250212732432</v>
      </c>
      <c r="K871">
        <v>0.41371561948411478</v>
      </c>
      <c r="Q871">
        <v>0.49005462061841881</v>
      </c>
      <c r="R871">
        <v>0.28679052566292917</v>
      </c>
      <c r="S871">
        <v>0.22315485371865187</v>
      </c>
    </row>
    <row r="872" spans="2:19" x14ac:dyDescent="0.45">
      <c r="B872" s="3">
        <v>42036</v>
      </c>
      <c r="I872">
        <v>0.46606772895006571</v>
      </c>
      <c r="J872">
        <v>0.28227491357830298</v>
      </c>
      <c r="K872">
        <v>0.25165735747163143</v>
      </c>
      <c r="Q872">
        <v>0.41927509264040169</v>
      </c>
      <c r="R872">
        <v>0.3016170230349573</v>
      </c>
      <c r="S872">
        <v>0.27910788432464095</v>
      </c>
    </row>
    <row r="873" spans="2:19" x14ac:dyDescent="0.45">
      <c r="B873" s="3">
        <v>42042</v>
      </c>
      <c r="I873">
        <v>0.62215155138815426</v>
      </c>
      <c r="J873">
        <v>0.24176541150834358</v>
      </c>
      <c r="K873">
        <v>0.1360830371035022</v>
      </c>
      <c r="Q873">
        <v>0.30927993842330903</v>
      </c>
      <c r="R873">
        <v>0.31030394104475573</v>
      </c>
      <c r="S873">
        <v>0.38041612053193524</v>
      </c>
    </row>
    <row r="874" spans="2:19" x14ac:dyDescent="0.45">
      <c r="B874" s="3">
        <v>42042</v>
      </c>
      <c r="I874" t="s">
        <v>5818</v>
      </c>
      <c r="J874" t="s">
        <v>5818</v>
      </c>
      <c r="K874" t="s">
        <v>5818</v>
      </c>
      <c r="Q874">
        <v>0.40328868952044217</v>
      </c>
      <c r="R874">
        <v>0.29218035264995201</v>
      </c>
      <c r="S874">
        <v>0.30453095782960582</v>
      </c>
    </row>
    <row r="875" spans="2:19" x14ac:dyDescent="0.45">
      <c r="B875" s="3">
        <v>42042</v>
      </c>
      <c r="I875">
        <v>0.41935796702467582</v>
      </c>
      <c r="J875">
        <v>0.29977094088826689</v>
      </c>
      <c r="K875">
        <v>0.28087109208705729</v>
      </c>
      <c r="Q875">
        <v>0.46633580968619331</v>
      </c>
      <c r="R875">
        <v>0.28776438111476477</v>
      </c>
      <c r="S875">
        <v>0.245899809199042</v>
      </c>
    </row>
    <row r="876" spans="2:19" x14ac:dyDescent="0.45">
      <c r="B876" s="3">
        <v>42042</v>
      </c>
      <c r="I876">
        <v>0.40661020936250292</v>
      </c>
      <c r="J876">
        <v>0.29763585038814394</v>
      </c>
      <c r="K876">
        <v>0.29575394024935303</v>
      </c>
      <c r="Q876">
        <v>0.39293318732794946</v>
      </c>
      <c r="R876">
        <v>0.28732642849538415</v>
      </c>
      <c r="S876">
        <v>0.31974038417666656</v>
      </c>
    </row>
    <row r="877" spans="2:19" x14ac:dyDescent="0.45">
      <c r="B877" s="3">
        <v>42043</v>
      </c>
      <c r="I877">
        <v>0.34952588091339221</v>
      </c>
      <c r="J877">
        <v>0.31343824616682053</v>
      </c>
      <c r="K877">
        <v>0.33703587291978704</v>
      </c>
      <c r="Q877">
        <v>0.49231542687297852</v>
      </c>
      <c r="R877">
        <v>0.27633581534830648</v>
      </c>
      <c r="S877">
        <v>0.23134875777871497</v>
      </c>
    </row>
    <row r="878" spans="2:19" x14ac:dyDescent="0.45">
      <c r="B878" s="3">
        <v>42043</v>
      </c>
      <c r="I878">
        <v>0.37033202827679518</v>
      </c>
      <c r="J878">
        <v>0.31905125981571852</v>
      </c>
      <c r="K878">
        <v>0.31061671190748635</v>
      </c>
      <c r="Q878">
        <v>0.40863080210881303</v>
      </c>
      <c r="R878">
        <v>0.30174724001858766</v>
      </c>
      <c r="S878">
        <v>0.28962195787259931</v>
      </c>
    </row>
    <row r="879" spans="2:19" x14ac:dyDescent="0.45">
      <c r="B879" s="3">
        <v>42043</v>
      </c>
      <c r="I879">
        <v>0.40473509686335307</v>
      </c>
      <c r="J879">
        <v>0.29100215680436198</v>
      </c>
      <c r="K879">
        <v>0.30426274633228495</v>
      </c>
      <c r="Q879">
        <v>0.4443367470890407</v>
      </c>
      <c r="R879">
        <v>0.29560169009710296</v>
      </c>
      <c r="S879">
        <v>0.2600615628138564</v>
      </c>
    </row>
    <row r="880" spans="2:19" x14ac:dyDescent="0.45">
      <c r="B880" s="3">
        <v>42043</v>
      </c>
      <c r="I880">
        <v>0.45922627698649687</v>
      </c>
      <c r="J880">
        <v>0.2946207576918673</v>
      </c>
      <c r="K880">
        <v>0.24615296532163594</v>
      </c>
      <c r="Q880">
        <v>0.41735033595182586</v>
      </c>
      <c r="R880">
        <v>0.3044653174064299</v>
      </c>
      <c r="S880">
        <v>0.2781843466417443</v>
      </c>
    </row>
    <row r="881" spans="2:19" x14ac:dyDescent="0.45">
      <c r="B881" s="3">
        <v>42043</v>
      </c>
      <c r="I881">
        <v>0.3155207788293829</v>
      </c>
      <c r="J881">
        <v>0.31446320448190623</v>
      </c>
      <c r="K881">
        <v>0.37001601668871087</v>
      </c>
      <c r="Q881">
        <v>0.37746114932488983</v>
      </c>
      <c r="R881">
        <v>0.28056192451868833</v>
      </c>
      <c r="S881">
        <v>0.34197692615642172</v>
      </c>
    </row>
    <row r="882" spans="2:19" x14ac:dyDescent="0.45">
      <c r="B882" s="3">
        <v>42049</v>
      </c>
      <c r="I882">
        <v>0.51099773781963864</v>
      </c>
      <c r="J882">
        <v>0.28001947695007345</v>
      </c>
      <c r="K882">
        <v>0.20898278523028779</v>
      </c>
      <c r="Q882">
        <v>0.39000072755653453</v>
      </c>
      <c r="R882">
        <v>0.30152720730731331</v>
      </c>
      <c r="S882">
        <v>0.30847206513615233</v>
      </c>
    </row>
    <row r="883" spans="2:19" x14ac:dyDescent="0.45">
      <c r="B883" s="3">
        <v>42049</v>
      </c>
      <c r="I883">
        <v>0.48483685577860114</v>
      </c>
      <c r="J883">
        <v>0.29281765385840913</v>
      </c>
      <c r="K883">
        <v>0.22234549036298981</v>
      </c>
      <c r="Q883">
        <v>0.48987307838080185</v>
      </c>
      <c r="R883">
        <v>0.28660898342531221</v>
      </c>
      <c r="S883">
        <v>0.22351793819388596</v>
      </c>
    </row>
    <row r="884" spans="2:19" x14ac:dyDescent="0.45">
      <c r="B884" s="3">
        <v>42049</v>
      </c>
      <c r="I884">
        <v>0.43619417510228536</v>
      </c>
      <c r="J884">
        <v>0.30522301692292531</v>
      </c>
      <c r="K884">
        <v>0.25858280797478922</v>
      </c>
      <c r="Q884">
        <v>0.51084955120552322</v>
      </c>
      <c r="R884">
        <v>0.28500146860965297</v>
      </c>
      <c r="S884">
        <v>0.20414898018482369</v>
      </c>
    </row>
    <row r="885" spans="2:19" x14ac:dyDescent="0.45">
      <c r="B885" s="3">
        <v>42049</v>
      </c>
      <c r="I885">
        <v>0.51090126618295639</v>
      </c>
      <c r="J885">
        <v>0.2717580736946934</v>
      </c>
      <c r="K885">
        <v>0.21734066012235026</v>
      </c>
      <c r="Q885">
        <v>0.46151957764452256</v>
      </c>
      <c r="R885">
        <v>0.28480671517443856</v>
      </c>
      <c r="S885">
        <v>0.25367370718103877</v>
      </c>
    </row>
    <row r="886" spans="2:19" x14ac:dyDescent="0.45">
      <c r="B886" s="3">
        <v>42050</v>
      </c>
      <c r="I886">
        <v>0.422800193633527</v>
      </c>
      <c r="J886">
        <v>0.3023997607330941</v>
      </c>
      <c r="K886">
        <v>0.27480004563337901</v>
      </c>
      <c r="Q886">
        <v>0.47522875719091084</v>
      </c>
      <c r="R886">
        <v>0.27388277307793646</v>
      </c>
      <c r="S886">
        <v>0.25088846973115264</v>
      </c>
    </row>
    <row r="887" spans="2:19" x14ac:dyDescent="0.45">
      <c r="B887" s="3">
        <v>42050</v>
      </c>
      <c r="I887">
        <v>0.51613365369346231</v>
      </c>
      <c r="J887">
        <v>0.28743691183882575</v>
      </c>
      <c r="K887">
        <v>0.19642943446771202</v>
      </c>
      <c r="Q887">
        <v>0.5050268893113905</v>
      </c>
      <c r="R887">
        <v>0.2744632566859021</v>
      </c>
      <c r="S887">
        <v>0.22050985400270728</v>
      </c>
    </row>
    <row r="888" spans="2:19" x14ac:dyDescent="0.45">
      <c r="B888" s="3">
        <v>42050</v>
      </c>
      <c r="I888">
        <v>0.26469664188962427</v>
      </c>
      <c r="J888">
        <v>0.28236902798306301</v>
      </c>
      <c r="K888">
        <v>0.45293433012731249</v>
      </c>
      <c r="Q888">
        <v>0.3912945799955545</v>
      </c>
      <c r="R888">
        <v>0.31226879945403363</v>
      </c>
      <c r="S888">
        <v>0.29643662055041203</v>
      </c>
    </row>
    <row r="889" spans="2:19" x14ac:dyDescent="0.45">
      <c r="B889" s="3">
        <v>42050</v>
      </c>
      <c r="I889">
        <v>0.38828726253330492</v>
      </c>
      <c r="J889">
        <v>0.30835222561093067</v>
      </c>
      <c r="K889">
        <v>0.30336051185576429</v>
      </c>
      <c r="Q889">
        <v>0.4753468453934826</v>
      </c>
      <c r="R889">
        <v>0.29202475581497672</v>
      </c>
      <c r="S889">
        <v>0.23262839879154085</v>
      </c>
    </row>
    <row r="890" spans="2:19" x14ac:dyDescent="0.45">
      <c r="B890" s="3">
        <v>42050</v>
      </c>
      <c r="I890">
        <v>0.53940272517240073</v>
      </c>
      <c r="J890">
        <v>0.26317621943769826</v>
      </c>
      <c r="K890">
        <v>0.1974210553899011</v>
      </c>
      <c r="Q890">
        <v>0.41357429044312777</v>
      </c>
      <c r="R890">
        <v>0.28310060884861504</v>
      </c>
      <c r="S890">
        <v>0.30332510070825713</v>
      </c>
    </row>
    <row r="891" spans="2:19" x14ac:dyDescent="0.45">
      <c r="B891" s="3">
        <v>42056</v>
      </c>
      <c r="I891">
        <v>0.5367771651494383</v>
      </c>
      <c r="J891">
        <v>0.27604336343203001</v>
      </c>
      <c r="K891">
        <v>0.18717947141853172</v>
      </c>
      <c r="Q891">
        <v>0.52481908063696847</v>
      </c>
      <c r="R891">
        <v>0.26630281627085051</v>
      </c>
      <c r="S891">
        <v>0.20887810309218102</v>
      </c>
    </row>
    <row r="892" spans="2:19" x14ac:dyDescent="0.45">
      <c r="B892" s="3">
        <v>42056</v>
      </c>
      <c r="I892">
        <v>0.61092394815121032</v>
      </c>
      <c r="J892">
        <v>0.25862314002992542</v>
      </c>
      <c r="K892">
        <v>0.1304529118188642</v>
      </c>
      <c r="Q892">
        <v>0.48275740334229461</v>
      </c>
      <c r="R892">
        <v>0.2686980979372971</v>
      </c>
      <c r="S892">
        <v>0.24854449872040837</v>
      </c>
    </row>
    <row r="893" spans="2:19" x14ac:dyDescent="0.45">
      <c r="B893" s="3">
        <v>42056</v>
      </c>
      <c r="I893">
        <v>0.37165397819231211</v>
      </c>
      <c r="J893">
        <v>0.30053359509051514</v>
      </c>
      <c r="K893">
        <v>0.32781242671717287</v>
      </c>
      <c r="Q893">
        <v>0.42312470038326738</v>
      </c>
      <c r="R893">
        <v>0.30175074723361328</v>
      </c>
      <c r="S893">
        <v>0.27512455238311939</v>
      </c>
    </row>
    <row r="894" spans="2:19" x14ac:dyDescent="0.45">
      <c r="B894" s="3">
        <v>42056</v>
      </c>
      <c r="I894">
        <v>0.37741979327366659</v>
      </c>
      <c r="J894">
        <v>0.29377426183001543</v>
      </c>
      <c r="K894">
        <v>0.32880594489631804</v>
      </c>
      <c r="Q894">
        <v>0.3764221178573865</v>
      </c>
      <c r="R894">
        <v>0.29427309953815539</v>
      </c>
      <c r="S894">
        <v>0.329304782604458</v>
      </c>
    </row>
    <row r="895" spans="2:19" x14ac:dyDescent="0.45">
      <c r="B895" s="3">
        <v>42057</v>
      </c>
      <c r="I895">
        <v>0.37015558019481293</v>
      </c>
      <c r="J895">
        <v>0.28404509037150716</v>
      </c>
      <c r="K895">
        <v>0.34579932943368008</v>
      </c>
      <c r="Q895">
        <v>0.47091018143649721</v>
      </c>
      <c r="R895">
        <v>0.28253861148597992</v>
      </c>
      <c r="S895">
        <v>0.24655120707752293</v>
      </c>
    </row>
    <row r="896" spans="2:19" x14ac:dyDescent="0.45">
      <c r="B896" s="3">
        <v>42057</v>
      </c>
      <c r="I896">
        <v>0.36013860285704941</v>
      </c>
      <c r="J896">
        <v>0.31339282795593476</v>
      </c>
      <c r="K896">
        <v>0.32646856918701572</v>
      </c>
      <c r="Q896">
        <v>0.40265285490407376</v>
      </c>
      <c r="R896">
        <v>0.30488712765741732</v>
      </c>
      <c r="S896">
        <v>0.29246001743850902</v>
      </c>
    </row>
    <row r="897" spans="2:19" x14ac:dyDescent="0.45">
      <c r="B897" s="3">
        <v>42057</v>
      </c>
      <c r="I897">
        <v>0.25646669033250508</v>
      </c>
      <c r="J897">
        <v>0.3092888415572122</v>
      </c>
      <c r="K897">
        <v>0.43424446811028283</v>
      </c>
      <c r="Q897">
        <v>0.47285484242005987</v>
      </c>
      <c r="R897">
        <v>0.28738210259949393</v>
      </c>
      <c r="S897">
        <v>0.23976305498044628</v>
      </c>
    </row>
    <row r="898" spans="2:19" x14ac:dyDescent="0.45">
      <c r="B898" s="3">
        <v>42057</v>
      </c>
      <c r="I898" t="s">
        <v>5818</v>
      </c>
      <c r="J898" t="s">
        <v>5818</v>
      </c>
      <c r="K898" t="s">
        <v>5818</v>
      </c>
      <c r="Q898">
        <v>0.44887382447467289</v>
      </c>
      <c r="R898">
        <v>0.28085590256300236</v>
      </c>
      <c r="S898">
        <v>0.27027027296232486</v>
      </c>
    </row>
    <row r="899" spans="2:19" x14ac:dyDescent="0.45">
      <c r="B899" s="3">
        <v>42057</v>
      </c>
      <c r="I899">
        <v>0.40497078659436675</v>
      </c>
      <c r="J899">
        <v>0.30648872346079881</v>
      </c>
      <c r="K899">
        <v>0.28854048994483433</v>
      </c>
      <c r="Q899">
        <v>0.28556691326851685</v>
      </c>
      <c r="R899">
        <v>0.29182372872821399</v>
      </c>
      <c r="S899">
        <v>0.42260935800326926</v>
      </c>
    </row>
    <row r="900" spans="2:19" x14ac:dyDescent="0.45">
      <c r="B900" s="3">
        <v>42063</v>
      </c>
      <c r="I900">
        <v>0.58505122076874683</v>
      </c>
      <c r="J900">
        <v>0.24688253427101151</v>
      </c>
      <c r="K900">
        <v>0.16806624496024164</v>
      </c>
      <c r="Q900">
        <v>0.40115671546800563</v>
      </c>
      <c r="R900">
        <v>0.29174888534852733</v>
      </c>
      <c r="S900">
        <v>0.30709439918346715</v>
      </c>
    </row>
    <row r="901" spans="2:19" x14ac:dyDescent="0.45">
      <c r="B901" s="3">
        <v>42063</v>
      </c>
      <c r="I901" t="s">
        <v>5818</v>
      </c>
      <c r="J901" t="s">
        <v>5818</v>
      </c>
      <c r="K901" t="s">
        <v>5818</v>
      </c>
      <c r="Q901">
        <v>0.45963068076096686</v>
      </c>
      <c r="R901">
        <v>0.28426475974467302</v>
      </c>
      <c r="S901">
        <v>0.25610455949436012</v>
      </c>
    </row>
    <row r="902" spans="2:19" x14ac:dyDescent="0.45">
      <c r="B902" s="3">
        <v>42063</v>
      </c>
      <c r="I902">
        <v>0.52467043900012433</v>
      </c>
      <c r="J902">
        <v>0.27400198980226342</v>
      </c>
      <c r="K902">
        <v>0.20132757119761224</v>
      </c>
      <c r="Q902">
        <v>0.42862843094530167</v>
      </c>
      <c r="R902">
        <v>0.29398330749838647</v>
      </c>
      <c r="S902">
        <v>0.27738826155631191</v>
      </c>
    </row>
    <row r="903" spans="2:19" x14ac:dyDescent="0.45">
      <c r="B903" s="3">
        <v>42063</v>
      </c>
      <c r="I903">
        <v>0.43446326879946134</v>
      </c>
      <c r="J903">
        <v>0.30154530410579572</v>
      </c>
      <c r="K903">
        <v>0.26399142709474294</v>
      </c>
      <c r="Q903">
        <v>0.59600549473967201</v>
      </c>
      <c r="R903">
        <v>0.24310944564109119</v>
      </c>
      <c r="S903">
        <v>0.16088505961923685</v>
      </c>
    </row>
    <row r="904" spans="2:19" x14ac:dyDescent="0.45">
      <c r="B904" s="3">
        <v>42064</v>
      </c>
      <c r="I904">
        <v>0.44241542770954539</v>
      </c>
      <c r="J904">
        <v>0.28754578754578758</v>
      </c>
      <c r="K904">
        <v>0.27003878474466714</v>
      </c>
      <c r="Q904">
        <v>0.51333345903593264</v>
      </c>
      <c r="R904">
        <v>0.26910285855039628</v>
      </c>
      <c r="S904">
        <v>0.21756368241367119</v>
      </c>
    </row>
    <row r="905" spans="2:19" x14ac:dyDescent="0.45">
      <c r="B905" s="3">
        <v>42064</v>
      </c>
      <c r="I905">
        <v>0.48740435556259692</v>
      </c>
      <c r="J905">
        <v>0.29948944097146585</v>
      </c>
      <c r="K905">
        <v>0.21310620346593726</v>
      </c>
      <c r="Q905">
        <v>0.44466453784517296</v>
      </c>
      <c r="R905">
        <v>0.2702311281176456</v>
      </c>
      <c r="S905">
        <v>0.28510433403718155</v>
      </c>
    </row>
    <row r="906" spans="2:19" x14ac:dyDescent="0.45">
      <c r="B906" s="3">
        <v>42064</v>
      </c>
      <c r="I906">
        <v>0.42470197542661314</v>
      </c>
      <c r="J906">
        <v>0.30047837294214103</v>
      </c>
      <c r="K906">
        <v>0.27481965163124583</v>
      </c>
      <c r="Q906">
        <v>0.39826958641285526</v>
      </c>
      <c r="R906">
        <v>0.27829075914707868</v>
      </c>
      <c r="S906">
        <v>0.32343965444006617</v>
      </c>
    </row>
    <row r="907" spans="2:19" x14ac:dyDescent="0.45">
      <c r="B907" s="3">
        <v>42064</v>
      </c>
      <c r="I907">
        <v>0.32844765181511087</v>
      </c>
      <c r="J907">
        <v>0.30895341885902705</v>
      </c>
      <c r="K907">
        <v>0.36259892932586218</v>
      </c>
      <c r="Q907">
        <v>0.37769928846691297</v>
      </c>
      <c r="R907">
        <v>0.30857372682172463</v>
      </c>
      <c r="S907">
        <v>0.31372698471136251</v>
      </c>
    </row>
    <row r="908" spans="2:19" x14ac:dyDescent="0.45">
      <c r="B908" s="3">
        <v>42064</v>
      </c>
      <c r="I908">
        <v>0.49554081813786849</v>
      </c>
      <c r="J908">
        <v>0.27867475112770923</v>
      </c>
      <c r="K908">
        <v>0.2257844307344222</v>
      </c>
      <c r="Q908">
        <v>0.3658334501468522</v>
      </c>
      <c r="R908">
        <v>0.28840106320935921</v>
      </c>
      <c r="S908">
        <v>0.34576548664378853</v>
      </c>
    </row>
    <row r="909" spans="2:19" x14ac:dyDescent="0.45">
      <c r="B909" s="3">
        <v>42070</v>
      </c>
      <c r="I909">
        <v>0.5885344752518078</v>
      </c>
      <c r="J909">
        <v>0.26906168898077437</v>
      </c>
      <c r="K909">
        <v>0.14240383576741775</v>
      </c>
      <c r="Q909">
        <v>0.45910059290894184</v>
      </c>
      <c r="R909">
        <v>0.2881244875203916</v>
      </c>
      <c r="S909">
        <v>0.25277491957066656</v>
      </c>
    </row>
    <row r="910" spans="2:19" x14ac:dyDescent="0.45">
      <c r="B910" s="3">
        <v>42070</v>
      </c>
      <c r="I910">
        <v>0.44002387480648347</v>
      </c>
      <c r="J910">
        <v>0.30013243056721317</v>
      </c>
      <c r="K910">
        <v>0.2598436946263033</v>
      </c>
      <c r="Q910">
        <v>0.52211591841943106</v>
      </c>
      <c r="R910">
        <v>0.26644411872506174</v>
      </c>
      <c r="S910">
        <v>0.21143996285550715</v>
      </c>
    </row>
    <row r="911" spans="2:19" x14ac:dyDescent="0.45">
      <c r="B911" s="3">
        <v>42070</v>
      </c>
      <c r="I911">
        <v>0.36870446626544184</v>
      </c>
      <c r="J911">
        <v>0.2929468905078661</v>
      </c>
      <c r="K911">
        <v>0.33834864322669195</v>
      </c>
      <c r="Q911">
        <v>0.58429255012125236</v>
      </c>
      <c r="R911">
        <v>0.25152164648420705</v>
      </c>
      <c r="S911">
        <v>0.1641858033945407</v>
      </c>
    </row>
    <row r="912" spans="2:19" x14ac:dyDescent="0.45">
      <c r="B912" s="3">
        <v>42071</v>
      </c>
      <c r="I912">
        <v>0.33803601633178659</v>
      </c>
      <c r="J912">
        <v>0.30605965678518932</v>
      </c>
      <c r="K912">
        <v>0.35590432688302398</v>
      </c>
      <c r="Q912">
        <v>0.56795851753360371</v>
      </c>
      <c r="R912">
        <v>0.25308173018952085</v>
      </c>
      <c r="S912">
        <v>0.17895975227687538</v>
      </c>
    </row>
    <row r="913" spans="2:19" x14ac:dyDescent="0.45">
      <c r="B913" s="3">
        <v>42071</v>
      </c>
      <c r="I913">
        <v>0.23863772922825494</v>
      </c>
      <c r="J913">
        <v>0.2883889730093494</v>
      </c>
      <c r="K913">
        <v>0.47297329776239583</v>
      </c>
      <c r="Q913">
        <v>0.50255687464989796</v>
      </c>
      <c r="R913">
        <v>0.28043403624798974</v>
      </c>
      <c r="S913">
        <v>0.21700908910211233</v>
      </c>
    </row>
    <row r="914" spans="2:19" x14ac:dyDescent="0.45">
      <c r="B914" s="3">
        <v>42071</v>
      </c>
      <c r="I914">
        <v>0.32084490028521195</v>
      </c>
      <c r="J914">
        <v>0.30920789036201618</v>
      </c>
      <c r="K914">
        <v>0.3699472093527717</v>
      </c>
      <c r="Q914">
        <v>0.45082476825759987</v>
      </c>
      <c r="R914">
        <v>0.27985034763381039</v>
      </c>
      <c r="S914">
        <v>0.26932488410858973</v>
      </c>
    </row>
    <row r="915" spans="2:19" x14ac:dyDescent="0.45">
      <c r="B915" s="3">
        <v>42071</v>
      </c>
      <c r="I915">
        <v>0.39801071943929078</v>
      </c>
      <c r="J915">
        <v>0.287466501752216</v>
      </c>
      <c r="K915">
        <v>0.31452277880849305</v>
      </c>
      <c r="Q915">
        <v>0.44640364797394405</v>
      </c>
      <c r="R915">
        <v>0.28132783291210711</v>
      </c>
      <c r="S915">
        <v>0.27226851911394867</v>
      </c>
    </row>
    <row r="916" spans="2:19" x14ac:dyDescent="0.45">
      <c r="B916" s="3">
        <v>42071</v>
      </c>
      <c r="I916">
        <v>0.49470561480533265</v>
      </c>
      <c r="J916">
        <v>0.27867245079529002</v>
      </c>
      <c r="K916">
        <v>0.22662193439937731</v>
      </c>
      <c r="Q916">
        <v>0.35379345135442702</v>
      </c>
      <c r="R916">
        <v>0.30761740517838082</v>
      </c>
      <c r="S916">
        <v>0.33858914346719227</v>
      </c>
    </row>
    <row r="917" spans="2:19" x14ac:dyDescent="0.45">
      <c r="B917" s="3">
        <v>42071</v>
      </c>
      <c r="I917">
        <v>0.41903747269422054</v>
      </c>
      <c r="J917">
        <v>0.30041192954917745</v>
      </c>
      <c r="K917">
        <v>0.28055059775660202</v>
      </c>
      <c r="Q917">
        <v>0.3062144541327928</v>
      </c>
      <c r="R917">
        <v>0.28561674609594168</v>
      </c>
      <c r="S917">
        <v>0.40816879977126536</v>
      </c>
    </row>
    <row r="918" spans="2:19" x14ac:dyDescent="0.45">
      <c r="B918" s="3">
        <v>42077</v>
      </c>
      <c r="I918">
        <v>0.68862639048863106</v>
      </c>
      <c r="J918">
        <v>0.21711612398975405</v>
      </c>
      <c r="K918">
        <v>9.4257485521614837E-2</v>
      </c>
      <c r="Q918">
        <v>0.46612285709184309</v>
      </c>
      <c r="R918">
        <v>0.28147757040574006</v>
      </c>
      <c r="S918">
        <v>0.25239957250241679</v>
      </c>
    </row>
    <row r="919" spans="2:19" x14ac:dyDescent="0.45">
      <c r="B919" s="3">
        <v>42077</v>
      </c>
      <c r="I919" t="s">
        <v>5818</v>
      </c>
      <c r="J919" t="s">
        <v>5818</v>
      </c>
      <c r="K919" t="s">
        <v>5818</v>
      </c>
      <c r="Q919">
        <v>0.44643200919258097</v>
      </c>
      <c r="R919">
        <v>0.27966607709013902</v>
      </c>
      <c r="S919">
        <v>0.27390191371728001</v>
      </c>
    </row>
    <row r="920" spans="2:19" x14ac:dyDescent="0.45">
      <c r="B920" s="3">
        <v>42077</v>
      </c>
      <c r="I920">
        <v>0.44442770706233836</v>
      </c>
      <c r="J920">
        <v>0.27157239336195427</v>
      </c>
      <c r="K920">
        <v>0.28399989957570737</v>
      </c>
      <c r="Q920">
        <v>0.53584668207942554</v>
      </c>
      <c r="R920">
        <v>0.2710887354928021</v>
      </c>
      <c r="S920">
        <v>0.19306458242777236</v>
      </c>
    </row>
    <row r="921" spans="2:19" x14ac:dyDescent="0.45">
      <c r="B921" s="3">
        <v>42077</v>
      </c>
      <c r="I921">
        <v>0.39971293943551195</v>
      </c>
      <c r="J921">
        <v>0.31455219853706612</v>
      </c>
      <c r="K921">
        <v>0.28573486202742193</v>
      </c>
      <c r="Q921">
        <v>0.52738878212569007</v>
      </c>
      <c r="R921">
        <v>0.27793881156388534</v>
      </c>
      <c r="S921">
        <v>0.19467240631042479</v>
      </c>
    </row>
    <row r="922" spans="2:19" x14ac:dyDescent="0.45">
      <c r="B922" s="3">
        <v>42078</v>
      </c>
      <c r="I922">
        <v>0.39001322751322748</v>
      </c>
      <c r="J922">
        <v>0.3074735449735449</v>
      </c>
      <c r="K922">
        <v>0.30251322751322746</v>
      </c>
      <c r="Q922">
        <v>0.41005952923170924</v>
      </c>
      <c r="R922">
        <v>0.27642441329421674</v>
      </c>
      <c r="S922">
        <v>0.31351605747407418</v>
      </c>
    </row>
    <row r="923" spans="2:19" x14ac:dyDescent="0.45">
      <c r="B923" s="3">
        <v>42078</v>
      </c>
      <c r="I923">
        <v>0.39313125740769805</v>
      </c>
      <c r="J923">
        <v>0.30736576841640256</v>
      </c>
      <c r="K923">
        <v>0.29950297417589938</v>
      </c>
      <c r="Q923">
        <v>0.40646408805149709</v>
      </c>
      <c r="R923">
        <v>0.28219508220354383</v>
      </c>
      <c r="S923">
        <v>0.31134082974495902</v>
      </c>
    </row>
    <row r="924" spans="2:19" x14ac:dyDescent="0.45">
      <c r="B924" s="3">
        <v>42078</v>
      </c>
      <c r="I924">
        <v>0.3615444271592716</v>
      </c>
      <c r="J924">
        <v>0.2965456815210295</v>
      </c>
      <c r="K924">
        <v>0.34190989131969884</v>
      </c>
      <c r="Q924">
        <v>0.32111544220879079</v>
      </c>
      <c r="R924">
        <v>0.29673808065188995</v>
      </c>
      <c r="S924">
        <v>0.38214647713931932</v>
      </c>
    </row>
    <row r="925" spans="2:19" x14ac:dyDescent="0.45">
      <c r="B925" s="3">
        <v>42078</v>
      </c>
      <c r="I925">
        <v>0.39315590663441191</v>
      </c>
      <c r="J925">
        <v>0.30538751343201032</v>
      </c>
      <c r="K925">
        <v>0.30145657993357777</v>
      </c>
      <c r="Q925">
        <v>0.36714057668167543</v>
      </c>
      <c r="R925">
        <v>0.30523949936484901</v>
      </c>
      <c r="S925">
        <v>0.3276199239534755</v>
      </c>
    </row>
    <row r="926" spans="2:19" x14ac:dyDescent="0.45">
      <c r="B926" s="3">
        <v>42078</v>
      </c>
      <c r="I926">
        <v>0.60402138618261159</v>
      </c>
      <c r="J926">
        <v>0.26300401769997173</v>
      </c>
      <c r="K926">
        <v>0.1329745961174166</v>
      </c>
      <c r="Q926">
        <v>0.5428873677179733</v>
      </c>
      <c r="R926">
        <v>0.25706784653933612</v>
      </c>
      <c r="S926">
        <v>0.20004478574269041</v>
      </c>
    </row>
    <row r="927" spans="2:19" x14ac:dyDescent="0.45">
      <c r="B927" s="3">
        <v>42084</v>
      </c>
      <c r="I927">
        <v>0.46609876827443303</v>
      </c>
      <c r="J927">
        <v>0.27002033690188404</v>
      </c>
      <c r="K927">
        <v>0.26388089482368288</v>
      </c>
      <c r="Q927">
        <v>0.42658665510634181</v>
      </c>
      <c r="R927">
        <v>0.28230309321763164</v>
      </c>
      <c r="S927">
        <v>0.29111025167602667</v>
      </c>
    </row>
    <row r="928" spans="2:19" x14ac:dyDescent="0.45">
      <c r="B928" s="3">
        <v>42084</v>
      </c>
      <c r="I928">
        <v>0.39983853390551555</v>
      </c>
      <c r="J928">
        <v>0.30056147454292514</v>
      </c>
      <c r="K928">
        <v>0.29959999155155931</v>
      </c>
      <c r="Q928">
        <v>0.51623881628800472</v>
      </c>
      <c r="R928">
        <v>0.26019329708459071</v>
      </c>
      <c r="S928">
        <v>0.22356788662740462</v>
      </c>
    </row>
    <row r="929" spans="2:19" x14ac:dyDescent="0.45">
      <c r="B929" s="3">
        <v>42084</v>
      </c>
      <c r="I929">
        <v>0.29581699833778241</v>
      </c>
      <c r="J929">
        <v>0.28499185152172873</v>
      </c>
      <c r="K929">
        <v>0.4191911501404888</v>
      </c>
      <c r="Q929">
        <v>0.39304605033003814</v>
      </c>
      <c r="R929">
        <v>0.27230611958463991</v>
      </c>
      <c r="S929">
        <v>0.33464783008532178</v>
      </c>
    </row>
    <row r="930" spans="2:19" x14ac:dyDescent="0.45">
      <c r="B930" s="3">
        <v>42084</v>
      </c>
      <c r="I930">
        <v>0.44244753137220205</v>
      </c>
      <c r="J930">
        <v>0.28669474863390698</v>
      </c>
      <c r="K930">
        <v>0.27085771999389102</v>
      </c>
      <c r="Q930">
        <v>0.54274461050678613</v>
      </c>
      <c r="R930">
        <v>0.2486563554780197</v>
      </c>
      <c r="S930">
        <v>0.20859903401519406</v>
      </c>
    </row>
    <row r="931" spans="2:19" x14ac:dyDescent="0.45">
      <c r="B931" s="3">
        <v>42085</v>
      </c>
      <c r="I931" t="s">
        <v>5818</v>
      </c>
      <c r="J931" t="s">
        <v>5818</v>
      </c>
      <c r="K931" t="s">
        <v>5818</v>
      </c>
      <c r="Q931">
        <v>0.64782624564252111</v>
      </c>
      <c r="R931">
        <v>0.2303161241850312</v>
      </c>
      <c r="S931">
        <v>0.12185763017244751</v>
      </c>
    </row>
    <row r="932" spans="2:19" x14ac:dyDescent="0.45">
      <c r="B932" s="3">
        <v>42085</v>
      </c>
      <c r="I932">
        <v>0.36442083930736358</v>
      </c>
      <c r="J932">
        <v>0.31456432877669571</v>
      </c>
      <c r="K932">
        <v>0.3210148319159406</v>
      </c>
      <c r="Q932">
        <v>0.32105595367061518</v>
      </c>
      <c r="R932">
        <v>0.2857881140217261</v>
      </c>
      <c r="S932">
        <v>0.39315593230765855</v>
      </c>
    </row>
    <row r="933" spans="2:19" x14ac:dyDescent="0.45">
      <c r="B933" s="3">
        <v>42085</v>
      </c>
      <c r="I933">
        <v>0.40835208606457329</v>
      </c>
      <c r="J933">
        <v>0.30050105043474923</v>
      </c>
      <c r="K933">
        <v>0.29114686350067759</v>
      </c>
      <c r="Q933">
        <v>0.3444892339538197</v>
      </c>
      <c r="R933">
        <v>0.29662777113347422</v>
      </c>
      <c r="S933">
        <v>0.35888299491270587</v>
      </c>
    </row>
    <row r="934" spans="2:19" x14ac:dyDescent="0.45">
      <c r="B934" s="3">
        <v>42085</v>
      </c>
      <c r="I934">
        <v>0.49018188503211424</v>
      </c>
      <c r="J934">
        <v>0.28868934771868138</v>
      </c>
      <c r="K934">
        <v>0.2211287672492043</v>
      </c>
      <c r="Q934">
        <v>0.52490620527274889</v>
      </c>
      <c r="R934">
        <v>0.27263272269019362</v>
      </c>
      <c r="S934">
        <v>0.20246107203705749</v>
      </c>
    </row>
    <row r="935" spans="2:19" x14ac:dyDescent="0.45">
      <c r="B935" s="3">
        <v>42085</v>
      </c>
      <c r="I935">
        <v>0.39309016243984812</v>
      </c>
      <c r="J935">
        <v>0.30935317387960898</v>
      </c>
      <c r="K935">
        <v>0.2975566636805429</v>
      </c>
      <c r="Q935">
        <v>0.41190795488705406</v>
      </c>
      <c r="R935">
        <v>0.30742734407732936</v>
      </c>
      <c r="S935">
        <v>0.28066470103561658</v>
      </c>
    </row>
    <row r="936" spans="2:19" x14ac:dyDescent="0.45">
      <c r="B936" s="3" t="s">
        <v>5503</v>
      </c>
      <c r="I936">
        <v>0.53607275038702462</v>
      </c>
      <c r="J936">
        <v>0.26062737298243099</v>
      </c>
      <c r="K936">
        <v>0.20329987663054438</v>
      </c>
      <c r="Q936">
        <v>0.5999413132415895</v>
      </c>
      <c r="R936">
        <v>0.24858314849715135</v>
      </c>
      <c r="S936">
        <v>0.15147553826125906</v>
      </c>
    </row>
    <row r="937" spans="2:19" x14ac:dyDescent="0.45">
      <c r="B937" s="3" t="s">
        <v>5503</v>
      </c>
      <c r="I937">
        <v>0.50012832108140504</v>
      </c>
      <c r="J937">
        <v>0.29112905872586042</v>
      </c>
      <c r="K937">
        <v>0.20874262019273446</v>
      </c>
      <c r="Q937">
        <v>0.51093959646591225</v>
      </c>
      <c r="R937">
        <v>0.28250392395129237</v>
      </c>
      <c r="S937">
        <v>0.20655647958279535</v>
      </c>
    </row>
    <row r="938" spans="2:19" x14ac:dyDescent="0.45">
      <c r="B938" s="3" t="s">
        <v>5503</v>
      </c>
      <c r="I938">
        <v>0.38203411445879171</v>
      </c>
      <c r="J938">
        <v>0.29475530049418142</v>
      </c>
      <c r="K938">
        <v>0.32321058504702693</v>
      </c>
      <c r="Q938">
        <v>0.44029295895874015</v>
      </c>
      <c r="R938">
        <v>0.28657841355280012</v>
      </c>
      <c r="S938">
        <v>0.27312862748845973</v>
      </c>
    </row>
    <row r="939" spans="2:19" x14ac:dyDescent="0.45">
      <c r="B939" s="3" t="s">
        <v>5504</v>
      </c>
      <c r="I939">
        <v>0.41190795488705406</v>
      </c>
      <c r="J939">
        <v>0.30742734407732936</v>
      </c>
      <c r="K939">
        <v>0.28066470103561658</v>
      </c>
      <c r="Q939">
        <v>0.44222913799313213</v>
      </c>
      <c r="R939">
        <v>0.29555084776384349</v>
      </c>
      <c r="S939">
        <v>0.26222001424302427</v>
      </c>
    </row>
    <row r="940" spans="2:19" x14ac:dyDescent="0.45">
      <c r="B940" s="3" t="s">
        <v>5504</v>
      </c>
      <c r="I940">
        <v>0.48007448155034071</v>
      </c>
      <c r="J940">
        <v>0.28313353508377753</v>
      </c>
      <c r="K940">
        <v>0.23679198336588175</v>
      </c>
      <c r="Q940">
        <v>0.45726779801342871</v>
      </c>
      <c r="R940">
        <v>0.26622117230991243</v>
      </c>
      <c r="S940">
        <v>0.27651102967665875</v>
      </c>
    </row>
    <row r="941" spans="2:19" x14ac:dyDescent="0.45">
      <c r="B941" s="3" t="s">
        <v>5504</v>
      </c>
      <c r="I941">
        <v>0.49005462061841881</v>
      </c>
      <c r="J941">
        <v>0.28679052566292917</v>
      </c>
      <c r="K941">
        <v>0.22315485371865187</v>
      </c>
      <c r="Q941">
        <v>0.39140868473150869</v>
      </c>
      <c r="R941">
        <v>0.3013287387794763</v>
      </c>
      <c r="S941">
        <v>0.30726257648901495</v>
      </c>
    </row>
    <row r="942" spans="2:19" x14ac:dyDescent="0.45">
      <c r="B942" s="3" t="s">
        <v>5504</v>
      </c>
      <c r="I942">
        <v>0.41927509264040169</v>
      </c>
      <c r="J942">
        <v>0.3016170230349573</v>
      </c>
      <c r="K942">
        <v>0.27910788432464095</v>
      </c>
      <c r="Q942">
        <v>0.3745782375919362</v>
      </c>
      <c r="R942">
        <v>0.29299315600685466</v>
      </c>
      <c r="S942">
        <v>0.33242860640120914</v>
      </c>
    </row>
    <row r="943" spans="2:19" x14ac:dyDescent="0.45">
      <c r="B943" s="3" t="s">
        <v>5504</v>
      </c>
      <c r="I943">
        <v>0.30927993842330903</v>
      </c>
      <c r="J943">
        <v>0.31030394104475573</v>
      </c>
      <c r="K943">
        <v>0.38041612053193524</v>
      </c>
      <c r="Q943">
        <v>0.27321142733341003</v>
      </c>
      <c r="R943">
        <v>0.28843277103980719</v>
      </c>
      <c r="S943">
        <v>0.43835580162678267</v>
      </c>
    </row>
    <row r="944" spans="2:19" x14ac:dyDescent="0.45">
      <c r="B944" s="3" t="s">
        <v>5504</v>
      </c>
      <c r="I944">
        <v>0.40328868952044217</v>
      </c>
      <c r="J944">
        <v>0.29218035264995201</v>
      </c>
      <c r="K944">
        <v>0.30453095782960582</v>
      </c>
      <c r="Q944">
        <v>0.41567288009428693</v>
      </c>
      <c r="R944">
        <v>0.28168615470504305</v>
      </c>
      <c r="S944">
        <v>0.30264096520066991</v>
      </c>
    </row>
    <row r="945" spans="2:19" x14ac:dyDescent="0.45">
      <c r="B945" s="3" t="s">
        <v>5505</v>
      </c>
      <c r="I945">
        <v>0.46633580968619331</v>
      </c>
      <c r="J945">
        <v>0.28776438111476477</v>
      </c>
      <c r="K945">
        <v>0.245899809199042</v>
      </c>
      <c r="Q945">
        <v>0.45949098686207102</v>
      </c>
      <c r="R945">
        <v>0.28240507960566708</v>
      </c>
      <c r="S945">
        <v>0.25810393353226196</v>
      </c>
    </row>
    <row r="946" spans="2:19" x14ac:dyDescent="0.45">
      <c r="B946" s="3" t="s">
        <v>5505</v>
      </c>
      <c r="I946">
        <v>0.39293318732794946</v>
      </c>
      <c r="J946">
        <v>0.28732642849538415</v>
      </c>
      <c r="K946">
        <v>0.31974038417666656</v>
      </c>
      <c r="Q946">
        <v>0.60707933743899178</v>
      </c>
      <c r="R946">
        <v>0.24489742763803443</v>
      </c>
      <c r="S946">
        <v>0.1480232349229737</v>
      </c>
    </row>
    <row r="947" spans="2:19" x14ac:dyDescent="0.45">
      <c r="B947" s="3" t="s">
        <v>5505</v>
      </c>
      <c r="I947">
        <v>0.49231542687297852</v>
      </c>
      <c r="J947">
        <v>0.27633581534830648</v>
      </c>
      <c r="K947">
        <v>0.23134875777871497</v>
      </c>
      <c r="Q947">
        <v>0.54217052183983716</v>
      </c>
      <c r="R947">
        <v>0.25850153829560857</v>
      </c>
      <c r="S947">
        <v>0.19932793986455427</v>
      </c>
    </row>
    <row r="948" spans="2:19" x14ac:dyDescent="0.45">
      <c r="B948" s="3" t="s">
        <v>5505</v>
      </c>
      <c r="I948">
        <v>0.40863080210881303</v>
      </c>
      <c r="J948">
        <v>0.30174724001858766</v>
      </c>
      <c r="K948">
        <v>0.28962195787259931</v>
      </c>
      <c r="Q948" t="s">
        <v>5818</v>
      </c>
      <c r="R948" t="s">
        <v>5818</v>
      </c>
      <c r="S948" t="s">
        <v>5818</v>
      </c>
    </row>
    <row r="949" spans="2:19" x14ac:dyDescent="0.45">
      <c r="B949" s="3" t="s">
        <v>5506</v>
      </c>
      <c r="I949">
        <v>0.4443367470890407</v>
      </c>
      <c r="J949">
        <v>0.29560169009710296</v>
      </c>
      <c r="K949">
        <v>0.2600615628138564</v>
      </c>
      <c r="Q949">
        <v>0.41347061843880845</v>
      </c>
      <c r="R949">
        <v>0.27627475616888464</v>
      </c>
      <c r="S949">
        <v>0.31025462539230686</v>
      </c>
    </row>
    <row r="950" spans="2:19" x14ac:dyDescent="0.45">
      <c r="B950" s="3" t="s">
        <v>5506</v>
      </c>
      <c r="I950">
        <v>0.41735033595182586</v>
      </c>
      <c r="J950">
        <v>0.3044653174064299</v>
      </c>
      <c r="K950">
        <v>0.2781843466417443</v>
      </c>
      <c r="Q950">
        <v>0.4661094480435119</v>
      </c>
      <c r="R950">
        <v>0.28490422259049886</v>
      </c>
      <c r="S950">
        <v>0.24898632936598916</v>
      </c>
    </row>
    <row r="951" spans="2:19" x14ac:dyDescent="0.45">
      <c r="B951" s="3" t="s">
        <v>5506</v>
      </c>
      <c r="I951">
        <v>0.37746114932488983</v>
      </c>
      <c r="J951">
        <v>0.28056192451868833</v>
      </c>
      <c r="K951">
        <v>0.34197692615642172</v>
      </c>
      <c r="Q951">
        <v>0.38829567424621175</v>
      </c>
      <c r="R951">
        <v>0.30734961720453713</v>
      </c>
      <c r="S951">
        <v>0.30435470854925112</v>
      </c>
    </row>
    <row r="952" spans="2:19" x14ac:dyDescent="0.45">
      <c r="B952" s="3" t="s">
        <v>5506</v>
      </c>
      <c r="I952">
        <v>0.39000072755653453</v>
      </c>
      <c r="J952">
        <v>0.30152720730731331</v>
      </c>
      <c r="K952">
        <v>0.30847206513615233</v>
      </c>
      <c r="Q952">
        <v>0.43829018180057144</v>
      </c>
      <c r="R952">
        <v>0.29015998882732913</v>
      </c>
      <c r="S952">
        <v>0.27154982937209926</v>
      </c>
    </row>
    <row r="953" spans="2:19" x14ac:dyDescent="0.45">
      <c r="B953" s="3" t="s">
        <v>5506</v>
      </c>
      <c r="I953">
        <v>0.48987307838080185</v>
      </c>
      <c r="J953">
        <v>0.28660898342531221</v>
      </c>
      <c r="K953">
        <v>0.22351793819388596</v>
      </c>
      <c r="Q953">
        <v>0.49731943196207079</v>
      </c>
      <c r="R953">
        <v>0.25852242306517653</v>
      </c>
      <c r="S953">
        <v>0.24415814497275265</v>
      </c>
    </row>
    <row r="954" spans="2:19" x14ac:dyDescent="0.45">
      <c r="B954" s="3" t="s">
        <v>5507</v>
      </c>
      <c r="I954">
        <v>0.51084955120552322</v>
      </c>
      <c r="J954">
        <v>0.28500146860965297</v>
      </c>
      <c r="K954">
        <v>0.20414898018482369</v>
      </c>
      <c r="Q954">
        <v>0.45705297374095999</v>
      </c>
      <c r="R954">
        <v>0.26909286305333924</v>
      </c>
      <c r="S954">
        <v>0.27385416320570088</v>
      </c>
    </row>
    <row r="955" spans="2:19" x14ac:dyDescent="0.45">
      <c r="B955" s="3" t="s">
        <v>5507</v>
      </c>
      <c r="I955">
        <v>0.46151957764452256</v>
      </c>
      <c r="J955">
        <v>0.28480671517443856</v>
      </c>
      <c r="K955">
        <v>0.25367370718103877</v>
      </c>
      <c r="Q955">
        <v>0.44254377816996415</v>
      </c>
      <c r="R955">
        <v>0.27414599947806784</v>
      </c>
      <c r="S955">
        <v>0.28331022235196807</v>
      </c>
    </row>
    <row r="956" spans="2:19" x14ac:dyDescent="0.45">
      <c r="B956" s="3" t="s">
        <v>5507</v>
      </c>
      <c r="I956">
        <v>0.47522875719091084</v>
      </c>
      <c r="J956">
        <v>0.27388277307793646</v>
      </c>
      <c r="K956">
        <v>0.25088846973115264</v>
      </c>
      <c r="Q956">
        <v>0.38050645342312012</v>
      </c>
      <c r="R956">
        <v>0.29291175645342316</v>
      </c>
      <c r="S956">
        <v>0.32658179012345678</v>
      </c>
    </row>
    <row r="957" spans="2:19" x14ac:dyDescent="0.45">
      <c r="B957" s="3" t="s">
        <v>5507</v>
      </c>
      <c r="I957">
        <v>0.5050268893113905</v>
      </c>
      <c r="J957">
        <v>0.2744632566859021</v>
      </c>
      <c r="K957">
        <v>0.22050985400270728</v>
      </c>
      <c r="Q957">
        <v>0.38989795043306746</v>
      </c>
      <c r="R957">
        <v>0.28575593859874793</v>
      </c>
      <c r="S957">
        <v>0.3243461109681845</v>
      </c>
    </row>
    <row r="958" spans="2:19" x14ac:dyDescent="0.45">
      <c r="B958" s="3" t="s">
        <v>5507</v>
      </c>
      <c r="I958">
        <v>0.3912945799955545</v>
      </c>
      <c r="J958">
        <v>0.31226879945403363</v>
      </c>
      <c r="K958">
        <v>0.29643662055041203</v>
      </c>
      <c r="Q958">
        <v>0.43223336774266524</v>
      </c>
      <c r="R958">
        <v>0.28561347980215102</v>
      </c>
      <c r="S958">
        <v>0.28215315245518396</v>
      </c>
    </row>
    <row r="959" spans="2:19" x14ac:dyDescent="0.45">
      <c r="B959" s="3" t="s">
        <v>5508</v>
      </c>
      <c r="I959">
        <v>0.4753468453934826</v>
      </c>
      <c r="J959">
        <v>0.29202475581497672</v>
      </c>
      <c r="K959">
        <v>0.23262839879154085</v>
      </c>
      <c r="Q959">
        <v>0.43629480777818369</v>
      </c>
      <c r="R959">
        <v>0.28398388340843583</v>
      </c>
      <c r="S959">
        <v>0.27972130881338042</v>
      </c>
    </row>
    <row r="960" spans="2:19" x14ac:dyDescent="0.45">
      <c r="B960" s="3" t="s">
        <v>5508</v>
      </c>
      <c r="I960">
        <v>0.41357429044312777</v>
      </c>
      <c r="J960">
        <v>0.28310060884861504</v>
      </c>
      <c r="K960">
        <v>0.30332510070825713</v>
      </c>
      <c r="Q960">
        <v>0.52733789507983053</v>
      </c>
      <c r="R960">
        <v>0.28295861844248943</v>
      </c>
      <c r="S960">
        <v>0.18970348647768007</v>
      </c>
    </row>
    <row r="961" spans="2:19" x14ac:dyDescent="0.45">
      <c r="B961" s="3" t="s">
        <v>5508</v>
      </c>
      <c r="I961">
        <v>0.52481908063696847</v>
      </c>
      <c r="J961">
        <v>0.26630281627085051</v>
      </c>
      <c r="K961">
        <v>0.20887810309218102</v>
      </c>
      <c r="Q961">
        <v>0.6355148433195158</v>
      </c>
      <c r="R961">
        <v>0.22620260960070873</v>
      </c>
      <c r="S961">
        <v>0.13828254707977541</v>
      </c>
    </row>
    <row r="962" spans="2:19" x14ac:dyDescent="0.45">
      <c r="B962" s="3" t="s">
        <v>5508</v>
      </c>
      <c r="I962">
        <v>0.48275740334229461</v>
      </c>
      <c r="J962">
        <v>0.2686980979372971</v>
      </c>
      <c r="K962">
        <v>0.24854449872040837</v>
      </c>
      <c r="Q962">
        <v>0.43046387174234207</v>
      </c>
      <c r="R962">
        <v>0.27564952309539431</v>
      </c>
      <c r="S962">
        <v>0.29388660516226361</v>
      </c>
    </row>
    <row r="963" spans="2:19" x14ac:dyDescent="0.45">
      <c r="B963" s="3" t="s">
        <v>5509</v>
      </c>
      <c r="I963">
        <v>0.42312470038326738</v>
      </c>
      <c r="J963">
        <v>0.30175074723361328</v>
      </c>
      <c r="K963">
        <v>0.27512455238311939</v>
      </c>
      <c r="Q963">
        <v>0.44225627313862603</v>
      </c>
      <c r="R963">
        <v>0.27385849444672972</v>
      </c>
      <c r="S963">
        <v>0.28388523241464414</v>
      </c>
    </row>
    <row r="964" spans="2:19" x14ac:dyDescent="0.45">
      <c r="B964" s="3" t="s">
        <v>5509</v>
      </c>
      <c r="I964">
        <v>0.3764221178573865</v>
      </c>
      <c r="J964">
        <v>0.29427309953815539</v>
      </c>
      <c r="K964">
        <v>0.329304782604458</v>
      </c>
      <c r="Q964">
        <v>0.48992897892653398</v>
      </c>
      <c r="R964">
        <v>0.27564326464081967</v>
      </c>
      <c r="S964">
        <v>0.23442775643264646</v>
      </c>
    </row>
    <row r="965" spans="2:19" x14ac:dyDescent="0.45">
      <c r="B965" s="3" t="s">
        <v>5509</v>
      </c>
      <c r="I965">
        <v>0.47091018143649721</v>
      </c>
      <c r="J965">
        <v>0.28253861148597992</v>
      </c>
      <c r="K965">
        <v>0.24655120707752293</v>
      </c>
      <c r="Q965">
        <v>0.3882783591842095</v>
      </c>
      <c r="R965">
        <v>0.29290228771252047</v>
      </c>
      <c r="S965">
        <v>0.31881935310327009</v>
      </c>
    </row>
    <row r="966" spans="2:19" x14ac:dyDescent="0.45">
      <c r="B966" s="3" t="s">
        <v>5509</v>
      </c>
      <c r="I966">
        <v>0.40265285490407376</v>
      </c>
      <c r="J966">
        <v>0.30488712765741732</v>
      </c>
      <c r="K966">
        <v>0.29246001743850902</v>
      </c>
      <c r="Q966">
        <v>0.43835580162678267</v>
      </c>
      <c r="R966">
        <v>0.27321142733341003</v>
      </c>
      <c r="S966">
        <v>0.28843277103980719</v>
      </c>
    </row>
    <row r="967" spans="2:19" x14ac:dyDescent="0.45">
      <c r="B967" s="3" t="s">
        <v>5510</v>
      </c>
      <c r="I967">
        <v>0.47285484242005987</v>
      </c>
      <c r="J967">
        <v>0.28738210259949393</v>
      </c>
      <c r="K967">
        <v>0.23976305498044628</v>
      </c>
      <c r="Q967">
        <v>0.38506113724982644</v>
      </c>
      <c r="R967">
        <v>0.29940174347359322</v>
      </c>
      <c r="S967">
        <v>0.31553711927658029</v>
      </c>
    </row>
    <row r="968" spans="2:19" x14ac:dyDescent="0.45">
      <c r="B968" s="3" t="s">
        <v>5510</v>
      </c>
      <c r="I968">
        <v>0.44887382447467289</v>
      </c>
      <c r="J968">
        <v>0.28085590256300236</v>
      </c>
      <c r="K968">
        <v>0.27027027296232486</v>
      </c>
      <c r="Q968">
        <v>0.45499234571060049</v>
      </c>
      <c r="R968">
        <v>0.28486131737829617</v>
      </c>
      <c r="S968">
        <v>0.26014633691110328</v>
      </c>
    </row>
    <row r="969" spans="2:19" x14ac:dyDescent="0.45">
      <c r="B969" s="3" t="s">
        <v>5510</v>
      </c>
      <c r="I969">
        <v>0.28556691326851685</v>
      </c>
      <c r="J969">
        <v>0.29182372872821399</v>
      </c>
      <c r="K969">
        <v>0.42260935800326926</v>
      </c>
      <c r="Q969">
        <v>0.3700217319409137</v>
      </c>
      <c r="R969">
        <v>0.29654206131645311</v>
      </c>
      <c r="S969">
        <v>0.33343620674263319</v>
      </c>
    </row>
    <row r="970" spans="2:19" x14ac:dyDescent="0.45">
      <c r="B970" s="3" t="s">
        <v>5510</v>
      </c>
      <c r="I970">
        <v>0.40115671546800563</v>
      </c>
      <c r="J970">
        <v>0.29174888534852733</v>
      </c>
      <c r="K970">
        <v>0.30709439918346715</v>
      </c>
      <c r="Q970">
        <v>0.38833084292127096</v>
      </c>
      <c r="R970">
        <v>0.29387583620043389</v>
      </c>
      <c r="S970">
        <v>0.31779332087829532</v>
      </c>
    </row>
    <row r="971" spans="2:19" x14ac:dyDescent="0.45">
      <c r="B971" s="3" t="s">
        <v>5510</v>
      </c>
      <c r="I971">
        <v>0.45963068076096686</v>
      </c>
      <c r="J971">
        <v>0.28426475974467302</v>
      </c>
      <c r="K971">
        <v>0.25610455949436012</v>
      </c>
      <c r="Q971">
        <v>0.3539099328887812</v>
      </c>
      <c r="R971">
        <v>0.27845800729276338</v>
      </c>
      <c r="S971">
        <v>0.36763205981845531</v>
      </c>
    </row>
    <row r="972" spans="2:19" x14ac:dyDescent="0.45">
      <c r="B972" s="3">
        <v>42126</v>
      </c>
      <c r="I972">
        <v>0.42862843094530167</v>
      </c>
      <c r="J972">
        <v>0.29398330749838647</v>
      </c>
      <c r="K972">
        <v>0.27738826155631191</v>
      </c>
      <c r="Q972">
        <v>0.57127867735882143</v>
      </c>
      <c r="R972">
        <v>0.2661264224442641</v>
      </c>
      <c r="S972">
        <v>0.16259490019691436</v>
      </c>
    </row>
    <row r="973" spans="2:19" x14ac:dyDescent="0.45">
      <c r="B973" s="3">
        <v>42126</v>
      </c>
      <c r="I973">
        <v>0.59600549473967201</v>
      </c>
      <c r="J973">
        <v>0.24310944564109119</v>
      </c>
      <c r="K973">
        <v>0.16088505961923685</v>
      </c>
      <c r="Q973">
        <v>0.42466316473073734</v>
      </c>
      <c r="R973">
        <v>0.28057823045368979</v>
      </c>
      <c r="S973">
        <v>0.29475860481557292</v>
      </c>
    </row>
    <row r="974" spans="2:19" x14ac:dyDescent="0.45">
      <c r="B974" s="3">
        <v>42126</v>
      </c>
      <c r="I974">
        <v>0.51333345903593264</v>
      </c>
      <c r="J974">
        <v>0.26910285855039628</v>
      </c>
      <c r="K974">
        <v>0.21756368241367119</v>
      </c>
      <c r="Q974">
        <v>0.55167917007091039</v>
      </c>
      <c r="R974">
        <v>0.2623609812946191</v>
      </c>
      <c r="S974">
        <v>0.1859598486344706</v>
      </c>
    </row>
    <row r="975" spans="2:19" x14ac:dyDescent="0.45">
      <c r="B975" s="3">
        <v>42127</v>
      </c>
      <c r="I975">
        <v>0.44466453784517296</v>
      </c>
      <c r="J975">
        <v>0.2702311281176456</v>
      </c>
      <c r="K975">
        <v>0.28510433403718155</v>
      </c>
      <c r="Q975">
        <v>0.40680761733393317</v>
      </c>
      <c r="R975">
        <v>0.28253861148597992</v>
      </c>
      <c r="S975">
        <v>0.31065377118008697</v>
      </c>
    </row>
    <row r="976" spans="2:19" x14ac:dyDescent="0.45">
      <c r="B976" s="3">
        <v>42127</v>
      </c>
      <c r="I976">
        <v>0.39826958641285526</v>
      </c>
      <c r="J976">
        <v>0.27829075914707868</v>
      </c>
      <c r="K976">
        <v>0.32343965444006617</v>
      </c>
      <c r="Q976">
        <v>0.41379158635368263</v>
      </c>
      <c r="R976">
        <v>0.29126759207146902</v>
      </c>
      <c r="S976">
        <v>0.29494082157484836</v>
      </c>
    </row>
    <row r="977" spans="2:19" x14ac:dyDescent="0.45">
      <c r="B977" s="3">
        <v>42127</v>
      </c>
      <c r="I977">
        <v>0.37769928846691297</v>
      </c>
      <c r="J977">
        <v>0.30857372682172463</v>
      </c>
      <c r="K977">
        <v>0.31372698471136251</v>
      </c>
      <c r="Q977">
        <v>0.32823241359826733</v>
      </c>
      <c r="R977">
        <v>0.29527262454091729</v>
      </c>
      <c r="S977">
        <v>0.3764949618608156</v>
      </c>
    </row>
    <row r="978" spans="2:19" x14ac:dyDescent="0.45">
      <c r="B978" s="3">
        <v>42127</v>
      </c>
      <c r="I978">
        <v>0.3658334501468522</v>
      </c>
      <c r="J978">
        <v>0.28840106320935921</v>
      </c>
      <c r="K978">
        <v>0.34576548664378853</v>
      </c>
      <c r="Q978">
        <v>0.49489364806237679</v>
      </c>
      <c r="R978">
        <v>0.29104796228898017</v>
      </c>
      <c r="S978">
        <v>0.21405838964864302</v>
      </c>
    </row>
    <row r="979" spans="2:19" x14ac:dyDescent="0.45">
      <c r="B979" s="3">
        <v>42127</v>
      </c>
      <c r="I979">
        <v>0.45910059290894184</v>
      </c>
      <c r="J979">
        <v>0.2881244875203916</v>
      </c>
      <c r="K979">
        <v>0.25277491957066656</v>
      </c>
      <c r="Q979">
        <v>0.34465690872414728</v>
      </c>
      <c r="R979">
        <v>0.29216178327151071</v>
      </c>
      <c r="S979">
        <v>0.36318130800434201</v>
      </c>
    </row>
    <row r="980" spans="2:19" x14ac:dyDescent="0.45">
      <c r="B980" s="3">
        <v>42127</v>
      </c>
      <c r="I980">
        <v>0.52211591841943106</v>
      </c>
      <c r="J980">
        <v>0.26644411872506174</v>
      </c>
      <c r="K980">
        <v>0.21143996285550715</v>
      </c>
      <c r="Q980" t="s">
        <v>5818</v>
      </c>
      <c r="R980" t="s">
        <v>5818</v>
      </c>
      <c r="S980" t="s">
        <v>5818</v>
      </c>
    </row>
    <row r="981" spans="2:19" x14ac:dyDescent="0.45">
      <c r="B981" s="3">
        <v>42133</v>
      </c>
      <c r="I981">
        <v>0.58429255012125236</v>
      </c>
      <c r="J981">
        <v>0.25152164648420705</v>
      </c>
      <c r="K981">
        <v>0.1641858033945407</v>
      </c>
      <c r="Q981">
        <v>0.6147067134794767</v>
      </c>
      <c r="R981">
        <v>0.22723640469087816</v>
      </c>
      <c r="S981">
        <v>0.15805688182964506</v>
      </c>
    </row>
    <row r="982" spans="2:19" x14ac:dyDescent="0.45">
      <c r="B982" s="3">
        <v>42133</v>
      </c>
      <c r="I982">
        <v>0.56795851753360371</v>
      </c>
      <c r="J982">
        <v>0.25308173018952085</v>
      </c>
      <c r="K982">
        <v>0.17895975227687538</v>
      </c>
      <c r="Q982">
        <v>0.5579045482712881</v>
      </c>
      <c r="R982">
        <v>0.24745468885235652</v>
      </c>
      <c r="S982">
        <v>0.19464076287635515</v>
      </c>
    </row>
    <row r="983" spans="2:19" x14ac:dyDescent="0.45">
      <c r="B983" s="3">
        <v>42134</v>
      </c>
      <c r="I983">
        <v>0.50255687464989796</v>
      </c>
      <c r="J983">
        <v>0.28043403624798974</v>
      </c>
      <c r="K983">
        <v>0.21700908910211233</v>
      </c>
      <c r="Q983">
        <v>0.56811553591719777</v>
      </c>
      <c r="R983">
        <v>0.24649111024652931</v>
      </c>
      <c r="S983">
        <v>0.18539335383627287</v>
      </c>
    </row>
    <row r="984" spans="2:19" x14ac:dyDescent="0.45">
      <c r="B984" s="3">
        <v>42134</v>
      </c>
      <c r="I984">
        <v>0.45082476825759987</v>
      </c>
      <c r="J984">
        <v>0.27985034763381039</v>
      </c>
      <c r="K984">
        <v>0.26932488410858973</v>
      </c>
      <c r="Q984">
        <v>0.38686249577338683</v>
      </c>
      <c r="R984">
        <v>0.29306740197829306</v>
      </c>
      <c r="S984">
        <v>0.32007010224832005</v>
      </c>
    </row>
    <row r="985" spans="2:19" x14ac:dyDescent="0.45">
      <c r="B985" s="3">
        <v>42134</v>
      </c>
      <c r="I985">
        <v>0.44640364797394405</v>
      </c>
      <c r="J985">
        <v>0.28132783291210711</v>
      </c>
      <c r="K985">
        <v>0.27226851911394867</v>
      </c>
      <c r="Q985">
        <v>0.38832398432802789</v>
      </c>
      <c r="R985">
        <v>0.28842507251260296</v>
      </c>
      <c r="S985">
        <v>0.32325094315936914</v>
      </c>
    </row>
    <row r="986" spans="2:19" x14ac:dyDescent="0.45">
      <c r="B986" s="3">
        <v>42134</v>
      </c>
      <c r="I986">
        <v>0.35379345135442702</v>
      </c>
      <c r="J986">
        <v>0.30761740517838082</v>
      </c>
      <c r="K986">
        <v>0.33858914346719227</v>
      </c>
      <c r="Q986">
        <v>0.60332598251103464</v>
      </c>
      <c r="R986">
        <v>0.24045561641173729</v>
      </c>
      <c r="S986">
        <v>0.15621840107722801</v>
      </c>
    </row>
    <row r="987" spans="2:19" x14ac:dyDescent="0.45">
      <c r="B987" s="3">
        <v>42134</v>
      </c>
      <c r="I987">
        <v>0.3062144541327928</v>
      </c>
      <c r="J987">
        <v>0.28561674609594168</v>
      </c>
      <c r="K987">
        <v>0.40816879977126536</v>
      </c>
      <c r="Q987">
        <v>0.39010642491131259</v>
      </c>
      <c r="R987">
        <v>0.28080409932991723</v>
      </c>
      <c r="S987">
        <v>0.32908947575877018</v>
      </c>
    </row>
    <row r="988" spans="2:19" x14ac:dyDescent="0.45">
      <c r="B988" s="3">
        <v>42134</v>
      </c>
      <c r="I988">
        <v>0.46612285709184309</v>
      </c>
      <c r="J988">
        <v>0.28147757040574006</v>
      </c>
      <c r="K988">
        <v>0.25239957250241679</v>
      </c>
      <c r="Q988">
        <v>0.31352615431527397</v>
      </c>
      <c r="R988">
        <v>0.28840902153258541</v>
      </c>
      <c r="S988">
        <v>0.39806482415214067</v>
      </c>
    </row>
    <row r="989" spans="2:19" x14ac:dyDescent="0.45">
      <c r="B989" s="3">
        <v>42134</v>
      </c>
      <c r="I989">
        <v>0.44643200919258097</v>
      </c>
      <c r="J989">
        <v>0.27966607709013902</v>
      </c>
      <c r="K989">
        <v>0.27390191371728001</v>
      </c>
      <c r="Q989">
        <v>0.45705297374095999</v>
      </c>
      <c r="R989">
        <v>0.26909286305333924</v>
      </c>
      <c r="S989">
        <v>0.27385416320570088</v>
      </c>
    </row>
    <row r="990" spans="2:19" x14ac:dyDescent="0.45">
      <c r="B990" s="3">
        <v>42138</v>
      </c>
      <c r="I990">
        <v>0.53584668207942554</v>
      </c>
      <c r="J990">
        <v>0.2710887354928021</v>
      </c>
      <c r="K990">
        <v>0.19306458242777236</v>
      </c>
      <c r="Q990">
        <v>0.37783553691189131</v>
      </c>
      <c r="R990">
        <v>0.28349376965189449</v>
      </c>
      <c r="S990">
        <v>0.33867069343621403</v>
      </c>
    </row>
    <row r="991" spans="2:19" x14ac:dyDescent="0.45">
      <c r="B991" s="3">
        <v>42138</v>
      </c>
      <c r="I991">
        <v>0.52738878212569007</v>
      </c>
      <c r="J991">
        <v>0.27793881156388534</v>
      </c>
      <c r="K991">
        <v>0.19467240631042479</v>
      </c>
      <c r="Q991">
        <v>0.58096155245631775</v>
      </c>
      <c r="R991">
        <v>0.24764350894149423</v>
      </c>
      <c r="S991">
        <v>0.1713949386021881</v>
      </c>
    </row>
    <row r="992" spans="2:19" x14ac:dyDescent="0.45">
      <c r="B992" s="3">
        <v>42139</v>
      </c>
      <c r="I992">
        <v>0.41005952923170924</v>
      </c>
      <c r="J992">
        <v>0.27642441329421674</v>
      </c>
      <c r="K992">
        <v>0.31351605747407418</v>
      </c>
      <c r="Q992">
        <v>0.46836220793011751</v>
      </c>
      <c r="R992">
        <v>0.27000535322651353</v>
      </c>
      <c r="S992">
        <v>0.26163243884336895</v>
      </c>
    </row>
    <row r="993" spans="2:19" x14ac:dyDescent="0.45">
      <c r="B993" s="3">
        <v>42139</v>
      </c>
      <c r="I993">
        <v>0.40646408805149709</v>
      </c>
      <c r="J993">
        <v>0.28219508220354383</v>
      </c>
      <c r="K993">
        <v>0.31134082974495902</v>
      </c>
      <c r="Q993">
        <v>0.43247698282845332</v>
      </c>
      <c r="R993">
        <v>0.27901644776272105</v>
      </c>
      <c r="S993">
        <v>0.28850656940882574</v>
      </c>
    </row>
    <row r="994" spans="2:19" x14ac:dyDescent="0.45">
      <c r="B994" s="3">
        <v>42140</v>
      </c>
      <c r="I994">
        <v>0.32111544220879079</v>
      </c>
      <c r="J994">
        <v>0.29673808065188995</v>
      </c>
      <c r="K994">
        <v>0.38214647713931932</v>
      </c>
      <c r="Q994">
        <v>0.33349437228909229</v>
      </c>
      <c r="R994">
        <v>0.28139695010961663</v>
      </c>
      <c r="S994">
        <v>0.38510867760129097</v>
      </c>
    </row>
    <row r="995" spans="2:19" x14ac:dyDescent="0.45">
      <c r="B995" s="3">
        <v>42141</v>
      </c>
      <c r="I995">
        <v>0.36714057668167543</v>
      </c>
      <c r="J995">
        <v>0.30523949936484901</v>
      </c>
      <c r="K995">
        <v>0.3276199239534755</v>
      </c>
      <c r="Q995">
        <v>0.40478782869025559</v>
      </c>
      <c r="R995">
        <v>0.27313618833432601</v>
      </c>
      <c r="S995">
        <v>0.32207598297541851</v>
      </c>
    </row>
    <row r="996" spans="2:19" x14ac:dyDescent="0.45">
      <c r="B996" s="3">
        <v>42141</v>
      </c>
      <c r="I996">
        <v>0.5428873677179733</v>
      </c>
      <c r="J996">
        <v>0.25706784653933612</v>
      </c>
      <c r="K996">
        <v>0.20004478574269041</v>
      </c>
      <c r="Q996">
        <v>0.41019145637303661</v>
      </c>
      <c r="R996">
        <v>0.29397475692730085</v>
      </c>
      <c r="S996">
        <v>0.29583378669966265</v>
      </c>
    </row>
    <row r="997" spans="2:19" x14ac:dyDescent="0.45">
      <c r="B997" s="3">
        <v>42142</v>
      </c>
      <c r="I997">
        <v>0.42658665510634181</v>
      </c>
      <c r="J997">
        <v>0.28230309321763164</v>
      </c>
      <c r="K997">
        <v>0.29111025167602667</v>
      </c>
      <c r="Q997">
        <v>0.41724806255698704</v>
      </c>
      <c r="R997">
        <v>0.28229529602527309</v>
      </c>
      <c r="S997">
        <v>0.30045664141773976</v>
      </c>
    </row>
    <row r="998" spans="2:19" x14ac:dyDescent="0.45">
      <c r="B998" s="3">
        <v>42146</v>
      </c>
      <c r="I998">
        <v>0.51623881628800472</v>
      </c>
      <c r="J998">
        <v>0.26019329708459071</v>
      </c>
      <c r="K998">
        <v>0.22356788662740462</v>
      </c>
      <c r="Q998">
        <v>0.45709837310439355</v>
      </c>
      <c r="R998">
        <v>0.28135384298259847</v>
      </c>
      <c r="S998">
        <v>0.26154778391300793</v>
      </c>
    </row>
    <row r="999" spans="2:19" x14ac:dyDescent="0.45">
      <c r="B999" s="3">
        <v>42146</v>
      </c>
      <c r="I999">
        <v>0.39304605033003814</v>
      </c>
      <c r="J999">
        <v>0.27230611958463991</v>
      </c>
      <c r="K999">
        <v>0.33464783008532178</v>
      </c>
      <c r="Q999">
        <v>0.40833701672413564</v>
      </c>
      <c r="R999">
        <v>0.2781114129234773</v>
      </c>
      <c r="S999">
        <v>0.31355157035238718</v>
      </c>
    </row>
    <row r="1000" spans="2:19" x14ac:dyDescent="0.45">
      <c r="B1000" s="3">
        <v>42149</v>
      </c>
      <c r="I1000">
        <v>0.54274461050678613</v>
      </c>
      <c r="J1000">
        <v>0.2486563554780197</v>
      </c>
      <c r="K1000">
        <v>0.20859903401519406</v>
      </c>
      <c r="Q1000">
        <v>0.44422631631933956</v>
      </c>
      <c r="R1000">
        <v>0.2803785361924897</v>
      </c>
      <c r="S1000">
        <v>0.27539514748817073</v>
      </c>
    </row>
    <row r="1001" spans="2:19" x14ac:dyDescent="0.45">
      <c r="B1001" s="3">
        <v>42149</v>
      </c>
      <c r="I1001">
        <v>0.64782624564252111</v>
      </c>
      <c r="J1001">
        <v>0.2303161241850312</v>
      </c>
      <c r="K1001">
        <v>0.12185763017244751</v>
      </c>
      <c r="Q1001">
        <v>0.39621244698468822</v>
      </c>
      <c r="R1001">
        <v>0.27624133323343608</v>
      </c>
      <c r="S1001">
        <v>0.32754621978187565</v>
      </c>
    </row>
    <row r="1002" spans="2:19" x14ac:dyDescent="0.45">
      <c r="B1002" s="3">
        <v>42153</v>
      </c>
      <c r="I1002">
        <v>0.32105595367061518</v>
      </c>
      <c r="J1002">
        <v>0.2857881140217261</v>
      </c>
      <c r="K1002">
        <v>0.39315593230765855</v>
      </c>
      <c r="Q1002">
        <v>0.51357039229316714</v>
      </c>
      <c r="R1002">
        <v>0.27170032371415387</v>
      </c>
      <c r="S1002">
        <v>0.2147292839926789</v>
      </c>
    </row>
    <row r="1003" spans="2:19" x14ac:dyDescent="0.45">
      <c r="B1003" s="3">
        <v>42156</v>
      </c>
      <c r="I1003">
        <v>0.3444892339538197</v>
      </c>
      <c r="J1003">
        <v>0.29662777113347422</v>
      </c>
      <c r="K1003">
        <v>0.35888299491270587</v>
      </c>
      <c r="Q1003">
        <v>0.33359109931197156</v>
      </c>
      <c r="R1003">
        <v>0.27323460660829274</v>
      </c>
      <c r="S1003">
        <v>0.3931742940797357</v>
      </c>
    </row>
    <row r="1004" spans="2:19" x14ac:dyDescent="0.45">
      <c r="B1004" s="3">
        <v>42210</v>
      </c>
      <c r="I1004">
        <v>0.52490620527274889</v>
      </c>
      <c r="J1004">
        <v>0.27263272269019362</v>
      </c>
      <c r="K1004">
        <v>0.20246107203705749</v>
      </c>
      <c r="Q1004">
        <v>0.48246560979768605</v>
      </c>
      <c r="R1004">
        <v>0.26382737509898835</v>
      </c>
      <c r="S1004">
        <v>0.25370701510332566</v>
      </c>
    </row>
    <row r="1005" spans="2:19" x14ac:dyDescent="0.45">
      <c r="B1005" s="3">
        <v>42210</v>
      </c>
      <c r="I1005">
        <v>0.39781519505021812</v>
      </c>
      <c r="J1005">
        <v>0.28995223004439602</v>
      </c>
      <c r="K1005">
        <v>0.31223257490538603</v>
      </c>
      <c r="Q1005">
        <v>0.39640844201581366</v>
      </c>
      <c r="R1005">
        <v>0.27239025268137795</v>
      </c>
      <c r="S1005">
        <v>0.33120130530280828</v>
      </c>
    </row>
    <row r="1006" spans="2:19" x14ac:dyDescent="0.45">
      <c r="B1006" s="3">
        <v>42211</v>
      </c>
      <c r="I1006">
        <v>0.28945557161538987</v>
      </c>
      <c r="J1006">
        <v>0.28945557161538987</v>
      </c>
      <c r="K1006">
        <v>0.42108885676922014</v>
      </c>
      <c r="Q1006">
        <v>0.45881837021206823</v>
      </c>
      <c r="R1006">
        <v>0.27642893548618491</v>
      </c>
      <c r="S1006">
        <v>0.26475269430174697</v>
      </c>
    </row>
    <row r="1007" spans="2:19" x14ac:dyDescent="0.45">
      <c r="B1007" s="3">
        <v>42211</v>
      </c>
      <c r="I1007">
        <v>0.46175462752282154</v>
      </c>
      <c r="J1007">
        <v>0.29308681734557746</v>
      </c>
      <c r="K1007">
        <v>0.24515855513160095</v>
      </c>
      <c r="Q1007">
        <v>0.49897680950490836</v>
      </c>
      <c r="R1007">
        <v>0.26090437528268007</v>
      </c>
      <c r="S1007">
        <v>0.24011881521241155</v>
      </c>
    </row>
    <row r="1008" spans="2:19" x14ac:dyDescent="0.45">
      <c r="B1008" s="3">
        <v>42211</v>
      </c>
      <c r="I1008">
        <v>0.39002572598191915</v>
      </c>
      <c r="J1008">
        <v>0.30548313923113046</v>
      </c>
      <c r="K1008">
        <v>0.30449113478695056</v>
      </c>
      <c r="Q1008">
        <v>0.43200561824883382</v>
      </c>
      <c r="R1008">
        <v>0.27800993517699862</v>
      </c>
      <c r="S1008">
        <v>0.2899844465741675</v>
      </c>
    </row>
    <row r="1009" spans="2:19" x14ac:dyDescent="0.45">
      <c r="B1009" s="3">
        <v>42211</v>
      </c>
      <c r="I1009">
        <v>0.58872978838459933</v>
      </c>
      <c r="J1009">
        <v>0.23684097342193206</v>
      </c>
      <c r="K1009">
        <v>0.17442923819346864</v>
      </c>
      <c r="Q1009">
        <v>0.52370499027033979</v>
      </c>
      <c r="R1009">
        <v>0.25774754346182921</v>
      </c>
      <c r="S1009">
        <v>0.218547466267831</v>
      </c>
    </row>
    <row r="1010" spans="2:19" x14ac:dyDescent="0.45">
      <c r="B1010" s="3">
        <v>42211</v>
      </c>
      <c r="I1010">
        <v>0.51357039229316714</v>
      </c>
      <c r="J1010">
        <v>0.27170032371415387</v>
      </c>
      <c r="K1010">
        <v>0.2147292839926789</v>
      </c>
      <c r="Q1010">
        <v>0.53765808276228333</v>
      </c>
      <c r="R1010">
        <v>0.24437455229261471</v>
      </c>
      <c r="S1010">
        <v>0.21796736494510188</v>
      </c>
    </row>
    <row r="1011" spans="2:19" x14ac:dyDescent="0.45">
      <c r="B1011" s="3">
        <v>42211</v>
      </c>
      <c r="I1011">
        <v>0.41400070524438315</v>
      </c>
      <c r="J1011">
        <v>0.29986941490487534</v>
      </c>
      <c r="K1011">
        <v>0.28612987985074156</v>
      </c>
      <c r="Q1011">
        <v>0.31500962759168366</v>
      </c>
      <c r="R1011">
        <v>0.28208270654103262</v>
      </c>
      <c r="S1011">
        <v>0.40290766586728388</v>
      </c>
    </row>
    <row r="1012" spans="2:19" x14ac:dyDescent="0.45">
      <c r="B1012" s="3">
        <v>42211</v>
      </c>
      <c r="I1012">
        <v>0.41198555178706325</v>
      </c>
      <c r="J1012">
        <v>0.2958550210705379</v>
      </c>
      <c r="K1012">
        <v>0.29215942714239873</v>
      </c>
      <c r="Q1012">
        <v>0.3821891137764451</v>
      </c>
      <c r="R1012">
        <v>0.28141918624021323</v>
      </c>
      <c r="S1012">
        <v>0.33639169998334167</v>
      </c>
    </row>
    <row r="1013" spans="2:19" x14ac:dyDescent="0.45">
      <c r="B1013" s="3" t="s">
        <v>5511</v>
      </c>
      <c r="I1013">
        <v>0.45729536246643843</v>
      </c>
      <c r="J1013">
        <v>0.28674154788478057</v>
      </c>
      <c r="K1013">
        <v>0.25596308964878084</v>
      </c>
      <c r="Q1013">
        <v>0.50164353986062959</v>
      </c>
      <c r="R1013">
        <v>0.26768255215062842</v>
      </c>
      <c r="S1013">
        <v>0.23067390798874207</v>
      </c>
    </row>
    <row r="1014" spans="2:19" x14ac:dyDescent="0.45">
      <c r="B1014" s="3" t="s">
        <v>5511</v>
      </c>
      <c r="I1014">
        <v>0.48273952724634356</v>
      </c>
      <c r="J1014">
        <v>0.28082636422652452</v>
      </c>
      <c r="K1014">
        <v>0.23643410852713173</v>
      </c>
      <c r="Q1014">
        <v>0.45229658431829839</v>
      </c>
      <c r="R1014">
        <v>0.28301228073511392</v>
      </c>
      <c r="S1014">
        <v>0.26469113494658775</v>
      </c>
    </row>
    <row r="1015" spans="2:19" x14ac:dyDescent="0.45">
      <c r="B1015" s="3" t="s">
        <v>5511</v>
      </c>
      <c r="I1015">
        <v>0.43415054846717305</v>
      </c>
      <c r="J1015">
        <v>0.29365747180388363</v>
      </c>
      <c r="K1015">
        <v>0.27219197972894332</v>
      </c>
      <c r="Q1015">
        <v>0.34238490738628102</v>
      </c>
      <c r="R1015">
        <v>0.2724065908083193</v>
      </c>
      <c r="S1015">
        <v>0.38520850180539967</v>
      </c>
    </row>
    <row r="1016" spans="2:19" x14ac:dyDescent="0.45">
      <c r="B1016" s="3" t="s">
        <v>5512</v>
      </c>
      <c r="I1016">
        <v>0.48512717813134693</v>
      </c>
      <c r="J1016">
        <v>0.274168582271761</v>
      </c>
      <c r="K1016">
        <v>0.24070423959689199</v>
      </c>
      <c r="Q1016">
        <v>0.45470939103897906</v>
      </c>
      <c r="R1016">
        <v>0.27264530448051055</v>
      </c>
      <c r="S1016">
        <v>0.27264530448051055</v>
      </c>
    </row>
    <row r="1017" spans="2:19" x14ac:dyDescent="0.45">
      <c r="B1017" s="3" t="s">
        <v>5512</v>
      </c>
      <c r="I1017">
        <v>0.47764359166034165</v>
      </c>
      <c r="J1017">
        <v>0.27073759001605552</v>
      </c>
      <c r="K1017">
        <v>0.251618818323603</v>
      </c>
      <c r="Q1017">
        <v>0.57307557465323045</v>
      </c>
      <c r="R1017">
        <v>0.24293650722305626</v>
      </c>
      <c r="S1017">
        <v>0.1839879181237134</v>
      </c>
    </row>
    <row r="1018" spans="2:19" x14ac:dyDescent="0.45">
      <c r="B1018" s="3" t="s">
        <v>5512</v>
      </c>
      <c r="I1018">
        <v>0.45068641515079327</v>
      </c>
      <c r="J1018">
        <v>0.26533901572714752</v>
      </c>
      <c r="K1018">
        <v>0.28397456912205921</v>
      </c>
      <c r="Q1018">
        <v>0.50176609105180536</v>
      </c>
      <c r="R1018">
        <v>0.26628728414442693</v>
      </c>
      <c r="S1018">
        <v>0.23194662480376763</v>
      </c>
    </row>
    <row r="1019" spans="2:19" x14ac:dyDescent="0.45">
      <c r="B1019" s="3" t="s">
        <v>5512</v>
      </c>
      <c r="I1019">
        <v>0.41190795488705406</v>
      </c>
      <c r="J1019">
        <v>0.30742734407732936</v>
      </c>
      <c r="K1019">
        <v>0.28066470103561658</v>
      </c>
      <c r="Q1019">
        <v>0.46113147776301172</v>
      </c>
      <c r="R1019">
        <v>0.2678910036105463</v>
      </c>
      <c r="S1019">
        <v>0.27097751862644182</v>
      </c>
    </row>
    <row r="1020" spans="2:19" x14ac:dyDescent="0.45">
      <c r="B1020" s="3" t="s">
        <v>5512</v>
      </c>
      <c r="I1020">
        <v>0.5999413132415895</v>
      </c>
      <c r="J1020">
        <v>0.24858314849715135</v>
      </c>
      <c r="K1020">
        <v>0.15147553826125906</v>
      </c>
      <c r="Q1020">
        <v>0.46133389880377418</v>
      </c>
      <c r="R1020">
        <v>0.2743362064348715</v>
      </c>
      <c r="S1020">
        <v>0.26432989476135438</v>
      </c>
    </row>
    <row r="1021" spans="2:19" x14ac:dyDescent="0.45">
      <c r="B1021" s="3" t="s">
        <v>5513</v>
      </c>
      <c r="I1021">
        <v>0.51093959646591225</v>
      </c>
      <c r="J1021">
        <v>0.28250392395129237</v>
      </c>
      <c r="K1021">
        <v>0.20655647958279535</v>
      </c>
      <c r="Q1021">
        <v>0.3149560795191863</v>
      </c>
      <c r="R1021">
        <v>0.2770457697642163</v>
      </c>
      <c r="S1021">
        <v>0.40799815071659729</v>
      </c>
    </row>
    <row r="1022" spans="2:19" x14ac:dyDescent="0.45">
      <c r="B1022" s="3" t="s">
        <v>5513</v>
      </c>
      <c r="I1022">
        <v>0.44029295895874015</v>
      </c>
      <c r="J1022">
        <v>0.28657841355280012</v>
      </c>
      <c r="K1022">
        <v>0.27312862748845973</v>
      </c>
      <c r="Q1022" t="s">
        <v>5818</v>
      </c>
      <c r="R1022" t="s">
        <v>5818</v>
      </c>
      <c r="S1022" t="s">
        <v>5818</v>
      </c>
    </row>
    <row r="1023" spans="2:19" x14ac:dyDescent="0.45">
      <c r="B1023" s="3" t="s">
        <v>5513</v>
      </c>
      <c r="I1023">
        <v>0.44222913799313213</v>
      </c>
      <c r="J1023">
        <v>0.29555084776384349</v>
      </c>
      <c r="K1023">
        <v>0.26222001424302427</v>
      </c>
      <c r="Q1023">
        <v>0.35665941763739067</v>
      </c>
      <c r="R1023">
        <v>0.28668116472521876</v>
      </c>
      <c r="S1023">
        <v>0.35665941763739067</v>
      </c>
    </row>
    <row r="1024" spans="2:19" x14ac:dyDescent="0.45">
      <c r="B1024" s="3" t="s">
        <v>5514</v>
      </c>
      <c r="I1024">
        <v>0.45726779801342871</v>
      </c>
      <c r="J1024">
        <v>0.26622117230991243</v>
      </c>
      <c r="K1024">
        <v>0.27651102967665875</v>
      </c>
      <c r="Q1024">
        <v>0.53249616011248291</v>
      </c>
      <c r="R1024">
        <v>0.25720760896186284</v>
      </c>
      <c r="S1024">
        <v>0.21029623092565422</v>
      </c>
    </row>
    <row r="1025" spans="2:19" x14ac:dyDescent="0.45">
      <c r="B1025" s="3" t="s">
        <v>5514</v>
      </c>
      <c r="I1025">
        <v>0.39140868473150869</v>
      </c>
      <c r="J1025">
        <v>0.3013287387794763</v>
      </c>
      <c r="K1025">
        <v>0.30726257648901495</v>
      </c>
      <c r="Q1025">
        <v>0.330598012070835</v>
      </c>
      <c r="R1025">
        <v>0.29464526425368043</v>
      </c>
      <c r="S1025">
        <v>0.37475672367548468</v>
      </c>
    </row>
    <row r="1026" spans="2:19" x14ac:dyDescent="0.45">
      <c r="B1026" s="3" t="s">
        <v>5514</v>
      </c>
      <c r="I1026">
        <v>0.3745782375919362</v>
      </c>
      <c r="J1026">
        <v>0.29299315600685466</v>
      </c>
      <c r="K1026">
        <v>0.33242860640120914</v>
      </c>
      <c r="Q1026">
        <v>0.35138611799635922</v>
      </c>
      <c r="R1026">
        <v>0.28929293539957945</v>
      </c>
      <c r="S1026">
        <v>0.35932094660406122</v>
      </c>
    </row>
    <row r="1027" spans="2:19" x14ac:dyDescent="0.45">
      <c r="B1027" s="3" t="s">
        <v>5514</v>
      </c>
      <c r="I1027">
        <v>0.27321142733341003</v>
      </c>
      <c r="J1027">
        <v>0.28843277103980719</v>
      </c>
      <c r="K1027">
        <v>0.43835580162678267</v>
      </c>
      <c r="Q1027">
        <v>0.56007299306268377</v>
      </c>
      <c r="R1027">
        <v>0.24962313364375219</v>
      </c>
      <c r="S1027">
        <v>0.19030387329356396</v>
      </c>
    </row>
    <row r="1028" spans="2:19" x14ac:dyDescent="0.45">
      <c r="B1028" s="3" t="s">
        <v>5514</v>
      </c>
      <c r="I1028">
        <v>0.41567288009428693</v>
      </c>
      <c r="J1028">
        <v>0.28168615470504305</v>
      </c>
      <c r="K1028">
        <v>0.30264096520066991</v>
      </c>
      <c r="Q1028">
        <v>0.38376723374765126</v>
      </c>
      <c r="R1028">
        <v>0.279794809042899</v>
      </c>
      <c r="S1028">
        <v>0.33643795720944975</v>
      </c>
    </row>
    <row r="1029" spans="2:19" x14ac:dyDescent="0.45">
      <c r="B1029" s="3" t="s">
        <v>5515</v>
      </c>
      <c r="I1029">
        <v>0.45949098686207102</v>
      </c>
      <c r="J1029">
        <v>0.28240507960566708</v>
      </c>
      <c r="K1029">
        <v>0.25810393353226196</v>
      </c>
      <c r="Q1029">
        <v>0.4607759069383891</v>
      </c>
      <c r="R1029">
        <v>0.27619262376355663</v>
      </c>
      <c r="S1029">
        <v>0.26303146929805432</v>
      </c>
    </row>
    <row r="1030" spans="2:19" x14ac:dyDescent="0.45">
      <c r="B1030" s="3" t="s">
        <v>5516</v>
      </c>
      <c r="I1030">
        <v>0.60707933743899178</v>
      </c>
      <c r="J1030">
        <v>0.24489742763803443</v>
      </c>
      <c r="K1030">
        <v>0.1480232349229737</v>
      </c>
      <c r="Q1030" t="s">
        <v>5818</v>
      </c>
      <c r="R1030" t="s">
        <v>5818</v>
      </c>
      <c r="S1030" t="s">
        <v>5818</v>
      </c>
    </row>
    <row r="1031" spans="2:19" x14ac:dyDescent="0.45">
      <c r="B1031" s="3" t="s">
        <v>5516</v>
      </c>
      <c r="I1031">
        <v>0.54217052183983716</v>
      </c>
      <c r="J1031">
        <v>0.25850153829560857</v>
      </c>
      <c r="K1031">
        <v>0.19932793986455427</v>
      </c>
      <c r="Q1031">
        <v>0.50205329429511736</v>
      </c>
      <c r="R1031">
        <v>0.27353935350753472</v>
      </c>
      <c r="S1031">
        <v>0.224407352197348</v>
      </c>
    </row>
    <row r="1032" spans="2:19" x14ac:dyDescent="0.45">
      <c r="B1032" s="3" t="s">
        <v>5516</v>
      </c>
      <c r="I1032" t="s">
        <v>5818</v>
      </c>
      <c r="J1032" t="s">
        <v>5818</v>
      </c>
      <c r="K1032" t="s">
        <v>5818</v>
      </c>
      <c r="Q1032">
        <v>0.61692979416800997</v>
      </c>
      <c r="R1032">
        <v>0.2382352128872218</v>
      </c>
      <c r="S1032">
        <v>0.14483499294476834</v>
      </c>
    </row>
    <row r="1033" spans="2:19" x14ac:dyDescent="0.45">
      <c r="B1033" s="3" t="s">
        <v>5516</v>
      </c>
      <c r="I1033">
        <v>0.41347061843880845</v>
      </c>
      <c r="J1033">
        <v>0.27627475616888464</v>
      </c>
      <c r="K1033">
        <v>0.31025462539230686</v>
      </c>
      <c r="Q1033">
        <v>0.4608362192347647</v>
      </c>
      <c r="R1033">
        <v>0.26532525389937334</v>
      </c>
      <c r="S1033">
        <v>0.27383852686586202</v>
      </c>
    </row>
    <row r="1034" spans="2:19" x14ac:dyDescent="0.45">
      <c r="B1034" s="3" t="s">
        <v>5517</v>
      </c>
      <c r="I1034">
        <v>0.4661094480435119</v>
      </c>
      <c r="J1034">
        <v>0.28490422259049886</v>
      </c>
      <c r="K1034">
        <v>0.24898632936598916</v>
      </c>
      <c r="Q1034">
        <v>0.59015584843283442</v>
      </c>
      <c r="R1034">
        <v>0.23765887194246538</v>
      </c>
      <c r="S1034">
        <v>0.17218527962470018</v>
      </c>
    </row>
    <row r="1035" spans="2:19" x14ac:dyDescent="0.45">
      <c r="B1035" s="3" t="s">
        <v>5517</v>
      </c>
      <c r="I1035">
        <v>0.38829567424621175</v>
      </c>
      <c r="J1035">
        <v>0.30734961720453713</v>
      </c>
      <c r="K1035">
        <v>0.30435470854925112</v>
      </c>
      <c r="Q1035">
        <v>0.44851200815483599</v>
      </c>
      <c r="R1035">
        <v>0.26889931383793342</v>
      </c>
      <c r="S1035">
        <v>0.28258867800723059</v>
      </c>
    </row>
    <row r="1036" spans="2:19" x14ac:dyDescent="0.45">
      <c r="B1036" s="3" t="s">
        <v>5517</v>
      </c>
      <c r="I1036">
        <v>0.43829018180057144</v>
      </c>
      <c r="J1036">
        <v>0.29015998882732913</v>
      </c>
      <c r="K1036">
        <v>0.27154982937209926</v>
      </c>
      <c r="Q1036">
        <v>0.43025774312324022</v>
      </c>
      <c r="R1036">
        <v>0.26943902967294781</v>
      </c>
      <c r="S1036">
        <v>0.30030322720381197</v>
      </c>
    </row>
    <row r="1037" spans="2:19" x14ac:dyDescent="0.45">
      <c r="B1037" s="3" t="s">
        <v>5517</v>
      </c>
      <c r="I1037">
        <v>0.49731943196207079</v>
      </c>
      <c r="J1037">
        <v>0.25852242306517653</v>
      </c>
      <c r="K1037">
        <v>0.24415814497275265</v>
      </c>
      <c r="Q1037">
        <v>0.33519022569468931</v>
      </c>
      <c r="R1037">
        <v>0.28566526106966406</v>
      </c>
      <c r="S1037">
        <v>0.37914451323564669</v>
      </c>
    </row>
    <row r="1038" spans="2:19" x14ac:dyDescent="0.45">
      <c r="B1038" s="3" t="s">
        <v>5517</v>
      </c>
      <c r="I1038">
        <v>0.45705297374095999</v>
      </c>
      <c r="J1038">
        <v>0.26909286305333924</v>
      </c>
      <c r="K1038">
        <v>0.27385416320570088</v>
      </c>
      <c r="Q1038" t="s">
        <v>5818</v>
      </c>
      <c r="R1038" t="s">
        <v>5818</v>
      </c>
      <c r="S1038" t="s">
        <v>5818</v>
      </c>
    </row>
    <row r="1039" spans="2:19" x14ac:dyDescent="0.45">
      <c r="B1039" s="3" t="s">
        <v>5518</v>
      </c>
      <c r="I1039">
        <v>0.44254377816996415</v>
      </c>
      <c r="J1039">
        <v>0.27414599947806784</v>
      </c>
      <c r="K1039">
        <v>0.28331022235196807</v>
      </c>
      <c r="Q1039">
        <v>0.4461587794921128</v>
      </c>
      <c r="R1039">
        <v>0.27651360984694318</v>
      </c>
      <c r="S1039">
        <v>0.27732761066094397</v>
      </c>
    </row>
    <row r="1040" spans="2:19" x14ac:dyDescent="0.45">
      <c r="B1040" s="3" t="s">
        <v>5518</v>
      </c>
      <c r="I1040">
        <v>0.38050645342312012</v>
      </c>
      <c r="J1040">
        <v>0.29291175645342316</v>
      </c>
      <c r="K1040">
        <v>0.32658179012345678</v>
      </c>
      <c r="Q1040">
        <v>0.54974828089353234</v>
      </c>
      <c r="R1040">
        <v>0.25082932275669706</v>
      </c>
      <c r="S1040">
        <v>0.19942239634977071</v>
      </c>
    </row>
    <row r="1041" spans="2:19" x14ac:dyDescent="0.45">
      <c r="B1041" s="3" t="s">
        <v>5518</v>
      </c>
      <c r="I1041">
        <v>0.38989795043306746</v>
      </c>
      <c r="J1041">
        <v>0.28575593859874793</v>
      </c>
      <c r="K1041">
        <v>0.3243461109681845</v>
      </c>
      <c r="Q1041">
        <v>0.40989021522893304</v>
      </c>
      <c r="R1041">
        <v>0.28998763607449601</v>
      </c>
      <c r="S1041">
        <v>0.30012214869657083</v>
      </c>
    </row>
    <row r="1042" spans="2:19" x14ac:dyDescent="0.45">
      <c r="B1042" s="3" t="s">
        <v>5518</v>
      </c>
      <c r="I1042">
        <v>0.43223336774266524</v>
      </c>
      <c r="J1042">
        <v>0.28561347980215102</v>
      </c>
      <c r="K1042">
        <v>0.28215315245518396</v>
      </c>
      <c r="Q1042">
        <v>0.33147645699255934</v>
      </c>
      <c r="R1042">
        <v>0.2803577436112531</v>
      </c>
      <c r="S1042">
        <v>0.38816579939618745</v>
      </c>
    </row>
    <row r="1043" spans="2:19" x14ac:dyDescent="0.45">
      <c r="B1043" s="3" t="s">
        <v>5519</v>
      </c>
      <c r="I1043">
        <v>0.43629480777818369</v>
      </c>
      <c r="J1043">
        <v>0.28398388340843583</v>
      </c>
      <c r="K1043">
        <v>0.27972130881338042</v>
      </c>
      <c r="Q1043">
        <v>0.56335556335556336</v>
      </c>
      <c r="R1043">
        <v>0.25166725166725168</v>
      </c>
      <c r="S1043">
        <v>0.18497718497718502</v>
      </c>
    </row>
    <row r="1044" spans="2:19" x14ac:dyDescent="0.45">
      <c r="B1044" s="3" t="s">
        <v>5519</v>
      </c>
      <c r="I1044">
        <v>0.52733789507983053</v>
      </c>
      <c r="J1044">
        <v>0.28295861844248943</v>
      </c>
      <c r="K1044">
        <v>0.18970348647768007</v>
      </c>
      <c r="Q1044">
        <v>0.5862300679234318</v>
      </c>
      <c r="R1044">
        <v>0.24161853910137662</v>
      </c>
      <c r="S1044">
        <v>0.17215139297519164</v>
      </c>
    </row>
    <row r="1045" spans="2:19" x14ac:dyDescent="0.45">
      <c r="B1045" s="3" t="s">
        <v>5519</v>
      </c>
      <c r="I1045">
        <v>0.6355148433195158</v>
      </c>
      <c r="J1045">
        <v>0.22620260960070873</v>
      </c>
      <c r="K1045">
        <v>0.13828254707977541</v>
      </c>
      <c r="Q1045">
        <v>0.43415095079926941</v>
      </c>
      <c r="R1045">
        <v>0.27022460672650089</v>
      </c>
      <c r="S1045">
        <v>0.2956244424742297</v>
      </c>
    </row>
    <row r="1046" spans="2:19" x14ac:dyDescent="0.45">
      <c r="B1046" s="3" t="s">
        <v>5519</v>
      </c>
      <c r="I1046">
        <v>0.43046387174234207</v>
      </c>
      <c r="J1046">
        <v>0.27564952309539431</v>
      </c>
      <c r="K1046">
        <v>0.29388660516226361</v>
      </c>
      <c r="Q1046">
        <v>0.45682518771142983</v>
      </c>
      <c r="R1046">
        <v>0.27824185993106065</v>
      </c>
      <c r="S1046">
        <v>0.26493295235750935</v>
      </c>
    </row>
    <row r="1047" spans="2:19" x14ac:dyDescent="0.45">
      <c r="B1047" s="3" t="s">
        <v>5519</v>
      </c>
      <c r="I1047">
        <v>0.44225627313862603</v>
      </c>
      <c r="J1047">
        <v>0.27385849444672972</v>
      </c>
      <c r="K1047">
        <v>0.28388523241464414</v>
      </c>
      <c r="Q1047">
        <v>0.33774402815033455</v>
      </c>
      <c r="R1047">
        <v>0.27990770494500566</v>
      </c>
      <c r="S1047">
        <v>0.38234826690465984</v>
      </c>
    </row>
    <row r="1048" spans="2:19" x14ac:dyDescent="0.45">
      <c r="B1048" s="3" t="s">
        <v>5520</v>
      </c>
      <c r="I1048">
        <v>0.48992897892653398</v>
      </c>
      <c r="J1048">
        <v>0.27564326464081967</v>
      </c>
      <c r="K1048">
        <v>0.23442775643264646</v>
      </c>
      <c r="Q1048">
        <v>0.50173671754355564</v>
      </c>
      <c r="R1048">
        <v>0.26401219994360009</v>
      </c>
      <c r="S1048">
        <v>0.23425108251284429</v>
      </c>
    </row>
    <row r="1049" spans="2:19" x14ac:dyDescent="0.45">
      <c r="B1049" s="3" t="s">
        <v>5520</v>
      </c>
      <c r="I1049">
        <v>0.3882783591842095</v>
      </c>
      <c r="J1049">
        <v>0.29290228771252047</v>
      </c>
      <c r="K1049">
        <v>0.31881935310327009</v>
      </c>
      <c r="Q1049">
        <v>0.4655843191643092</v>
      </c>
      <c r="R1049">
        <v>0.28234834429381434</v>
      </c>
      <c r="S1049">
        <v>0.25206733654187635</v>
      </c>
    </row>
    <row r="1050" spans="2:19" x14ac:dyDescent="0.45">
      <c r="B1050" s="3" t="s">
        <v>5520</v>
      </c>
      <c r="I1050">
        <v>0.43835580162678267</v>
      </c>
      <c r="J1050">
        <v>0.27321142733341003</v>
      </c>
      <c r="K1050">
        <v>0.28843277103980719</v>
      </c>
      <c r="Q1050">
        <v>0.31116708398655657</v>
      </c>
      <c r="R1050">
        <v>0.27801058531281653</v>
      </c>
      <c r="S1050">
        <v>0.41082233070062685</v>
      </c>
    </row>
    <row r="1051" spans="2:19" x14ac:dyDescent="0.45">
      <c r="B1051" s="3" t="s">
        <v>5521</v>
      </c>
      <c r="I1051">
        <v>0.38506113724982644</v>
      </c>
      <c r="J1051">
        <v>0.29940174347359322</v>
      </c>
      <c r="K1051">
        <v>0.31553711927658029</v>
      </c>
      <c r="Q1051">
        <v>0.47283736093934398</v>
      </c>
      <c r="R1051">
        <v>0.27535424915028323</v>
      </c>
      <c r="S1051">
        <v>0.25180838991037297</v>
      </c>
    </row>
    <row r="1052" spans="2:19" x14ac:dyDescent="0.45">
      <c r="B1052" s="3" t="s">
        <v>5521</v>
      </c>
      <c r="I1052">
        <v>0.45499234571060049</v>
      </c>
      <c r="J1052">
        <v>0.28486131737829617</v>
      </c>
      <c r="K1052">
        <v>0.26014633691110328</v>
      </c>
      <c r="Q1052">
        <v>0.62059860446433424</v>
      </c>
      <c r="R1052">
        <v>0.22696190450133019</v>
      </c>
      <c r="S1052">
        <v>0.15243949103433568</v>
      </c>
    </row>
    <row r="1053" spans="2:19" x14ac:dyDescent="0.45">
      <c r="B1053" s="3" t="s">
        <v>5521</v>
      </c>
      <c r="I1053">
        <v>0.3700217319409137</v>
      </c>
      <c r="J1053">
        <v>0.29654206131645311</v>
      </c>
      <c r="K1053">
        <v>0.33343620674263319</v>
      </c>
      <c r="Q1053">
        <v>0.5969712695192716</v>
      </c>
      <c r="R1053">
        <v>0.23481310248305579</v>
      </c>
      <c r="S1053">
        <v>0.16821562799767262</v>
      </c>
    </row>
    <row r="1054" spans="2:19" x14ac:dyDescent="0.45">
      <c r="B1054" s="3" t="s">
        <v>5521</v>
      </c>
      <c r="I1054">
        <v>0.38833084292127096</v>
      </c>
      <c r="J1054">
        <v>0.29387583620043389</v>
      </c>
      <c r="K1054">
        <v>0.31779332087829532</v>
      </c>
      <c r="Q1054">
        <v>0.4698864061744949</v>
      </c>
      <c r="R1054">
        <v>0.26842581690227124</v>
      </c>
      <c r="S1054">
        <v>0.26168777692323397</v>
      </c>
    </row>
    <row r="1055" spans="2:19" x14ac:dyDescent="0.45">
      <c r="B1055" s="3" t="s">
        <v>5521</v>
      </c>
      <c r="I1055">
        <v>0.3539099328887812</v>
      </c>
      <c r="J1055">
        <v>0.27845800729276338</v>
      </c>
      <c r="K1055">
        <v>0.36763205981845531</v>
      </c>
      <c r="Q1055">
        <v>0.22054204347779291</v>
      </c>
      <c r="R1055">
        <v>0.26418865556541044</v>
      </c>
      <c r="S1055">
        <v>0.51526930095679657</v>
      </c>
    </row>
    <row r="1056" spans="2:19" x14ac:dyDescent="0.45">
      <c r="B1056" s="3" t="s">
        <v>5521</v>
      </c>
      <c r="I1056">
        <v>0.57127867735882143</v>
      </c>
      <c r="J1056">
        <v>0.2661264224442641</v>
      </c>
      <c r="K1056">
        <v>0.16259490019691436</v>
      </c>
      <c r="Q1056">
        <v>0.55935902232198531</v>
      </c>
      <c r="R1056">
        <v>0.24370245666541965</v>
      </c>
      <c r="S1056">
        <v>0.19693852101259507</v>
      </c>
    </row>
    <row r="1057" spans="2:19" x14ac:dyDescent="0.45">
      <c r="B1057" s="3" t="s">
        <v>5522</v>
      </c>
      <c r="I1057">
        <v>0.42466316473073734</v>
      </c>
      <c r="J1057">
        <v>0.28057823045368979</v>
      </c>
      <c r="K1057">
        <v>0.29475860481557292</v>
      </c>
      <c r="Q1057">
        <v>0.37909925013047607</v>
      </c>
      <c r="R1057">
        <v>0.27478846988583988</v>
      </c>
      <c r="S1057">
        <v>0.3461122799836841</v>
      </c>
    </row>
    <row r="1058" spans="2:19" x14ac:dyDescent="0.45">
      <c r="B1058" s="3" t="s">
        <v>5522</v>
      </c>
      <c r="I1058">
        <v>0.55167917007091039</v>
      </c>
      <c r="J1058">
        <v>0.2623609812946191</v>
      </c>
      <c r="K1058">
        <v>0.1859598486344706</v>
      </c>
      <c r="Q1058">
        <v>0.37912227889299621</v>
      </c>
      <c r="R1058">
        <v>0.27723966538247574</v>
      </c>
      <c r="S1058">
        <v>0.3436380557245281</v>
      </c>
    </row>
    <row r="1059" spans="2:19" x14ac:dyDescent="0.45">
      <c r="B1059" s="3" t="s">
        <v>5522</v>
      </c>
      <c r="I1059">
        <v>0.40680761733393317</v>
      </c>
      <c r="J1059">
        <v>0.28253861148597992</v>
      </c>
      <c r="K1059">
        <v>0.31065377118008697</v>
      </c>
      <c r="Q1059" t="s">
        <v>5818</v>
      </c>
      <c r="R1059" t="s">
        <v>5818</v>
      </c>
      <c r="S1059" t="s">
        <v>5818</v>
      </c>
    </row>
    <row r="1060" spans="2:19" x14ac:dyDescent="0.45">
      <c r="B1060" s="3" t="s">
        <v>5523</v>
      </c>
      <c r="I1060">
        <v>0.41379158635368263</v>
      </c>
      <c r="J1060">
        <v>0.29126759207146902</v>
      </c>
      <c r="K1060">
        <v>0.29494082157484836</v>
      </c>
      <c r="Q1060">
        <v>0.54987008658737691</v>
      </c>
      <c r="R1060">
        <v>0.25230747445440721</v>
      </c>
      <c r="S1060">
        <v>0.19782243895821583</v>
      </c>
    </row>
    <row r="1061" spans="2:19" x14ac:dyDescent="0.45">
      <c r="B1061" s="3" t="s">
        <v>5523</v>
      </c>
      <c r="I1061">
        <v>0.32823241359826733</v>
      </c>
      <c r="J1061">
        <v>0.29527262454091729</v>
      </c>
      <c r="K1061">
        <v>0.3764949618608156</v>
      </c>
      <c r="Q1061">
        <v>0.566873539534268</v>
      </c>
      <c r="R1061">
        <v>0.24791537155943191</v>
      </c>
      <c r="S1061">
        <v>0.18521108890630014</v>
      </c>
    </row>
    <row r="1062" spans="2:19" x14ac:dyDescent="0.45">
      <c r="B1062" s="3" t="s">
        <v>5523</v>
      </c>
      <c r="I1062">
        <v>0.49489364806237679</v>
      </c>
      <c r="J1062">
        <v>0.29104796228898017</v>
      </c>
      <c r="K1062">
        <v>0.21405838964864302</v>
      </c>
      <c r="Q1062">
        <v>0.48671352141952734</v>
      </c>
      <c r="R1062">
        <v>0.26120579544477351</v>
      </c>
      <c r="S1062">
        <v>0.25208068313569898</v>
      </c>
    </row>
    <row r="1063" spans="2:19" x14ac:dyDescent="0.45">
      <c r="B1063" s="3" t="s">
        <v>5523</v>
      </c>
      <c r="I1063">
        <v>0.34465690872414728</v>
      </c>
      <c r="J1063">
        <v>0.29216178327151071</v>
      </c>
      <c r="K1063">
        <v>0.36318130800434201</v>
      </c>
      <c r="Q1063">
        <v>0.54101485237530111</v>
      </c>
      <c r="R1063">
        <v>0.26038150722582704</v>
      </c>
      <c r="S1063">
        <v>0.19860364039887182</v>
      </c>
    </row>
    <row r="1064" spans="2:19" x14ac:dyDescent="0.45">
      <c r="B1064" s="3" t="s">
        <v>5523</v>
      </c>
      <c r="I1064" t="s">
        <v>5818</v>
      </c>
      <c r="J1064" t="s">
        <v>5818</v>
      </c>
      <c r="K1064" t="s">
        <v>5818</v>
      </c>
      <c r="Q1064">
        <v>0.47470481913139756</v>
      </c>
      <c r="R1064">
        <v>0.26558563443151001</v>
      </c>
      <c r="S1064">
        <v>0.25970954643709232</v>
      </c>
    </row>
    <row r="1065" spans="2:19" x14ac:dyDescent="0.45">
      <c r="B1065" s="3" t="s">
        <v>5523</v>
      </c>
      <c r="I1065">
        <v>0.6147067134794767</v>
      </c>
      <c r="J1065">
        <v>0.22723640469087816</v>
      </c>
      <c r="K1065">
        <v>0.15805688182964506</v>
      </c>
      <c r="Q1065">
        <v>0.39310983855262666</v>
      </c>
      <c r="R1065">
        <v>0.27640369775010037</v>
      </c>
      <c r="S1065">
        <v>0.33048646369727308</v>
      </c>
    </row>
    <row r="1066" spans="2:19" x14ac:dyDescent="0.45">
      <c r="B1066" s="3">
        <v>42259</v>
      </c>
      <c r="I1066">
        <v>0.5579045482712881</v>
      </c>
      <c r="J1066">
        <v>0.24745468885235652</v>
      </c>
      <c r="K1066">
        <v>0.19464076287635515</v>
      </c>
      <c r="Q1066">
        <v>0.42265472580683072</v>
      </c>
      <c r="R1066">
        <v>0.27897656488729045</v>
      </c>
      <c r="S1066">
        <v>0.29836870930587872</v>
      </c>
    </row>
    <row r="1067" spans="2:19" x14ac:dyDescent="0.45">
      <c r="B1067" s="3">
        <v>42259</v>
      </c>
      <c r="I1067">
        <v>0.56811553591719777</v>
      </c>
      <c r="J1067">
        <v>0.24649111024652931</v>
      </c>
      <c r="K1067">
        <v>0.18539335383627287</v>
      </c>
      <c r="Q1067">
        <v>0.27016557640840783</v>
      </c>
      <c r="R1067">
        <v>0.28573169143380517</v>
      </c>
      <c r="S1067">
        <v>0.44410273215778706</v>
      </c>
    </row>
    <row r="1068" spans="2:19" x14ac:dyDescent="0.45">
      <c r="B1068" s="3">
        <v>42259</v>
      </c>
      <c r="I1068">
        <v>0.38686249577338683</v>
      </c>
      <c r="J1068">
        <v>0.29306740197829306</v>
      </c>
      <c r="K1068">
        <v>0.32007010224832005</v>
      </c>
      <c r="Q1068">
        <v>0.47692614991368393</v>
      </c>
      <c r="R1068">
        <v>0.26773235063245238</v>
      </c>
      <c r="S1068">
        <v>0.25534149945386375</v>
      </c>
    </row>
    <row r="1069" spans="2:19" x14ac:dyDescent="0.45">
      <c r="B1069" s="3">
        <v>42260</v>
      </c>
      <c r="I1069">
        <v>0.38832398432802789</v>
      </c>
      <c r="J1069">
        <v>0.28842507251260296</v>
      </c>
      <c r="K1069">
        <v>0.32325094315936914</v>
      </c>
      <c r="Q1069">
        <v>0.44200578812532421</v>
      </c>
      <c r="R1069">
        <v>0.2740412133810885</v>
      </c>
      <c r="S1069">
        <v>0.28395299849358724</v>
      </c>
    </row>
    <row r="1070" spans="2:19" x14ac:dyDescent="0.45">
      <c r="B1070" s="3">
        <v>42260</v>
      </c>
      <c r="I1070">
        <v>0.60332598251103464</v>
      </c>
      <c r="J1070">
        <v>0.24045561641173729</v>
      </c>
      <c r="K1070">
        <v>0.15621840107722801</v>
      </c>
      <c r="Q1070">
        <v>0.37743697681733662</v>
      </c>
      <c r="R1070">
        <v>0.27786954200634878</v>
      </c>
      <c r="S1070">
        <v>0.34469348117631449</v>
      </c>
    </row>
    <row r="1071" spans="2:19" x14ac:dyDescent="0.45">
      <c r="B1071" s="3">
        <v>42260</v>
      </c>
      <c r="I1071">
        <v>0.39010642491131259</v>
      </c>
      <c r="J1071">
        <v>0.28080409932991723</v>
      </c>
      <c r="K1071">
        <v>0.32908947575877018</v>
      </c>
      <c r="Q1071">
        <v>0.48184573469719383</v>
      </c>
      <c r="R1071">
        <v>0.25550189900988463</v>
      </c>
      <c r="S1071">
        <v>0.2626523662929216</v>
      </c>
    </row>
    <row r="1072" spans="2:19" x14ac:dyDescent="0.45">
      <c r="B1072" s="3">
        <v>42260</v>
      </c>
      <c r="I1072">
        <v>0.31352615431527397</v>
      </c>
      <c r="J1072">
        <v>0.28840902153258541</v>
      </c>
      <c r="K1072">
        <v>0.39806482415214067</v>
      </c>
      <c r="Q1072">
        <v>0.44204851451228261</v>
      </c>
      <c r="R1072">
        <v>0.27649834896211711</v>
      </c>
      <c r="S1072">
        <v>0.28145313652560033</v>
      </c>
    </row>
    <row r="1073" spans="2:19" x14ac:dyDescent="0.45">
      <c r="B1073" s="3">
        <v>42260</v>
      </c>
      <c r="I1073">
        <v>0.45705297374095999</v>
      </c>
      <c r="J1073">
        <v>0.26909286305333924</v>
      </c>
      <c r="K1073">
        <v>0.27385416320570088</v>
      </c>
      <c r="Q1073">
        <v>0.382136320328954</v>
      </c>
      <c r="R1073">
        <v>0.28736930849463449</v>
      </c>
      <c r="S1073">
        <v>0.33049437117641162</v>
      </c>
    </row>
    <row r="1074" spans="2:19" x14ac:dyDescent="0.45">
      <c r="B1074" s="3">
        <v>42260</v>
      </c>
      <c r="I1074">
        <v>0.37783553691189131</v>
      </c>
      <c r="J1074">
        <v>0.28349376965189449</v>
      </c>
      <c r="K1074">
        <v>0.33867069343621403</v>
      </c>
      <c r="Q1074">
        <v>0.47238349071492303</v>
      </c>
      <c r="R1074">
        <v>0.2686225701949998</v>
      </c>
      <c r="S1074">
        <v>0.25899393909007729</v>
      </c>
    </row>
    <row r="1075" spans="2:19" x14ac:dyDescent="0.45">
      <c r="B1075" s="3">
        <v>42266</v>
      </c>
      <c r="I1075">
        <v>0.58096155245631775</v>
      </c>
      <c r="J1075">
        <v>0.24764350894149423</v>
      </c>
      <c r="K1075">
        <v>0.1713949386021881</v>
      </c>
      <c r="Q1075">
        <v>0.47238524560472206</v>
      </c>
      <c r="R1075">
        <v>0.27490213381566131</v>
      </c>
      <c r="S1075">
        <v>0.25271262057961663</v>
      </c>
    </row>
    <row r="1076" spans="2:19" x14ac:dyDescent="0.45">
      <c r="B1076" s="3">
        <v>42266</v>
      </c>
      <c r="I1076">
        <v>0.46836220793011751</v>
      </c>
      <c r="J1076">
        <v>0.27000535322651353</v>
      </c>
      <c r="K1076">
        <v>0.26163243884336895</v>
      </c>
      <c r="Q1076">
        <v>0.36750968329915695</v>
      </c>
      <c r="R1076">
        <v>0.27728411938938252</v>
      </c>
      <c r="S1076">
        <v>0.35520619731146047</v>
      </c>
    </row>
    <row r="1077" spans="2:19" x14ac:dyDescent="0.45">
      <c r="B1077" s="3">
        <v>42266</v>
      </c>
      <c r="I1077">
        <v>0.43247698282845332</v>
      </c>
      <c r="J1077">
        <v>0.27901644776272105</v>
      </c>
      <c r="K1077">
        <v>0.28850656940882574</v>
      </c>
      <c r="Q1077">
        <v>0.43846200547115499</v>
      </c>
      <c r="R1077">
        <v>0.28701868478004672</v>
      </c>
      <c r="S1077">
        <v>0.27451930974879829</v>
      </c>
    </row>
    <row r="1078" spans="2:19" x14ac:dyDescent="0.45">
      <c r="B1078" s="3">
        <v>42267</v>
      </c>
      <c r="I1078">
        <v>0.33349437228909229</v>
      </c>
      <c r="J1078">
        <v>0.28139695010961663</v>
      </c>
      <c r="K1078">
        <v>0.38510867760129097</v>
      </c>
      <c r="Q1078">
        <v>0.5444937158734775</v>
      </c>
      <c r="R1078">
        <v>0.25516542276501564</v>
      </c>
      <c r="S1078">
        <v>0.20034086136150692</v>
      </c>
    </row>
    <row r="1079" spans="2:19" x14ac:dyDescent="0.45">
      <c r="B1079" s="3">
        <v>42267</v>
      </c>
      <c r="I1079">
        <v>0.40478782869025559</v>
      </c>
      <c r="J1079">
        <v>0.27313618833432601</v>
      </c>
      <c r="K1079">
        <v>0.32207598297541851</v>
      </c>
      <c r="Q1079">
        <v>0.45906653010645132</v>
      </c>
      <c r="R1079">
        <v>0.27667709538056801</v>
      </c>
      <c r="S1079">
        <v>0.26425637451298067</v>
      </c>
    </row>
    <row r="1080" spans="2:19" x14ac:dyDescent="0.45">
      <c r="B1080" s="3">
        <v>42267</v>
      </c>
      <c r="I1080">
        <v>0.41019145637303661</v>
      </c>
      <c r="J1080">
        <v>0.29397475692730085</v>
      </c>
      <c r="K1080">
        <v>0.29583378669966265</v>
      </c>
      <c r="Q1080">
        <v>0.45249133026348365</v>
      </c>
      <c r="R1080">
        <v>0.27494795615609602</v>
      </c>
      <c r="S1080">
        <v>0.27256071358042044</v>
      </c>
    </row>
    <row r="1081" spans="2:19" x14ac:dyDescent="0.45">
      <c r="B1081" s="3">
        <v>42267</v>
      </c>
      <c r="I1081">
        <v>0.41724806255698704</v>
      </c>
      <c r="J1081">
        <v>0.28229529602527309</v>
      </c>
      <c r="K1081">
        <v>0.30045664141773976</v>
      </c>
      <c r="Q1081">
        <v>0.52647603652746433</v>
      </c>
      <c r="R1081">
        <v>0.25349678295073624</v>
      </c>
      <c r="S1081">
        <v>0.2200271805217994</v>
      </c>
    </row>
    <row r="1082" spans="2:19" x14ac:dyDescent="0.45">
      <c r="B1082" s="3">
        <v>42267</v>
      </c>
      <c r="I1082">
        <v>0.45709837310439355</v>
      </c>
      <c r="J1082">
        <v>0.28135384298259847</v>
      </c>
      <c r="K1082">
        <v>0.26154778391300793</v>
      </c>
      <c r="Q1082">
        <v>0.55961081524991307</v>
      </c>
      <c r="R1082">
        <v>0.24653103788442135</v>
      </c>
      <c r="S1082">
        <v>0.19385814686566566</v>
      </c>
    </row>
    <row r="1083" spans="2:19" x14ac:dyDescent="0.45">
      <c r="B1083" s="3">
        <v>42267</v>
      </c>
      <c r="I1083">
        <v>0.40833701672413564</v>
      </c>
      <c r="J1083">
        <v>0.2781114129234773</v>
      </c>
      <c r="K1083">
        <v>0.31355157035238718</v>
      </c>
      <c r="Q1083">
        <v>0.59846700332374236</v>
      </c>
      <c r="R1083">
        <v>0.22496453679802</v>
      </c>
      <c r="S1083">
        <v>0.17656845987823758</v>
      </c>
    </row>
    <row r="1084" spans="2:19" x14ac:dyDescent="0.45">
      <c r="B1084" s="3">
        <v>42273</v>
      </c>
      <c r="I1084">
        <v>0.44422631631933956</v>
      </c>
      <c r="J1084">
        <v>0.2803785361924897</v>
      </c>
      <c r="K1084">
        <v>0.27539514748817073</v>
      </c>
      <c r="Q1084">
        <v>0.49143409781707659</v>
      </c>
      <c r="R1084">
        <v>0.25739154462558722</v>
      </c>
      <c r="S1084">
        <v>0.2511743575573363</v>
      </c>
    </row>
    <row r="1085" spans="2:19" x14ac:dyDescent="0.45">
      <c r="B1085" s="3">
        <v>42273</v>
      </c>
      <c r="I1085">
        <v>0.39621244698468822</v>
      </c>
      <c r="J1085">
        <v>0.27624133323343608</v>
      </c>
      <c r="K1085">
        <v>0.32754621978187565</v>
      </c>
      <c r="Q1085">
        <v>0.44665780149651113</v>
      </c>
      <c r="R1085">
        <v>0.26092955125213185</v>
      </c>
      <c r="S1085">
        <v>0.29241264725135691</v>
      </c>
    </row>
    <row r="1086" spans="2:19" x14ac:dyDescent="0.45">
      <c r="B1086" s="3">
        <v>42273</v>
      </c>
      <c r="I1086">
        <v>0.51357039229316714</v>
      </c>
      <c r="J1086">
        <v>0.27170032371415387</v>
      </c>
      <c r="K1086">
        <v>0.2147292839926789</v>
      </c>
      <c r="Q1086">
        <v>0.41330560416134637</v>
      </c>
      <c r="R1086">
        <v>0.26310380632608682</v>
      </c>
      <c r="S1086">
        <v>0.3235905895125667</v>
      </c>
    </row>
    <row r="1087" spans="2:19" x14ac:dyDescent="0.45">
      <c r="B1087" s="3">
        <v>42274</v>
      </c>
      <c r="I1087">
        <v>0.33359109931197156</v>
      </c>
      <c r="J1087">
        <v>0.27323460660829274</v>
      </c>
      <c r="K1087">
        <v>0.3931742940797357</v>
      </c>
      <c r="Q1087">
        <v>0.452753607459006</v>
      </c>
      <c r="R1087">
        <v>0.27203615918937557</v>
      </c>
      <c r="S1087">
        <v>0.27521023335161837</v>
      </c>
    </row>
    <row r="1088" spans="2:19" x14ac:dyDescent="0.45">
      <c r="B1088" s="3">
        <v>42274</v>
      </c>
      <c r="I1088">
        <v>0.48246560979768605</v>
      </c>
      <c r="J1088">
        <v>0.26382737509898835</v>
      </c>
      <c r="K1088">
        <v>0.25370701510332566</v>
      </c>
      <c r="Q1088">
        <v>0.4225713376178945</v>
      </c>
      <c r="R1088">
        <v>0.28827275990378415</v>
      </c>
      <c r="S1088">
        <v>0.2891559024783214</v>
      </c>
    </row>
    <row r="1089" spans="2:19" x14ac:dyDescent="0.45">
      <c r="B1089" s="3">
        <v>42274</v>
      </c>
      <c r="I1089">
        <v>0.39640844201581366</v>
      </c>
      <c r="J1089">
        <v>0.27239025268137795</v>
      </c>
      <c r="K1089">
        <v>0.33120130530280828</v>
      </c>
      <c r="Q1089">
        <v>0.44809471855174371</v>
      </c>
      <c r="R1089">
        <v>0.26544631672525965</v>
      </c>
      <c r="S1089">
        <v>0.28645896472299676</v>
      </c>
    </row>
    <row r="1090" spans="2:19" x14ac:dyDescent="0.45">
      <c r="B1090" s="3">
        <v>42274</v>
      </c>
      <c r="I1090">
        <v>0.45881837021206823</v>
      </c>
      <c r="J1090">
        <v>0.27642893548618491</v>
      </c>
      <c r="K1090">
        <v>0.26475269430174697</v>
      </c>
      <c r="Q1090">
        <v>0.61225661972990397</v>
      </c>
      <c r="R1090">
        <v>0.22478346712062786</v>
      </c>
      <c r="S1090">
        <v>0.16295991314946814</v>
      </c>
    </row>
    <row r="1091" spans="2:19" x14ac:dyDescent="0.45">
      <c r="B1091" s="3">
        <v>42274</v>
      </c>
      <c r="I1091">
        <v>0.49897680950490836</v>
      </c>
      <c r="J1091">
        <v>0.26090437528268007</v>
      </c>
      <c r="K1091">
        <v>0.24011881521241155</v>
      </c>
      <c r="Q1091">
        <v>0.4117110102827074</v>
      </c>
      <c r="R1091">
        <v>0.27725722877010234</v>
      </c>
      <c r="S1091">
        <v>0.31103176094719043</v>
      </c>
    </row>
    <row r="1092" spans="2:19" x14ac:dyDescent="0.45">
      <c r="B1092" s="3">
        <v>42274</v>
      </c>
      <c r="I1092">
        <v>0.43200561824883382</v>
      </c>
      <c r="J1092">
        <v>0.27800993517699862</v>
      </c>
      <c r="K1092">
        <v>0.2899844465741675</v>
      </c>
      <c r="Q1092">
        <v>0.49924745032963752</v>
      </c>
      <c r="R1092">
        <v>0.2520499037983347</v>
      </c>
      <c r="S1092">
        <v>0.24870264587202787</v>
      </c>
    </row>
    <row r="1093" spans="2:19" x14ac:dyDescent="0.45">
      <c r="B1093" s="3">
        <v>42277</v>
      </c>
      <c r="I1093">
        <v>0.52370499027033979</v>
      </c>
      <c r="J1093">
        <v>0.25774754346182921</v>
      </c>
      <c r="K1093">
        <v>0.218547466267831</v>
      </c>
      <c r="Q1093">
        <v>0.35650499312319001</v>
      </c>
      <c r="R1093">
        <v>0.29094268707834542</v>
      </c>
      <c r="S1093">
        <v>0.35255231979846474</v>
      </c>
    </row>
    <row r="1094" spans="2:19" x14ac:dyDescent="0.45">
      <c r="B1094" s="3">
        <v>42277</v>
      </c>
      <c r="I1094">
        <v>0.53765808276228333</v>
      </c>
      <c r="J1094">
        <v>0.24437455229261471</v>
      </c>
      <c r="K1094">
        <v>0.21796736494510188</v>
      </c>
      <c r="Q1094">
        <v>0.53234447778588445</v>
      </c>
      <c r="R1094">
        <v>0.26881224749465149</v>
      </c>
      <c r="S1094">
        <v>0.19884327471946406</v>
      </c>
    </row>
    <row r="1095" spans="2:19" x14ac:dyDescent="0.45">
      <c r="B1095" s="3">
        <v>42277</v>
      </c>
      <c r="I1095">
        <v>0.31500962759168366</v>
      </c>
      <c r="J1095">
        <v>0.28208270654103262</v>
      </c>
      <c r="K1095">
        <v>0.40290766586728388</v>
      </c>
      <c r="Q1095">
        <v>0.34502399662465061</v>
      </c>
      <c r="R1095">
        <v>0.29017456885185378</v>
      </c>
      <c r="S1095">
        <v>0.36480143452349556</v>
      </c>
    </row>
    <row r="1096" spans="2:19" x14ac:dyDescent="0.45">
      <c r="B1096" s="3">
        <v>42277</v>
      </c>
      <c r="I1096">
        <v>0.3821891137764451</v>
      </c>
      <c r="J1096">
        <v>0.28141918624021323</v>
      </c>
      <c r="K1096">
        <v>0.33639169998334167</v>
      </c>
      <c r="Q1096">
        <v>0.4892019959402597</v>
      </c>
      <c r="R1096">
        <v>0.27987399616966019</v>
      </c>
      <c r="S1096">
        <v>0.23092400789007994</v>
      </c>
    </row>
    <row r="1097" spans="2:19" x14ac:dyDescent="0.45">
      <c r="B1097" s="3">
        <v>42277</v>
      </c>
      <c r="I1097">
        <v>0.50164353986062959</v>
      </c>
      <c r="J1097">
        <v>0.26768255215062842</v>
      </c>
      <c r="K1097">
        <v>0.23067390798874207</v>
      </c>
      <c r="Q1097">
        <v>0.35261879854354256</v>
      </c>
      <c r="R1097">
        <v>0.27409384392484748</v>
      </c>
      <c r="S1097">
        <v>0.37328735753160985</v>
      </c>
    </row>
    <row r="1098" spans="2:19" x14ac:dyDescent="0.45">
      <c r="B1098" s="3">
        <v>42277</v>
      </c>
      <c r="I1098">
        <v>0.45229658431829839</v>
      </c>
      <c r="J1098">
        <v>0.28301228073511392</v>
      </c>
      <c r="K1098">
        <v>0.26469113494658775</v>
      </c>
      <c r="Q1098">
        <v>0.49159084642955614</v>
      </c>
      <c r="R1098">
        <v>0.26040805073063139</v>
      </c>
      <c r="S1098">
        <v>0.24800110283981255</v>
      </c>
    </row>
    <row r="1099" spans="2:19" x14ac:dyDescent="0.45">
      <c r="B1099" s="3">
        <v>42277</v>
      </c>
      <c r="I1099">
        <v>0.34238490738628102</v>
      </c>
      <c r="J1099">
        <v>0.2724065908083193</v>
      </c>
      <c r="K1099">
        <v>0.38520850180539967</v>
      </c>
      <c r="Q1099">
        <v>0.56619885269151793</v>
      </c>
      <c r="R1099">
        <v>0.25815287568002376</v>
      </c>
      <c r="S1099">
        <v>0.17564827162845836</v>
      </c>
    </row>
    <row r="1100" spans="2:19" x14ac:dyDescent="0.45">
      <c r="B1100" s="3">
        <v>42278</v>
      </c>
      <c r="I1100">
        <v>0.45470939103897906</v>
      </c>
      <c r="J1100">
        <v>0.27264530448051055</v>
      </c>
      <c r="K1100">
        <v>0.27264530448051055</v>
      </c>
      <c r="Q1100" t="s">
        <v>5818</v>
      </c>
      <c r="R1100" t="s">
        <v>5818</v>
      </c>
      <c r="S1100" t="s">
        <v>5818</v>
      </c>
    </row>
    <row r="1101" spans="2:19" x14ac:dyDescent="0.45">
      <c r="B1101" s="3">
        <v>42278</v>
      </c>
      <c r="I1101">
        <v>0.57307557465323045</v>
      </c>
      <c r="J1101">
        <v>0.24293650722305626</v>
      </c>
      <c r="K1101">
        <v>0.1839879181237134</v>
      </c>
      <c r="Q1101">
        <v>0.48908172209439332</v>
      </c>
      <c r="R1101">
        <v>0.26554188702317399</v>
      </c>
      <c r="S1101">
        <v>0.24537639088243271</v>
      </c>
    </row>
    <row r="1102" spans="2:19" x14ac:dyDescent="0.45">
      <c r="B1102" s="3">
        <v>42280</v>
      </c>
      <c r="I1102">
        <v>0.50176609105180536</v>
      </c>
      <c r="J1102">
        <v>0.26628728414442693</v>
      </c>
      <c r="K1102">
        <v>0.23194662480376763</v>
      </c>
      <c r="Q1102">
        <v>0.33893295627989511</v>
      </c>
      <c r="R1102">
        <v>0.28325592356204604</v>
      </c>
      <c r="S1102">
        <v>0.37781112015805901</v>
      </c>
    </row>
    <row r="1103" spans="2:19" x14ac:dyDescent="0.45">
      <c r="B1103" s="3">
        <v>42280</v>
      </c>
      <c r="I1103">
        <v>0.46113147776301172</v>
      </c>
      <c r="J1103">
        <v>0.2678910036105463</v>
      </c>
      <c r="K1103">
        <v>0.27097751862644182</v>
      </c>
      <c r="Q1103">
        <v>0.35118653382564013</v>
      </c>
      <c r="R1103">
        <v>0.2855919506686363</v>
      </c>
      <c r="S1103">
        <v>0.36322151550572357</v>
      </c>
    </row>
    <row r="1104" spans="2:19" x14ac:dyDescent="0.45">
      <c r="B1104" s="3">
        <v>42281</v>
      </c>
      <c r="I1104">
        <v>0.46133389880377418</v>
      </c>
      <c r="J1104">
        <v>0.2743362064348715</v>
      </c>
      <c r="K1104">
        <v>0.26432989476135438</v>
      </c>
      <c r="Q1104">
        <v>0.42837402090419158</v>
      </c>
      <c r="R1104">
        <v>0.28494793016157732</v>
      </c>
      <c r="S1104">
        <v>0.2866780489342311</v>
      </c>
    </row>
    <row r="1105" spans="2:19" x14ac:dyDescent="0.45">
      <c r="B1105" s="3">
        <v>42281</v>
      </c>
      <c r="I1105">
        <v>0.3149560795191863</v>
      </c>
      <c r="J1105">
        <v>0.2770457697642163</v>
      </c>
      <c r="K1105">
        <v>0.40799815071659729</v>
      </c>
      <c r="Q1105">
        <v>0.3689506400297507</v>
      </c>
      <c r="R1105">
        <v>0.28484728142852228</v>
      </c>
      <c r="S1105">
        <v>0.34620207854172713</v>
      </c>
    </row>
    <row r="1106" spans="2:19" x14ac:dyDescent="0.45">
      <c r="B1106" s="3">
        <v>42281</v>
      </c>
      <c r="I1106" t="s">
        <v>5818</v>
      </c>
      <c r="J1106" t="s">
        <v>5818</v>
      </c>
      <c r="K1106" t="s">
        <v>5818</v>
      </c>
      <c r="Q1106">
        <v>0.54422730113337847</v>
      </c>
      <c r="R1106">
        <v>0.26201138355834486</v>
      </c>
      <c r="S1106">
        <v>0.19376131530827662</v>
      </c>
    </row>
    <row r="1107" spans="2:19" x14ac:dyDescent="0.45">
      <c r="B1107" s="3">
        <v>42281</v>
      </c>
      <c r="I1107">
        <v>0.35665941763739067</v>
      </c>
      <c r="J1107">
        <v>0.28668116472521876</v>
      </c>
      <c r="K1107">
        <v>0.35665941763739067</v>
      </c>
      <c r="Q1107">
        <v>0.38534701243561825</v>
      </c>
      <c r="R1107">
        <v>0.27817917632344175</v>
      </c>
      <c r="S1107">
        <v>0.33647381124094006</v>
      </c>
    </row>
    <row r="1108" spans="2:19" x14ac:dyDescent="0.45">
      <c r="B1108" s="3">
        <v>42281</v>
      </c>
      <c r="I1108">
        <v>0.53249616011248291</v>
      </c>
      <c r="J1108">
        <v>0.25720760896186284</v>
      </c>
      <c r="K1108">
        <v>0.21029623092565422</v>
      </c>
      <c r="Q1108">
        <v>0.57223742210062323</v>
      </c>
      <c r="R1108">
        <v>0.24084207326341386</v>
      </c>
      <c r="S1108">
        <v>0.18692050463596291</v>
      </c>
    </row>
    <row r="1109" spans="2:19" x14ac:dyDescent="0.45">
      <c r="B1109" s="3">
        <v>42287</v>
      </c>
      <c r="I1109">
        <v>0.330598012070835</v>
      </c>
      <c r="J1109">
        <v>0.29464526425368043</v>
      </c>
      <c r="K1109">
        <v>0.37475672367548468</v>
      </c>
      <c r="Q1109">
        <v>0.61728229411309432</v>
      </c>
      <c r="R1109">
        <v>0.23094577859996779</v>
      </c>
      <c r="S1109">
        <v>0.151771927286938</v>
      </c>
    </row>
    <row r="1110" spans="2:19" x14ac:dyDescent="0.45">
      <c r="B1110" s="3">
        <v>42294</v>
      </c>
      <c r="I1110">
        <v>0.35138611799635922</v>
      </c>
      <c r="J1110">
        <v>0.28929293539957945</v>
      </c>
      <c r="K1110">
        <v>0.35932094660406122</v>
      </c>
      <c r="Q1110">
        <v>0.48904501464486355</v>
      </c>
      <c r="R1110">
        <v>0.2662578515591929</v>
      </c>
      <c r="S1110">
        <v>0.24469713379594346</v>
      </c>
    </row>
    <row r="1111" spans="2:19" x14ac:dyDescent="0.45">
      <c r="B1111" s="3">
        <v>42294</v>
      </c>
      <c r="I1111">
        <v>0.56007299306268377</v>
      </c>
      <c r="J1111">
        <v>0.24962313364375219</v>
      </c>
      <c r="K1111">
        <v>0.19030387329356396</v>
      </c>
      <c r="Q1111">
        <v>0.39643541584289171</v>
      </c>
      <c r="R1111">
        <v>0.27976155428809585</v>
      </c>
      <c r="S1111">
        <v>0.32380302986901249</v>
      </c>
    </row>
    <row r="1112" spans="2:19" x14ac:dyDescent="0.45">
      <c r="B1112" s="3">
        <v>42294</v>
      </c>
      <c r="I1112">
        <v>0.38376723374765126</v>
      </c>
      <c r="J1112">
        <v>0.279794809042899</v>
      </c>
      <c r="K1112">
        <v>0.33643795720944975</v>
      </c>
      <c r="Q1112">
        <v>0.42430516343559826</v>
      </c>
      <c r="R1112">
        <v>0.28125980299893349</v>
      </c>
      <c r="S1112">
        <v>0.29443503356546841</v>
      </c>
    </row>
    <row r="1113" spans="2:19" x14ac:dyDescent="0.45">
      <c r="B1113" s="3">
        <v>42295</v>
      </c>
      <c r="I1113">
        <v>0.4607759069383891</v>
      </c>
      <c r="J1113">
        <v>0.27619262376355663</v>
      </c>
      <c r="K1113">
        <v>0.26303146929805432</v>
      </c>
      <c r="Q1113">
        <v>0.52888340000227296</v>
      </c>
      <c r="R1113">
        <v>0.25862867054450739</v>
      </c>
      <c r="S1113">
        <v>0.21248792945321979</v>
      </c>
    </row>
    <row r="1114" spans="2:19" x14ac:dyDescent="0.45">
      <c r="B1114" s="3">
        <v>42295</v>
      </c>
      <c r="I1114" t="s">
        <v>5818</v>
      </c>
      <c r="J1114" t="s">
        <v>5818</v>
      </c>
      <c r="K1114" t="s">
        <v>5818</v>
      </c>
      <c r="Q1114">
        <v>0.2855229402242534</v>
      </c>
      <c r="R1114">
        <v>0.28639054390289298</v>
      </c>
      <c r="S1114">
        <v>0.42808651587285346</v>
      </c>
    </row>
    <row r="1115" spans="2:19" x14ac:dyDescent="0.45">
      <c r="B1115" s="3">
        <v>42295</v>
      </c>
      <c r="I1115">
        <v>0.50205329429511736</v>
      </c>
      <c r="J1115">
        <v>0.27353935350753472</v>
      </c>
      <c r="K1115">
        <v>0.224407352197348</v>
      </c>
      <c r="Q1115">
        <v>0.39150631813797604</v>
      </c>
      <c r="R1115">
        <v>0.28476145010278536</v>
      </c>
      <c r="S1115">
        <v>0.32373223175923849</v>
      </c>
    </row>
    <row r="1116" spans="2:19" x14ac:dyDescent="0.45">
      <c r="B1116" s="3">
        <v>42295</v>
      </c>
      <c r="I1116">
        <v>0.61692979416800997</v>
      </c>
      <c r="J1116">
        <v>0.2382352128872218</v>
      </c>
      <c r="K1116">
        <v>0.14483499294476834</v>
      </c>
      <c r="Q1116">
        <v>0.52888340000227296</v>
      </c>
      <c r="R1116">
        <v>0.25862867054450739</v>
      </c>
      <c r="S1116">
        <v>0.21248792945321979</v>
      </c>
    </row>
    <row r="1117" spans="2:19" x14ac:dyDescent="0.45">
      <c r="B1117" s="3">
        <v>42295</v>
      </c>
      <c r="I1117">
        <v>0.4608362192347647</v>
      </c>
      <c r="J1117">
        <v>0.26532525389937334</v>
      </c>
      <c r="K1117">
        <v>0.27383852686586202</v>
      </c>
      <c r="Q1117">
        <v>0.52378003497429348</v>
      </c>
      <c r="R1117">
        <v>0.26360427179205476</v>
      </c>
      <c r="S1117">
        <v>0.21261569323365187</v>
      </c>
    </row>
    <row r="1118" spans="2:19" x14ac:dyDescent="0.45">
      <c r="B1118" s="3">
        <v>42295</v>
      </c>
      <c r="I1118">
        <v>0.59015584843283442</v>
      </c>
      <c r="J1118">
        <v>0.23765887194246538</v>
      </c>
      <c r="K1118">
        <v>0.17218527962470018</v>
      </c>
      <c r="Q1118">
        <v>0.40133702524286297</v>
      </c>
      <c r="R1118">
        <v>0.285618606727916</v>
      </c>
      <c r="S1118">
        <v>0.31304436802922109</v>
      </c>
    </row>
    <row r="1119" spans="2:19" x14ac:dyDescent="0.45">
      <c r="B1119" s="3">
        <v>42301</v>
      </c>
      <c r="I1119">
        <v>0.44851200815483599</v>
      </c>
      <c r="J1119">
        <v>0.26889931383793342</v>
      </c>
      <c r="K1119">
        <v>0.28258867800723059</v>
      </c>
      <c r="Q1119">
        <v>0.56958133574415704</v>
      </c>
      <c r="R1119">
        <v>0.24730112936655699</v>
      </c>
      <c r="S1119">
        <v>0.18311753488928581</v>
      </c>
    </row>
    <row r="1120" spans="2:19" x14ac:dyDescent="0.45">
      <c r="B1120" s="3">
        <v>42301</v>
      </c>
      <c r="I1120">
        <v>0.43025774312324022</v>
      </c>
      <c r="J1120">
        <v>0.26943902967294781</v>
      </c>
      <c r="K1120">
        <v>0.30030322720381197</v>
      </c>
      <c r="Q1120">
        <v>0.40814324258032864</v>
      </c>
      <c r="R1120">
        <v>0.26925435369143974</v>
      </c>
      <c r="S1120">
        <v>0.32260240372823151</v>
      </c>
    </row>
    <row r="1121" spans="2:19" x14ac:dyDescent="0.45">
      <c r="B1121" s="3">
        <v>42301</v>
      </c>
      <c r="I1121">
        <v>0.33519022569468931</v>
      </c>
      <c r="J1121">
        <v>0.28566526106966406</v>
      </c>
      <c r="K1121">
        <v>0.37914451323564669</v>
      </c>
      <c r="Q1121">
        <v>0.37924759809583053</v>
      </c>
      <c r="R1121">
        <v>0.28663594960848748</v>
      </c>
      <c r="S1121">
        <v>0.33411645229568188</v>
      </c>
    </row>
    <row r="1122" spans="2:19" x14ac:dyDescent="0.45">
      <c r="B1122" s="3">
        <v>42302</v>
      </c>
      <c r="I1122" t="s">
        <v>5818</v>
      </c>
      <c r="J1122" t="s">
        <v>5818</v>
      </c>
      <c r="K1122" t="s">
        <v>5818</v>
      </c>
      <c r="Q1122">
        <v>0.20856049728431711</v>
      </c>
      <c r="R1122">
        <v>0.26788385151065675</v>
      </c>
      <c r="S1122">
        <v>0.52355565120502601</v>
      </c>
    </row>
    <row r="1123" spans="2:19" x14ac:dyDescent="0.45">
      <c r="B1123" s="3">
        <v>42302</v>
      </c>
      <c r="I1123">
        <v>0.4461587794921128</v>
      </c>
      <c r="J1123">
        <v>0.27651360984694318</v>
      </c>
      <c r="K1123">
        <v>0.27732761066094397</v>
      </c>
      <c r="Q1123">
        <v>0.53224570342290745</v>
      </c>
      <c r="R1123">
        <v>0.26418472691506456</v>
      </c>
      <c r="S1123">
        <v>0.20356956966202802</v>
      </c>
    </row>
    <row r="1124" spans="2:19" x14ac:dyDescent="0.45">
      <c r="B1124" s="3">
        <v>42302</v>
      </c>
      <c r="I1124">
        <v>0.54974828089353234</v>
      </c>
      <c r="J1124">
        <v>0.25082932275669706</v>
      </c>
      <c r="K1124">
        <v>0.19942239634977071</v>
      </c>
      <c r="Q1124">
        <v>0.4566167265251127</v>
      </c>
      <c r="R1124">
        <v>0.27640073235563017</v>
      </c>
      <c r="S1124">
        <v>0.26698254111925712</v>
      </c>
    </row>
    <row r="1125" spans="2:19" x14ac:dyDescent="0.45">
      <c r="B1125" s="3">
        <v>42302</v>
      </c>
      <c r="I1125">
        <v>0.40989021522893304</v>
      </c>
      <c r="J1125">
        <v>0.28998763607449601</v>
      </c>
      <c r="K1125">
        <v>0.30012214869657083</v>
      </c>
      <c r="Q1125">
        <v>0.18641619688274019</v>
      </c>
      <c r="R1125">
        <v>0.26030162730467316</v>
      </c>
      <c r="S1125">
        <v>0.55328217581258665</v>
      </c>
    </row>
    <row r="1126" spans="2:19" x14ac:dyDescent="0.45">
      <c r="B1126" s="3">
        <v>42302</v>
      </c>
      <c r="I1126">
        <v>0.33147645699255934</v>
      </c>
      <c r="J1126">
        <v>0.2803577436112531</v>
      </c>
      <c r="K1126">
        <v>0.38816579939618745</v>
      </c>
      <c r="Q1126">
        <v>0.43394025470436781</v>
      </c>
      <c r="R1126">
        <v>0.28047971963863555</v>
      </c>
      <c r="S1126">
        <v>0.28558002565699664</v>
      </c>
    </row>
    <row r="1127" spans="2:19" x14ac:dyDescent="0.45">
      <c r="B1127" s="3">
        <v>42308</v>
      </c>
      <c r="I1127">
        <v>0.56335556335556336</v>
      </c>
      <c r="J1127">
        <v>0.25166725166725168</v>
      </c>
      <c r="K1127">
        <v>0.18497718497718502</v>
      </c>
      <c r="Q1127">
        <v>0.47242380261248179</v>
      </c>
      <c r="R1127">
        <v>0.26637984656852576</v>
      </c>
      <c r="S1127">
        <v>0.26119635081899228</v>
      </c>
    </row>
    <row r="1128" spans="2:19" x14ac:dyDescent="0.45">
      <c r="B1128" s="3">
        <v>42308</v>
      </c>
      <c r="I1128">
        <v>0.5862300679234318</v>
      </c>
      <c r="J1128">
        <v>0.24161853910137662</v>
      </c>
      <c r="K1128">
        <v>0.17215139297519164</v>
      </c>
      <c r="Q1128">
        <v>0.70058020506976204</v>
      </c>
      <c r="R1128">
        <v>0.19338054893393564</v>
      </c>
      <c r="S1128">
        <v>0.10603924599630241</v>
      </c>
    </row>
    <row r="1129" spans="2:19" x14ac:dyDescent="0.45">
      <c r="B1129" s="3">
        <v>42308</v>
      </c>
      <c r="I1129">
        <v>0.43415095079926941</v>
      </c>
      <c r="J1129">
        <v>0.27022460672650089</v>
      </c>
      <c r="K1129">
        <v>0.2956244424742297</v>
      </c>
      <c r="Q1129">
        <v>0.45235899698289589</v>
      </c>
      <c r="R1129">
        <v>0.29364430752071591</v>
      </c>
      <c r="S1129">
        <v>0.25399669549638815</v>
      </c>
    </row>
    <row r="1130" spans="2:19" x14ac:dyDescent="0.45">
      <c r="B1130" s="3">
        <v>42309</v>
      </c>
      <c r="I1130">
        <v>0.45682518771142983</v>
      </c>
      <c r="J1130">
        <v>0.27824185993106065</v>
      </c>
      <c r="K1130">
        <v>0.26493295235750935</v>
      </c>
      <c r="Q1130">
        <v>0.47932382079217051</v>
      </c>
      <c r="R1130">
        <v>0.2596154574886983</v>
      </c>
      <c r="S1130">
        <v>0.26106072171913119</v>
      </c>
    </row>
    <row r="1131" spans="2:19" x14ac:dyDescent="0.45">
      <c r="B1131" s="3">
        <v>42309</v>
      </c>
      <c r="I1131">
        <v>0.33774402815033455</v>
      </c>
      <c r="J1131">
        <v>0.27990770494500566</v>
      </c>
      <c r="K1131">
        <v>0.38234826690465984</v>
      </c>
      <c r="Q1131">
        <v>0.36608102350839045</v>
      </c>
      <c r="R1131">
        <v>0.28394684912111134</v>
      </c>
      <c r="S1131">
        <v>0.34997212737049826</v>
      </c>
    </row>
    <row r="1132" spans="2:19" x14ac:dyDescent="0.45">
      <c r="B1132" s="3">
        <v>42309</v>
      </c>
      <c r="I1132">
        <v>0.50173671754355564</v>
      </c>
      <c r="J1132">
        <v>0.26401219994360009</v>
      </c>
      <c r="K1132">
        <v>0.23425108251284429</v>
      </c>
      <c r="Q1132">
        <v>0.39328274052549017</v>
      </c>
      <c r="R1132">
        <v>0.27257519122717339</v>
      </c>
      <c r="S1132">
        <v>0.3341420682473365</v>
      </c>
    </row>
    <row r="1133" spans="2:19" x14ac:dyDescent="0.45">
      <c r="B1133" s="3">
        <v>42309</v>
      </c>
      <c r="I1133">
        <v>0.4655843191643092</v>
      </c>
      <c r="J1133">
        <v>0.28234834429381434</v>
      </c>
      <c r="K1133">
        <v>0.25206733654187635</v>
      </c>
      <c r="Q1133">
        <v>0.27474564922661476</v>
      </c>
      <c r="R1133">
        <v>0.27717381596073049</v>
      </c>
      <c r="S1133">
        <v>0.44808053481265486</v>
      </c>
    </row>
    <row r="1134" spans="2:19" x14ac:dyDescent="0.45">
      <c r="B1134" s="3">
        <v>42309</v>
      </c>
      <c r="I1134">
        <v>0.31116708398655657</v>
      </c>
      <c r="J1134">
        <v>0.27801058531281653</v>
      </c>
      <c r="K1134">
        <v>0.41082233070062685</v>
      </c>
      <c r="Q1134">
        <v>0.54954385568910702</v>
      </c>
      <c r="R1134">
        <v>0.2575513044786788</v>
      </c>
      <c r="S1134">
        <v>0.19290483983221413</v>
      </c>
    </row>
    <row r="1135" spans="2:19" x14ac:dyDescent="0.45">
      <c r="B1135" s="3">
        <v>42309</v>
      </c>
      <c r="I1135">
        <v>0.47283736093934398</v>
      </c>
      <c r="J1135">
        <v>0.27535424915028323</v>
      </c>
      <c r="K1135">
        <v>0.25180838991037297</v>
      </c>
      <c r="Q1135">
        <v>0.44635454191125234</v>
      </c>
      <c r="R1135">
        <v>0.27113869630434528</v>
      </c>
      <c r="S1135">
        <v>0.28250676178440248</v>
      </c>
    </row>
    <row r="1136" spans="2:19" x14ac:dyDescent="0.45">
      <c r="B1136" s="3">
        <v>42315</v>
      </c>
      <c r="I1136">
        <v>0.62059860446433424</v>
      </c>
      <c r="J1136">
        <v>0.22696190450133019</v>
      </c>
      <c r="K1136">
        <v>0.15243949103433568</v>
      </c>
      <c r="Q1136">
        <v>0.53168688979320167</v>
      </c>
      <c r="R1136">
        <v>0.26969788128608735</v>
      </c>
      <c r="S1136">
        <v>0.19861522892071096</v>
      </c>
    </row>
    <row r="1137" spans="2:19" x14ac:dyDescent="0.45">
      <c r="B1137" s="3">
        <v>42315</v>
      </c>
      <c r="I1137">
        <v>0.5969712695192716</v>
      </c>
      <c r="J1137">
        <v>0.23481310248305579</v>
      </c>
      <c r="K1137">
        <v>0.16821562799767262</v>
      </c>
      <c r="Q1137" t="s">
        <v>5818</v>
      </c>
      <c r="R1137" t="s">
        <v>5818</v>
      </c>
      <c r="S1137" t="s">
        <v>5818</v>
      </c>
    </row>
    <row r="1138" spans="2:19" x14ac:dyDescent="0.45">
      <c r="B1138" s="3">
        <v>42315</v>
      </c>
      <c r="I1138">
        <v>0.4698864061744949</v>
      </c>
      <c r="J1138">
        <v>0.26842581690227124</v>
      </c>
      <c r="K1138">
        <v>0.26168777692323397</v>
      </c>
      <c r="Q1138">
        <v>0.27311088754750723</v>
      </c>
      <c r="R1138">
        <v>0.28903979432148441</v>
      </c>
      <c r="S1138">
        <v>0.43784931813100819</v>
      </c>
    </row>
    <row r="1139" spans="2:19" x14ac:dyDescent="0.45">
      <c r="B1139" s="3">
        <v>42316</v>
      </c>
      <c r="I1139">
        <v>0.22054204347779291</v>
      </c>
      <c r="J1139">
        <v>0.26418865556541044</v>
      </c>
      <c r="K1139">
        <v>0.51526930095679657</v>
      </c>
      <c r="Q1139">
        <v>0.41720374470121718</v>
      </c>
      <c r="R1139">
        <v>0.28152690227136828</v>
      </c>
      <c r="S1139">
        <v>0.30126935302741442</v>
      </c>
    </row>
    <row r="1140" spans="2:19" x14ac:dyDescent="0.45">
      <c r="B1140" s="3">
        <v>42316</v>
      </c>
      <c r="I1140">
        <v>0.55935902232198531</v>
      </c>
      <c r="J1140">
        <v>0.24370245666541965</v>
      </c>
      <c r="K1140">
        <v>0.19693852101259507</v>
      </c>
      <c r="Q1140">
        <v>0.58295673629134848</v>
      </c>
      <c r="R1140">
        <v>0.24061731856347879</v>
      </c>
      <c r="S1140">
        <v>0.17642594514517268</v>
      </c>
    </row>
    <row r="1141" spans="2:19" x14ac:dyDescent="0.45">
      <c r="B1141" s="3">
        <v>42316</v>
      </c>
      <c r="I1141">
        <v>0.37909925013047607</v>
      </c>
      <c r="J1141">
        <v>0.27478846988583988</v>
      </c>
      <c r="K1141">
        <v>0.3461122799836841</v>
      </c>
      <c r="Q1141">
        <v>0.24807745860377445</v>
      </c>
      <c r="R1141">
        <v>0.28406486301223144</v>
      </c>
      <c r="S1141">
        <v>0.46785767838399417</v>
      </c>
    </row>
    <row r="1142" spans="2:19" x14ac:dyDescent="0.45">
      <c r="B1142" s="3">
        <v>42316</v>
      </c>
      <c r="I1142">
        <v>0.37912227889299621</v>
      </c>
      <c r="J1142">
        <v>0.27723966538247574</v>
      </c>
      <c r="K1142">
        <v>0.3436380557245281</v>
      </c>
      <c r="Q1142">
        <v>0.46087066580321856</v>
      </c>
      <c r="R1142">
        <v>0.26763019165075314</v>
      </c>
      <c r="S1142">
        <v>0.27149914254602836</v>
      </c>
    </row>
    <row r="1143" spans="2:19" x14ac:dyDescent="0.45">
      <c r="B1143" s="3">
        <v>42316</v>
      </c>
      <c r="I1143" t="s">
        <v>5818</v>
      </c>
      <c r="J1143" t="s">
        <v>5818</v>
      </c>
      <c r="K1143" t="s">
        <v>5818</v>
      </c>
      <c r="Q1143">
        <v>0.51263366226761553</v>
      </c>
      <c r="R1143">
        <v>0.26880863918358971</v>
      </c>
      <c r="S1143">
        <v>0.21855769854879464</v>
      </c>
    </row>
    <row r="1144" spans="2:19" x14ac:dyDescent="0.45">
      <c r="B1144" s="3">
        <v>42316</v>
      </c>
      <c r="I1144">
        <v>0.54987008658737691</v>
      </c>
      <c r="J1144">
        <v>0.25230747445440721</v>
      </c>
      <c r="K1144">
        <v>0.19782243895821583</v>
      </c>
      <c r="Q1144">
        <v>0.62458001326206836</v>
      </c>
      <c r="R1144">
        <v>0.22476885395723822</v>
      </c>
      <c r="S1144">
        <v>0.15065113278069353</v>
      </c>
    </row>
    <row r="1145" spans="2:19" x14ac:dyDescent="0.45">
      <c r="B1145" s="3">
        <v>42319</v>
      </c>
      <c r="I1145">
        <v>0.566873539534268</v>
      </c>
      <c r="J1145">
        <v>0.24791537155943191</v>
      </c>
      <c r="K1145">
        <v>0.18521108890630014</v>
      </c>
      <c r="Q1145">
        <v>0.45863426169002142</v>
      </c>
      <c r="R1145">
        <v>0.26912231984163099</v>
      </c>
      <c r="S1145">
        <v>0.2722434184683476</v>
      </c>
    </row>
    <row r="1146" spans="2:19" x14ac:dyDescent="0.45">
      <c r="B1146" s="3">
        <v>42320</v>
      </c>
      <c r="I1146">
        <v>0.48671352141952734</v>
      </c>
      <c r="J1146">
        <v>0.26120579544477351</v>
      </c>
      <c r="K1146">
        <v>0.25208068313569898</v>
      </c>
      <c r="Q1146">
        <v>0.3121326503539415</v>
      </c>
      <c r="R1146">
        <v>0.27251870624561542</v>
      </c>
      <c r="S1146">
        <v>0.41534864340044308</v>
      </c>
    </row>
    <row r="1147" spans="2:19" x14ac:dyDescent="0.45">
      <c r="B1147" s="3">
        <v>42323</v>
      </c>
      <c r="I1147">
        <v>0.54101485237530111</v>
      </c>
      <c r="J1147">
        <v>0.26038150722582704</v>
      </c>
      <c r="K1147">
        <v>0.19860364039887182</v>
      </c>
      <c r="Q1147">
        <v>0.43206064650544135</v>
      </c>
      <c r="R1147">
        <v>0.28739000030988837</v>
      </c>
      <c r="S1147">
        <v>0.28054935318467034</v>
      </c>
    </row>
    <row r="1148" spans="2:19" x14ac:dyDescent="0.45">
      <c r="B1148" s="3">
        <v>42329</v>
      </c>
      <c r="I1148">
        <v>0.47470481913139756</v>
      </c>
      <c r="J1148">
        <v>0.26558563443151001</v>
      </c>
      <c r="K1148">
        <v>0.25970954643709232</v>
      </c>
      <c r="Q1148">
        <v>0.43784931813100819</v>
      </c>
      <c r="R1148">
        <v>0.27311088754750723</v>
      </c>
      <c r="S1148">
        <v>0.28903979432148441</v>
      </c>
    </row>
    <row r="1149" spans="2:19" x14ac:dyDescent="0.45">
      <c r="B1149" s="3">
        <v>42329</v>
      </c>
      <c r="I1149">
        <v>0.39310983855262666</v>
      </c>
      <c r="J1149">
        <v>0.27640369775010037</v>
      </c>
      <c r="K1149">
        <v>0.33048646369727308</v>
      </c>
      <c r="Q1149">
        <v>0.61256758600808092</v>
      </c>
      <c r="R1149">
        <v>0.23775499230493258</v>
      </c>
      <c r="S1149">
        <v>0.14967742168698653</v>
      </c>
    </row>
    <row r="1150" spans="2:19" x14ac:dyDescent="0.45">
      <c r="B1150" s="3">
        <v>42329</v>
      </c>
      <c r="I1150">
        <v>0.42265472580683072</v>
      </c>
      <c r="J1150">
        <v>0.27897656488729045</v>
      </c>
      <c r="K1150">
        <v>0.29836870930587872</v>
      </c>
      <c r="Q1150">
        <v>0.34987743836879825</v>
      </c>
      <c r="R1150">
        <v>0.28130957176446603</v>
      </c>
      <c r="S1150">
        <v>0.36881298986673566</v>
      </c>
    </row>
    <row r="1151" spans="2:19" x14ac:dyDescent="0.45">
      <c r="B1151" s="3">
        <v>42330</v>
      </c>
      <c r="I1151">
        <v>0.27016557640840783</v>
      </c>
      <c r="J1151">
        <v>0.28573169143380517</v>
      </c>
      <c r="K1151">
        <v>0.44410273215778706</v>
      </c>
      <c r="Q1151">
        <v>0.37617251897744158</v>
      </c>
      <c r="R1151">
        <v>0.27891345620113744</v>
      </c>
      <c r="S1151">
        <v>0.34491402482142097</v>
      </c>
    </row>
    <row r="1152" spans="2:19" x14ac:dyDescent="0.45">
      <c r="B1152" s="3">
        <v>42330</v>
      </c>
      <c r="I1152">
        <v>0.47692614991368393</v>
      </c>
      <c r="J1152">
        <v>0.26773235063245238</v>
      </c>
      <c r="K1152">
        <v>0.25534149945386375</v>
      </c>
      <c r="Q1152">
        <v>0.53252917971080804</v>
      </c>
      <c r="R1152">
        <v>0.26671391389554233</v>
      </c>
      <c r="S1152">
        <v>0.20075690639364965</v>
      </c>
    </row>
    <row r="1153" spans="2:19" x14ac:dyDescent="0.45">
      <c r="B1153" s="3">
        <v>42330</v>
      </c>
      <c r="I1153">
        <v>0.44200578812532421</v>
      </c>
      <c r="J1153">
        <v>0.2740412133810885</v>
      </c>
      <c r="K1153">
        <v>0.28395299849358724</v>
      </c>
      <c r="Q1153">
        <v>0.5317869301943281</v>
      </c>
      <c r="R1153">
        <v>0.25862606879817257</v>
      </c>
      <c r="S1153">
        <v>0.20958700100749941</v>
      </c>
    </row>
    <row r="1154" spans="2:19" x14ac:dyDescent="0.45">
      <c r="B1154" s="3">
        <v>42330</v>
      </c>
      <c r="I1154">
        <v>0.37743697681733662</v>
      </c>
      <c r="J1154">
        <v>0.27786954200634878</v>
      </c>
      <c r="K1154">
        <v>0.34469348117631449</v>
      </c>
      <c r="Q1154">
        <v>0.56630375936133259</v>
      </c>
      <c r="R1154">
        <v>0.23549355470756195</v>
      </c>
      <c r="S1154">
        <v>0.19820268593110557</v>
      </c>
    </row>
    <row r="1155" spans="2:19" x14ac:dyDescent="0.45">
      <c r="B1155" s="3">
        <v>42330</v>
      </c>
      <c r="I1155">
        <v>0.48184573469719383</v>
      </c>
      <c r="J1155">
        <v>0.25550189900988463</v>
      </c>
      <c r="K1155">
        <v>0.2626523662929216</v>
      </c>
      <c r="Q1155">
        <v>0.48189539128642189</v>
      </c>
      <c r="R1155">
        <v>0.27259818925954377</v>
      </c>
      <c r="S1155">
        <v>0.24550641945403415</v>
      </c>
    </row>
    <row r="1156" spans="2:19" x14ac:dyDescent="0.45">
      <c r="B1156" s="3">
        <v>42330</v>
      </c>
      <c r="I1156">
        <v>0.44204851451228261</v>
      </c>
      <c r="J1156">
        <v>0.27649834896211711</v>
      </c>
      <c r="K1156">
        <v>0.28145313652560033</v>
      </c>
      <c r="Q1156">
        <v>0.31646297928484196</v>
      </c>
      <c r="R1156">
        <v>0.28852355965402765</v>
      </c>
      <c r="S1156">
        <v>0.39501346106113022</v>
      </c>
    </row>
    <row r="1157" spans="2:19" x14ac:dyDescent="0.45">
      <c r="B1157" s="3">
        <v>42334</v>
      </c>
      <c r="I1157">
        <v>0.382136320328954</v>
      </c>
      <c r="J1157">
        <v>0.28736930849463449</v>
      </c>
      <c r="K1157">
        <v>0.33049437117641162</v>
      </c>
      <c r="Q1157">
        <v>0.36203228690560701</v>
      </c>
      <c r="R1157">
        <v>0.27177396135316384</v>
      </c>
      <c r="S1157">
        <v>0.3661937517412292</v>
      </c>
    </row>
    <row r="1158" spans="2:19" x14ac:dyDescent="0.45">
      <c r="B1158" s="3">
        <v>42334</v>
      </c>
      <c r="I1158">
        <v>0.47238349071492303</v>
      </c>
      <c r="J1158">
        <v>0.2686225701949998</v>
      </c>
      <c r="K1158">
        <v>0.25899393909007729</v>
      </c>
      <c r="Q1158">
        <v>0.39007476123528051</v>
      </c>
      <c r="R1158">
        <v>0.28492351869809779</v>
      </c>
      <c r="S1158">
        <v>0.32500172006662176</v>
      </c>
    </row>
    <row r="1159" spans="2:19" x14ac:dyDescent="0.45">
      <c r="B1159" s="3">
        <v>42335</v>
      </c>
      <c r="I1159">
        <v>0.47238524560472206</v>
      </c>
      <c r="J1159">
        <v>0.27490213381566131</v>
      </c>
      <c r="K1159">
        <v>0.25271262057961663</v>
      </c>
      <c r="Q1159">
        <v>0.40809130669811788</v>
      </c>
      <c r="R1159">
        <v>0.27153668484937837</v>
      </c>
      <c r="S1159">
        <v>0.32037200845250385</v>
      </c>
    </row>
    <row r="1160" spans="2:19" x14ac:dyDescent="0.45">
      <c r="B1160" s="3">
        <v>42335</v>
      </c>
      <c r="I1160">
        <v>0.36750968329915695</v>
      </c>
      <c r="J1160">
        <v>0.27728411938938252</v>
      </c>
      <c r="K1160">
        <v>0.35520619731146047</v>
      </c>
      <c r="Q1160">
        <v>0.57955948416854164</v>
      </c>
      <c r="R1160">
        <v>0.2400804089563672</v>
      </c>
      <c r="S1160">
        <v>0.18036010687509113</v>
      </c>
    </row>
    <row r="1161" spans="2:19" x14ac:dyDescent="0.45">
      <c r="B1161" s="3">
        <v>42337</v>
      </c>
      <c r="I1161">
        <v>0.43846200547115499</v>
      </c>
      <c r="J1161">
        <v>0.28701868478004672</v>
      </c>
      <c r="K1161">
        <v>0.27451930974879829</v>
      </c>
      <c r="Q1161" t="s">
        <v>5818</v>
      </c>
      <c r="R1161" t="s">
        <v>5818</v>
      </c>
      <c r="S1161" t="s">
        <v>5818</v>
      </c>
    </row>
    <row r="1162" spans="2:19" x14ac:dyDescent="0.45">
      <c r="B1162" s="3">
        <v>42337</v>
      </c>
      <c r="I1162">
        <v>0.5444937158734775</v>
      </c>
      <c r="J1162">
        <v>0.25516542276501564</v>
      </c>
      <c r="K1162">
        <v>0.20034086136150692</v>
      </c>
      <c r="Q1162">
        <v>0.3807780943406916</v>
      </c>
      <c r="R1162">
        <v>0.28152810843870096</v>
      </c>
      <c r="S1162">
        <v>0.33769379722060755</v>
      </c>
    </row>
    <row r="1163" spans="2:19" x14ac:dyDescent="0.45">
      <c r="B1163" s="3">
        <v>42337</v>
      </c>
      <c r="I1163">
        <v>0.45906653010645132</v>
      </c>
      <c r="J1163">
        <v>0.27667709538056801</v>
      </c>
      <c r="K1163">
        <v>0.26425637451298067</v>
      </c>
      <c r="Q1163">
        <v>0.649264885569934</v>
      </c>
      <c r="R1163">
        <v>0.21359237095005087</v>
      </c>
      <c r="S1163">
        <v>0.13714274348001523</v>
      </c>
    </row>
    <row r="1164" spans="2:19" x14ac:dyDescent="0.45">
      <c r="B1164" s="3">
        <v>42337</v>
      </c>
      <c r="I1164">
        <v>0.45249133026348365</v>
      </c>
      <c r="J1164">
        <v>0.27494795615609602</v>
      </c>
      <c r="K1164">
        <v>0.27256071358042044</v>
      </c>
      <c r="Q1164">
        <v>0.36925819709993374</v>
      </c>
      <c r="R1164">
        <v>0.2940145101592736</v>
      </c>
      <c r="S1164">
        <v>0.33672729274079255</v>
      </c>
    </row>
    <row r="1165" spans="2:19" x14ac:dyDescent="0.45">
      <c r="B1165" s="3" t="s">
        <v>5524</v>
      </c>
      <c r="I1165">
        <v>0.52647603652746433</v>
      </c>
      <c r="J1165">
        <v>0.25349678295073624</v>
      </c>
      <c r="K1165">
        <v>0.2200271805217994</v>
      </c>
      <c r="Q1165">
        <v>0.45444266846726128</v>
      </c>
      <c r="R1165">
        <v>0.27396558121051307</v>
      </c>
      <c r="S1165">
        <v>0.27159175032222554</v>
      </c>
    </row>
    <row r="1166" spans="2:19" x14ac:dyDescent="0.45">
      <c r="B1166" s="3" t="s">
        <v>5524</v>
      </c>
      <c r="I1166">
        <v>0.55961081524991307</v>
      </c>
      <c r="J1166">
        <v>0.24653103788442135</v>
      </c>
      <c r="K1166">
        <v>0.19385814686566566</v>
      </c>
      <c r="Q1166">
        <v>0.36614784388969329</v>
      </c>
      <c r="R1166">
        <v>0.29012347137026789</v>
      </c>
      <c r="S1166">
        <v>0.34372868474003881</v>
      </c>
    </row>
    <row r="1167" spans="2:19" x14ac:dyDescent="0.45">
      <c r="B1167" s="3" t="s">
        <v>5525</v>
      </c>
      <c r="I1167">
        <v>0.59846700332374236</v>
      </c>
      <c r="J1167">
        <v>0.22496453679802</v>
      </c>
      <c r="K1167">
        <v>0.17656845987823758</v>
      </c>
      <c r="Q1167">
        <v>0.45249432320794331</v>
      </c>
      <c r="R1167">
        <v>0.27415070582660039</v>
      </c>
      <c r="S1167">
        <v>0.27335497096545613</v>
      </c>
    </row>
    <row r="1168" spans="2:19" x14ac:dyDescent="0.45">
      <c r="B1168" s="3" t="s">
        <v>5526</v>
      </c>
      <c r="I1168">
        <v>0.49143409781707659</v>
      </c>
      <c r="J1168">
        <v>0.25739154462558722</v>
      </c>
      <c r="K1168">
        <v>0.2511743575573363</v>
      </c>
      <c r="Q1168">
        <v>0.47052850097990145</v>
      </c>
      <c r="R1168">
        <v>0.28360479096274344</v>
      </c>
      <c r="S1168">
        <v>0.24586670805735508</v>
      </c>
    </row>
    <row r="1169" spans="2:19" x14ac:dyDescent="0.45">
      <c r="B1169" s="3" t="s">
        <v>5527</v>
      </c>
      <c r="I1169">
        <v>0.44665780149651113</v>
      </c>
      <c r="J1169">
        <v>0.26092955125213185</v>
      </c>
      <c r="K1169">
        <v>0.29241264725135691</v>
      </c>
      <c r="Q1169">
        <v>0.39340859407763562</v>
      </c>
      <c r="R1169">
        <v>0.27349230921989487</v>
      </c>
      <c r="S1169">
        <v>0.33309909670246945</v>
      </c>
    </row>
    <row r="1170" spans="2:19" x14ac:dyDescent="0.45">
      <c r="B1170" s="3" t="s">
        <v>5528</v>
      </c>
      <c r="I1170">
        <v>0.41330560416134637</v>
      </c>
      <c r="J1170">
        <v>0.26310380632608682</v>
      </c>
      <c r="K1170">
        <v>0.3235905895125667</v>
      </c>
      <c r="Q1170">
        <v>0.6013067385853158</v>
      </c>
      <c r="R1170">
        <v>0.23907539349958773</v>
      </c>
      <c r="S1170">
        <v>0.1596178679150965</v>
      </c>
    </row>
    <row r="1171" spans="2:19" x14ac:dyDescent="0.45">
      <c r="B1171" s="3" t="s">
        <v>5529</v>
      </c>
      <c r="I1171">
        <v>0.452753607459006</v>
      </c>
      <c r="J1171">
        <v>0.27203615918937557</v>
      </c>
      <c r="K1171">
        <v>0.27521023335161837</v>
      </c>
      <c r="Q1171" t="s">
        <v>5818</v>
      </c>
      <c r="R1171" t="s">
        <v>5818</v>
      </c>
      <c r="S1171" t="s">
        <v>5818</v>
      </c>
    </row>
    <row r="1172" spans="2:19" x14ac:dyDescent="0.45">
      <c r="B1172" s="3" t="s">
        <v>5529</v>
      </c>
      <c r="I1172">
        <v>0.52899527563883308</v>
      </c>
      <c r="J1172">
        <v>0.24975879985322</v>
      </c>
      <c r="K1172">
        <v>0.22124592450794694</v>
      </c>
      <c r="Q1172">
        <v>0.5313201595932785</v>
      </c>
      <c r="R1172">
        <v>0.24588165986906457</v>
      </c>
      <c r="S1172">
        <v>0.22279818053765685</v>
      </c>
    </row>
    <row r="1173" spans="2:19" x14ac:dyDescent="0.45">
      <c r="B1173" s="3" t="s">
        <v>5529</v>
      </c>
      <c r="I1173">
        <v>0.59072206464264465</v>
      </c>
      <c r="J1173">
        <v>0.24191966943306373</v>
      </c>
      <c r="K1173">
        <v>0.16735826592429179</v>
      </c>
      <c r="Q1173">
        <v>0.30132076389959295</v>
      </c>
      <c r="R1173">
        <v>0.27027477271320488</v>
      </c>
      <c r="S1173">
        <v>0.42840446338720228</v>
      </c>
    </row>
    <row r="1174" spans="2:19" x14ac:dyDescent="0.45">
      <c r="B1174" s="3" t="s">
        <v>5530</v>
      </c>
      <c r="I1174">
        <v>0.35263245766180451</v>
      </c>
      <c r="J1174">
        <v>0.27980606537724056</v>
      </c>
      <c r="K1174">
        <v>0.36756147696095487</v>
      </c>
      <c r="Q1174">
        <v>0.44176764719400369</v>
      </c>
      <c r="R1174">
        <v>0.27621748164383819</v>
      </c>
      <c r="S1174">
        <v>0.28201487116215795</v>
      </c>
    </row>
    <row r="1175" spans="2:19" x14ac:dyDescent="0.45">
      <c r="B1175" s="3" t="s">
        <v>5530</v>
      </c>
      <c r="I1175">
        <v>0.35118653382564013</v>
      </c>
      <c r="J1175">
        <v>0.2855919506686363</v>
      </c>
      <c r="K1175">
        <v>0.36322151550572357</v>
      </c>
      <c r="Q1175">
        <v>0.6125012160743778</v>
      </c>
      <c r="R1175">
        <v>0.23351395425734447</v>
      </c>
      <c r="S1175">
        <v>0.15398482966827776</v>
      </c>
    </row>
    <row r="1176" spans="2:19" x14ac:dyDescent="0.45">
      <c r="B1176" s="3" t="s">
        <v>5530</v>
      </c>
      <c r="I1176">
        <v>0.33273179827837018</v>
      </c>
      <c r="J1176">
        <v>0.28213254436932983</v>
      </c>
      <c r="K1176">
        <v>0.38513565735229993</v>
      </c>
      <c r="Q1176">
        <v>0.3260662155505431</v>
      </c>
      <c r="R1176">
        <v>0.28231572943403072</v>
      </c>
      <c r="S1176">
        <v>0.39161805501542607</v>
      </c>
    </row>
    <row r="1177" spans="2:19" x14ac:dyDescent="0.45">
      <c r="B1177" s="3" t="s">
        <v>5530</v>
      </c>
      <c r="I1177">
        <v>0.40805155911693886</v>
      </c>
      <c r="J1177">
        <v>0.25454278718711426</v>
      </c>
      <c r="K1177">
        <v>0.33740565369594688</v>
      </c>
      <c r="Q1177">
        <v>0.40641411158303758</v>
      </c>
      <c r="R1177">
        <v>0.27637663714722294</v>
      </c>
      <c r="S1177">
        <v>0.31720925126973937</v>
      </c>
    </row>
    <row r="1178" spans="2:19" x14ac:dyDescent="0.45">
      <c r="B1178" s="3" t="s">
        <v>5530</v>
      </c>
      <c r="I1178">
        <v>0.59020454665889466</v>
      </c>
      <c r="J1178">
        <v>0.24140215144931373</v>
      </c>
      <c r="K1178">
        <v>0.16839330189179161</v>
      </c>
      <c r="Q1178">
        <v>0.44399945886614955</v>
      </c>
      <c r="R1178">
        <v>0.26775386500599607</v>
      </c>
      <c r="S1178">
        <v>0.28824667612785448</v>
      </c>
    </row>
    <row r="1179" spans="2:19" x14ac:dyDescent="0.45">
      <c r="B1179" s="3" t="s">
        <v>5530</v>
      </c>
      <c r="I1179">
        <v>0.53243747120239071</v>
      </c>
      <c r="J1179">
        <v>0.2628996406889505</v>
      </c>
      <c r="K1179">
        <v>0.20466288810865874</v>
      </c>
      <c r="Q1179">
        <v>0.4990300779463806</v>
      </c>
      <c r="R1179">
        <v>0.25115612448867081</v>
      </c>
      <c r="S1179">
        <v>0.24981379756494856</v>
      </c>
    </row>
    <row r="1180" spans="2:19" x14ac:dyDescent="0.45">
      <c r="B1180" s="3" t="s">
        <v>5531</v>
      </c>
      <c r="I1180">
        <v>0.48183171056370683</v>
      </c>
      <c r="J1180">
        <v>0.26337476256711689</v>
      </c>
      <c r="K1180">
        <v>0.25479352686917639</v>
      </c>
      <c r="Q1180">
        <v>0.57657929806505737</v>
      </c>
      <c r="R1180">
        <v>0.24116053503112175</v>
      </c>
      <c r="S1180">
        <v>0.18226016690382094</v>
      </c>
    </row>
    <row r="1181" spans="2:19" x14ac:dyDescent="0.45">
      <c r="B1181" s="3" t="s">
        <v>5531</v>
      </c>
      <c r="I1181">
        <v>0.52639140959918851</v>
      </c>
      <c r="J1181">
        <v>0.26411161534311617</v>
      </c>
      <c r="K1181">
        <v>0.20949697505769527</v>
      </c>
      <c r="Q1181">
        <v>0.56354694255378646</v>
      </c>
      <c r="R1181">
        <v>0.24149492972870634</v>
      </c>
      <c r="S1181">
        <v>0.19495812771750717</v>
      </c>
    </row>
    <row r="1182" spans="2:19" x14ac:dyDescent="0.45">
      <c r="B1182" s="3" t="s">
        <v>5531</v>
      </c>
      <c r="I1182">
        <v>0.36091264050373112</v>
      </c>
      <c r="J1182">
        <v>0.27123855940537822</v>
      </c>
      <c r="K1182">
        <v>0.36784880009089088</v>
      </c>
      <c r="Q1182">
        <v>0.3403028843113679</v>
      </c>
      <c r="R1182">
        <v>0.28172590102600714</v>
      </c>
      <c r="S1182">
        <v>0.37797121466262512</v>
      </c>
    </row>
    <row r="1183" spans="2:19" x14ac:dyDescent="0.45">
      <c r="B1183" s="3" t="s">
        <v>5532</v>
      </c>
      <c r="I1183">
        <v>0.3621532711689866</v>
      </c>
      <c r="J1183">
        <v>0.28764088896429674</v>
      </c>
      <c r="K1183">
        <v>0.35020583986671661</v>
      </c>
      <c r="Q1183">
        <v>0.25705636580585839</v>
      </c>
      <c r="R1183">
        <v>0.26804747033858989</v>
      </c>
      <c r="S1183">
        <v>0.4748961638555515</v>
      </c>
    </row>
    <row r="1184" spans="2:19" x14ac:dyDescent="0.45">
      <c r="B1184" s="3" t="s">
        <v>5532</v>
      </c>
      <c r="I1184">
        <v>0.61552028218694876</v>
      </c>
      <c r="J1184">
        <v>0.23904490571157239</v>
      </c>
      <c r="K1184">
        <v>0.14543481210147874</v>
      </c>
      <c r="Q1184">
        <v>0.25496947426289746</v>
      </c>
      <c r="R1184">
        <v>0.2859292265848789</v>
      </c>
      <c r="S1184">
        <v>0.45910129915222359</v>
      </c>
    </row>
    <row r="1185" spans="2:19" x14ac:dyDescent="0.45">
      <c r="B1185" s="3" t="s">
        <v>5532</v>
      </c>
      <c r="I1185">
        <v>0.30626407217250867</v>
      </c>
      <c r="J1185">
        <v>0.28569725056911921</v>
      </c>
      <c r="K1185">
        <v>0.40803867725837201</v>
      </c>
      <c r="Q1185" t="s">
        <v>5818</v>
      </c>
      <c r="R1185" t="s">
        <v>5818</v>
      </c>
      <c r="S1185" t="s">
        <v>5818</v>
      </c>
    </row>
    <row r="1186" spans="2:19" x14ac:dyDescent="0.45">
      <c r="B1186" s="3" t="s">
        <v>5532</v>
      </c>
      <c r="I1186">
        <v>0.4225713376178945</v>
      </c>
      <c r="J1186">
        <v>0.28827275990378415</v>
      </c>
      <c r="K1186">
        <v>0.2891559024783214</v>
      </c>
      <c r="Q1186">
        <v>0.40845729655927959</v>
      </c>
      <c r="R1186">
        <v>0.27507674887278288</v>
      </c>
      <c r="S1186">
        <v>0.31646595456793758</v>
      </c>
    </row>
    <row r="1187" spans="2:19" x14ac:dyDescent="0.45">
      <c r="B1187" s="3" t="s">
        <v>5532</v>
      </c>
      <c r="I1187">
        <v>0.44809471855174371</v>
      </c>
      <c r="J1187">
        <v>0.26544631672525965</v>
      </c>
      <c r="K1187">
        <v>0.28645896472299676</v>
      </c>
      <c r="Q1187">
        <v>0.40622241423582539</v>
      </c>
      <c r="R1187">
        <v>0.2778176061891241</v>
      </c>
      <c r="S1187">
        <v>0.31595997957505051</v>
      </c>
    </row>
    <row r="1188" spans="2:19" x14ac:dyDescent="0.45">
      <c r="B1188" s="3" t="s">
        <v>5532</v>
      </c>
      <c r="I1188">
        <v>0.61225661972990397</v>
      </c>
      <c r="J1188">
        <v>0.22478346712062786</v>
      </c>
      <c r="K1188">
        <v>0.16295991314946814</v>
      </c>
      <c r="Q1188">
        <v>0.54137728370857197</v>
      </c>
      <c r="R1188">
        <v>0.26219700452829287</v>
      </c>
      <c r="S1188">
        <v>0.19642571176313509</v>
      </c>
    </row>
    <row r="1189" spans="2:19" x14ac:dyDescent="0.45">
      <c r="B1189" s="3" t="s">
        <v>5533</v>
      </c>
      <c r="I1189">
        <v>0.4117110102827074</v>
      </c>
      <c r="J1189">
        <v>0.27725722877010234</v>
      </c>
      <c r="K1189">
        <v>0.31103176094719043</v>
      </c>
      <c r="Q1189">
        <v>0.53779242445219011</v>
      </c>
      <c r="R1189">
        <v>0.26382390105319375</v>
      </c>
      <c r="S1189">
        <v>0.19838367449461625</v>
      </c>
    </row>
    <row r="1190" spans="2:19" x14ac:dyDescent="0.45">
      <c r="B1190" s="3" t="s">
        <v>5533</v>
      </c>
      <c r="I1190">
        <v>0.49924745032963752</v>
      </c>
      <c r="J1190">
        <v>0.2520499037983347</v>
      </c>
      <c r="K1190">
        <v>0.24870264587202787</v>
      </c>
      <c r="Q1190">
        <v>0.43223177971184129</v>
      </c>
      <c r="R1190">
        <v>0.27025467738403403</v>
      </c>
      <c r="S1190">
        <v>0.29751354290412463</v>
      </c>
    </row>
    <row r="1191" spans="2:19" x14ac:dyDescent="0.45">
      <c r="B1191" s="3" t="s">
        <v>5533</v>
      </c>
      <c r="I1191">
        <v>0.35650499312319001</v>
      </c>
      <c r="J1191">
        <v>0.29094268707834542</v>
      </c>
      <c r="K1191">
        <v>0.35255231979846474</v>
      </c>
      <c r="Q1191">
        <v>0.64492313658659961</v>
      </c>
      <c r="R1191">
        <v>0.23404681194671129</v>
      </c>
      <c r="S1191">
        <v>0.12103005146668913</v>
      </c>
    </row>
    <row r="1192" spans="2:19" x14ac:dyDescent="0.45">
      <c r="B1192" s="3" t="s">
        <v>5534</v>
      </c>
      <c r="I1192">
        <v>0.53234447778588445</v>
      </c>
      <c r="J1192">
        <v>0.26881224749465149</v>
      </c>
      <c r="K1192">
        <v>0.19884327471946406</v>
      </c>
      <c r="Q1192">
        <v>0.43577091677304303</v>
      </c>
      <c r="R1192">
        <v>0.25942298707390693</v>
      </c>
      <c r="S1192">
        <v>0.30480609615305004</v>
      </c>
    </row>
    <row r="1193" spans="2:19" x14ac:dyDescent="0.45">
      <c r="B1193" s="3" t="s">
        <v>5534</v>
      </c>
      <c r="I1193">
        <v>0.34502399662465061</v>
      </c>
      <c r="J1193">
        <v>0.29017456885185378</v>
      </c>
      <c r="K1193">
        <v>0.36480143452349556</v>
      </c>
      <c r="Q1193">
        <v>0.47416026307746345</v>
      </c>
      <c r="R1193">
        <v>0.27435459461801986</v>
      </c>
      <c r="S1193">
        <v>0.25148514230451657</v>
      </c>
    </row>
    <row r="1194" spans="2:19" x14ac:dyDescent="0.45">
      <c r="B1194" s="3" t="s">
        <v>5534</v>
      </c>
      <c r="I1194">
        <v>0.4892019959402597</v>
      </c>
      <c r="J1194">
        <v>0.27987399616966019</v>
      </c>
      <c r="K1194">
        <v>0.23092400789007994</v>
      </c>
      <c r="Q1194">
        <v>0.30710960390212522</v>
      </c>
      <c r="R1194">
        <v>0.27020372268634008</v>
      </c>
      <c r="S1194">
        <v>0.4226866734115346</v>
      </c>
    </row>
    <row r="1195" spans="2:19" x14ac:dyDescent="0.45">
      <c r="B1195" s="3" t="s">
        <v>5534</v>
      </c>
      <c r="I1195">
        <v>0.35261879854354256</v>
      </c>
      <c r="J1195">
        <v>0.27409384392484748</v>
      </c>
      <c r="K1195">
        <v>0.37328735753160985</v>
      </c>
      <c r="Q1195" t="s">
        <v>5818</v>
      </c>
      <c r="R1195" t="s">
        <v>5818</v>
      </c>
      <c r="S1195" t="s">
        <v>5818</v>
      </c>
    </row>
    <row r="1196" spans="2:19" x14ac:dyDescent="0.45">
      <c r="B1196" s="3" t="s">
        <v>5534</v>
      </c>
      <c r="I1196">
        <v>0.49159084642955614</v>
      </c>
      <c r="J1196">
        <v>0.26040805073063139</v>
      </c>
      <c r="K1196">
        <v>0.24800110283981255</v>
      </c>
      <c r="Q1196">
        <v>0.39015779210581536</v>
      </c>
      <c r="R1196">
        <v>0.27910773944290374</v>
      </c>
      <c r="S1196">
        <v>0.33073446845128091</v>
      </c>
    </row>
    <row r="1197" spans="2:19" x14ac:dyDescent="0.45">
      <c r="B1197" s="3" t="s">
        <v>5534</v>
      </c>
      <c r="I1197">
        <v>0.56619885269151793</v>
      </c>
      <c r="J1197">
        <v>0.25815287568002376</v>
      </c>
      <c r="K1197">
        <v>0.17564827162845836</v>
      </c>
      <c r="Q1197">
        <v>0.57341200971884765</v>
      </c>
      <c r="R1197">
        <v>0.24077287978711098</v>
      </c>
      <c r="S1197">
        <v>0.1858151104940414</v>
      </c>
    </row>
    <row r="1198" spans="2:19" x14ac:dyDescent="0.45">
      <c r="B1198" s="3" t="s">
        <v>5535</v>
      </c>
      <c r="I1198" t="s">
        <v>5818</v>
      </c>
      <c r="J1198" t="s">
        <v>5818</v>
      </c>
      <c r="K1198" t="s">
        <v>5818</v>
      </c>
      <c r="Q1198">
        <v>0.63341815316530015</v>
      </c>
      <c r="R1198">
        <v>0.2217503103047968</v>
      </c>
      <c r="S1198">
        <v>0.1448315365299031</v>
      </c>
    </row>
    <row r="1199" spans="2:19" x14ac:dyDescent="0.45">
      <c r="B1199" s="3" t="s">
        <v>5535</v>
      </c>
      <c r="I1199">
        <v>0.48908172209439332</v>
      </c>
      <c r="J1199">
        <v>0.26554188702317399</v>
      </c>
      <c r="K1199">
        <v>0.24537639088243271</v>
      </c>
      <c r="Q1199">
        <v>0.60915082591519487</v>
      </c>
      <c r="R1199">
        <v>0.22716099294496978</v>
      </c>
      <c r="S1199">
        <v>0.16368818113983535</v>
      </c>
    </row>
    <row r="1200" spans="2:19" x14ac:dyDescent="0.45">
      <c r="B1200" s="3" t="s">
        <v>5535</v>
      </c>
      <c r="I1200">
        <v>0.33893295627989511</v>
      </c>
      <c r="J1200">
        <v>0.28325592356204604</v>
      </c>
      <c r="K1200">
        <v>0.37781112015805901</v>
      </c>
      <c r="Q1200">
        <v>0.38864916705028907</v>
      </c>
      <c r="R1200">
        <v>0.28507890218970161</v>
      </c>
      <c r="S1200">
        <v>0.32627193076000932</v>
      </c>
    </row>
    <row r="1201" spans="2:19" x14ac:dyDescent="0.45">
      <c r="B1201" s="3" t="s">
        <v>5536</v>
      </c>
      <c r="I1201">
        <v>0.35118653382564013</v>
      </c>
      <c r="J1201">
        <v>0.2855919506686363</v>
      </c>
      <c r="K1201">
        <v>0.36322151550572357</v>
      </c>
      <c r="Q1201">
        <v>0.40699192949099666</v>
      </c>
      <c r="R1201">
        <v>0.27941049199397755</v>
      </c>
      <c r="S1201">
        <v>0.31359757851502573</v>
      </c>
    </row>
    <row r="1202" spans="2:19" x14ac:dyDescent="0.45">
      <c r="B1202" s="3" t="s">
        <v>5536</v>
      </c>
      <c r="I1202">
        <v>0.42837402090419158</v>
      </c>
      <c r="J1202">
        <v>0.28494793016157732</v>
      </c>
      <c r="K1202">
        <v>0.2866780489342311</v>
      </c>
      <c r="Q1202">
        <v>0.25180838991037297</v>
      </c>
      <c r="R1202">
        <v>0.27535424915028323</v>
      </c>
      <c r="S1202">
        <v>0.47283736093934398</v>
      </c>
    </row>
    <row r="1203" spans="2:19" x14ac:dyDescent="0.45">
      <c r="B1203" s="3" t="s">
        <v>5536</v>
      </c>
      <c r="I1203">
        <v>0.3689506400297507</v>
      </c>
      <c r="J1203">
        <v>0.28484728142852228</v>
      </c>
      <c r="K1203">
        <v>0.34620207854172713</v>
      </c>
      <c r="Q1203">
        <v>0.37167810497126447</v>
      </c>
      <c r="R1203">
        <v>0.29085116569392561</v>
      </c>
      <c r="S1203">
        <v>0.33747072933480987</v>
      </c>
    </row>
    <row r="1204" spans="2:19" x14ac:dyDescent="0.45">
      <c r="B1204" s="3" t="s">
        <v>5536</v>
      </c>
      <c r="I1204">
        <v>0.54422730113337847</v>
      </c>
      <c r="J1204">
        <v>0.26201138355834486</v>
      </c>
      <c r="K1204">
        <v>0.19376131530827662</v>
      </c>
      <c r="Q1204">
        <v>0.39508559598042592</v>
      </c>
      <c r="R1204">
        <v>0.265832392268539</v>
      </c>
      <c r="S1204">
        <v>0.33908201175103519</v>
      </c>
    </row>
    <row r="1205" spans="2:19" x14ac:dyDescent="0.45">
      <c r="B1205" s="3" t="s">
        <v>5536</v>
      </c>
      <c r="I1205">
        <v>0.38534701243561825</v>
      </c>
      <c r="J1205">
        <v>0.27817917632344175</v>
      </c>
      <c r="K1205">
        <v>0.33647381124094006</v>
      </c>
      <c r="Q1205">
        <v>0.24868196212612806</v>
      </c>
      <c r="R1205">
        <v>0.26709464704968006</v>
      </c>
      <c r="S1205">
        <v>0.48422339082419191</v>
      </c>
    </row>
    <row r="1206" spans="2:19" x14ac:dyDescent="0.45">
      <c r="B1206" s="3" t="s">
        <v>5536</v>
      </c>
      <c r="I1206">
        <v>0.57223742210062323</v>
      </c>
      <c r="J1206">
        <v>0.24084207326341386</v>
      </c>
      <c r="K1206">
        <v>0.18692050463596291</v>
      </c>
      <c r="Q1206">
        <v>0.35243141040550258</v>
      </c>
      <c r="R1206">
        <v>0.27153262489851998</v>
      </c>
      <c r="S1206">
        <v>0.37603596469597739</v>
      </c>
    </row>
    <row r="1207" spans="2:19" x14ac:dyDescent="0.45">
      <c r="B1207" s="3">
        <v>42406</v>
      </c>
      <c r="I1207">
        <v>0.61728229411309432</v>
      </c>
      <c r="J1207">
        <v>0.23094577859996779</v>
      </c>
      <c r="K1207">
        <v>0.151771927286938</v>
      </c>
      <c r="Q1207">
        <v>0.5531187561242018</v>
      </c>
      <c r="R1207">
        <v>0.25106126305547266</v>
      </c>
      <c r="S1207">
        <v>0.19581998082032545</v>
      </c>
    </row>
    <row r="1208" spans="2:19" x14ac:dyDescent="0.45">
      <c r="B1208" s="3">
        <v>42406</v>
      </c>
      <c r="I1208">
        <v>0.48904501464486355</v>
      </c>
      <c r="J1208">
        <v>0.2662578515591929</v>
      </c>
      <c r="K1208">
        <v>0.24469713379594346</v>
      </c>
      <c r="Q1208">
        <v>0.43202729975477966</v>
      </c>
      <c r="R1208">
        <v>0.27885498723262664</v>
      </c>
      <c r="S1208">
        <v>0.28911771301259381</v>
      </c>
    </row>
    <row r="1209" spans="2:19" x14ac:dyDescent="0.45">
      <c r="B1209" s="3">
        <v>42406</v>
      </c>
      <c r="I1209">
        <v>0.39643541584289171</v>
      </c>
      <c r="J1209">
        <v>0.27976155428809585</v>
      </c>
      <c r="K1209">
        <v>0.32380302986901249</v>
      </c>
      <c r="Q1209">
        <v>0.7219084941259436</v>
      </c>
      <c r="R1209">
        <v>0.18540508450559035</v>
      </c>
      <c r="S1209">
        <v>9.268642136846604E-2</v>
      </c>
    </row>
    <row r="1210" spans="2:19" x14ac:dyDescent="0.45">
      <c r="B1210" s="3">
        <v>42406</v>
      </c>
      <c r="I1210">
        <v>0.42430516343559826</v>
      </c>
      <c r="J1210">
        <v>0.28125980299893349</v>
      </c>
      <c r="K1210">
        <v>0.29443503356546841</v>
      </c>
      <c r="Q1210">
        <v>0.61728650771732785</v>
      </c>
      <c r="R1210">
        <v>0.22702829175488656</v>
      </c>
      <c r="S1210">
        <v>0.15568520052778539</v>
      </c>
    </row>
    <row r="1211" spans="2:19" x14ac:dyDescent="0.45">
      <c r="B1211" s="3">
        <v>42407</v>
      </c>
      <c r="I1211">
        <v>0.52888340000227296</v>
      </c>
      <c r="J1211">
        <v>0.25862867054450739</v>
      </c>
      <c r="K1211">
        <v>0.21248792945321979</v>
      </c>
      <c r="Q1211">
        <v>0.35520619731146047</v>
      </c>
      <c r="R1211">
        <v>0.27728411938938252</v>
      </c>
      <c r="S1211">
        <v>0.36750968329915695</v>
      </c>
    </row>
    <row r="1212" spans="2:19" x14ac:dyDescent="0.45">
      <c r="B1212" s="3">
        <v>42407</v>
      </c>
      <c r="I1212">
        <v>0.2855229402242534</v>
      </c>
      <c r="J1212">
        <v>0.28639054390289298</v>
      </c>
      <c r="K1212">
        <v>0.42808651587285346</v>
      </c>
      <c r="Q1212">
        <v>0.39326355933456125</v>
      </c>
      <c r="R1212">
        <v>0.27494325261192004</v>
      </c>
      <c r="S1212">
        <v>0.33179318805351876</v>
      </c>
    </row>
    <row r="1213" spans="2:19" x14ac:dyDescent="0.45">
      <c r="B1213" s="3">
        <v>42407</v>
      </c>
      <c r="I1213">
        <v>0.39150631813797604</v>
      </c>
      <c r="J1213">
        <v>0.28476145010278536</v>
      </c>
      <c r="K1213">
        <v>0.32373223175923849</v>
      </c>
      <c r="Q1213">
        <v>0.54733843154895789</v>
      </c>
      <c r="R1213">
        <v>0.25844954266006903</v>
      </c>
      <c r="S1213">
        <v>0.19421202579097319</v>
      </c>
    </row>
    <row r="1214" spans="2:19" x14ac:dyDescent="0.45">
      <c r="B1214" s="3">
        <v>42407</v>
      </c>
      <c r="I1214">
        <v>0.52888340000227296</v>
      </c>
      <c r="J1214">
        <v>0.25862867054450739</v>
      </c>
      <c r="K1214">
        <v>0.21248792945321979</v>
      </c>
      <c r="Q1214" t="s">
        <v>5818</v>
      </c>
      <c r="R1214" t="s">
        <v>5818</v>
      </c>
      <c r="S1214" t="s">
        <v>5818</v>
      </c>
    </row>
    <row r="1215" spans="2:19" x14ac:dyDescent="0.45">
      <c r="B1215" s="3">
        <v>42407</v>
      </c>
      <c r="I1215">
        <v>0.52378003497429348</v>
      </c>
      <c r="J1215">
        <v>0.26360427179205476</v>
      </c>
      <c r="K1215">
        <v>0.21261569323365187</v>
      </c>
      <c r="Q1215">
        <v>0.29306515485246498</v>
      </c>
      <c r="R1215">
        <v>0.27839328686475479</v>
      </c>
      <c r="S1215">
        <v>0.42854155828278012</v>
      </c>
    </row>
    <row r="1216" spans="2:19" x14ac:dyDescent="0.45">
      <c r="B1216" s="3">
        <v>42413</v>
      </c>
      <c r="I1216">
        <v>0.40133702524286297</v>
      </c>
      <c r="J1216">
        <v>0.285618606727916</v>
      </c>
      <c r="K1216">
        <v>0.31304436802922109</v>
      </c>
      <c r="Q1216">
        <v>0.53226283278096742</v>
      </c>
      <c r="R1216">
        <v>0.25078964975338036</v>
      </c>
      <c r="S1216">
        <v>0.21694751746565216</v>
      </c>
    </row>
    <row r="1217" spans="2:19" x14ac:dyDescent="0.45">
      <c r="B1217" s="3">
        <v>42413</v>
      </c>
      <c r="I1217">
        <v>0.56958133574415704</v>
      </c>
      <c r="J1217">
        <v>0.24730112936655699</v>
      </c>
      <c r="K1217">
        <v>0.18311753488928581</v>
      </c>
      <c r="Q1217">
        <v>0.61701217677826026</v>
      </c>
      <c r="R1217">
        <v>0.22403073826317904</v>
      </c>
      <c r="S1217">
        <v>0.15895708495856073</v>
      </c>
    </row>
    <row r="1218" spans="2:19" x14ac:dyDescent="0.45">
      <c r="B1218" s="3">
        <v>42413</v>
      </c>
      <c r="I1218">
        <v>0.40814324258032864</v>
      </c>
      <c r="J1218">
        <v>0.26925435369143974</v>
      </c>
      <c r="K1218">
        <v>0.32260240372823151</v>
      </c>
      <c r="Q1218">
        <v>0.38696018116365277</v>
      </c>
      <c r="R1218">
        <v>0.29021072685417243</v>
      </c>
      <c r="S1218">
        <v>0.32282909198217485</v>
      </c>
    </row>
    <row r="1219" spans="2:19" x14ac:dyDescent="0.45">
      <c r="B1219" s="3">
        <v>42413</v>
      </c>
      <c r="I1219">
        <v>0.37924759809583053</v>
      </c>
      <c r="J1219">
        <v>0.28663594960848748</v>
      </c>
      <c r="K1219">
        <v>0.33411645229568188</v>
      </c>
      <c r="Q1219">
        <v>0.51294608562050426</v>
      </c>
      <c r="R1219">
        <v>0.26238302255744111</v>
      </c>
      <c r="S1219">
        <v>0.2246708918220546</v>
      </c>
    </row>
    <row r="1220" spans="2:19" x14ac:dyDescent="0.45">
      <c r="B1220" s="3">
        <v>42414</v>
      </c>
      <c r="I1220">
        <v>0.20856049728431711</v>
      </c>
      <c r="J1220">
        <v>0.26788385151065675</v>
      </c>
      <c r="K1220">
        <v>0.52355565120502601</v>
      </c>
      <c r="Q1220">
        <v>0.32478157512889383</v>
      </c>
      <c r="R1220">
        <v>0.27393411750177521</v>
      </c>
      <c r="S1220">
        <v>0.40128430736933102</v>
      </c>
    </row>
    <row r="1221" spans="2:19" x14ac:dyDescent="0.45">
      <c r="B1221" s="3">
        <v>42414</v>
      </c>
      <c r="I1221">
        <v>0.53224570342290745</v>
      </c>
      <c r="J1221">
        <v>0.26418472691506456</v>
      </c>
      <c r="K1221">
        <v>0.20356956966202802</v>
      </c>
      <c r="Q1221">
        <v>0.33441300445571764</v>
      </c>
      <c r="R1221">
        <v>0.27523337001123011</v>
      </c>
      <c r="S1221">
        <v>0.3903536255330522</v>
      </c>
    </row>
    <row r="1222" spans="2:19" x14ac:dyDescent="0.45">
      <c r="B1222" s="3">
        <v>42414</v>
      </c>
      <c r="I1222">
        <v>0.4566167265251127</v>
      </c>
      <c r="J1222">
        <v>0.27640073235563017</v>
      </c>
      <c r="K1222">
        <v>0.26698254111925712</v>
      </c>
      <c r="Q1222">
        <v>0.42067093635291353</v>
      </c>
      <c r="R1222">
        <v>0.27238526340118474</v>
      </c>
      <c r="S1222">
        <v>0.30694380024590168</v>
      </c>
    </row>
    <row r="1223" spans="2:19" x14ac:dyDescent="0.45">
      <c r="B1223" s="3">
        <v>42415</v>
      </c>
      <c r="I1223">
        <v>0.18641619688274019</v>
      </c>
      <c r="J1223">
        <v>0.26030162730467316</v>
      </c>
      <c r="K1223">
        <v>0.55328217581258665</v>
      </c>
      <c r="Q1223">
        <v>0.39448818124350349</v>
      </c>
      <c r="R1223">
        <v>0.27295251563696099</v>
      </c>
      <c r="S1223">
        <v>0.33255930311953558</v>
      </c>
    </row>
    <row r="1224" spans="2:19" x14ac:dyDescent="0.45">
      <c r="B1224" s="3">
        <v>42420</v>
      </c>
      <c r="I1224">
        <v>0.43394025470436781</v>
      </c>
      <c r="J1224">
        <v>0.28047971963863555</v>
      </c>
      <c r="K1224">
        <v>0.28558002565699664</v>
      </c>
      <c r="Q1224">
        <v>0.54405695836124823</v>
      </c>
      <c r="R1224">
        <v>0.25472866525278637</v>
      </c>
      <c r="S1224">
        <v>0.20121437638596529</v>
      </c>
    </row>
    <row r="1225" spans="2:19" x14ac:dyDescent="0.45">
      <c r="B1225" s="3">
        <v>42420</v>
      </c>
      <c r="I1225">
        <v>0.47242380261248179</v>
      </c>
      <c r="J1225">
        <v>0.26637984656852576</v>
      </c>
      <c r="K1225">
        <v>0.26119635081899228</v>
      </c>
      <c r="Q1225">
        <v>0.50998010537592098</v>
      </c>
      <c r="R1225">
        <v>0.24500994731203946</v>
      </c>
      <c r="S1225">
        <v>0.24500994731203946</v>
      </c>
    </row>
    <row r="1226" spans="2:19" x14ac:dyDescent="0.45">
      <c r="B1226" s="3">
        <v>42420</v>
      </c>
      <c r="I1226">
        <v>0.70058020506976204</v>
      </c>
      <c r="J1226">
        <v>0.19338054893393564</v>
      </c>
      <c r="K1226">
        <v>0.10603924599630241</v>
      </c>
      <c r="Q1226">
        <v>0.67670520083772823</v>
      </c>
      <c r="R1226">
        <v>0.19711250302332078</v>
      </c>
      <c r="S1226">
        <v>0.12618229613895082</v>
      </c>
    </row>
    <row r="1227" spans="2:19" x14ac:dyDescent="0.45">
      <c r="B1227" s="3">
        <v>42421</v>
      </c>
      <c r="I1227">
        <v>0.45235899698289589</v>
      </c>
      <c r="J1227">
        <v>0.29364430752071591</v>
      </c>
      <c r="K1227">
        <v>0.25399669549638815</v>
      </c>
      <c r="Q1227">
        <v>0.43806720730021814</v>
      </c>
      <c r="R1227">
        <v>0.25973515061695507</v>
      </c>
      <c r="S1227">
        <v>0.30219764208282685</v>
      </c>
    </row>
    <row r="1228" spans="2:19" x14ac:dyDescent="0.45">
      <c r="B1228" s="3">
        <v>42421</v>
      </c>
      <c r="I1228">
        <v>0.47932382079217051</v>
      </c>
      <c r="J1228">
        <v>0.2596154574886983</v>
      </c>
      <c r="K1228">
        <v>0.26106072171913119</v>
      </c>
      <c r="Q1228">
        <v>0.409838049202983</v>
      </c>
      <c r="R1228">
        <v>0.26540061010170485</v>
      </c>
      <c r="S1228">
        <v>0.32476134069531215</v>
      </c>
    </row>
    <row r="1229" spans="2:19" x14ac:dyDescent="0.45">
      <c r="B1229" s="3">
        <v>42421</v>
      </c>
      <c r="I1229">
        <v>0.36608102350839045</v>
      </c>
      <c r="J1229">
        <v>0.28394684912111134</v>
      </c>
      <c r="K1229">
        <v>0.34997212737049826</v>
      </c>
      <c r="Q1229">
        <v>0.44815351294679195</v>
      </c>
      <c r="R1229">
        <v>0.25819917504724854</v>
      </c>
      <c r="S1229">
        <v>0.2936473120059595</v>
      </c>
    </row>
    <row r="1230" spans="2:19" x14ac:dyDescent="0.45">
      <c r="B1230" s="3">
        <v>42421</v>
      </c>
      <c r="I1230">
        <v>0.39328274052549017</v>
      </c>
      <c r="J1230">
        <v>0.27257519122717339</v>
      </c>
      <c r="K1230">
        <v>0.3341420682473365</v>
      </c>
      <c r="Q1230">
        <v>0.39630845113301255</v>
      </c>
      <c r="R1230">
        <v>0.27554106062877998</v>
      </c>
      <c r="S1230">
        <v>0.32815048823820753</v>
      </c>
    </row>
    <row r="1231" spans="2:19" x14ac:dyDescent="0.45">
      <c r="B1231" s="3">
        <v>42421</v>
      </c>
      <c r="I1231">
        <v>0.27474564922661476</v>
      </c>
      <c r="J1231">
        <v>0.27717381596073049</v>
      </c>
      <c r="K1231">
        <v>0.44808053481265486</v>
      </c>
      <c r="Q1231">
        <v>0.64996701360696452</v>
      </c>
      <c r="R1231">
        <v>0.21282282864123886</v>
      </c>
      <c r="S1231">
        <v>0.13721015775179676</v>
      </c>
    </row>
    <row r="1232" spans="2:19" x14ac:dyDescent="0.45">
      <c r="B1232" s="3">
        <v>42421</v>
      </c>
      <c r="I1232">
        <v>0.54954385568910702</v>
      </c>
      <c r="J1232">
        <v>0.2575513044786788</v>
      </c>
      <c r="K1232">
        <v>0.19290483983221413</v>
      </c>
      <c r="Q1232">
        <v>0.39472925257829972</v>
      </c>
      <c r="R1232">
        <v>0.26774654004933873</v>
      </c>
      <c r="S1232">
        <v>0.3375242073723615</v>
      </c>
    </row>
    <row r="1233" spans="2:19" x14ac:dyDescent="0.45">
      <c r="B1233" s="3">
        <v>42427</v>
      </c>
      <c r="I1233">
        <v>0.44635454191125234</v>
      </c>
      <c r="J1233">
        <v>0.27113869630434528</v>
      </c>
      <c r="K1233">
        <v>0.28250676178440248</v>
      </c>
      <c r="Q1233">
        <v>0.44620785489651138</v>
      </c>
      <c r="R1233">
        <v>0.2671444940149687</v>
      </c>
      <c r="S1233">
        <v>0.28664765108851997</v>
      </c>
    </row>
    <row r="1234" spans="2:19" x14ac:dyDescent="0.45">
      <c r="B1234" s="3">
        <v>42427</v>
      </c>
      <c r="I1234">
        <v>0.53168688979320167</v>
      </c>
      <c r="J1234">
        <v>0.26969788128608735</v>
      </c>
      <c r="K1234">
        <v>0.19861522892071096</v>
      </c>
      <c r="Q1234">
        <v>0.33996668985720602</v>
      </c>
      <c r="R1234">
        <v>0.28827053915258749</v>
      </c>
      <c r="S1234">
        <v>0.37176277099020644</v>
      </c>
    </row>
    <row r="1235" spans="2:19" x14ac:dyDescent="0.45">
      <c r="B1235" s="3">
        <v>42428</v>
      </c>
      <c r="I1235" t="s">
        <v>5818</v>
      </c>
      <c r="J1235" t="s">
        <v>5818</v>
      </c>
      <c r="K1235" t="s">
        <v>5818</v>
      </c>
      <c r="Q1235">
        <v>0.5695458708171981</v>
      </c>
      <c r="R1235">
        <v>0.23017467322314666</v>
      </c>
      <c r="S1235">
        <v>0.20027945595965521</v>
      </c>
    </row>
    <row r="1236" spans="2:19" x14ac:dyDescent="0.45">
      <c r="B1236" s="3">
        <v>42428</v>
      </c>
      <c r="I1236">
        <v>0.27311088754750723</v>
      </c>
      <c r="J1236">
        <v>0.28903979432148441</v>
      </c>
      <c r="K1236">
        <v>0.43784931813100819</v>
      </c>
      <c r="Q1236">
        <v>0.6451849419162925</v>
      </c>
      <c r="R1236">
        <v>0.20035843789784444</v>
      </c>
      <c r="S1236">
        <v>0.15445662018586306</v>
      </c>
    </row>
    <row r="1237" spans="2:19" x14ac:dyDescent="0.45">
      <c r="B1237" s="3">
        <v>42428</v>
      </c>
      <c r="I1237">
        <v>0.41720374470121718</v>
      </c>
      <c r="J1237">
        <v>0.28152690227136828</v>
      </c>
      <c r="K1237">
        <v>0.30126935302741442</v>
      </c>
      <c r="Q1237">
        <v>0.46093120333669296</v>
      </c>
      <c r="R1237">
        <v>0.26026483956265084</v>
      </c>
      <c r="S1237">
        <v>0.27880395710065603</v>
      </c>
    </row>
    <row r="1238" spans="2:19" x14ac:dyDescent="0.45">
      <c r="B1238" s="3">
        <v>42428</v>
      </c>
      <c r="I1238">
        <v>0.58295673629134848</v>
      </c>
      <c r="J1238">
        <v>0.24061731856347879</v>
      </c>
      <c r="K1238">
        <v>0.17642594514517268</v>
      </c>
      <c r="Q1238">
        <v>0.27975911068491666</v>
      </c>
      <c r="R1238">
        <v>0.25473256738141292</v>
      </c>
      <c r="S1238">
        <v>0.46550832193367037</v>
      </c>
    </row>
    <row r="1239" spans="2:19" x14ac:dyDescent="0.45">
      <c r="B1239" s="3">
        <v>42428</v>
      </c>
      <c r="I1239">
        <v>0.24807745860377445</v>
      </c>
      <c r="J1239">
        <v>0.28406486301223144</v>
      </c>
      <c r="K1239">
        <v>0.46785767838399417</v>
      </c>
      <c r="Q1239">
        <v>0.29004121684555134</v>
      </c>
      <c r="R1239">
        <v>0.26180402442925443</v>
      </c>
      <c r="S1239">
        <v>0.44815475872519428</v>
      </c>
    </row>
    <row r="1240" spans="2:19" x14ac:dyDescent="0.45">
      <c r="B1240" s="3">
        <v>42428</v>
      </c>
      <c r="I1240">
        <v>0.46087066580321856</v>
      </c>
      <c r="J1240">
        <v>0.26763019165075314</v>
      </c>
      <c r="K1240">
        <v>0.27149914254602836</v>
      </c>
      <c r="Q1240">
        <v>0.39797780799195936</v>
      </c>
      <c r="R1240">
        <v>0.26925152072908676</v>
      </c>
      <c r="S1240">
        <v>0.33277067127895399</v>
      </c>
    </row>
    <row r="1241" spans="2:19" x14ac:dyDescent="0.45">
      <c r="B1241" s="3">
        <v>42428</v>
      </c>
      <c r="I1241">
        <v>0.51263366226761553</v>
      </c>
      <c r="J1241">
        <v>0.26880863918358971</v>
      </c>
      <c r="K1241">
        <v>0.21855769854879464</v>
      </c>
      <c r="Q1241">
        <v>0.4586400737917472</v>
      </c>
      <c r="R1241">
        <v>0.27067996310412645</v>
      </c>
      <c r="S1241">
        <v>0.27067996310412645</v>
      </c>
    </row>
    <row r="1242" spans="2:19" x14ac:dyDescent="0.45">
      <c r="B1242" s="3">
        <v>42434</v>
      </c>
      <c r="I1242">
        <v>0.62458001326206836</v>
      </c>
      <c r="J1242">
        <v>0.22476885395723822</v>
      </c>
      <c r="K1242">
        <v>0.15065113278069353</v>
      </c>
      <c r="Q1242">
        <v>0.47487678055335303</v>
      </c>
      <c r="R1242">
        <v>0.27427086881995416</v>
      </c>
      <c r="S1242">
        <v>0.25085235062669287</v>
      </c>
    </row>
    <row r="1243" spans="2:19" x14ac:dyDescent="0.45">
      <c r="B1243" s="3">
        <v>42434</v>
      </c>
      <c r="I1243">
        <v>0.45863426169002142</v>
      </c>
      <c r="J1243">
        <v>0.26912231984163099</v>
      </c>
      <c r="K1243">
        <v>0.2722434184683476</v>
      </c>
      <c r="Q1243">
        <v>0.63645673323092677</v>
      </c>
      <c r="R1243">
        <v>0.21351766513056838</v>
      </c>
      <c r="S1243">
        <v>0.1500256016385049</v>
      </c>
    </row>
    <row r="1244" spans="2:19" x14ac:dyDescent="0.45">
      <c r="B1244" s="3">
        <v>42435</v>
      </c>
      <c r="I1244">
        <v>0.3121326503539415</v>
      </c>
      <c r="J1244">
        <v>0.27251870624561542</v>
      </c>
      <c r="K1244">
        <v>0.41534864340044308</v>
      </c>
      <c r="Q1244">
        <v>0.37301051575600203</v>
      </c>
      <c r="R1244">
        <v>0.294361429473328</v>
      </c>
      <c r="S1244">
        <v>0.33262805477066998</v>
      </c>
    </row>
    <row r="1245" spans="2:19" x14ac:dyDescent="0.45">
      <c r="B1245" s="3">
        <v>42435</v>
      </c>
      <c r="I1245">
        <v>0.43206064650544135</v>
      </c>
      <c r="J1245">
        <v>0.28739000030988837</v>
      </c>
      <c r="K1245">
        <v>0.28054935318467034</v>
      </c>
      <c r="Q1245">
        <v>0.47472472472472477</v>
      </c>
      <c r="R1245">
        <v>0.26190320755538143</v>
      </c>
      <c r="S1245">
        <v>0.2633720677198938</v>
      </c>
    </row>
    <row r="1246" spans="2:19" x14ac:dyDescent="0.45">
      <c r="B1246" s="3">
        <v>42435</v>
      </c>
      <c r="I1246">
        <v>0.43784931813100819</v>
      </c>
      <c r="J1246">
        <v>0.27311088754750723</v>
      </c>
      <c r="K1246">
        <v>0.28903979432148441</v>
      </c>
      <c r="Q1246">
        <v>0.28124017032623955</v>
      </c>
      <c r="R1246">
        <v>0.28293028736684456</v>
      </c>
      <c r="S1246">
        <v>0.43582954230691584</v>
      </c>
    </row>
    <row r="1247" spans="2:19" x14ac:dyDescent="0.45">
      <c r="B1247" s="3">
        <v>42435</v>
      </c>
      <c r="I1247">
        <v>0.61256758600808092</v>
      </c>
      <c r="J1247">
        <v>0.23775499230493258</v>
      </c>
      <c r="K1247">
        <v>0.14967742168698653</v>
      </c>
      <c r="Q1247">
        <v>0.68058201996496004</v>
      </c>
      <c r="R1247">
        <v>0.19335599734873776</v>
      </c>
      <c r="S1247">
        <v>0.12606198268630203</v>
      </c>
    </row>
    <row r="1248" spans="2:19" x14ac:dyDescent="0.45">
      <c r="B1248" s="3">
        <v>42435</v>
      </c>
      <c r="I1248">
        <v>0.34987743836879825</v>
      </c>
      <c r="J1248">
        <v>0.28130957176446603</v>
      </c>
      <c r="K1248">
        <v>0.36881298986673566</v>
      </c>
      <c r="Q1248" t="s">
        <v>5818</v>
      </c>
      <c r="R1248" t="s">
        <v>5818</v>
      </c>
      <c r="S1248" t="s">
        <v>5818</v>
      </c>
    </row>
    <row r="1249" spans="2:19" x14ac:dyDescent="0.45">
      <c r="B1249" s="3">
        <v>42435</v>
      </c>
      <c r="I1249">
        <v>0.37617251897744158</v>
      </c>
      <c r="J1249">
        <v>0.27891345620113744</v>
      </c>
      <c r="K1249">
        <v>0.34491402482142097</v>
      </c>
      <c r="Q1249">
        <v>0.3327536841286578</v>
      </c>
      <c r="R1249">
        <v>0.28819266084552314</v>
      </c>
      <c r="S1249">
        <v>0.37905365502581895</v>
      </c>
    </row>
    <row r="1250" spans="2:19" x14ac:dyDescent="0.45">
      <c r="B1250" s="3">
        <v>42435</v>
      </c>
      <c r="I1250">
        <v>0.53252917971080804</v>
      </c>
      <c r="J1250">
        <v>0.26671391389554233</v>
      </c>
      <c r="K1250">
        <v>0.20075690639364965</v>
      </c>
      <c r="Q1250">
        <v>0.35636850516131818</v>
      </c>
      <c r="R1250">
        <v>0.28726298967736363</v>
      </c>
      <c r="S1250">
        <v>0.35636850516131818</v>
      </c>
    </row>
    <row r="1251" spans="2:19" x14ac:dyDescent="0.45">
      <c r="B1251" s="3">
        <v>42441</v>
      </c>
      <c r="I1251">
        <v>0.5317869301943281</v>
      </c>
      <c r="J1251">
        <v>0.25862606879817257</v>
      </c>
      <c r="K1251">
        <v>0.20958700100749941</v>
      </c>
      <c r="Q1251">
        <v>0.29659625195779399</v>
      </c>
      <c r="R1251">
        <v>0.27500432215747617</v>
      </c>
      <c r="S1251">
        <v>0.42839942588472979</v>
      </c>
    </row>
    <row r="1252" spans="2:19" x14ac:dyDescent="0.45">
      <c r="B1252" s="3">
        <v>42441</v>
      </c>
      <c r="I1252">
        <v>0.56630375936133259</v>
      </c>
      <c r="J1252">
        <v>0.23549355470756195</v>
      </c>
      <c r="K1252">
        <v>0.19820268593110557</v>
      </c>
      <c r="Q1252">
        <v>0.48947658473621025</v>
      </c>
      <c r="R1252">
        <v>0.27525026590543489</v>
      </c>
      <c r="S1252">
        <v>0.23527314935835492</v>
      </c>
    </row>
    <row r="1253" spans="2:19" x14ac:dyDescent="0.45">
      <c r="B1253" s="3">
        <v>42441</v>
      </c>
      <c r="I1253">
        <v>0.48189539128642189</v>
      </c>
      <c r="J1253">
        <v>0.27259818925954377</v>
      </c>
      <c r="K1253">
        <v>0.24550641945403415</v>
      </c>
      <c r="Q1253">
        <v>0.62873018975310591</v>
      </c>
      <c r="R1253">
        <v>0.23045099908074373</v>
      </c>
      <c r="S1253">
        <v>0.14081881116615041</v>
      </c>
    </row>
    <row r="1254" spans="2:19" x14ac:dyDescent="0.45">
      <c r="B1254" s="3">
        <v>42442</v>
      </c>
      <c r="I1254">
        <v>0.31646297928484196</v>
      </c>
      <c r="J1254">
        <v>0.28852355965402765</v>
      </c>
      <c r="K1254">
        <v>0.39501346106113022</v>
      </c>
      <c r="Q1254">
        <v>0.40799857378106713</v>
      </c>
      <c r="R1254">
        <v>0.28718989528008093</v>
      </c>
      <c r="S1254">
        <v>0.30481153093885188</v>
      </c>
    </row>
    <row r="1255" spans="2:19" x14ac:dyDescent="0.45">
      <c r="B1255" s="3">
        <v>42442</v>
      </c>
      <c r="I1255">
        <v>0.36203228690560701</v>
      </c>
      <c r="J1255">
        <v>0.27177396135316384</v>
      </c>
      <c r="K1255">
        <v>0.3661937517412292</v>
      </c>
      <c r="Q1255">
        <v>0.62868616635899532</v>
      </c>
      <c r="R1255">
        <v>0.21696871642498486</v>
      </c>
      <c r="S1255">
        <v>0.15434511721601982</v>
      </c>
    </row>
    <row r="1256" spans="2:19" x14ac:dyDescent="0.45">
      <c r="B1256" s="3">
        <v>42442</v>
      </c>
      <c r="I1256">
        <v>0.39007476123528051</v>
      </c>
      <c r="J1256">
        <v>0.28492351869809779</v>
      </c>
      <c r="K1256">
        <v>0.32500172006662176</v>
      </c>
      <c r="Q1256">
        <v>0.41335590612136497</v>
      </c>
      <c r="R1256">
        <v>0.28467010981613217</v>
      </c>
      <c r="S1256">
        <v>0.30197398406250292</v>
      </c>
    </row>
    <row r="1257" spans="2:19" x14ac:dyDescent="0.45">
      <c r="B1257" s="3">
        <v>42442</v>
      </c>
      <c r="I1257">
        <v>0.40809130669811788</v>
      </c>
      <c r="J1257">
        <v>0.27153668484937837</v>
      </c>
      <c r="K1257">
        <v>0.32037200845250385</v>
      </c>
      <c r="Q1257">
        <v>0.61616330436378408</v>
      </c>
      <c r="R1257">
        <v>0.22318186584870292</v>
      </c>
      <c r="S1257">
        <v>0.16065482978751291</v>
      </c>
    </row>
    <row r="1258" spans="2:19" x14ac:dyDescent="0.45">
      <c r="B1258" s="3">
        <v>42442</v>
      </c>
      <c r="I1258">
        <v>0.57955948416854164</v>
      </c>
      <c r="J1258">
        <v>0.2400804089563672</v>
      </c>
      <c r="K1258">
        <v>0.18036010687509113</v>
      </c>
      <c r="Q1258">
        <v>0.39338261197524871</v>
      </c>
      <c r="R1258">
        <v>0.28589383333126106</v>
      </c>
      <c r="S1258">
        <v>0.32072355469349018</v>
      </c>
    </row>
    <row r="1259" spans="2:19" x14ac:dyDescent="0.45">
      <c r="B1259" s="3">
        <v>42443</v>
      </c>
      <c r="I1259" t="s">
        <v>5818</v>
      </c>
      <c r="J1259" t="s">
        <v>5818</v>
      </c>
      <c r="K1259" t="s">
        <v>5818</v>
      </c>
      <c r="Q1259">
        <v>0.40144177503016226</v>
      </c>
      <c r="R1259">
        <v>0.28746369762207225</v>
      </c>
      <c r="S1259">
        <v>0.31109452734776555</v>
      </c>
    </row>
    <row r="1260" spans="2:19" x14ac:dyDescent="0.45">
      <c r="B1260" s="3">
        <v>42448</v>
      </c>
      <c r="I1260">
        <v>0.3807780943406916</v>
      </c>
      <c r="J1260">
        <v>0.28152810843870096</v>
      </c>
      <c r="K1260">
        <v>0.33769379722060755</v>
      </c>
      <c r="Q1260">
        <v>0.49419345183461316</v>
      </c>
      <c r="R1260">
        <v>0.27257976542503726</v>
      </c>
      <c r="S1260">
        <v>0.23322678274034964</v>
      </c>
    </row>
    <row r="1261" spans="2:19" x14ac:dyDescent="0.45">
      <c r="B1261" s="3">
        <v>42448</v>
      </c>
      <c r="I1261">
        <v>0.649264885569934</v>
      </c>
      <c r="J1261">
        <v>0.21359237095005087</v>
      </c>
      <c r="K1261">
        <v>0.13714274348001523</v>
      </c>
      <c r="Q1261">
        <v>0.48179367621042596</v>
      </c>
      <c r="R1261">
        <v>0.27408347348526813</v>
      </c>
      <c r="S1261">
        <v>0.24412285030430597</v>
      </c>
    </row>
    <row r="1262" spans="2:19" x14ac:dyDescent="0.45">
      <c r="B1262" s="3">
        <v>42448</v>
      </c>
      <c r="I1262">
        <v>0.36925819709993374</v>
      </c>
      <c r="J1262">
        <v>0.2940145101592736</v>
      </c>
      <c r="K1262">
        <v>0.33672729274079255</v>
      </c>
      <c r="Q1262">
        <v>0.4938999222588219</v>
      </c>
      <c r="R1262">
        <v>0.27547826853566071</v>
      </c>
      <c r="S1262">
        <v>0.2306218092055172</v>
      </c>
    </row>
    <row r="1263" spans="2:19" x14ac:dyDescent="0.45">
      <c r="B1263" s="3">
        <v>42449</v>
      </c>
      <c r="I1263">
        <v>0.45444266846726128</v>
      </c>
      <c r="J1263">
        <v>0.27396558121051307</v>
      </c>
      <c r="K1263">
        <v>0.27159175032222554</v>
      </c>
      <c r="Q1263">
        <v>0.51016180036872949</v>
      </c>
      <c r="R1263">
        <v>0.260844289643898</v>
      </c>
      <c r="S1263">
        <v>0.22899390998737248</v>
      </c>
    </row>
    <row r="1264" spans="2:19" x14ac:dyDescent="0.45">
      <c r="B1264" s="3">
        <v>42449</v>
      </c>
      <c r="I1264">
        <v>0.36614784388969329</v>
      </c>
      <c r="J1264">
        <v>0.29012347137026789</v>
      </c>
      <c r="K1264">
        <v>0.34372868474003881</v>
      </c>
      <c r="Q1264">
        <v>0.47229205072342323</v>
      </c>
      <c r="R1264">
        <v>0.27163486477211968</v>
      </c>
      <c r="S1264">
        <v>0.25607308450445709</v>
      </c>
    </row>
    <row r="1265" spans="2:19" x14ac:dyDescent="0.45">
      <c r="B1265" s="3">
        <v>42449</v>
      </c>
      <c r="I1265">
        <v>0.45249432320794331</v>
      </c>
      <c r="J1265">
        <v>0.27415070582660039</v>
      </c>
      <c r="K1265">
        <v>0.27335497096545613</v>
      </c>
      <c r="Q1265">
        <v>0.42262627489072369</v>
      </c>
      <c r="R1265">
        <v>0.2732819329771734</v>
      </c>
      <c r="S1265">
        <v>0.30409179213210297</v>
      </c>
    </row>
    <row r="1266" spans="2:19" x14ac:dyDescent="0.45">
      <c r="B1266" s="3">
        <v>42449</v>
      </c>
      <c r="I1266">
        <v>0.47052850097990145</v>
      </c>
      <c r="J1266">
        <v>0.28360479096274344</v>
      </c>
      <c r="K1266">
        <v>0.24586670805735508</v>
      </c>
      <c r="Q1266">
        <v>0.37334518488585627</v>
      </c>
      <c r="R1266">
        <v>0.27656608047316411</v>
      </c>
      <c r="S1266">
        <v>0.35008873464097956</v>
      </c>
    </row>
    <row r="1267" spans="2:19" x14ac:dyDescent="0.45">
      <c r="B1267" s="3">
        <v>42449</v>
      </c>
      <c r="I1267">
        <v>0.39340859407763562</v>
      </c>
      <c r="J1267">
        <v>0.27349230921989487</v>
      </c>
      <c r="K1267">
        <v>0.33309909670246945</v>
      </c>
      <c r="Q1267">
        <v>0.48917708982792779</v>
      </c>
      <c r="R1267">
        <v>0.26340378245176505</v>
      </c>
      <c r="S1267">
        <v>0.24741912772030725</v>
      </c>
    </row>
    <row r="1268" spans="2:19" x14ac:dyDescent="0.45">
      <c r="B1268" s="3">
        <v>42450</v>
      </c>
      <c r="I1268">
        <v>0.6013067385853158</v>
      </c>
      <c r="J1268">
        <v>0.23907539349958773</v>
      </c>
      <c r="K1268">
        <v>0.1596178679150965</v>
      </c>
      <c r="Q1268">
        <v>0.48179367621042596</v>
      </c>
      <c r="R1268">
        <v>0.27408347348526813</v>
      </c>
      <c r="S1268">
        <v>0.24412285030430597</v>
      </c>
    </row>
    <row r="1269" spans="2:19" x14ac:dyDescent="0.45">
      <c r="B1269" s="3">
        <v>42456</v>
      </c>
      <c r="I1269" t="s">
        <v>5818</v>
      </c>
      <c r="J1269" t="s">
        <v>5818</v>
      </c>
      <c r="K1269" t="s">
        <v>5818</v>
      </c>
      <c r="Q1269">
        <v>0.40473506607100079</v>
      </c>
      <c r="R1269">
        <v>0.28220959999373768</v>
      </c>
      <c r="S1269">
        <v>0.31305533393526164</v>
      </c>
    </row>
    <row r="1270" spans="2:19" x14ac:dyDescent="0.45">
      <c r="B1270" s="3" t="s">
        <v>5537</v>
      </c>
      <c r="I1270">
        <v>0.5313201595932785</v>
      </c>
      <c r="J1270">
        <v>0.24588165986906457</v>
      </c>
      <c r="K1270">
        <v>0.22279818053765685</v>
      </c>
      <c r="Q1270">
        <v>0.700239011651004</v>
      </c>
      <c r="R1270">
        <v>0.19763072374290946</v>
      </c>
      <c r="S1270">
        <v>0.10213026460608667</v>
      </c>
    </row>
    <row r="1271" spans="2:19" x14ac:dyDescent="0.45">
      <c r="B1271" s="3" t="s">
        <v>5537</v>
      </c>
      <c r="I1271">
        <v>0.30132076389959295</v>
      </c>
      <c r="J1271">
        <v>0.27027477271320488</v>
      </c>
      <c r="K1271">
        <v>0.42840446338720228</v>
      </c>
      <c r="Q1271">
        <v>0.42062399019058838</v>
      </c>
      <c r="R1271">
        <v>0.26844775108367269</v>
      </c>
      <c r="S1271">
        <v>0.31092825872573898</v>
      </c>
    </row>
    <row r="1272" spans="2:19" x14ac:dyDescent="0.45">
      <c r="B1272" s="3" t="s">
        <v>5537</v>
      </c>
      <c r="I1272">
        <v>0.44176764719400369</v>
      </c>
      <c r="J1272">
        <v>0.27621748164383819</v>
      </c>
      <c r="K1272">
        <v>0.28201487116215795</v>
      </c>
      <c r="Q1272">
        <v>0.26278159422421099</v>
      </c>
      <c r="R1272">
        <v>0.28247655861571536</v>
      </c>
      <c r="S1272">
        <v>0.4547418471600736</v>
      </c>
    </row>
    <row r="1273" spans="2:19" x14ac:dyDescent="0.45">
      <c r="B1273" s="3" t="s">
        <v>5537</v>
      </c>
      <c r="I1273">
        <v>0.6125012160743778</v>
      </c>
      <c r="J1273">
        <v>0.23351395425734447</v>
      </c>
      <c r="K1273">
        <v>0.15398482966827776</v>
      </c>
      <c r="Q1273">
        <v>0.39146301726946892</v>
      </c>
      <c r="R1273">
        <v>0.29449332029977193</v>
      </c>
      <c r="S1273">
        <v>0.31404366243075921</v>
      </c>
    </row>
    <row r="1274" spans="2:19" x14ac:dyDescent="0.45">
      <c r="B1274" s="3" t="s">
        <v>5538</v>
      </c>
      <c r="I1274">
        <v>0.3260662155505431</v>
      </c>
      <c r="J1274">
        <v>0.28231572943403072</v>
      </c>
      <c r="K1274">
        <v>0.39161805501542607</v>
      </c>
      <c r="Q1274">
        <v>0.4524104847373725</v>
      </c>
      <c r="R1274">
        <v>0.27976542969016072</v>
      </c>
      <c r="S1274">
        <v>0.26782408557246684</v>
      </c>
    </row>
    <row r="1275" spans="2:19" x14ac:dyDescent="0.45">
      <c r="B1275" s="3" t="s">
        <v>5538</v>
      </c>
      <c r="I1275">
        <v>0.40641411158303758</v>
      </c>
      <c r="J1275">
        <v>0.27637663714722294</v>
      </c>
      <c r="K1275">
        <v>0.31720925126973937</v>
      </c>
      <c r="Q1275">
        <v>0.4524763641120943</v>
      </c>
      <c r="R1275">
        <v>0.2765471559248216</v>
      </c>
      <c r="S1275">
        <v>0.27097647996308416</v>
      </c>
    </row>
    <row r="1276" spans="2:19" x14ac:dyDescent="0.45">
      <c r="B1276" s="3" t="s">
        <v>5538</v>
      </c>
      <c r="I1276">
        <v>0.44399945886614955</v>
      </c>
      <c r="J1276">
        <v>0.26775386500599607</v>
      </c>
      <c r="K1276">
        <v>0.28824667612785448</v>
      </c>
      <c r="Q1276">
        <v>0.39161805501542613</v>
      </c>
      <c r="R1276">
        <v>0.28231572943403077</v>
      </c>
      <c r="S1276">
        <v>0.32606621555054316</v>
      </c>
    </row>
    <row r="1277" spans="2:19" x14ac:dyDescent="0.45">
      <c r="B1277" s="3" t="s">
        <v>5538</v>
      </c>
      <c r="I1277">
        <v>0.4990300779463806</v>
      </c>
      <c r="J1277">
        <v>0.25115612448867081</v>
      </c>
      <c r="K1277">
        <v>0.24981379756494856</v>
      </c>
      <c r="Q1277">
        <v>0.48161306076179339</v>
      </c>
      <c r="R1277">
        <v>0.26241969235752116</v>
      </c>
      <c r="S1277">
        <v>0.25596724688068545</v>
      </c>
    </row>
    <row r="1278" spans="2:19" x14ac:dyDescent="0.45">
      <c r="B1278" s="3" t="s">
        <v>5539</v>
      </c>
      <c r="I1278">
        <v>0.57657929806505737</v>
      </c>
      <c r="J1278">
        <v>0.24116053503112175</v>
      </c>
      <c r="K1278">
        <v>0.18226016690382094</v>
      </c>
      <c r="Q1278">
        <v>0.35503812426889347</v>
      </c>
      <c r="R1278">
        <v>0.28725974879821031</v>
      </c>
      <c r="S1278">
        <v>0.3577021269328961</v>
      </c>
    </row>
    <row r="1279" spans="2:19" x14ac:dyDescent="0.45">
      <c r="B1279" s="3" t="s">
        <v>5540</v>
      </c>
      <c r="I1279">
        <v>0.56354694255378646</v>
      </c>
      <c r="J1279">
        <v>0.24149492972870634</v>
      </c>
      <c r="K1279">
        <v>0.19495812771750717</v>
      </c>
      <c r="Q1279">
        <v>0.55664114307388235</v>
      </c>
      <c r="R1279">
        <v>0.2467714324777795</v>
      </c>
      <c r="S1279">
        <v>0.19658742444833821</v>
      </c>
    </row>
    <row r="1280" spans="2:19" x14ac:dyDescent="0.45">
      <c r="B1280" s="3" t="s">
        <v>5540</v>
      </c>
      <c r="I1280">
        <v>0.3403028843113679</v>
      </c>
      <c r="J1280">
        <v>0.28172590102600714</v>
      </c>
      <c r="K1280">
        <v>0.37797121466262512</v>
      </c>
      <c r="Q1280">
        <v>0.4655843191643092</v>
      </c>
      <c r="R1280">
        <v>0.28234834429381434</v>
      </c>
      <c r="S1280">
        <v>0.25206733654187635</v>
      </c>
    </row>
    <row r="1281" spans="2:19" x14ac:dyDescent="0.45">
      <c r="B1281" s="3" t="s">
        <v>5540</v>
      </c>
      <c r="I1281">
        <v>0.25705636580585839</v>
      </c>
      <c r="J1281">
        <v>0.26804747033858989</v>
      </c>
      <c r="K1281">
        <v>0.4748961638555515</v>
      </c>
      <c r="Q1281">
        <v>0.49414150776960081</v>
      </c>
      <c r="R1281">
        <v>0.26485298867137747</v>
      </c>
      <c r="S1281">
        <v>0.24100550355902181</v>
      </c>
    </row>
    <row r="1282" spans="2:19" x14ac:dyDescent="0.45">
      <c r="B1282" s="3" t="s">
        <v>5541</v>
      </c>
      <c r="I1282">
        <v>0.25496947426289746</v>
      </c>
      <c r="J1282">
        <v>0.2859292265848789</v>
      </c>
      <c r="K1282">
        <v>0.45910129915222359</v>
      </c>
      <c r="Q1282">
        <v>0.64486379347060463</v>
      </c>
      <c r="R1282">
        <v>0.21349124445099676</v>
      </c>
      <c r="S1282">
        <v>0.14164496207839861</v>
      </c>
    </row>
    <row r="1283" spans="2:19" x14ac:dyDescent="0.45">
      <c r="B1283" s="3" t="s">
        <v>5541</v>
      </c>
      <c r="I1283" t="s">
        <v>5818</v>
      </c>
      <c r="J1283" t="s">
        <v>5818</v>
      </c>
      <c r="K1283" t="s">
        <v>5818</v>
      </c>
      <c r="Q1283">
        <v>0.2945663988128156</v>
      </c>
      <c r="R1283">
        <v>0.29548746356366756</v>
      </c>
      <c r="S1283">
        <v>0.40994613762351673</v>
      </c>
    </row>
    <row r="1284" spans="2:19" x14ac:dyDescent="0.45">
      <c r="B1284" s="3" t="s">
        <v>5541</v>
      </c>
      <c r="I1284">
        <v>0.40845729655927959</v>
      </c>
      <c r="J1284">
        <v>0.27507674887278288</v>
      </c>
      <c r="K1284">
        <v>0.31646595456793758</v>
      </c>
      <c r="Q1284">
        <v>0.44205642471538426</v>
      </c>
      <c r="R1284">
        <v>0.27732025997921955</v>
      </c>
      <c r="S1284">
        <v>0.2806233153053963</v>
      </c>
    </row>
    <row r="1285" spans="2:19" x14ac:dyDescent="0.45">
      <c r="B1285" s="3" t="s">
        <v>5541</v>
      </c>
      <c r="I1285">
        <v>0.40622241423582539</v>
      </c>
      <c r="J1285">
        <v>0.2778176061891241</v>
      </c>
      <c r="K1285">
        <v>0.31595997957505051</v>
      </c>
      <c r="Q1285">
        <v>0.39322652024673233</v>
      </c>
      <c r="R1285">
        <v>0.2883559995884315</v>
      </c>
      <c r="S1285">
        <v>0.31841748016483618</v>
      </c>
    </row>
    <row r="1286" spans="2:19" x14ac:dyDescent="0.45">
      <c r="B1286" s="3" t="s">
        <v>5541</v>
      </c>
      <c r="I1286">
        <v>0.54137728370857197</v>
      </c>
      <c r="J1286">
        <v>0.26219700452829287</v>
      </c>
      <c r="K1286">
        <v>0.19642571176313509</v>
      </c>
      <c r="Q1286">
        <v>0.36480143452349556</v>
      </c>
      <c r="R1286">
        <v>0.29017456885185378</v>
      </c>
      <c r="S1286">
        <v>0.34502399662465061</v>
      </c>
    </row>
    <row r="1287" spans="2:19" x14ac:dyDescent="0.45">
      <c r="B1287" s="3" t="s">
        <v>5541</v>
      </c>
      <c r="I1287">
        <v>0.53779242445219011</v>
      </c>
      <c r="J1287">
        <v>0.26382390105319375</v>
      </c>
      <c r="K1287">
        <v>0.19838367449461625</v>
      </c>
      <c r="Q1287">
        <v>0.49925008998168102</v>
      </c>
      <c r="R1287">
        <v>0.27492199576388149</v>
      </c>
      <c r="S1287">
        <v>0.22582791425443755</v>
      </c>
    </row>
    <row r="1288" spans="2:19" x14ac:dyDescent="0.45">
      <c r="B1288" s="3" t="s">
        <v>5542</v>
      </c>
      <c r="I1288">
        <v>0.43223177971184129</v>
      </c>
      <c r="J1288">
        <v>0.27025467738403403</v>
      </c>
      <c r="K1288">
        <v>0.29751354290412463</v>
      </c>
      <c r="Q1288">
        <v>0.49914947768088846</v>
      </c>
      <c r="R1288">
        <v>0.27402114018913365</v>
      </c>
      <c r="S1288">
        <v>0.22682938212997777</v>
      </c>
    </row>
    <row r="1289" spans="2:19" x14ac:dyDescent="0.45">
      <c r="B1289" s="3" t="s">
        <v>5542</v>
      </c>
      <c r="I1289">
        <v>0.64492313658659961</v>
      </c>
      <c r="J1289">
        <v>0.23404681194671129</v>
      </c>
      <c r="K1289">
        <v>0.12103005146668913</v>
      </c>
      <c r="Q1289">
        <v>0.52895755350515383</v>
      </c>
      <c r="R1289">
        <v>0.25798981156966999</v>
      </c>
      <c r="S1289">
        <v>0.21305263492517629</v>
      </c>
    </row>
    <row r="1290" spans="2:19" x14ac:dyDescent="0.45">
      <c r="B1290" s="3" t="s">
        <v>5542</v>
      </c>
      <c r="I1290">
        <v>0.43577091677304303</v>
      </c>
      <c r="J1290">
        <v>0.25942298707390693</v>
      </c>
      <c r="K1290">
        <v>0.30480609615305004</v>
      </c>
      <c r="Q1290">
        <v>0.4865986598659866</v>
      </c>
      <c r="R1290">
        <v>0.26932693269326935</v>
      </c>
      <c r="S1290">
        <v>0.2440744074407441</v>
      </c>
    </row>
    <row r="1291" spans="2:19" x14ac:dyDescent="0.45">
      <c r="B1291" s="3" t="s">
        <v>5542</v>
      </c>
      <c r="I1291">
        <v>0.47416026307746345</v>
      </c>
      <c r="J1291">
        <v>0.27435459461801986</v>
      </c>
      <c r="K1291">
        <v>0.25148514230451657</v>
      </c>
      <c r="Q1291">
        <v>0.3579591644107773</v>
      </c>
      <c r="R1291">
        <v>0.29195909841071133</v>
      </c>
      <c r="S1291">
        <v>0.35008173717851138</v>
      </c>
    </row>
    <row r="1292" spans="2:19" x14ac:dyDescent="0.45">
      <c r="B1292" s="3" t="s">
        <v>5543</v>
      </c>
      <c r="I1292">
        <v>0.30710960390212522</v>
      </c>
      <c r="J1292">
        <v>0.27020372268634008</v>
      </c>
      <c r="K1292">
        <v>0.4226866734115346</v>
      </c>
      <c r="Q1292">
        <v>0.50665528115077507</v>
      </c>
      <c r="R1292">
        <v>0.28188903804360649</v>
      </c>
      <c r="S1292">
        <v>0.21145568080561855</v>
      </c>
    </row>
    <row r="1293" spans="2:19" x14ac:dyDescent="0.45">
      <c r="B1293" s="3" t="s">
        <v>5543</v>
      </c>
      <c r="I1293" t="s">
        <v>5818</v>
      </c>
      <c r="J1293" t="s">
        <v>5818</v>
      </c>
      <c r="K1293" t="s">
        <v>5818</v>
      </c>
      <c r="Q1293">
        <v>0.35662742921900908</v>
      </c>
      <c r="R1293">
        <v>0.28406158638808748</v>
      </c>
      <c r="S1293">
        <v>0.35931098439290343</v>
      </c>
    </row>
    <row r="1294" spans="2:19" x14ac:dyDescent="0.45">
      <c r="B1294" s="3" t="s">
        <v>5543</v>
      </c>
      <c r="I1294">
        <v>0.39015779210581536</v>
      </c>
      <c r="J1294">
        <v>0.27910773944290374</v>
      </c>
      <c r="K1294">
        <v>0.33073446845128091</v>
      </c>
      <c r="Q1294">
        <v>0.29074453667082573</v>
      </c>
      <c r="R1294">
        <v>0.27543424815694439</v>
      </c>
      <c r="S1294">
        <v>0.43382121517222999</v>
      </c>
    </row>
    <row r="1295" spans="2:19" x14ac:dyDescent="0.45">
      <c r="B1295" s="3" t="s">
        <v>5543</v>
      </c>
      <c r="I1295">
        <v>0.57341200971884765</v>
      </c>
      <c r="J1295">
        <v>0.24077287978711098</v>
      </c>
      <c r="K1295">
        <v>0.1858151104940414</v>
      </c>
      <c r="Q1295" t="s">
        <v>5818</v>
      </c>
      <c r="R1295" t="s">
        <v>5818</v>
      </c>
      <c r="S1295" t="s">
        <v>5818</v>
      </c>
    </row>
    <row r="1296" spans="2:19" x14ac:dyDescent="0.45">
      <c r="B1296" s="3" t="s">
        <v>5543</v>
      </c>
      <c r="I1296">
        <v>0.63341815316530015</v>
      </c>
      <c r="J1296">
        <v>0.2217503103047968</v>
      </c>
      <c r="K1296">
        <v>0.1448315365299031</v>
      </c>
      <c r="Q1296">
        <v>0.4585950833628078</v>
      </c>
      <c r="R1296">
        <v>0.28200303815524425</v>
      </c>
      <c r="S1296">
        <v>0.2594018784819479</v>
      </c>
    </row>
    <row r="1297" spans="2:19" x14ac:dyDescent="0.45">
      <c r="B1297" s="3" t="s">
        <v>5544</v>
      </c>
      <c r="I1297">
        <v>0.60915082591519487</v>
      </c>
      <c r="J1297">
        <v>0.22716099294496978</v>
      </c>
      <c r="K1297">
        <v>0.16368818113983535</v>
      </c>
      <c r="Q1297">
        <v>0.32922027492163236</v>
      </c>
      <c r="R1297">
        <v>0.28724042524947502</v>
      </c>
      <c r="S1297">
        <v>0.38353929982889262</v>
      </c>
    </row>
    <row r="1298" spans="2:19" x14ac:dyDescent="0.45">
      <c r="B1298" s="3" t="s">
        <v>5544</v>
      </c>
      <c r="I1298">
        <v>0.38864916705028907</v>
      </c>
      <c r="J1298">
        <v>0.28507890218970161</v>
      </c>
      <c r="K1298">
        <v>0.32627193076000932</v>
      </c>
      <c r="Q1298">
        <v>0.71532499910656766</v>
      </c>
      <c r="R1298">
        <v>0.18949447500480129</v>
      </c>
      <c r="S1298">
        <v>9.5180525888631018E-2</v>
      </c>
    </row>
    <row r="1299" spans="2:19" x14ac:dyDescent="0.45">
      <c r="B1299" s="3" t="s">
        <v>5544</v>
      </c>
      <c r="I1299">
        <v>0.40699192949099666</v>
      </c>
      <c r="J1299">
        <v>0.27941049199397755</v>
      </c>
      <c r="K1299">
        <v>0.31359757851502573</v>
      </c>
      <c r="Q1299">
        <v>0.46106715104578905</v>
      </c>
      <c r="R1299">
        <v>0.26406314700336925</v>
      </c>
      <c r="S1299">
        <v>0.27486970195084165</v>
      </c>
    </row>
    <row r="1300" spans="2:19" x14ac:dyDescent="0.45">
      <c r="B1300" s="3" t="s">
        <v>5545</v>
      </c>
      <c r="I1300">
        <v>0.25180838991037297</v>
      </c>
      <c r="J1300">
        <v>0.27535424915028323</v>
      </c>
      <c r="K1300">
        <v>0.47283736093934398</v>
      </c>
      <c r="Q1300">
        <v>0.5445036879643872</v>
      </c>
      <c r="R1300">
        <v>0.25939717926346834</v>
      </c>
      <c r="S1300">
        <v>0.19609913277214452</v>
      </c>
    </row>
    <row r="1301" spans="2:19" x14ac:dyDescent="0.45">
      <c r="B1301" s="3" t="s">
        <v>5545</v>
      </c>
      <c r="I1301">
        <v>0.37167810497126447</v>
      </c>
      <c r="J1301">
        <v>0.29085116569392561</v>
      </c>
      <c r="K1301">
        <v>0.33747072933480987</v>
      </c>
      <c r="Q1301">
        <v>0.46561206750402512</v>
      </c>
      <c r="R1301">
        <v>0.27022995024835178</v>
      </c>
      <c r="S1301">
        <v>0.26415798224762316</v>
      </c>
    </row>
    <row r="1302" spans="2:19" x14ac:dyDescent="0.45">
      <c r="B1302" s="3" t="s">
        <v>5545</v>
      </c>
      <c r="I1302">
        <v>0.39508559598042592</v>
      </c>
      <c r="J1302">
        <v>0.265832392268539</v>
      </c>
      <c r="K1302">
        <v>0.33908201175103519</v>
      </c>
      <c r="Q1302">
        <v>0.4065025418985368</v>
      </c>
      <c r="R1302">
        <v>0.28141985502620537</v>
      </c>
      <c r="S1302">
        <v>0.31207760307525773</v>
      </c>
    </row>
    <row r="1303" spans="2:19" x14ac:dyDescent="0.45">
      <c r="B1303" s="3" t="s">
        <v>5545</v>
      </c>
      <c r="I1303">
        <v>0.24868196212612806</v>
      </c>
      <c r="J1303">
        <v>0.26709464704968006</v>
      </c>
      <c r="K1303">
        <v>0.48422339082419191</v>
      </c>
      <c r="Q1303">
        <v>0.42439627366097959</v>
      </c>
      <c r="R1303">
        <v>0.27160788557847387</v>
      </c>
      <c r="S1303">
        <v>0.3039958407605467</v>
      </c>
    </row>
    <row r="1304" spans="2:19" x14ac:dyDescent="0.45">
      <c r="B1304" s="3" t="s">
        <v>5545</v>
      </c>
      <c r="I1304">
        <v>0.35243141040550258</v>
      </c>
      <c r="J1304">
        <v>0.27153262489851998</v>
      </c>
      <c r="K1304">
        <v>0.37603596469597739</v>
      </c>
      <c r="Q1304">
        <v>0.30803111951042539</v>
      </c>
      <c r="R1304">
        <v>0.27486154228806375</v>
      </c>
      <c r="S1304">
        <v>0.4171073382015108</v>
      </c>
    </row>
    <row r="1305" spans="2:19" x14ac:dyDescent="0.45">
      <c r="B1305" s="3" t="s">
        <v>5545</v>
      </c>
      <c r="I1305">
        <v>0.5531187561242018</v>
      </c>
      <c r="J1305">
        <v>0.25106126305547266</v>
      </c>
      <c r="K1305">
        <v>0.19581998082032545</v>
      </c>
      <c r="Q1305">
        <v>0.34991320090710665</v>
      </c>
      <c r="R1305">
        <v>0.28822616688351665</v>
      </c>
      <c r="S1305">
        <v>0.36186063220937664</v>
      </c>
    </row>
    <row r="1306" spans="2:19" x14ac:dyDescent="0.45">
      <c r="B1306" s="3" t="s">
        <v>5546</v>
      </c>
      <c r="I1306">
        <v>0.43202729975477966</v>
      </c>
      <c r="J1306">
        <v>0.27885498723262664</v>
      </c>
      <c r="K1306">
        <v>0.28911771301259381</v>
      </c>
      <c r="Q1306" t="s">
        <v>5818</v>
      </c>
      <c r="R1306" t="s">
        <v>5818</v>
      </c>
      <c r="S1306" t="s">
        <v>5818</v>
      </c>
    </row>
    <row r="1307" spans="2:19" x14ac:dyDescent="0.45">
      <c r="B1307" s="3" t="s">
        <v>5546</v>
      </c>
      <c r="I1307">
        <v>0.7219084941259436</v>
      </c>
      <c r="J1307">
        <v>0.18540508450559035</v>
      </c>
      <c r="K1307">
        <v>9.268642136846604E-2</v>
      </c>
      <c r="Q1307">
        <v>0.54968672040060984</v>
      </c>
      <c r="R1307">
        <v>0.24875946128640153</v>
      </c>
      <c r="S1307">
        <v>0.20155381831298858</v>
      </c>
    </row>
    <row r="1308" spans="2:19" x14ac:dyDescent="0.45">
      <c r="B1308" s="3" t="s">
        <v>5546</v>
      </c>
      <c r="I1308">
        <v>0.61728650771732785</v>
      </c>
      <c r="J1308">
        <v>0.22702829175488656</v>
      </c>
      <c r="K1308">
        <v>0.15568520052778539</v>
      </c>
      <c r="Q1308">
        <v>0.45863862080032769</v>
      </c>
      <c r="R1308">
        <v>0.27146094599208664</v>
      </c>
      <c r="S1308">
        <v>0.26990043320758567</v>
      </c>
    </row>
    <row r="1309" spans="2:19" x14ac:dyDescent="0.45">
      <c r="B1309" s="3">
        <v>42491</v>
      </c>
      <c r="I1309">
        <v>0.35520619731146047</v>
      </c>
      <c r="J1309">
        <v>0.27728411938938252</v>
      </c>
      <c r="K1309">
        <v>0.36750968329915695</v>
      </c>
      <c r="Q1309">
        <v>0.46530181413571975</v>
      </c>
      <c r="R1309">
        <v>0.28291335435099335</v>
      </c>
      <c r="S1309">
        <v>0.2517848315132869</v>
      </c>
    </row>
    <row r="1310" spans="2:19" x14ac:dyDescent="0.45">
      <c r="B1310" s="3">
        <v>42491</v>
      </c>
      <c r="I1310">
        <v>0.39326355933456125</v>
      </c>
      <c r="J1310">
        <v>0.27494325261192004</v>
      </c>
      <c r="K1310">
        <v>0.33179318805351876</v>
      </c>
      <c r="Q1310">
        <v>0.57225074328578884</v>
      </c>
      <c r="R1310">
        <v>0.25540565899884404</v>
      </c>
      <c r="S1310">
        <v>0.17234359771536714</v>
      </c>
    </row>
    <row r="1311" spans="2:19" x14ac:dyDescent="0.45">
      <c r="B1311" s="3">
        <v>42491</v>
      </c>
      <c r="I1311">
        <v>0.54733843154895789</v>
      </c>
      <c r="J1311">
        <v>0.25844954266006903</v>
      </c>
      <c r="K1311">
        <v>0.19421202579097319</v>
      </c>
      <c r="Q1311">
        <v>0.45888206816153798</v>
      </c>
      <c r="R1311">
        <v>0.2732824893804402</v>
      </c>
      <c r="S1311">
        <v>0.26783544245802171</v>
      </c>
    </row>
    <row r="1312" spans="2:19" x14ac:dyDescent="0.45">
      <c r="B1312" s="3">
        <v>42491</v>
      </c>
      <c r="I1312" t="s">
        <v>5818</v>
      </c>
      <c r="J1312" t="s">
        <v>5818</v>
      </c>
      <c r="K1312" t="s">
        <v>5818</v>
      </c>
      <c r="Q1312">
        <v>0.39662201770288619</v>
      </c>
      <c r="R1312">
        <v>0.28588136516656804</v>
      </c>
      <c r="S1312">
        <v>0.31749661713054583</v>
      </c>
    </row>
    <row r="1313" spans="2:19" x14ac:dyDescent="0.45">
      <c r="B1313" s="3">
        <v>42491</v>
      </c>
      <c r="I1313">
        <v>0.29306515485246498</v>
      </c>
      <c r="J1313">
        <v>0.27839328686475479</v>
      </c>
      <c r="K1313">
        <v>0.42854155828278012</v>
      </c>
      <c r="Q1313">
        <v>0.39646429521541027</v>
      </c>
      <c r="R1313">
        <v>0.27409187132648327</v>
      </c>
      <c r="S1313">
        <v>0.32944383345810641</v>
      </c>
    </row>
    <row r="1314" spans="2:19" x14ac:dyDescent="0.45">
      <c r="B1314" s="3">
        <v>42491</v>
      </c>
      <c r="I1314">
        <v>0.53226283278096742</v>
      </c>
      <c r="J1314">
        <v>0.25078964975338036</v>
      </c>
      <c r="K1314">
        <v>0.21694751746565216</v>
      </c>
      <c r="Q1314" t="s">
        <v>5818</v>
      </c>
      <c r="R1314" t="s">
        <v>5818</v>
      </c>
      <c r="S1314" t="s">
        <v>5818</v>
      </c>
    </row>
    <row r="1315" spans="2:19" x14ac:dyDescent="0.45">
      <c r="B1315" s="3">
        <v>42497</v>
      </c>
      <c r="I1315">
        <v>0.61701217677826026</v>
      </c>
      <c r="J1315">
        <v>0.22403073826317904</v>
      </c>
      <c r="K1315">
        <v>0.15895708495856073</v>
      </c>
      <c r="Q1315">
        <v>0.35272988595766863</v>
      </c>
      <c r="R1315">
        <v>0.28241673005136353</v>
      </c>
      <c r="S1315">
        <v>0.36485338399096778</v>
      </c>
    </row>
    <row r="1316" spans="2:19" x14ac:dyDescent="0.45">
      <c r="B1316" s="3">
        <v>42497</v>
      </c>
      <c r="I1316">
        <v>0.38696018116365277</v>
      </c>
      <c r="J1316">
        <v>0.29021072685417243</v>
      </c>
      <c r="K1316">
        <v>0.32282909198217485</v>
      </c>
      <c r="Q1316">
        <v>0.68198087827637777</v>
      </c>
      <c r="R1316">
        <v>0.2037421963488425</v>
      </c>
      <c r="S1316">
        <v>0.11427692537477971</v>
      </c>
    </row>
    <row r="1317" spans="2:19" x14ac:dyDescent="0.45">
      <c r="B1317" s="3">
        <v>42497</v>
      </c>
      <c r="I1317">
        <v>0.51294608562050426</v>
      </c>
      <c r="J1317">
        <v>0.26238302255744111</v>
      </c>
      <c r="K1317">
        <v>0.2246708918220546</v>
      </c>
      <c r="Q1317">
        <v>0.44255519018381906</v>
      </c>
      <c r="R1317">
        <v>0.28364992923774179</v>
      </c>
      <c r="S1317">
        <v>0.27379488057843909</v>
      </c>
    </row>
    <row r="1318" spans="2:19" x14ac:dyDescent="0.45">
      <c r="B1318" s="3">
        <v>42498</v>
      </c>
      <c r="I1318">
        <v>0.32478157512889383</v>
      </c>
      <c r="J1318">
        <v>0.27393411750177521</v>
      </c>
      <c r="K1318">
        <v>0.40128430736933102</v>
      </c>
      <c r="Q1318">
        <v>0.29457497599090515</v>
      </c>
      <c r="R1318">
        <v>0.28652992369806524</v>
      </c>
      <c r="S1318">
        <v>0.4188951003110295</v>
      </c>
    </row>
    <row r="1319" spans="2:19" x14ac:dyDescent="0.45">
      <c r="B1319" s="3">
        <v>42498</v>
      </c>
      <c r="I1319">
        <v>0.33441300445571764</v>
      </c>
      <c r="J1319">
        <v>0.27523337001123011</v>
      </c>
      <c r="K1319">
        <v>0.3903536255330522</v>
      </c>
      <c r="Q1319">
        <v>0.52912107082817894</v>
      </c>
      <c r="R1319">
        <v>0.25815332889269516</v>
      </c>
      <c r="S1319">
        <v>0.21272560027912582</v>
      </c>
    </row>
    <row r="1320" spans="2:19" x14ac:dyDescent="0.45">
      <c r="B1320" s="3">
        <v>42498</v>
      </c>
      <c r="I1320">
        <v>0.42067093635291353</v>
      </c>
      <c r="J1320">
        <v>0.27238526340118474</v>
      </c>
      <c r="K1320">
        <v>0.30694380024590168</v>
      </c>
      <c r="Q1320">
        <v>0.57614798371728448</v>
      </c>
      <c r="R1320">
        <v>0.2328985557996644</v>
      </c>
      <c r="S1320">
        <v>0.19095346048305123</v>
      </c>
    </row>
    <row r="1321" spans="2:19" x14ac:dyDescent="0.45">
      <c r="B1321" s="3">
        <v>42498</v>
      </c>
      <c r="I1321">
        <v>0.39448818124350349</v>
      </c>
      <c r="J1321">
        <v>0.27295251563696099</v>
      </c>
      <c r="K1321">
        <v>0.33255930311953558</v>
      </c>
      <c r="Q1321">
        <v>0.43792699434292354</v>
      </c>
      <c r="R1321">
        <v>0.27558933200526126</v>
      </c>
      <c r="S1321">
        <v>0.28648367365181526</v>
      </c>
    </row>
    <row r="1322" spans="2:19" x14ac:dyDescent="0.45">
      <c r="B1322" s="3">
        <v>42498</v>
      </c>
      <c r="I1322">
        <v>0.54405695836124823</v>
      </c>
      <c r="J1322">
        <v>0.25472866525278637</v>
      </c>
      <c r="K1322">
        <v>0.20121437638596529</v>
      </c>
      <c r="Q1322">
        <v>0.34607306238511909</v>
      </c>
      <c r="R1322">
        <v>0.2763634182073898</v>
      </c>
      <c r="S1322">
        <v>0.377563519407491</v>
      </c>
    </row>
    <row r="1323" spans="2:19" x14ac:dyDescent="0.45">
      <c r="B1323" s="3">
        <v>42498</v>
      </c>
      <c r="I1323">
        <v>0.50998010537592098</v>
      </c>
      <c r="J1323">
        <v>0.24500994731203946</v>
      </c>
      <c r="K1323">
        <v>0.24500994731203946</v>
      </c>
      <c r="Q1323">
        <v>0.52335898823803229</v>
      </c>
      <c r="R1323">
        <v>0.26541669736073703</v>
      </c>
      <c r="S1323">
        <v>0.21122431440123079</v>
      </c>
    </row>
    <row r="1324" spans="2:19" x14ac:dyDescent="0.45">
      <c r="B1324" s="3">
        <v>42502</v>
      </c>
      <c r="I1324">
        <v>0.67670520083772823</v>
      </c>
      <c r="J1324">
        <v>0.19711250302332078</v>
      </c>
      <c r="K1324">
        <v>0.12618229613895082</v>
      </c>
      <c r="Q1324">
        <v>0.33594566353187044</v>
      </c>
      <c r="R1324">
        <v>0.29414838035527691</v>
      </c>
      <c r="S1324">
        <v>0.36990595611285265</v>
      </c>
    </row>
    <row r="1325" spans="2:19" x14ac:dyDescent="0.45">
      <c r="B1325" s="3">
        <v>42502</v>
      </c>
      <c r="I1325">
        <v>0.43806720730021814</v>
      </c>
      <c r="J1325">
        <v>0.25973515061695507</v>
      </c>
      <c r="K1325">
        <v>0.30219764208282685</v>
      </c>
      <c r="Q1325">
        <v>0.45221555215230108</v>
      </c>
      <c r="R1325">
        <v>0.27628634396502838</v>
      </c>
      <c r="S1325">
        <v>0.27149810388267065</v>
      </c>
    </row>
    <row r="1326" spans="2:19" x14ac:dyDescent="0.45">
      <c r="B1326" s="3">
        <v>42503</v>
      </c>
      <c r="I1326">
        <v>0.409838049202983</v>
      </c>
      <c r="J1326">
        <v>0.26540061010170485</v>
      </c>
      <c r="K1326">
        <v>0.32476134069531215</v>
      </c>
      <c r="Q1326">
        <v>0.31615157726781012</v>
      </c>
      <c r="R1326">
        <v>0.27396212829870015</v>
      </c>
      <c r="S1326">
        <v>0.40988629443348962</v>
      </c>
    </row>
    <row r="1327" spans="2:19" x14ac:dyDescent="0.45">
      <c r="B1327" s="3">
        <v>42503</v>
      </c>
      <c r="I1327">
        <v>0.44815351294679195</v>
      </c>
      <c r="J1327">
        <v>0.25819917504724854</v>
      </c>
      <c r="K1327">
        <v>0.2936473120059595</v>
      </c>
      <c r="Q1327">
        <v>0.62898819620616897</v>
      </c>
      <c r="R1327">
        <v>0.21476267026742327</v>
      </c>
      <c r="S1327">
        <v>0.15624913352640785</v>
      </c>
    </row>
    <row r="1328" spans="2:19" x14ac:dyDescent="0.45">
      <c r="B1328" s="3">
        <v>42505</v>
      </c>
      <c r="I1328">
        <v>0.39630845113301255</v>
      </c>
      <c r="J1328">
        <v>0.27554106062877998</v>
      </c>
      <c r="K1328">
        <v>0.32815048823820753</v>
      </c>
      <c r="Q1328">
        <v>0.48702165023872573</v>
      </c>
      <c r="R1328">
        <v>0.26974992306600848</v>
      </c>
      <c r="S1328">
        <v>0.24322842669526587</v>
      </c>
    </row>
    <row r="1329" spans="2:19" x14ac:dyDescent="0.45">
      <c r="B1329" s="3">
        <v>42505</v>
      </c>
      <c r="I1329">
        <v>0.64996701360696452</v>
      </c>
      <c r="J1329">
        <v>0.21282282864123886</v>
      </c>
      <c r="K1329">
        <v>0.13721015775179676</v>
      </c>
      <c r="Q1329">
        <v>0.54121453259384289</v>
      </c>
      <c r="R1329">
        <v>0.25150424288355328</v>
      </c>
      <c r="S1329">
        <v>0.20728122452260389</v>
      </c>
    </row>
    <row r="1330" spans="2:19" x14ac:dyDescent="0.45">
      <c r="B1330" s="3">
        <v>42505</v>
      </c>
      <c r="I1330">
        <v>0.39472925257829972</v>
      </c>
      <c r="J1330">
        <v>0.26774654004933873</v>
      </c>
      <c r="K1330">
        <v>0.3375242073723615</v>
      </c>
      <c r="Q1330">
        <v>0.51784278557733932</v>
      </c>
      <c r="R1330">
        <v>0.26179726637392542</v>
      </c>
      <c r="S1330">
        <v>0.22035994804873524</v>
      </c>
    </row>
    <row r="1331" spans="2:19" x14ac:dyDescent="0.45">
      <c r="B1331" s="3">
        <v>42506</v>
      </c>
      <c r="I1331">
        <v>0.44620785489651138</v>
      </c>
      <c r="J1331">
        <v>0.2671444940149687</v>
      </c>
      <c r="K1331">
        <v>0.28664765108851997</v>
      </c>
      <c r="Q1331">
        <v>0.31841748016483618</v>
      </c>
      <c r="R1331">
        <v>0.2883559995884315</v>
      </c>
      <c r="S1331">
        <v>0.39322652024673233</v>
      </c>
    </row>
    <row r="1332" spans="2:19" x14ac:dyDescent="0.45">
      <c r="B1332" s="3">
        <v>42509</v>
      </c>
      <c r="I1332">
        <v>0.33996668985720602</v>
      </c>
      <c r="J1332">
        <v>0.28827053915258749</v>
      </c>
      <c r="K1332">
        <v>0.37176277099020644</v>
      </c>
      <c r="Q1332">
        <v>0.36903462770170303</v>
      </c>
      <c r="R1332">
        <v>0.28841204218017563</v>
      </c>
      <c r="S1332">
        <v>0.34255333011812139</v>
      </c>
    </row>
    <row r="1333" spans="2:19" x14ac:dyDescent="0.45">
      <c r="B1333" s="3">
        <v>42510</v>
      </c>
      <c r="I1333">
        <v>0.5695458708171981</v>
      </c>
      <c r="J1333">
        <v>0.23017467322314666</v>
      </c>
      <c r="K1333">
        <v>0.20027945595965521</v>
      </c>
      <c r="Q1333">
        <v>0.55998268013168495</v>
      </c>
      <c r="R1333">
        <v>0.25918054109425176</v>
      </c>
      <c r="S1333">
        <v>0.18083677877406334</v>
      </c>
    </row>
    <row r="1334" spans="2:19" x14ac:dyDescent="0.45">
      <c r="B1334" s="3">
        <v>42512</v>
      </c>
      <c r="I1334">
        <v>0.6451849419162925</v>
      </c>
      <c r="J1334">
        <v>0.20035843789784444</v>
      </c>
      <c r="K1334">
        <v>0.15445662018586306</v>
      </c>
      <c r="Q1334">
        <v>0.491567915106978</v>
      </c>
      <c r="R1334">
        <v>0.26110969408271922</v>
      </c>
      <c r="S1334">
        <v>0.2473223908103028</v>
      </c>
    </row>
    <row r="1335" spans="2:19" x14ac:dyDescent="0.45">
      <c r="B1335" s="3">
        <v>42513</v>
      </c>
      <c r="I1335">
        <v>0.46093120333669296</v>
      </c>
      <c r="J1335">
        <v>0.26026483956265084</v>
      </c>
      <c r="K1335">
        <v>0.27880395710065603</v>
      </c>
      <c r="Q1335">
        <v>0.35116067927841327</v>
      </c>
      <c r="R1335">
        <v>0.27716273477687159</v>
      </c>
      <c r="S1335">
        <v>0.3716765859447152</v>
      </c>
    </row>
    <row r="1336" spans="2:19" x14ac:dyDescent="0.45">
      <c r="B1336" s="3">
        <v>42517</v>
      </c>
      <c r="I1336">
        <v>0.27975911068491666</v>
      </c>
      <c r="J1336">
        <v>0.25473256738141292</v>
      </c>
      <c r="K1336">
        <v>0.46550832193367037</v>
      </c>
      <c r="Q1336">
        <v>0.60915082591519487</v>
      </c>
      <c r="R1336">
        <v>0.22716099294496978</v>
      </c>
      <c r="S1336">
        <v>0.16368818113983535</v>
      </c>
    </row>
    <row r="1337" spans="2:19" x14ac:dyDescent="0.45">
      <c r="B1337" s="3">
        <v>42520</v>
      </c>
      <c r="I1337">
        <v>0.29004121684555134</v>
      </c>
      <c r="J1337">
        <v>0.26180402442925443</v>
      </c>
      <c r="K1337">
        <v>0.44815475872519428</v>
      </c>
      <c r="Q1337">
        <v>0.51253799392097266</v>
      </c>
      <c r="R1337">
        <v>0.25766210739614998</v>
      </c>
      <c r="S1337">
        <v>0.2297998986828774</v>
      </c>
    </row>
    <row r="1338" spans="2:19" x14ac:dyDescent="0.45">
      <c r="B1338" s="3">
        <v>42567</v>
      </c>
      <c r="I1338">
        <v>0.39797780799195936</v>
      </c>
      <c r="J1338">
        <v>0.26925152072908676</v>
      </c>
      <c r="K1338">
        <v>0.33277067127895399</v>
      </c>
      <c r="Q1338">
        <v>0.42256348842943181</v>
      </c>
      <c r="R1338">
        <v>0.27242788207530549</v>
      </c>
      <c r="S1338">
        <v>0.30500862949526253</v>
      </c>
    </row>
    <row r="1339" spans="2:19" x14ac:dyDescent="0.45">
      <c r="B1339" s="3">
        <v>42567</v>
      </c>
      <c r="I1339">
        <v>0.50986594284946329</v>
      </c>
      <c r="J1339">
        <v>0.26421079185625412</v>
      </c>
      <c r="K1339">
        <v>0.22592326529428253</v>
      </c>
      <c r="Q1339">
        <v>0.43197242074346759</v>
      </c>
      <c r="R1339">
        <v>0.2707733953207816</v>
      </c>
      <c r="S1339">
        <v>0.29725418393575093</v>
      </c>
    </row>
    <row r="1340" spans="2:19" x14ac:dyDescent="0.45">
      <c r="B1340" s="3">
        <v>42568</v>
      </c>
      <c r="I1340">
        <v>0.38223312181645513</v>
      </c>
      <c r="J1340">
        <v>0.27650840671674004</v>
      </c>
      <c r="K1340">
        <v>0.34125847146680482</v>
      </c>
      <c r="Q1340">
        <v>0.52889915777888075</v>
      </c>
      <c r="R1340">
        <v>0.25511699192079362</v>
      </c>
      <c r="S1340">
        <v>0.21598385030032577</v>
      </c>
    </row>
    <row r="1341" spans="2:19" x14ac:dyDescent="0.45">
      <c r="B1341" s="3">
        <v>42568</v>
      </c>
      <c r="I1341">
        <v>0.38672684346382152</v>
      </c>
      <c r="J1341">
        <v>0.29177022676807435</v>
      </c>
      <c r="K1341">
        <v>0.32150292976810407</v>
      </c>
      <c r="Q1341">
        <v>0.40833564109664916</v>
      </c>
      <c r="R1341">
        <v>0.2815240468937506</v>
      </c>
      <c r="S1341">
        <v>0.31014031200960029</v>
      </c>
    </row>
    <row r="1342" spans="2:19" x14ac:dyDescent="0.45">
      <c r="B1342" s="3">
        <v>42568</v>
      </c>
      <c r="I1342">
        <v>0.36576617237875259</v>
      </c>
      <c r="J1342">
        <v>0.29334914079813768</v>
      </c>
      <c r="K1342">
        <v>0.34088468682310974</v>
      </c>
      <c r="Q1342">
        <v>0.59078626309736937</v>
      </c>
      <c r="R1342">
        <v>0.24773834359111332</v>
      </c>
      <c r="S1342">
        <v>0.16147539331151731</v>
      </c>
    </row>
    <row r="1343" spans="2:19" x14ac:dyDescent="0.45">
      <c r="B1343" s="3">
        <v>42568</v>
      </c>
      <c r="I1343">
        <v>0.37194791954938211</v>
      </c>
      <c r="J1343">
        <v>0.27662006756753771</v>
      </c>
      <c r="K1343">
        <v>0.35143201288308018</v>
      </c>
      <c r="Q1343">
        <v>0.46307550717910873</v>
      </c>
      <c r="R1343">
        <v>0.26385695800425918</v>
      </c>
      <c r="S1343">
        <v>0.27306753481663204</v>
      </c>
    </row>
    <row r="1344" spans="2:19" x14ac:dyDescent="0.45">
      <c r="B1344" s="3">
        <v>42568</v>
      </c>
      <c r="I1344">
        <v>0.54379501643713435</v>
      </c>
      <c r="J1344">
        <v>0.24511593519081523</v>
      </c>
      <c r="K1344">
        <v>0.21108904837205025</v>
      </c>
      <c r="Q1344">
        <v>0.33996668985720602</v>
      </c>
      <c r="R1344">
        <v>0.28827053915258749</v>
      </c>
      <c r="S1344">
        <v>0.37176277099020644</v>
      </c>
    </row>
    <row r="1345" spans="2:19" x14ac:dyDescent="0.45">
      <c r="B1345" s="3">
        <v>42568</v>
      </c>
      <c r="I1345">
        <v>0.52374162762147747</v>
      </c>
      <c r="J1345">
        <v>0.25920641314884119</v>
      </c>
      <c r="K1345">
        <v>0.2170519592296814</v>
      </c>
      <c r="Q1345">
        <v>0.39799594896063772</v>
      </c>
      <c r="R1345">
        <v>0.28999934660655446</v>
      </c>
      <c r="S1345">
        <v>0.31200470443280781</v>
      </c>
    </row>
    <row r="1346" spans="2:19" x14ac:dyDescent="0.45">
      <c r="B1346" s="3">
        <v>42568</v>
      </c>
      <c r="I1346">
        <v>0.52636269818932357</v>
      </c>
      <c r="J1346">
        <v>0.25476123463739564</v>
      </c>
      <c r="K1346">
        <v>0.21887606717328084</v>
      </c>
      <c r="Q1346">
        <v>0.51521259150279342</v>
      </c>
      <c r="R1346">
        <v>0.2663776568039844</v>
      </c>
      <c r="S1346">
        <v>0.21840975169322213</v>
      </c>
    </row>
    <row r="1347" spans="2:19" x14ac:dyDescent="0.45">
      <c r="B1347" s="3">
        <v>42574</v>
      </c>
      <c r="I1347">
        <v>0.45885601518229729</v>
      </c>
      <c r="J1347">
        <v>0.26629157028140377</v>
      </c>
      <c r="K1347">
        <v>0.27485241453629905</v>
      </c>
      <c r="Q1347">
        <v>0.60173817875302493</v>
      </c>
      <c r="R1347">
        <v>0.23236669657666473</v>
      </c>
      <c r="S1347">
        <v>0.16589512467031023</v>
      </c>
    </row>
    <row r="1348" spans="2:19" x14ac:dyDescent="0.45">
      <c r="B1348" s="3">
        <v>42574</v>
      </c>
      <c r="I1348">
        <v>0.39310983855262666</v>
      </c>
      <c r="J1348">
        <v>0.27640369775010037</v>
      </c>
      <c r="K1348">
        <v>0.33048646369727308</v>
      </c>
      <c r="Q1348">
        <v>0.29650014789233436</v>
      </c>
      <c r="R1348">
        <v>0.26939987688962436</v>
      </c>
      <c r="S1348">
        <v>0.43409997521804128</v>
      </c>
    </row>
    <row r="1349" spans="2:19" x14ac:dyDescent="0.45">
      <c r="B1349" s="3">
        <v>42574</v>
      </c>
      <c r="I1349">
        <v>0.40854569043597466</v>
      </c>
      <c r="J1349">
        <v>0.27277790017380238</v>
      </c>
      <c r="K1349">
        <v>0.31867640939022301</v>
      </c>
      <c r="Q1349">
        <v>0.28224594982460921</v>
      </c>
      <c r="R1349">
        <v>0.27166032022393172</v>
      </c>
      <c r="S1349">
        <v>0.44609372995145907</v>
      </c>
    </row>
    <row r="1350" spans="2:19" x14ac:dyDescent="0.45">
      <c r="B1350" s="3">
        <v>42575</v>
      </c>
      <c r="I1350">
        <v>0.46814524896716675</v>
      </c>
      <c r="J1350">
        <v>0.2659273755164166</v>
      </c>
      <c r="K1350">
        <v>0.2659273755164166</v>
      </c>
      <c r="Q1350">
        <v>0.25426058892931164</v>
      </c>
      <c r="R1350">
        <v>0.26133517630400299</v>
      </c>
      <c r="S1350">
        <v>0.48440423476668548</v>
      </c>
    </row>
    <row r="1351" spans="2:19" x14ac:dyDescent="0.45">
      <c r="B1351" s="3">
        <v>42575</v>
      </c>
      <c r="I1351">
        <v>0.41892850888353145</v>
      </c>
      <c r="J1351">
        <v>0.2789344033721845</v>
      </c>
      <c r="K1351">
        <v>0.30213708774428416</v>
      </c>
      <c r="Q1351">
        <v>0.61701960042856241</v>
      </c>
      <c r="R1351">
        <v>0.23592203945295268</v>
      </c>
      <c r="S1351">
        <v>0.14705836011848489</v>
      </c>
    </row>
    <row r="1352" spans="2:19" x14ac:dyDescent="0.45">
      <c r="B1352" s="3">
        <v>42575</v>
      </c>
      <c r="I1352">
        <v>0.49678069372281242</v>
      </c>
      <c r="J1352">
        <v>0.26273289869940764</v>
      </c>
      <c r="K1352">
        <v>0.24048640757778</v>
      </c>
      <c r="Q1352">
        <v>0.48173895637227732</v>
      </c>
      <c r="R1352">
        <v>0.27482899692107476</v>
      </c>
      <c r="S1352">
        <v>0.24343204670664786</v>
      </c>
    </row>
    <row r="1353" spans="2:19" x14ac:dyDescent="0.45">
      <c r="B1353" s="3">
        <v>42575</v>
      </c>
      <c r="I1353">
        <v>0.4586400737917472</v>
      </c>
      <c r="J1353">
        <v>0.27067996310412645</v>
      </c>
      <c r="K1353">
        <v>0.27067996310412645</v>
      </c>
      <c r="Q1353">
        <v>0.34363805572452805</v>
      </c>
      <c r="R1353">
        <v>0.27723966538247569</v>
      </c>
      <c r="S1353">
        <v>0.37912227889299616</v>
      </c>
    </row>
    <row r="1354" spans="2:19" x14ac:dyDescent="0.45">
      <c r="B1354" s="3">
        <v>42575</v>
      </c>
      <c r="I1354">
        <v>0.47487678055335303</v>
      </c>
      <c r="J1354">
        <v>0.27427086881995416</v>
      </c>
      <c r="K1354">
        <v>0.25085235062669287</v>
      </c>
      <c r="Q1354">
        <v>0.61609597109871983</v>
      </c>
      <c r="R1354">
        <v>0.22474083091180397</v>
      </c>
      <c r="S1354">
        <v>0.15916319798947615</v>
      </c>
    </row>
    <row r="1355" spans="2:19" x14ac:dyDescent="0.45">
      <c r="B1355" s="3">
        <v>42575</v>
      </c>
      <c r="I1355">
        <v>0.63645673323092677</v>
      </c>
      <c r="J1355">
        <v>0.21351766513056838</v>
      </c>
      <c r="K1355">
        <v>0.1500256016385049</v>
      </c>
      <c r="Q1355">
        <v>0.50689689175456021</v>
      </c>
      <c r="R1355">
        <v>0.2624356842558872</v>
      </c>
      <c r="S1355">
        <v>0.23066742398955251</v>
      </c>
    </row>
    <row r="1356" spans="2:19" x14ac:dyDescent="0.45">
      <c r="B1356" s="3">
        <v>42581</v>
      </c>
      <c r="I1356">
        <v>0.37301051575600203</v>
      </c>
      <c r="J1356">
        <v>0.294361429473328</v>
      </c>
      <c r="K1356">
        <v>0.33262805477066998</v>
      </c>
      <c r="Q1356">
        <v>0.45249133026348365</v>
      </c>
      <c r="R1356">
        <v>0.27494795615609602</v>
      </c>
      <c r="S1356">
        <v>0.27256071358042044</v>
      </c>
    </row>
    <row r="1357" spans="2:19" x14ac:dyDescent="0.45">
      <c r="B1357" s="3">
        <v>42581</v>
      </c>
      <c r="I1357">
        <v>0.47472472472472477</v>
      </c>
      <c r="J1357">
        <v>0.26190320755538143</v>
      </c>
      <c r="K1357">
        <v>0.2633720677198938</v>
      </c>
      <c r="Q1357">
        <v>0.3072834996710142</v>
      </c>
      <c r="R1357">
        <v>0.2842237472405163</v>
      </c>
      <c r="S1357">
        <v>0.40849275308846955</v>
      </c>
    </row>
    <row r="1358" spans="2:19" x14ac:dyDescent="0.45">
      <c r="B1358" s="3">
        <v>42582</v>
      </c>
      <c r="I1358">
        <v>0.28124017032623955</v>
      </c>
      <c r="J1358">
        <v>0.28293028736684456</v>
      </c>
      <c r="K1358">
        <v>0.43582954230691584</v>
      </c>
      <c r="Q1358">
        <v>0.65429874141995581</v>
      </c>
      <c r="R1358">
        <v>0.21038769714452846</v>
      </c>
      <c r="S1358">
        <v>0.13531356143551579</v>
      </c>
    </row>
    <row r="1359" spans="2:19" x14ac:dyDescent="0.45">
      <c r="B1359" s="3">
        <v>42582</v>
      </c>
      <c r="I1359">
        <v>0.68058201996496004</v>
      </c>
      <c r="J1359">
        <v>0.19335599734873776</v>
      </c>
      <c r="K1359">
        <v>0.12606198268630203</v>
      </c>
      <c r="Q1359">
        <v>0.60558467336065158</v>
      </c>
      <c r="R1359">
        <v>0.238393159564526</v>
      </c>
      <c r="S1359">
        <v>0.15602216707482236</v>
      </c>
    </row>
    <row r="1360" spans="2:19" x14ac:dyDescent="0.45">
      <c r="B1360" s="3">
        <v>42582</v>
      </c>
      <c r="I1360" t="s">
        <v>5818</v>
      </c>
      <c r="J1360" t="s">
        <v>5818</v>
      </c>
      <c r="K1360" t="s">
        <v>5818</v>
      </c>
      <c r="Q1360">
        <v>0.26927420606160596</v>
      </c>
      <c r="R1360">
        <v>0.28051376932429062</v>
      </c>
      <c r="S1360">
        <v>0.45021202461410337</v>
      </c>
    </row>
    <row r="1361" spans="2:19" x14ac:dyDescent="0.45">
      <c r="B1361" s="3">
        <v>42582</v>
      </c>
      <c r="I1361">
        <v>0.3327536841286578</v>
      </c>
      <c r="J1361">
        <v>0.28819266084552314</v>
      </c>
      <c r="K1361">
        <v>0.37905365502581895</v>
      </c>
      <c r="Q1361">
        <v>0.5437627217214307</v>
      </c>
      <c r="R1361">
        <v>0.25443442861296883</v>
      </c>
      <c r="S1361">
        <v>0.20180284966560044</v>
      </c>
    </row>
    <row r="1362" spans="2:19" x14ac:dyDescent="0.45">
      <c r="B1362" s="3">
        <v>42582</v>
      </c>
      <c r="I1362">
        <v>0.35636850516131818</v>
      </c>
      <c r="J1362">
        <v>0.28726298967736363</v>
      </c>
      <c r="K1362">
        <v>0.35636850516131818</v>
      </c>
      <c r="Q1362">
        <v>0.55921282509618386</v>
      </c>
      <c r="R1362">
        <v>0.24228728832140076</v>
      </c>
      <c r="S1362">
        <v>0.19849988658241538</v>
      </c>
    </row>
    <row r="1363" spans="2:19" x14ac:dyDescent="0.45">
      <c r="B1363" s="3">
        <v>42582</v>
      </c>
      <c r="I1363">
        <v>0.29659625195779399</v>
      </c>
      <c r="J1363">
        <v>0.27500432215747617</v>
      </c>
      <c r="K1363">
        <v>0.42839942588472979</v>
      </c>
      <c r="Q1363">
        <v>0.60516882491115254</v>
      </c>
      <c r="R1363">
        <v>0.23676993161150139</v>
      </c>
      <c r="S1363">
        <v>0.15806124347734593</v>
      </c>
    </row>
    <row r="1364" spans="2:19" x14ac:dyDescent="0.45">
      <c r="B1364" s="3">
        <v>42582</v>
      </c>
      <c r="I1364">
        <v>0.48947658473621025</v>
      </c>
      <c r="J1364">
        <v>0.27525026590543489</v>
      </c>
      <c r="K1364">
        <v>0.23527314935835492</v>
      </c>
      <c r="Q1364" t="s">
        <v>5818</v>
      </c>
      <c r="R1364" t="s">
        <v>5818</v>
      </c>
      <c r="S1364" t="s">
        <v>5818</v>
      </c>
    </row>
    <row r="1365" spans="2:19" x14ac:dyDescent="0.45">
      <c r="B1365" s="3" t="s">
        <v>5547</v>
      </c>
      <c r="I1365">
        <v>0.62873018975310591</v>
      </c>
      <c r="J1365">
        <v>0.23045099908074373</v>
      </c>
      <c r="K1365">
        <v>0.14081881116615041</v>
      </c>
      <c r="Q1365">
        <v>0.46774817527661</v>
      </c>
      <c r="R1365">
        <v>0.27891402092521428</v>
      </c>
      <c r="S1365">
        <v>0.25333780379817572</v>
      </c>
    </row>
    <row r="1366" spans="2:19" x14ac:dyDescent="0.45">
      <c r="B1366" s="3" t="s">
        <v>5548</v>
      </c>
      <c r="I1366">
        <v>0.40799857378106713</v>
      </c>
      <c r="J1366">
        <v>0.28718989528008093</v>
      </c>
      <c r="K1366">
        <v>0.30481153093885188</v>
      </c>
      <c r="Q1366">
        <v>0.39982167184904566</v>
      </c>
      <c r="R1366">
        <v>0.2910596041477137</v>
      </c>
      <c r="S1366">
        <v>0.3091187240032407</v>
      </c>
    </row>
    <row r="1367" spans="2:19" x14ac:dyDescent="0.45">
      <c r="B1367" s="3" t="s">
        <v>5548</v>
      </c>
      <c r="I1367">
        <v>0.62868616635899532</v>
      </c>
      <c r="J1367">
        <v>0.21696871642498486</v>
      </c>
      <c r="K1367">
        <v>0.15434511721601982</v>
      </c>
      <c r="Q1367">
        <v>0.30616620593872029</v>
      </c>
      <c r="R1367">
        <v>0.27660108203397377</v>
      </c>
      <c r="S1367">
        <v>0.41723271202730589</v>
      </c>
    </row>
    <row r="1368" spans="2:19" x14ac:dyDescent="0.45">
      <c r="B1368" s="3" t="s">
        <v>5548</v>
      </c>
      <c r="I1368">
        <v>0.41335590612136497</v>
      </c>
      <c r="J1368">
        <v>0.28467010981613217</v>
      </c>
      <c r="K1368">
        <v>0.30197398406250292</v>
      </c>
      <c r="Q1368">
        <v>0.35516934046345811</v>
      </c>
      <c r="R1368">
        <v>0.285650623885918</v>
      </c>
      <c r="S1368">
        <v>0.35918003565062384</v>
      </c>
    </row>
    <row r="1369" spans="2:19" x14ac:dyDescent="0.45">
      <c r="B1369" s="3" t="s">
        <v>5548</v>
      </c>
      <c r="I1369">
        <v>0.61616330436378408</v>
      </c>
      <c r="J1369">
        <v>0.22318186584870292</v>
      </c>
      <c r="K1369">
        <v>0.16065482978751291</v>
      </c>
      <c r="Q1369">
        <v>0.49655849655849654</v>
      </c>
      <c r="R1369">
        <v>0.26623326623326615</v>
      </c>
      <c r="S1369">
        <v>0.23720823720823717</v>
      </c>
    </row>
    <row r="1370" spans="2:19" x14ac:dyDescent="0.45">
      <c r="B1370" s="3" t="s">
        <v>5548</v>
      </c>
      <c r="I1370">
        <v>0.39338261197524871</v>
      </c>
      <c r="J1370">
        <v>0.28589383333126106</v>
      </c>
      <c r="K1370">
        <v>0.32072355469349018</v>
      </c>
      <c r="Q1370">
        <v>0.37715616891818265</v>
      </c>
      <c r="R1370">
        <v>0.28091085528156468</v>
      </c>
      <c r="S1370">
        <v>0.34193297580025267</v>
      </c>
    </row>
    <row r="1371" spans="2:19" x14ac:dyDescent="0.45">
      <c r="B1371" s="3" t="s">
        <v>5548</v>
      </c>
      <c r="I1371">
        <v>0.40144177503016226</v>
      </c>
      <c r="J1371">
        <v>0.28746369762207225</v>
      </c>
      <c r="K1371">
        <v>0.31109452734776555</v>
      </c>
      <c r="Q1371">
        <v>0.59800091507408581</v>
      </c>
      <c r="R1371">
        <v>0.23584274803787</v>
      </c>
      <c r="S1371">
        <v>0.16615633688804418</v>
      </c>
    </row>
    <row r="1372" spans="2:19" x14ac:dyDescent="0.45">
      <c r="B1372" s="3" t="s">
        <v>5548</v>
      </c>
      <c r="I1372">
        <v>0.49419345183461316</v>
      </c>
      <c r="J1372">
        <v>0.27257976542503726</v>
      </c>
      <c r="K1372">
        <v>0.23322678274034964</v>
      </c>
      <c r="Q1372">
        <v>0.59015584843283442</v>
      </c>
      <c r="R1372">
        <v>0.23765887194246538</v>
      </c>
      <c r="S1372">
        <v>0.17218527962470018</v>
      </c>
    </row>
    <row r="1373" spans="2:19" x14ac:dyDescent="0.45">
      <c r="B1373" s="3" t="s">
        <v>5548</v>
      </c>
      <c r="I1373">
        <v>0.48179367621042596</v>
      </c>
      <c r="J1373">
        <v>0.27408347348526813</v>
      </c>
      <c r="K1373">
        <v>0.24412285030430597</v>
      </c>
      <c r="Q1373">
        <v>0.46764759181161258</v>
      </c>
      <c r="R1373">
        <v>0.28644236635859954</v>
      </c>
      <c r="S1373">
        <v>0.24591004182978779</v>
      </c>
    </row>
    <row r="1374" spans="2:19" x14ac:dyDescent="0.45">
      <c r="B1374" s="3" t="s">
        <v>5549</v>
      </c>
      <c r="I1374">
        <v>0.4938999222588219</v>
      </c>
      <c r="J1374">
        <v>0.27547826853566071</v>
      </c>
      <c r="K1374">
        <v>0.2306218092055172</v>
      </c>
      <c r="Q1374">
        <v>0.41861671534365558</v>
      </c>
      <c r="R1374">
        <v>0.28800219303773855</v>
      </c>
      <c r="S1374">
        <v>0.29338109161860582</v>
      </c>
    </row>
    <row r="1375" spans="2:19" x14ac:dyDescent="0.45">
      <c r="B1375" s="3" t="s">
        <v>5549</v>
      </c>
      <c r="I1375">
        <v>0.51016180036872949</v>
      </c>
      <c r="J1375">
        <v>0.260844289643898</v>
      </c>
      <c r="K1375">
        <v>0.22899390998737248</v>
      </c>
      <c r="Q1375">
        <v>0.35109341993489857</v>
      </c>
      <c r="R1375">
        <v>0.27873751155815163</v>
      </c>
      <c r="S1375">
        <v>0.37016906850694997</v>
      </c>
    </row>
    <row r="1376" spans="2:19" x14ac:dyDescent="0.45">
      <c r="B1376" s="3" t="s">
        <v>5550</v>
      </c>
      <c r="I1376">
        <v>0.47229205072342323</v>
      </c>
      <c r="J1376">
        <v>0.27163486477211968</v>
      </c>
      <c r="K1376">
        <v>0.25607308450445709</v>
      </c>
      <c r="Q1376" t="s">
        <v>5818</v>
      </c>
      <c r="R1376" t="s">
        <v>5818</v>
      </c>
      <c r="S1376" t="s">
        <v>5818</v>
      </c>
    </row>
    <row r="1377" spans="2:19" x14ac:dyDescent="0.45">
      <c r="B1377" s="3" t="s">
        <v>5550</v>
      </c>
      <c r="I1377">
        <v>0.42262627489072369</v>
      </c>
      <c r="J1377">
        <v>0.2732819329771734</v>
      </c>
      <c r="K1377">
        <v>0.30409179213210297</v>
      </c>
      <c r="Q1377">
        <v>0.37911967025297233</v>
      </c>
      <c r="R1377">
        <v>0.27970720906851199</v>
      </c>
      <c r="S1377">
        <v>0.34117312067851585</v>
      </c>
    </row>
    <row r="1378" spans="2:19" x14ac:dyDescent="0.45">
      <c r="B1378" s="3" t="s">
        <v>5550</v>
      </c>
      <c r="I1378">
        <v>0.37334518488585627</v>
      </c>
      <c r="J1378">
        <v>0.27656608047316411</v>
      </c>
      <c r="K1378">
        <v>0.35008873464097956</v>
      </c>
      <c r="Q1378">
        <v>0.32829813914337475</v>
      </c>
      <c r="R1378">
        <v>0.29099900004782853</v>
      </c>
      <c r="S1378">
        <v>0.38070286080879684</v>
      </c>
    </row>
    <row r="1379" spans="2:19" x14ac:dyDescent="0.45">
      <c r="B1379" s="3" t="s">
        <v>5550</v>
      </c>
      <c r="I1379">
        <v>0.48917708982792779</v>
      </c>
      <c r="J1379">
        <v>0.26340378245176505</v>
      </c>
      <c r="K1379">
        <v>0.24741912772030725</v>
      </c>
      <c r="Q1379">
        <v>0.72210132973497976</v>
      </c>
      <c r="R1379">
        <v>0.17399250425389148</v>
      </c>
      <c r="S1379">
        <v>0.10390616601112865</v>
      </c>
    </row>
    <row r="1380" spans="2:19" x14ac:dyDescent="0.45">
      <c r="B1380" s="3" t="s">
        <v>5550</v>
      </c>
      <c r="I1380">
        <v>0.48179367621042596</v>
      </c>
      <c r="J1380">
        <v>0.27408347348526813</v>
      </c>
      <c r="K1380">
        <v>0.24412285030430597</v>
      </c>
      <c r="Q1380">
        <v>0.33277319953959333</v>
      </c>
      <c r="R1380">
        <v>0.28049361225241076</v>
      </c>
      <c r="S1380">
        <v>0.38673318820799579</v>
      </c>
    </row>
    <row r="1381" spans="2:19" x14ac:dyDescent="0.45">
      <c r="B1381" s="3" t="s">
        <v>5550</v>
      </c>
      <c r="I1381">
        <v>0.40473506607100079</v>
      </c>
      <c r="J1381">
        <v>0.28220959999373768</v>
      </c>
      <c r="K1381">
        <v>0.31305533393526164</v>
      </c>
      <c r="Q1381">
        <v>0.46771246219742391</v>
      </c>
      <c r="R1381">
        <v>0.27480810498711772</v>
      </c>
      <c r="S1381">
        <v>0.25747943281545838</v>
      </c>
    </row>
    <row r="1382" spans="2:19" x14ac:dyDescent="0.45">
      <c r="B1382" s="3" t="s">
        <v>5550</v>
      </c>
      <c r="I1382">
        <v>0.700239011651004</v>
      </c>
      <c r="J1382">
        <v>0.19763072374290946</v>
      </c>
      <c r="K1382">
        <v>0.10213026460608667</v>
      </c>
      <c r="Q1382">
        <v>0.53833005997650973</v>
      </c>
      <c r="R1382">
        <v>0.25926165168920079</v>
      </c>
      <c r="S1382">
        <v>0.20240828833428948</v>
      </c>
    </row>
    <row r="1383" spans="2:19" x14ac:dyDescent="0.45">
      <c r="B1383" s="3" t="s">
        <v>5551</v>
      </c>
      <c r="I1383">
        <v>0.42062399019058838</v>
      </c>
      <c r="J1383">
        <v>0.26844775108367269</v>
      </c>
      <c r="K1383">
        <v>0.31092825872573898</v>
      </c>
      <c r="Q1383" t="s">
        <v>5818</v>
      </c>
      <c r="R1383" t="s">
        <v>5818</v>
      </c>
      <c r="S1383" t="s">
        <v>5818</v>
      </c>
    </row>
    <row r="1384" spans="2:19" x14ac:dyDescent="0.45">
      <c r="B1384" s="3" t="s">
        <v>5551</v>
      </c>
      <c r="I1384">
        <v>0.26278159422421099</v>
      </c>
      <c r="J1384">
        <v>0.28247655861571536</v>
      </c>
      <c r="K1384">
        <v>0.4547418471600736</v>
      </c>
      <c r="Q1384">
        <v>0.57307557465323045</v>
      </c>
      <c r="R1384">
        <v>0.24293650722305626</v>
      </c>
      <c r="S1384">
        <v>0.1839879181237134</v>
      </c>
    </row>
    <row r="1385" spans="2:19" x14ac:dyDescent="0.45">
      <c r="B1385" s="3" t="s">
        <v>5552</v>
      </c>
      <c r="I1385">
        <v>0.39146301726946892</v>
      </c>
      <c r="J1385">
        <v>0.29449332029977193</v>
      </c>
      <c r="K1385">
        <v>0.31404366243075921</v>
      </c>
      <c r="Q1385">
        <v>0.26938459703715339</v>
      </c>
      <c r="R1385">
        <v>0.27171886407730278</v>
      </c>
      <c r="S1385">
        <v>0.45889653888554383</v>
      </c>
    </row>
    <row r="1386" spans="2:19" x14ac:dyDescent="0.45">
      <c r="B1386" s="3" t="s">
        <v>5552</v>
      </c>
      <c r="I1386">
        <v>0.4524104847373725</v>
      </c>
      <c r="J1386">
        <v>0.27976542969016072</v>
      </c>
      <c r="K1386">
        <v>0.26782408557246684</v>
      </c>
      <c r="Q1386">
        <v>0.33067050342675436</v>
      </c>
      <c r="R1386">
        <v>0.28238512699790141</v>
      </c>
      <c r="S1386">
        <v>0.38694436957534423</v>
      </c>
    </row>
    <row r="1387" spans="2:19" x14ac:dyDescent="0.45">
      <c r="B1387" s="3" t="s">
        <v>5552</v>
      </c>
      <c r="I1387">
        <v>0.4524763641120943</v>
      </c>
      <c r="J1387">
        <v>0.2765471559248216</v>
      </c>
      <c r="K1387">
        <v>0.27097647996308416</v>
      </c>
      <c r="Q1387">
        <v>0.35527444253859347</v>
      </c>
      <c r="R1387">
        <v>0.27572898799313894</v>
      </c>
      <c r="S1387">
        <v>0.36899656946826759</v>
      </c>
    </row>
    <row r="1388" spans="2:19" x14ac:dyDescent="0.45">
      <c r="B1388" s="3" t="s">
        <v>5552</v>
      </c>
      <c r="I1388">
        <v>0.39161805501542613</v>
      </c>
      <c r="J1388">
        <v>0.28231572943403077</v>
      </c>
      <c r="K1388">
        <v>0.32606621555054316</v>
      </c>
      <c r="Q1388">
        <v>0.6453696932900056</v>
      </c>
      <c r="R1388">
        <v>0.2206078739932556</v>
      </c>
      <c r="S1388">
        <v>0.1340224327167388</v>
      </c>
    </row>
    <row r="1389" spans="2:19" x14ac:dyDescent="0.45">
      <c r="B1389" s="3" t="s">
        <v>5552</v>
      </c>
      <c r="I1389">
        <v>0.48161306076179339</v>
      </c>
      <c r="J1389">
        <v>0.26241969235752116</v>
      </c>
      <c r="K1389">
        <v>0.25596724688068545</v>
      </c>
      <c r="Q1389">
        <v>0.25269178297493067</v>
      </c>
      <c r="R1389">
        <v>0.25066253474375877</v>
      </c>
      <c r="S1389">
        <v>0.49664568228131045</v>
      </c>
    </row>
    <row r="1390" spans="2:19" x14ac:dyDescent="0.45">
      <c r="B1390" s="3" t="s">
        <v>5552</v>
      </c>
      <c r="I1390">
        <v>0.35503812426889347</v>
      </c>
      <c r="J1390">
        <v>0.28725974879821031</v>
      </c>
      <c r="K1390">
        <v>0.3577021269328961</v>
      </c>
      <c r="Q1390">
        <v>0.51510463847862775</v>
      </c>
      <c r="R1390">
        <v>0.25750187586305467</v>
      </c>
      <c r="S1390">
        <v>0.22739348565831757</v>
      </c>
    </row>
    <row r="1391" spans="2:19" x14ac:dyDescent="0.45">
      <c r="B1391" s="3" t="s">
        <v>5552</v>
      </c>
      <c r="I1391">
        <v>0.55664114307388235</v>
      </c>
      <c r="J1391">
        <v>0.2467714324777795</v>
      </c>
      <c r="K1391">
        <v>0.19658742444833821</v>
      </c>
      <c r="Q1391">
        <v>0.5017724164633619</v>
      </c>
      <c r="R1391">
        <v>0.27246721123520329</v>
      </c>
      <c r="S1391">
        <v>0.22576037230143486</v>
      </c>
    </row>
    <row r="1392" spans="2:19" x14ac:dyDescent="0.45">
      <c r="B1392" s="3" t="s">
        <v>5553</v>
      </c>
      <c r="I1392">
        <v>0.4655843191643092</v>
      </c>
      <c r="J1392">
        <v>0.28234834429381434</v>
      </c>
      <c r="K1392">
        <v>0.25206733654187635</v>
      </c>
      <c r="Q1392">
        <v>0.61201888896788481</v>
      </c>
      <c r="R1392">
        <v>0.23013532630629016</v>
      </c>
      <c r="S1392">
        <v>0.15784578472582508</v>
      </c>
    </row>
    <row r="1393" spans="2:19" x14ac:dyDescent="0.45">
      <c r="B1393" s="3" t="s">
        <v>5553</v>
      </c>
      <c r="I1393">
        <v>0.49414150776960081</v>
      </c>
      <c r="J1393">
        <v>0.26485298867137747</v>
      </c>
      <c r="K1393">
        <v>0.24100550355902181</v>
      </c>
      <c r="Q1393">
        <v>0.33783282883837734</v>
      </c>
      <c r="R1393">
        <v>0.27509818657287261</v>
      </c>
      <c r="S1393">
        <v>0.38706898458875011</v>
      </c>
    </row>
    <row r="1394" spans="2:19" x14ac:dyDescent="0.45">
      <c r="B1394" s="3" t="s">
        <v>5554</v>
      </c>
      <c r="I1394">
        <v>0.64486379347060463</v>
      </c>
      <c r="J1394">
        <v>0.21349124445099676</v>
      </c>
      <c r="K1394">
        <v>0.14164496207839861</v>
      </c>
      <c r="Q1394">
        <v>0.39684051758355166</v>
      </c>
      <c r="R1394">
        <v>0.2843798788071234</v>
      </c>
      <c r="S1394">
        <v>0.318779603609325</v>
      </c>
    </row>
    <row r="1395" spans="2:19" x14ac:dyDescent="0.45">
      <c r="B1395" s="3" t="s">
        <v>5554</v>
      </c>
      <c r="I1395">
        <v>0.2945663988128156</v>
      </c>
      <c r="J1395">
        <v>0.29548746356366756</v>
      </c>
      <c r="K1395">
        <v>0.40994613762351673</v>
      </c>
      <c r="Q1395">
        <v>0.48662864889353069</v>
      </c>
      <c r="R1395">
        <v>0.27729342965732134</v>
      </c>
      <c r="S1395">
        <v>0.2360779214491481</v>
      </c>
    </row>
    <row r="1396" spans="2:19" x14ac:dyDescent="0.45">
      <c r="B1396" s="3" t="s">
        <v>5554</v>
      </c>
      <c r="I1396">
        <v>0.44205642471538426</v>
      </c>
      <c r="J1396">
        <v>0.27732025997921955</v>
      </c>
      <c r="K1396">
        <v>0.2806233153053963</v>
      </c>
      <c r="Q1396">
        <v>0.61712490890098914</v>
      </c>
      <c r="R1396">
        <v>0.23425565950631602</v>
      </c>
      <c r="S1396">
        <v>0.14861943159269494</v>
      </c>
    </row>
    <row r="1397" spans="2:19" x14ac:dyDescent="0.45">
      <c r="B1397" s="3" t="s">
        <v>5554</v>
      </c>
      <c r="I1397">
        <v>0.39322652024673233</v>
      </c>
      <c r="J1397">
        <v>0.2883559995884315</v>
      </c>
      <c r="K1397">
        <v>0.31841748016483618</v>
      </c>
      <c r="Q1397">
        <v>0.38864916705028907</v>
      </c>
      <c r="R1397">
        <v>0.28507890218970161</v>
      </c>
      <c r="S1397">
        <v>0.32627193076000932</v>
      </c>
    </row>
    <row r="1398" spans="2:19" x14ac:dyDescent="0.45">
      <c r="B1398" s="3" t="s">
        <v>5554</v>
      </c>
      <c r="I1398">
        <v>0.36480143452349556</v>
      </c>
      <c r="J1398">
        <v>0.29017456885185378</v>
      </c>
      <c r="K1398">
        <v>0.34502399662465061</v>
      </c>
      <c r="Q1398">
        <v>0.39008536216280587</v>
      </c>
      <c r="R1398">
        <v>0.27576989675172292</v>
      </c>
      <c r="S1398">
        <v>0.33414474108547132</v>
      </c>
    </row>
    <row r="1399" spans="2:19" x14ac:dyDescent="0.45">
      <c r="B1399" s="3" t="s">
        <v>5554</v>
      </c>
      <c r="I1399">
        <v>0.49925008998168102</v>
      </c>
      <c r="J1399">
        <v>0.27492199576388149</v>
      </c>
      <c r="K1399">
        <v>0.22582791425443755</v>
      </c>
      <c r="Q1399" t="s">
        <v>5818</v>
      </c>
      <c r="R1399" t="s">
        <v>5818</v>
      </c>
      <c r="S1399" t="s">
        <v>5818</v>
      </c>
    </row>
    <row r="1400" spans="2:19" x14ac:dyDescent="0.45">
      <c r="B1400" s="3" t="s">
        <v>5554</v>
      </c>
      <c r="I1400">
        <v>0.49914947768088846</v>
      </c>
      <c r="J1400">
        <v>0.27402114018913365</v>
      </c>
      <c r="K1400">
        <v>0.22682938212997777</v>
      </c>
      <c r="Q1400">
        <v>0.52880359338879745</v>
      </c>
      <c r="R1400">
        <v>0.2658944595119217</v>
      </c>
      <c r="S1400">
        <v>0.20530194709928082</v>
      </c>
    </row>
    <row r="1401" spans="2:19" x14ac:dyDescent="0.45">
      <c r="B1401" s="3">
        <v>42623</v>
      </c>
      <c r="I1401">
        <v>0.52895755350515383</v>
      </c>
      <c r="J1401">
        <v>0.25798981156966999</v>
      </c>
      <c r="K1401">
        <v>0.21305263492517629</v>
      </c>
      <c r="Q1401">
        <v>0.31821517757416018</v>
      </c>
      <c r="R1401">
        <v>0.26842610220255264</v>
      </c>
      <c r="S1401">
        <v>0.41335872022328729</v>
      </c>
    </row>
    <row r="1402" spans="2:19" x14ac:dyDescent="0.45">
      <c r="B1402" s="3">
        <v>42623</v>
      </c>
      <c r="I1402">
        <v>0.4865986598659866</v>
      </c>
      <c r="J1402">
        <v>0.26932693269326935</v>
      </c>
      <c r="K1402">
        <v>0.2440744074407441</v>
      </c>
      <c r="Q1402">
        <v>0.58276331313316065</v>
      </c>
      <c r="R1402">
        <v>0.23857208927704718</v>
      </c>
      <c r="S1402">
        <v>0.17866459758979214</v>
      </c>
    </row>
    <row r="1403" spans="2:19" x14ac:dyDescent="0.45">
      <c r="B1403" s="3">
        <v>42624</v>
      </c>
      <c r="I1403">
        <v>0.3579591644107773</v>
      </c>
      <c r="J1403">
        <v>0.29195909841071133</v>
      </c>
      <c r="K1403">
        <v>0.35008173717851138</v>
      </c>
      <c r="Q1403">
        <v>0.46332231837841376</v>
      </c>
      <c r="R1403">
        <v>0.27331434601593707</v>
      </c>
      <c r="S1403">
        <v>0.26336333560564923</v>
      </c>
    </row>
    <row r="1404" spans="2:19" x14ac:dyDescent="0.45">
      <c r="B1404" s="3">
        <v>42624</v>
      </c>
      <c r="I1404">
        <v>0.50665528115077507</v>
      </c>
      <c r="J1404">
        <v>0.28188903804360649</v>
      </c>
      <c r="K1404">
        <v>0.21145568080561855</v>
      </c>
      <c r="Q1404">
        <v>0.31945532809886928</v>
      </c>
      <c r="R1404">
        <v>0.29370127926523049</v>
      </c>
      <c r="S1404">
        <v>0.38684339263590034</v>
      </c>
    </row>
    <row r="1405" spans="2:19" x14ac:dyDescent="0.45">
      <c r="B1405" s="3">
        <v>42624</v>
      </c>
      <c r="I1405">
        <v>0.35662742921900908</v>
      </c>
      <c r="J1405">
        <v>0.28406158638808748</v>
      </c>
      <c r="K1405">
        <v>0.35931098439290343</v>
      </c>
      <c r="Q1405">
        <v>0.50931360313844742</v>
      </c>
      <c r="R1405">
        <v>0.26365845214523825</v>
      </c>
      <c r="S1405">
        <v>0.22702794471631421</v>
      </c>
    </row>
    <row r="1406" spans="2:19" x14ac:dyDescent="0.45">
      <c r="B1406" s="3">
        <v>42624</v>
      </c>
      <c r="I1406">
        <v>0.29074453667082573</v>
      </c>
      <c r="J1406">
        <v>0.27543424815694439</v>
      </c>
      <c r="K1406">
        <v>0.43382121517222999</v>
      </c>
      <c r="Q1406">
        <v>0.7168634408958755</v>
      </c>
      <c r="R1406">
        <v>0.18126167656065173</v>
      </c>
      <c r="S1406">
        <v>0.1018748825434727</v>
      </c>
    </row>
    <row r="1407" spans="2:19" x14ac:dyDescent="0.45">
      <c r="B1407" s="3">
        <v>42624</v>
      </c>
      <c r="I1407" t="s">
        <v>5818</v>
      </c>
      <c r="J1407" t="s">
        <v>5818</v>
      </c>
      <c r="K1407" t="s">
        <v>5818</v>
      </c>
      <c r="Q1407">
        <v>0.39004791443093911</v>
      </c>
      <c r="R1407">
        <v>0.27817449121834531</v>
      </c>
      <c r="S1407">
        <v>0.33177759435071574</v>
      </c>
    </row>
    <row r="1408" spans="2:19" x14ac:dyDescent="0.45">
      <c r="B1408" s="3">
        <v>42624</v>
      </c>
      <c r="I1408">
        <v>0.4585950833628078</v>
      </c>
      <c r="J1408">
        <v>0.28200303815524425</v>
      </c>
      <c r="K1408">
        <v>0.2594018784819479</v>
      </c>
      <c r="Q1408">
        <v>0.36608102350839045</v>
      </c>
      <c r="R1408">
        <v>0.28394684912111134</v>
      </c>
      <c r="S1408">
        <v>0.34997212737049826</v>
      </c>
    </row>
    <row r="1409" spans="2:19" x14ac:dyDescent="0.45">
      <c r="B1409" s="3">
        <v>42624</v>
      </c>
      <c r="I1409">
        <v>0.32922027492163236</v>
      </c>
      <c r="J1409">
        <v>0.28724042524947502</v>
      </c>
      <c r="K1409">
        <v>0.38353929982889262</v>
      </c>
      <c r="Q1409">
        <v>0.35914952061410643</v>
      </c>
      <c r="R1409">
        <v>0.28304765129495019</v>
      </c>
      <c r="S1409">
        <v>0.35780282809094333</v>
      </c>
    </row>
    <row r="1410" spans="2:19" x14ac:dyDescent="0.45">
      <c r="B1410" s="3">
        <v>42630</v>
      </c>
      <c r="I1410">
        <v>0.71532499910656766</v>
      </c>
      <c r="J1410">
        <v>0.18949447500480129</v>
      </c>
      <c r="K1410">
        <v>9.5180525888631018E-2</v>
      </c>
      <c r="Q1410">
        <v>0.61630050798071212</v>
      </c>
      <c r="R1410">
        <v>0.23110866145793038</v>
      </c>
      <c r="S1410">
        <v>0.1525908305613573</v>
      </c>
    </row>
    <row r="1411" spans="2:19" x14ac:dyDescent="0.45">
      <c r="B1411" s="3">
        <v>42630</v>
      </c>
      <c r="I1411">
        <v>0.46106715104578905</v>
      </c>
      <c r="J1411">
        <v>0.26406314700336925</v>
      </c>
      <c r="K1411">
        <v>0.27486970195084165</v>
      </c>
      <c r="Q1411" t="s">
        <v>5818</v>
      </c>
      <c r="R1411" t="s">
        <v>5818</v>
      </c>
      <c r="S1411" t="s">
        <v>5818</v>
      </c>
    </row>
    <row r="1412" spans="2:19" x14ac:dyDescent="0.45">
      <c r="B1412" s="3">
        <v>42630</v>
      </c>
      <c r="I1412">
        <v>0.5445036879643872</v>
      </c>
      <c r="J1412">
        <v>0.25939717926346834</v>
      </c>
      <c r="K1412">
        <v>0.19609913277214452</v>
      </c>
      <c r="Q1412">
        <v>0.37038778215248802</v>
      </c>
      <c r="R1412">
        <v>0.27171194818253641</v>
      </c>
      <c r="S1412">
        <v>0.35790026966497551</v>
      </c>
    </row>
    <row r="1413" spans="2:19" x14ac:dyDescent="0.45">
      <c r="B1413" s="3">
        <v>42631</v>
      </c>
      <c r="I1413">
        <v>0.46561206750402512</v>
      </c>
      <c r="J1413">
        <v>0.27022995024835178</v>
      </c>
      <c r="K1413">
        <v>0.26415798224762316</v>
      </c>
      <c r="Q1413">
        <v>0.46555291133168514</v>
      </c>
      <c r="R1413">
        <v>0.27897558388166604</v>
      </c>
      <c r="S1413">
        <v>0.25547150478664893</v>
      </c>
    </row>
    <row r="1414" spans="2:19" x14ac:dyDescent="0.45">
      <c r="B1414" s="3">
        <v>42631</v>
      </c>
      <c r="I1414">
        <v>0.4065025418985368</v>
      </c>
      <c r="J1414">
        <v>0.28141985502620537</v>
      </c>
      <c r="K1414">
        <v>0.31207760307525773</v>
      </c>
      <c r="Q1414">
        <v>0.36319681628487882</v>
      </c>
      <c r="R1414">
        <v>0.27634988928925291</v>
      </c>
      <c r="S1414">
        <v>0.36045329442586838</v>
      </c>
    </row>
    <row r="1415" spans="2:19" x14ac:dyDescent="0.45">
      <c r="B1415" s="3">
        <v>42631</v>
      </c>
      <c r="I1415">
        <v>0.42439627366097959</v>
      </c>
      <c r="J1415">
        <v>0.27160788557847387</v>
      </c>
      <c r="K1415">
        <v>0.3039958407605467</v>
      </c>
      <c r="Q1415">
        <v>0.48904501464486355</v>
      </c>
      <c r="R1415">
        <v>0.2662578515591929</v>
      </c>
      <c r="S1415">
        <v>0.24469713379594346</v>
      </c>
    </row>
    <row r="1416" spans="2:19" x14ac:dyDescent="0.45">
      <c r="B1416" s="3">
        <v>42631</v>
      </c>
      <c r="I1416">
        <v>0.30803111951042539</v>
      </c>
      <c r="J1416">
        <v>0.27486154228806375</v>
      </c>
      <c r="K1416">
        <v>0.4171073382015108</v>
      </c>
      <c r="Q1416">
        <v>0.32277605825297384</v>
      </c>
      <c r="R1416">
        <v>0.28234790485700895</v>
      </c>
      <c r="S1416">
        <v>0.39487603689001721</v>
      </c>
    </row>
    <row r="1417" spans="2:19" x14ac:dyDescent="0.45">
      <c r="B1417" s="3">
        <v>42631</v>
      </c>
      <c r="I1417">
        <v>0.34991320090710665</v>
      </c>
      <c r="J1417">
        <v>0.28822616688351665</v>
      </c>
      <c r="K1417">
        <v>0.36186063220937664</v>
      </c>
      <c r="Q1417">
        <v>0.47474320635119577</v>
      </c>
      <c r="R1417">
        <v>0.28234909333018687</v>
      </c>
      <c r="S1417">
        <v>0.24290770031861739</v>
      </c>
    </row>
    <row r="1418" spans="2:19" x14ac:dyDescent="0.45">
      <c r="B1418" s="3">
        <v>42631</v>
      </c>
      <c r="I1418" t="s">
        <v>5818</v>
      </c>
      <c r="J1418" t="s">
        <v>5818</v>
      </c>
      <c r="K1418" t="s">
        <v>5818</v>
      </c>
      <c r="Q1418">
        <v>0.65457659612199171</v>
      </c>
      <c r="R1418">
        <v>0.21704404161644811</v>
      </c>
      <c r="S1418">
        <v>0.1283793622615601</v>
      </c>
    </row>
    <row r="1419" spans="2:19" x14ac:dyDescent="0.45">
      <c r="B1419" s="3">
        <v>42634</v>
      </c>
      <c r="I1419">
        <v>0.54968672040060984</v>
      </c>
      <c r="J1419">
        <v>0.24875946128640153</v>
      </c>
      <c r="K1419">
        <v>0.20155381831298858</v>
      </c>
      <c r="Q1419">
        <v>0.34374283906560021</v>
      </c>
      <c r="R1419">
        <v>0.28148523547303028</v>
      </c>
      <c r="S1419">
        <v>0.37477192546136945</v>
      </c>
    </row>
    <row r="1420" spans="2:19" x14ac:dyDescent="0.45">
      <c r="B1420" s="3">
        <v>42634</v>
      </c>
      <c r="I1420">
        <v>0.45863862080032769</v>
      </c>
      <c r="J1420">
        <v>0.27146094599208664</v>
      </c>
      <c r="K1420">
        <v>0.26990043320758567</v>
      </c>
      <c r="Q1420">
        <v>0.40658549035105052</v>
      </c>
      <c r="R1420">
        <v>0.28926677863399858</v>
      </c>
      <c r="S1420">
        <v>0.30414773101495096</v>
      </c>
    </row>
    <row r="1421" spans="2:19" x14ac:dyDescent="0.45">
      <c r="B1421" s="3">
        <v>42634</v>
      </c>
      <c r="I1421">
        <v>0.46530181413571975</v>
      </c>
      <c r="J1421">
        <v>0.28291335435099335</v>
      </c>
      <c r="K1421">
        <v>0.2517848315132869</v>
      </c>
      <c r="Q1421">
        <v>0.33406655175709726</v>
      </c>
      <c r="R1421">
        <v>0.30119832155225401</v>
      </c>
      <c r="S1421">
        <v>0.36473512669064867</v>
      </c>
    </row>
    <row r="1422" spans="2:19" x14ac:dyDescent="0.45">
      <c r="B1422" s="3">
        <v>42634</v>
      </c>
      <c r="I1422">
        <v>0.57225074328578884</v>
      </c>
      <c r="J1422">
        <v>0.25540565899884404</v>
      </c>
      <c r="K1422">
        <v>0.17234359771536714</v>
      </c>
      <c r="Q1422">
        <v>0.45673750235732402</v>
      </c>
      <c r="R1422">
        <v>0.28063856432801904</v>
      </c>
      <c r="S1422">
        <v>0.26262393331465689</v>
      </c>
    </row>
    <row r="1423" spans="2:19" x14ac:dyDescent="0.45">
      <c r="B1423" s="3">
        <v>42634</v>
      </c>
      <c r="I1423">
        <v>0.45888206816153798</v>
      </c>
      <c r="J1423">
        <v>0.2732824893804402</v>
      </c>
      <c r="K1423">
        <v>0.26783544245802171</v>
      </c>
      <c r="Q1423">
        <v>0.523702828962056</v>
      </c>
      <c r="R1423">
        <v>0.24754241104835956</v>
      </c>
      <c r="S1423">
        <v>0.2287547599895845</v>
      </c>
    </row>
    <row r="1424" spans="2:19" x14ac:dyDescent="0.45">
      <c r="B1424" s="3">
        <v>42635</v>
      </c>
      <c r="I1424">
        <v>0.39662201770288619</v>
      </c>
      <c r="J1424">
        <v>0.28588136516656804</v>
      </c>
      <c r="K1424">
        <v>0.31749661713054583</v>
      </c>
      <c r="Q1424">
        <v>0.51009275527572295</v>
      </c>
      <c r="R1424">
        <v>0.26593064298954211</v>
      </c>
      <c r="S1424">
        <v>0.22397660173473494</v>
      </c>
    </row>
    <row r="1425" spans="2:19" x14ac:dyDescent="0.45">
      <c r="B1425" s="3">
        <v>42635</v>
      </c>
      <c r="I1425">
        <v>0.39646429521541027</v>
      </c>
      <c r="J1425">
        <v>0.27409187132648327</v>
      </c>
      <c r="K1425">
        <v>0.32944383345810641</v>
      </c>
      <c r="Q1425">
        <v>0.65918787917869015</v>
      </c>
      <c r="R1425">
        <v>0.20803845389133388</v>
      </c>
      <c r="S1425">
        <v>0.13277366692997583</v>
      </c>
    </row>
    <row r="1426" spans="2:19" x14ac:dyDescent="0.45">
      <c r="B1426" s="3">
        <v>42635</v>
      </c>
      <c r="I1426" t="s">
        <v>5818</v>
      </c>
      <c r="J1426" t="s">
        <v>5818</v>
      </c>
      <c r="K1426" t="s">
        <v>5818</v>
      </c>
      <c r="Q1426">
        <v>0.4991260444701322</v>
      </c>
      <c r="R1426">
        <v>0.28052917231262514</v>
      </c>
      <c r="S1426">
        <v>0.22034478321724277</v>
      </c>
    </row>
    <row r="1427" spans="2:19" x14ac:dyDescent="0.45">
      <c r="B1427" s="3">
        <v>42635</v>
      </c>
      <c r="I1427">
        <v>0.35272988595766863</v>
      </c>
      <c r="J1427">
        <v>0.28241673005136353</v>
      </c>
      <c r="K1427">
        <v>0.36485338399096778</v>
      </c>
      <c r="Q1427">
        <v>0.21299257382603673</v>
      </c>
      <c r="R1427">
        <v>0.28028042484432625</v>
      </c>
      <c r="S1427">
        <v>0.50672700132963699</v>
      </c>
    </row>
    <row r="1428" spans="2:19" x14ac:dyDescent="0.45">
      <c r="B1428" s="3">
        <v>42637</v>
      </c>
      <c r="I1428">
        <v>0.68198087827637777</v>
      </c>
      <c r="J1428">
        <v>0.2037421963488425</v>
      </c>
      <c r="K1428">
        <v>0.11427692537477971</v>
      </c>
      <c r="Q1428">
        <v>0.58282180859129407</v>
      </c>
      <c r="R1428">
        <v>0.24491293885891785</v>
      </c>
      <c r="S1428">
        <v>0.17226525254978819</v>
      </c>
    </row>
    <row r="1429" spans="2:19" x14ac:dyDescent="0.45">
      <c r="B1429" s="3">
        <v>42637</v>
      </c>
      <c r="I1429">
        <v>0.44255519018381906</v>
      </c>
      <c r="J1429">
        <v>0.28364992923774179</v>
      </c>
      <c r="K1429">
        <v>0.27379488057843909</v>
      </c>
      <c r="Q1429">
        <v>0.40658549035105052</v>
      </c>
      <c r="R1429">
        <v>0.28926677863399858</v>
      </c>
      <c r="S1429">
        <v>0.30414773101495096</v>
      </c>
    </row>
    <row r="1430" spans="2:19" x14ac:dyDescent="0.45">
      <c r="B1430" s="3">
        <v>42638</v>
      </c>
      <c r="I1430">
        <v>0.29457497599090515</v>
      </c>
      <c r="J1430">
        <v>0.28652992369806524</v>
      </c>
      <c r="K1430">
        <v>0.4188951003110295</v>
      </c>
      <c r="Q1430">
        <v>0.41711718260785285</v>
      </c>
      <c r="R1430">
        <v>0.29279008699134429</v>
      </c>
      <c r="S1430">
        <v>0.29009273040080297</v>
      </c>
    </row>
    <row r="1431" spans="2:19" x14ac:dyDescent="0.45">
      <c r="B1431" s="3">
        <v>42638</v>
      </c>
      <c r="I1431">
        <v>0.52912107082817894</v>
      </c>
      <c r="J1431">
        <v>0.25815332889269516</v>
      </c>
      <c r="K1431">
        <v>0.21272560027912582</v>
      </c>
      <c r="Q1431">
        <v>0.55656617401064423</v>
      </c>
      <c r="R1431">
        <v>0.25614468714847949</v>
      </c>
      <c r="S1431">
        <v>0.18728913884087631</v>
      </c>
    </row>
    <row r="1432" spans="2:19" x14ac:dyDescent="0.45">
      <c r="B1432" s="3">
        <v>42638</v>
      </c>
      <c r="I1432">
        <v>0.57614798371728448</v>
      </c>
      <c r="J1432">
        <v>0.2328985557996644</v>
      </c>
      <c r="K1432">
        <v>0.19095346048305123</v>
      </c>
      <c r="Q1432">
        <v>0.32942424474351023</v>
      </c>
      <c r="R1432">
        <v>0.2724852833101668</v>
      </c>
      <c r="S1432">
        <v>0.3980904719463228</v>
      </c>
    </row>
    <row r="1433" spans="2:19" x14ac:dyDescent="0.45">
      <c r="B1433" s="3">
        <v>42638</v>
      </c>
      <c r="I1433">
        <v>0.43792699434292354</v>
      </c>
      <c r="J1433">
        <v>0.27558933200526126</v>
      </c>
      <c r="K1433">
        <v>0.28648367365181526</v>
      </c>
      <c r="Q1433">
        <v>0.54721255119661494</v>
      </c>
      <c r="R1433">
        <v>0.26192726591132964</v>
      </c>
      <c r="S1433">
        <v>0.19086018289205542</v>
      </c>
    </row>
    <row r="1434" spans="2:19" x14ac:dyDescent="0.45">
      <c r="B1434" s="3">
        <v>42638</v>
      </c>
      <c r="I1434">
        <v>0.34607306238511909</v>
      </c>
      <c r="J1434">
        <v>0.2763634182073898</v>
      </c>
      <c r="K1434">
        <v>0.377563519407491</v>
      </c>
      <c r="Q1434">
        <v>0.46786682152535802</v>
      </c>
      <c r="R1434">
        <v>0.26945412311265965</v>
      </c>
      <c r="S1434">
        <v>0.26267905536198216</v>
      </c>
    </row>
    <row r="1435" spans="2:19" x14ac:dyDescent="0.45">
      <c r="B1435" s="3">
        <v>42638</v>
      </c>
      <c r="I1435">
        <v>0.52335898823803229</v>
      </c>
      <c r="J1435">
        <v>0.26541669736073703</v>
      </c>
      <c r="K1435">
        <v>0.21122431440123079</v>
      </c>
      <c r="Q1435">
        <v>0.32150334419563786</v>
      </c>
      <c r="R1435">
        <v>0.2821680153139125</v>
      </c>
      <c r="S1435">
        <v>0.39632864049044952</v>
      </c>
    </row>
    <row r="1436" spans="2:19" x14ac:dyDescent="0.45">
      <c r="B1436" s="3">
        <v>42638</v>
      </c>
      <c r="I1436">
        <v>0.33594566353187044</v>
      </c>
      <c r="J1436">
        <v>0.29414838035527691</v>
      </c>
      <c r="K1436">
        <v>0.36990595611285265</v>
      </c>
      <c r="Q1436">
        <v>0.39334148186950696</v>
      </c>
      <c r="R1436">
        <v>0.2815901286304639</v>
      </c>
      <c r="S1436">
        <v>0.32506838950002909</v>
      </c>
    </row>
    <row r="1437" spans="2:19" x14ac:dyDescent="0.45">
      <c r="B1437" s="3">
        <v>42644</v>
      </c>
      <c r="I1437">
        <v>0.45221555215230108</v>
      </c>
      <c r="J1437">
        <v>0.27628634396502838</v>
      </c>
      <c r="K1437">
        <v>0.27149810388267065</v>
      </c>
      <c r="Q1437">
        <v>0.51518952922913264</v>
      </c>
      <c r="R1437">
        <v>0.27095892874359639</v>
      </c>
      <c r="S1437">
        <v>0.21385154202727111</v>
      </c>
    </row>
    <row r="1438" spans="2:19" x14ac:dyDescent="0.45">
      <c r="B1438" s="3">
        <v>42644</v>
      </c>
      <c r="I1438">
        <v>0.31615157726781012</v>
      </c>
      <c r="J1438">
        <v>0.27396212829870015</v>
      </c>
      <c r="K1438">
        <v>0.40988629443348962</v>
      </c>
      <c r="Q1438">
        <v>0.24205225650014092</v>
      </c>
      <c r="R1438">
        <v>0.27632597498438571</v>
      </c>
      <c r="S1438">
        <v>0.48162176851547334</v>
      </c>
    </row>
    <row r="1439" spans="2:19" x14ac:dyDescent="0.45">
      <c r="B1439" s="3">
        <v>42644</v>
      </c>
      <c r="I1439">
        <v>0.62898819620616897</v>
      </c>
      <c r="J1439">
        <v>0.21476267026742327</v>
      </c>
      <c r="K1439">
        <v>0.15624913352640785</v>
      </c>
      <c r="Q1439">
        <v>0.54370455724683764</v>
      </c>
      <c r="R1439">
        <v>0.26822667965084124</v>
      </c>
      <c r="S1439">
        <v>0.18806876310232112</v>
      </c>
    </row>
    <row r="1440" spans="2:19" x14ac:dyDescent="0.45">
      <c r="B1440" s="3">
        <v>42645</v>
      </c>
      <c r="I1440">
        <v>0.48702165023872573</v>
      </c>
      <c r="J1440">
        <v>0.26974992306600848</v>
      </c>
      <c r="K1440">
        <v>0.24322842669526587</v>
      </c>
      <c r="Q1440">
        <v>0.37477192546136945</v>
      </c>
      <c r="R1440">
        <v>0.28148523547303028</v>
      </c>
      <c r="S1440">
        <v>0.34374283906560021</v>
      </c>
    </row>
    <row r="1441" spans="2:19" x14ac:dyDescent="0.45">
      <c r="B1441" s="3">
        <v>42645</v>
      </c>
      <c r="I1441">
        <v>0.54121453259384289</v>
      </c>
      <c r="J1441">
        <v>0.25150424288355328</v>
      </c>
      <c r="K1441">
        <v>0.20728122452260389</v>
      </c>
      <c r="Q1441">
        <v>0.30308938227958815</v>
      </c>
      <c r="R1441">
        <v>0.30212190873998945</v>
      </c>
      <c r="S1441">
        <v>0.39478870898042229</v>
      </c>
    </row>
    <row r="1442" spans="2:19" x14ac:dyDescent="0.45">
      <c r="B1442" s="3">
        <v>42645</v>
      </c>
      <c r="I1442">
        <v>0.51784278557733932</v>
      </c>
      <c r="J1442">
        <v>0.26179726637392542</v>
      </c>
      <c r="K1442">
        <v>0.22035994804873524</v>
      </c>
      <c r="Q1442">
        <v>0.59384162836636856</v>
      </c>
      <c r="R1442">
        <v>0.23124014328936984</v>
      </c>
      <c r="S1442">
        <v>0.17491822834426168</v>
      </c>
    </row>
    <row r="1443" spans="2:19" x14ac:dyDescent="0.45">
      <c r="B1443" s="3">
        <v>42645</v>
      </c>
      <c r="I1443">
        <v>0.31841748016483618</v>
      </c>
      <c r="J1443">
        <v>0.2883559995884315</v>
      </c>
      <c r="K1443">
        <v>0.39322652024673233</v>
      </c>
      <c r="Q1443">
        <v>0.45041714152601126</v>
      </c>
      <c r="R1443">
        <v>0.28239921961434072</v>
      </c>
      <c r="S1443">
        <v>0.26718363885964791</v>
      </c>
    </row>
    <row r="1444" spans="2:19" x14ac:dyDescent="0.45">
      <c r="B1444" s="3">
        <v>42645</v>
      </c>
      <c r="I1444">
        <v>0.36903462770170303</v>
      </c>
      <c r="J1444">
        <v>0.28841204218017563</v>
      </c>
      <c r="K1444">
        <v>0.34255333011812139</v>
      </c>
      <c r="Q1444">
        <v>0.55798379300527645</v>
      </c>
      <c r="R1444">
        <v>0.24795795751898589</v>
      </c>
      <c r="S1444">
        <v>0.1940582494757378</v>
      </c>
    </row>
    <row r="1445" spans="2:19" x14ac:dyDescent="0.45">
      <c r="B1445" s="3">
        <v>42645</v>
      </c>
      <c r="I1445">
        <v>0.55998268013168495</v>
      </c>
      <c r="J1445">
        <v>0.25918054109425176</v>
      </c>
      <c r="K1445">
        <v>0.18083677877406334</v>
      </c>
      <c r="Q1445">
        <v>0.6122783026033134</v>
      </c>
      <c r="R1445">
        <v>0.23154490556556853</v>
      </c>
      <c r="S1445">
        <v>0.15617679183111818</v>
      </c>
    </row>
    <row r="1446" spans="2:19" x14ac:dyDescent="0.45">
      <c r="B1446" s="3">
        <v>42658</v>
      </c>
      <c r="I1446">
        <v>0.491567915106978</v>
      </c>
      <c r="J1446">
        <v>0.26110969408271922</v>
      </c>
      <c r="K1446">
        <v>0.2473223908103028</v>
      </c>
      <c r="Q1446">
        <v>0.41183983171812788</v>
      </c>
      <c r="R1446">
        <v>0.27902808633031756</v>
      </c>
      <c r="S1446">
        <v>0.30913208195155456</v>
      </c>
    </row>
    <row r="1447" spans="2:19" x14ac:dyDescent="0.45">
      <c r="B1447" s="3">
        <v>42658</v>
      </c>
      <c r="I1447">
        <v>0.35116067927841327</v>
      </c>
      <c r="J1447">
        <v>0.27716273477687159</v>
      </c>
      <c r="K1447">
        <v>0.3716765859447152</v>
      </c>
      <c r="Q1447">
        <v>0.38694190571153791</v>
      </c>
      <c r="R1447">
        <v>0.28580263577431397</v>
      </c>
      <c r="S1447">
        <v>0.32725545851414817</v>
      </c>
    </row>
    <row r="1448" spans="2:19" x14ac:dyDescent="0.45">
      <c r="B1448" s="3">
        <v>42659</v>
      </c>
      <c r="I1448">
        <v>0.60915082591519487</v>
      </c>
      <c r="J1448">
        <v>0.22716099294496978</v>
      </c>
      <c r="K1448">
        <v>0.16368818113983535</v>
      </c>
      <c r="Q1448">
        <v>0.24723910465062318</v>
      </c>
      <c r="R1448">
        <v>0.28734261711297882</v>
      </c>
      <c r="S1448">
        <v>0.46541827823639786</v>
      </c>
    </row>
    <row r="1449" spans="2:19" x14ac:dyDescent="0.45">
      <c r="B1449" s="3">
        <v>42659</v>
      </c>
      <c r="I1449">
        <v>0.51253799392097266</v>
      </c>
      <c r="J1449">
        <v>0.25766210739614998</v>
      </c>
      <c r="K1449">
        <v>0.2297998986828774</v>
      </c>
      <c r="Q1449">
        <v>0.56944092045529249</v>
      </c>
      <c r="R1449">
        <v>0.25047359588732099</v>
      </c>
      <c r="S1449">
        <v>0.18008548365738647</v>
      </c>
    </row>
    <row r="1450" spans="2:19" x14ac:dyDescent="0.45">
      <c r="B1450" s="3">
        <v>42659</v>
      </c>
      <c r="I1450">
        <v>0.42256348842943181</v>
      </c>
      <c r="J1450">
        <v>0.27242788207530549</v>
      </c>
      <c r="K1450">
        <v>0.30500862949526253</v>
      </c>
      <c r="Q1450">
        <v>0.47949308620699771</v>
      </c>
      <c r="R1450">
        <v>0.26566081089794319</v>
      </c>
      <c r="S1450">
        <v>0.25484610289505927</v>
      </c>
    </row>
    <row r="1451" spans="2:19" x14ac:dyDescent="0.45">
      <c r="B1451" s="3">
        <v>42659</v>
      </c>
      <c r="I1451">
        <v>0.43197242074346759</v>
      </c>
      <c r="J1451">
        <v>0.2707733953207816</v>
      </c>
      <c r="K1451">
        <v>0.29725418393575093</v>
      </c>
      <c r="Q1451">
        <v>0.32511561054868143</v>
      </c>
      <c r="R1451">
        <v>0.28940132483439573</v>
      </c>
      <c r="S1451">
        <v>0.38548306461692289</v>
      </c>
    </row>
    <row r="1452" spans="2:19" x14ac:dyDescent="0.45">
      <c r="B1452" s="3">
        <v>42659</v>
      </c>
      <c r="I1452">
        <v>0.52889915777888075</v>
      </c>
      <c r="J1452">
        <v>0.25511699192079362</v>
      </c>
      <c r="K1452">
        <v>0.21598385030032577</v>
      </c>
      <c r="Q1452">
        <v>0.49921694104918507</v>
      </c>
      <c r="R1452">
        <v>0.26408229188391313</v>
      </c>
      <c r="S1452">
        <v>0.2367007670669018</v>
      </c>
    </row>
    <row r="1453" spans="2:19" x14ac:dyDescent="0.45">
      <c r="B1453" s="3">
        <v>42659</v>
      </c>
      <c r="I1453">
        <v>0.40833564109664916</v>
      </c>
      <c r="J1453">
        <v>0.2815240468937506</v>
      </c>
      <c r="K1453">
        <v>0.31014031200960029</v>
      </c>
      <c r="Q1453">
        <v>0.45657825159687304</v>
      </c>
      <c r="R1453">
        <v>0.29086317013189605</v>
      </c>
      <c r="S1453">
        <v>0.2525585782712309</v>
      </c>
    </row>
    <row r="1454" spans="2:19" x14ac:dyDescent="0.45">
      <c r="B1454" s="3">
        <v>42659</v>
      </c>
      <c r="I1454">
        <v>0.59078626309736937</v>
      </c>
      <c r="J1454">
        <v>0.24773834359111332</v>
      </c>
      <c r="K1454">
        <v>0.16147539331151731</v>
      </c>
      <c r="Q1454">
        <v>0.46548038145338894</v>
      </c>
      <c r="R1454">
        <v>0.28916577978333702</v>
      </c>
      <c r="S1454">
        <v>0.24535383876327413</v>
      </c>
    </row>
    <row r="1455" spans="2:19" x14ac:dyDescent="0.45">
      <c r="B1455" s="3">
        <v>42665</v>
      </c>
      <c r="I1455">
        <v>0.46307550717910873</v>
      </c>
      <c r="J1455">
        <v>0.26385695800425918</v>
      </c>
      <c r="K1455">
        <v>0.27306753481663204</v>
      </c>
      <c r="Q1455" t="s">
        <v>5818</v>
      </c>
      <c r="R1455" t="s">
        <v>5818</v>
      </c>
      <c r="S1455" t="s">
        <v>5818</v>
      </c>
    </row>
    <row r="1456" spans="2:19" x14ac:dyDescent="0.45">
      <c r="B1456" s="3">
        <v>42665</v>
      </c>
      <c r="I1456">
        <v>0.33996668985720602</v>
      </c>
      <c r="J1456">
        <v>0.28827053915258749</v>
      </c>
      <c r="K1456">
        <v>0.37176277099020644</v>
      </c>
      <c r="Q1456">
        <v>0.44219534707496339</v>
      </c>
      <c r="R1456">
        <v>0.28673014736197611</v>
      </c>
      <c r="S1456">
        <v>0.27107450556306045</v>
      </c>
    </row>
    <row r="1457" spans="2:19" x14ac:dyDescent="0.45">
      <c r="B1457" s="3">
        <v>42666</v>
      </c>
      <c r="I1457">
        <v>0.39799594896063772</v>
      </c>
      <c r="J1457">
        <v>0.28999934660655446</v>
      </c>
      <c r="K1457">
        <v>0.31200470443280781</v>
      </c>
      <c r="Q1457">
        <v>0.34002201699308898</v>
      </c>
      <c r="R1457">
        <v>0.28228763566256476</v>
      </c>
      <c r="S1457">
        <v>0.3776903473443462</v>
      </c>
    </row>
    <row r="1458" spans="2:19" x14ac:dyDescent="0.45">
      <c r="B1458" s="3">
        <v>42666</v>
      </c>
      <c r="I1458">
        <v>0.51521259150279342</v>
      </c>
      <c r="J1458">
        <v>0.2663776568039844</v>
      </c>
      <c r="K1458">
        <v>0.21840975169322213</v>
      </c>
      <c r="Q1458">
        <v>0.3867358950970991</v>
      </c>
      <c r="R1458">
        <v>0.28733696626673211</v>
      </c>
      <c r="S1458">
        <v>0.32592713863616868</v>
      </c>
    </row>
    <row r="1459" spans="2:19" x14ac:dyDescent="0.45">
      <c r="B1459" s="3">
        <v>42666</v>
      </c>
      <c r="I1459">
        <v>0.60173817875302493</v>
      </c>
      <c r="J1459">
        <v>0.23236669657666473</v>
      </c>
      <c r="K1459">
        <v>0.16589512467031023</v>
      </c>
      <c r="Q1459" t="s">
        <v>5818</v>
      </c>
      <c r="R1459" t="s">
        <v>5818</v>
      </c>
      <c r="S1459" t="s">
        <v>5818</v>
      </c>
    </row>
    <row r="1460" spans="2:19" x14ac:dyDescent="0.45">
      <c r="B1460" s="3">
        <v>42666</v>
      </c>
      <c r="I1460">
        <v>0.29650014789233436</v>
      </c>
      <c r="J1460">
        <v>0.26939987688962436</v>
      </c>
      <c r="K1460">
        <v>0.43409997521804128</v>
      </c>
      <c r="Q1460">
        <v>0.39008536216280587</v>
      </c>
      <c r="R1460">
        <v>0.27576989675172292</v>
      </c>
      <c r="S1460">
        <v>0.33414474108547132</v>
      </c>
    </row>
    <row r="1461" spans="2:19" x14ac:dyDescent="0.45">
      <c r="B1461" s="3">
        <v>42666</v>
      </c>
      <c r="I1461">
        <v>0.28224594982460921</v>
      </c>
      <c r="J1461">
        <v>0.27166032022393172</v>
      </c>
      <c r="K1461">
        <v>0.44609372995145907</v>
      </c>
      <c r="Q1461">
        <v>0.64564965574389843</v>
      </c>
      <c r="R1461">
        <v>0.21984531730389073</v>
      </c>
      <c r="S1461">
        <v>0.13450502695221084</v>
      </c>
    </row>
    <row r="1462" spans="2:19" x14ac:dyDescent="0.45">
      <c r="B1462" s="3">
        <v>42666</v>
      </c>
      <c r="I1462">
        <v>0.25426058892931164</v>
      </c>
      <c r="J1462">
        <v>0.26133517630400299</v>
      </c>
      <c r="K1462">
        <v>0.48440423476668548</v>
      </c>
      <c r="Q1462">
        <v>0.44612780906845872</v>
      </c>
      <c r="R1462">
        <v>0.28059969556346664</v>
      </c>
      <c r="S1462">
        <v>0.27327249536807463</v>
      </c>
    </row>
    <row r="1463" spans="2:19" x14ac:dyDescent="0.45">
      <c r="B1463" s="3">
        <v>42667</v>
      </c>
      <c r="I1463">
        <v>0.61701960042856241</v>
      </c>
      <c r="J1463">
        <v>0.23592203945295268</v>
      </c>
      <c r="K1463">
        <v>0.14705836011848489</v>
      </c>
      <c r="Q1463">
        <v>0.62026263737128728</v>
      </c>
      <c r="R1463">
        <v>0.23642985897691068</v>
      </c>
      <c r="S1463">
        <v>0.14330750365180192</v>
      </c>
    </row>
    <row r="1464" spans="2:19" x14ac:dyDescent="0.45">
      <c r="B1464" s="3">
        <v>42672</v>
      </c>
      <c r="I1464">
        <v>0.48173895637227732</v>
      </c>
      <c r="J1464">
        <v>0.27482899692107476</v>
      </c>
      <c r="K1464">
        <v>0.24343204670664786</v>
      </c>
      <c r="Q1464">
        <v>0.27800993517699862</v>
      </c>
      <c r="R1464">
        <v>0.2899844465741675</v>
      </c>
      <c r="S1464">
        <v>0.43200561824883382</v>
      </c>
    </row>
    <row r="1465" spans="2:19" x14ac:dyDescent="0.45">
      <c r="B1465" s="3">
        <v>42672</v>
      </c>
      <c r="I1465">
        <v>0.34363805572452805</v>
      </c>
      <c r="J1465">
        <v>0.27723966538247569</v>
      </c>
      <c r="K1465">
        <v>0.37912227889299616</v>
      </c>
      <c r="Q1465">
        <v>0.48913538137322138</v>
      </c>
      <c r="R1465">
        <v>0.27652322846256094</v>
      </c>
      <c r="S1465">
        <v>0.23434139016421776</v>
      </c>
    </row>
    <row r="1466" spans="2:19" x14ac:dyDescent="0.45">
      <c r="B1466" s="3">
        <v>42673</v>
      </c>
      <c r="I1466">
        <v>0.61609597109871983</v>
      </c>
      <c r="J1466">
        <v>0.22474083091180397</v>
      </c>
      <c r="K1466">
        <v>0.15916319798947615</v>
      </c>
      <c r="Q1466">
        <v>0.38994297767457797</v>
      </c>
      <c r="R1466">
        <v>0.28739459133826639</v>
      </c>
      <c r="S1466">
        <v>0.32266243098715547</v>
      </c>
    </row>
    <row r="1467" spans="2:19" x14ac:dyDescent="0.45">
      <c r="B1467" s="3">
        <v>42673</v>
      </c>
      <c r="I1467">
        <v>0.50689689175456021</v>
      </c>
      <c r="J1467">
        <v>0.2624356842558872</v>
      </c>
      <c r="K1467">
        <v>0.23066742398955251</v>
      </c>
      <c r="Q1467">
        <v>0.61673215829173478</v>
      </c>
      <c r="R1467">
        <v>0.23504116072482475</v>
      </c>
      <c r="S1467">
        <v>0.14822668098344055</v>
      </c>
    </row>
    <row r="1468" spans="2:19" x14ac:dyDescent="0.45">
      <c r="B1468" s="3">
        <v>42673</v>
      </c>
      <c r="I1468">
        <v>0.45249133026348365</v>
      </c>
      <c r="J1468">
        <v>0.27494795615609602</v>
      </c>
      <c r="K1468">
        <v>0.27256071358042044</v>
      </c>
      <c r="Q1468">
        <v>0.52902266376391294</v>
      </c>
      <c r="R1468">
        <v>0.25385544676281224</v>
      </c>
      <c r="S1468">
        <v>0.21712188947327485</v>
      </c>
    </row>
    <row r="1469" spans="2:19" x14ac:dyDescent="0.45">
      <c r="B1469" s="3">
        <v>42673</v>
      </c>
      <c r="I1469">
        <v>0.3072834996710142</v>
      </c>
      <c r="J1469">
        <v>0.2842237472405163</v>
      </c>
      <c r="K1469">
        <v>0.40849275308846955</v>
      </c>
      <c r="Q1469">
        <v>0.61628946769420867</v>
      </c>
      <c r="R1469">
        <v>0.22658358534126752</v>
      </c>
      <c r="S1469">
        <v>0.15712694696452378</v>
      </c>
    </row>
    <row r="1470" spans="2:19" x14ac:dyDescent="0.45">
      <c r="B1470" s="3">
        <v>42673</v>
      </c>
      <c r="I1470">
        <v>0.65429874141995581</v>
      </c>
      <c r="J1470">
        <v>0.21038769714452846</v>
      </c>
      <c r="K1470">
        <v>0.13531356143551579</v>
      </c>
      <c r="Q1470">
        <v>0.40315404310546987</v>
      </c>
      <c r="R1470">
        <v>0.27734569507489965</v>
      </c>
      <c r="S1470">
        <v>0.31950026181963037</v>
      </c>
    </row>
    <row r="1471" spans="2:19" x14ac:dyDescent="0.45">
      <c r="B1471" s="3">
        <v>42673</v>
      </c>
      <c r="I1471">
        <v>0.60558467336065158</v>
      </c>
      <c r="J1471">
        <v>0.238393159564526</v>
      </c>
      <c r="K1471">
        <v>0.15602216707482236</v>
      </c>
      <c r="Q1471">
        <v>0.41885589131851919</v>
      </c>
      <c r="R1471">
        <v>0.28476059593290115</v>
      </c>
      <c r="S1471">
        <v>0.2963835127485796</v>
      </c>
    </row>
    <row r="1472" spans="2:19" x14ac:dyDescent="0.45">
      <c r="B1472" s="3">
        <v>42674</v>
      </c>
      <c r="I1472">
        <v>0.26927420606160596</v>
      </c>
      <c r="J1472">
        <v>0.28051376932429062</v>
      </c>
      <c r="K1472">
        <v>0.45021202461410337</v>
      </c>
      <c r="Q1472">
        <v>0.46779360316350138</v>
      </c>
      <c r="R1472">
        <v>0.27813607826242348</v>
      </c>
      <c r="S1472">
        <v>0.25407031857407508</v>
      </c>
    </row>
    <row r="1473" spans="2:19" x14ac:dyDescent="0.45">
      <c r="B1473" s="3">
        <v>42679</v>
      </c>
      <c r="I1473">
        <v>0.5437627217214307</v>
      </c>
      <c r="J1473">
        <v>0.25443442861296883</v>
      </c>
      <c r="K1473">
        <v>0.20180284966560044</v>
      </c>
      <c r="Q1473">
        <v>0.4226866734115346</v>
      </c>
      <c r="R1473">
        <v>0.27020372268634008</v>
      </c>
      <c r="S1473">
        <v>0.30710960390212522</v>
      </c>
    </row>
    <row r="1474" spans="2:19" x14ac:dyDescent="0.45">
      <c r="B1474" s="3">
        <v>42679</v>
      </c>
      <c r="I1474">
        <v>0.55921282509618386</v>
      </c>
      <c r="J1474">
        <v>0.24228728832140076</v>
      </c>
      <c r="K1474">
        <v>0.19849988658241538</v>
      </c>
      <c r="Q1474">
        <v>0.3162114538632757</v>
      </c>
      <c r="R1474">
        <v>0.28739411735363152</v>
      </c>
      <c r="S1474">
        <v>0.39639442878309272</v>
      </c>
    </row>
    <row r="1475" spans="2:19" x14ac:dyDescent="0.45">
      <c r="B1475" s="3">
        <v>42679</v>
      </c>
      <c r="I1475">
        <v>0.60516882491115254</v>
      </c>
      <c r="J1475">
        <v>0.23676993161150139</v>
      </c>
      <c r="K1475">
        <v>0.15806124347734593</v>
      </c>
      <c r="Q1475">
        <v>0.49418113522247636</v>
      </c>
      <c r="R1475">
        <v>0.25904825155279104</v>
      </c>
      <c r="S1475">
        <v>0.24677061322473262</v>
      </c>
    </row>
    <row r="1476" spans="2:19" x14ac:dyDescent="0.45">
      <c r="B1476" s="3">
        <v>42680</v>
      </c>
      <c r="I1476" t="s">
        <v>5818</v>
      </c>
      <c r="J1476" t="s">
        <v>5818</v>
      </c>
      <c r="K1476" t="s">
        <v>5818</v>
      </c>
      <c r="Q1476">
        <v>0.39318487980670536</v>
      </c>
      <c r="R1476">
        <v>0.29369325772927179</v>
      </c>
      <c r="S1476">
        <v>0.31312186246402279</v>
      </c>
    </row>
    <row r="1477" spans="2:19" x14ac:dyDescent="0.45">
      <c r="B1477" s="3">
        <v>42680</v>
      </c>
      <c r="I1477">
        <v>0.46774817527661</v>
      </c>
      <c r="J1477">
        <v>0.27891402092521428</v>
      </c>
      <c r="K1477">
        <v>0.25333780379817572</v>
      </c>
      <c r="Q1477">
        <v>0.3215052184375346</v>
      </c>
      <c r="R1477">
        <v>0.27718650085149027</v>
      </c>
      <c r="S1477">
        <v>0.40130828071097507</v>
      </c>
    </row>
    <row r="1478" spans="2:19" x14ac:dyDescent="0.45">
      <c r="B1478" s="3">
        <v>42680</v>
      </c>
      <c r="I1478">
        <v>0.39982167184904566</v>
      </c>
      <c r="J1478">
        <v>0.2910596041477137</v>
      </c>
      <c r="K1478">
        <v>0.3091187240032407</v>
      </c>
      <c r="Q1478">
        <v>0.66268807257909279</v>
      </c>
      <c r="R1478">
        <v>0.21278607103487468</v>
      </c>
      <c r="S1478">
        <v>0.12452585638603264</v>
      </c>
    </row>
    <row r="1479" spans="2:19" x14ac:dyDescent="0.45">
      <c r="B1479" s="3">
        <v>42680</v>
      </c>
      <c r="I1479">
        <v>0.30616620593872029</v>
      </c>
      <c r="J1479">
        <v>0.27660108203397377</v>
      </c>
      <c r="K1479">
        <v>0.41723271202730589</v>
      </c>
      <c r="Q1479">
        <v>0.44010586410804431</v>
      </c>
      <c r="R1479">
        <v>0.26791846475715364</v>
      </c>
      <c r="S1479">
        <v>0.291975671134802</v>
      </c>
    </row>
    <row r="1480" spans="2:19" x14ac:dyDescent="0.45">
      <c r="B1480" s="3">
        <v>42680</v>
      </c>
      <c r="I1480">
        <v>0.35516934046345811</v>
      </c>
      <c r="J1480">
        <v>0.285650623885918</v>
      </c>
      <c r="K1480">
        <v>0.35918003565062384</v>
      </c>
      <c r="Q1480">
        <v>0.4890708063234942</v>
      </c>
      <c r="R1480">
        <v>0.27245724491704326</v>
      </c>
      <c r="S1480">
        <v>0.23847194875946245</v>
      </c>
    </row>
    <row r="1481" spans="2:19" x14ac:dyDescent="0.45">
      <c r="B1481" s="3">
        <v>42681</v>
      </c>
      <c r="I1481">
        <v>0.49655849655849654</v>
      </c>
      <c r="J1481">
        <v>0.26623326623326615</v>
      </c>
      <c r="K1481">
        <v>0.23720823720823717</v>
      </c>
      <c r="Q1481">
        <v>0.70059636635341238</v>
      </c>
      <c r="R1481">
        <v>0.20782672464760044</v>
      </c>
      <c r="S1481">
        <v>9.1576908998987183E-2</v>
      </c>
    </row>
    <row r="1482" spans="2:19" x14ac:dyDescent="0.45">
      <c r="B1482" s="3">
        <v>42693</v>
      </c>
      <c r="I1482">
        <v>0.37715616891818265</v>
      </c>
      <c r="J1482">
        <v>0.28091085528156468</v>
      </c>
      <c r="K1482">
        <v>0.34193297580025267</v>
      </c>
      <c r="Q1482">
        <v>0.38067560526392313</v>
      </c>
      <c r="R1482">
        <v>0.27810349818756264</v>
      </c>
      <c r="S1482">
        <v>0.34122089654851406</v>
      </c>
    </row>
    <row r="1483" spans="2:19" x14ac:dyDescent="0.45">
      <c r="B1483" s="3">
        <v>42693</v>
      </c>
      <c r="I1483">
        <v>0.59800091507408581</v>
      </c>
      <c r="J1483">
        <v>0.23584274803787</v>
      </c>
      <c r="K1483">
        <v>0.16615633688804418</v>
      </c>
      <c r="Q1483">
        <v>0.44407144901678997</v>
      </c>
      <c r="R1483">
        <v>0.26936053901176232</v>
      </c>
      <c r="S1483">
        <v>0.28656801197144766</v>
      </c>
    </row>
    <row r="1484" spans="2:19" x14ac:dyDescent="0.45">
      <c r="B1484" s="3">
        <v>42693</v>
      </c>
      <c r="I1484">
        <v>0.59015584843283442</v>
      </c>
      <c r="J1484">
        <v>0.23765887194246538</v>
      </c>
      <c r="K1484">
        <v>0.17218527962470018</v>
      </c>
      <c r="Q1484">
        <v>0.20662202497634621</v>
      </c>
      <c r="R1484">
        <v>0.26705035519939785</v>
      </c>
      <c r="S1484">
        <v>0.52632761982425602</v>
      </c>
    </row>
    <row r="1485" spans="2:19" x14ac:dyDescent="0.45">
      <c r="B1485" s="3">
        <v>42694</v>
      </c>
      <c r="I1485">
        <v>0.46764759181161258</v>
      </c>
      <c r="J1485">
        <v>0.28644236635859954</v>
      </c>
      <c r="K1485">
        <v>0.24591004182978779</v>
      </c>
      <c r="Q1485">
        <v>0.32167206748221111</v>
      </c>
      <c r="R1485">
        <v>0.27175110899980826</v>
      </c>
      <c r="S1485">
        <v>0.40657682351798063</v>
      </c>
    </row>
    <row r="1486" spans="2:19" x14ac:dyDescent="0.45">
      <c r="B1486" s="3">
        <v>42694</v>
      </c>
      <c r="I1486">
        <v>0.41861671534365558</v>
      </c>
      <c r="J1486">
        <v>0.28800219303773855</v>
      </c>
      <c r="K1486">
        <v>0.29338109161860582</v>
      </c>
      <c r="Q1486">
        <v>0.36608102350839045</v>
      </c>
      <c r="R1486">
        <v>0.28394684912111134</v>
      </c>
      <c r="S1486">
        <v>0.34997212737049826</v>
      </c>
    </row>
    <row r="1487" spans="2:19" x14ac:dyDescent="0.45">
      <c r="B1487" s="3">
        <v>42694</v>
      </c>
      <c r="I1487">
        <v>0.35109341993489857</v>
      </c>
      <c r="J1487">
        <v>0.27873751155815163</v>
      </c>
      <c r="K1487">
        <v>0.37016906850694997</v>
      </c>
      <c r="Q1487">
        <v>0.53835926726526095</v>
      </c>
      <c r="R1487">
        <v>0.26439074386626454</v>
      </c>
      <c r="S1487">
        <v>0.19724998886847459</v>
      </c>
    </row>
    <row r="1488" spans="2:19" x14ac:dyDescent="0.45">
      <c r="B1488" s="3">
        <v>42694</v>
      </c>
      <c r="I1488" t="s">
        <v>5818</v>
      </c>
      <c r="J1488" t="s">
        <v>5818</v>
      </c>
      <c r="K1488" t="s">
        <v>5818</v>
      </c>
      <c r="Q1488">
        <v>0.27841971009642191</v>
      </c>
      <c r="R1488">
        <v>0.27924308064610409</v>
      </c>
      <c r="S1488">
        <v>0.44233720925747405</v>
      </c>
    </row>
    <row r="1489" spans="2:19" x14ac:dyDescent="0.45">
      <c r="B1489" s="3">
        <v>42694</v>
      </c>
      <c r="I1489">
        <v>0.37911967025297233</v>
      </c>
      <c r="J1489">
        <v>0.27970720906851199</v>
      </c>
      <c r="K1489">
        <v>0.34117312067851585</v>
      </c>
      <c r="Q1489">
        <v>0.62827756269729396</v>
      </c>
      <c r="R1489">
        <v>0.22389302707294204</v>
      </c>
      <c r="S1489">
        <v>0.14782941022976412</v>
      </c>
    </row>
    <row r="1490" spans="2:19" x14ac:dyDescent="0.45">
      <c r="B1490" s="3">
        <v>42695</v>
      </c>
      <c r="I1490">
        <v>0.32829813914337475</v>
      </c>
      <c r="J1490">
        <v>0.29099900004782853</v>
      </c>
      <c r="K1490">
        <v>0.38070286080879684</v>
      </c>
      <c r="Q1490">
        <v>0.36465961589978252</v>
      </c>
      <c r="R1490">
        <v>0.27481140652174357</v>
      </c>
      <c r="S1490">
        <v>0.36052897757847396</v>
      </c>
    </row>
    <row r="1491" spans="2:19" x14ac:dyDescent="0.45">
      <c r="B1491" s="3">
        <v>42698</v>
      </c>
      <c r="I1491">
        <v>0.72210132973497976</v>
      </c>
      <c r="J1491">
        <v>0.17399250425389148</v>
      </c>
      <c r="K1491">
        <v>0.10390616601112865</v>
      </c>
      <c r="Q1491">
        <v>0.52902971605785609</v>
      </c>
      <c r="R1491">
        <v>0.25735275426421622</v>
      </c>
      <c r="S1491">
        <v>0.2136175296779278</v>
      </c>
    </row>
    <row r="1492" spans="2:19" x14ac:dyDescent="0.45">
      <c r="B1492" s="3">
        <v>42698</v>
      </c>
      <c r="I1492">
        <v>0.33277319953959333</v>
      </c>
      <c r="J1492">
        <v>0.28049361225241076</v>
      </c>
      <c r="K1492">
        <v>0.38673318820799579</v>
      </c>
      <c r="Q1492">
        <v>0.49910404537397501</v>
      </c>
      <c r="R1492">
        <v>0.26249254220310581</v>
      </c>
      <c r="S1492">
        <v>0.2384034124229191</v>
      </c>
    </row>
    <row r="1493" spans="2:19" x14ac:dyDescent="0.45">
      <c r="B1493" s="3">
        <v>42699</v>
      </c>
      <c r="I1493">
        <v>0.46771246219742391</v>
      </c>
      <c r="J1493">
        <v>0.27480810498711772</v>
      </c>
      <c r="K1493">
        <v>0.25747943281545838</v>
      </c>
      <c r="Q1493">
        <v>0.4170170848911281</v>
      </c>
      <c r="R1493">
        <v>0.27801812128690934</v>
      </c>
      <c r="S1493">
        <v>0.30496479382196251</v>
      </c>
    </row>
    <row r="1494" spans="2:19" x14ac:dyDescent="0.45">
      <c r="B1494" s="3">
        <v>42699</v>
      </c>
      <c r="I1494">
        <v>0.53833005997650973</v>
      </c>
      <c r="J1494">
        <v>0.25926165168920079</v>
      </c>
      <c r="K1494">
        <v>0.20240828833428948</v>
      </c>
      <c r="Q1494">
        <v>0.60579358147337059</v>
      </c>
      <c r="R1494">
        <v>0.23384254267783994</v>
      </c>
      <c r="S1494">
        <v>0.16036387584878944</v>
      </c>
    </row>
    <row r="1495" spans="2:19" x14ac:dyDescent="0.45">
      <c r="B1495" s="3">
        <v>42701</v>
      </c>
      <c r="I1495" t="s">
        <v>5818</v>
      </c>
      <c r="J1495" t="s">
        <v>5818</v>
      </c>
      <c r="K1495" t="s">
        <v>5818</v>
      </c>
      <c r="Q1495">
        <v>0.46327994572155135</v>
      </c>
      <c r="R1495">
        <v>0.2748679514941742</v>
      </c>
      <c r="S1495">
        <v>0.26185210278427445</v>
      </c>
    </row>
    <row r="1496" spans="2:19" x14ac:dyDescent="0.45">
      <c r="B1496" s="3">
        <v>42701</v>
      </c>
      <c r="I1496">
        <v>0.57307557465323045</v>
      </c>
      <c r="J1496">
        <v>0.24293650722305626</v>
      </c>
      <c r="K1496">
        <v>0.1839879181237134</v>
      </c>
      <c r="Q1496">
        <v>0.72738350892735315</v>
      </c>
      <c r="R1496">
        <v>0.17796299722824979</v>
      </c>
      <c r="S1496">
        <v>9.4653493844396946E-2</v>
      </c>
    </row>
    <row r="1497" spans="2:19" x14ac:dyDescent="0.45">
      <c r="B1497" s="3">
        <v>42702</v>
      </c>
      <c r="I1497">
        <v>0.26938459703715339</v>
      </c>
      <c r="J1497">
        <v>0.27171886407730278</v>
      </c>
      <c r="K1497">
        <v>0.45889653888554383</v>
      </c>
      <c r="Q1497">
        <v>0.64087764087764088</v>
      </c>
      <c r="R1497">
        <v>0.21374921374921374</v>
      </c>
      <c r="S1497">
        <v>0.14537314537314538</v>
      </c>
    </row>
    <row r="1498" spans="2:19" x14ac:dyDescent="0.45">
      <c r="B1498" s="3">
        <v>42702</v>
      </c>
      <c r="I1498">
        <v>0.33067050342675436</v>
      </c>
      <c r="J1498">
        <v>0.28238512699790141</v>
      </c>
      <c r="K1498">
        <v>0.38694436957534423</v>
      </c>
      <c r="Q1498">
        <v>0.27086989232816822</v>
      </c>
      <c r="R1498">
        <v>0.28915933100866836</v>
      </c>
      <c r="S1498">
        <v>0.43997077666316337</v>
      </c>
    </row>
    <row r="1499" spans="2:19" x14ac:dyDescent="0.45">
      <c r="B1499" s="3" t="s">
        <v>5555</v>
      </c>
      <c r="I1499">
        <v>0.35527444253859347</v>
      </c>
      <c r="J1499">
        <v>0.27572898799313894</v>
      </c>
      <c r="K1499">
        <v>0.36899656946826759</v>
      </c>
      <c r="Q1499">
        <v>0.61326566681815886</v>
      </c>
      <c r="R1499">
        <v>0.24214765439579863</v>
      </c>
      <c r="S1499">
        <v>0.14458667878604253</v>
      </c>
    </row>
    <row r="1500" spans="2:19" x14ac:dyDescent="0.45">
      <c r="B1500" s="3" t="s">
        <v>5556</v>
      </c>
      <c r="I1500">
        <v>0.6453696932900056</v>
      </c>
      <c r="J1500">
        <v>0.2206078739932556</v>
      </c>
      <c r="K1500">
        <v>0.1340224327167388</v>
      </c>
      <c r="Q1500">
        <v>0.44598831726092597</v>
      </c>
      <c r="R1500">
        <v>0.26845117296477894</v>
      </c>
      <c r="S1500">
        <v>0.28556050977429498</v>
      </c>
    </row>
    <row r="1501" spans="2:19" x14ac:dyDescent="0.45">
      <c r="B1501" s="3" t="s">
        <v>5557</v>
      </c>
      <c r="I1501">
        <v>0.25269178297493067</v>
      </c>
      <c r="J1501">
        <v>0.25066253474375877</v>
      </c>
      <c r="K1501">
        <v>0.49664568228131045</v>
      </c>
      <c r="Q1501">
        <v>0.39457116338836767</v>
      </c>
      <c r="R1501">
        <v>0.27624564183703965</v>
      </c>
      <c r="S1501">
        <v>0.32918319477459257</v>
      </c>
    </row>
    <row r="1502" spans="2:19" x14ac:dyDescent="0.45">
      <c r="B1502" s="3" t="s">
        <v>5558</v>
      </c>
      <c r="I1502">
        <v>0.51510463847862775</v>
      </c>
      <c r="J1502">
        <v>0.25750187586305467</v>
      </c>
      <c r="K1502">
        <v>0.22739348565831757</v>
      </c>
      <c r="Q1502">
        <v>0.35648299588877363</v>
      </c>
      <c r="R1502">
        <v>0.27320963308420904</v>
      </c>
      <c r="S1502">
        <v>0.37030737102701738</v>
      </c>
    </row>
    <row r="1503" spans="2:19" x14ac:dyDescent="0.45">
      <c r="B1503" s="3" t="s">
        <v>5559</v>
      </c>
      <c r="I1503">
        <v>0.5017724164633619</v>
      </c>
      <c r="J1503">
        <v>0.27246721123520329</v>
      </c>
      <c r="K1503">
        <v>0.22576037230143486</v>
      </c>
      <c r="Q1503">
        <v>0.39471908020295116</v>
      </c>
      <c r="R1503">
        <v>0.28911232137038584</v>
      </c>
      <c r="S1503">
        <v>0.31616859842666289</v>
      </c>
    </row>
    <row r="1504" spans="2:19" x14ac:dyDescent="0.45">
      <c r="B1504" s="3" t="s">
        <v>5560</v>
      </c>
      <c r="I1504">
        <v>0.61201888896788481</v>
      </c>
      <c r="J1504">
        <v>0.23013532630629016</v>
      </c>
      <c r="K1504">
        <v>0.15784578472582508</v>
      </c>
      <c r="Q1504">
        <v>0.45019016482258989</v>
      </c>
      <c r="R1504">
        <v>0.28733255665799518</v>
      </c>
      <c r="S1504">
        <v>0.26247727851941499</v>
      </c>
    </row>
    <row r="1505" spans="2:19" x14ac:dyDescent="0.45">
      <c r="B1505" s="3" t="s">
        <v>5561</v>
      </c>
      <c r="I1505">
        <v>0.33783282883837734</v>
      </c>
      <c r="J1505">
        <v>0.27509818657287261</v>
      </c>
      <c r="K1505">
        <v>0.38706898458875011</v>
      </c>
      <c r="Q1505">
        <v>0.3790913006029285</v>
      </c>
      <c r="R1505">
        <v>0.282192075796727</v>
      </c>
      <c r="S1505">
        <v>0.33871662360034455</v>
      </c>
    </row>
    <row r="1506" spans="2:19" x14ac:dyDescent="0.45">
      <c r="B1506" s="3" t="s">
        <v>5561</v>
      </c>
      <c r="I1506">
        <v>0.47446560943001048</v>
      </c>
      <c r="J1506">
        <v>0.27306396283546736</v>
      </c>
      <c r="K1506">
        <v>0.25247042773452222</v>
      </c>
      <c r="Q1506">
        <v>0.36177000971008461</v>
      </c>
      <c r="R1506">
        <v>0.27229851574420866</v>
      </c>
      <c r="S1506">
        <v>0.36593147454570679</v>
      </c>
    </row>
    <row r="1507" spans="2:19" x14ac:dyDescent="0.45">
      <c r="B1507" s="3" t="s">
        <v>5562</v>
      </c>
      <c r="I1507">
        <v>0.38663794597149642</v>
      </c>
      <c r="J1507">
        <v>0.29460413011801428</v>
      </c>
      <c r="K1507">
        <v>0.31875792391048929</v>
      </c>
      <c r="Q1507">
        <v>0.54970072780796153</v>
      </c>
      <c r="R1507">
        <v>0.25559177448113124</v>
      </c>
      <c r="S1507">
        <v>0.19470749771090734</v>
      </c>
    </row>
    <row r="1508" spans="2:19" x14ac:dyDescent="0.45">
      <c r="B1508" s="3" t="s">
        <v>5562</v>
      </c>
      <c r="I1508">
        <v>0.33639393321090938</v>
      </c>
      <c r="J1508">
        <v>0.28742433516969329</v>
      </c>
      <c r="K1508">
        <v>0.37618173161939739</v>
      </c>
      <c r="Q1508">
        <v>0.56339408191260043</v>
      </c>
      <c r="R1508">
        <v>0.23887909073094263</v>
      </c>
      <c r="S1508">
        <v>0.197726827356457</v>
      </c>
    </row>
    <row r="1509" spans="2:19" x14ac:dyDescent="0.45">
      <c r="B1509" s="3" t="s">
        <v>5562</v>
      </c>
      <c r="I1509">
        <v>0.46102138040761653</v>
      </c>
      <c r="J1509">
        <v>0.27643809723278406</v>
      </c>
      <c r="K1509">
        <v>0.26254052235959946</v>
      </c>
      <c r="Q1509">
        <v>0.36457087896237833</v>
      </c>
      <c r="R1509">
        <v>0.28298174010854255</v>
      </c>
      <c r="S1509">
        <v>0.35244738092907918</v>
      </c>
    </row>
    <row r="1510" spans="2:19" x14ac:dyDescent="0.45">
      <c r="B1510" s="3" t="s">
        <v>5562</v>
      </c>
      <c r="I1510">
        <v>0.54693679489936842</v>
      </c>
      <c r="J1510">
        <v>0.25483783240934449</v>
      </c>
      <c r="K1510">
        <v>0.19822537269128698</v>
      </c>
      <c r="Q1510">
        <v>0.39166058198740228</v>
      </c>
      <c r="R1510">
        <v>0.28664583272486538</v>
      </c>
      <c r="S1510">
        <v>0.32169358528773229</v>
      </c>
    </row>
    <row r="1511" spans="2:19" x14ac:dyDescent="0.45">
      <c r="B1511" s="3" t="s">
        <v>5562</v>
      </c>
      <c r="I1511">
        <v>0.49661024661024661</v>
      </c>
      <c r="J1511">
        <v>0.26183001183001176</v>
      </c>
      <c r="K1511">
        <v>0.24155974155974155</v>
      </c>
      <c r="Q1511">
        <v>0.33048646369727308</v>
      </c>
      <c r="R1511">
        <v>0.27640369775010037</v>
      </c>
      <c r="S1511">
        <v>0.39310983855262666</v>
      </c>
    </row>
    <row r="1512" spans="2:19" x14ac:dyDescent="0.45">
      <c r="B1512" s="3" t="s">
        <v>5563</v>
      </c>
      <c r="I1512">
        <v>0.45446709036452621</v>
      </c>
      <c r="J1512">
        <v>0.28736211556724378</v>
      </c>
      <c r="K1512">
        <v>0.25817079406822996</v>
      </c>
      <c r="Q1512">
        <v>0.4085786874833528</v>
      </c>
      <c r="R1512">
        <v>0.28602966787550965</v>
      </c>
      <c r="S1512">
        <v>0.30539164464113755</v>
      </c>
    </row>
    <row r="1513" spans="2:19" x14ac:dyDescent="0.45">
      <c r="B1513" s="3" t="s">
        <v>5564</v>
      </c>
      <c r="I1513">
        <v>0.56598637831852994</v>
      </c>
      <c r="J1513">
        <v>0.25582399919063364</v>
      </c>
      <c r="K1513">
        <v>0.17818962249083636</v>
      </c>
      <c r="Q1513">
        <v>0.34263579412491452</v>
      </c>
      <c r="R1513">
        <v>0.27344874198752883</v>
      </c>
      <c r="S1513">
        <v>0.38391546388755649</v>
      </c>
    </row>
    <row r="1514" spans="2:19" x14ac:dyDescent="0.45">
      <c r="B1514" s="3" t="s">
        <v>5564</v>
      </c>
      <c r="I1514">
        <v>0.36614784388969329</v>
      </c>
      <c r="J1514">
        <v>0.29012347137026789</v>
      </c>
      <c r="K1514">
        <v>0.34372868474003881</v>
      </c>
      <c r="Q1514" t="s">
        <v>5818</v>
      </c>
      <c r="R1514" t="s">
        <v>5818</v>
      </c>
      <c r="S1514" t="s">
        <v>5818</v>
      </c>
    </row>
    <row r="1515" spans="2:19" x14ac:dyDescent="0.45">
      <c r="B1515" s="3" t="s">
        <v>5565</v>
      </c>
      <c r="I1515">
        <v>0.36339477308740165</v>
      </c>
      <c r="J1515">
        <v>0.29652560997197863</v>
      </c>
      <c r="K1515">
        <v>0.34007961694061972</v>
      </c>
      <c r="Q1515">
        <v>0.38680072121850373</v>
      </c>
      <c r="R1515">
        <v>0.27563471331336536</v>
      </c>
      <c r="S1515">
        <v>0.33756456546813096</v>
      </c>
    </row>
    <row r="1516" spans="2:19" x14ac:dyDescent="0.45">
      <c r="B1516" s="3" t="s">
        <v>5565</v>
      </c>
      <c r="I1516">
        <v>0.53163341431586419</v>
      </c>
      <c r="J1516">
        <v>0.2535600653763736</v>
      </c>
      <c r="K1516">
        <v>0.21480652030776223</v>
      </c>
      <c r="Q1516">
        <v>0.43051004863098125</v>
      </c>
      <c r="R1516">
        <v>0.28603120446173458</v>
      </c>
      <c r="S1516">
        <v>0.28345874690728418</v>
      </c>
    </row>
    <row r="1517" spans="2:19" x14ac:dyDescent="0.45">
      <c r="B1517" s="3" t="s">
        <v>5565</v>
      </c>
      <c r="I1517">
        <v>0.51774198784828052</v>
      </c>
      <c r="J1517">
        <v>0.27391207408081097</v>
      </c>
      <c r="K1517">
        <v>0.20834593807090865</v>
      </c>
      <c r="Q1517">
        <v>0.55322599328159394</v>
      </c>
      <c r="R1517">
        <v>0.24916019923549176</v>
      </c>
      <c r="S1517">
        <v>0.19761380748291443</v>
      </c>
    </row>
    <row r="1518" spans="2:19" x14ac:dyDescent="0.45">
      <c r="B1518" s="3" t="s">
        <v>5565</v>
      </c>
      <c r="I1518">
        <v>0.37454373911295541</v>
      </c>
      <c r="J1518">
        <v>0.30292845641162691</v>
      </c>
      <c r="K1518">
        <v>0.32252780447541768</v>
      </c>
      <c r="Q1518">
        <v>0.35538190466203451</v>
      </c>
      <c r="R1518">
        <v>0.27264441743016526</v>
      </c>
      <c r="S1518">
        <v>0.37197367790780017</v>
      </c>
    </row>
    <row r="1519" spans="2:19" x14ac:dyDescent="0.45">
      <c r="B1519" s="3" t="s">
        <v>5565</v>
      </c>
      <c r="I1519">
        <v>0.49908452776611045</v>
      </c>
      <c r="J1519">
        <v>0.2882062196126513</v>
      </c>
      <c r="K1519">
        <v>0.2127092526212383</v>
      </c>
      <c r="Q1519">
        <v>0.29259065246493221</v>
      </c>
      <c r="R1519">
        <v>0.28124090565159188</v>
      </c>
      <c r="S1519">
        <v>0.42616844188347597</v>
      </c>
    </row>
    <row r="1520" spans="2:19" x14ac:dyDescent="0.45">
      <c r="B1520" s="3" t="s">
        <v>5565</v>
      </c>
      <c r="I1520">
        <v>0.39684051758355166</v>
      </c>
      <c r="J1520">
        <v>0.2843798788071234</v>
      </c>
      <c r="K1520">
        <v>0.318779603609325</v>
      </c>
      <c r="Q1520">
        <v>0.45664604297001909</v>
      </c>
      <c r="R1520">
        <v>0.27481588288042164</v>
      </c>
      <c r="S1520">
        <v>0.26853807414955916</v>
      </c>
    </row>
    <row r="1521" spans="2:19" x14ac:dyDescent="0.45">
      <c r="B1521" s="3" t="s">
        <v>5566</v>
      </c>
      <c r="I1521">
        <v>0.48662864889353069</v>
      </c>
      <c r="J1521">
        <v>0.27729342965732134</v>
      </c>
      <c r="K1521">
        <v>0.2360779214491481</v>
      </c>
      <c r="Q1521">
        <v>0.50176609105180536</v>
      </c>
      <c r="R1521">
        <v>0.26628728414442693</v>
      </c>
      <c r="S1521">
        <v>0.23194662480376763</v>
      </c>
    </row>
    <row r="1522" spans="2:19" x14ac:dyDescent="0.45">
      <c r="B1522" s="3" t="s">
        <v>5567</v>
      </c>
      <c r="I1522">
        <v>0.61712490890098914</v>
      </c>
      <c r="J1522">
        <v>0.23425565950631602</v>
      </c>
      <c r="K1522">
        <v>0.14861943159269494</v>
      </c>
      <c r="Q1522">
        <v>0.43002392344497609</v>
      </c>
      <c r="R1522">
        <v>0.29445773524720892</v>
      </c>
      <c r="S1522">
        <v>0.275518341307815</v>
      </c>
    </row>
    <row r="1523" spans="2:19" x14ac:dyDescent="0.45">
      <c r="B1523" s="3" t="s">
        <v>5567</v>
      </c>
      <c r="I1523">
        <v>0.38864916705028907</v>
      </c>
      <c r="J1523">
        <v>0.28507890218970161</v>
      </c>
      <c r="K1523">
        <v>0.32627193076000932</v>
      </c>
      <c r="Q1523">
        <v>0.47231458902928641</v>
      </c>
      <c r="R1523">
        <v>0.27972979630040151</v>
      </c>
      <c r="S1523">
        <v>0.2479556146703121</v>
      </c>
    </row>
    <row r="1524" spans="2:19" x14ac:dyDescent="0.45">
      <c r="B1524" s="3" t="s">
        <v>5568</v>
      </c>
      <c r="I1524">
        <v>0.39008536216280587</v>
      </c>
      <c r="J1524">
        <v>0.27576989675172292</v>
      </c>
      <c r="K1524">
        <v>0.33414474108547132</v>
      </c>
      <c r="Q1524">
        <v>0.35269499890438522</v>
      </c>
      <c r="R1524">
        <v>0.29198446887977575</v>
      </c>
      <c r="S1524">
        <v>0.35532053221583909</v>
      </c>
    </row>
    <row r="1525" spans="2:19" x14ac:dyDescent="0.45">
      <c r="B1525" s="3" t="s">
        <v>5568</v>
      </c>
      <c r="I1525" t="s">
        <v>5818</v>
      </c>
      <c r="J1525" t="s">
        <v>5818</v>
      </c>
      <c r="K1525" t="s">
        <v>5818</v>
      </c>
      <c r="Q1525">
        <v>0.5832977771480431</v>
      </c>
      <c r="R1525">
        <v>0.24095835942017341</v>
      </c>
      <c r="S1525">
        <v>0.17574386343178341</v>
      </c>
    </row>
    <row r="1526" spans="2:19" x14ac:dyDescent="0.45">
      <c r="B1526" s="3" t="s">
        <v>5568</v>
      </c>
      <c r="I1526">
        <v>0.52880359338879745</v>
      </c>
      <c r="J1526">
        <v>0.2658944595119217</v>
      </c>
      <c r="K1526">
        <v>0.20530194709928082</v>
      </c>
      <c r="Q1526">
        <v>0.39495357523824803</v>
      </c>
      <c r="R1526">
        <v>0.28758575695231559</v>
      </c>
      <c r="S1526">
        <v>0.31746066780943644</v>
      </c>
    </row>
    <row r="1527" spans="2:19" x14ac:dyDescent="0.45">
      <c r="B1527" s="3" t="s">
        <v>5568</v>
      </c>
      <c r="I1527">
        <v>0.31821517757416018</v>
      </c>
      <c r="J1527">
        <v>0.26842610220255264</v>
      </c>
      <c r="K1527">
        <v>0.41335872022328729</v>
      </c>
      <c r="Q1527">
        <v>0.59098079604827303</v>
      </c>
      <c r="R1527">
        <v>0.23027363893393024</v>
      </c>
      <c r="S1527">
        <v>0.17874556501779662</v>
      </c>
    </row>
    <row r="1528" spans="2:19" x14ac:dyDescent="0.45">
      <c r="B1528" s="3" t="s">
        <v>5568</v>
      </c>
      <c r="I1528">
        <v>0.58276331313316065</v>
      </c>
      <c r="J1528">
        <v>0.23857208927704718</v>
      </c>
      <c r="K1528">
        <v>0.17866459758979214</v>
      </c>
      <c r="Q1528">
        <v>0.43016702724307582</v>
      </c>
      <c r="R1528">
        <v>0.27975497405535144</v>
      </c>
      <c r="S1528">
        <v>0.29007799870157275</v>
      </c>
    </row>
    <row r="1529" spans="2:19" x14ac:dyDescent="0.45">
      <c r="B1529" s="3" t="s">
        <v>5568</v>
      </c>
      <c r="I1529">
        <v>0.46332231837841376</v>
      </c>
      <c r="J1529">
        <v>0.27331434601593707</v>
      </c>
      <c r="K1529">
        <v>0.26336333560564923</v>
      </c>
      <c r="Q1529">
        <v>0.24798886048647903</v>
      </c>
      <c r="R1529">
        <v>0.26782169799887456</v>
      </c>
      <c r="S1529">
        <v>0.48418944151464632</v>
      </c>
    </row>
    <row r="1530" spans="2:19" x14ac:dyDescent="0.45">
      <c r="B1530" s="3" t="s">
        <v>5569</v>
      </c>
      <c r="I1530">
        <v>0.31945532809886928</v>
      </c>
      <c r="J1530">
        <v>0.29370127926523049</v>
      </c>
      <c r="K1530">
        <v>0.38684339263590034</v>
      </c>
      <c r="Q1530">
        <v>0.32634763830634705</v>
      </c>
      <c r="R1530">
        <v>0.27358961861630043</v>
      </c>
      <c r="S1530">
        <v>0.4000627430773524</v>
      </c>
    </row>
    <row r="1531" spans="2:19" x14ac:dyDescent="0.45">
      <c r="B1531" s="3" t="s">
        <v>5570</v>
      </c>
      <c r="I1531">
        <v>0.50931360313844742</v>
      </c>
      <c r="J1531">
        <v>0.26365845214523825</v>
      </c>
      <c r="K1531">
        <v>0.22702794471631421</v>
      </c>
      <c r="Q1531" t="s">
        <v>5818</v>
      </c>
      <c r="R1531" t="s">
        <v>5818</v>
      </c>
      <c r="S1531" t="s">
        <v>5818</v>
      </c>
    </row>
    <row r="1532" spans="2:19" x14ac:dyDescent="0.45">
      <c r="B1532" s="3" t="s">
        <v>5570</v>
      </c>
      <c r="I1532">
        <v>0.7168634408958755</v>
      </c>
      <c r="J1532">
        <v>0.18126167656065173</v>
      </c>
      <c r="K1532">
        <v>0.1018748825434727</v>
      </c>
      <c r="Q1532" t="s">
        <v>5818</v>
      </c>
      <c r="R1532" t="s">
        <v>5818</v>
      </c>
      <c r="S1532" t="s">
        <v>5818</v>
      </c>
    </row>
    <row r="1533" spans="2:19" x14ac:dyDescent="0.45">
      <c r="B1533" s="3" t="s">
        <v>5571</v>
      </c>
      <c r="I1533">
        <v>0.39004791443093911</v>
      </c>
      <c r="J1533">
        <v>0.27817449121834531</v>
      </c>
      <c r="K1533">
        <v>0.33177759435071574</v>
      </c>
      <c r="Q1533">
        <v>0.41159729250171279</v>
      </c>
      <c r="R1533">
        <v>0.28641447601228515</v>
      </c>
      <c r="S1533">
        <v>0.30198823148600212</v>
      </c>
    </row>
    <row r="1534" spans="2:19" x14ac:dyDescent="0.45">
      <c r="B1534" s="3" t="s">
        <v>5571</v>
      </c>
      <c r="I1534">
        <v>0.36608102350839045</v>
      </c>
      <c r="J1534">
        <v>0.28394684912111134</v>
      </c>
      <c r="K1534">
        <v>0.34997212737049826</v>
      </c>
      <c r="Q1534">
        <v>0.46543344900374922</v>
      </c>
      <c r="R1534">
        <v>0.27640008461493459</v>
      </c>
      <c r="S1534">
        <v>0.25816646638131635</v>
      </c>
    </row>
    <row r="1535" spans="2:19" x14ac:dyDescent="0.45">
      <c r="B1535" s="3" t="s">
        <v>5571</v>
      </c>
      <c r="I1535">
        <v>0.35914952061410643</v>
      </c>
      <c r="J1535">
        <v>0.28304765129495019</v>
      </c>
      <c r="K1535">
        <v>0.35780282809094333</v>
      </c>
      <c r="Q1535">
        <v>0.51779821510005275</v>
      </c>
      <c r="R1535">
        <v>0.26396198965906614</v>
      </c>
      <c r="S1535">
        <v>0.21823979524088102</v>
      </c>
    </row>
    <row r="1536" spans="2:19" x14ac:dyDescent="0.45">
      <c r="B1536" s="3" t="s">
        <v>5571</v>
      </c>
      <c r="I1536">
        <v>0.61630050798071212</v>
      </c>
      <c r="J1536">
        <v>0.23110866145793038</v>
      </c>
      <c r="K1536">
        <v>0.1525908305613573</v>
      </c>
      <c r="Q1536">
        <v>0.56682957989443372</v>
      </c>
      <c r="R1536">
        <v>0.24984889497915949</v>
      </c>
      <c r="S1536">
        <v>0.1833215251264067</v>
      </c>
    </row>
    <row r="1537" spans="2:19" x14ac:dyDescent="0.45">
      <c r="B1537" s="3" t="s">
        <v>5571</v>
      </c>
      <c r="I1537" t="s">
        <v>5818</v>
      </c>
      <c r="J1537" t="s">
        <v>5818</v>
      </c>
      <c r="K1537" t="s">
        <v>5818</v>
      </c>
      <c r="Q1537">
        <v>0.47002715861001909</v>
      </c>
      <c r="R1537">
        <v>0.27245713549298234</v>
      </c>
      <c r="S1537">
        <v>0.25751570589699857</v>
      </c>
    </row>
    <row r="1538" spans="2:19" x14ac:dyDescent="0.45">
      <c r="B1538" s="3" t="s">
        <v>5571</v>
      </c>
      <c r="I1538">
        <v>0.37038778215248802</v>
      </c>
      <c r="J1538">
        <v>0.27171194818253641</v>
      </c>
      <c r="K1538">
        <v>0.35790026966497551</v>
      </c>
      <c r="Q1538">
        <v>0.20990551393434653</v>
      </c>
      <c r="R1538">
        <v>0.25846681233474905</v>
      </c>
      <c r="S1538">
        <v>0.53162767373090447</v>
      </c>
    </row>
    <row r="1539" spans="2:19" x14ac:dyDescent="0.45">
      <c r="B1539" s="3" t="s">
        <v>5572</v>
      </c>
      <c r="I1539">
        <v>0.46555291133168514</v>
      </c>
      <c r="J1539">
        <v>0.27897558388166604</v>
      </c>
      <c r="K1539">
        <v>0.25547150478664893</v>
      </c>
      <c r="Q1539">
        <v>0.45887048996073665</v>
      </c>
      <c r="R1539">
        <v>0.26706286399848028</v>
      </c>
      <c r="S1539">
        <v>0.27406664604078312</v>
      </c>
    </row>
    <row r="1540" spans="2:19" x14ac:dyDescent="0.45">
      <c r="B1540" s="3">
        <v>42770</v>
      </c>
      <c r="I1540">
        <v>0.36319681628487882</v>
      </c>
      <c r="J1540">
        <v>0.27634988928925291</v>
      </c>
      <c r="K1540">
        <v>0.36045329442586838</v>
      </c>
      <c r="Q1540" t="s">
        <v>5818</v>
      </c>
      <c r="R1540" t="s">
        <v>5818</v>
      </c>
      <c r="S1540" t="s">
        <v>5818</v>
      </c>
    </row>
    <row r="1541" spans="2:19" x14ac:dyDescent="0.45">
      <c r="B1541" s="3">
        <v>42770</v>
      </c>
      <c r="I1541">
        <v>0.48904501464486355</v>
      </c>
      <c r="J1541">
        <v>0.2662578515591929</v>
      </c>
      <c r="K1541">
        <v>0.24469713379594346</v>
      </c>
      <c r="Q1541">
        <v>0.5349859007148009</v>
      </c>
      <c r="R1541">
        <v>0.24726211554856056</v>
      </c>
      <c r="S1541">
        <v>0.21775198373663845</v>
      </c>
    </row>
    <row r="1542" spans="2:19" x14ac:dyDescent="0.45">
      <c r="B1542" s="3">
        <v>42770</v>
      </c>
      <c r="I1542">
        <v>0.32277605825297384</v>
      </c>
      <c r="J1542">
        <v>0.28234790485700895</v>
      </c>
      <c r="K1542">
        <v>0.39487603689001721</v>
      </c>
      <c r="Q1542">
        <v>0.52036421803863675</v>
      </c>
      <c r="R1542">
        <v>0.2558139534883721</v>
      </c>
      <c r="S1542">
        <v>0.22382182847299126</v>
      </c>
    </row>
    <row r="1543" spans="2:19" x14ac:dyDescent="0.45">
      <c r="B1543" s="3">
        <v>42771</v>
      </c>
      <c r="I1543">
        <v>0.47474320635119577</v>
      </c>
      <c r="J1543">
        <v>0.28234909333018687</v>
      </c>
      <c r="K1543">
        <v>0.24290770031861739</v>
      </c>
      <c r="Q1543">
        <v>0.41004950980993632</v>
      </c>
      <c r="R1543">
        <v>0.27573037705984127</v>
      </c>
      <c r="S1543">
        <v>0.31422011313022247</v>
      </c>
    </row>
    <row r="1544" spans="2:19" x14ac:dyDescent="0.45">
      <c r="B1544" s="3">
        <v>42771</v>
      </c>
      <c r="I1544">
        <v>0.65457659612199171</v>
      </c>
      <c r="J1544">
        <v>0.21704404161644811</v>
      </c>
      <c r="K1544">
        <v>0.1283793622615601</v>
      </c>
      <c r="Q1544">
        <v>0.32846194082996494</v>
      </c>
      <c r="R1544">
        <v>0.28761959229530876</v>
      </c>
      <c r="S1544">
        <v>0.38391846687472636</v>
      </c>
    </row>
    <row r="1545" spans="2:19" x14ac:dyDescent="0.45">
      <c r="B1545" s="3">
        <v>42771</v>
      </c>
      <c r="I1545">
        <v>0.34374283906560021</v>
      </c>
      <c r="J1545">
        <v>0.28148523547303028</v>
      </c>
      <c r="K1545">
        <v>0.37477192546136945</v>
      </c>
      <c r="Q1545">
        <v>0.5324181009087362</v>
      </c>
      <c r="R1545">
        <v>0.24894696910855563</v>
      </c>
      <c r="S1545">
        <v>0.2186349299827082</v>
      </c>
    </row>
    <row r="1546" spans="2:19" x14ac:dyDescent="0.45">
      <c r="B1546" s="3">
        <v>42771</v>
      </c>
      <c r="I1546">
        <v>0.40658549035105052</v>
      </c>
      <c r="J1546">
        <v>0.28926677863399858</v>
      </c>
      <c r="K1546">
        <v>0.30414773101495096</v>
      </c>
      <c r="Q1546">
        <v>0.45497166823450141</v>
      </c>
      <c r="R1546">
        <v>0.27290758167603291</v>
      </c>
      <c r="S1546">
        <v>0.27212075008946568</v>
      </c>
    </row>
    <row r="1547" spans="2:19" x14ac:dyDescent="0.45">
      <c r="B1547" s="3">
        <v>42771</v>
      </c>
      <c r="I1547">
        <v>0.33406655175709726</v>
      </c>
      <c r="J1547">
        <v>0.30119832155225401</v>
      </c>
      <c r="K1547">
        <v>0.36473512669064867</v>
      </c>
      <c r="Q1547">
        <v>0.28298186667363934</v>
      </c>
      <c r="R1547">
        <v>0.2771509628835519</v>
      </c>
      <c r="S1547">
        <v>0.43986717044280882</v>
      </c>
    </row>
    <row r="1548" spans="2:19" x14ac:dyDescent="0.45">
      <c r="B1548" s="3">
        <v>42771</v>
      </c>
      <c r="I1548">
        <v>0.45673750235732402</v>
      </c>
      <c r="J1548">
        <v>0.28063856432801904</v>
      </c>
      <c r="K1548">
        <v>0.26262393331465689</v>
      </c>
      <c r="Q1548">
        <v>0.42646994820907869</v>
      </c>
      <c r="R1548">
        <v>0.29198763981372677</v>
      </c>
      <c r="S1548">
        <v>0.2815424119771946</v>
      </c>
    </row>
    <row r="1549" spans="2:19" x14ac:dyDescent="0.45">
      <c r="B1549" s="3">
        <v>42774</v>
      </c>
      <c r="I1549">
        <v>0.523702828962056</v>
      </c>
      <c r="J1549">
        <v>0.24754241104835956</v>
      </c>
      <c r="K1549">
        <v>0.2287547599895845</v>
      </c>
      <c r="Q1549">
        <v>0.3011711871131606</v>
      </c>
      <c r="R1549">
        <v>0.27247254029784074</v>
      </c>
      <c r="S1549">
        <v>0.42635627258899855</v>
      </c>
    </row>
    <row r="1550" spans="2:19" x14ac:dyDescent="0.45">
      <c r="B1550" s="3">
        <v>42777</v>
      </c>
      <c r="I1550">
        <v>0.51009275527572295</v>
      </c>
      <c r="J1550">
        <v>0.26593064298954211</v>
      </c>
      <c r="K1550">
        <v>0.22397660173473494</v>
      </c>
      <c r="Q1550">
        <v>0.54427645395726265</v>
      </c>
      <c r="R1550">
        <v>0.25774771292046933</v>
      </c>
      <c r="S1550">
        <v>0.19797583312226802</v>
      </c>
    </row>
    <row r="1551" spans="2:19" x14ac:dyDescent="0.45">
      <c r="B1551" s="3">
        <v>42777</v>
      </c>
      <c r="I1551">
        <v>0.65918787917869015</v>
      </c>
      <c r="J1551">
        <v>0.20803845389133388</v>
      </c>
      <c r="K1551">
        <v>0.13277366692997583</v>
      </c>
      <c r="Q1551">
        <v>0.6725831174540795</v>
      </c>
      <c r="R1551">
        <v>0.21404049863271504</v>
      </c>
      <c r="S1551">
        <v>0.11337638391320551</v>
      </c>
    </row>
    <row r="1552" spans="2:19" x14ac:dyDescent="0.45">
      <c r="B1552" s="3">
        <v>42778</v>
      </c>
      <c r="I1552">
        <v>0.4991260444701322</v>
      </c>
      <c r="J1552">
        <v>0.28052917231262514</v>
      </c>
      <c r="K1552">
        <v>0.22034478321724277</v>
      </c>
      <c r="Q1552">
        <v>0.54981096313982447</v>
      </c>
      <c r="R1552">
        <v>0.25156841192939627</v>
      </c>
      <c r="S1552">
        <v>0.19862062493077934</v>
      </c>
    </row>
    <row r="1553" spans="2:19" x14ac:dyDescent="0.45">
      <c r="B1553" s="3">
        <v>42778</v>
      </c>
      <c r="I1553">
        <v>0.21299257382603673</v>
      </c>
      <c r="J1553">
        <v>0.28028042484432625</v>
      </c>
      <c r="K1553">
        <v>0.50672700132963699</v>
      </c>
      <c r="Q1553">
        <v>0.4225678382216646</v>
      </c>
      <c r="R1553">
        <v>0.29004081814961102</v>
      </c>
      <c r="S1553">
        <v>0.28739134362872437</v>
      </c>
    </row>
    <row r="1554" spans="2:19" x14ac:dyDescent="0.45">
      <c r="B1554" s="3">
        <v>42778</v>
      </c>
      <c r="I1554">
        <v>0.58282180859129407</v>
      </c>
      <c r="J1554">
        <v>0.24491293885891785</v>
      </c>
      <c r="K1554">
        <v>0.17226525254978819</v>
      </c>
      <c r="Q1554">
        <v>0.37636412030875693</v>
      </c>
      <c r="R1554">
        <v>0.28586638275219589</v>
      </c>
      <c r="S1554">
        <v>0.33776949693904706</v>
      </c>
    </row>
    <row r="1555" spans="2:19" x14ac:dyDescent="0.45">
      <c r="B1555" s="3">
        <v>42778</v>
      </c>
      <c r="I1555">
        <v>0.40658549035105052</v>
      </c>
      <c r="J1555">
        <v>0.28926677863399858</v>
      </c>
      <c r="K1555">
        <v>0.30414773101495096</v>
      </c>
      <c r="Q1555">
        <v>0.40462913906018333</v>
      </c>
      <c r="R1555">
        <v>0.29721639611783235</v>
      </c>
      <c r="S1555">
        <v>0.29815446482198427</v>
      </c>
    </row>
    <row r="1556" spans="2:19" x14ac:dyDescent="0.45">
      <c r="B1556" s="3">
        <v>42778</v>
      </c>
      <c r="I1556">
        <v>0.41711718260785285</v>
      </c>
      <c r="J1556">
        <v>0.29279008699134429</v>
      </c>
      <c r="K1556">
        <v>0.29009273040080297</v>
      </c>
      <c r="Q1556">
        <v>0.42652986072226678</v>
      </c>
      <c r="R1556">
        <v>0.28760524019229505</v>
      </c>
      <c r="S1556">
        <v>0.28586489908543811</v>
      </c>
    </row>
    <row r="1557" spans="2:19" x14ac:dyDescent="0.45">
      <c r="B1557" s="3">
        <v>42778</v>
      </c>
      <c r="I1557">
        <v>0.55656617401064423</v>
      </c>
      <c r="J1557">
        <v>0.25614468714847949</v>
      </c>
      <c r="K1557">
        <v>0.18728913884087631</v>
      </c>
      <c r="Q1557">
        <v>0.41709920723747357</v>
      </c>
      <c r="R1557">
        <v>0.28830319738836691</v>
      </c>
      <c r="S1557">
        <v>0.29459759537415958</v>
      </c>
    </row>
    <row r="1558" spans="2:19" x14ac:dyDescent="0.45">
      <c r="B1558" s="3">
        <v>42779</v>
      </c>
      <c r="I1558">
        <v>0.32942424474351023</v>
      </c>
      <c r="J1558">
        <v>0.2724852833101668</v>
      </c>
      <c r="K1558">
        <v>0.3980904719463228</v>
      </c>
      <c r="Q1558">
        <v>0.52639999320333652</v>
      </c>
      <c r="R1558">
        <v>0.25973714965987488</v>
      </c>
      <c r="S1558">
        <v>0.21386285713678876</v>
      </c>
    </row>
    <row r="1559" spans="2:19" x14ac:dyDescent="0.45">
      <c r="B1559" s="3">
        <v>42784</v>
      </c>
      <c r="I1559">
        <v>0.54721255119661494</v>
      </c>
      <c r="J1559">
        <v>0.26192726591132964</v>
      </c>
      <c r="K1559">
        <v>0.19086018289205542</v>
      </c>
      <c r="Q1559">
        <v>0.47253839855313701</v>
      </c>
      <c r="R1559">
        <v>0.29297398706101474</v>
      </c>
      <c r="S1559">
        <v>0.23448761438584806</v>
      </c>
    </row>
    <row r="1560" spans="2:19" x14ac:dyDescent="0.45">
      <c r="B1560" s="3">
        <v>42784</v>
      </c>
      <c r="I1560">
        <v>0.46786682152535802</v>
      </c>
      <c r="J1560">
        <v>0.26945412311265965</v>
      </c>
      <c r="K1560">
        <v>0.26267905536198216</v>
      </c>
      <c r="Q1560">
        <v>0.73687301050485121</v>
      </c>
      <c r="R1560">
        <v>0.17242253560661522</v>
      </c>
      <c r="S1560">
        <v>9.0704453888533501E-2</v>
      </c>
    </row>
    <row r="1561" spans="2:19" x14ac:dyDescent="0.45">
      <c r="B1561" s="3">
        <v>42785</v>
      </c>
      <c r="I1561">
        <v>0.32150334419563786</v>
      </c>
      <c r="J1561">
        <v>0.2821680153139125</v>
      </c>
      <c r="K1561">
        <v>0.39632864049044952</v>
      </c>
      <c r="Q1561">
        <v>0.5017724164633619</v>
      </c>
      <c r="R1561">
        <v>0.27246721123520329</v>
      </c>
      <c r="S1561">
        <v>0.22576037230143486</v>
      </c>
    </row>
    <row r="1562" spans="2:19" x14ac:dyDescent="0.45">
      <c r="B1562" s="3">
        <v>42785</v>
      </c>
      <c r="I1562">
        <v>0.39334148186950696</v>
      </c>
      <c r="J1562">
        <v>0.2815901286304639</v>
      </c>
      <c r="K1562">
        <v>0.32506838950002909</v>
      </c>
      <c r="Q1562">
        <v>0.38230309425112002</v>
      </c>
      <c r="R1562">
        <v>0.29379289787649765</v>
      </c>
      <c r="S1562">
        <v>0.32390400787238249</v>
      </c>
    </row>
    <row r="1563" spans="2:19" x14ac:dyDescent="0.45">
      <c r="B1563" s="3">
        <v>42785</v>
      </c>
      <c r="I1563">
        <v>0.51518952922913264</v>
      </c>
      <c r="J1563">
        <v>0.27095892874359639</v>
      </c>
      <c r="K1563">
        <v>0.21385154202727111</v>
      </c>
      <c r="Q1563">
        <v>0.48687013549319058</v>
      </c>
      <c r="R1563">
        <v>0.27193267536062271</v>
      </c>
      <c r="S1563">
        <v>0.24119718914618682</v>
      </c>
    </row>
    <row r="1564" spans="2:19" x14ac:dyDescent="0.45">
      <c r="B1564" s="3">
        <v>42785</v>
      </c>
      <c r="I1564">
        <v>0.24205225650014092</v>
      </c>
      <c r="J1564">
        <v>0.27632597498438571</v>
      </c>
      <c r="K1564">
        <v>0.48162176851547334</v>
      </c>
      <c r="Q1564">
        <v>0.31611434201434924</v>
      </c>
      <c r="R1564">
        <v>0.29084021494381501</v>
      </c>
      <c r="S1564">
        <v>0.39304544304183575</v>
      </c>
    </row>
    <row r="1565" spans="2:19" x14ac:dyDescent="0.45">
      <c r="B1565" s="3">
        <v>42785</v>
      </c>
      <c r="I1565">
        <v>0.54370455724683764</v>
      </c>
      <c r="J1565">
        <v>0.26822667965084124</v>
      </c>
      <c r="K1565">
        <v>0.18806876310232112</v>
      </c>
      <c r="Q1565">
        <v>0.34749943143980039</v>
      </c>
      <c r="R1565">
        <v>0.28064488635926638</v>
      </c>
      <c r="S1565">
        <v>0.37185568220093324</v>
      </c>
    </row>
    <row r="1566" spans="2:19" x14ac:dyDescent="0.45">
      <c r="B1566" s="3">
        <v>42785</v>
      </c>
      <c r="I1566">
        <v>0.37477192546136945</v>
      </c>
      <c r="J1566">
        <v>0.28148523547303028</v>
      </c>
      <c r="K1566">
        <v>0.34374283906560021</v>
      </c>
      <c r="Q1566">
        <v>0.34864940128098021</v>
      </c>
      <c r="R1566">
        <v>0.28390420495683649</v>
      </c>
      <c r="S1566">
        <v>0.36744639376218319</v>
      </c>
    </row>
    <row r="1567" spans="2:19" x14ac:dyDescent="0.45">
      <c r="B1567" s="3">
        <v>42785</v>
      </c>
      <c r="I1567">
        <v>0.30308938227958815</v>
      </c>
      <c r="J1567">
        <v>0.30212190873998945</v>
      </c>
      <c r="K1567">
        <v>0.39478870898042229</v>
      </c>
      <c r="Q1567">
        <v>0.33407112613575929</v>
      </c>
      <c r="R1567">
        <v>0.28062271375156422</v>
      </c>
      <c r="S1567">
        <v>0.38530616011267654</v>
      </c>
    </row>
    <row r="1568" spans="2:19" x14ac:dyDescent="0.45">
      <c r="B1568" s="3">
        <v>42791</v>
      </c>
      <c r="I1568">
        <v>0.59384162836636856</v>
      </c>
      <c r="J1568">
        <v>0.23124014328936984</v>
      </c>
      <c r="K1568">
        <v>0.17491822834426168</v>
      </c>
      <c r="Q1568">
        <v>0.67237561691343206</v>
      </c>
      <c r="R1568">
        <v>0.20218754168334002</v>
      </c>
      <c r="S1568">
        <v>0.12543684140322797</v>
      </c>
    </row>
    <row r="1569" spans="2:19" x14ac:dyDescent="0.45">
      <c r="B1569" s="3">
        <v>42791</v>
      </c>
      <c r="I1569">
        <v>0.45041714152601126</v>
      </c>
      <c r="J1569">
        <v>0.28239921961434072</v>
      </c>
      <c r="K1569">
        <v>0.26718363885964791</v>
      </c>
      <c r="Q1569">
        <v>0.39806856306549337</v>
      </c>
      <c r="R1569">
        <v>0.2814195704886111</v>
      </c>
      <c r="S1569">
        <v>0.32051186644589563</v>
      </c>
    </row>
    <row r="1570" spans="2:19" x14ac:dyDescent="0.45">
      <c r="B1570" s="3">
        <v>42792</v>
      </c>
      <c r="I1570">
        <v>0.55798379300527645</v>
      </c>
      <c r="J1570">
        <v>0.24795795751898589</v>
      </c>
      <c r="K1570">
        <v>0.1940582494757378</v>
      </c>
      <c r="Q1570">
        <v>0.51529169627857141</v>
      </c>
      <c r="R1570">
        <v>0.26570408959421371</v>
      </c>
      <c r="S1570">
        <v>0.21900421412721494</v>
      </c>
    </row>
    <row r="1571" spans="2:19" x14ac:dyDescent="0.45">
      <c r="B1571" s="3">
        <v>42792</v>
      </c>
      <c r="I1571">
        <v>0.6122783026033134</v>
      </c>
      <c r="J1571">
        <v>0.23154490556556853</v>
      </c>
      <c r="K1571">
        <v>0.15617679183111818</v>
      </c>
      <c r="Q1571">
        <v>0.47681690687657724</v>
      </c>
      <c r="R1571">
        <v>0.28549766073151728</v>
      </c>
      <c r="S1571">
        <v>0.23768543239190557</v>
      </c>
    </row>
    <row r="1572" spans="2:19" x14ac:dyDescent="0.45">
      <c r="B1572" s="3">
        <v>42792</v>
      </c>
      <c r="I1572">
        <v>0.41183983171812788</v>
      </c>
      <c r="J1572">
        <v>0.27902808633031756</v>
      </c>
      <c r="K1572">
        <v>0.30913208195155456</v>
      </c>
      <c r="Q1572">
        <v>0.50426121959598158</v>
      </c>
      <c r="R1572">
        <v>0.26844901702477619</v>
      </c>
      <c r="S1572">
        <v>0.22728976337924225</v>
      </c>
    </row>
    <row r="1573" spans="2:19" x14ac:dyDescent="0.45">
      <c r="B1573" s="3">
        <v>42792</v>
      </c>
      <c r="I1573">
        <v>0.38694190571153791</v>
      </c>
      <c r="J1573">
        <v>0.28580263577431397</v>
      </c>
      <c r="K1573">
        <v>0.32725545851414817</v>
      </c>
      <c r="Q1573">
        <v>0.38260642236720971</v>
      </c>
      <c r="R1573">
        <v>0.29318624164431817</v>
      </c>
      <c r="S1573">
        <v>0.32420733598847218</v>
      </c>
    </row>
    <row r="1574" spans="2:19" x14ac:dyDescent="0.45">
      <c r="B1574" s="3">
        <v>42792</v>
      </c>
      <c r="I1574">
        <v>0.24723910465062318</v>
      </c>
      <c r="J1574">
        <v>0.28734261711297882</v>
      </c>
      <c r="K1574">
        <v>0.46541827823639786</v>
      </c>
      <c r="Q1574">
        <v>0.37937216792120737</v>
      </c>
      <c r="R1574">
        <v>0.28163034116016933</v>
      </c>
      <c r="S1574">
        <v>0.33899749091862341</v>
      </c>
    </row>
    <row r="1575" spans="2:19" x14ac:dyDescent="0.45">
      <c r="B1575" s="3">
        <v>42792</v>
      </c>
      <c r="I1575">
        <v>0.56944092045529249</v>
      </c>
      <c r="J1575">
        <v>0.25047359588732099</v>
      </c>
      <c r="K1575">
        <v>0.18008548365738647</v>
      </c>
      <c r="Q1575">
        <v>0.40814453437804143</v>
      </c>
      <c r="R1575">
        <v>0.27883418955045519</v>
      </c>
      <c r="S1575">
        <v>0.31302127607150337</v>
      </c>
    </row>
    <row r="1576" spans="2:19" x14ac:dyDescent="0.45">
      <c r="B1576" s="3">
        <v>42793</v>
      </c>
      <c r="I1576">
        <v>0.47949308620699771</v>
      </c>
      <c r="J1576">
        <v>0.26566081089794319</v>
      </c>
      <c r="K1576">
        <v>0.25484610289505927</v>
      </c>
      <c r="Q1576">
        <v>0.47476380844975269</v>
      </c>
      <c r="R1576">
        <v>0.2717840658280663</v>
      </c>
      <c r="S1576">
        <v>0.25345212572218101</v>
      </c>
    </row>
    <row r="1577" spans="2:19" x14ac:dyDescent="0.45">
      <c r="B1577" s="3">
        <v>42798</v>
      </c>
      <c r="I1577">
        <v>0.32511561054868143</v>
      </c>
      <c r="J1577">
        <v>0.28940132483439573</v>
      </c>
      <c r="K1577">
        <v>0.38548306461692289</v>
      </c>
      <c r="Q1577">
        <v>0.48445308018904715</v>
      </c>
      <c r="R1577">
        <v>0.27432811845683813</v>
      </c>
      <c r="S1577">
        <v>0.24121880135411469</v>
      </c>
    </row>
    <row r="1578" spans="2:19" x14ac:dyDescent="0.45">
      <c r="B1578" s="3">
        <v>42798</v>
      </c>
      <c r="I1578">
        <v>0.49921694104918507</v>
      </c>
      <c r="J1578">
        <v>0.26408229188391313</v>
      </c>
      <c r="K1578">
        <v>0.2367007670669018</v>
      </c>
      <c r="Q1578">
        <v>0.59847611498243458</v>
      </c>
      <c r="R1578">
        <v>0.2393290891687421</v>
      </c>
      <c r="S1578">
        <v>0.16219479584882343</v>
      </c>
    </row>
    <row r="1579" spans="2:19" x14ac:dyDescent="0.45">
      <c r="B1579" s="3">
        <v>42799</v>
      </c>
      <c r="I1579">
        <v>0.45657825159687304</v>
      </c>
      <c r="J1579">
        <v>0.29086317013189605</v>
      </c>
      <c r="K1579">
        <v>0.2525585782712309</v>
      </c>
      <c r="Q1579">
        <v>0.39662201770288619</v>
      </c>
      <c r="R1579">
        <v>0.28588136516656804</v>
      </c>
      <c r="S1579">
        <v>0.31749661713054583</v>
      </c>
    </row>
    <row r="1580" spans="2:19" x14ac:dyDescent="0.45">
      <c r="B1580" s="3">
        <v>42799</v>
      </c>
      <c r="I1580">
        <v>0.46548038145338894</v>
      </c>
      <c r="J1580">
        <v>0.28916577978333702</v>
      </c>
      <c r="K1580">
        <v>0.24535383876327413</v>
      </c>
      <c r="Q1580">
        <v>0.4439140150720558</v>
      </c>
      <c r="R1580">
        <v>0.2731154681343208</v>
      </c>
      <c r="S1580">
        <v>0.28297051679362351</v>
      </c>
    </row>
    <row r="1581" spans="2:19" x14ac:dyDescent="0.45">
      <c r="B1581" s="3">
        <v>42799</v>
      </c>
      <c r="I1581" t="s">
        <v>5818</v>
      </c>
      <c r="J1581" t="s">
        <v>5818</v>
      </c>
      <c r="K1581" t="s">
        <v>5818</v>
      </c>
      <c r="Q1581">
        <v>0.43593251681300926</v>
      </c>
      <c r="R1581">
        <v>0.27317821321363528</v>
      </c>
      <c r="S1581">
        <v>0.29088926997335529</v>
      </c>
    </row>
    <row r="1582" spans="2:19" x14ac:dyDescent="0.45">
      <c r="B1582" s="3">
        <v>42799</v>
      </c>
      <c r="I1582">
        <v>0.44219534707496339</v>
      </c>
      <c r="J1582">
        <v>0.28673014736197611</v>
      </c>
      <c r="K1582">
        <v>0.27107450556306045</v>
      </c>
      <c r="Q1582">
        <v>0.66679748871387945</v>
      </c>
      <c r="R1582">
        <v>0.21187236491458347</v>
      </c>
      <c r="S1582">
        <v>0.12133014637153713</v>
      </c>
    </row>
    <row r="1583" spans="2:19" x14ac:dyDescent="0.45">
      <c r="B1583" s="3">
        <v>42799</v>
      </c>
      <c r="I1583">
        <v>0.34002201699308898</v>
      </c>
      <c r="J1583">
        <v>0.28228763566256476</v>
      </c>
      <c r="K1583">
        <v>0.3776903473443462</v>
      </c>
      <c r="Q1583">
        <v>0.33190586175990855</v>
      </c>
      <c r="R1583">
        <v>0.28416746815685329</v>
      </c>
      <c r="S1583">
        <v>0.38392667008323794</v>
      </c>
    </row>
    <row r="1584" spans="2:19" x14ac:dyDescent="0.45">
      <c r="B1584" s="3">
        <v>42799</v>
      </c>
      <c r="I1584">
        <v>0.3867358950970991</v>
      </c>
      <c r="J1584">
        <v>0.28733696626673211</v>
      </c>
      <c r="K1584">
        <v>0.32592713863616868</v>
      </c>
      <c r="Q1584">
        <v>0.39330823871349435</v>
      </c>
      <c r="R1584">
        <v>0.28495694497549251</v>
      </c>
      <c r="S1584">
        <v>0.32173481631101319</v>
      </c>
    </row>
    <row r="1585" spans="2:19" x14ac:dyDescent="0.45">
      <c r="B1585" s="3">
        <v>42799</v>
      </c>
      <c r="I1585" t="s">
        <v>5818</v>
      </c>
      <c r="J1585" t="s">
        <v>5818</v>
      </c>
      <c r="K1585" t="s">
        <v>5818</v>
      </c>
      <c r="Q1585">
        <v>0.31554249294634584</v>
      </c>
      <c r="R1585">
        <v>0.28603554453591368</v>
      </c>
      <c r="S1585">
        <v>0.39842196251774054</v>
      </c>
    </row>
    <row r="1586" spans="2:19" x14ac:dyDescent="0.45">
      <c r="B1586" s="3">
        <v>42812</v>
      </c>
      <c r="I1586">
        <v>0.39008536216280587</v>
      </c>
      <c r="J1586">
        <v>0.27576989675172292</v>
      </c>
      <c r="K1586">
        <v>0.33414474108547132</v>
      </c>
      <c r="Q1586">
        <v>0.5695679143738801</v>
      </c>
      <c r="R1586">
        <v>0.25608349684321974</v>
      </c>
      <c r="S1586">
        <v>0.17434858878290033</v>
      </c>
    </row>
    <row r="1587" spans="2:19" x14ac:dyDescent="0.45">
      <c r="B1587" s="3">
        <v>42812</v>
      </c>
      <c r="I1587">
        <v>0.64564965574389843</v>
      </c>
      <c r="J1587">
        <v>0.21984531730389073</v>
      </c>
      <c r="K1587">
        <v>0.13450502695221084</v>
      </c>
      <c r="Q1587" t="s">
        <v>5818</v>
      </c>
      <c r="R1587" t="s">
        <v>5818</v>
      </c>
      <c r="S1587" t="s">
        <v>5818</v>
      </c>
    </row>
    <row r="1588" spans="2:19" x14ac:dyDescent="0.45">
      <c r="B1588" s="3">
        <v>42812</v>
      </c>
      <c r="I1588">
        <v>0.44612780906845872</v>
      </c>
      <c r="J1588">
        <v>0.28059969556346664</v>
      </c>
      <c r="K1588">
        <v>0.27327249536807463</v>
      </c>
      <c r="Q1588">
        <v>0.37221727282360212</v>
      </c>
      <c r="R1588">
        <v>0.27907515945293226</v>
      </c>
      <c r="S1588">
        <v>0.34870756772346545</v>
      </c>
    </row>
    <row r="1589" spans="2:19" x14ac:dyDescent="0.45">
      <c r="B1589" s="3">
        <v>42813</v>
      </c>
      <c r="I1589">
        <v>0.62026263737128728</v>
      </c>
      <c r="J1589">
        <v>0.23642985897691068</v>
      </c>
      <c r="K1589">
        <v>0.14330750365180192</v>
      </c>
      <c r="Q1589">
        <v>0.34237054917119986</v>
      </c>
      <c r="R1589">
        <v>0.27397923189495843</v>
      </c>
      <c r="S1589">
        <v>0.38365021893384182</v>
      </c>
    </row>
    <row r="1590" spans="2:19" x14ac:dyDescent="0.45">
      <c r="B1590" s="3">
        <v>42813</v>
      </c>
      <c r="I1590">
        <v>0.27800993517699862</v>
      </c>
      <c r="J1590">
        <v>0.2899844465741675</v>
      </c>
      <c r="K1590">
        <v>0.43200561824883382</v>
      </c>
      <c r="Q1590">
        <v>0.51777278887905431</v>
      </c>
      <c r="R1590">
        <v>0.26245970943247043</v>
      </c>
      <c r="S1590">
        <v>0.21976750168847517</v>
      </c>
    </row>
    <row r="1591" spans="2:19" x14ac:dyDescent="0.45">
      <c r="B1591" s="3">
        <v>42813</v>
      </c>
      <c r="I1591">
        <v>0.48913538137322138</v>
      </c>
      <c r="J1591">
        <v>0.27652322846256094</v>
      </c>
      <c r="K1591">
        <v>0.23434139016421776</v>
      </c>
      <c r="Q1591">
        <v>0.54974750274348749</v>
      </c>
      <c r="R1591">
        <v>0.25424617960323459</v>
      </c>
      <c r="S1591">
        <v>0.19600631765327778</v>
      </c>
    </row>
    <row r="1592" spans="2:19" x14ac:dyDescent="0.45">
      <c r="B1592" s="3">
        <v>42813</v>
      </c>
      <c r="I1592">
        <v>0.38994297767457797</v>
      </c>
      <c r="J1592">
        <v>0.28739459133826639</v>
      </c>
      <c r="K1592">
        <v>0.32266243098715547</v>
      </c>
      <c r="Q1592">
        <v>0.62500255727623255</v>
      </c>
      <c r="R1592">
        <v>0.22738528251822812</v>
      </c>
      <c r="S1592">
        <v>0.14761216020553944</v>
      </c>
    </row>
    <row r="1593" spans="2:19" x14ac:dyDescent="0.45">
      <c r="B1593" s="3">
        <v>42813</v>
      </c>
      <c r="I1593">
        <v>0.61673215829173478</v>
      </c>
      <c r="J1593">
        <v>0.23504116072482475</v>
      </c>
      <c r="K1593">
        <v>0.14822668098344055</v>
      </c>
      <c r="Q1593">
        <v>0.48168011808319972</v>
      </c>
      <c r="R1593">
        <v>0.27238291605632159</v>
      </c>
      <c r="S1593">
        <v>0.24593696586047858</v>
      </c>
    </row>
    <row r="1594" spans="2:19" x14ac:dyDescent="0.45">
      <c r="B1594" s="3">
        <v>42814</v>
      </c>
      <c r="I1594">
        <v>0.52902266376391294</v>
      </c>
      <c r="J1594">
        <v>0.25385544676281224</v>
      </c>
      <c r="K1594">
        <v>0.21712188947327485</v>
      </c>
      <c r="Q1594" t="s">
        <v>5818</v>
      </c>
      <c r="R1594" t="s">
        <v>5818</v>
      </c>
      <c r="S1594" t="s">
        <v>5818</v>
      </c>
    </row>
    <row r="1595" spans="2:19" x14ac:dyDescent="0.45">
      <c r="B1595" s="3" t="s">
        <v>5573</v>
      </c>
      <c r="I1595">
        <v>0.61628946769420867</v>
      </c>
      <c r="J1595">
        <v>0.22658358534126752</v>
      </c>
      <c r="K1595">
        <v>0.15712694696452378</v>
      </c>
      <c r="Q1595">
        <v>0.40272888554523667</v>
      </c>
      <c r="R1595">
        <v>0.29060744940517119</v>
      </c>
      <c r="S1595">
        <v>0.30666366504959208</v>
      </c>
    </row>
    <row r="1596" spans="2:19" x14ac:dyDescent="0.45">
      <c r="B1596" s="3" t="s">
        <v>5573</v>
      </c>
      <c r="I1596">
        <v>0.40315404310546987</v>
      </c>
      <c r="J1596">
        <v>0.27734569507489965</v>
      </c>
      <c r="K1596">
        <v>0.31950026181963037</v>
      </c>
      <c r="Q1596">
        <v>0.35130061088743686</v>
      </c>
      <c r="R1596">
        <v>0.29739877822512628</v>
      </c>
      <c r="S1596">
        <v>0.35130061088743686</v>
      </c>
    </row>
    <row r="1597" spans="2:19" x14ac:dyDescent="0.45">
      <c r="B1597" s="3" t="s">
        <v>5574</v>
      </c>
      <c r="I1597">
        <v>0.41885589131851919</v>
      </c>
      <c r="J1597">
        <v>0.28476059593290115</v>
      </c>
      <c r="K1597">
        <v>0.2963835127485796</v>
      </c>
      <c r="Q1597">
        <v>0.37616616792818164</v>
      </c>
      <c r="R1597">
        <v>0.28140585577656518</v>
      </c>
      <c r="S1597">
        <v>0.34242797629525318</v>
      </c>
    </row>
    <row r="1598" spans="2:19" x14ac:dyDescent="0.45">
      <c r="B1598" s="3" t="s">
        <v>5574</v>
      </c>
      <c r="I1598">
        <v>0.46779360316350138</v>
      </c>
      <c r="J1598">
        <v>0.27813607826242348</v>
      </c>
      <c r="K1598">
        <v>0.25407031857407508</v>
      </c>
      <c r="Q1598">
        <v>0.48703754840685815</v>
      </c>
      <c r="R1598">
        <v>0.27527416243653308</v>
      </c>
      <c r="S1598">
        <v>0.23768828915660881</v>
      </c>
    </row>
    <row r="1599" spans="2:19" x14ac:dyDescent="0.45">
      <c r="B1599" s="3" t="s">
        <v>5574</v>
      </c>
      <c r="I1599">
        <v>0.4226866734115346</v>
      </c>
      <c r="J1599">
        <v>0.27020372268634008</v>
      </c>
      <c r="K1599">
        <v>0.30710960390212522</v>
      </c>
      <c r="Q1599">
        <v>0.57927353269577542</v>
      </c>
      <c r="R1599">
        <v>0.24484534517711307</v>
      </c>
      <c r="S1599">
        <v>0.17588112212711168</v>
      </c>
    </row>
    <row r="1600" spans="2:19" x14ac:dyDescent="0.45">
      <c r="B1600" s="3" t="s">
        <v>5574</v>
      </c>
      <c r="I1600">
        <v>0.3162114538632757</v>
      </c>
      <c r="J1600">
        <v>0.28739411735363152</v>
      </c>
      <c r="K1600">
        <v>0.39639442878309272</v>
      </c>
      <c r="Q1600">
        <v>0.29128958745771677</v>
      </c>
      <c r="R1600">
        <v>0.29309320913003478</v>
      </c>
      <c r="S1600">
        <v>0.41561720341224839</v>
      </c>
    </row>
    <row r="1601" spans="2:19" x14ac:dyDescent="0.45">
      <c r="B1601" s="3" t="s">
        <v>5574</v>
      </c>
      <c r="I1601">
        <v>0.49418113522247636</v>
      </c>
      <c r="J1601">
        <v>0.25904825155279104</v>
      </c>
      <c r="K1601">
        <v>0.24677061322473262</v>
      </c>
      <c r="Q1601">
        <v>0.39170715905409786</v>
      </c>
      <c r="R1601">
        <v>0.28325234855847098</v>
      </c>
      <c r="S1601">
        <v>0.32504049238743116</v>
      </c>
    </row>
    <row r="1602" spans="2:19" x14ac:dyDescent="0.45">
      <c r="B1602" s="3" t="s">
        <v>5574</v>
      </c>
      <c r="I1602">
        <v>0.39318487980670536</v>
      </c>
      <c r="J1602">
        <v>0.29369325772927179</v>
      </c>
      <c r="K1602">
        <v>0.31312186246402279</v>
      </c>
      <c r="Q1602">
        <v>0.3437567647648736</v>
      </c>
      <c r="R1602">
        <v>0.29559545648969054</v>
      </c>
      <c r="S1602">
        <v>0.36064777874543591</v>
      </c>
    </row>
    <row r="1603" spans="2:19" x14ac:dyDescent="0.45">
      <c r="B1603" s="3" t="s">
        <v>5574</v>
      </c>
      <c r="I1603">
        <v>0.3215052184375346</v>
      </c>
      <c r="J1603">
        <v>0.27718650085149027</v>
      </c>
      <c r="K1603">
        <v>0.40130828071097507</v>
      </c>
      <c r="Q1603">
        <v>0.66302699873080784</v>
      </c>
      <c r="R1603">
        <v>0.21263661100987205</v>
      </c>
      <c r="S1603">
        <v>0.1243363902593202</v>
      </c>
    </row>
    <row r="1604" spans="2:19" x14ac:dyDescent="0.45">
      <c r="B1604" s="3" t="s">
        <v>5575</v>
      </c>
      <c r="I1604">
        <v>0.66268807257909279</v>
      </c>
      <c r="J1604">
        <v>0.21278607103487468</v>
      </c>
      <c r="K1604">
        <v>0.12452585638603264</v>
      </c>
      <c r="Q1604">
        <v>0.45666948950122677</v>
      </c>
      <c r="R1604">
        <v>0.27166525524938651</v>
      </c>
      <c r="S1604">
        <v>0.27166525524938651</v>
      </c>
    </row>
    <row r="1605" spans="2:19" x14ac:dyDescent="0.45">
      <c r="B1605" s="3" t="s">
        <v>5575</v>
      </c>
      <c r="I1605">
        <v>0.44010586410804431</v>
      </c>
      <c r="J1605">
        <v>0.26791846475715364</v>
      </c>
      <c r="K1605">
        <v>0.291975671134802</v>
      </c>
      <c r="Q1605">
        <v>0.32077958760945297</v>
      </c>
      <c r="R1605">
        <v>0.28252989360700498</v>
      </c>
      <c r="S1605">
        <v>0.396690518783542</v>
      </c>
    </row>
    <row r="1606" spans="2:19" x14ac:dyDescent="0.45">
      <c r="B1606" s="3" t="s">
        <v>5575</v>
      </c>
      <c r="I1606">
        <v>0.4890708063234942</v>
      </c>
      <c r="J1606">
        <v>0.27245724491704326</v>
      </c>
      <c r="K1606">
        <v>0.23847194875946245</v>
      </c>
      <c r="Q1606">
        <v>0.29128958745771677</v>
      </c>
      <c r="R1606">
        <v>0.29309320913003478</v>
      </c>
      <c r="S1606">
        <v>0.41561720341224839</v>
      </c>
    </row>
    <row r="1607" spans="2:19" x14ac:dyDescent="0.45">
      <c r="B1607" s="3" t="s">
        <v>5576</v>
      </c>
      <c r="I1607">
        <v>0.70059636635341238</v>
      </c>
      <c r="J1607">
        <v>0.20782672464760044</v>
      </c>
      <c r="K1607">
        <v>9.1576908998987183E-2</v>
      </c>
      <c r="Q1607">
        <v>0.4769429596433889</v>
      </c>
      <c r="R1607">
        <v>0.28824197148401576</v>
      </c>
      <c r="S1607">
        <v>0.23481506887259537</v>
      </c>
    </row>
    <row r="1608" spans="2:19" x14ac:dyDescent="0.45">
      <c r="B1608" s="3" t="s">
        <v>5576</v>
      </c>
      <c r="I1608">
        <v>0.38067560526392313</v>
      </c>
      <c r="J1608">
        <v>0.27810349818756264</v>
      </c>
      <c r="K1608">
        <v>0.34122089654851406</v>
      </c>
      <c r="Q1608">
        <v>0.52629546602545629</v>
      </c>
      <c r="R1608">
        <v>0.27725039345097208</v>
      </c>
      <c r="S1608">
        <v>0.1964541405235716</v>
      </c>
    </row>
    <row r="1609" spans="2:19" x14ac:dyDescent="0.45">
      <c r="B1609" s="3" t="s">
        <v>5576</v>
      </c>
      <c r="I1609">
        <v>0.44407144901678997</v>
      </c>
      <c r="J1609">
        <v>0.26936053901176232</v>
      </c>
      <c r="K1609">
        <v>0.28656801197144766</v>
      </c>
      <c r="Q1609">
        <v>0.36739135475357865</v>
      </c>
      <c r="R1609">
        <v>0.29632955391000632</v>
      </c>
      <c r="S1609">
        <v>0.33627909133641509</v>
      </c>
    </row>
    <row r="1610" spans="2:19" x14ac:dyDescent="0.45">
      <c r="B1610" s="3" t="s">
        <v>5576</v>
      </c>
      <c r="I1610">
        <v>0.20662202497634621</v>
      </c>
      <c r="J1610">
        <v>0.26705035519939785</v>
      </c>
      <c r="K1610">
        <v>0.52632761982425602</v>
      </c>
      <c r="Q1610">
        <v>0.31518191511087562</v>
      </c>
      <c r="R1610">
        <v>0.29643536842210771</v>
      </c>
      <c r="S1610">
        <v>0.38838271646701672</v>
      </c>
    </row>
    <row r="1611" spans="2:19" x14ac:dyDescent="0.45">
      <c r="B1611" s="3" t="s">
        <v>5576</v>
      </c>
      <c r="I1611">
        <v>0.32167206748221111</v>
      </c>
      <c r="J1611">
        <v>0.27175110899980826</v>
      </c>
      <c r="K1611">
        <v>0.40657682351798063</v>
      </c>
      <c r="Q1611">
        <v>0.41523339018628547</v>
      </c>
      <c r="R1611">
        <v>0.27479069560713337</v>
      </c>
      <c r="S1611">
        <v>0.30997591420658122</v>
      </c>
    </row>
    <row r="1612" spans="2:19" x14ac:dyDescent="0.45">
      <c r="B1612" s="3" t="s">
        <v>5576</v>
      </c>
      <c r="I1612">
        <v>0.36608102350839045</v>
      </c>
      <c r="J1612">
        <v>0.28394684912111134</v>
      </c>
      <c r="K1612">
        <v>0.34997212737049826</v>
      </c>
      <c r="Q1612">
        <v>0.36889461827935988</v>
      </c>
      <c r="R1612">
        <v>0.27725041342760781</v>
      </c>
      <c r="S1612">
        <v>0.35385496829303231</v>
      </c>
    </row>
    <row r="1613" spans="2:19" x14ac:dyDescent="0.45">
      <c r="B1613" s="3" t="s">
        <v>5577</v>
      </c>
      <c r="I1613">
        <v>0.53835926726526095</v>
      </c>
      <c r="J1613">
        <v>0.26439074386626454</v>
      </c>
      <c r="K1613">
        <v>0.19724998886847459</v>
      </c>
      <c r="Q1613">
        <v>0.67722202881976112</v>
      </c>
      <c r="R1613">
        <v>0.20326098610546717</v>
      </c>
      <c r="S1613">
        <v>0.11951698507477179</v>
      </c>
    </row>
    <row r="1614" spans="2:19" x14ac:dyDescent="0.45">
      <c r="B1614" s="3" t="s">
        <v>5577</v>
      </c>
      <c r="I1614">
        <v>0.27841971009642191</v>
      </c>
      <c r="J1614">
        <v>0.27924308064610409</v>
      </c>
      <c r="K1614">
        <v>0.44233720925747405</v>
      </c>
      <c r="Q1614">
        <v>0.51002089128168582</v>
      </c>
      <c r="R1614">
        <v>0.26661145098105377</v>
      </c>
      <c r="S1614">
        <v>0.2233676577372605</v>
      </c>
    </row>
    <row r="1615" spans="2:19" x14ac:dyDescent="0.45">
      <c r="B1615" s="3" t="s">
        <v>5577</v>
      </c>
      <c r="I1615">
        <v>0.62827756269729396</v>
      </c>
      <c r="J1615">
        <v>0.22389302707294204</v>
      </c>
      <c r="K1615">
        <v>0.14782941022976412</v>
      </c>
      <c r="Q1615">
        <v>0.6723473998365832</v>
      </c>
      <c r="R1615">
        <v>0.20899503068935818</v>
      </c>
      <c r="S1615">
        <v>0.11865756947405849</v>
      </c>
    </row>
    <row r="1616" spans="2:19" x14ac:dyDescent="0.45">
      <c r="B1616" s="3" t="s">
        <v>5578</v>
      </c>
      <c r="I1616">
        <v>0.36465961589978252</v>
      </c>
      <c r="J1616">
        <v>0.27481140652174357</v>
      </c>
      <c r="K1616">
        <v>0.36052897757847396</v>
      </c>
      <c r="Q1616" t="s">
        <v>5818</v>
      </c>
      <c r="R1616" t="s">
        <v>5818</v>
      </c>
      <c r="S1616" t="s">
        <v>5818</v>
      </c>
    </row>
    <row r="1617" spans="2:19" x14ac:dyDescent="0.45">
      <c r="B1617" s="3" t="s">
        <v>5578</v>
      </c>
      <c r="I1617">
        <v>0.52902971605785609</v>
      </c>
      <c r="J1617">
        <v>0.25735275426421622</v>
      </c>
      <c r="K1617">
        <v>0.2136175296779278</v>
      </c>
      <c r="Q1617">
        <v>0.47466101138268818</v>
      </c>
      <c r="R1617">
        <v>0.26781231786572657</v>
      </c>
      <c r="S1617">
        <v>0.25752667075158525</v>
      </c>
    </row>
    <row r="1618" spans="2:19" x14ac:dyDescent="0.45">
      <c r="B1618" s="3" t="s">
        <v>5578</v>
      </c>
      <c r="I1618">
        <v>0.49910404537397501</v>
      </c>
      <c r="J1618">
        <v>0.26249254220310581</v>
      </c>
      <c r="K1618">
        <v>0.2384034124229191</v>
      </c>
      <c r="Q1618" t="s">
        <v>5818</v>
      </c>
      <c r="R1618" t="s">
        <v>5818</v>
      </c>
      <c r="S1618" t="s">
        <v>5818</v>
      </c>
    </row>
    <row r="1619" spans="2:19" x14ac:dyDescent="0.45">
      <c r="B1619" s="3" t="s">
        <v>5578</v>
      </c>
      <c r="I1619">
        <v>0.4170170848911281</v>
      </c>
      <c r="J1619">
        <v>0.27801812128690934</v>
      </c>
      <c r="K1619">
        <v>0.30496479382196251</v>
      </c>
      <c r="Q1619">
        <v>0.39015639610796604</v>
      </c>
      <c r="R1619">
        <v>0.28586766866479751</v>
      </c>
      <c r="S1619">
        <v>0.32397593522723644</v>
      </c>
    </row>
    <row r="1620" spans="2:19" x14ac:dyDescent="0.45">
      <c r="B1620" s="3" t="s">
        <v>5578</v>
      </c>
      <c r="I1620">
        <v>0.60579358147337059</v>
      </c>
      <c r="J1620">
        <v>0.23384254267783994</v>
      </c>
      <c r="K1620">
        <v>0.16036387584878944</v>
      </c>
      <c r="Q1620">
        <v>0.52049334216134979</v>
      </c>
      <c r="R1620">
        <v>0.26687490672473241</v>
      </c>
      <c r="S1620">
        <v>0.21263175111391794</v>
      </c>
    </row>
    <row r="1621" spans="2:19" x14ac:dyDescent="0.45">
      <c r="B1621" s="3" t="s">
        <v>5579</v>
      </c>
      <c r="I1621">
        <v>0.46327994572155135</v>
      </c>
      <c r="J1621">
        <v>0.2748679514941742</v>
      </c>
      <c r="K1621">
        <v>0.26185210278427445</v>
      </c>
      <c r="Q1621">
        <v>0.71055312612654975</v>
      </c>
      <c r="R1621">
        <v>0.18720709706744404</v>
      </c>
      <c r="S1621">
        <v>0.1022397768060061</v>
      </c>
    </row>
    <row r="1622" spans="2:19" x14ac:dyDescent="0.45">
      <c r="B1622" s="3" t="s">
        <v>5580</v>
      </c>
      <c r="I1622">
        <v>0.72738350892735315</v>
      </c>
      <c r="J1622">
        <v>0.17796299722824979</v>
      </c>
      <c r="K1622">
        <v>9.4653493844396946E-2</v>
      </c>
      <c r="Q1622">
        <v>0.46295491213324447</v>
      </c>
      <c r="R1622">
        <v>0.2600740032267726</v>
      </c>
      <c r="S1622">
        <v>0.27697108463998305</v>
      </c>
    </row>
    <row r="1623" spans="2:19" x14ac:dyDescent="0.45">
      <c r="B1623" s="3" t="s">
        <v>5581</v>
      </c>
      <c r="I1623">
        <v>0.64087764087764088</v>
      </c>
      <c r="J1623">
        <v>0.21374921374921374</v>
      </c>
      <c r="K1623">
        <v>0.14537314537314538</v>
      </c>
      <c r="Q1623">
        <v>0.4502779938563431</v>
      </c>
      <c r="R1623">
        <v>0.28568004458489143</v>
      </c>
      <c r="S1623">
        <v>0.26404196155876547</v>
      </c>
    </row>
    <row r="1624" spans="2:19" x14ac:dyDescent="0.45">
      <c r="B1624" s="3" t="s">
        <v>5581</v>
      </c>
      <c r="I1624">
        <v>0.27086989232816822</v>
      </c>
      <c r="J1624">
        <v>0.28915933100866836</v>
      </c>
      <c r="K1624">
        <v>0.43997077666316337</v>
      </c>
      <c r="Q1624" t="s">
        <v>5818</v>
      </c>
      <c r="R1624" t="s">
        <v>5818</v>
      </c>
      <c r="S1624" t="s">
        <v>5818</v>
      </c>
    </row>
    <row r="1625" spans="2:19" x14ac:dyDescent="0.45">
      <c r="B1625" s="3" t="s">
        <v>5581</v>
      </c>
      <c r="I1625">
        <v>0.61326566681815886</v>
      </c>
      <c r="J1625">
        <v>0.24214765439579863</v>
      </c>
      <c r="K1625">
        <v>0.14458667878604253</v>
      </c>
      <c r="Q1625">
        <v>0.49420981723910501</v>
      </c>
      <c r="R1625">
        <v>0.26717934808894656</v>
      </c>
      <c r="S1625">
        <v>0.23861083467194832</v>
      </c>
    </row>
    <row r="1626" spans="2:19" x14ac:dyDescent="0.45">
      <c r="B1626" s="3" t="s">
        <v>5581</v>
      </c>
      <c r="I1626">
        <v>0.44598831726092597</v>
      </c>
      <c r="J1626">
        <v>0.26845117296477894</v>
      </c>
      <c r="K1626">
        <v>0.28556050977429498</v>
      </c>
      <c r="Q1626">
        <v>0.39641528149711358</v>
      </c>
      <c r="R1626">
        <v>0.2764572668022568</v>
      </c>
      <c r="S1626">
        <v>0.32712745170062962</v>
      </c>
    </row>
    <row r="1627" spans="2:19" x14ac:dyDescent="0.45">
      <c r="B1627" s="3" t="s">
        <v>5581</v>
      </c>
      <c r="I1627">
        <v>0.39457116338836767</v>
      </c>
      <c r="J1627">
        <v>0.27624564183703965</v>
      </c>
      <c r="K1627">
        <v>0.32918319477459257</v>
      </c>
      <c r="Q1627" t="s">
        <v>5818</v>
      </c>
      <c r="R1627" t="s">
        <v>5818</v>
      </c>
      <c r="S1627" t="s">
        <v>5818</v>
      </c>
    </row>
    <row r="1628" spans="2:19" x14ac:dyDescent="0.45">
      <c r="B1628" s="3" t="s">
        <v>5581</v>
      </c>
      <c r="I1628">
        <v>0.35648299588877363</v>
      </c>
      <c r="J1628">
        <v>0.27320963308420904</v>
      </c>
      <c r="K1628">
        <v>0.37030737102701738</v>
      </c>
      <c r="Q1628" t="s">
        <v>5818</v>
      </c>
      <c r="R1628" t="s">
        <v>5818</v>
      </c>
      <c r="S1628" t="s">
        <v>5818</v>
      </c>
    </row>
    <row r="1629" spans="2:19" x14ac:dyDescent="0.45">
      <c r="B1629" s="3" t="s">
        <v>5581</v>
      </c>
      <c r="I1629">
        <v>0.39471908020295116</v>
      </c>
      <c r="J1629">
        <v>0.28911232137038584</v>
      </c>
      <c r="K1629">
        <v>0.31616859842666289</v>
      </c>
      <c r="Q1629" t="s">
        <v>5818</v>
      </c>
      <c r="R1629" t="s">
        <v>5818</v>
      </c>
      <c r="S1629" t="s">
        <v>5818</v>
      </c>
    </row>
    <row r="1630" spans="2:19" x14ac:dyDescent="0.45">
      <c r="B1630" s="3" t="s">
        <v>5581</v>
      </c>
      <c r="I1630">
        <v>0.45019016482258989</v>
      </c>
      <c r="J1630">
        <v>0.28733255665799518</v>
      </c>
      <c r="K1630">
        <v>0.26247727851941499</v>
      </c>
      <c r="Q1630" t="s">
        <v>5818</v>
      </c>
      <c r="R1630" t="s">
        <v>5818</v>
      </c>
      <c r="S1630" t="s">
        <v>5818</v>
      </c>
    </row>
    <row r="1631" spans="2:19" x14ac:dyDescent="0.45">
      <c r="B1631" s="3" t="s">
        <v>5582</v>
      </c>
      <c r="I1631">
        <v>0.3790913006029285</v>
      </c>
      <c r="J1631">
        <v>0.282192075796727</v>
      </c>
      <c r="K1631">
        <v>0.33871662360034455</v>
      </c>
      <c r="Q1631">
        <v>0.39641528149711358</v>
      </c>
      <c r="R1631">
        <v>0.2764572668022568</v>
      </c>
      <c r="S1631">
        <v>0.32712745170062962</v>
      </c>
    </row>
    <row r="1632" spans="2:19" x14ac:dyDescent="0.45">
      <c r="B1632" s="3" t="s">
        <v>5582</v>
      </c>
      <c r="I1632">
        <v>0.36177000971008461</v>
      </c>
      <c r="J1632">
        <v>0.27229851574420866</v>
      </c>
      <c r="K1632">
        <v>0.36593147454570679</v>
      </c>
      <c r="Q1632">
        <v>0.5565089453860641</v>
      </c>
      <c r="R1632">
        <v>0.25195386064030134</v>
      </c>
      <c r="S1632">
        <v>0.1915371939736347</v>
      </c>
    </row>
    <row r="1633" spans="2:19" x14ac:dyDescent="0.45">
      <c r="B1633" s="3" t="s">
        <v>5582</v>
      </c>
      <c r="I1633">
        <v>0.54970072780796153</v>
      </c>
      <c r="J1633">
        <v>0.25559177448113124</v>
      </c>
      <c r="K1633">
        <v>0.19470749771090734</v>
      </c>
      <c r="Q1633">
        <v>0.45441085802430164</v>
      </c>
      <c r="R1633">
        <v>0.2881838001058491</v>
      </c>
      <c r="S1633">
        <v>0.25740534186984937</v>
      </c>
    </row>
    <row r="1634" spans="2:19" x14ac:dyDescent="0.45">
      <c r="B1634" s="3" t="s">
        <v>5583</v>
      </c>
      <c r="I1634">
        <v>0.56339408191260043</v>
      </c>
      <c r="J1634">
        <v>0.23887909073094263</v>
      </c>
      <c r="K1634">
        <v>0.197726827356457</v>
      </c>
      <c r="Q1634">
        <v>0.38230309425112002</v>
      </c>
      <c r="R1634">
        <v>0.29379289787649765</v>
      </c>
      <c r="S1634">
        <v>0.32390400787238249</v>
      </c>
    </row>
    <row r="1635" spans="2:19" x14ac:dyDescent="0.45">
      <c r="B1635" s="3" t="s">
        <v>5583</v>
      </c>
      <c r="I1635">
        <v>0.36457087896237833</v>
      </c>
      <c r="J1635">
        <v>0.28298174010854255</v>
      </c>
      <c r="K1635">
        <v>0.35244738092907918</v>
      </c>
      <c r="Q1635">
        <v>0.41877029086331413</v>
      </c>
      <c r="R1635">
        <v>0.28211753793149141</v>
      </c>
      <c r="S1635">
        <v>0.29911217120519445</v>
      </c>
    </row>
    <row r="1636" spans="2:19" x14ac:dyDescent="0.45">
      <c r="B1636" s="3" t="s">
        <v>5583</v>
      </c>
      <c r="I1636">
        <v>0.39166058198740228</v>
      </c>
      <c r="J1636">
        <v>0.28664583272486538</v>
      </c>
      <c r="K1636">
        <v>0.32169358528773229</v>
      </c>
      <c r="Q1636">
        <v>0.50196750254353939</v>
      </c>
      <c r="R1636">
        <v>0.27585433000179543</v>
      </c>
      <c r="S1636">
        <v>0.22217816745466512</v>
      </c>
    </row>
    <row r="1637" spans="2:19" x14ac:dyDescent="0.45">
      <c r="B1637" s="3" t="s">
        <v>5583</v>
      </c>
      <c r="I1637">
        <v>0.33048646369727308</v>
      </c>
      <c r="J1637">
        <v>0.27640369775010037</v>
      </c>
      <c r="K1637">
        <v>0.39310983855262666</v>
      </c>
      <c r="Q1637">
        <v>0.34587630802801828</v>
      </c>
      <c r="R1637">
        <v>0.27375225465621877</v>
      </c>
      <c r="S1637">
        <v>0.38037143731576284</v>
      </c>
    </row>
    <row r="1638" spans="2:19" x14ac:dyDescent="0.45">
      <c r="B1638" s="3" t="s">
        <v>5583</v>
      </c>
      <c r="I1638">
        <v>0.4085786874833528</v>
      </c>
      <c r="J1638">
        <v>0.28602966787550965</v>
      </c>
      <c r="K1638">
        <v>0.30539164464113755</v>
      </c>
      <c r="Q1638">
        <v>0.25138691475325137</v>
      </c>
      <c r="R1638">
        <v>0.26191692528326188</v>
      </c>
      <c r="S1638">
        <v>0.4866961599634867</v>
      </c>
    </row>
    <row r="1639" spans="2:19" x14ac:dyDescent="0.45">
      <c r="B1639" s="3" t="s">
        <v>5584</v>
      </c>
      <c r="I1639">
        <v>0.34263579412491452</v>
      </c>
      <c r="J1639">
        <v>0.27344874198752883</v>
      </c>
      <c r="K1639">
        <v>0.38391546388755649</v>
      </c>
      <c r="Q1639">
        <v>0.55330893547699522</v>
      </c>
      <c r="R1639">
        <v>0.25192784933467305</v>
      </c>
      <c r="S1639">
        <v>0.19476321518833159</v>
      </c>
    </row>
    <row r="1640" spans="2:19" x14ac:dyDescent="0.45">
      <c r="B1640" s="3" t="s">
        <v>5585</v>
      </c>
      <c r="I1640" t="s">
        <v>5818</v>
      </c>
      <c r="J1640" t="s">
        <v>5818</v>
      </c>
      <c r="K1640" t="s">
        <v>5818</v>
      </c>
      <c r="Q1640">
        <v>0.5204178537511871</v>
      </c>
      <c r="R1640">
        <v>0.26604259937593261</v>
      </c>
      <c r="S1640">
        <v>0.21353954687288013</v>
      </c>
    </row>
    <row r="1641" spans="2:19" x14ac:dyDescent="0.45">
      <c r="B1641" s="3" t="s">
        <v>5585</v>
      </c>
      <c r="I1641">
        <v>0.38680072121850373</v>
      </c>
      <c r="J1641">
        <v>0.27563471331336536</v>
      </c>
      <c r="K1641">
        <v>0.33756456546813096</v>
      </c>
      <c r="Q1641">
        <v>0.5565089453860641</v>
      </c>
      <c r="R1641">
        <v>0.25195386064030134</v>
      </c>
      <c r="S1641">
        <v>0.1915371939736347</v>
      </c>
    </row>
    <row r="1642" spans="2:19" x14ac:dyDescent="0.45">
      <c r="B1642" s="3" t="s">
        <v>5586</v>
      </c>
      <c r="I1642">
        <v>0.43051004863098125</v>
      </c>
      <c r="J1642">
        <v>0.28603120446173458</v>
      </c>
      <c r="K1642">
        <v>0.28345874690728418</v>
      </c>
      <c r="Q1642">
        <v>0.21462322934407843</v>
      </c>
      <c r="R1642">
        <v>0.26765203755244471</v>
      </c>
      <c r="S1642">
        <v>0.51772473310347689</v>
      </c>
    </row>
    <row r="1643" spans="2:19" x14ac:dyDescent="0.45">
      <c r="B1643" s="3" t="s">
        <v>5586</v>
      </c>
      <c r="I1643">
        <v>0.55322599328159394</v>
      </c>
      <c r="J1643">
        <v>0.24916019923549176</v>
      </c>
      <c r="K1643">
        <v>0.19761380748291443</v>
      </c>
      <c r="Q1643">
        <v>0.51773491416678763</v>
      </c>
      <c r="R1643">
        <v>0.26096090366884467</v>
      </c>
      <c r="S1643">
        <v>0.22130418216436784</v>
      </c>
    </row>
    <row r="1644" spans="2:19" x14ac:dyDescent="0.45">
      <c r="B1644" s="3" t="s">
        <v>5586</v>
      </c>
      <c r="I1644">
        <v>0.35538190466203451</v>
      </c>
      <c r="J1644">
        <v>0.27264441743016526</v>
      </c>
      <c r="K1644">
        <v>0.37197367790780017</v>
      </c>
      <c r="Q1644">
        <v>0.52601677318586426</v>
      </c>
      <c r="R1644">
        <v>0.25441530963393638</v>
      </c>
      <c r="S1644">
        <v>0.21956791718019933</v>
      </c>
    </row>
    <row r="1645" spans="2:19" x14ac:dyDescent="0.45">
      <c r="B1645" s="3" t="s">
        <v>5586</v>
      </c>
      <c r="I1645">
        <v>0.29259065246493221</v>
      </c>
      <c r="J1645">
        <v>0.28124090565159188</v>
      </c>
      <c r="K1645">
        <v>0.42616844188347597</v>
      </c>
      <c r="Q1645">
        <v>0.43020066831595399</v>
      </c>
      <c r="R1645">
        <v>0.28834008213239415</v>
      </c>
      <c r="S1645">
        <v>0.28145924955165191</v>
      </c>
    </row>
    <row r="1646" spans="2:19" x14ac:dyDescent="0.45">
      <c r="B1646" s="3" t="s">
        <v>5586</v>
      </c>
      <c r="I1646">
        <v>0.45664604297001909</v>
      </c>
      <c r="J1646">
        <v>0.27481588288042164</v>
      </c>
      <c r="K1646">
        <v>0.26853807414955916</v>
      </c>
      <c r="Q1646">
        <v>0.64147840884927221</v>
      </c>
      <c r="R1646">
        <v>0.22414632098354167</v>
      </c>
      <c r="S1646">
        <v>0.13437527016718614</v>
      </c>
    </row>
    <row r="1647" spans="2:19" x14ac:dyDescent="0.45">
      <c r="B1647" s="3" t="s">
        <v>5586</v>
      </c>
      <c r="I1647">
        <v>0.50176609105180536</v>
      </c>
      <c r="J1647">
        <v>0.26628728414442693</v>
      </c>
      <c r="K1647">
        <v>0.23194662480376763</v>
      </c>
      <c r="Q1647">
        <v>0.40799857378106713</v>
      </c>
      <c r="R1647">
        <v>0.28718989528008093</v>
      </c>
      <c r="S1647">
        <v>0.30481153093885188</v>
      </c>
    </row>
    <row r="1648" spans="2:19" x14ac:dyDescent="0.45">
      <c r="B1648" s="3" t="s">
        <v>5586</v>
      </c>
      <c r="I1648">
        <v>0.43002392344497609</v>
      </c>
      <c r="J1648">
        <v>0.29445773524720892</v>
      </c>
      <c r="K1648">
        <v>0.275518341307815</v>
      </c>
      <c r="Q1648">
        <v>0.61644858073766517</v>
      </c>
      <c r="R1648">
        <v>0.22028153268274525</v>
      </c>
      <c r="S1648">
        <v>0.16326988657958957</v>
      </c>
    </row>
    <row r="1649" spans="2:19" x14ac:dyDescent="0.45">
      <c r="B1649" s="3">
        <v>42861</v>
      </c>
      <c r="I1649">
        <v>0.47231458902928641</v>
      </c>
      <c r="J1649">
        <v>0.27972979630040151</v>
      </c>
      <c r="K1649">
        <v>0.2479556146703121</v>
      </c>
      <c r="Q1649">
        <v>0.3461122799836841</v>
      </c>
      <c r="R1649">
        <v>0.27478846988583988</v>
      </c>
      <c r="S1649">
        <v>0.37909925013047607</v>
      </c>
    </row>
    <row r="1650" spans="2:19" x14ac:dyDescent="0.45">
      <c r="B1650" s="3">
        <v>42862</v>
      </c>
      <c r="I1650">
        <v>0.35269499890438522</v>
      </c>
      <c r="J1650">
        <v>0.29198446887977575</v>
      </c>
      <c r="K1650">
        <v>0.35532053221583909</v>
      </c>
      <c r="Q1650">
        <v>0.52935175304887594</v>
      </c>
      <c r="R1650">
        <v>0.26796043836937744</v>
      </c>
      <c r="S1650">
        <v>0.20268780858174654</v>
      </c>
    </row>
    <row r="1651" spans="2:19" x14ac:dyDescent="0.45">
      <c r="B1651" s="3">
        <v>42862</v>
      </c>
      <c r="I1651">
        <v>0.5832977771480431</v>
      </c>
      <c r="J1651">
        <v>0.24095835942017341</v>
      </c>
      <c r="K1651">
        <v>0.17574386343178341</v>
      </c>
      <c r="Q1651">
        <v>0.51065146148094054</v>
      </c>
      <c r="R1651">
        <v>0.26799884011894559</v>
      </c>
      <c r="S1651">
        <v>0.22134969840011381</v>
      </c>
    </row>
    <row r="1652" spans="2:19" x14ac:dyDescent="0.45">
      <c r="B1652" s="3">
        <v>42862</v>
      </c>
      <c r="I1652">
        <v>0.39495357523824803</v>
      </c>
      <c r="J1652">
        <v>0.28758575695231559</v>
      </c>
      <c r="K1652">
        <v>0.31746066780943644</v>
      </c>
      <c r="Q1652">
        <v>0.53776404895742103</v>
      </c>
      <c r="R1652">
        <v>0.25586622607599163</v>
      </c>
      <c r="S1652">
        <v>0.20636972496658726</v>
      </c>
    </row>
    <row r="1653" spans="2:19" x14ac:dyDescent="0.45">
      <c r="B1653" s="3">
        <v>42862</v>
      </c>
      <c r="I1653">
        <v>0.59098079604827303</v>
      </c>
      <c r="J1653">
        <v>0.23027363893393024</v>
      </c>
      <c r="K1653">
        <v>0.17874556501779662</v>
      </c>
      <c r="Q1653">
        <v>0.37334124324416346</v>
      </c>
      <c r="R1653">
        <v>0.29016931661775353</v>
      </c>
      <c r="S1653">
        <v>0.33648944013808296</v>
      </c>
    </row>
    <row r="1654" spans="2:19" x14ac:dyDescent="0.45">
      <c r="B1654" s="3">
        <v>42862</v>
      </c>
      <c r="I1654">
        <v>0.43016702724307582</v>
      </c>
      <c r="J1654">
        <v>0.27975497405535144</v>
      </c>
      <c r="K1654">
        <v>0.29007799870157275</v>
      </c>
      <c r="Q1654">
        <v>0.33176968743736601</v>
      </c>
      <c r="R1654">
        <v>0.2874916211812778</v>
      </c>
      <c r="S1654">
        <v>0.38073869138135608</v>
      </c>
    </row>
    <row r="1655" spans="2:19" x14ac:dyDescent="0.45">
      <c r="B1655" s="3">
        <v>42862</v>
      </c>
      <c r="I1655">
        <v>0.24798886048647903</v>
      </c>
      <c r="J1655">
        <v>0.26782169799887456</v>
      </c>
      <c r="K1655">
        <v>0.48418944151464632</v>
      </c>
      <c r="Q1655">
        <v>0.72135306608525951</v>
      </c>
      <c r="R1655">
        <v>0.1871207750286509</v>
      </c>
      <c r="S1655">
        <v>9.1526158886089573E-2</v>
      </c>
    </row>
    <row r="1656" spans="2:19" x14ac:dyDescent="0.45">
      <c r="B1656" s="3">
        <v>42862</v>
      </c>
      <c r="I1656">
        <v>0.32634763830634705</v>
      </c>
      <c r="J1656">
        <v>0.27358961861630043</v>
      </c>
      <c r="K1656">
        <v>0.4000627430773524</v>
      </c>
      <c r="Q1656">
        <v>0.32056897240777449</v>
      </c>
      <c r="R1656">
        <v>0.26939938176449962</v>
      </c>
      <c r="S1656">
        <v>0.410031645827726</v>
      </c>
    </row>
    <row r="1657" spans="2:19" x14ac:dyDescent="0.45">
      <c r="B1657" s="3">
        <v>42862</v>
      </c>
      <c r="I1657" t="s">
        <v>5818</v>
      </c>
      <c r="J1657" t="s">
        <v>5818</v>
      </c>
      <c r="K1657" t="s">
        <v>5818</v>
      </c>
      <c r="Q1657">
        <v>0.37771937169527525</v>
      </c>
      <c r="R1657">
        <v>0.29282380487199761</v>
      </c>
      <c r="S1657">
        <v>0.32945682343272698</v>
      </c>
    </row>
    <row r="1658" spans="2:19" x14ac:dyDescent="0.45">
      <c r="B1658" s="3">
        <v>42866</v>
      </c>
      <c r="I1658" t="s">
        <v>5818</v>
      </c>
      <c r="J1658" t="s">
        <v>5818</v>
      </c>
      <c r="K1658" t="s">
        <v>5818</v>
      </c>
      <c r="Q1658">
        <v>0.53776404895742103</v>
      </c>
      <c r="R1658">
        <v>0.25586622607599163</v>
      </c>
      <c r="S1658">
        <v>0.20636972496658726</v>
      </c>
    </row>
    <row r="1659" spans="2:19" x14ac:dyDescent="0.45">
      <c r="B1659" s="3">
        <v>42866</v>
      </c>
      <c r="I1659">
        <v>0.41159729250171279</v>
      </c>
      <c r="J1659">
        <v>0.28641447601228515</v>
      </c>
      <c r="K1659">
        <v>0.30198823148600212</v>
      </c>
      <c r="Q1659">
        <v>0.39978257678201995</v>
      </c>
      <c r="R1659">
        <v>0.29012677416246468</v>
      </c>
      <c r="S1659">
        <v>0.31009064905551537</v>
      </c>
    </row>
    <row r="1660" spans="2:19" x14ac:dyDescent="0.45">
      <c r="B1660" s="3">
        <v>42867</v>
      </c>
      <c r="I1660">
        <v>0.46543344900374922</v>
      </c>
      <c r="J1660">
        <v>0.27640008461493459</v>
      </c>
      <c r="K1660">
        <v>0.25816646638131635</v>
      </c>
      <c r="Q1660">
        <v>0.43020066831595399</v>
      </c>
      <c r="R1660">
        <v>0.28834008213239415</v>
      </c>
      <c r="S1660">
        <v>0.28145924955165191</v>
      </c>
    </row>
    <row r="1661" spans="2:19" x14ac:dyDescent="0.45">
      <c r="B1661" s="3">
        <v>42867</v>
      </c>
      <c r="I1661">
        <v>0.51779821510005275</v>
      </c>
      <c r="J1661">
        <v>0.26396198965906614</v>
      </c>
      <c r="K1661">
        <v>0.21823979524088102</v>
      </c>
      <c r="Q1661">
        <v>0.52930862519768895</v>
      </c>
      <c r="R1661">
        <v>0.27576512568644751</v>
      </c>
      <c r="S1661">
        <v>0.19492624911586362</v>
      </c>
    </row>
    <row r="1662" spans="2:19" x14ac:dyDescent="0.45">
      <c r="B1662" s="3">
        <v>42869</v>
      </c>
      <c r="I1662">
        <v>0.56682957989443372</v>
      </c>
      <c r="J1662">
        <v>0.24984889497915949</v>
      </c>
      <c r="K1662">
        <v>0.1833215251264067</v>
      </c>
      <c r="Q1662">
        <v>0.32056897240777449</v>
      </c>
      <c r="R1662">
        <v>0.26939938176449962</v>
      </c>
      <c r="S1662">
        <v>0.410031645827726</v>
      </c>
    </row>
    <row r="1663" spans="2:19" x14ac:dyDescent="0.45">
      <c r="B1663" s="3">
        <v>42869</v>
      </c>
      <c r="I1663">
        <v>0.47002715861001909</v>
      </c>
      <c r="J1663">
        <v>0.27245713549298234</v>
      </c>
      <c r="K1663">
        <v>0.25751570589699857</v>
      </c>
      <c r="Q1663">
        <v>0.37771937169527525</v>
      </c>
      <c r="R1663">
        <v>0.29282380487199761</v>
      </c>
      <c r="S1663">
        <v>0.32945682343272698</v>
      </c>
    </row>
    <row r="1664" spans="2:19" x14ac:dyDescent="0.45">
      <c r="B1664" s="3">
        <v>42869</v>
      </c>
      <c r="I1664">
        <v>0.20990551393434653</v>
      </c>
      <c r="J1664">
        <v>0.25846681233474905</v>
      </c>
      <c r="K1664">
        <v>0.53162767373090447</v>
      </c>
      <c r="Q1664">
        <v>0.29274720720098391</v>
      </c>
      <c r="R1664">
        <v>0.27323252876894588</v>
      </c>
      <c r="S1664">
        <v>0.43402026403007016</v>
      </c>
    </row>
    <row r="1665" spans="2:19" x14ac:dyDescent="0.45">
      <c r="B1665" s="3">
        <v>42870</v>
      </c>
      <c r="I1665">
        <v>0.45887048996073665</v>
      </c>
      <c r="J1665">
        <v>0.26706286399848028</v>
      </c>
      <c r="K1665">
        <v>0.27406664604078312</v>
      </c>
      <c r="Q1665">
        <v>0.38694190571153791</v>
      </c>
      <c r="R1665">
        <v>0.28580263577431397</v>
      </c>
      <c r="S1665">
        <v>0.32725545851414817</v>
      </c>
    </row>
    <row r="1666" spans="2:19" x14ac:dyDescent="0.45">
      <c r="B1666" s="3">
        <v>42874</v>
      </c>
      <c r="I1666" t="s">
        <v>5818</v>
      </c>
      <c r="J1666" t="s">
        <v>5818</v>
      </c>
      <c r="K1666" t="s">
        <v>5818</v>
      </c>
      <c r="Q1666">
        <v>0.57244817481332189</v>
      </c>
      <c r="R1666">
        <v>0.24746308238636897</v>
      </c>
      <c r="S1666">
        <v>0.18008874280030912</v>
      </c>
    </row>
    <row r="1667" spans="2:19" x14ac:dyDescent="0.45">
      <c r="B1667" s="3">
        <v>42874</v>
      </c>
      <c r="I1667">
        <v>0.5349859007148009</v>
      </c>
      <c r="J1667">
        <v>0.24726211554856056</v>
      </c>
      <c r="K1667">
        <v>0.21775198373663845</v>
      </c>
      <c r="Q1667">
        <v>0.39978257678201995</v>
      </c>
      <c r="R1667">
        <v>0.29012677416246468</v>
      </c>
      <c r="S1667">
        <v>0.31009064905551537</v>
      </c>
    </row>
    <row r="1668" spans="2:19" x14ac:dyDescent="0.45">
      <c r="B1668" s="3">
        <v>42876</v>
      </c>
      <c r="I1668">
        <v>0.52036421803863675</v>
      </c>
      <c r="J1668">
        <v>0.2558139534883721</v>
      </c>
      <c r="K1668">
        <v>0.22382182847299126</v>
      </c>
      <c r="Q1668">
        <v>0.59790313693528108</v>
      </c>
      <c r="R1668">
        <v>0.24246909729071509</v>
      </c>
      <c r="S1668">
        <v>0.15962776577400387</v>
      </c>
    </row>
    <row r="1669" spans="2:19" x14ac:dyDescent="0.45">
      <c r="B1669" s="3">
        <v>42877</v>
      </c>
      <c r="I1669">
        <v>0.41004950980993632</v>
      </c>
      <c r="J1669">
        <v>0.27573037705984127</v>
      </c>
      <c r="K1669">
        <v>0.31422011313022247</v>
      </c>
      <c r="Q1669">
        <v>0.20514696014247441</v>
      </c>
      <c r="R1669">
        <v>0.25647760848804818</v>
      </c>
      <c r="S1669">
        <v>0.53837543136947752</v>
      </c>
    </row>
    <row r="1670" spans="2:19" x14ac:dyDescent="0.45">
      <c r="B1670" s="3">
        <v>42881</v>
      </c>
      <c r="I1670">
        <v>0.32846194082996494</v>
      </c>
      <c r="J1670">
        <v>0.28761959229530876</v>
      </c>
      <c r="K1670">
        <v>0.38391846687472636</v>
      </c>
      <c r="Q1670">
        <v>0.30514425596604133</v>
      </c>
      <c r="R1670">
        <v>0.30319111189236869</v>
      </c>
      <c r="S1670">
        <v>0.39166463214158992</v>
      </c>
    </row>
    <row r="1671" spans="2:19" x14ac:dyDescent="0.45">
      <c r="B1671" s="3">
        <v>42883</v>
      </c>
      <c r="I1671">
        <v>0.5324181009087362</v>
      </c>
      <c r="J1671">
        <v>0.24894696910855563</v>
      </c>
      <c r="K1671">
        <v>0.2186349299827082</v>
      </c>
      <c r="Q1671">
        <v>0.46100582411390317</v>
      </c>
      <c r="R1671">
        <v>0.28221993045739047</v>
      </c>
      <c r="S1671">
        <v>0.25677424542870625</v>
      </c>
    </row>
    <row r="1672" spans="2:19" x14ac:dyDescent="0.45">
      <c r="B1672" s="3">
        <v>42938</v>
      </c>
      <c r="I1672">
        <v>0.45497166823450141</v>
      </c>
      <c r="J1672">
        <v>0.27290758167603291</v>
      </c>
      <c r="K1672">
        <v>0.27212075008946568</v>
      </c>
      <c r="Q1672">
        <v>0.36073087723955932</v>
      </c>
      <c r="R1672">
        <v>0.29293200647976742</v>
      </c>
      <c r="S1672">
        <v>0.34633711628067315</v>
      </c>
    </row>
    <row r="1673" spans="2:19" x14ac:dyDescent="0.45">
      <c r="B1673" s="3">
        <v>42938</v>
      </c>
      <c r="I1673">
        <v>0.45694523556667521</v>
      </c>
      <c r="J1673">
        <v>0.2816840289606759</v>
      </c>
      <c r="K1673">
        <v>0.261370735472649</v>
      </c>
      <c r="Q1673">
        <v>0.40325564930327229</v>
      </c>
      <c r="R1673">
        <v>0.28243068997702103</v>
      </c>
      <c r="S1673">
        <v>0.31431366071970668</v>
      </c>
    </row>
    <row r="1674" spans="2:19" x14ac:dyDescent="0.45">
      <c r="B1674" s="3">
        <v>42938</v>
      </c>
      <c r="I1674">
        <v>0.47692857091538632</v>
      </c>
      <c r="J1674">
        <v>0.27318181855657325</v>
      </c>
      <c r="K1674">
        <v>0.24988961052804026</v>
      </c>
      <c r="Q1674">
        <v>0.54100980377131003</v>
      </c>
      <c r="R1674">
        <v>0.25822592098742725</v>
      </c>
      <c r="S1674">
        <v>0.2007642752412627</v>
      </c>
    </row>
    <row r="1675" spans="2:19" x14ac:dyDescent="0.45">
      <c r="B1675" s="3">
        <v>42938</v>
      </c>
      <c r="I1675">
        <v>0.39156505056417262</v>
      </c>
      <c r="J1675">
        <v>0.29007251325073974</v>
      </c>
      <c r="K1675">
        <v>0.31836243618508764</v>
      </c>
      <c r="Q1675">
        <v>0.6542511651415569</v>
      </c>
      <c r="R1675">
        <v>0.20986443325969445</v>
      </c>
      <c r="S1675">
        <v>0.13588440159874868</v>
      </c>
    </row>
    <row r="1676" spans="2:19" x14ac:dyDescent="0.45">
      <c r="B1676" s="3">
        <v>42939</v>
      </c>
      <c r="I1676">
        <v>0.33516963990028226</v>
      </c>
      <c r="J1676">
        <v>0.30016900352507542</v>
      </c>
      <c r="K1676">
        <v>0.36466135657464238</v>
      </c>
      <c r="Q1676">
        <v>0.52630303473965478</v>
      </c>
      <c r="R1676">
        <v>0.25539591919494808</v>
      </c>
      <c r="S1676">
        <v>0.21830104606539724</v>
      </c>
    </row>
    <row r="1677" spans="2:19" x14ac:dyDescent="0.45">
      <c r="B1677" s="3">
        <v>42939</v>
      </c>
      <c r="I1677">
        <v>0.43386283405949094</v>
      </c>
      <c r="J1677">
        <v>0.26611023267857092</v>
      </c>
      <c r="K1677">
        <v>0.30002693326193819</v>
      </c>
      <c r="Q1677">
        <v>0.46112296274809822</v>
      </c>
      <c r="R1677">
        <v>0.28749738283866133</v>
      </c>
      <c r="S1677">
        <v>0.25137965441324056</v>
      </c>
    </row>
    <row r="1678" spans="2:19" x14ac:dyDescent="0.45">
      <c r="B1678" s="3">
        <v>42939</v>
      </c>
      <c r="I1678">
        <v>0.41167492638080877</v>
      </c>
      <c r="J1678">
        <v>0.28912590677296562</v>
      </c>
      <c r="K1678">
        <v>0.29919916684622572</v>
      </c>
      <c r="Q1678">
        <v>0.46563297664342418</v>
      </c>
      <c r="R1678">
        <v>0.26642460207959934</v>
      </c>
      <c r="S1678">
        <v>0.26794242127697659</v>
      </c>
    </row>
    <row r="1679" spans="2:19" x14ac:dyDescent="0.45">
      <c r="B1679" s="3">
        <v>42939</v>
      </c>
      <c r="I1679">
        <v>0.5565606444694533</v>
      </c>
      <c r="J1679">
        <v>0.27327903390209429</v>
      </c>
      <c r="K1679">
        <v>0.17016032162845246</v>
      </c>
      <c r="Q1679">
        <v>0.44421101774042954</v>
      </c>
      <c r="R1679">
        <v>0.2664476046828988</v>
      </c>
      <c r="S1679">
        <v>0.28934137757667172</v>
      </c>
    </row>
    <row r="1680" spans="2:19" x14ac:dyDescent="0.45">
      <c r="B1680" s="3">
        <v>42939</v>
      </c>
      <c r="I1680">
        <v>0.55655042594225046</v>
      </c>
      <c r="J1680">
        <v>0.2716907193477483</v>
      </c>
      <c r="K1680">
        <v>0.1717588547100013</v>
      </c>
      <c r="Q1680">
        <v>0.24996923834133133</v>
      </c>
      <c r="R1680">
        <v>0.28226897994339856</v>
      </c>
      <c r="S1680">
        <v>0.46776178171527005</v>
      </c>
    </row>
    <row r="1681" spans="2:19" x14ac:dyDescent="0.45">
      <c r="B1681" s="3">
        <v>42945</v>
      </c>
      <c r="I1681">
        <v>0.40315198608274289</v>
      </c>
      <c r="J1681">
        <v>0.29465965536819</v>
      </c>
      <c r="K1681">
        <v>0.30218835854906706</v>
      </c>
      <c r="Q1681">
        <v>0.32592713863616879</v>
      </c>
      <c r="R1681">
        <v>0.28733696626673222</v>
      </c>
      <c r="S1681">
        <v>0.38673589509709921</v>
      </c>
    </row>
    <row r="1682" spans="2:19" x14ac:dyDescent="0.45">
      <c r="B1682" s="3">
        <v>42945</v>
      </c>
      <c r="I1682">
        <v>0.61259253359262866</v>
      </c>
      <c r="J1682">
        <v>0.24592012870366325</v>
      </c>
      <c r="K1682">
        <v>0.14148733770370811</v>
      </c>
      <c r="Q1682">
        <v>0.40268781460948366</v>
      </c>
      <c r="R1682">
        <v>0.27934961890497356</v>
      </c>
      <c r="S1682">
        <v>0.31796256648554277</v>
      </c>
    </row>
    <row r="1683" spans="2:19" x14ac:dyDescent="0.45">
      <c r="B1683" s="3">
        <v>42945</v>
      </c>
      <c r="I1683">
        <v>0.49187407659961363</v>
      </c>
      <c r="J1683">
        <v>0.27758836231389933</v>
      </c>
      <c r="K1683">
        <v>0.2305375610864871</v>
      </c>
      <c r="Q1683">
        <v>0.23940318497029817</v>
      </c>
      <c r="R1683">
        <v>0.23457322958701102</v>
      </c>
      <c r="S1683">
        <v>0.52602358544269101</v>
      </c>
    </row>
    <row r="1684" spans="2:19" x14ac:dyDescent="0.45">
      <c r="B1684" s="3">
        <v>42945</v>
      </c>
      <c r="I1684">
        <v>0.32566655974494313</v>
      </c>
      <c r="J1684">
        <v>0.28411288989978517</v>
      </c>
      <c r="K1684">
        <v>0.39022055035527176</v>
      </c>
      <c r="Q1684" t="s">
        <v>5818</v>
      </c>
      <c r="R1684" t="s">
        <v>5818</v>
      </c>
      <c r="S1684" t="s">
        <v>5818</v>
      </c>
    </row>
    <row r="1685" spans="2:19" x14ac:dyDescent="0.45">
      <c r="B1685" s="3">
        <v>42946</v>
      </c>
      <c r="I1685">
        <v>0.52606165662081616</v>
      </c>
      <c r="J1685">
        <v>0.27299243917711657</v>
      </c>
      <c r="K1685">
        <v>0.20094590420206715</v>
      </c>
      <c r="Q1685">
        <v>0.55323878984655717</v>
      </c>
      <c r="R1685">
        <v>0.24785129344782481</v>
      </c>
      <c r="S1685">
        <v>0.19890991670561814</v>
      </c>
    </row>
    <row r="1686" spans="2:19" x14ac:dyDescent="0.45">
      <c r="B1686" s="3">
        <v>42946</v>
      </c>
      <c r="I1686">
        <v>0.36590958367860954</v>
      </c>
      <c r="J1686">
        <v>0.29907005616492471</v>
      </c>
      <c r="K1686">
        <v>0.3350203601564658</v>
      </c>
      <c r="Q1686">
        <v>0.56342529427167609</v>
      </c>
      <c r="R1686">
        <v>0.2544639144441545</v>
      </c>
      <c r="S1686">
        <v>0.18211079128416932</v>
      </c>
    </row>
    <row r="1687" spans="2:19" x14ac:dyDescent="0.45">
      <c r="B1687" s="3">
        <v>42946</v>
      </c>
      <c r="I1687">
        <v>0.28298186667363934</v>
      </c>
      <c r="J1687">
        <v>0.2771509628835519</v>
      </c>
      <c r="K1687">
        <v>0.43986717044280882</v>
      </c>
      <c r="Q1687">
        <v>0.47927873205054194</v>
      </c>
      <c r="R1687">
        <v>0.28049119504222386</v>
      </c>
      <c r="S1687">
        <v>0.24023007290723411</v>
      </c>
    </row>
    <row r="1688" spans="2:19" x14ac:dyDescent="0.45">
      <c r="B1688" s="3">
        <v>42946</v>
      </c>
      <c r="I1688">
        <v>0.42646994820907869</v>
      </c>
      <c r="J1688">
        <v>0.29198763981372677</v>
      </c>
      <c r="K1688">
        <v>0.2815424119771946</v>
      </c>
      <c r="Q1688">
        <v>0.34124055695272071</v>
      </c>
      <c r="R1688">
        <v>0.26556281004209703</v>
      </c>
      <c r="S1688">
        <v>0.39319663300518221</v>
      </c>
    </row>
    <row r="1689" spans="2:19" x14ac:dyDescent="0.45">
      <c r="B1689" s="3">
        <v>42946</v>
      </c>
      <c r="I1689">
        <v>0.3011711871131606</v>
      </c>
      <c r="J1689">
        <v>0.27247254029784074</v>
      </c>
      <c r="K1689">
        <v>0.42635627258899855</v>
      </c>
      <c r="Q1689">
        <v>0.29400246167617766</v>
      </c>
      <c r="R1689">
        <v>0.26966543582857783</v>
      </c>
      <c r="S1689">
        <v>0.43633210249524446</v>
      </c>
    </row>
    <row r="1690" spans="2:19" x14ac:dyDescent="0.45">
      <c r="B1690" s="3" t="s">
        <v>5587</v>
      </c>
      <c r="I1690">
        <v>0.54427645395726265</v>
      </c>
      <c r="J1690">
        <v>0.25774771292046933</v>
      </c>
      <c r="K1690">
        <v>0.19797583312226802</v>
      </c>
      <c r="Q1690">
        <v>0.65356546504133728</v>
      </c>
      <c r="R1690">
        <v>0.21061205502623329</v>
      </c>
      <c r="S1690">
        <v>0.13582247993242941</v>
      </c>
    </row>
    <row r="1691" spans="2:19" x14ac:dyDescent="0.45">
      <c r="B1691" s="3" t="s">
        <v>5587</v>
      </c>
      <c r="I1691">
        <v>0.6725831174540795</v>
      </c>
      <c r="J1691">
        <v>0.21404049863271504</v>
      </c>
      <c r="K1691">
        <v>0.11337638391320551</v>
      </c>
      <c r="Q1691">
        <v>0.42808651587285357</v>
      </c>
      <c r="R1691">
        <v>0.28552294022425351</v>
      </c>
      <c r="S1691">
        <v>0.28639054390289309</v>
      </c>
    </row>
    <row r="1692" spans="2:19" x14ac:dyDescent="0.45">
      <c r="B1692" s="3" t="s">
        <v>5587</v>
      </c>
      <c r="I1692">
        <v>0.54981096313982447</v>
      </c>
      <c r="J1692">
        <v>0.25156841192939627</v>
      </c>
      <c r="K1692">
        <v>0.19862062493077934</v>
      </c>
      <c r="Q1692">
        <v>0.52623316917933061</v>
      </c>
      <c r="R1692">
        <v>0.27395968659677539</v>
      </c>
      <c r="S1692">
        <v>0.19980714422389401</v>
      </c>
    </row>
    <row r="1693" spans="2:19" x14ac:dyDescent="0.45">
      <c r="B1693" s="3" t="s">
        <v>5588</v>
      </c>
      <c r="I1693">
        <v>0.4225678382216646</v>
      </c>
      <c r="J1693">
        <v>0.29004081814961102</v>
      </c>
      <c r="K1693">
        <v>0.28739134362872437</v>
      </c>
      <c r="Q1693">
        <v>0.74094249066489792</v>
      </c>
      <c r="R1693">
        <v>0.16989461781822429</v>
      </c>
      <c r="S1693">
        <v>8.9162891516877715E-2</v>
      </c>
    </row>
    <row r="1694" spans="2:19" x14ac:dyDescent="0.45">
      <c r="B1694" s="3" t="s">
        <v>5588</v>
      </c>
      <c r="I1694">
        <v>0.37636412030875693</v>
      </c>
      <c r="J1694">
        <v>0.28586638275219589</v>
      </c>
      <c r="K1694">
        <v>0.33776949693904706</v>
      </c>
      <c r="Q1694">
        <v>0.4699985562693571</v>
      </c>
      <c r="R1694">
        <v>0.27321979759289639</v>
      </c>
      <c r="S1694">
        <v>0.2567816461377464</v>
      </c>
    </row>
    <row r="1695" spans="2:19" x14ac:dyDescent="0.45">
      <c r="B1695" s="3" t="s">
        <v>5588</v>
      </c>
      <c r="I1695">
        <v>0.40462913906018333</v>
      </c>
      <c r="J1695">
        <v>0.29721639611783235</v>
      </c>
      <c r="K1695">
        <v>0.29815446482198427</v>
      </c>
      <c r="Q1695">
        <v>0.40639569077939824</v>
      </c>
      <c r="R1695">
        <v>0.29633598022378649</v>
      </c>
      <c r="S1695">
        <v>0.29726832899681549</v>
      </c>
    </row>
    <row r="1696" spans="2:19" x14ac:dyDescent="0.45">
      <c r="B1696" s="3" t="s">
        <v>5588</v>
      </c>
      <c r="I1696">
        <v>0.42652986072226678</v>
      </c>
      <c r="J1696">
        <v>0.28760524019229505</v>
      </c>
      <c r="K1696">
        <v>0.28586489908543811</v>
      </c>
      <c r="Q1696">
        <v>0.53820486148314817</v>
      </c>
      <c r="R1696">
        <v>0.25217344071812087</v>
      </c>
      <c r="S1696">
        <v>0.20962169779873091</v>
      </c>
    </row>
    <row r="1697" spans="2:19" x14ac:dyDescent="0.45">
      <c r="B1697" s="3" t="s">
        <v>5588</v>
      </c>
      <c r="I1697">
        <v>0.41709920723747357</v>
      </c>
      <c r="J1697">
        <v>0.28830319738836691</v>
      </c>
      <c r="K1697">
        <v>0.29459759537415958</v>
      </c>
      <c r="Q1697">
        <v>0.47472407466964833</v>
      </c>
      <c r="R1697">
        <v>0.28488741919484412</v>
      </c>
      <c r="S1697">
        <v>0.24038850613550747</v>
      </c>
    </row>
    <row r="1698" spans="2:19" x14ac:dyDescent="0.45">
      <c r="B1698" s="3" t="s">
        <v>5588</v>
      </c>
      <c r="I1698">
        <v>0.52639999320333652</v>
      </c>
      <c r="J1698">
        <v>0.25973714965987488</v>
      </c>
      <c r="K1698">
        <v>0.21386285713678876</v>
      </c>
      <c r="Q1698">
        <v>0.48918543628898875</v>
      </c>
      <c r="R1698">
        <v>0.27100260741659088</v>
      </c>
      <c r="S1698">
        <v>0.23981195629442054</v>
      </c>
    </row>
    <row r="1699" spans="2:19" x14ac:dyDescent="0.45">
      <c r="B1699" s="3" t="s">
        <v>5589</v>
      </c>
      <c r="I1699">
        <v>0.47253839855313701</v>
      </c>
      <c r="J1699">
        <v>0.29297398706101474</v>
      </c>
      <c r="K1699">
        <v>0.23448761438584806</v>
      </c>
      <c r="Q1699">
        <v>0.40315404310546987</v>
      </c>
      <c r="R1699">
        <v>0.27734569507489965</v>
      </c>
      <c r="S1699">
        <v>0.31950026181963037</v>
      </c>
    </row>
    <row r="1700" spans="2:19" x14ac:dyDescent="0.45">
      <c r="B1700" s="3" t="s">
        <v>5589</v>
      </c>
      <c r="I1700">
        <v>0.73687301050485121</v>
      </c>
      <c r="J1700">
        <v>0.17242253560661522</v>
      </c>
      <c r="K1700">
        <v>9.0704453888533501E-2</v>
      </c>
      <c r="Q1700">
        <v>0.23807418635004851</v>
      </c>
      <c r="R1700">
        <v>0.28938781524988427</v>
      </c>
      <c r="S1700">
        <v>0.47253799840006738</v>
      </c>
    </row>
    <row r="1701" spans="2:19" x14ac:dyDescent="0.45">
      <c r="B1701" s="3" t="s">
        <v>5589</v>
      </c>
      <c r="I1701">
        <v>0.5017724164633619</v>
      </c>
      <c r="J1701">
        <v>0.27246721123520329</v>
      </c>
      <c r="K1701">
        <v>0.22576037230143486</v>
      </c>
      <c r="Q1701">
        <v>0.34540523220918001</v>
      </c>
      <c r="R1701">
        <v>0.27940466358889648</v>
      </c>
      <c r="S1701">
        <v>0.37519010420192334</v>
      </c>
    </row>
    <row r="1702" spans="2:19" x14ac:dyDescent="0.45">
      <c r="B1702" s="3" t="s">
        <v>5589</v>
      </c>
      <c r="I1702">
        <v>0.38230309425112002</v>
      </c>
      <c r="J1702">
        <v>0.29379289787649765</v>
      </c>
      <c r="K1702">
        <v>0.32390400787238249</v>
      </c>
      <c r="Q1702">
        <v>0.47917061652620063</v>
      </c>
      <c r="R1702">
        <v>0.28376339929613353</v>
      </c>
      <c r="S1702">
        <v>0.23706598417766575</v>
      </c>
    </row>
    <row r="1703" spans="2:19" x14ac:dyDescent="0.45">
      <c r="B1703" s="3" t="s">
        <v>5590</v>
      </c>
      <c r="I1703">
        <v>0.48687013549319058</v>
      </c>
      <c r="J1703">
        <v>0.27193267536062271</v>
      </c>
      <c r="K1703">
        <v>0.24119718914618682</v>
      </c>
      <c r="Q1703">
        <v>0.63206632039814614</v>
      </c>
      <c r="R1703">
        <v>0.2203984775376428</v>
      </c>
      <c r="S1703">
        <v>0.147535202064211</v>
      </c>
    </row>
    <row r="1704" spans="2:19" x14ac:dyDescent="0.45">
      <c r="B1704" s="3" t="s">
        <v>5590</v>
      </c>
      <c r="I1704">
        <v>0.31611434201434924</v>
      </c>
      <c r="J1704">
        <v>0.29084021494381501</v>
      </c>
      <c r="K1704">
        <v>0.39304544304183575</v>
      </c>
      <c r="Q1704">
        <v>0.53749514502166706</v>
      </c>
      <c r="R1704">
        <v>0.2591435723352814</v>
      </c>
      <c r="S1704">
        <v>0.20336128264305167</v>
      </c>
    </row>
    <row r="1705" spans="2:19" x14ac:dyDescent="0.45">
      <c r="B1705" s="3" t="s">
        <v>5590</v>
      </c>
      <c r="I1705">
        <v>0.34749943143980039</v>
      </c>
      <c r="J1705">
        <v>0.28064488635926638</v>
      </c>
      <c r="K1705">
        <v>0.37185568220093324</v>
      </c>
      <c r="Q1705">
        <v>0.54127582173835032</v>
      </c>
      <c r="R1705">
        <v>0.27272414869229533</v>
      </c>
      <c r="S1705">
        <v>0.18600002956935432</v>
      </c>
    </row>
    <row r="1706" spans="2:19" x14ac:dyDescent="0.45">
      <c r="B1706" s="3" t="s">
        <v>5590</v>
      </c>
      <c r="I1706">
        <v>0.34864940128098021</v>
      </c>
      <c r="J1706">
        <v>0.28390420495683649</v>
      </c>
      <c r="K1706">
        <v>0.36744639376218319</v>
      </c>
      <c r="Q1706">
        <v>0.442248964177199</v>
      </c>
      <c r="R1706">
        <v>0.28505364569155794</v>
      </c>
      <c r="S1706">
        <v>0.272697390131243</v>
      </c>
    </row>
    <row r="1707" spans="2:19" x14ac:dyDescent="0.45">
      <c r="B1707" s="3" t="s">
        <v>5590</v>
      </c>
      <c r="I1707">
        <v>0.33407112613575929</v>
      </c>
      <c r="J1707">
        <v>0.28062271375156422</v>
      </c>
      <c r="K1707">
        <v>0.38530616011267654</v>
      </c>
      <c r="Q1707">
        <v>0.3162764904077599</v>
      </c>
      <c r="R1707">
        <v>0.29371596935781286</v>
      </c>
      <c r="S1707">
        <v>0.3900075402344273</v>
      </c>
    </row>
    <row r="1708" spans="2:19" x14ac:dyDescent="0.45">
      <c r="B1708" s="3" t="s">
        <v>5591</v>
      </c>
      <c r="I1708">
        <v>0.67237561691343206</v>
      </c>
      <c r="J1708">
        <v>0.20218754168334002</v>
      </c>
      <c r="K1708">
        <v>0.12543684140322797</v>
      </c>
      <c r="Q1708">
        <v>0.54452841496297344</v>
      </c>
      <c r="R1708">
        <v>0.25245889378433617</v>
      </c>
      <c r="S1708">
        <v>0.20301269125269059</v>
      </c>
    </row>
    <row r="1709" spans="2:19" x14ac:dyDescent="0.45">
      <c r="B1709" s="3" t="s">
        <v>5591</v>
      </c>
      <c r="I1709">
        <v>0.39806856306549337</v>
      </c>
      <c r="J1709">
        <v>0.2814195704886111</v>
      </c>
      <c r="K1709">
        <v>0.32051186644589563</v>
      </c>
      <c r="Q1709">
        <v>0.44822950312624649</v>
      </c>
      <c r="R1709">
        <v>0.28315368806440955</v>
      </c>
      <c r="S1709">
        <v>0.26861680880934391</v>
      </c>
    </row>
    <row r="1710" spans="2:19" x14ac:dyDescent="0.45">
      <c r="B1710" s="3" t="s">
        <v>5591</v>
      </c>
      <c r="I1710">
        <v>0.51529169627857141</v>
      </c>
      <c r="J1710">
        <v>0.26570408959421371</v>
      </c>
      <c r="K1710">
        <v>0.21900421412721494</v>
      </c>
      <c r="Q1710">
        <v>0.50413057770917302</v>
      </c>
      <c r="R1710">
        <v>0.28716805305434062</v>
      </c>
      <c r="S1710">
        <v>0.20870136923648624</v>
      </c>
    </row>
    <row r="1711" spans="2:19" x14ac:dyDescent="0.45">
      <c r="B1711" s="3" t="s">
        <v>5591</v>
      </c>
      <c r="I1711">
        <v>0.47681690687657724</v>
      </c>
      <c r="J1711">
        <v>0.28549766073151728</v>
      </c>
      <c r="K1711">
        <v>0.23768543239190557</v>
      </c>
      <c r="Q1711">
        <v>0.41552820327332274</v>
      </c>
      <c r="R1711">
        <v>0.27112899865254814</v>
      </c>
      <c r="S1711">
        <v>0.31334279807412929</v>
      </c>
    </row>
    <row r="1712" spans="2:19" x14ac:dyDescent="0.45">
      <c r="B1712" s="3" t="s">
        <v>5592</v>
      </c>
      <c r="I1712">
        <v>0.50426121959598158</v>
      </c>
      <c r="J1712">
        <v>0.26844901702477619</v>
      </c>
      <c r="K1712">
        <v>0.22728976337924225</v>
      </c>
      <c r="Q1712">
        <v>0.49411467175643509</v>
      </c>
      <c r="R1712">
        <v>0.27731639465665048</v>
      </c>
      <c r="S1712">
        <v>0.22856893358691455</v>
      </c>
    </row>
    <row r="1713" spans="2:19" x14ac:dyDescent="0.45">
      <c r="B1713" s="3" t="s">
        <v>5592</v>
      </c>
      <c r="I1713">
        <v>0.38260642236720971</v>
      </c>
      <c r="J1713">
        <v>0.29318624164431817</v>
      </c>
      <c r="K1713">
        <v>0.32420733598847218</v>
      </c>
      <c r="Q1713">
        <v>0.53208883311673327</v>
      </c>
      <c r="R1713">
        <v>0.25609855712645735</v>
      </c>
      <c r="S1713">
        <v>0.21181260975680952</v>
      </c>
    </row>
    <row r="1714" spans="2:19" x14ac:dyDescent="0.45">
      <c r="B1714" s="3" t="s">
        <v>5592</v>
      </c>
      <c r="I1714">
        <v>0.37937216792120737</v>
      </c>
      <c r="J1714">
        <v>0.28163034116016933</v>
      </c>
      <c r="K1714">
        <v>0.33899749091862341</v>
      </c>
      <c r="Q1714">
        <v>0.46981446953891165</v>
      </c>
      <c r="R1714">
        <v>0.25312567472942238</v>
      </c>
      <c r="S1714">
        <v>0.27705985573166619</v>
      </c>
    </row>
    <row r="1715" spans="2:19" x14ac:dyDescent="0.45">
      <c r="B1715" s="3" t="s">
        <v>5592</v>
      </c>
      <c r="I1715">
        <v>0.40814453437804143</v>
      </c>
      <c r="J1715">
        <v>0.27883418955045519</v>
      </c>
      <c r="K1715">
        <v>0.31302127607150337</v>
      </c>
      <c r="Q1715">
        <v>0.40168577584072113</v>
      </c>
      <c r="R1715">
        <v>0.29396451389232825</v>
      </c>
      <c r="S1715">
        <v>0.30434971026695062</v>
      </c>
    </row>
    <row r="1716" spans="2:19" x14ac:dyDescent="0.45">
      <c r="B1716" s="3" t="s">
        <v>5592</v>
      </c>
      <c r="I1716">
        <v>0.47476380844975269</v>
      </c>
      <c r="J1716">
        <v>0.2717840658280663</v>
      </c>
      <c r="K1716">
        <v>0.25345212572218101</v>
      </c>
      <c r="Q1716">
        <v>0.45442782826719685</v>
      </c>
      <c r="R1716">
        <v>0.27555577439514306</v>
      </c>
      <c r="S1716">
        <v>0.27001639733766014</v>
      </c>
    </row>
    <row r="1717" spans="2:19" x14ac:dyDescent="0.45">
      <c r="B1717" s="3" t="s">
        <v>5593</v>
      </c>
      <c r="I1717">
        <v>0.48445308018904715</v>
      </c>
      <c r="J1717">
        <v>0.27432811845683813</v>
      </c>
      <c r="K1717">
        <v>0.24121880135411469</v>
      </c>
      <c r="Q1717">
        <v>0.21130323158437012</v>
      </c>
      <c r="R1717">
        <v>0.24468756876617562</v>
      </c>
      <c r="S1717">
        <v>0.54400919964945427</v>
      </c>
    </row>
    <row r="1718" spans="2:19" x14ac:dyDescent="0.45">
      <c r="B1718" s="3" t="s">
        <v>5593</v>
      </c>
      <c r="I1718">
        <v>0.59847611498243458</v>
      </c>
      <c r="J1718">
        <v>0.2393290891687421</v>
      </c>
      <c r="K1718">
        <v>0.16219479584882343</v>
      </c>
      <c r="Q1718">
        <v>0.51784340143115348</v>
      </c>
      <c r="R1718">
        <v>0.28054495299793181</v>
      </c>
      <c r="S1718">
        <v>0.20161164557091471</v>
      </c>
    </row>
    <row r="1719" spans="2:19" x14ac:dyDescent="0.45">
      <c r="B1719" s="3" t="s">
        <v>5593</v>
      </c>
      <c r="I1719">
        <v>0.39662201770288619</v>
      </c>
      <c r="J1719">
        <v>0.28588136516656804</v>
      </c>
      <c r="K1719">
        <v>0.31749661713054583</v>
      </c>
      <c r="Q1719">
        <v>0.37170965952701851</v>
      </c>
      <c r="R1719">
        <v>0.27966596068523503</v>
      </c>
      <c r="S1719">
        <v>0.34862437978774635</v>
      </c>
    </row>
    <row r="1720" spans="2:19" x14ac:dyDescent="0.45">
      <c r="B1720" s="3" t="s">
        <v>5593</v>
      </c>
      <c r="I1720">
        <v>0.4439140150720558</v>
      </c>
      <c r="J1720">
        <v>0.2731154681343208</v>
      </c>
      <c r="K1720">
        <v>0.28297051679362351</v>
      </c>
      <c r="Q1720">
        <v>0.25406522772072426</v>
      </c>
      <c r="R1720">
        <v>0.28485316808448374</v>
      </c>
      <c r="S1720">
        <v>0.46108160419479177</v>
      </c>
    </row>
    <row r="1721" spans="2:19" x14ac:dyDescent="0.45">
      <c r="B1721" s="3" t="s">
        <v>5594</v>
      </c>
      <c r="I1721">
        <v>0.43593251681300926</v>
      </c>
      <c r="J1721">
        <v>0.27317821321363528</v>
      </c>
      <c r="K1721">
        <v>0.29088926997335529</v>
      </c>
      <c r="Q1721">
        <v>0.45665630155184744</v>
      </c>
      <c r="R1721">
        <v>0.2693178002598578</v>
      </c>
      <c r="S1721">
        <v>0.2740258981882947</v>
      </c>
    </row>
    <row r="1722" spans="2:19" x14ac:dyDescent="0.45">
      <c r="B1722" s="3" t="s">
        <v>5594</v>
      </c>
      <c r="I1722">
        <v>0.66679748871387945</v>
      </c>
      <c r="J1722">
        <v>0.21187236491458347</v>
      </c>
      <c r="K1722">
        <v>0.12133014637153713</v>
      </c>
      <c r="Q1722">
        <v>0.63317079958570388</v>
      </c>
      <c r="R1722">
        <v>0.22362664004154437</v>
      </c>
      <c r="S1722">
        <v>0.14320256037275172</v>
      </c>
    </row>
    <row r="1723" spans="2:19" x14ac:dyDescent="0.45">
      <c r="B1723" s="3" t="s">
        <v>5594</v>
      </c>
      <c r="I1723">
        <v>0.33190586175990855</v>
      </c>
      <c r="J1723">
        <v>0.28416746815685329</v>
      </c>
      <c r="K1723">
        <v>0.38392667008323794</v>
      </c>
      <c r="Q1723">
        <v>0.55382270748030171</v>
      </c>
      <c r="R1723">
        <v>0.23533395710440291</v>
      </c>
      <c r="S1723">
        <v>0.2108433354152954</v>
      </c>
    </row>
    <row r="1724" spans="2:19" x14ac:dyDescent="0.45">
      <c r="B1724" s="3" t="s">
        <v>5594</v>
      </c>
      <c r="I1724">
        <v>0.39330823871349435</v>
      </c>
      <c r="J1724">
        <v>0.28495694497549251</v>
      </c>
      <c r="K1724">
        <v>0.32173481631101319</v>
      </c>
      <c r="Q1724">
        <v>0.32949035017685119</v>
      </c>
      <c r="R1724">
        <v>0.3071099255882247</v>
      </c>
      <c r="S1724">
        <v>0.36339972423492417</v>
      </c>
    </row>
    <row r="1725" spans="2:19" x14ac:dyDescent="0.45">
      <c r="B1725" s="3" t="s">
        <v>5594</v>
      </c>
      <c r="I1725">
        <v>0.31554249294634584</v>
      </c>
      <c r="J1725">
        <v>0.28603554453591368</v>
      </c>
      <c r="K1725">
        <v>0.39842196251774054</v>
      </c>
      <c r="Q1725">
        <v>0.35120984611460881</v>
      </c>
      <c r="R1725">
        <v>0.28135268836254956</v>
      </c>
      <c r="S1725">
        <v>0.36743746552284157</v>
      </c>
    </row>
    <row r="1726" spans="2:19" x14ac:dyDescent="0.45">
      <c r="B1726" s="3" t="s">
        <v>5595</v>
      </c>
      <c r="I1726">
        <v>0.5695679143738801</v>
      </c>
      <c r="J1726">
        <v>0.25608349684321974</v>
      </c>
      <c r="K1726">
        <v>0.17434858878290033</v>
      </c>
      <c r="Q1726">
        <v>0.50679717047801065</v>
      </c>
      <c r="R1726">
        <v>0.25311335766427928</v>
      </c>
      <c r="S1726">
        <v>0.24008947185771007</v>
      </c>
    </row>
    <row r="1727" spans="2:19" x14ac:dyDescent="0.45">
      <c r="B1727" s="3" t="s">
        <v>5595</v>
      </c>
      <c r="I1727" t="s">
        <v>5818</v>
      </c>
      <c r="J1727" t="s">
        <v>5818</v>
      </c>
      <c r="K1727" t="s">
        <v>5818</v>
      </c>
      <c r="Q1727">
        <v>0.42623034593581582</v>
      </c>
      <c r="R1727">
        <v>0.28470286920497295</v>
      </c>
      <c r="S1727">
        <v>0.28906678485921122</v>
      </c>
    </row>
    <row r="1728" spans="2:19" x14ac:dyDescent="0.45">
      <c r="B1728" s="3" t="s">
        <v>5596</v>
      </c>
      <c r="I1728">
        <v>0.37221727282360212</v>
      </c>
      <c r="J1728">
        <v>0.27907515945293226</v>
      </c>
      <c r="K1728">
        <v>0.34870756772346545</v>
      </c>
      <c r="Q1728">
        <v>0.45509780048070442</v>
      </c>
      <c r="R1728">
        <v>0.29701288629822931</v>
      </c>
      <c r="S1728">
        <v>0.24788931322106636</v>
      </c>
    </row>
    <row r="1729" spans="2:19" x14ac:dyDescent="0.45">
      <c r="B1729" s="3" t="s">
        <v>5596</v>
      </c>
      <c r="I1729">
        <v>0.34237054917119986</v>
      </c>
      <c r="J1729">
        <v>0.27397923189495843</v>
      </c>
      <c r="K1729">
        <v>0.38365021893384182</v>
      </c>
      <c r="Q1729">
        <v>0.38561744958276845</v>
      </c>
      <c r="R1729">
        <v>0.27281553858568808</v>
      </c>
      <c r="S1729">
        <v>0.34156701183154337</v>
      </c>
    </row>
    <row r="1730" spans="2:19" x14ac:dyDescent="0.45">
      <c r="B1730" s="3" t="s">
        <v>5596</v>
      </c>
      <c r="I1730">
        <v>0.51777278887905431</v>
      </c>
      <c r="J1730">
        <v>0.26245970943247043</v>
      </c>
      <c r="K1730">
        <v>0.21976750168847517</v>
      </c>
      <c r="Q1730">
        <v>0.51271694849042915</v>
      </c>
      <c r="R1730">
        <v>0.26812670907974773</v>
      </c>
      <c r="S1730">
        <v>0.21915634242982304</v>
      </c>
    </row>
    <row r="1731" spans="2:19" x14ac:dyDescent="0.45">
      <c r="B1731" s="3" t="s">
        <v>5596</v>
      </c>
      <c r="I1731">
        <v>0.54974750274348749</v>
      </c>
      <c r="J1731">
        <v>0.25424617960323459</v>
      </c>
      <c r="K1731">
        <v>0.19600631765327778</v>
      </c>
      <c r="Q1731">
        <v>0.54430176860382051</v>
      </c>
      <c r="R1731">
        <v>0.25291218650264186</v>
      </c>
      <c r="S1731">
        <v>0.20278604489353766</v>
      </c>
    </row>
    <row r="1732" spans="2:19" x14ac:dyDescent="0.45">
      <c r="B1732" s="3" t="s">
        <v>5596</v>
      </c>
      <c r="I1732">
        <v>0.62500255727623255</v>
      </c>
      <c r="J1732">
        <v>0.22738528251822812</v>
      </c>
      <c r="K1732">
        <v>0.14761216020553944</v>
      </c>
      <c r="Q1732">
        <v>0.54995069050104028</v>
      </c>
      <c r="R1732">
        <v>0.2622941826510457</v>
      </c>
      <c r="S1732">
        <v>0.18775512684791396</v>
      </c>
    </row>
    <row r="1733" spans="2:19" x14ac:dyDescent="0.45">
      <c r="B1733" s="3" t="s">
        <v>5596</v>
      </c>
      <c r="I1733">
        <v>0.48168011808319972</v>
      </c>
      <c r="J1733">
        <v>0.27238291605632159</v>
      </c>
      <c r="K1733">
        <v>0.24593696586047858</v>
      </c>
      <c r="Q1733">
        <v>0.32172013330732563</v>
      </c>
      <c r="R1733">
        <v>0.29289194928410406</v>
      </c>
      <c r="S1733">
        <v>0.38538791740857037</v>
      </c>
    </row>
    <row r="1734" spans="2:19" x14ac:dyDescent="0.45">
      <c r="B1734" s="3" t="s">
        <v>5596</v>
      </c>
      <c r="I1734" t="s">
        <v>5818</v>
      </c>
      <c r="J1734" t="s">
        <v>5818</v>
      </c>
      <c r="K1734" t="s">
        <v>5818</v>
      </c>
      <c r="Q1734">
        <v>0.43981907350269728</v>
      </c>
      <c r="R1734">
        <v>0.2855062272879782</v>
      </c>
      <c r="S1734">
        <v>0.27467469920932464</v>
      </c>
    </row>
    <row r="1735" spans="2:19" x14ac:dyDescent="0.45">
      <c r="B1735" s="3">
        <v>42987</v>
      </c>
      <c r="I1735">
        <v>0.40272888554523667</v>
      </c>
      <c r="J1735">
        <v>0.29060744940517119</v>
      </c>
      <c r="K1735">
        <v>0.30666366504959208</v>
      </c>
      <c r="Q1735">
        <v>0.30030539407546469</v>
      </c>
      <c r="R1735">
        <v>0.28068075980728519</v>
      </c>
      <c r="S1735">
        <v>0.41901384611725012</v>
      </c>
    </row>
    <row r="1736" spans="2:19" x14ac:dyDescent="0.45">
      <c r="B1736" s="3">
        <v>42987</v>
      </c>
      <c r="I1736">
        <v>0.35130061088743686</v>
      </c>
      <c r="J1736">
        <v>0.29739877822512628</v>
      </c>
      <c r="K1736">
        <v>0.35130061088743686</v>
      </c>
      <c r="Q1736">
        <v>0.36084887762331147</v>
      </c>
      <c r="R1736">
        <v>0.2976555851399279</v>
      </c>
      <c r="S1736">
        <v>0.34149553723676079</v>
      </c>
    </row>
    <row r="1737" spans="2:19" x14ac:dyDescent="0.45">
      <c r="B1737" s="3">
        <v>42987</v>
      </c>
      <c r="I1737">
        <v>0.37616616792818164</v>
      </c>
      <c r="J1737">
        <v>0.28140585577656518</v>
      </c>
      <c r="K1737">
        <v>0.34242797629525318</v>
      </c>
      <c r="Q1737">
        <v>0.3182181902636852</v>
      </c>
      <c r="R1737">
        <v>0.29353560826814779</v>
      </c>
      <c r="S1737">
        <v>0.38824620146816696</v>
      </c>
    </row>
    <row r="1738" spans="2:19" x14ac:dyDescent="0.45">
      <c r="B1738" s="3">
        <v>42988</v>
      </c>
      <c r="I1738">
        <v>0.48703754840685815</v>
      </c>
      <c r="J1738">
        <v>0.27527416243653308</v>
      </c>
      <c r="K1738">
        <v>0.23768828915660881</v>
      </c>
      <c r="Q1738">
        <v>0.51296331798273642</v>
      </c>
      <c r="R1738">
        <v>0.28031442268974882</v>
      </c>
      <c r="S1738">
        <v>0.20672225932751462</v>
      </c>
    </row>
    <row r="1739" spans="2:19" x14ac:dyDescent="0.45">
      <c r="B1739" s="3">
        <v>42988</v>
      </c>
      <c r="I1739">
        <v>0.57927353269577542</v>
      </c>
      <c r="J1739">
        <v>0.24484534517711307</v>
      </c>
      <c r="K1739">
        <v>0.17588112212711168</v>
      </c>
      <c r="Q1739">
        <v>0.57654327848641573</v>
      </c>
      <c r="R1739">
        <v>0.24050417575446154</v>
      </c>
      <c r="S1739">
        <v>0.1829525457591227</v>
      </c>
    </row>
    <row r="1740" spans="2:19" x14ac:dyDescent="0.45">
      <c r="B1740" s="3">
        <v>42988</v>
      </c>
      <c r="I1740">
        <v>0.29128958745771677</v>
      </c>
      <c r="J1740">
        <v>0.29309320913003478</v>
      </c>
      <c r="K1740">
        <v>0.41561720341224839</v>
      </c>
      <c r="Q1740">
        <v>0.46550832193367042</v>
      </c>
      <c r="R1740">
        <v>0.27975911068491671</v>
      </c>
      <c r="S1740">
        <v>0.25473256738141298</v>
      </c>
    </row>
    <row r="1741" spans="2:19" x14ac:dyDescent="0.45">
      <c r="B1741" s="3">
        <v>42988</v>
      </c>
      <c r="I1741">
        <v>0.39170715905409786</v>
      </c>
      <c r="J1741">
        <v>0.28325234855847098</v>
      </c>
      <c r="K1741">
        <v>0.32504049238743116</v>
      </c>
      <c r="Q1741">
        <v>0.4866420475632191</v>
      </c>
      <c r="R1741">
        <v>0.26860085286203156</v>
      </c>
      <c r="S1741">
        <v>0.24475709957474931</v>
      </c>
    </row>
    <row r="1742" spans="2:19" x14ac:dyDescent="0.45">
      <c r="B1742" s="3">
        <v>42988</v>
      </c>
      <c r="I1742">
        <v>0.3437567647648736</v>
      </c>
      <c r="J1742">
        <v>0.29559545648969054</v>
      </c>
      <c r="K1742">
        <v>0.36064777874543591</v>
      </c>
      <c r="Q1742">
        <v>0.52382584605390947</v>
      </c>
      <c r="R1742">
        <v>0.25437814403793801</v>
      </c>
      <c r="S1742">
        <v>0.22179600990815257</v>
      </c>
    </row>
    <row r="1743" spans="2:19" x14ac:dyDescent="0.45">
      <c r="B1743" s="3">
        <v>42994</v>
      </c>
      <c r="I1743">
        <v>0.66302699873080784</v>
      </c>
      <c r="J1743">
        <v>0.21263661100987205</v>
      </c>
      <c r="K1743">
        <v>0.1243363902593202</v>
      </c>
      <c r="Q1743">
        <v>0.36166183299259896</v>
      </c>
      <c r="R1743">
        <v>0.29616951140271641</v>
      </c>
      <c r="S1743">
        <v>0.34216865560468473</v>
      </c>
    </row>
    <row r="1744" spans="2:19" x14ac:dyDescent="0.45">
      <c r="B1744" s="3">
        <v>42994</v>
      </c>
      <c r="I1744">
        <v>0.45666948950122677</v>
      </c>
      <c r="J1744">
        <v>0.27166525524938651</v>
      </c>
      <c r="K1744">
        <v>0.27166525524938651</v>
      </c>
      <c r="Q1744">
        <v>0.41426179454348466</v>
      </c>
      <c r="R1744">
        <v>0.24140648084310054</v>
      </c>
      <c r="S1744">
        <v>0.34433172461341471</v>
      </c>
    </row>
    <row r="1745" spans="2:19" x14ac:dyDescent="0.45">
      <c r="B1745" s="3">
        <v>42994</v>
      </c>
      <c r="I1745">
        <v>0.32077958760945297</v>
      </c>
      <c r="J1745">
        <v>0.28252989360700498</v>
      </c>
      <c r="K1745">
        <v>0.396690518783542</v>
      </c>
      <c r="Q1745">
        <v>0.42963286713286708</v>
      </c>
      <c r="R1745">
        <v>0.28277972027972026</v>
      </c>
      <c r="S1745">
        <v>0.28758741258741255</v>
      </c>
    </row>
    <row r="1746" spans="2:19" x14ac:dyDescent="0.45">
      <c r="B1746" s="3">
        <v>42995</v>
      </c>
      <c r="I1746">
        <v>0.29128958745771677</v>
      </c>
      <c r="J1746">
        <v>0.29309320913003478</v>
      </c>
      <c r="K1746">
        <v>0.41561720341224839</v>
      </c>
      <c r="Q1746">
        <v>0.53206068629170145</v>
      </c>
      <c r="R1746">
        <v>0.27480626473133102</v>
      </c>
      <c r="S1746">
        <v>0.19313304897696748</v>
      </c>
    </row>
    <row r="1747" spans="2:19" x14ac:dyDescent="0.45">
      <c r="B1747" s="3">
        <v>42995</v>
      </c>
      <c r="I1747">
        <v>0.4769429596433889</v>
      </c>
      <c r="J1747">
        <v>0.28824197148401576</v>
      </c>
      <c r="K1747">
        <v>0.23481506887259537</v>
      </c>
      <c r="Q1747">
        <v>0.43983831516378891</v>
      </c>
      <c r="R1747">
        <v>0.2754987309811554</v>
      </c>
      <c r="S1747">
        <v>0.28466295385505563</v>
      </c>
    </row>
    <row r="1748" spans="2:19" x14ac:dyDescent="0.45">
      <c r="B1748" s="3">
        <v>42995</v>
      </c>
      <c r="I1748">
        <v>0.52629546602545629</v>
      </c>
      <c r="J1748">
        <v>0.27725039345097208</v>
      </c>
      <c r="K1748">
        <v>0.1964541405235716</v>
      </c>
      <c r="Q1748">
        <v>0.55399806614281177</v>
      </c>
      <c r="R1748">
        <v>0.2699780911116007</v>
      </c>
      <c r="S1748">
        <v>0.17602384274558763</v>
      </c>
    </row>
    <row r="1749" spans="2:19" x14ac:dyDescent="0.45">
      <c r="B1749" s="3">
        <v>42995</v>
      </c>
      <c r="I1749">
        <v>0.36739135475357865</v>
      </c>
      <c r="J1749">
        <v>0.29632955391000632</v>
      </c>
      <c r="K1749">
        <v>0.33627909133641509</v>
      </c>
      <c r="Q1749">
        <v>0.50998541966073185</v>
      </c>
      <c r="R1749">
        <v>0.27838365592422332</v>
      </c>
      <c r="S1749">
        <v>0.21163092441504483</v>
      </c>
    </row>
    <row r="1750" spans="2:19" x14ac:dyDescent="0.45">
      <c r="B1750" s="3">
        <v>42995</v>
      </c>
      <c r="I1750">
        <v>0.31518191511087562</v>
      </c>
      <c r="J1750">
        <v>0.29643536842210771</v>
      </c>
      <c r="K1750">
        <v>0.38838271646701672</v>
      </c>
      <c r="Q1750">
        <v>0.47005302918615616</v>
      </c>
      <c r="R1750">
        <v>0.27169617448255218</v>
      </c>
      <c r="S1750">
        <v>0.25825079633129167</v>
      </c>
    </row>
    <row r="1751" spans="2:19" x14ac:dyDescent="0.45">
      <c r="B1751" s="3">
        <v>42995</v>
      </c>
      <c r="I1751">
        <v>0.41523339018628547</v>
      </c>
      <c r="J1751">
        <v>0.27479069560713337</v>
      </c>
      <c r="K1751">
        <v>0.30997591420658122</v>
      </c>
      <c r="Q1751">
        <v>0.40274890905492461</v>
      </c>
      <c r="R1751">
        <v>0.28448140727487803</v>
      </c>
      <c r="S1751">
        <v>0.31276968367019731</v>
      </c>
    </row>
    <row r="1752" spans="2:19" x14ac:dyDescent="0.45">
      <c r="B1752" s="3">
        <v>43004</v>
      </c>
      <c r="I1752">
        <v>0.36889461827935988</v>
      </c>
      <c r="J1752">
        <v>0.27725041342760781</v>
      </c>
      <c r="K1752">
        <v>0.35385496829303231</v>
      </c>
      <c r="Q1752">
        <v>0.2899844465741675</v>
      </c>
      <c r="R1752">
        <v>0.27800993517699862</v>
      </c>
      <c r="S1752">
        <v>0.43200561824883382</v>
      </c>
    </row>
    <row r="1753" spans="2:19" x14ac:dyDescent="0.45">
      <c r="B1753" s="3">
        <v>43004</v>
      </c>
      <c r="I1753">
        <v>0.67722202881976112</v>
      </c>
      <c r="J1753">
        <v>0.20326098610546717</v>
      </c>
      <c r="K1753">
        <v>0.11951698507477179</v>
      </c>
      <c r="Q1753">
        <v>0.28805921481411523</v>
      </c>
      <c r="R1753">
        <v>0.28202098418820953</v>
      </c>
      <c r="S1753">
        <v>0.42991980099767507</v>
      </c>
    </row>
    <row r="1754" spans="2:19" x14ac:dyDescent="0.45">
      <c r="B1754" s="3">
        <v>43004</v>
      </c>
      <c r="I1754">
        <v>0.51002089128168582</v>
      </c>
      <c r="J1754">
        <v>0.26661145098105377</v>
      </c>
      <c r="K1754">
        <v>0.2233676577372605</v>
      </c>
      <c r="Q1754">
        <v>0.55399806614281177</v>
      </c>
      <c r="R1754">
        <v>0.2699780911116007</v>
      </c>
      <c r="S1754">
        <v>0.17602384274558763</v>
      </c>
    </row>
    <row r="1755" spans="2:19" x14ac:dyDescent="0.45">
      <c r="B1755" s="3">
        <v>43004</v>
      </c>
      <c r="I1755">
        <v>0.6723473998365832</v>
      </c>
      <c r="J1755">
        <v>0.20899503068935818</v>
      </c>
      <c r="K1755">
        <v>0.11865756947405849</v>
      </c>
      <c r="Q1755">
        <v>0.26845256549474694</v>
      </c>
      <c r="R1755">
        <v>0.26616952997071414</v>
      </c>
      <c r="S1755">
        <v>0.46537790453453898</v>
      </c>
    </row>
    <row r="1756" spans="2:19" x14ac:dyDescent="0.45">
      <c r="B1756" s="3">
        <v>43006</v>
      </c>
      <c r="I1756" t="s">
        <v>5818</v>
      </c>
      <c r="J1756" t="s">
        <v>5818</v>
      </c>
      <c r="K1756" t="s">
        <v>5818</v>
      </c>
      <c r="Q1756">
        <v>0.53780696122420524</v>
      </c>
      <c r="R1756">
        <v>0.26162914406278148</v>
      </c>
      <c r="S1756">
        <v>0.20056389471301336</v>
      </c>
    </row>
    <row r="1757" spans="2:19" x14ac:dyDescent="0.45">
      <c r="B1757" s="3">
        <v>43006</v>
      </c>
      <c r="I1757">
        <v>0.47466101138268818</v>
      </c>
      <c r="J1757">
        <v>0.26781231786572657</v>
      </c>
      <c r="K1757">
        <v>0.25752667075158525</v>
      </c>
      <c r="Q1757">
        <v>0.5126283775781264</v>
      </c>
      <c r="R1757">
        <v>0.24432029677004555</v>
      </c>
      <c r="S1757">
        <v>0.24305132565182816</v>
      </c>
    </row>
    <row r="1758" spans="2:19" x14ac:dyDescent="0.45">
      <c r="B1758" s="3">
        <v>43006</v>
      </c>
      <c r="I1758" t="s">
        <v>5818</v>
      </c>
      <c r="J1758" t="s">
        <v>5818</v>
      </c>
      <c r="K1758" t="s">
        <v>5818</v>
      </c>
      <c r="Q1758">
        <v>0.33617616325527072</v>
      </c>
      <c r="R1758">
        <v>0.30482820087282558</v>
      </c>
      <c r="S1758">
        <v>0.35899563587190353</v>
      </c>
    </row>
    <row r="1759" spans="2:19" x14ac:dyDescent="0.45">
      <c r="B1759" s="3">
        <v>43006</v>
      </c>
      <c r="I1759">
        <v>0.39015639610796604</v>
      </c>
      <c r="J1759">
        <v>0.28586766866479751</v>
      </c>
      <c r="K1759">
        <v>0.32397593522723644</v>
      </c>
      <c r="Q1759">
        <v>0.54997958553660165</v>
      </c>
      <c r="R1759">
        <v>0.25870004680389164</v>
      </c>
      <c r="S1759">
        <v>0.19132036765950669</v>
      </c>
    </row>
    <row r="1760" spans="2:19" x14ac:dyDescent="0.45">
      <c r="B1760" s="3">
        <v>43008</v>
      </c>
      <c r="I1760">
        <v>0.52049334216134979</v>
      </c>
      <c r="J1760">
        <v>0.26687490672473241</v>
      </c>
      <c r="K1760">
        <v>0.21263175111391794</v>
      </c>
      <c r="Q1760">
        <v>0.60518502251681261</v>
      </c>
      <c r="R1760">
        <v>0.2461410162101266</v>
      </c>
      <c r="S1760">
        <v>0.14867396127306076</v>
      </c>
    </row>
    <row r="1761" spans="2:19" x14ac:dyDescent="0.45">
      <c r="B1761" s="3">
        <v>43008</v>
      </c>
      <c r="I1761">
        <v>0.71055312612654975</v>
      </c>
      <c r="J1761">
        <v>0.18720709706744404</v>
      </c>
      <c r="K1761">
        <v>0.1022397768060061</v>
      </c>
      <c r="Q1761">
        <v>0.37883960661354682</v>
      </c>
      <c r="R1761">
        <v>0.29988468269738261</v>
      </c>
      <c r="S1761">
        <v>0.32127571068907068</v>
      </c>
    </row>
    <row r="1762" spans="2:19" x14ac:dyDescent="0.45">
      <c r="B1762" s="3">
        <v>43008</v>
      </c>
      <c r="I1762">
        <v>0.46295491213324447</v>
      </c>
      <c r="J1762">
        <v>0.2600740032267726</v>
      </c>
      <c r="K1762">
        <v>0.27697108463998305</v>
      </c>
      <c r="Q1762">
        <v>0.49164841182913471</v>
      </c>
      <c r="R1762">
        <v>0.27573932092004383</v>
      </c>
      <c r="S1762">
        <v>0.23261226725082146</v>
      </c>
    </row>
    <row r="1763" spans="2:19" x14ac:dyDescent="0.45">
      <c r="B1763" s="3">
        <v>43008</v>
      </c>
      <c r="I1763">
        <v>0.4502779938563431</v>
      </c>
      <c r="J1763">
        <v>0.28568004458489143</v>
      </c>
      <c r="K1763">
        <v>0.26404196155876547</v>
      </c>
      <c r="Q1763">
        <v>0.47037076149755985</v>
      </c>
      <c r="R1763">
        <v>0.2689101722253362</v>
      </c>
      <c r="S1763">
        <v>0.26071906627710395</v>
      </c>
    </row>
    <row r="1764" spans="2:19" x14ac:dyDescent="0.45">
      <c r="B1764" s="3">
        <v>43009</v>
      </c>
      <c r="I1764" t="s">
        <v>5818</v>
      </c>
      <c r="J1764" t="s">
        <v>5818</v>
      </c>
      <c r="K1764" t="s">
        <v>5818</v>
      </c>
      <c r="Q1764">
        <v>0.51277587448176565</v>
      </c>
      <c r="R1764">
        <v>0.27929886298751266</v>
      </c>
      <c r="S1764">
        <v>0.20792526253072166</v>
      </c>
    </row>
    <row r="1765" spans="2:19" x14ac:dyDescent="0.45">
      <c r="B1765" s="3">
        <v>43009</v>
      </c>
      <c r="I1765">
        <v>0.49420981723910501</v>
      </c>
      <c r="J1765">
        <v>0.26717934808894656</v>
      </c>
      <c r="K1765">
        <v>0.23861083467194832</v>
      </c>
      <c r="Q1765">
        <v>0.61298157828464106</v>
      </c>
      <c r="R1765">
        <v>0.23816898458149269</v>
      </c>
      <c r="S1765">
        <v>0.14884943713386639</v>
      </c>
    </row>
    <row r="1766" spans="2:19" x14ac:dyDescent="0.45">
      <c r="B1766" s="3">
        <v>43009</v>
      </c>
      <c r="I1766">
        <v>0.39641528149711358</v>
      </c>
      <c r="J1766">
        <v>0.2764572668022568</v>
      </c>
      <c r="K1766">
        <v>0.32712745170062962</v>
      </c>
      <c r="Q1766">
        <v>0.47015779796100166</v>
      </c>
      <c r="R1766">
        <v>0.2634280288742531</v>
      </c>
      <c r="S1766">
        <v>0.26641417316474519</v>
      </c>
    </row>
    <row r="1767" spans="2:19" x14ac:dyDescent="0.45">
      <c r="B1767" s="3">
        <v>43009</v>
      </c>
      <c r="I1767" t="s">
        <v>5818</v>
      </c>
      <c r="J1767" t="s">
        <v>5818</v>
      </c>
      <c r="K1767" t="s">
        <v>5818</v>
      </c>
      <c r="Q1767">
        <v>0.3882631066611042</v>
      </c>
      <c r="R1767">
        <v>0.25684883882631071</v>
      </c>
      <c r="S1767">
        <v>0.35488805451258526</v>
      </c>
    </row>
    <row r="1768" spans="2:19" x14ac:dyDescent="0.45">
      <c r="B1768" s="3">
        <v>43009</v>
      </c>
      <c r="I1768" t="s">
        <v>5818</v>
      </c>
      <c r="J1768" t="s">
        <v>5818</v>
      </c>
      <c r="K1768" t="s">
        <v>5818</v>
      </c>
      <c r="Q1768">
        <v>0.31127301196243518</v>
      </c>
      <c r="R1768">
        <v>0.29208449437136169</v>
      </c>
      <c r="S1768">
        <v>0.39664249366620308</v>
      </c>
    </row>
    <row r="1769" spans="2:19" x14ac:dyDescent="0.45">
      <c r="B1769" s="3">
        <v>43020</v>
      </c>
      <c r="I1769" t="s">
        <v>5818</v>
      </c>
      <c r="J1769" t="s">
        <v>5818</v>
      </c>
      <c r="K1769" t="s">
        <v>5818</v>
      </c>
      <c r="Q1769">
        <v>0.40855335913387125</v>
      </c>
      <c r="R1769">
        <v>0.28007113050755039</v>
      </c>
      <c r="S1769">
        <v>0.31137551035857836</v>
      </c>
    </row>
    <row r="1770" spans="2:19" x14ac:dyDescent="0.45">
      <c r="B1770" s="3">
        <v>43022</v>
      </c>
      <c r="I1770" t="s">
        <v>5818</v>
      </c>
      <c r="J1770" t="s">
        <v>5818</v>
      </c>
      <c r="K1770" t="s">
        <v>5818</v>
      </c>
      <c r="Q1770">
        <v>0.44633139585103659</v>
      </c>
      <c r="R1770">
        <v>0.27033747333900826</v>
      </c>
      <c r="S1770">
        <v>0.2833311308099552</v>
      </c>
    </row>
    <row r="1771" spans="2:19" x14ac:dyDescent="0.45">
      <c r="B1771" s="3">
        <v>43022</v>
      </c>
      <c r="I1771">
        <v>0.39641528149711358</v>
      </c>
      <c r="J1771">
        <v>0.2764572668022568</v>
      </c>
      <c r="K1771">
        <v>0.32712745170062962</v>
      </c>
      <c r="Q1771">
        <v>0.27057375397232841</v>
      </c>
      <c r="R1771">
        <v>0.28975160772034808</v>
      </c>
      <c r="S1771">
        <v>0.43967463830732356</v>
      </c>
    </row>
    <row r="1772" spans="2:19" x14ac:dyDescent="0.45">
      <c r="B1772" s="3">
        <v>43022</v>
      </c>
      <c r="I1772">
        <v>0.5565089453860641</v>
      </c>
      <c r="J1772">
        <v>0.25195386064030134</v>
      </c>
      <c r="K1772">
        <v>0.1915371939736347</v>
      </c>
      <c r="Q1772">
        <v>0.4084094491423173</v>
      </c>
      <c r="R1772">
        <v>0.30134030569546488</v>
      </c>
      <c r="S1772">
        <v>0.29025024516221776</v>
      </c>
    </row>
    <row r="1773" spans="2:19" x14ac:dyDescent="0.45">
      <c r="B1773" s="3">
        <v>43023</v>
      </c>
      <c r="I1773">
        <v>0.45441085802430164</v>
      </c>
      <c r="J1773">
        <v>0.2881838001058491</v>
      </c>
      <c r="K1773">
        <v>0.25740534186984937</v>
      </c>
      <c r="Q1773">
        <v>0.24708347094102551</v>
      </c>
      <c r="R1773">
        <v>0.2801658681650448</v>
      </c>
      <c r="S1773">
        <v>0.4727506608939297</v>
      </c>
    </row>
    <row r="1774" spans="2:19" x14ac:dyDescent="0.45">
      <c r="B1774" s="3">
        <v>43023</v>
      </c>
      <c r="I1774">
        <v>0.38230309425112002</v>
      </c>
      <c r="J1774">
        <v>0.29379289787649765</v>
      </c>
      <c r="K1774">
        <v>0.32390400787238249</v>
      </c>
      <c r="Q1774">
        <v>0.43630545963845768</v>
      </c>
      <c r="R1774">
        <v>0.26508505890986023</v>
      </c>
      <c r="S1774">
        <v>0.29860948145168198</v>
      </c>
    </row>
    <row r="1775" spans="2:19" x14ac:dyDescent="0.45">
      <c r="B1775" s="3">
        <v>43023</v>
      </c>
      <c r="I1775">
        <v>0.41877029086331413</v>
      </c>
      <c r="J1775">
        <v>0.28211753793149141</v>
      </c>
      <c r="K1775">
        <v>0.29911217120519445</v>
      </c>
      <c r="Q1775">
        <v>0.31195568037673299</v>
      </c>
      <c r="R1775">
        <v>0.29174316016421281</v>
      </c>
      <c r="S1775">
        <v>0.3963011594590542</v>
      </c>
    </row>
    <row r="1776" spans="2:19" x14ac:dyDescent="0.45">
      <c r="B1776" s="3">
        <v>43023</v>
      </c>
      <c r="I1776">
        <v>0.50196750254353939</v>
      </c>
      <c r="J1776">
        <v>0.27585433000179543</v>
      </c>
      <c r="K1776">
        <v>0.22217816745466512</v>
      </c>
      <c r="Q1776">
        <v>0.59060760106511734</v>
      </c>
      <c r="R1776">
        <v>0.23999031711450011</v>
      </c>
      <c r="S1776">
        <v>0.16940208182038249</v>
      </c>
    </row>
    <row r="1777" spans="2:19" x14ac:dyDescent="0.45">
      <c r="B1777" s="3">
        <v>43023</v>
      </c>
      <c r="I1777">
        <v>0.34587630802801828</v>
      </c>
      <c r="J1777">
        <v>0.27375225465621877</v>
      </c>
      <c r="K1777">
        <v>0.38037143731576284</v>
      </c>
      <c r="Q1777">
        <v>0.4866331035579689</v>
      </c>
      <c r="R1777">
        <v>0.23849717885438743</v>
      </c>
      <c r="S1777">
        <v>0.27486971758764384</v>
      </c>
    </row>
    <row r="1778" spans="2:19" x14ac:dyDescent="0.45">
      <c r="B1778" s="3">
        <v>43026</v>
      </c>
      <c r="I1778">
        <v>0.25138691475325137</v>
      </c>
      <c r="J1778">
        <v>0.26191692528326188</v>
      </c>
      <c r="K1778">
        <v>0.4866961599634867</v>
      </c>
      <c r="Q1778">
        <v>0.56969517777202627</v>
      </c>
      <c r="R1778">
        <v>0.252077162357768</v>
      </c>
      <c r="S1778">
        <v>0.17822765987020581</v>
      </c>
    </row>
    <row r="1779" spans="2:19" x14ac:dyDescent="0.45">
      <c r="B1779" s="3">
        <v>43026</v>
      </c>
      <c r="I1779">
        <v>0.55330893547699522</v>
      </c>
      <c r="J1779">
        <v>0.25192784933467305</v>
      </c>
      <c r="K1779">
        <v>0.19476321518833159</v>
      </c>
      <c r="Q1779">
        <v>0.38006338899196035</v>
      </c>
      <c r="R1779">
        <v>0.28440012368583795</v>
      </c>
      <c r="S1779">
        <v>0.33553648732220159</v>
      </c>
    </row>
    <row r="1780" spans="2:19" x14ac:dyDescent="0.45">
      <c r="B1780" s="3">
        <v>43026</v>
      </c>
      <c r="I1780">
        <v>0.5204178537511871</v>
      </c>
      <c r="J1780">
        <v>0.26604259937593261</v>
      </c>
      <c r="K1780">
        <v>0.21353954687288013</v>
      </c>
      <c r="Q1780">
        <v>0.44801910924336819</v>
      </c>
      <c r="R1780">
        <v>0.28125317714092624</v>
      </c>
      <c r="S1780">
        <v>0.27072771361570558</v>
      </c>
    </row>
    <row r="1781" spans="2:19" x14ac:dyDescent="0.45">
      <c r="B1781" s="3">
        <v>43026</v>
      </c>
      <c r="I1781">
        <v>0.5565089453860641</v>
      </c>
      <c r="J1781">
        <v>0.25195386064030134</v>
      </c>
      <c r="K1781">
        <v>0.1915371939736347</v>
      </c>
      <c r="Q1781">
        <v>0.49153411536313102</v>
      </c>
      <c r="R1781">
        <v>0.27243299176762542</v>
      </c>
      <c r="S1781">
        <v>0.23603289286924353</v>
      </c>
    </row>
    <row r="1782" spans="2:19" x14ac:dyDescent="0.45">
      <c r="B1782" s="3">
        <v>43026</v>
      </c>
      <c r="I1782">
        <v>0.21462322934407843</v>
      </c>
      <c r="J1782">
        <v>0.26765203755244471</v>
      </c>
      <c r="K1782">
        <v>0.51772473310347689</v>
      </c>
      <c r="Q1782">
        <v>0.48136955535547743</v>
      </c>
      <c r="R1782">
        <v>0.2697250089575311</v>
      </c>
      <c r="S1782">
        <v>0.2489054356869915</v>
      </c>
    </row>
    <row r="1783" spans="2:19" x14ac:dyDescent="0.45">
      <c r="B1783" s="3">
        <v>43027</v>
      </c>
      <c r="I1783">
        <v>0.51773491416678763</v>
      </c>
      <c r="J1783">
        <v>0.26096090366884467</v>
      </c>
      <c r="K1783">
        <v>0.22130418216436784</v>
      </c>
      <c r="Q1783">
        <v>0.56333122118404055</v>
      </c>
      <c r="R1783">
        <v>0.26587525249519511</v>
      </c>
      <c r="S1783">
        <v>0.17079352632076431</v>
      </c>
    </row>
    <row r="1784" spans="2:19" x14ac:dyDescent="0.45">
      <c r="B1784" s="3">
        <v>43027</v>
      </c>
      <c r="I1784">
        <v>0.52601677318586426</v>
      </c>
      <c r="J1784">
        <v>0.25441530963393638</v>
      </c>
      <c r="K1784">
        <v>0.21956791718019933</v>
      </c>
      <c r="Q1784">
        <v>0.59073723109011311</v>
      </c>
      <c r="R1784">
        <v>0.24638776208918362</v>
      </c>
      <c r="S1784">
        <v>0.16287500682070316</v>
      </c>
    </row>
    <row r="1785" spans="2:19" x14ac:dyDescent="0.45">
      <c r="B1785" s="3">
        <v>43027</v>
      </c>
      <c r="I1785">
        <v>0.43020066831595399</v>
      </c>
      <c r="J1785">
        <v>0.28834008213239415</v>
      </c>
      <c r="K1785">
        <v>0.28145924955165191</v>
      </c>
      <c r="Q1785">
        <v>0.46985635423618693</v>
      </c>
      <c r="R1785">
        <v>0.26020465901573103</v>
      </c>
      <c r="S1785">
        <v>0.26993898674808198</v>
      </c>
    </row>
    <row r="1786" spans="2:19" x14ac:dyDescent="0.45">
      <c r="B1786" s="3">
        <v>43027</v>
      </c>
      <c r="I1786">
        <v>0.64147840884927221</v>
      </c>
      <c r="J1786">
        <v>0.22414632098354167</v>
      </c>
      <c r="K1786">
        <v>0.13437527016718614</v>
      </c>
      <c r="Q1786">
        <v>0.38047621572450629</v>
      </c>
      <c r="R1786">
        <v>0.29811962361641625</v>
      </c>
      <c r="S1786">
        <v>0.32140416065907756</v>
      </c>
    </row>
    <row r="1787" spans="2:19" x14ac:dyDescent="0.45">
      <c r="B1787" s="3">
        <v>43029</v>
      </c>
      <c r="I1787">
        <v>0.40799857378106713</v>
      </c>
      <c r="J1787">
        <v>0.28718989528008093</v>
      </c>
      <c r="K1787">
        <v>0.30481153093885188</v>
      </c>
      <c r="Q1787">
        <v>0.38061549345596035</v>
      </c>
      <c r="R1787">
        <v>0.29454073812050463</v>
      </c>
      <c r="S1787">
        <v>0.32484376842353491</v>
      </c>
    </row>
    <row r="1788" spans="2:19" x14ac:dyDescent="0.45">
      <c r="B1788" s="3">
        <v>43029</v>
      </c>
      <c r="I1788">
        <v>0.61644858073766517</v>
      </c>
      <c r="J1788">
        <v>0.22028153268274525</v>
      </c>
      <c r="K1788">
        <v>0.16326988657958957</v>
      </c>
      <c r="Q1788">
        <v>0.46771246219742391</v>
      </c>
      <c r="R1788">
        <v>0.27480810498711772</v>
      </c>
      <c r="S1788">
        <v>0.25747943281545838</v>
      </c>
    </row>
    <row r="1789" spans="2:19" x14ac:dyDescent="0.45">
      <c r="B1789" s="3">
        <v>43029</v>
      </c>
      <c r="I1789">
        <v>0.3461122799836841</v>
      </c>
      <c r="J1789">
        <v>0.27478846988583988</v>
      </c>
      <c r="K1789">
        <v>0.37909925013047607</v>
      </c>
      <c r="Q1789">
        <v>0.26462761111862199</v>
      </c>
      <c r="R1789">
        <v>0.29351837102815265</v>
      </c>
      <c r="S1789">
        <v>0.44185401785322542</v>
      </c>
    </row>
    <row r="1790" spans="2:19" x14ac:dyDescent="0.45">
      <c r="B1790" s="3">
        <v>43029</v>
      </c>
      <c r="I1790">
        <v>0.52935175304887594</v>
      </c>
      <c r="J1790">
        <v>0.26796043836937744</v>
      </c>
      <c r="K1790">
        <v>0.20268780858174654</v>
      </c>
      <c r="Q1790">
        <v>0.51541927405128685</v>
      </c>
      <c r="R1790">
        <v>0.27197110944513031</v>
      </c>
      <c r="S1790">
        <v>0.21260961650358279</v>
      </c>
    </row>
    <row r="1791" spans="2:19" x14ac:dyDescent="0.45">
      <c r="B1791" s="3">
        <v>43030</v>
      </c>
      <c r="I1791">
        <v>0.51065146148094054</v>
      </c>
      <c r="J1791">
        <v>0.26799884011894559</v>
      </c>
      <c r="K1791">
        <v>0.22134969840011381</v>
      </c>
      <c r="Q1791">
        <v>0.3774776563591869</v>
      </c>
      <c r="R1791">
        <v>0.30001924556744275</v>
      </c>
      <c r="S1791">
        <v>0.32250309807337035</v>
      </c>
    </row>
    <row r="1792" spans="2:19" x14ac:dyDescent="0.45">
      <c r="B1792" s="3">
        <v>43030</v>
      </c>
      <c r="I1792">
        <v>0.53776404895742103</v>
      </c>
      <c r="J1792">
        <v>0.25586622607599163</v>
      </c>
      <c r="K1792">
        <v>0.20636972496658726</v>
      </c>
      <c r="Q1792">
        <v>0.38852229728795018</v>
      </c>
      <c r="R1792">
        <v>0.28755488862823386</v>
      </c>
      <c r="S1792">
        <v>0.32392281408381585</v>
      </c>
    </row>
    <row r="1793" spans="2:19" x14ac:dyDescent="0.45">
      <c r="B1793" s="3">
        <v>43030</v>
      </c>
      <c r="I1793">
        <v>0.37334124324416346</v>
      </c>
      <c r="J1793">
        <v>0.29016931661775353</v>
      </c>
      <c r="K1793">
        <v>0.33648944013808296</v>
      </c>
      <c r="Q1793">
        <v>0.44196145914586099</v>
      </c>
      <c r="R1793">
        <v>0.27240988509990499</v>
      </c>
      <c r="S1793">
        <v>0.28562865575423413</v>
      </c>
    </row>
    <row r="1794" spans="2:19" x14ac:dyDescent="0.45">
      <c r="B1794" s="3">
        <v>43030</v>
      </c>
      <c r="I1794">
        <v>0.33176968743736601</v>
      </c>
      <c r="J1794">
        <v>0.2874916211812778</v>
      </c>
      <c r="K1794">
        <v>0.38073869138135608</v>
      </c>
      <c r="Q1794">
        <v>0.39009357868717964</v>
      </c>
      <c r="R1794">
        <v>0.29563857196634258</v>
      </c>
      <c r="S1794">
        <v>0.31426784934647789</v>
      </c>
    </row>
    <row r="1795" spans="2:19" x14ac:dyDescent="0.45">
      <c r="B1795" s="3">
        <v>43030</v>
      </c>
      <c r="I1795">
        <v>0.72135306608525951</v>
      </c>
      <c r="J1795">
        <v>0.1871207750286509</v>
      </c>
      <c r="K1795">
        <v>9.1526158886089573E-2</v>
      </c>
      <c r="Q1795">
        <v>0.57319427079906127</v>
      </c>
      <c r="R1795">
        <v>0.26010616130376613</v>
      </c>
      <c r="S1795">
        <v>0.16669956789717269</v>
      </c>
    </row>
    <row r="1796" spans="2:19" x14ac:dyDescent="0.45">
      <c r="B1796" s="3">
        <v>43036</v>
      </c>
      <c r="I1796">
        <v>0.32056897240777449</v>
      </c>
      <c r="J1796">
        <v>0.26939938176449962</v>
      </c>
      <c r="K1796">
        <v>0.410031645827726</v>
      </c>
      <c r="Q1796">
        <v>0.48428371310686136</v>
      </c>
      <c r="R1796">
        <v>0.26564547840816366</v>
      </c>
      <c r="S1796">
        <v>0.25007080848497509</v>
      </c>
    </row>
    <row r="1797" spans="2:19" x14ac:dyDescent="0.45">
      <c r="B1797" s="3">
        <v>43036</v>
      </c>
      <c r="I1797">
        <v>0.37771937169527525</v>
      </c>
      <c r="J1797">
        <v>0.29282380487199761</v>
      </c>
      <c r="K1797">
        <v>0.32945682343272698</v>
      </c>
      <c r="Q1797">
        <v>0.36317119303390805</v>
      </c>
      <c r="R1797">
        <v>0.28044132217845968</v>
      </c>
      <c r="S1797">
        <v>0.35638748478763227</v>
      </c>
    </row>
    <row r="1798" spans="2:19" x14ac:dyDescent="0.45">
      <c r="B1798" s="3">
        <v>43037</v>
      </c>
      <c r="I1798">
        <v>0.53776404895742103</v>
      </c>
      <c r="J1798">
        <v>0.25586622607599163</v>
      </c>
      <c r="K1798">
        <v>0.20636972496658726</v>
      </c>
      <c r="Q1798">
        <v>0.39646429521541027</v>
      </c>
      <c r="R1798">
        <v>0.27409187132648327</v>
      </c>
      <c r="S1798">
        <v>0.32944383345810641</v>
      </c>
    </row>
    <row r="1799" spans="2:19" x14ac:dyDescent="0.45">
      <c r="B1799" s="3">
        <v>43037</v>
      </c>
      <c r="I1799">
        <v>0.39978257678201995</v>
      </c>
      <c r="J1799">
        <v>0.29012677416246468</v>
      </c>
      <c r="K1799">
        <v>0.31009064905551537</v>
      </c>
      <c r="Q1799">
        <v>0.39822185165200419</v>
      </c>
      <c r="R1799">
        <v>0.28326297611572693</v>
      </c>
      <c r="S1799">
        <v>0.31851517223226883</v>
      </c>
    </row>
    <row r="1800" spans="2:19" x14ac:dyDescent="0.45">
      <c r="B1800" s="3">
        <v>43037</v>
      </c>
      <c r="I1800">
        <v>0.43020066831595399</v>
      </c>
      <c r="J1800">
        <v>0.28834008213239415</v>
      </c>
      <c r="K1800">
        <v>0.28145924955165191</v>
      </c>
      <c r="Q1800">
        <v>0.47700946720451104</v>
      </c>
      <c r="R1800">
        <v>0.27566348309153665</v>
      </c>
      <c r="S1800">
        <v>0.24732704970395233</v>
      </c>
    </row>
    <row r="1801" spans="2:19" x14ac:dyDescent="0.45">
      <c r="B1801" s="3">
        <v>43037</v>
      </c>
      <c r="I1801">
        <v>0.52930862519768895</v>
      </c>
      <c r="J1801">
        <v>0.27576512568644751</v>
      </c>
      <c r="K1801">
        <v>0.19492624911586362</v>
      </c>
      <c r="Q1801">
        <v>0.52911545582696273</v>
      </c>
      <c r="R1801">
        <v>0.26248375725191259</v>
      </c>
      <c r="S1801">
        <v>0.2084007869211246</v>
      </c>
    </row>
    <row r="1802" spans="2:19" x14ac:dyDescent="0.45">
      <c r="B1802" s="3">
        <v>43037</v>
      </c>
      <c r="I1802">
        <v>0.32056897240777449</v>
      </c>
      <c r="J1802">
        <v>0.26939938176449962</v>
      </c>
      <c r="K1802">
        <v>0.410031645827726</v>
      </c>
      <c r="Q1802">
        <v>0.64577095566142606</v>
      </c>
      <c r="R1802">
        <v>0.22100913636467606</v>
      </c>
      <c r="S1802">
        <v>0.13321990797389782</v>
      </c>
    </row>
    <row r="1803" spans="2:19" x14ac:dyDescent="0.45">
      <c r="B1803" s="3">
        <v>43037</v>
      </c>
      <c r="I1803">
        <v>0.37771937169527525</v>
      </c>
      <c r="J1803">
        <v>0.29282380487199761</v>
      </c>
      <c r="K1803">
        <v>0.32945682343272698</v>
      </c>
      <c r="Q1803">
        <v>0.47469225578916335</v>
      </c>
      <c r="R1803">
        <v>0.25201713501621648</v>
      </c>
      <c r="S1803">
        <v>0.27329060919462023</v>
      </c>
    </row>
    <row r="1804" spans="2:19" x14ac:dyDescent="0.45">
      <c r="B1804" s="3">
        <v>43038</v>
      </c>
      <c r="I1804">
        <v>0.29274720720098391</v>
      </c>
      <c r="J1804">
        <v>0.27323252876894588</v>
      </c>
      <c r="K1804">
        <v>0.43402026403007016</v>
      </c>
      <c r="Q1804">
        <v>0.41550339582050905</v>
      </c>
      <c r="R1804">
        <v>0.28502971422599632</v>
      </c>
      <c r="S1804">
        <v>0.29946688995349469</v>
      </c>
    </row>
    <row r="1805" spans="2:19" x14ac:dyDescent="0.45">
      <c r="B1805" s="3">
        <v>43041</v>
      </c>
      <c r="I1805">
        <v>0.38694190571153791</v>
      </c>
      <c r="J1805">
        <v>0.28580263577431397</v>
      </c>
      <c r="K1805">
        <v>0.32725545851414817</v>
      </c>
      <c r="Q1805">
        <v>0.46105153895931866</v>
      </c>
      <c r="R1805">
        <v>0.28142304334796941</v>
      </c>
      <c r="S1805">
        <v>0.25752541769271192</v>
      </c>
    </row>
    <row r="1806" spans="2:19" x14ac:dyDescent="0.45">
      <c r="B1806" s="3">
        <v>43043</v>
      </c>
      <c r="I1806">
        <v>0.57244817481332189</v>
      </c>
      <c r="J1806">
        <v>0.24746308238636897</v>
      </c>
      <c r="K1806">
        <v>0.18008874280030912</v>
      </c>
      <c r="Q1806">
        <v>0.33406655175709726</v>
      </c>
      <c r="R1806">
        <v>0.30119832155225401</v>
      </c>
      <c r="S1806">
        <v>0.36473512669064867</v>
      </c>
    </row>
    <row r="1807" spans="2:19" x14ac:dyDescent="0.45">
      <c r="B1807" s="3">
        <v>43043</v>
      </c>
      <c r="I1807">
        <v>0.39978257678201995</v>
      </c>
      <c r="J1807">
        <v>0.29012677416246468</v>
      </c>
      <c r="K1807">
        <v>0.31009064905551537</v>
      </c>
      <c r="Q1807">
        <v>0.38532514889609321</v>
      </c>
      <c r="R1807">
        <v>0.29192466179481874</v>
      </c>
      <c r="S1807">
        <v>0.322750189309088</v>
      </c>
    </row>
    <row r="1808" spans="2:19" x14ac:dyDescent="0.45">
      <c r="B1808" s="3">
        <v>43043</v>
      </c>
      <c r="I1808">
        <v>0.59790313693528108</v>
      </c>
      <c r="J1808">
        <v>0.24246909729071509</v>
      </c>
      <c r="K1808">
        <v>0.15962776577400387</v>
      </c>
      <c r="Q1808">
        <v>0.38834136706477129</v>
      </c>
      <c r="R1808">
        <v>0.29546733802052949</v>
      </c>
      <c r="S1808">
        <v>0.31619129491469916</v>
      </c>
    </row>
    <row r="1809" spans="2:19" x14ac:dyDescent="0.45">
      <c r="B1809" s="3">
        <v>43044</v>
      </c>
      <c r="I1809">
        <v>0.20514696014247441</v>
      </c>
      <c r="J1809">
        <v>0.25647760848804818</v>
      </c>
      <c r="K1809">
        <v>0.53837543136947752</v>
      </c>
      <c r="Q1809">
        <v>0.29935052802874756</v>
      </c>
      <c r="R1809">
        <v>0.29746861788995665</v>
      </c>
      <c r="S1809">
        <v>0.40318085408129578</v>
      </c>
    </row>
    <row r="1810" spans="2:19" x14ac:dyDescent="0.45">
      <c r="B1810" s="3">
        <v>43044</v>
      </c>
      <c r="I1810">
        <v>0.30514425596604133</v>
      </c>
      <c r="J1810">
        <v>0.30319111189236869</v>
      </c>
      <c r="K1810">
        <v>0.39166463214158992</v>
      </c>
      <c r="Q1810">
        <v>0.29737514249148961</v>
      </c>
      <c r="R1810">
        <v>0.27246362134246721</v>
      </c>
      <c r="S1810">
        <v>0.43016123616604302</v>
      </c>
    </row>
    <row r="1811" spans="2:19" x14ac:dyDescent="0.45">
      <c r="B1811" s="3">
        <v>43044</v>
      </c>
      <c r="I1811">
        <v>0.46100582411390317</v>
      </c>
      <c r="J1811">
        <v>0.28221993045739047</v>
      </c>
      <c r="K1811">
        <v>0.25677424542870625</v>
      </c>
      <c r="Q1811">
        <v>0.35958485958485958</v>
      </c>
      <c r="R1811">
        <v>0.30830280830280832</v>
      </c>
      <c r="S1811">
        <v>0.33211233211233215</v>
      </c>
    </row>
    <row r="1812" spans="2:19" x14ac:dyDescent="0.45">
      <c r="B1812" s="3">
        <v>43044</v>
      </c>
      <c r="I1812">
        <v>0.36073087723955932</v>
      </c>
      <c r="J1812">
        <v>0.29293200647976742</v>
      </c>
      <c r="K1812">
        <v>0.34633711628067315</v>
      </c>
      <c r="Q1812">
        <v>0.61644912481137892</v>
      </c>
      <c r="R1812">
        <v>0.22346768629629776</v>
      </c>
      <c r="S1812">
        <v>0.16008318889232331</v>
      </c>
    </row>
    <row r="1813" spans="2:19" x14ac:dyDescent="0.45">
      <c r="B1813" s="3">
        <v>43044</v>
      </c>
      <c r="I1813">
        <v>0.40325564930327229</v>
      </c>
      <c r="J1813">
        <v>0.28243068997702103</v>
      </c>
      <c r="K1813">
        <v>0.31431366071970668</v>
      </c>
      <c r="Q1813">
        <v>0.34752241340285561</v>
      </c>
      <c r="R1813">
        <v>0.27020205931528535</v>
      </c>
      <c r="S1813">
        <v>0.38227552728185915</v>
      </c>
    </row>
    <row r="1814" spans="2:19" x14ac:dyDescent="0.45">
      <c r="B1814" s="3">
        <v>43044</v>
      </c>
      <c r="I1814">
        <v>0.54100980377131003</v>
      </c>
      <c r="J1814">
        <v>0.25822592098742725</v>
      </c>
      <c r="K1814">
        <v>0.2007642752412627</v>
      </c>
      <c r="Q1814">
        <v>0.45232793123611986</v>
      </c>
      <c r="R1814">
        <v>0.28735642631424274</v>
      </c>
      <c r="S1814">
        <v>0.26031564244963751</v>
      </c>
    </row>
    <row r="1815" spans="2:19" x14ac:dyDescent="0.45">
      <c r="B1815" s="3">
        <v>43049</v>
      </c>
      <c r="I1815">
        <v>0.6542511651415569</v>
      </c>
      <c r="J1815">
        <v>0.20986443325969445</v>
      </c>
      <c r="K1815">
        <v>0.13588440159874868</v>
      </c>
      <c r="Q1815">
        <v>0.38810722741061154</v>
      </c>
      <c r="R1815">
        <v>0.29803029684288346</v>
      </c>
      <c r="S1815">
        <v>0.31386247574650505</v>
      </c>
    </row>
    <row r="1816" spans="2:19" x14ac:dyDescent="0.45">
      <c r="B1816" s="3">
        <v>43057</v>
      </c>
      <c r="I1816">
        <v>0.52630303473965478</v>
      </c>
      <c r="J1816">
        <v>0.25539591919494808</v>
      </c>
      <c r="K1816">
        <v>0.21830104606539724</v>
      </c>
      <c r="Q1816">
        <v>0.36612286992634546</v>
      </c>
      <c r="R1816">
        <v>0.30215004093153303</v>
      </c>
      <c r="S1816">
        <v>0.33172708914212162</v>
      </c>
    </row>
    <row r="1817" spans="2:19" x14ac:dyDescent="0.45">
      <c r="B1817" s="3">
        <v>43057</v>
      </c>
      <c r="I1817">
        <v>0.46112296274809822</v>
      </c>
      <c r="J1817">
        <v>0.28749738283866133</v>
      </c>
      <c r="K1817">
        <v>0.25137965441324056</v>
      </c>
      <c r="Q1817">
        <v>0.37336533371166292</v>
      </c>
      <c r="R1817">
        <v>0.29937825209099356</v>
      </c>
      <c r="S1817">
        <v>0.32725641419734358</v>
      </c>
    </row>
    <row r="1818" spans="2:19" x14ac:dyDescent="0.45">
      <c r="B1818" s="3">
        <v>43057</v>
      </c>
      <c r="I1818">
        <v>0.46563297664342418</v>
      </c>
      <c r="J1818">
        <v>0.26642460207959934</v>
      </c>
      <c r="K1818">
        <v>0.26794242127697659</v>
      </c>
      <c r="Q1818">
        <v>0.54088600165948231</v>
      </c>
      <c r="R1818">
        <v>0.26767854613158482</v>
      </c>
      <c r="S1818">
        <v>0.1914354522089329</v>
      </c>
    </row>
    <row r="1819" spans="2:19" x14ac:dyDescent="0.45">
      <c r="B1819" s="3">
        <v>43057</v>
      </c>
      <c r="I1819">
        <v>0.44421101774042954</v>
      </c>
      <c r="J1819">
        <v>0.2664476046828988</v>
      </c>
      <c r="K1819">
        <v>0.28934137757667172</v>
      </c>
      <c r="Q1819">
        <v>0.52873866173984396</v>
      </c>
      <c r="R1819">
        <v>0.25288435784973534</v>
      </c>
      <c r="S1819">
        <v>0.21837698041042072</v>
      </c>
    </row>
    <row r="1820" spans="2:19" x14ac:dyDescent="0.45">
      <c r="B1820" s="3">
        <v>43058</v>
      </c>
      <c r="I1820">
        <v>0.24996923834133133</v>
      </c>
      <c r="J1820">
        <v>0.28226897994339856</v>
      </c>
      <c r="K1820">
        <v>0.46776178171527005</v>
      </c>
      <c r="Q1820">
        <v>0.65038641551442999</v>
      </c>
      <c r="R1820">
        <v>0.209411418368637</v>
      </c>
      <c r="S1820">
        <v>0.14020216611693323</v>
      </c>
    </row>
    <row r="1821" spans="2:19" x14ac:dyDescent="0.45">
      <c r="B1821" s="3">
        <v>43058</v>
      </c>
      <c r="I1821">
        <v>0.32592713863616879</v>
      </c>
      <c r="J1821">
        <v>0.28733696626673222</v>
      </c>
      <c r="K1821">
        <v>0.38673589509709921</v>
      </c>
      <c r="Q1821">
        <v>0.47229205072342323</v>
      </c>
      <c r="R1821">
        <v>0.25607308450445709</v>
      </c>
      <c r="S1821">
        <v>0.27163486477211968</v>
      </c>
    </row>
    <row r="1822" spans="2:19" x14ac:dyDescent="0.45">
      <c r="B1822" s="3">
        <v>43058</v>
      </c>
      <c r="I1822">
        <v>0.40268781460948366</v>
      </c>
      <c r="J1822">
        <v>0.27934961890497356</v>
      </c>
      <c r="K1822">
        <v>0.31796256648554277</v>
      </c>
      <c r="Q1822">
        <v>0.37938258149443022</v>
      </c>
      <c r="R1822">
        <v>0.30625109107465548</v>
      </c>
      <c r="S1822">
        <v>0.31436632743091436</v>
      </c>
    </row>
    <row r="1823" spans="2:19" x14ac:dyDescent="0.45">
      <c r="B1823" s="3">
        <v>43058</v>
      </c>
      <c r="I1823">
        <v>0.23940318497029817</v>
      </c>
      <c r="J1823">
        <v>0.23457322958701102</v>
      </c>
      <c r="K1823">
        <v>0.52602358544269101</v>
      </c>
      <c r="Q1823">
        <v>0.5535505954243537</v>
      </c>
      <c r="R1823">
        <v>0.26349197305014754</v>
      </c>
      <c r="S1823">
        <v>0.18295743152549876</v>
      </c>
    </row>
    <row r="1824" spans="2:19" x14ac:dyDescent="0.45">
      <c r="B1824" s="3">
        <v>43058</v>
      </c>
      <c r="I1824" t="s">
        <v>5818</v>
      </c>
      <c r="J1824" t="s">
        <v>5818</v>
      </c>
      <c r="K1824" t="s">
        <v>5818</v>
      </c>
      <c r="Q1824">
        <v>0.39793571618715956</v>
      </c>
      <c r="R1824">
        <v>0.30007362645515112</v>
      </c>
      <c r="S1824">
        <v>0.30199065735768926</v>
      </c>
    </row>
    <row r="1825" spans="2:19" x14ac:dyDescent="0.45">
      <c r="B1825" s="3">
        <v>43062</v>
      </c>
      <c r="I1825">
        <v>0.55323878984655717</v>
      </c>
      <c r="J1825">
        <v>0.24785129344782481</v>
      </c>
      <c r="K1825">
        <v>0.19890991670561814</v>
      </c>
      <c r="Q1825">
        <v>0.58260816556131356</v>
      </c>
      <c r="R1825">
        <v>0.2459942300462791</v>
      </c>
      <c r="S1825">
        <v>0.17139760439240745</v>
      </c>
    </row>
    <row r="1826" spans="2:19" x14ac:dyDescent="0.45">
      <c r="B1826" s="3">
        <v>43062</v>
      </c>
      <c r="I1826">
        <v>0.56342529427167609</v>
      </c>
      <c r="J1826">
        <v>0.2544639144441545</v>
      </c>
      <c r="K1826">
        <v>0.18211079128416932</v>
      </c>
      <c r="Q1826">
        <v>0.54116435286333409</v>
      </c>
      <c r="R1826">
        <v>0.27104341235133222</v>
      </c>
      <c r="S1826">
        <v>0.18779223478533377</v>
      </c>
    </row>
    <row r="1827" spans="2:19" x14ac:dyDescent="0.45">
      <c r="B1827" s="3">
        <v>43063</v>
      </c>
      <c r="I1827">
        <v>0.47927873205054194</v>
      </c>
      <c r="J1827">
        <v>0.28049119504222386</v>
      </c>
      <c r="K1827">
        <v>0.24023007290723411</v>
      </c>
      <c r="Q1827">
        <v>0.38834136706477129</v>
      </c>
      <c r="R1827">
        <v>0.29546733802052949</v>
      </c>
      <c r="S1827">
        <v>0.31619129491469916</v>
      </c>
    </row>
    <row r="1828" spans="2:19" x14ac:dyDescent="0.45">
      <c r="B1828" s="3">
        <v>43063</v>
      </c>
      <c r="I1828">
        <v>0.34124055695272071</v>
      </c>
      <c r="J1828">
        <v>0.26556281004209703</v>
      </c>
      <c r="K1828">
        <v>0.39319663300518221</v>
      </c>
      <c r="Q1828">
        <v>0.36194350378747536</v>
      </c>
      <c r="R1828">
        <v>0.29187343371740532</v>
      </c>
      <c r="S1828">
        <v>0.34618306249511921</v>
      </c>
    </row>
    <row r="1829" spans="2:19" x14ac:dyDescent="0.45">
      <c r="B1829" s="3">
        <v>43065</v>
      </c>
      <c r="I1829">
        <v>0.29400246167617766</v>
      </c>
      <c r="J1829">
        <v>0.26966543582857783</v>
      </c>
      <c r="K1829">
        <v>0.43633210249524446</v>
      </c>
      <c r="Q1829">
        <v>0.53772192144054465</v>
      </c>
      <c r="R1829">
        <v>0.27060344294739819</v>
      </c>
      <c r="S1829">
        <v>0.19167463561205711</v>
      </c>
    </row>
    <row r="1830" spans="2:19" x14ac:dyDescent="0.45">
      <c r="B1830" s="3">
        <v>43065</v>
      </c>
      <c r="I1830">
        <v>0.65356546504133728</v>
      </c>
      <c r="J1830">
        <v>0.21061205502623329</v>
      </c>
      <c r="K1830">
        <v>0.13582247993242941</v>
      </c>
      <c r="Q1830">
        <v>0.41550013794427054</v>
      </c>
      <c r="R1830">
        <v>0.27425720009116317</v>
      </c>
      <c r="S1830">
        <v>0.31024266196456629</v>
      </c>
    </row>
    <row r="1831" spans="2:19" x14ac:dyDescent="0.45">
      <c r="B1831" s="3">
        <v>43066</v>
      </c>
      <c r="I1831">
        <v>0.42808651587285357</v>
      </c>
      <c r="J1831">
        <v>0.28552294022425351</v>
      </c>
      <c r="K1831">
        <v>0.28639054390289309</v>
      </c>
      <c r="Q1831">
        <v>0.35801530806333876</v>
      </c>
      <c r="R1831">
        <v>0.2798993798033183</v>
      </c>
      <c r="S1831">
        <v>0.36208531213334283</v>
      </c>
    </row>
    <row r="1832" spans="2:19" x14ac:dyDescent="0.45">
      <c r="B1832" s="3">
        <v>43066</v>
      </c>
      <c r="I1832">
        <v>0.52623316917933061</v>
      </c>
      <c r="J1832">
        <v>0.27395968659677539</v>
      </c>
      <c r="K1832">
        <v>0.19980714422389401</v>
      </c>
      <c r="Q1832">
        <v>0.38818426537724782</v>
      </c>
      <c r="R1832">
        <v>0.28375652937056445</v>
      </c>
      <c r="S1832">
        <v>0.32805920525218768</v>
      </c>
    </row>
    <row r="1833" spans="2:19" x14ac:dyDescent="0.45">
      <c r="B1833" s="3">
        <v>43069</v>
      </c>
      <c r="I1833">
        <v>0.74094249066489792</v>
      </c>
      <c r="J1833">
        <v>0.16989461781822429</v>
      </c>
      <c r="K1833">
        <v>8.9162891516877715E-2</v>
      </c>
      <c r="Q1833">
        <v>0.44010657853403534</v>
      </c>
      <c r="R1833">
        <v>0.28493121722530207</v>
      </c>
      <c r="S1833">
        <v>0.2749622042406627</v>
      </c>
    </row>
    <row r="1834" spans="2:19" x14ac:dyDescent="0.45">
      <c r="B1834" s="3" t="s">
        <v>5597</v>
      </c>
      <c r="I1834">
        <v>0.4699985562693571</v>
      </c>
      <c r="J1834">
        <v>0.27321979759289639</v>
      </c>
      <c r="K1834">
        <v>0.2567816461377464</v>
      </c>
      <c r="Q1834">
        <v>0.37616616792818164</v>
      </c>
      <c r="R1834">
        <v>0.28140585577656518</v>
      </c>
      <c r="S1834">
        <v>0.34242797629525318</v>
      </c>
    </row>
    <row r="1835" spans="2:19" x14ac:dyDescent="0.45">
      <c r="B1835" s="3" t="s">
        <v>5598</v>
      </c>
      <c r="I1835">
        <v>0.40639569077939824</v>
      </c>
      <c r="J1835">
        <v>0.29633598022378649</v>
      </c>
      <c r="K1835">
        <v>0.29726832899681549</v>
      </c>
      <c r="Q1835">
        <v>0.28260453562389198</v>
      </c>
      <c r="R1835">
        <v>0.28689211194275044</v>
      </c>
      <c r="S1835">
        <v>0.43050335243335752</v>
      </c>
    </row>
    <row r="1836" spans="2:19" x14ac:dyDescent="0.45">
      <c r="B1836" s="3" t="s">
        <v>5599</v>
      </c>
      <c r="I1836">
        <v>0.53820486148314817</v>
      </c>
      <c r="J1836">
        <v>0.25217344071812087</v>
      </c>
      <c r="K1836">
        <v>0.20962169779873091</v>
      </c>
      <c r="Q1836">
        <v>0.44809471855174365</v>
      </c>
      <c r="R1836">
        <v>0.2864589647229967</v>
      </c>
      <c r="S1836">
        <v>0.26544631672525959</v>
      </c>
    </row>
    <row r="1837" spans="2:19" x14ac:dyDescent="0.45">
      <c r="B1837" s="3" t="s">
        <v>5600</v>
      </c>
      <c r="I1837">
        <v>0.47472407466964833</v>
      </c>
      <c r="J1837">
        <v>0.28488741919484412</v>
      </c>
      <c r="K1837">
        <v>0.24038850613550747</v>
      </c>
      <c r="Q1837">
        <v>0.52378003497429348</v>
      </c>
      <c r="R1837">
        <v>0.26360427179205476</v>
      </c>
      <c r="S1837">
        <v>0.21261569323365187</v>
      </c>
    </row>
    <row r="1838" spans="2:19" x14ac:dyDescent="0.45">
      <c r="B1838" s="3" t="s">
        <v>5601</v>
      </c>
      <c r="I1838">
        <v>0.48918543628898875</v>
      </c>
      <c r="J1838">
        <v>0.27100260741659088</v>
      </c>
      <c r="K1838">
        <v>0.23981195629442054</v>
      </c>
      <c r="Q1838">
        <v>0.33667094379111023</v>
      </c>
      <c r="R1838">
        <v>0.28086069862467611</v>
      </c>
      <c r="S1838">
        <v>0.38246835758421366</v>
      </c>
    </row>
    <row r="1839" spans="2:19" x14ac:dyDescent="0.45">
      <c r="B1839" s="3" t="s">
        <v>5602</v>
      </c>
      <c r="I1839">
        <v>0.40315404310546987</v>
      </c>
      <c r="J1839">
        <v>0.27734569507489965</v>
      </c>
      <c r="K1839">
        <v>0.31950026181963037</v>
      </c>
      <c r="Q1839">
        <v>0.70056842092465399</v>
      </c>
      <c r="R1839">
        <v>0.18628033664776791</v>
      </c>
      <c r="S1839">
        <v>0.11315124242757808</v>
      </c>
    </row>
    <row r="1840" spans="2:19" x14ac:dyDescent="0.45">
      <c r="B1840" s="3" t="s">
        <v>5602</v>
      </c>
      <c r="I1840">
        <v>0.48918543628898875</v>
      </c>
      <c r="J1840">
        <v>0.27100260741659088</v>
      </c>
      <c r="K1840">
        <v>0.23981195629442054</v>
      </c>
      <c r="Q1840">
        <v>0.44005802453535497</v>
      </c>
      <c r="R1840">
        <v>0.26710962492572421</v>
      </c>
      <c r="S1840">
        <v>0.29283235053892082</v>
      </c>
    </row>
    <row r="1841" spans="2:19" x14ac:dyDescent="0.45">
      <c r="B1841" s="3" t="s">
        <v>5602</v>
      </c>
      <c r="I1841">
        <v>0.37462038080579513</v>
      </c>
      <c r="J1841">
        <v>0.28302380785806097</v>
      </c>
      <c r="K1841">
        <v>0.34235581133614396</v>
      </c>
      <c r="Q1841">
        <v>0.33642199506974674</v>
      </c>
      <c r="R1841">
        <v>0.30023638417149212</v>
      </c>
      <c r="S1841">
        <v>0.36334162075876097</v>
      </c>
    </row>
    <row r="1842" spans="2:19" x14ac:dyDescent="0.45">
      <c r="B1842" s="3" t="s">
        <v>5603</v>
      </c>
      <c r="I1842">
        <v>0.41712077729404778</v>
      </c>
      <c r="J1842">
        <v>0.29188916270073106</v>
      </c>
      <c r="K1842">
        <v>0.29099006000522121</v>
      </c>
      <c r="Q1842">
        <v>0.61721835621591126</v>
      </c>
      <c r="R1842">
        <v>0.23671713372202374</v>
      </c>
      <c r="S1842">
        <v>0.14606451006206511</v>
      </c>
    </row>
    <row r="1843" spans="2:19" x14ac:dyDescent="0.45">
      <c r="B1843" s="3" t="s">
        <v>5603</v>
      </c>
      <c r="I1843">
        <v>0.24341972458947334</v>
      </c>
      <c r="J1843">
        <v>0.27724484153801593</v>
      </c>
      <c r="K1843">
        <v>0.47933543387251076</v>
      </c>
      <c r="Q1843">
        <v>0.51516200702029691</v>
      </c>
      <c r="R1843">
        <v>0.24933375635909974</v>
      </c>
      <c r="S1843">
        <v>0.23550423662060338</v>
      </c>
    </row>
    <row r="1844" spans="2:19" x14ac:dyDescent="0.45">
      <c r="B1844" s="3" t="s">
        <v>5603</v>
      </c>
      <c r="I1844">
        <v>0.56306178744865298</v>
      </c>
      <c r="J1844">
        <v>0.25410040762113145</v>
      </c>
      <c r="K1844">
        <v>0.18283780493021543</v>
      </c>
      <c r="Q1844">
        <v>0.38540583640784071</v>
      </c>
      <c r="R1844">
        <v>0.2884409540507763</v>
      </c>
      <c r="S1844">
        <v>0.32615320954138299</v>
      </c>
    </row>
    <row r="1845" spans="2:19" x14ac:dyDescent="0.45">
      <c r="B1845" s="3" t="s">
        <v>5603</v>
      </c>
      <c r="I1845">
        <v>0.3884434337295597</v>
      </c>
      <c r="J1845">
        <v>0.27980247494450872</v>
      </c>
      <c r="K1845">
        <v>0.33175409132593159</v>
      </c>
      <c r="Q1845">
        <v>0.50422218562979815</v>
      </c>
      <c r="R1845">
        <v>0.27073128174783267</v>
      </c>
      <c r="S1845">
        <v>0.22504653262236934</v>
      </c>
    </row>
    <row r="1846" spans="2:19" x14ac:dyDescent="0.45">
      <c r="B1846" s="3" t="s">
        <v>5604</v>
      </c>
      <c r="I1846">
        <v>0.69083262700283987</v>
      </c>
      <c r="J1846">
        <v>0.19943213560234838</v>
      </c>
      <c r="K1846">
        <v>0.10973523739481184</v>
      </c>
      <c r="Q1846">
        <v>0.31827960421078871</v>
      </c>
      <c r="R1846">
        <v>0.26470626230572064</v>
      </c>
      <c r="S1846">
        <v>0.4170141334834907</v>
      </c>
    </row>
    <row r="1847" spans="2:19" x14ac:dyDescent="0.45">
      <c r="B1847" s="3" t="s">
        <v>5604</v>
      </c>
      <c r="I1847">
        <v>0.41202815545744209</v>
      </c>
      <c r="J1847">
        <v>0.29216038853085163</v>
      </c>
      <c r="K1847">
        <v>0.29581145601170633</v>
      </c>
      <c r="Q1847">
        <v>0.41521589078917098</v>
      </c>
      <c r="R1847">
        <v>0.28560472428867245</v>
      </c>
      <c r="S1847">
        <v>0.29917938492215662</v>
      </c>
    </row>
    <row r="1848" spans="2:19" x14ac:dyDescent="0.45">
      <c r="B1848" s="3" t="s">
        <v>5605</v>
      </c>
      <c r="I1848">
        <v>0.41202815545744209</v>
      </c>
      <c r="J1848">
        <v>0.29216038853085163</v>
      </c>
      <c r="K1848">
        <v>0.29581145601170633</v>
      </c>
      <c r="Q1848">
        <v>0.65420579903838894</v>
      </c>
      <c r="R1848">
        <v>0.21319308146234717</v>
      </c>
      <c r="S1848">
        <v>0.13260111949926387</v>
      </c>
    </row>
    <row r="1849" spans="2:19" x14ac:dyDescent="0.45">
      <c r="B1849" s="3" t="s">
        <v>5605</v>
      </c>
      <c r="I1849">
        <v>0.26794242127697659</v>
      </c>
      <c r="J1849">
        <v>0.26642460207959934</v>
      </c>
      <c r="K1849">
        <v>0.46563297664342418</v>
      </c>
      <c r="Q1849">
        <v>0.48939456812359389</v>
      </c>
      <c r="R1849">
        <v>0.26362126074743114</v>
      </c>
      <c r="S1849">
        <v>0.24698417112897506</v>
      </c>
    </row>
    <row r="1850" spans="2:19" x14ac:dyDescent="0.45">
      <c r="B1850" s="3" t="s">
        <v>5605</v>
      </c>
      <c r="I1850">
        <v>0.54972981107501218</v>
      </c>
      <c r="J1850">
        <v>0.27435671217808727</v>
      </c>
      <c r="K1850">
        <v>0.17591347674690064</v>
      </c>
      <c r="Q1850">
        <v>0.40837151953477246</v>
      </c>
      <c r="R1850">
        <v>0.27419072857432047</v>
      </c>
      <c r="S1850">
        <v>0.31743775189090712</v>
      </c>
    </row>
    <row r="1851" spans="2:19" x14ac:dyDescent="0.45">
      <c r="B1851" s="3" t="s">
        <v>5605</v>
      </c>
      <c r="I1851">
        <v>0.61626806255855626</v>
      </c>
      <c r="J1851">
        <v>0.22879775376995773</v>
      </c>
      <c r="K1851">
        <v>0.1549341836714859</v>
      </c>
      <c r="Q1851">
        <v>0.55367486171120051</v>
      </c>
      <c r="R1851">
        <v>0.24697914971853821</v>
      </c>
      <c r="S1851">
        <v>0.19934598857026145</v>
      </c>
    </row>
    <row r="1852" spans="2:19" x14ac:dyDescent="0.45">
      <c r="B1852" s="3" t="s">
        <v>5606</v>
      </c>
      <c r="I1852">
        <v>0.40142140345807004</v>
      </c>
      <c r="J1852">
        <v>0.3011828611041138</v>
      </c>
      <c r="K1852">
        <v>0.29739573543781633</v>
      </c>
      <c r="Q1852">
        <v>0.29094986071414336</v>
      </c>
      <c r="R1852">
        <v>0.27890498494843335</v>
      </c>
      <c r="S1852">
        <v>0.43014515433742312</v>
      </c>
    </row>
    <row r="1853" spans="2:19" x14ac:dyDescent="0.45">
      <c r="B1853" s="3" t="s">
        <v>5606</v>
      </c>
      <c r="I1853">
        <v>0.44632029030683362</v>
      </c>
      <c r="J1853">
        <v>0.29665288454186689</v>
      </c>
      <c r="K1853">
        <v>0.25702682515129954</v>
      </c>
      <c r="Q1853">
        <v>0.34370785351177507</v>
      </c>
      <c r="R1853">
        <v>0.29079780060172217</v>
      </c>
      <c r="S1853">
        <v>0.36549434588650281</v>
      </c>
    </row>
    <row r="1854" spans="2:19" x14ac:dyDescent="0.45">
      <c r="B1854" s="3" t="s">
        <v>5606</v>
      </c>
      <c r="I1854">
        <v>0.23807418635004851</v>
      </c>
      <c r="J1854">
        <v>0.28938781524988427</v>
      </c>
      <c r="K1854">
        <v>0.47253799840006738</v>
      </c>
      <c r="Q1854">
        <v>0.41390932773641875</v>
      </c>
      <c r="R1854">
        <v>0.3010243091910228</v>
      </c>
      <c r="S1854">
        <v>0.2850663630725585</v>
      </c>
    </row>
    <row r="1855" spans="2:19" x14ac:dyDescent="0.45">
      <c r="B1855" s="3" t="s">
        <v>5606</v>
      </c>
      <c r="I1855">
        <v>0.34540523220918001</v>
      </c>
      <c r="J1855">
        <v>0.27940466358889648</v>
      </c>
      <c r="K1855">
        <v>0.37519010420192334</v>
      </c>
      <c r="Q1855">
        <v>0.55402479521402348</v>
      </c>
      <c r="R1855">
        <v>0.2613250706961171</v>
      </c>
      <c r="S1855">
        <v>0.18465013408985931</v>
      </c>
    </row>
    <row r="1856" spans="2:19" x14ac:dyDescent="0.45">
      <c r="B1856" s="3" t="s">
        <v>5607</v>
      </c>
      <c r="I1856">
        <v>0.47917061652620063</v>
      </c>
      <c r="J1856">
        <v>0.28376339929613353</v>
      </c>
      <c r="K1856">
        <v>0.23706598417766575</v>
      </c>
      <c r="Q1856">
        <v>0.32036431816329108</v>
      </c>
      <c r="R1856">
        <v>0.27856703498669755</v>
      </c>
      <c r="S1856">
        <v>0.40106864685001153</v>
      </c>
    </row>
    <row r="1857" spans="2:19" x14ac:dyDescent="0.45">
      <c r="B1857" s="3" t="s">
        <v>5608</v>
      </c>
      <c r="I1857">
        <v>0.63206632039814614</v>
      </c>
      <c r="J1857">
        <v>0.2203984775376428</v>
      </c>
      <c r="K1857">
        <v>0.147535202064211</v>
      </c>
      <c r="Q1857">
        <v>0.61893384968185661</v>
      </c>
      <c r="R1857">
        <v>0.22468594176366691</v>
      </c>
      <c r="S1857">
        <v>0.15638020855447654</v>
      </c>
    </row>
    <row r="1858" spans="2:19" x14ac:dyDescent="0.45">
      <c r="B1858" s="3" t="s">
        <v>5608</v>
      </c>
      <c r="I1858">
        <v>0.53749514502166706</v>
      </c>
      <c r="J1858">
        <v>0.2591435723352814</v>
      </c>
      <c r="K1858">
        <v>0.20336128264305167</v>
      </c>
      <c r="Q1858">
        <v>0.46938377193868008</v>
      </c>
      <c r="R1858">
        <v>0.28659228479936683</v>
      </c>
      <c r="S1858">
        <v>0.24402394326195315</v>
      </c>
    </row>
    <row r="1859" spans="2:19" x14ac:dyDescent="0.45">
      <c r="B1859" s="3" t="s">
        <v>5608</v>
      </c>
      <c r="I1859">
        <v>0.54127582173835032</v>
      </c>
      <c r="J1859">
        <v>0.27272414869229533</v>
      </c>
      <c r="K1859">
        <v>0.18600002956935432</v>
      </c>
      <c r="Q1859">
        <v>0.57733558535184371</v>
      </c>
      <c r="R1859">
        <v>0.24162554375944917</v>
      </c>
      <c r="S1859">
        <v>0.18103887088870718</v>
      </c>
    </row>
    <row r="1860" spans="2:19" x14ac:dyDescent="0.45">
      <c r="B1860" s="3" t="s">
        <v>5608</v>
      </c>
      <c r="I1860">
        <v>0.442248964177199</v>
      </c>
      <c r="J1860">
        <v>0.28505364569155794</v>
      </c>
      <c r="K1860">
        <v>0.272697390131243</v>
      </c>
      <c r="Q1860">
        <v>0.56698127341356575</v>
      </c>
      <c r="R1860">
        <v>0.2395731577486809</v>
      </c>
      <c r="S1860">
        <v>0.1934455688377533</v>
      </c>
    </row>
    <row r="1861" spans="2:19" x14ac:dyDescent="0.45">
      <c r="B1861" s="3" t="s">
        <v>5609</v>
      </c>
      <c r="I1861">
        <v>0.3162764904077599</v>
      </c>
      <c r="J1861">
        <v>0.29371596935781286</v>
      </c>
      <c r="K1861">
        <v>0.3900075402344273</v>
      </c>
      <c r="Q1861">
        <v>0.34567901234567905</v>
      </c>
      <c r="R1861">
        <v>0.30864197530864201</v>
      </c>
      <c r="S1861">
        <v>0.34567901234567905</v>
      </c>
    </row>
    <row r="1862" spans="2:19" x14ac:dyDescent="0.45">
      <c r="B1862" s="3" t="s">
        <v>5609</v>
      </c>
      <c r="I1862">
        <v>0.54452841496297344</v>
      </c>
      <c r="J1862">
        <v>0.25245889378433617</v>
      </c>
      <c r="K1862">
        <v>0.20301269125269059</v>
      </c>
      <c r="Q1862">
        <v>0.33660413660413663</v>
      </c>
      <c r="R1862">
        <v>0.29042809042809042</v>
      </c>
      <c r="S1862">
        <v>0.372967772967773</v>
      </c>
    </row>
    <row r="1863" spans="2:19" x14ac:dyDescent="0.45">
      <c r="B1863" s="3" t="s">
        <v>5609</v>
      </c>
      <c r="I1863">
        <v>0.44822950312624649</v>
      </c>
      <c r="J1863">
        <v>0.28315368806440955</v>
      </c>
      <c r="K1863">
        <v>0.26861680880934391</v>
      </c>
      <c r="Q1863">
        <v>0.2734256381652303</v>
      </c>
      <c r="R1863">
        <v>0.28719298717613234</v>
      </c>
      <c r="S1863">
        <v>0.43938137465863747</v>
      </c>
    </row>
    <row r="1864" spans="2:19" x14ac:dyDescent="0.45">
      <c r="B1864" s="3" t="s">
        <v>5609</v>
      </c>
      <c r="I1864">
        <v>0.50413057770917302</v>
      </c>
      <c r="J1864">
        <v>0.28716805305434062</v>
      </c>
      <c r="K1864">
        <v>0.20870136923648624</v>
      </c>
      <c r="Q1864">
        <v>0.33022127903037962</v>
      </c>
      <c r="R1864">
        <v>0.30005829117098226</v>
      </c>
      <c r="S1864">
        <v>0.36972042979863812</v>
      </c>
    </row>
    <row r="1865" spans="2:19" x14ac:dyDescent="0.45">
      <c r="B1865" s="3" t="s">
        <v>5610</v>
      </c>
      <c r="I1865">
        <v>0.41552820327332274</v>
      </c>
      <c r="J1865">
        <v>0.27112899865254814</v>
      </c>
      <c r="K1865">
        <v>0.31334279807412929</v>
      </c>
      <c r="Q1865">
        <v>0.60473460603699369</v>
      </c>
      <c r="R1865">
        <v>0.24247045509359749</v>
      </c>
      <c r="S1865">
        <v>0.1527949388694087</v>
      </c>
    </row>
    <row r="1866" spans="2:19" x14ac:dyDescent="0.45">
      <c r="B1866" s="3" t="s">
        <v>5611</v>
      </c>
      <c r="I1866">
        <v>0.49411467175643509</v>
      </c>
      <c r="J1866">
        <v>0.27731639465665048</v>
      </c>
      <c r="K1866">
        <v>0.22856893358691455</v>
      </c>
      <c r="Q1866">
        <v>0.35703262786596118</v>
      </c>
      <c r="R1866">
        <v>0.29916225749559083</v>
      </c>
      <c r="S1866">
        <v>0.34380511463844798</v>
      </c>
    </row>
    <row r="1867" spans="2:19" x14ac:dyDescent="0.45">
      <c r="B1867" s="3" t="s">
        <v>5611</v>
      </c>
      <c r="I1867">
        <v>0.53208883311673327</v>
      </c>
      <c r="J1867">
        <v>0.25609855712645735</v>
      </c>
      <c r="K1867">
        <v>0.21181260975680952</v>
      </c>
      <c r="Q1867">
        <v>0.39483543679069116</v>
      </c>
      <c r="R1867">
        <v>0.29062353926572376</v>
      </c>
      <c r="S1867">
        <v>0.31454102394358519</v>
      </c>
    </row>
    <row r="1868" spans="2:19" x14ac:dyDescent="0.45">
      <c r="B1868" s="3" t="s">
        <v>5611</v>
      </c>
      <c r="I1868">
        <v>0.46981446953891165</v>
      </c>
      <c r="J1868">
        <v>0.25312567472942238</v>
      </c>
      <c r="K1868">
        <v>0.27705985573166619</v>
      </c>
      <c r="Q1868">
        <v>0.49450411246682918</v>
      </c>
      <c r="R1868">
        <v>0.26544143130228587</v>
      </c>
      <c r="S1868">
        <v>0.24005445623088492</v>
      </c>
    </row>
    <row r="1869" spans="2:19" x14ac:dyDescent="0.45">
      <c r="B1869" s="3" t="s">
        <v>5612</v>
      </c>
      <c r="I1869">
        <v>0.40168577584072113</v>
      </c>
      <c r="J1869">
        <v>0.29396451389232825</v>
      </c>
      <c r="K1869">
        <v>0.30434971026695062</v>
      </c>
      <c r="Q1869">
        <v>0.59165731387953602</v>
      </c>
      <c r="R1869">
        <v>0.25215114104002995</v>
      </c>
      <c r="S1869">
        <v>0.15619154508043395</v>
      </c>
    </row>
    <row r="1870" spans="2:19" x14ac:dyDescent="0.45">
      <c r="B1870" s="3" t="s">
        <v>5612</v>
      </c>
      <c r="I1870">
        <v>0.45442782826719685</v>
      </c>
      <c r="J1870">
        <v>0.27555577439514306</v>
      </c>
      <c r="K1870">
        <v>0.27001639733766014</v>
      </c>
      <c r="Q1870">
        <v>0.30961791831357044</v>
      </c>
      <c r="R1870">
        <v>0.27931488801054016</v>
      </c>
      <c r="S1870">
        <v>0.41106719367588934</v>
      </c>
    </row>
    <row r="1871" spans="2:19" x14ac:dyDescent="0.45">
      <c r="B1871" s="3" t="s">
        <v>5612</v>
      </c>
      <c r="I1871">
        <v>0.21130323158437012</v>
      </c>
      <c r="J1871">
        <v>0.24468756876617562</v>
      </c>
      <c r="K1871">
        <v>0.54400919964945427</v>
      </c>
      <c r="Q1871">
        <v>0.31491395970299685</v>
      </c>
      <c r="R1871">
        <v>0.28362321654784695</v>
      </c>
      <c r="S1871">
        <v>0.40146282374915626</v>
      </c>
    </row>
    <row r="1872" spans="2:19" x14ac:dyDescent="0.45">
      <c r="B1872" s="3" t="s">
        <v>5612</v>
      </c>
      <c r="I1872">
        <v>0.51784340143115348</v>
      </c>
      <c r="J1872">
        <v>0.28054495299793181</v>
      </c>
      <c r="K1872">
        <v>0.20161164557091471</v>
      </c>
      <c r="Q1872">
        <v>0.38341302056592369</v>
      </c>
      <c r="R1872">
        <v>0.28870242736590451</v>
      </c>
      <c r="S1872">
        <v>0.32788455206817191</v>
      </c>
    </row>
    <row r="1873" spans="2:19" x14ac:dyDescent="0.45">
      <c r="B1873" s="3" t="s">
        <v>5612</v>
      </c>
      <c r="I1873">
        <v>0.37170965952701851</v>
      </c>
      <c r="J1873">
        <v>0.27966596068523503</v>
      </c>
      <c r="K1873">
        <v>0.34862437978774635</v>
      </c>
      <c r="Q1873">
        <v>0.56178087763653817</v>
      </c>
      <c r="R1873">
        <v>0.24748490062504394</v>
      </c>
      <c r="S1873">
        <v>0.19073422173841798</v>
      </c>
    </row>
    <row r="1874" spans="2:19" x14ac:dyDescent="0.45">
      <c r="B1874" s="3" t="s">
        <v>5613</v>
      </c>
      <c r="I1874">
        <v>0.25406522772072426</v>
      </c>
      <c r="J1874">
        <v>0.28485316808448374</v>
      </c>
      <c r="K1874">
        <v>0.46108160419479177</v>
      </c>
      <c r="Q1874">
        <v>0.33921851568910394</v>
      </c>
      <c r="R1874">
        <v>0.29304246951305774</v>
      </c>
      <c r="S1874">
        <v>0.36773901479783838</v>
      </c>
    </row>
    <row r="1875" spans="2:19" x14ac:dyDescent="0.45">
      <c r="B1875" s="3">
        <v>43134</v>
      </c>
      <c r="I1875">
        <v>0.45665630155184744</v>
      </c>
      <c r="J1875">
        <v>0.2693178002598578</v>
      </c>
      <c r="K1875">
        <v>0.2740258981882947</v>
      </c>
      <c r="Q1875">
        <v>0.36540003206669874</v>
      </c>
      <c r="R1875">
        <v>0.31128747795414463</v>
      </c>
      <c r="S1875">
        <v>0.32331248997915663</v>
      </c>
    </row>
    <row r="1876" spans="2:19" x14ac:dyDescent="0.45">
      <c r="B1876" s="3">
        <v>43134</v>
      </c>
      <c r="I1876">
        <v>0.63317079958570388</v>
      </c>
      <c r="J1876">
        <v>0.22362664004154437</v>
      </c>
      <c r="K1876">
        <v>0.14320256037275172</v>
      </c>
      <c r="Q1876">
        <v>0.65772890441317611</v>
      </c>
      <c r="R1876">
        <v>0.22989696724895065</v>
      </c>
      <c r="S1876">
        <v>0.11237412833787322</v>
      </c>
    </row>
    <row r="1877" spans="2:19" x14ac:dyDescent="0.45">
      <c r="B1877" s="3">
        <v>43134</v>
      </c>
      <c r="I1877">
        <v>0.55382270748030171</v>
      </c>
      <c r="J1877">
        <v>0.23533395710440291</v>
      </c>
      <c r="K1877">
        <v>0.2108433354152954</v>
      </c>
      <c r="Q1877">
        <v>0.55137424657900502</v>
      </c>
      <c r="R1877">
        <v>0.25814162560135817</v>
      </c>
      <c r="S1877">
        <v>0.19048412781963681</v>
      </c>
    </row>
    <row r="1878" spans="2:19" x14ac:dyDescent="0.45">
      <c r="B1878" s="3">
        <v>43135</v>
      </c>
      <c r="I1878">
        <v>0.32949035017685119</v>
      </c>
      <c r="J1878">
        <v>0.3071099255882247</v>
      </c>
      <c r="K1878">
        <v>0.36339972423492417</v>
      </c>
      <c r="Q1878">
        <v>0.53876592655386912</v>
      </c>
      <c r="R1878">
        <v>0.2522371855170758</v>
      </c>
      <c r="S1878">
        <v>0.20899688792905516</v>
      </c>
    </row>
    <row r="1879" spans="2:19" x14ac:dyDescent="0.45">
      <c r="B1879" s="3">
        <v>43135</v>
      </c>
      <c r="I1879">
        <v>0.35120984611460881</v>
      </c>
      <c r="J1879">
        <v>0.28135268836254956</v>
      </c>
      <c r="K1879">
        <v>0.36743746552284157</v>
      </c>
      <c r="Q1879">
        <v>0.49941607946567995</v>
      </c>
      <c r="R1879">
        <v>0.26157015575588188</v>
      </c>
      <c r="S1879">
        <v>0.23901376477843825</v>
      </c>
    </row>
    <row r="1880" spans="2:19" x14ac:dyDescent="0.45">
      <c r="B1880" s="3">
        <v>43135</v>
      </c>
      <c r="I1880">
        <v>0.50679717047801065</v>
      </c>
      <c r="J1880">
        <v>0.25311335766427928</v>
      </c>
      <c r="K1880">
        <v>0.24008947185771007</v>
      </c>
      <c r="Q1880">
        <v>0.54817215048389778</v>
      </c>
      <c r="R1880">
        <v>0.26331457926950508</v>
      </c>
      <c r="S1880">
        <v>0.18851327024659711</v>
      </c>
    </row>
    <row r="1881" spans="2:19" x14ac:dyDescent="0.45">
      <c r="B1881" s="3">
        <v>43135</v>
      </c>
      <c r="I1881">
        <v>0.42623034593581582</v>
      </c>
      <c r="J1881">
        <v>0.28470286920497295</v>
      </c>
      <c r="K1881">
        <v>0.28906678485921122</v>
      </c>
      <c r="Q1881">
        <v>0.39951464529600994</v>
      </c>
      <c r="R1881">
        <v>0.28167503809470062</v>
      </c>
      <c r="S1881">
        <v>0.31881031660928949</v>
      </c>
    </row>
    <row r="1882" spans="2:19" x14ac:dyDescent="0.45">
      <c r="B1882" s="3">
        <v>43135</v>
      </c>
      <c r="I1882">
        <v>0.45509780048070442</v>
      </c>
      <c r="J1882">
        <v>0.29701288629822931</v>
      </c>
      <c r="K1882">
        <v>0.24788931322106636</v>
      </c>
      <c r="Q1882">
        <v>0.409732121644096</v>
      </c>
      <c r="R1882">
        <v>0.28744951294844379</v>
      </c>
      <c r="S1882">
        <v>0.30281836540746021</v>
      </c>
    </row>
    <row r="1883" spans="2:19" x14ac:dyDescent="0.45">
      <c r="B1883" s="3">
        <v>43135</v>
      </c>
      <c r="I1883">
        <v>0.38561744958276845</v>
      </c>
      <c r="J1883">
        <v>0.27281553858568808</v>
      </c>
      <c r="K1883">
        <v>0.34156701183154337</v>
      </c>
      <c r="Q1883">
        <v>0.48799188940587218</v>
      </c>
      <c r="R1883">
        <v>0.27367883927192643</v>
      </c>
      <c r="S1883">
        <v>0.23832927132220136</v>
      </c>
    </row>
    <row r="1884" spans="2:19" x14ac:dyDescent="0.45">
      <c r="B1884" s="3">
        <v>43141</v>
      </c>
      <c r="I1884">
        <v>0.51271694849042915</v>
      </c>
      <c r="J1884">
        <v>0.26812670907974773</v>
      </c>
      <c r="K1884">
        <v>0.21915634242982304</v>
      </c>
      <c r="Q1884">
        <v>0.60484118676770116</v>
      </c>
      <c r="R1884">
        <v>0.23906826389448038</v>
      </c>
      <c r="S1884">
        <v>0.15609054933781849</v>
      </c>
    </row>
    <row r="1885" spans="2:19" x14ac:dyDescent="0.45">
      <c r="B1885" s="3">
        <v>43141</v>
      </c>
      <c r="I1885">
        <v>0.54430176860382051</v>
      </c>
      <c r="J1885">
        <v>0.25291218650264186</v>
      </c>
      <c r="K1885">
        <v>0.20278604489353766</v>
      </c>
      <c r="Q1885">
        <v>0.40984141825656556</v>
      </c>
      <c r="R1885">
        <v>0.29251912702123078</v>
      </c>
      <c r="S1885">
        <v>0.29763945472220366</v>
      </c>
    </row>
    <row r="1886" spans="2:19" x14ac:dyDescent="0.45">
      <c r="B1886" s="3">
        <v>43141</v>
      </c>
      <c r="I1886">
        <v>0.54995069050104028</v>
      </c>
      <c r="J1886">
        <v>0.2622941826510457</v>
      </c>
      <c r="K1886">
        <v>0.18775512684791396</v>
      </c>
      <c r="Q1886">
        <v>0.39905211125815826</v>
      </c>
      <c r="R1886">
        <v>0.27655049939484427</v>
      </c>
      <c r="S1886">
        <v>0.32439738934699736</v>
      </c>
    </row>
    <row r="1887" spans="2:19" x14ac:dyDescent="0.45">
      <c r="B1887" s="3">
        <v>43141</v>
      </c>
      <c r="I1887">
        <v>0.32172013330732563</v>
      </c>
      <c r="J1887">
        <v>0.29289194928410406</v>
      </c>
      <c r="K1887">
        <v>0.38538791740857037</v>
      </c>
      <c r="Q1887">
        <v>0.44134426258688669</v>
      </c>
      <c r="R1887">
        <v>0.2747354462036864</v>
      </c>
      <c r="S1887">
        <v>0.28392029120942697</v>
      </c>
    </row>
    <row r="1888" spans="2:19" x14ac:dyDescent="0.45">
      <c r="B1888" s="3">
        <v>43142</v>
      </c>
      <c r="I1888">
        <v>0.43981907350269728</v>
      </c>
      <c r="J1888">
        <v>0.2855062272879782</v>
      </c>
      <c r="K1888">
        <v>0.27467469920932464</v>
      </c>
      <c r="Q1888">
        <v>0.40009005966452771</v>
      </c>
      <c r="R1888">
        <v>0.307891478104244</v>
      </c>
      <c r="S1888">
        <v>0.29201846223122813</v>
      </c>
    </row>
    <row r="1889" spans="2:19" x14ac:dyDescent="0.45">
      <c r="B1889" s="3">
        <v>43142</v>
      </c>
      <c r="I1889">
        <v>0.30030539407546469</v>
      </c>
      <c r="J1889">
        <v>0.28068075980728519</v>
      </c>
      <c r="K1889">
        <v>0.41901384611725012</v>
      </c>
      <c r="Q1889">
        <v>0.29763945472220366</v>
      </c>
      <c r="R1889">
        <v>0.29251912702123078</v>
      </c>
      <c r="S1889">
        <v>0.40984141825656556</v>
      </c>
    </row>
    <row r="1890" spans="2:19" x14ac:dyDescent="0.45">
      <c r="B1890" s="3">
        <v>43142</v>
      </c>
      <c r="I1890">
        <v>0.36084887762331147</v>
      </c>
      <c r="J1890">
        <v>0.2976555851399279</v>
      </c>
      <c r="K1890">
        <v>0.34149553723676079</v>
      </c>
      <c r="Q1890">
        <v>0.45028106222136072</v>
      </c>
      <c r="R1890">
        <v>0.27259804871745169</v>
      </c>
      <c r="S1890">
        <v>0.27712088906118759</v>
      </c>
    </row>
    <row r="1891" spans="2:19" x14ac:dyDescent="0.45">
      <c r="B1891" s="3">
        <v>43142</v>
      </c>
      <c r="I1891">
        <v>0.3182181902636852</v>
      </c>
      <c r="J1891">
        <v>0.29353560826814779</v>
      </c>
      <c r="K1891">
        <v>0.38824620146816696</v>
      </c>
      <c r="Q1891">
        <v>0.54066899829611692</v>
      </c>
      <c r="R1891">
        <v>0.26141153259797323</v>
      </c>
      <c r="S1891">
        <v>0.19791946910590974</v>
      </c>
    </row>
    <row r="1892" spans="2:19" x14ac:dyDescent="0.45">
      <c r="B1892" s="3">
        <v>43143</v>
      </c>
      <c r="I1892">
        <v>0.51296331798273642</v>
      </c>
      <c r="J1892">
        <v>0.28031442268974882</v>
      </c>
      <c r="K1892">
        <v>0.20672225932751462</v>
      </c>
      <c r="Q1892">
        <v>0.56603597298386377</v>
      </c>
      <c r="R1892">
        <v>0.24459026692277305</v>
      </c>
      <c r="S1892">
        <v>0.18937376009336301</v>
      </c>
    </row>
    <row r="1893" spans="2:19" x14ac:dyDescent="0.45">
      <c r="B1893" s="3">
        <v>43145</v>
      </c>
      <c r="I1893">
        <v>0.57654327848641573</v>
      </c>
      <c r="J1893">
        <v>0.24050417575446154</v>
      </c>
      <c r="K1893">
        <v>0.1829525457591227</v>
      </c>
      <c r="Q1893">
        <v>0.52302888368462142</v>
      </c>
      <c r="R1893">
        <v>0.26229508196721313</v>
      </c>
      <c r="S1893">
        <v>0.21467603434816554</v>
      </c>
    </row>
    <row r="1894" spans="2:19" x14ac:dyDescent="0.45">
      <c r="B1894" s="3">
        <v>43145</v>
      </c>
      <c r="I1894">
        <v>0.46550832193367042</v>
      </c>
      <c r="J1894">
        <v>0.27975911068491671</v>
      </c>
      <c r="K1894">
        <v>0.25473256738141298</v>
      </c>
      <c r="Q1894">
        <v>0.22861848997366499</v>
      </c>
      <c r="R1894">
        <v>0.26116821872592538</v>
      </c>
      <c r="S1894">
        <v>0.51021329130040971</v>
      </c>
    </row>
    <row r="1895" spans="2:19" x14ac:dyDescent="0.45">
      <c r="B1895" s="3">
        <v>43145</v>
      </c>
      <c r="I1895">
        <v>0.4866420475632191</v>
      </c>
      <c r="J1895">
        <v>0.26860085286203156</v>
      </c>
      <c r="K1895">
        <v>0.24475709957474931</v>
      </c>
      <c r="Q1895">
        <v>0.63749834322825971</v>
      </c>
      <c r="R1895">
        <v>0.21334192569435867</v>
      </c>
      <c r="S1895">
        <v>0.14915973107738145</v>
      </c>
    </row>
    <row r="1896" spans="2:19" x14ac:dyDescent="0.45">
      <c r="B1896" s="3">
        <v>43146</v>
      </c>
      <c r="I1896">
        <v>0.52382584605390947</v>
      </c>
      <c r="J1896">
        <v>0.25437814403793801</v>
      </c>
      <c r="K1896">
        <v>0.22179600990815257</v>
      </c>
      <c r="Q1896">
        <v>0.39872151466354361</v>
      </c>
      <c r="R1896">
        <v>0.26696920899819443</v>
      </c>
      <c r="S1896">
        <v>0.33430927633826174</v>
      </c>
    </row>
    <row r="1897" spans="2:19" x14ac:dyDescent="0.45">
      <c r="B1897" s="3">
        <v>43146</v>
      </c>
      <c r="I1897">
        <v>0.36166183299259896</v>
      </c>
      <c r="J1897">
        <v>0.29616951140271641</v>
      </c>
      <c r="K1897">
        <v>0.34216865560468473</v>
      </c>
      <c r="Q1897">
        <v>0.34622167955501287</v>
      </c>
      <c r="R1897">
        <v>0.29331162664495997</v>
      </c>
      <c r="S1897">
        <v>0.3604666938000271</v>
      </c>
    </row>
    <row r="1898" spans="2:19" x14ac:dyDescent="0.45">
      <c r="B1898" s="3">
        <v>43146</v>
      </c>
      <c r="I1898">
        <v>0.41426179454348466</v>
      </c>
      <c r="J1898">
        <v>0.24140648084310054</v>
      </c>
      <c r="K1898">
        <v>0.34433172461341471</v>
      </c>
      <c r="Q1898">
        <v>0.34590347923681258</v>
      </c>
      <c r="R1898">
        <v>0.27856341189674527</v>
      </c>
      <c r="S1898">
        <v>0.37553310886644226</v>
      </c>
    </row>
    <row r="1899" spans="2:19" x14ac:dyDescent="0.45">
      <c r="B1899" s="3">
        <v>43146</v>
      </c>
      <c r="I1899">
        <v>0.42963286713286708</v>
      </c>
      <c r="J1899">
        <v>0.28277972027972026</v>
      </c>
      <c r="K1899">
        <v>0.28758741258741255</v>
      </c>
      <c r="Q1899">
        <v>0.50913139148433262</v>
      </c>
      <c r="R1899">
        <v>0.26008631890984829</v>
      </c>
      <c r="S1899">
        <v>0.23078228960581906</v>
      </c>
    </row>
    <row r="1900" spans="2:19" x14ac:dyDescent="0.45">
      <c r="B1900" s="3">
        <v>43146</v>
      </c>
      <c r="I1900">
        <v>0.53206068629170145</v>
      </c>
      <c r="J1900">
        <v>0.27480626473133102</v>
      </c>
      <c r="K1900">
        <v>0.19313304897696748</v>
      </c>
      <c r="Q1900">
        <v>0.40984141825656556</v>
      </c>
      <c r="R1900">
        <v>0.29763945472220366</v>
      </c>
      <c r="S1900">
        <v>0.29251912702123078</v>
      </c>
    </row>
    <row r="1901" spans="2:19" x14ac:dyDescent="0.45">
      <c r="B1901" s="3">
        <v>43146</v>
      </c>
      <c r="I1901">
        <v>0.43983831516378891</v>
      </c>
      <c r="J1901">
        <v>0.2754987309811554</v>
      </c>
      <c r="K1901">
        <v>0.28466295385505563</v>
      </c>
      <c r="Q1901">
        <v>0.42637686387686385</v>
      </c>
      <c r="R1901">
        <v>0.28433140933140932</v>
      </c>
      <c r="S1901">
        <v>0.28929172679172677</v>
      </c>
    </row>
    <row r="1902" spans="2:19" x14ac:dyDescent="0.45">
      <c r="B1902" s="3">
        <v>43148</v>
      </c>
      <c r="I1902">
        <v>0.55399806614281177</v>
      </c>
      <c r="J1902">
        <v>0.2699780911116007</v>
      </c>
      <c r="K1902">
        <v>0.17602384274558763</v>
      </c>
      <c r="Q1902">
        <v>0.47426647426647434</v>
      </c>
      <c r="R1902">
        <v>0.29172679172679178</v>
      </c>
      <c r="S1902">
        <v>0.23400673400673402</v>
      </c>
    </row>
    <row r="1903" spans="2:19" x14ac:dyDescent="0.45">
      <c r="B1903" s="3">
        <v>43148</v>
      </c>
      <c r="I1903">
        <v>0.50998541966073185</v>
      </c>
      <c r="J1903">
        <v>0.27838365592422332</v>
      </c>
      <c r="K1903">
        <v>0.21163092441504483</v>
      </c>
      <c r="Q1903">
        <v>0.32025163888643909</v>
      </c>
      <c r="R1903">
        <v>0.26954169973836606</v>
      </c>
      <c r="S1903">
        <v>0.41020666137519474</v>
      </c>
    </row>
    <row r="1904" spans="2:19" x14ac:dyDescent="0.45">
      <c r="B1904" s="3">
        <v>43149</v>
      </c>
      <c r="I1904">
        <v>0.47005302918615616</v>
      </c>
      <c r="J1904">
        <v>0.27169617448255218</v>
      </c>
      <c r="K1904">
        <v>0.25825079633129167</v>
      </c>
      <c r="Q1904">
        <v>0.74958166287880246</v>
      </c>
      <c r="R1904">
        <v>0.17846949708225132</v>
      </c>
      <c r="S1904">
        <v>7.1948840038946221E-2</v>
      </c>
    </row>
    <row r="1905" spans="2:19" x14ac:dyDescent="0.45">
      <c r="B1905" s="3">
        <v>43149</v>
      </c>
      <c r="I1905">
        <v>0.40274890905492461</v>
      </c>
      <c r="J1905">
        <v>0.28448140727487803</v>
      </c>
      <c r="K1905">
        <v>0.31276968367019731</v>
      </c>
      <c r="Q1905">
        <v>0.22165005171541122</v>
      </c>
      <c r="R1905">
        <v>0.26885411852732116</v>
      </c>
      <c r="S1905">
        <v>0.50949582975726759</v>
      </c>
    </row>
    <row r="1906" spans="2:19" x14ac:dyDescent="0.45">
      <c r="B1906" s="3">
        <v>43149</v>
      </c>
      <c r="I1906">
        <v>0.2899844465741675</v>
      </c>
      <c r="J1906">
        <v>0.27800993517699862</v>
      </c>
      <c r="K1906">
        <v>0.43200561824883382</v>
      </c>
      <c r="Q1906">
        <v>0.45161119074162548</v>
      </c>
      <c r="R1906">
        <v>0.28311302224345702</v>
      </c>
      <c r="S1906">
        <v>0.26527578701491744</v>
      </c>
    </row>
    <row r="1907" spans="2:19" x14ac:dyDescent="0.45">
      <c r="B1907" s="3">
        <v>43149</v>
      </c>
      <c r="I1907">
        <v>0.28805921481411523</v>
      </c>
      <c r="J1907">
        <v>0.28202098418820953</v>
      </c>
      <c r="K1907">
        <v>0.42991980099767507</v>
      </c>
      <c r="Q1907">
        <v>0.33826283006610874</v>
      </c>
      <c r="R1907">
        <v>0.30249531888876152</v>
      </c>
      <c r="S1907">
        <v>0.35924185104512968</v>
      </c>
    </row>
    <row r="1908" spans="2:19" x14ac:dyDescent="0.45">
      <c r="B1908" s="3">
        <v>43149</v>
      </c>
      <c r="I1908">
        <v>0.55399806614281177</v>
      </c>
      <c r="J1908">
        <v>0.2699780911116007</v>
      </c>
      <c r="K1908">
        <v>0.17602384274558763</v>
      </c>
      <c r="Q1908">
        <v>0.54201037991918877</v>
      </c>
      <c r="R1908">
        <v>0.25872876935182981</v>
      </c>
      <c r="S1908">
        <v>0.19926085072898159</v>
      </c>
    </row>
    <row r="1909" spans="2:19" x14ac:dyDescent="0.45">
      <c r="B1909" s="3">
        <v>43149</v>
      </c>
      <c r="I1909">
        <v>0.26845256549474694</v>
      </c>
      <c r="J1909">
        <v>0.26616952997071414</v>
      </c>
      <c r="K1909">
        <v>0.46537790453453898</v>
      </c>
      <c r="Q1909">
        <v>0.59060760106511734</v>
      </c>
      <c r="R1909">
        <v>0.23999031711450011</v>
      </c>
      <c r="S1909">
        <v>0.16940208182038249</v>
      </c>
    </row>
    <row r="1910" spans="2:19" x14ac:dyDescent="0.45">
      <c r="B1910" s="3">
        <v>43150</v>
      </c>
      <c r="I1910">
        <v>0.53780696122420524</v>
      </c>
      <c r="J1910">
        <v>0.26162914406278148</v>
      </c>
      <c r="K1910">
        <v>0.20056389471301336</v>
      </c>
      <c r="Q1910">
        <v>0.29607228195937874</v>
      </c>
      <c r="R1910">
        <v>0.28599163679808842</v>
      </c>
      <c r="S1910">
        <v>0.41793608124253284</v>
      </c>
    </row>
    <row r="1911" spans="2:19" x14ac:dyDescent="0.45">
      <c r="B1911" s="3">
        <v>43155</v>
      </c>
      <c r="I1911">
        <v>0.5126283775781264</v>
      </c>
      <c r="J1911">
        <v>0.24432029677004555</v>
      </c>
      <c r="K1911">
        <v>0.24305132565182816</v>
      </c>
      <c r="Q1911">
        <v>0.29763945472220366</v>
      </c>
      <c r="R1911">
        <v>0.29251912702123078</v>
      </c>
      <c r="S1911">
        <v>0.40984141825656556</v>
      </c>
    </row>
    <row r="1912" spans="2:19" x14ac:dyDescent="0.45">
      <c r="B1912" s="3">
        <v>43155</v>
      </c>
      <c r="I1912">
        <v>0.33617616325527072</v>
      </c>
      <c r="J1912">
        <v>0.30482820087282558</v>
      </c>
      <c r="K1912">
        <v>0.35899563587190353</v>
      </c>
      <c r="Q1912">
        <v>0.66180848424708516</v>
      </c>
      <c r="R1912">
        <v>0.22215331183329198</v>
      </c>
      <c r="S1912">
        <v>0.1160382039196229</v>
      </c>
    </row>
    <row r="1913" spans="2:19" x14ac:dyDescent="0.45">
      <c r="B1913" s="3">
        <v>43155</v>
      </c>
      <c r="I1913">
        <v>0.54997958553660165</v>
      </c>
      <c r="J1913">
        <v>0.25870004680389164</v>
      </c>
      <c r="K1913">
        <v>0.19132036765950669</v>
      </c>
      <c r="Q1913">
        <v>0.46241574031574195</v>
      </c>
      <c r="R1913">
        <v>0.27311832495352856</v>
      </c>
      <c r="S1913">
        <v>0.26446593473072955</v>
      </c>
    </row>
    <row r="1914" spans="2:19" x14ac:dyDescent="0.45">
      <c r="B1914" s="3">
        <v>43155</v>
      </c>
      <c r="I1914">
        <v>0.60518502251681261</v>
      </c>
      <c r="J1914">
        <v>0.2461410162101266</v>
      </c>
      <c r="K1914">
        <v>0.14867396127306076</v>
      </c>
      <c r="Q1914">
        <v>0.47481021394064876</v>
      </c>
      <c r="R1914">
        <v>0.26466528640441689</v>
      </c>
      <c r="S1914">
        <v>0.26052449965493446</v>
      </c>
    </row>
    <row r="1915" spans="2:19" x14ac:dyDescent="0.45">
      <c r="B1915" s="3">
        <v>43156</v>
      </c>
      <c r="I1915">
        <v>0.37883960661354682</v>
      </c>
      <c r="J1915">
        <v>0.29988468269738261</v>
      </c>
      <c r="K1915">
        <v>0.32127571068907068</v>
      </c>
      <c r="Q1915">
        <v>0.38057445200302337</v>
      </c>
      <c r="R1915">
        <v>0.28987150415721841</v>
      </c>
      <c r="S1915">
        <v>0.32955404383975812</v>
      </c>
    </row>
    <row r="1916" spans="2:19" x14ac:dyDescent="0.45">
      <c r="B1916" s="3">
        <v>43156</v>
      </c>
      <c r="I1916">
        <v>0.49164841182913471</v>
      </c>
      <c r="J1916">
        <v>0.27573932092004383</v>
      </c>
      <c r="K1916">
        <v>0.23261226725082146</v>
      </c>
      <c r="Q1916">
        <v>0.4397416984843226</v>
      </c>
      <c r="R1916">
        <v>0.28712541941455516</v>
      </c>
      <c r="S1916">
        <v>0.2731328821011223</v>
      </c>
    </row>
    <row r="1917" spans="2:19" x14ac:dyDescent="0.45">
      <c r="B1917" s="3">
        <v>43156</v>
      </c>
      <c r="I1917">
        <v>0.47037076149755985</v>
      </c>
      <c r="J1917">
        <v>0.2689101722253362</v>
      </c>
      <c r="K1917">
        <v>0.26071906627710395</v>
      </c>
      <c r="Q1917">
        <v>0.25234936428966287</v>
      </c>
      <c r="R1917">
        <v>0.27307904919845222</v>
      </c>
      <c r="S1917">
        <v>0.47457158651188508</v>
      </c>
    </row>
    <row r="1918" spans="2:19" x14ac:dyDescent="0.45">
      <c r="B1918" s="3">
        <v>43156</v>
      </c>
      <c r="I1918">
        <v>0.51277587448176565</v>
      </c>
      <c r="J1918">
        <v>0.27929886298751266</v>
      </c>
      <c r="K1918">
        <v>0.20792526253072166</v>
      </c>
      <c r="Q1918">
        <v>0.48682229876259731</v>
      </c>
      <c r="R1918">
        <v>0.27250924862865156</v>
      </c>
      <c r="S1918">
        <v>0.24066845260875108</v>
      </c>
    </row>
    <row r="1919" spans="2:19" x14ac:dyDescent="0.45">
      <c r="B1919" s="3">
        <v>43157</v>
      </c>
      <c r="I1919">
        <v>0.61298157828464106</v>
      </c>
      <c r="J1919">
        <v>0.23816898458149269</v>
      </c>
      <c r="K1919">
        <v>0.14884943713386639</v>
      </c>
      <c r="Q1919">
        <v>0.69813010161585876</v>
      </c>
      <c r="R1919">
        <v>0.20337747792770275</v>
      </c>
      <c r="S1919">
        <v>9.8492420456438357E-2</v>
      </c>
    </row>
    <row r="1920" spans="2:19" x14ac:dyDescent="0.45">
      <c r="B1920" s="3">
        <v>43162</v>
      </c>
      <c r="I1920">
        <v>0.47015779796100166</v>
      </c>
      <c r="J1920">
        <v>0.2634280288742531</v>
      </c>
      <c r="K1920">
        <v>0.26641417316474519</v>
      </c>
      <c r="Q1920">
        <v>0.54852254238177711</v>
      </c>
      <c r="R1920">
        <v>0.24778250144334227</v>
      </c>
      <c r="S1920">
        <v>0.20369495617488065</v>
      </c>
    </row>
    <row r="1921" spans="2:19" x14ac:dyDescent="0.45">
      <c r="B1921" s="3">
        <v>43162</v>
      </c>
      <c r="I1921">
        <v>0.3882631066611042</v>
      </c>
      <c r="J1921">
        <v>0.25684883882631071</v>
      </c>
      <c r="K1921">
        <v>0.35488805451258526</v>
      </c>
      <c r="Q1921">
        <v>0.6503520676182547</v>
      </c>
      <c r="R1921">
        <v>0.23108664835283546</v>
      </c>
      <c r="S1921">
        <v>0.11856128402890993</v>
      </c>
    </row>
    <row r="1922" spans="2:19" x14ac:dyDescent="0.45">
      <c r="B1922" s="3">
        <v>43162</v>
      </c>
      <c r="I1922">
        <v>0.31127301196243518</v>
      </c>
      <c r="J1922">
        <v>0.29208449437136169</v>
      </c>
      <c r="K1922">
        <v>0.39664249366620308</v>
      </c>
      <c r="Q1922">
        <v>0.38266300672315706</v>
      </c>
      <c r="R1922">
        <v>0.2919600588773521</v>
      </c>
      <c r="S1922">
        <v>0.32537693439949078</v>
      </c>
    </row>
    <row r="1923" spans="2:19" x14ac:dyDescent="0.45">
      <c r="B1923" s="3">
        <v>43163</v>
      </c>
      <c r="I1923">
        <v>0.40855335913387125</v>
      </c>
      <c r="J1923">
        <v>0.28007113050755039</v>
      </c>
      <c r="K1923">
        <v>0.31137551035857836</v>
      </c>
      <c r="Q1923">
        <v>0.46245815399330464</v>
      </c>
      <c r="R1923">
        <v>0.26877092300334765</v>
      </c>
      <c r="S1923">
        <v>0.26877092300334765</v>
      </c>
    </row>
    <row r="1924" spans="2:19" x14ac:dyDescent="0.45">
      <c r="B1924" s="3">
        <v>43163</v>
      </c>
      <c r="I1924">
        <v>0.44633139585103659</v>
      </c>
      <c r="J1924">
        <v>0.27033747333900826</v>
      </c>
      <c r="K1924">
        <v>0.2833311308099552</v>
      </c>
      <c r="Q1924">
        <v>0.24135294606498789</v>
      </c>
      <c r="R1924">
        <v>0.26040056511260695</v>
      </c>
      <c r="S1924">
        <v>0.49824648882240502</v>
      </c>
    </row>
    <row r="1925" spans="2:19" x14ac:dyDescent="0.45">
      <c r="B1925" s="3">
        <v>43163</v>
      </c>
      <c r="I1925">
        <v>0.27057375397232841</v>
      </c>
      <c r="J1925">
        <v>0.28975160772034808</v>
      </c>
      <c r="K1925">
        <v>0.43967463830732356</v>
      </c>
      <c r="Q1925">
        <v>0.23454323454323445</v>
      </c>
      <c r="R1925">
        <v>0.27783327783327777</v>
      </c>
      <c r="S1925">
        <v>0.48762348762348762</v>
      </c>
    </row>
    <row r="1926" spans="2:19" x14ac:dyDescent="0.45">
      <c r="B1926" s="3">
        <v>43163</v>
      </c>
      <c r="I1926">
        <v>0.4084094491423173</v>
      </c>
      <c r="J1926">
        <v>0.30134030569546488</v>
      </c>
      <c r="K1926">
        <v>0.29025024516221776</v>
      </c>
      <c r="Q1926">
        <v>0.43808825933088347</v>
      </c>
      <c r="R1926">
        <v>0.29043229772143347</v>
      </c>
      <c r="S1926">
        <v>0.27147944294768317</v>
      </c>
    </row>
    <row r="1927" spans="2:19" x14ac:dyDescent="0.45">
      <c r="B1927" s="3">
        <v>43163</v>
      </c>
      <c r="I1927">
        <v>0.24708347094102551</v>
      </c>
      <c r="J1927">
        <v>0.2801658681650448</v>
      </c>
      <c r="K1927">
        <v>0.4727506608939297</v>
      </c>
      <c r="Q1927">
        <v>0.34693386833780421</v>
      </c>
      <c r="R1927">
        <v>0.29914414312872417</v>
      </c>
      <c r="S1927">
        <v>0.35392198853347162</v>
      </c>
    </row>
    <row r="1928" spans="2:19" x14ac:dyDescent="0.45">
      <c r="B1928" s="3">
        <v>43164</v>
      </c>
      <c r="I1928">
        <v>0.43630545963845768</v>
      </c>
      <c r="J1928">
        <v>0.26508505890986023</v>
      </c>
      <c r="K1928">
        <v>0.29860948145168198</v>
      </c>
      <c r="Q1928">
        <v>0.62946972876816376</v>
      </c>
      <c r="R1928">
        <v>0.21116907517339251</v>
      </c>
      <c r="S1928">
        <v>0.15936119605844376</v>
      </c>
    </row>
    <row r="1929" spans="2:19" x14ac:dyDescent="0.45">
      <c r="B1929" s="3">
        <v>43169</v>
      </c>
      <c r="I1929">
        <v>0.31195568037673299</v>
      </c>
      <c r="J1929">
        <v>0.29174316016421281</v>
      </c>
      <c r="K1929">
        <v>0.3963011594590542</v>
      </c>
      <c r="Q1929">
        <v>0.32639124693454069</v>
      </c>
      <c r="R1929">
        <v>0.29809469911337488</v>
      </c>
      <c r="S1929">
        <v>0.37551405395208459</v>
      </c>
    </row>
    <row r="1930" spans="2:19" x14ac:dyDescent="0.45">
      <c r="B1930" s="3">
        <v>43169</v>
      </c>
      <c r="I1930">
        <v>0.59060760106511734</v>
      </c>
      <c r="J1930">
        <v>0.23999031711450011</v>
      </c>
      <c r="K1930">
        <v>0.16940208182038249</v>
      </c>
      <c r="Q1930">
        <v>0.60542206454156133</v>
      </c>
      <c r="R1930">
        <v>0.23290150334175494</v>
      </c>
      <c r="S1930">
        <v>0.16167643211668367</v>
      </c>
    </row>
    <row r="1931" spans="2:19" x14ac:dyDescent="0.45">
      <c r="B1931" s="3">
        <v>43169</v>
      </c>
      <c r="I1931">
        <v>0.4866331035579689</v>
      </c>
      <c r="J1931">
        <v>0.23849717885438743</v>
      </c>
      <c r="K1931">
        <v>0.27486971758764384</v>
      </c>
      <c r="Q1931">
        <v>0.56018809236475586</v>
      </c>
      <c r="R1931">
        <v>0.24936537346705498</v>
      </c>
      <c r="S1931">
        <v>0.19044653416818916</v>
      </c>
    </row>
    <row r="1932" spans="2:19" x14ac:dyDescent="0.45">
      <c r="B1932" s="3">
        <v>43169</v>
      </c>
      <c r="I1932">
        <v>0.56969517777202627</v>
      </c>
      <c r="J1932">
        <v>0.252077162357768</v>
      </c>
      <c r="K1932">
        <v>0.17822765987020581</v>
      </c>
      <c r="Q1932">
        <v>0.46241574031574195</v>
      </c>
      <c r="R1932">
        <v>0.26446593473072955</v>
      </c>
      <c r="S1932">
        <v>0.27311832495352856</v>
      </c>
    </row>
    <row r="1933" spans="2:19" x14ac:dyDescent="0.45">
      <c r="B1933" s="3">
        <v>43169</v>
      </c>
      <c r="I1933">
        <v>0.38006338899196035</v>
      </c>
      <c r="J1933">
        <v>0.28440012368583795</v>
      </c>
      <c r="K1933">
        <v>0.33553648732220159</v>
      </c>
      <c r="Q1933">
        <v>0.38297276641468597</v>
      </c>
      <c r="R1933">
        <v>0.29739014626985388</v>
      </c>
      <c r="S1933">
        <v>0.31963708731546014</v>
      </c>
    </row>
    <row r="1934" spans="2:19" x14ac:dyDescent="0.45">
      <c r="B1934" s="3">
        <v>43170</v>
      </c>
      <c r="I1934">
        <v>0.44801910924336819</v>
      </c>
      <c r="J1934">
        <v>0.28125317714092624</v>
      </c>
      <c r="K1934">
        <v>0.27072771361570558</v>
      </c>
      <c r="Q1934">
        <v>0.37229238423268279</v>
      </c>
      <c r="R1934">
        <v>0.27079984691924991</v>
      </c>
      <c r="S1934">
        <v>0.35690776884806735</v>
      </c>
    </row>
    <row r="1935" spans="2:19" x14ac:dyDescent="0.45">
      <c r="B1935" s="3">
        <v>43170</v>
      </c>
      <c r="I1935">
        <v>0.49153411536313102</v>
      </c>
      <c r="J1935">
        <v>0.27243299176762542</v>
      </c>
      <c r="K1935">
        <v>0.23603289286924353</v>
      </c>
      <c r="Q1935">
        <v>0.23832927132220144</v>
      </c>
      <c r="R1935">
        <v>0.27367883927192649</v>
      </c>
      <c r="S1935">
        <v>0.48799188940587224</v>
      </c>
    </row>
    <row r="1936" spans="2:19" x14ac:dyDescent="0.45">
      <c r="B1936" s="3">
        <v>43170</v>
      </c>
      <c r="I1936">
        <v>0.48136955535547743</v>
      </c>
      <c r="J1936">
        <v>0.2697250089575311</v>
      </c>
      <c r="K1936">
        <v>0.2489054356869915</v>
      </c>
      <c r="Q1936">
        <v>0.48988548988548997</v>
      </c>
      <c r="R1936">
        <v>0.26277926277926278</v>
      </c>
      <c r="S1936">
        <v>0.24733524733524731</v>
      </c>
    </row>
    <row r="1937" spans="2:19" x14ac:dyDescent="0.45">
      <c r="B1937" s="3">
        <v>43171</v>
      </c>
      <c r="I1937">
        <v>0.56333122118404055</v>
      </c>
      <c r="J1937">
        <v>0.26587525249519511</v>
      </c>
      <c r="K1937">
        <v>0.17079352632076431</v>
      </c>
      <c r="Q1937">
        <v>0.62493218933730244</v>
      </c>
      <c r="R1937">
        <v>0.22249512023356666</v>
      </c>
      <c r="S1937">
        <v>0.15257269042913094</v>
      </c>
    </row>
    <row r="1938" spans="2:19" x14ac:dyDescent="0.45">
      <c r="B1938" s="3">
        <v>43176</v>
      </c>
      <c r="I1938">
        <v>0.59073723109011311</v>
      </c>
      <c r="J1938">
        <v>0.24638776208918362</v>
      </c>
      <c r="K1938">
        <v>0.16287500682070316</v>
      </c>
      <c r="Q1938">
        <v>0.64596266132902913</v>
      </c>
      <c r="R1938">
        <v>0.22173530197862726</v>
      </c>
      <c r="S1938">
        <v>0.13230203669234358</v>
      </c>
    </row>
    <row r="1939" spans="2:19" x14ac:dyDescent="0.45">
      <c r="B1939" s="3">
        <v>43176</v>
      </c>
      <c r="I1939">
        <v>0.46985635423618693</v>
      </c>
      <c r="J1939">
        <v>0.26020465901573103</v>
      </c>
      <c r="K1939">
        <v>0.26993898674808198</v>
      </c>
      <c r="Q1939">
        <v>0.43828264758497315</v>
      </c>
      <c r="R1939">
        <v>0.28085867620751342</v>
      </c>
      <c r="S1939">
        <v>0.28085867620751342</v>
      </c>
    </row>
    <row r="1940" spans="2:19" x14ac:dyDescent="0.45">
      <c r="B1940" s="3">
        <v>43176</v>
      </c>
      <c r="I1940">
        <v>0.38047621572450629</v>
      </c>
      <c r="J1940">
        <v>0.29811962361641625</v>
      </c>
      <c r="K1940">
        <v>0.32140416065907756</v>
      </c>
      <c r="Q1940">
        <v>0.4257500376903362</v>
      </c>
      <c r="R1940">
        <v>0.30453791647821499</v>
      </c>
      <c r="S1940">
        <v>0.26971204583144881</v>
      </c>
    </row>
    <row r="1941" spans="2:19" x14ac:dyDescent="0.45">
      <c r="B1941" s="3">
        <v>43177</v>
      </c>
      <c r="I1941">
        <v>0.38061549345596035</v>
      </c>
      <c r="J1941">
        <v>0.29454073812050463</v>
      </c>
      <c r="K1941">
        <v>0.32484376842353491</v>
      </c>
      <c r="Q1941">
        <v>0.69206626175231845</v>
      </c>
      <c r="R1941">
        <v>0.19736090244425919</v>
      </c>
      <c r="S1941">
        <v>0.11057283580342231</v>
      </c>
    </row>
    <row r="1942" spans="2:19" x14ac:dyDescent="0.45">
      <c r="B1942" s="3">
        <v>43177</v>
      </c>
      <c r="I1942">
        <v>0.46771246219742391</v>
      </c>
      <c r="J1942">
        <v>0.27480810498711772</v>
      </c>
      <c r="K1942">
        <v>0.25747943281545838</v>
      </c>
      <c r="Q1942">
        <v>0.47401247401247404</v>
      </c>
      <c r="R1942">
        <v>0.28170478170478175</v>
      </c>
      <c r="S1942">
        <v>0.24428274428274427</v>
      </c>
    </row>
    <row r="1943" spans="2:19" x14ac:dyDescent="0.45">
      <c r="B1943" s="3">
        <v>43177</v>
      </c>
      <c r="I1943">
        <v>0.26462761111862199</v>
      </c>
      <c r="J1943">
        <v>0.29351837102815265</v>
      </c>
      <c r="K1943">
        <v>0.44185401785322542</v>
      </c>
      <c r="Q1943">
        <v>0.28085867620751342</v>
      </c>
      <c r="R1943">
        <v>0.28085867620751342</v>
      </c>
      <c r="S1943">
        <v>0.43828264758497315</v>
      </c>
    </row>
    <row r="1944" spans="2:19" x14ac:dyDescent="0.45">
      <c r="B1944" s="3">
        <v>43177</v>
      </c>
      <c r="I1944">
        <v>0.51541927405128685</v>
      </c>
      <c r="J1944">
        <v>0.27197110944513031</v>
      </c>
      <c r="K1944">
        <v>0.21260961650358279</v>
      </c>
      <c r="Q1944">
        <v>0.30089492922867039</v>
      </c>
      <c r="R1944">
        <v>0.27153353945622111</v>
      </c>
      <c r="S1944">
        <v>0.4275715313151085</v>
      </c>
    </row>
    <row r="1945" spans="2:19" x14ac:dyDescent="0.45">
      <c r="B1945" s="3">
        <v>43177</v>
      </c>
      <c r="I1945">
        <v>0.3774776563591869</v>
      </c>
      <c r="J1945">
        <v>0.30001924556744275</v>
      </c>
      <c r="K1945">
        <v>0.32250309807337035</v>
      </c>
      <c r="Q1945">
        <v>0.24921344247689051</v>
      </c>
      <c r="R1945">
        <v>0.28774083973716452</v>
      </c>
      <c r="S1945">
        <v>0.46304571778594505</v>
      </c>
    </row>
    <row r="1946" spans="2:19" x14ac:dyDescent="0.45">
      <c r="B1946" s="3">
        <v>43178</v>
      </c>
      <c r="I1946">
        <v>0.38852229728795018</v>
      </c>
      <c r="J1946">
        <v>0.28755488862823386</v>
      </c>
      <c r="K1946">
        <v>0.32392281408381585</v>
      </c>
      <c r="Q1946">
        <v>0.38121003064877729</v>
      </c>
      <c r="R1946">
        <v>0.30091561780167131</v>
      </c>
      <c r="S1946">
        <v>0.31787435154955146</v>
      </c>
    </row>
    <row r="1947" spans="2:19" x14ac:dyDescent="0.45">
      <c r="B1947" s="3">
        <v>43190</v>
      </c>
      <c r="I1947">
        <v>0.44196145914586099</v>
      </c>
      <c r="J1947">
        <v>0.27240988509990499</v>
      </c>
      <c r="K1947">
        <v>0.28562865575423413</v>
      </c>
      <c r="Q1947">
        <v>0.409732121644096</v>
      </c>
      <c r="R1947">
        <v>0.28744951294844379</v>
      </c>
      <c r="S1947">
        <v>0.30281836540746021</v>
      </c>
    </row>
    <row r="1948" spans="2:19" x14ac:dyDescent="0.45">
      <c r="B1948" s="3">
        <v>43190</v>
      </c>
      <c r="I1948">
        <v>0.39009357868717964</v>
      </c>
      <c r="J1948">
        <v>0.29563857196634258</v>
      </c>
      <c r="K1948">
        <v>0.31426784934647789</v>
      </c>
      <c r="Q1948">
        <v>0.55141873507690597</v>
      </c>
      <c r="R1948">
        <v>0.25448386917652288</v>
      </c>
      <c r="S1948">
        <v>0.1940973957465712</v>
      </c>
    </row>
    <row r="1949" spans="2:19" x14ac:dyDescent="0.45">
      <c r="B1949" s="3">
        <v>43190</v>
      </c>
      <c r="I1949">
        <v>0.57319427079906127</v>
      </c>
      <c r="J1949">
        <v>0.26010616130376613</v>
      </c>
      <c r="K1949">
        <v>0.16669956789717269</v>
      </c>
      <c r="Q1949">
        <v>0.52109315004157064</v>
      </c>
      <c r="R1949">
        <v>0.26035934832416235</v>
      </c>
      <c r="S1949">
        <v>0.21854750163426695</v>
      </c>
    </row>
    <row r="1950" spans="2:19" x14ac:dyDescent="0.45">
      <c r="B1950" s="3">
        <v>43190</v>
      </c>
      <c r="I1950">
        <v>0.48428371310686136</v>
      </c>
      <c r="J1950">
        <v>0.26564547840816366</v>
      </c>
      <c r="K1950">
        <v>0.25007080848497509</v>
      </c>
      <c r="Q1950">
        <v>0.36714778503994194</v>
      </c>
      <c r="R1950">
        <v>0.28749092229484385</v>
      </c>
      <c r="S1950">
        <v>0.3453612926652142</v>
      </c>
    </row>
    <row r="1951" spans="2:19" x14ac:dyDescent="0.45">
      <c r="B1951" s="3" t="s">
        <v>5614</v>
      </c>
      <c r="I1951">
        <v>0.36317119303390805</v>
      </c>
      <c r="J1951">
        <v>0.28044132217845968</v>
      </c>
      <c r="K1951">
        <v>0.35638748478763227</v>
      </c>
      <c r="Q1951">
        <v>0.56657386993248315</v>
      </c>
      <c r="R1951">
        <v>0.25654803444619267</v>
      </c>
      <c r="S1951">
        <v>0.17687809562132423</v>
      </c>
    </row>
    <row r="1952" spans="2:19" x14ac:dyDescent="0.45">
      <c r="B1952" s="3" t="s">
        <v>5614</v>
      </c>
      <c r="I1952">
        <v>0.39646429521541027</v>
      </c>
      <c r="J1952">
        <v>0.27409187132648327</v>
      </c>
      <c r="K1952">
        <v>0.32944383345810641</v>
      </c>
      <c r="Q1952">
        <v>0.61188563736334434</v>
      </c>
      <c r="R1952">
        <v>0.23135321861436511</v>
      </c>
      <c r="S1952">
        <v>0.15676114402229049</v>
      </c>
    </row>
    <row r="1953" spans="2:19" x14ac:dyDescent="0.45">
      <c r="B1953" s="3" t="s">
        <v>5614</v>
      </c>
      <c r="I1953">
        <v>0.39822185165200419</v>
      </c>
      <c r="J1953">
        <v>0.28326297611572693</v>
      </c>
      <c r="K1953">
        <v>0.31851517223226883</v>
      </c>
      <c r="Q1953">
        <v>0.35690776884806735</v>
      </c>
      <c r="R1953">
        <v>0.27079984691924991</v>
      </c>
      <c r="S1953">
        <v>0.37229238423268279</v>
      </c>
    </row>
    <row r="1954" spans="2:19" x14ac:dyDescent="0.45">
      <c r="B1954" s="3" t="s">
        <v>5614</v>
      </c>
      <c r="I1954">
        <v>0.47700946720451104</v>
      </c>
      <c r="J1954">
        <v>0.27566348309153665</v>
      </c>
      <c r="K1954">
        <v>0.24732704970395233</v>
      </c>
      <c r="Q1954">
        <v>0.43983664913897474</v>
      </c>
      <c r="R1954">
        <v>0.28241267776151502</v>
      </c>
      <c r="S1954">
        <v>0.27775067309951035</v>
      </c>
    </row>
    <row r="1955" spans="2:19" x14ac:dyDescent="0.45">
      <c r="B1955" s="3" t="s">
        <v>5614</v>
      </c>
      <c r="I1955">
        <v>0.52911545582696273</v>
      </c>
      <c r="J1955">
        <v>0.26248375725191259</v>
      </c>
      <c r="K1955">
        <v>0.2084007869211246</v>
      </c>
      <c r="Q1955">
        <v>0.52040201133943909</v>
      </c>
      <c r="R1955">
        <v>0.25564406475281565</v>
      </c>
      <c r="S1955">
        <v>0.22395392390774518</v>
      </c>
    </row>
    <row r="1956" spans="2:19" x14ac:dyDescent="0.45">
      <c r="B1956" s="3" t="s">
        <v>5615</v>
      </c>
      <c r="I1956">
        <v>0.64577095566142606</v>
      </c>
      <c r="J1956">
        <v>0.22100913636467606</v>
      </c>
      <c r="K1956">
        <v>0.13321990797389782</v>
      </c>
      <c r="Q1956">
        <v>0.44139065069297623</v>
      </c>
      <c r="R1956">
        <v>0.27930467465351183</v>
      </c>
      <c r="S1956">
        <v>0.27930467465351183</v>
      </c>
    </row>
    <row r="1957" spans="2:19" x14ac:dyDescent="0.45">
      <c r="B1957" s="3" t="s">
        <v>5615</v>
      </c>
      <c r="I1957">
        <v>0.47469225578916335</v>
      </c>
      <c r="J1957">
        <v>0.25201713501621648</v>
      </c>
      <c r="K1957">
        <v>0.27329060919462023</v>
      </c>
      <c r="Q1957">
        <v>0.41932991113318985</v>
      </c>
      <c r="R1957">
        <v>0.27791576971904847</v>
      </c>
      <c r="S1957">
        <v>0.30275431914776185</v>
      </c>
    </row>
    <row r="1958" spans="2:19" x14ac:dyDescent="0.45">
      <c r="B1958" s="3" t="s">
        <v>5615</v>
      </c>
      <c r="I1958">
        <v>0.41550339582050905</v>
      </c>
      <c r="J1958">
        <v>0.28502971422599632</v>
      </c>
      <c r="K1958">
        <v>0.29946688995349469</v>
      </c>
      <c r="Q1958">
        <v>0.48762348762348762</v>
      </c>
      <c r="R1958">
        <v>0.27783327783327777</v>
      </c>
      <c r="S1958">
        <v>0.23454323454323445</v>
      </c>
    </row>
    <row r="1959" spans="2:19" x14ac:dyDescent="0.45">
      <c r="B1959" s="3" t="s">
        <v>5616</v>
      </c>
      <c r="I1959">
        <v>0.46105153895931866</v>
      </c>
      <c r="J1959">
        <v>0.28142304334796941</v>
      </c>
      <c r="K1959">
        <v>0.25752541769271192</v>
      </c>
      <c r="Q1959">
        <v>0.44566544566544558</v>
      </c>
      <c r="R1959">
        <v>0.27716727716727713</v>
      </c>
      <c r="S1959">
        <v>0.27716727716727713</v>
      </c>
    </row>
    <row r="1960" spans="2:19" x14ac:dyDescent="0.45">
      <c r="B1960" s="3" t="s">
        <v>5616</v>
      </c>
      <c r="I1960">
        <v>0.33406655175709726</v>
      </c>
      <c r="J1960">
        <v>0.30119832155225401</v>
      </c>
      <c r="K1960">
        <v>0.36473512669064867</v>
      </c>
      <c r="Q1960">
        <v>0.4440628815628816</v>
      </c>
      <c r="R1960">
        <v>0.28037240537240543</v>
      </c>
      <c r="S1960">
        <v>0.27556471306471314</v>
      </c>
    </row>
    <row r="1961" spans="2:19" x14ac:dyDescent="0.45">
      <c r="B1961" s="3" t="s">
        <v>5616</v>
      </c>
      <c r="I1961">
        <v>0.38532514889609321</v>
      </c>
      <c r="J1961">
        <v>0.29192466179481874</v>
      </c>
      <c r="K1961">
        <v>0.322750189309088</v>
      </c>
      <c r="Q1961">
        <v>0.55031501473174249</v>
      </c>
      <c r="R1961">
        <v>0.26131665676786736</v>
      </c>
      <c r="S1961">
        <v>0.18836832850039015</v>
      </c>
    </row>
    <row r="1962" spans="2:19" x14ac:dyDescent="0.45">
      <c r="B1962" s="3" t="s">
        <v>5616</v>
      </c>
      <c r="I1962">
        <v>0.38834136706477129</v>
      </c>
      <c r="J1962">
        <v>0.29546733802052949</v>
      </c>
      <c r="K1962">
        <v>0.31619129491469916</v>
      </c>
      <c r="Q1962">
        <v>0.28112628112628113</v>
      </c>
      <c r="R1962">
        <v>0.29089429089429086</v>
      </c>
      <c r="S1962">
        <v>0.42797942797942795</v>
      </c>
    </row>
    <row r="1963" spans="2:19" x14ac:dyDescent="0.45">
      <c r="B1963" s="3" t="s">
        <v>5616</v>
      </c>
      <c r="I1963">
        <v>0.29935052802874756</v>
      </c>
      <c r="J1963">
        <v>0.29746861788995665</v>
      </c>
      <c r="K1963">
        <v>0.40318085408129578</v>
      </c>
      <c r="Q1963">
        <v>0.46228838911765746</v>
      </c>
      <c r="R1963">
        <v>0.26019779678316263</v>
      </c>
      <c r="S1963">
        <v>0.27751381409917997</v>
      </c>
    </row>
    <row r="1964" spans="2:19" x14ac:dyDescent="0.45">
      <c r="B1964" s="3" t="s">
        <v>5616</v>
      </c>
      <c r="I1964">
        <v>0.29737514249148961</v>
      </c>
      <c r="J1964">
        <v>0.27246362134246721</v>
      </c>
      <c r="K1964">
        <v>0.43016123616604302</v>
      </c>
      <c r="Q1964">
        <v>0.59621782344252883</v>
      </c>
      <c r="R1964">
        <v>0.24176647768683526</v>
      </c>
      <c r="S1964">
        <v>0.16201569887063591</v>
      </c>
    </row>
    <row r="1965" spans="2:19" x14ac:dyDescent="0.45">
      <c r="B1965" s="3" t="s">
        <v>5617</v>
      </c>
      <c r="I1965">
        <v>0.35958485958485958</v>
      </c>
      <c r="J1965">
        <v>0.30830280830280832</v>
      </c>
      <c r="K1965">
        <v>0.33211233211233215</v>
      </c>
      <c r="Q1965">
        <v>0.35162260356488989</v>
      </c>
      <c r="R1965">
        <v>0.28195642069115984</v>
      </c>
      <c r="S1965">
        <v>0.36642097574395022</v>
      </c>
    </row>
    <row r="1966" spans="2:19" x14ac:dyDescent="0.45">
      <c r="B1966" s="3" t="s">
        <v>5617</v>
      </c>
      <c r="I1966">
        <v>0.61644912481137892</v>
      </c>
      <c r="J1966">
        <v>0.22346768629629776</v>
      </c>
      <c r="K1966">
        <v>0.16008318889232331</v>
      </c>
      <c r="Q1966">
        <v>0.47603485838779952</v>
      </c>
      <c r="R1966">
        <v>0.27015250544662306</v>
      </c>
      <c r="S1966">
        <v>0.25381263616557731</v>
      </c>
    </row>
    <row r="1967" spans="2:19" x14ac:dyDescent="0.45">
      <c r="B1967" s="3" t="s">
        <v>5617</v>
      </c>
      <c r="I1967">
        <v>0.34752241340285561</v>
      </c>
      <c r="J1967">
        <v>0.27020205931528535</v>
      </c>
      <c r="K1967">
        <v>0.38227552728185915</v>
      </c>
      <c r="Q1967">
        <v>0.33751173978877957</v>
      </c>
      <c r="R1967">
        <v>0.29645602131370624</v>
      </c>
      <c r="S1967">
        <v>0.36603223889751402</v>
      </c>
    </row>
    <row r="1968" spans="2:19" x14ac:dyDescent="0.45">
      <c r="B1968" s="3" t="s">
        <v>5618</v>
      </c>
      <c r="I1968">
        <v>0.45232793123611986</v>
      </c>
      <c r="J1968">
        <v>0.28735642631424274</v>
      </c>
      <c r="K1968">
        <v>0.26031564244963751</v>
      </c>
      <c r="Q1968">
        <v>0.29607228195937874</v>
      </c>
      <c r="R1968">
        <v>0.28599163679808842</v>
      </c>
      <c r="S1968">
        <v>0.41793608124253284</v>
      </c>
    </row>
    <row r="1969" spans="2:19" x14ac:dyDescent="0.45">
      <c r="B1969" s="3" t="s">
        <v>5618</v>
      </c>
      <c r="I1969">
        <v>0.38810722741061154</v>
      </c>
      <c r="J1969">
        <v>0.29803029684288346</v>
      </c>
      <c r="K1969">
        <v>0.31386247574650505</v>
      </c>
      <c r="Q1969">
        <v>0.44134426258688669</v>
      </c>
      <c r="R1969">
        <v>0.28392029120942697</v>
      </c>
      <c r="S1969">
        <v>0.2747354462036864</v>
      </c>
    </row>
    <row r="1970" spans="2:19" x14ac:dyDescent="0.45">
      <c r="B1970" s="3" t="s">
        <v>5618</v>
      </c>
      <c r="I1970">
        <v>0.36612286992634546</v>
      </c>
      <c r="J1970">
        <v>0.30215004093153303</v>
      </c>
      <c r="K1970">
        <v>0.33172708914212162</v>
      </c>
      <c r="Q1970">
        <v>0.39105339105339104</v>
      </c>
      <c r="R1970">
        <v>0.2774170274170274</v>
      </c>
      <c r="S1970">
        <v>0.33152958152958151</v>
      </c>
    </row>
    <row r="1971" spans="2:19" x14ac:dyDescent="0.45">
      <c r="B1971" s="3" t="s">
        <v>5618</v>
      </c>
      <c r="I1971">
        <v>0.37336533371166292</v>
      </c>
      <c r="J1971">
        <v>0.29937825209099356</v>
      </c>
      <c r="K1971">
        <v>0.32725641419734358</v>
      </c>
      <c r="Q1971">
        <v>0.23763350252861076</v>
      </c>
      <c r="R1971">
        <v>0.2643306802555368</v>
      </c>
      <c r="S1971">
        <v>0.49803581721585244</v>
      </c>
    </row>
    <row r="1972" spans="2:19" x14ac:dyDescent="0.45">
      <c r="B1972" s="3" t="s">
        <v>5618</v>
      </c>
      <c r="I1972">
        <v>0.54088600165948231</v>
      </c>
      <c r="J1972">
        <v>0.26767854613158482</v>
      </c>
      <c r="K1972">
        <v>0.1914354522089329</v>
      </c>
      <c r="Q1972">
        <v>0.46012388695315526</v>
      </c>
      <c r="R1972">
        <v>0.28977932636469217</v>
      </c>
      <c r="S1972">
        <v>0.25009678668215252</v>
      </c>
    </row>
    <row r="1973" spans="2:19" x14ac:dyDescent="0.45">
      <c r="B1973" s="3" t="s">
        <v>5618</v>
      </c>
      <c r="I1973">
        <v>0.52873866173984396</v>
      </c>
      <c r="J1973">
        <v>0.25288435784973534</v>
      </c>
      <c r="K1973">
        <v>0.21837698041042072</v>
      </c>
      <c r="Q1973">
        <v>0.71034322048004261</v>
      </c>
      <c r="R1973">
        <v>0.18557541862245749</v>
      </c>
      <c r="S1973">
        <v>0.10408136089749993</v>
      </c>
    </row>
    <row r="1974" spans="2:19" x14ac:dyDescent="0.45">
      <c r="B1974" s="3" t="s">
        <v>5619</v>
      </c>
      <c r="I1974">
        <v>0.65038641551442999</v>
      </c>
      <c r="J1974">
        <v>0.209411418368637</v>
      </c>
      <c r="K1974">
        <v>0.14020216611693323</v>
      </c>
      <c r="Q1974">
        <v>0.49775417068302813</v>
      </c>
      <c r="R1974">
        <v>0.2683116083177679</v>
      </c>
      <c r="S1974">
        <v>0.23393422099920411</v>
      </c>
    </row>
    <row r="1975" spans="2:19" x14ac:dyDescent="0.45">
      <c r="B1975" s="3" t="s">
        <v>5619</v>
      </c>
      <c r="I1975">
        <v>0.47229205072342323</v>
      </c>
      <c r="J1975">
        <v>0.25607308450445709</v>
      </c>
      <c r="K1975">
        <v>0.27163486477211968</v>
      </c>
      <c r="Q1975">
        <v>0.27449466984350712</v>
      </c>
      <c r="R1975">
        <v>0.28892468427352153</v>
      </c>
      <c r="S1975">
        <v>0.43658064588297152</v>
      </c>
    </row>
    <row r="1976" spans="2:19" x14ac:dyDescent="0.45">
      <c r="B1976" s="3" t="s">
        <v>5619</v>
      </c>
      <c r="I1976">
        <v>0.37938258149443022</v>
      </c>
      <c r="J1976">
        <v>0.30625109107465548</v>
      </c>
      <c r="K1976">
        <v>0.31436632743091436</v>
      </c>
      <c r="Q1976">
        <v>0.5671564902334133</v>
      </c>
      <c r="R1976">
        <v>0.23518077364231205</v>
      </c>
      <c r="S1976">
        <v>0.19766273612427454</v>
      </c>
    </row>
    <row r="1977" spans="2:19" x14ac:dyDescent="0.45">
      <c r="B1977" s="3" t="s">
        <v>5619</v>
      </c>
      <c r="I1977">
        <v>0.5535505954243537</v>
      </c>
      <c r="J1977">
        <v>0.26349197305014754</v>
      </c>
      <c r="K1977">
        <v>0.18295743152549876</v>
      </c>
      <c r="Q1977">
        <v>0.59160921383143605</v>
      </c>
      <c r="R1977">
        <v>0.23406552295441185</v>
      </c>
      <c r="S1977">
        <v>0.17432526321415215</v>
      </c>
    </row>
    <row r="1978" spans="2:19" x14ac:dyDescent="0.45">
      <c r="B1978" s="3" t="s">
        <v>5620</v>
      </c>
      <c r="I1978">
        <v>0.39793571618715956</v>
      </c>
      <c r="J1978">
        <v>0.30007362645515112</v>
      </c>
      <c r="K1978">
        <v>0.30199065735768926</v>
      </c>
      <c r="Q1978">
        <v>0.58172821330716062</v>
      </c>
      <c r="R1978">
        <v>0.23207786365681102</v>
      </c>
      <c r="S1978">
        <v>0.18619392303602825</v>
      </c>
    </row>
    <row r="1979" spans="2:19" x14ac:dyDescent="0.45">
      <c r="B1979" s="3" t="s">
        <v>5620</v>
      </c>
      <c r="I1979">
        <v>0.58260816556131356</v>
      </c>
      <c r="J1979">
        <v>0.2459942300462791</v>
      </c>
      <c r="K1979">
        <v>0.17139760439240745</v>
      </c>
      <c r="Q1979">
        <v>0.25784173640879093</v>
      </c>
      <c r="R1979">
        <v>0.26600666802748862</v>
      </c>
      <c r="S1979">
        <v>0.4761515955637205</v>
      </c>
    </row>
    <row r="1980" spans="2:19" x14ac:dyDescent="0.45">
      <c r="B1980" s="3" t="s">
        <v>5620</v>
      </c>
      <c r="I1980">
        <v>0.54116435286333409</v>
      </c>
      <c r="J1980">
        <v>0.27104341235133222</v>
      </c>
      <c r="K1980">
        <v>0.18779223478533377</v>
      </c>
      <c r="Q1980">
        <v>0.36773901479783838</v>
      </c>
      <c r="R1980">
        <v>0.29304246951305774</v>
      </c>
      <c r="S1980">
        <v>0.33921851568910394</v>
      </c>
    </row>
    <row r="1981" spans="2:19" x14ac:dyDescent="0.45">
      <c r="B1981" s="3" t="s">
        <v>5620</v>
      </c>
      <c r="I1981">
        <v>0.38834136706477129</v>
      </c>
      <c r="J1981">
        <v>0.29546733802052949</v>
      </c>
      <c r="K1981">
        <v>0.31619129491469916</v>
      </c>
      <c r="Q1981">
        <v>0.60543439788722808</v>
      </c>
      <c r="R1981">
        <v>0.23624384001742491</v>
      </c>
      <c r="S1981">
        <v>0.15832176209534701</v>
      </c>
    </row>
    <row r="1982" spans="2:19" x14ac:dyDescent="0.45">
      <c r="B1982" s="3" t="s">
        <v>5620</v>
      </c>
      <c r="I1982">
        <v>0.36194350378747536</v>
      </c>
      <c r="J1982">
        <v>0.29187343371740532</v>
      </c>
      <c r="K1982">
        <v>0.34618306249511921</v>
      </c>
      <c r="Q1982">
        <v>0.55160941052357937</v>
      </c>
      <c r="R1982">
        <v>0.24158357503728881</v>
      </c>
      <c r="S1982">
        <v>0.20680701443913196</v>
      </c>
    </row>
    <row r="1983" spans="2:19" x14ac:dyDescent="0.45">
      <c r="B1983" s="3" t="s">
        <v>5621</v>
      </c>
      <c r="I1983">
        <v>0.53772192144054465</v>
      </c>
      <c r="J1983">
        <v>0.27060344294739819</v>
      </c>
      <c r="K1983">
        <v>0.19167463561205711</v>
      </c>
      <c r="Q1983">
        <v>0.72704678362573094</v>
      </c>
      <c r="R1983">
        <v>0.18350041771094405</v>
      </c>
      <c r="S1983">
        <v>8.9452798663325006E-2</v>
      </c>
    </row>
    <row r="1984" spans="2:19" x14ac:dyDescent="0.45">
      <c r="B1984" s="3" t="s">
        <v>5621</v>
      </c>
      <c r="I1984">
        <v>0.41550013794427054</v>
      </c>
      <c r="J1984">
        <v>0.27425720009116317</v>
      </c>
      <c r="K1984">
        <v>0.31024266196456629</v>
      </c>
      <c r="Q1984">
        <v>0.35897435897435898</v>
      </c>
      <c r="R1984">
        <v>0.2820512820512821</v>
      </c>
      <c r="S1984">
        <v>0.35897435897435898</v>
      </c>
    </row>
    <row r="1985" spans="2:19" x14ac:dyDescent="0.45">
      <c r="B1985" s="3" t="s">
        <v>5621</v>
      </c>
      <c r="I1985">
        <v>0.35801530806333876</v>
      </c>
      <c r="J1985">
        <v>0.2798993798033183</v>
      </c>
      <c r="K1985">
        <v>0.36208531213334283</v>
      </c>
      <c r="Q1985">
        <v>0.34622167955501287</v>
      </c>
      <c r="R1985">
        <v>0.29331162664495997</v>
      </c>
      <c r="S1985">
        <v>0.3604666938000271</v>
      </c>
    </row>
    <row r="1986" spans="2:19" x14ac:dyDescent="0.45">
      <c r="B1986" s="3" t="s">
        <v>5622</v>
      </c>
      <c r="I1986">
        <v>0.38818426537724782</v>
      </c>
      <c r="J1986">
        <v>0.28375652937056445</v>
      </c>
      <c r="K1986">
        <v>0.32805920525218768</v>
      </c>
      <c r="Q1986">
        <v>0.32419590643274848</v>
      </c>
      <c r="R1986">
        <v>0.28581871345029236</v>
      </c>
      <c r="S1986">
        <v>0.38998538011695905</v>
      </c>
    </row>
    <row r="1987" spans="2:19" x14ac:dyDescent="0.45">
      <c r="B1987" s="3" t="s">
        <v>5622</v>
      </c>
      <c r="I1987">
        <v>0.44010657853403534</v>
      </c>
      <c r="J1987">
        <v>0.28493121722530207</v>
      </c>
      <c r="K1987">
        <v>0.2749622042406627</v>
      </c>
      <c r="Q1987">
        <v>0.33882947118241236</v>
      </c>
      <c r="R1987">
        <v>0.26931075460487225</v>
      </c>
      <c r="S1987">
        <v>0.39185977421271539</v>
      </c>
    </row>
    <row r="1988" spans="2:19" x14ac:dyDescent="0.45">
      <c r="B1988" s="3" t="s">
        <v>5622</v>
      </c>
      <c r="I1988">
        <v>0.37616616792818164</v>
      </c>
      <c r="J1988">
        <v>0.28140585577656518</v>
      </c>
      <c r="K1988">
        <v>0.34242797629525318</v>
      </c>
      <c r="Q1988">
        <v>0.32439738934699741</v>
      </c>
      <c r="R1988">
        <v>0.27655049939484433</v>
      </c>
      <c r="S1988">
        <v>0.39905211125815832</v>
      </c>
    </row>
    <row r="1989" spans="2:19" x14ac:dyDescent="0.45">
      <c r="B1989" s="3" t="s">
        <v>5622</v>
      </c>
      <c r="I1989">
        <v>0.28260453562389198</v>
      </c>
      <c r="J1989">
        <v>0.28689211194275044</v>
      </c>
      <c r="K1989">
        <v>0.43050335243335752</v>
      </c>
      <c r="Q1989">
        <v>0.29100529100529099</v>
      </c>
      <c r="R1989">
        <v>0.25925925925925924</v>
      </c>
      <c r="S1989">
        <v>0.44973544973544971</v>
      </c>
    </row>
    <row r="1990" spans="2:19" x14ac:dyDescent="0.45">
      <c r="B1990" s="3" t="s">
        <v>5622</v>
      </c>
      <c r="I1990">
        <v>0.44809471855174365</v>
      </c>
      <c r="J1990">
        <v>0.2864589647229967</v>
      </c>
      <c r="K1990">
        <v>0.26544631672525959</v>
      </c>
      <c r="Q1990">
        <v>0.6355498533570646</v>
      </c>
      <c r="R1990">
        <v>0.22021177797483904</v>
      </c>
      <c r="S1990">
        <v>0.14423836866809639</v>
      </c>
    </row>
    <row r="1991" spans="2:19" x14ac:dyDescent="0.45">
      <c r="B1991" s="3" t="s">
        <v>5622</v>
      </c>
      <c r="I1991">
        <v>0.52378003497429348</v>
      </c>
      <c r="J1991">
        <v>0.26360427179205476</v>
      </c>
      <c r="K1991">
        <v>0.21261569323365187</v>
      </c>
      <c r="Q1991">
        <v>0.44877344877344877</v>
      </c>
      <c r="R1991">
        <v>0.27561327561327564</v>
      </c>
      <c r="S1991">
        <v>0.27561327561327564</v>
      </c>
    </row>
    <row r="1992" spans="2:19" x14ac:dyDescent="0.45">
      <c r="B1992" s="3">
        <v>43223</v>
      </c>
      <c r="I1992">
        <v>0.33667094379111023</v>
      </c>
      <c r="J1992">
        <v>0.28086069862467611</v>
      </c>
      <c r="K1992">
        <v>0.38246835758421366</v>
      </c>
      <c r="Q1992">
        <v>0.69637403520462005</v>
      </c>
      <c r="R1992">
        <v>0.19395857626742183</v>
      </c>
      <c r="S1992">
        <v>0.10966738852795822</v>
      </c>
    </row>
    <row r="1993" spans="2:19" x14ac:dyDescent="0.45">
      <c r="B1993" s="3">
        <v>43223</v>
      </c>
      <c r="I1993">
        <v>0.70056842092465399</v>
      </c>
      <c r="J1993">
        <v>0.18628033664776791</v>
      </c>
      <c r="K1993">
        <v>0.11315124242757808</v>
      </c>
      <c r="Q1993">
        <v>0.28241267776151502</v>
      </c>
      <c r="R1993">
        <v>0.27775067309951035</v>
      </c>
      <c r="S1993">
        <v>0.43983664913897474</v>
      </c>
    </row>
    <row r="1994" spans="2:19" x14ac:dyDescent="0.45">
      <c r="B1994" s="3">
        <v>43224</v>
      </c>
      <c r="I1994">
        <v>0.44005802453535497</v>
      </c>
      <c r="J1994">
        <v>0.26710962492572421</v>
      </c>
      <c r="K1994">
        <v>0.29283235053892082</v>
      </c>
      <c r="Q1994">
        <v>0.4984566794435546</v>
      </c>
      <c r="R1994">
        <v>0.25267424779724862</v>
      </c>
      <c r="S1994">
        <v>0.24886907275919681</v>
      </c>
    </row>
    <row r="1995" spans="2:19" x14ac:dyDescent="0.45">
      <c r="B1995" s="3">
        <v>43224</v>
      </c>
      <c r="I1995">
        <v>0.33642199506974674</v>
      </c>
      <c r="J1995">
        <v>0.30023638417149212</v>
      </c>
      <c r="K1995">
        <v>0.36334162075876097</v>
      </c>
      <c r="Q1995">
        <v>0.53856507414830157</v>
      </c>
      <c r="R1995">
        <v>0.25528346358094262</v>
      </c>
      <c r="S1995">
        <v>0.2061514622707559</v>
      </c>
    </row>
    <row r="1996" spans="2:19" x14ac:dyDescent="0.45">
      <c r="B1996" s="3">
        <v>43226</v>
      </c>
      <c r="I1996">
        <v>0.61721835621591126</v>
      </c>
      <c r="J1996">
        <v>0.23671713372202374</v>
      </c>
      <c r="K1996">
        <v>0.14606451006206511</v>
      </c>
      <c r="Q1996">
        <v>0.36773901479783838</v>
      </c>
      <c r="R1996">
        <v>0.29304246951305774</v>
      </c>
      <c r="S1996">
        <v>0.33921851568910394</v>
      </c>
    </row>
    <row r="1997" spans="2:19" x14ac:dyDescent="0.45">
      <c r="B1997" s="3">
        <v>43226</v>
      </c>
      <c r="I1997">
        <v>0.51516200702029691</v>
      </c>
      <c r="J1997">
        <v>0.24933375635909974</v>
      </c>
      <c r="K1997">
        <v>0.23550423662060338</v>
      </c>
      <c r="Q1997">
        <v>0.420479302832244</v>
      </c>
      <c r="R1997">
        <v>0.27015250544662311</v>
      </c>
      <c r="S1997">
        <v>0.30936819172113289</v>
      </c>
    </row>
    <row r="1998" spans="2:19" x14ac:dyDescent="0.45">
      <c r="B1998" s="3">
        <v>43226</v>
      </c>
      <c r="I1998">
        <v>0.38540583640784071</v>
      </c>
      <c r="J1998">
        <v>0.2884409540507763</v>
      </c>
      <c r="K1998">
        <v>0.32615320954138299</v>
      </c>
      <c r="Q1998">
        <v>0.4087433894992803</v>
      </c>
      <c r="R1998">
        <v>0.27246824349019522</v>
      </c>
      <c r="S1998">
        <v>0.31878836701052465</v>
      </c>
    </row>
    <row r="1999" spans="2:19" x14ac:dyDescent="0.45">
      <c r="B1999" s="3">
        <v>43226</v>
      </c>
      <c r="I1999">
        <v>0.50422218562979815</v>
      </c>
      <c r="J1999">
        <v>0.27073128174783267</v>
      </c>
      <c r="K1999">
        <v>0.22504653262236934</v>
      </c>
      <c r="Q1999">
        <v>0.53132777045820523</v>
      </c>
      <c r="R1999">
        <v>0.26562728736641783</v>
      </c>
      <c r="S1999">
        <v>0.20304494217537694</v>
      </c>
    </row>
    <row r="2000" spans="2:19" x14ac:dyDescent="0.45">
      <c r="B2000" s="3">
        <v>43231</v>
      </c>
      <c r="I2000">
        <v>0.31827960421078871</v>
      </c>
      <c r="J2000">
        <v>0.26470626230572064</v>
      </c>
      <c r="K2000">
        <v>0.4170141334834907</v>
      </c>
      <c r="Q2000">
        <v>0.62320455816390774</v>
      </c>
      <c r="R2000">
        <v>0.21775634783764869</v>
      </c>
      <c r="S2000">
        <v>0.1590390939984436</v>
      </c>
    </row>
    <row r="2001" spans="2:19" x14ac:dyDescent="0.45">
      <c r="B2001" s="3">
        <v>43231</v>
      </c>
      <c r="I2001">
        <v>0.41521589078917098</v>
      </c>
      <c r="J2001">
        <v>0.28560472428867245</v>
      </c>
      <c r="K2001">
        <v>0.29917938492215662</v>
      </c>
      <c r="Q2001">
        <v>0.69286682455278026</v>
      </c>
      <c r="R2001">
        <v>0.19083366846895158</v>
      </c>
      <c r="S2001">
        <v>0.11629950697826831</v>
      </c>
    </row>
    <row r="2002" spans="2:19" x14ac:dyDescent="0.45">
      <c r="B2002" s="3">
        <v>43233</v>
      </c>
      <c r="I2002">
        <v>0.65420579903838894</v>
      </c>
      <c r="J2002">
        <v>0.21319308146234717</v>
      </c>
      <c r="K2002">
        <v>0.13260111949926387</v>
      </c>
      <c r="Q2002">
        <v>0.26170541023107458</v>
      </c>
      <c r="R2002">
        <v>0.27449858720335601</v>
      </c>
      <c r="S2002">
        <v>0.46379600256556941</v>
      </c>
    </row>
    <row r="2003" spans="2:19" x14ac:dyDescent="0.45">
      <c r="B2003" s="3">
        <v>43234</v>
      </c>
      <c r="I2003">
        <v>0.48939456812359389</v>
      </c>
      <c r="J2003">
        <v>0.26362126074743114</v>
      </c>
      <c r="K2003">
        <v>0.24698417112897506</v>
      </c>
      <c r="Q2003">
        <v>0.67171971093539729</v>
      </c>
      <c r="R2003">
        <v>0.2077131292817567</v>
      </c>
      <c r="S2003">
        <v>0.120567159782846</v>
      </c>
    </row>
    <row r="2004" spans="2:19" x14ac:dyDescent="0.45">
      <c r="B2004" s="3">
        <v>43238</v>
      </c>
      <c r="I2004">
        <v>0.40837151953477246</v>
      </c>
      <c r="J2004">
        <v>0.27419072857432047</v>
      </c>
      <c r="K2004">
        <v>0.31743775189090712</v>
      </c>
      <c r="Q2004">
        <v>0.3903965023368009</v>
      </c>
      <c r="R2004">
        <v>0.27223729835670135</v>
      </c>
      <c r="S2004">
        <v>0.33736619930649786</v>
      </c>
    </row>
    <row r="2005" spans="2:19" x14ac:dyDescent="0.45">
      <c r="B2005" s="3">
        <v>43241</v>
      </c>
      <c r="I2005">
        <v>0.55367486171120051</v>
      </c>
      <c r="J2005">
        <v>0.24697914971853821</v>
      </c>
      <c r="K2005">
        <v>0.19934598857026145</v>
      </c>
      <c r="Q2005">
        <v>0.28769841269841273</v>
      </c>
      <c r="R2005">
        <v>0.26091269841269843</v>
      </c>
      <c r="S2005">
        <v>0.4513888888888889</v>
      </c>
    </row>
    <row r="2006" spans="2:19" x14ac:dyDescent="0.45">
      <c r="B2006" s="3">
        <v>43302</v>
      </c>
      <c r="I2006">
        <v>0.29094986071414336</v>
      </c>
      <c r="J2006">
        <v>0.27890498494843335</v>
      </c>
      <c r="K2006">
        <v>0.43014515433742312</v>
      </c>
      <c r="Q2006">
        <v>0.32590500279490936</v>
      </c>
      <c r="R2006">
        <v>0.27353527249902038</v>
      </c>
      <c r="S2006">
        <v>0.40055972470607026</v>
      </c>
    </row>
    <row r="2007" spans="2:19" x14ac:dyDescent="0.45">
      <c r="B2007" s="3">
        <v>43302</v>
      </c>
      <c r="I2007">
        <v>0.28298186667363934</v>
      </c>
      <c r="J2007">
        <v>0.2771509628835519</v>
      </c>
      <c r="K2007">
        <v>0.43986717044280882</v>
      </c>
      <c r="Q2007">
        <v>0.27147944294768317</v>
      </c>
      <c r="R2007">
        <v>0.29043229772143347</v>
      </c>
      <c r="S2007">
        <v>0.43808825933088347</v>
      </c>
    </row>
    <row r="2008" spans="2:19" x14ac:dyDescent="0.45">
      <c r="B2008" s="3">
        <v>43302</v>
      </c>
      <c r="I2008">
        <v>0.36895303063162527</v>
      </c>
      <c r="J2008">
        <v>0.29462484309589054</v>
      </c>
      <c r="K2008">
        <v>0.33642212627248408</v>
      </c>
      <c r="Q2008">
        <v>0.40020477738897575</v>
      </c>
      <c r="R2008">
        <v>0.29725350765664904</v>
      </c>
      <c r="S2008">
        <v>0.30254171495437515</v>
      </c>
    </row>
    <row r="2009" spans="2:19" x14ac:dyDescent="0.45">
      <c r="B2009" s="3">
        <v>43303</v>
      </c>
      <c r="I2009">
        <v>0.5113558400826852</v>
      </c>
      <c r="J2009">
        <v>0.26436965954754843</v>
      </c>
      <c r="K2009">
        <v>0.22427450036976657</v>
      </c>
      <c r="Q2009">
        <v>0.54980842911877392</v>
      </c>
      <c r="R2009">
        <v>0.25287356321839083</v>
      </c>
      <c r="S2009">
        <v>0.19731800766283525</v>
      </c>
    </row>
    <row r="2010" spans="2:19" x14ac:dyDescent="0.45">
      <c r="B2010" s="3">
        <v>43303</v>
      </c>
      <c r="I2010">
        <v>0.3007059806805461</v>
      </c>
      <c r="J2010">
        <v>0.28265364696510498</v>
      </c>
      <c r="K2010">
        <v>0.41664037235434886</v>
      </c>
      <c r="Q2010">
        <v>0.29763945472220366</v>
      </c>
      <c r="R2010">
        <v>0.29251912702123078</v>
      </c>
      <c r="S2010">
        <v>0.40984141825656556</v>
      </c>
    </row>
    <row r="2011" spans="2:19" x14ac:dyDescent="0.45">
      <c r="B2011" s="3">
        <v>43303</v>
      </c>
      <c r="I2011">
        <v>0.52319426593791052</v>
      </c>
      <c r="J2011">
        <v>0.2496773051374267</v>
      </c>
      <c r="K2011">
        <v>0.22712842892466281</v>
      </c>
      <c r="Q2011">
        <v>0.45273027051196063</v>
      </c>
      <c r="R2011">
        <v>0.28903979432148447</v>
      </c>
      <c r="S2011">
        <v>0.2582299351665549</v>
      </c>
    </row>
    <row r="2012" spans="2:19" x14ac:dyDescent="0.45">
      <c r="B2012" s="3">
        <v>43303</v>
      </c>
      <c r="I2012">
        <v>0.57262175091632461</v>
      </c>
      <c r="J2012">
        <v>0.25096666181937499</v>
      </c>
      <c r="K2012">
        <v>0.17641158726430045</v>
      </c>
      <c r="Q2012">
        <v>0.65484720085848847</v>
      </c>
      <c r="R2012">
        <v>0.21553894743663782</v>
      </c>
      <c r="S2012">
        <v>0.12961385170487358</v>
      </c>
    </row>
    <row r="2013" spans="2:19" x14ac:dyDescent="0.45">
      <c r="B2013" s="3">
        <v>43303</v>
      </c>
      <c r="I2013">
        <v>0.56243399543711969</v>
      </c>
      <c r="J2013">
        <v>0.24289459277429135</v>
      </c>
      <c r="K2013">
        <v>0.19467141178858899</v>
      </c>
      <c r="Q2013">
        <v>0.32579847053531258</v>
      </c>
      <c r="R2013">
        <v>0.28261358524516417</v>
      </c>
      <c r="S2013">
        <v>0.39158794421952314</v>
      </c>
    </row>
    <row r="2014" spans="2:19" x14ac:dyDescent="0.45">
      <c r="B2014" s="3">
        <v>43304</v>
      </c>
      <c r="I2014">
        <v>0.38970661290079278</v>
      </c>
      <c r="J2014">
        <v>0.28115531086256884</v>
      </c>
      <c r="K2014">
        <v>0.32913807623663854</v>
      </c>
      <c r="Q2014">
        <v>0.33825757575757576</v>
      </c>
      <c r="R2014">
        <v>0.28712121212121211</v>
      </c>
      <c r="S2014">
        <v>0.37462121212121213</v>
      </c>
    </row>
    <row r="2015" spans="2:19" x14ac:dyDescent="0.45">
      <c r="B2015" s="3">
        <v>43309</v>
      </c>
      <c r="I2015">
        <v>0.40415804071546335</v>
      </c>
      <c r="J2015">
        <v>0.28507826954504428</v>
      </c>
      <c r="K2015">
        <v>0.31076368973949242</v>
      </c>
      <c r="Q2015">
        <v>0.25495760633452458</v>
      </c>
      <c r="R2015">
        <v>0.27177492817602128</v>
      </c>
      <c r="S2015">
        <v>0.47326746548945414</v>
      </c>
    </row>
    <row r="2016" spans="2:19" x14ac:dyDescent="0.45">
      <c r="B2016" s="3">
        <v>43309</v>
      </c>
      <c r="I2016">
        <v>0.4020926086441049</v>
      </c>
      <c r="J2016">
        <v>0.29751144345687908</v>
      </c>
      <c r="K2016">
        <v>0.30039594789901591</v>
      </c>
      <c r="Q2016">
        <v>0.59241174973872412</v>
      </c>
      <c r="R2016">
        <v>0.2382856938582823</v>
      </c>
      <c r="S2016">
        <v>0.1693025564029936</v>
      </c>
    </row>
    <row r="2017" spans="2:19" x14ac:dyDescent="0.45">
      <c r="B2017" s="3">
        <v>43309</v>
      </c>
      <c r="I2017">
        <v>0.51489212882699031</v>
      </c>
      <c r="J2017">
        <v>0.26558464960261358</v>
      </c>
      <c r="K2017">
        <v>0.21952322157039617</v>
      </c>
      <c r="Q2017">
        <v>0.48560277258677426</v>
      </c>
      <c r="R2017">
        <v>0.30065111222527779</v>
      </c>
      <c r="S2017">
        <v>0.21374611518794806</v>
      </c>
    </row>
    <row r="2018" spans="2:19" x14ac:dyDescent="0.45">
      <c r="B2018" s="3">
        <v>43310</v>
      </c>
      <c r="I2018">
        <v>0.55663761292900371</v>
      </c>
      <c r="J2018">
        <v>0.23415604044743116</v>
      </c>
      <c r="K2018">
        <v>0.20920634662356516</v>
      </c>
      <c r="Q2018">
        <v>0.57538025685601502</v>
      </c>
      <c r="R2018">
        <v>0.23298811805669059</v>
      </c>
      <c r="S2018">
        <v>0.19163162508729434</v>
      </c>
    </row>
    <row r="2019" spans="2:19" x14ac:dyDescent="0.45">
      <c r="B2019" s="3">
        <v>43310</v>
      </c>
      <c r="I2019">
        <v>0.4237857196730247</v>
      </c>
      <c r="J2019">
        <v>0.28140077179608591</v>
      </c>
      <c r="K2019">
        <v>0.29481350853088928</v>
      </c>
      <c r="Q2019">
        <v>0.39058987910819515</v>
      </c>
      <c r="R2019">
        <v>0.29650385760281878</v>
      </c>
      <c r="S2019">
        <v>0.31290626328898608</v>
      </c>
    </row>
    <row r="2020" spans="2:19" x14ac:dyDescent="0.45">
      <c r="B2020" s="3">
        <v>43310</v>
      </c>
      <c r="I2020">
        <v>0.49376415697528919</v>
      </c>
      <c r="J2020">
        <v>0.2604527823595667</v>
      </c>
      <c r="K2020">
        <v>0.24578306066514399</v>
      </c>
      <c r="Q2020">
        <v>0.27153353945622111</v>
      </c>
      <c r="R2020">
        <v>0.30089492922867039</v>
      </c>
      <c r="S2020">
        <v>0.4275715313151085</v>
      </c>
    </row>
    <row r="2021" spans="2:19" x14ac:dyDescent="0.45">
      <c r="B2021" s="3">
        <v>43310</v>
      </c>
      <c r="I2021">
        <v>0.34370785351177507</v>
      </c>
      <c r="J2021">
        <v>0.29079780060172217</v>
      </c>
      <c r="K2021">
        <v>0.36549434588650281</v>
      </c>
      <c r="Q2021">
        <v>0.55968230268342245</v>
      </c>
      <c r="R2021">
        <v>0.25266475882377343</v>
      </c>
      <c r="S2021">
        <v>0.18765293849280412</v>
      </c>
    </row>
    <row r="2022" spans="2:19" x14ac:dyDescent="0.45">
      <c r="B2022" s="3">
        <v>43310</v>
      </c>
      <c r="I2022">
        <v>0.41390932773641875</v>
      </c>
      <c r="J2022">
        <v>0.3010243091910228</v>
      </c>
      <c r="K2022">
        <v>0.2850663630725585</v>
      </c>
      <c r="Q2022">
        <v>0.53007497604149056</v>
      </c>
      <c r="R2022">
        <v>0.24849202322566097</v>
      </c>
      <c r="S2022">
        <v>0.22143300073284855</v>
      </c>
    </row>
    <row r="2023" spans="2:19" x14ac:dyDescent="0.45">
      <c r="B2023" s="3">
        <v>43311</v>
      </c>
      <c r="I2023">
        <v>0.55402479521402348</v>
      </c>
      <c r="J2023">
        <v>0.2613250706961171</v>
      </c>
      <c r="K2023">
        <v>0.18465013408985931</v>
      </c>
      <c r="Q2023">
        <v>0.59701722196749907</v>
      </c>
      <c r="R2023">
        <v>0.22906376650716415</v>
      </c>
      <c r="S2023">
        <v>0.1739190115253369</v>
      </c>
    </row>
    <row r="2024" spans="2:19" x14ac:dyDescent="0.45">
      <c r="B2024" s="3" t="s">
        <v>5623</v>
      </c>
      <c r="I2024">
        <v>0.32036431816329108</v>
      </c>
      <c r="J2024">
        <v>0.27856703498669755</v>
      </c>
      <c r="K2024">
        <v>0.40106864685001153</v>
      </c>
      <c r="Q2024">
        <v>0.33141999969386665</v>
      </c>
      <c r="R2024">
        <v>0.30214599501002593</v>
      </c>
      <c r="S2024">
        <v>0.36643400529610759</v>
      </c>
    </row>
    <row r="2025" spans="2:19" x14ac:dyDescent="0.45">
      <c r="B2025" s="3" t="s">
        <v>5623</v>
      </c>
      <c r="I2025">
        <v>0.61893384968185661</v>
      </c>
      <c r="J2025">
        <v>0.22468594176366691</v>
      </c>
      <c r="K2025">
        <v>0.15638020855447654</v>
      </c>
      <c r="Q2025">
        <v>0.21111417963116391</v>
      </c>
      <c r="R2025">
        <v>0.25751020282917553</v>
      </c>
      <c r="S2025">
        <v>0.53137561753966067</v>
      </c>
    </row>
    <row r="2026" spans="2:19" x14ac:dyDescent="0.45">
      <c r="B2026" s="3" t="s">
        <v>5623</v>
      </c>
      <c r="I2026">
        <v>0.46938377193868008</v>
      </c>
      <c r="J2026">
        <v>0.28659228479936683</v>
      </c>
      <c r="K2026">
        <v>0.24402394326195315</v>
      </c>
      <c r="Q2026">
        <v>0.54852254238177711</v>
      </c>
      <c r="R2026">
        <v>0.24778250144334227</v>
      </c>
      <c r="S2026">
        <v>0.20369495617488065</v>
      </c>
    </row>
    <row r="2027" spans="2:19" x14ac:dyDescent="0.45">
      <c r="B2027" s="3" t="s">
        <v>5624</v>
      </c>
      <c r="I2027">
        <v>0.57733558535184371</v>
      </c>
      <c r="J2027">
        <v>0.24162554375944917</v>
      </c>
      <c r="K2027">
        <v>0.18103887088870718</v>
      </c>
      <c r="Q2027">
        <v>0.53240441475735589</v>
      </c>
      <c r="R2027">
        <v>0.27096650626062385</v>
      </c>
      <c r="S2027">
        <v>0.19662907898202009</v>
      </c>
    </row>
    <row r="2028" spans="2:19" x14ac:dyDescent="0.45">
      <c r="B2028" s="3" t="s">
        <v>5624</v>
      </c>
      <c r="I2028">
        <v>0.56698127341356575</v>
      </c>
      <c r="J2028">
        <v>0.2395731577486809</v>
      </c>
      <c r="K2028">
        <v>0.1934455688377533</v>
      </c>
      <c r="Q2028">
        <v>0.47676767676767678</v>
      </c>
      <c r="R2028">
        <v>0.27979797979797982</v>
      </c>
      <c r="S2028">
        <v>0.24343434343434348</v>
      </c>
    </row>
    <row r="2029" spans="2:19" x14ac:dyDescent="0.45">
      <c r="B2029" s="3" t="s">
        <v>5624</v>
      </c>
      <c r="I2029">
        <v>0.34567901234567905</v>
      </c>
      <c r="J2029">
        <v>0.30864197530864201</v>
      </c>
      <c r="K2029">
        <v>0.34567901234567905</v>
      </c>
      <c r="Q2029">
        <v>0.38882714334228646</v>
      </c>
      <c r="R2029">
        <v>0.3000293291346362</v>
      </c>
      <c r="S2029">
        <v>0.31114352752307739</v>
      </c>
    </row>
    <row r="2030" spans="2:19" x14ac:dyDescent="0.45">
      <c r="B2030" s="3" t="s">
        <v>5624</v>
      </c>
      <c r="I2030">
        <v>0.33660413660413663</v>
      </c>
      <c r="J2030">
        <v>0.29042809042809042</v>
      </c>
      <c r="K2030">
        <v>0.372967772967773</v>
      </c>
      <c r="Q2030">
        <v>0.38492094486783229</v>
      </c>
      <c r="R2030">
        <v>0.2993383247230002</v>
      </c>
      <c r="S2030">
        <v>0.3157407304091675</v>
      </c>
    </row>
    <row r="2031" spans="2:19" x14ac:dyDescent="0.45">
      <c r="B2031" s="3" t="s">
        <v>5624</v>
      </c>
      <c r="I2031">
        <v>0.2734256381652303</v>
      </c>
      <c r="J2031">
        <v>0.28719298717613234</v>
      </c>
      <c r="K2031">
        <v>0.43938137465863747</v>
      </c>
      <c r="Q2031">
        <v>0.5288065843621399</v>
      </c>
      <c r="R2031">
        <v>0.25102880658436211</v>
      </c>
      <c r="S2031">
        <v>0.22016460905349791</v>
      </c>
    </row>
    <row r="2032" spans="2:19" x14ac:dyDescent="0.45">
      <c r="B2032" s="3" t="s">
        <v>5625</v>
      </c>
      <c r="I2032">
        <v>0.33022127903037962</v>
      </c>
      <c r="J2032">
        <v>0.30005829117098226</v>
      </c>
      <c r="K2032">
        <v>0.36972042979863812</v>
      </c>
      <c r="Q2032">
        <v>0.30373406193078323</v>
      </c>
      <c r="R2032">
        <v>0.30373406193078323</v>
      </c>
      <c r="S2032">
        <v>0.39253187613843349</v>
      </c>
    </row>
    <row r="2033" spans="2:19" x14ac:dyDescent="0.45">
      <c r="B2033" s="3" t="s">
        <v>5626</v>
      </c>
      <c r="I2033">
        <v>0.60473460603699369</v>
      </c>
      <c r="J2033">
        <v>0.24247045509359749</v>
      </c>
      <c r="K2033">
        <v>0.1527949388694087</v>
      </c>
      <c r="Q2033">
        <v>0.47401247401247404</v>
      </c>
      <c r="R2033">
        <v>0.28170478170478175</v>
      </c>
      <c r="S2033">
        <v>0.24428274428274427</v>
      </c>
    </row>
    <row r="2034" spans="2:19" x14ac:dyDescent="0.45">
      <c r="B2034" s="3" t="s">
        <v>5626</v>
      </c>
      <c r="I2034">
        <v>0.35703262786596118</v>
      </c>
      <c r="J2034">
        <v>0.29916225749559083</v>
      </c>
      <c r="K2034">
        <v>0.34380511463844798</v>
      </c>
      <c r="Q2034">
        <v>0.59303748192637085</v>
      </c>
      <c r="R2034">
        <v>0.24602380157935713</v>
      </c>
      <c r="S2034">
        <v>0.16093871649427208</v>
      </c>
    </row>
    <row r="2035" spans="2:19" x14ac:dyDescent="0.45">
      <c r="B2035" s="3" t="s">
        <v>5626</v>
      </c>
      <c r="I2035">
        <v>0.39483543679069116</v>
      </c>
      <c r="J2035">
        <v>0.29062353926572376</v>
      </c>
      <c r="K2035">
        <v>0.31454102394358519</v>
      </c>
      <c r="Q2035">
        <v>0.46073438756365587</v>
      </c>
      <c r="R2035">
        <v>0.28062181720718304</v>
      </c>
      <c r="S2035">
        <v>0.25864379522916103</v>
      </c>
    </row>
    <row r="2036" spans="2:19" x14ac:dyDescent="0.45">
      <c r="B2036" s="3" t="s">
        <v>5627</v>
      </c>
      <c r="I2036">
        <v>0.49450411246682918</v>
      </c>
      <c r="J2036">
        <v>0.26544143130228587</v>
      </c>
      <c r="K2036">
        <v>0.24005445623088492</v>
      </c>
      <c r="Q2036">
        <v>0.48945516128178673</v>
      </c>
      <c r="R2036">
        <v>0.27075229552009739</v>
      </c>
      <c r="S2036">
        <v>0.23979254319811596</v>
      </c>
    </row>
    <row r="2037" spans="2:19" x14ac:dyDescent="0.45">
      <c r="B2037" s="3" t="s">
        <v>5627</v>
      </c>
      <c r="I2037">
        <v>0.59165731387953602</v>
      </c>
      <c r="J2037">
        <v>0.25215114104002995</v>
      </c>
      <c r="K2037">
        <v>0.15619154508043395</v>
      </c>
      <c r="Q2037">
        <v>0.46245815399330464</v>
      </c>
      <c r="R2037">
        <v>0.26877092300334765</v>
      </c>
      <c r="S2037">
        <v>0.26877092300334765</v>
      </c>
    </row>
    <row r="2038" spans="2:19" x14ac:dyDescent="0.45">
      <c r="B2038" s="3" t="s">
        <v>5627</v>
      </c>
      <c r="I2038">
        <v>0.30961791831357044</v>
      </c>
      <c r="J2038">
        <v>0.27931488801054016</v>
      </c>
      <c r="K2038">
        <v>0.41106719367588934</v>
      </c>
      <c r="Q2038">
        <v>0.35215925276756288</v>
      </c>
      <c r="R2038">
        <v>0.30266961466054154</v>
      </c>
      <c r="S2038">
        <v>0.34517113257189547</v>
      </c>
    </row>
    <row r="2039" spans="2:19" x14ac:dyDescent="0.45">
      <c r="B2039" s="3" t="s">
        <v>5627</v>
      </c>
      <c r="I2039">
        <v>0.31491395970299685</v>
      </c>
      <c r="J2039">
        <v>0.28362321654784695</v>
      </c>
      <c r="K2039">
        <v>0.40146282374915626</v>
      </c>
      <c r="Q2039">
        <v>0.31331139560043275</v>
      </c>
      <c r="R2039">
        <v>0.28682834475297514</v>
      </c>
      <c r="S2039">
        <v>0.39986025964659216</v>
      </c>
    </row>
    <row r="2040" spans="2:19" x14ac:dyDescent="0.45">
      <c r="B2040" s="3" t="s">
        <v>5627</v>
      </c>
      <c r="I2040">
        <v>0.38341302056592369</v>
      </c>
      <c r="J2040">
        <v>0.28870242736590451</v>
      </c>
      <c r="K2040">
        <v>0.32788455206817191</v>
      </c>
      <c r="Q2040">
        <v>0.47277836318932209</v>
      </c>
      <c r="R2040">
        <v>0.2804706708816298</v>
      </c>
      <c r="S2040">
        <v>0.2467509659290481</v>
      </c>
    </row>
    <row r="2041" spans="2:19" x14ac:dyDescent="0.45">
      <c r="B2041" s="3" t="s">
        <v>5628</v>
      </c>
      <c r="I2041">
        <v>0.56178087763653817</v>
      </c>
      <c r="J2041">
        <v>0.24748490062504394</v>
      </c>
      <c r="K2041">
        <v>0.19073422173841798</v>
      </c>
      <c r="Q2041">
        <v>0.39158794421952314</v>
      </c>
      <c r="R2041">
        <v>0.28261358524516417</v>
      </c>
      <c r="S2041">
        <v>0.32579847053531258</v>
      </c>
    </row>
    <row r="2042" spans="2:19" x14ac:dyDescent="0.45">
      <c r="B2042" s="3" t="s">
        <v>5629</v>
      </c>
      <c r="I2042">
        <v>0.33921851568910394</v>
      </c>
      <c r="J2042">
        <v>0.29304246951305774</v>
      </c>
      <c r="K2042">
        <v>0.36773901479783838</v>
      </c>
      <c r="Q2042">
        <v>0.37375131818617585</v>
      </c>
      <c r="R2042">
        <v>0.30162017064519225</v>
      </c>
      <c r="S2042">
        <v>0.32462851116863195</v>
      </c>
    </row>
    <row r="2043" spans="2:19" x14ac:dyDescent="0.45">
      <c r="B2043" s="3" t="s">
        <v>5629</v>
      </c>
      <c r="I2043">
        <v>0.36540003206669874</v>
      </c>
      <c r="J2043">
        <v>0.31128747795414463</v>
      </c>
      <c r="K2043">
        <v>0.32331248997915663</v>
      </c>
      <c r="Q2043">
        <v>0.66801338046029035</v>
      </c>
      <c r="R2043">
        <v>0.21453279143753265</v>
      </c>
      <c r="S2043">
        <v>0.11745382810217686</v>
      </c>
    </row>
    <row r="2044" spans="2:19" x14ac:dyDescent="0.45">
      <c r="B2044" s="3" t="s">
        <v>5629</v>
      </c>
      <c r="I2044">
        <v>0.65772890441317611</v>
      </c>
      <c r="J2044">
        <v>0.22989696724895065</v>
      </c>
      <c r="K2044">
        <v>0.11237412833787322</v>
      </c>
      <c r="Q2044">
        <v>0.55011461405447504</v>
      </c>
      <c r="R2044">
        <v>0.25709211122138459</v>
      </c>
      <c r="S2044">
        <v>0.19279327472414026</v>
      </c>
    </row>
    <row r="2045" spans="2:19" x14ac:dyDescent="0.45">
      <c r="B2045" s="3" t="s">
        <v>5630</v>
      </c>
      <c r="I2045">
        <v>0.55137424657900502</v>
      </c>
      <c r="J2045">
        <v>0.25814162560135817</v>
      </c>
      <c r="K2045">
        <v>0.19048412781963681</v>
      </c>
      <c r="Q2045">
        <v>0.40984141825656556</v>
      </c>
      <c r="R2045">
        <v>0.29763945472220366</v>
      </c>
      <c r="S2045">
        <v>0.29251912702123078</v>
      </c>
    </row>
    <row r="2046" spans="2:19" x14ac:dyDescent="0.45">
      <c r="B2046" s="3" t="s">
        <v>5630</v>
      </c>
      <c r="I2046">
        <v>0.53876592655386912</v>
      </c>
      <c r="J2046">
        <v>0.2522371855170758</v>
      </c>
      <c r="K2046">
        <v>0.20899688792905516</v>
      </c>
      <c r="Q2046">
        <v>0.38057445200302337</v>
      </c>
      <c r="R2046">
        <v>0.28987150415721841</v>
      </c>
      <c r="S2046">
        <v>0.32955404383975812</v>
      </c>
    </row>
    <row r="2047" spans="2:19" x14ac:dyDescent="0.45">
      <c r="B2047" s="3" t="s">
        <v>5630</v>
      </c>
      <c r="I2047">
        <v>0.49941607946567995</v>
      </c>
      <c r="J2047">
        <v>0.26157015575588188</v>
      </c>
      <c r="K2047">
        <v>0.23901376477843825</v>
      </c>
      <c r="Q2047">
        <v>0.25642087821043913</v>
      </c>
      <c r="R2047">
        <v>0.26884838442419223</v>
      </c>
      <c r="S2047">
        <v>0.47473073736536869</v>
      </c>
    </row>
    <row r="2048" spans="2:19" x14ac:dyDescent="0.45">
      <c r="B2048" s="3" t="s">
        <v>5630</v>
      </c>
      <c r="I2048">
        <v>0.54817215048389778</v>
      </c>
      <c r="J2048">
        <v>0.26331457926950508</v>
      </c>
      <c r="K2048">
        <v>0.18851327024659711</v>
      </c>
      <c r="Q2048">
        <v>0.2788551957222517</v>
      </c>
      <c r="R2048">
        <v>0.2575150335370191</v>
      </c>
      <c r="S2048">
        <v>0.4636297707407292</v>
      </c>
    </row>
    <row r="2049" spans="2:19" x14ac:dyDescent="0.45">
      <c r="B2049" s="3" t="s">
        <v>5630</v>
      </c>
      <c r="I2049">
        <v>0.39951464529600994</v>
      </c>
      <c r="J2049">
        <v>0.28167503809470062</v>
      </c>
      <c r="K2049">
        <v>0.31881031660928949</v>
      </c>
      <c r="Q2049">
        <v>0.67323550289898448</v>
      </c>
      <c r="R2049">
        <v>0.21489865901997182</v>
      </c>
      <c r="S2049">
        <v>0.11186583808104372</v>
      </c>
    </row>
    <row r="2050" spans="2:19" x14ac:dyDescent="0.45">
      <c r="B2050" s="3" t="s">
        <v>5630</v>
      </c>
      <c r="I2050">
        <v>0.409732121644096</v>
      </c>
      <c r="J2050">
        <v>0.28744951294844379</v>
      </c>
      <c r="K2050">
        <v>0.30281836540746021</v>
      </c>
      <c r="Q2050">
        <v>0.12837607643966437</v>
      </c>
      <c r="R2050">
        <v>0.20863143439680071</v>
      </c>
      <c r="S2050">
        <v>0.66299248916353504</v>
      </c>
    </row>
    <row r="2051" spans="2:19" x14ac:dyDescent="0.45">
      <c r="B2051" s="3" t="s">
        <v>5631</v>
      </c>
      <c r="I2051">
        <v>0.48799188940587218</v>
      </c>
      <c r="J2051">
        <v>0.27367883927192643</v>
      </c>
      <c r="K2051">
        <v>0.23832927132220136</v>
      </c>
      <c r="Q2051">
        <v>0.5109166879556194</v>
      </c>
      <c r="R2051">
        <v>0.26601240213061761</v>
      </c>
      <c r="S2051">
        <v>0.22307090991376305</v>
      </c>
    </row>
    <row r="2052" spans="2:19" x14ac:dyDescent="0.45">
      <c r="B2052" s="3" t="s">
        <v>5631</v>
      </c>
      <c r="I2052">
        <v>0.60484118676770116</v>
      </c>
      <c r="J2052">
        <v>0.23906826389448038</v>
      </c>
      <c r="K2052">
        <v>0.15609054933781849</v>
      </c>
      <c r="Q2052">
        <v>0.36714778503994194</v>
      </c>
      <c r="R2052">
        <v>0.28749092229484385</v>
      </c>
      <c r="S2052">
        <v>0.3453612926652142</v>
      </c>
    </row>
    <row r="2053" spans="2:19" x14ac:dyDescent="0.45">
      <c r="B2053" s="3" t="s">
        <v>5631</v>
      </c>
      <c r="I2053">
        <v>0.40984141825656556</v>
      </c>
      <c r="J2053">
        <v>0.29251912702123078</v>
      </c>
      <c r="K2053">
        <v>0.29763945472220366</v>
      </c>
      <c r="Q2053">
        <v>0.73894206358558945</v>
      </c>
      <c r="R2053">
        <v>0.16426253024265419</v>
      </c>
      <c r="S2053">
        <v>9.6795406171756526E-2</v>
      </c>
    </row>
    <row r="2054" spans="2:19" x14ac:dyDescent="0.45">
      <c r="B2054" s="3" t="s">
        <v>5631</v>
      </c>
      <c r="I2054">
        <v>0.39905211125815826</v>
      </c>
      <c r="J2054">
        <v>0.27655049939484427</v>
      </c>
      <c r="K2054">
        <v>0.32439738934699736</v>
      </c>
      <c r="Q2054">
        <v>0.47676767676767678</v>
      </c>
      <c r="R2054">
        <v>0.27979797979797982</v>
      </c>
      <c r="S2054">
        <v>0.24343434343434348</v>
      </c>
    </row>
    <row r="2055" spans="2:19" x14ac:dyDescent="0.45">
      <c r="B2055" s="3" t="s">
        <v>5632</v>
      </c>
      <c r="I2055">
        <v>0.44134426258688669</v>
      </c>
      <c r="J2055">
        <v>0.2747354462036864</v>
      </c>
      <c r="K2055">
        <v>0.28392029120942697</v>
      </c>
      <c r="Q2055">
        <v>0.5506274299377748</v>
      </c>
      <c r="R2055">
        <v>0.24618505652988412</v>
      </c>
      <c r="S2055">
        <v>0.20318751353234116</v>
      </c>
    </row>
    <row r="2056" spans="2:19" x14ac:dyDescent="0.45">
      <c r="B2056" s="3" t="s">
        <v>5632</v>
      </c>
      <c r="I2056">
        <v>0.40009005966452771</v>
      </c>
      <c r="J2056">
        <v>0.307891478104244</v>
      </c>
      <c r="K2056">
        <v>0.29201846223122813</v>
      </c>
      <c r="Q2056">
        <v>0.36670106639146888</v>
      </c>
      <c r="R2056">
        <v>0.3078775369797041</v>
      </c>
      <c r="S2056">
        <v>0.32542139662882691</v>
      </c>
    </row>
    <row r="2057" spans="2:19" x14ac:dyDescent="0.45">
      <c r="B2057" s="3" t="s">
        <v>5632</v>
      </c>
      <c r="I2057">
        <v>0.29763945472220366</v>
      </c>
      <c r="J2057">
        <v>0.29251912702123078</v>
      </c>
      <c r="K2057">
        <v>0.40984141825656556</v>
      </c>
      <c r="Q2057">
        <v>0.40020477738897575</v>
      </c>
      <c r="R2057">
        <v>0.30254171495437515</v>
      </c>
      <c r="S2057">
        <v>0.29725350765664904</v>
      </c>
    </row>
    <row r="2058" spans="2:19" x14ac:dyDescent="0.45">
      <c r="B2058" s="3" t="s">
        <v>5632</v>
      </c>
      <c r="I2058">
        <v>0.45028106222136072</v>
      </c>
      <c r="J2058">
        <v>0.27259804871745169</v>
      </c>
      <c r="K2058">
        <v>0.27712088906118759</v>
      </c>
      <c r="Q2058">
        <v>0.42782665363310524</v>
      </c>
      <c r="R2058">
        <v>0.29586184424894102</v>
      </c>
      <c r="S2058">
        <v>0.27631150211795374</v>
      </c>
    </row>
    <row r="2059" spans="2:19" x14ac:dyDescent="0.45">
      <c r="B2059" s="3" t="s">
        <v>5632</v>
      </c>
      <c r="I2059">
        <v>0.54066899829611692</v>
      </c>
      <c r="J2059">
        <v>0.26141153259797323</v>
      </c>
      <c r="K2059">
        <v>0.19791946910590974</v>
      </c>
      <c r="Q2059">
        <v>0.21793268823136733</v>
      </c>
      <c r="R2059">
        <v>0.2401267275465227</v>
      </c>
      <c r="S2059">
        <v>0.54194058422211</v>
      </c>
    </row>
    <row r="2060" spans="2:19" x14ac:dyDescent="0.45">
      <c r="B2060" s="3" t="s">
        <v>5633</v>
      </c>
      <c r="I2060">
        <v>0.56603597298386377</v>
      </c>
      <c r="J2060">
        <v>0.24459026692277305</v>
      </c>
      <c r="K2060">
        <v>0.18937376009336301</v>
      </c>
      <c r="Q2060">
        <v>0.28277972027972026</v>
      </c>
      <c r="R2060">
        <v>0.28758741258741255</v>
      </c>
      <c r="S2060">
        <v>0.42963286713286708</v>
      </c>
    </row>
    <row r="2061" spans="2:19" x14ac:dyDescent="0.45">
      <c r="B2061" s="3" t="s">
        <v>5633</v>
      </c>
      <c r="I2061">
        <v>0.52302888368462142</v>
      </c>
      <c r="J2061">
        <v>0.26229508196721313</v>
      </c>
      <c r="K2061">
        <v>0.21467603434816554</v>
      </c>
      <c r="Q2061">
        <v>0.6501972057527613</v>
      </c>
      <c r="R2061">
        <v>0.22143511032399926</v>
      </c>
      <c r="S2061">
        <v>0.12836768392323952</v>
      </c>
    </row>
    <row r="2062" spans="2:19" x14ac:dyDescent="0.45">
      <c r="B2062" s="3" t="s">
        <v>5634</v>
      </c>
      <c r="I2062">
        <v>0.22861848997366499</v>
      </c>
      <c r="J2062">
        <v>0.26116821872592538</v>
      </c>
      <c r="K2062">
        <v>0.51021329130040971</v>
      </c>
      <c r="Q2062">
        <v>0.47361111111111115</v>
      </c>
      <c r="R2062">
        <v>0.28611111111111115</v>
      </c>
      <c r="S2062">
        <v>0.24027777777777778</v>
      </c>
    </row>
    <row r="2063" spans="2:19" x14ac:dyDescent="0.45">
      <c r="B2063" s="3" t="s">
        <v>5634</v>
      </c>
      <c r="I2063">
        <v>0.63749834322825971</v>
      </c>
      <c r="J2063">
        <v>0.21334192569435867</v>
      </c>
      <c r="K2063">
        <v>0.14915973107738145</v>
      </c>
      <c r="Q2063">
        <v>0.66737643566911864</v>
      </c>
      <c r="R2063">
        <v>0.21683443024906446</v>
      </c>
      <c r="S2063">
        <v>0.11578913408181703</v>
      </c>
    </row>
    <row r="2064" spans="2:19" x14ac:dyDescent="0.45">
      <c r="B2064" s="3" t="s">
        <v>5634</v>
      </c>
      <c r="I2064">
        <v>0.39872151466354361</v>
      </c>
      <c r="J2064">
        <v>0.26696920899819443</v>
      </c>
      <c r="K2064">
        <v>0.33430927633826174</v>
      </c>
      <c r="Q2064">
        <v>0.43808825933088347</v>
      </c>
      <c r="R2064">
        <v>0.27147944294768317</v>
      </c>
      <c r="S2064">
        <v>0.29043229772143347</v>
      </c>
    </row>
    <row r="2065" spans="2:19" x14ac:dyDescent="0.45">
      <c r="B2065" s="3" t="s">
        <v>5634</v>
      </c>
      <c r="I2065">
        <v>0.34622167955501287</v>
      </c>
      <c r="J2065">
        <v>0.29331162664495997</v>
      </c>
      <c r="K2065">
        <v>0.3604666938000271</v>
      </c>
      <c r="Q2065">
        <v>0.47707408901438758</v>
      </c>
      <c r="R2065">
        <v>0.27558155170095472</v>
      </c>
      <c r="S2065">
        <v>0.24734435928465778</v>
      </c>
    </row>
    <row r="2066" spans="2:19" x14ac:dyDescent="0.45">
      <c r="B2066" s="3" t="s">
        <v>5634</v>
      </c>
      <c r="I2066">
        <v>0.34590347923681258</v>
      </c>
      <c r="J2066">
        <v>0.27856341189674527</v>
      </c>
      <c r="K2066">
        <v>0.37553310886644226</v>
      </c>
      <c r="Q2066">
        <v>0.27712088906118765</v>
      </c>
      <c r="R2066">
        <v>0.27259804871745175</v>
      </c>
      <c r="S2066">
        <v>0.45028106222136077</v>
      </c>
    </row>
    <row r="2067" spans="2:19" x14ac:dyDescent="0.45">
      <c r="B2067" s="3" t="s">
        <v>5634</v>
      </c>
      <c r="I2067">
        <v>0.50913139148433262</v>
      </c>
      <c r="J2067">
        <v>0.26008631890984829</v>
      </c>
      <c r="K2067">
        <v>0.23078228960581906</v>
      </c>
      <c r="Q2067">
        <v>0.40813464235624125</v>
      </c>
      <c r="R2067">
        <v>0.29593267882187935</v>
      </c>
      <c r="S2067">
        <v>0.29593267882187935</v>
      </c>
    </row>
    <row r="2068" spans="2:19" x14ac:dyDescent="0.45">
      <c r="B2068" s="3" t="s">
        <v>5634</v>
      </c>
      <c r="I2068">
        <v>0.40984141825656556</v>
      </c>
      <c r="J2068">
        <v>0.29763945472220366</v>
      </c>
      <c r="K2068">
        <v>0.29251912702123078</v>
      </c>
      <c r="Q2068">
        <v>0.16087320782156464</v>
      </c>
      <c r="R2068">
        <v>0.25737816348144993</v>
      </c>
      <c r="S2068">
        <v>0.58174862869698551</v>
      </c>
    </row>
    <row r="2069" spans="2:19" x14ac:dyDescent="0.45">
      <c r="B2069" s="3">
        <v>43344</v>
      </c>
      <c r="I2069">
        <v>0.42637686387686385</v>
      </c>
      <c r="J2069">
        <v>0.28433140933140932</v>
      </c>
      <c r="K2069">
        <v>0.28929172679172677</v>
      </c>
      <c r="Q2069">
        <v>0.26170541023107458</v>
      </c>
      <c r="R2069">
        <v>0.27449858720335601</v>
      </c>
      <c r="S2069">
        <v>0.46379600256556941</v>
      </c>
    </row>
    <row r="2070" spans="2:19" x14ac:dyDescent="0.45">
      <c r="B2070" s="3">
        <v>43344</v>
      </c>
      <c r="I2070">
        <v>0.47426647426647434</v>
      </c>
      <c r="J2070">
        <v>0.29172679172679178</v>
      </c>
      <c r="K2070">
        <v>0.23400673400673402</v>
      </c>
      <c r="Q2070">
        <v>0.4113346857466601</v>
      </c>
      <c r="R2070">
        <v>0.28424438474331559</v>
      </c>
      <c r="S2070">
        <v>0.30442092951002431</v>
      </c>
    </row>
    <row r="2071" spans="2:19" x14ac:dyDescent="0.45">
      <c r="B2071" s="3">
        <v>43344</v>
      </c>
      <c r="I2071">
        <v>0.32025163888643909</v>
      </c>
      <c r="J2071">
        <v>0.26954169973836606</v>
      </c>
      <c r="K2071">
        <v>0.41020666137519474</v>
      </c>
      <c r="Q2071">
        <v>0.7093989769820972</v>
      </c>
      <c r="R2071">
        <v>0.19149616368286451</v>
      </c>
      <c r="S2071">
        <v>9.9104859335038389E-2</v>
      </c>
    </row>
    <row r="2072" spans="2:19" x14ac:dyDescent="0.45">
      <c r="B2072" s="3">
        <v>43344</v>
      </c>
      <c r="I2072">
        <v>0.74958166287880246</v>
      </c>
      <c r="J2072">
        <v>0.17846949708225132</v>
      </c>
      <c r="K2072">
        <v>7.1948840038946221E-2</v>
      </c>
      <c r="Q2072">
        <v>0.69867149758454106</v>
      </c>
      <c r="R2072">
        <v>0.18236714975845403</v>
      </c>
      <c r="S2072">
        <v>0.11896135265700476</v>
      </c>
    </row>
    <row r="2073" spans="2:19" x14ac:dyDescent="0.45">
      <c r="B2073" s="3">
        <v>43345</v>
      </c>
      <c r="I2073">
        <v>0.22165005171541122</v>
      </c>
      <c r="J2073">
        <v>0.26885411852732116</v>
      </c>
      <c r="K2073">
        <v>0.50949582975726759</v>
      </c>
      <c r="Q2073">
        <v>0.42637686387686385</v>
      </c>
      <c r="R2073">
        <v>0.28433140933140932</v>
      </c>
      <c r="S2073">
        <v>0.28929172679172677</v>
      </c>
    </row>
    <row r="2074" spans="2:19" x14ac:dyDescent="0.45">
      <c r="B2074" s="3">
        <v>43345</v>
      </c>
      <c r="I2074">
        <v>0.45161119074162548</v>
      </c>
      <c r="J2074">
        <v>0.28311302224345702</v>
      </c>
      <c r="K2074">
        <v>0.26527578701491744</v>
      </c>
      <c r="Q2074">
        <v>0.46588164251207731</v>
      </c>
      <c r="R2074">
        <v>0.27838164251207731</v>
      </c>
      <c r="S2074">
        <v>0.25573671497584544</v>
      </c>
    </row>
    <row r="2075" spans="2:19" x14ac:dyDescent="0.45">
      <c r="B2075" s="3">
        <v>43345</v>
      </c>
      <c r="I2075">
        <v>0.33826283006610874</v>
      </c>
      <c r="J2075">
        <v>0.30249531888876152</v>
      </c>
      <c r="K2075">
        <v>0.35924185104512968</v>
      </c>
      <c r="Q2075">
        <v>0.34434947768281099</v>
      </c>
      <c r="R2075">
        <v>0.28167141500474835</v>
      </c>
      <c r="S2075">
        <v>0.37397910731244066</v>
      </c>
    </row>
    <row r="2076" spans="2:19" x14ac:dyDescent="0.45">
      <c r="B2076" s="3">
        <v>43345</v>
      </c>
      <c r="I2076">
        <v>0.54201037991918877</v>
      </c>
      <c r="J2076">
        <v>0.25872876935182981</v>
      </c>
      <c r="K2076">
        <v>0.19926085072898159</v>
      </c>
      <c r="Q2076">
        <v>0.471175799086758</v>
      </c>
      <c r="R2076">
        <v>0.283675799086758</v>
      </c>
      <c r="S2076">
        <v>0.24514840182648401</v>
      </c>
    </row>
    <row r="2077" spans="2:19" x14ac:dyDescent="0.45">
      <c r="B2077" s="3">
        <v>43345</v>
      </c>
      <c r="I2077">
        <v>0.59060760106511734</v>
      </c>
      <c r="J2077">
        <v>0.23999031711450011</v>
      </c>
      <c r="K2077">
        <v>0.16940208182038249</v>
      </c>
      <c r="Q2077">
        <v>0.22723822772383748</v>
      </c>
      <c r="R2077">
        <v>0.26392874322558035</v>
      </c>
      <c r="S2077">
        <v>0.50883302905058214</v>
      </c>
    </row>
    <row r="2078" spans="2:19" x14ac:dyDescent="0.45">
      <c r="B2078" s="3">
        <v>43358</v>
      </c>
      <c r="I2078">
        <v>0.29607228195937874</v>
      </c>
      <c r="J2078">
        <v>0.28599163679808842</v>
      </c>
      <c r="K2078">
        <v>0.41793608124253284</v>
      </c>
      <c r="Q2078">
        <v>0.55779860610430176</v>
      </c>
      <c r="R2078">
        <v>0.24697588720660094</v>
      </c>
      <c r="S2078">
        <v>0.19522550668909713</v>
      </c>
    </row>
    <row r="2079" spans="2:19" x14ac:dyDescent="0.45">
      <c r="B2079" s="3">
        <v>43358</v>
      </c>
      <c r="I2079">
        <v>0.29763945472220366</v>
      </c>
      <c r="J2079">
        <v>0.29251912702123078</v>
      </c>
      <c r="K2079">
        <v>0.40984141825656556</v>
      </c>
      <c r="Q2079">
        <v>0.5487732324314033</v>
      </c>
      <c r="R2079">
        <v>0.25977487446752817</v>
      </c>
      <c r="S2079">
        <v>0.19145189310106855</v>
      </c>
    </row>
    <row r="2080" spans="2:19" x14ac:dyDescent="0.45">
      <c r="B2080" s="3">
        <v>43359</v>
      </c>
      <c r="I2080">
        <v>0.66180848424708516</v>
      </c>
      <c r="J2080">
        <v>0.22215331183329198</v>
      </c>
      <c r="K2080">
        <v>0.1160382039196229</v>
      </c>
      <c r="Q2080">
        <v>0.47338935574229696</v>
      </c>
      <c r="R2080">
        <v>0.25910364145658266</v>
      </c>
      <c r="S2080">
        <v>0.2675070028011205</v>
      </c>
    </row>
    <row r="2081" spans="2:19" x14ac:dyDescent="0.45">
      <c r="B2081" s="3">
        <v>43359</v>
      </c>
      <c r="I2081">
        <v>0.46241574031574195</v>
      </c>
      <c r="J2081">
        <v>0.27311832495352856</v>
      </c>
      <c r="K2081">
        <v>0.26446593473072955</v>
      </c>
      <c r="Q2081">
        <v>0.59733985820942337</v>
      </c>
      <c r="R2081">
        <v>0.23596210552732291</v>
      </c>
      <c r="S2081">
        <v>0.16669803626325366</v>
      </c>
    </row>
    <row r="2082" spans="2:19" x14ac:dyDescent="0.45">
      <c r="B2082" s="3">
        <v>43359</v>
      </c>
      <c r="I2082">
        <v>0.47481021394064876</v>
      </c>
      <c r="J2082">
        <v>0.26466528640441689</v>
      </c>
      <c r="K2082">
        <v>0.26052449965493446</v>
      </c>
      <c r="Q2082">
        <v>0.32537693439949078</v>
      </c>
      <c r="R2082">
        <v>0.2919600588773521</v>
      </c>
      <c r="S2082">
        <v>0.38266300672315706</v>
      </c>
    </row>
    <row r="2083" spans="2:19" x14ac:dyDescent="0.45">
      <c r="B2083" s="3">
        <v>43359</v>
      </c>
      <c r="I2083">
        <v>0.38057445200302337</v>
      </c>
      <c r="J2083">
        <v>0.28987150415721841</v>
      </c>
      <c r="K2083">
        <v>0.32955404383975812</v>
      </c>
      <c r="Q2083">
        <v>0.68755998523440387</v>
      </c>
      <c r="R2083">
        <v>0.20583241048357326</v>
      </c>
      <c r="S2083">
        <v>0.10660760428202286</v>
      </c>
    </row>
    <row r="2084" spans="2:19" x14ac:dyDescent="0.45">
      <c r="B2084" s="3">
        <v>43359</v>
      </c>
      <c r="I2084">
        <v>0.4397416984843226</v>
      </c>
      <c r="J2084">
        <v>0.28712541941455516</v>
      </c>
      <c r="K2084">
        <v>0.2731328821011223</v>
      </c>
      <c r="Q2084">
        <v>0.31850939609560297</v>
      </c>
      <c r="R2084">
        <v>0.29114212734902384</v>
      </c>
      <c r="S2084">
        <v>0.39034847655537308</v>
      </c>
    </row>
    <row r="2085" spans="2:19" x14ac:dyDescent="0.45">
      <c r="B2085" s="3">
        <v>43359</v>
      </c>
      <c r="I2085">
        <v>0.25234936428966287</v>
      </c>
      <c r="J2085">
        <v>0.27307904919845222</v>
      </c>
      <c r="K2085">
        <v>0.47457158651188508</v>
      </c>
      <c r="Q2085">
        <v>0.43828264758497315</v>
      </c>
      <c r="R2085">
        <v>0.28085867620751342</v>
      </c>
      <c r="S2085">
        <v>0.28085867620751342</v>
      </c>
    </row>
    <row r="2086" spans="2:19" x14ac:dyDescent="0.45">
      <c r="B2086" s="3">
        <v>43359</v>
      </c>
      <c r="I2086">
        <v>0.48682229876259731</v>
      </c>
      <c r="J2086">
        <v>0.27250924862865156</v>
      </c>
      <c r="K2086">
        <v>0.24066845260875108</v>
      </c>
      <c r="Q2086">
        <v>0.5912421590954493</v>
      </c>
      <c r="R2086">
        <v>0.24062487514483202</v>
      </c>
      <c r="S2086">
        <v>0.16813296575971876</v>
      </c>
    </row>
    <row r="2087" spans="2:19" x14ac:dyDescent="0.45">
      <c r="B2087" s="3">
        <v>43365</v>
      </c>
      <c r="I2087">
        <v>0.69813010161585876</v>
      </c>
      <c r="J2087">
        <v>0.20337747792770275</v>
      </c>
      <c r="K2087">
        <v>9.8492420456438357E-2</v>
      </c>
      <c r="Q2087">
        <v>0.19653920685608225</v>
      </c>
      <c r="R2087">
        <v>0.26417205709762814</v>
      </c>
      <c r="S2087">
        <v>0.53928873604628946</v>
      </c>
    </row>
    <row r="2088" spans="2:19" x14ac:dyDescent="0.45">
      <c r="B2088" s="3">
        <v>43365</v>
      </c>
      <c r="I2088">
        <v>0.54852254238177711</v>
      </c>
      <c r="J2088">
        <v>0.24778250144334227</v>
      </c>
      <c r="K2088">
        <v>0.20369495617488065</v>
      </c>
      <c r="Q2088">
        <v>0.29650385760281878</v>
      </c>
      <c r="R2088">
        <v>0.31290626328898608</v>
      </c>
      <c r="S2088">
        <v>0.39058987910819515</v>
      </c>
    </row>
    <row r="2089" spans="2:19" x14ac:dyDescent="0.45">
      <c r="B2089" s="3">
        <v>43365</v>
      </c>
      <c r="I2089">
        <v>0.6503520676182547</v>
      </c>
      <c r="J2089">
        <v>0.23108664835283546</v>
      </c>
      <c r="K2089">
        <v>0.11856128402890993</v>
      </c>
      <c r="Q2089">
        <v>0.51047277310740435</v>
      </c>
      <c r="R2089">
        <v>0.25740355566370482</v>
      </c>
      <c r="S2089">
        <v>0.23212367122889083</v>
      </c>
    </row>
    <row r="2090" spans="2:19" x14ac:dyDescent="0.45">
      <c r="B2090" s="3">
        <v>43366</v>
      </c>
      <c r="I2090">
        <v>0.38266300672315706</v>
      </c>
      <c r="J2090">
        <v>0.2919600588773521</v>
      </c>
      <c r="K2090">
        <v>0.32537693439949078</v>
      </c>
      <c r="Q2090">
        <v>0.63698982555727068</v>
      </c>
      <c r="R2090">
        <v>0.23789606466497368</v>
      </c>
      <c r="S2090">
        <v>0.12511410977775564</v>
      </c>
    </row>
    <row r="2091" spans="2:19" x14ac:dyDescent="0.45">
      <c r="B2091" s="3">
        <v>43366</v>
      </c>
      <c r="I2091">
        <v>0.46245815399330464</v>
      </c>
      <c r="J2091">
        <v>0.26877092300334765</v>
      </c>
      <c r="K2091">
        <v>0.26877092300334765</v>
      </c>
      <c r="Q2091">
        <v>0.41793608124253284</v>
      </c>
      <c r="R2091">
        <v>0.29607228195937874</v>
      </c>
      <c r="S2091">
        <v>0.28599163679808842</v>
      </c>
    </row>
    <row r="2092" spans="2:19" x14ac:dyDescent="0.45">
      <c r="B2092" s="3">
        <v>43366</v>
      </c>
      <c r="I2092">
        <v>0.24135294606498789</v>
      </c>
      <c r="J2092">
        <v>0.26040056511260695</v>
      </c>
      <c r="K2092">
        <v>0.49824648882240502</v>
      </c>
      <c r="Q2092">
        <v>0.4095131921218878</v>
      </c>
      <c r="R2092">
        <v>0.2824228911185433</v>
      </c>
      <c r="S2092">
        <v>0.3080639167595689</v>
      </c>
    </row>
    <row r="2093" spans="2:19" x14ac:dyDescent="0.45">
      <c r="B2093" s="3">
        <v>43366</v>
      </c>
      <c r="I2093">
        <v>0.23454323454323445</v>
      </c>
      <c r="J2093">
        <v>0.27783327783327777</v>
      </c>
      <c r="K2093">
        <v>0.48762348762348762</v>
      </c>
      <c r="Q2093">
        <v>0.31290626328898608</v>
      </c>
      <c r="R2093">
        <v>0.29650385760281878</v>
      </c>
      <c r="S2093">
        <v>0.39058987910819515</v>
      </c>
    </row>
    <row r="2094" spans="2:19" x14ac:dyDescent="0.45">
      <c r="B2094" s="3">
        <v>43366</v>
      </c>
      <c r="I2094">
        <v>0.43808825933088347</v>
      </c>
      <c r="J2094">
        <v>0.29043229772143347</v>
      </c>
      <c r="K2094">
        <v>0.27147944294768317</v>
      </c>
      <c r="Q2094">
        <v>0.47175985204154219</v>
      </c>
      <c r="R2094">
        <v>0.27479015507184523</v>
      </c>
      <c r="S2094">
        <v>0.25344999288661263</v>
      </c>
    </row>
    <row r="2095" spans="2:19" x14ac:dyDescent="0.45">
      <c r="B2095" s="3">
        <v>43367</v>
      </c>
      <c r="I2095">
        <v>0.34693386833780421</v>
      </c>
      <c r="J2095">
        <v>0.29914414312872417</v>
      </c>
      <c r="K2095">
        <v>0.35392198853347162</v>
      </c>
      <c r="Q2095">
        <v>0.23773367845844115</v>
      </c>
      <c r="R2095">
        <v>0.24124245038826572</v>
      </c>
      <c r="S2095">
        <v>0.52102387115329296</v>
      </c>
    </row>
    <row r="2096" spans="2:19" x14ac:dyDescent="0.45">
      <c r="B2096" s="3">
        <v>43372</v>
      </c>
      <c r="I2096">
        <v>0.62946972876816376</v>
      </c>
      <c r="J2096">
        <v>0.21116907517339251</v>
      </c>
      <c r="K2096">
        <v>0.15936119605844376</v>
      </c>
      <c r="Q2096">
        <v>0.48872436900605926</v>
      </c>
      <c r="R2096">
        <v>0.25759399703061681</v>
      </c>
      <c r="S2096">
        <v>0.25368163396332416</v>
      </c>
    </row>
    <row r="2097" spans="2:19" x14ac:dyDescent="0.45">
      <c r="B2097" s="3">
        <v>43372</v>
      </c>
      <c r="I2097">
        <v>0.32639124693454069</v>
      </c>
      <c r="J2097">
        <v>0.29809469911337488</v>
      </c>
      <c r="K2097">
        <v>0.37551405395208459</v>
      </c>
      <c r="Q2097">
        <v>0.35813732040147128</v>
      </c>
      <c r="R2097">
        <v>0.29098225324640414</v>
      </c>
      <c r="S2097">
        <v>0.35088042635212446</v>
      </c>
    </row>
    <row r="2098" spans="2:19" x14ac:dyDescent="0.45">
      <c r="B2098" s="3">
        <v>43372</v>
      </c>
      <c r="I2098">
        <v>0.60542206454156133</v>
      </c>
      <c r="J2098">
        <v>0.23290150334175494</v>
      </c>
      <c r="K2098">
        <v>0.16167643211668367</v>
      </c>
      <c r="Q2098">
        <v>0.45161119074162548</v>
      </c>
      <c r="R2098">
        <v>0.28311302224345702</v>
      </c>
      <c r="S2098">
        <v>0.26527578701491744</v>
      </c>
    </row>
    <row r="2099" spans="2:19" x14ac:dyDescent="0.45">
      <c r="B2099" s="3">
        <v>43373</v>
      </c>
      <c r="I2099">
        <v>0.56018809236475586</v>
      </c>
      <c r="J2099">
        <v>0.24936537346705498</v>
      </c>
      <c r="K2099">
        <v>0.19044653416818916</v>
      </c>
      <c r="Q2099">
        <v>0.31877394636015333</v>
      </c>
      <c r="R2099">
        <v>0.30727969348659007</v>
      </c>
      <c r="S2099">
        <v>0.37394636015325677</v>
      </c>
    </row>
    <row r="2100" spans="2:19" x14ac:dyDescent="0.45">
      <c r="B2100" s="3">
        <v>43373</v>
      </c>
      <c r="I2100">
        <v>0.46241574031574195</v>
      </c>
      <c r="J2100">
        <v>0.26446593473072955</v>
      </c>
      <c r="K2100">
        <v>0.27311832495352856</v>
      </c>
      <c r="Q2100">
        <v>0.72073566103416853</v>
      </c>
      <c r="R2100">
        <v>0.19668922653997287</v>
      </c>
      <c r="S2100">
        <v>8.2575112425858757E-2</v>
      </c>
    </row>
    <row r="2101" spans="2:19" x14ac:dyDescent="0.45">
      <c r="B2101" s="3">
        <v>43373</v>
      </c>
      <c r="I2101">
        <v>0.38297276641468597</v>
      </c>
      <c r="J2101">
        <v>0.29739014626985388</v>
      </c>
      <c r="K2101">
        <v>0.31963708731546014</v>
      </c>
      <c r="Q2101">
        <v>0.29265873015873017</v>
      </c>
      <c r="R2101">
        <v>0.28769841269841273</v>
      </c>
      <c r="S2101">
        <v>0.41964285714285715</v>
      </c>
    </row>
    <row r="2102" spans="2:19" x14ac:dyDescent="0.45">
      <c r="B2102" s="3">
        <v>43373</v>
      </c>
      <c r="I2102">
        <v>0.37229238423268279</v>
      </c>
      <c r="J2102">
        <v>0.27079984691924991</v>
      </c>
      <c r="K2102">
        <v>0.35690776884806735</v>
      </c>
      <c r="Q2102">
        <v>0.55912472888010323</v>
      </c>
      <c r="R2102">
        <v>0.25601954808774674</v>
      </c>
      <c r="S2102">
        <v>0.18485572303215</v>
      </c>
    </row>
    <row r="2103" spans="2:19" x14ac:dyDescent="0.45">
      <c r="B2103" s="3">
        <v>43373</v>
      </c>
      <c r="I2103">
        <v>0.23832927132220144</v>
      </c>
      <c r="J2103">
        <v>0.27367883927192649</v>
      </c>
      <c r="K2103">
        <v>0.48799188940587224</v>
      </c>
      <c r="Q2103">
        <v>0.48607886636055653</v>
      </c>
      <c r="R2103">
        <v>0.25897263925432934</v>
      </c>
      <c r="S2103">
        <v>0.25494849438511408</v>
      </c>
    </row>
    <row r="2104" spans="2:19" x14ac:dyDescent="0.45">
      <c r="B2104" s="3">
        <v>43373</v>
      </c>
      <c r="I2104">
        <v>0.48988548988548997</v>
      </c>
      <c r="J2104">
        <v>0.26277926277926278</v>
      </c>
      <c r="K2104">
        <v>0.24733524733524731</v>
      </c>
      <c r="Q2104">
        <v>0.77486057486057491</v>
      </c>
      <c r="R2104">
        <v>0.15504075504075504</v>
      </c>
      <c r="S2104">
        <v>7.009867009867006E-2</v>
      </c>
    </row>
    <row r="2105" spans="2:19" x14ac:dyDescent="0.45">
      <c r="B2105" s="3">
        <v>43379</v>
      </c>
      <c r="I2105">
        <v>0.62493218933730244</v>
      </c>
      <c r="J2105">
        <v>0.22249512023356666</v>
      </c>
      <c r="K2105">
        <v>0.15257269042913094</v>
      </c>
      <c r="Q2105">
        <v>0.24980346898155115</v>
      </c>
      <c r="R2105">
        <v>0.26154515195611083</v>
      </c>
      <c r="S2105">
        <v>0.48865137906233802</v>
      </c>
    </row>
    <row r="2106" spans="2:19" x14ac:dyDescent="0.45">
      <c r="B2106" s="3">
        <v>43379</v>
      </c>
      <c r="I2106">
        <v>0.64596266132902913</v>
      </c>
      <c r="J2106">
        <v>0.22173530197862726</v>
      </c>
      <c r="K2106">
        <v>0.13230203669234358</v>
      </c>
      <c r="Q2106">
        <v>0.33713905142476575</v>
      </c>
      <c r="R2106">
        <v>0.28119499548070981</v>
      </c>
      <c r="S2106">
        <v>0.3816659530945245</v>
      </c>
    </row>
    <row r="2107" spans="2:19" x14ac:dyDescent="0.45">
      <c r="B2107" s="3">
        <v>43379</v>
      </c>
      <c r="I2107">
        <v>0.43828264758497315</v>
      </c>
      <c r="J2107">
        <v>0.28085867620751342</v>
      </c>
      <c r="K2107">
        <v>0.28085867620751342</v>
      </c>
      <c r="Q2107">
        <v>0.31114352752307739</v>
      </c>
      <c r="R2107">
        <v>0.3000293291346362</v>
      </c>
      <c r="S2107">
        <v>0.38882714334228646</v>
      </c>
    </row>
    <row r="2108" spans="2:19" x14ac:dyDescent="0.45">
      <c r="B2108" s="3">
        <v>43380</v>
      </c>
      <c r="I2108">
        <v>0.4257500376903362</v>
      </c>
      <c r="J2108">
        <v>0.30453791647821499</v>
      </c>
      <c r="K2108">
        <v>0.26971204583144881</v>
      </c>
      <c r="Q2108">
        <v>0.44877344877344877</v>
      </c>
      <c r="R2108">
        <v>0.27561327561327564</v>
      </c>
      <c r="S2108">
        <v>0.27561327561327564</v>
      </c>
    </row>
    <row r="2109" spans="2:19" x14ac:dyDescent="0.45">
      <c r="B2109" s="3">
        <v>43380</v>
      </c>
      <c r="I2109">
        <v>0.69206626175231845</v>
      </c>
      <c r="J2109">
        <v>0.19736090244425919</v>
      </c>
      <c r="K2109">
        <v>0.11057283580342231</v>
      </c>
      <c r="Q2109">
        <v>0.40984141825656556</v>
      </c>
      <c r="R2109">
        <v>0.29251912702123078</v>
      </c>
      <c r="S2109">
        <v>0.29763945472220366</v>
      </c>
    </row>
    <row r="2110" spans="2:19" x14ac:dyDescent="0.45">
      <c r="B2110" s="3">
        <v>43380</v>
      </c>
      <c r="I2110">
        <v>0.47401247401247404</v>
      </c>
      <c r="J2110">
        <v>0.28170478170478175</v>
      </c>
      <c r="K2110">
        <v>0.24428274428274427</v>
      </c>
      <c r="Q2110">
        <v>0.51049954349810867</v>
      </c>
      <c r="R2110">
        <v>0.26985783226816229</v>
      </c>
      <c r="S2110">
        <v>0.21964262423372899</v>
      </c>
    </row>
    <row r="2111" spans="2:19" x14ac:dyDescent="0.45">
      <c r="B2111" s="3">
        <v>43380</v>
      </c>
      <c r="I2111">
        <v>0.28085867620751342</v>
      </c>
      <c r="J2111">
        <v>0.28085867620751342</v>
      </c>
      <c r="K2111">
        <v>0.43828264758497315</v>
      </c>
      <c r="Q2111">
        <v>0.678397525164257</v>
      </c>
      <c r="R2111">
        <v>0.20144490032430815</v>
      </c>
      <c r="S2111">
        <v>0.12015757451143491</v>
      </c>
    </row>
    <row r="2112" spans="2:19" x14ac:dyDescent="0.45">
      <c r="B2112" s="3">
        <v>43380</v>
      </c>
      <c r="I2112">
        <v>0.30089492922867039</v>
      </c>
      <c r="J2112">
        <v>0.27153353945622111</v>
      </c>
      <c r="K2112">
        <v>0.4275715313151085</v>
      </c>
      <c r="Q2112">
        <v>0.39034847655537308</v>
      </c>
      <c r="R2112">
        <v>0.29114212734902384</v>
      </c>
      <c r="S2112">
        <v>0.31850939609560297</v>
      </c>
    </row>
    <row r="2113" spans="2:19" x14ac:dyDescent="0.45">
      <c r="B2113" s="3">
        <v>43380</v>
      </c>
      <c r="I2113">
        <v>0.24921344247689051</v>
      </c>
      <c r="J2113">
        <v>0.28774083973716452</v>
      </c>
      <c r="K2113">
        <v>0.46304571778594505</v>
      </c>
      <c r="Q2113">
        <v>0.36819674106201622</v>
      </c>
      <c r="R2113">
        <v>0.29862052347820844</v>
      </c>
      <c r="S2113">
        <v>0.33318273545977528</v>
      </c>
    </row>
    <row r="2114" spans="2:19" x14ac:dyDescent="0.45">
      <c r="B2114" s="3">
        <v>43393</v>
      </c>
      <c r="I2114">
        <v>0.38121003064877729</v>
      </c>
      <c r="J2114">
        <v>0.30091561780167131</v>
      </c>
      <c r="K2114">
        <v>0.31787435154955146</v>
      </c>
      <c r="Q2114">
        <v>0.26730765112743315</v>
      </c>
      <c r="R2114">
        <v>0.27169746675517675</v>
      </c>
      <c r="S2114">
        <v>0.46099488211739015</v>
      </c>
    </row>
    <row r="2115" spans="2:19" x14ac:dyDescent="0.45">
      <c r="B2115" s="3">
        <v>43393</v>
      </c>
      <c r="I2115">
        <v>0.409732121644096</v>
      </c>
      <c r="J2115">
        <v>0.28744951294844379</v>
      </c>
      <c r="K2115">
        <v>0.30281836540746021</v>
      </c>
      <c r="Q2115">
        <v>0.46090812686782995</v>
      </c>
      <c r="R2115">
        <v>0.26295832128281754</v>
      </c>
      <c r="S2115">
        <v>0.27613355184935245</v>
      </c>
    </row>
    <row r="2116" spans="2:19" x14ac:dyDescent="0.45">
      <c r="B2116" s="3">
        <v>43394</v>
      </c>
      <c r="I2116">
        <v>0.55141873507690597</v>
      </c>
      <c r="J2116">
        <v>0.25448386917652288</v>
      </c>
      <c r="K2116">
        <v>0.1940973957465712</v>
      </c>
      <c r="Q2116">
        <v>0.66109621500280602</v>
      </c>
      <c r="R2116">
        <v>0.22460559955103818</v>
      </c>
      <c r="S2116">
        <v>0.11429818544615576</v>
      </c>
    </row>
    <row r="2117" spans="2:19" x14ac:dyDescent="0.45">
      <c r="B2117" s="3">
        <v>43394</v>
      </c>
      <c r="I2117">
        <v>0.52109315004157064</v>
      </c>
      <c r="J2117">
        <v>0.26035934832416235</v>
      </c>
      <c r="K2117">
        <v>0.21854750163426695</v>
      </c>
      <c r="Q2117">
        <v>0.66278302742459483</v>
      </c>
      <c r="R2117">
        <v>0.21703029403519192</v>
      </c>
      <c r="S2117">
        <v>0.12018667854021341</v>
      </c>
    </row>
    <row r="2118" spans="2:19" x14ac:dyDescent="0.45">
      <c r="B2118" s="3">
        <v>43394</v>
      </c>
      <c r="I2118">
        <v>0.36714778503994194</v>
      </c>
      <c r="J2118">
        <v>0.28749092229484385</v>
      </c>
      <c r="K2118">
        <v>0.3453612926652142</v>
      </c>
      <c r="Q2118">
        <v>0.59593532215142198</v>
      </c>
      <c r="R2118">
        <v>0.23122756613931822</v>
      </c>
      <c r="S2118">
        <v>0.17283711170925981</v>
      </c>
    </row>
    <row r="2119" spans="2:19" x14ac:dyDescent="0.45">
      <c r="B2119" s="3">
        <v>43394</v>
      </c>
      <c r="I2119">
        <v>0.56657386993248315</v>
      </c>
      <c r="J2119">
        <v>0.25654803444619267</v>
      </c>
      <c r="K2119">
        <v>0.17687809562132423</v>
      </c>
      <c r="Q2119">
        <v>0.59658244568730501</v>
      </c>
      <c r="R2119">
        <v>0.23187468967520122</v>
      </c>
      <c r="S2119">
        <v>0.17154286463749382</v>
      </c>
    </row>
    <row r="2120" spans="2:19" x14ac:dyDescent="0.45">
      <c r="B2120" s="3">
        <v>43394</v>
      </c>
      <c r="I2120">
        <v>0.61188563736334434</v>
      </c>
      <c r="J2120">
        <v>0.23135321861436511</v>
      </c>
      <c r="K2120">
        <v>0.15676114402229049</v>
      </c>
      <c r="Q2120">
        <v>0.33120748299319724</v>
      </c>
      <c r="R2120">
        <v>0.28656462585034009</v>
      </c>
      <c r="S2120">
        <v>0.3822278911564625</v>
      </c>
    </row>
    <row r="2121" spans="2:19" x14ac:dyDescent="0.45">
      <c r="B2121" s="3">
        <v>43394</v>
      </c>
      <c r="I2121">
        <v>0.35690776884806735</v>
      </c>
      <c r="J2121">
        <v>0.27079984691924991</v>
      </c>
      <c r="K2121">
        <v>0.37229238423268279</v>
      </c>
      <c r="Q2121">
        <v>0.35690776884806735</v>
      </c>
      <c r="R2121">
        <v>0.27079984691924991</v>
      </c>
      <c r="S2121">
        <v>0.37229238423268279</v>
      </c>
    </row>
    <row r="2122" spans="2:19" x14ac:dyDescent="0.45">
      <c r="B2122" s="3">
        <v>43394</v>
      </c>
      <c r="I2122">
        <v>0.43983664913897474</v>
      </c>
      <c r="J2122">
        <v>0.28241267776151502</v>
      </c>
      <c r="K2122">
        <v>0.27775067309951035</v>
      </c>
      <c r="Q2122">
        <v>0.43750287773891677</v>
      </c>
      <c r="R2122">
        <v>0.26224167113291746</v>
      </c>
      <c r="S2122">
        <v>0.30025545112816576</v>
      </c>
    </row>
    <row r="2123" spans="2:19" x14ac:dyDescent="0.45">
      <c r="B2123" s="3">
        <v>43400</v>
      </c>
      <c r="I2123">
        <v>0.52040201133943909</v>
      </c>
      <c r="J2123">
        <v>0.25564406475281565</v>
      </c>
      <c r="K2123">
        <v>0.22395392390774518</v>
      </c>
      <c r="Q2123">
        <v>0.24035514640151004</v>
      </c>
      <c r="R2123">
        <v>0.25888739250973836</v>
      </c>
      <c r="S2123">
        <v>0.50075746108875174</v>
      </c>
    </row>
    <row r="2124" spans="2:19" x14ac:dyDescent="0.45">
      <c r="B2124" s="3">
        <v>43400</v>
      </c>
      <c r="I2124">
        <v>0.44139065069297623</v>
      </c>
      <c r="J2124">
        <v>0.27930467465351183</v>
      </c>
      <c r="K2124">
        <v>0.27930467465351183</v>
      </c>
      <c r="Q2124">
        <v>0.35002003946232579</v>
      </c>
      <c r="R2124">
        <v>0.28516154889628803</v>
      </c>
      <c r="S2124">
        <v>0.36481841164138612</v>
      </c>
    </row>
    <row r="2125" spans="2:19" x14ac:dyDescent="0.45">
      <c r="B2125" s="3">
        <v>43400</v>
      </c>
      <c r="I2125">
        <v>0.41932991113318985</v>
      </c>
      <c r="J2125">
        <v>0.27791576971904847</v>
      </c>
      <c r="K2125">
        <v>0.30275431914776185</v>
      </c>
      <c r="Q2125">
        <v>0.2605244996549344</v>
      </c>
      <c r="R2125">
        <v>0.26466528640441683</v>
      </c>
      <c r="S2125">
        <v>0.47481021394064871</v>
      </c>
    </row>
    <row r="2126" spans="2:19" x14ac:dyDescent="0.45">
      <c r="B2126" s="3">
        <v>43401</v>
      </c>
      <c r="I2126">
        <v>0.48762348762348762</v>
      </c>
      <c r="J2126">
        <v>0.27783327783327777</v>
      </c>
      <c r="K2126">
        <v>0.23454323454323445</v>
      </c>
      <c r="Q2126">
        <v>0.74463286392918049</v>
      </c>
      <c r="R2126">
        <v>0.16231798254887866</v>
      </c>
      <c r="S2126">
        <v>9.3049153521940778E-2</v>
      </c>
    </row>
    <row r="2127" spans="2:19" x14ac:dyDescent="0.45">
      <c r="B2127" s="3">
        <v>43401</v>
      </c>
      <c r="I2127">
        <v>0.44566544566544558</v>
      </c>
      <c r="J2127">
        <v>0.27716727716727713</v>
      </c>
      <c r="K2127">
        <v>0.27716727716727713</v>
      </c>
      <c r="Q2127">
        <v>0.35215925276756288</v>
      </c>
      <c r="R2127">
        <v>0.30266961466054154</v>
      </c>
      <c r="S2127">
        <v>0.34517113257189547</v>
      </c>
    </row>
    <row r="2128" spans="2:19" x14ac:dyDescent="0.45">
      <c r="B2128" s="3">
        <v>43401</v>
      </c>
      <c r="I2128">
        <v>0.4440628815628816</v>
      </c>
      <c r="J2128">
        <v>0.28037240537240543</v>
      </c>
      <c r="K2128">
        <v>0.27556471306471314</v>
      </c>
      <c r="Q2128">
        <v>0.38095623082283281</v>
      </c>
      <c r="R2128">
        <v>0.29537361067800072</v>
      </c>
      <c r="S2128">
        <v>0.32367015849916653</v>
      </c>
    </row>
    <row r="2129" spans="2:19" x14ac:dyDescent="0.45">
      <c r="B2129" s="3">
        <v>43401</v>
      </c>
      <c r="I2129">
        <v>0.55031501473174249</v>
      </c>
      <c r="J2129">
        <v>0.26131665676786736</v>
      </c>
      <c r="K2129">
        <v>0.18836832850039015</v>
      </c>
      <c r="Q2129">
        <v>0.16669803626325366</v>
      </c>
      <c r="R2129">
        <v>0.23596210552732291</v>
      </c>
      <c r="S2129">
        <v>0.59733985820942337</v>
      </c>
    </row>
    <row r="2130" spans="2:19" x14ac:dyDescent="0.45">
      <c r="B2130" s="3">
        <v>43401</v>
      </c>
      <c r="I2130">
        <v>0.28112628112628113</v>
      </c>
      <c r="J2130">
        <v>0.29089429089429086</v>
      </c>
      <c r="K2130">
        <v>0.42797942797942795</v>
      </c>
      <c r="Q2130">
        <v>0.4510768313585215</v>
      </c>
      <c r="R2130">
        <v>0.29234667262836278</v>
      </c>
      <c r="S2130">
        <v>0.25657649601311577</v>
      </c>
    </row>
    <row r="2131" spans="2:19" x14ac:dyDescent="0.45">
      <c r="B2131" s="3">
        <v>43402</v>
      </c>
      <c r="I2131">
        <v>0.46228838911765746</v>
      </c>
      <c r="J2131">
        <v>0.26019779678316263</v>
      </c>
      <c r="K2131">
        <v>0.27751381409917997</v>
      </c>
      <c r="Q2131">
        <v>0.58061821219715959</v>
      </c>
      <c r="R2131">
        <v>0.23429786587681323</v>
      </c>
      <c r="S2131">
        <v>0.18508392192602718</v>
      </c>
    </row>
    <row r="2132" spans="2:19" x14ac:dyDescent="0.45">
      <c r="B2132" s="3">
        <v>43407</v>
      </c>
      <c r="I2132">
        <v>0.59621782344252883</v>
      </c>
      <c r="J2132">
        <v>0.24176647768683526</v>
      </c>
      <c r="K2132">
        <v>0.16201569887063591</v>
      </c>
      <c r="Q2132">
        <v>0.11640723342851006</v>
      </c>
      <c r="R2132">
        <v>0.20082281784409448</v>
      </c>
      <c r="S2132">
        <v>0.6827699487273956</v>
      </c>
    </row>
    <row r="2133" spans="2:19" x14ac:dyDescent="0.45">
      <c r="B2133" s="3">
        <v>43407</v>
      </c>
      <c r="I2133">
        <v>0.35162260356488989</v>
      </c>
      <c r="J2133">
        <v>0.28195642069115984</v>
      </c>
      <c r="K2133">
        <v>0.36642097574395022</v>
      </c>
      <c r="Q2133">
        <v>0.65116798520604013</v>
      </c>
      <c r="R2133">
        <v>0.20805044906524819</v>
      </c>
      <c r="S2133">
        <v>0.14078156572871159</v>
      </c>
    </row>
    <row r="2134" spans="2:19" x14ac:dyDescent="0.45">
      <c r="B2134" s="3">
        <v>43407</v>
      </c>
      <c r="I2134">
        <v>0.47603485838779952</v>
      </c>
      <c r="J2134">
        <v>0.27015250544662306</v>
      </c>
      <c r="K2134">
        <v>0.25381263616557731</v>
      </c>
      <c r="Q2134">
        <v>0.38582246002690945</v>
      </c>
      <c r="R2134">
        <v>0.26766325604680991</v>
      </c>
      <c r="S2134">
        <v>0.34651428392628053</v>
      </c>
    </row>
    <row r="2135" spans="2:19" x14ac:dyDescent="0.45">
      <c r="B2135" s="3">
        <v>43408</v>
      </c>
      <c r="I2135">
        <v>0.33751173978877957</v>
      </c>
      <c r="J2135">
        <v>0.29645602131370624</v>
      </c>
      <c r="K2135">
        <v>0.36603223889751402</v>
      </c>
      <c r="Q2135">
        <v>0.68808797792909493</v>
      </c>
      <c r="R2135">
        <v>0.18885602708424085</v>
      </c>
      <c r="S2135">
        <v>0.12305599498666424</v>
      </c>
    </row>
    <row r="2136" spans="2:19" x14ac:dyDescent="0.45">
      <c r="B2136" s="3">
        <v>43408</v>
      </c>
      <c r="I2136">
        <v>0.29607228195937874</v>
      </c>
      <c r="J2136">
        <v>0.28599163679808842</v>
      </c>
      <c r="K2136">
        <v>0.41793608124253284</v>
      </c>
      <c r="Q2136">
        <v>0.55814052038308326</v>
      </c>
      <c r="R2136">
        <v>0.25112297652343424</v>
      </c>
      <c r="S2136">
        <v>0.19073650309348253</v>
      </c>
    </row>
    <row r="2137" spans="2:19" x14ac:dyDescent="0.45">
      <c r="B2137" s="3">
        <v>43408</v>
      </c>
      <c r="I2137">
        <v>0.44134426258688669</v>
      </c>
      <c r="J2137">
        <v>0.28392029120942697</v>
      </c>
      <c r="K2137">
        <v>0.2747354462036864</v>
      </c>
      <c r="Q2137">
        <v>0.67823777682932618</v>
      </c>
      <c r="R2137">
        <v>0.19623464693887224</v>
      </c>
      <c r="S2137">
        <v>0.12552757623180155</v>
      </c>
    </row>
    <row r="2138" spans="2:19" x14ac:dyDescent="0.45">
      <c r="B2138" s="3">
        <v>43408</v>
      </c>
      <c r="I2138">
        <v>0.39105339105339104</v>
      </c>
      <c r="J2138">
        <v>0.2774170274170274</v>
      </c>
      <c r="K2138">
        <v>0.33152958152958151</v>
      </c>
      <c r="Q2138">
        <v>0.52865397366676137</v>
      </c>
      <c r="R2138">
        <v>0.26295349057497397</v>
      </c>
      <c r="S2138">
        <v>0.20839253575826464</v>
      </c>
    </row>
    <row r="2139" spans="2:19" x14ac:dyDescent="0.45">
      <c r="B2139" s="3">
        <v>43408</v>
      </c>
      <c r="I2139">
        <v>0.23763350252861076</v>
      </c>
      <c r="J2139">
        <v>0.2643306802555368</v>
      </c>
      <c r="K2139">
        <v>0.49803581721585244</v>
      </c>
      <c r="Q2139">
        <v>0.36797497729795181</v>
      </c>
      <c r="R2139">
        <v>0.27884841758315676</v>
      </c>
      <c r="S2139">
        <v>0.35317660511889148</v>
      </c>
    </row>
    <row r="2140" spans="2:19" x14ac:dyDescent="0.45">
      <c r="B2140" s="3">
        <v>43409</v>
      </c>
      <c r="I2140">
        <v>0.46012388695315526</v>
      </c>
      <c r="J2140">
        <v>0.28977932636469217</v>
      </c>
      <c r="K2140">
        <v>0.25009678668215252</v>
      </c>
      <c r="Q2140">
        <v>0.62921808616351493</v>
      </c>
      <c r="R2140">
        <v>0.21658717034337158</v>
      </c>
      <c r="S2140">
        <v>0.15419474349311343</v>
      </c>
    </row>
    <row r="2141" spans="2:19" x14ac:dyDescent="0.45">
      <c r="B2141" s="3">
        <v>43414</v>
      </c>
      <c r="I2141">
        <v>0.71034322048004261</v>
      </c>
      <c r="J2141">
        <v>0.18557541862245749</v>
      </c>
      <c r="K2141">
        <v>0.10408136089749993</v>
      </c>
      <c r="Q2141">
        <v>0.3832199546485261</v>
      </c>
      <c r="R2141">
        <v>0.27808699237270673</v>
      </c>
      <c r="S2141">
        <v>0.33869305297876734</v>
      </c>
    </row>
    <row r="2142" spans="2:19" x14ac:dyDescent="0.45">
      <c r="B2142" s="3">
        <v>43414</v>
      </c>
      <c r="I2142">
        <v>0.49775417068302813</v>
      </c>
      <c r="J2142">
        <v>0.2683116083177679</v>
      </c>
      <c r="K2142">
        <v>0.23393422099920411</v>
      </c>
      <c r="Q2142">
        <v>0.35801453448512266</v>
      </c>
      <c r="R2142">
        <v>0.27642945290004112</v>
      </c>
      <c r="S2142">
        <v>0.36555601261483617</v>
      </c>
    </row>
    <row r="2143" spans="2:19" x14ac:dyDescent="0.45">
      <c r="B2143" s="3">
        <v>43414</v>
      </c>
      <c r="I2143">
        <v>0.27449466984350712</v>
      </c>
      <c r="J2143">
        <v>0.28892468427352153</v>
      </c>
      <c r="K2143">
        <v>0.43658064588297152</v>
      </c>
      <c r="Q2143">
        <v>0.66310066250188127</v>
      </c>
      <c r="R2143">
        <v>0.19816459121168359</v>
      </c>
      <c r="S2143">
        <v>0.1387347462864352</v>
      </c>
    </row>
    <row r="2144" spans="2:19" x14ac:dyDescent="0.45">
      <c r="B2144" s="3">
        <v>43415</v>
      </c>
      <c r="I2144">
        <v>0.5671564902334133</v>
      </c>
      <c r="J2144">
        <v>0.23518077364231205</v>
      </c>
      <c r="K2144">
        <v>0.19766273612427454</v>
      </c>
      <c r="Q2144">
        <v>0.62397560510768058</v>
      </c>
      <c r="R2144">
        <v>0.21272019385226931</v>
      </c>
      <c r="S2144">
        <v>0.16330420104005011</v>
      </c>
    </row>
    <row r="2145" spans="2:19" x14ac:dyDescent="0.45">
      <c r="B2145" s="3">
        <v>43415</v>
      </c>
      <c r="I2145">
        <v>0.59160921383143605</v>
      </c>
      <c r="J2145">
        <v>0.23406552295441185</v>
      </c>
      <c r="K2145">
        <v>0.17432526321415215</v>
      </c>
      <c r="Q2145">
        <v>0.40723577605136824</v>
      </c>
      <c r="R2145">
        <v>0.27548347038601906</v>
      </c>
      <c r="S2145">
        <v>0.31728075356261259</v>
      </c>
    </row>
    <row r="2146" spans="2:19" x14ac:dyDescent="0.45">
      <c r="B2146" s="3">
        <v>43415</v>
      </c>
      <c r="I2146">
        <v>0.58172821330716062</v>
      </c>
      <c r="J2146">
        <v>0.23207786365681102</v>
      </c>
      <c r="K2146">
        <v>0.18619392303602825</v>
      </c>
      <c r="Q2146">
        <v>0.28311302224345708</v>
      </c>
      <c r="R2146">
        <v>0.2652757870149175</v>
      </c>
      <c r="S2146">
        <v>0.45161119074162553</v>
      </c>
    </row>
    <row r="2147" spans="2:19" x14ac:dyDescent="0.45">
      <c r="B2147" s="3">
        <v>43415</v>
      </c>
      <c r="I2147">
        <v>0.25784173640879093</v>
      </c>
      <c r="J2147">
        <v>0.26600666802748862</v>
      </c>
      <c r="K2147">
        <v>0.4761515955637205</v>
      </c>
      <c r="Q2147">
        <v>0.3148920101042319</v>
      </c>
      <c r="R2147">
        <v>0.27441642194334143</v>
      </c>
      <c r="S2147">
        <v>0.41069156795242651</v>
      </c>
    </row>
    <row r="2148" spans="2:19" x14ac:dyDescent="0.45">
      <c r="B2148" s="3">
        <v>43415</v>
      </c>
      <c r="I2148">
        <v>0.36773901479783838</v>
      </c>
      <c r="J2148">
        <v>0.29304246951305774</v>
      </c>
      <c r="K2148">
        <v>0.33921851568910394</v>
      </c>
      <c r="Q2148">
        <v>0.20794881259997536</v>
      </c>
      <c r="R2148">
        <v>0.26110495877937734</v>
      </c>
      <c r="S2148">
        <v>0.53094622862064722</v>
      </c>
    </row>
    <row r="2149" spans="2:19" x14ac:dyDescent="0.45">
      <c r="B2149" s="3">
        <v>43416</v>
      </c>
      <c r="I2149">
        <v>0.60543439788722808</v>
      </c>
      <c r="J2149">
        <v>0.23624384001742491</v>
      </c>
      <c r="K2149">
        <v>0.15832176209534701</v>
      </c>
      <c r="Q2149">
        <v>0.64278713356500039</v>
      </c>
      <c r="R2149">
        <v>0.20867860643321751</v>
      </c>
      <c r="S2149">
        <v>0.14853426000178208</v>
      </c>
    </row>
    <row r="2150" spans="2:19" x14ac:dyDescent="0.45">
      <c r="B2150" s="3">
        <v>43428</v>
      </c>
      <c r="I2150">
        <v>0.55160941052357937</v>
      </c>
      <c r="J2150">
        <v>0.24158357503728881</v>
      </c>
      <c r="K2150">
        <v>0.20680701443913196</v>
      </c>
      <c r="Q2150">
        <v>9.8781937017231147E-2</v>
      </c>
      <c r="R2150">
        <v>0.16986036838978019</v>
      </c>
      <c r="S2150">
        <v>0.73135769459298872</v>
      </c>
    </row>
    <row r="2151" spans="2:19" x14ac:dyDescent="0.45">
      <c r="B2151" s="3">
        <v>43428</v>
      </c>
      <c r="I2151">
        <v>0.72704678362573094</v>
      </c>
      <c r="J2151">
        <v>0.18350041771094405</v>
      </c>
      <c r="K2151">
        <v>8.9452798663325006E-2</v>
      </c>
      <c r="Q2151">
        <v>0.64143264143264145</v>
      </c>
      <c r="R2151">
        <v>0.21286121286121287</v>
      </c>
      <c r="S2151">
        <v>0.14570614570614573</v>
      </c>
    </row>
    <row r="2152" spans="2:19" x14ac:dyDescent="0.45">
      <c r="B2152" s="3">
        <v>43428</v>
      </c>
      <c r="I2152">
        <v>0.35897435897435898</v>
      </c>
      <c r="J2152">
        <v>0.2820512820512821</v>
      </c>
      <c r="K2152">
        <v>0.35897435897435898</v>
      </c>
      <c r="Q2152">
        <v>0.50075746108875174</v>
      </c>
      <c r="R2152">
        <v>0.25888739250973836</v>
      </c>
      <c r="S2152">
        <v>0.24035514640151004</v>
      </c>
    </row>
    <row r="2153" spans="2:19" x14ac:dyDescent="0.45">
      <c r="B2153" s="3">
        <v>43429</v>
      </c>
      <c r="I2153">
        <v>0.34622167955501287</v>
      </c>
      <c r="J2153">
        <v>0.29331162664495997</v>
      </c>
      <c r="K2153">
        <v>0.3604666938000271</v>
      </c>
      <c r="Q2153">
        <v>0.55998844202110987</v>
      </c>
      <c r="R2153">
        <v>0.23493338012394271</v>
      </c>
      <c r="S2153">
        <v>0.20507817785494739</v>
      </c>
    </row>
    <row r="2154" spans="2:19" x14ac:dyDescent="0.45">
      <c r="B2154" s="3">
        <v>43429</v>
      </c>
      <c r="I2154">
        <v>0.32419590643274848</v>
      </c>
      <c r="J2154">
        <v>0.28581871345029236</v>
      </c>
      <c r="K2154">
        <v>0.38998538011695905</v>
      </c>
      <c r="Q2154">
        <v>0.55984671774145467</v>
      </c>
      <c r="R2154">
        <v>0.245321666374298</v>
      </c>
      <c r="S2154">
        <v>0.19483161588424755</v>
      </c>
    </row>
    <row r="2155" spans="2:19" x14ac:dyDescent="0.45">
      <c r="B2155" s="3">
        <v>43429</v>
      </c>
      <c r="I2155">
        <v>0.33882947118241236</v>
      </c>
      <c r="J2155">
        <v>0.26931075460487225</v>
      </c>
      <c r="K2155">
        <v>0.39185977421271539</v>
      </c>
      <c r="Q2155">
        <v>0.50883302905058214</v>
      </c>
      <c r="R2155">
        <v>0.26392874322558035</v>
      </c>
      <c r="S2155">
        <v>0.22723822772383748</v>
      </c>
    </row>
    <row r="2156" spans="2:19" x14ac:dyDescent="0.45">
      <c r="B2156" s="3">
        <v>43429</v>
      </c>
      <c r="I2156">
        <v>0.32439738934699741</v>
      </c>
      <c r="J2156">
        <v>0.27655049939484433</v>
      </c>
      <c r="K2156">
        <v>0.39905211125815832</v>
      </c>
      <c r="Q2156">
        <v>0.65276334656158097</v>
      </c>
      <c r="R2156">
        <v>0.21345509313973027</v>
      </c>
      <c r="S2156">
        <v>0.13378156029868871</v>
      </c>
    </row>
    <row r="2157" spans="2:19" x14ac:dyDescent="0.45">
      <c r="B2157" s="3">
        <v>43429</v>
      </c>
      <c r="I2157">
        <v>0.29100529100529099</v>
      </c>
      <c r="J2157">
        <v>0.25925925925925924</v>
      </c>
      <c r="K2157">
        <v>0.44973544973544971</v>
      </c>
      <c r="Q2157">
        <v>0.27410566216536364</v>
      </c>
      <c r="R2157">
        <v>0.27410566216536364</v>
      </c>
      <c r="S2157">
        <v>0.45178867566927267</v>
      </c>
    </row>
    <row r="2158" spans="2:19" x14ac:dyDescent="0.45">
      <c r="B2158" s="3">
        <v>43429</v>
      </c>
      <c r="I2158">
        <v>0.6355498533570646</v>
      </c>
      <c r="J2158">
        <v>0.22021177797483904</v>
      </c>
      <c r="K2158">
        <v>0.14423836866809639</v>
      </c>
      <c r="Q2158">
        <v>0.52065128004119499</v>
      </c>
      <c r="R2158">
        <v>0.25198097038727879</v>
      </c>
      <c r="S2158">
        <v>0.22736774957152631</v>
      </c>
    </row>
    <row r="2159" spans="2:19" x14ac:dyDescent="0.45">
      <c r="B2159" s="3">
        <v>43433</v>
      </c>
      <c r="I2159">
        <v>0.44877344877344877</v>
      </c>
      <c r="J2159">
        <v>0.27561327561327564</v>
      </c>
      <c r="K2159">
        <v>0.27561327561327564</v>
      </c>
      <c r="Q2159">
        <v>0.37551405395208454</v>
      </c>
      <c r="R2159">
        <v>0.29809469911337483</v>
      </c>
      <c r="S2159">
        <v>0.32639124693454064</v>
      </c>
    </row>
    <row r="2160" spans="2:19" x14ac:dyDescent="0.45">
      <c r="B2160" s="3">
        <v>43433</v>
      </c>
      <c r="I2160">
        <v>0.69637403520462005</v>
      </c>
      <c r="J2160">
        <v>0.19395857626742183</v>
      </c>
      <c r="K2160">
        <v>0.10966738852795822</v>
      </c>
      <c r="Q2160">
        <v>0.5394561015028414</v>
      </c>
      <c r="R2160">
        <v>0.25617449093548239</v>
      </c>
      <c r="S2160">
        <v>0.20436940756167638</v>
      </c>
    </row>
    <row r="2161" spans="2:19" x14ac:dyDescent="0.45">
      <c r="B2161" s="3">
        <v>43434</v>
      </c>
      <c r="I2161">
        <v>0.28241267776151502</v>
      </c>
      <c r="J2161">
        <v>0.27775067309951035</v>
      </c>
      <c r="K2161">
        <v>0.43983664913897474</v>
      </c>
      <c r="Q2161">
        <v>0.39838328376420346</v>
      </c>
      <c r="R2161">
        <v>0.29543201403187674</v>
      </c>
      <c r="S2161">
        <v>0.30618470220391975</v>
      </c>
    </row>
    <row r="2162" spans="2:19" x14ac:dyDescent="0.45">
      <c r="B2162" s="3">
        <v>43434</v>
      </c>
      <c r="I2162">
        <v>0.4984566794435546</v>
      </c>
      <c r="J2162">
        <v>0.25267424779724862</v>
      </c>
      <c r="K2162">
        <v>0.24886907275919681</v>
      </c>
      <c r="Q2162">
        <v>0.38248289918510248</v>
      </c>
      <c r="R2162">
        <v>0.27282709656554721</v>
      </c>
      <c r="S2162">
        <v>0.34469000424935042</v>
      </c>
    </row>
    <row r="2163" spans="2:19" x14ac:dyDescent="0.45">
      <c r="B2163" s="3" t="s">
        <v>5635</v>
      </c>
      <c r="I2163">
        <v>0.53856507414830157</v>
      </c>
      <c r="J2163">
        <v>0.25528346358094262</v>
      </c>
      <c r="K2163">
        <v>0.2061514622707559</v>
      </c>
      <c r="Q2163">
        <v>0.45019033254327373</v>
      </c>
      <c r="R2163">
        <v>0.28169216404510528</v>
      </c>
      <c r="S2163">
        <v>0.26811750341162111</v>
      </c>
    </row>
    <row r="2164" spans="2:19" x14ac:dyDescent="0.45">
      <c r="B2164" s="3" t="s">
        <v>5635</v>
      </c>
      <c r="I2164">
        <v>0.36773901479783838</v>
      </c>
      <c r="J2164">
        <v>0.29304246951305774</v>
      </c>
      <c r="K2164">
        <v>0.33921851568910394</v>
      </c>
      <c r="Q2164">
        <v>0.69850800104357635</v>
      </c>
      <c r="R2164">
        <v>0.19858942100775148</v>
      </c>
      <c r="S2164">
        <v>0.10290257794867212</v>
      </c>
    </row>
    <row r="2165" spans="2:19" x14ac:dyDescent="0.45">
      <c r="B2165" s="3" t="s">
        <v>5635</v>
      </c>
      <c r="I2165">
        <v>0.420479302832244</v>
      </c>
      <c r="J2165">
        <v>0.27015250544662311</v>
      </c>
      <c r="K2165">
        <v>0.30936819172113289</v>
      </c>
      <c r="Q2165">
        <v>0.28769841269841273</v>
      </c>
      <c r="R2165">
        <v>0.29265873015873017</v>
      </c>
      <c r="S2165">
        <v>0.41964285714285715</v>
      </c>
    </row>
    <row r="2166" spans="2:19" x14ac:dyDescent="0.45">
      <c r="B2166" s="3" t="s">
        <v>5636</v>
      </c>
      <c r="I2166">
        <v>0.4087433894992803</v>
      </c>
      <c r="J2166">
        <v>0.27246824349019522</v>
      </c>
      <c r="K2166">
        <v>0.31878836701052465</v>
      </c>
      <c r="Q2166">
        <v>0.61238464671191117</v>
      </c>
      <c r="R2166">
        <v>0.23518223129293528</v>
      </c>
      <c r="S2166">
        <v>0.15243312199515344</v>
      </c>
    </row>
    <row r="2167" spans="2:19" x14ac:dyDescent="0.45">
      <c r="B2167" s="3" t="s">
        <v>5637</v>
      </c>
      <c r="I2167">
        <v>0.53132777045820523</v>
      </c>
      <c r="J2167">
        <v>0.26562728736641783</v>
      </c>
      <c r="K2167">
        <v>0.20304494217537694</v>
      </c>
      <c r="Q2167">
        <v>0.48828557063851191</v>
      </c>
      <c r="R2167">
        <v>0.26958270487682257</v>
      </c>
      <c r="S2167">
        <v>0.24213172448466566</v>
      </c>
    </row>
    <row r="2168" spans="2:19" x14ac:dyDescent="0.45">
      <c r="B2168" s="3" t="s">
        <v>5638</v>
      </c>
      <c r="I2168">
        <v>0.62320455816390774</v>
      </c>
      <c r="J2168">
        <v>0.21775634783764869</v>
      </c>
      <c r="K2168">
        <v>0.1590390939984436</v>
      </c>
      <c r="Q2168">
        <v>0.45161119074162548</v>
      </c>
      <c r="R2168">
        <v>0.26527578701491744</v>
      </c>
      <c r="S2168">
        <v>0.28311302224345702</v>
      </c>
    </row>
    <row r="2169" spans="2:19" x14ac:dyDescent="0.45">
      <c r="B2169" s="3" t="s">
        <v>5639</v>
      </c>
      <c r="I2169">
        <v>0.69286682455278026</v>
      </c>
      <c r="J2169">
        <v>0.19083366846895158</v>
      </c>
      <c r="K2169">
        <v>0.11629950697826831</v>
      </c>
      <c r="Q2169">
        <v>0.21793268823136733</v>
      </c>
      <c r="R2169">
        <v>0.2401267275465227</v>
      </c>
      <c r="S2169">
        <v>0.54194058422211</v>
      </c>
    </row>
    <row r="2170" spans="2:19" x14ac:dyDescent="0.45">
      <c r="B2170" s="3" t="s">
        <v>5640</v>
      </c>
      <c r="I2170">
        <v>0.26170541023107458</v>
      </c>
      <c r="J2170">
        <v>0.27449858720335601</v>
      </c>
      <c r="K2170">
        <v>0.46379600256556941</v>
      </c>
      <c r="Q2170">
        <v>0.42863416776460256</v>
      </c>
      <c r="R2170">
        <v>0.26394378568291615</v>
      </c>
      <c r="S2170">
        <v>0.30742204655248134</v>
      </c>
    </row>
    <row r="2171" spans="2:19" x14ac:dyDescent="0.45">
      <c r="B2171" s="3" t="s">
        <v>5641</v>
      </c>
      <c r="I2171">
        <v>0.67171971093539729</v>
      </c>
      <c r="J2171">
        <v>0.2077131292817567</v>
      </c>
      <c r="K2171">
        <v>0.120567159782846</v>
      </c>
      <c r="Q2171">
        <v>0.59672935759892276</v>
      </c>
      <c r="R2171">
        <v>0.2353516049168223</v>
      </c>
      <c r="S2171">
        <v>0.16791903748425488</v>
      </c>
    </row>
    <row r="2172" spans="2:19" x14ac:dyDescent="0.45">
      <c r="B2172" s="3" t="s">
        <v>5642</v>
      </c>
      <c r="I2172">
        <v>0.3903965023368009</v>
      </c>
      <c r="J2172">
        <v>0.27223729835670135</v>
      </c>
      <c r="K2172">
        <v>0.33736619930649786</v>
      </c>
      <c r="Q2172">
        <v>0.53983670532899253</v>
      </c>
      <c r="R2172">
        <v>0.26057923963084878</v>
      </c>
      <c r="S2172">
        <v>0.19958405504015861</v>
      </c>
    </row>
    <row r="2173" spans="2:19" x14ac:dyDescent="0.45">
      <c r="B2173" s="3" t="s">
        <v>5643</v>
      </c>
      <c r="I2173">
        <v>0.28769841269841273</v>
      </c>
      <c r="J2173">
        <v>0.26091269841269843</v>
      </c>
      <c r="K2173">
        <v>0.4513888888888889</v>
      </c>
      <c r="Q2173">
        <v>0.47306397306397302</v>
      </c>
      <c r="R2173">
        <v>0.27609427609427606</v>
      </c>
      <c r="S2173">
        <v>0.25084175084175081</v>
      </c>
    </row>
    <row r="2174" spans="2:19" x14ac:dyDescent="0.45">
      <c r="B2174" s="3" t="s">
        <v>5643</v>
      </c>
      <c r="I2174">
        <v>0.28018471404225337</v>
      </c>
      <c r="J2174">
        <v>0.31068150679621542</v>
      </c>
      <c r="K2174">
        <v>0.40913377916153126</v>
      </c>
      <c r="Q2174">
        <v>0.26328502415458943</v>
      </c>
      <c r="R2174">
        <v>0.26328502415458943</v>
      </c>
      <c r="S2174">
        <v>0.4734299516908213</v>
      </c>
    </row>
    <row r="2175" spans="2:19" x14ac:dyDescent="0.45">
      <c r="B2175" s="3" t="s">
        <v>5643</v>
      </c>
      <c r="I2175">
        <v>0.49996919200236783</v>
      </c>
      <c r="J2175">
        <v>0.27852378620366169</v>
      </c>
      <c r="K2175">
        <v>0.22150702179397036</v>
      </c>
      <c r="Q2175">
        <v>0.6043120634315603</v>
      </c>
      <c r="R2175">
        <v>0.23512150556175715</v>
      </c>
      <c r="S2175">
        <v>0.16056643100668261</v>
      </c>
    </row>
    <row r="2176" spans="2:19" x14ac:dyDescent="0.45">
      <c r="B2176" s="3" t="s">
        <v>5643</v>
      </c>
      <c r="I2176">
        <v>0.31877394636015333</v>
      </c>
      <c r="J2176">
        <v>0.30727969348659007</v>
      </c>
      <c r="K2176">
        <v>0.37394636015325677</v>
      </c>
      <c r="Q2176">
        <v>0.24756000332345138</v>
      </c>
      <c r="R2176">
        <v>0.29104771804404278</v>
      </c>
      <c r="S2176">
        <v>0.46139227863250587</v>
      </c>
    </row>
    <row r="2177" spans="2:19" x14ac:dyDescent="0.45">
      <c r="B2177" s="3" t="s">
        <v>5644</v>
      </c>
      <c r="I2177">
        <v>0.61209283757054456</v>
      </c>
      <c r="J2177">
        <v>0.24181682907797555</v>
      </c>
      <c r="K2177">
        <v>0.14609033335147983</v>
      </c>
      <c r="Q2177">
        <v>0.32639124693454069</v>
      </c>
      <c r="R2177">
        <v>0.29809469911337488</v>
      </c>
      <c r="S2177">
        <v>0.37551405395208459</v>
      </c>
    </row>
    <row r="2178" spans="2:19" x14ac:dyDescent="0.45">
      <c r="B2178" s="3" t="s">
        <v>5644</v>
      </c>
      <c r="I2178">
        <v>0.58005622568729365</v>
      </c>
      <c r="J2178">
        <v>0.25177339740446542</v>
      </c>
      <c r="K2178">
        <v>0.16817037690824099</v>
      </c>
      <c r="Q2178">
        <v>0.29767484606194283</v>
      </c>
      <c r="R2178">
        <v>0.28278650859296023</v>
      </c>
      <c r="S2178">
        <v>0.41953864534509694</v>
      </c>
    </row>
    <row r="2179" spans="2:19" x14ac:dyDescent="0.45">
      <c r="B2179" s="3" t="s">
        <v>5644</v>
      </c>
      <c r="I2179">
        <v>0.39820682049315304</v>
      </c>
      <c r="J2179">
        <v>0.29013522305985345</v>
      </c>
      <c r="K2179">
        <v>0.31165795644699362</v>
      </c>
      <c r="Q2179">
        <v>0.26855289919585407</v>
      </c>
      <c r="R2179">
        <v>0.29189556959734797</v>
      </c>
      <c r="S2179">
        <v>0.43955153120679796</v>
      </c>
    </row>
    <row r="2180" spans="2:19" x14ac:dyDescent="0.45">
      <c r="B2180" s="3" t="s">
        <v>5644</v>
      </c>
      <c r="I2180">
        <v>0.30120031759376026</v>
      </c>
      <c r="J2180">
        <v>0.28102377282705154</v>
      </c>
      <c r="K2180">
        <v>0.41777590957918825</v>
      </c>
      <c r="Q2180">
        <v>0.61132163679934381</v>
      </c>
      <c r="R2180">
        <v>0.23411922138036789</v>
      </c>
      <c r="S2180">
        <v>0.15455914182028838</v>
      </c>
    </row>
    <row r="2181" spans="2:19" x14ac:dyDescent="0.45">
      <c r="B2181" s="3" t="s">
        <v>5645</v>
      </c>
      <c r="I2181">
        <v>0.4636297707407292</v>
      </c>
      <c r="J2181">
        <v>0.2788551957222517</v>
      </c>
      <c r="K2181">
        <v>0.2575150335370191</v>
      </c>
      <c r="Q2181">
        <v>0.53979146571126724</v>
      </c>
      <c r="R2181">
        <v>0.24148638096550454</v>
      </c>
      <c r="S2181">
        <v>0.21872215332322814</v>
      </c>
    </row>
    <row r="2182" spans="2:19" x14ac:dyDescent="0.45">
      <c r="B2182" s="3" t="s">
        <v>5645</v>
      </c>
      <c r="I2182">
        <v>0.43484102104791755</v>
      </c>
      <c r="J2182">
        <v>0.30347813106433796</v>
      </c>
      <c r="K2182">
        <v>0.26168084788774443</v>
      </c>
      <c r="Q2182">
        <v>0.60382507979231714</v>
      </c>
      <c r="R2182">
        <v>0.24886686492198029</v>
      </c>
      <c r="S2182">
        <v>0.14730805528570257</v>
      </c>
    </row>
    <row r="2183" spans="2:19" x14ac:dyDescent="0.45">
      <c r="B2183" s="3" t="s">
        <v>5645</v>
      </c>
      <c r="I2183">
        <v>0.27259804871745175</v>
      </c>
      <c r="J2183">
        <v>0.27712088906118765</v>
      </c>
      <c r="K2183">
        <v>0.45028106222136077</v>
      </c>
      <c r="Q2183">
        <v>0.4638790121916565</v>
      </c>
      <c r="R2183">
        <v>0.2659292066066441</v>
      </c>
      <c r="S2183">
        <v>0.27019178120169951</v>
      </c>
    </row>
    <row r="2184" spans="2:19" x14ac:dyDescent="0.45">
      <c r="B2184" s="3" t="s">
        <v>5646</v>
      </c>
      <c r="I2184">
        <v>0.49048750803710844</v>
      </c>
      <c r="J2184">
        <v>0.27942729861302468</v>
      </c>
      <c r="K2184">
        <v>0.2300851933498668</v>
      </c>
      <c r="Q2184">
        <v>0.29929289387564284</v>
      </c>
      <c r="R2184">
        <v>0.28921224871435253</v>
      </c>
      <c r="S2184">
        <v>0.41149485741000474</v>
      </c>
    </row>
    <row r="2185" spans="2:19" x14ac:dyDescent="0.45">
      <c r="B2185" s="3" t="s">
        <v>5646</v>
      </c>
      <c r="I2185">
        <v>0.5637384986760593</v>
      </c>
      <c r="J2185">
        <v>0.25371266318976876</v>
      </c>
      <c r="K2185">
        <v>0.182548838134172</v>
      </c>
      <c r="Q2185">
        <v>0.29100529100529099</v>
      </c>
      <c r="R2185">
        <v>0.29100529100529099</v>
      </c>
      <c r="S2185">
        <v>0.41798941798941797</v>
      </c>
    </row>
    <row r="2186" spans="2:19" x14ac:dyDescent="0.45">
      <c r="B2186" s="3" t="s">
        <v>5646</v>
      </c>
      <c r="I2186">
        <v>0.39200191570881227</v>
      </c>
      <c r="J2186">
        <v>0.32016283524904215</v>
      </c>
      <c r="K2186">
        <v>0.28783524904214558</v>
      </c>
      <c r="Q2186">
        <v>0.28631815044858522</v>
      </c>
      <c r="R2186">
        <v>0.26367322291235334</v>
      </c>
      <c r="S2186">
        <v>0.45000862663906138</v>
      </c>
    </row>
    <row r="2187" spans="2:19" x14ac:dyDescent="0.45">
      <c r="B2187" s="3" t="s">
        <v>5646</v>
      </c>
      <c r="I2187">
        <v>0.32482721956406163</v>
      </c>
      <c r="J2187">
        <v>0.33758639021796916</v>
      </c>
      <c r="K2187">
        <v>0.33758639021796916</v>
      </c>
      <c r="Q2187">
        <v>0.28406380441264162</v>
      </c>
      <c r="R2187">
        <v>0.27925611210494933</v>
      </c>
      <c r="S2187">
        <v>0.43668008348240905</v>
      </c>
    </row>
    <row r="2188" spans="2:19" x14ac:dyDescent="0.45">
      <c r="B2188" s="3" t="s">
        <v>5646</v>
      </c>
      <c r="I2188">
        <v>0.32590500279490936</v>
      </c>
      <c r="J2188">
        <v>0.27353527249902038</v>
      </c>
      <c r="K2188">
        <v>0.40055972470607026</v>
      </c>
      <c r="Q2188">
        <v>0.49824648882240508</v>
      </c>
      <c r="R2188">
        <v>0.26040056511260701</v>
      </c>
      <c r="S2188">
        <v>0.24135294606498797</v>
      </c>
    </row>
    <row r="2189" spans="2:19" x14ac:dyDescent="0.45">
      <c r="B2189" s="3" t="s">
        <v>5647</v>
      </c>
      <c r="I2189">
        <v>0.27147944294768317</v>
      </c>
      <c r="J2189">
        <v>0.29043229772143347</v>
      </c>
      <c r="K2189">
        <v>0.43808825933088347</v>
      </c>
      <c r="Q2189">
        <v>0.39158794421952314</v>
      </c>
      <c r="R2189">
        <v>0.28261358524516417</v>
      </c>
      <c r="S2189">
        <v>0.32579847053531258</v>
      </c>
    </row>
    <row r="2190" spans="2:19" x14ac:dyDescent="0.45">
      <c r="B2190" s="3" t="s">
        <v>5648</v>
      </c>
      <c r="I2190">
        <v>0.40020477738897575</v>
      </c>
      <c r="J2190">
        <v>0.29725350765664904</v>
      </c>
      <c r="K2190">
        <v>0.30254171495437515</v>
      </c>
      <c r="Q2190">
        <v>0.68691844553913517</v>
      </c>
      <c r="R2190">
        <v>0.20251778872468526</v>
      </c>
      <c r="S2190">
        <v>0.11056376573617949</v>
      </c>
    </row>
    <row r="2191" spans="2:19" x14ac:dyDescent="0.45">
      <c r="B2191" s="3" t="s">
        <v>5648</v>
      </c>
      <c r="I2191">
        <v>0.54980842911877392</v>
      </c>
      <c r="J2191">
        <v>0.25287356321839083</v>
      </c>
      <c r="K2191">
        <v>0.19731800766283525</v>
      </c>
      <c r="Q2191">
        <v>0.63751121511437725</v>
      </c>
      <c r="R2191">
        <v>0.21916199850962836</v>
      </c>
      <c r="S2191">
        <v>0.14332678637599439</v>
      </c>
    </row>
    <row r="2192" spans="2:19" x14ac:dyDescent="0.45">
      <c r="B2192" s="3" t="s">
        <v>5648</v>
      </c>
      <c r="I2192">
        <v>0.29763945472220366</v>
      </c>
      <c r="J2192">
        <v>0.29251912702123078</v>
      </c>
      <c r="K2192">
        <v>0.40984141825656556</v>
      </c>
      <c r="Q2192">
        <v>0.48557692307692307</v>
      </c>
      <c r="R2192">
        <v>0.28525641025641019</v>
      </c>
      <c r="S2192">
        <v>0.22916666666666666</v>
      </c>
    </row>
    <row r="2193" spans="2:19" x14ac:dyDescent="0.45">
      <c r="B2193" s="3" t="s">
        <v>5649</v>
      </c>
      <c r="I2193">
        <v>0.45273027051196063</v>
      </c>
      <c r="J2193">
        <v>0.28903979432148447</v>
      </c>
      <c r="K2193">
        <v>0.2582299351665549</v>
      </c>
      <c r="Q2193">
        <v>0.27311832495352856</v>
      </c>
      <c r="R2193">
        <v>0.26446593473072955</v>
      </c>
      <c r="S2193">
        <v>0.46241574031574195</v>
      </c>
    </row>
    <row r="2194" spans="2:19" x14ac:dyDescent="0.45">
      <c r="B2194" s="3" t="s">
        <v>5649</v>
      </c>
      <c r="I2194">
        <v>0.65484720085848847</v>
      </c>
      <c r="J2194">
        <v>0.21553894743663782</v>
      </c>
      <c r="K2194">
        <v>0.12961385170487358</v>
      </c>
      <c r="Q2194">
        <v>0.68350378279456292</v>
      </c>
      <c r="R2194">
        <v>0.19406414441875433</v>
      </c>
      <c r="S2194">
        <v>0.12243207278668271</v>
      </c>
    </row>
    <row r="2195" spans="2:19" x14ac:dyDescent="0.45">
      <c r="B2195" s="3" t="s">
        <v>5649</v>
      </c>
      <c r="I2195">
        <v>0.32579847053531258</v>
      </c>
      <c r="J2195">
        <v>0.28261358524516417</v>
      </c>
      <c r="K2195">
        <v>0.39158794421952314</v>
      </c>
      <c r="Q2195">
        <v>0.31256878714505837</v>
      </c>
      <c r="R2195">
        <v>0.25930002201188646</v>
      </c>
      <c r="S2195">
        <v>0.42813119084305529</v>
      </c>
    </row>
    <row r="2196" spans="2:19" x14ac:dyDescent="0.45">
      <c r="B2196" s="3" t="s">
        <v>5649</v>
      </c>
      <c r="I2196">
        <v>0.33825757575757576</v>
      </c>
      <c r="J2196">
        <v>0.28712121212121211</v>
      </c>
      <c r="K2196">
        <v>0.37462121212121213</v>
      </c>
      <c r="Q2196">
        <v>0.26446593473072955</v>
      </c>
      <c r="R2196">
        <v>0.27311832495352856</v>
      </c>
      <c r="S2196">
        <v>0.46241574031574195</v>
      </c>
    </row>
    <row r="2197" spans="2:19" x14ac:dyDescent="0.45">
      <c r="B2197" s="3" t="s">
        <v>5650</v>
      </c>
      <c r="I2197">
        <v>0.25495760633452458</v>
      </c>
      <c r="J2197">
        <v>0.27177492817602128</v>
      </c>
      <c r="K2197">
        <v>0.47326746548945414</v>
      </c>
      <c r="Q2197">
        <v>0.27147944294768317</v>
      </c>
      <c r="R2197">
        <v>0.29043229772143347</v>
      </c>
      <c r="S2197">
        <v>0.43808825933088347</v>
      </c>
    </row>
    <row r="2198" spans="2:19" x14ac:dyDescent="0.45">
      <c r="B2198" s="3" t="s">
        <v>5650</v>
      </c>
      <c r="I2198">
        <v>0.59241174973872412</v>
      </c>
      <c r="J2198">
        <v>0.2382856938582823</v>
      </c>
      <c r="K2198">
        <v>0.1693025564029936</v>
      </c>
      <c r="Q2198">
        <v>0.60222575875930084</v>
      </c>
      <c r="R2198">
        <v>0.22645949811126326</v>
      </c>
      <c r="S2198">
        <v>0.17131474312943601</v>
      </c>
    </row>
    <row r="2199" spans="2:19" x14ac:dyDescent="0.45">
      <c r="B2199" s="3" t="s">
        <v>5651</v>
      </c>
      <c r="I2199">
        <v>0.48560277258677426</v>
      </c>
      <c r="J2199">
        <v>0.30065111222527779</v>
      </c>
      <c r="K2199">
        <v>0.21374611518794806</v>
      </c>
      <c r="Q2199">
        <v>0.61562414193993142</v>
      </c>
      <c r="R2199">
        <v>0.23433876065455014</v>
      </c>
      <c r="S2199">
        <v>0.15003709740551849</v>
      </c>
    </row>
    <row r="2200" spans="2:19" x14ac:dyDescent="0.45">
      <c r="B2200" s="3" t="s">
        <v>5651</v>
      </c>
      <c r="I2200">
        <v>0.57538025685601502</v>
      </c>
      <c r="J2200">
        <v>0.23298811805669059</v>
      </c>
      <c r="K2200">
        <v>0.19163162508729434</v>
      </c>
      <c r="Q2200">
        <v>0.66359788359788363</v>
      </c>
      <c r="R2200">
        <v>0.20724867724867727</v>
      </c>
      <c r="S2200">
        <v>0.12915343915343919</v>
      </c>
    </row>
    <row r="2201" spans="2:19" x14ac:dyDescent="0.45">
      <c r="B2201" s="3" t="s">
        <v>5651</v>
      </c>
      <c r="I2201">
        <v>0.39058987910819515</v>
      </c>
      <c r="J2201">
        <v>0.29650385760281878</v>
      </c>
      <c r="K2201">
        <v>0.31290626328898608</v>
      </c>
      <c r="Q2201">
        <v>0.6737368472508708</v>
      </c>
      <c r="R2201">
        <v>0.19915524907376694</v>
      </c>
      <c r="S2201">
        <v>0.12710790367536229</v>
      </c>
    </row>
    <row r="2202" spans="2:19" x14ac:dyDescent="0.45">
      <c r="B2202" s="3" t="s">
        <v>5651</v>
      </c>
      <c r="I2202">
        <v>0.27153353945622111</v>
      </c>
      <c r="J2202">
        <v>0.30089492922867039</v>
      </c>
      <c r="K2202">
        <v>0.4275715313151085</v>
      </c>
      <c r="Q2202">
        <v>0.32997557997557991</v>
      </c>
      <c r="R2202">
        <v>0.28052503052503047</v>
      </c>
      <c r="S2202">
        <v>0.38949938949938945</v>
      </c>
    </row>
    <row r="2203" spans="2:19" x14ac:dyDescent="0.45">
      <c r="B2203" s="3" t="s">
        <v>5652</v>
      </c>
      <c r="I2203">
        <v>0.55968230268342245</v>
      </c>
      <c r="J2203">
        <v>0.25266475882377343</v>
      </c>
      <c r="K2203">
        <v>0.18765293849280412</v>
      </c>
      <c r="Q2203">
        <v>0.36481841164138612</v>
      </c>
      <c r="R2203">
        <v>0.28516154889628803</v>
      </c>
      <c r="S2203">
        <v>0.35002003946232579</v>
      </c>
    </row>
    <row r="2204" spans="2:19" x14ac:dyDescent="0.45">
      <c r="B2204" s="3" t="s">
        <v>5652</v>
      </c>
      <c r="I2204">
        <v>0.53007497604149056</v>
      </c>
      <c r="J2204">
        <v>0.24849202322566097</v>
      </c>
      <c r="K2204">
        <v>0.22143300073284855</v>
      </c>
      <c r="Q2204">
        <v>0.27838164251207731</v>
      </c>
      <c r="R2204">
        <v>0.25573671497584544</v>
      </c>
      <c r="S2204">
        <v>0.46588164251207731</v>
      </c>
    </row>
    <row r="2205" spans="2:19" x14ac:dyDescent="0.45">
      <c r="B2205" s="3" t="s">
        <v>5652</v>
      </c>
      <c r="I2205">
        <v>0.59701722196749907</v>
      </c>
      <c r="J2205">
        <v>0.22906376650716415</v>
      </c>
      <c r="K2205">
        <v>0.1739190115253369</v>
      </c>
      <c r="Q2205">
        <v>0.39105339105339104</v>
      </c>
      <c r="R2205">
        <v>0.2774170274170274</v>
      </c>
      <c r="S2205">
        <v>0.33152958152958151</v>
      </c>
    </row>
    <row r="2206" spans="2:19" x14ac:dyDescent="0.45">
      <c r="B2206" s="3" t="s">
        <v>5652</v>
      </c>
      <c r="I2206">
        <v>0.33141999969386665</v>
      </c>
      <c r="J2206">
        <v>0.30214599501002593</v>
      </c>
      <c r="K2206">
        <v>0.36643400529610759</v>
      </c>
      <c r="Q2206">
        <v>0.33421168203776891</v>
      </c>
      <c r="R2206">
        <v>0.26043039086517339</v>
      </c>
      <c r="S2206">
        <v>0.40535792709705748</v>
      </c>
    </row>
    <row r="2207" spans="2:19" x14ac:dyDescent="0.45">
      <c r="B2207" s="3" t="s">
        <v>5653</v>
      </c>
      <c r="I2207">
        <v>0.21111417963116391</v>
      </c>
      <c r="J2207">
        <v>0.25751020282917553</v>
      </c>
      <c r="K2207">
        <v>0.53137561753966067</v>
      </c>
      <c r="Q2207">
        <v>0.35952214793303466</v>
      </c>
      <c r="R2207">
        <v>0.27341422600421722</v>
      </c>
      <c r="S2207">
        <v>0.36706362606274817</v>
      </c>
    </row>
    <row r="2208" spans="2:19" x14ac:dyDescent="0.45">
      <c r="B2208" s="3">
        <v>43498</v>
      </c>
      <c r="I2208">
        <v>0.54852254238177711</v>
      </c>
      <c r="J2208">
        <v>0.24778250144334227</v>
      </c>
      <c r="K2208">
        <v>0.20369495617488065</v>
      </c>
      <c r="Q2208">
        <v>0.56020741577657118</v>
      </c>
      <c r="R2208">
        <v>0.23182235054940079</v>
      </c>
      <c r="S2208">
        <v>0.20797023367402806</v>
      </c>
    </row>
    <row r="2209" spans="2:19" x14ac:dyDescent="0.45">
      <c r="B2209" s="3">
        <v>43498</v>
      </c>
      <c r="I2209">
        <v>0.53240441475735589</v>
      </c>
      <c r="J2209">
        <v>0.27096650626062385</v>
      </c>
      <c r="K2209">
        <v>0.19662907898202009</v>
      </c>
      <c r="Q2209">
        <v>0.70725858581646051</v>
      </c>
      <c r="R2209">
        <v>0.19174468794962152</v>
      </c>
      <c r="S2209">
        <v>0.10099672623391787</v>
      </c>
    </row>
    <row r="2210" spans="2:19" x14ac:dyDescent="0.45">
      <c r="B2210" s="3">
        <v>43498</v>
      </c>
      <c r="I2210">
        <v>0.47676767676767678</v>
      </c>
      <c r="J2210">
        <v>0.27979797979797982</v>
      </c>
      <c r="K2210">
        <v>0.24343434343434348</v>
      </c>
      <c r="Q2210">
        <v>0.46099488211739015</v>
      </c>
      <c r="R2210">
        <v>0.26730765112743315</v>
      </c>
      <c r="S2210">
        <v>0.27169746675517675</v>
      </c>
    </row>
    <row r="2211" spans="2:19" x14ac:dyDescent="0.45">
      <c r="B2211" s="3">
        <v>43499</v>
      </c>
      <c r="I2211">
        <v>0.38882714334228646</v>
      </c>
      <c r="J2211">
        <v>0.3000293291346362</v>
      </c>
      <c r="K2211">
        <v>0.31114352752307739</v>
      </c>
      <c r="Q2211">
        <v>0.45178867566927267</v>
      </c>
      <c r="R2211">
        <v>0.27410566216536364</v>
      </c>
      <c r="S2211">
        <v>0.27410566216536364</v>
      </c>
    </row>
    <row r="2212" spans="2:19" x14ac:dyDescent="0.45">
      <c r="B2212" s="3">
        <v>43499</v>
      </c>
      <c r="I2212">
        <v>0.38492094486783229</v>
      </c>
      <c r="J2212">
        <v>0.2993383247230002</v>
      </c>
      <c r="K2212">
        <v>0.3157407304091675</v>
      </c>
      <c r="Q2212">
        <v>0.48682229876259731</v>
      </c>
      <c r="R2212">
        <v>0.27250924862865156</v>
      </c>
      <c r="S2212">
        <v>0.24066845260875108</v>
      </c>
    </row>
    <row r="2213" spans="2:19" x14ac:dyDescent="0.45">
      <c r="B2213" s="3">
        <v>43499</v>
      </c>
      <c r="I2213">
        <v>0.5288065843621399</v>
      </c>
      <c r="J2213">
        <v>0.25102880658436211</v>
      </c>
      <c r="K2213">
        <v>0.22016460905349791</v>
      </c>
      <c r="Q2213">
        <v>0.25919936391140574</v>
      </c>
      <c r="R2213">
        <v>0.24375534846739028</v>
      </c>
      <c r="S2213">
        <v>0.49704528762120381</v>
      </c>
    </row>
    <row r="2214" spans="2:19" x14ac:dyDescent="0.45">
      <c r="B2214" s="3">
        <v>43499</v>
      </c>
      <c r="I2214">
        <v>0.30373406193078323</v>
      </c>
      <c r="J2214">
        <v>0.30373406193078323</v>
      </c>
      <c r="K2214">
        <v>0.39253187613843349</v>
      </c>
      <c r="Q2214">
        <v>0.38998538011695905</v>
      </c>
      <c r="R2214">
        <v>0.28581871345029236</v>
      </c>
      <c r="S2214">
        <v>0.32419590643274848</v>
      </c>
    </row>
    <row r="2215" spans="2:19" x14ac:dyDescent="0.45">
      <c r="B2215" s="3">
        <v>43499</v>
      </c>
      <c r="I2215">
        <v>0.47401247401247404</v>
      </c>
      <c r="J2215">
        <v>0.28170478170478175</v>
      </c>
      <c r="K2215">
        <v>0.24428274428274427</v>
      </c>
      <c r="Q2215">
        <v>0.24453412688706797</v>
      </c>
      <c r="R2215">
        <v>0.2683815036756213</v>
      </c>
      <c r="S2215">
        <v>0.48708436943731065</v>
      </c>
    </row>
    <row r="2216" spans="2:19" x14ac:dyDescent="0.45">
      <c r="B2216" s="3">
        <v>43501</v>
      </c>
      <c r="I2216">
        <v>0.59303748192637085</v>
      </c>
      <c r="J2216">
        <v>0.24602380157935713</v>
      </c>
      <c r="K2216">
        <v>0.16093871649427208</v>
      </c>
      <c r="Q2216">
        <v>0.39993444186185112</v>
      </c>
      <c r="R2216">
        <v>0.26852017402705763</v>
      </c>
      <c r="S2216">
        <v>0.33154538411109125</v>
      </c>
    </row>
    <row r="2217" spans="2:19" x14ac:dyDescent="0.45">
      <c r="B2217" s="3">
        <v>43505</v>
      </c>
      <c r="I2217">
        <v>0.46073438756365587</v>
      </c>
      <c r="J2217">
        <v>0.28062181720718304</v>
      </c>
      <c r="K2217">
        <v>0.25864379522916103</v>
      </c>
      <c r="Q2217">
        <v>0.54006774769486632</v>
      </c>
      <c r="R2217">
        <v>0.23483625602269667</v>
      </c>
      <c r="S2217">
        <v>0.22509599628243696</v>
      </c>
    </row>
    <row r="2218" spans="2:19" x14ac:dyDescent="0.45">
      <c r="B2218" s="3">
        <v>43505</v>
      </c>
      <c r="I2218">
        <v>0.48945516128178673</v>
      </c>
      <c r="J2218">
        <v>0.27075229552009739</v>
      </c>
      <c r="K2218">
        <v>0.23979254319811596</v>
      </c>
      <c r="Q2218">
        <v>0.43983664913897474</v>
      </c>
      <c r="R2218">
        <v>0.27775067309951035</v>
      </c>
      <c r="S2218">
        <v>0.28241267776151502</v>
      </c>
    </row>
    <row r="2219" spans="2:19" x14ac:dyDescent="0.45">
      <c r="B2219" s="3">
        <v>43505</v>
      </c>
      <c r="I2219">
        <v>0.46245815399330464</v>
      </c>
      <c r="J2219">
        <v>0.26877092300334765</v>
      </c>
      <c r="K2219">
        <v>0.26877092300334765</v>
      </c>
      <c r="Q2219">
        <v>0.32462851116863195</v>
      </c>
      <c r="R2219">
        <v>0.30162017064519225</v>
      </c>
      <c r="S2219">
        <v>0.37375131818617585</v>
      </c>
    </row>
    <row r="2220" spans="2:19" x14ac:dyDescent="0.45">
      <c r="B2220" s="3">
        <v>43505</v>
      </c>
      <c r="I2220">
        <v>0.35215925276756288</v>
      </c>
      <c r="J2220">
        <v>0.30266961466054154</v>
      </c>
      <c r="K2220">
        <v>0.34517113257189547</v>
      </c>
      <c r="Q2220">
        <v>0.45028106222136072</v>
      </c>
      <c r="R2220">
        <v>0.27259804871745169</v>
      </c>
      <c r="S2220">
        <v>0.27712088906118759</v>
      </c>
    </row>
    <row r="2221" spans="2:19" x14ac:dyDescent="0.45">
      <c r="B2221" s="3">
        <v>43506</v>
      </c>
      <c r="I2221">
        <v>0.31331139560043275</v>
      </c>
      <c r="J2221">
        <v>0.28682834475297514</v>
      </c>
      <c r="K2221">
        <v>0.39986025964659216</v>
      </c>
      <c r="Q2221">
        <v>0.65539965986394555</v>
      </c>
      <c r="R2221">
        <v>0.21322278911564627</v>
      </c>
      <c r="S2221">
        <v>0.13137755102040818</v>
      </c>
    </row>
    <row r="2222" spans="2:19" x14ac:dyDescent="0.45">
      <c r="B2222" s="3">
        <v>43506</v>
      </c>
      <c r="I2222">
        <v>0.47277836318932209</v>
      </c>
      <c r="J2222">
        <v>0.2804706708816298</v>
      </c>
      <c r="K2222">
        <v>0.2467509659290481</v>
      </c>
      <c r="Q2222">
        <v>0.73199225262332057</v>
      </c>
      <c r="R2222">
        <v>0.16859125232911637</v>
      </c>
      <c r="S2222">
        <v>9.9416495047562961E-2</v>
      </c>
    </row>
    <row r="2223" spans="2:19" x14ac:dyDescent="0.45">
      <c r="B2223" s="3">
        <v>43506</v>
      </c>
      <c r="I2223">
        <v>0.39158794421952314</v>
      </c>
      <c r="J2223">
        <v>0.28261358524516417</v>
      </c>
      <c r="K2223">
        <v>0.32579847053531258</v>
      </c>
      <c r="Q2223">
        <v>0.31331139560043275</v>
      </c>
      <c r="R2223">
        <v>0.28682834475297514</v>
      </c>
      <c r="S2223">
        <v>0.39986025964659216</v>
      </c>
    </row>
    <row r="2224" spans="2:19" x14ac:dyDescent="0.45">
      <c r="B2224" s="3">
        <v>43506</v>
      </c>
      <c r="I2224">
        <v>0.37375131818617585</v>
      </c>
      <c r="J2224">
        <v>0.30162017064519225</v>
      </c>
      <c r="K2224">
        <v>0.32462851116863195</v>
      </c>
      <c r="Q2224">
        <v>0.42903480319102305</v>
      </c>
      <c r="R2224">
        <v>0.26860699570439206</v>
      </c>
      <c r="S2224">
        <v>0.30235820110458494</v>
      </c>
    </row>
    <row r="2225" spans="2:19" x14ac:dyDescent="0.45">
      <c r="B2225" s="3">
        <v>43507</v>
      </c>
      <c r="I2225">
        <v>0.66801338046029035</v>
      </c>
      <c r="J2225">
        <v>0.21453279143753265</v>
      </c>
      <c r="K2225">
        <v>0.11745382810217686</v>
      </c>
      <c r="Q2225">
        <v>0.47603485838779952</v>
      </c>
      <c r="R2225">
        <v>0.27015250544662306</v>
      </c>
      <c r="S2225">
        <v>0.25381263616557731</v>
      </c>
    </row>
    <row r="2226" spans="2:19" x14ac:dyDescent="0.45">
      <c r="B2226" s="3">
        <v>43512</v>
      </c>
      <c r="I2226">
        <v>0.55011461405447504</v>
      </c>
      <c r="J2226">
        <v>0.25709211122138459</v>
      </c>
      <c r="K2226">
        <v>0.19279327472414026</v>
      </c>
      <c r="Q2226">
        <v>0.59113006817250924</v>
      </c>
      <c r="R2226">
        <v>0.23700401229206741</v>
      </c>
      <c r="S2226">
        <v>0.17186591953542335</v>
      </c>
    </row>
    <row r="2227" spans="2:19" x14ac:dyDescent="0.45">
      <c r="B2227" s="3">
        <v>43512</v>
      </c>
      <c r="I2227">
        <v>0.40984141825656556</v>
      </c>
      <c r="J2227">
        <v>0.29763945472220366</v>
      </c>
      <c r="K2227">
        <v>0.29251912702123078</v>
      </c>
      <c r="Q2227">
        <v>0.57387066188641123</v>
      </c>
      <c r="R2227">
        <v>0.24904086941655637</v>
      </c>
      <c r="S2227">
        <v>0.17708846869703238</v>
      </c>
    </row>
    <row r="2228" spans="2:19" x14ac:dyDescent="0.45">
      <c r="B2228" s="3">
        <v>43512</v>
      </c>
      <c r="I2228">
        <v>0.38057445200302337</v>
      </c>
      <c r="J2228">
        <v>0.28987150415721841</v>
      </c>
      <c r="K2228">
        <v>0.32955404383975812</v>
      </c>
      <c r="Q2228">
        <v>0.47603485838779952</v>
      </c>
      <c r="R2228">
        <v>0.27015250544662306</v>
      </c>
      <c r="S2228">
        <v>0.25381263616557731</v>
      </c>
    </row>
    <row r="2229" spans="2:19" x14ac:dyDescent="0.45">
      <c r="B2229" s="3">
        <v>43512</v>
      </c>
      <c r="I2229">
        <v>0.25642087821043913</v>
      </c>
      <c r="J2229">
        <v>0.26884838442419223</v>
      </c>
      <c r="K2229">
        <v>0.47473073736536869</v>
      </c>
      <c r="Q2229">
        <v>0.55107682079812459</v>
      </c>
      <c r="R2229">
        <v>0.25033677985968966</v>
      </c>
      <c r="S2229">
        <v>0.19858639934218589</v>
      </c>
    </row>
    <row r="2230" spans="2:19" x14ac:dyDescent="0.45">
      <c r="B2230" s="3">
        <v>43513</v>
      </c>
      <c r="I2230">
        <v>0.2788551957222517</v>
      </c>
      <c r="J2230">
        <v>0.2575150335370191</v>
      </c>
      <c r="K2230">
        <v>0.4636297707407292</v>
      </c>
      <c r="Q2230">
        <v>0.17683541529695376</v>
      </c>
      <c r="R2230">
        <v>0.25461319307473157</v>
      </c>
      <c r="S2230">
        <v>0.5685513916283147</v>
      </c>
    </row>
    <row r="2231" spans="2:19" x14ac:dyDescent="0.45">
      <c r="B2231" s="3">
        <v>43513</v>
      </c>
      <c r="I2231">
        <v>0.67323550289898448</v>
      </c>
      <c r="J2231">
        <v>0.21489865901997182</v>
      </c>
      <c r="K2231">
        <v>0.11186583808104372</v>
      </c>
      <c r="Q2231">
        <v>0.34100423093281995</v>
      </c>
      <c r="R2231">
        <v>0.29994851245774662</v>
      </c>
      <c r="S2231">
        <v>0.35904725660943337</v>
      </c>
    </row>
    <row r="2232" spans="2:19" x14ac:dyDescent="0.45">
      <c r="B2232" s="3">
        <v>43513</v>
      </c>
      <c r="I2232">
        <v>0.12837607643966437</v>
      </c>
      <c r="J2232">
        <v>0.20863143439680071</v>
      </c>
      <c r="K2232">
        <v>0.66299248916353504</v>
      </c>
      <c r="Q2232">
        <v>0.14523992814985887</v>
      </c>
      <c r="R2232">
        <v>0.20952014370028227</v>
      </c>
      <c r="S2232">
        <v>0.64523992814985887</v>
      </c>
    </row>
    <row r="2233" spans="2:19" x14ac:dyDescent="0.45">
      <c r="B2233" s="3">
        <v>43513</v>
      </c>
      <c r="I2233">
        <v>0.5109166879556194</v>
      </c>
      <c r="J2233">
        <v>0.26601240213061761</v>
      </c>
      <c r="K2233">
        <v>0.22307090991376305</v>
      </c>
      <c r="Q2233">
        <v>0.34166393830259378</v>
      </c>
      <c r="R2233">
        <v>0.27214522172505368</v>
      </c>
      <c r="S2233">
        <v>0.38619083997235254</v>
      </c>
    </row>
    <row r="2234" spans="2:19" x14ac:dyDescent="0.45">
      <c r="B2234" s="3">
        <v>43513</v>
      </c>
      <c r="I2234">
        <v>0.36714778503994194</v>
      </c>
      <c r="J2234">
        <v>0.28749092229484385</v>
      </c>
      <c r="K2234">
        <v>0.3453612926652142</v>
      </c>
      <c r="Q2234">
        <v>0.63006183130022131</v>
      </c>
      <c r="R2234">
        <v>0.23962495479523335</v>
      </c>
      <c r="S2234">
        <v>0.13031321390454512</v>
      </c>
    </row>
    <row r="2235" spans="2:19" x14ac:dyDescent="0.45">
      <c r="B2235" s="3">
        <v>43519</v>
      </c>
      <c r="I2235">
        <v>0.73894206358558945</v>
      </c>
      <c r="J2235">
        <v>0.16426253024265419</v>
      </c>
      <c r="K2235">
        <v>9.6795406171756526E-2</v>
      </c>
      <c r="Q2235">
        <v>0.71241830065359468</v>
      </c>
      <c r="R2235">
        <v>0.19934640522875816</v>
      </c>
      <c r="S2235">
        <v>8.8235294117647065E-2</v>
      </c>
    </row>
    <row r="2236" spans="2:19" x14ac:dyDescent="0.45">
      <c r="B2236" s="3">
        <v>43519</v>
      </c>
      <c r="I2236">
        <v>0.47676767676767678</v>
      </c>
      <c r="J2236">
        <v>0.27979797979797982</v>
      </c>
      <c r="K2236">
        <v>0.24343434343434348</v>
      </c>
      <c r="Q2236">
        <v>0.53412881703874782</v>
      </c>
      <c r="R2236">
        <v>0.25635103926096997</v>
      </c>
      <c r="S2236">
        <v>0.20952014370028227</v>
      </c>
    </row>
    <row r="2237" spans="2:19" x14ac:dyDescent="0.45">
      <c r="B2237" s="3">
        <v>43519</v>
      </c>
      <c r="I2237">
        <v>0.5506274299377748</v>
      </c>
      <c r="J2237">
        <v>0.24618505652988412</v>
      </c>
      <c r="K2237">
        <v>0.20318751353234116</v>
      </c>
      <c r="Q2237">
        <v>0.47973856209150328</v>
      </c>
      <c r="R2237">
        <v>0.27385620915032682</v>
      </c>
      <c r="S2237">
        <v>0.24640522875816992</v>
      </c>
    </row>
    <row r="2238" spans="2:19" x14ac:dyDescent="0.45">
      <c r="B2238" s="3">
        <v>43520</v>
      </c>
      <c r="I2238">
        <v>0.36670106639146888</v>
      </c>
      <c r="J2238">
        <v>0.3078775369797041</v>
      </c>
      <c r="K2238">
        <v>0.32542139662882691</v>
      </c>
      <c r="Q2238">
        <v>0.4397416984843226</v>
      </c>
      <c r="R2238">
        <v>0.2731328821011223</v>
      </c>
      <c r="S2238">
        <v>0.28712541941455516</v>
      </c>
    </row>
    <row r="2239" spans="2:19" x14ac:dyDescent="0.45">
      <c r="B2239" s="3">
        <v>43520</v>
      </c>
      <c r="I2239">
        <v>0.40020477738897575</v>
      </c>
      <c r="J2239">
        <v>0.30254171495437515</v>
      </c>
      <c r="K2239">
        <v>0.29725350765664904</v>
      </c>
      <c r="Q2239">
        <v>0.47583997819123564</v>
      </c>
      <c r="R2239">
        <v>0.24981258093096162</v>
      </c>
      <c r="S2239">
        <v>0.27434744087780277</v>
      </c>
    </row>
    <row r="2240" spans="2:19" x14ac:dyDescent="0.45">
      <c r="B2240" s="3">
        <v>43520</v>
      </c>
      <c r="I2240">
        <v>0.42782665363310524</v>
      </c>
      <c r="J2240">
        <v>0.29586184424894102</v>
      </c>
      <c r="K2240">
        <v>0.27631150211795374</v>
      </c>
      <c r="Q2240">
        <v>0.43823408503641059</v>
      </c>
      <c r="R2240">
        <v>0.2761481089969462</v>
      </c>
      <c r="S2240">
        <v>0.28561780596664316</v>
      </c>
    </row>
    <row r="2241" spans="2:19" x14ac:dyDescent="0.45">
      <c r="B2241" s="3">
        <v>43520</v>
      </c>
      <c r="I2241">
        <v>0.21793268823136733</v>
      </c>
      <c r="J2241">
        <v>0.2401267275465227</v>
      </c>
      <c r="K2241">
        <v>0.54194058422211</v>
      </c>
      <c r="Q2241">
        <v>0.409732121644096</v>
      </c>
      <c r="R2241">
        <v>0.28744951294844379</v>
      </c>
      <c r="S2241">
        <v>0.30281836540746021</v>
      </c>
    </row>
    <row r="2242" spans="2:19" x14ac:dyDescent="0.45">
      <c r="B2242" s="3">
        <v>43520</v>
      </c>
      <c r="I2242">
        <v>0.28277972027972026</v>
      </c>
      <c r="J2242">
        <v>0.28758741258741255</v>
      </c>
      <c r="K2242">
        <v>0.42963286713286708</v>
      </c>
      <c r="Q2242">
        <v>0.34450622833401778</v>
      </c>
      <c r="R2242">
        <v>0.25582599880871787</v>
      </c>
      <c r="S2242">
        <v>0.39966777285726446</v>
      </c>
    </row>
    <row r="2243" spans="2:19" x14ac:dyDescent="0.45">
      <c r="B2243" s="3">
        <v>43521</v>
      </c>
      <c r="I2243">
        <v>0.6501972057527613</v>
      </c>
      <c r="J2243">
        <v>0.22143511032399926</v>
      </c>
      <c r="K2243">
        <v>0.12836768392323952</v>
      </c>
      <c r="Q2243">
        <v>0.32570556826849734</v>
      </c>
      <c r="R2243">
        <v>0.26468344774980934</v>
      </c>
      <c r="S2243">
        <v>0.40961098398169343</v>
      </c>
    </row>
    <row r="2244" spans="2:19" x14ac:dyDescent="0.45">
      <c r="B2244" s="3">
        <v>43526</v>
      </c>
      <c r="I2244">
        <v>0.47361111111111115</v>
      </c>
      <c r="J2244">
        <v>0.28611111111111115</v>
      </c>
      <c r="K2244">
        <v>0.24027777777777778</v>
      </c>
      <c r="Q2244">
        <v>0.68778922227198092</v>
      </c>
      <c r="R2244">
        <v>0.20077623525899388</v>
      </c>
      <c r="S2244">
        <v>0.11143454246902523</v>
      </c>
    </row>
    <row r="2245" spans="2:19" x14ac:dyDescent="0.45">
      <c r="B2245" s="3">
        <v>43526</v>
      </c>
      <c r="I2245">
        <v>0.66737643566911864</v>
      </c>
      <c r="J2245">
        <v>0.21683443024906446</v>
      </c>
      <c r="K2245">
        <v>0.11578913408181703</v>
      </c>
      <c r="Q2245">
        <v>0.53028028028028029</v>
      </c>
      <c r="R2245">
        <v>0.24499499499499497</v>
      </c>
      <c r="S2245">
        <v>0.22472472472472474</v>
      </c>
    </row>
    <row r="2246" spans="2:19" x14ac:dyDescent="0.45">
      <c r="B2246" s="3">
        <v>43526</v>
      </c>
      <c r="I2246">
        <v>0.43808825933088347</v>
      </c>
      <c r="J2246">
        <v>0.27147944294768317</v>
      </c>
      <c r="K2246">
        <v>0.29043229772143347</v>
      </c>
      <c r="Q2246">
        <v>0.52948570494811797</v>
      </c>
      <c r="R2246">
        <v>0.25562029023763289</v>
      </c>
      <c r="S2246">
        <v>0.21489400481424914</v>
      </c>
    </row>
    <row r="2247" spans="2:19" x14ac:dyDescent="0.45">
      <c r="B2247" s="3">
        <v>43527</v>
      </c>
      <c r="I2247">
        <v>0.47707408901438758</v>
      </c>
      <c r="J2247">
        <v>0.27558155170095472</v>
      </c>
      <c r="K2247">
        <v>0.24734435928465778</v>
      </c>
      <c r="Q2247">
        <v>0.38949938949938945</v>
      </c>
      <c r="R2247">
        <v>0.28052503052503047</v>
      </c>
      <c r="S2247">
        <v>0.32997557997557991</v>
      </c>
    </row>
    <row r="2248" spans="2:19" x14ac:dyDescent="0.45">
      <c r="B2248" s="3">
        <v>43527</v>
      </c>
      <c r="I2248">
        <v>0.27712088906118765</v>
      </c>
      <c r="J2248">
        <v>0.27259804871745175</v>
      </c>
      <c r="K2248">
        <v>0.45028106222136077</v>
      </c>
      <c r="Q2248">
        <v>0.6053392776583606</v>
      </c>
      <c r="R2248">
        <v>0.22957301701032298</v>
      </c>
      <c r="S2248">
        <v>0.16508770533131659</v>
      </c>
    </row>
    <row r="2249" spans="2:19" x14ac:dyDescent="0.45">
      <c r="B2249" s="3">
        <v>43527</v>
      </c>
      <c r="I2249">
        <v>0.40813464235624125</v>
      </c>
      <c r="J2249">
        <v>0.29593267882187935</v>
      </c>
      <c r="K2249">
        <v>0.29593267882187935</v>
      </c>
      <c r="Q2249">
        <v>0.44835518748562225</v>
      </c>
      <c r="R2249">
        <v>0.26201978375891422</v>
      </c>
      <c r="S2249">
        <v>0.28962502875546353</v>
      </c>
    </row>
    <row r="2250" spans="2:19" x14ac:dyDescent="0.45">
      <c r="B2250" s="3">
        <v>43527</v>
      </c>
      <c r="I2250">
        <v>0.16087320782156464</v>
      </c>
      <c r="J2250">
        <v>0.25737816348144993</v>
      </c>
      <c r="K2250">
        <v>0.58174862869698551</v>
      </c>
      <c r="Q2250">
        <v>0.71034322048004261</v>
      </c>
      <c r="R2250">
        <v>0.18557541862245749</v>
      </c>
      <c r="S2250">
        <v>0.10408136089749993</v>
      </c>
    </row>
    <row r="2251" spans="2:19" x14ac:dyDescent="0.45">
      <c r="B2251" s="3">
        <v>43527</v>
      </c>
      <c r="I2251">
        <v>0.26170541023107458</v>
      </c>
      <c r="J2251">
        <v>0.27449858720335601</v>
      </c>
      <c r="K2251">
        <v>0.46379600256556941</v>
      </c>
      <c r="Q2251">
        <v>0.38961510530137983</v>
      </c>
      <c r="R2251">
        <v>0.26706608569353668</v>
      </c>
      <c r="S2251">
        <v>0.34331880900508349</v>
      </c>
    </row>
    <row r="2252" spans="2:19" x14ac:dyDescent="0.45">
      <c r="B2252" s="3">
        <v>43529</v>
      </c>
      <c r="I2252">
        <v>0.4113346857466601</v>
      </c>
      <c r="J2252">
        <v>0.28424438474331559</v>
      </c>
      <c r="K2252">
        <v>0.30442092951002431</v>
      </c>
      <c r="Q2252">
        <v>0.66873610944757178</v>
      </c>
      <c r="R2252">
        <v>0.1916829693509535</v>
      </c>
      <c r="S2252">
        <v>0.1395809212014745</v>
      </c>
    </row>
    <row r="2253" spans="2:19" x14ac:dyDescent="0.45">
      <c r="B2253" s="3">
        <v>43530</v>
      </c>
      <c r="I2253">
        <v>0.7093989769820972</v>
      </c>
      <c r="J2253">
        <v>0.19149616368286451</v>
      </c>
      <c r="K2253">
        <v>9.9104859335038389E-2</v>
      </c>
      <c r="Q2253">
        <v>0.33120748299319724</v>
      </c>
      <c r="R2253">
        <v>0.28656462585034009</v>
      </c>
      <c r="S2253">
        <v>0.3822278911564625</v>
      </c>
    </row>
    <row r="2254" spans="2:19" x14ac:dyDescent="0.45">
      <c r="B2254" s="3">
        <v>43533</v>
      </c>
      <c r="I2254">
        <v>0.69867149758454106</v>
      </c>
      <c r="J2254">
        <v>0.18236714975845403</v>
      </c>
      <c r="K2254">
        <v>0.11896135265700476</v>
      </c>
      <c r="Q2254">
        <v>0.80120643538983916</v>
      </c>
      <c r="R2254">
        <v>0.13101015439810362</v>
      </c>
      <c r="S2254">
        <v>6.7783410212057124E-2</v>
      </c>
    </row>
    <row r="2255" spans="2:19" x14ac:dyDescent="0.45">
      <c r="B2255" s="3">
        <v>43533</v>
      </c>
      <c r="I2255">
        <v>0.42637686387686385</v>
      </c>
      <c r="J2255">
        <v>0.28433140933140932</v>
      </c>
      <c r="K2255">
        <v>0.28929172679172677</v>
      </c>
      <c r="Q2255">
        <v>0.46207576918672766</v>
      </c>
      <c r="R2255">
        <v>0.28196319883025484</v>
      </c>
      <c r="S2255">
        <v>0.25596103198301756</v>
      </c>
    </row>
    <row r="2256" spans="2:19" x14ac:dyDescent="0.45">
      <c r="B2256" s="3">
        <v>43533</v>
      </c>
      <c r="I2256">
        <v>0.46588164251207731</v>
      </c>
      <c r="J2256">
        <v>0.27838164251207731</v>
      </c>
      <c r="K2256">
        <v>0.25573671497584544</v>
      </c>
      <c r="Q2256">
        <v>0.47338935574229685</v>
      </c>
      <c r="R2256">
        <v>0.26750700280112039</v>
      </c>
      <c r="S2256">
        <v>0.25910364145658255</v>
      </c>
    </row>
    <row r="2257" spans="2:19" x14ac:dyDescent="0.45">
      <c r="B2257" s="3">
        <v>43534</v>
      </c>
      <c r="I2257">
        <v>0.34434947768281099</v>
      </c>
      <c r="J2257">
        <v>0.28167141500474835</v>
      </c>
      <c r="K2257">
        <v>0.37397910731244066</v>
      </c>
      <c r="Q2257">
        <v>0.39820682049315304</v>
      </c>
      <c r="R2257">
        <v>0.29013522305985345</v>
      </c>
      <c r="S2257">
        <v>0.31165795644699362</v>
      </c>
    </row>
    <row r="2258" spans="2:19" x14ac:dyDescent="0.45">
      <c r="B2258" s="3">
        <v>43534</v>
      </c>
      <c r="I2258">
        <v>0.471175799086758</v>
      </c>
      <c r="J2258">
        <v>0.283675799086758</v>
      </c>
      <c r="K2258">
        <v>0.24514840182648401</v>
      </c>
      <c r="Q2258">
        <v>0.23079994088303099</v>
      </c>
      <c r="R2258">
        <v>0.24836228721250056</v>
      </c>
      <c r="S2258">
        <v>0.52083777190446845</v>
      </c>
    </row>
    <row r="2259" spans="2:19" x14ac:dyDescent="0.45">
      <c r="B2259" s="3">
        <v>43534</v>
      </c>
      <c r="I2259">
        <v>0.22723822772383748</v>
      </c>
      <c r="J2259">
        <v>0.26392874322558035</v>
      </c>
      <c r="K2259">
        <v>0.50883302905058214</v>
      </c>
      <c r="Q2259">
        <v>0.33120748299319724</v>
      </c>
      <c r="R2259">
        <v>0.28656462585034009</v>
      </c>
      <c r="S2259">
        <v>0.3822278911564625</v>
      </c>
    </row>
    <row r="2260" spans="2:19" x14ac:dyDescent="0.45">
      <c r="B2260" s="3">
        <v>43534</v>
      </c>
      <c r="I2260">
        <v>0.55779860610430176</v>
      </c>
      <c r="J2260">
        <v>0.24697588720660094</v>
      </c>
      <c r="K2260">
        <v>0.19522550668909713</v>
      </c>
      <c r="Q2260">
        <v>0.41859606366086921</v>
      </c>
      <c r="R2260">
        <v>0.26826926627524833</v>
      </c>
      <c r="S2260">
        <v>0.3131346700638824</v>
      </c>
    </row>
    <row r="2261" spans="2:19" x14ac:dyDescent="0.45">
      <c r="B2261" s="3">
        <v>43534</v>
      </c>
      <c r="I2261">
        <v>0.5487732324314033</v>
      </c>
      <c r="J2261">
        <v>0.25977487446752817</v>
      </c>
      <c r="K2261">
        <v>0.19145189310106855</v>
      </c>
      <c r="Q2261">
        <v>0.61504513140027151</v>
      </c>
      <c r="R2261">
        <v>0.22401949037463056</v>
      </c>
      <c r="S2261">
        <v>0.16093537822509787</v>
      </c>
    </row>
    <row r="2262" spans="2:19" x14ac:dyDescent="0.45">
      <c r="B2262" s="3">
        <v>43534</v>
      </c>
      <c r="I2262">
        <v>0.47338935574229696</v>
      </c>
      <c r="J2262">
        <v>0.25910364145658266</v>
      </c>
      <c r="K2262">
        <v>0.2675070028011205</v>
      </c>
      <c r="Q2262">
        <v>0.45028106222136072</v>
      </c>
      <c r="R2262">
        <v>0.27712088906118759</v>
      </c>
      <c r="S2262">
        <v>0.27259804871745169</v>
      </c>
    </row>
    <row r="2263" spans="2:19" x14ac:dyDescent="0.45">
      <c r="B2263" s="3">
        <v>43540</v>
      </c>
      <c r="I2263">
        <v>0.59733985820942337</v>
      </c>
      <c r="J2263">
        <v>0.23596210552732291</v>
      </c>
      <c r="K2263">
        <v>0.16669803626325366</v>
      </c>
      <c r="Q2263">
        <v>0.4893162393162393</v>
      </c>
      <c r="R2263">
        <v>0.28418803418803412</v>
      </c>
      <c r="S2263">
        <v>0.22649572649572644</v>
      </c>
    </row>
    <row r="2264" spans="2:19" x14ac:dyDescent="0.45">
      <c r="B2264" s="3">
        <v>43540</v>
      </c>
      <c r="I2264">
        <v>0.32537693439949078</v>
      </c>
      <c r="J2264">
        <v>0.2919600588773521</v>
      </c>
      <c r="K2264">
        <v>0.38266300672315706</v>
      </c>
      <c r="Q2264">
        <v>0.42863416776460256</v>
      </c>
      <c r="R2264">
        <v>0.26394378568291615</v>
      </c>
      <c r="S2264">
        <v>0.30742204655248134</v>
      </c>
    </row>
    <row r="2265" spans="2:19" x14ac:dyDescent="0.45">
      <c r="B2265" s="3">
        <v>43540</v>
      </c>
      <c r="I2265">
        <v>0.68755998523440387</v>
      </c>
      <c r="J2265">
        <v>0.20583241048357326</v>
      </c>
      <c r="K2265">
        <v>0.10660760428202286</v>
      </c>
      <c r="Q2265">
        <v>0.43104104298134149</v>
      </c>
      <c r="R2265">
        <v>0.2750030511224541</v>
      </c>
      <c r="S2265">
        <v>0.29395590589620441</v>
      </c>
    </row>
    <row r="2266" spans="2:19" x14ac:dyDescent="0.45">
      <c r="B2266" s="3">
        <v>43541</v>
      </c>
      <c r="I2266">
        <v>0.31850939609560297</v>
      </c>
      <c r="J2266">
        <v>0.29114212734902384</v>
      </c>
      <c r="K2266">
        <v>0.39034847655537308</v>
      </c>
      <c r="Q2266">
        <v>0.23997268381516049</v>
      </c>
      <c r="R2266">
        <v>0.26316108961226192</v>
      </c>
      <c r="S2266">
        <v>0.49686622657257756</v>
      </c>
    </row>
    <row r="2267" spans="2:19" x14ac:dyDescent="0.45">
      <c r="B2267" s="3">
        <v>43541</v>
      </c>
      <c r="I2267">
        <v>0.43828264758497315</v>
      </c>
      <c r="J2267">
        <v>0.28085867620751342</v>
      </c>
      <c r="K2267">
        <v>0.28085867620751342</v>
      </c>
      <c r="Q2267">
        <v>0.42963286713286708</v>
      </c>
      <c r="R2267">
        <v>0.28277972027972026</v>
      </c>
      <c r="S2267">
        <v>0.28758741258741255</v>
      </c>
    </row>
    <row r="2268" spans="2:19" x14ac:dyDescent="0.45">
      <c r="B2268" s="3">
        <v>43541</v>
      </c>
      <c r="I2268">
        <v>0.5912421590954493</v>
      </c>
      <c r="J2268">
        <v>0.24062487514483202</v>
      </c>
      <c r="K2268">
        <v>0.16813296575971876</v>
      </c>
      <c r="Q2268">
        <v>0.81563534504710977</v>
      </c>
      <c r="R2268">
        <v>0.1181563534504711</v>
      </c>
      <c r="S2268">
        <v>6.6208301502419159E-2</v>
      </c>
    </row>
    <row r="2269" spans="2:19" x14ac:dyDescent="0.45">
      <c r="B2269" s="3">
        <v>43541</v>
      </c>
      <c r="I2269">
        <v>0.19653920685608225</v>
      </c>
      <c r="J2269">
        <v>0.26417205709762814</v>
      </c>
      <c r="K2269">
        <v>0.53928873604628946</v>
      </c>
      <c r="Q2269">
        <v>0.39058987910819515</v>
      </c>
      <c r="R2269">
        <v>0.29650385760281878</v>
      </c>
      <c r="S2269">
        <v>0.31290626328898608</v>
      </c>
    </row>
    <row r="2270" spans="2:19" x14ac:dyDescent="0.45">
      <c r="B2270" s="3">
        <v>43542</v>
      </c>
      <c r="I2270">
        <v>0.29650385760281878</v>
      </c>
      <c r="J2270">
        <v>0.31290626328898608</v>
      </c>
      <c r="K2270">
        <v>0.39058987910819515</v>
      </c>
      <c r="Q2270">
        <v>0.54795363314633094</v>
      </c>
      <c r="R2270">
        <v>0.24351125973844026</v>
      </c>
      <c r="S2270">
        <v>0.20853510711522885</v>
      </c>
    </row>
    <row r="2271" spans="2:19" x14ac:dyDescent="0.45">
      <c r="B2271" s="3">
        <v>43542</v>
      </c>
      <c r="I2271">
        <v>0.51047277310740435</v>
      </c>
      <c r="J2271">
        <v>0.25740355566370482</v>
      </c>
      <c r="K2271">
        <v>0.23212367122889083</v>
      </c>
      <c r="Q2271">
        <v>0.39951464529600994</v>
      </c>
      <c r="R2271">
        <v>0.28167503809470062</v>
      </c>
      <c r="S2271">
        <v>0.31881031660928949</v>
      </c>
    </row>
    <row r="2272" spans="2:19" x14ac:dyDescent="0.45">
      <c r="B2272" s="3">
        <v>43554</v>
      </c>
      <c r="I2272">
        <v>0.63698982555727068</v>
      </c>
      <c r="J2272">
        <v>0.23789606466497368</v>
      </c>
      <c r="K2272">
        <v>0.12511410977775564</v>
      </c>
      <c r="Q2272">
        <v>0.58127704662358126</v>
      </c>
      <c r="R2272">
        <v>0.24548671083324544</v>
      </c>
      <c r="S2272">
        <v>0.17323624254317324</v>
      </c>
    </row>
    <row r="2273" spans="2:19" x14ac:dyDescent="0.45">
      <c r="B2273" s="3">
        <v>43554</v>
      </c>
      <c r="I2273">
        <v>0.41793608124253284</v>
      </c>
      <c r="J2273">
        <v>0.29607228195937874</v>
      </c>
      <c r="K2273">
        <v>0.28599163679808842</v>
      </c>
      <c r="Q2273">
        <v>0.52207267790913847</v>
      </c>
      <c r="R2273">
        <v>0.26133887619173024</v>
      </c>
      <c r="S2273">
        <v>0.21658844589913126</v>
      </c>
    </row>
    <row r="2274" spans="2:19" x14ac:dyDescent="0.45">
      <c r="B2274" s="3">
        <v>43554</v>
      </c>
      <c r="I2274">
        <v>0.4095131921218878</v>
      </c>
      <c r="J2274">
        <v>0.2824228911185433</v>
      </c>
      <c r="K2274">
        <v>0.3080639167595689</v>
      </c>
      <c r="Q2274">
        <v>0.41154819415688981</v>
      </c>
      <c r="R2274">
        <v>0.29422590292155504</v>
      </c>
      <c r="S2274">
        <v>0.29422590292155504</v>
      </c>
    </row>
    <row r="2275" spans="2:19" x14ac:dyDescent="0.45">
      <c r="B2275" s="3">
        <v>43555</v>
      </c>
      <c r="I2275">
        <v>0.31290626328898608</v>
      </c>
      <c r="J2275">
        <v>0.29650385760281878</v>
      </c>
      <c r="K2275">
        <v>0.39058987910819515</v>
      </c>
      <c r="Q2275">
        <v>0.31338439665632006</v>
      </c>
      <c r="R2275">
        <v>0.27743164883916549</v>
      </c>
      <c r="S2275">
        <v>0.40918395450451467</v>
      </c>
    </row>
    <row r="2276" spans="2:19" x14ac:dyDescent="0.45">
      <c r="B2276" s="3">
        <v>43555</v>
      </c>
      <c r="I2276">
        <v>0.47175985204154219</v>
      </c>
      <c r="J2276">
        <v>0.27479015507184523</v>
      </c>
      <c r="K2276">
        <v>0.25344999288661263</v>
      </c>
      <c r="Q2276">
        <v>0.41798941798941797</v>
      </c>
      <c r="R2276">
        <v>0.29100529100529099</v>
      </c>
      <c r="S2276">
        <v>0.29100529100529099</v>
      </c>
    </row>
    <row r="2277" spans="2:19" x14ac:dyDescent="0.45">
      <c r="B2277" s="3">
        <v>43555</v>
      </c>
      <c r="I2277">
        <v>0.23773367845844115</v>
      </c>
      <c r="J2277">
        <v>0.24124245038826572</v>
      </c>
      <c r="K2277">
        <v>0.52102387115329296</v>
      </c>
      <c r="Q2277">
        <v>0.10645052347180002</v>
      </c>
      <c r="R2277">
        <v>0.21121242823370476</v>
      </c>
      <c r="S2277">
        <v>0.68233704829449504</v>
      </c>
    </row>
    <row r="2278" spans="2:19" x14ac:dyDescent="0.45">
      <c r="B2278" s="3">
        <v>43555</v>
      </c>
      <c r="I2278">
        <v>0.48872436900605926</v>
      </c>
      <c r="J2278">
        <v>0.25759399703061681</v>
      </c>
      <c r="K2278">
        <v>0.25368163396332416</v>
      </c>
      <c r="Q2278">
        <v>0.60452694337152613</v>
      </c>
      <c r="R2278">
        <v>0.21369136385670137</v>
      </c>
      <c r="S2278">
        <v>0.18178169277177259</v>
      </c>
    </row>
    <row r="2279" spans="2:19" x14ac:dyDescent="0.45">
      <c r="B2279" s="3">
        <v>43555</v>
      </c>
      <c r="I2279">
        <v>0.35813732040147128</v>
      </c>
      <c r="J2279">
        <v>0.29098225324640414</v>
      </c>
      <c r="K2279">
        <v>0.35088042635212446</v>
      </c>
      <c r="Q2279">
        <v>0.61185788733559432</v>
      </c>
      <c r="R2279">
        <v>0.2346554719166184</v>
      </c>
      <c r="S2279">
        <v>0.15348664074778726</v>
      </c>
    </row>
    <row r="2280" spans="2:19" x14ac:dyDescent="0.45">
      <c r="B2280" s="3">
        <v>43555</v>
      </c>
      <c r="I2280">
        <v>0.45161119074162548</v>
      </c>
      <c r="J2280">
        <v>0.28311302224345702</v>
      </c>
      <c r="K2280">
        <v>0.26527578701491744</v>
      </c>
      <c r="Q2280">
        <v>0.67188910640563038</v>
      </c>
      <c r="R2280">
        <v>0.20514654663981469</v>
      </c>
      <c r="S2280">
        <v>0.12296434695455501</v>
      </c>
    </row>
    <row r="2281" spans="2:19" x14ac:dyDescent="0.45">
      <c r="B2281" s="3" t="s">
        <v>5654</v>
      </c>
      <c r="I2281">
        <v>0.31877394636015333</v>
      </c>
      <c r="J2281">
        <v>0.30727969348659007</v>
      </c>
      <c r="K2281">
        <v>0.37394636015325677</v>
      </c>
      <c r="Q2281">
        <v>0.36549434588650281</v>
      </c>
      <c r="R2281">
        <v>0.29079780060172217</v>
      </c>
      <c r="S2281">
        <v>0.34370785351177507</v>
      </c>
    </row>
    <row r="2282" spans="2:19" x14ac:dyDescent="0.45">
      <c r="B2282" s="3" t="s">
        <v>5654</v>
      </c>
      <c r="I2282">
        <v>0.72073566103416853</v>
      </c>
      <c r="J2282">
        <v>0.19668922653997287</v>
      </c>
      <c r="K2282">
        <v>8.2575112425858757E-2</v>
      </c>
      <c r="Q2282">
        <v>0.36555601261483617</v>
      </c>
      <c r="R2282">
        <v>0.27642945290004112</v>
      </c>
      <c r="S2282">
        <v>0.35801453448512266</v>
      </c>
    </row>
    <row r="2283" spans="2:19" x14ac:dyDescent="0.45">
      <c r="B2283" s="3" t="s">
        <v>5654</v>
      </c>
      <c r="I2283">
        <v>0.29265873015873017</v>
      </c>
      <c r="J2283">
        <v>0.28769841269841273</v>
      </c>
      <c r="K2283">
        <v>0.41964285714285715</v>
      </c>
      <c r="Q2283">
        <v>0.39905211125815826</v>
      </c>
      <c r="R2283">
        <v>0.27655049939484427</v>
      </c>
      <c r="S2283">
        <v>0.32439738934699736</v>
      </c>
    </row>
    <row r="2284" spans="2:19" x14ac:dyDescent="0.45">
      <c r="B2284" s="3" t="s">
        <v>5655</v>
      </c>
      <c r="I2284">
        <v>0.55912472888010323</v>
      </c>
      <c r="J2284">
        <v>0.25601954808774674</v>
      </c>
      <c r="K2284">
        <v>0.18485572303215</v>
      </c>
      <c r="Q2284">
        <v>0.60373916731705779</v>
      </c>
      <c r="R2284">
        <v>0.23796624444383704</v>
      </c>
      <c r="S2284">
        <v>0.15829458823910503</v>
      </c>
    </row>
    <row r="2285" spans="2:19" x14ac:dyDescent="0.45">
      <c r="B2285" s="3" t="s">
        <v>5655</v>
      </c>
      <c r="I2285">
        <v>0.48607886636055653</v>
      </c>
      <c r="J2285">
        <v>0.25897263925432934</v>
      </c>
      <c r="K2285">
        <v>0.25494849438511408</v>
      </c>
      <c r="Q2285">
        <v>0.33008211223517669</v>
      </c>
      <c r="R2285">
        <v>0.27144671777888668</v>
      </c>
      <c r="S2285">
        <v>0.39847116998593657</v>
      </c>
    </row>
    <row r="2286" spans="2:19" x14ac:dyDescent="0.45">
      <c r="B2286" s="3" t="s">
        <v>5655</v>
      </c>
      <c r="I2286">
        <v>0.77486057486057491</v>
      </c>
      <c r="J2286">
        <v>0.15504075504075504</v>
      </c>
      <c r="K2286">
        <v>7.009867009867006E-2</v>
      </c>
      <c r="Q2286">
        <v>0.37678571428571433</v>
      </c>
      <c r="R2286">
        <v>0.28928571428571431</v>
      </c>
      <c r="S2286">
        <v>0.33392857142857146</v>
      </c>
    </row>
    <row r="2287" spans="2:19" x14ac:dyDescent="0.45">
      <c r="B2287" s="3" t="s">
        <v>5655</v>
      </c>
      <c r="I2287">
        <v>0.24980346898155115</v>
      </c>
      <c r="J2287">
        <v>0.26154515195611083</v>
      </c>
      <c r="K2287">
        <v>0.48865137906233802</v>
      </c>
      <c r="Q2287">
        <v>0.78661266466144519</v>
      </c>
      <c r="R2287">
        <v>0.14454470552031531</v>
      </c>
      <c r="S2287">
        <v>6.884262981823959E-2</v>
      </c>
    </row>
    <row r="2288" spans="2:19" x14ac:dyDescent="0.45">
      <c r="B2288" s="3" t="s">
        <v>5655</v>
      </c>
      <c r="I2288">
        <v>0.33713905142476575</v>
      </c>
      <c r="J2288">
        <v>0.28119499548070981</v>
      </c>
      <c r="K2288">
        <v>0.3816659530945245</v>
      </c>
      <c r="Q2288">
        <v>0.43955153120679796</v>
      </c>
      <c r="R2288">
        <v>0.26855289919585407</v>
      </c>
      <c r="S2288">
        <v>0.29189556959734797</v>
      </c>
    </row>
    <row r="2289" spans="2:19" x14ac:dyDescent="0.45">
      <c r="B2289" s="3" t="s">
        <v>5655</v>
      </c>
      <c r="I2289">
        <v>0.31114352752307739</v>
      </c>
      <c r="J2289">
        <v>0.3000293291346362</v>
      </c>
      <c r="K2289">
        <v>0.38882714334228646</v>
      </c>
      <c r="Q2289">
        <v>0.6302911034519405</v>
      </c>
      <c r="R2289">
        <v>0.22059877123450072</v>
      </c>
      <c r="S2289">
        <v>0.14911012531355874</v>
      </c>
    </row>
    <row r="2290" spans="2:19" x14ac:dyDescent="0.45">
      <c r="B2290" s="3" t="s">
        <v>5656</v>
      </c>
      <c r="I2290">
        <v>0.44877344877344877</v>
      </c>
      <c r="J2290">
        <v>0.27561327561327564</v>
      </c>
      <c r="K2290">
        <v>0.27561327561327564</v>
      </c>
      <c r="Q2290">
        <v>0.60495919259274566</v>
      </c>
      <c r="R2290">
        <v>0.21699223040436952</v>
      </c>
      <c r="S2290">
        <v>0.17804857700288482</v>
      </c>
    </row>
    <row r="2291" spans="2:19" x14ac:dyDescent="0.45">
      <c r="B2291" s="3" t="s">
        <v>5656</v>
      </c>
      <c r="I2291">
        <v>0.40984141825656556</v>
      </c>
      <c r="J2291">
        <v>0.29251912702123078</v>
      </c>
      <c r="K2291">
        <v>0.29763945472220366</v>
      </c>
      <c r="Q2291">
        <v>0.50988788137125729</v>
      </c>
      <c r="R2291">
        <v>0.26498359554625545</v>
      </c>
      <c r="S2291">
        <v>0.22512852308248732</v>
      </c>
    </row>
    <row r="2292" spans="2:19" x14ac:dyDescent="0.45">
      <c r="B2292" s="3" t="s">
        <v>5656</v>
      </c>
      <c r="I2292">
        <v>0.51049954349810867</v>
      </c>
      <c r="J2292">
        <v>0.26985783226816229</v>
      </c>
      <c r="K2292">
        <v>0.21964262423372899</v>
      </c>
      <c r="Q2292">
        <v>0.32025163888643909</v>
      </c>
      <c r="R2292">
        <v>0.26954169973836606</v>
      </c>
      <c r="S2292">
        <v>0.41020666137519474</v>
      </c>
    </row>
    <row r="2293" spans="2:19" x14ac:dyDescent="0.45">
      <c r="B2293" s="3" t="s">
        <v>5657</v>
      </c>
      <c r="I2293">
        <v>0.678397525164257</v>
      </c>
      <c r="J2293">
        <v>0.20144490032430815</v>
      </c>
      <c r="K2293">
        <v>0.12015757451143491</v>
      </c>
      <c r="Q2293">
        <v>0.3832199546485261</v>
      </c>
      <c r="R2293">
        <v>0.27808699237270673</v>
      </c>
      <c r="S2293">
        <v>0.33869305297876734</v>
      </c>
    </row>
    <row r="2294" spans="2:19" x14ac:dyDescent="0.45">
      <c r="B2294" s="3" t="s">
        <v>5657</v>
      </c>
      <c r="I2294">
        <v>0.39034847655537308</v>
      </c>
      <c r="J2294">
        <v>0.29114212734902384</v>
      </c>
      <c r="K2294">
        <v>0.31850939609560297</v>
      </c>
      <c r="Q2294">
        <v>0.55095785440613032</v>
      </c>
      <c r="R2294">
        <v>0.24291187739463607</v>
      </c>
      <c r="S2294">
        <v>0.2061302681992338</v>
      </c>
    </row>
    <row r="2295" spans="2:19" x14ac:dyDescent="0.45">
      <c r="B2295" s="3" t="s">
        <v>5657</v>
      </c>
      <c r="I2295">
        <v>0.36819674106201622</v>
      </c>
      <c r="J2295">
        <v>0.29862052347820844</v>
      </c>
      <c r="K2295">
        <v>0.33318273545977528</v>
      </c>
      <c r="Q2295">
        <v>0.36948259074586376</v>
      </c>
      <c r="R2295">
        <v>0.27583319068733281</v>
      </c>
      <c r="S2295">
        <v>0.35468421856680343</v>
      </c>
    </row>
    <row r="2296" spans="2:19" x14ac:dyDescent="0.45">
      <c r="B2296" s="3" t="s">
        <v>5657</v>
      </c>
      <c r="I2296">
        <v>0.26730765112743315</v>
      </c>
      <c r="J2296">
        <v>0.27169746675517675</v>
      </c>
      <c r="K2296">
        <v>0.46099488211739015</v>
      </c>
      <c r="Q2296">
        <v>0.27449858720335601</v>
      </c>
      <c r="R2296">
        <v>0.26170541023107458</v>
      </c>
      <c r="S2296">
        <v>0.46379600256556941</v>
      </c>
    </row>
    <row r="2297" spans="2:19" x14ac:dyDescent="0.45">
      <c r="B2297" s="3" t="s">
        <v>5657</v>
      </c>
      <c r="I2297">
        <v>0.46090812686782995</v>
      </c>
      <c r="J2297">
        <v>0.26295832128281754</v>
      </c>
      <c r="K2297">
        <v>0.27613355184935245</v>
      </c>
      <c r="Q2297">
        <v>0.47537647537647537</v>
      </c>
      <c r="R2297">
        <v>0.29283679283679281</v>
      </c>
      <c r="S2297">
        <v>0.23178673178673184</v>
      </c>
    </row>
    <row r="2298" spans="2:19" x14ac:dyDescent="0.45">
      <c r="B2298" s="3" t="s">
        <v>5658</v>
      </c>
      <c r="I2298">
        <v>0.66109621500280602</v>
      </c>
      <c r="J2298">
        <v>0.22460559955103818</v>
      </c>
      <c r="K2298">
        <v>0.11429818544615576</v>
      </c>
      <c r="Q2298">
        <v>0.40819012578334163</v>
      </c>
      <c r="R2298">
        <v>0.26752516414651295</v>
      </c>
      <c r="S2298">
        <v>0.32428471007014553</v>
      </c>
    </row>
    <row r="2299" spans="2:19" x14ac:dyDescent="0.45">
      <c r="B2299" s="3" t="s">
        <v>5659</v>
      </c>
      <c r="I2299">
        <v>0.66278302742459483</v>
      </c>
      <c r="J2299">
        <v>0.21703029403519192</v>
      </c>
      <c r="K2299">
        <v>0.12018667854021341</v>
      </c>
      <c r="Q2299">
        <v>0.47619047619047622</v>
      </c>
      <c r="R2299">
        <v>0.26190476190476192</v>
      </c>
      <c r="S2299">
        <v>0.26190476190476192</v>
      </c>
    </row>
    <row r="2300" spans="2:19" x14ac:dyDescent="0.45">
      <c r="B2300" s="3" t="s">
        <v>5659</v>
      </c>
      <c r="I2300">
        <v>0.59593532215142198</v>
      </c>
      <c r="J2300">
        <v>0.23122756613931822</v>
      </c>
      <c r="K2300">
        <v>0.17283711170925981</v>
      </c>
      <c r="Q2300">
        <v>0.64068100358422941</v>
      </c>
      <c r="R2300">
        <v>0.22401433691756276</v>
      </c>
      <c r="S2300">
        <v>0.13530465949820791</v>
      </c>
    </row>
    <row r="2301" spans="2:19" x14ac:dyDescent="0.45">
      <c r="B2301" s="3" t="s">
        <v>5659</v>
      </c>
      <c r="I2301">
        <v>0.59658244568730501</v>
      </c>
      <c r="J2301">
        <v>0.23187468967520122</v>
      </c>
      <c r="K2301">
        <v>0.17154286463749382</v>
      </c>
      <c r="Q2301">
        <v>0.53003423591658894</v>
      </c>
      <c r="R2301">
        <v>0.260192966075319</v>
      </c>
      <c r="S2301">
        <v>0.20977279800809215</v>
      </c>
    </row>
    <row r="2302" spans="2:19" x14ac:dyDescent="0.45">
      <c r="B2302" s="3" t="s">
        <v>5659</v>
      </c>
      <c r="I2302">
        <v>0.33120748299319724</v>
      </c>
      <c r="J2302">
        <v>0.28656462585034009</v>
      </c>
      <c r="K2302">
        <v>0.3822278911564625</v>
      </c>
      <c r="Q2302">
        <v>0.50962648239038244</v>
      </c>
      <c r="R2302">
        <v>0.24883972684133848</v>
      </c>
      <c r="S2302">
        <v>0.24153379076827913</v>
      </c>
    </row>
    <row r="2303" spans="2:19" x14ac:dyDescent="0.45">
      <c r="B2303" s="3" t="s">
        <v>5660</v>
      </c>
      <c r="I2303">
        <v>0.35690776884806735</v>
      </c>
      <c r="J2303">
        <v>0.27079984691924991</v>
      </c>
      <c r="K2303">
        <v>0.37229238423268279</v>
      </c>
      <c r="Q2303">
        <v>0.29586184424894102</v>
      </c>
      <c r="R2303">
        <v>0.27631150211795374</v>
      </c>
      <c r="S2303">
        <v>0.42782665363310524</v>
      </c>
    </row>
    <row r="2304" spans="2:19" x14ac:dyDescent="0.45">
      <c r="B2304" s="3" t="s">
        <v>5660</v>
      </c>
      <c r="I2304">
        <v>0.43750287773891677</v>
      </c>
      <c r="J2304">
        <v>0.26224167113291746</v>
      </c>
      <c r="K2304">
        <v>0.30025545112816576</v>
      </c>
      <c r="Q2304">
        <v>0.46090812686782995</v>
      </c>
      <c r="R2304">
        <v>0.27613355184935245</v>
      </c>
      <c r="S2304">
        <v>0.26295832128281754</v>
      </c>
    </row>
    <row r="2305" spans="2:19" x14ac:dyDescent="0.45">
      <c r="B2305" s="3" t="s">
        <v>5660</v>
      </c>
      <c r="I2305">
        <v>0.24035514640151004</v>
      </c>
      <c r="J2305">
        <v>0.25888739250973836</v>
      </c>
      <c r="K2305">
        <v>0.50075746108875174</v>
      </c>
      <c r="Q2305">
        <v>0.30789147810424411</v>
      </c>
      <c r="R2305">
        <v>0.29201846223122824</v>
      </c>
      <c r="S2305">
        <v>0.40009005966452782</v>
      </c>
    </row>
    <row r="2306" spans="2:19" x14ac:dyDescent="0.45">
      <c r="B2306" s="3" t="s">
        <v>5660</v>
      </c>
      <c r="I2306">
        <v>0.35002003946232579</v>
      </c>
      <c r="J2306">
        <v>0.28516154889628803</v>
      </c>
      <c r="K2306">
        <v>0.36481841164138612</v>
      </c>
      <c r="Q2306">
        <v>0.49824648882240508</v>
      </c>
      <c r="R2306">
        <v>0.26040056511260701</v>
      </c>
      <c r="S2306">
        <v>0.24135294606498797</v>
      </c>
    </row>
    <row r="2307" spans="2:19" x14ac:dyDescent="0.45">
      <c r="B2307" s="3" t="s">
        <v>5660</v>
      </c>
      <c r="I2307">
        <v>0.2605244996549344</v>
      </c>
      <c r="J2307">
        <v>0.26466528640441683</v>
      </c>
      <c r="K2307">
        <v>0.47481021394064871</v>
      </c>
      <c r="Q2307">
        <v>0.82355760999828798</v>
      </c>
      <c r="R2307">
        <v>0.12761513439479538</v>
      </c>
      <c r="S2307">
        <v>4.88272556069166E-2</v>
      </c>
    </row>
    <row r="2308" spans="2:19" x14ac:dyDescent="0.45">
      <c r="B2308" s="3" t="s">
        <v>5661</v>
      </c>
      <c r="I2308">
        <v>0.74463286392918049</v>
      </c>
      <c r="J2308">
        <v>0.16231798254887866</v>
      </c>
      <c r="K2308">
        <v>9.3049153521940778E-2</v>
      </c>
      <c r="Q2308">
        <v>0.4089026915113872</v>
      </c>
      <c r="R2308">
        <v>0.25983436853002068</v>
      </c>
      <c r="S2308">
        <v>0.33126293995859213</v>
      </c>
    </row>
    <row r="2309" spans="2:19" x14ac:dyDescent="0.45">
      <c r="B2309" s="3" t="s">
        <v>5661</v>
      </c>
      <c r="I2309">
        <v>0.35215925276756288</v>
      </c>
      <c r="J2309">
        <v>0.30266961466054154</v>
      </c>
      <c r="K2309">
        <v>0.34517113257189547</v>
      </c>
      <c r="Q2309">
        <v>0.38998538011695905</v>
      </c>
      <c r="R2309">
        <v>0.28581871345029236</v>
      </c>
      <c r="S2309">
        <v>0.32419590643274848</v>
      </c>
    </row>
    <row r="2310" spans="2:19" x14ac:dyDescent="0.45">
      <c r="B2310" s="3" t="s">
        <v>5661</v>
      </c>
      <c r="I2310">
        <v>0.38095623082283281</v>
      </c>
      <c r="J2310">
        <v>0.29537361067800072</v>
      </c>
      <c r="K2310">
        <v>0.32367015849916653</v>
      </c>
      <c r="Q2310">
        <v>0.34274691358024689</v>
      </c>
      <c r="R2310">
        <v>0.28487654320987654</v>
      </c>
      <c r="S2310">
        <v>0.37237654320987656</v>
      </c>
    </row>
    <row r="2311" spans="2:19" x14ac:dyDescent="0.45">
      <c r="B2311" s="3" t="s">
        <v>5662</v>
      </c>
      <c r="I2311">
        <v>0.16669803626325366</v>
      </c>
      <c r="J2311">
        <v>0.23596210552732291</v>
      </c>
      <c r="K2311">
        <v>0.59733985820942337</v>
      </c>
      <c r="Q2311">
        <v>0.54210026802006961</v>
      </c>
      <c r="R2311">
        <v>0.23686877634789993</v>
      </c>
      <c r="S2311">
        <v>0.22103095563203048</v>
      </c>
    </row>
    <row r="2312" spans="2:19" x14ac:dyDescent="0.45">
      <c r="B2312" s="3" t="s">
        <v>5662</v>
      </c>
      <c r="I2312">
        <v>0.4510768313585215</v>
      </c>
      <c r="J2312">
        <v>0.29234667262836278</v>
      </c>
      <c r="K2312">
        <v>0.25657649601311577</v>
      </c>
      <c r="Q2312">
        <v>0.5812890812890813</v>
      </c>
      <c r="R2312">
        <v>0.25300625300625301</v>
      </c>
      <c r="S2312">
        <v>0.16570466570466569</v>
      </c>
    </row>
    <row r="2313" spans="2:19" x14ac:dyDescent="0.45">
      <c r="B2313" s="3" t="s">
        <v>5662</v>
      </c>
      <c r="I2313">
        <v>0.58061821219715959</v>
      </c>
      <c r="J2313">
        <v>0.23429786587681323</v>
      </c>
      <c r="K2313">
        <v>0.18508392192602718</v>
      </c>
      <c r="Q2313">
        <v>0.15856571412126969</v>
      </c>
      <c r="R2313">
        <v>0.22366111255000146</v>
      </c>
      <c r="S2313">
        <v>0.61777317332872883</v>
      </c>
    </row>
    <row r="2314" spans="2:19" x14ac:dyDescent="0.45">
      <c r="B2314" s="3" t="s">
        <v>5662</v>
      </c>
      <c r="I2314">
        <v>0.11640723342851006</v>
      </c>
      <c r="J2314">
        <v>0.20082281784409448</v>
      </c>
      <c r="K2314">
        <v>0.6827699487273956</v>
      </c>
      <c r="Q2314">
        <v>0.3080639167595689</v>
      </c>
      <c r="R2314">
        <v>0.2824228911185433</v>
      </c>
      <c r="S2314">
        <v>0.4095131921218878</v>
      </c>
    </row>
    <row r="2315" spans="2:19" x14ac:dyDescent="0.45">
      <c r="B2315" s="3" t="s">
        <v>5662</v>
      </c>
      <c r="I2315">
        <v>0.65116798520604013</v>
      </c>
      <c r="J2315">
        <v>0.20805044906524819</v>
      </c>
      <c r="K2315">
        <v>0.14078156572871159</v>
      </c>
      <c r="Q2315">
        <v>0.3453612926652142</v>
      </c>
      <c r="R2315">
        <v>0.28749092229484385</v>
      </c>
      <c r="S2315">
        <v>0.36714778503994194</v>
      </c>
    </row>
    <row r="2316" spans="2:19" x14ac:dyDescent="0.45">
      <c r="B2316" s="3" t="s">
        <v>5662</v>
      </c>
      <c r="I2316">
        <v>0.38582246002690945</v>
      </c>
      <c r="J2316">
        <v>0.26766325604680991</v>
      </c>
      <c r="K2316">
        <v>0.34651428392628053</v>
      </c>
      <c r="Q2316">
        <v>0.47200909349246944</v>
      </c>
      <c r="R2316">
        <v>0.26612674055129298</v>
      </c>
      <c r="S2316">
        <v>0.26186416595623757</v>
      </c>
    </row>
    <row r="2317" spans="2:19" x14ac:dyDescent="0.45">
      <c r="B2317" s="3">
        <v>43589</v>
      </c>
      <c r="I2317">
        <v>0.68808797792909493</v>
      </c>
      <c r="J2317">
        <v>0.18885602708424085</v>
      </c>
      <c r="K2317">
        <v>0.12305599498666424</v>
      </c>
      <c r="Q2317">
        <v>0.40813464235624125</v>
      </c>
      <c r="R2317">
        <v>0.29593267882187935</v>
      </c>
      <c r="S2317">
        <v>0.29593267882187935</v>
      </c>
    </row>
    <row r="2318" spans="2:19" x14ac:dyDescent="0.45">
      <c r="B2318" s="3">
        <v>43589</v>
      </c>
      <c r="I2318">
        <v>0.55814052038308326</v>
      </c>
      <c r="J2318">
        <v>0.25112297652343424</v>
      </c>
      <c r="K2318">
        <v>0.19073650309348253</v>
      </c>
      <c r="Q2318">
        <v>0.62418408603147557</v>
      </c>
      <c r="R2318">
        <v>0.21579729210251294</v>
      </c>
      <c r="S2318">
        <v>0.1600186218660114</v>
      </c>
    </row>
    <row r="2319" spans="2:19" x14ac:dyDescent="0.45">
      <c r="B2319" s="3">
        <v>43590</v>
      </c>
      <c r="I2319">
        <v>0.67823777682932618</v>
      </c>
      <c r="J2319">
        <v>0.19623464693887224</v>
      </c>
      <c r="K2319">
        <v>0.12552757623180155</v>
      </c>
      <c r="Q2319">
        <v>0.59127381349603569</v>
      </c>
      <c r="R2319">
        <v>0.24426013314902201</v>
      </c>
      <c r="S2319">
        <v>0.16446605335494224</v>
      </c>
    </row>
    <row r="2320" spans="2:19" x14ac:dyDescent="0.45">
      <c r="B2320" s="3">
        <v>43590</v>
      </c>
      <c r="I2320">
        <v>0.52865397366676137</v>
      </c>
      <c r="J2320">
        <v>0.26295349057497397</v>
      </c>
      <c r="K2320">
        <v>0.20839253575826464</v>
      </c>
      <c r="Q2320">
        <v>0.44858776844070963</v>
      </c>
      <c r="R2320">
        <v>0.26651493930905701</v>
      </c>
      <c r="S2320">
        <v>0.28489729225023347</v>
      </c>
    </row>
    <row r="2321" spans="2:19" x14ac:dyDescent="0.45">
      <c r="B2321" s="3">
        <v>43590</v>
      </c>
      <c r="I2321">
        <v>0.36797497729795181</v>
      </c>
      <c r="J2321">
        <v>0.27884841758315676</v>
      </c>
      <c r="K2321">
        <v>0.35317660511889148</v>
      </c>
      <c r="Q2321">
        <v>0.28962502875546359</v>
      </c>
      <c r="R2321">
        <v>0.26201978375891427</v>
      </c>
      <c r="S2321">
        <v>0.44835518748562231</v>
      </c>
    </row>
    <row r="2322" spans="2:19" x14ac:dyDescent="0.45">
      <c r="B2322" s="3">
        <v>43590</v>
      </c>
      <c r="I2322">
        <v>0.62921808616351493</v>
      </c>
      <c r="J2322">
        <v>0.21658717034337158</v>
      </c>
      <c r="K2322">
        <v>0.15419474349311343</v>
      </c>
      <c r="Q2322">
        <v>0.46304571778594505</v>
      </c>
      <c r="R2322">
        <v>0.24921344247689051</v>
      </c>
      <c r="S2322">
        <v>0.28774083973716452</v>
      </c>
    </row>
    <row r="2323" spans="2:19" x14ac:dyDescent="0.45">
      <c r="B2323" s="3">
        <v>43590</v>
      </c>
      <c r="I2323">
        <v>0.3832199546485261</v>
      </c>
      <c r="J2323">
        <v>0.27808699237270673</v>
      </c>
      <c r="K2323">
        <v>0.33869305297876734</v>
      </c>
      <c r="Q2323">
        <v>0.43983664913897474</v>
      </c>
      <c r="R2323">
        <v>0.28241267776151502</v>
      </c>
      <c r="S2323">
        <v>0.27775067309951035</v>
      </c>
    </row>
    <row r="2324" spans="2:19" x14ac:dyDescent="0.45">
      <c r="B2324" s="3">
        <v>43590</v>
      </c>
      <c r="I2324">
        <v>0.35801453448512266</v>
      </c>
      <c r="J2324">
        <v>0.27642945290004112</v>
      </c>
      <c r="K2324">
        <v>0.36555601261483617</v>
      </c>
      <c r="Q2324">
        <v>0.6349210171726728</v>
      </c>
      <c r="R2324">
        <v>0.23240962128379342</v>
      </c>
      <c r="S2324">
        <v>0.1326693615435337</v>
      </c>
    </row>
    <row r="2325" spans="2:19" x14ac:dyDescent="0.45">
      <c r="B2325" s="3">
        <v>43590</v>
      </c>
      <c r="I2325">
        <v>0.66310066250188127</v>
      </c>
      <c r="J2325">
        <v>0.19816459121168359</v>
      </c>
      <c r="K2325">
        <v>0.1387347462864352</v>
      </c>
      <c r="Q2325">
        <v>0.75610841423948216</v>
      </c>
      <c r="R2325">
        <v>0.16903317152103559</v>
      </c>
      <c r="S2325">
        <v>7.485841423948221E-2</v>
      </c>
    </row>
    <row r="2326" spans="2:19" x14ac:dyDescent="0.45">
      <c r="B2326" s="3">
        <v>43594</v>
      </c>
      <c r="I2326">
        <v>0.62397560510768058</v>
      </c>
      <c r="J2326">
        <v>0.21272019385226931</v>
      </c>
      <c r="K2326">
        <v>0.16330420104005011</v>
      </c>
      <c r="Q2326">
        <v>0.51079607303365726</v>
      </c>
      <c r="R2326">
        <v>0.25000931748461336</v>
      </c>
      <c r="S2326">
        <v>0.23919460948172941</v>
      </c>
    </row>
    <row r="2327" spans="2:19" x14ac:dyDescent="0.45">
      <c r="B2327" s="3">
        <v>43594</v>
      </c>
      <c r="I2327">
        <v>0.40723577605136824</v>
      </c>
      <c r="J2327">
        <v>0.27548347038601906</v>
      </c>
      <c r="K2327">
        <v>0.31728075356261259</v>
      </c>
      <c r="Q2327">
        <v>0.80690627202255116</v>
      </c>
      <c r="R2327">
        <v>0.12861169837914027</v>
      </c>
      <c r="S2327">
        <v>6.4482029598308704E-2</v>
      </c>
    </row>
    <row r="2328" spans="2:19" x14ac:dyDescent="0.45">
      <c r="B2328" s="3">
        <v>43595</v>
      </c>
      <c r="I2328">
        <v>0.28311302224345708</v>
      </c>
      <c r="J2328">
        <v>0.2652757870149175</v>
      </c>
      <c r="K2328">
        <v>0.45161119074162553</v>
      </c>
      <c r="Q2328">
        <v>0.39142823397407506</v>
      </c>
      <c r="R2328">
        <v>0.25645170815247881</v>
      </c>
      <c r="S2328">
        <v>0.35212005787344614</v>
      </c>
    </row>
    <row r="2329" spans="2:19" x14ac:dyDescent="0.45">
      <c r="B2329" s="3">
        <v>43595</v>
      </c>
      <c r="I2329">
        <v>0.3148920101042319</v>
      </c>
      <c r="J2329">
        <v>0.27441642194334143</v>
      </c>
      <c r="K2329">
        <v>0.41069156795242651</v>
      </c>
      <c r="Q2329">
        <v>0.22597744262978306</v>
      </c>
      <c r="R2329">
        <v>0.27448490531635023</v>
      </c>
      <c r="S2329">
        <v>0.49953765205386685</v>
      </c>
    </row>
    <row r="2330" spans="2:19" x14ac:dyDescent="0.45">
      <c r="B2330" s="3">
        <v>43597</v>
      </c>
      <c r="I2330">
        <v>0.20794881259997536</v>
      </c>
      <c r="J2330">
        <v>0.26110495877937734</v>
      </c>
      <c r="K2330">
        <v>0.53094622862064722</v>
      </c>
      <c r="Q2330">
        <v>0.52008943630072946</v>
      </c>
      <c r="R2330">
        <v>0.25935563458332128</v>
      </c>
      <c r="S2330">
        <v>0.22055492911594915</v>
      </c>
    </row>
    <row r="2331" spans="2:19" x14ac:dyDescent="0.45">
      <c r="B2331" s="3">
        <v>43597</v>
      </c>
      <c r="I2331">
        <v>0.64278713356500039</v>
      </c>
      <c r="J2331">
        <v>0.20867860643321751</v>
      </c>
      <c r="K2331">
        <v>0.14853426000178208</v>
      </c>
      <c r="Q2331">
        <v>0.36481955100880931</v>
      </c>
      <c r="R2331">
        <v>0.26251776072747934</v>
      </c>
      <c r="S2331">
        <v>0.37266268826371124</v>
      </c>
    </row>
    <row r="2332" spans="2:19" x14ac:dyDescent="0.45">
      <c r="B2332" s="3">
        <v>43597</v>
      </c>
      <c r="I2332">
        <v>9.8781937017231147E-2</v>
      </c>
      <c r="J2332">
        <v>0.16986036838978019</v>
      </c>
      <c r="K2332">
        <v>0.73135769459298872</v>
      </c>
      <c r="Q2332">
        <v>0.58255872818979615</v>
      </c>
      <c r="R2332">
        <v>0.24676839239946033</v>
      </c>
      <c r="S2332">
        <v>0.17067287941074349</v>
      </c>
    </row>
    <row r="2333" spans="2:19" x14ac:dyDescent="0.45">
      <c r="B2333" s="3">
        <v>43598</v>
      </c>
      <c r="I2333">
        <v>0.64143264143264145</v>
      </c>
      <c r="J2333">
        <v>0.21286121286121287</v>
      </c>
      <c r="K2333">
        <v>0.14570614570614573</v>
      </c>
      <c r="Q2333">
        <v>0.56061871851345535</v>
      </c>
      <c r="R2333">
        <v>0.26153768259031412</v>
      </c>
      <c r="S2333">
        <v>0.17784359889623047</v>
      </c>
    </row>
    <row r="2334" spans="2:19" x14ac:dyDescent="0.45">
      <c r="B2334" s="3">
        <v>43601</v>
      </c>
      <c r="I2334">
        <v>0.50075746108875174</v>
      </c>
      <c r="J2334">
        <v>0.25888739250973836</v>
      </c>
      <c r="K2334">
        <v>0.24035514640151004</v>
      </c>
      <c r="Q2334">
        <v>0.56020741577657118</v>
      </c>
      <c r="R2334">
        <v>0.23182235054940079</v>
      </c>
      <c r="S2334">
        <v>0.20797023367402806</v>
      </c>
    </row>
    <row r="2335" spans="2:19" x14ac:dyDescent="0.45">
      <c r="B2335" s="3">
        <v>43602</v>
      </c>
      <c r="I2335">
        <v>0.55998844202110987</v>
      </c>
      <c r="J2335">
        <v>0.23493338012394271</v>
      </c>
      <c r="K2335">
        <v>0.20507817785494739</v>
      </c>
      <c r="Q2335">
        <v>0.67323550289898448</v>
      </c>
      <c r="R2335">
        <v>0.21489865901997182</v>
      </c>
      <c r="S2335">
        <v>0.11186583808104372</v>
      </c>
    </row>
    <row r="2336" spans="2:19" x14ac:dyDescent="0.45">
      <c r="B2336" s="3">
        <v>43604</v>
      </c>
      <c r="I2336">
        <v>0.55984671774145467</v>
      </c>
      <c r="J2336">
        <v>0.245321666374298</v>
      </c>
      <c r="K2336">
        <v>0.19483161588424755</v>
      </c>
      <c r="Q2336">
        <v>0.40762995295051307</v>
      </c>
      <c r="R2336">
        <v>0.28053965194716857</v>
      </c>
      <c r="S2336">
        <v>0.31183039510231847</v>
      </c>
    </row>
    <row r="2337" spans="2:19" x14ac:dyDescent="0.45">
      <c r="B2337" s="3">
        <v>43605</v>
      </c>
      <c r="I2337">
        <v>0.50883302905058214</v>
      </c>
      <c r="J2337">
        <v>0.26392874322558035</v>
      </c>
      <c r="K2337">
        <v>0.22723822772383748</v>
      </c>
      <c r="Q2337">
        <v>0.35042735042735046</v>
      </c>
      <c r="R2337">
        <v>0.29914529914529919</v>
      </c>
      <c r="S2337">
        <v>0.35042735042735046</v>
      </c>
    </row>
    <row r="2338" spans="2:19" x14ac:dyDescent="0.45">
      <c r="B2338" s="3">
        <v>43609</v>
      </c>
      <c r="I2338">
        <v>0.65276334656158097</v>
      </c>
      <c r="J2338">
        <v>0.21345509313973027</v>
      </c>
      <c r="K2338">
        <v>0.13378156029868871</v>
      </c>
      <c r="Q2338">
        <v>0.28367928367928363</v>
      </c>
      <c r="R2338">
        <v>0.2739112739112739</v>
      </c>
      <c r="S2338">
        <v>0.44240944240944235</v>
      </c>
    </row>
    <row r="2339" spans="2:19" x14ac:dyDescent="0.45">
      <c r="B2339" s="3">
        <v>43612</v>
      </c>
      <c r="I2339">
        <v>0.27410566216536364</v>
      </c>
      <c r="J2339">
        <v>0.27410566216536364</v>
      </c>
      <c r="K2339">
        <v>0.45178867566927267</v>
      </c>
      <c r="Q2339">
        <v>0.5077962577962577</v>
      </c>
      <c r="R2339">
        <v>0.27494802494802495</v>
      </c>
      <c r="S2339">
        <v>0.21725571725571724</v>
      </c>
    </row>
    <row r="2340" spans="2:19" x14ac:dyDescent="0.45">
      <c r="B2340" s="3">
        <v>43666</v>
      </c>
      <c r="I2340">
        <v>0.52065128004119499</v>
      </c>
      <c r="J2340">
        <v>0.25198097038727879</v>
      </c>
      <c r="K2340">
        <v>0.22736774957152631</v>
      </c>
      <c r="Q2340">
        <v>0.6572008113590263</v>
      </c>
      <c r="R2340">
        <v>0.202839756592292</v>
      </c>
      <c r="S2340">
        <v>0.13995943204868147</v>
      </c>
    </row>
    <row r="2341" spans="2:19" x14ac:dyDescent="0.45">
      <c r="B2341" s="3">
        <v>43666</v>
      </c>
      <c r="I2341">
        <v>0.32419590643274848</v>
      </c>
      <c r="J2341">
        <v>0.28581871345029236</v>
      </c>
      <c r="K2341">
        <v>0.38998538011695905</v>
      </c>
      <c r="Q2341">
        <v>0.45439134615750087</v>
      </c>
      <c r="R2341">
        <v>0.25644154057248847</v>
      </c>
      <c r="S2341">
        <v>0.28916711327001066</v>
      </c>
    </row>
    <row r="2342" spans="2:19" x14ac:dyDescent="0.45">
      <c r="B2342" s="3">
        <v>43666</v>
      </c>
      <c r="I2342">
        <v>0.31290626328898608</v>
      </c>
      <c r="J2342">
        <v>0.29650385760281878</v>
      </c>
      <c r="K2342">
        <v>0.39058987910819515</v>
      </c>
      <c r="Q2342">
        <v>0.41040893442640164</v>
      </c>
      <c r="R2342">
        <v>0.29118802917929548</v>
      </c>
      <c r="S2342">
        <v>0.29840303639430271</v>
      </c>
    </row>
    <row r="2343" spans="2:19" x14ac:dyDescent="0.45">
      <c r="B2343" s="3">
        <v>43666</v>
      </c>
      <c r="I2343">
        <v>0.28196319883025484</v>
      </c>
      <c r="J2343">
        <v>0.25596103198301756</v>
      </c>
      <c r="K2343">
        <v>0.46207576918672766</v>
      </c>
      <c r="Q2343">
        <v>0.4510768313585215</v>
      </c>
      <c r="R2343">
        <v>0.25657649601311577</v>
      </c>
      <c r="S2343">
        <v>0.29234667262836278</v>
      </c>
    </row>
    <row r="2344" spans="2:19" x14ac:dyDescent="0.45">
      <c r="B2344" s="3">
        <v>43667</v>
      </c>
      <c r="I2344">
        <v>0.43784475530647371</v>
      </c>
      <c r="J2344">
        <v>0.29530912139799659</v>
      </c>
      <c r="K2344">
        <v>0.26684612329552981</v>
      </c>
      <c r="Q2344">
        <v>0.43808825933088347</v>
      </c>
      <c r="R2344">
        <v>0.27147944294768317</v>
      </c>
      <c r="S2344">
        <v>0.29043229772143347</v>
      </c>
    </row>
    <row r="2345" spans="2:19" x14ac:dyDescent="0.45">
      <c r="B2345" s="3">
        <v>43667</v>
      </c>
      <c r="I2345">
        <v>0.58763244431733408</v>
      </c>
      <c r="J2345">
        <v>0.22858843801064807</v>
      </c>
      <c r="K2345">
        <v>0.18377911767201766</v>
      </c>
      <c r="Q2345">
        <v>0.44097554068882522</v>
      </c>
      <c r="R2345">
        <v>0.2498318643587838</v>
      </c>
      <c r="S2345">
        <v>0.3091925949523911</v>
      </c>
    </row>
    <row r="2346" spans="2:19" x14ac:dyDescent="0.45">
      <c r="B2346" s="3">
        <v>43667</v>
      </c>
      <c r="I2346">
        <v>0.57253340449942847</v>
      </c>
      <c r="J2346">
        <v>0.23347126903010726</v>
      </c>
      <c r="K2346">
        <v>0.19399532647046427</v>
      </c>
      <c r="Q2346">
        <v>0.35206983948183612</v>
      </c>
      <c r="R2346">
        <v>0.2732188116023655</v>
      </c>
      <c r="S2346">
        <v>0.37471134891579838</v>
      </c>
    </row>
    <row r="2347" spans="2:19" x14ac:dyDescent="0.45">
      <c r="B2347" s="3">
        <v>43667</v>
      </c>
      <c r="I2347">
        <v>0.38266300672315706</v>
      </c>
      <c r="J2347">
        <v>0.2919600588773521</v>
      </c>
      <c r="K2347">
        <v>0.32537693439949078</v>
      </c>
      <c r="Q2347">
        <v>0.33713905142476575</v>
      </c>
      <c r="R2347">
        <v>0.28119499548070981</v>
      </c>
      <c r="S2347">
        <v>0.3816659530945245</v>
      </c>
    </row>
    <row r="2348" spans="2:19" x14ac:dyDescent="0.45">
      <c r="B2348" s="3">
        <v>43667</v>
      </c>
      <c r="I2348">
        <v>0.65024199497523705</v>
      </c>
      <c r="J2348">
        <v>0.20712445883444514</v>
      </c>
      <c r="K2348">
        <v>0.14263354619031771</v>
      </c>
      <c r="Q2348">
        <v>0.41932991113318985</v>
      </c>
      <c r="R2348">
        <v>0.27791576971904847</v>
      </c>
      <c r="S2348">
        <v>0.30275431914776185</v>
      </c>
    </row>
    <row r="2349" spans="2:19" x14ac:dyDescent="0.45">
      <c r="B2349" s="3">
        <v>43673</v>
      </c>
      <c r="I2349">
        <v>0.40791062801932371</v>
      </c>
      <c r="J2349">
        <v>0.3064613526570048</v>
      </c>
      <c r="K2349">
        <v>0.28562801932367149</v>
      </c>
      <c r="Q2349">
        <v>0.61007584440310891</v>
      </c>
      <c r="R2349">
        <v>0.23979983591053991</v>
      </c>
      <c r="S2349">
        <v>0.15012431968635112</v>
      </c>
    </row>
    <row r="2350" spans="2:19" x14ac:dyDescent="0.45">
      <c r="B2350" s="3">
        <v>43673</v>
      </c>
      <c r="I2350">
        <v>0.33986013986013985</v>
      </c>
      <c r="J2350">
        <v>0.28391608391608392</v>
      </c>
      <c r="K2350">
        <v>0.37622377622377623</v>
      </c>
      <c r="Q2350">
        <v>0.47338935574229696</v>
      </c>
      <c r="R2350">
        <v>0.25910364145658266</v>
      </c>
      <c r="S2350">
        <v>0.2675070028011205</v>
      </c>
    </row>
    <row r="2351" spans="2:19" x14ac:dyDescent="0.45">
      <c r="B2351" s="3">
        <v>43674</v>
      </c>
      <c r="I2351">
        <v>0.4397416984843226</v>
      </c>
      <c r="J2351">
        <v>0.28712541941455516</v>
      </c>
      <c r="K2351">
        <v>0.2731328821011223</v>
      </c>
      <c r="Q2351">
        <v>0.52956596637081976</v>
      </c>
      <c r="R2351">
        <v>0.26386548327903236</v>
      </c>
      <c r="S2351">
        <v>0.20656855035014793</v>
      </c>
    </row>
    <row r="2352" spans="2:19" x14ac:dyDescent="0.45">
      <c r="B2352" s="3">
        <v>43674</v>
      </c>
      <c r="I2352">
        <v>0.38949938949938945</v>
      </c>
      <c r="J2352">
        <v>0.28052503052503047</v>
      </c>
      <c r="K2352">
        <v>0.32997557997557991</v>
      </c>
      <c r="Q2352">
        <v>0.29672997959634834</v>
      </c>
      <c r="R2352">
        <v>0.26400440689882615</v>
      </c>
      <c r="S2352">
        <v>0.43926561350482546</v>
      </c>
    </row>
    <row r="2353" spans="2:19" x14ac:dyDescent="0.45">
      <c r="B2353" s="3">
        <v>43674</v>
      </c>
      <c r="I2353">
        <v>0.42782665363310524</v>
      </c>
      <c r="J2353">
        <v>0.29586184424894102</v>
      </c>
      <c r="K2353">
        <v>0.27631150211795374</v>
      </c>
      <c r="Q2353">
        <v>0.45161119074162548</v>
      </c>
      <c r="R2353">
        <v>0.28311302224345702</v>
      </c>
      <c r="S2353">
        <v>0.26527578701491744</v>
      </c>
    </row>
    <row r="2354" spans="2:19" x14ac:dyDescent="0.45">
      <c r="B2354" s="3">
        <v>43674</v>
      </c>
      <c r="I2354">
        <v>0.46337989020915848</v>
      </c>
      <c r="J2354">
        <v>0.28326731985268566</v>
      </c>
      <c r="K2354">
        <v>0.25335278993815574</v>
      </c>
      <c r="Q2354">
        <v>0.35162260356488989</v>
      </c>
      <c r="R2354">
        <v>0.28195642069115984</v>
      </c>
      <c r="S2354">
        <v>0.36642097574395022</v>
      </c>
    </row>
    <row r="2355" spans="2:19" x14ac:dyDescent="0.45">
      <c r="B2355" s="3">
        <v>43674</v>
      </c>
      <c r="I2355">
        <v>0.37551405395208454</v>
      </c>
      <c r="J2355">
        <v>0.29809469911337483</v>
      </c>
      <c r="K2355">
        <v>0.32639124693454064</v>
      </c>
      <c r="Q2355">
        <v>0.39034847655537308</v>
      </c>
      <c r="R2355">
        <v>0.29114212734902384</v>
      </c>
      <c r="S2355">
        <v>0.31850939609560297</v>
      </c>
    </row>
    <row r="2356" spans="2:19" x14ac:dyDescent="0.45">
      <c r="B2356" s="3">
        <v>43674</v>
      </c>
      <c r="I2356">
        <v>0.5394561015028414</v>
      </c>
      <c r="J2356">
        <v>0.25617449093548239</v>
      </c>
      <c r="K2356">
        <v>0.20436940756167638</v>
      </c>
      <c r="Q2356">
        <v>0.39058987910819515</v>
      </c>
      <c r="R2356">
        <v>0.29650385760281878</v>
      </c>
      <c r="S2356">
        <v>0.31290626328898608</v>
      </c>
    </row>
    <row r="2357" spans="2:19" x14ac:dyDescent="0.45">
      <c r="B2357" s="3">
        <v>43675</v>
      </c>
      <c r="I2357">
        <v>0.39838328376420346</v>
      </c>
      <c r="J2357">
        <v>0.29543201403187674</v>
      </c>
      <c r="K2357">
        <v>0.30618470220391975</v>
      </c>
      <c r="Q2357">
        <v>0.31295907329514061</v>
      </c>
      <c r="R2357">
        <v>0.24794862518740901</v>
      </c>
      <c r="S2357">
        <v>0.43909230151745043</v>
      </c>
    </row>
    <row r="2358" spans="2:19" x14ac:dyDescent="0.45">
      <c r="B2358" s="3" t="s">
        <v>5663</v>
      </c>
      <c r="I2358">
        <v>0.38248289918510248</v>
      </c>
      <c r="J2358">
        <v>0.27282709656554721</v>
      </c>
      <c r="K2358">
        <v>0.34469000424935042</v>
      </c>
      <c r="Q2358">
        <v>0.61568951442369158</v>
      </c>
      <c r="R2358">
        <v>0.22782843036007588</v>
      </c>
      <c r="S2358">
        <v>0.15648205521623243</v>
      </c>
    </row>
    <row r="2359" spans="2:19" x14ac:dyDescent="0.45">
      <c r="B2359" s="3" t="s">
        <v>5663</v>
      </c>
      <c r="I2359">
        <v>0.45019033254327373</v>
      </c>
      <c r="J2359">
        <v>0.28169216404510528</v>
      </c>
      <c r="K2359">
        <v>0.26811750341162111</v>
      </c>
      <c r="Q2359">
        <v>0.51047277310740435</v>
      </c>
      <c r="R2359">
        <v>0.25740355566370482</v>
      </c>
      <c r="S2359">
        <v>0.23212367122889083</v>
      </c>
    </row>
    <row r="2360" spans="2:19" x14ac:dyDescent="0.45">
      <c r="B2360" s="3" t="s">
        <v>5663</v>
      </c>
      <c r="I2360">
        <v>0.69850800104357635</v>
      </c>
      <c r="J2360">
        <v>0.19858942100775148</v>
      </c>
      <c r="K2360">
        <v>0.10290257794867212</v>
      </c>
      <c r="Q2360">
        <v>0.42953342953342954</v>
      </c>
      <c r="R2360">
        <v>0.27801827801827805</v>
      </c>
      <c r="S2360">
        <v>0.29244829244829246</v>
      </c>
    </row>
    <row r="2361" spans="2:19" x14ac:dyDescent="0.45">
      <c r="B2361" s="3" t="s">
        <v>5664</v>
      </c>
      <c r="I2361">
        <v>0.28769841269841273</v>
      </c>
      <c r="J2361">
        <v>0.29265873015873017</v>
      </c>
      <c r="K2361">
        <v>0.41964285714285715</v>
      </c>
      <c r="Q2361">
        <v>0.68265018076480488</v>
      </c>
      <c r="R2361">
        <v>0.20598846214366018</v>
      </c>
      <c r="S2361">
        <v>0.11136135709153507</v>
      </c>
    </row>
    <row r="2362" spans="2:19" x14ac:dyDescent="0.45">
      <c r="B2362" s="3" t="s">
        <v>5664</v>
      </c>
      <c r="I2362">
        <v>0.61238464671191117</v>
      </c>
      <c r="J2362">
        <v>0.23518223129293528</v>
      </c>
      <c r="K2362">
        <v>0.15243312199515344</v>
      </c>
      <c r="Q2362">
        <v>0.57427025574601398</v>
      </c>
      <c r="R2362">
        <v>0.2352081202766928</v>
      </c>
      <c r="S2362">
        <v>0.19052162397729328</v>
      </c>
    </row>
    <row r="2363" spans="2:19" x14ac:dyDescent="0.45">
      <c r="B2363" s="3" t="s">
        <v>5664</v>
      </c>
      <c r="I2363">
        <v>0.48828557063851191</v>
      </c>
      <c r="J2363">
        <v>0.26958270487682257</v>
      </c>
      <c r="K2363">
        <v>0.24213172448466566</v>
      </c>
      <c r="Q2363">
        <v>0.30480791350356562</v>
      </c>
      <c r="R2363">
        <v>0.28893489763054975</v>
      </c>
      <c r="S2363">
        <v>0.40625718886588452</v>
      </c>
    </row>
    <row r="2364" spans="2:19" x14ac:dyDescent="0.45">
      <c r="B2364" s="3" t="s">
        <v>5664</v>
      </c>
      <c r="I2364">
        <v>0.45161119074162548</v>
      </c>
      <c r="J2364">
        <v>0.26527578701491744</v>
      </c>
      <c r="K2364">
        <v>0.28311302224345702</v>
      </c>
      <c r="Q2364">
        <v>0.26224167113291746</v>
      </c>
      <c r="R2364">
        <v>0.30025545112816576</v>
      </c>
      <c r="S2364">
        <v>0.43750287773891677</v>
      </c>
    </row>
    <row r="2365" spans="2:19" x14ac:dyDescent="0.45">
      <c r="B2365" s="3" t="s">
        <v>5664</v>
      </c>
      <c r="I2365">
        <v>0.21793268823136733</v>
      </c>
      <c r="J2365">
        <v>0.2401267275465227</v>
      </c>
      <c r="K2365">
        <v>0.54194058422211</v>
      </c>
      <c r="Q2365">
        <v>0.28858869129046966</v>
      </c>
      <c r="R2365">
        <v>0.2702063383492932</v>
      </c>
      <c r="S2365">
        <v>0.44120497036023709</v>
      </c>
    </row>
    <row r="2366" spans="2:19" x14ac:dyDescent="0.45">
      <c r="B2366" s="3" t="s">
        <v>5665</v>
      </c>
      <c r="I2366">
        <v>0.42863416776460256</v>
      </c>
      <c r="J2366">
        <v>0.26394378568291615</v>
      </c>
      <c r="K2366">
        <v>0.30742204655248134</v>
      </c>
      <c r="Q2366">
        <v>0.37237654320987656</v>
      </c>
      <c r="R2366">
        <v>0.28487654320987654</v>
      </c>
      <c r="S2366">
        <v>0.34274691358024689</v>
      </c>
    </row>
    <row r="2367" spans="2:19" x14ac:dyDescent="0.45">
      <c r="B2367" s="3" t="s">
        <v>5666</v>
      </c>
      <c r="I2367">
        <v>0.59672935759892276</v>
      </c>
      <c r="J2367">
        <v>0.2353516049168223</v>
      </c>
      <c r="K2367">
        <v>0.16791903748425488</v>
      </c>
      <c r="Q2367">
        <v>0.26190476190476192</v>
      </c>
      <c r="R2367">
        <v>0.26190476190476192</v>
      </c>
      <c r="S2367">
        <v>0.47619047619047622</v>
      </c>
    </row>
    <row r="2368" spans="2:19" x14ac:dyDescent="0.45">
      <c r="B2368" s="3" t="s">
        <v>5666</v>
      </c>
      <c r="I2368">
        <v>0.53983670532899253</v>
      </c>
      <c r="J2368">
        <v>0.26057923963084878</v>
      </c>
      <c r="K2368">
        <v>0.19958405504015861</v>
      </c>
      <c r="Q2368">
        <v>0.52164862143479385</v>
      </c>
      <c r="R2368">
        <v>0.2650556064668681</v>
      </c>
      <c r="S2368">
        <v>0.21329577209833803</v>
      </c>
    </row>
    <row r="2369" spans="2:19" x14ac:dyDescent="0.45">
      <c r="B2369" s="3" t="s">
        <v>5666</v>
      </c>
      <c r="I2369">
        <v>0.47306397306397302</v>
      </c>
      <c r="J2369">
        <v>0.27609427609427606</v>
      </c>
      <c r="K2369">
        <v>0.25084175084175081</v>
      </c>
      <c r="Q2369">
        <v>0.46099488211739015</v>
      </c>
      <c r="R2369">
        <v>0.27169746675517675</v>
      </c>
      <c r="S2369">
        <v>0.26730765112743315</v>
      </c>
    </row>
    <row r="2370" spans="2:19" x14ac:dyDescent="0.45">
      <c r="B2370" s="3" t="s">
        <v>5666</v>
      </c>
      <c r="I2370">
        <v>0.26328502415458943</v>
      </c>
      <c r="J2370">
        <v>0.26328502415458943</v>
      </c>
      <c r="K2370">
        <v>0.4734299516908213</v>
      </c>
      <c r="Q2370">
        <v>0.52929484910031621</v>
      </c>
      <c r="R2370">
        <v>0.27224675623132777</v>
      </c>
      <c r="S2370">
        <v>0.19845839466835613</v>
      </c>
    </row>
    <row r="2371" spans="2:19" x14ac:dyDescent="0.45">
      <c r="B2371" s="3" t="s">
        <v>5666</v>
      </c>
      <c r="I2371">
        <v>0.6043120634315603</v>
      </c>
      <c r="J2371">
        <v>0.23512150556175715</v>
      </c>
      <c r="K2371">
        <v>0.16056643100668261</v>
      </c>
      <c r="Q2371">
        <v>0.44891144071471939</v>
      </c>
      <c r="R2371">
        <v>0.25049874230202102</v>
      </c>
      <c r="S2371">
        <v>0.30058981698325965</v>
      </c>
    </row>
    <row r="2372" spans="2:19" x14ac:dyDescent="0.45">
      <c r="B2372" s="3" t="s">
        <v>5667</v>
      </c>
      <c r="I2372">
        <v>0.24756000332345138</v>
      </c>
      <c r="J2372">
        <v>0.29104771804404278</v>
      </c>
      <c r="K2372">
        <v>0.46139227863250587</v>
      </c>
      <c r="Q2372">
        <v>0.47478070175438597</v>
      </c>
      <c r="R2372">
        <v>0.28728070175438597</v>
      </c>
      <c r="S2372">
        <v>0.23793859649122809</v>
      </c>
    </row>
    <row r="2373" spans="2:19" x14ac:dyDescent="0.45">
      <c r="B2373" s="3" t="s">
        <v>5667</v>
      </c>
      <c r="I2373">
        <v>0.32639124693454069</v>
      </c>
      <c r="J2373">
        <v>0.29809469911337488</v>
      </c>
      <c r="K2373">
        <v>0.37551405395208459</v>
      </c>
      <c r="Q2373">
        <v>0.37462121212121213</v>
      </c>
      <c r="R2373">
        <v>0.28712121212121211</v>
      </c>
      <c r="S2373">
        <v>0.33825757575757576</v>
      </c>
    </row>
    <row r="2374" spans="2:19" x14ac:dyDescent="0.45">
      <c r="B2374" s="3" t="s">
        <v>5667</v>
      </c>
      <c r="I2374">
        <v>0.29767484606194283</v>
      </c>
      <c r="J2374">
        <v>0.28278650859296023</v>
      </c>
      <c r="K2374">
        <v>0.41953864534509694</v>
      </c>
      <c r="Q2374">
        <v>0.45161119074162548</v>
      </c>
      <c r="R2374">
        <v>0.28311302224345702</v>
      </c>
      <c r="S2374">
        <v>0.26527578701491744</v>
      </c>
    </row>
    <row r="2375" spans="2:19" x14ac:dyDescent="0.45">
      <c r="B2375" s="3" t="s">
        <v>5667</v>
      </c>
      <c r="I2375">
        <v>0.26855289919585407</v>
      </c>
      <c r="J2375">
        <v>0.29189556959734797</v>
      </c>
      <c r="K2375">
        <v>0.43955153120679796</v>
      </c>
      <c r="Q2375">
        <v>0.36852689793866272</v>
      </c>
      <c r="R2375">
        <v>0.27048768225238817</v>
      </c>
      <c r="S2375">
        <v>0.36098541980894921</v>
      </c>
    </row>
    <row r="2376" spans="2:19" x14ac:dyDescent="0.45">
      <c r="B2376" s="3" t="s">
        <v>5668</v>
      </c>
      <c r="I2376">
        <v>0.61132163679934381</v>
      </c>
      <c r="J2376">
        <v>0.23411922138036789</v>
      </c>
      <c r="K2376">
        <v>0.15455914182028838</v>
      </c>
      <c r="Q2376">
        <v>0.49629089880711358</v>
      </c>
      <c r="R2376">
        <v>0.27123815206959695</v>
      </c>
      <c r="S2376">
        <v>0.2324709491232895</v>
      </c>
    </row>
    <row r="2377" spans="2:19" x14ac:dyDescent="0.45">
      <c r="B2377" s="3" t="s">
        <v>5668</v>
      </c>
      <c r="I2377">
        <v>0.53979146571126724</v>
      </c>
      <c r="J2377">
        <v>0.24148638096550454</v>
      </c>
      <c r="K2377">
        <v>0.21872215332322814</v>
      </c>
      <c r="Q2377">
        <v>0.62486552359970082</v>
      </c>
      <c r="R2377">
        <v>0.22867943121107673</v>
      </c>
      <c r="S2377">
        <v>0.14645504518922239</v>
      </c>
    </row>
    <row r="2378" spans="2:19" x14ac:dyDescent="0.45">
      <c r="B2378" s="3" t="s">
        <v>5668</v>
      </c>
      <c r="I2378">
        <v>0.60382507979231714</v>
      </c>
      <c r="J2378">
        <v>0.24886686492198029</v>
      </c>
      <c r="K2378">
        <v>0.14730805528570257</v>
      </c>
      <c r="Q2378">
        <v>0.38961510530137983</v>
      </c>
      <c r="R2378">
        <v>0.26706608569353668</v>
      </c>
      <c r="S2378">
        <v>0.34331880900508349</v>
      </c>
    </row>
    <row r="2379" spans="2:19" x14ac:dyDescent="0.45">
      <c r="B2379" s="3" t="s">
        <v>5669</v>
      </c>
      <c r="I2379">
        <v>0.4638790121916565</v>
      </c>
      <c r="J2379">
        <v>0.2659292066066441</v>
      </c>
      <c r="K2379">
        <v>0.27019178120169951</v>
      </c>
      <c r="Q2379">
        <v>0.64955986520872011</v>
      </c>
      <c r="R2379">
        <v>0.22388418953304448</v>
      </c>
      <c r="S2379">
        <v>0.12655594525823533</v>
      </c>
    </row>
    <row r="2380" spans="2:19" x14ac:dyDescent="0.45">
      <c r="B2380" s="3" t="s">
        <v>5669</v>
      </c>
      <c r="I2380">
        <v>0.29929289387564284</v>
      </c>
      <c r="J2380">
        <v>0.28921224871435253</v>
      </c>
      <c r="K2380">
        <v>0.41149485741000474</v>
      </c>
      <c r="Q2380">
        <v>0.68327857436737682</v>
      </c>
      <c r="R2380">
        <v>0.1987778173349439</v>
      </c>
      <c r="S2380">
        <v>0.11794360829767932</v>
      </c>
    </row>
    <row r="2381" spans="2:19" x14ac:dyDescent="0.45">
      <c r="B2381" s="3" t="s">
        <v>5669</v>
      </c>
      <c r="I2381">
        <v>0.29100529100529099</v>
      </c>
      <c r="J2381">
        <v>0.29100529100529099</v>
      </c>
      <c r="K2381">
        <v>0.41798941798941797</v>
      </c>
      <c r="Q2381">
        <v>0.36643400529610753</v>
      </c>
      <c r="R2381">
        <v>0.30214599501002587</v>
      </c>
      <c r="S2381">
        <v>0.3314199996938666</v>
      </c>
    </row>
    <row r="2382" spans="2:19" x14ac:dyDescent="0.45">
      <c r="B2382" s="3" t="s">
        <v>5669</v>
      </c>
      <c r="I2382">
        <v>0.28631815044858522</v>
      </c>
      <c r="J2382">
        <v>0.26367322291235334</v>
      </c>
      <c r="K2382">
        <v>0.45000862663906138</v>
      </c>
      <c r="Q2382">
        <v>0.3816659530945245</v>
      </c>
      <c r="R2382">
        <v>0.28119499548070981</v>
      </c>
      <c r="S2382">
        <v>0.33713905142476575</v>
      </c>
    </row>
    <row r="2383" spans="2:19" x14ac:dyDescent="0.45">
      <c r="B2383" s="3" t="s">
        <v>5669</v>
      </c>
      <c r="I2383">
        <v>0.28406380441264162</v>
      </c>
      <c r="J2383">
        <v>0.27925611210494933</v>
      </c>
      <c r="K2383">
        <v>0.43668008348240905</v>
      </c>
      <c r="Q2383">
        <v>0.49715255842112371</v>
      </c>
      <c r="R2383">
        <v>0.24756495173676596</v>
      </c>
      <c r="S2383">
        <v>0.25528248984211038</v>
      </c>
    </row>
    <row r="2384" spans="2:19" x14ac:dyDescent="0.45">
      <c r="B2384" s="3" t="s">
        <v>5670</v>
      </c>
      <c r="I2384">
        <v>0.49824648882240508</v>
      </c>
      <c r="J2384">
        <v>0.26040056511260701</v>
      </c>
      <c r="K2384">
        <v>0.24135294606498797</v>
      </c>
      <c r="Q2384">
        <v>0.33825757575757576</v>
      </c>
      <c r="R2384">
        <v>0.28712121212121211</v>
      </c>
      <c r="S2384">
        <v>0.37462121212121213</v>
      </c>
    </row>
    <row r="2385" spans="2:19" x14ac:dyDescent="0.45">
      <c r="B2385" s="3" t="s">
        <v>5671</v>
      </c>
      <c r="I2385">
        <v>0.39158794421952314</v>
      </c>
      <c r="J2385">
        <v>0.28261358524516417</v>
      </c>
      <c r="K2385">
        <v>0.32579847053531258</v>
      </c>
      <c r="Q2385">
        <v>0.39256100450130299</v>
      </c>
      <c r="R2385">
        <v>0.27440180052120344</v>
      </c>
      <c r="S2385">
        <v>0.33303719497749346</v>
      </c>
    </row>
    <row r="2386" spans="2:19" x14ac:dyDescent="0.45">
      <c r="B2386" s="3" t="s">
        <v>5671</v>
      </c>
      <c r="I2386">
        <v>0.68691844553913517</v>
      </c>
      <c r="J2386">
        <v>0.20251778872468526</v>
      </c>
      <c r="K2386">
        <v>0.11056376573617949</v>
      </c>
      <c r="Q2386">
        <v>0.44120497036023709</v>
      </c>
      <c r="R2386">
        <v>0.28858869129046966</v>
      </c>
      <c r="S2386">
        <v>0.2702063383492932</v>
      </c>
    </row>
    <row r="2387" spans="2:19" x14ac:dyDescent="0.45">
      <c r="B2387" s="3" t="s">
        <v>5671</v>
      </c>
      <c r="I2387">
        <v>0.63751121511437725</v>
      </c>
      <c r="J2387">
        <v>0.21916199850962836</v>
      </c>
      <c r="K2387">
        <v>0.14332678637599439</v>
      </c>
      <c r="Q2387">
        <v>0.56799977618308217</v>
      </c>
      <c r="R2387">
        <v>0.24295046651838789</v>
      </c>
      <c r="S2387">
        <v>0.18904975729852974</v>
      </c>
    </row>
    <row r="2388" spans="2:19" x14ac:dyDescent="0.45">
      <c r="B2388" s="3" t="s">
        <v>5671</v>
      </c>
      <c r="I2388">
        <v>0.48557692307692307</v>
      </c>
      <c r="J2388">
        <v>0.28525641025641019</v>
      </c>
      <c r="K2388">
        <v>0.22916666666666666</v>
      </c>
      <c r="Q2388">
        <v>0.47150997150997148</v>
      </c>
      <c r="R2388">
        <v>0.27920227920227919</v>
      </c>
      <c r="S2388">
        <v>0.24928774928774924</v>
      </c>
    </row>
    <row r="2389" spans="2:19" x14ac:dyDescent="0.45">
      <c r="B2389" s="3" t="s">
        <v>5672</v>
      </c>
      <c r="I2389">
        <v>0.27311832495352856</v>
      </c>
      <c r="J2389">
        <v>0.26446593473072955</v>
      </c>
      <c r="K2389">
        <v>0.46241574031574195</v>
      </c>
      <c r="Q2389">
        <v>0.53148148148148155</v>
      </c>
      <c r="R2389">
        <v>0.24259259259259261</v>
      </c>
      <c r="S2389">
        <v>0.22592592592592595</v>
      </c>
    </row>
    <row r="2390" spans="2:19" x14ac:dyDescent="0.45">
      <c r="B2390" s="3" t="s">
        <v>5672</v>
      </c>
      <c r="I2390">
        <v>0.68350378279456292</v>
      </c>
      <c r="J2390">
        <v>0.19406414441875433</v>
      </c>
      <c r="K2390">
        <v>0.12243207278668271</v>
      </c>
      <c r="Q2390">
        <v>0.48708436943731065</v>
      </c>
      <c r="R2390">
        <v>0.24453412688706797</v>
      </c>
      <c r="S2390">
        <v>0.2683815036756213</v>
      </c>
    </row>
    <row r="2391" spans="2:19" x14ac:dyDescent="0.45">
      <c r="B2391" s="3" t="s">
        <v>5672</v>
      </c>
      <c r="I2391">
        <v>0.31256878714505837</v>
      </c>
      <c r="J2391">
        <v>0.25930002201188646</v>
      </c>
      <c r="K2391">
        <v>0.42813119084305529</v>
      </c>
      <c r="Q2391">
        <v>0.46304571778594505</v>
      </c>
      <c r="R2391">
        <v>0.28774083973716452</v>
      </c>
      <c r="S2391">
        <v>0.24921344247689051</v>
      </c>
    </row>
    <row r="2392" spans="2:19" x14ac:dyDescent="0.45">
      <c r="B2392" s="3" t="s">
        <v>5672</v>
      </c>
      <c r="I2392">
        <v>0.26446593473072955</v>
      </c>
      <c r="J2392">
        <v>0.27311832495352856</v>
      </c>
      <c r="K2392">
        <v>0.46241574031574195</v>
      </c>
      <c r="Q2392">
        <v>0.29811024184617585</v>
      </c>
      <c r="R2392">
        <v>0.26124388239917123</v>
      </c>
      <c r="S2392">
        <v>0.44064587575465297</v>
      </c>
    </row>
    <row r="2393" spans="2:19" x14ac:dyDescent="0.45">
      <c r="B2393" s="3" t="s">
        <v>5672</v>
      </c>
      <c r="I2393">
        <v>0.27147944294768317</v>
      </c>
      <c r="J2393">
        <v>0.29043229772143347</v>
      </c>
      <c r="K2393">
        <v>0.43808825933088347</v>
      </c>
      <c r="Q2393">
        <v>0.52990691225985342</v>
      </c>
      <c r="R2393">
        <v>0.26846900376312138</v>
      </c>
      <c r="S2393">
        <v>0.20162408397702511</v>
      </c>
    </row>
    <row r="2394" spans="2:19" x14ac:dyDescent="0.45">
      <c r="B2394" s="3" t="s">
        <v>5673</v>
      </c>
      <c r="I2394">
        <v>0.60222575875930084</v>
      </c>
      <c r="J2394">
        <v>0.22645949811126326</v>
      </c>
      <c r="K2394">
        <v>0.17131474312943601</v>
      </c>
      <c r="Q2394">
        <v>0.30163571337799328</v>
      </c>
      <c r="R2394">
        <v>0.25948114663326255</v>
      </c>
      <c r="S2394">
        <v>0.43888313998874429</v>
      </c>
    </row>
    <row r="2395" spans="2:19" x14ac:dyDescent="0.45">
      <c r="B2395" s="3" t="s">
        <v>5673</v>
      </c>
      <c r="I2395">
        <v>0.61562414193993142</v>
      </c>
      <c r="J2395">
        <v>0.23433876065455014</v>
      </c>
      <c r="K2395">
        <v>0.15003709740551849</v>
      </c>
      <c r="Q2395">
        <v>0.4095131921218878</v>
      </c>
      <c r="R2395">
        <v>0.2824228911185433</v>
      </c>
      <c r="S2395">
        <v>0.3080639167595689</v>
      </c>
    </row>
    <row r="2396" spans="2:19" x14ac:dyDescent="0.45">
      <c r="B2396" s="3" t="s">
        <v>5673</v>
      </c>
      <c r="I2396">
        <v>0.66359788359788363</v>
      </c>
      <c r="J2396">
        <v>0.20724867724867727</v>
      </c>
      <c r="K2396">
        <v>0.12915343915343919</v>
      </c>
      <c r="Q2396">
        <v>0.55993157496916901</v>
      </c>
      <c r="R2396">
        <v>0.26085053904602779</v>
      </c>
      <c r="S2396">
        <v>0.17921788598480332</v>
      </c>
    </row>
    <row r="2397" spans="2:19" x14ac:dyDescent="0.45">
      <c r="B2397" s="3" t="s">
        <v>5673</v>
      </c>
      <c r="I2397">
        <v>0.6737368472508708</v>
      </c>
      <c r="J2397">
        <v>0.19915524907376694</v>
      </c>
      <c r="K2397">
        <v>0.12710790367536229</v>
      </c>
      <c r="Q2397">
        <v>0.50883302905058214</v>
      </c>
      <c r="R2397">
        <v>0.26392874322558035</v>
      </c>
      <c r="S2397">
        <v>0.22723822772383748</v>
      </c>
    </row>
    <row r="2398" spans="2:19" x14ac:dyDescent="0.45">
      <c r="B2398" s="3" t="s">
        <v>5674</v>
      </c>
      <c r="I2398">
        <v>0.32997557997557991</v>
      </c>
      <c r="J2398">
        <v>0.28052503052503047</v>
      </c>
      <c r="K2398">
        <v>0.38949938949938945</v>
      </c>
      <c r="Q2398">
        <v>0.55985572303215003</v>
      </c>
      <c r="R2398">
        <v>0.25675054223979354</v>
      </c>
      <c r="S2398">
        <v>0.18339373472805648</v>
      </c>
    </row>
    <row r="2399" spans="2:19" x14ac:dyDescent="0.45">
      <c r="B2399" s="3" t="s">
        <v>5674</v>
      </c>
      <c r="I2399">
        <v>0.36481841164138612</v>
      </c>
      <c r="J2399">
        <v>0.28516154889628803</v>
      </c>
      <c r="K2399">
        <v>0.35002003946232579</v>
      </c>
      <c r="Q2399">
        <v>0.55107682079812459</v>
      </c>
      <c r="R2399">
        <v>0.25033677985968966</v>
      </c>
      <c r="S2399">
        <v>0.19858639934218589</v>
      </c>
    </row>
    <row r="2400" spans="2:19" x14ac:dyDescent="0.45">
      <c r="B2400" s="3" t="s">
        <v>5674</v>
      </c>
      <c r="I2400">
        <v>0.27838164251207731</v>
      </c>
      <c r="J2400">
        <v>0.25573671497584544</v>
      </c>
      <c r="K2400">
        <v>0.46588164251207731</v>
      </c>
      <c r="Q2400">
        <v>0.41713279178495472</v>
      </c>
      <c r="R2400">
        <v>0.27119581002707743</v>
      </c>
      <c r="S2400">
        <v>0.31167139818796791</v>
      </c>
    </row>
    <row r="2401" spans="2:19" x14ac:dyDescent="0.45">
      <c r="B2401" s="3" t="s">
        <v>5675</v>
      </c>
      <c r="I2401">
        <v>0.39105339105339104</v>
      </c>
      <c r="J2401">
        <v>0.2774170274170274</v>
      </c>
      <c r="K2401">
        <v>0.33152958152958151</v>
      </c>
      <c r="Q2401">
        <v>0.6375330949654735</v>
      </c>
      <c r="R2401">
        <v>0.21624529475802112</v>
      </c>
      <c r="S2401">
        <v>0.14622161027650535</v>
      </c>
    </row>
    <row r="2402" spans="2:19" x14ac:dyDescent="0.45">
      <c r="B2402" s="3" t="s">
        <v>5675</v>
      </c>
      <c r="I2402">
        <v>0.33421168203776891</v>
      </c>
      <c r="J2402">
        <v>0.26043039086517339</v>
      </c>
      <c r="K2402">
        <v>0.40535792709705748</v>
      </c>
      <c r="Q2402">
        <v>0.53174603174603174</v>
      </c>
      <c r="R2402">
        <v>0.25396825396825401</v>
      </c>
      <c r="S2402">
        <v>0.21428571428571427</v>
      </c>
    </row>
    <row r="2403" spans="2:19" x14ac:dyDescent="0.45">
      <c r="B2403" s="3" t="s">
        <v>5676</v>
      </c>
      <c r="I2403">
        <v>0.35952214793303466</v>
      </c>
      <c r="J2403">
        <v>0.27341422600421722</v>
      </c>
      <c r="K2403">
        <v>0.36706362606274817</v>
      </c>
      <c r="Q2403">
        <v>0.37342549923195084</v>
      </c>
      <c r="R2403">
        <v>0.29600614439324113</v>
      </c>
      <c r="S2403">
        <v>0.33056835637480797</v>
      </c>
    </row>
    <row r="2404" spans="2:19" x14ac:dyDescent="0.45">
      <c r="B2404" s="3" t="s">
        <v>5676</v>
      </c>
      <c r="I2404">
        <v>0.56020741577657118</v>
      </c>
      <c r="J2404">
        <v>0.23182235054940079</v>
      </c>
      <c r="K2404">
        <v>0.20797023367402806</v>
      </c>
      <c r="Q2404">
        <v>0.26684612329552981</v>
      </c>
      <c r="R2404">
        <v>0.29530912139799659</v>
      </c>
      <c r="S2404">
        <v>0.43784475530647371</v>
      </c>
    </row>
    <row r="2405" spans="2:19" x14ac:dyDescent="0.45">
      <c r="B2405" s="3" t="s">
        <v>5676</v>
      </c>
      <c r="I2405">
        <v>0.70725858581646051</v>
      </c>
      <c r="J2405">
        <v>0.19174468794962152</v>
      </c>
      <c r="K2405">
        <v>0.10099672623391787</v>
      </c>
      <c r="Q2405">
        <v>0.60474029592730338</v>
      </c>
      <c r="R2405">
        <v>0.22897403527926577</v>
      </c>
      <c r="S2405">
        <v>0.16628566879343096</v>
      </c>
    </row>
    <row r="2406" spans="2:19" x14ac:dyDescent="0.45">
      <c r="B2406" s="3">
        <v>43709</v>
      </c>
      <c r="I2406">
        <v>0.46099488211739015</v>
      </c>
      <c r="J2406">
        <v>0.26730765112743315</v>
      </c>
      <c r="K2406">
        <v>0.27169746675517675</v>
      </c>
      <c r="Q2406">
        <v>0.56784763655562764</v>
      </c>
      <c r="R2406">
        <v>0.26184594593855237</v>
      </c>
      <c r="S2406">
        <v>0.17030641750582007</v>
      </c>
    </row>
    <row r="2407" spans="2:19" x14ac:dyDescent="0.45">
      <c r="B2407" s="3">
        <v>43709</v>
      </c>
      <c r="I2407">
        <v>0.45178867566927267</v>
      </c>
      <c r="J2407">
        <v>0.27410566216536364</v>
      </c>
      <c r="K2407">
        <v>0.27410566216536364</v>
      </c>
      <c r="Q2407">
        <v>0.44064587575465297</v>
      </c>
      <c r="R2407">
        <v>0.26124388239917123</v>
      </c>
      <c r="S2407">
        <v>0.29811024184617585</v>
      </c>
    </row>
    <row r="2408" spans="2:19" x14ac:dyDescent="0.45">
      <c r="B2408" s="3">
        <v>43709</v>
      </c>
      <c r="I2408">
        <v>0.48682229876259731</v>
      </c>
      <c r="J2408">
        <v>0.27250924862865156</v>
      </c>
      <c r="K2408">
        <v>0.24066845260875108</v>
      </c>
      <c r="Q2408">
        <v>0.29543201403187674</v>
      </c>
      <c r="R2408">
        <v>0.30618470220391975</v>
      </c>
      <c r="S2408">
        <v>0.39838328376420346</v>
      </c>
    </row>
    <row r="2409" spans="2:19" x14ac:dyDescent="0.45">
      <c r="B2409" s="3">
        <v>43709</v>
      </c>
      <c r="I2409">
        <v>0.25919936391140574</v>
      </c>
      <c r="J2409">
        <v>0.24375534846739028</v>
      </c>
      <c r="K2409">
        <v>0.49704528762120381</v>
      </c>
      <c r="Q2409">
        <v>0.43750287773891677</v>
      </c>
      <c r="R2409">
        <v>0.26224167113291746</v>
      </c>
      <c r="S2409">
        <v>0.30025545112816576</v>
      </c>
    </row>
    <row r="2410" spans="2:19" x14ac:dyDescent="0.45">
      <c r="B2410" s="3">
        <v>43709</v>
      </c>
      <c r="I2410">
        <v>0.38998538011695905</v>
      </c>
      <c r="J2410">
        <v>0.28581871345029236</v>
      </c>
      <c r="K2410">
        <v>0.32419590643274848</v>
      </c>
      <c r="Q2410">
        <v>0.34020066642667929</v>
      </c>
      <c r="R2410">
        <v>0.27507176547688278</v>
      </c>
      <c r="S2410">
        <v>0.38472756809643804</v>
      </c>
    </row>
    <row r="2411" spans="2:19" x14ac:dyDescent="0.45">
      <c r="B2411" s="3">
        <v>43710</v>
      </c>
      <c r="I2411">
        <v>0.24453412688706797</v>
      </c>
      <c r="J2411">
        <v>0.2683815036756213</v>
      </c>
      <c r="K2411">
        <v>0.48708436943731065</v>
      </c>
      <c r="Q2411">
        <v>0.43983664913897474</v>
      </c>
      <c r="R2411">
        <v>0.27775067309951035</v>
      </c>
      <c r="S2411">
        <v>0.28241267776151502</v>
      </c>
    </row>
    <row r="2412" spans="2:19" x14ac:dyDescent="0.45">
      <c r="B2412" s="3">
        <v>43722</v>
      </c>
      <c r="I2412">
        <v>0.39993444186185112</v>
      </c>
      <c r="J2412">
        <v>0.26852017402705763</v>
      </c>
      <c r="K2412">
        <v>0.33154538411109125</v>
      </c>
      <c r="Q2412">
        <v>0.43104104298134149</v>
      </c>
      <c r="R2412">
        <v>0.2750030511224541</v>
      </c>
      <c r="S2412">
        <v>0.29395590589620441</v>
      </c>
    </row>
    <row r="2413" spans="2:19" x14ac:dyDescent="0.45">
      <c r="B2413" s="3">
        <v>43722</v>
      </c>
      <c r="I2413">
        <v>0.54006774769486632</v>
      </c>
      <c r="J2413">
        <v>0.23483625602269667</v>
      </c>
      <c r="K2413">
        <v>0.22509599628243696</v>
      </c>
      <c r="Q2413">
        <v>0.51910257743273369</v>
      </c>
      <c r="R2413">
        <v>0.27568479303134286</v>
      </c>
      <c r="S2413">
        <v>0.20521262953592351</v>
      </c>
    </row>
    <row r="2414" spans="2:19" x14ac:dyDescent="0.45">
      <c r="B2414" s="3">
        <v>43722</v>
      </c>
      <c r="I2414">
        <v>0.43983664913897474</v>
      </c>
      <c r="J2414">
        <v>0.27775067309951035</v>
      </c>
      <c r="K2414">
        <v>0.28241267776151502</v>
      </c>
      <c r="Q2414">
        <v>0.63617101717267288</v>
      </c>
      <c r="R2414">
        <v>0.23365962128379347</v>
      </c>
      <c r="S2414">
        <v>0.13016936154353376</v>
      </c>
    </row>
    <row r="2415" spans="2:19" x14ac:dyDescent="0.45">
      <c r="B2415" s="3">
        <v>43722</v>
      </c>
      <c r="I2415">
        <v>0.32462851116863195</v>
      </c>
      <c r="J2415">
        <v>0.30162017064519225</v>
      </c>
      <c r="K2415">
        <v>0.37375131818617585</v>
      </c>
      <c r="Q2415">
        <v>0.52302888368462142</v>
      </c>
      <c r="R2415">
        <v>0.26229508196721313</v>
      </c>
      <c r="S2415">
        <v>0.21467603434816554</v>
      </c>
    </row>
    <row r="2416" spans="2:19" x14ac:dyDescent="0.45">
      <c r="B2416" s="3">
        <v>43723</v>
      </c>
      <c r="I2416">
        <v>0.45028106222136072</v>
      </c>
      <c r="J2416">
        <v>0.27259804871745169</v>
      </c>
      <c r="K2416">
        <v>0.27712088906118759</v>
      </c>
      <c r="Q2416">
        <v>0.3453612926652142</v>
      </c>
      <c r="R2416">
        <v>0.28749092229484385</v>
      </c>
      <c r="S2416">
        <v>0.36714778503994194</v>
      </c>
    </row>
    <row r="2417" spans="2:19" x14ac:dyDescent="0.45">
      <c r="B2417" s="3">
        <v>43723</v>
      </c>
      <c r="I2417">
        <v>0.65539965986394555</v>
      </c>
      <c r="J2417">
        <v>0.21322278911564627</v>
      </c>
      <c r="K2417">
        <v>0.13137755102040818</v>
      </c>
      <c r="Q2417">
        <v>0.51049954349810867</v>
      </c>
      <c r="R2417">
        <v>0.26985783226816229</v>
      </c>
      <c r="S2417">
        <v>0.21964262423372899</v>
      </c>
    </row>
    <row r="2418" spans="2:19" x14ac:dyDescent="0.45">
      <c r="B2418" s="3">
        <v>43723</v>
      </c>
      <c r="I2418">
        <v>0.73199225262332057</v>
      </c>
      <c r="J2418">
        <v>0.16859125232911637</v>
      </c>
      <c r="K2418">
        <v>9.9416495047562961E-2</v>
      </c>
      <c r="Q2418">
        <v>0.56632419726628891</v>
      </c>
      <c r="R2418">
        <v>0.23434848067518763</v>
      </c>
      <c r="S2418">
        <v>0.19932732205852341</v>
      </c>
    </row>
    <row r="2419" spans="2:19" x14ac:dyDescent="0.45">
      <c r="B2419" s="3">
        <v>43723</v>
      </c>
      <c r="I2419">
        <v>0.31331139560043275</v>
      </c>
      <c r="J2419">
        <v>0.28682834475297514</v>
      </c>
      <c r="K2419">
        <v>0.39986025964659216</v>
      </c>
      <c r="Q2419">
        <v>0.35206983948183612</v>
      </c>
      <c r="R2419">
        <v>0.2732188116023655</v>
      </c>
      <c r="S2419">
        <v>0.37471134891579838</v>
      </c>
    </row>
    <row r="2420" spans="2:19" x14ac:dyDescent="0.45">
      <c r="B2420" s="3">
        <v>43723</v>
      </c>
      <c r="I2420">
        <v>0.42903480319102305</v>
      </c>
      <c r="J2420">
        <v>0.26860699570439206</v>
      </c>
      <c r="K2420">
        <v>0.30235820110458494</v>
      </c>
      <c r="Q2420">
        <v>0.22040478853146456</v>
      </c>
      <c r="R2420">
        <v>0.27953265253737736</v>
      </c>
      <c r="S2420">
        <v>0.50006255893115803</v>
      </c>
    </row>
    <row r="2421" spans="2:19" x14ac:dyDescent="0.45">
      <c r="B2421" s="3">
        <v>43729</v>
      </c>
      <c r="I2421">
        <v>0.47603485838779952</v>
      </c>
      <c r="J2421">
        <v>0.27015250544662306</v>
      </c>
      <c r="K2421">
        <v>0.25381263616557731</v>
      </c>
      <c r="Q2421">
        <v>0.33008211223517669</v>
      </c>
      <c r="R2421">
        <v>0.27144671777888668</v>
      </c>
      <c r="S2421">
        <v>0.39847116998593657</v>
      </c>
    </row>
    <row r="2422" spans="2:19" x14ac:dyDescent="0.45">
      <c r="B2422" s="3">
        <v>43729</v>
      </c>
      <c r="I2422">
        <v>0.59113006817250924</v>
      </c>
      <c r="J2422">
        <v>0.23700401229206741</v>
      </c>
      <c r="K2422">
        <v>0.17186591953542335</v>
      </c>
      <c r="Q2422">
        <v>0.52315378254369749</v>
      </c>
      <c r="R2422">
        <v>0.24697596538227376</v>
      </c>
      <c r="S2422">
        <v>0.22987025207402881</v>
      </c>
    </row>
    <row r="2423" spans="2:19" x14ac:dyDescent="0.45">
      <c r="B2423" s="3">
        <v>43729</v>
      </c>
      <c r="I2423">
        <v>0.57387066188641123</v>
      </c>
      <c r="J2423">
        <v>0.24904086941655637</v>
      </c>
      <c r="K2423">
        <v>0.17708846869703238</v>
      </c>
      <c r="Q2423">
        <v>0.53094622862064722</v>
      </c>
      <c r="R2423">
        <v>0.26110495877937734</v>
      </c>
      <c r="S2423">
        <v>0.20794881259997536</v>
      </c>
    </row>
    <row r="2424" spans="2:19" x14ac:dyDescent="0.45">
      <c r="B2424" s="3">
        <v>43729</v>
      </c>
      <c r="I2424">
        <v>0.47603485838779952</v>
      </c>
      <c r="J2424">
        <v>0.27015250544662306</v>
      </c>
      <c r="K2424">
        <v>0.25381263616557731</v>
      </c>
      <c r="Q2424">
        <v>0.47338935574229685</v>
      </c>
      <c r="R2424">
        <v>0.26750700280112039</v>
      </c>
      <c r="S2424">
        <v>0.25910364145658255</v>
      </c>
    </row>
    <row r="2425" spans="2:19" x14ac:dyDescent="0.45">
      <c r="B2425" s="3">
        <v>43729</v>
      </c>
      <c r="I2425">
        <v>0.55107682079812459</v>
      </c>
      <c r="J2425">
        <v>0.25033677985968966</v>
      </c>
      <c r="K2425">
        <v>0.19858639934218589</v>
      </c>
      <c r="Q2425">
        <v>0.56043274631149231</v>
      </c>
      <c r="R2425">
        <v>0.26975507173288893</v>
      </c>
      <c r="S2425">
        <v>0.16981218195561881</v>
      </c>
    </row>
    <row r="2426" spans="2:19" x14ac:dyDescent="0.45">
      <c r="B2426" s="3">
        <v>43730</v>
      </c>
      <c r="I2426">
        <v>0.17683541529695376</v>
      </c>
      <c r="J2426">
        <v>0.25461319307473157</v>
      </c>
      <c r="K2426">
        <v>0.5685513916283147</v>
      </c>
      <c r="Q2426">
        <v>0.35979075955491052</v>
      </c>
      <c r="R2426">
        <v>0.28767537493952594</v>
      </c>
      <c r="S2426">
        <v>0.3525338655055637</v>
      </c>
    </row>
    <row r="2427" spans="2:19" x14ac:dyDescent="0.45">
      <c r="B2427" s="3">
        <v>43730</v>
      </c>
      <c r="I2427">
        <v>0.34100423093281995</v>
      </c>
      <c r="J2427">
        <v>0.29994851245774662</v>
      </c>
      <c r="K2427">
        <v>0.35904725660943337</v>
      </c>
      <c r="Q2427" t="s">
        <v>5818</v>
      </c>
      <c r="R2427" t="s">
        <v>5818</v>
      </c>
      <c r="S2427" t="s">
        <v>5818</v>
      </c>
    </row>
    <row r="2428" spans="2:19" x14ac:dyDescent="0.45">
      <c r="B2428" s="3">
        <v>43730</v>
      </c>
      <c r="I2428">
        <v>0.14523992814985887</v>
      </c>
      <c r="J2428">
        <v>0.20952014370028227</v>
      </c>
      <c r="K2428">
        <v>0.64523992814985887</v>
      </c>
      <c r="Q2428">
        <v>0.68771390842698144</v>
      </c>
      <c r="R2428">
        <v>0.18848195758212735</v>
      </c>
      <c r="S2428">
        <v>0.12380413399089123</v>
      </c>
    </row>
    <row r="2429" spans="2:19" x14ac:dyDescent="0.45">
      <c r="B2429" s="3">
        <v>43731</v>
      </c>
      <c r="I2429">
        <v>0.34166393830259378</v>
      </c>
      <c r="J2429">
        <v>0.27214522172505368</v>
      </c>
      <c r="K2429">
        <v>0.38619083997235254</v>
      </c>
      <c r="Q2429">
        <v>0.20910887258356475</v>
      </c>
      <c r="R2429">
        <v>0.2795810360789841</v>
      </c>
      <c r="S2429">
        <v>0.51131009133745098</v>
      </c>
    </row>
    <row r="2430" spans="2:19" x14ac:dyDescent="0.45">
      <c r="B2430" s="3">
        <v>43733</v>
      </c>
      <c r="I2430">
        <v>0.63006183130022131</v>
      </c>
      <c r="J2430">
        <v>0.23962495479523335</v>
      </c>
      <c r="K2430">
        <v>0.13031321390454512</v>
      </c>
      <c r="Q2430">
        <v>0.37678571428571433</v>
      </c>
      <c r="R2430">
        <v>0.28928571428571431</v>
      </c>
      <c r="S2430">
        <v>0.33392857142857146</v>
      </c>
    </row>
    <row r="2431" spans="2:19" x14ac:dyDescent="0.45">
      <c r="B2431" s="3">
        <v>43733</v>
      </c>
      <c r="I2431">
        <v>0.71241830065359468</v>
      </c>
      <c r="J2431">
        <v>0.19934640522875816</v>
      </c>
      <c r="K2431">
        <v>8.8235294117647065E-2</v>
      </c>
      <c r="Q2431">
        <v>0.62276612276612275</v>
      </c>
      <c r="R2431">
        <v>0.21151071151071149</v>
      </c>
      <c r="S2431">
        <v>0.1657231657231657</v>
      </c>
    </row>
    <row r="2432" spans="2:19" x14ac:dyDescent="0.45">
      <c r="B2432" s="3">
        <v>43733</v>
      </c>
      <c r="I2432">
        <v>0.53412881703874782</v>
      </c>
      <c r="J2432">
        <v>0.25635103926096997</v>
      </c>
      <c r="K2432">
        <v>0.20952014370028227</v>
      </c>
      <c r="Q2432">
        <v>0.53107868978233164</v>
      </c>
      <c r="R2432">
        <v>0.24949573696650207</v>
      </c>
      <c r="S2432">
        <v>0.21942557325116632</v>
      </c>
    </row>
    <row r="2433" spans="2:19" x14ac:dyDescent="0.45">
      <c r="B2433" s="3">
        <v>43733</v>
      </c>
      <c r="I2433">
        <v>0.47973856209150328</v>
      </c>
      <c r="J2433">
        <v>0.27385620915032682</v>
      </c>
      <c r="K2433">
        <v>0.24640522875816992</v>
      </c>
      <c r="Q2433">
        <v>0.3832199546485261</v>
      </c>
      <c r="R2433">
        <v>0.27808699237270673</v>
      </c>
      <c r="S2433">
        <v>0.33869305297876734</v>
      </c>
    </row>
    <row r="2434" spans="2:19" x14ac:dyDescent="0.45">
      <c r="B2434" s="3">
        <v>43734</v>
      </c>
      <c r="I2434">
        <v>0.4397416984843226</v>
      </c>
      <c r="J2434">
        <v>0.2731328821011223</v>
      </c>
      <c r="K2434">
        <v>0.28712541941455516</v>
      </c>
      <c r="Q2434">
        <v>0.515702876358614</v>
      </c>
      <c r="R2434">
        <v>0.27694709661922778</v>
      </c>
      <c r="S2434">
        <v>0.20735002702215816</v>
      </c>
    </row>
    <row r="2435" spans="2:19" x14ac:dyDescent="0.45">
      <c r="B2435" s="3">
        <v>43734</v>
      </c>
      <c r="I2435">
        <v>0.47583997819123564</v>
      </c>
      <c r="J2435">
        <v>0.24981258093096162</v>
      </c>
      <c r="K2435">
        <v>0.27434744087780277</v>
      </c>
      <c r="Q2435">
        <v>0.40146282374915626</v>
      </c>
      <c r="R2435">
        <v>0.28362321654784695</v>
      </c>
      <c r="S2435">
        <v>0.31491395970299685</v>
      </c>
    </row>
    <row r="2436" spans="2:19" x14ac:dyDescent="0.45">
      <c r="B2436" s="3">
        <v>43734</v>
      </c>
      <c r="I2436">
        <v>0.43823408503641059</v>
      </c>
      <c r="J2436">
        <v>0.2761481089969462</v>
      </c>
      <c r="K2436">
        <v>0.28561780596664316</v>
      </c>
      <c r="Q2436">
        <v>0.38248289918510248</v>
      </c>
      <c r="R2436">
        <v>0.27282709656554721</v>
      </c>
      <c r="S2436">
        <v>0.34469000424935042</v>
      </c>
    </row>
    <row r="2437" spans="2:19" x14ac:dyDescent="0.45">
      <c r="B2437" s="3">
        <v>43734</v>
      </c>
      <c r="I2437">
        <v>0.409732121644096</v>
      </c>
      <c r="J2437">
        <v>0.28744951294844379</v>
      </c>
      <c r="K2437">
        <v>0.30281836540746021</v>
      </c>
      <c r="Q2437">
        <v>0.42007797270955166</v>
      </c>
      <c r="R2437">
        <v>0.25341130604288503</v>
      </c>
      <c r="S2437">
        <v>0.32651072124756336</v>
      </c>
    </row>
    <row r="2438" spans="2:19" x14ac:dyDescent="0.45">
      <c r="B2438" s="3">
        <v>43735</v>
      </c>
      <c r="I2438">
        <v>0.34450622833401778</v>
      </c>
      <c r="J2438">
        <v>0.25582599880871787</v>
      </c>
      <c r="K2438">
        <v>0.39966777285726446</v>
      </c>
      <c r="Q2438">
        <v>0.49953765205386685</v>
      </c>
      <c r="R2438">
        <v>0.27448490531635023</v>
      </c>
      <c r="S2438">
        <v>0.22597744262978306</v>
      </c>
    </row>
    <row r="2439" spans="2:19" x14ac:dyDescent="0.45">
      <c r="B2439" s="3">
        <v>43736</v>
      </c>
      <c r="I2439">
        <v>0.32570556826849734</v>
      </c>
      <c r="J2439">
        <v>0.26468344774980934</v>
      </c>
      <c r="K2439">
        <v>0.40961098398169343</v>
      </c>
      <c r="Q2439">
        <v>0.23682165787428941</v>
      </c>
      <c r="R2439">
        <v>0.27669406616775039</v>
      </c>
      <c r="S2439">
        <v>0.48648427595796023</v>
      </c>
    </row>
    <row r="2440" spans="2:19" x14ac:dyDescent="0.45">
      <c r="B2440" s="3">
        <v>43736</v>
      </c>
      <c r="I2440">
        <v>0.68778922227198092</v>
      </c>
      <c r="J2440">
        <v>0.20077623525899388</v>
      </c>
      <c r="K2440">
        <v>0.11143454246902523</v>
      </c>
      <c r="Q2440">
        <v>0.27556893404127819</v>
      </c>
      <c r="R2440">
        <v>0.27117911841353459</v>
      </c>
      <c r="S2440">
        <v>0.45325194754518722</v>
      </c>
    </row>
    <row r="2441" spans="2:19" x14ac:dyDescent="0.45">
      <c r="B2441" s="3">
        <v>43736</v>
      </c>
      <c r="I2441">
        <v>0.53028028028028029</v>
      </c>
      <c r="J2441">
        <v>0.24499499499499497</v>
      </c>
      <c r="K2441">
        <v>0.22472472472472474</v>
      </c>
      <c r="Q2441" t="s">
        <v>5818</v>
      </c>
      <c r="R2441" t="s">
        <v>5818</v>
      </c>
      <c r="S2441" t="s">
        <v>5818</v>
      </c>
    </row>
    <row r="2442" spans="2:19" x14ac:dyDescent="0.45">
      <c r="B2442" s="3">
        <v>43737</v>
      </c>
      <c r="I2442">
        <v>0.52948570494811797</v>
      </c>
      <c r="J2442">
        <v>0.25562029023763289</v>
      </c>
      <c r="K2442">
        <v>0.21489400481424914</v>
      </c>
      <c r="Q2442">
        <v>0.60120625826291263</v>
      </c>
      <c r="R2442">
        <v>0.22400384284393671</v>
      </c>
      <c r="S2442">
        <v>0.17478989889315066</v>
      </c>
    </row>
    <row r="2443" spans="2:19" x14ac:dyDescent="0.45">
      <c r="B2443" s="3">
        <v>43737</v>
      </c>
      <c r="I2443">
        <v>0.38949938949938945</v>
      </c>
      <c r="J2443">
        <v>0.28052503052503047</v>
      </c>
      <c r="K2443">
        <v>0.32997557997557991</v>
      </c>
      <c r="Q2443">
        <v>0.54886562585038934</v>
      </c>
      <c r="R2443">
        <v>0.24442325244249866</v>
      </c>
      <c r="S2443">
        <v>0.20671112170711214</v>
      </c>
    </row>
    <row r="2444" spans="2:19" x14ac:dyDescent="0.45">
      <c r="B2444" s="3">
        <v>43737</v>
      </c>
      <c r="I2444">
        <v>0.6053392776583606</v>
      </c>
      <c r="J2444">
        <v>0.22957301701032298</v>
      </c>
      <c r="K2444">
        <v>0.16508770533131659</v>
      </c>
      <c r="Q2444">
        <v>0.46207576918672766</v>
      </c>
      <c r="R2444">
        <v>0.28196319883025484</v>
      </c>
      <c r="S2444">
        <v>0.25596103198301756</v>
      </c>
    </row>
    <row r="2445" spans="2:19" x14ac:dyDescent="0.45">
      <c r="B2445" s="3">
        <v>43737</v>
      </c>
      <c r="I2445">
        <v>0.44835518748562225</v>
      </c>
      <c r="J2445">
        <v>0.26201978375891422</v>
      </c>
      <c r="K2445">
        <v>0.28962502875546353</v>
      </c>
      <c r="Q2445">
        <v>0.53231280060548358</v>
      </c>
      <c r="R2445">
        <v>0.24702751532019823</v>
      </c>
      <c r="S2445">
        <v>0.22065968407431827</v>
      </c>
    </row>
    <row r="2446" spans="2:19" x14ac:dyDescent="0.45">
      <c r="B2446" s="3">
        <v>43737</v>
      </c>
      <c r="I2446">
        <v>0.71034322048004261</v>
      </c>
      <c r="J2446">
        <v>0.18557541862245749</v>
      </c>
      <c r="K2446">
        <v>0.10408136089749993</v>
      </c>
      <c r="Q2446">
        <v>0.43983664913897474</v>
      </c>
      <c r="R2446">
        <v>0.27775067309951035</v>
      </c>
      <c r="S2446">
        <v>0.28241267776151502</v>
      </c>
    </row>
    <row r="2447" spans="2:19" x14ac:dyDescent="0.45">
      <c r="B2447" s="3">
        <v>43738</v>
      </c>
      <c r="I2447">
        <v>0.38961510530137983</v>
      </c>
      <c r="J2447">
        <v>0.26706608569353668</v>
      </c>
      <c r="K2447">
        <v>0.34331880900508349</v>
      </c>
      <c r="Q2447">
        <v>0.47883597883597884</v>
      </c>
      <c r="R2447">
        <v>0.26455026455026454</v>
      </c>
      <c r="S2447">
        <v>0.25661375661375663</v>
      </c>
    </row>
    <row r="2448" spans="2:19" x14ac:dyDescent="0.45">
      <c r="B2448" s="3">
        <v>43743</v>
      </c>
      <c r="I2448">
        <v>0.66873610944757178</v>
      </c>
      <c r="J2448">
        <v>0.1916829693509535</v>
      </c>
      <c r="K2448">
        <v>0.1395809212014745</v>
      </c>
      <c r="Q2448">
        <v>0.34434947768281099</v>
      </c>
      <c r="R2448">
        <v>0.28167141500474835</v>
      </c>
      <c r="S2448">
        <v>0.37397910731244066</v>
      </c>
    </row>
    <row r="2449" spans="2:19" x14ac:dyDescent="0.45">
      <c r="B2449" s="3">
        <v>43743</v>
      </c>
      <c r="I2449">
        <v>0.33120748299319724</v>
      </c>
      <c r="J2449">
        <v>0.28656462585034009</v>
      </c>
      <c r="K2449">
        <v>0.3822278911564625</v>
      </c>
      <c r="Q2449">
        <v>0.67061393890662191</v>
      </c>
      <c r="R2449">
        <v>0.2152156786303128</v>
      </c>
      <c r="S2449">
        <v>0.11417038246306538</v>
      </c>
    </row>
    <row r="2450" spans="2:19" x14ac:dyDescent="0.45">
      <c r="B2450" s="3">
        <v>43744</v>
      </c>
      <c r="I2450">
        <v>0.80120643538983916</v>
      </c>
      <c r="J2450">
        <v>0.13101015439810362</v>
      </c>
      <c r="K2450">
        <v>6.7783410212057124E-2</v>
      </c>
      <c r="Q2450">
        <v>0.214307885071713</v>
      </c>
      <c r="R2450">
        <v>0.27472010966304206</v>
      </c>
      <c r="S2450">
        <v>0.51097200526524489</v>
      </c>
    </row>
    <row r="2451" spans="2:19" x14ac:dyDescent="0.45">
      <c r="B2451" s="3">
        <v>43744</v>
      </c>
      <c r="I2451">
        <v>0.46207576918672766</v>
      </c>
      <c r="J2451">
        <v>0.28196319883025484</v>
      </c>
      <c r="K2451">
        <v>0.25596103198301756</v>
      </c>
      <c r="Q2451">
        <v>0.34517113257189547</v>
      </c>
      <c r="R2451">
        <v>0.30266961466054154</v>
      </c>
      <c r="S2451">
        <v>0.35215925276756288</v>
      </c>
    </row>
    <row r="2452" spans="2:19" x14ac:dyDescent="0.45">
      <c r="B2452" s="3">
        <v>43744</v>
      </c>
      <c r="I2452">
        <v>0.47338935574229685</v>
      </c>
      <c r="J2452">
        <v>0.26750700280112039</v>
      </c>
      <c r="K2452">
        <v>0.25910364145658255</v>
      </c>
      <c r="Q2452">
        <v>0.29331642779569983</v>
      </c>
      <c r="R2452">
        <v>0.26571118279915051</v>
      </c>
      <c r="S2452">
        <v>0.44097238940514982</v>
      </c>
    </row>
    <row r="2453" spans="2:19" x14ac:dyDescent="0.45">
      <c r="B2453" s="3">
        <v>43744</v>
      </c>
      <c r="I2453">
        <v>0.39820682049315304</v>
      </c>
      <c r="J2453">
        <v>0.29013522305985345</v>
      </c>
      <c r="K2453">
        <v>0.31165795644699362</v>
      </c>
      <c r="Q2453">
        <v>0.47619047619047622</v>
      </c>
      <c r="R2453">
        <v>0.26190476190476192</v>
      </c>
      <c r="S2453">
        <v>0.26190476190476192</v>
      </c>
    </row>
    <row r="2454" spans="2:19" x14ac:dyDescent="0.45">
      <c r="B2454" s="3">
        <v>43744</v>
      </c>
      <c r="I2454">
        <v>0.23079994088303099</v>
      </c>
      <c r="J2454">
        <v>0.24836228721250056</v>
      </c>
      <c r="K2454">
        <v>0.52083777190446845</v>
      </c>
      <c r="Q2454">
        <v>0.4087433894992803</v>
      </c>
      <c r="R2454">
        <v>0.27246824349019522</v>
      </c>
      <c r="S2454">
        <v>0.31878836701052465</v>
      </c>
    </row>
    <row r="2455" spans="2:19" x14ac:dyDescent="0.45">
      <c r="B2455" s="3">
        <v>43744</v>
      </c>
      <c r="I2455">
        <v>0.33120748299319724</v>
      </c>
      <c r="J2455">
        <v>0.28656462585034009</v>
      </c>
      <c r="K2455">
        <v>0.3822278911564625</v>
      </c>
      <c r="Q2455">
        <v>0.47326746548945414</v>
      </c>
      <c r="R2455">
        <v>0.25495760633452458</v>
      </c>
      <c r="S2455">
        <v>0.27177492817602128</v>
      </c>
    </row>
    <row r="2456" spans="2:19" x14ac:dyDescent="0.45">
      <c r="B2456" s="3">
        <v>43745</v>
      </c>
      <c r="I2456">
        <v>0.41859606366086921</v>
      </c>
      <c r="J2456">
        <v>0.26826926627524833</v>
      </c>
      <c r="K2456">
        <v>0.3131346700638824</v>
      </c>
      <c r="Q2456">
        <v>0.29422590292155504</v>
      </c>
      <c r="R2456">
        <v>0.29422590292155504</v>
      </c>
      <c r="S2456">
        <v>0.41154819415688981</v>
      </c>
    </row>
    <row r="2457" spans="2:19" x14ac:dyDescent="0.45">
      <c r="B2457" s="3">
        <v>43757</v>
      </c>
      <c r="I2457">
        <v>0.61504513140027151</v>
      </c>
      <c r="J2457">
        <v>0.22401949037463056</v>
      </c>
      <c r="K2457">
        <v>0.16093537822509787</v>
      </c>
      <c r="Q2457">
        <v>0.49775417068302813</v>
      </c>
      <c r="R2457">
        <v>0.2683116083177679</v>
      </c>
      <c r="S2457">
        <v>0.23393422099920411</v>
      </c>
    </row>
    <row r="2458" spans="2:19" x14ac:dyDescent="0.45">
      <c r="B2458" s="3">
        <v>43757</v>
      </c>
      <c r="I2458">
        <v>0.45028106222136072</v>
      </c>
      <c r="J2458">
        <v>0.27712088906118759</v>
      </c>
      <c r="K2458">
        <v>0.27259804871745169</v>
      </c>
      <c r="Q2458">
        <v>0.70286651143726731</v>
      </c>
      <c r="R2458">
        <v>0.19516172636021942</v>
      </c>
      <c r="S2458">
        <v>0.10197176220251332</v>
      </c>
    </row>
    <row r="2459" spans="2:19" x14ac:dyDescent="0.45">
      <c r="B2459" s="3">
        <v>43757</v>
      </c>
      <c r="I2459">
        <v>0.4893162393162393</v>
      </c>
      <c r="J2459">
        <v>0.28418803418803412</v>
      </c>
      <c r="K2459">
        <v>0.22649572649572644</v>
      </c>
      <c r="Q2459" t="s">
        <v>5818</v>
      </c>
      <c r="R2459" t="s">
        <v>5818</v>
      </c>
      <c r="S2459" t="s">
        <v>5818</v>
      </c>
    </row>
    <row r="2460" spans="2:19" x14ac:dyDescent="0.45">
      <c r="B2460" s="3">
        <v>43757</v>
      </c>
      <c r="I2460">
        <v>0.42863416776460256</v>
      </c>
      <c r="J2460">
        <v>0.26394378568291615</v>
      </c>
      <c r="K2460">
        <v>0.30742204655248134</v>
      </c>
      <c r="Q2460">
        <v>0.59721700371763686</v>
      </c>
      <c r="R2460">
        <v>0.23250924770553311</v>
      </c>
      <c r="S2460">
        <v>0.17027374857683006</v>
      </c>
    </row>
    <row r="2461" spans="2:19" x14ac:dyDescent="0.45">
      <c r="B2461" s="3">
        <v>43758</v>
      </c>
      <c r="I2461">
        <v>0.43104104298134149</v>
      </c>
      <c r="J2461">
        <v>0.2750030511224541</v>
      </c>
      <c r="K2461">
        <v>0.29395590589620441</v>
      </c>
      <c r="Q2461">
        <v>0.2589726392543294</v>
      </c>
      <c r="R2461">
        <v>0.25494849438511413</v>
      </c>
      <c r="S2461">
        <v>0.48607886636055658</v>
      </c>
    </row>
    <row r="2462" spans="2:19" x14ac:dyDescent="0.45">
      <c r="B2462" s="3">
        <v>43758</v>
      </c>
      <c r="I2462">
        <v>0.23997268381516049</v>
      </c>
      <c r="J2462">
        <v>0.26316108961226192</v>
      </c>
      <c r="K2462">
        <v>0.49686622657257756</v>
      </c>
      <c r="Q2462">
        <v>0.57532403634955087</v>
      </c>
      <c r="R2462">
        <v>0.22343522138688357</v>
      </c>
      <c r="S2462">
        <v>0.20124074226356548</v>
      </c>
    </row>
    <row r="2463" spans="2:19" x14ac:dyDescent="0.45">
      <c r="B2463" s="3">
        <v>43758</v>
      </c>
      <c r="I2463">
        <v>0.42963286713286708</v>
      </c>
      <c r="J2463">
        <v>0.28277972027972026</v>
      </c>
      <c r="K2463">
        <v>0.28758741258741255</v>
      </c>
      <c r="Q2463">
        <v>0.26958270487682245</v>
      </c>
      <c r="R2463">
        <v>0.24213172448466561</v>
      </c>
      <c r="S2463">
        <v>0.4882855706385118</v>
      </c>
    </row>
    <row r="2464" spans="2:19" x14ac:dyDescent="0.45">
      <c r="B2464" s="3">
        <v>43758</v>
      </c>
      <c r="I2464">
        <v>0.81563534504710977</v>
      </c>
      <c r="J2464">
        <v>0.1181563534504711</v>
      </c>
      <c r="K2464">
        <v>6.6208301502419159E-2</v>
      </c>
      <c r="Q2464">
        <v>0.65140615237476918</v>
      </c>
      <c r="R2464">
        <v>0.20044957782268902</v>
      </c>
      <c r="S2464">
        <v>0.14814426980254181</v>
      </c>
    </row>
    <row r="2465" spans="2:19" x14ac:dyDescent="0.45">
      <c r="B2465" s="3">
        <v>43759</v>
      </c>
      <c r="I2465">
        <v>0.39058987910819515</v>
      </c>
      <c r="J2465">
        <v>0.29650385760281878</v>
      </c>
      <c r="K2465">
        <v>0.31290626328898608</v>
      </c>
      <c r="Q2465">
        <v>0.33152958152958151</v>
      </c>
      <c r="R2465">
        <v>0.2774170274170274</v>
      </c>
      <c r="S2465">
        <v>0.39105339105339104</v>
      </c>
    </row>
    <row r="2466" spans="2:19" x14ac:dyDescent="0.45">
      <c r="B2466" s="3">
        <v>43764</v>
      </c>
      <c r="I2466">
        <v>0.54795363314633094</v>
      </c>
      <c r="J2466">
        <v>0.24351125973844026</v>
      </c>
      <c r="K2466">
        <v>0.20853510711522885</v>
      </c>
      <c r="Q2466">
        <v>0.22106348243208077</v>
      </c>
      <c r="R2466">
        <v>0.26701611587145863</v>
      </c>
      <c r="S2466">
        <v>0.51192040169646047</v>
      </c>
    </row>
    <row r="2467" spans="2:19" x14ac:dyDescent="0.45">
      <c r="B2467" s="3">
        <v>43764</v>
      </c>
      <c r="I2467">
        <v>0.39951464529600994</v>
      </c>
      <c r="J2467">
        <v>0.28167503809470062</v>
      </c>
      <c r="K2467">
        <v>0.31881031660928949</v>
      </c>
      <c r="Q2467">
        <v>0.3822278911564625</v>
      </c>
      <c r="R2467">
        <v>0.28656462585034009</v>
      </c>
      <c r="S2467">
        <v>0.33120748299319724</v>
      </c>
    </row>
    <row r="2468" spans="2:19" x14ac:dyDescent="0.45">
      <c r="B2468" s="3">
        <v>43764</v>
      </c>
      <c r="I2468">
        <v>0.58127704662358126</v>
      </c>
      <c r="J2468">
        <v>0.24548671083324544</v>
      </c>
      <c r="K2468">
        <v>0.17323624254317324</v>
      </c>
      <c r="Q2468">
        <v>0.61296788844559535</v>
      </c>
      <c r="R2468">
        <v>0.23243546969661619</v>
      </c>
      <c r="S2468">
        <v>0.15459664185778832</v>
      </c>
    </row>
    <row r="2469" spans="2:19" x14ac:dyDescent="0.45">
      <c r="B2469" s="3">
        <v>43764</v>
      </c>
      <c r="I2469">
        <v>0.52207267790913847</v>
      </c>
      <c r="J2469">
        <v>0.26133887619173024</v>
      </c>
      <c r="K2469">
        <v>0.21658844589913126</v>
      </c>
      <c r="Q2469">
        <v>0.40807957096995684</v>
      </c>
      <c r="R2469">
        <v>0.25498710311937506</v>
      </c>
      <c r="S2469">
        <v>0.33693332591066827</v>
      </c>
    </row>
    <row r="2470" spans="2:19" x14ac:dyDescent="0.45">
      <c r="B2470" s="3">
        <v>43765</v>
      </c>
      <c r="I2470">
        <v>0.41154819415688981</v>
      </c>
      <c r="J2470">
        <v>0.29422590292155504</v>
      </c>
      <c r="K2470">
        <v>0.29422590292155504</v>
      </c>
      <c r="Q2470">
        <v>0.3587599178997028</v>
      </c>
      <c r="R2470">
        <v>0.29672517844560853</v>
      </c>
      <c r="S2470">
        <v>0.34451490365468856</v>
      </c>
    </row>
    <row r="2471" spans="2:19" x14ac:dyDescent="0.45">
      <c r="B2471" s="3">
        <v>43765</v>
      </c>
      <c r="I2471">
        <v>0.31338439665632006</v>
      </c>
      <c r="J2471">
        <v>0.27743164883916549</v>
      </c>
      <c r="K2471">
        <v>0.40918395450451467</v>
      </c>
      <c r="Q2471">
        <v>0.19483161588424747</v>
      </c>
      <c r="R2471">
        <v>0.24532166637429792</v>
      </c>
      <c r="S2471">
        <v>0.55984671774145456</v>
      </c>
    </row>
    <row r="2472" spans="2:19" x14ac:dyDescent="0.45">
      <c r="B2472" s="3">
        <v>43765</v>
      </c>
      <c r="I2472">
        <v>0.41798941798941797</v>
      </c>
      <c r="J2472">
        <v>0.29100529100529099</v>
      </c>
      <c r="K2472">
        <v>0.29100529100529099</v>
      </c>
      <c r="Q2472">
        <v>0.48874248179803736</v>
      </c>
      <c r="R2472">
        <v>0.28842196897752448</v>
      </c>
      <c r="S2472">
        <v>0.22283554922443807</v>
      </c>
    </row>
    <row r="2473" spans="2:19" x14ac:dyDescent="0.45">
      <c r="B2473" s="3">
        <v>43765</v>
      </c>
      <c r="I2473">
        <v>0.10645052347180002</v>
      </c>
      <c r="J2473">
        <v>0.21121242823370476</v>
      </c>
      <c r="K2473">
        <v>0.68233704829449504</v>
      </c>
      <c r="Q2473">
        <v>0.5207463102199944</v>
      </c>
      <c r="R2473">
        <v>0.25090504037872458</v>
      </c>
      <c r="S2473">
        <v>0.22834864940128094</v>
      </c>
    </row>
    <row r="2474" spans="2:19" x14ac:dyDescent="0.45">
      <c r="B2474" s="3">
        <v>43766</v>
      </c>
      <c r="I2474">
        <v>0.60452694337152613</v>
      </c>
      <c r="J2474">
        <v>0.21369136385670137</v>
      </c>
      <c r="K2474">
        <v>0.18178169277177259</v>
      </c>
      <c r="Q2474">
        <v>0.32703037355292991</v>
      </c>
      <c r="R2474">
        <v>0.28865318057047379</v>
      </c>
      <c r="S2474">
        <v>0.38431644587659619</v>
      </c>
    </row>
    <row r="2475" spans="2:19" x14ac:dyDescent="0.45">
      <c r="B2475" s="3">
        <v>43768</v>
      </c>
      <c r="I2475">
        <v>0.61185788733559432</v>
      </c>
      <c r="J2475">
        <v>0.2346554719166184</v>
      </c>
      <c r="K2475">
        <v>0.15348664074778726</v>
      </c>
      <c r="Q2475">
        <v>0.26173499702911468</v>
      </c>
      <c r="R2475">
        <v>0.27064765300059418</v>
      </c>
      <c r="S2475">
        <v>0.46761734997029114</v>
      </c>
    </row>
    <row r="2476" spans="2:19" x14ac:dyDescent="0.45">
      <c r="B2476" s="3">
        <v>43768</v>
      </c>
      <c r="I2476">
        <v>0.67188910640563038</v>
      </c>
      <c r="J2476">
        <v>0.20514654663981469</v>
      </c>
      <c r="K2476">
        <v>0.12296434695455501</v>
      </c>
      <c r="Q2476">
        <v>0.32736827467082391</v>
      </c>
      <c r="R2476">
        <v>0.27060872874719133</v>
      </c>
      <c r="S2476">
        <v>0.40202299658198482</v>
      </c>
    </row>
    <row r="2477" spans="2:19" x14ac:dyDescent="0.45">
      <c r="B2477" s="3">
        <v>43768</v>
      </c>
      <c r="I2477">
        <v>0.36549434588650281</v>
      </c>
      <c r="J2477">
        <v>0.29079780060172217</v>
      </c>
      <c r="K2477">
        <v>0.34370785351177507</v>
      </c>
      <c r="Q2477">
        <v>0.39058987910819515</v>
      </c>
      <c r="R2477">
        <v>0.29650385760281878</v>
      </c>
      <c r="S2477">
        <v>0.31290626328898608</v>
      </c>
    </row>
    <row r="2478" spans="2:19" x14ac:dyDescent="0.45">
      <c r="B2478" s="3">
        <v>43768</v>
      </c>
      <c r="I2478">
        <v>0.36555601261483617</v>
      </c>
      <c r="J2478">
        <v>0.27642945290004112</v>
      </c>
      <c r="K2478">
        <v>0.35801453448512266</v>
      </c>
      <c r="Q2478">
        <v>0.62865258621029285</v>
      </c>
      <c r="R2478">
        <v>0.22822237193048805</v>
      </c>
      <c r="S2478">
        <v>0.14312504185921907</v>
      </c>
    </row>
    <row r="2479" spans="2:19" x14ac:dyDescent="0.45">
      <c r="B2479" s="3">
        <v>43769</v>
      </c>
      <c r="I2479">
        <v>0.39905211125815826</v>
      </c>
      <c r="J2479">
        <v>0.27655049939484427</v>
      </c>
      <c r="K2479">
        <v>0.32439738934699736</v>
      </c>
      <c r="Q2479">
        <v>0.46241574031574195</v>
      </c>
      <c r="R2479">
        <v>0.26446593473072955</v>
      </c>
      <c r="S2479">
        <v>0.27311832495352856</v>
      </c>
    </row>
    <row r="2480" spans="2:19" x14ac:dyDescent="0.45">
      <c r="B2480" s="3">
        <v>43769</v>
      </c>
      <c r="I2480">
        <v>0.60373916731705779</v>
      </c>
      <c r="J2480">
        <v>0.23796624444383704</v>
      </c>
      <c r="K2480">
        <v>0.15829458823910503</v>
      </c>
      <c r="Q2480">
        <v>0.46228838911765746</v>
      </c>
      <c r="R2480">
        <v>0.27751381409917997</v>
      </c>
      <c r="S2480">
        <v>0.26019779678316263</v>
      </c>
    </row>
    <row r="2481" spans="2:19" x14ac:dyDescent="0.45">
      <c r="B2481" s="3">
        <v>43769</v>
      </c>
      <c r="I2481">
        <v>0.33008211223517669</v>
      </c>
      <c r="J2481">
        <v>0.27144671777888668</v>
      </c>
      <c r="K2481">
        <v>0.39847116998593657</v>
      </c>
      <c r="Q2481">
        <v>0.65065825615211936</v>
      </c>
      <c r="R2481">
        <v>0.20486763794770813</v>
      </c>
      <c r="S2481">
        <v>0.14447410590017254</v>
      </c>
    </row>
    <row r="2482" spans="2:19" x14ac:dyDescent="0.45">
      <c r="B2482" s="3">
        <v>43770</v>
      </c>
      <c r="I2482">
        <v>0.37678571428571433</v>
      </c>
      <c r="J2482">
        <v>0.28928571428571431</v>
      </c>
      <c r="K2482">
        <v>0.33392857142857146</v>
      </c>
      <c r="Q2482">
        <v>0.59559014593339532</v>
      </c>
      <c r="R2482">
        <v>0.23763002824787721</v>
      </c>
      <c r="S2482">
        <v>0.16677982581872741</v>
      </c>
    </row>
    <row r="2483" spans="2:19" x14ac:dyDescent="0.45">
      <c r="B2483" s="3">
        <v>43770</v>
      </c>
      <c r="I2483">
        <v>0.78661266466144519</v>
      </c>
      <c r="J2483">
        <v>0.14454470552031531</v>
      </c>
      <c r="K2483">
        <v>6.884262981823959E-2</v>
      </c>
      <c r="Q2483">
        <v>0.56293633787239927</v>
      </c>
      <c r="R2483">
        <v>0.2449713140250224</v>
      </c>
      <c r="S2483">
        <v>0.19209234810257828</v>
      </c>
    </row>
    <row r="2484" spans="2:19" x14ac:dyDescent="0.45">
      <c r="B2484" s="3">
        <v>43771</v>
      </c>
      <c r="I2484">
        <v>0.43955153120679796</v>
      </c>
      <c r="J2484">
        <v>0.26855289919585407</v>
      </c>
      <c r="K2484">
        <v>0.29189556959734797</v>
      </c>
      <c r="Q2484">
        <v>0.420479302832244</v>
      </c>
      <c r="R2484">
        <v>0.27015250544662311</v>
      </c>
      <c r="S2484">
        <v>0.30936819172113289</v>
      </c>
    </row>
    <row r="2485" spans="2:19" x14ac:dyDescent="0.45">
      <c r="B2485" s="3">
        <v>43771</v>
      </c>
      <c r="I2485">
        <v>0.6302911034519405</v>
      </c>
      <c r="J2485">
        <v>0.22059877123450072</v>
      </c>
      <c r="K2485">
        <v>0.14911012531355874</v>
      </c>
      <c r="Q2485">
        <v>0.52904616945712835</v>
      </c>
      <c r="R2485">
        <v>0.24746321664129881</v>
      </c>
      <c r="S2485">
        <v>0.22349061390157279</v>
      </c>
    </row>
    <row r="2486" spans="2:19" x14ac:dyDescent="0.45">
      <c r="B2486" s="3">
        <v>43771</v>
      </c>
      <c r="I2486">
        <v>0.60495919259274566</v>
      </c>
      <c r="J2486">
        <v>0.21699223040436952</v>
      </c>
      <c r="K2486">
        <v>0.17804857700288482</v>
      </c>
      <c r="Q2486">
        <v>0.25498575498575493</v>
      </c>
      <c r="R2486">
        <v>0.25498575498575493</v>
      </c>
      <c r="S2486">
        <v>0.49002849002849003</v>
      </c>
    </row>
    <row r="2487" spans="2:19" x14ac:dyDescent="0.45">
      <c r="B2487" s="3">
        <v>43772</v>
      </c>
      <c r="I2487">
        <v>0.50988788137125729</v>
      </c>
      <c r="J2487">
        <v>0.26498359554625545</v>
      </c>
      <c r="K2487">
        <v>0.22512852308248732</v>
      </c>
      <c r="Q2487">
        <v>0.29234667262836278</v>
      </c>
      <c r="R2487">
        <v>0.25657649601311577</v>
      </c>
      <c r="S2487">
        <v>0.4510768313585215</v>
      </c>
    </row>
    <row r="2488" spans="2:19" x14ac:dyDescent="0.45">
      <c r="B2488" s="3">
        <v>43772</v>
      </c>
      <c r="I2488">
        <v>0.32025163888643909</v>
      </c>
      <c r="J2488">
        <v>0.26954169973836606</v>
      </c>
      <c r="K2488">
        <v>0.41020666137519474</v>
      </c>
      <c r="Q2488">
        <v>0.32590500279490936</v>
      </c>
      <c r="R2488">
        <v>0.27353527249902038</v>
      </c>
      <c r="S2488">
        <v>0.40055972470607026</v>
      </c>
    </row>
    <row r="2489" spans="2:19" x14ac:dyDescent="0.45">
      <c r="B2489" s="3">
        <v>43772</v>
      </c>
      <c r="I2489">
        <v>0.3832199546485261</v>
      </c>
      <c r="J2489">
        <v>0.27808699237270673</v>
      </c>
      <c r="K2489">
        <v>0.33869305297876734</v>
      </c>
      <c r="Q2489">
        <v>0.54795363314633094</v>
      </c>
      <c r="R2489">
        <v>0.24351125973844026</v>
      </c>
      <c r="S2489">
        <v>0.20853510711522885</v>
      </c>
    </row>
    <row r="2490" spans="2:19" x14ac:dyDescent="0.45">
      <c r="B2490" s="3">
        <v>43772</v>
      </c>
      <c r="I2490">
        <v>0.55095785440613032</v>
      </c>
      <c r="J2490">
        <v>0.24291187739463607</v>
      </c>
      <c r="K2490">
        <v>0.2061302681992338</v>
      </c>
      <c r="Q2490">
        <v>0.20872397497253739</v>
      </c>
      <c r="R2490">
        <v>0.25013843817737969</v>
      </c>
      <c r="S2490">
        <v>0.54113758685008306</v>
      </c>
    </row>
    <row r="2491" spans="2:19" x14ac:dyDescent="0.45">
      <c r="B2491" s="3">
        <v>43773</v>
      </c>
      <c r="I2491">
        <v>0.36948259074586376</v>
      </c>
      <c r="J2491">
        <v>0.27583319068733281</v>
      </c>
      <c r="K2491">
        <v>0.35468421856680343</v>
      </c>
      <c r="Q2491">
        <v>0.47638326585695007</v>
      </c>
      <c r="R2491">
        <v>0.28407557354925778</v>
      </c>
      <c r="S2491">
        <v>0.23954116059379219</v>
      </c>
    </row>
    <row r="2492" spans="2:19" x14ac:dyDescent="0.45">
      <c r="B2492" s="3">
        <v>43773</v>
      </c>
      <c r="I2492">
        <v>0.27449858720335601</v>
      </c>
      <c r="J2492">
        <v>0.26170541023107458</v>
      </c>
      <c r="K2492">
        <v>0.46379600256556941</v>
      </c>
      <c r="Q2492">
        <v>0.39314194577352474</v>
      </c>
      <c r="R2492">
        <v>0.27950558213716109</v>
      </c>
      <c r="S2492">
        <v>0.32735247208931417</v>
      </c>
    </row>
    <row r="2493" spans="2:19" x14ac:dyDescent="0.45">
      <c r="B2493" s="3">
        <v>43778</v>
      </c>
      <c r="I2493">
        <v>0.47537647537647537</v>
      </c>
      <c r="J2493">
        <v>0.29283679283679281</v>
      </c>
      <c r="K2493">
        <v>0.23178673178673184</v>
      </c>
      <c r="Q2493">
        <v>0.55836171625645303</v>
      </c>
      <c r="R2493">
        <v>0.22997665102928264</v>
      </c>
      <c r="S2493">
        <v>0.21166163271426428</v>
      </c>
    </row>
    <row r="2494" spans="2:19" x14ac:dyDescent="0.45">
      <c r="B2494" s="3">
        <v>43778</v>
      </c>
      <c r="I2494">
        <v>0.40819012578334163</v>
      </c>
      <c r="J2494">
        <v>0.26752516414651295</v>
      </c>
      <c r="K2494">
        <v>0.32428471007014553</v>
      </c>
      <c r="Q2494">
        <v>0.6501753743133053</v>
      </c>
      <c r="R2494">
        <v>0.20438475610889406</v>
      </c>
      <c r="S2494">
        <v>0.14543986957780061</v>
      </c>
    </row>
    <row r="2495" spans="2:19" x14ac:dyDescent="0.45">
      <c r="B2495" s="3">
        <v>43778</v>
      </c>
      <c r="I2495">
        <v>0.47619047619047622</v>
      </c>
      <c r="J2495">
        <v>0.26190476190476192</v>
      </c>
      <c r="K2495">
        <v>0.26190476190476192</v>
      </c>
      <c r="Q2495">
        <v>0.464279828609097</v>
      </c>
      <c r="R2495">
        <v>0.28897495056031647</v>
      </c>
      <c r="S2495">
        <v>0.24674522083058667</v>
      </c>
    </row>
    <row r="2496" spans="2:19" x14ac:dyDescent="0.45">
      <c r="B2496" s="3">
        <v>43778</v>
      </c>
      <c r="I2496">
        <v>0.64068100358422941</v>
      </c>
      <c r="J2496">
        <v>0.22401433691756276</v>
      </c>
      <c r="K2496">
        <v>0.13530465949820791</v>
      </c>
      <c r="Q2496">
        <v>0.24269432768805974</v>
      </c>
      <c r="R2496">
        <v>0.25771780186646354</v>
      </c>
      <c r="S2496">
        <v>0.49958787044547687</v>
      </c>
    </row>
    <row r="2497" spans="2:19" x14ac:dyDescent="0.45">
      <c r="B2497" s="3">
        <v>43779</v>
      </c>
      <c r="I2497">
        <v>0.53003423591658894</v>
      </c>
      <c r="J2497">
        <v>0.260192966075319</v>
      </c>
      <c r="K2497">
        <v>0.20977279800809215</v>
      </c>
      <c r="Q2497">
        <v>0.51021329130040971</v>
      </c>
      <c r="R2497">
        <v>0.26116821872592538</v>
      </c>
      <c r="S2497">
        <v>0.22861848997366499</v>
      </c>
    </row>
    <row r="2498" spans="2:19" x14ac:dyDescent="0.45">
      <c r="B2498" s="3">
        <v>43779</v>
      </c>
      <c r="I2498">
        <v>0.50962648239038244</v>
      </c>
      <c r="J2498">
        <v>0.24883972684133848</v>
      </c>
      <c r="K2498">
        <v>0.24153379076827913</v>
      </c>
      <c r="Q2498">
        <v>0.46099488211739015</v>
      </c>
      <c r="R2498">
        <v>0.27169746675517675</v>
      </c>
      <c r="S2498">
        <v>0.26730765112743315</v>
      </c>
    </row>
    <row r="2499" spans="2:19" x14ac:dyDescent="0.45">
      <c r="B2499" s="3">
        <v>43779</v>
      </c>
      <c r="I2499">
        <v>0.29586184424894102</v>
      </c>
      <c r="J2499">
        <v>0.27631150211795374</v>
      </c>
      <c r="K2499">
        <v>0.42782665363310524</v>
      </c>
      <c r="Q2499">
        <v>0.48131871208285359</v>
      </c>
      <c r="R2499">
        <v>0.26313588321045572</v>
      </c>
      <c r="S2499">
        <v>0.25554540470669085</v>
      </c>
    </row>
    <row r="2500" spans="2:19" x14ac:dyDescent="0.45">
      <c r="B2500" s="3">
        <v>43779</v>
      </c>
      <c r="I2500">
        <v>0.46090812686782995</v>
      </c>
      <c r="J2500">
        <v>0.27613355184935245</v>
      </c>
      <c r="K2500">
        <v>0.26295832128281754</v>
      </c>
      <c r="Q2500">
        <v>0.4870843694373107</v>
      </c>
      <c r="R2500">
        <v>0.26838150367562136</v>
      </c>
      <c r="S2500">
        <v>0.24453412688706805</v>
      </c>
    </row>
    <row r="2501" spans="2:19" x14ac:dyDescent="0.45">
      <c r="B2501" s="3">
        <v>43780</v>
      </c>
      <c r="I2501">
        <v>0.30789147810424411</v>
      </c>
      <c r="J2501">
        <v>0.29201846223122824</v>
      </c>
      <c r="K2501">
        <v>0.40009005966452782</v>
      </c>
      <c r="Q2501">
        <v>0.30281836540746021</v>
      </c>
      <c r="R2501">
        <v>0.28744951294844379</v>
      </c>
      <c r="S2501">
        <v>0.409732121644096</v>
      </c>
    </row>
    <row r="2502" spans="2:19" x14ac:dyDescent="0.45">
      <c r="B2502" s="3">
        <v>43792</v>
      </c>
      <c r="I2502">
        <v>0.49824648882240508</v>
      </c>
      <c r="J2502">
        <v>0.26040056511260701</v>
      </c>
      <c r="K2502">
        <v>0.24135294606498797</v>
      </c>
      <c r="Q2502">
        <v>0.45273027051196063</v>
      </c>
      <c r="R2502">
        <v>0.28903979432148447</v>
      </c>
      <c r="S2502">
        <v>0.2582299351665549</v>
      </c>
    </row>
    <row r="2503" spans="2:19" x14ac:dyDescent="0.45">
      <c r="B2503" s="3">
        <v>43792</v>
      </c>
      <c r="I2503">
        <v>0.82355760999828798</v>
      </c>
      <c r="J2503">
        <v>0.12761513439479538</v>
      </c>
      <c r="K2503">
        <v>4.88272556069166E-2</v>
      </c>
      <c r="Q2503">
        <v>0.49632708835056899</v>
      </c>
      <c r="R2503">
        <v>0.25974966945270805</v>
      </c>
      <c r="S2503">
        <v>0.24392324219672282</v>
      </c>
    </row>
    <row r="2504" spans="2:19" x14ac:dyDescent="0.45">
      <c r="B2504" s="3">
        <v>43792</v>
      </c>
      <c r="I2504">
        <v>0.4089026915113872</v>
      </c>
      <c r="J2504">
        <v>0.25983436853002068</v>
      </c>
      <c r="K2504">
        <v>0.33126293995859213</v>
      </c>
      <c r="Q2504">
        <v>0.47457158651188508</v>
      </c>
      <c r="R2504">
        <v>0.27307904919845222</v>
      </c>
      <c r="S2504">
        <v>0.25234936428966287</v>
      </c>
    </row>
    <row r="2505" spans="2:19" x14ac:dyDescent="0.45">
      <c r="B2505" s="3">
        <v>43793</v>
      </c>
      <c r="I2505">
        <v>0.38998538011695905</v>
      </c>
      <c r="J2505">
        <v>0.28581871345029236</v>
      </c>
      <c r="K2505">
        <v>0.32419590643274848</v>
      </c>
      <c r="Q2505">
        <v>0.56632419726628891</v>
      </c>
      <c r="R2505">
        <v>0.23434848067518763</v>
      </c>
      <c r="S2505">
        <v>0.19932732205852341</v>
      </c>
    </row>
    <row r="2506" spans="2:19" x14ac:dyDescent="0.45">
      <c r="B2506" s="3">
        <v>43793</v>
      </c>
      <c r="I2506">
        <v>0.34274691358024689</v>
      </c>
      <c r="J2506">
        <v>0.28487654320987654</v>
      </c>
      <c r="K2506">
        <v>0.37237654320987656</v>
      </c>
      <c r="Q2506">
        <v>0.56683127938188671</v>
      </c>
      <c r="R2506">
        <v>0.23827319778736783</v>
      </c>
      <c r="S2506">
        <v>0.19489552283074552</v>
      </c>
    </row>
    <row r="2507" spans="2:19" x14ac:dyDescent="0.45">
      <c r="B2507" s="3">
        <v>43793</v>
      </c>
      <c r="I2507">
        <v>0.54210026802006961</v>
      </c>
      <c r="J2507">
        <v>0.23686877634789993</v>
      </c>
      <c r="K2507">
        <v>0.22103095563203048</v>
      </c>
      <c r="Q2507">
        <v>0.28712541941455516</v>
      </c>
      <c r="R2507">
        <v>0.2731328821011223</v>
      </c>
      <c r="S2507">
        <v>0.4397416984843226</v>
      </c>
    </row>
    <row r="2508" spans="2:19" x14ac:dyDescent="0.45">
      <c r="B2508" s="3">
        <v>43793</v>
      </c>
      <c r="I2508">
        <v>0.5812890812890813</v>
      </c>
      <c r="J2508">
        <v>0.25300625300625301</v>
      </c>
      <c r="K2508">
        <v>0.16570466570466569</v>
      </c>
      <c r="Q2508">
        <v>0.29763945472220366</v>
      </c>
      <c r="R2508">
        <v>0.29251912702123078</v>
      </c>
      <c r="S2508">
        <v>0.40984141825656556</v>
      </c>
    </row>
    <row r="2509" spans="2:19" x14ac:dyDescent="0.45">
      <c r="B2509" s="3">
        <v>43793</v>
      </c>
      <c r="I2509">
        <v>0.15856571412126969</v>
      </c>
      <c r="J2509">
        <v>0.22366111255000146</v>
      </c>
      <c r="K2509">
        <v>0.61777317332872883</v>
      </c>
      <c r="Q2509">
        <v>0.45913182346109177</v>
      </c>
      <c r="R2509">
        <v>0.25704123112659694</v>
      </c>
      <c r="S2509">
        <v>0.28382694541231124</v>
      </c>
    </row>
    <row r="2510" spans="2:19" x14ac:dyDescent="0.45">
      <c r="B2510" s="3">
        <v>43794</v>
      </c>
      <c r="I2510">
        <v>0.3080639167595689</v>
      </c>
      <c r="J2510">
        <v>0.2824228911185433</v>
      </c>
      <c r="K2510">
        <v>0.4095131921218878</v>
      </c>
      <c r="Q2510">
        <v>0.45019033254327373</v>
      </c>
      <c r="R2510">
        <v>0.28169216404510528</v>
      </c>
      <c r="S2510">
        <v>0.26811750341162111</v>
      </c>
    </row>
    <row r="2511" spans="2:19" x14ac:dyDescent="0.45">
      <c r="B2511" s="3">
        <v>43797</v>
      </c>
      <c r="I2511">
        <v>0.3453612926652142</v>
      </c>
      <c r="J2511">
        <v>0.28749092229484385</v>
      </c>
      <c r="K2511">
        <v>0.36714778503994194</v>
      </c>
      <c r="Q2511">
        <v>0.18990399486352205</v>
      </c>
      <c r="R2511">
        <v>0.25247187511096031</v>
      </c>
      <c r="S2511">
        <v>0.55762413002551769</v>
      </c>
    </row>
    <row r="2512" spans="2:19" x14ac:dyDescent="0.45">
      <c r="B2512" s="3">
        <v>43797</v>
      </c>
      <c r="I2512">
        <v>0.47200909349246944</v>
      </c>
      <c r="J2512">
        <v>0.26612674055129298</v>
      </c>
      <c r="K2512">
        <v>0.26186416595623757</v>
      </c>
      <c r="Q2512">
        <v>0.31215650101848652</v>
      </c>
      <c r="R2512">
        <v>0.30650678350436222</v>
      </c>
      <c r="S2512">
        <v>0.38133671547715131</v>
      </c>
    </row>
    <row r="2513" spans="2:19" x14ac:dyDescent="0.45">
      <c r="B2513" s="3">
        <v>43798</v>
      </c>
      <c r="I2513">
        <v>0.40813464235624125</v>
      </c>
      <c r="J2513">
        <v>0.29593267882187935</v>
      </c>
      <c r="K2513">
        <v>0.29593267882187935</v>
      </c>
      <c r="Q2513">
        <v>0.5746401932976154</v>
      </c>
      <c r="R2513">
        <v>0.23899569282487657</v>
      </c>
      <c r="S2513">
        <v>0.18636411387750815</v>
      </c>
    </row>
    <row r="2514" spans="2:19" x14ac:dyDescent="0.45">
      <c r="B2514" s="3">
        <v>43798</v>
      </c>
      <c r="I2514">
        <v>0.62418408603147557</v>
      </c>
      <c r="J2514">
        <v>0.21579729210251294</v>
      </c>
      <c r="K2514">
        <v>0.1600186218660114</v>
      </c>
      <c r="Q2514">
        <v>0.42863416776460256</v>
      </c>
      <c r="R2514">
        <v>0.26394378568291615</v>
      </c>
      <c r="S2514">
        <v>0.30742204655248134</v>
      </c>
    </row>
    <row r="2515" spans="2:19" x14ac:dyDescent="0.45">
      <c r="B2515" s="3" t="s">
        <v>5677</v>
      </c>
      <c r="I2515">
        <v>0.59127381349603569</v>
      </c>
      <c r="J2515">
        <v>0.24426013314902201</v>
      </c>
      <c r="K2515">
        <v>0.16446605335494224</v>
      </c>
      <c r="Q2515">
        <v>0.36481955100880931</v>
      </c>
      <c r="R2515">
        <v>0.26251776072747934</v>
      </c>
      <c r="S2515">
        <v>0.37266268826371124</v>
      </c>
    </row>
    <row r="2516" spans="2:19" x14ac:dyDescent="0.45">
      <c r="B2516" s="3" t="s">
        <v>5677</v>
      </c>
      <c r="I2516">
        <v>0.44858776844070963</v>
      </c>
      <c r="J2516">
        <v>0.26651493930905701</v>
      </c>
      <c r="K2516">
        <v>0.28489729225023347</v>
      </c>
      <c r="Q2516">
        <v>0.24517030399383347</v>
      </c>
      <c r="R2516">
        <v>0.24517030399383347</v>
      </c>
      <c r="S2516">
        <v>0.50965939201233323</v>
      </c>
    </row>
    <row r="2517" spans="2:19" x14ac:dyDescent="0.45">
      <c r="B2517" s="3" t="s">
        <v>5678</v>
      </c>
      <c r="I2517">
        <v>0.28962502875546359</v>
      </c>
      <c r="J2517">
        <v>0.26201978375891427</v>
      </c>
      <c r="K2517">
        <v>0.44835518748562231</v>
      </c>
      <c r="Q2517">
        <v>0.57538025685601502</v>
      </c>
      <c r="R2517">
        <v>0.23298811805669059</v>
      </c>
      <c r="S2517">
        <v>0.19163162508729434</v>
      </c>
    </row>
    <row r="2518" spans="2:19" x14ac:dyDescent="0.45">
      <c r="B2518" s="3" t="s">
        <v>5678</v>
      </c>
      <c r="I2518">
        <v>0.46304571778594505</v>
      </c>
      <c r="J2518">
        <v>0.24921344247689051</v>
      </c>
      <c r="K2518">
        <v>0.28774083973716452</v>
      </c>
      <c r="Q2518">
        <v>0.60495654120022102</v>
      </c>
      <c r="R2518">
        <v>0.22293930383707175</v>
      </c>
      <c r="S2518">
        <v>0.1721041549627072</v>
      </c>
    </row>
    <row r="2519" spans="2:19" x14ac:dyDescent="0.45">
      <c r="B2519" s="3" t="s">
        <v>5679</v>
      </c>
      <c r="I2519">
        <v>0.43983664913897474</v>
      </c>
      <c r="J2519">
        <v>0.28241267776151502</v>
      </c>
      <c r="K2519">
        <v>0.27775067309951035</v>
      </c>
      <c r="Q2519">
        <v>0.35159261513491585</v>
      </c>
      <c r="R2519">
        <v>0.2968147697301684</v>
      </c>
      <c r="S2519">
        <v>0.35159261513491585</v>
      </c>
    </row>
    <row r="2520" spans="2:19" x14ac:dyDescent="0.45">
      <c r="B2520" s="3" t="s">
        <v>5680</v>
      </c>
      <c r="I2520">
        <v>0.6349210171726728</v>
      </c>
      <c r="J2520">
        <v>0.23240962128379342</v>
      </c>
      <c r="K2520">
        <v>0.1326693615435337</v>
      </c>
      <c r="Q2520">
        <v>0.39247311827956993</v>
      </c>
      <c r="R2520">
        <v>0.29838709677419356</v>
      </c>
      <c r="S2520">
        <v>0.30913978494623656</v>
      </c>
    </row>
    <row r="2521" spans="2:19" x14ac:dyDescent="0.45">
      <c r="B2521" s="3" t="s">
        <v>5681</v>
      </c>
      <c r="I2521">
        <v>0.75610841423948216</v>
      </c>
      <c r="J2521">
        <v>0.16903317152103559</v>
      </c>
      <c r="K2521">
        <v>7.485841423948221E-2</v>
      </c>
      <c r="Q2521">
        <v>0.54205935327134125</v>
      </c>
      <c r="R2521">
        <v>0.27652467119041635</v>
      </c>
      <c r="S2521">
        <v>0.18141597553824246</v>
      </c>
    </row>
    <row r="2522" spans="2:19" x14ac:dyDescent="0.45">
      <c r="B2522" s="3" t="s">
        <v>5682</v>
      </c>
      <c r="I2522">
        <v>0.51079607303365726</v>
      </c>
      <c r="J2522">
        <v>0.25000931748461336</v>
      </c>
      <c r="K2522">
        <v>0.23919460948172941</v>
      </c>
      <c r="Q2522">
        <v>0.4510768313585215</v>
      </c>
      <c r="R2522">
        <v>0.25657649601311577</v>
      </c>
      <c r="S2522">
        <v>0.29234667262836278</v>
      </c>
    </row>
    <row r="2523" spans="2:19" x14ac:dyDescent="0.45">
      <c r="B2523" s="3" t="s">
        <v>5683</v>
      </c>
      <c r="I2523">
        <v>0.80690627202255116</v>
      </c>
      <c r="J2523">
        <v>0.12861169837914027</v>
      </c>
      <c r="K2523">
        <v>6.4482029598308704E-2</v>
      </c>
      <c r="Q2523">
        <v>0.4087433894992803</v>
      </c>
      <c r="R2523">
        <v>0.27246824349019522</v>
      </c>
      <c r="S2523">
        <v>0.31878836701052465</v>
      </c>
    </row>
    <row r="2524" spans="2:19" x14ac:dyDescent="0.45">
      <c r="B2524" s="3" t="s">
        <v>5684</v>
      </c>
      <c r="I2524">
        <v>0.39142823397407506</v>
      </c>
      <c r="J2524">
        <v>0.25645170815247881</v>
      </c>
      <c r="K2524">
        <v>0.35212005787344614</v>
      </c>
      <c r="Q2524">
        <v>0.21872215332322814</v>
      </c>
      <c r="R2524">
        <v>0.24148638096550454</v>
      </c>
      <c r="S2524">
        <v>0.53979146571126724</v>
      </c>
    </row>
    <row r="2525" spans="2:19" x14ac:dyDescent="0.45">
      <c r="B2525" s="3" t="s">
        <v>5685</v>
      </c>
      <c r="I2525">
        <v>0.22597744262978306</v>
      </c>
      <c r="J2525">
        <v>0.27448490531635023</v>
      </c>
      <c r="K2525">
        <v>0.49953765205386685</v>
      </c>
      <c r="Q2525">
        <v>0.51971288779174318</v>
      </c>
      <c r="R2525">
        <v>0.26311987282381738</v>
      </c>
      <c r="S2525">
        <v>0.21716723938443952</v>
      </c>
    </row>
    <row r="2526" spans="2:19" x14ac:dyDescent="0.45">
      <c r="B2526" s="3" t="s">
        <v>5685</v>
      </c>
      <c r="I2526">
        <v>0.33450046685340806</v>
      </c>
      <c r="J2526">
        <v>0.27147525676937445</v>
      </c>
      <c r="K2526">
        <v>0.3940242763772176</v>
      </c>
      <c r="Q2526">
        <v>0.45028106222136072</v>
      </c>
      <c r="R2526">
        <v>0.27712088906118759</v>
      </c>
      <c r="S2526">
        <v>0.27259804871745169</v>
      </c>
    </row>
    <row r="2527" spans="2:19" x14ac:dyDescent="0.45">
      <c r="B2527" s="3" t="s">
        <v>5685</v>
      </c>
      <c r="I2527">
        <v>0.42289886039886038</v>
      </c>
      <c r="J2527">
        <v>0.28614672364672367</v>
      </c>
      <c r="K2527">
        <v>0.29095441595441596</v>
      </c>
      <c r="Q2527">
        <v>0.28015931674468258</v>
      </c>
      <c r="R2527">
        <v>0.25490679149215734</v>
      </c>
      <c r="S2527">
        <v>0.46493389176316008</v>
      </c>
    </row>
    <row r="2528" spans="2:19" x14ac:dyDescent="0.45">
      <c r="B2528" s="3" t="s">
        <v>5686</v>
      </c>
      <c r="I2528">
        <v>0.50272904483430803</v>
      </c>
      <c r="J2528">
        <v>0.25419103313840158</v>
      </c>
      <c r="K2528">
        <v>0.24307992202729048</v>
      </c>
      <c r="Q2528">
        <v>0.6944385026737967</v>
      </c>
      <c r="R2528">
        <v>0.18641711229946523</v>
      </c>
      <c r="S2528">
        <v>0.11914438502673796</v>
      </c>
    </row>
    <row r="2529" spans="2:19" x14ac:dyDescent="0.45">
      <c r="B2529" s="3" t="s">
        <v>5686</v>
      </c>
      <c r="I2529">
        <v>0.45454545454545447</v>
      </c>
      <c r="J2529">
        <v>0.28138528138528135</v>
      </c>
      <c r="K2529">
        <v>0.26406926406926401</v>
      </c>
      <c r="Q2529">
        <v>0.38833194096351992</v>
      </c>
      <c r="R2529">
        <v>0.28912559175717067</v>
      </c>
      <c r="S2529">
        <v>0.32254246727930935</v>
      </c>
    </row>
    <row r="2530" spans="2:19" x14ac:dyDescent="0.45">
      <c r="B2530" s="3" t="s">
        <v>5686</v>
      </c>
      <c r="I2530">
        <v>0.56759545923632615</v>
      </c>
      <c r="J2530">
        <v>0.24251805985552113</v>
      </c>
      <c r="K2530">
        <v>0.18988648090815272</v>
      </c>
      <c r="Q2530">
        <v>0.67856950129898164</v>
      </c>
      <c r="R2530">
        <v>0.20422920665756994</v>
      </c>
      <c r="S2530">
        <v>0.11720129204344841</v>
      </c>
    </row>
    <row r="2531" spans="2:19" x14ac:dyDescent="0.45">
      <c r="B2531" s="3" t="s">
        <v>5686</v>
      </c>
      <c r="I2531">
        <v>0.50206158211118257</v>
      </c>
      <c r="J2531">
        <v>0.25627915046487659</v>
      </c>
      <c r="K2531">
        <v>0.24165926742394089</v>
      </c>
      <c r="Q2531">
        <v>0.46090812686782995</v>
      </c>
      <c r="R2531">
        <v>0.26295832128281754</v>
      </c>
      <c r="S2531">
        <v>0.27613355184935245</v>
      </c>
    </row>
    <row r="2532" spans="2:19" x14ac:dyDescent="0.45">
      <c r="B2532" s="3" t="s">
        <v>5687</v>
      </c>
      <c r="I2532">
        <v>0.49108669108669117</v>
      </c>
      <c r="J2532">
        <v>0.26398046398046399</v>
      </c>
      <c r="K2532">
        <v>0.24493284493284492</v>
      </c>
      <c r="Q2532">
        <v>0.22395678461690949</v>
      </c>
      <c r="R2532">
        <v>0.23711467935375158</v>
      </c>
      <c r="S2532">
        <v>0.53892853602933888</v>
      </c>
    </row>
    <row r="2533" spans="2:19" x14ac:dyDescent="0.45">
      <c r="B2533" s="3" t="s">
        <v>5688</v>
      </c>
      <c r="I2533">
        <v>0.39360447981137636</v>
      </c>
      <c r="J2533">
        <v>0.28463012083701739</v>
      </c>
      <c r="K2533">
        <v>0.32176539935160625</v>
      </c>
      <c r="Q2533">
        <v>0.25486972011279152</v>
      </c>
      <c r="R2533">
        <v>0.2957602244290114</v>
      </c>
      <c r="S2533">
        <v>0.44937005545819725</v>
      </c>
    </row>
    <row r="2534" spans="2:19" x14ac:dyDescent="0.45">
      <c r="B2534" s="3" t="s">
        <v>5688</v>
      </c>
      <c r="I2534">
        <v>0.61487322201607919</v>
      </c>
      <c r="J2534">
        <v>0.21552257266542982</v>
      </c>
      <c r="K2534">
        <v>0.16960420531849102</v>
      </c>
      <c r="Q2534">
        <v>0.37517651430694909</v>
      </c>
      <c r="R2534">
        <v>0.2650315867707172</v>
      </c>
      <c r="S2534">
        <v>0.35979189892233365</v>
      </c>
    </row>
    <row r="2535" spans="2:19" x14ac:dyDescent="0.45">
      <c r="B2535" s="3" t="s">
        <v>5688</v>
      </c>
      <c r="I2535">
        <v>0.30008625421469459</v>
      </c>
      <c r="J2535">
        <v>0.27444522857366899</v>
      </c>
      <c r="K2535">
        <v>0.42546851721163648</v>
      </c>
      <c r="Q2535">
        <v>0.34693386833780421</v>
      </c>
      <c r="R2535">
        <v>0.29914414312872417</v>
      </c>
      <c r="S2535">
        <v>0.35392198853347162</v>
      </c>
    </row>
    <row r="2536" spans="2:19" x14ac:dyDescent="0.45">
      <c r="B2536" s="3" t="s">
        <v>5689</v>
      </c>
      <c r="I2536">
        <v>0.31565656565656564</v>
      </c>
      <c r="J2536">
        <v>0.27146464646464646</v>
      </c>
      <c r="K2536">
        <v>0.41287878787878785</v>
      </c>
      <c r="Q2536">
        <v>0.58134920634920639</v>
      </c>
      <c r="R2536">
        <v>0.23502886002886003</v>
      </c>
      <c r="S2536">
        <v>0.18362193362193366</v>
      </c>
    </row>
    <row r="2537" spans="2:19" x14ac:dyDescent="0.45">
      <c r="B2537" s="3" t="s">
        <v>5689</v>
      </c>
      <c r="I2537">
        <v>0.67169495460488526</v>
      </c>
      <c r="J2537">
        <v>0.20819739237753093</v>
      </c>
      <c r="K2537">
        <v>0.12010765301758373</v>
      </c>
      <c r="Q2537">
        <v>0.3027543191477618</v>
      </c>
      <c r="R2537">
        <v>0.27791576971904841</v>
      </c>
      <c r="S2537">
        <v>0.41932991113318979</v>
      </c>
    </row>
    <row r="2538" spans="2:19" x14ac:dyDescent="0.45">
      <c r="B2538" s="3" t="s">
        <v>5689</v>
      </c>
      <c r="I2538">
        <v>0.47473073736536864</v>
      </c>
      <c r="J2538">
        <v>0.26884838442419218</v>
      </c>
      <c r="K2538">
        <v>0.25642087821043907</v>
      </c>
      <c r="Q2538">
        <v>0.42953342953342954</v>
      </c>
      <c r="R2538">
        <v>0.29244829244829246</v>
      </c>
      <c r="S2538">
        <v>0.27801827801827805</v>
      </c>
    </row>
    <row r="2539" spans="2:19" x14ac:dyDescent="0.45">
      <c r="B2539" s="3" t="s">
        <v>5689</v>
      </c>
      <c r="I2539">
        <v>0.50842528118918129</v>
      </c>
      <c r="J2539">
        <v>0.24393619317068152</v>
      </c>
      <c r="K2539">
        <v>0.2476385256401373</v>
      </c>
      <c r="Q2539">
        <v>0.43079753895693174</v>
      </c>
      <c r="R2539">
        <v>0.27036973147030074</v>
      </c>
      <c r="S2539">
        <v>0.29883272957276752</v>
      </c>
    </row>
    <row r="2540" spans="2:19" x14ac:dyDescent="0.45">
      <c r="B2540" s="3" t="s">
        <v>5690</v>
      </c>
      <c r="I2540">
        <v>0.52008943630072946</v>
      </c>
      <c r="J2540">
        <v>0.25935563458332128</v>
      </c>
      <c r="K2540">
        <v>0.22055492911594915</v>
      </c>
      <c r="Q2540">
        <v>0.64278713356500039</v>
      </c>
      <c r="R2540">
        <v>0.20867860643321751</v>
      </c>
      <c r="S2540">
        <v>0.14853426000178208</v>
      </c>
    </row>
    <row r="2541" spans="2:19" x14ac:dyDescent="0.45">
      <c r="B2541" s="3" t="s">
        <v>5691</v>
      </c>
      <c r="I2541">
        <v>0.36481955100880931</v>
      </c>
      <c r="J2541">
        <v>0.26251776072747934</v>
      </c>
      <c r="K2541">
        <v>0.37266268826371124</v>
      </c>
      <c r="Q2541">
        <v>0.48771367521367531</v>
      </c>
      <c r="R2541">
        <v>0.28739316239316243</v>
      </c>
      <c r="S2541">
        <v>0.2248931623931624</v>
      </c>
    </row>
    <row r="2542" spans="2:19" x14ac:dyDescent="0.45">
      <c r="B2542" s="3" t="s">
        <v>5691</v>
      </c>
      <c r="I2542">
        <v>0.58255872818979615</v>
      </c>
      <c r="J2542">
        <v>0.24676839239946033</v>
      </c>
      <c r="K2542">
        <v>0.17067287941074349</v>
      </c>
      <c r="Q2542">
        <v>0.42973563903796463</v>
      </c>
      <c r="R2542">
        <v>0.27231166766050491</v>
      </c>
      <c r="S2542">
        <v>0.29795269330153051</v>
      </c>
    </row>
    <row r="2543" spans="2:19" x14ac:dyDescent="0.45">
      <c r="B2543" s="3" t="s">
        <v>5691</v>
      </c>
      <c r="I2543">
        <v>0.56061871851345535</v>
      </c>
      <c r="J2543">
        <v>0.26153768259031412</v>
      </c>
      <c r="K2543">
        <v>0.17784359889623047</v>
      </c>
      <c r="Q2543">
        <v>0.50952768135430671</v>
      </c>
      <c r="R2543">
        <v>0.25254610084331447</v>
      </c>
      <c r="S2543">
        <v>0.2379262178023788</v>
      </c>
    </row>
    <row r="2544" spans="2:19" x14ac:dyDescent="0.45">
      <c r="B2544" s="3" t="s">
        <v>5692</v>
      </c>
      <c r="I2544">
        <v>0.56020741577657118</v>
      </c>
      <c r="J2544">
        <v>0.23182235054940079</v>
      </c>
      <c r="K2544">
        <v>0.20797023367402806</v>
      </c>
      <c r="Q2544">
        <v>0.409732121644096</v>
      </c>
      <c r="R2544">
        <v>0.28744951294844379</v>
      </c>
      <c r="S2544">
        <v>0.30281836540746021</v>
      </c>
    </row>
    <row r="2545" spans="2:19" x14ac:dyDescent="0.45">
      <c r="B2545" s="3" t="s">
        <v>5692</v>
      </c>
      <c r="I2545">
        <v>0.67323550289898448</v>
      </c>
      <c r="J2545">
        <v>0.21489865901997182</v>
      </c>
      <c r="K2545">
        <v>0.11186583808104372</v>
      </c>
      <c r="Q2545">
        <v>0.53051431998800425</v>
      </c>
      <c r="R2545">
        <v>0.23811665916929076</v>
      </c>
      <c r="S2545">
        <v>0.23136902084270511</v>
      </c>
    </row>
    <row r="2546" spans="2:19" x14ac:dyDescent="0.45">
      <c r="B2546" s="3" t="s">
        <v>5692</v>
      </c>
      <c r="I2546">
        <v>0.40762995295051307</v>
      </c>
      <c r="J2546">
        <v>0.28053965194716857</v>
      </c>
      <c r="K2546">
        <v>0.31183039510231847</v>
      </c>
      <c r="Q2546">
        <v>0.21055163160426321</v>
      </c>
      <c r="R2546">
        <v>0.23219665324928485</v>
      </c>
      <c r="S2546">
        <v>0.557251715146452</v>
      </c>
    </row>
    <row r="2547" spans="2:19" x14ac:dyDescent="0.45">
      <c r="B2547" s="3" t="s">
        <v>5692</v>
      </c>
      <c r="I2547">
        <v>0.35042735042735046</v>
      </c>
      <c r="J2547">
        <v>0.29914529914529919</v>
      </c>
      <c r="K2547">
        <v>0.35042735042735046</v>
      </c>
      <c r="Q2547">
        <v>0.41953864534509694</v>
      </c>
      <c r="R2547">
        <v>0.29767484606194283</v>
      </c>
      <c r="S2547">
        <v>0.28278650859296023</v>
      </c>
    </row>
    <row r="2548" spans="2:19" x14ac:dyDescent="0.45">
      <c r="B2548" s="3" t="s">
        <v>5692</v>
      </c>
      <c r="I2548">
        <v>0.28367928367928363</v>
      </c>
      <c r="J2548">
        <v>0.2739112739112739</v>
      </c>
      <c r="K2548">
        <v>0.44240944240944235</v>
      </c>
      <c r="Q2548">
        <v>0.62828282828282822</v>
      </c>
      <c r="R2548">
        <v>0.22828282828282825</v>
      </c>
      <c r="S2548">
        <v>0.14343434343434341</v>
      </c>
    </row>
    <row r="2549" spans="2:19" x14ac:dyDescent="0.45">
      <c r="B2549" s="3" t="s">
        <v>5693</v>
      </c>
      <c r="I2549">
        <v>0.5077962577962577</v>
      </c>
      <c r="J2549">
        <v>0.27494802494802495</v>
      </c>
      <c r="K2549">
        <v>0.21725571725571724</v>
      </c>
      <c r="Q2549" t="s">
        <v>5818</v>
      </c>
      <c r="R2549" t="s">
        <v>5818</v>
      </c>
      <c r="S2549" t="s">
        <v>5818</v>
      </c>
    </row>
    <row r="2550" spans="2:19" x14ac:dyDescent="0.45">
      <c r="B2550" s="3">
        <v>43862</v>
      </c>
      <c r="I2550">
        <v>0.6572008113590263</v>
      </c>
      <c r="J2550">
        <v>0.202839756592292</v>
      </c>
      <c r="K2550">
        <v>0.13995943204868147</v>
      </c>
      <c r="Q2550">
        <v>0.54808590102707755</v>
      </c>
      <c r="R2550">
        <v>0.25396825396825395</v>
      </c>
      <c r="S2550">
        <v>0.19794584500466852</v>
      </c>
    </row>
    <row r="2551" spans="2:19" x14ac:dyDescent="0.45">
      <c r="B2551" s="3">
        <v>43862</v>
      </c>
      <c r="I2551">
        <v>0.45439134615750087</v>
      </c>
      <c r="J2551">
        <v>0.25644154057248847</v>
      </c>
      <c r="K2551">
        <v>0.28916711327001066</v>
      </c>
      <c r="Q2551">
        <v>0.45019033254327373</v>
      </c>
      <c r="R2551">
        <v>0.26811750341162111</v>
      </c>
      <c r="S2551">
        <v>0.28169216404510528</v>
      </c>
    </row>
    <row r="2552" spans="2:19" x14ac:dyDescent="0.45">
      <c r="B2552" s="3">
        <v>43862</v>
      </c>
      <c r="I2552">
        <v>0.41040893442640164</v>
      </c>
      <c r="J2552">
        <v>0.29118802917929548</v>
      </c>
      <c r="K2552">
        <v>0.29840303639430271</v>
      </c>
      <c r="Q2552">
        <v>0.2919600588773521</v>
      </c>
      <c r="R2552">
        <v>0.32537693439949078</v>
      </c>
      <c r="S2552">
        <v>0.38266300672315706</v>
      </c>
    </row>
    <row r="2553" spans="2:19" x14ac:dyDescent="0.45">
      <c r="B2553" s="3">
        <v>43862</v>
      </c>
      <c r="I2553">
        <v>0.4510768313585215</v>
      </c>
      <c r="J2553">
        <v>0.25657649601311577</v>
      </c>
      <c r="K2553">
        <v>0.29234667262836278</v>
      </c>
      <c r="Q2553">
        <v>0.62390338275294022</v>
      </c>
      <c r="R2553">
        <v>0.2245527334022909</v>
      </c>
      <c r="S2553">
        <v>0.15154388384476877</v>
      </c>
    </row>
    <row r="2554" spans="2:19" x14ac:dyDescent="0.45">
      <c r="B2554" s="3">
        <v>43862</v>
      </c>
      <c r="I2554">
        <v>0.43808825933088347</v>
      </c>
      <c r="J2554">
        <v>0.27147944294768317</v>
      </c>
      <c r="K2554">
        <v>0.29043229772143347</v>
      </c>
      <c r="Q2554">
        <v>0.5398691951707324</v>
      </c>
      <c r="R2554">
        <v>0.25267522153608085</v>
      </c>
      <c r="S2554">
        <v>0.20745558329318675</v>
      </c>
    </row>
    <row r="2555" spans="2:19" x14ac:dyDescent="0.45">
      <c r="B2555" s="3">
        <v>43863</v>
      </c>
      <c r="I2555">
        <v>0.44097554068882522</v>
      </c>
      <c r="J2555">
        <v>0.2498318643587838</v>
      </c>
      <c r="K2555">
        <v>0.3091925949523911</v>
      </c>
      <c r="Q2555">
        <v>0.39046821336185866</v>
      </c>
      <c r="R2555">
        <v>0.25794119328980508</v>
      </c>
      <c r="S2555">
        <v>0.35159059334833603</v>
      </c>
    </row>
    <row r="2556" spans="2:19" x14ac:dyDescent="0.45">
      <c r="B2556" s="3">
        <v>43863</v>
      </c>
      <c r="I2556">
        <v>0.35206983948183612</v>
      </c>
      <c r="J2556">
        <v>0.2732188116023655</v>
      </c>
      <c r="K2556">
        <v>0.37471134891579838</v>
      </c>
      <c r="Q2556">
        <v>0.44436153601680278</v>
      </c>
      <c r="R2556">
        <v>0.27336290400585889</v>
      </c>
      <c r="S2556">
        <v>0.28227555997733839</v>
      </c>
    </row>
    <row r="2557" spans="2:19" x14ac:dyDescent="0.45">
      <c r="B2557" s="3">
        <v>43863</v>
      </c>
      <c r="I2557">
        <v>0.33713905142476575</v>
      </c>
      <c r="J2557">
        <v>0.28119499548070981</v>
      </c>
      <c r="K2557">
        <v>0.3816659530945245</v>
      </c>
      <c r="Q2557">
        <v>0.36875034914250604</v>
      </c>
      <c r="R2557">
        <v>0.28428579408971566</v>
      </c>
      <c r="S2557">
        <v>0.3469638567677783</v>
      </c>
    </row>
    <row r="2558" spans="2:19" x14ac:dyDescent="0.45">
      <c r="B2558" s="3">
        <v>43863</v>
      </c>
      <c r="I2558">
        <v>0.41932991113318985</v>
      </c>
      <c r="J2558">
        <v>0.27791576971904847</v>
      </c>
      <c r="K2558">
        <v>0.30275431914776185</v>
      </c>
      <c r="Q2558">
        <v>0.37678571428571433</v>
      </c>
      <c r="R2558">
        <v>0.28928571428571431</v>
      </c>
      <c r="S2558">
        <v>0.33392857142857146</v>
      </c>
    </row>
    <row r="2559" spans="2:19" x14ac:dyDescent="0.45">
      <c r="B2559" s="3">
        <v>43866</v>
      </c>
      <c r="I2559">
        <v>0.61007584440310891</v>
      </c>
      <c r="J2559">
        <v>0.23979983591053991</v>
      </c>
      <c r="K2559">
        <v>0.15012431968635112</v>
      </c>
      <c r="Q2559">
        <v>0.43269448213478062</v>
      </c>
      <c r="R2559">
        <v>0.27665649027589323</v>
      </c>
      <c r="S2559">
        <v>0.29064902758932609</v>
      </c>
    </row>
    <row r="2560" spans="2:19" x14ac:dyDescent="0.45">
      <c r="B2560" s="3">
        <v>43867</v>
      </c>
      <c r="I2560">
        <v>0.47338935574229696</v>
      </c>
      <c r="J2560">
        <v>0.25910364145658266</v>
      </c>
      <c r="K2560">
        <v>0.2675070028011205</v>
      </c>
      <c r="Q2560">
        <v>0.39360447981137636</v>
      </c>
      <c r="R2560">
        <v>0.28463012083701739</v>
      </c>
      <c r="S2560">
        <v>0.32176539935160625</v>
      </c>
    </row>
    <row r="2561" spans="2:19" x14ac:dyDescent="0.45">
      <c r="B2561" s="3">
        <v>43868</v>
      </c>
      <c r="I2561">
        <v>0.52956596637081976</v>
      </c>
      <c r="J2561">
        <v>0.26386548327903236</v>
      </c>
      <c r="K2561">
        <v>0.20656855035014793</v>
      </c>
      <c r="Q2561">
        <v>0.32717794833323716</v>
      </c>
      <c r="R2561">
        <v>0.26514320887914289</v>
      </c>
      <c r="S2561">
        <v>0.40767884278762001</v>
      </c>
    </row>
    <row r="2562" spans="2:19" x14ac:dyDescent="0.45">
      <c r="B2562" s="3">
        <v>43869</v>
      </c>
      <c r="I2562">
        <v>0.29672997959634834</v>
      </c>
      <c r="J2562">
        <v>0.26400440689882615</v>
      </c>
      <c r="K2562">
        <v>0.43926561350482546</v>
      </c>
      <c r="Q2562">
        <v>0.3402503293807641</v>
      </c>
      <c r="R2562">
        <v>0.26646903820816858</v>
      </c>
      <c r="S2562">
        <v>0.39328063241106714</v>
      </c>
    </row>
    <row r="2563" spans="2:19" x14ac:dyDescent="0.45">
      <c r="B2563" s="3">
        <v>43869</v>
      </c>
      <c r="I2563">
        <v>0.45161119074162548</v>
      </c>
      <c r="J2563">
        <v>0.28311302224345702</v>
      </c>
      <c r="K2563">
        <v>0.26527578701491744</v>
      </c>
      <c r="Q2563">
        <v>0.46525927444148391</v>
      </c>
      <c r="R2563">
        <v>0.26316868210698907</v>
      </c>
      <c r="S2563">
        <v>0.27157204345152691</v>
      </c>
    </row>
    <row r="2564" spans="2:19" x14ac:dyDescent="0.45">
      <c r="B2564" s="3">
        <v>43869</v>
      </c>
      <c r="I2564">
        <v>0.35162260356488989</v>
      </c>
      <c r="J2564">
        <v>0.28195642069115984</v>
      </c>
      <c r="K2564">
        <v>0.36642097574395022</v>
      </c>
      <c r="Q2564">
        <v>0.55052992984027471</v>
      </c>
      <c r="R2564">
        <v>0.23555754590237352</v>
      </c>
      <c r="S2564">
        <v>0.21391252425735188</v>
      </c>
    </row>
    <row r="2565" spans="2:19" x14ac:dyDescent="0.45">
      <c r="B2565" s="3">
        <v>43870</v>
      </c>
      <c r="I2565">
        <v>0.39034847655537308</v>
      </c>
      <c r="J2565">
        <v>0.29114212734902384</v>
      </c>
      <c r="K2565">
        <v>0.31850939609560297</v>
      </c>
      <c r="Q2565">
        <v>0.29883272957276752</v>
      </c>
      <c r="R2565">
        <v>0.27036973147030074</v>
      </c>
      <c r="S2565">
        <v>0.43079753895693174</v>
      </c>
    </row>
    <row r="2566" spans="2:19" x14ac:dyDescent="0.45">
      <c r="B2566" s="3">
        <v>43870</v>
      </c>
      <c r="I2566">
        <v>0.39058987910819515</v>
      </c>
      <c r="J2566">
        <v>0.29650385760281878</v>
      </c>
      <c r="K2566">
        <v>0.31290626328898608</v>
      </c>
      <c r="Q2566">
        <v>0.3301869392094956</v>
      </c>
      <c r="R2566">
        <v>0.28234004925734252</v>
      </c>
      <c r="S2566">
        <v>0.38747301153316188</v>
      </c>
    </row>
    <row r="2567" spans="2:19" x14ac:dyDescent="0.45">
      <c r="B2567" s="3">
        <v>43870</v>
      </c>
      <c r="I2567">
        <v>0.31295907329514061</v>
      </c>
      <c r="J2567">
        <v>0.24794862518740901</v>
      </c>
      <c r="K2567">
        <v>0.43909230151745043</v>
      </c>
      <c r="Q2567">
        <v>0.31720775250672539</v>
      </c>
      <c r="R2567">
        <v>0.28488016629982882</v>
      </c>
      <c r="S2567">
        <v>0.39791208119344584</v>
      </c>
    </row>
    <row r="2568" spans="2:19" x14ac:dyDescent="0.45">
      <c r="B2568" s="3">
        <v>43871</v>
      </c>
      <c r="I2568">
        <v>0.61568951442369158</v>
      </c>
      <c r="J2568">
        <v>0.22782843036007588</v>
      </c>
      <c r="K2568">
        <v>0.15648205521623243</v>
      </c>
      <c r="Q2568">
        <v>0.6701811523343455</v>
      </c>
      <c r="R2568">
        <v>0.21165604592191509</v>
      </c>
      <c r="S2568">
        <v>0.11816280174373942</v>
      </c>
    </row>
    <row r="2569" spans="2:19" x14ac:dyDescent="0.45">
      <c r="B2569" s="3">
        <v>43871</v>
      </c>
      <c r="I2569">
        <v>0.51047277310740435</v>
      </c>
      <c r="J2569">
        <v>0.25740355566370482</v>
      </c>
      <c r="K2569">
        <v>0.23212367122889083</v>
      </c>
      <c r="Q2569">
        <v>0.55671287886391241</v>
      </c>
      <c r="R2569">
        <v>0.24354843456597761</v>
      </c>
      <c r="S2569">
        <v>0.1997386865701101</v>
      </c>
    </row>
    <row r="2570" spans="2:19" x14ac:dyDescent="0.45">
      <c r="B2570" s="3">
        <v>43876</v>
      </c>
      <c r="I2570">
        <v>0.42953342953342954</v>
      </c>
      <c r="J2570">
        <v>0.27801827801827805</v>
      </c>
      <c r="K2570">
        <v>0.29244829244829246</v>
      </c>
      <c r="Q2570">
        <v>0.29234667262836278</v>
      </c>
      <c r="R2570">
        <v>0.25657649601311577</v>
      </c>
      <c r="S2570">
        <v>0.4510768313585215</v>
      </c>
    </row>
    <row r="2571" spans="2:19" x14ac:dyDescent="0.45">
      <c r="B2571" s="3">
        <v>43876</v>
      </c>
      <c r="I2571">
        <v>0.68265018076480488</v>
      </c>
      <c r="J2571">
        <v>0.20598846214366018</v>
      </c>
      <c r="K2571">
        <v>0.11136135709153507</v>
      </c>
      <c r="Q2571" t="s">
        <v>5818</v>
      </c>
      <c r="R2571" t="s">
        <v>5818</v>
      </c>
      <c r="S2571" t="s">
        <v>5818</v>
      </c>
    </row>
    <row r="2572" spans="2:19" x14ac:dyDescent="0.45">
      <c r="B2572" s="3">
        <v>43876</v>
      </c>
      <c r="I2572">
        <v>0.57427025574601398</v>
      </c>
      <c r="J2572">
        <v>0.2352081202766928</v>
      </c>
      <c r="K2572">
        <v>0.19052162397729328</v>
      </c>
      <c r="Q2572">
        <v>0.49972507112290521</v>
      </c>
      <c r="R2572">
        <v>0.25013746443854745</v>
      </c>
      <c r="S2572">
        <v>0.25013746443854745</v>
      </c>
    </row>
    <row r="2573" spans="2:19" x14ac:dyDescent="0.45">
      <c r="B2573" s="3">
        <v>43876</v>
      </c>
      <c r="I2573">
        <v>0.30480791350356562</v>
      </c>
      <c r="J2573">
        <v>0.28893489763054975</v>
      </c>
      <c r="K2573">
        <v>0.40625718886588452</v>
      </c>
      <c r="Q2573">
        <v>0.33211233211233215</v>
      </c>
      <c r="R2573">
        <v>0.30830280830280832</v>
      </c>
      <c r="S2573">
        <v>0.35958485958485958</v>
      </c>
    </row>
    <row r="2574" spans="2:19" x14ac:dyDescent="0.45">
      <c r="B2574" s="3">
        <v>43877</v>
      </c>
      <c r="I2574">
        <v>0.26224167113291746</v>
      </c>
      <c r="J2574">
        <v>0.30025545112816576</v>
      </c>
      <c r="K2574">
        <v>0.43750287773891677</v>
      </c>
      <c r="Q2574">
        <v>0.48865137906233802</v>
      </c>
      <c r="R2574">
        <v>0.26154515195611083</v>
      </c>
      <c r="S2574">
        <v>0.24980346898155115</v>
      </c>
    </row>
    <row r="2575" spans="2:19" x14ac:dyDescent="0.45">
      <c r="B2575" s="3">
        <v>43877</v>
      </c>
      <c r="I2575">
        <v>0.28858869129046966</v>
      </c>
      <c r="J2575">
        <v>0.2702063383492932</v>
      </c>
      <c r="K2575">
        <v>0.44120497036023709</v>
      </c>
      <c r="Q2575" t="s">
        <v>5818</v>
      </c>
      <c r="R2575" t="s">
        <v>5818</v>
      </c>
      <c r="S2575" t="s">
        <v>5818</v>
      </c>
    </row>
    <row r="2576" spans="2:19" x14ac:dyDescent="0.45">
      <c r="B2576" s="3">
        <v>43877</v>
      </c>
      <c r="I2576">
        <v>0.37237654320987656</v>
      </c>
      <c r="J2576">
        <v>0.28487654320987654</v>
      </c>
      <c r="K2576">
        <v>0.34274691358024689</v>
      </c>
      <c r="Q2576">
        <v>0.27556893404127819</v>
      </c>
      <c r="R2576">
        <v>0.27117911841353459</v>
      </c>
      <c r="S2576">
        <v>0.45325194754518722</v>
      </c>
    </row>
    <row r="2577" spans="2:19" x14ac:dyDescent="0.45">
      <c r="B2577" s="3">
        <v>43877</v>
      </c>
      <c r="I2577">
        <v>0.26190476190476192</v>
      </c>
      <c r="J2577">
        <v>0.26190476190476192</v>
      </c>
      <c r="K2577">
        <v>0.47619047619047622</v>
      </c>
      <c r="Q2577">
        <v>0.45325194754518722</v>
      </c>
      <c r="R2577">
        <v>0.27556893404127819</v>
      </c>
      <c r="S2577">
        <v>0.27117911841353459</v>
      </c>
    </row>
    <row r="2578" spans="2:19" x14ac:dyDescent="0.45">
      <c r="B2578" s="3">
        <v>43878</v>
      </c>
      <c r="I2578">
        <v>0.52164862143479385</v>
      </c>
      <c r="J2578">
        <v>0.2650556064668681</v>
      </c>
      <c r="K2578">
        <v>0.21329577209833803</v>
      </c>
      <c r="Q2578">
        <v>0.59844985931942452</v>
      </c>
      <c r="R2578">
        <v>0.23374210330732073</v>
      </c>
      <c r="S2578">
        <v>0.16780803737325475</v>
      </c>
    </row>
    <row r="2579" spans="2:19" x14ac:dyDescent="0.45">
      <c r="B2579" s="3">
        <v>43883</v>
      </c>
      <c r="I2579">
        <v>0.46099488211739015</v>
      </c>
      <c r="J2579">
        <v>0.27169746675517675</v>
      </c>
      <c r="K2579">
        <v>0.26730765112743315</v>
      </c>
      <c r="Q2579">
        <v>0.43045566138937486</v>
      </c>
      <c r="R2579">
        <v>0.26576527930768845</v>
      </c>
      <c r="S2579">
        <v>0.30377905930293675</v>
      </c>
    </row>
    <row r="2580" spans="2:19" x14ac:dyDescent="0.45">
      <c r="B2580" s="3">
        <v>43883</v>
      </c>
      <c r="I2580">
        <v>0.52929484910031621</v>
      </c>
      <c r="J2580">
        <v>0.27224675623132777</v>
      </c>
      <c r="K2580">
        <v>0.19845839466835613</v>
      </c>
      <c r="Q2580">
        <v>0.37094586262177826</v>
      </c>
      <c r="R2580">
        <v>0.27290664693550371</v>
      </c>
      <c r="S2580">
        <v>0.35614749044271793</v>
      </c>
    </row>
    <row r="2581" spans="2:19" x14ac:dyDescent="0.45">
      <c r="B2581" s="3">
        <v>43883</v>
      </c>
      <c r="I2581">
        <v>0.44891144071471939</v>
      </c>
      <c r="J2581">
        <v>0.25049874230202102</v>
      </c>
      <c r="K2581">
        <v>0.30058981698325965</v>
      </c>
      <c r="Q2581">
        <v>0.63594554819720384</v>
      </c>
      <c r="R2581">
        <v>0.22369389256806471</v>
      </c>
      <c r="S2581">
        <v>0.14036055923473137</v>
      </c>
    </row>
    <row r="2582" spans="2:19" x14ac:dyDescent="0.45">
      <c r="B2582" s="3">
        <v>43883</v>
      </c>
      <c r="I2582">
        <v>0.47478070175438597</v>
      </c>
      <c r="J2582">
        <v>0.28728070175438597</v>
      </c>
      <c r="K2582">
        <v>0.23793859649122809</v>
      </c>
      <c r="Q2582">
        <v>0.50075746108875174</v>
      </c>
      <c r="R2582">
        <v>0.25888739250973836</v>
      </c>
      <c r="S2582">
        <v>0.24035514640151004</v>
      </c>
    </row>
    <row r="2583" spans="2:19" x14ac:dyDescent="0.45">
      <c r="B2583" s="3">
        <v>43884</v>
      </c>
      <c r="I2583">
        <v>0.37462121212121213</v>
      </c>
      <c r="J2583">
        <v>0.28712121212121211</v>
      </c>
      <c r="K2583">
        <v>0.33825757575757576</v>
      </c>
      <c r="Q2583">
        <v>0.3832199546485261</v>
      </c>
      <c r="R2583">
        <v>0.27808699237270673</v>
      </c>
      <c r="S2583">
        <v>0.33869305297876734</v>
      </c>
    </row>
    <row r="2584" spans="2:19" x14ac:dyDescent="0.45">
      <c r="B2584" s="3">
        <v>43884</v>
      </c>
      <c r="I2584">
        <v>0.45161119074162548</v>
      </c>
      <c r="J2584">
        <v>0.28311302224345702</v>
      </c>
      <c r="K2584">
        <v>0.26527578701491744</v>
      </c>
      <c r="Q2584">
        <v>0.50055529113120745</v>
      </c>
      <c r="R2584">
        <v>0.26270936742140932</v>
      </c>
      <c r="S2584">
        <v>0.23673534144738337</v>
      </c>
    </row>
    <row r="2585" spans="2:19" x14ac:dyDescent="0.45">
      <c r="B2585" s="3">
        <v>43884</v>
      </c>
      <c r="I2585">
        <v>0.36852689793866272</v>
      </c>
      <c r="J2585">
        <v>0.27048768225238817</v>
      </c>
      <c r="K2585">
        <v>0.36098541980894921</v>
      </c>
      <c r="Q2585">
        <v>0.59478381700603922</v>
      </c>
      <c r="R2585">
        <v>0.23724012612901502</v>
      </c>
      <c r="S2585">
        <v>0.16797605686494577</v>
      </c>
    </row>
    <row r="2586" spans="2:19" x14ac:dyDescent="0.45">
      <c r="B2586" s="3">
        <v>43884</v>
      </c>
      <c r="I2586">
        <v>0.49629089880711358</v>
      </c>
      <c r="J2586">
        <v>0.27123815206959695</v>
      </c>
      <c r="K2586">
        <v>0.2324709491232895</v>
      </c>
      <c r="Q2586">
        <v>0.56987679730154639</v>
      </c>
      <c r="R2586">
        <v>0.23457107738044189</v>
      </c>
      <c r="S2586">
        <v>0.19555212531801155</v>
      </c>
    </row>
    <row r="2587" spans="2:19" x14ac:dyDescent="0.45">
      <c r="B2587" s="3">
        <v>43885</v>
      </c>
      <c r="I2587">
        <v>0.62486552359970082</v>
      </c>
      <c r="J2587">
        <v>0.22867943121107673</v>
      </c>
      <c r="K2587">
        <v>0.14645504518922239</v>
      </c>
      <c r="Q2587" t="s">
        <v>5818</v>
      </c>
      <c r="R2587" t="s">
        <v>5818</v>
      </c>
      <c r="S2587" t="s">
        <v>5818</v>
      </c>
    </row>
    <row r="2588" spans="2:19" x14ac:dyDescent="0.45">
      <c r="B2588" s="3">
        <v>43890</v>
      </c>
      <c r="I2588">
        <v>0.38961510530137983</v>
      </c>
      <c r="J2588">
        <v>0.26706608569353668</v>
      </c>
      <c r="K2588">
        <v>0.34331880900508349</v>
      </c>
      <c r="Q2588">
        <v>0.37838827838827843</v>
      </c>
      <c r="R2588">
        <v>0.28608058608058612</v>
      </c>
      <c r="S2588">
        <v>0.33553113553113556</v>
      </c>
    </row>
    <row r="2589" spans="2:19" x14ac:dyDescent="0.45">
      <c r="B2589" s="3">
        <v>43890</v>
      </c>
      <c r="I2589">
        <v>0.64955986520872011</v>
      </c>
      <c r="J2589">
        <v>0.22388418953304448</v>
      </c>
      <c r="K2589">
        <v>0.12655594525823533</v>
      </c>
      <c r="Q2589">
        <v>0.39044677582769555</v>
      </c>
      <c r="R2589">
        <v>0.28749550609536884</v>
      </c>
      <c r="S2589">
        <v>0.32205771807693567</v>
      </c>
    </row>
    <row r="2590" spans="2:19" x14ac:dyDescent="0.45">
      <c r="B2590" s="3">
        <v>43890</v>
      </c>
      <c r="I2590">
        <v>0.68327857436737682</v>
      </c>
      <c r="J2590">
        <v>0.1987778173349439</v>
      </c>
      <c r="K2590">
        <v>0.11794360829767932</v>
      </c>
      <c r="Q2590">
        <v>0.46513738418864115</v>
      </c>
      <c r="R2590">
        <v>0.27583996882642775</v>
      </c>
      <c r="S2590">
        <v>0.25902264698493105</v>
      </c>
    </row>
    <row r="2591" spans="2:19" x14ac:dyDescent="0.45">
      <c r="B2591" s="3">
        <v>43890</v>
      </c>
      <c r="I2591">
        <v>0.36643400529610753</v>
      </c>
      <c r="J2591">
        <v>0.30214599501002587</v>
      </c>
      <c r="K2591">
        <v>0.3314199996938666</v>
      </c>
      <c r="Q2591">
        <v>0.26833740201683098</v>
      </c>
      <c r="R2591">
        <v>0.27698979223962999</v>
      </c>
      <c r="S2591">
        <v>0.45467280574353902</v>
      </c>
    </row>
    <row r="2592" spans="2:19" x14ac:dyDescent="0.45">
      <c r="B2592" s="3">
        <v>43890</v>
      </c>
      <c r="I2592">
        <v>0.3816659530945245</v>
      </c>
      <c r="J2592">
        <v>0.28119499548070981</v>
      </c>
      <c r="K2592">
        <v>0.33713905142476575</v>
      </c>
      <c r="Q2592">
        <v>0.4397416984843226</v>
      </c>
      <c r="R2592">
        <v>0.28712541941455516</v>
      </c>
      <c r="S2592">
        <v>0.2731328821011223</v>
      </c>
    </row>
    <row r="2593" spans="2:19" x14ac:dyDescent="0.45">
      <c r="B2593" s="3">
        <v>43891</v>
      </c>
      <c r="I2593">
        <v>0.49715255842112371</v>
      </c>
      <c r="J2593">
        <v>0.24756495173676596</v>
      </c>
      <c r="K2593">
        <v>0.25528248984211038</v>
      </c>
      <c r="Q2593" t="s">
        <v>5818</v>
      </c>
      <c r="R2593" t="s">
        <v>5818</v>
      </c>
      <c r="S2593" t="s">
        <v>5818</v>
      </c>
    </row>
    <row r="2594" spans="2:19" x14ac:dyDescent="0.45">
      <c r="B2594" s="3">
        <v>43891</v>
      </c>
      <c r="I2594">
        <v>0.33825757575757576</v>
      </c>
      <c r="J2594">
        <v>0.28712121212121211</v>
      </c>
      <c r="K2594">
        <v>0.37462121212121213</v>
      </c>
      <c r="Q2594">
        <v>0.30426193259567375</v>
      </c>
      <c r="R2594">
        <v>0.27490054282322446</v>
      </c>
      <c r="S2594">
        <v>0.42083752458110174</v>
      </c>
    </row>
    <row r="2595" spans="2:19" x14ac:dyDescent="0.45">
      <c r="B2595" s="3">
        <v>43891</v>
      </c>
      <c r="I2595">
        <v>0.39256100450130299</v>
      </c>
      <c r="J2595">
        <v>0.27440180052120344</v>
      </c>
      <c r="K2595">
        <v>0.33303719497749346</v>
      </c>
      <c r="Q2595">
        <v>0.45325194754518722</v>
      </c>
      <c r="R2595">
        <v>0.27556893404127819</v>
      </c>
      <c r="S2595">
        <v>0.27117911841353459</v>
      </c>
    </row>
    <row r="2596" spans="2:19" x14ac:dyDescent="0.45">
      <c r="B2596" s="3">
        <v>43892</v>
      </c>
      <c r="I2596">
        <v>0.44120497036023709</v>
      </c>
      <c r="J2596">
        <v>0.28858869129046966</v>
      </c>
      <c r="K2596">
        <v>0.2702063383492932</v>
      </c>
      <c r="Q2596">
        <v>0.47707408901438758</v>
      </c>
      <c r="R2596">
        <v>0.27558155170095472</v>
      </c>
      <c r="S2596">
        <v>0.24734435928465778</v>
      </c>
    </row>
    <row r="2597" spans="2:19" x14ac:dyDescent="0.45">
      <c r="B2597" s="3">
        <v>43897</v>
      </c>
      <c r="I2597">
        <v>0.56799977618308217</v>
      </c>
      <c r="J2597">
        <v>0.24295046651838789</v>
      </c>
      <c r="K2597">
        <v>0.18904975729852974</v>
      </c>
      <c r="Q2597">
        <v>0.4913230019974778</v>
      </c>
      <c r="R2597">
        <v>0.27700995186353206</v>
      </c>
      <c r="S2597">
        <v>0.2316670461389902</v>
      </c>
    </row>
    <row r="2598" spans="2:19" x14ac:dyDescent="0.45">
      <c r="B2598" s="3">
        <v>43897</v>
      </c>
      <c r="I2598">
        <v>0.47150997150997148</v>
      </c>
      <c r="J2598">
        <v>0.27920227920227919</v>
      </c>
      <c r="K2598">
        <v>0.24928774928774924</v>
      </c>
      <c r="Q2598">
        <v>0.52260418760775129</v>
      </c>
      <c r="R2598">
        <v>0.28384840786836513</v>
      </c>
      <c r="S2598">
        <v>0.1935474045238835</v>
      </c>
    </row>
    <row r="2599" spans="2:19" x14ac:dyDescent="0.45">
      <c r="B2599" s="3">
        <v>43897</v>
      </c>
      <c r="I2599">
        <v>0.53148148148148155</v>
      </c>
      <c r="J2599">
        <v>0.24259259259259261</v>
      </c>
      <c r="K2599">
        <v>0.22592592592592595</v>
      </c>
      <c r="Q2599">
        <v>0.59661835748792269</v>
      </c>
      <c r="R2599">
        <v>0.26121463077984813</v>
      </c>
      <c r="S2599">
        <v>0.14216701173222912</v>
      </c>
    </row>
    <row r="2600" spans="2:19" x14ac:dyDescent="0.45">
      <c r="B2600" s="3">
        <v>43897</v>
      </c>
      <c r="I2600">
        <v>0.48708436943731065</v>
      </c>
      <c r="J2600">
        <v>0.24453412688706797</v>
      </c>
      <c r="K2600">
        <v>0.2683815036756213</v>
      </c>
      <c r="Q2600" t="s">
        <v>5818</v>
      </c>
      <c r="R2600" t="s">
        <v>5818</v>
      </c>
      <c r="S2600" t="s">
        <v>5818</v>
      </c>
    </row>
    <row r="2601" spans="2:19" x14ac:dyDescent="0.45">
      <c r="B2601" s="3">
        <v>43897</v>
      </c>
      <c r="I2601">
        <v>0.46304571778594505</v>
      </c>
      <c r="J2601">
        <v>0.28774083973716452</v>
      </c>
      <c r="K2601">
        <v>0.24921344247689051</v>
      </c>
      <c r="Q2601">
        <v>0.49953765205386685</v>
      </c>
      <c r="R2601">
        <v>0.27448490531635023</v>
      </c>
      <c r="S2601">
        <v>0.22597744262978306</v>
      </c>
    </row>
    <row r="2602" spans="2:19" x14ac:dyDescent="0.45">
      <c r="B2602" s="3">
        <v>43898</v>
      </c>
      <c r="I2602">
        <v>0.29811024184617585</v>
      </c>
      <c r="J2602">
        <v>0.26124388239917123</v>
      </c>
      <c r="K2602">
        <v>0.44064587575465297</v>
      </c>
      <c r="Q2602">
        <v>0.52132889967850859</v>
      </c>
      <c r="R2602">
        <v>0.25107417022074308</v>
      </c>
      <c r="S2602">
        <v>0.22759693010074836</v>
      </c>
    </row>
    <row r="2603" spans="2:19" x14ac:dyDescent="0.45">
      <c r="B2603" s="3">
        <v>43898</v>
      </c>
      <c r="I2603">
        <v>0.52990691225985342</v>
      </c>
      <c r="J2603">
        <v>0.26846900376312138</v>
      </c>
      <c r="K2603">
        <v>0.20162408397702511</v>
      </c>
      <c r="Q2603">
        <v>0.43476999726999727</v>
      </c>
      <c r="R2603">
        <v>0.26841045591045598</v>
      </c>
      <c r="S2603">
        <v>0.29681954681954686</v>
      </c>
    </row>
    <row r="2604" spans="2:19" x14ac:dyDescent="0.45">
      <c r="B2604" s="3">
        <v>43898</v>
      </c>
      <c r="I2604">
        <v>0.30163571337799328</v>
      </c>
      <c r="J2604">
        <v>0.25948114663326255</v>
      </c>
      <c r="K2604">
        <v>0.43888313998874429</v>
      </c>
      <c r="Q2604">
        <v>0.33686067019400351</v>
      </c>
      <c r="R2604">
        <v>0.31305114638447967</v>
      </c>
      <c r="S2604">
        <v>0.35008818342151671</v>
      </c>
    </row>
    <row r="2605" spans="2:19" x14ac:dyDescent="0.45">
      <c r="B2605" s="3">
        <v>43899</v>
      </c>
      <c r="I2605">
        <v>0.4095131921218878</v>
      </c>
      <c r="J2605">
        <v>0.2824228911185433</v>
      </c>
      <c r="K2605">
        <v>0.3080639167595689</v>
      </c>
      <c r="Q2605">
        <v>0.53107868978233164</v>
      </c>
      <c r="R2605">
        <v>0.24949573696650207</v>
      </c>
      <c r="S2605">
        <v>0.21942557325116632</v>
      </c>
    </row>
    <row r="2606" spans="2:19" x14ac:dyDescent="0.45">
      <c r="B2606" s="3">
        <v>43904</v>
      </c>
      <c r="I2606">
        <v>0.55993157496916901</v>
      </c>
      <c r="J2606">
        <v>0.26085053904602779</v>
      </c>
      <c r="K2606">
        <v>0.17921788598480332</v>
      </c>
      <c r="Q2606">
        <v>0.6202647565773548</v>
      </c>
      <c r="R2606">
        <v>0.2448867099664315</v>
      </c>
      <c r="S2606">
        <v>0.1348485334562137</v>
      </c>
    </row>
    <row r="2607" spans="2:19" x14ac:dyDescent="0.45">
      <c r="B2607" s="3">
        <v>43904</v>
      </c>
      <c r="I2607">
        <v>0.50883302905058214</v>
      </c>
      <c r="J2607">
        <v>0.26392874322558035</v>
      </c>
      <c r="K2607">
        <v>0.22723822772383748</v>
      </c>
      <c r="Q2607">
        <v>0.21910442669694516</v>
      </c>
      <c r="R2607">
        <v>0.26799564373902657</v>
      </c>
      <c r="S2607">
        <v>0.51289992956402841</v>
      </c>
    </row>
    <row r="2608" spans="2:19" x14ac:dyDescent="0.45">
      <c r="B2608" s="3">
        <v>43904</v>
      </c>
      <c r="I2608">
        <v>0.55985572303215003</v>
      </c>
      <c r="J2608">
        <v>0.25675054223979354</v>
      </c>
      <c r="K2608">
        <v>0.18339373472805648</v>
      </c>
      <c r="Q2608">
        <v>0.40146282374915626</v>
      </c>
      <c r="R2608">
        <v>0.28362321654784695</v>
      </c>
      <c r="S2608">
        <v>0.31491395970299685</v>
      </c>
    </row>
    <row r="2609" spans="2:19" x14ac:dyDescent="0.45">
      <c r="B2609" s="3">
        <v>43905</v>
      </c>
      <c r="I2609">
        <v>0.55107682079812459</v>
      </c>
      <c r="J2609">
        <v>0.25033677985968966</v>
      </c>
      <c r="K2609">
        <v>0.19858639934218589</v>
      </c>
      <c r="Q2609">
        <v>0.44327102941393071</v>
      </c>
      <c r="R2609">
        <v>0.25728720192066928</v>
      </c>
      <c r="S2609">
        <v>0.29944176866540001</v>
      </c>
    </row>
    <row r="2610" spans="2:19" x14ac:dyDescent="0.45">
      <c r="B2610" s="3">
        <v>43905</v>
      </c>
      <c r="I2610">
        <v>0.41713279178495472</v>
      </c>
      <c r="J2610">
        <v>0.27119581002707743</v>
      </c>
      <c r="K2610">
        <v>0.31167139818796791</v>
      </c>
      <c r="Q2610">
        <v>0.25746465281348996</v>
      </c>
      <c r="R2610">
        <v>0.29022468557352277</v>
      </c>
      <c r="S2610">
        <v>0.45231066161298716</v>
      </c>
    </row>
    <row r="2611" spans="2:19" x14ac:dyDescent="0.45">
      <c r="B2611" s="3">
        <v>43905</v>
      </c>
      <c r="I2611">
        <v>0.6375330949654735</v>
      </c>
      <c r="J2611">
        <v>0.21624529475802112</v>
      </c>
      <c r="K2611">
        <v>0.14622161027650535</v>
      </c>
      <c r="Q2611">
        <v>0.31626647834274951</v>
      </c>
      <c r="R2611">
        <v>0.2897834274952919</v>
      </c>
      <c r="S2611">
        <v>0.39395009416195859</v>
      </c>
    </row>
    <row r="2612" spans="2:19" x14ac:dyDescent="0.45">
      <c r="B2612" s="3">
        <v>43905</v>
      </c>
      <c r="I2612">
        <v>0.53174603174603174</v>
      </c>
      <c r="J2612">
        <v>0.25396825396825401</v>
      </c>
      <c r="K2612">
        <v>0.21428571428571427</v>
      </c>
      <c r="Q2612">
        <v>0.54331450094161959</v>
      </c>
      <c r="R2612">
        <v>0.25612052730696794</v>
      </c>
      <c r="S2612">
        <v>0.20056497175141239</v>
      </c>
    </row>
    <row r="2613" spans="2:19" x14ac:dyDescent="0.45">
      <c r="B2613" s="3">
        <v>43906</v>
      </c>
      <c r="I2613">
        <v>0.37342549923195084</v>
      </c>
      <c r="J2613">
        <v>0.29600614439324113</v>
      </c>
      <c r="K2613">
        <v>0.33056835637480797</v>
      </c>
      <c r="Q2613">
        <v>0.54887218045112784</v>
      </c>
      <c r="R2613">
        <v>0.26315789473684215</v>
      </c>
      <c r="S2613">
        <v>0.18796992481203012</v>
      </c>
    </row>
    <row r="2614" spans="2:19" x14ac:dyDescent="0.45">
      <c r="B2614" s="3">
        <v>43906</v>
      </c>
      <c r="I2614">
        <v>0.26684612329552981</v>
      </c>
      <c r="J2614">
        <v>0.29530912139799659</v>
      </c>
      <c r="K2614">
        <v>0.43784475530647371</v>
      </c>
      <c r="Q2614" t="s">
        <v>5818</v>
      </c>
      <c r="R2614" t="s">
        <v>5818</v>
      </c>
      <c r="S2614" t="s">
        <v>5818</v>
      </c>
    </row>
    <row r="2615" spans="2:19" x14ac:dyDescent="0.45">
      <c r="B2615" s="3">
        <v>44037</v>
      </c>
      <c r="I2615">
        <v>0.60474029592730338</v>
      </c>
      <c r="J2615">
        <v>0.22897403527926577</v>
      </c>
      <c r="K2615">
        <v>0.16628566879343096</v>
      </c>
      <c r="Q2615">
        <v>0.51190571208130464</v>
      </c>
      <c r="R2615">
        <v>0.27565381647910181</v>
      </c>
      <c r="S2615">
        <v>0.21244047143959349</v>
      </c>
    </row>
    <row r="2616" spans="2:19" x14ac:dyDescent="0.45">
      <c r="B2616" s="3">
        <v>44038</v>
      </c>
      <c r="I2616">
        <v>0.56784763655562764</v>
      </c>
      <c r="J2616">
        <v>0.26184594593855237</v>
      </c>
      <c r="K2616">
        <v>0.17030641750582007</v>
      </c>
      <c r="Q2616">
        <v>0.3687176019833221</v>
      </c>
      <c r="R2616">
        <v>0.32138832544512058</v>
      </c>
      <c r="S2616">
        <v>0.30989407257155732</v>
      </c>
    </row>
    <row r="2617" spans="2:19" x14ac:dyDescent="0.45">
      <c r="B2617" s="3">
        <v>44038</v>
      </c>
      <c r="I2617">
        <v>0.44064587575465297</v>
      </c>
      <c r="J2617">
        <v>0.26124388239917123</v>
      </c>
      <c r="K2617">
        <v>0.29811024184617585</v>
      </c>
      <c r="Q2617">
        <v>0.32167249708479101</v>
      </c>
      <c r="R2617">
        <v>0.26669998334166256</v>
      </c>
      <c r="S2617">
        <v>0.41162751957354665</v>
      </c>
    </row>
    <row r="2618" spans="2:19" x14ac:dyDescent="0.45">
      <c r="B2618" s="3">
        <v>44038</v>
      </c>
      <c r="I2618">
        <v>0.29543201403187674</v>
      </c>
      <c r="J2618">
        <v>0.30618470220391975</v>
      </c>
      <c r="K2618">
        <v>0.39838328376420346</v>
      </c>
      <c r="Q2618">
        <v>0.44134426258688669</v>
      </c>
      <c r="R2618">
        <v>0.2747354462036864</v>
      </c>
      <c r="S2618">
        <v>0.28392029120942697</v>
      </c>
    </row>
    <row r="2619" spans="2:19" x14ac:dyDescent="0.45">
      <c r="B2619" s="3">
        <v>44038</v>
      </c>
      <c r="I2619">
        <v>0.43750287773891677</v>
      </c>
      <c r="J2619">
        <v>0.26224167113291746</v>
      </c>
      <c r="K2619">
        <v>0.30025545112816576</v>
      </c>
      <c r="Q2619">
        <v>0.53301127214170696</v>
      </c>
      <c r="R2619">
        <v>0.26731078904991956</v>
      </c>
      <c r="S2619">
        <v>0.19967793880837362</v>
      </c>
    </row>
    <row r="2620" spans="2:19" x14ac:dyDescent="0.45">
      <c r="B2620" s="3">
        <v>44039</v>
      </c>
      <c r="I2620">
        <v>0.34020066642667929</v>
      </c>
      <c r="J2620">
        <v>0.27507176547688278</v>
      </c>
      <c r="K2620">
        <v>0.38472756809643804</v>
      </c>
      <c r="Q2620">
        <v>0.54227930425424897</v>
      </c>
      <c r="R2620">
        <v>0.26302183855610528</v>
      </c>
      <c r="S2620">
        <v>0.19469885718964569</v>
      </c>
    </row>
    <row r="2621" spans="2:19" x14ac:dyDescent="0.45">
      <c r="B2621" s="3">
        <v>44040</v>
      </c>
      <c r="I2621">
        <v>0.43983664913897474</v>
      </c>
      <c r="J2621">
        <v>0.27775067309951035</v>
      </c>
      <c r="K2621">
        <v>0.28241267776151502</v>
      </c>
      <c r="Q2621">
        <v>0.51079607303365726</v>
      </c>
      <c r="R2621">
        <v>0.25000931748461336</v>
      </c>
      <c r="S2621">
        <v>0.23919460948172941</v>
      </c>
    </row>
    <row r="2622" spans="2:19" x14ac:dyDescent="0.45">
      <c r="B2622" s="3">
        <v>44040</v>
      </c>
      <c r="I2622">
        <v>0.43104104298134149</v>
      </c>
      <c r="J2622">
        <v>0.2750030511224541</v>
      </c>
      <c r="K2622">
        <v>0.29395590589620441</v>
      </c>
      <c r="Q2622">
        <v>0.30442092951002431</v>
      </c>
      <c r="R2622">
        <v>0.28424438474331559</v>
      </c>
      <c r="S2622">
        <v>0.4113346857466601</v>
      </c>
    </row>
    <row r="2623" spans="2:19" x14ac:dyDescent="0.45">
      <c r="B2623" s="3">
        <v>44041</v>
      </c>
      <c r="I2623">
        <v>0.51910257743273369</v>
      </c>
      <c r="J2623">
        <v>0.27568479303134286</v>
      </c>
      <c r="K2623">
        <v>0.20521262953592351</v>
      </c>
      <c r="Q2623">
        <v>0.5022899905403253</v>
      </c>
      <c r="R2623">
        <v>0.2864220888085493</v>
      </c>
      <c r="S2623">
        <v>0.21128792065112528</v>
      </c>
    </row>
    <row r="2624" spans="2:19" x14ac:dyDescent="0.45">
      <c r="B2624" s="3" t="s">
        <v>5694</v>
      </c>
      <c r="I2624">
        <v>0.63617101717267288</v>
      </c>
      <c r="J2624">
        <v>0.23365962128379347</v>
      </c>
      <c r="K2624">
        <v>0.13016936154353376</v>
      </c>
      <c r="Q2624">
        <v>0.48945516128178673</v>
      </c>
      <c r="R2624">
        <v>0.27075229552009739</v>
      </c>
      <c r="S2624">
        <v>0.23979254319811596</v>
      </c>
    </row>
    <row r="2625" spans="2:19" x14ac:dyDescent="0.45">
      <c r="B2625" s="3" t="s">
        <v>5694</v>
      </c>
      <c r="I2625">
        <v>0.52302888368462142</v>
      </c>
      <c r="J2625">
        <v>0.26229508196721313</v>
      </c>
      <c r="K2625">
        <v>0.21467603434816554</v>
      </c>
      <c r="Q2625">
        <v>0.31703102697017504</v>
      </c>
      <c r="R2625">
        <v>0.26632108782210201</v>
      </c>
      <c r="S2625">
        <v>0.41664788520772289</v>
      </c>
    </row>
    <row r="2626" spans="2:19" x14ac:dyDescent="0.45">
      <c r="B2626" s="3" t="s">
        <v>5695</v>
      </c>
      <c r="I2626">
        <v>0.3453612926652142</v>
      </c>
      <c r="J2626">
        <v>0.28749092229484385</v>
      </c>
      <c r="K2626">
        <v>0.36714778503994194</v>
      </c>
      <c r="Q2626">
        <v>0.19679380873410726</v>
      </c>
      <c r="R2626">
        <v>0.27307904919845222</v>
      </c>
      <c r="S2626">
        <v>0.5301271420674406</v>
      </c>
    </row>
    <row r="2627" spans="2:19" x14ac:dyDescent="0.45">
      <c r="B2627" s="3" t="s">
        <v>5695</v>
      </c>
      <c r="I2627">
        <v>0.51049954349810867</v>
      </c>
      <c r="J2627">
        <v>0.26985783226816229</v>
      </c>
      <c r="K2627">
        <v>0.21964262423372899</v>
      </c>
      <c r="Q2627">
        <v>0.43814276605372487</v>
      </c>
      <c r="R2627">
        <v>0.30019231560327447</v>
      </c>
      <c r="S2627">
        <v>0.26166491834300049</v>
      </c>
    </row>
    <row r="2628" spans="2:19" x14ac:dyDescent="0.45">
      <c r="B2628" s="3" t="s">
        <v>5695</v>
      </c>
      <c r="I2628">
        <v>0.56632419726628891</v>
      </c>
      <c r="J2628">
        <v>0.23434848067518763</v>
      </c>
      <c r="K2628">
        <v>0.19932732205852341</v>
      </c>
      <c r="Q2628">
        <v>0.55189082161212533</v>
      </c>
      <c r="R2628">
        <v>0.25115078067369051</v>
      </c>
      <c r="S2628">
        <v>0.19695839771418425</v>
      </c>
    </row>
    <row r="2629" spans="2:19" x14ac:dyDescent="0.45">
      <c r="B2629" s="3" t="s">
        <v>5695</v>
      </c>
      <c r="I2629">
        <v>0.35206983948183612</v>
      </c>
      <c r="J2629">
        <v>0.2732188116023655</v>
      </c>
      <c r="K2629">
        <v>0.37471134891579838</v>
      </c>
      <c r="Q2629">
        <v>0.36852256001624123</v>
      </c>
      <c r="R2629">
        <v>0.30423454973015956</v>
      </c>
      <c r="S2629">
        <v>0.32724289025359926</v>
      </c>
    </row>
    <row r="2630" spans="2:19" x14ac:dyDescent="0.45">
      <c r="B2630" s="3" t="s">
        <v>5696</v>
      </c>
      <c r="I2630">
        <v>0.50444128552840384</v>
      </c>
      <c r="J2630">
        <v>0.27271223026993696</v>
      </c>
      <c r="K2630">
        <v>0.22284648420165917</v>
      </c>
      <c r="Q2630">
        <v>0.2605244996549344</v>
      </c>
      <c r="R2630">
        <v>0.26466528640441683</v>
      </c>
      <c r="S2630">
        <v>0.47481021394064871</v>
      </c>
    </row>
    <row r="2631" spans="2:19" x14ac:dyDescent="0.45">
      <c r="B2631" s="3" t="s">
        <v>5697</v>
      </c>
      <c r="I2631">
        <v>0.25029342723004694</v>
      </c>
      <c r="J2631">
        <v>0.2811032863849765</v>
      </c>
      <c r="K2631">
        <v>0.4686032863849765</v>
      </c>
      <c r="Q2631">
        <v>0.42963286713286708</v>
      </c>
      <c r="R2631">
        <v>0.28758741258741255</v>
      </c>
      <c r="S2631">
        <v>0.28277972027972026</v>
      </c>
    </row>
    <row r="2632" spans="2:19" x14ac:dyDescent="0.45">
      <c r="B2632" s="3" t="s">
        <v>5697</v>
      </c>
      <c r="I2632">
        <v>0.54225709702985492</v>
      </c>
      <c r="J2632">
        <v>0.24923459419676444</v>
      </c>
      <c r="K2632">
        <v>0.20850830877338072</v>
      </c>
      <c r="Q2632">
        <v>0.62629002502420217</v>
      </c>
      <c r="R2632">
        <v>0.23010393263557813</v>
      </c>
      <c r="S2632">
        <v>0.14360604234021951</v>
      </c>
    </row>
    <row r="2633" spans="2:19" x14ac:dyDescent="0.45">
      <c r="B2633" s="3" t="s">
        <v>5698</v>
      </c>
      <c r="I2633">
        <v>0.48971928029519651</v>
      </c>
      <c r="J2633">
        <v>0.27385137856342046</v>
      </c>
      <c r="K2633">
        <v>0.23642934114138298</v>
      </c>
      <c r="Q2633">
        <v>0.43853925150471912</v>
      </c>
      <c r="R2633">
        <v>0.28592297243495168</v>
      </c>
      <c r="S2633">
        <v>0.27553777606032931</v>
      </c>
    </row>
    <row r="2634" spans="2:19" x14ac:dyDescent="0.45">
      <c r="B2634" s="3" t="s">
        <v>5698</v>
      </c>
      <c r="I2634">
        <v>0.55896707012937075</v>
      </c>
      <c r="J2634">
        <v>0.24122369653773576</v>
      </c>
      <c r="K2634">
        <v>0.19980923333289347</v>
      </c>
      <c r="Q2634">
        <v>0.30072301932288209</v>
      </c>
      <c r="R2634">
        <v>0.29560269162190922</v>
      </c>
      <c r="S2634">
        <v>0.4036742890552088</v>
      </c>
    </row>
    <row r="2635" spans="2:19" x14ac:dyDescent="0.45">
      <c r="B2635" s="3" t="s">
        <v>5699</v>
      </c>
      <c r="I2635">
        <v>0.28593151173796333</v>
      </c>
      <c r="J2635">
        <v>0.2910518394389362</v>
      </c>
      <c r="K2635">
        <v>0.42301664882310042</v>
      </c>
      <c r="Q2635">
        <v>0.420479302832244</v>
      </c>
      <c r="R2635">
        <v>0.30936819172113289</v>
      </c>
      <c r="S2635">
        <v>0.27015250544662311</v>
      </c>
    </row>
    <row r="2636" spans="2:19" x14ac:dyDescent="0.45">
      <c r="B2636" s="3" t="s">
        <v>5699</v>
      </c>
      <c r="I2636">
        <v>0.46766169154228859</v>
      </c>
      <c r="J2636">
        <v>0.26616915422885573</v>
      </c>
      <c r="K2636">
        <v>0.26616915422885573</v>
      </c>
      <c r="Q2636">
        <v>0.42124542124542125</v>
      </c>
      <c r="R2636">
        <v>0.28449328449328454</v>
      </c>
      <c r="S2636">
        <v>0.29426129426129427</v>
      </c>
    </row>
    <row r="2637" spans="2:19" x14ac:dyDescent="0.45">
      <c r="B2637" s="3" t="s">
        <v>5700</v>
      </c>
      <c r="I2637">
        <v>0.44561688311688308</v>
      </c>
      <c r="J2637">
        <v>0.28192640692640691</v>
      </c>
      <c r="K2637">
        <v>0.27245670995670995</v>
      </c>
      <c r="Q2637">
        <v>0.44120497036023709</v>
      </c>
      <c r="R2637">
        <v>0.2702063383492932</v>
      </c>
      <c r="S2637">
        <v>0.28858869129046966</v>
      </c>
    </row>
    <row r="2638" spans="2:19" x14ac:dyDescent="0.45">
      <c r="B2638" s="3" t="s">
        <v>5700</v>
      </c>
      <c r="I2638">
        <v>0.46694984723153737</v>
      </c>
      <c r="J2638">
        <v>0.28441016469185482</v>
      </c>
      <c r="K2638">
        <v>0.24863998807660778</v>
      </c>
      <c r="Q2638">
        <v>0.36878254126509369</v>
      </c>
      <c r="R2638">
        <v>0.31560872936745321</v>
      </c>
      <c r="S2638">
        <v>0.31560872936745321</v>
      </c>
    </row>
    <row r="2639" spans="2:19" x14ac:dyDescent="0.45">
      <c r="B2639" s="3" t="s">
        <v>5700</v>
      </c>
      <c r="I2639" t="s">
        <v>5818</v>
      </c>
      <c r="J2639" t="s">
        <v>5818</v>
      </c>
      <c r="K2639" t="s">
        <v>5818</v>
      </c>
      <c r="Q2639">
        <v>0.41106719367588934</v>
      </c>
      <c r="R2639">
        <v>0.27931488801054016</v>
      </c>
      <c r="S2639">
        <v>0.30961791831357044</v>
      </c>
    </row>
    <row r="2640" spans="2:19" x14ac:dyDescent="0.45">
      <c r="B2640" s="3" t="s">
        <v>5700</v>
      </c>
      <c r="I2640" t="s">
        <v>5818</v>
      </c>
      <c r="J2640" t="s">
        <v>5818</v>
      </c>
      <c r="K2640" t="s">
        <v>5818</v>
      </c>
      <c r="Q2640">
        <v>0.59556075167219369</v>
      </c>
      <c r="R2640">
        <v>0.25224940379463573</v>
      </c>
      <c r="S2640">
        <v>0.15218984453317061</v>
      </c>
    </row>
    <row r="2641" spans="2:19" x14ac:dyDescent="0.45">
      <c r="B2641" s="3" t="s">
        <v>5701</v>
      </c>
      <c r="I2641" t="s">
        <v>5818</v>
      </c>
      <c r="J2641" t="s">
        <v>5818</v>
      </c>
      <c r="K2641" t="s">
        <v>5818</v>
      </c>
      <c r="Q2641">
        <v>0.54066899829611692</v>
      </c>
      <c r="R2641">
        <v>0.26141153259797323</v>
      </c>
      <c r="S2641">
        <v>0.19791946910590974</v>
      </c>
    </row>
    <row r="2642" spans="2:19" x14ac:dyDescent="0.45">
      <c r="B2642" s="3" t="s">
        <v>5702</v>
      </c>
      <c r="I2642" t="s">
        <v>5818</v>
      </c>
      <c r="J2642" t="s">
        <v>5818</v>
      </c>
      <c r="K2642" t="s">
        <v>5818</v>
      </c>
      <c r="Q2642">
        <v>0.51076653848464815</v>
      </c>
      <c r="R2642">
        <v>0.28850718019587812</v>
      </c>
      <c r="S2642">
        <v>0.20072628131947365</v>
      </c>
    </row>
    <row r="2643" spans="2:19" x14ac:dyDescent="0.45">
      <c r="B2643" s="3" t="s">
        <v>5703</v>
      </c>
      <c r="I2643" t="s">
        <v>5818</v>
      </c>
      <c r="J2643" t="s">
        <v>5818</v>
      </c>
      <c r="K2643" t="s">
        <v>5818</v>
      </c>
      <c r="Q2643">
        <v>0.44280753446280119</v>
      </c>
      <c r="R2643">
        <v>0.28538356308534146</v>
      </c>
      <c r="S2643">
        <v>0.27180890245185729</v>
      </c>
    </row>
    <row r="2644" spans="2:19" x14ac:dyDescent="0.45">
      <c r="B2644" s="3" t="s">
        <v>5703</v>
      </c>
      <c r="I2644" t="s">
        <v>5818</v>
      </c>
      <c r="J2644" t="s">
        <v>5818</v>
      </c>
      <c r="K2644" t="s">
        <v>5818</v>
      </c>
      <c r="Q2644">
        <v>0.60256410256410253</v>
      </c>
      <c r="R2644">
        <v>0.22756410256410256</v>
      </c>
      <c r="S2644">
        <v>0.16987179487179485</v>
      </c>
    </row>
    <row r="2645" spans="2:19" x14ac:dyDescent="0.45">
      <c r="B2645" s="3" t="s">
        <v>5703</v>
      </c>
      <c r="I2645" t="s">
        <v>5818</v>
      </c>
      <c r="J2645" t="s">
        <v>5818</v>
      </c>
      <c r="K2645" t="s">
        <v>5818</v>
      </c>
      <c r="Q2645">
        <v>0.59536101758323978</v>
      </c>
      <c r="R2645">
        <v>0.2447437336326225</v>
      </c>
      <c r="S2645">
        <v>0.15989524878413766</v>
      </c>
    </row>
    <row r="2646" spans="2:19" x14ac:dyDescent="0.45">
      <c r="B2646" s="3" t="s">
        <v>5704</v>
      </c>
      <c r="I2646" t="s">
        <v>5818</v>
      </c>
      <c r="J2646" t="s">
        <v>5818</v>
      </c>
      <c r="K2646" t="s">
        <v>5818</v>
      </c>
      <c r="Q2646">
        <v>0.31626647834274951</v>
      </c>
      <c r="R2646">
        <v>0.2897834274952919</v>
      </c>
      <c r="S2646">
        <v>0.39395009416195859</v>
      </c>
    </row>
    <row r="2647" spans="2:19" x14ac:dyDescent="0.45">
      <c r="B2647" s="3" t="s">
        <v>5704</v>
      </c>
      <c r="I2647" t="s">
        <v>5818</v>
      </c>
      <c r="J2647" t="s">
        <v>5818</v>
      </c>
      <c r="K2647" t="s">
        <v>5818</v>
      </c>
      <c r="Q2647">
        <v>0.27180890245185729</v>
      </c>
      <c r="R2647">
        <v>0.28538356308534146</v>
      </c>
      <c r="S2647">
        <v>0.44280753446280119</v>
      </c>
    </row>
    <row r="2648" spans="2:19" x14ac:dyDescent="0.45">
      <c r="B2648" s="3" t="s">
        <v>5704</v>
      </c>
      <c r="I2648" t="s">
        <v>5818</v>
      </c>
      <c r="J2648" t="s">
        <v>5818</v>
      </c>
      <c r="K2648" t="s">
        <v>5818</v>
      </c>
      <c r="Q2648">
        <v>0.72257509445254919</v>
      </c>
      <c r="R2648">
        <v>0.18683275352560505</v>
      </c>
      <c r="S2648">
        <v>9.0592152021845673E-2</v>
      </c>
    </row>
    <row r="2649" spans="2:19" x14ac:dyDescent="0.45">
      <c r="B2649" s="3" t="s">
        <v>5705</v>
      </c>
      <c r="I2649" t="s">
        <v>5818</v>
      </c>
      <c r="J2649" t="s">
        <v>5818</v>
      </c>
      <c r="K2649" t="s">
        <v>5818</v>
      </c>
      <c r="Q2649">
        <v>0.39417989417989419</v>
      </c>
      <c r="R2649">
        <v>0.29497354497354494</v>
      </c>
      <c r="S2649">
        <v>0.31084656084656082</v>
      </c>
    </row>
    <row r="2650" spans="2:19" x14ac:dyDescent="0.45">
      <c r="B2650" s="3" t="s">
        <v>5705</v>
      </c>
      <c r="I2650" t="s">
        <v>5818</v>
      </c>
      <c r="J2650" t="s">
        <v>5818</v>
      </c>
      <c r="K2650" t="s">
        <v>5818</v>
      </c>
      <c r="Q2650">
        <v>0.28769841269841273</v>
      </c>
      <c r="R2650">
        <v>0.29265873015873017</v>
      </c>
      <c r="S2650">
        <v>0.41964285714285715</v>
      </c>
    </row>
    <row r="2651" spans="2:19" x14ac:dyDescent="0.45">
      <c r="B2651" s="3" t="s">
        <v>5706</v>
      </c>
      <c r="I2651" t="s">
        <v>5818</v>
      </c>
      <c r="J2651" t="s">
        <v>5818</v>
      </c>
      <c r="K2651" t="s">
        <v>5818</v>
      </c>
      <c r="Q2651">
        <v>0.27930467465351183</v>
      </c>
      <c r="R2651">
        <v>0.27930467465351183</v>
      </c>
      <c r="S2651">
        <v>0.44139065069297623</v>
      </c>
    </row>
    <row r="2652" spans="2:19" x14ac:dyDescent="0.45">
      <c r="B2652" s="3" t="s">
        <v>5706</v>
      </c>
      <c r="I2652" t="s">
        <v>5818</v>
      </c>
      <c r="J2652" t="s">
        <v>5818</v>
      </c>
      <c r="K2652" t="s">
        <v>5818</v>
      </c>
      <c r="Q2652">
        <v>0.46245815399330464</v>
      </c>
      <c r="R2652">
        <v>0.26877092300334765</v>
      </c>
      <c r="S2652">
        <v>0.26877092300334765</v>
      </c>
    </row>
    <row r="2653" spans="2:19" x14ac:dyDescent="0.45">
      <c r="B2653" s="3" t="s">
        <v>5707</v>
      </c>
      <c r="I2653" t="s">
        <v>5818</v>
      </c>
      <c r="J2653" t="s">
        <v>5818</v>
      </c>
      <c r="K2653" t="s">
        <v>5818</v>
      </c>
      <c r="Q2653">
        <v>0.2982490037698734</v>
      </c>
      <c r="R2653">
        <v>0.28318479256963242</v>
      </c>
      <c r="S2653">
        <v>0.41856620366049418</v>
      </c>
    </row>
    <row r="2654" spans="2:19" x14ac:dyDescent="0.45">
      <c r="B2654" s="3" t="s">
        <v>5707</v>
      </c>
      <c r="I2654" t="s">
        <v>5818</v>
      </c>
      <c r="J2654" t="s">
        <v>5818</v>
      </c>
      <c r="K2654" t="s">
        <v>5818</v>
      </c>
      <c r="Q2654">
        <v>0.50124136725238222</v>
      </c>
      <c r="R2654">
        <v>0.26848500743071946</v>
      </c>
      <c r="S2654">
        <v>0.23027362531689835</v>
      </c>
    </row>
    <row r="2655" spans="2:19" x14ac:dyDescent="0.45">
      <c r="B2655" s="3" t="s">
        <v>5707</v>
      </c>
      <c r="I2655" t="s">
        <v>5818</v>
      </c>
      <c r="J2655" t="s">
        <v>5818</v>
      </c>
      <c r="K2655" t="s">
        <v>5818</v>
      </c>
      <c r="Q2655">
        <v>0.44287516418919798</v>
      </c>
      <c r="R2655">
        <v>0.30672492944741392</v>
      </c>
      <c r="S2655">
        <v>0.2503999063633881</v>
      </c>
    </row>
    <row r="2656" spans="2:19" x14ac:dyDescent="0.45">
      <c r="B2656" s="3" t="s">
        <v>5707</v>
      </c>
      <c r="I2656" t="s">
        <v>5818</v>
      </c>
      <c r="J2656" t="s">
        <v>5818</v>
      </c>
      <c r="K2656" t="s">
        <v>5818</v>
      </c>
      <c r="Q2656">
        <v>0.66295655277157295</v>
      </c>
      <c r="R2656">
        <v>0.21426523577946649</v>
      </c>
      <c r="S2656">
        <v>0.1227782114489606</v>
      </c>
    </row>
    <row r="2657" spans="2:19" x14ac:dyDescent="0.45">
      <c r="B2657" s="3" t="s">
        <v>5708</v>
      </c>
      <c r="I2657" t="s">
        <v>5818</v>
      </c>
      <c r="J2657" t="s">
        <v>5818</v>
      </c>
      <c r="K2657" t="s">
        <v>5818</v>
      </c>
      <c r="Q2657">
        <v>0.31795046225221174</v>
      </c>
      <c r="R2657">
        <v>0.29570352120660548</v>
      </c>
      <c r="S2657">
        <v>0.38634601654118295</v>
      </c>
    </row>
    <row r="2658" spans="2:19" x14ac:dyDescent="0.45">
      <c r="B2658" s="3" t="s">
        <v>5708</v>
      </c>
      <c r="I2658" t="s">
        <v>5818</v>
      </c>
      <c r="J2658" t="s">
        <v>5818</v>
      </c>
      <c r="K2658" t="s">
        <v>5818</v>
      </c>
      <c r="Q2658">
        <v>0.58417508417508412</v>
      </c>
      <c r="R2658">
        <v>0.25589225589225589</v>
      </c>
      <c r="S2658">
        <v>0.1599326599326599</v>
      </c>
    </row>
    <row r="2659" spans="2:19" x14ac:dyDescent="0.45">
      <c r="B2659" s="3" t="s">
        <v>5709</v>
      </c>
      <c r="I2659" t="s">
        <v>5818</v>
      </c>
      <c r="J2659" t="s">
        <v>5818</v>
      </c>
      <c r="K2659" t="s">
        <v>5818</v>
      </c>
      <c r="Q2659">
        <v>0.20465990668497908</v>
      </c>
      <c r="R2659">
        <v>0.27150482647107532</v>
      </c>
      <c r="S2659">
        <v>0.52383526684394577</v>
      </c>
    </row>
    <row r="2660" spans="2:19" x14ac:dyDescent="0.45">
      <c r="B2660" s="3" t="s">
        <v>5710</v>
      </c>
      <c r="I2660" t="s">
        <v>5818</v>
      </c>
      <c r="J2660" t="s">
        <v>5818</v>
      </c>
      <c r="K2660" t="s">
        <v>5818</v>
      </c>
      <c r="Q2660">
        <v>0.49607904791851282</v>
      </c>
      <c r="R2660">
        <v>0.27911652326368042</v>
      </c>
      <c r="S2660">
        <v>0.22480442881780674</v>
      </c>
    </row>
    <row r="2661" spans="2:19" x14ac:dyDescent="0.45">
      <c r="B2661" s="3" t="s">
        <v>5710</v>
      </c>
      <c r="I2661" t="s">
        <v>5818</v>
      </c>
      <c r="J2661" t="s">
        <v>5818</v>
      </c>
      <c r="K2661" t="s">
        <v>5818</v>
      </c>
      <c r="Q2661">
        <v>0.46099488211739015</v>
      </c>
      <c r="R2661">
        <v>0.27169746675517675</v>
      </c>
      <c r="S2661">
        <v>0.26730765112743315</v>
      </c>
    </row>
    <row r="2662" spans="2:19" x14ac:dyDescent="0.45">
      <c r="B2662" s="3" t="s">
        <v>5710</v>
      </c>
      <c r="I2662" t="s">
        <v>5818</v>
      </c>
      <c r="J2662" t="s">
        <v>5818</v>
      </c>
      <c r="K2662" t="s">
        <v>5818</v>
      </c>
      <c r="Q2662">
        <v>0.45471521942110177</v>
      </c>
      <c r="R2662">
        <v>0.27264239028944914</v>
      </c>
      <c r="S2662">
        <v>0.27264239028944914</v>
      </c>
    </row>
    <row r="2663" spans="2:19" x14ac:dyDescent="0.45">
      <c r="B2663" s="3" t="s">
        <v>5711</v>
      </c>
      <c r="I2663" t="s">
        <v>5818</v>
      </c>
      <c r="J2663" t="s">
        <v>5818</v>
      </c>
      <c r="K2663" t="s">
        <v>5818</v>
      </c>
      <c r="Q2663">
        <v>0.40174349881796695</v>
      </c>
      <c r="R2663">
        <v>0.28871158392434992</v>
      </c>
      <c r="S2663">
        <v>0.30954491725768324</v>
      </c>
    </row>
    <row r="2664" spans="2:19" x14ac:dyDescent="0.45">
      <c r="B2664" s="3" t="s">
        <v>5711</v>
      </c>
      <c r="I2664" t="s">
        <v>5818</v>
      </c>
      <c r="J2664" t="s">
        <v>5818</v>
      </c>
      <c r="K2664" t="s">
        <v>5818</v>
      </c>
      <c r="Q2664">
        <v>0.65616454350484554</v>
      </c>
      <c r="R2664">
        <v>0.21979487368569839</v>
      </c>
      <c r="S2664">
        <v>0.12404058280945625</v>
      </c>
    </row>
    <row r="2665" spans="2:19" x14ac:dyDescent="0.45">
      <c r="B2665" s="3" t="s">
        <v>5711</v>
      </c>
      <c r="I2665" t="s">
        <v>5818</v>
      </c>
      <c r="J2665" t="s">
        <v>5818</v>
      </c>
      <c r="K2665" t="s">
        <v>5818</v>
      </c>
      <c r="Q2665">
        <v>0.42279942279942279</v>
      </c>
      <c r="R2665">
        <v>0.29581529581529581</v>
      </c>
      <c r="S2665">
        <v>0.2813852813852814</v>
      </c>
    </row>
    <row r="2666" spans="2:19" x14ac:dyDescent="0.45">
      <c r="B2666" s="3" t="s">
        <v>5712</v>
      </c>
      <c r="I2666" t="s">
        <v>5818</v>
      </c>
      <c r="J2666" t="s">
        <v>5818</v>
      </c>
      <c r="K2666" t="s">
        <v>5818</v>
      </c>
      <c r="Q2666">
        <v>0.37678571428571433</v>
      </c>
      <c r="R2666">
        <v>0.28928571428571431</v>
      </c>
      <c r="S2666">
        <v>0.33392857142857146</v>
      </c>
    </row>
    <row r="2667" spans="2:19" x14ac:dyDescent="0.45">
      <c r="B2667" s="3" t="s">
        <v>5712</v>
      </c>
      <c r="I2667" t="s">
        <v>5818</v>
      </c>
      <c r="J2667" t="s">
        <v>5818</v>
      </c>
      <c r="K2667" t="s">
        <v>5818</v>
      </c>
      <c r="Q2667">
        <v>0.36756223005228456</v>
      </c>
      <c r="R2667">
        <v>0.27814204932939302</v>
      </c>
      <c r="S2667">
        <v>0.35429572061832232</v>
      </c>
    </row>
    <row r="2668" spans="2:19" x14ac:dyDescent="0.45">
      <c r="B2668" s="3" t="s">
        <v>5713</v>
      </c>
      <c r="I2668" t="s">
        <v>5818</v>
      </c>
      <c r="J2668" t="s">
        <v>5818</v>
      </c>
      <c r="K2668" t="s">
        <v>5818</v>
      </c>
      <c r="Q2668">
        <v>0.40952520625841854</v>
      </c>
      <c r="R2668">
        <v>0.26902243417669908</v>
      </c>
      <c r="S2668">
        <v>0.32145235956488222</v>
      </c>
    </row>
    <row r="2669" spans="2:19" x14ac:dyDescent="0.45">
      <c r="B2669" s="3" t="s">
        <v>5714</v>
      </c>
      <c r="I2669" t="s">
        <v>5818</v>
      </c>
      <c r="J2669" t="s">
        <v>5818</v>
      </c>
      <c r="K2669" t="s">
        <v>5818</v>
      </c>
      <c r="Q2669">
        <v>0.34820494425014198</v>
      </c>
      <c r="R2669">
        <v>0.31681762472722924</v>
      </c>
      <c r="S2669">
        <v>0.33497743102262878</v>
      </c>
    </row>
    <row r="2670" spans="2:19" x14ac:dyDescent="0.45">
      <c r="B2670" s="3" t="s">
        <v>5714</v>
      </c>
      <c r="I2670" t="s">
        <v>5818</v>
      </c>
      <c r="J2670" t="s">
        <v>5818</v>
      </c>
      <c r="K2670" t="s">
        <v>5818</v>
      </c>
      <c r="Q2670">
        <v>0.65508336668000533</v>
      </c>
      <c r="R2670">
        <v>0.21010537548352679</v>
      </c>
      <c r="S2670">
        <v>0.13481125783646797</v>
      </c>
    </row>
    <row r="2671" spans="2:19" x14ac:dyDescent="0.45">
      <c r="B2671" s="3" t="s">
        <v>5715</v>
      </c>
      <c r="I2671" t="s">
        <v>5818</v>
      </c>
      <c r="J2671" t="s">
        <v>5818</v>
      </c>
      <c r="K2671" t="s">
        <v>5818</v>
      </c>
      <c r="Q2671">
        <v>0.43104104298134149</v>
      </c>
      <c r="R2671">
        <v>0.29395590589620441</v>
      </c>
      <c r="S2671">
        <v>0.2750030511224541</v>
      </c>
    </row>
    <row r="2672" spans="2:19" x14ac:dyDescent="0.45">
      <c r="B2672" s="3" t="s">
        <v>5715</v>
      </c>
      <c r="I2672" t="s">
        <v>5818</v>
      </c>
      <c r="J2672" t="s">
        <v>5818</v>
      </c>
      <c r="K2672" t="s">
        <v>5818</v>
      </c>
      <c r="Q2672">
        <v>0.43122478572209683</v>
      </c>
      <c r="R2672">
        <v>0.2830938121795768</v>
      </c>
      <c r="S2672">
        <v>0.28568140209832649</v>
      </c>
    </row>
    <row r="2673" spans="2:19" x14ac:dyDescent="0.45">
      <c r="B2673" s="3" t="s">
        <v>5715</v>
      </c>
      <c r="I2673" t="s">
        <v>5818</v>
      </c>
      <c r="J2673" t="s">
        <v>5818</v>
      </c>
      <c r="K2673" t="s">
        <v>5818</v>
      </c>
      <c r="Q2673">
        <v>0.24389375297417529</v>
      </c>
      <c r="R2673">
        <v>0.2848751823153608</v>
      </c>
      <c r="S2673">
        <v>0.471231064710464</v>
      </c>
    </row>
    <row r="2674" spans="2:19" x14ac:dyDescent="0.45">
      <c r="B2674" s="3" t="s">
        <v>5715</v>
      </c>
      <c r="I2674" t="s">
        <v>5818</v>
      </c>
      <c r="J2674" t="s">
        <v>5818</v>
      </c>
      <c r="K2674" t="s">
        <v>5818</v>
      </c>
      <c r="Q2674">
        <v>0.46711814038546712</v>
      </c>
      <c r="R2674">
        <v>0.27509893846527511</v>
      </c>
      <c r="S2674">
        <v>0.25778292114925777</v>
      </c>
    </row>
    <row r="2675" spans="2:19" x14ac:dyDescent="0.45">
      <c r="B2675" s="3" t="s">
        <v>5716</v>
      </c>
      <c r="I2675" t="s">
        <v>5818</v>
      </c>
      <c r="J2675" t="s">
        <v>5818</v>
      </c>
      <c r="K2675" t="s">
        <v>5818</v>
      </c>
      <c r="Q2675">
        <v>0.54901186189526963</v>
      </c>
      <c r="R2675">
        <v>0.26948464250091186</v>
      </c>
      <c r="S2675">
        <v>0.1815034956038184</v>
      </c>
    </row>
    <row r="2676" spans="2:19" x14ac:dyDescent="0.45">
      <c r="B2676" s="3" t="s">
        <v>5716</v>
      </c>
      <c r="I2676" t="s">
        <v>5818</v>
      </c>
      <c r="J2676" t="s">
        <v>5818</v>
      </c>
      <c r="K2676" t="s">
        <v>5818</v>
      </c>
      <c r="Q2676">
        <v>0.50332396014498648</v>
      </c>
      <c r="R2676">
        <v>0.2655267135867887</v>
      </c>
      <c r="S2676">
        <v>0.2311493262682249</v>
      </c>
    </row>
    <row r="2677" spans="2:19" x14ac:dyDescent="0.45">
      <c r="B2677" s="3">
        <v>44075</v>
      </c>
      <c r="I2677" t="s">
        <v>5818</v>
      </c>
      <c r="J2677" t="s">
        <v>5818</v>
      </c>
      <c r="K2677" t="s">
        <v>5818</v>
      </c>
      <c r="Q2677">
        <v>0.43269448213478062</v>
      </c>
      <c r="R2677">
        <v>0.29064902758932609</v>
      </c>
      <c r="S2677">
        <v>0.27665649027589323</v>
      </c>
    </row>
    <row r="2678" spans="2:19" x14ac:dyDescent="0.45">
      <c r="B2678" s="3">
        <v>44077</v>
      </c>
      <c r="I2678" t="s">
        <v>5818</v>
      </c>
      <c r="J2678" t="s">
        <v>5818</v>
      </c>
      <c r="K2678" t="s">
        <v>5818</v>
      </c>
      <c r="Q2678">
        <v>0.39395009416195859</v>
      </c>
      <c r="R2678">
        <v>0.2897834274952919</v>
      </c>
      <c r="S2678">
        <v>0.31626647834274951</v>
      </c>
    </row>
    <row r="2679" spans="2:19" x14ac:dyDescent="0.45">
      <c r="B2679" s="3">
        <v>44078</v>
      </c>
      <c r="I2679" t="s">
        <v>5818</v>
      </c>
      <c r="J2679" t="s">
        <v>5818</v>
      </c>
      <c r="K2679" t="s">
        <v>5818</v>
      </c>
      <c r="Q2679">
        <v>0.45825301614894248</v>
      </c>
      <c r="R2679">
        <v>0.26841027595075206</v>
      </c>
      <c r="S2679">
        <v>0.2733367079003054</v>
      </c>
    </row>
    <row r="2680" spans="2:19" x14ac:dyDescent="0.45">
      <c r="B2680" s="3">
        <v>44078</v>
      </c>
      <c r="I2680" t="s">
        <v>5818</v>
      </c>
      <c r="J2680" t="s">
        <v>5818</v>
      </c>
      <c r="K2680" t="s">
        <v>5818</v>
      </c>
      <c r="Q2680">
        <v>0.23361061596355714</v>
      </c>
      <c r="R2680">
        <v>0.27772826302238068</v>
      </c>
      <c r="S2680">
        <v>0.48866112101406223</v>
      </c>
    </row>
    <row r="2681" spans="2:19" x14ac:dyDescent="0.45">
      <c r="B2681" s="3">
        <v>44079</v>
      </c>
      <c r="I2681" t="s">
        <v>5818</v>
      </c>
      <c r="J2681" t="s">
        <v>5818</v>
      </c>
      <c r="K2681" t="s">
        <v>5818</v>
      </c>
      <c r="Q2681">
        <v>0.43657976010917188</v>
      </c>
      <c r="R2681">
        <v>0.28171011994541406</v>
      </c>
      <c r="S2681">
        <v>0.28171011994541406</v>
      </c>
    </row>
    <row r="2682" spans="2:19" x14ac:dyDescent="0.45">
      <c r="B2682" s="3">
        <v>44079</v>
      </c>
      <c r="I2682" t="s">
        <v>5818</v>
      </c>
      <c r="J2682" t="s">
        <v>5818</v>
      </c>
      <c r="K2682" t="s">
        <v>5818</v>
      </c>
      <c r="Q2682">
        <v>0.62591074681238612</v>
      </c>
      <c r="R2682">
        <v>0.22526972117136052</v>
      </c>
      <c r="S2682">
        <v>0.14881953201625336</v>
      </c>
    </row>
    <row r="2683" spans="2:19" x14ac:dyDescent="0.45">
      <c r="B2683" s="3">
        <v>44079</v>
      </c>
      <c r="I2683" t="s">
        <v>5818</v>
      </c>
      <c r="J2683" t="s">
        <v>5818</v>
      </c>
      <c r="K2683" t="s">
        <v>5818</v>
      </c>
      <c r="Q2683">
        <v>0.65441083674921585</v>
      </c>
      <c r="R2683">
        <v>0.20046465109571315</v>
      </c>
      <c r="S2683">
        <v>0.14512451215507099</v>
      </c>
    </row>
    <row r="2684" spans="2:19" x14ac:dyDescent="0.45">
      <c r="B2684" s="3">
        <v>44079</v>
      </c>
      <c r="I2684" t="s">
        <v>5818</v>
      </c>
      <c r="J2684" t="s">
        <v>5818</v>
      </c>
      <c r="K2684" t="s">
        <v>5818</v>
      </c>
      <c r="Q2684">
        <v>0.29246487867177523</v>
      </c>
      <c r="R2684">
        <v>0.30395913154533849</v>
      </c>
      <c r="S2684">
        <v>0.40357598978288634</v>
      </c>
    </row>
    <row r="2685" spans="2:19" x14ac:dyDescent="0.45">
      <c r="B2685" s="3">
        <v>44080</v>
      </c>
      <c r="I2685" t="s">
        <v>5818</v>
      </c>
      <c r="J2685" t="s">
        <v>5818</v>
      </c>
      <c r="K2685" t="s">
        <v>5818</v>
      </c>
      <c r="Q2685">
        <v>0.38686254643701457</v>
      </c>
      <c r="R2685">
        <v>0.29466396487673086</v>
      </c>
      <c r="S2685">
        <v>0.31847348868625469</v>
      </c>
    </row>
    <row r="2686" spans="2:19" x14ac:dyDescent="0.45">
      <c r="B2686" s="3">
        <v>44080</v>
      </c>
      <c r="I2686" t="s">
        <v>5818</v>
      </c>
      <c r="J2686" t="s">
        <v>5818</v>
      </c>
      <c r="K2686" t="s">
        <v>5818</v>
      </c>
      <c r="Q2686">
        <v>0.30417635756901612</v>
      </c>
      <c r="R2686">
        <v>0.28192941652340986</v>
      </c>
      <c r="S2686">
        <v>0.41389422590757408</v>
      </c>
    </row>
    <row r="2687" spans="2:19" x14ac:dyDescent="0.45">
      <c r="B2687" s="3">
        <v>44082</v>
      </c>
      <c r="I2687" t="s">
        <v>5818</v>
      </c>
      <c r="J2687" t="s">
        <v>5818</v>
      </c>
      <c r="K2687" t="s">
        <v>5818</v>
      </c>
      <c r="Q2687">
        <v>0.56902356902356899</v>
      </c>
      <c r="R2687">
        <v>0.24074074074074073</v>
      </c>
      <c r="S2687">
        <v>0.1902356902356902</v>
      </c>
    </row>
    <row r="2688" spans="2:19" x14ac:dyDescent="0.45">
      <c r="B2688" s="3">
        <v>44083</v>
      </c>
      <c r="I2688" t="s">
        <v>5818</v>
      </c>
      <c r="J2688" t="s">
        <v>5818</v>
      </c>
      <c r="K2688" t="s">
        <v>5818</v>
      </c>
      <c r="Q2688">
        <v>0.41772564353209518</v>
      </c>
      <c r="R2688">
        <v>0.29651352231997397</v>
      </c>
      <c r="S2688">
        <v>0.28576083414793096</v>
      </c>
    </row>
    <row r="2689" spans="2:19" x14ac:dyDescent="0.45">
      <c r="B2689" s="3">
        <v>44083</v>
      </c>
      <c r="I2689" t="s">
        <v>5818</v>
      </c>
      <c r="J2689" t="s">
        <v>5818</v>
      </c>
      <c r="K2689" t="s">
        <v>5818</v>
      </c>
      <c r="Q2689">
        <v>0.39738330763672647</v>
      </c>
      <c r="R2689">
        <v>0.28414410730120288</v>
      </c>
      <c r="S2689">
        <v>0.31847258506207071</v>
      </c>
    </row>
    <row r="2690" spans="2:19" x14ac:dyDescent="0.45">
      <c r="B2690" s="3">
        <v>44083</v>
      </c>
      <c r="I2690" t="s">
        <v>5818</v>
      </c>
      <c r="J2690" t="s">
        <v>5818</v>
      </c>
      <c r="K2690" t="s">
        <v>5818</v>
      </c>
      <c r="Q2690">
        <v>0.44306529951430107</v>
      </c>
      <c r="R2690">
        <v>0.27846735024284941</v>
      </c>
      <c r="S2690">
        <v>0.27846735024284941</v>
      </c>
    </row>
    <row r="2691" spans="2:19" x14ac:dyDescent="0.45">
      <c r="B2691" s="3">
        <v>44083</v>
      </c>
      <c r="I2691" t="s">
        <v>5818</v>
      </c>
      <c r="J2691" t="s">
        <v>5818</v>
      </c>
      <c r="K2691" t="s">
        <v>5818</v>
      </c>
      <c r="Q2691">
        <v>0.57888860011358489</v>
      </c>
      <c r="R2691">
        <v>0.24138246363837632</v>
      </c>
      <c r="S2691">
        <v>0.17972893624803873</v>
      </c>
    </row>
    <row r="2692" spans="2:19" x14ac:dyDescent="0.45">
      <c r="B2692" s="3">
        <v>44083</v>
      </c>
      <c r="I2692" t="s">
        <v>5818</v>
      </c>
      <c r="J2692" t="s">
        <v>5818</v>
      </c>
      <c r="K2692" t="s">
        <v>5818</v>
      </c>
      <c r="Q2692">
        <v>0.44139065069297623</v>
      </c>
      <c r="R2692">
        <v>0.27930467465351183</v>
      </c>
      <c r="S2692">
        <v>0.27930467465351183</v>
      </c>
    </row>
    <row r="2693" spans="2:19" x14ac:dyDescent="0.45">
      <c r="B2693" s="3">
        <v>44084</v>
      </c>
      <c r="I2693">
        <v>0.22040478853146456</v>
      </c>
      <c r="J2693">
        <v>0.27953265253737736</v>
      </c>
      <c r="K2693">
        <v>0.50006255893115803</v>
      </c>
      <c r="Q2693">
        <v>0.29426129426129427</v>
      </c>
      <c r="R2693">
        <v>0.28449328449328454</v>
      </c>
      <c r="S2693">
        <v>0.42124542124542125</v>
      </c>
    </row>
    <row r="2694" spans="2:19" x14ac:dyDescent="0.45">
      <c r="B2694" s="3">
        <v>44084</v>
      </c>
      <c r="I2694">
        <v>0.33008211223517669</v>
      </c>
      <c r="J2694">
        <v>0.27144671777888668</v>
      </c>
      <c r="K2694">
        <v>0.39847116998593657</v>
      </c>
      <c r="Q2694">
        <v>0.33825757575757576</v>
      </c>
      <c r="R2694">
        <v>0.28712121212121211</v>
      </c>
      <c r="S2694">
        <v>0.37462121212121213</v>
      </c>
    </row>
    <row r="2695" spans="2:19" x14ac:dyDescent="0.45">
      <c r="B2695" s="3">
        <v>44084</v>
      </c>
      <c r="I2695">
        <v>0.52315378254369749</v>
      </c>
      <c r="J2695">
        <v>0.24697596538227376</v>
      </c>
      <c r="K2695">
        <v>0.22987025207402881</v>
      </c>
      <c r="Q2695">
        <v>0.45772530879604206</v>
      </c>
      <c r="R2695">
        <v>0.26681115049057946</v>
      </c>
      <c r="S2695">
        <v>0.27546354071337847</v>
      </c>
    </row>
    <row r="2696" spans="2:19" x14ac:dyDescent="0.45">
      <c r="B2696" s="3">
        <v>44086</v>
      </c>
      <c r="I2696">
        <v>0.53094622862064722</v>
      </c>
      <c r="J2696">
        <v>0.26110495877937734</v>
      </c>
      <c r="K2696">
        <v>0.20794881259997536</v>
      </c>
      <c r="Q2696">
        <v>0.53042079871348158</v>
      </c>
      <c r="R2696">
        <v>0.26668453497721795</v>
      </c>
      <c r="S2696">
        <v>0.20289466630930048</v>
      </c>
    </row>
    <row r="2697" spans="2:19" x14ac:dyDescent="0.45">
      <c r="B2697" s="3">
        <v>44086</v>
      </c>
      <c r="I2697">
        <v>0.47338935574229685</v>
      </c>
      <c r="J2697">
        <v>0.26750700280112039</v>
      </c>
      <c r="K2697">
        <v>0.25910364145658255</v>
      </c>
      <c r="Q2697">
        <v>0.28261069111805531</v>
      </c>
      <c r="R2697">
        <v>0.26665536602830664</v>
      </c>
      <c r="S2697">
        <v>0.45073394285363805</v>
      </c>
    </row>
    <row r="2698" spans="2:19" x14ac:dyDescent="0.45">
      <c r="B2698" s="3">
        <v>44086</v>
      </c>
      <c r="I2698">
        <v>0.56043274631149231</v>
      </c>
      <c r="J2698">
        <v>0.26975507173288893</v>
      </c>
      <c r="K2698">
        <v>0.16981218195561881</v>
      </c>
      <c r="Q2698">
        <v>0.41750841750841755</v>
      </c>
      <c r="R2698">
        <v>0.27609427609427617</v>
      </c>
      <c r="S2698">
        <v>0.30639730639730645</v>
      </c>
    </row>
    <row r="2699" spans="2:19" x14ac:dyDescent="0.45">
      <c r="B2699" s="3">
        <v>44087</v>
      </c>
      <c r="I2699">
        <v>0.35979075955491052</v>
      </c>
      <c r="J2699">
        <v>0.28767537493952594</v>
      </c>
      <c r="K2699">
        <v>0.3525338655055637</v>
      </c>
      <c r="Q2699">
        <v>0.35086872418573767</v>
      </c>
      <c r="R2699">
        <v>0.27696601870408483</v>
      </c>
      <c r="S2699">
        <v>0.37216525711017756</v>
      </c>
    </row>
    <row r="2700" spans="2:19" x14ac:dyDescent="0.45">
      <c r="B2700" s="3">
        <v>44087</v>
      </c>
      <c r="I2700" t="s">
        <v>5818</v>
      </c>
      <c r="J2700" t="s">
        <v>5818</v>
      </c>
      <c r="K2700" t="s">
        <v>5818</v>
      </c>
      <c r="Q2700">
        <v>0.32955404383975812</v>
      </c>
      <c r="R2700">
        <v>0.28987150415721841</v>
      </c>
      <c r="S2700">
        <v>0.38057445200302337</v>
      </c>
    </row>
    <row r="2701" spans="2:19" x14ac:dyDescent="0.45">
      <c r="B2701" s="3">
        <v>44087</v>
      </c>
      <c r="I2701">
        <v>0.68771390842698144</v>
      </c>
      <c r="J2701">
        <v>0.18848195758212735</v>
      </c>
      <c r="K2701">
        <v>0.12380413399089123</v>
      </c>
      <c r="Q2701">
        <v>0.44246031746031739</v>
      </c>
      <c r="R2701">
        <v>0.27876984126984122</v>
      </c>
      <c r="S2701">
        <v>0.27876984126984122</v>
      </c>
    </row>
    <row r="2702" spans="2:19" x14ac:dyDescent="0.45">
      <c r="B2702" s="3">
        <v>44088</v>
      </c>
      <c r="I2702">
        <v>0.20910887258356475</v>
      </c>
      <c r="J2702">
        <v>0.2795810360789841</v>
      </c>
      <c r="K2702">
        <v>0.51131009133745098</v>
      </c>
      <c r="Q2702">
        <v>0.40206267480294949</v>
      </c>
      <c r="R2702">
        <v>0.27978006610729728</v>
      </c>
      <c r="S2702">
        <v>0.3181572590897534</v>
      </c>
    </row>
    <row r="2703" spans="2:19" x14ac:dyDescent="0.45">
      <c r="B2703" s="3">
        <v>44088</v>
      </c>
      <c r="I2703">
        <v>0.37678571428571433</v>
      </c>
      <c r="J2703">
        <v>0.28928571428571431</v>
      </c>
      <c r="K2703">
        <v>0.33392857142857146</v>
      </c>
      <c r="Q2703">
        <v>0.2747354462036864</v>
      </c>
      <c r="R2703">
        <v>0.28392029120942697</v>
      </c>
      <c r="S2703">
        <v>0.44134426258688669</v>
      </c>
    </row>
    <row r="2704" spans="2:19" x14ac:dyDescent="0.45">
      <c r="B2704" s="3">
        <v>44089</v>
      </c>
      <c r="I2704">
        <v>0.62276612276612275</v>
      </c>
      <c r="J2704">
        <v>0.21151071151071149</v>
      </c>
      <c r="K2704">
        <v>0.1657231657231657</v>
      </c>
      <c r="Q2704">
        <v>0.54163099925811786</v>
      </c>
      <c r="R2704">
        <v>0.25443702562346632</v>
      </c>
      <c r="S2704">
        <v>0.20393197511841576</v>
      </c>
    </row>
    <row r="2705" spans="2:19" x14ac:dyDescent="0.45">
      <c r="B2705" s="3">
        <v>44093</v>
      </c>
      <c r="I2705">
        <v>0.53107868978233164</v>
      </c>
      <c r="J2705">
        <v>0.24949573696650207</v>
      </c>
      <c r="K2705">
        <v>0.21942557325116632</v>
      </c>
      <c r="Q2705">
        <v>0.61777317332872883</v>
      </c>
      <c r="R2705">
        <v>0.22366111255000146</v>
      </c>
      <c r="S2705">
        <v>0.15856571412126969</v>
      </c>
    </row>
    <row r="2706" spans="2:19" x14ac:dyDescent="0.45">
      <c r="B2706" s="3">
        <v>44093</v>
      </c>
      <c r="I2706">
        <v>0.3832199546485261</v>
      </c>
      <c r="J2706">
        <v>0.27808699237270673</v>
      </c>
      <c r="K2706">
        <v>0.33869305297876734</v>
      </c>
      <c r="Q2706">
        <v>0.71088573360378626</v>
      </c>
      <c r="R2706">
        <v>0.17559161595672751</v>
      </c>
      <c r="S2706">
        <v>0.11352265043948612</v>
      </c>
    </row>
    <row r="2707" spans="2:19" x14ac:dyDescent="0.45">
      <c r="B2707" s="3">
        <v>44093</v>
      </c>
      <c r="I2707">
        <v>0.515702876358614</v>
      </c>
      <c r="J2707">
        <v>0.27694709661922778</v>
      </c>
      <c r="K2707">
        <v>0.20735002702215816</v>
      </c>
      <c r="Q2707">
        <v>0.62979135332700298</v>
      </c>
      <c r="R2707">
        <v>0.2200990211095632</v>
      </c>
      <c r="S2707">
        <v>0.1501096255634338</v>
      </c>
    </row>
    <row r="2708" spans="2:19" x14ac:dyDescent="0.45">
      <c r="B2708" s="3">
        <v>44094</v>
      </c>
      <c r="I2708">
        <v>0.40146282374915626</v>
      </c>
      <c r="J2708">
        <v>0.28362321654784695</v>
      </c>
      <c r="K2708">
        <v>0.31491395970299685</v>
      </c>
      <c r="Q2708">
        <v>0.51289992956402841</v>
      </c>
      <c r="R2708">
        <v>0.26799564373902657</v>
      </c>
      <c r="S2708">
        <v>0.21910442669694516</v>
      </c>
    </row>
    <row r="2709" spans="2:19" x14ac:dyDescent="0.45">
      <c r="B2709" s="3">
        <v>44094</v>
      </c>
      <c r="I2709">
        <v>0.38248289918510248</v>
      </c>
      <c r="J2709">
        <v>0.27282709656554721</v>
      </c>
      <c r="K2709">
        <v>0.34469000424935042</v>
      </c>
      <c r="Q2709">
        <v>0.5414597049691765</v>
      </c>
      <c r="R2709">
        <v>0.24675822382701737</v>
      </c>
      <c r="S2709">
        <v>0.21178207120380596</v>
      </c>
    </row>
    <row r="2710" spans="2:19" x14ac:dyDescent="0.45">
      <c r="B2710" s="3">
        <v>44094</v>
      </c>
      <c r="I2710">
        <v>0.42007797270955166</v>
      </c>
      <c r="J2710">
        <v>0.25341130604288503</v>
      </c>
      <c r="K2710">
        <v>0.32651072124756336</v>
      </c>
      <c r="Q2710">
        <v>0.23919460948172941</v>
      </c>
      <c r="R2710">
        <v>0.25000931748461336</v>
      </c>
      <c r="S2710">
        <v>0.51079607303365726</v>
      </c>
    </row>
    <row r="2711" spans="2:19" x14ac:dyDescent="0.45">
      <c r="B2711" s="3">
        <v>44095</v>
      </c>
      <c r="I2711">
        <v>0.49953765205386685</v>
      </c>
      <c r="J2711">
        <v>0.27448490531635023</v>
      </c>
      <c r="K2711">
        <v>0.22597744262978306</v>
      </c>
      <c r="Q2711">
        <v>0.69100529100529107</v>
      </c>
      <c r="R2711">
        <v>0.19894179894179895</v>
      </c>
      <c r="S2711">
        <v>0.11005291005291006</v>
      </c>
    </row>
    <row r="2712" spans="2:19" x14ac:dyDescent="0.45">
      <c r="B2712" s="3">
        <v>44096</v>
      </c>
      <c r="I2712">
        <v>0.23682165787428941</v>
      </c>
      <c r="J2712">
        <v>0.27669406616775039</v>
      </c>
      <c r="K2712">
        <v>0.48648427595796023</v>
      </c>
      <c r="Q2712">
        <v>0.42125391305719173</v>
      </c>
      <c r="R2712">
        <v>0.29457731097075363</v>
      </c>
      <c r="S2712">
        <v>0.28416877597205464</v>
      </c>
    </row>
    <row r="2713" spans="2:19" x14ac:dyDescent="0.45">
      <c r="B2713" s="3">
        <v>44099</v>
      </c>
      <c r="I2713">
        <v>0.27556893404127819</v>
      </c>
      <c r="J2713">
        <v>0.27117911841353459</v>
      </c>
      <c r="K2713">
        <v>0.45325194754518722</v>
      </c>
      <c r="Q2713">
        <v>0.33227513227513222</v>
      </c>
      <c r="R2713">
        <v>0.29259259259259252</v>
      </c>
      <c r="S2713">
        <v>0.37513227513227509</v>
      </c>
    </row>
    <row r="2714" spans="2:19" x14ac:dyDescent="0.45">
      <c r="B2714" s="3">
        <v>44100</v>
      </c>
      <c r="I2714" t="s">
        <v>5818</v>
      </c>
      <c r="J2714" t="s">
        <v>5818</v>
      </c>
      <c r="K2714" t="s">
        <v>5818</v>
      </c>
      <c r="Q2714">
        <v>0.27019178120169951</v>
      </c>
      <c r="R2714">
        <v>0.2659292066066441</v>
      </c>
      <c r="S2714">
        <v>0.4638790121916565</v>
      </c>
    </row>
    <row r="2715" spans="2:19" x14ac:dyDescent="0.45">
      <c r="B2715" s="3">
        <v>44100</v>
      </c>
      <c r="I2715">
        <v>0.60120625826291263</v>
      </c>
      <c r="J2715">
        <v>0.22400384284393671</v>
      </c>
      <c r="K2715">
        <v>0.17478989889315066</v>
      </c>
      <c r="Q2715">
        <v>0.59844081486593559</v>
      </c>
      <c r="R2715">
        <v>0.22423638269048898</v>
      </c>
      <c r="S2715">
        <v>0.1773228024435754</v>
      </c>
    </row>
    <row r="2716" spans="2:19" x14ac:dyDescent="0.45">
      <c r="B2716" s="3">
        <v>44100</v>
      </c>
      <c r="I2716">
        <v>0.54886562585038934</v>
      </c>
      <c r="J2716">
        <v>0.24442325244249866</v>
      </c>
      <c r="K2716">
        <v>0.20671112170711214</v>
      </c>
      <c r="Q2716">
        <v>0.45325194754518722</v>
      </c>
      <c r="R2716">
        <v>0.27556893404127819</v>
      </c>
      <c r="S2716">
        <v>0.27117911841353459</v>
      </c>
    </row>
    <row r="2717" spans="2:19" x14ac:dyDescent="0.45">
      <c r="B2717" s="3">
        <v>44101</v>
      </c>
      <c r="I2717">
        <v>0.46207576918672766</v>
      </c>
      <c r="J2717">
        <v>0.28196319883025484</v>
      </c>
      <c r="K2717">
        <v>0.25596103198301756</v>
      </c>
      <c r="Q2717">
        <v>0.25521821631878561</v>
      </c>
      <c r="R2717">
        <v>0.28368121442125238</v>
      </c>
      <c r="S2717">
        <v>0.46110056925996207</v>
      </c>
    </row>
    <row r="2718" spans="2:19" x14ac:dyDescent="0.45">
      <c r="B2718" s="3">
        <v>44101</v>
      </c>
      <c r="I2718">
        <v>0.53231280060548358</v>
      </c>
      <c r="J2718">
        <v>0.24702751532019823</v>
      </c>
      <c r="K2718">
        <v>0.22065968407431827</v>
      </c>
      <c r="Q2718">
        <v>0.239763149281573</v>
      </c>
      <c r="R2718">
        <v>0.30570923433593827</v>
      </c>
      <c r="S2718">
        <v>0.45452761638248868</v>
      </c>
    </row>
    <row r="2719" spans="2:19" x14ac:dyDescent="0.45">
      <c r="B2719" s="3">
        <v>44101</v>
      </c>
      <c r="I2719">
        <v>0.43983664913897474</v>
      </c>
      <c r="J2719">
        <v>0.27775067309951035</v>
      </c>
      <c r="K2719">
        <v>0.28241267776151502</v>
      </c>
      <c r="Q2719">
        <v>0.37476056410454189</v>
      </c>
      <c r="R2719">
        <v>0.26494144265751352</v>
      </c>
      <c r="S2719">
        <v>0.36029799323794465</v>
      </c>
    </row>
    <row r="2720" spans="2:19" x14ac:dyDescent="0.45">
      <c r="B2720" s="3">
        <v>44102</v>
      </c>
      <c r="I2720">
        <v>0.47883597883597884</v>
      </c>
      <c r="J2720">
        <v>0.26455026455026454</v>
      </c>
      <c r="K2720">
        <v>0.25661375661375663</v>
      </c>
      <c r="Q2720">
        <v>0.42079038727897394</v>
      </c>
      <c r="R2720">
        <v>0.3211735290414261</v>
      </c>
      <c r="S2720">
        <v>0.25803608367959996</v>
      </c>
    </row>
    <row r="2721" spans="2:19" x14ac:dyDescent="0.45">
      <c r="B2721" s="3">
        <v>44105</v>
      </c>
      <c r="I2721">
        <v>0.34434947768281099</v>
      </c>
      <c r="J2721">
        <v>0.28167141500474835</v>
      </c>
      <c r="K2721">
        <v>0.37397910731244066</v>
      </c>
      <c r="Q2721">
        <v>0.54022559414602467</v>
      </c>
      <c r="R2721">
        <v>0.24922644547332129</v>
      </c>
      <c r="S2721">
        <v>0.2105479603806541</v>
      </c>
    </row>
    <row r="2722" spans="2:19" x14ac:dyDescent="0.45">
      <c r="B2722" s="3">
        <v>44107</v>
      </c>
      <c r="I2722">
        <v>0.67061393890662191</v>
      </c>
      <c r="J2722">
        <v>0.2152156786303128</v>
      </c>
      <c r="K2722">
        <v>0.11417038246306538</v>
      </c>
      <c r="Q2722">
        <v>0.51126814362108475</v>
      </c>
      <c r="R2722">
        <v>0.26222307104660053</v>
      </c>
      <c r="S2722">
        <v>0.2265087853323148</v>
      </c>
    </row>
    <row r="2723" spans="2:19" x14ac:dyDescent="0.45">
      <c r="B2723" s="3">
        <v>44107</v>
      </c>
      <c r="I2723">
        <v>0.214307885071713</v>
      </c>
      <c r="J2723">
        <v>0.27472010966304206</v>
      </c>
      <c r="K2723">
        <v>0.51097200526524489</v>
      </c>
      <c r="Q2723">
        <v>0.7073769616739618</v>
      </c>
      <c r="R2723">
        <v>0.18260915981637668</v>
      </c>
      <c r="S2723">
        <v>0.11001387850966161</v>
      </c>
    </row>
    <row r="2724" spans="2:19" x14ac:dyDescent="0.45">
      <c r="B2724" s="3">
        <v>44107</v>
      </c>
      <c r="I2724">
        <v>0.34517113257189547</v>
      </c>
      <c r="J2724">
        <v>0.30266961466054154</v>
      </c>
      <c r="K2724">
        <v>0.35215925276756288</v>
      </c>
      <c r="Q2724">
        <v>0.50100092392978135</v>
      </c>
      <c r="R2724">
        <v>0.27155836156452112</v>
      </c>
      <c r="S2724">
        <v>0.22744071450569758</v>
      </c>
    </row>
    <row r="2725" spans="2:19" x14ac:dyDescent="0.45">
      <c r="B2725" s="3">
        <v>44108</v>
      </c>
      <c r="I2725">
        <v>0.29331642779569983</v>
      </c>
      <c r="J2725">
        <v>0.26571118279915051</v>
      </c>
      <c r="K2725">
        <v>0.44097238940514982</v>
      </c>
      <c r="Q2725">
        <v>0.29593267882187935</v>
      </c>
      <c r="R2725">
        <v>0.29593267882187935</v>
      </c>
      <c r="S2725">
        <v>0.40813464235624125</v>
      </c>
    </row>
    <row r="2726" spans="2:19" x14ac:dyDescent="0.45">
      <c r="B2726" s="3">
        <v>44108</v>
      </c>
      <c r="I2726">
        <v>0.47619047619047622</v>
      </c>
      <c r="J2726">
        <v>0.26190476190476192</v>
      </c>
      <c r="K2726">
        <v>0.26190476190476192</v>
      </c>
      <c r="Q2726">
        <v>0.24343434343434339</v>
      </c>
      <c r="R2726">
        <v>0.27979797979797977</v>
      </c>
      <c r="S2726">
        <v>0.47676767676767673</v>
      </c>
    </row>
    <row r="2727" spans="2:19" x14ac:dyDescent="0.45">
      <c r="B2727" s="3">
        <v>44108</v>
      </c>
      <c r="I2727">
        <v>0.4087433894992803</v>
      </c>
      <c r="J2727">
        <v>0.27246824349019522</v>
      </c>
      <c r="K2727">
        <v>0.31878836701052465</v>
      </c>
      <c r="Q2727">
        <v>0.35329939103524011</v>
      </c>
      <c r="R2727">
        <v>0.29340121792951979</v>
      </c>
      <c r="S2727">
        <v>0.35329939103524011</v>
      </c>
    </row>
    <row r="2728" spans="2:19" x14ac:dyDescent="0.45">
      <c r="B2728" s="3">
        <v>44108</v>
      </c>
      <c r="I2728">
        <v>0.47326746548945414</v>
      </c>
      <c r="J2728">
        <v>0.25495760633452458</v>
      </c>
      <c r="K2728">
        <v>0.27177492817602128</v>
      </c>
      <c r="Q2728">
        <v>0.36316908897554057</v>
      </c>
      <c r="R2728">
        <v>0.3011343495214463</v>
      </c>
      <c r="S2728">
        <v>0.33569656150301314</v>
      </c>
    </row>
    <row r="2729" spans="2:19" x14ac:dyDescent="0.45">
      <c r="B2729" s="3">
        <v>44109</v>
      </c>
      <c r="I2729">
        <v>0.29422590292155504</v>
      </c>
      <c r="J2729">
        <v>0.29422590292155504</v>
      </c>
      <c r="K2729">
        <v>0.41154819415688981</v>
      </c>
      <c r="Q2729">
        <v>0.44134426258688669</v>
      </c>
      <c r="R2729">
        <v>0.2747354462036864</v>
      </c>
      <c r="S2729">
        <v>0.28392029120942697</v>
      </c>
    </row>
    <row r="2730" spans="2:19" x14ac:dyDescent="0.45">
      <c r="B2730" s="3">
        <v>44109</v>
      </c>
      <c r="I2730">
        <v>0.49775417068302813</v>
      </c>
      <c r="J2730">
        <v>0.2683116083177679</v>
      </c>
      <c r="K2730">
        <v>0.23393422099920411</v>
      </c>
      <c r="Q2730">
        <v>0.56166560191327985</v>
      </c>
      <c r="R2730">
        <v>0.27098792733467658</v>
      </c>
      <c r="S2730">
        <v>0.16734647075204348</v>
      </c>
    </row>
    <row r="2731" spans="2:19" x14ac:dyDescent="0.45">
      <c r="B2731" s="3">
        <v>44116</v>
      </c>
      <c r="I2731">
        <v>0.70286651143726731</v>
      </c>
      <c r="J2731">
        <v>0.19516172636021942</v>
      </c>
      <c r="K2731">
        <v>0.10197176220251332</v>
      </c>
      <c r="Q2731">
        <v>0.26190248108056324</v>
      </c>
      <c r="R2731">
        <v>0.29562218603314494</v>
      </c>
      <c r="S2731">
        <v>0.44247533288629176</v>
      </c>
    </row>
    <row r="2732" spans="2:19" x14ac:dyDescent="0.45">
      <c r="B2732" s="3">
        <v>44120</v>
      </c>
      <c r="I2732" t="s">
        <v>5818</v>
      </c>
      <c r="J2732" t="s">
        <v>5818</v>
      </c>
      <c r="K2732" t="s">
        <v>5818</v>
      </c>
      <c r="Q2732">
        <v>0.56257707761467157</v>
      </c>
      <c r="R2732">
        <v>0.25555953375502255</v>
      </c>
      <c r="S2732">
        <v>0.18186338863030593</v>
      </c>
    </row>
    <row r="2733" spans="2:19" x14ac:dyDescent="0.45">
      <c r="B2733" s="3">
        <v>44121</v>
      </c>
      <c r="I2733">
        <v>0.59721700371763686</v>
      </c>
      <c r="J2733">
        <v>0.23250924770553311</v>
      </c>
      <c r="K2733">
        <v>0.17027374857683006</v>
      </c>
      <c r="Q2733">
        <v>0.40174349881796695</v>
      </c>
      <c r="R2733">
        <v>0.28871158392434992</v>
      </c>
      <c r="S2733">
        <v>0.30954491725768324</v>
      </c>
    </row>
    <row r="2734" spans="2:19" x14ac:dyDescent="0.45">
      <c r="B2734" s="3">
        <v>44121</v>
      </c>
      <c r="I2734">
        <v>0.2589726392543294</v>
      </c>
      <c r="J2734">
        <v>0.25494849438511413</v>
      </c>
      <c r="K2734">
        <v>0.48607886636055658</v>
      </c>
      <c r="Q2734">
        <v>0.64698972469481919</v>
      </c>
      <c r="R2734">
        <v>0.229013342059529</v>
      </c>
      <c r="S2734">
        <v>0.12399693324565186</v>
      </c>
    </row>
    <row r="2735" spans="2:19" x14ac:dyDescent="0.45">
      <c r="B2735" s="3">
        <v>44121</v>
      </c>
      <c r="I2735">
        <v>0.57532403634955087</v>
      </c>
      <c r="J2735">
        <v>0.22343522138688357</v>
      </c>
      <c r="K2735">
        <v>0.20124074226356548</v>
      </c>
      <c r="Q2735">
        <v>0.24594538253074841</v>
      </c>
      <c r="R2735">
        <v>0.28697102355638943</v>
      </c>
      <c r="S2735">
        <v>0.46708359391286225</v>
      </c>
    </row>
    <row r="2736" spans="2:19" x14ac:dyDescent="0.45">
      <c r="B2736" s="3">
        <v>44122</v>
      </c>
      <c r="I2736">
        <v>0.26958270487682245</v>
      </c>
      <c r="J2736">
        <v>0.24213172448466561</v>
      </c>
      <c r="K2736">
        <v>0.4882855706385118</v>
      </c>
      <c r="Q2736">
        <v>0.45554747082760666</v>
      </c>
      <c r="R2736">
        <v>0.30193763979842081</v>
      </c>
      <c r="S2736">
        <v>0.24251488937397256</v>
      </c>
    </row>
    <row r="2737" spans="2:19" x14ac:dyDescent="0.45">
      <c r="B2737" s="3">
        <v>44122</v>
      </c>
      <c r="I2737">
        <v>0.65140615237476918</v>
      </c>
      <c r="J2737">
        <v>0.20044957782268902</v>
      </c>
      <c r="K2737">
        <v>0.14814426980254181</v>
      </c>
      <c r="Q2737">
        <v>0.64092140921409213</v>
      </c>
      <c r="R2737">
        <v>0.21815718157181577</v>
      </c>
      <c r="S2737">
        <v>0.14092140921409216</v>
      </c>
    </row>
    <row r="2738" spans="2:19" x14ac:dyDescent="0.45">
      <c r="B2738" s="3">
        <v>44122</v>
      </c>
      <c r="I2738">
        <v>0.33152958152958151</v>
      </c>
      <c r="J2738">
        <v>0.2774170274170274</v>
      </c>
      <c r="K2738">
        <v>0.39105339105339104</v>
      </c>
      <c r="Q2738">
        <v>0.6057407886045777</v>
      </c>
      <c r="R2738">
        <v>0.25078257373424084</v>
      </c>
      <c r="S2738">
        <v>0.14347663766118149</v>
      </c>
    </row>
    <row r="2739" spans="2:19" x14ac:dyDescent="0.45">
      <c r="B2739" s="3">
        <v>44123</v>
      </c>
      <c r="I2739">
        <v>0.22106348243208077</v>
      </c>
      <c r="J2739">
        <v>0.26701611587145863</v>
      </c>
      <c r="K2739">
        <v>0.51192040169646047</v>
      </c>
      <c r="Q2739">
        <v>0.69951690821256041</v>
      </c>
      <c r="R2739">
        <v>0.19227053140096614</v>
      </c>
      <c r="S2739">
        <v>0.10821256038647338</v>
      </c>
    </row>
    <row r="2740" spans="2:19" x14ac:dyDescent="0.45">
      <c r="B2740" s="3">
        <v>44124</v>
      </c>
      <c r="I2740">
        <v>0.3822278911564625</v>
      </c>
      <c r="J2740">
        <v>0.28656462585034009</v>
      </c>
      <c r="K2740">
        <v>0.33120748299319724</v>
      </c>
      <c r="Q2740">
        <v>0.67840851736517827</v>
      </c>
      <c r="R2740">
        <v>0.20947728289956097</v>
      </c>
      <c r="S2740">
        <v>0.11211419973526077</v>
      </c>
    </row>
    <row r="2741" spans="2:19" x14ac:dyDescent="0.45">
      <c r="B2741" s="3">
        <v>44128</v>
      </c>
      <c r="I2741">
        <v>0.61296788844559535</v>
      </c>
      <c r="J2741">
        <v>0.23243546969661619</v>
      </c>
      <c r="K2741">
        <v>0.15459664185778832</v>
      </c>
      <c r="Q2741">
        <v>0.42953342953342954</v>
      </c>
      <c r="R2741">
        <v>0.27801827801827805</v>
      </c>
      <c r="S2741">
        <v>0.29244829244829246</v>
      </c>
    </row>
    <row r="2742" spans="2:19" x14ac:dyDescent="0.45">
      <c r="B2742" s="3">
        <v>44128</v>
      </c>
      <c r="I2742">
        <v>0.40807957096995684</v>
      </c>
      <c r="J2742">
        <v>0.25498710311937506</v>
      </c>
      <c r="K2742">
        <v>0.33693332591066827</v>
      </c>
      <c r="Q2742">
        <v>0.44152864263424685</v>
      </c>
      <c r="R2742">
        <v>0.30428121602349584</v>
      </c>
      <c r="S2742">
        <v>0.2541901413422572</v>
      </c>
    </row>
    <row r="2743" spans="2:19" x14ac:dyDescent="0.45">
      <c r="B2743" s="3">
        <v>44129</v>
      </c>
      <c r="I2743">
        <v>0.3587599178997028</v>
      </c>
      <c r="J2743">
        <v>0.29672517844560853</v>
      </c>
      <c r="K2743">
        <v>0.34451490365468856</v>
      </c>
      <c r="Q2743">
        <v>0.45841711105283101</v>
      </c>
      <c r="R2743">
        <v>0.29319287816534079</v>
      </c>
      <c r="S2743">
        <v>0.24839001078182824</v>
      </c>
    </row>
    <row r="2744" spans="2:19" x14ac:dyDescent="0.45">
      <c r="B2744" s="3">
        <v>44129</v>
      </c>
      <c r="I2744">
        <v>0.19483161588424747</v>
      </c>
      <c r="J2744">
        <v>0.24532166637429792</v>
      </c>
      <c r="K2744">
        <v>0.55984671774145456</v>
      </c>
      <c r="Q2744">
        <v>0.28433140933140932</v>
      </c>
      <c r="R2744">
        <v>0.28929172679172677</v>
      </c>
      <c r="S2744">
        <v>0.42637686387686385</v>
      </c>
    </row>
    <row r="2745" spans="2:19" x14ac:dyDescent="0.45">
      <c r="B2745" s="3">
        <v>44129</v>
      </c>
      <c r="I2745">
        <v>0.48874248179803736</v>
      </c>
      <c r="J2745">
        <v>0.28842196897752448</v>
      </c>
      <c r="K2745">
        <v>0.22283554922443807</v>
      </c>
      <c r="Q2745">
        <v>0.2776026729515102</v>
      </c>
      <c r="R2745">
        <v>0.28737068271951993</v>
      </c>
      <c r="S2745">
        <v>0.43502664432896992</v>
      </c>
    </row>
    <row r="2746" spans="2:19" x14ac:dyDescent="0.45">
      <c r="B2746" s="3">
        <v>44129</v>
      </c>
      <c r="I2746">
        <v>0.5207463102199944</v>
      </c>
      <c r="J2746">
        <v>0.25090504037872458</v>
      </c>
      <c r="K2746">
        <v>0.22834864940128094</v>
      </c>
      <c r="Q2746">
        <v>0.31605285792477916</v>
      </c>
      <c r="R2746">
        <v>0.3045586050512159</v>
      </c>
      <c r="S2746">
        <v>0.37938853702400499</v>
      </c>
    </row>
    <row r="2747" spans="2:19" x14ac:dyDescent="0.45">
      <c r="B2747" s="3">
        <v>44129</v>
      </c>
      <c r="I2747">
        <v>0.32703037355292991</v>
      </c>
      <c r="J2747">
        <v>0.28865318057047379</v>
      </c>
      <c r="K2747">
        <v>0.38431644587659619</v>
      </c>
      <c r="Q2747">
        <v>0.49454278511870131</v>
      </c>
      <c r="R2747">
        <v>0.25669686140890324</v>
      </c>
      <c r="S2747">
        <v>0.24876035347239533</v>
      </c>
    </row>
    <row r="2748" spans="2:19" x14ac:dyDescent="0.45">
      <c r="B2748" s="3">
        <v>44130</v>
      </c>
      <c r="I2748">
        <v>0.26173499702911468</v>
      </c>
      <c r="J2748">
        <v>0.27064765300059418</v>
      </c>
      <c r="K2748">
        <v>0.46761734997029114</v>
      </c>
      <c r="Q2748">
        <v>0.56358543417366946</v>
      </c>
      <c r="R2748">
        <v>0.26106442577030814</v>
      </c>
      <c r="S2748">
        <v>0.17535014005602242</v>
      </c>
    </row>
    <row r="2749" spans="2:19" x14ac:dyDescent="0.45">
      <c r="B2749" s="3">
        <v>44131</v>
      </c>
      <c r="I2749">
        <v>0.32736827467082391</v>
      </c>
      <c r="J2749">
        <v>0.27060872874719133</v>
      </c>
      <c r="K2749">
        <v>0.40202299658198482</v>
      </c>
      <c r="Q2749">
        <v>0.49750484363631536</v>
      </c>
      <c r="R2749">
        <v>0.28163694190453931</v>
      </c>
      <c r="S2749">
        <v>0.22085821445914522</v>
      </c>
    </row>
    <row r="2750" spans="2:19" x14ac:dyDescent="0.45">
      <c r="B2750" s="3">
        <v>44134</v>
      </c>
      <c r="I2750">
        <v>0.39058987910819515</v>
      </c>
      <c r="J2750">
        <v>0.29650385760281878</v>
      </c>
      <c r="K2750">
        <v>0.31290626328898608</v>
      </c>
      <c r="Q2750">
        <v>0.45881976593072438</v>
      </c>
      <c r="R2750">
        <v>0.28847520534226129</v>
      </c>
      <c r="S2750">
        <v>0.25270502872701428</v>
      </c>
    </row>
    <row r="2751" spans="2:19" x14ac:dyDescent="0.45">
      <c r="B2751" s="3">
        <v>44135</v>
      </c>
      <c r="I2751">
        <v>0.62865258621029285</v>
      </c>
      <c r="J2751">
        <v>0.22822237193048805</v>
      </c>
      <c r="K2751">
        <v>0.14312504185921907</v>
      </c>
      <c r="Q2751">
        <v>0.39479905437352247</v>
      </c>
      <c r="R2751">
        <v>0.30260047281323876</v>
      </c>
      <c r="S2751">
        <v>0.30260047281323876</v>
      </c>
    </row>
    <row r="2752" spans="2:19" x14ac:dyDescent="0.45">
      <c r="B2752" s="3">
        <v>44135</v>
      </c>
      <c r="I2752">
        <v>0.46241574031574195</v>
      </c>
      <c r="J2752">
        <v>0.26446593473072955</v>
      </c>
      <c r="K2752">
        <v>0.27311832495352856</v>
      </c>
      <c r="Q2752">
        <v>0.36488618435880105</v>
      </c>
      <c r="R2752">
        <v>0.31755690782059953</v>
      </c>
      <c r="S2752">
        <v>0.31755690782059953</v>
      </c>
    </row>
    <row r="2753" spans="2:19" x14ac:dyDescent="0.45">
      <c r="B2753" s="3">
        <v>44135</v>
      </c>
      <c r="I2753">
        <v>0.46228838911765746</v>
      </c>
      <c r="J2753">
        <v>0.27751381409917997</v>
      </c>
      <c r="K2753">
        <v>0.26019779678316263</v>
      </c>
      <c r="Q2753">
        <v>0.33430458430458432</v>
      </c>
      <c r="R2753">
        <v>0.27836052836052838</v>
      </c>
      <c r="S2753">
        <v>0.38733488733488736</v>
      </c>
    </row>
    <row r="2754" spans="2:19" x14ac:dyDescent="0.45">
      <c r="B2754" s="3">
        <v>44135</v>
      </c>
      <c r="I2754">
        <v>0.65065825615211936</v>
      </c>
      <c r="J2754">
        <v>0.20486763794770813</v>
      </c>
      <c r="K2754">
        <v>0.14447410590017254</v>
      </c>
      <c r="Q2754">
        <v>0.3719298245614035</v>
      </c>
      <c r="R2754">
        <v>0.30526315789473679</v>
      </c>
      <c r="S2754">
        <v>0.3228070175438596</v>
      </c>
    </row>
    <row r="2755" spans="2:19" x14ac:dyDescent="0.45">
      <c r="B2755" s="3">
        <v>44136</v>
      </c>
      <c r="I2755">
        <v>0.59559014593339532</v>
      </c>
      <c r="J2755">
        <v>0.23763002824787721</v>
      </c>
      <c r="K2755">
        <v>0.16677982581872741</v>
      </c>
      <c r="Q2755">
        <v>0.34334963894712323</v>
      </c>
      <c r="R2755">
        <v>0.30631260191008619</v>
      </c>
      <c r="S2755">
        <v>0.35033775914279064</v>
      </c>
    </row>
    <row r="2756" spans="2:19" x14ac:dyDescent="0.45">
      <c r="B2756" s="3">
        <v>44136</v>
      </c>
      <c r="I2756">
        <v>0.56293633787239927</v>
      </c>
      <c r="J2756">
        <v>0.2449713140250224</v>
      </c>
      <c r="K2756">
        <v>0.19209234810257828</v>
      </c>
      <c r="Q2756">
        <v>0.47603485838779952</v>
      </c>
      <c r="R2756">
        <v>0.27015250544662306</v>
      </c>
      <c r="S2756">
        <v>0.25381263616557731</v>
      </c>
    </row>
    <row r="2757" spans="2:19" x14ac:dyDescent="0.45">
      <c r="B2757" s="3">
        <v>44136</v>
      </c>
      <c r="I2757">
        <v>0.420479302832244</v>
      </c>
      <c r="J2757">
        <v>0.27015250544662311</v>
      </c>
      <c r="K2757">
        <v>0.30936819172113289</v>
      </c>
      <c r="Q2757">
        <v>0.59503105590062111</v>
      </c>
      <c r="R2757">
        <v>0.24057971014492754</v>
      </c>
      <c r="S2757">
        <v>0.16438923395445135</v>
      </c>
    </row>
    <row r="2758" spans="2:19" x14ac:dyDescent="0.45">
      <c r="B2758" s="3">
        <v>44138</v>
      </c>
      <c r="I2758">
        <v>0.52904616945712835</v>
      </c>
      <c r="J2758">
        <v>0.24746321664129881</v>
      </c>
      <c r="K2758">
        <v>0.22349061390157279</v>
      </c>
      <c r="Q2758">
        <v>0.54724432655467137</v>
      </c>
      <c r="R2758">
        <v>0.28022399056881819</v>
      </c>
      <c r="S2758">
        <v>0.17253168287651049</v>
      </c>
    </row>
    <row r="2759" spans="2:19" x14ac:dyDescent="0.45">
      <c r="B2759" s="3">
        <v>44142</v>
      </c>
      <c r="I2759">
        <v>0.25498575498575493</v>
      </c>
      <c r="J2759">
        <v>0.25498575498575493</v>
      </c>
      <c r="K2759">
        <v>0.49002849002849003</v>
      </c>
      <c r="Q2759">
        <v>0.52606525020318129</v>
      </c>
      <c r="R2759">
        <v>0.27353999767792875</v>
      </c>
      <c r="S2759">
        <v>0.2003947521188901</v>
      </c>
    </row>
    <row r="2760" spans="2:19" x14ac:dyDescent="0.45">
      <c r="B2760" s="3">
        <v>44142</v>
      </c>
      <c r="I2760">
        <v>0.29234667262836278</v>
      </c>
      <c r="J2760">
        <v>0.25657649601311577</v>
      </c>
      <c r="K2760">
        <v>0.4510768313585215</v>
      </c>
      <c r="Q2760">
        <v>0.33624076777739609</v>
      </c>
      <c r="R2760">
        <v>0.28900614050154583</v>
      </c>
      <c r="S2760">
        <v>0.37475309172105803</v>
      </c>
    </row>
    <row r="2761" spans="2:19" x14ac:dyDescent="0.45">
      <c r="B2761" s="3">
        <v>44142</v>
      </c>
      <c r="I2761">
        <v>0.32590500279490936</v>
      </c>
      <c r="J2761">
        <v>0.27353527249902038</v>
      </c>
      <c r="K2761">
        <v>0.40055972470607026</v>
      </c>
      <c r="Q2761">
        <v>0.46091961355533351</v>
      </c>
      <c r="R2761">
        <v>0.29569538066784329</v>
      </c>
      <c r="S2761">
        <v>0.24338500577682318</v>
      </c>
    </row>
    <row r="2762" spans="2:19" x14ac:dyDescent="0.45">
      <c r="B2762" s="3">
        <v>44142</v>
      </c>
      <c r="I2762">
        <v>0.54795363314633094</v>
      </c>
      <c r="J2762">
        <v>0.24351125973844026</v>
      </c>
      <c r="K2762">
        <v>0.20853510711522885</v>
      </c>
      <c r="Q2762">
        <v>0.57947900053163215</v>
      </c>
      <c r="R2762">
        <v>0.23657628920786813</v>
      </c>
      <c r="S2762">
        <v>0.18394471026049972</v>
      </c>
    </row>
    <row r="2763" spans="2:19" x14ac:dyDescent="0.45">
      <c r="B2763" s="3">
        <v>44143</v>
      </c>
      <c r="I2763">
        <v>0.20872397497253739</v>
      </c>
      <c r="J2763">
        <v>0.25013843817737969</v>
      </c>
      <c r="K2763">
        <v>0.54113758685008306</v>
      </c>
      <c r="Q2763">
        <v>0.53801491193015516</v>
      </c>
      <c r="R2763">
        <v>0.27155062320429296</v>
      </c>
      <c r="S2763">
        <v>0.19043446486555191</v>
      </c>
    </row>
    <row r="2764" spans="2:19" x14ac:dyDescent="0.45">
      <c r="B2764" s="3">
        <v>44143</v>
      </c>
      <c r="I2764">
        <v>0.47638326585695007</v>
      </c>
      <c r="J2764">
        <v>0.28407557354925778</v>
      </c>
      <c r="K2764">
        <v>0.23954116059379219</v>
      </c>
      <c r="Q2764">
        <v>0.52948570494811797</v>
      </c>
      <c r="R2764">
        <v>0.25562029023763289</v>
      </c>
      <c r="S2764">
        <v>0.21489400481424914</v>
      </c>
    </row>
    <row r="2765" spans="2:19" x14ac:dyDescent="0.45">
      <c r="B2765" s="3">
        <v>44143</v>
      </c>
      <c r="I2765">
        <v>0.39314194577352474</v>
      </c>
      <c r="J2765">
        <v>0.27950558213716109</v>
      </c>
      <c r="K2765">
        <v>0.32735247208931417</v>
      </c>
      <c r="Q2765">
        <v>0.41451990632318503</v>
      </c>
      <c r="R2765">
        <v>0.29794431433775703</v>
      </c>
      <c r="S2765">
        <v>0.28753577933905805</v>
      </c>
    </row>
    <row r="2766" spans="2:19" x14ac:dyDescent="0.45">
      <c r="B2766" s="3">
        <v>44144</v>
      </c>
      <c r="I2766">
        <v>0.55836171625645303</v>
      </c>
      <c r="J2766">
        <v>0.22997665102928264</v>
      </c>
      <c r="K2766">
        <v>0.21166163271426428</v>
      </c>
      <c r="Q2766">
        <v>0.41953864534509694</v>
      </c>
      <c r="R2766">
        <v>0.29767484606194283</v>
      </c>
      <c r="S2766">
        <v>0.28278650859296023</v>
      </c>
    </row>
    <row r="2767" spans="2:19" x14ac:dyDescent="0.45">
      <c r="B2767" s="3">
        <v>44144</v>
      </c>
      <c r="I2767">
        <v>0.6501753743133053</v>
      </c>
      <c r="J2767">
        <v>0.20438475610889406</v>
      </c>
      <c r="K2767">
        <v>0.14543986957780061</v>
      </c>
      <c r="Q2767">
        <v>0.37938853702400499</v>
      </c>
      <c r="R2767">
        <v>0.31605285792477916</v>
      </c>
      <c r="S2767">
        <v>0.3045586050512159</v>
      </c>
    </row>
    <row r="2768" spans="2:19" x14ac:dyDescent="0.45">
      <c r="B2768" s="3">
        <v>44157</v>
      </c>
      <c r="I2768">
        <v>0.464279828609097</v>
      </c>
      <c r="J2768">
        <v>0.28897495056031647</v>
      </c>
      <c r="K2768">
        <v>0.24674522083058667</v>
      </c>
      <c r="Q2768">
        <v>0.37942128418318888</v>
      </c>
      <c r="R2768">
        <v>0.27895032656937419</v>
      </c>
      <c r="S2768">
        <v>0.34162838924743683</v>
      </c>
    </row>
    <row r="2769" spans="2:19" x14ac:dyDescent="0.45">
      <c r="B2769" s="3">
        <v>44157</v>
      </c>
      <c r="I2769">
        <v>0.24269432768805974</v>
      </c>
      <c r="J2769">
        <v>0.25771780186646354</v>
      </c>
      <c r="K2769">
        <v>0.49958787044547687</v>
      </c>
      <c r="Q2769">
        <v>0.23138666888666884</v>
      </c>
      <c r="R2769">
        <v>0.28414640914640915</v>
      </c>
      <c r="S2769">
        <v>0.48446692196692204</v>
      </c>
    </row>
    <row r="2770" spans="2:19" x14ac:dyDescent="0.45">
      <c r="B2770" s="3">
        <v>44158</v>
      </c>
      <c r="I2770">
        <v>0.51021329130040971</v>
      </c>
      <c r="J2770">
        <v>0.26116821872592538</v>
      </c>
      <c r="K2770">
        <v>0.22861848997366499</v>
      </c>
      <c r="Q2770">
        <v>0.30737704918032782</v>
      </c>
      <c r="R2770">
        <v>0.30191256830601093</v>
      </c>
      <c r="S2770">
        <v>0.39071038251366119</v>
      </c>
    </row>
    <row r="2771" spans="2:19" x14ac:dyDescent="0.45">
      <c r="B2771" s="3">
        <v>44158</v>
      </c>
      <c r="I2771">
        <v>0.46099488211739015</v>
      </c>
      <c r="J2771">
        <v>0.27169746675517675</v>
      </c>
      <c r="K2771">
        <v>0.26730765112743315</v>
      </c>
      <c r="Q2771">
        <v>0.52814510817246796</v>
      </c>
      <c r="R2771">
        <v>0.26670719967573592</v>
      </c>
      <c r="S2771">
        <v>0.2051476921517961</v>
      </c>
    </row>
    <row r="2772" spans="2:19" x14ac:dyDescent="0.45">
      <c r="B2772" s="3">
        <v>44161</v>
      </c>
      <c r="I2772">
        <v>0.48131871208285359</v>
      </c>
      <c r="J2772">
        <v>0.26313588321045572</v>
      </c>
      <c r="K2772">
        <v>0.25554540470669085</v>
      </c>
      <c r="Q2772">
        <v>0.47338935574229696</v>
      </c>
      <c r="R2772">
        <v>0.25910364145658266</v>
      </c>
      <c r="S2772">
        <v>0.2675070028011205</v>
      </c>
    </row>
    <row r="2773" spans="2:19" x14ac:dyDescent="0.45">
      <c r="B2773" s="3">
        <v>44161</v>
      </c>
      <c r="I2773">
        <v>0.4870843694373107</v>
      </c>
      <c r="J2773">
        <v>0.26838150367562136</v>
      </c>
      <c r="K2773">
        <v>0.24453412688706805</v>
      </c>
      <c r="Q2773">
        <v>0.25864379522916103</v>
      </c>
      <c r="R2773">
        <v>0.28062181720718304</v>
      </c>
      <c r="S2773">
        <v>0.46073438756365587</v>
      </c>
    </row>
    <row r="2774" spans="2:19" x14ac:dyDescent="0.45">
      <c r="B2774" s="3">
        <v>44162</v>
      </c>
      <c r="I2774">
        <v>0.30281836540746021</v>
      </c>
      <c r="J2774">
        <v>0.28744951294844379</v>
      </c>
      <c r="K2774">
        <v>0.409732121644096</v>
      </c>
      <c r="Q2774">
        <v>0.5812890812890813</v>
      </c>
      <c r="R2774">
        <v>0.25300625300625301</v>
      </c>
      <c r="S2774">
        <v>0.16570466570466569</v>
      </c>
    </row>
    <row r="2775" spans="2:19" x14ac:dyDescent="0.45">
      <c r="B2775" s="3">
        <v>44162</v>
      </c>
      <c r="I2775">
        <v>0.45273027051196063</v>
      </c>
      <c r="J2775">
        <v>0.28903979432148447</v>
      </c>
      <c r="K2775">
        <v>0.2582299351665549</v>
      </c>
      <c r="Q2775">
        <v>0.32280701754385971</v>
      </c>
      <c r="R2775">
        <v>0.3052631578947369</v>
      </c>
      <c r="S2775">
        <v>0.37192982456140361</v>
      </c>
    </row>
    <row r="2776" spans="2:19" x14ac:dyDescent="0.45">
      <c r="B2776" s="3">
        <v>44164</v>
      </c>
      <c r="I2776">
        <v>0.49632708835056899</v>
      </c>
      <c r="J2776">
        <v>0.25974966945270805</v>
      </c>
      <c r="K2776">
        <v>0.24392324219672282</v>
      </c>
      <c r="Q2776">
        <v>0.63208746503941005</v>
      </c>
      <c r="R2776">
        <v>0.22857869310958551</v>
      </c>
      <c r="S2776">
        <v>0.13933384185100428</v>
      </c>
    </row>
    <row r="2777" spans="2:19" x14ac:dyDescent="0.45">
      <c r="B2777" s="3">
        <v>44164</v>
      </c>
      <c r="I2777">
        <v>0.47457158651188508</v>
      </c>
      <c r="J2777">
        <v>0.27307904919845222</v>
      </c>
      <c r="K2777">
        <v>0.25234936428966287</v>
      </c>
      <c r="Q2777">
        <v>0.52948570494811797</v>
      </c>
      <c r="R2777">
        <v>0.25562029023763289</v>
      </c>
      <c r="S2777">
        <v>0.21489400481424914</v>
      </c>
    </row>
    <row r="2778" spans="2:19" x14ac:dyDescent="0.45">
      <c r="B2778" s="3">
        <v>44164</v>
      </c>
      <c r="I2778">
        <v>0.56632419726628891</v>
      </c>
      <c r="J2778">
        <v>0.23434848067518763</v>
      </c>
      <c r="K2778">
        <v>0.19932732205852341</v>
      </c>
      <c r="Q2778">
        <v>0.27278789394318276</v>
      </c>
      <c r="R2778">
        <v>0.29233823607417003</v>
      </c>
      <c r="S2778">
        <v>0.43487386998264715</v>
      </c>
    </row>
    <row r="2779" spans="2:19" x14ac:dyDescent="0.45">
      <c r="B2779" s="3">
        <v>44165</v>
      </c>
      <c r="I2779">
        <v>0.56683127938188671</v>
      </c>
      <c r="J2779">
        <v>0.23827319778736783</v>
      </c>
      <c r="K2779">
        <v>0.19489552283074552</v>
      </c>
      <c r="Q2779">
        <v>0.40791062801932371</v>
      </c>
      <c r="R2779">
        <v>0.3064613526570048</v>
      </c>
      <c r="S2779">
        <v>0.28562801932367149</v>
      </c>
    </row>
    <row r="2780" spans="2:19" x14ac:dyDescent="0.45">
      <c r="B2780" s="3" t="s">
        <v>5717</v>
      </c>
      <c r="I2780">
        <v>0.28712541941455516</v>
      </c>
      <c r="J2780">
        <v>0.2731328821011223</v>
      </c>
      <c r="K2780">
        <v>0.4397416984843226</v>
      </c>
      <c r="Q2780">
        <v>0.44937005545819714</v>
      </c>
      <c r="R2780">
        <v>0.29576022442901129</v>
      </c>
      <c r="S2780">
        <v>0.25486972011279141</v>
      </c>
    </row>
    <row r="2781" spans="2:19" x14ac:dyDescent="0.45">
      <c r="B2781" s="3" t="s">
        <v>5718</v>
      </c>
      <c r="I2781">
        <v>0.29763945472220366</v>
      </c>
      <c r="J2781">
        <v>0.29251912702123078</v>
      </c>
      <c r="K2781">
        <v>0.40984141825656556</v>
      </c>
      <c r="Q2781">
        <v>0.25009678668215252</v>
      </c>
      <c r="R2781">
        <v>0.28977932636469217</v>
      </c>
      <c r="S2781">
        <v>0.46012388695315526</v>
      </c>
    </row>
    <row r="2782" spans="2:19" x14ac:dyDescent="0.45">
      <c r="B2782" s="3" t="s">
        <v>5719</v>
      </c>
      <c r="I2782">
        <v>0.45913182346109177</v>
      </c>
      <c r="J2782">
        <v>0.25704123112659694</v>
      </c>
      <c r="K2782">
        <v>0.28382694541231124</v>
      </c>
      <c r="Q2782">
        <v>0.471175799086758</v>
      </c>
      <c r="R2782">
        <v>0.283675799086758</v>
      </c>
      <c r="S2782">
        <v>0.24514840182648401</v>
      </c>
    </row>
    <row r="2783" spans="2:19" x14ac:dyDescent="0.45">
      <c r="B2783" s="3" t="s">
        <v>5720</v>
      </c>
      <c r="I2783">
        <v>0.45019033254327373</v>
      </c>
      <c r="J2783">
        <v>0.28169216404510528</v>
      </c>
      <c r="K2783">
        <v>0.26811750341162111</v>
      </c>
      <c r="Q2783">
        <v>0.38700564971751417</v>
      </c>
      <c r="R2783">
        <v>0.30932203389830509</v>
      </c>
      <c r="S2783">
        <v>0.3036723163841808</v>
      </c>
    </row>
    <row r="2784" spans="2:19" x14ac:dyDescent="0.45">
      <c r="B2784" s="3" t="s">
        <v>5721</v>
      </c>
      <c r="I2784">
        <v>0.18990399486352205</v>
      </c>
      <c r="J2784">
        <v>0.25247187511096031</v>
      </c>
      <c r="K2784">
        <v>0.55762413002551769</v>
      </c>
      <c r="Q2784">
        <v>0.38949938949938945</v>
      </c>
      <c r="R2784">
        <v>0.28052503052503047</v>
      </c>
      <c r="S2784">
        <v>0.32997557997557991</v>
      </c>
    </row>
    <row r="2785" spans="2:19" x14ac:dyDescent="0.45">
      <c r="B2785" s="3" t="s">
        <v>5722</v>
      </c>
      <c r="I2785">
        <v>0.31215650101848652</v>
      </c>
      <c r="J2785">
        <v>0.30650678350436222</v>
      </c>
      <c r="K2785">
        <v>0.38133671547715131</v>
      </c>
      <c r="Q2785">
        <v>0.54852254238177711</v>
      </c>
      <c r="R2785">
        <v>0.24778250144334227</v>
      </c>
      <c r="S2785">
        <v>0.20369495617488065</v>
      </c>
    </row>
    <row r="2786" spans="2:19" x14ac:dyDescent="0.45">
      <c r="B2786" s="3" t="s">
        <v>5723</v>
      </c>
      <c r="I2786">
        <v>0.5746401932976154</v>
      </c>
      <c r="J2786">
        <v>0.23899569282487657</v>
      </c>
      <c r="K2786">
        <v>0.18636411387750815</v>
      </c>
      <c r="Q2786">
        <v>0.64651618304452907</v>
      </c>
      <c r="R2786">
        <v>0.22713128090100618</v>
      </c>
      <c r="S2786">
        <v>0.12635253605446475</v>
      </c>
    </row>
    <row r="2787" spans="2:19" x14ac:dyDescent="0.45">
      <c r="B2787" s="3" t="s">
        <v>5723</v>
      </c>
      <c r="I2787">
        <v>0.42863416776460256</v>
      </c>
      <c r="J2787">
        <v>0.26394378568291615</v>
      </c>
      <c r="K2787">
        <v>0.30742204655248134</v>
      </c>
      <c r="Q2787">
        <v>0.36794217687074826</v>
      </c>
      <c r="R2787">
        <v>0.27227891156462586</v>
      </c>
      <c r="S2787">
        <v>0.35977891156462588</v>
      </c>
    </row>
    <row r="2788" spans="2:19" x14ac:dyDescent="0.45">
      <c r="B2788" s="3" t="s">
        <v>5723</v>
      </c>
      <c r="I2788">
        <v>0.36481955100880931</v>
      </c>
      <c r="J2788">
        <v>0.26251776072747934</v>
      </c>
      <c r="K2788">
        <v>0.37266268826371124</v>
      </c>
      <c r="Q2788">
        <v>0.36461251167133518</v>
      </c>
      <c r="R2788">
        <v>0.30578898225957041</v>
      </c>
      <c r="S2788">
        <v>0.32959850606909424</v>
      </c>
    </row>
    <row r="2789" spans="2:19" x14ac:dyDescent="0.45">
      <c r="B2789" s="3" t="s">
        <v>5723</v>
      </c>
      <c r="I2789">
        <v>0.24517030399383347</v>
      </c>
      <c r="J2789">
        <v>0.24517030399383347</v>
      </c>
      <c r="K2789">
        <v>0.50965939201233323</v>
      </c>
      <c r="Q2789">
        <v>0.29953161592505861</v>
      </c>
      <c r="R2789">
        <v>0.32880562060889934</v>
      </c>
      <c r="S2789">
        <v>0.37166276346604221</v>
      </c>
    </row>
    <row r="2790" spans="2:19" x14ac:dyDescent="0.45">
      <c r="B2790" s="3" t="s">
        <v>5724</v>
      </c>
      <c r="I2790">
        <v>0.57538025685601502</v>
      </c>
      <c r="J2790">
        <v>0.23298811805669059</v>
      </c>
      <c r="K2790">
        <v>0.19163162508729434</v>
      </c>
      <c r="Q2790">
        <v>0.38949938949938945</v>
      </c>
      <c r="R2790">
        <v>0.28052503052503047</v>
      </c>
      <c r="S2790">
        <v>0.32997557997557991</v>
      </c>
    </row>
    <row r="2791" spans="2:19" x14ac:dyDescent="0.45">
      <c r="B2791" s="3" t="s">
        <v>5724</v>
      </c>
      <c r="I2791">
        <v>0.60495654120022102</v>
      </c>
      <c r="J2791">
        <v>0.22293930383707175</v>
      </c>
      <c r="K2791">
        <v>0.1721041549627072</v>
      </c>
      <c r="Q2791">
        <v>0.40625718886588452</v>
      </c>
      <c r="R2791">
        <v>0.30480791350356562</v>
      </c>
      <c r="S2791">
        <v>0.28893489763054975</v>
      </c>
    </row>
    <row r="2792" spans="2:19" x14ac:dyDescent="0.45">
      <c r="B2792" s="3" t="s">
        <v>5724</v>
      </c>
      <c r="I2792">
        <v>0.35159261513491585</v>
      </c>
      <c r="J2792">
        <v>0.2968147697301684</v>
      </c>
      <c r="K2792">
        <v>0.35159261513491585</v>
      </c>
      <c r="Q2792">
        <v>0.43808825933088347</v>
      </c>
      <c r="R2792">
        <v>0.27147944294768317</v>
      </c>
      <c r="S2792">
        <v>0.29043229772143347</v>
      </c>
    </row>
    <row r="2793" spans="2:19" x14ac:dyDescent="0.45">
      <c r="B2793" s="3" t="s">
        <v>5725</v>
      </c>
      <c r="I2793">
        <v>0.39247311827956993</v>
      </c>
      <c r="J2793">
        <v>0.29838709677419356</v>
      </c>
      <c r="K2793">
        <v>0.30913978494623656</v>
      </c>
      <c r="Q2793">
        <v>0.69465462113068166</v>
      </c>
      <c r="R2793">
        <v>0.20511521817029132</v>
      </c>
      <c r="S2793">
        <v>0.10023016069902695</v>
      </c>
    </row>
    <row r="2794" spans="2:19" x14ac:dyDescent="0.45">
      <c r="B2794" s="3" t="s">
        <v>5726</v>
      </c>
      <c r="I2794">
        <v>0.54205935327134125</v>
      </c>
      <c r="J2794">
        <v>0.27652467119041635</v>
      </c>
      <c r="K2794">
        <v>0.18141597553824246</v>
      </c>
      <c r="Q2794">
        <v>0.27147944294768317</v>
      </c>
      <c r="R2794">
        <v>0.29043229772143347</v>
      </c>
      <c r="S2794">
        <v>0.43808825933088347</v>
      </c>
    </row>
    <row r="2795" spans="2:19" x14ac:dyDescent="0.45">
      <c r="B2795" s="3" t="s">
        <v>5727</v>
      </c>
      <c r="I2795">
        <v>0.4510768313585215</v>
      </c>
      <c r="J2795">
        <v>0.25657649601311577</v>
      </c>
      <c r="K2795">
        <v>0.29234667262836278</v>
      </c>
      <c r="Q2795">
        <v>0.34889897700225408</v>
      </c>
      <c r="R2795">
        <v>0.32241767941867244</v>
      </c>
      <c r="S2795">
        <v>0.32868334357907347</v>
      </c>
    </row>
    <row r="2796" spans="2:19" x14ac:dyDescent="0.45">
      <c r="B2796" s="3" t="s">
        <v>5727</v>
      </c>
      <c r="I2796">
        <v>0.4087433894992803</v>
      </c>
      <c r="J2796">
        <v>0.27246824349019522</v>
      </c>
      <c r="K2796">
        <v>0.31878836701052465</v>
      </c>
      <c r="Q2796">
        <v>0.53802349565061425</v>
      </c>
      <c r="R2796">
        <v>0.2508295220159627</v>
      </c>
      <c r="S2796">
        <v>0.21114698233342297</v>
      </c>
    </row>
    <row r="2797" spans="2:19" x14ac:dyDescent="0.45">
      <c r="B2797" s="3" t="s">
        <v>5727</v>
      </c>
      <c r="I2797">
        <v>0.21872215332322814</v>
      </c>
      <c r="J2797">
        <v>0.24148638096550454</v>
      </c>
      <c r="K2797">
        <v>0.53979146571126724</v>
      </c>
      <c r="Q2797">
        <v>0.46012388695315526</v>
      </c>
      <c r="R2797">
        <v>0.28977932636469217</v>
      </c>
      <c r="S2797">
        <v>0.25009678668215252</v>
      </c>
    </row>
    <row r="2798" spans="2:19" x14ac:dyDescent="0.45">
      <c r="B2798" s="3" t="s">
        <v>5728</v>
      </c>
      <c r="I2798">
        <v>0.51971288779174318</v>
      </c>
      <c r="J2798">
        <v>0.26311987282381738</v>
      </c>
      <c r="K2798">
        <v>0.21716723938443952</v>
      </c>
      <c r="Q2798">
        <v>0.30989407257155738</v>
      </c>
      <c r="R2798">
        <v>0.32138832544512064</v>
      </c>
      <c r="S2798">
        <v>0.36871760198332215</v>
      </c>
    </row>
    <row r="2799" spans="2:19" x14ac:dyDescent="0.45">
      <c r="B2799" s="3" t="s">
        <v>5728</v>
      </c>
      <c r="I2799">
        <v>0.45028106222136072</v>
      </c>
      <c r="J2799">
        <v>0.27712088906118759</v>
      </c>
      <c r="K2799">
        <v>0.27259804871745169</v>
      </c>
      <c r="Q2799">
        <v>0.6684822076978939</v>
      </c>
      <c r="R2799">
        <v>0.20933188090050833</v>
      </c>
      <c r="S2799">
        <v>0.12218591140159767</v>
      </c>
    </row>
    <row r="2800" spans="2:19" x14ac:dyDescent="0.45">
      <c r="B2800" s="3" t="s">
        <v>5728</v>
      </c>
      <c r="I2800">
        <v>0.28015931674468258</v>
      </c>
      <c r="J2800">
        <v>0.25490679149215734</v>
      </c>
      <c r="K2800">
        <v>0.46493389176316008</v>
      </c>
      <c r="Q2800">
        <v>0.28536706664602868</v>
      </c>
      <c r="R2800">
        <v>0.2800202355346007</v>
      </c>
      <c r="S2800">
        <v>0.43461269781937062</v>
      </c>
    </row>
    <row r="2801" spans="2:19" x14ac:dyDescent="0.45">
      <c r="B2801" s="3" t="s">
        <v>5729</v>
      </c>
      <c r="I2801">
        <v>0.6944385026737967</v>
      </c>
      <c r="J2801">
        <v>0.18641711229946523</v>
      </c>
      <c r="K2801">
        <v>0.11914438502673796</v>
      </c>
      <c r="Q2801">
        <v>0.43268619711250139</v>
      </c>
      <c r="R2801">
        <v>0.28365690144374922</v>
      </c>
      <c r="S2801">
        <v>0.28365690144374922</v>
      </c>
    </row>
    <row r="2802" spans="2:19" x14ac:dyDescent="0.45">
      <c r="B2802" s="3" t="s">
        <v>5729</v>
      </c>
      <c r="I2802">
        <v>0.38833194096351992</v>
      </c>
      <c r="J2802">
        <v>0.28912559175717067</v>
      </c>
      <c r="K2802">
        <v>0.32254246727930935</v>
      </c>
      <c r="Q2802">
        <v>0.40098675720213633</v>
      </c>
      <c r="R2802">
        <v>0.29106855679313837</v>
      </c>
      <c r="S2802">
        <v>0.30794468600472535</v>
      </c>
    </row>
    <row r="2803" spans="2:19" x14ac:dyDescent="0.45">
      <c r="B2803" s="3" t="s">
        <v>5730</v>
      </c>
      <c r="I2803">
        <v>0.67856950129898164</v>
      </c>
      <c r="J2803">
        <v>0.20422920665756994</v>
      </c>
      <c r="K2803">
        <v>0.11720129204344841</v>
      </c>
      <c r="Q2803">
        <v>0.61740890688259109</v>
      </c>
      <c r="R2803">
        <v>0.23954116059379219</v>
      </c>
      <c r="S2803">
        <v>0.14304993252361675</v>
      </c>
    </row>
    <row r="2804" spans="2:19" x14ac:dyDescent="0.45">
      <c r="B2804" s="3" t="s">
        <v>5731</v>
      </c>
      <c r="I2804">
        <v>0.46090812686782995</v>
      </c>
      <c r="J2804">
        <v>0.26295832128281754</v>
      </c>
      <c r="K2804">
        <v>0.27613355184935245</v>
      </c>
      <c r="Q2804">
        <v>0.42782665363310524</v>
      </c>
      <c r="R2804">
        <v>0.29586184424894102</v>
      </c>
      <c r="S2804">
        <v>0.27631150211795374</v>
      </c>
    </row>
    <row r="2805" spans="2:19" x14ac:dyDescent="0.45">
      <c r="B2805" s="3" t="s">
        <v>5732</v>
      </c>
      <c r="I2805">
        <v>0.22395678461690949</v>
      </c>
      <c r="J2805">
        <v>0.23711467935375158</v>
      </c>
      <c r="K2805">
        <v>0.53892853602933888</v>
      </c>
      <c r="Q2805">
        <v>0.54739297018157584</v>
      </c>
      <c r="R2805">
        <v>0.26253539896718309</v>
      </c>
      <c r="S2805">
        <v>0.19007163085124107</v>
      </c>
    </row>
    <row r="2806" spans="2:19" x14ac:dyDescent="0.45">
      <c r="B2806" s="3" t="s">
        <v>5732</v>
      </c>
      <c r="I2806">
        <v>0.25486972011279152</v>
      </c>
      <c r="J2806">
        <v>0.2957602244290114</v>
      </c>
      <c r="K2806">
        <v>0.44937005545819725</v>
      </c>
      <c r="Q2806">
        <v>0.32410380504754371</v>
      </c>
      <c r="R2806">
        <v>0.31805419827198417</v>
      </c>
      <c r="S2806">
        <v>0.35784199668047217</v>
      </c>
    </row>
    <row r="2807" spans="2:19" x14ac:dyDescent="0.45">
      <c r="B2807" s="3" t="s">
        <v>5733</v>
      </c>
      <c r="I2807">
        <v>0.37517651430694909</v>
      </c>
      <c r="J2807">
        <v>0.2650315867707172</v>
      </c>
      <c r="K2807">
        <v>0.35979189892233365</v>
      </c>
      <c r="Q2807">
        <v>0.66805659592176447</v>
      </c>
      <c r="R2807">
        <v>0.19833125260091553</v>
      </c>
      <c r="S2807">
        <v>0.13361215147732003</v>
      </c>
    </row>
    <row r="2808" spans="2:19" x14ac:dyDescent="0.45">
      <c r="B2808" s="3" t="s">
        <v>5733</v>
      </c>
      <c r="I2808">
        <v>0.34693386833780421</v>
      </c>
      <c r="J2808">
        <v>0.29914414312872417</v>
      </c>
      <c r="K2808">
        <v>0.35392198853347162</v>
      </c>
      <c r="Q2808">
        <v>0.5079103902633314</v>
      </c>
      <c r="R2808">
        <v>0.28084333966686909</v>
      </c>
      <c r="S2808">
        <v>0.21124627006979949</v>
      </c>
    </row>
    <row r="2809" spans="2:19" x14ac:dyDescent="0.45">
      <c r="B2809" s="3" t="s">
        <v>5734</v>
      </c>
      <c r="I2809">
        <v>0.58134920634920639</v>
      </c>
      <c r="J2809">
        <v>0.23502886002886003</v>
      </c>
      <c r="K2809">
        <v>0.18362193362193366</v>
      </c>
      <c r="Q2809">
        <v>0.31605285792477916</v>
      </c>
      <c r="R2809">
        <v>0.3045586050512159</v>
      </c>
      <c r="S2809">
        <v>0.37938853702400499</v>
      </c>
    </row>
    <row r="2810" spans="2:19" x14ac:dyDescent="0.45">
      <c r="B2810" s="3" t="s">
        <v>5735</v>
      </c>
      <c r="I2810">
        <v>0.3027543191477618</v>
      </c>
      <c r="J2810">
        <v>0.27791576971904841</v>
      </c>
      <c r="K2810">
        <v>0.41932991113318979</v>
      </c>
      <c r="Q2810">
        <v>0.50775112923450516</v>
      </c>
      <c r="R2810">
        <v>0.26284684340950332</v>
      </c>
      <c r="S2810">
        <v>0.22940202735599163</v>
      </c>
    </row>
    <row r="2811" spans="2:19" x14ac:dyDescent="0.45">
      <c r="B2811" s="3" t="s">
        <v>5736</v>
      </c>
      <c r="I2811">
        <v>0.42953342953342954</v>
      </c>
      <c r="J2811">
        <v>0.29244829244829246</v>
      </c>
      <c r="K2811">
        <v>0.27801827801827805</v>
      </c>
      <c r="Q2811">
        <v>0.38833194096351992</v>
      </c>
      <c r="R2811">
        <v>0.28912559175717067</v>
      </c>
      <c r="S2811">
        <v>0.32254246727930935</v>
      </c>
    </row>
    <row r="2812" spans="2:19" x14ac:dyDescent="0.45">
      <c r="B2812" s="3" t="s">
        <v>5737</v>
      </c>
      <c r="I2812">
        <v>0.43079753895693174</v>
      </c>
      <c r="J2812">
        <v>0.27036973147030074</v>
      </c>
      <c r="K2812">
        <v>0.29883272957276752</v>
      </c>
      <c r="Q2812">
        <v>0.62803753980224564</v>
      </c>
      <c r="R2812">
        <v>0.23085302497067201</v>
      </c>
      <c r="S2812">
        <v>0.14110943522708222</v>
      </c>
    </row>
    <row r="2813" spans="2:19" x14ac:dyDescent="0.45">
      <c r="B2813" s="3" t="s">
        <v>5738</v>
      </c>
      <c r="I2813">
        <v>0.64278713356500039</v>
      </c>
      <c r="J2813">
        <v>0.20867860643321751</v>
      </c>
      <c r="K2813">
        <v>0.14853426000178208</v>
      </c>
      <c r="Q2813">
        <v>0.55337690631808278</v>
      </c>
      <c r="R2813">
        <v>0.25925925925925924</v>
      </c>
      <c r="S2813">
        <v>0.18736383442265792</v>
      </c>
    </row>
    <row r="2814" spans="2:19" x14ac:dyDescent="0.45">
      <c r="B2814" s="3" t="s">
        <v>5739</v>
      </c>
      <c r="I2814">
        <v>0.48771367521367531</v>
      </c>
      <c r="J2814">
        <v>0.28739316239316243</v>
      </c>
      <c r="K2814">
        <v>0.2248931623931624</v>
      </c>
      <c r="Q2814">
        <v>0.4831185950588936</v>
      </c>
      <c r="R2814">
        <v>0.26880554492494785</v>
      </c>
      <c r="S2814">
        <v>0.24807586001615853</v>
      </c>
    </row>
    <row r="2815" spans="2:19" x14ac:dyDescent="0.45">
      <c r="B2815" s="3" t="s">
        <v>5739</v>
      </c>
      <c r="I2815">
        <v>0.42973563903796463</v>
      </c>
      <c r="J2815">
        <v>0.27231166766050491</v>
      </c>
      <c r="K2815">
        <v>0.29795269330153051</v>
      </c>
      <c r="Q2815">
        <v>0.35517568850902181</v>
      </c>
      <c r="R2815">
        <v>0.30389363722697055</v>
      </c>
      <c r="S2815">
        <v>0.34093067426400758</v>
      </c>
    </row>
    <row r="2816" spans="2:19" x14ac:dyDescent="0.45">
      <c r="B2816" s="3" t="s">
        <v>5739</v>
      </c>
      <c r="I2816">
        <v>0.50952768135430671</v>
      </c>
      <c r="J2816">
        <v>0.25254610084331447</v>
      </c>
      <c r="K2816">
        <v>0.2379262178023788</v>
      </c>
      <c r="Q2816" t="s">
        <v>5818</v>
      </c>
      <c r="R2816" t="s">
        <v>5818</v>
      </c>
      <c r="S2816" t="s">
        <v>5818</v>
      </c>
    </row>
    <row r="2817" spans="2:19" x14ac:dyDescent="0.45">
      <c r="B2817" s="3" t="s">
        <v>5739</v>
      </c>
      <c r="I2817">
        <v>0.409732121644096</v>
      </c>
      <c r="J2817">
        <v>0.28744951294844379</v>
      </c>
      <c r="K2817">
        <v>0.30281836540746021</v>
      </c>
      <c r="Q2817" t="s">
        <v>5818</v>
      </c>
      <c r="R2817" t="s">
        <v>5818</v>
      </c>
      <c r="S2817" t="s">
        <v>5818</v>
      </c>
    </row>
    <row r="2818" spans="2:19" x14ac:dyDescent="0.45">
      <c r="B2818" s="3">
        <v>44228</v>
      </c>
      <c r="I2818">
        <v>0.53051431998800425</v>
      </c>
      <c r="J2818">
        <v>0.23811665916929076</v>
      </c>
      <c r="K2818">
        <v>0.23136902084270511</v>
      </c>
      <c r="Q2818" t="s">
        <v>5818</v>
      </c>
      <c r="R2818" t="s">
        <v>5818</v>
      </c>
      <c r="S2818" t="s">
        <v>5818</v>
      </c>
    </row>
    <row r="2819" spans="2:19" x14ac:dyDescent="0.45">
      <c r="B2819" s="3">
        <v>44229</v>
      </c>
      <c r="I2819">
        <v>0.21055163160426321</v>
      </c>
      <c r="J2819">
        <v>0.23219665324928485</v>
      </c>
      <c r="K2819">
        <v>0.557251715146452</v>
      </c>
      <c r="Q2819" t="s">
        <v>5818</v>
      </c>
      <c r="R2819" t="s">
        <v>5818</v>
      </c>
      <c r="S2819" t="s">
        <v>5818</v>
      </c>
    </row>
    <row r="2820" spans="2:19" x14ac:dyDescent="0.45">
      <c r="B2820" s="3">
        <v>44230</v>
      </c>
      <c r="I2820">
        <v>0.41953864534509694</v>
      </c>
      <c r="J2820">
        <v>0.29767484606194283</v>
      </c>
      <c r="K2820">
        <v>0.28278650859296023</v>
      </c>
      <c r="Q2820" t="s">
        <v>5818</v>
      </c>
      <c r="R2820" t="s">
        <v>5818</v>
      </c>
      <c r="S2820" t="s">
        <v>5818</v>
      </c>
    </row>
    <row r="2821" spans="2:19" x14ac:dyDescent="0.45">
      <c r="B2821" s="3">
        <v>44232</v>
      </c>
      <c r="I2821">
        <v>0.62828282828282822</v>
      </c>
      <c r="J2821">
        <v>0.22828282828282825</v>
      </c>
      <c r="K2821">
        <v>0.14343434343434341</v>
      </c>
      <c r="Q2821" t="s">
        <v>5818</v>
      </c>
      <c r="R2821" t="s">
        <v>5818</v>
      </c>
      <c r="S2821" t="s">
        <v>5818</v>
      </c>
    </row>
    <row r="2822" spans="2:19" x14ac:dyDescent="0.45">
      <c r="B2822" s="3">
        <v>44232</v>
      </c>
      <c r="I2822" t="s">
        <v>5818</v>
      </c>
      <c r="J2822" t="s">
        <v>5818</v>
      </c>
      <c r="K2822" t="s">
        <v>5818</v>
      </c>
      <c r="Q2822">
        <v>0.29977358355482769</v>
      </c>
      <c r="R2822">
        <v>0.29977358355482769</v>
      </c>
      <c r="S2822">
        <v>0.40045283289034467</v>
      </c>
    </row>
    <row r="2823" spans="2:19" x14ac:dyDescent="0.45">
      <c r="B2823" s="3">
        <v>44233</v>
      </c>
      <c r="I2823">
        <v>0.54808590102707755</v>
      </c>
      <c r="J2823">
        <v>0.25396825396825395</v>
      </c>
      <c r="K2823">
        <v>0.19794584500466852</v>
      </c>
      <c r="Q2823">
        <v>0.21653332124536309</v>
      </c>
      <c r="R2823">
        <v>0.28146838618042802</v>
      </c>
      <c r="S2823">
        <v>0.5019982925742088</v>
      </c>
    </row>
    <row r="2824" spans="2:19" x14ac:dyDescent="0.45">
      <c r="B2824" s="3">
        <v>44233</v>
      </c>
      <c r="I2824">
        <v>0.45019033254327373</v>
      </c>
      <c r="J2824">
        <v>0.26811750341162111</v>
      </c>
      <c r="K2824">
        <v>0.28169216404510528</v>
      </c>
      <c r="Q2824">
        <v>0.5685378818426029</v>
      </c>
      <c r="R2824">
        <v>0.2435700568747779</v>
      </c>
      <c r="S2824">
        <v>0.18789206128261926</v>
      </c>
    </row>
    <row r="2825" spans="2:19" x14ac:dyDescent="0.45">
      <c r="B2825" s="3">
        <v>44234</v>
      </c>
      <c r="I2825">
        <v>0.2919600588773521</v>
      </c>
      <c r="J2825">
        <v>0.32537693439949078</v>
      </c>
      <c r="K2825">
        <v>0.38266300672315706</v>
      </c>
      <c r="Q2825">
        <v>0.61550742121152102</v>
      </c>
      <c r="R2825">
        <v>0.23739474363360283</v>
      </c>
      <c r="S2825">
        <v>0.14709783515487615</v>
      </c>
    </row>
    <row r="2826" spans="2:19" x14ac:dyDescent="0.45">
      <c r="B2826" s="3">
        <v>44234</v>
      </c>
      <c r="I2826">
        <v>0.62390338275294022</v>
      </c>
      <c r="J2826">
        <v>0.2245527334022909</v>
      </c>
      <c r="K2826">
        <v>0.15154388384476877</v>
      </c>
      <c r="Q2826">
        <v>0.34769474068367057</v>
      </c>
      <c r="R2826">
        <v>0.32022221321114314</v>
      </c>
      <c r="S2826">
        <v>0.33208304610518635</v>
      </c>
    </row>
    <row r="2827" spans="2:19" x14ac:dyDescent="0.45">
      <c r="B2827" s="3">
        <v>44234</v>
      </c>
      <c r="I2827">
        <v>0.5398691951707324</v>
      </c>
      <c r="J2827">
        <v>0.25267522153608085</v>
      </c>
      <c r="K2827">
        <v>0.20745558329318675</v>
      </c>
      <c r="Q2827">
        <v>0.48185257932779718</v>
      </c>
      <c r="R2827">
        <v>0.26058323543950379</v>
      </c>
      <c r="S2827">
        <v>0.25756418523269881</v>
      </c>
    </row>
    <row r="2828" spans="2:19" x14ac:dyDescent="0.45">
      <c r="B2828" s="3">
        <v>44236</v>
      </c>
      <c r="I2828">
        <v>0.39046821336185866</v>
      </c>
      <c r="J2828">
        <v>0.25794119328980508</v>
      </c>
      <c r="K2828">
        <v>0.35159059334833603</v>
      </c>
      <c r="Q2828">
        <v>0.71353135084973474</v>
      </c>
      <c r="R2828">
        <v>0.18521724677627113</v>
      </c>
      <c r="S2828">
        <v>0.10125140237399408</v>
      </c>
    </row>
    <row r="2829" spans="2:19" x14ac:dyDescent="0.45">
      <c r="B2829" s="3">
        <v>44240</v>
      </c>
      <c r="I2829">
        <v>0.44436153601680278</v>
      </c>
      <c r="J2829">
        <v>0.27336290400585889</v>
      </c>
      <c r="K2829">
        <v>0.28227555997733839</v>
      </c>
      <c r="Q2829">
        <v>0.56345280453585589</v>
      </c>
      <c r="R2829">
        <v>0.25450548179004306</v>
      </c>
      <c r="S2829">
        <v>0.18204171367410107</v>
      </c>
    </row>
    <row r="2830" spans="2:19" x14ac:dyDescent="0.45">
      <c r="B2830" s="3">
        <v>44240</v>
      </c>
      <c r="I2830">
        <v>0.36875034914250604</v>
      </c>
      <c r="J2830">
        <v>0.28428579408971566</v>
      </c>
      <c r="K2830">
        <v>0.3469638567677783</v>
      </c>
      <c r="Q2830">
        <v>0.32549093418658637</v>
      </c>
      <c r="R2830">
        <v>0.27137838007403225</v>
      </c>
      <c r="S2830">
        <v>0.40313068573938143</v>
      </c>
    </row>
    <row r="2831" spans="2:19" x14ac:dyDescent="0.45">
      <c r="B2831" s="3">
        <v>44240</v>
      </c>
      <c r="I2831">
        <v>0.37678571428571433</v>
      </c>
      <c r="J2831">
        <v>0.28928571428571431</v>
      </c>
      <c r="K2831">
        <v>0.33392857142857146</v>
      </c>
      <c r="Q2831">
        <v>0.43551587301587297</v>
      </c>
      <c r="R2831">
        <v>0.2718253968253968</v>
      </c>
      <c r="S2831">
        <v>0.29265873015873012</v>
      </c>
    </row>
    <row r="2832" spans="2:19" x14ac:dyDescent="0.45">
      <c r="B2832" s="3">
        <v>44241</v>
      </c>
      <c r="I2832">
        <v>0.43269448213478062</v>
      </c>
      <c r="J2832">
        <v>0.27665649027589323</v>
      </c>
      <c r="K2832">
        <v>0.29064902758932609</v>
      </c>
      <c r="Q2832">
        <v>0.43983664913897474</v>
      </c>
      <c r="R2832">
        <v>0.27775067309951035</v>
      </c>
      <c r="S2832">
        <v>0.28241267776151502</v>
      </c>
    </row>
    <row r="2833" spans="2:19" x14ac:dyDescent="0.45">
      <c r="B2833" s="3">
        <v>44241</v>
      </c>
      <c r="I2833">
        <v>0.39360447981137636</v>
      </c>
      <c r="J2833">
        <v>0.28463012083701739</v>
      </c>
      <c r="K2833">
        <v>0.32176539935160625</v>
      </c>
      <c r="Q2833">
        <v>0.45271344067160507</v>
      </c>
      <c r="R2833">
        <v>0.27996577764099806</v>
      </c>
      <c r="S2833">
        <v>0.26732078168739681</v>
      </c>
    </row>
    <row r="2834" spans="2:19" x14ac:dyDescent="0.45">
      <c r="B2834" s="3">
        <v>44241</v>
      </c>
      <c r="I2834">
        <v>0.32717794833323716</v>
      </c>
      <c r="J2834">
        <v>0.26514320887914289</v>
      </c>
      <c r="K2834">
        <v>0.40767884278762001</v>
      </c>
      <c r="Q2834">
        <v>0.30225993059367179</v>
      </c>
      <c r="R2834">
        <v>0.2728985408212225</v>
      </c>
      <c r="S2834">
        <v>0.42484152858510577</v>
      </c>
    </row>
    <row r="2835" spans="2:19" x14ac:dyDescent="0.45">
      <c r="B2835" s="3">
        <v>44242</v>
      </c>
      <c r="I2835">
        <v>0.3402503293807641</v>
      </c>
      <c r="J2835">
        <v>0.26646903820816858</v>
      </c>
      <c r="K2835">
        <v>0.39328063241106714</v>
      </c>
      <c r="Q2835">
        <v>0.42354264934910091</v>
      </c>
      <c r="R2835">
        <v>0.28078450659095822</v>
      </c>
      <c r="S2835">
        <v>0.29567284405994082</v>
      </c>
    </row>
    <row r="2836" spans="2:19" x14ac:dyDescent="0.45">
      <c r="B2836" s="3">
        <v>44243</v>
      </c>
      <c r="I2836">
        <v>0.46525927444148391</v>
      </c>
      <c r="J2836">
        <v>0.26316868210698907</v>
      </c>
      <c r="K2836">
        <v>0.27157204345152691</v>
      </c>
      <c r="Q2836">
        <v>0.31734931734931732</v>
      </c>
      <c r="R2836">
        <v>0.26789876789876788</v>
      </c>
      <c r="S2836">
        <v>0.4147519147519147</v>
      </c>
    </row>
    <row r="2837" spans="2:19" x14ac:dyDescent="0.45">
      <c r="B2837" s="3">
        <v>44245</v>
      </c>
      <c r="I2837">
        <v>0.55052992984027471</v>
      </c>
      <c r="J2837">
        <v>0.23555754590237352</v>
      </c>
      <c r="K2837">
        <v>0.21391252425735188</v>
      </c>
      <c r="Q2837">
        <v>0.4147519147519147</v>
      </c>
      <c r="R2837">
        <v>0.26789876789876788</v>
      </c>
      <c r="S2837">
        <v>0.31734931734931732</v>
      </c>
    </row>
    <row r="2838" spans="2:19" x14ac:dyDescent="0.45">
      <c r="B2838" s="3">
        <v>44246</v>
      </c>
      <c r="I2838">
        <v>0.29883272957276752</v>
      </c>
      <c r="J2838">
        <v>0.27036973147030074</v>
      </c>
      <c r="K2838">
        <v>0.43079753895693174</v>
      </c>
      <c r="Q2838">
        <v>0.4147519147519147</v>
      </c>
      <c r="R2838">
        <v>0.26789876789876788</v>
      </c>
      <c r="S2838">
        <v>0.31734931734931732</v>
      </c>
    </row>
    <row r="2839" spans="2:19" x14ac:dyDescent="0.45">
      <c r="B2839" s="3">
        <v>44247</v>
      </c>
      <c r="I2839">
        <v>0.3301869392094956</v>
      </c>
      <c r="J2839">
        <v>0.28234004925734252</v>
      </c>
      <c r="K2839">
        <v>0.38747301153316188</v>
      </c>
      <c r="Q2839">
        <v>0.42430165731087943</v>
      </c>
      <c r="R2839">
        <v>0.271685378241112</v>
      </c>
      <c r="S2839">
        <v>0.30401296444800857</v>
      </c>
    </row>
    <row r="2840" spans="2:19" x14ac:dyDescent="0.45">
      <c r="B2840" s="3">
        <v>44247</v>
      </c>
      <c r="I2840">
        <v>0.31720775250672539</v>
      </c>
      <c r="J2840">
        <v>0.28488016629982882</v>
      </c>
      <c r="K2840">
        <v>0.39791208119344584</v>
      </c>
      <c r="Q2840">
        <v>0.42795901937466541</v>
      </c>
      <c r="R2840">
        <v>0.26490288147576024</v>
      </c>
      <c r="S2840">
        <v>0.30713809914957441</v>
      </c>
    </row>
    <row r="2841" spans="2:19" x14ac:dyDescent="0.45">
      <c r="B2841" s="3">
        <v>44248</v>
      </c>
      <c r="I2841">
        <v>0.6701811523343455</v>
      </c>
      <c r="J2841">
        <v>0.21165604592191509</v>
      </c>
      <c r="K2841">
        <v>0.11816280174373942</v>
      </c>
      <c r="Q2841">
        <v>0.24362094564601799</v>
      </c>
      <c r="R2841">
        <v>0.25202430699055584</v>
      </c>
      <c r="S2841">
        <v>0.50435474736342623</v>
      </c>
    </row>
    <row r="2842" spans="2:19" x14ac:dyDescent="0.45">
      <c r="B2842" s="3">
        <v>44248</v>
      </c>
      <c r="I2842">
        <v>0.55671287886391241</v>
      </c>
      <c r="J2842">
        <v>0.24354843456597761</v>
      </c>
      <c r="K2842">
        <v>0.1997386865701101</v>
      </c>
      <c r="Q2842">
        <v>0.43677049644276272</v>
      </c>
      <c r="R2842">
        <v>0.28316066541357687</v>
      </c>
      <c r="S2842">
        <v>0.28006883814366035</v>
      </c>
    </row>
    <row r="2843" spans="2:19" x14ac:dyDescent="0.45">
      <c r="B2843" s="3">
        <v>44248</v>
      </c>
      <c r="I2843">
        <v>0.29234667262836278</v>
      </c>
      <c r="J2843">
        <v>0.25657649601311577</v>
      </c>
      <c r="K2843">
        <v>0.4510768313585215</v>
      </c>
      <c r="Q2843">
        <v>0.56042164037937192</v>
      </c>
      <c r="R2843">
        <v>0.25573689222861462</v>
      </c>
      <c r="S2843">
        <v>0.18384146739201326</v>
      </c>
    </row>
    <row r="2844" spans="2:19" x14ac:dyDescent="0.45">
      <c r="B2844" s="3">
        <v>44248</v>
      </c>
      <c r="I2844" t="s">
        <v>5818</v>
      </c>
      <c r="J2844" t="s">
        <v>5818</v>
      </c>
      <c r="K2844" t="s">
        <v>5818</v>
      </c>
      <c r="Q2844">
        <v>0.43780110553273494</v>
      </c>
      <c r="R2844">
        <v>0.28109944723363256</v>
      </c>
      <c r="S2844">
        <v>0.28109944723363256</v>
      </c>
    </row>
    <row r="2845" spans="2:19" x14ac:dyDescent="0.45">
      <c r="B2845" s="3">
        <v>44249</v>
      </c>
      <c r="I2845">
        <v>0.49972507112290521</v>
      </c>
      <c r="J2845">
        <v>0.25013746443854745</v>
      </c>
      <c r="K2845">
        <v>0.25013746443854745</v>
      </c>
      <c r="Q2845">
        <v>0.53276353276353283</v>
      </c>
      <c r="R2845">
        <v>0.23361823361823367</v>
      </c>
      <c r="S2845">
        <v>0.23361823361823367</v>
      </c>
    </row>
    <row r="2846" spans="2:19" x14ac:dyDescent="0.45">
      <c r="B2846" s="3">
        <v>44250</v>
      </c>
      <c r="I2846">
        <v>0.43104104298134149</v>
      </c>
      <c r="J2846">
        <v>0.29395590589620441</v>
      </c>
      <c r="K2846">
        <v>0.2750030511224541</v>
      </c>
      <c r="Q2846">
        <v>0.61827593262155556</v>
      </c>
      <c r="R2846">
        <v>0.23498225035880119</v>
      </c>
      <c r="S2846">
        <v>0.14674181701964337</v>
      </c>
    </row>
    <row r="2847" spans="2:19" x14ac:dyDescent="0.45">
      <c r="B2847" s="3">
        <v>44253</v>
      </c>
      <c r="I2847">
        <v>0.44097238940514982</v>
      </c>
      <c r="J2847">
        <v>0.29331642779569983</v>
      </c>
      <c r="K2847">
        <v>0.26571118279915051</v>
      </c>
      <c r="Q2847">
        <v>0.47619047619047622</v>
      </c>
      <c r="R2847">
        <v>0.26190476190476192</v>
      </c>
      <c r="S2847">
        <v>0.26190476190476192</v>
      </c>
    </row>
    <row r="2848" spans="2:19" x14ac:dyDescent="0.45">
      <c r="B2848" s="3">
        <v>44254</v>
      </c>
      <c r="I2848">
        <v>0.62794146660045036</v>
      </c>
      <c r="J2848">
        <v>0.21955467267148773</v>
      </c>
      <c r="K2848">
        <v>0.15250386072806188</v>
      </c>
      <c r="Q2848">
        <v>0.36117216117216117</v>
      </c>
      <c r="R2848">
        <v>0.26227106227106228</v>
      </c>
      <c r="S2848">
        <v>0.37655677655677661</v>
      </c>
    </row>
    <row r="2849" spans="2:19" x14ac:dyDescent="0.45">
      <c r="B2849" s="3">
        <v>44254</v>
      </c>
      <c r="I2849">
        <v>0.64379084967320255</v>
      </c>
      <c r="J2849">
        <v>0.21241830065359477</v>
      </c>
      <c r="K2849">
        <v>0.1437908496732026</v>
      </c>
      <c r="Q2849">
        <v>0.35008818342151676</v>
      </c>
      <c r="R2849">
        <v>0.33686067019400356</v>
      </c>
      <c r="S2849">
        <v>0.31305114638447973</v>
      </c>
    </row>
    <row r="2850" spans="2:19" x14ac:dyDescent="0.45">
      <c r="B2850" s="3">
        <v>44254</v>
      </c>
      <c r="I2850">
        <v>0.20163420695650147</v>
      </c>
      <c r="J2850">
        <v>0.23665536557316569</v>
      </c>
      <c r="K2850">
        <v>0.56171042747033284</v>
      </c>
      <c r="Q2850">
        <v>0.32779544368766939</v>
      </c>
      <c r="R2850">
        <v>0.29279480731246255</v>
      </c>
      <c r="S2850">
        <v>0.37940974899986807</v>
      </c>
    </row>
    <row r="2851" spans="2:19" x14ac:dyDescent="0.45">
      <c r="B2851" s="3">
        <v>44255</v>
      </c>
      <c r="I2851">
        <v>0.40009005966452782</v>
      </c>
      <c r="J2851">
        <v>0.29201846223122824</v>
      </c>
      <c r="K2851">
        <v>0.30789147810424411</v>
      </c>
      <c r="Q2851">
        <v>0.65584797790065619</v>
      </c>
      <c r="R2851">
        <v>0.22055609490711428</v>
      </c>
      <c r="S2851">
        <v>0.12359592719222962</v>
      </c>
    </row>
    <row r="2852" spans="2:19" x14ac:dyDescent="0.45">
      <c r="B2852" s="3">
        <v>44255</v>
      </c>
      <c r="I2852">
        <v>0.39417989417989419</v>
      </c>
      <c r="J2852">
        <v>0.29497354497354494</v>
      </c>
      <c r="K2852">
        <v>0.31084656084656082</v>
      </c>
      <c r="Q2852">
        <v>0.48193506258224689</v>
      </c>
      <c r="R2852">
        <v>0.27854027183012509</v>
      </c>
      <c r="S2852">
        <v>0.23952466558762811</v>
      </c>
    </row>
    <row r="2853" spans="2:19" x14ac:dyDescent="0.45">
      <c r="B2853" s="3">
        <v>44255</v>
      </c>
      <c r="I2853">
        <v>0.523494320954912</v>
      </c>
      <c r="J2853">
        <v>0.26690130598698625</v>
      </c>
      <c r="K2853">
        <v>0.20960437305810181</v>
      </c>
      <c r="Q2853">
        <v>0.34750251860518022</v>
      </c>
      <c r="R2853">
        <v>0.30060771505638423</v>
      </c>
      <c r="S2853">
        <v>0.35188976633843549</v>
      </c>
    </row>
    <row r="2854" spans="2:19" x14ac:dyDescent="0.45">
      <c r="B2854" s="3">
        <v>44256</v>
      </c>
      <c r="I2854">
        <v>0.68253968253968256</v>
      </c>
      <c r="J2854">
        <v>0.20634920634920637</v>
      </c>
      <c r="K2854">
        <v>0.11111111111111113</v>
      </c>
      <c r="Q2854">
        <v>0.43691497091096154</v>
      </c>
      <c r="R2854">
        <v>0.28517201512523926</v>
      </c>
      <c r="S2854">
        <v>0.27791301396379908</v>
      </c>
    </row>
    <row r="2855" spans="2:19" x14ac:dyDescent="0.45">
      <c r="B2855" s="3">
        <v>44256</v>
      </c>
      <c r="I2855">
        <v>0.54657649829360144</v>
      </c>
      <c r="J2855">
        <v>0.26265946327150003</v>
      </c>
      <c r="K2855">
        <v>0.19076403843489873</v>
      </c>
      <c r="Q2855">
        <v>0.35159261513491585</v>
      </c>
      <c r="R2855">
        <v>0.2968147697301684</v>
      </c>
      <c r="S2855">
        <v>0.35159261513491585</v>
      </c>
    </row>
    <row r="2856" spans="2:19" x14ac:dyDescent="0.45">
      <c r="B2856" s="3">
        <v>44257</v>
      </c>
      <c r="I2856">
        <v>0.24494195688225542</v>
      </c>
      <c r="J2856">
        <v>0.27678275290215587</v>
      </c>
      <c r="K2856">
        <v>0.47827529021558873</v>
      </c>
      <c r="Q2856">
        <v>0.47603485838779952</v>
      </c>
      <c r="R2856">
        <v>0.27015250544662306</v>
      </c>
      <c r="S2856">
        <v>0.25381263616557731</v>
      </c>
    </row>
    <row r="2857" spans="2:19" x14ac:dyDescent="0.45">
      <c r="B2857" s="3">
        <v>44258</v>
      </c>
      <c r="I2857">
        <v>0.43204508516790846</v>
      </c>
      <c r="J2857">
        <v>0.25147223336217994</v>
      </c>
      <c r="K2857">
        <v>0.31648268146991154</v>
      </c>
      <c r="Q2857">
        <v>0.53159041394335504</v>
      </c>
      <c r="R2857">
        <v>0.27015250544662306</v>
      </c>
      <c r="S2857">
        <v>0.1982570806100217</v>
      </c>
    </row>
    <row r="2858" spans="2:19" x14ac:dyDescent="0.45">
      <c r="B2858" s="3">
        <v>44258</v>
      </c>
      <c r="I2858">
        <v>0.32336182336182334</v>
      </c>
      <c r="J2858">
        <v>0.28383190883190884</v>
      </c>
      <c r="K2858">
        <v>0.39280626780626782</v>
      </c>
      <c r="Q2858">
        <v>0.63489069587652869</v>
      </c>
      <c r="R2858">
        <v>0.22580359720941487</v>
      </c>
      <c r="S2858">
        <v>0.13930570691405625</v>
      </c>
    </row>
    <row r="2859" spans="2:19" x14ac:dyDescent="0.45">
      <c r="B2859" s="3">
        <v>44259</v>
      </c>
      <c r="I2859">
        <v>0.59844985931942452</v>
      </c>
      <c r="J2859">
        <v>0.23374210330732073</v>
      </c>
      <c r="K2859">
        <v>0.16780803737325475</v>
      </c>
      <c r="Q2859">
        <v>0.50072043026092417</v>
      </c>
      <c r="R2859">
        <v>0.24963978486953797</v>
      </c>
      <c r="S2859">
        <v>0.24963978486953797</v>
      </c>
    </row>
    <row r="2860" spans="2:19" x14ac:dyDescent="0.45">
      <c r="B2860" s="3">
        <v>44259</v>
      </c>
      <c r="I2860">
        <v>0.5326797385620915</v>
      </c>
      <c r="J2860">
        <v>0.25490196078431376</v>
      </c>
      <c r="K2860">
        <v>0.21241830065359477</v>
      </c>
      <c r="Q2860">
        <v>0.41528416398690676</v>
      </c>
      <c r="R2860">
        <v>0.25837781360390699</v>
      </c>
      <c r="S2860">
        <v>0.32633802240918625</v>
      </c>
    </row>
    <row r="2861" spans="2:19" x14ac:dyDescent="0.45">
      <c r="B2861" s="3">
        <v>44259</v>
      </c>
      <c r="I2861">
        <v>0.32305275933461841</v>
      </c>
      <c r="J2861">
        <v>0.26393945884200753</v>
      </c>
      <c r="K2861">
        <v>0.41300778182337405</v>
      </c>
      <c r="Q2861">
        <v>0.38009259259259259</v>
      </c>
      <c r="R2861">
        <v>0.29259259259259257</v>
      </c>
      <c r="S2861">
        <v>0.32731481481481478</v>
      </c>
    </row>
    <row r="2862" spans="2:19" x14ac:dyDescent="0.45">
      <c r="B2862" s="3">
        <v>44259</v>
      </c>
      <c r="I2862">
        <v>0.24213172448466561</v>
      </c>
      <c r="J2862">
        <v>0.26958270487682245</v>
      </c>
      <c r="K2862">
        <v>0.4882855706385118</v>
      </c>
      <c r="Q2862">
        <v>0.52131651179773864</v>
      </c>
      <c r="R2862">
        <v>0.25690614691143515</v>
      </c>
      <c r="S2862">
        <v>0.22177734129082624</v>
      </c>
    </row>
    <row r="2863" spans="2:19" x14ac:dyDescent="0.45">
      <c r="B2863" s="3">
        <v>44260</v>
      </c>
      <c r="I2863">
        <v>0.61414843480686465</v>
      </c>
      <c r="J2863">
        <v>0.21816961506931576</v>
      </c>
      <c r="K2863">
        <v>0.16768195012381951</v>
      </c>
      <c r="Q2863">
        <v>0.55462543587810376</v>
      </c>
      <c r="R2863">
        <v>0.26648298342970234</v>
      </c>
      <c r="S2863">
        <v>0.1788915806921938</v>
      </c>
    </row>
    <row r="2864" spans="2:19" x14ac:dyDescent="0.45">
      <c r="B2864" s="3">
        <v>44260</v>
      </c>
      <c r="I2864">
        <v>0.33211233211233215</v>
      </c>
      <c r="J2864">
        <v>0.30830280830280832</v>
      </c>
      <c r="K2864">
        <v>0.35958485958485958</v>
      </c>
      <c r="Q2864">
        <v>0.40455041296556027</v>
      </c>
      <c r="R2864">
        <v>0.29234844943119837</v>
      </c>
      <c r="S2864">
        <v>0.30310113760324137</v>
      </c>
    </row>
    <row r="2865" spans="2:19" x14ac:dyDescent="0.45">
      <c r="B2865" s="3">
        <v>44261</v>
      </c>
      <c r="I2865">
        <v>0.48865137906233802</v>
      </c>
      <c r="J2865">
        <v>0.26154515195611083</v>
      </c>
      <c r="K2865">
        <v>0.24980346898155115</v>
      </c>
      <c r="Q2865">
        <v>0.36931673052362707</v>
      </c>
      <c r="R2865">
        <v>0.31414431673052362</v>
      </c>
      <c r="S2865">
        <v>0.31653895274584926</v>
      </c>
    </row>
    <row r="2866" spans="2:19" x14ac:dyDescent="0.45">
      <c r="B2866" s="3">
        <v>44261</v>
      </c>
      <c r="I2866" t="s">
        <v>5818</v>
      </c>
      <c r="J2866" t="s">
        <v>5818</v>
      </c>
      <c r="K2866" t="s">
        <v>5818</v>
      </c>
      <c r="Q2866">
        <v>0.26406926406926401</v>
      </c>
      <c r="R2866">
        <v>0.28138528138528135</v>
      </c>
      <c r="S2866">
        <v>0.45454545454545447</v>
      </c>
    </row>
    <row r="2867" spans="2:19" x14ac:dyDescent="0.45">
      <c r="B2867" s="3">
        <v>44261</v>
      </c>
      <c r="I2867">
        <v>0.27556893404127819</v>
      </c>
      <c r="J2867">
        <v>0.27117911841353459</v>
      </c>
      <c r="K2867">
        <v>0.45325194754518722</v>
      </c>
      <c r="Q2867">
        <v>0.51587301587301593</v>
      </c>
      <c r="R2867">
        <v>0.24603174603174602</v>
      </c>
      <c r="S2867">
        <v>0.23809523809523811</v>
      </c>
    </row>
    <row r="2868" spans="2:19" x14ac:dyDescent="0.45">
      <c r="B2868" s="3">
        <v>44262</v>
      </c>
      <c r="I2868">
        <v>0.45325194754518722</v>
      </c>
      <c r="J2868">
        <v>0.27556893404127819</v>
      </c>
      <c r="K2868">
        <v>0.27117911841353459</v>
      </c>
      <c r="Q2868">
        <v>0.46148989898989901</v>
      </c>
      <c r="R2868">
        <v>0.27398989898989901</v>
      </c>
      <c r="S2868">
        <v>0.26452020202020204</v>
      </c>
    </row>
    <row r="2869" spans="2:19" x14ac:dyDescent="0.45">
      <c r="B2869" s="3">
        <v>44262</v>
      </c>
      <c r="I2869">
        <v>0.59844985931942452</v>
      </c>
      <c r="J2869">
        <v>0.23374210330732073</v>
      </c>
      <c r="K2869">
        <v>0.16780803737325475</v>
      </c>
      <c r="Q2869">
        <v>0.36484794031963841</v>
      </c>
      <c r="R2869">
        <v>0.29051975278390368</v>
      </c>
      <c r="S2869">
        <v>0.3446323068964578</v>
      </c>
    </row>
    <row r="2870" spans="2:19" x14ac:dyDescent="0.45">
      <c r="B2870" s="3">
        <v>44262</v>
      </c>
      <c r="I2870">
        <v>0.43045566138937486</v>
      </c>
      <c r="J2870">
        <v>0.26576527930768845</v>
      </c>
      <c r="K2870">
        <v>0.30377905930293675</v>
      </c>
      <c r="Q2870">
        <v>0.6307424475166411</v>
      </c>
      <c r="R2870">
        <v>0.22367639528929856</v>
      </c>
      <c r="S2870">
        <v>0.14558115719406048</v>
      </c>
    </row>
    <row r="2871" spans="2:19" x14ac:dyDescent="0.45">
      <c r="B2871" s="3">
        <v>44263</v>
      </c>
      <c r="I2871">
        <v>0.37094586262177826</v>
      </c>
      <c r="J2871">
        <v>0.27290664693550371</v>
      </c>
      <c r="K2871">
        <v>0.35614749044271793</v>
      </c>
      <c r="Q2871">
        <v>0.40682389862717727</v>
      </c>
      <c r="R2871">
        <v>0.29138378318706182</v>
      </c>
      <c r="S2871">
        <v>0.3017923181857608</v>
      </c>
    </row>
    <row r="2872" spans="2:19" x14ac:dyDescent="0.45">
      <c r="B2872" s="3">
        <v>44263</v>
      </c>
      <c r="I2872">
        <v>0.63594554819720384</v>
      </c>
      <c r="J2872">
        <v>0.22369389256806471</v>
      </c>
      <c r="K2872">
        <v>0.14036055923473137</v>
      </c>
      <c r="Q2872">
        <v>0.31728637984827879</v>
      </c>
      <c r="R2872">
        <v>0.29505531720348438</v>
      </c>
      <c r="S2872">
        <v>0.38765830294823689</v>
      </c>
    </row>
    <row r="2873" spans="2:19" x14ac:dyDescent="0.45">
      <c r="B2873" s="3">
        <v>44264</v>
      </c>
      <c r="I2873">
        <v>0.50075746108875174</v>
      </c>
      <c r="J2873">
        <v>0.25888739250973836</v>
      </c>
      <c r="K2873">
        <v>0.24035514640151004</v>
      </c>
      <c r="Q2873">
        <v>0.52777777777777779</v>
      </c>
      <c r="R2873">
        <v>0.24999999999999997</v>
      </c>
      <c r="S2873">
        <v>0.22222222222222218</v>
      </c>
    </row>
    <row r="2874" spans="2:19" x14ac:dyDescent="0.45">
      <c r="B2874" s="3">
        <v>44266</v>
      </c>
      <c r="I2874">
        <v>0.3832199546485261</v>
      </c>
      <c r="J2874">
        <v>0.27808699237270673</v>
      </c>
      <c r="K2874">
        <v>0.33869305297876734</v>
      </c>
      <c r="Q2874">
        <v>0.36808603707558407</v>
      </c>
      <c r="R2874">
        <v>0.32355913540582532</v>
      </c>
      <c r="S2874">
        <v>0.30835482751859056</v>
      </c>
    </row>
    <row r="2875" spans="2:19" x14ac:dyDescent="0.45">
      <c r="B2875" s="3">
        <v>44268</v>
      </c>
      <c r="I2875">
        <v>0.50055529113120745</v>
      </c>
      <c r="J2875">
        <v>0.26270936742140932</v>
      </c>
      <c r="K2875">
        <v>0.23673534144738337</v>
      </c>
      <c r="Q2875">
        <v>0.6339031339031338</v>
      </c>
      <c r="R2875">
        <v>0.24501424501424499</v>
      </c>
      <c r="S2875">
        <v>0.12108262108262105</v>
      </c>
    </row>
    <row r="2876" spans="2:19" x14ac:dyDescent="0.45">
      <c r="B2876" s="3">
        <v>44268</v>
      </c>
      <c r="I2876">
        <v>0.59478381700603922</v>
      </c>
      <c r="J2876">
        <v>0.23724012612901502</v>
      </c>
      <c r="K2876">
        <v>0.16797605686494577</v>
      </c>
      <c r="Q2876">
        <v>0.30334832583708143</v>
      </c>
      <c r="R2876">
        <v>0.30334832583708143</v>
      </c>
      <c r="S2876">
        <v>0.39330334832583708</v>
      </c>
    </row>
    <row r="2877" spans="2:19" x14ac:dyDescent="0.45">
      <c r="B2877" s="3">
        <v>44269</v>
      </c>
      <c r="I2877">
        <v>0.56987679730154639</v>
      </c>
      <c r="J2877">
        <v>0.23457107738044189</v>
      </c>
      <c r="K2877">
        <v>0.19555212531801155</v>
      </c>
      <c r="Q2877">
        <v>0.29383995585600048</v>
      </c>
      <c r="R2877">
        <v>0.30424849085469946</v>
      </c>
      <c r="S2877">
        <v>0.40191155328930006</v>
      </c>
    </row>
    <row r="2878" spans="2:19" x14ac:dyDescent="0.45">
      <c r="B2878" s="3">
        <v>44269</v>
      </c>
      <c r="I2878" t="s">
        <v>5818</v>
      </c>
      <c r="J2878" t="s">
        <v>5818</v>
      </c>
      <c r="K2878" t="s">
        <v>5818</v>
      </c>
      <c r="Q2878">
        <v>0.56567932137393961</v>
      </c>
      <c r="R2878">
        <v>0.2441106939229592</v>
      </c>
      <c r="S2878">
        <v>0.19020998470310105</v>
      </c>
    </row>
    <row r="2879" spans="2:19" x14ac:dyDescent="0.45">
      <c r="B2879" s="3">
        <v>44269</v>
      </c>
      <c r="I2879">
        <v>0.37838827838827843</v>
      </c>
      <c r="J2879">
        <v>0.28608058608058612</v>
      </c>
      <c r="K2879">
        <v>0.33553113553113556</v>
      </c>
      <c r="Q2879">
        <v>0.40047395532517466</v>
      </c>
      <c r="R2879">
        <v>0.29780982104048698</v>
      </c>
      <c r="S2879">
        <v>0.30171622363433831</v>
      </c>
    </row>
    <row r="2880" spans="2:19" x14ac:dyDescent="0.45">
      <c r="B2880" s="3">
        <v>44269</v>
      </c>
      <c r="I2880">
        <v>0.39044677582769555</v>
      </c>
      <c r="J2880">
        <v>0.28749550609536884</v>
      </c>
      <c r="K2880">
        <v>0.32205771807693567</v>
      </c>
      <c r="Q2880">
        <v>0.37551405395208454</v>
      </c>
      <c r="R2880">
        <v>0.29809469911337483</v>
      </c>
      <c r="S2880">
        <v>0.32639124693454064</v>
      </c>
    </row>
    <row r="2881" spans="2:19" x14ac:dyDescent="0.45">
      <c r="B2881" s="3">
        <v>44270</v>
      </c>
      <c r="I2881">
        <v>0.46513738418864115</v>
      </c>
      <c r="J2881">
        <v>0.27583996882642775</v>
      </c>
      <c r="K2881">
        <v>0.25902264698493105</v>
      </c>
      <c r="Q2881">
        <v>0.30954491725768324</v>
      </c>
      <c r="R2881">
        <v>0.28871158392434992</v>
      </c>
      <c r="S2881">
        <v>0.40174349881796695</v>
      </c>
    </row>
    <row r="2882" spans="2:19" x14ac:dyDescent="0.45">
      <c r="B2882" s="3">
        <v>44270</v>
      </c>
      <c r="I2882">
        <v>0.26833740201683098</v>
      </c>
      <c r="J2882">
        <v>0.27698979223962999</v>
      </c>
      <c r="K2882">
        <v>0.45467280574353902</v>
      </c>
      <c r="Q2882">
        <v>0.6365528824545218</v>
      </c>
      <c r="R2882">
        <v>0.22962647552811488</v>
      </c>
      <c r="S2882">
        <v>0.13382064201736338</v>
      </c>
    </row>
    <row r="2883" spans="2:19" x14ac:dyDescent="0.45">
      <c r="B2883" s="3">
        <v>44271</v>
      </c>
      <c r="I2883">
        <v>0.4397416984843226</v>
      </c>
      <c r="J2883">
        <v>0.28712541941455516</v>
      </c>
      <c r="K2883">
        <v>0.2731328821011223</v>
      </c>
      <c r="Q2883">
        <v>0.64209720648479041</v>
      </c>
      <c r="R2883">
        <v>0.23069652662773465</v>
      </c>
      <c r="S2883">
        <v>0.12720626688747494</v>
      </c>
    </row>
    <row r="2884" spans="2:19" x14ac:dyDescent="0.45">
      <c r="B2884" s="3">
        <v>44274</v>
      </c>
      <c r="I2884" t="s">
        <v>5818</v>
      </c>
      <c r="J2884" t="s">
        <v>5818</v>
      </c>
      <c r="K2884" t="s">
        <v>5818</v>
      </c>
      <c r="Q2884">
        <v>0.52377946127946129</v>
      </c>
      <c r="R2884">
        <v>0.28072390572390571</v>
      </c>
      <c r="S2884">
        <v>0.19549663299663297</v>
      </c>
    </row>
    <row r="2885" spans="2:19" x14ac:dyDescent="0.45">
      <c r="B2885" s="3">
        <v>44275</v>
      </c>
      <c r="I2885">
        <v>0.30426193259567375</v>
      </c>
      <c r="J2885">
        <v>0.27490054282322446</v>
      </c>
      <c r="K2885">
        <v>0.42083752458110174</v>
      </c>
      <c r="Q2885">
        <v>0.54553850525717529</v>
      </c>
      <c r="R2885">
        <v>0.24715828360329636</v>
      </c>
      <c r="S2885">
        <v>0.20730321113952824</v>
      </c>
    </row>
    <row r="2886" spans="2:19" x14ac:dyDescent="0.45">
      <c r="B2886" s="3">
        <v>44275</v>
      </c>
      <c r="I2886">
        <v>0.45325194754518722</v>
      </c>
      <c r="J2886">
        <v>0.27556893404127819</v>
      </c>
      <c r="K2886">
        <v>0.27117911841353459</v>
      </c>
      <c r="Q2886">
        <v>0.46258901570578476</v>
      </c>
      <c r="R2886">
        <v>0.27090039996097937</v>
      </c>
      <c r="S2886">
        <v>0.26651058433323577</v>
      </c>
    </row>
    <row r="2887" spans="2:19" x14ac:dyDescent="0.45">
      <c r="B2887" s="3">
        <v>44275</v>
      </c>
      <c r="I2887">
        <v>0.47707408901438758</v>
      </c>
      <c r="J2887">
        <v>0.27558155170095472</v>
      </c>
      <c r="K2887">
        <v>0.24734435928465778</v>
      </c>
      <c r="Q2887">
        <v>0.33580246913580247</v>
      </c>
      <c r="R2887">
        <v>0.29876543209876544</v>
      </c>
      <c r="S2887">
        <v>0.36543209876543215</v>
      </c>
    </row>
    <row r="2888" spans="2:19" x14ac:dyDescent="0.45">
      <c r="B2888" s="3">
        <v>44276</v>
      </c>
      <c r="I2888">
        <v>0.4913230019974778</v>
      </c>
      <c r="J2888">
        <v>0.27700995186353206</v>
      </c>
      <c r="K2888">
        <v>0.2316670461389902</v>
      </c>
      <c r="Q2888">
        <v>0.28929851510496674</v>
      </c>
      <c r="R2888">
        <v>0.29441884280593961</v>
      </c>
      <c r="S2888">
        <v>0.41628264208909371</v>
      </c>
    </row>
    <row r="2889" spans="2:19" x14ac:dyDescent="0.45">
      <c r="B2889" s="3">
        <v>44276</v>
      </c>
      <c r="I2889">
        <v>0.52260418760775129</v>
      </c>
      <c r="J2889">
        <v>0.28384840786836513</v>
      </c>
      <c r="K2889">
        <v>0.1935474045238835</v>
      </c>
      <c r="Q2889">
        <v>0.5518790849673203</v>
      </c>
      <c r="R2889">
        <v>0.27614379084967317</v>
      </c>
      <c r="S2889">
        <v>0.17197712418300654</v>
      </c>
    </row>
    <row r="2890" spans="2:19" x14ac:dyDescent="0.45">
      <c r="B2890" s="3">
        <v>44276</v>
      </c>
      <c r="I2890">
        <v>0.59661835748792269</v>
      </c>
      <c r="J2890">
        <v>0.26121463077984813</v>
      </c>
      <c r="K2890">
        <v>0.14216701173222912</v>
      </c>
      <c r="Q2890">
        <v>0.56883761522936782</v>
      </c>
      <c r="R2890">
        <v>0.25137729776905038</v>
      </c>
      <c r="S2890">
        <v>0.17978508700158188</v>
      </c>
    </row>
    <row r="2891" spans="2:19" x14ac:dyDescent="0.45">
      <c r="B2891" s="3">
        <v>44277</v>
      </c>
      <c r="I2891" t="s">
        <v>5818</v>
      </c>
      <c r="J2891" t="s">
        <v>5818</v>
      </c>
      <c r="K2891" t="s">
        <v>5818</v>
      </c>
      <c r="Q2891">
        <v>0.58690452332775223</v>
      </c>
      <c r="R2891">
        <v>0.24738019355214078</v>
      </c>
      <c r="S2891">
        <v>0.16571528312010705</v>
      </c>
    </row>
    <row r="2892" spans="2:19" x14ac:dyDescent="0.45">
      <c r="B2892" s="3" t="s">
        <v>5740</v>
      </c>
      <c r="I2892">
        <v>0.49953765205386685</v>
      </c>
      <c r="J2892">
        <v>0.27448490531635023</v>
      </c>
      <c r="K2892">
        <v>0.22597744262978306</v>
      </c>
      <c r="Q2892">
        <v>0.321213296304111</v>
      </c>
      <c r="R2892">
        <v>0.28047354824728982</v>
      </c>
      <c r="S2892">
        <v>0.39831315544859913</v>
      </c>
    </row>
    <row r="2893" spans="2:19" x14ac:dyDescent="0.45">
      <c r="B2893" s="3" t="s">
        <v>5740</v>
      </c>
      <c r="I2893">
        <v>0.52132889967850859</v>
      </c>
      <c r="J2893">
        <v>0.25107417022074308</v>
      </c>
      <c r="K2893">
        <v>0.22759693010074836</v>
      </c>
      <c r="Q2893">
        <v>0.36524661460907387</v>
      </c>
      <c r="R2893">
        <v>0.29637244242364341</v>
      </c>
      <c r="S2893">
        <v>0.33838094296728277</v>
      </c>
    </row>
    <row r="2894" spans="2:19" x14ac:dyDescent="0.45">
      <c r="B2894" s="3" t="s">
        <v>5740</v>
      </c>
      <c r="I2894">
        <v>0.43476999726999727</v>
      </c>
      <c r="J2894">
        <v>0.26841045591045598</v>
      </c>
      <c r="K2894">
        <v>0.29681954681954686</v>
      </c>
      <c r="Q2894">
        <v>0.44108278916538496</v>
      </c>
      <c r="R2894">
        <v>0.28581213389472976</v>
      </c>
      <c r="S2894">
        <v>0.27310507693988517</v>
      </c>
    </row>
    <row r="2895" spans="2:19" x14ac:dyDescent="0.45">
      <c r="B2895" s="3" t="s">
        <v>5741</v>
      </c>
      <c r="I2895">
        <v>0.33686067019400351</v>
      </c>
      <c r="J2895">
        <v>0.31305114638447967</v>
      </c>
      <c r="K2895">
        <v>0.35008818342151671</v>
      </c>
      <c r="Q2895">
        <v>0.42129629629629628</v>
      </c>
      <c r="R2895">
        <v>0.28935185185185186</v>
      </c>
      <c r="S2895">
        <v>0.28935185185185186</v>
      </c>
    </row>
    <row r="2896" spans="2:19" x14ac:dyDescent="0.45">
      <c r="B2896" s="3" t="s">
        <v>5741</v>
      </c>
      <c r="I2896">
        <v>0.53107868978233164</v>
      </c>
      <c r="J2896">
        <v>0.24949573696650207</v>
      </c>
      <c r="K2896">
        <v>0.21942557325116632</v>
      </c>
      <c r="Q2896">
        <v>0.41495738552257161</v>
      </c>
      <c r="R2896">
        <v>0.26621596675826953</v>
      </c>
      <c r="S2896">
        <v>0.31882664771915892</v>
      </c>
    </row>
    <row r="2897" spans="2:19" x14ac:dyDescent="0.45">
      <c r="B2897" s="3" t="s">
        <v>5741</v>
      </c>
      <c r="I2897">
        <v>0.6202647565773548</v>
      </c>
      <c r="J2897">
        <v>0.2448867099664315</v>
      </c>
      <c r="K2897">
        <v>0.1348485334562137</v>
      </c>
      <c r="Q2897">
        <v>0.38059828637065612</v>
      </c>
      <c r="R2897">
        <v>0.29433189575643942</v>
      </c>
      <c r="S2897">
        <v>0.32506981787290434</v>
      </c>
    </row>
    <row r="2898" spans="2:19" x14ac:dyDescent="0.45">
      <c r="B2898" s="3" t="s">
        <v>5741</v>
      </c>
      <c r="I2898">
        <v>0.21910442669694516</v>
      </c>
      <c r="J2898">
        <v>0.26799564373902657</v>
      </c>
      <c r="K2898">
        <v>0.51289992956402841</v>
      </c>
      <c r="Q2898">
        <v>0.52990691225985342</v>
      </c>
      <c r="R2898">
        <v>0.26846900376312138</v>
      </c>
      <c r="S2898">
        <v>0.20162408397702511</v>
      </c>
    </row>
    <row r="2899" spans="2:19" x14ac:dyDescent="0.45">
      <c r="B2899" s="3" t="s">
        <v>5742</v>
      </c>
      <c r="I2899">
        <v>0.40146282374915626</v>
      </c>
      <c r="J2899">
        <v>0.28362321654784695</v>
      </c>
      <c r="K2899">
        <v>0.31491395970299685</v>
      </c>
      <c r="Q2899">
        <v>0.46228838911765746</v>
      </c>
      <c r="R2899">
        <v>0.27751381409917997</v>
      </c>
      <c r="S2899">
        <v>0.26019779678316263</v>
      </c>
    </row>
    <row r="2900" spans="2:19" x14ac:dyDescent="0.45">
      <c r="B2900" s="3" t="s">
        <v>5742</v>
      </c>
      <c r="I2900">
        <v>0.44327102941393071</v>
      </c>
      <c r="J2900">
        <v>0.25728720192066928</v>
      </c>
      <c r="K2900">
        <v>0.29944176866540001</v>
      </c>
      <c r="Q2900">
        <v>0.50619369369369371</v>
      </c>
      <c r="R2900">
        <v>0.2781531531531532</v>
      </c>
      <c r="S2900">
        <v>0.21565315315315323</v>
      </c>
    </row>
    <row r="2901" spans="2:19" x14ac:dyDescent="0.45">
      <c r="B2901" s="3" t="s">
        <v>5743</v>
      </c>
      <c r="I2901">
        <v>0.25746465281348996</v>
      </c>
      <c r="J2901">
        <v>0.29022468557352277</v>
      </c>
      <c r="K2901">
        <v>0.45231066161298716</v>
      </c>
      <c r="Q2901">
        <v>0.50565950565950557</v>
      </c>
      <c r="R2901">
        <v>0.27281127281127282</v>
      </c>
      <c r="S2901">
        <v>0.22152922152922155</v>
      </c>
    </row>
    <row r="2902" spans="2:19" x14ac:dyDescent="0.45">
      <c r="B2902" s="3" t="s">
        <v>5743</v>
      </c>
      <c r="I2902">
        <v>0.31626647834274951</v>
      </c>
      <c r="J2902">
        <v>0.2897834274952919</v>
      </c>
      <c r="K2902">
        <v>0.39395009416195859</v>
      </c>
      <c r="Q2902">
        <v>0.32059212573918455</v>
      </c>
      <c r="R2902">
        <v>0.28586990351696234</v>
      </c>
      <c r="S2902">
        <v>0.3935379707438531</v>
      </c>
    </row>
    <row r="2903" spans="2:19" x14ac:dyDescent="0.45">
      <c r="B2903" s="3" t="s">
        <v>5743</v>
      </c>
      <c r="I2903">
        <v>0.54331450094161959</v>
      </c>
      <c r="J2903">
        <v>0.25612052730696794</v>
      </c>
      <c r="K2903">
        <v>0.20056497175141239</v>
      </c>
      <c r="Q2903">
        <v>0.43953721970181725</v>
      </c>
      <c r="R2903">
        <v>0.28970781753596647</v>
      </c>
      <c r="S2903">
        <v>0.27075496276221617</v>
      </c>
    </row>
    <row r="2904" spans="2:19" x14ac:dyDescent="0.45">
      <c r="B2904" s="3" t="s">
        <v>5744</v>
      </c>
      <c r="I2904">
        <v>0.54887218045112784</v>
      </c>
      <c r="J2904">
        <v>0.26315789473684215</v>
      </c>
      <c r="K2904">
        <v>0.18796992481203012</v>
      </c>
      <c r="Q2904">
        <v>0.41276060008451892</v>
      </c>
      <c r="R2904">
        <v>0.29866002253838564</v>
      </c>
      <c r="S2904">
        <v>0.28857937737709533</v>
      </c>
    </row>
    <row r="2905" spans="2:19" x14ac:dyDescent="0.45">
      <c r="B2905" s="3" t="s">
        <v>5744</v>
      </c>
      <c r="I2905" t="s">
        <v>5818</v>
      </c>
      <c r="J2905" t="s">
        <v>5818</v>
      </c>
      <c r="K2905" t="s">
        <v>5818</v>
      </c>
      <c r="Q2905">
        <v>0.39221776428655009</v>
      </c>
      <c r="R2905">
        <v>0.29038976772171143</v>
      </c>
      <c r="S2905">
        <v>0.31739246799173843</v>
      </c>
    </row>
    <row r="2906" spans="2:19" x14ac:dyDescent="0.45">
      <c r="B2906" s="3" t="s">
        <v>5744</v>
      </c>
      <c r="I2906">
        <v>0.51190571208130464</v>
      </c>
      <c r="J2906">
        <v>0.27565381647910181</v>
      </c>
      <c r="K2906">
        <v>0.21244047143959349</v>
      </c>
      <c r="Q2906">
        <v>0.58140566341112665</v>
      </c>
      <c r="R2906">
        <v>0.25790669860781407</v>
      </c>
      <c r="S2906">
        <v>0.16068763798105937</v>
      </c>
    </row>
    <row r="2907" spans="2:19" x14ac:dyDescent="0.45">
      <c r="B2907" s="3" t="s">
        <v>5745</v>
      </c>
      <c r="I2907">
        <v>0.3687176019833221</v>
      </c>
      <c r="J2907">
        <v>0.32138832544512058</v>
      </c>
      <c r="K2907">
        <v>0.30989407257155732</v>
      </c>
      <c r="Q2907">
        <v>0.37043925715985238</v>
      </c>
      <c r="R2907">
        <v>0.29979749470774508</v>
      </c>
      <c r="S2907">
        <v>0.3297632481324026</v>
      </c>
    </row>
    <row r="2908" spans="2:19" x14ac:dyDescent="0.45">
      <c r="B2908" s="3" t="s">
        <v>5745</v>
      </c>
      <c r="I2908">
        <v>0.32167249708479101</v>
      </c>
      <c r="J2908">
        <v>0.26669998334166256</v>
      </c>
      <c r="K2908">
        <v>0.41162751957354665</v>
      </c>
      <c r="Q2908">
        <v>0.38317423209299306</v>
      </c>
      <c r="R2908">
        <v>0.31133515163322295</v>
      </c>
      <c r="S2908">
        <v>0.30549061627378399</v>
      </c>
    </row>
    <row r="2909" spans="2:19" x14ac:dyDescent="0.45">
      <c r="B2909" s="3" t="s">
        <v>5746</v>
      </c>
      <c r="I2909">
        <v>0.44134426258688669</v>
      </c>
      <c r="J2909">
        <v>0.2747354462036864</v>
      </c>
      <c r="K2909">
        <v>0.28392029120942697</v>
      </c>
      <c r="Q2909">
        <v>0.44285714285714289</v>
      </c>
      <c r="R2909">
        <v>0.32380952380952388</v>
      </c>
      <c r="S2909">
        <v>0.23333333333333336</v>
      </c>
    </row>
    <row r="2910" spans="2:19" x14ac:dyDescent="0.45">
      <c r="B2910" s="3" t="s">
        <v>5747</v>
      </c>
      <c r="I2910">
        <v>0.53301127214170696</v>
      </c>
      <c r="J2910">
        <v>0.26731078904991956</v>
      </c>
      <c r="K2910">
        <v>0.19967793880837362</v>
      </c>
      <c r="Q2910">
        <v>0.69170579029733958</v>
      </c>
      <c r="R2910">
        <v>0.2097026604068857</v>
      </c>
      <c r="S2910">
        <v>9.8591549295774614E-2</v>
      </c>
    </row>
    <row r="2911" spans="2:19" x14ac:dyDescent="0.45">
      <c r="B2911" s="3" t="s">
        <v>5748</v>
      </c>
      <c r="I2911">
        <v>0.54227930425424897</v>
      </c>
      <c r="J2911">
        <v>0.26302183855610528</v>
      </c>
      <c r="K2911">
        <v>0.19469885718964569</v>
      </c>
      <c r="Q2911">
        <v>0.47441966683168935</v>
      </c>
      <c r="R2911">
        <v>0.28362478600510727</v>
      </c>
      <c r="S2911">
        <v>0.24195554716320347</v>
      </c>
    </row>
    <row r="2912" spans="2:19" x14ac:dyDescent="0.45">
      <c r="B2912" s="3" t="s">
        <v>5748</v>
      </c>
      <c r="I2912">
        <v>0.51079607303365726</v>
      </c>
      <c r="J2912">
        <v>0.25000931748461336</v>
      </c>
      <c r="K2912">
        <v>0.23919460948172941</v>
      </c>
      <c r="Q2912">
        <v>0.32532988952139408</v>
      </c>
      <c r="R2912">
        <v>0.32409440644751214</v>
      </c>
      <c r="S2912">
        <v>0.35057570403109378</v>
      </c>
    </row>
    <row r="2913" spans="2:19" x14ac:dyDescent="0.45">
      <c r="B2913" s="3" t="s">
        <v>5748</v>
      </c>
      <c r="I2913">
        <v>0.30442092951002431</v>
      </c>
      <c r="J2913">
        <v>0.28424438474331559</v>
      </c>
      <c r="K2913">
        <v>0.4113346857466601</v>
      </c>
      <c r="Q2913">
        <v>0.37495646116335768</v>
      </c>
      <c r="R2913">
        <v>0.30311738070358757</v>
      </c>
      <c r="S2913">
        <v>0.32192615813305464</v>
      </c>
    </row>
    <row r="2914" spans="2:19" x14ac:dyDescent="0.45">
      <c r="B2914" s="3" t="s">
        <v>5749</v>
      </c>
      <c r="I2914">
        <v>0.5022899905403253</v>
      </c>
      <c r="J2914">
        <v>0.2864220888085493</v>
      </c>
      <c r="K2914">
        <v>0.21128792065112528</v>
      </c>
      <c r="Q2914">
        <v>0.35226683265898961</v>
      </c>
      <c r="R2914">
        <v>0.31725282705674868</v>
      </c>
      <c r="S2914">
        <v>0.33048034028426188</v>
      </c>
    </row>
    <row r="2915" spans="2:19" x14ac:dyDescent="0.45">
      <c r="B2915" s="3" t="s">
        <v>5749</v>
      </c>
      <c r="I2915">
        <v>0.48945516128178673</v>
      </c>
      <c r="J2915">
        <v>0.27075229552009739</v>
      </c>
      <c r="K2915">
        <v>0.23979254319811596</v>
      </c>
      <c r="Q2915">
        <v>0.36543209876543215</v>
      </c>
      <c r="R2915">
        <v>0.29876543209876544</v>
      </c>
      <c r="S2915">
        <v>0.33580246913580247</v>
      </c>
    </row>
    <row r="2916" spans="2:19" x14ac:dyDescent="0.45">
      <c r="B2916" s="3" t="s">
        <v>5749</v>
      </c>
      <c r="I2916">
        <v>0.31703102697017504</v>
      </c>
      <c r="J2916">
        <v>0.26632108782210201</v>
      </c>
      <c r="K2916">
        <v>0.41664788520772289</v>
      </c>
      <c r="Q2916">
        <v>0.32315270935960583</v>
      </c>
      <c r="R2916">
        <v>0.31083743842364525</v>
      </c>
      <c r="S2916">
        <v>0.3660098522167487</v>
      </c>
    </row>
    <row r="2917" spans="2:19" x14ac:dyDescent="0.45">
      <c r="B2917" s="3" t="s">
        <v>5750</v>
      </c>
      <c r="I2917">
        <v>0.19679380873410726</v>
      </c>
      <c r="J2917">
        <v>0.27307904919845222</v>
      </c>
      <c r="K2917">
        <v>0.5301271420674406</v>
      </c>
      <c r="Q2917">
        <v>0.58621069078585419</v>
      </c>
      <c r="R2917">
        <v>0.26304438722739376</v>
      </c>
      <c r="S2917">
        <v>0.15074492198675207</v>
      </c>
    </row>
    <row r="2918" spans="2:19" x14ac:dyDescent="0.45">
      <c r="B2918" s="3" t="s">
        <v>5750</v>
      </c>
      <c r="I2918">
        <v>0.43814276605372487</v>
      </c>
      <c r="J2918">
        <v>0.30019231560327447</v>
      </c>
      <c r="K2918">
        <v>0.26166491834300049</v>
      </c>
      <c r="Q2918">
        <v>0.32315270935960583</v>
      </c>
      <c r="R2918">
        <v>0.31083743842364525</v>
      </c>
      <c r="S2918">
        <v>0.3660098522167487</v>
      </c>
    </row>
    <row r="2919" spans="2:19" x14ac:dyDescent="0.45">
      <c r="B2919" s="3" t="s">
        <v>5751</v>
      </c>
      <c r="I2919">
        <v>0.55189082161212533</v>
      </c>
      <c r="J2919">
        <v>0.25115078067369051</v>
      </c>
      <c r="K2919">
        <v>0.19695839771418425</v>
      </c>
      <c r="Q2919">
        <v>0.33608778518992088</v>
      </c>
      <c r="R2919">
        <v>0.29383587243441095</v>
      </c>
      <c r="S2919">
        <v>0.37007634237566828</v>
      </c>
    </row>
    <row r="2920" spans="2:19" x14ac:dyDescent="0.45">
      <c r="B2920" s="3" t="s">
        <v>5752</v>
      </c>
      <c r="I2920">
        <v>0.36852256001624123</v>
      </c>
      <c r="J2920">
        <v>0.30423454973015956</v>
      </c>
      <c r="K2920">
        <v>0.32724289025359926</v>
      </c>
      <c r="Q2920">
        <v>0.60179231031435487</v>
      </c>
      <c r="R2920">
        <v>0.24316397128117251</v>
      </c>
      <c r="S2920">
        <v>0.15504371840447265</v>
      </c>
    </row>
    <row r="2921" spans="2:19" x14ac:dyDescent="0.45">
      <c r="B2921" s="3" t="s">
        <v>5753</v>
      </c>
      <c r="I2921">
        <v>0.2605244996549344</v>
      </c>
      <c r="J2921">
        <v>0.26466528640441683</v>
      </c>
      <c r="K2921">
        <v>0.47481021394064871</v>
      </c>
      <c r="Q2921">
        <v>0.24839001078182824</v>
      </c>
      <c r="R2921">
        <v>0.29319287816534079</v>
      </c>
      <c r="S2921">
        <v>0.45841711105283101</v>
      </c>
    </row>
    <row r="2922" spans="2:19" x14ac:dyDescent="0.45">
      <c r="B2922" s="3" t="s">
        <v>5753</v>
      </c>
      <c r="I2922">
        <v>0.42963286713286708</v>
      </c>
      <c r="J2922">
        <v>0.28758741258741255</v>
      </c>
      <c r="K2922">
        <v>0.28277972027972026</v>
      </c>
      <c r="Q2922">
        <v>0.35495283018867924</v>
      </c>
      <c r="R2922">
        <v>0.29009433962264147</v>
      </c>
      <c r="S2922">
        <v>0.35495283018867924</v>
      </c>
    </row>
    <row r="2923" spans="2:19" x14ac:dyDescent="0.45">
      <c r="B2923" s="3" t="s">
        <v>5753</v>
      </c>
      <c r="I2923">
        <v>0.62629002502420217</v>
      </c>
      <c r="J2923">
        <v>0.23010393263557813</v>
      </c>
      <c r="K2923">
        <v>0.14360604234021951</v>
      </c>
      <c r="Q2923">
        <v>0.34001820560960344</v>
      </c>
      <c r="R2923">
        <v>0.28710815269955053</v>
      </c>
      <c r="S2923">
        <v>0.37287364169084602</v>
      </c>
    </row>
    <row r="2924" spans="2:19" x14ac:dyDescent="0.45">
      <c r="B2924" s="3" t="s">
        <v>5753</v>
      </c>
      <c r="I2924">
        <v>0.43853925150471912</v>
      </c>
      <c r="J2924">
        <v>0.28592297243495168</v>
      </c>
      <c r="K2924">
        <v>0.27553777606032931</v>
      </c>
      <c r="Q2924">
        <v>0.46724549158355161</v>
      </c>
      <c r="R2924">
        <v>0.26205105909682469</v>
      </c>
      <c r="S2924">
        <v>0.2707034493196237</v>
      </c>
    </row>
    <row r="2925" spans="2:19" x14ac:dyDescent="0.45">
      <c r="B2925" s="3" t="s">
        <v>5754</v>
      </c>
      <c r="I2925">
        <v>0.30072301932288209</v>
      </c>
      <c r="J2925">
        <v>0.29560269162190922</v>
      </c>
      <c r="K2925">
        <v>0.4036742890552088</v>
      </c>
      <c r="Q2925">
        <v>0.44721944721944717</v>
      </c>
      <c r="R2925">
        <v>0.27405927405927405</v>
      </c>
      <c r="S2925">
        <v>0.27872127872127872</v>
      </c>
    </row>
    <row r="2926" spans="2:19" x14ac:dyDescent="0.45">
      <c r="B2926" s="3" t="s">
        <v>5754</v>
      </c>
      <c r="I2926">
        <v>0.420479302832244</v>
      </c>
      <c r="J2926">
        <v>0.30936819172113289</v>
      </c>
      <c r="K2926">
        <v>0.27015250544662311</v>
      </c>
      <c r="Q2926">
        <v>0.64289848853607245</v>
      </c>
      <c r="R2926">
        <v>0.23149780867901673</v>
      </c>
      <c r="S2926">
        <v>0.12560370278491087</v>
      </c>
    </row>
    <row r="2927" spans="2:19" x14ac:dyDescent="0.45">
      <c r="B2927" s="3" t="s">
        <v>5754</v>
      </c>
      <c r="I2927">
        <v>0.42124542124542125</v>
      </c>
      <c r="J2927">
        <v>0.28449328449328454</v>
      </c>
      <c r="K2927">
        <v>0.29426129426129427</v>
      </c>
      <c r="Q2927">
        <v>0.45795295367821093</v>
      </c>
      <c r="R2927">
        <v>0.27102352316089456</v>
      </c>
      <c r="S2927">
        <v>0.27102352316089456</v>
      </c>
    </row>
    <row r="2928" spans="2:19" x14ac:dyDescent="0.45">
      <c r="B2928" s="3" t="s">
        <v>5755</v>
      </c>
      <c r="I2928">
        <v>0.44120497036023709</v>
      </c>
      <c r="J2928">
        <v>0.2702063383492932</v>
      </c>
      <c r="K2928">
        <v>0.28858869129046966</v>
      </c>
      <c r="Q2928">
        <v>0.46724549158355161</v>
      </c>
      <c r="R2928">
        <v>0.2707034493196237</v>
      </c>
      <c r="S2928">
        <v>0.26205105909682469</v>
      </c>
    </row>
    <row r="2929" spans="2:19" x14ac:dyDescent="0.45">
      <c r="B2929" s="3" t="s">
        <v>5756</v>
      </c>
      <c r="I2929">
        <v>0.36878254126509369</v>
      </c>
      <c r="J2929">
        <v>0.31560872936745321</v>
      </c>
      <c r="K2929">
        <v>0.31560872936745321</v>
      </c>
      <c r="Q2929">
        <v>0.31556775509426055</v>
      </c>
      <c r="R2929">
        <v>0.26924763157393111</v>
      </c>
      <c r="S2929">
        <v>0.41518461333180839</v>
      </c>
    </row>
    <row r="2930" spans="2:19" x14ac:dyDescent="0.45">
      <c r="B2930" s="3" t="s">
        <v>5757</v>
      </c>
      <c r="I2930">
        <v>0.41106719367588934</v>
      </c>
      <c r="J2930">
        <v>0.27931488801054016</v>
      </c>
      <c r="K2930">
        <v>0.30961791831357044</v>
      </c>
      <c r="Q2930">
        <v>0.47908861614445369</v>
      </c>
      <c r="R2930">
        <v>0.27916671063879189</v>
      </c>
      <c r="S2930">
        <v>0.24174467321675444</v>
      </c>
    </row>
    <row r="2931" spans="2:19" x14ac:dyDescent="0.45">
      <c r="B2931" s="3">
        <v>44317</v>
      </c>
      <c r="I2931">
        <v>0.59556075167219369</v>
      </c>
      <c r="J2931">
        <v>0.25224940379463573</v>
      </c>
      <c r="K2931">
        <v>0.15218984453317061</v>
      </c>
      <c r="Q2931">
        <v>0.57509959919598475</v>
      </c>
      <c r="R2931">
        <v>0.23243022038202754</v>
      </c>
      <c r="S2931">
        <v>0.1924701804219876</v>
      </c>
    </row>
    <row r="2932" spans="2:19" x14ac:dyDescent="0.45">
      <c r="B2932" s="3">
        <v>44317</v>
      </c>
      <c r="I2932">
        <v>0.54066899829611692</v>
      </c>
      <c r="J2932">
        <v>0.26141153259797323</v>
      </c>
      <c r="K2932">
        <v>0.19791946910590974</v>
      </c>
      <c r="Q2932">
        <v>0.37842309562655208</v>
      </c>
      <c r="R2932">
        <v>0.27207225871797752</v>
      </c>
      <c r="S2932">
        <v>0.34950464565547051</v>
      </c>
    </row>
    <row r="2933" spans="2:19" x14ac:dyDescent="0.45">
      <c r="B2933" s="3">
        <v>44317</v>
      </c>
      <c r="I2933">
        <v>0.51076653848464815</v>
      </c>
      <c r="J2933">
        <v>0.28850718019587812</v>
      </c>
      <c r="K2933">
        <v>0.20072628131947365</v>
      </c>
      <c r="Q2933">
        <v>0.32305275933461841</v>
      </c>
      <c r="R2933">
        <v>0.26393945884200753</v>
      </c>
      <c r="S2933">
        <v>0.41300778182337405</v>
      </c>
    </row>
    <row r="2934" spans="2:19" x14ac:dyDescent="0.45">
      <c r="B2934" s="3">
        <v>44317</v>
      </c>
      <c r="I2934">
        <v>0.44280753446280119</v>
      </c>
      <c r="J2934">
        <v>0.28538356308534146</v>
      </c>
      <c r="K2934">
        <v>0.27180890245185729</v>
      </c>
      <c r="Q2934">
        <v>0.28763828763828764</v>
      </c>
      <c r="R2934">
        <v>0.28763828763828764</v>
      </c>
      <c r="S2934">
        <v>0.42472342472342473</v>
      </c>
    </row>
    <row r="2935" spans="2:19" x14ac:dyDescent="0.45">
      <c r="B2935" s="3">
        <v>44318</v>
      </c>
      <c r="I2935">
        <v>0.60256410256410253</v>
      </c>
      <c r="J2935">
        <v>0.22756410256410256</v>
      </c>
      <c r="K2935">
        <v>0.16987179487179485</v>
      </c>
      <c r="Q2935">
        <v>0.24897249077576952</v>
      </c>
      <c r="R2935">
        <v>0.29906356545700813</v>
      </c>
      <c r="S2935">
        <v>0.45196394376722243</v>
      </c>
    </row>
    <row r="2936" spans="2:19" x14ac:dyDescent="0.45">
      <c r="B2936" s="3">
        <v>44318</v>
      </c>
      <c r="I2936">
        <v>0.59536101758323978</v>
      </c>
      <c r="J2936">
        <v>0.2447437336326225</v>
      </c>
      <c r="K2936">
        <v>0.15989524878413766</v>
      </c>
      <c r="Q2936">
        <v>0.52209107764663321</v>
      </c>
      <c r="R2936">
        <v>0.25835481391036946</v>
      </c>
      <c r="S2936">
        <v>0.21955410844299739</v>
      </c>
    </row>
    <row r="2937" spans="2:19" x14ac:dyDescent="0.45">
      <c r="B2937" s="3">
        <v>44319</v>
      </c>
      <c r="I2937">
        <v>0.31626647834274951</v>
      </c>
      <c r="J2937">
        <v>0.2897834274952919</v>
      </c>
      <c r="K2937">
        <v>0.39395009416195859</v>
      </c>
      <c r="Q2937">
        <v>0.41215357233663874</v>
      </c>
      <c r="R2937">
        <v>0.26341215357233666</v>
      </c>
      <c r="S2937">
        <v>0.32443427409102465</v>
      </c>
    </row>
    <row r="2938" spans="2:19" x14ac:dyDescent="0.45">
      <c r="B2938" s="3">
        <v>44319</v>
      </c>
      <c r="I2938">
        <v>0.27180890245185729</v>
      </c>
      <c r="J2938">
        <v>0.28538356308534146</v>
      </c>
      <c r="K2938">
        <v>0.44280753446280119</v>
      </c>
      <c r="Q2938">
        <v>0.34847753376562413</v>
      </c>
      <c r="R2938">
        <v>0.25563583940470203</v>
      </c>
      <c r="S2938">
        <v>0.39588662682967374</v>
      </c>
    </row>
    <row r="2939" spans="2:19" x14ac:dyDescent="0.45">
      <c r="B2939" s="3">
        <v>44325</v>
      </c>
      <c r="I2939">
        <v>0.72257509445254919</v>
      </c>
      <c r="J2939">
        <v>0.18683275352560505</v>
      </c>
      <c r="K2939">
        <v>9.0592152021845673E-2</v>
      </c>
      <c r="Q2939">
        <v>0.46031746031746029</v>
      </c>
      <c r="R2939">
        <v>0.29365079365079361</v>
      </c>
      <c r="S2939">
        <v>0.24603174603174602</v>
      </c>
    </row>
    <row r="2940" spans="2:19" x14ac:dyDescent="0.45">
      <c r="B2940" s="3">
        <v>44325</v>
      </c>
      <c r="I2940">
        <v>0.39417989417989419</v>
      </c>
      <c r="J2940">
        <v>0.29497354497354494</v>
      </c>
      <c r="K2940">
        <v>0.31084656084656082</v>
      </c>
      <c r="Q2940">
        <v>0.48232894114890168</v>
      </c>
      <c r="R2940">
        <v>0.27347346913553494</v>
      </c>
      <c r="S2940">
        <v>0.24419758971556332</v>
      </c>
    </row>
    <row r="2941" spans="2:19" x14ac:dyDescent="0.45">
      <c r="B2941" s="3">
        <v>44326</v>
      </c>
      <c r="I2941">
        <v>0.28769841269841273</v>
      </c>
      <c r="J2941">
        <v>0.29265873015873017</v>
      </c>
      <c r="K2941">
        <v>0.41964285714285715</v>
      </c>
      <c r="Q2941">
        <v>0.58572017777220631</v>
      </c>
      <c r="R2941">
        <v>0.2570896604624438</v>
      </c>
      <c r="S2941">
        <v>0.15719016176534986</v>
      </c>
    </row>
    <row r="2942" spans="2:19" x14ac:dyDescent="0.45">
      <c r="B2942" s="3">
        <v>44326</v>
      </c>
      <c r="I2942">
        <v>0.27930467465351183</v>
      </c>
      <c r="J2942">
        <v>0.27930467465351183</v>
      </c>
      <c r="K2942">
        <v>0.44139065069297623</v>
      </c>
      <c r="Q2942">
        <v>0.41527656623761283</v>
      </c>
      <c r="R2942">
        <v>0.27604978779871142</v>
      </c>
      <c r="S2942">
        <v>0.30867364596367569</v>
      </c>
    </row>
    <row r="2943" spans="2:19" x14ac:dyDescent="0.45">
      <c r="B2943" s="3">
        <v>44329</v>
      </c>
      <c r="I2943">
        <v>0.46245815399330464</v>
      </c>
      <c r="J2943">
        <v>0.26877092300334765</v>
      </c>
      <c r="K2943">
        <v>0.26877092300334765</v>
      </c>
      <c r="Q2943">
        <v>0.3677851741442702</v>
      </c>
      <c r="R2943">
        <v>0.26778902015019307</v>
      </c>
      <c r="S2943">
        <v>0.36442580570553668</v>
      </c>
    </row>
    <row r="2944" spans="2:19" x14ac:dyDescent="0.45">
      <c r="B2944" s="3">
        <v>44329</v>
      </c>
      <c r="I2944">
        <v>0.2982490037698734</v>
      </c>
      <c r="J2944">
        <v>0.28318479256963242</v>
      </c>
      <c r="K2944">
        <v>0.41856620366049418</v>
      </c>
      <c r="Q2944">
        <v>0.52828413173081301</v>
      </c>
      <c r="R2944">
        <v>0.26360402655991028</v>
      </c>
      <c r="S2944">
        <v>0.20811184170927674</v>
      </c>
    </row>
    <row r="2945" spans="2:19" x14ac:dyDescent="0.45">
      <c r="B2945" s="3">
        <v>44330</v>
      </c>
      <c r="I2945">
        <v>0.50124136725238222</v>
      </c>
      <c r="J2945">
        <v>0.26848500743071946</v>
      </c>
      <c r="K2945">
        <v>0.23027362531689835</v>
      </c>
      <c r="Q2945">
        <v>0.46536173429941768</v>
      </c>
      <c r="R2945">
        <v>0.27062251551413885</v>
      </c>
      <c r="S2945">
        <v>0.2640157501864433</v>
      </c>
    </row>
    <row r="2946" spans="2:19" x14ac:dyDescent="0.45">
      <c r="B2946" s="3">
        <v>44330</v>
      </c>
      <c r="I2946">
        <v>0.44287516418919798</v>
      </c>
      <c r="J2946">
        <v>0.30672492944741392</v>
      </c>
      <c r="K2946">
        <v>0.2503999063633881</v>
      </c>
      <c r="Q2946">
        <v>0.43480475194030177</v>
      </c>
      <c r="R2946">
        <v>0.27437694445367078</v>
      </c>
      <c r="S2946">
        <v>0.29081830360602734</v>
      </c>
    </row>
    <row r="2947" spans="2:19" x14ac:dyDescent="0.45">
      <c r="B2947" s="3">
        <v>44331</v>
      </c>
      <c r="I2947">
        <v>0.66295655277157295</v>
      </c>
      <c r="J2947">
        <v>0.21426523577946649</v>
      </c>
      <c r="K2947">
        <v>0.1227782114489606</v>
      </c>
      <c r="Q2947">
        <v>0.36086969642102723</v>
      </c>
      <c r="R2947">
        <v>0.27826060715794554</v>
      </c>
      <c r="S2947">
        <v>0.36086969642102723</v>
      </c>
    </row>
    <row r="2948" spans="2:19" x14ac:dyDescent="0.45">
      <c r="B2948" s="3">
        <v>44332</v>
      </c>
      <c r="I2948">
        <v>0.31795046225221174</v>
      </c>
      <c r="J2948">
        <v>0.29570352120660548</v>
      </c>
      <c r="K2948">
        <v>0.38634601654118295</v>
      </c>
      <c r="Q2948">
        <v>0.43953577525479814</v>
      </c>
      <c r="R2948">
        <v>0.27843922654357056</v>
      </c>
      <c r="S2948">
        <v>0.2820249982016314</v>
      </c>
    </row>
    <row r="2949" spans="2:19" x14ac:dyDescent="0.45">
      <c r="B2949" s="3">
        <v>44332</v>
      </c>
      <c r="I2949">
        <v>0.58417508417508412</v>
      </c>
      <c r="J2949">
        <v>0.25589225589225589</v>
      </c>
      <c r="K2949">
        <v>0.1599326599326599</v>
      </c>
      <c r="Q2949">
        <v>0.44938194335784692</v>
      </c>
      <c r="R2949">
        <v>0.2762217701976738</v>
      </c>
      <c r="S2949">
        <v>0.27439628644447922</v>
      </c>
    </row>
    <row r="2950" spans="2:19" x14ac:dyDescent="0.45">
      <c r="B2950" s="3">
        <v>44333</v>
      </c>
      <c r="I2950">
        <v>0.20465990668497908</v>
      </c>
      <c r="J2950">
        <v>0.27150482647107532</v>
      </c>
      <c r="K2950">
        <v>0.52383526684394577</v>
      </c>
      <c r="Q2950">
        <v>0.28598484848484845</v>
      </c>
      <c r="R2950">
        <v>0.28598484848484845</v>
      </c>
      <c r="S2950">
        <v>0.42803030303030298</v>
      </c>
    </row>
    <row r="2951" spans="2:19" x14ac:dyDescent="0.45">
      <c r="B2951" s="3">
        <v>44336</v>
      </c>
      <c r="I2951">
        <v>0.49607904791851282</v>
      </c>
      <c r="J2951">
        <v>0.27911652326368042</v>
      </c>
      <c r="K2951">
        <v>0.22480442881780674</v>
      </c>
      <c r="Q2951">
        <v>0.33837238599143366</v>
      </c>
      <c r="R2951">
        <v>0.28546233308138075</v>
      </c>
      <c r="S2951">
        <v>0.37616528092718571</v>
      </c>
    </row>
    <row r="2952" spans="2:19" x14ac:dyDescent="0.45">
      <c r="B2952" s="3">
        <v>44337</v>
      </c>
      <c r="I2952">
        <v>0.46099488211739015</v>
      </c>
      <c r="J2952">
        <v>0.27169746675517675</v>
      </c>
      <c r="K2952">
        <v>0.26730765112743315</v>
      </c>
      <c r="Q2952">
        <v>0.42125391305719168</v>
      </c>
      <c r="R2952">
        <v>0.28416877597205459</v>
      </c>
      <c r="S2952">
        <v>0.29457731097075357</v>
      </c>
    </row>
    <row r="2953" spans="2:19" x14ac:dyDescent="0.45">
      <c r="B2953" s="3">
        <v>44339</v>
      </c>
      <c r="I2953">
        <v>0.45471521942110177</v>
      </c>
      <c r="J2953">
        <v>0.27264239028944914</v>
      </c>
      <c r="K2953">
        <v>0.27264239028944914</v>
      </c>
      <c r="Q2953">
        <v>0.47741147741147744</v>
      </c>
      <c r="R2953">
        <v>0.27228327228327226</v>
      </c>
      <c r="S2953">
        <v>0.25030525030525025</v>
      </c>
    </row>
    <row r="2954" spans="2:19" x14ac:dyDescent="0.45">
      <c r="B2954" s="3">
        <v>44340</v>
      </c>
      <c r="I2954">
        <v>0.40174349881796695</v>
      </c>
      <c r="J2954">
        <v>0.28871158392434992</v>
      </c>
      <c r="K2954">
        <v>0.30954491725768324</v>
      </c>
      <c r="Q2954">
        <v>0.42080518351704788</v>
      </c>
      <c r="R2954">
        <v>0.27395203666390106</v>
      </c>
      <c r="S2954">
        <v>0.30524277981905096</v>
      </c>
    </row>
    <row r="2955" spans="2:19" x14ac:dyDescent="0.45">
      <c r="B2955" s="3">
        <v>44344</v>
      </c>
      <c r="I2955">
        <v>0.65616454350484554</v>
      </c>
      <c r="J2955">
        <v>0.21979487368569839</v>
      </c>
      <c r="K2955">
        <v>0.12404058280945625</v>
      </c>
      <c r="Q2955">
        <v>0.43527013251783886</v>
      </c>
      <c r="R2955">
        <v>0.28236493374108046</v>
      </c>
      <c r="S2955">
        <v>0.28236493374108046</v>
      </c>
    </row>
    <row r="2956" spans="2:19" x14ac:dyDescent="0.45">
      <c r="B2956" s="3">
        <v>44347</v>
      </c>
      <c r="I2956">
        <v>0.42279942279942279</v>
      </c>
      <c r="J2956">
        <v>0.29581529581529581</v>
      </c>
      <c r="K2956">
        <v>0.2813852813852814</v>
      </c>
      <c r="Q2956">
        <v>0.33404009412390767</v>
      </c>
      <c r="R2956">
        <v>0.28745624319223062</v>
      </c>
      <c r="S2956">
        <v>0.37850366268386171</v>
      </c>
    </row>
    <row r="2957" spans="2:19" x14ac:dyDescent="0.45">
      <c r="B2957" s="3">
        <v>44400</v>
      </c>
      <c r="I2957">
        <v>0.37678571428571433</v>
      </c>
      <c r="J2957">
        <v>0.28928571428571431</v>
      </c>
      <c r="K2957">
        <v>0.33392857142857146</v>
      </c>
      <c r="Q2957">
        <v>0.63498048906926297</v>
      </c>
      <c r="R2957">
        <v>0.22399933247407125</v>
      </c>
      <c r="S2957">
        <v>0.14102017845666587</v>
      </c>
    </row>
    <row r="2958" spans="2:19" x14ac:dyDescent="0.45">
      <c r="B2958" s="3">
        <v>44401</v>
      </c>
      <c r="I2958">
        <v>0.36756223005228456</v>
      </c>
      <c r="J2958">
        <v>0.27814204932939302</v>
      </c>
      <c r="K2958">
        <v>0.35429572061832232</v>
      </c>
      <c r="Q2958">
        <v>0.42681076011287983</v>
      </c>
      <c r="R2958">
        <v>0.26523176041117952</v>
      </c>
      <c r="S2958">
        <v>0.30795747947594082</v>
      </c>
    </row>
    <row r="2959" spans="2:19" x14ac:dyDescent="0.45">
      <c r="B2959" s="3">
        <v>44401</v>
      </c>
      <c r="I2959">
        <v>0.40952520625841854</v>
      </c>
      <c r="J2959">
        <v>0.26902243417669908</v>
      </c>
      <c r="K2959">
        <v>0.32145235956488222</v>
      </c>
      <c r="Q2959">
        <v>0.51387512307052541</v>
      </c>
      <c r="R2959">
        <v>0.25504486424026651</v>
      </c>
      <c r="S2959">
        <v>0.23108001268920811</v>
      </c>
    </row>
    <row r="2960" spans="2:19" x14ac:dyDescent="0.45">
      <c r="B2960" s="3">
        <v>44401</v>
      </c>
      <c r="I2960">
        <v>0.34820494425014198</v>
      </c>
      <c r="J2960">
        <v>0.31681762472722924</v>
      </c>
      <c r="K2960">
        <v>0.33497743102262878</v>
      </c>
      <c r="Q2960">
        <v>0.38018539817432806</v>
      </c>
      <c r="R2960">
        <v>0.26745091043984037</v>
      </c>
      <c r="S2960">
        <v>0.35236369138583162</v>
      </c>
    </row>
    <row r="2961" spans="2:19" x14ac:dyDescent="0.45">
      <c r="B2961" s="3">
        <v>44402</v>
      </c>
      <c r="I2961">
        <v>0.65508336668000533</v>
      </c>
      <c r="J2961">
        <v>0.21010537548352679</v>
      </c>
      <c r="K2961">
        <v>0.13481125783646797</v>
      </c>
      <c r="Q2961">
        <v>0.32659932659932661</v>
      </c>
      <c r="R2961">
        <v>0.265993265993266</v>
      </c>
      <c r="S2961">
        <v>0.40740740740740738</v>
      </c>
    </row>
    <row r="2962" spans="2:19" x14ac:dyDescent="0.45">
      <c r="B2962" s="3">
        <v>44402</v>
      </c>
      <c r="I2962">
        <v>0.43104104298134149</v>
      </c>
      <c r="J2962">
        <v>0.29395590589620441</v>
      </c>
      <c r="K2962">
        <v>0.2750030511224541</v>
      </c>
      <c r="Q2962">
        <v>0.32031562119357337</v>
      </c>
      <c r="R2962">
        <v>0.30216371240691509</v>
      </c>
      <c r="S2962">
        <v>0.3775206663995116</v>
      </c>
    </row>
    <row r="2963" spans="2:19" x14ac:dyDescent="0.45">
      <c r="B2963" s="3">
        <v>44403</v>
      </c>
      <c r="I2963">
        <v>0.43122478572209683</v>
      </c>
      <c r="J2963">
        <v>0.2830938121795768</v>
      </c>
      <c r="K2963">
        <v>0.28568140209832649</v>
      </c>
      <c r="Q2963">
        <v>0.48236919665491096</v>
      </c>
      <c r="R2963">
        <v>0.27519541805256093</v>
      </c>
      <c r="S2963">
        <v>0.24243538529252812</v>
      </c>
    </row>
    <row r="2964" spans="2:19" x14ac:dyDescent="0.45">
      <c r="B2964" s="3">
        <v>44403</v>
      </c>
      <c r="I2964">
        <v>0.24389375297417529</v>
      </c>
      <c r="J2964">
        <v>0.2848751823153608</v>
      </c>
      <c r="K2964">
        <v>0.471231064710464</v>
      </c>
      <c r="Q2964">
        <v>0.63684863122039237</v>
      </c>
      <c r="R2964">
        <v>0.21887224858510218</v>
      </c>
      <c r="S2964">
        <v>0.14427912019450548</v>
      </c>
    </row>
    <row r="2965" spans="2:19" x14ac:dyDescent="0.45">
      <c r="B2965" s="3">
        <v>44404</v>
      </c>
      <c r="I2965">
        <v>0.46711814038546712</v>
      </c>
      <c r="J2965">
        <v>0.27509893846527511</v>
      </c>
      <c r="K2965">
        <v>0.25778292114925777</v>
      </c>
      <c r="Q2965">
        <v>0.43132295055371977</v>
      </c>
      <c r="R2965">
        <v>0.28075236729082886</v>
      </c>
      <c r="S2965">
        <v>0.28792468215545142</v>
      </c>
    </row>
    <row r="2966" spans="2:19" x14ac:dyDescent="0.45">
      <c r="B2966" s="3">
        <v>44408</v>
      </c>
      <c r="I2966">
        <v>0.54901186189526963</v>
      </c>
      <c r="J2966">
        <v>0.26948464250091186</v>
      </c>
      <c r="K2966">
        <v>0.1815034956038184</v>
      </c>
      <c r="Q2966">
        <v>0.42328322288114972</v>
      </c>
      <c r="R2966">
        <v>0.28102332275340614</v>
      </c>
      <c r="S2966">
        <v>0.29569345436544409</v>
      </c>
    </row>
    <row r="2967" spans="2:19" x14ac:dyDescent="0.45">
      <c r="B2967" s="3">
        <v>44408</v>
      </c>
      <c r="I2967">
        <v>0.50332396014498648</v>
      </c>
      <c r="J2967">
        <v>0.2655267135867887</v>
      </c>
      <c r="K2967">
        <v>0.2311493262682249</v>
      </c>
      <c r="Q2967">
        <v>0.4880406636598677</v>
      </c>
      <c r="R2967">
        <v>0.27871266388926819</v>
      </c>
      <c r="S2967">
        <v>0.23324667245086414</v>
      </c>
    </row>
    <row r="2968" spans="2:19" x14ac:dyDescent="0.45">
      <c r="B2968" s="3">
        <v>44408</v>
      </c>
      <c r="I2968">
        <v>0.43269448213478062</v>
      </c>
      <c r="J2968">
        <v>0.29064902758932609</v>
      </c>
      <c r="K2968">
        <v>0.27665649027589323</v>
      </c>
      <c r="Q2968">
        <v>0.44562614859272587</v>
      </c>
      <c r="R2968">
        <v>0.2767656247262188</v>
      </c>
      <c r="S2968">
        <v>0.27760822668105534</v>
      </c>
    </row>
    <row r="2969" spans="2:19" x14ac:dyDescent="0.45">
      <c r="B2969" s="3" t="s">
        <v>5758</v>
      </c>
      <c r="I2969">
        <v>0.39395009416195859</v>
      </c>
      <c r="J2969">
        <v>0.2897834274952919</v>
      </c>
      <c r="K2969">
        <v>0.31626647834274951</v>
      </c>
      <c r="Q2969">
        <v>0.49625905758674055</v>
      </c>
      <c r="R2969">
        <v>0.27258792724348574</v>
      </c>
      <c r="S2969">
        <v>0.23115301516977371</v>
      </c>
    </row>
    <row r="2970" spans="2:19" x14ac:dyDescent="0.45">
      <c r="B2970" s="3" t="s">
        <v>5758</v>
      </c>
      <c r="I2970">
        <v>0.45825301614894248</v>
      </c>
      <c r="J2970">
        <v>0.26841027595075206</v>
      </c>
      <c r="K2970">
        <v>0.2733367079003054</v>
      </c>
      <c r="Q2970">
        <v>0.54480321079918659</v>
      </c>
      <c r="R2970">
        <v>0.25506478021568568</v>
      </c>
      <c r="S2970">
        <v>0.20013200898512767</v>
      </c>
    </row>
    <row r="2971" spans="2:19" x14ac:dyDescent="0.45">
      <c r="B2971" s="3" t="s">
        <v>5758</v>
      </c>
      <c r="I2971">
        <v>0.23361061596355714</v>
      </c>
      <c r="J2971">
        <v>0.27772826302238068</v>
      </c>
      <c r="K2971">
        <v>0.48866112101406223</v>
      </c>
      <c r="Q2971">
        <v>0.42584213172448471</v>
      </c>
      <c r="R2971">
        <v>0.30668677727501259</v>
      </c>
      <c r="S2971">
        <v>0.26747109100050281</v>
      </c>
    </row>
    <row r="2972" spans="2:19" x14ac:dyDescent="0.45">
      <c r="B2972" s="3" t="s">
        <v>5758</v>
      </c>
      <c r="I2972">
        <v>0.43657976010917188</v>
      </c>
      <c r="J2972">
        <v>0.28171011994541406</v>
      </c>
      <c r="K2972">
        <v>0.28171011994541406</v>
      </c>
      <c r="Q2972">
        <v>0.28935185185185186</v>
      </c>
      <c r="R2972">
        <v>0.28935185185185186</v>
      </c>
      <c r="S2972">
        <v>0.42129629629629628</v>
      </c>
    </row>
    <row r="2973" spans="2:19" x14ac:dyDescent="0.45">
      <c r="B2973" s="3" t="s">
        <v>5758</v>
      </c>
      <c r="I2973">
        <v>0.62591074681238612</v>
      </c>
      <c r="J2973">
        <v>0.22526972117136052</v>
      </c>
      <c r="K2973">
        <v>0.14881953201625336</v>
      </c>
      <c r="Q2973">
        <v>0.57942166765696179</v>
      </c>
      <c r="R2973">
        <v>0.2511388393741335</v>
      </c>
      <c r="S2973">
        <v>0.16943949296890476</v>
      </c>
    </row>
    <row r="2974" spans="2:19" x14ac:dyDescent="0.45">
      <c r="B2974" s="3" t="s">
        <v>5759</v>
      </c>
      <c r="I2974">
        <v>0.65441083674921585</v>
      </c>
      <c r="J2974">
        <v>0.20046465109571315</v>
      </c>
      <c r="K2974">
        <v>0.14512451215507099</v>
      </c>
      <c r="Q2974">
        <v>0.58438228438228434</v>
      </c>
      <c r="R2974">
        <v>0.24498834498834496</v>
      </c>
      <c r="S2974">
        <v>0.17062937062937059</v>
      </c>
    </row>
    <row r="2975" spans="2:19" x14ac:dyDescent="0.45">
      <c r="B2975" s="3" t="s">
        <v>5760</v>
      </c>
      <c r="I2975">
        <v>0.29246487867177523</v>
      </c>
      <c r="J2975">
        <v>0.30395913154533849</v>
      </c>
      <c r="K2975">
        <v>0.40357598978288634</v>
      </c>
      <c r="Q2975">
        <v>0.49986709197235507</v>
      </c>
      <c r="R2975">
        <v>0.27658160552897393</v>
      </c>
      <c r="S2975">
        <v>0.22355130249867092</v>
      </c>
    </row>
    <row r="2976" spans="2:19" x14ac:dyDescent="0.45">
      <c r="B2976" s="3" t="s">
        <v>5761</v>
      </c>
      <c r="I2976">
        <v>0.38686254643701457</v>
      </c>
      <c r="J2976">
        <v>0.29466396487673086</v>
      </c>
      <c r="K2976">
        <v>0.31847348868625469</v>
      </c>
      <c r="Q2976">
        <v>0.4039958561426461</v>
      </c>
      <c r="R2976">
        <v>0.312775157336808</v>
      </c>
      <c r="S2976">
        <v>0.28322898652054579</v>
      </c>
    </row>
    <row r="2977" spans="2:19" x14ac:dyDescent="0.45">
      <c r="B2977" s="3" t="s">
        <v>5761</v>
      </c>
      <c r="I2977">
        <v>0.30417635756901612</v>
      </c>
      <c r="J2977">
        <v>0.28192941652340986</v>
      </c>
      <c r="K2977">
        <v>0.41389422590757408</v>
      </c>
      <c r="Q2977">
        <v>0.32901650765252655</v>
      </c>
      <c r="R2977">
        <v>0.30101347399054651</v>
      </c>
      <c r="S2977">
        <v>0.36997001835692689</v>
      </c>
    </row>
    <row r="2978" spans="2:19" x14ac:dyDescent="0.45">
      <c r="B2978" s="3" t="s">
        <v>5761</v>
      </c>
      <c r="I2978">
        <v>0.56902356902356899</v>
      </c>
      <c r="J2978">
        <v>0.24074074074074073</v>
      </c>
      <c r="K2978">
        <v>0.1902356902356902</v>
      </c>
      <c r="Q2978">
        <v>0.34002556583201743</v>
      </c>
      <c r="R2978">
        <v>0.2989698473569441</v>
      </c>
      <c r="S2978">
        <v>0.36100458681103836</v>
      </c>
    </row>
    <row r="2979" spans="2:19" x14ac:dyDescent="0.45">
      <c r="B2979" s="3" t="s">
        <v>5761</v>
      </c>
      <c r="I2979">
        <v>0.41772564353209518</v>
      </c>
      <c r="J2979">
        <v>0.29651352231997397</v>
      </c>
      <c r="K2979">
        <v>0.28576083414793096</v>
      </c>
      <c r="Q2979">
        <v>0.3656114775659367</v>
      </c>
      <c r="R2979">
        <v>0.27984598857464121</v>
      </c>
      <c r="S2979">
        <v>0.35454253385942186</v>
      </c>
    </row>
    <row r="2980" spans="2:19" x14ac:dyDescent="0.45">
      <c r="B2980" s="3" t="s">
        <v>5762</v>
      </c>
      <c r="I2980">
        <v>0.39738330763672647</v>
      </c>
      <c r="J2980">
        <v>0.28414410730120288</v>
      </c>
      <c r="K2980">
        <v>0.31847258506207071</v>
      </c>
      <c r="Q2980">
        <v>0.56771944800113816</v>
      </c>
      <c r="R2980">
        <v>0.24334898278560252</v>
      </c>
      <c r="S2980">
        <v>0.18893156921325935</v>
      </c>
    </row>
    <row r="2981" spans="2:19" x14ac:dyDescent="0.45">
      <c r="B2981" s="3" t="s">
        <v>5762</v>
      </c>
      <c r="I2981">
        <v>0.44306529951430107</v>
      </c>
      <c r="J2981">
        <v>0.27846735024284941</v>
      </c>
      <c r="K2981">
        <v>0.27846735024284941</v>
      </c>
      <c r="Q2981">
        <v>0.57540860529184301</v>
      </c>
      <c r="R2981">
        <v>0.24762595849079128</v>
      </c>
      <c r="S2981">
        <v>0.17696543621736577</v>
      </c>
    </row>
    <row r="2982" spans="2:19" x14ac:dyDescent="0.45">
      <c r="B2982" s="3" t="s">
        <v>5762</v>
      </c>
      <c r="I2982">
        <v>0.57888860011358489</v>
      </c>
      <c r="J2982">
        <v>0.24138246363837632</v>
      </c>
      <c r="K2982">
        <v>0.17972893624803873</v>
      </c>
      <c r="Q2982">
        <v>0.31156793364168917</v>
      </c>
      <c r="R2982">
        <v>0.29426170570712984</v>
      </c>
      <c r="S2982">
        <v>0.394170360651181</v>
      </c>
    </row>
    <row r="2983" spans="2:19" x14ac:dyDescent="0.45">
      <c r="B2983" s="3" t="s">
        <v>5763</v>
      </c>
      <c r="I2983">
        <v>0.44139065069297623</v>
      </c>
      <c r="J2983">
        <v>0.27930467465351183</v>
      </c>
      <c r="K2983">
        <v>0.27930467465351183</v>
      </c>
      <c r="Q2983">
        <v>0.23182145099953325</v>
      </c>
      <c r="R2983">
        <v>0.2608791512901103</v>
      </c>
      <c r="S2983">
        <v>0.50729939771035659</v>
      </c>
    </row>
    <row r="2984" spans="2:19" x14ac:dyDescent="0.45">
      <c r="B2984" s="3" t="s">
        <v>5764</v>
      </c>
      <c r="I2984">
        <v>0.29426129426129427</v>
      </c>
      <c r="J2984">
        <v>0.28449328449328454</v>
      </c>
      <c r="K2984">
        <v>0.42124542124542125</v>
      </c>
      <c r="Q2984">
        <v>0.45638954983536434</v>
      </c>
      <c r="R2984">
        <v>0.27180522508231791</v>
      </c>
      <c r="S2984">
        <v>0.27180522508231791</v>
      </c>
    </row>
    <row r="2985" spans="2:19" x14ac:dyDescent="0.45">
      <c r="B2985" s="3" t="s">
        <v>5765</v>
      </c>
      <c r="I2985">
        <v>0.33825757575757576</v>
      </c>
      <c r="J2985">
        <v>0.28712121212121211</v>
      </c>
      <c r="K2985">
        <v>0.37462121212121213</v>
      </c>
      <c r="Q2985">
        <v>0.3761652809271856</v>
      </c>
      <c r="R2985">
        <v>0.28546233308138064</v>
      </c>
      <c r="S2985">
        <v>0.33837238599143354</v>
      </c>
    </row>
    <row r="2986" spans="2:19" x14ac:dyDescent="0.45">
      <c r="B2986" s="3" t="s">
        <v>5765</v>
      </c>
      <c r="I2986">
        <v>0.45772530879604206</v>
      </c>
      <c r="J2986">
        <v>0.26681115049057946</v>
      </c>
      <c r="K2986">
        <v>0.27546354071337847</v>
      </c>
      <c r="Q2986">
        <v>0.48299319727891155</v>
      </c>
      <c r="R2986">
        <v>0.30612244897959179</v>
      </c>
      <c r="S2986">
        <v>0.21088435374149656</v>
      </c>
    </row>
    <row r="2987" spans="2:19" x14ac:dyDescent="0.45">
      <c r="B2987" s="3" t="s">
        <v>5765</v>
      </c>
      <c r="I2987">
        <v>0.53042079871348158</v>
      </c>
      <c r="J2987">
        <v>0.26668453497721795</v>
      </c>
      <c r="K2987">
        <v>0.20289466630930048</v>
      </c>
      <c r="Q2987">
        <v>0.45496238179165016</v>
      </c>
      <c r="R2987">
        <v>0.27018780677317267</v>
      </c>
      <c r="S2987">
        <v>0.27484981143517734</v>
      </c>
    </row>
    <row r="2988" spans="2:19" x14ac:dyDescent="0.45">
      <c r="B2988" s="3" t="s">
        <v>5766</v>
      </c>
      <c r="I2988">
        <v>0.28261069111805531</v>
      </c>
      <c r="J2988">
        <v>0.26665536602830664</v>
      </c>
      <c r="K2988">
        <v>0.45073394285363805</v>
      </c>
      <c r="Q2988">
        <v>0.31076397285228352</v>
      </c>
      <c r="R2988">
        <v>0.28851703180667726</v>
      </c>
      <c r="S2988">
        <v>0.40071899534103916</v>
      </c>
    </row>
    <row r="2989" spans="2:19" x14ac:dyDescent="0.45">
      <c r="B2989" s="3" t="s">
        <v>5766</v>
      </c>
      <c r="I2989">
        <v>0.41750841750841755</v>
      </c>
      <c r="J2989">
        <v>0.27609427609427617</v>
      </c>
      <c r="K2989">
        <v>0.30639730639730645</v>
      </c>
      <c r="Q2989">
        <v>0.35699718213379411</v>
      </c>
      <c r="R2989">
        <v>0.30025064997742595</v>
      </c>
      <c r="S2989">
        <v>0.34275216788877988</v>
      </c>
    </row>
    <row r="2990" spans="2:19" x14ac:dyDescent="0.45">
      <c r="B2990" s="3" t="s">
        <v>5766</v>
      </c>
      <c r="I2990">
        <v>0.35086872418573767</v>
      </c>
      <c r="J2990">
        <v>0.27696601870408483</v>
      </c>
      <c r="K2990">
        <v>0.37216525711017756</v>
      </c>
      <c r="Q2990">
        <v>0.37237654320987656</v>
      </c>
      <c r="R2990">
        <v>0.28487654320987654</v>
      </c>
      <c r="S2990">
        <v>0.34274691358024689</v>
      </c>
    </row>
    <row r="2991" spans="2:19" x14ac:dyDescent="0.45">
      <c r="B2991" s="3" t="s">
        <v>5766</v>
      </c>
      <c r="I2991">
        <v>0.32955404383975812</v>
      </c>
      <c r="J2991">
        <v>0.28987150415721841</v>
      </c>
      <c r="K2991">
        <v>0.38057445200302337</v>
      </c>
      <c r="Q2991">
        <v>0.56747856943118602</v>
      </c>
      <c r="R2991">
        <v>0.24645395199938289</v>
      </c>
      <c r="S2991">
        <v>0.18606747856943121</v>
      </c>
    </row>
    <row r="2992" spans="2:19" x14ac:dyDescent="0.45">
      <c r="B2992" s="3" t="s">
        <v>5767</v>
      </c>
      <c r="I2992">
        <v>0.44246031746031739</v>
      </c>
      <c r="J2992">
        <v>0.27876984126984122</v>
      </c>
      <c r="K2992">
        <v>0.27876984126984122</v>
      </c>
      <c r="Q2992">
        <v>0.5930910206272525</v>
      </c>
      <c r="R2992">
        <v>0.24975078598267009</v>
      </c>
      <c r="S2992">
        <v>0.15715819339007747</v>
      </c>
    </row>
    <row r="2993" spans="2:19" x14ac:dyDescent="0.45">
      <c r="B2993" s="3" t="s">
        <v>5768</v>
      </c>
      <c r="I2993">
        <v>0.40206267480294949</v>
      </c>
      <c r="J2993">
        <v>0.27978006610729728</v>
      </c>
      <c r="K2993">
        <v>0.3181572590897534</v>
      </c>
      <c r="Q2993">
        <v>0.24365299198531451</v>
      </c>
      <c r="R2993">
        <v>0.26750036877386785</v>
      </c>
      <c r="S2993">
        <v>0.48884663924081756</v>
      </c>
    </row>
    <row r="2994" spans="2:19" x14ac:dyDescent="0.45">
      <c r="B2994" s="3" t="s">
        <v>5769</v>
      </c>
      <c r="I2994">
        <v>0.2747354462036864</v>
      </c>
      <c r="J2994">
        <v>0.28392029120942697</v>
      </c>
      <c r="K2994">
        <v>0.44134426258688669</v>
      </c>
      <c r="Q2994">
        <v>0.53465691396725878</v>
      </c>
      <c r="R2994">
        <v>0.2456585560033836</v>
      </c>
      <c r="S2994">
        <v>0.21968453002935762</v>
      </c>
    </row>
    <row r="2995" spans="2:19" x14ac:dyDescent="0.45">
      <c r="B2995" s="3" t="s">
        <v>5769</v>
      </c>
      <c r="I2995">
        <v>0.54163099925811786</v>
      </c>
      <c r="J2995">
        <v>0.25443702562346632</v>
      </c>
      <c r="K2995">
        <v>0.20393197511841576</v>
      </c>
      <c r="Q2995">
        <v>0.3080639167595689</v>
      </c>
      <c r="R2995">
        <v>0.2824228911185433</v>
      </c>
      <c r="S2995">
        <v>0.4095131921218878</v>
      </c>
    </row>
    <row r="2996" spans="2:19" x14ac:dyDescent="0.45">
      <c r="B2996" s="3" t="s">
        <v>5769</v>
      </c>
      <c r="I2996">
        <v>0.61777317332872883</v>
      </c>
      <c r="J2996">
        <v>0.22366111255000146</v>
      </c>
      <c r="K2996">
        <v>0.15856571412126969</v>
      </c>
      <c r="Q2996">
        <v>0.65589569160997729</v>
      </c>
      <c r="R2996">
        <v>0.2256235827664399</v>
      </c>
      <c r="S2996">
        <v>0.11848072562358275</v>
      </c>
    </row>
    <row r="2997" spans="2:19" x14ac:dyDescent="0.45">
      <c r="B2997" s="3" t="s">
        <v>5770</v>
      </c>
      <c r="I2997">
        <v>0.71088573360378626</v>
      </c>
      <c r="J2997">
        <v>0.17559161595672751</v>
      </c>
      <c r="K2997">
        <v>0.11352265043948612</v>
      </c>
      <c r="Q2997">
        <v>0.43706164636397193</v>
      </c>
      <c r="R2997">
        <v>0.30527870062753781</v>
      </c>
      <c r="S2997">
        <v>0.2576596530084902</v>
      </c>
    </row>
    <row r="2998" spans="2:19" x14ac:dyDescent="0.45">
      <c r="B2998" s="3" t="s">
        <v>5770</v>
      </c>
      <c r="I2998">
        <v>0.62979135332700298</v>
      </c>
      <c r="J2998">
        <v>0.2200990211095632</v>
      </c>
      <c r="K2998">
        <v>0.1501096255634338</v>
      </c>
      <c r="Q2998">
        <v>0.19709919709919707</v>
      </c>
      <c r="R2998">
        <v>0.27751877751877752</v>
      </c>
      <c r="S2998">
        <v>0.52538202538202539</v>
      </c>
    </row>
    <row r="2999" spans="2:19" x14ac:dyDescent="0.45">
      <c r="B2999" s="3" t="s">
        <v>5770</v>
      </c>
      <c r="I2999">
        <v>0.51289992956402841</v>
      </c>
      <c r="J2999">
        <v>0.26799564373902657</v>
      </c>
      <c r="K2999">
        <v>0.21910442669694516</v>
      </c>
      <c r="Q2999">
        <v>0.30743879472693031</v>
      </c>
      <c r="R2999">
        <v>0.30743879472693031</v>
      </c>
      <c r="S2999">
        <v>0.38512241054613938</v>
      </c>
    </row>
    <row r="3000" spans="2:19" x14ac:dyDescent="0.45">
      <c r="B3000" s="3" t="s">
        <v>5770</v>
      </c>
      <c r="I3000">
        <v>0.5414597049691765</v>
      </c>
      <c r="J3000">
        <v>0.24675822382701737</v>
      </c>
      <c r="K3000">
        <v>0.21178207120380596</v>
      </c>
      <c r="Q3000">
        <v>0.45484117872177571</v>
      </c>
      <c r="R3000">
        <v>0.27257941063911212</v>
      </c>
      <c r="S3000">
        <v>0.27257941063911212</v>
      </c>
    </row>
    <row r="3001" spans="2:19" x14ac:dyDescent="0.45">
      <c r="B3001" s="3" t="s">
        <v>5771</v>
      </c>
      <c r="I3001">
        <v>0.23919460948172941</v>
      </c>
      <c r="J3001">
        <v>0.25000931748461336</v>
      </c>
      <c r="K3001">
        <v>0.51079607303365726</v>
      </c>
      <c r="Q3001">
        <v>0.54376064818026937</v>
      </c>
      <c r="R3001">
        <v>0.25402221759676835</v>
      </c>
      <c r="S3001">
        <v>0.20221713422296234</v>
      </c>
    </row>
    <row r="3002" spans="2:19" x14ac:dyDescent="0.45">
      <c r="B3002" s="3" t="s">
        <v>5771</v>
      </c>
      <c r="I3002">
        <v>0.69100529100529107</v>
      </c>
      <c r="J3002">
        <v>0.19894179894179895</v>
      </c>
      <c r="K3002">
        <v>0.11005291005291006</v>
      </c>
      <c r="Q3002">
        <v>0.68314125295508277</v>
      </c>
      <c r="R3002">
        <v>0.18668735224586289</v>
      </c>
      <c r="S3002">
        <v>0.13017139479905437</v>
      </c>
    </row>
    <row r="3003" spans="2:19" x14ac:dyDescent="0.45">
      <c r="B3003" s="3" t="s">
        <v>5772</v>
      </c>
      <c r="I3003">
        <v>0.42125391305719173</v>
      </c>
      <c r="J3003">
        <v>0.29457731097075363</v>
      </c>
      <c r="K3003">
        <v>0.28416877597205464</v>
      </c>
      <c r="Q3003">
        <v>0.41798941798941797</v>
      </c>
      <c r="R3003">
        <v>0.29100529100529099</v>
      </c>
      <c r="S3003">
        <v>0.29100529100529099</v>
      </c>
    </row>
    <row r="3004" spans="2:19" x14ac:dyDescent="0.45">
      <c r="B3004" s="3" t="s">
        <v>5772</v>
      </c>
      <c r="I3004">
        <v>0.33227513227513222</v>
      </c>
      <c r="J3004">
        <v>0.29259259259259252</v>
      </c>
      <c r="K3004">
        <v>0.37513227513227509</v>
      </c>
      <c r="Q3004">
        <v>0.32176539935160625</v>
      </c>
      <c r="R3004">
        <v>0.28463012083701739</v>
      </c>
      <c r="S3004">
        <v>0.39360447981137636</v>
      </c>
    </row>
    <row r="3005" spans="2:19" x14ac:dyDescent="0.45">
      <c r="B3005" s="3" t="s">
        <v>5772</v>
      </c>
      <c r="I3005">
        <v>0.27019178120169951</v>
      </c>
      <c r="J3005">
        <v>0.2659292066066441</v>
      </c>
      <c r="K3005">
        <v>0.4638790121916565</v>
      </c>
      <c r="Q3005">
        <v>0.55470182317427774</v>
      </c>
      <c r="R3005">
        <v>0.23997314100373504</v>
      </c>
      <c r="S3005">
        <v>0.20532503582198719</v>
      </c>
    </row>
    <row r="3006" spans="2:19" x14ac:dyDescent="0.45">
      <c r="B3006" s="3" t="s">
        <v>5772</v>
      </c>
      <c r="I3006">
        <v>0.59844081486593559</v>
      </c>
      <c r="J3006">
        <v>0.22423638269048898</v>
      </c>
      <c r="K3006">
        <v>0.1773228024435754</v>
      </c>
      <c r="Q3006">
        <v>0.25032877248943736</v>
      </c>
      <c r="R3006">
        <v>0.2763507652704329</v>
      </c>
      <c r="S3006">
        <v>0.47332046224012986</v>
      </c>
    </row>
    <row r="3007" spans="2:19" x14ac:dyDescent="0.45">
      <c r="B3007" s="3" t="s">
        <v>5772</v>
      </c>
      <c r="I3007">
        <v>0.45325194754518722</v>
      </c>
      <c r="J3007">
        <v>0.27556893404127819</v>
      </c>
      <c r="K3007">
        <v>0.27117911841353459</v>
      </c>
      <c r="Q3007">
        <v>0.29607228195937874</v>
      </c>
      <c r="R3007">
        <v>0.28599163679808842</v>
      </c>
      <c r="S3007">
        <v>0.41793608124253284</v>
      </c>
    </row>
    <row r="3008" spans="2:19" x14ac:dyDescent="0.45">
      <c r="B3008" s="3" t="s">
        <v>5773</v>
      </c>
      <c r="I3008">
        <v>0.25521821631878561</v>
      </c>
      <c r="J3008">
        <v>0.28368121442125238</v>
      </c>
      <c r="K3008">
        <v>0.46110056925996207</v>
      </c>
      <c r="Q3008">
        <v>0.49959122404942841</v>
      </c>
      <c r="R3008">
        <v>0.26739308163456776</v>
      </c>
      <c r="S3008">
        <v>0.23301569431600397</v>
      </c>
    </row>
    <row r="3009" spans="2:19" x14ac:dyDescent="0.45">
      <c r="B3009" s="3" t="s">
        <v>5773</v>
      </c>
      <c r="I3009">
        <v>0.239763149281573</v>
      </c>
      <c r="J3009">
        <v>0.30570923433593827</v>
      </c>
      <c r="K3009">
        <v>0.45452761638248868</v>
      </c>
      <c r="Q3009">
        <v>0.50523381499601772</v>
      </c>
      <c r="R3009">
        <v>0.27634922440929954</v>
      </c>
      <c r="S3009">
        <v>0.21841696059468274</v>
      </c>
    </row>
    <row r="3010" spans="2:19" x14ac:dyDescent="0.45">
      <c r="B3010" s="3" t="s">
        <v>5774</v>
      </c>
      <c r="I3010">
        <v>0.37476056410454189</v>
      </c>
      <c r="J3010">
        <v>0.26494144265751352</v>
      </c>
      <c r="K3010">
        <v>0.36029799323794465</v>
      </c>
      <c r="Q3010">
        <v>0.45759795759795757</v>
      </c>
      <c r="R3010">
        <v>0.26254301254301254</v>
      </c>
      <c r="S3010">
        <v>0.27985902985902988</v>
      </c>
    </row>
    <row r="3011" spans="2:19" x14ac:dyDescent="0.45">
      <c r="B3011" s="3" t="s">
        <v>5774</v>
      </c>
      <c r="I3011">
        <v>0.42079038727897394</v>
      </c>
      <c r="J3011">
        <v>0.3211735290414261</v>
      </c>
      <c r="K3011">
        <v>0.25803608367959996</v>
      </c>
      <c r="Q3011">
        <v>0.46964547813750079</v>
      </c>
      <c r="R3011">
        <v>0.27554210338564422</v>
      </c>
      <c r="S3011">
        <v>0.25481241847685487</v>
      </c>
    </row>
    <row r="3012" spans="2:19" x14ac:dyDescent="0.45">
      <c r="B3012" s="3" t="s">
        <v>5774</v>
      </c>
      <c r="I3012">
        <v>0.54022559414602467</v>
      </c>
      <c r="J3012">
        <v>0.24922644547332129</v>
      </c>
      <c r="K3012">
        <v>0.2105479603806541</v>
      </c>
      <c r="Q3012">
        <v>0.48209111163250534</v>
      </c>
      <c r="R3012">
        <v>0.26689567904576839</v>
      </c>
      <c r="S3012">
        <v>0.25101320932172627</v>
      </c>
    </row>
    <row r="3013" spans="2:19" x14ac:dyDescent="0.45">
      <c r="B3013" s="3" t="s">
        <v>5774</v>
      </c>
      <c r="I3013">
        <v>0.51126814362108475</v>
      </c>
      <c r="J3013">
        <v>0.26222307104660053</v>
      </c>
      <c r="K3013">
        <v>0.2265087853323148</v>
      </c>
      <c r="Q3013">
        <v>0.35926525581697993</v>
      </c>
      <c r="R3013">
        <v>0.29395700085355259</v>
      </c>
      <c r="S3013">
        <v>0.34677774332946742</v>
      </c>
    </row>
    <row r="3014" spans="2:19" x14ac:dyDescent="0.45">
      <c r="B3014" s="3" t="s">
        <v>5775</v>
      </c>
      <c r="I3014">
        <v>0.7073769616739618</v>
      </c>
      <c r="J3014">
        <v>0.18260915981637668</v>
      </c>
      <c r="K3014">
        <v>0.11001387850966161</v>
      </c>
      <c r="Q3014">
        <v>0.50597465662028063</v>
      </c>
      <c r="R3014">
        <v>0.27890760602381842</v>
      </c>
      <c r="S3014">
        <v>0.21511773735590095</v>
      </c>
    </row>
    <row r="3015" spans="2:19" x14ac:dyDescent="0.45">
      <c r="B3015" s="3" t="s">
        <v>5775</v>
      </c>
      <c r="I3015">
        <v>0.50100092392978135</v>
      </c>
      <c r="J3015">
        <v>0.27155836156452112</v>
      </c>
      <c r="K3015">
        <v>0.22744071450569758</v>
      </c>
      <c r="Q3015">
        <v>0.40238481186757052</v>
      </c>
      <c r="R3015">
        <v>0.31857255133117202</v>
      </c>
      <c r="S3015">
        <v>0.27904263680125752</v>
      </c>
    </row>
    <row r="3016" spans="2:19" x14ac:dyDescent="0.45">
      <c r="B3016" s="3" t="s">
        <v>5775</v>
      </c>
      <c r="I3016">
        <v>0.29593267882187935</v>
      </c>
      <c r="J3016">
        <v>0.29593267882187935</v>
      </c>
      <c r="K3016">
        <v>0.40813464235624125</v>
      </c>
      <c r="Q3016">
        <v>0.45941622555412542</v>
      </c>
      <c r="R3016">
        <v>0.27248679503680906</v>
      </c>
      <c r="S3016">
        <v>0.26809697940906546</v>
      </c>
    </row>
    <row r="3017" spans="2:19" x14ac:dyDescent="0.45">
      <c r="B3017" s="3" t="s">
        <v>5775</v>
      </c>
      <c r="I3017">
        <v>0.43984170255356692</v>
      </c>
      <c r="J3017">
        <v>0.2980555226317938</v>
      </c>
      <c r="K3017">
        <v>0.26210277481463923</v>
      </c>
      <c r="Q3017">
        <v>0.4262003534733424</v>
      </c>
      <c r="R3017">
        <v>0.2722191283771041</v>
      </c>
      <c r="S3017">
        <v>0.30158051814955339</v>
      </c>
    </row>
    <row r="3018" spans="2:19" x14ac:dyDescent="0.45">
      <c r="B3018" s="3" t="s">
        <v>5776</v>
      </c>
      <c r="I3018">
        <v>0.57577384147432453</v>
      </c>
      <c r="J3018">
        <v>0.24834496332080871</v>
      </c>
      <c r="K3018">
        <v>0.1758811952048667</v>
      </c>
      <c r="Q3018">
        <v>0.42283009206176042</v>
      </c>
      <c r="R3018">
        <v>0.28127956941367682</v>
      </c>
      <c r="S3018">
        <v>0.29589033852456281</v>
      </c>
    </row>
    <row r="3019" spans="2:19" x14ac:dyDescent="0.45">
      <c r="B3019" s="3">
        <v>44450</v>
      </c>
      <c r="I3019">
        <v>0.59389038634321656</v>
      </c>
      <c r="J3019">
        <v>0.25067385444743934</v>
      </c>
      <c r="K3019">
        <v>0.15543575920934413</v>
      </c>
      <c r="Q3019">
        <v>0.30794468600472535</v>
      </c>
      <c r="R3019">
        <v>0.29106855679313837</v>
      </c>
      <c r="S3019">
        <v>0.40098675720213633</v>
      </c>
    </row>
    <row r="3020" spans="2:19" x14ac:dyDescent="0.45">
      <c r="B3020" s="3">
        <v>44450</v>
      </c>
      <c r="I3020">
        <v>0.44080687830687831</v>
      </c>
      <c r="J3020">
        <v>0.28207671957671959</v>
      </c>
      <c r="K3020">
        <v>0.27711640211640215</v>
      </c>
      <c r="Q3020">
        <v>0.50638782490818235</v>
      </c>
      <c r="R3020">
        <v>0.27769108305354584</v>
      </c>
      <c r="S3020">
        <v>0.21592109203827176</v>
      </c>
    </row>
    <row r="3021" spans="2:19" x14ac:dyDescent="0.45">
      <c r="B3021" s="3">
        <v>44450</v>
      </c>
      <c r="I3021">
        <v>0.29161230702326596</v>
      </c>
      <c r="J3021">
        <v>0.25308490976299197</v>
      </c>
      <c r="K3021">
        <v>0.45530278321374212</v>
      </c>
      <c r="Q3021">
        <v>0.45225327925186143</v>
      </c>
      <c r="R3021">
        <v>0.26957250708477676</v>
      </c>
      <c r="S3021">
        <v>0.27817421366336192</v>
      </c>
    </row>
    <row r="3022" spans="2:19" x14ac:dyDescent="0.45">
      <c r="B3022" s="3">
        <v>44450</v>
      </c>
      <c r="I3022">
        <v>0.5357142857142857</v>
      </c>
      <c r="J3022">
        <v>0.24999999999999997</v>
      </c>
      <c r="K3022">
        <v>0.21428571428571427</v>
      </c>
      <c r="Q3022">
        <v>0.45667368013736725</v>
      </c>
      <c r="R3022">
        <v>0.28351350697719413</v>
      </c>
      <c r="S3022">
        <v>0.25981281288543856</v>
      </c>
    </row>
    <row r="3023" spans="2:19" x14ac:dyDescent="0.45">
      <c r="B3023" s="3">
        <v>44451</v>
      </c>
      <c r="I3023">
        <v>0.37722082985240885</v>
      </c>
      <c r="J3023">
        <v>0.29468114731272627</v>
      </c>
      <c r="K3023">
        <v>0.32809802283486494</v>
      </c>
      <c r="Q3023">
        <v>0.41212753306486882</v>
      </c>
      <c r="R3023">
        <v>0.27706063076746917</v>
      </c>
      <c r="S3023">
        <v>0.31081183616766206</v>
      </c>
    </row>
    <row r="3024" spans="2:19" x14ac:dyDescent="0.45">
      <c r="B3024" s="3">
        <v>44451</v>
      </c>
      <c r="I3024">
        <v>0.32973678964014175</v>
      </c>
      <c r="J3024">
        <v>0.30382468350415504</v>
      </c>
      <c r="K3024">
        <v>0.36643852685570333</v>
      </c>
      <c r="Q3024">
        <v>0.33318273545977528</v>
      </c>
      <c r="R3024">
        <v>0.29862052347820844</v>
      </c>
      <c r="S3024">
        <v>0.36819674106201622</v>
      </c>
    </row>
    <row r="3025" spans="2:19" x14ac:dyDescent="0.45">
      <c r="B3025" s="3">
        <v>44451</v>
      </c>
      <c r="I3025">
        <v>0.34176742797432452</v>
      </c>
      <c r="J3025">
        <v>0.32295865054485745</v>
      </c>
      <c r="K3025">
        <v>0.33527392148081803</v>
      </c>
      <c r="Q3025">
        <v>0.54758624402805278</v>
      </c>
      <c r="R3025">
        <v>0.27180208666494804</v>
      </c>
      <c r="S3025">
        <v>0.18061166930699918</v>
      </c>
    </row>
    <row r="3026" spans="2:19" x14ac:dyDescent="0.45">
      <c r="B3026" s="3">
        <v>44452</v>
      </c>
      <c r="I3026">
        <v>0.70464093075427447</v>
      </c>
      <c r="J3026">
        <v>0.1994330245785999</v>
      </c>
      <c r="K3026">
        <v>9.5926044667125621E-2</v>
      </c>
      <c r="Q3026">
        <v>0.3577016204134848</v>
      </c>
      <c r="R3026">
        <v>0.31206928664555783</v>
      </c>
      <c r="S3026">
        <v>0.33022909294095737</v>
      </c>
    </row>
    <row r="3027" spans="2:19" x14ac:dyDescent="0.45">
      <c r="B3027" s="3">
        <v>44453</v>
      </c>
      <c r="I3027">
        <v>0.59953175913550161</v>
      </c>
      <c r="J3027">
        <v>0.23157830367516666</v>
      </c>
      <c r="K3027">
        <v>0.16888993718933185</v>
      </c>
      <c r="Q3027">
        <v>0.64314363143631437</v>
      </c>
      <c r="R3027">
        <v>0.22037940379403798</v>
      </c>
      <c r="S3027">
        <v>0.13647696476964771</v>
      </c>
    </row>
    <row r="3028" spans="2:19" x14ac:dyDescent="0.45">
      <c r="B3028" s="3">
        <v>44456</v>
      </c>
      <c r="I3028">
        <v>0.50274719205728546</v>
      </c>
      <c r="J3028">
        <v>0.26490126834748745</v>
      </c>
      <c r="K3028">
        <v>0.232351539595227</v>
      </c>
      <c r="Q3028">
        <v>0.5812890812890813</v>
      </c>
      <c r="R3028">
        <v>0.25300625300625301</v>
      </c>
      <c r="S3028">
        <v>0.16570466570466569</v>
      </c>
    </row>
    <row r="3029" spans="2:19" x14ac:dyDescent="0.45">
      <c r="B3029" s="3">
        <v>44457</v>
      </c>
      <c r="I3029">
        <v>0.34451490365468856</v>
      </c>
      <c r="J3029">
        <v>0.29672517844560853</v>
      </c>
      <c r="K3029">
        <v>0.3587599178997028</v>
      </c>
      <c r="Q3029">
        <v>0.3574778010575676</v>
      </c>
      <c r="R3029">
        <v>0.28055472413449073</v>
      </c>
      <c r="S3029">
        <v>0.36196747480794178</v>
      </c>
    </row>
    <row r="3030" spans="2:19" x14ac:dyDescent="0.45">
      <c r="B3030" s="3">
        <v>44457</v>
      </c>
      <c r="I3030">
        <v>0.57645027405506455</v>
      </c>
      <c r="J3030">
        <v>0.25542565662326144</v>
      </c>
      <c r="K3030">
        <v>0.16812406932167412</v>
      </c>
      <c r="Q3030">
        <v>0.37551405395208454</v>
      </c>
      <c r="R3030">
        <v>0.29809469911337483</v>
      </c>
      <c r="S3030">
        <v>0.32639124693454064</v>
      </c>
    </row>
    <row r="3031" spans="2:19" x14ac:dyDescent="0.45">
      <c r="B3031" s="3">
        <v>44458</v>
      </c>
      <c r="I3031">
        <v>0.52322320368440844</v>
      </c>
      <c r="J3031">
        <v>0.27528257893928165</v>
      </c>
      <c r="K3031">
        <v>0.20149421737631001</v>
      </c>
      <c r="Q3031">
        <v>0.60987088449268134</v>
      </c>
      <c r="R3031">
        <v>0.22086193111200839</v>
      </c>
      <c r="S3031">
        <v>0.16926718439531041</v>
      </c>
    </row>
    <row r="3032" spans="2:19" x14ac:dyDescent="0.45">
      <c r="B3032" s="3">
        <v>44458</v>
      </c>
      <c r="I3032">
        <v>0.41257480712380129</v>
      </c>
      <c r="J3032">
        <v>0.27629966111471621</v>
      </c>
      <c r="K3032">
        <v>0.31112553176148239</v>
      </c>
    </row>
    <row r="3033" spans="2:19" x14ac:dyDescent="0.45">
      <c r="B3033" s="3">
        <v>44458</v>
      </c>
      <c r="I3033">
        <v>0.38431644587659619</v>
      </c>
      <c r="J3033">
        <v>0.32703037355292991</v>
      </c>
      <c r="K3033">
        <v>0.28865318057047379</v>
      </c>
    </row>
    <row r="3034" spans="2:19" x14ac:dyDescent="0.45">
      <c r="B3034" s="3">
        <v>44459</v>
      </c>
      <c r="I3034">
        <v>0.50028502999138103</v>
      </c>
      <c r="J3034">
        <v>0.26657989303106533</v>
      </c>
      <c r="K3034">
        <v>0.23313507697755367</v>
      </c>
    </row>
    <row r="3035" spans="2:19" x14ac:dyDescent="0.45">
      <c r="B3035" s="3">
        <v>44459</v>
      </c>
      <c r="I3035">
        <v>0.24343434343434339</v>
      </c>
      <c r="J3035">
        <v>0.27979797979797977</v>
      </c>
      <c r="K3035">
        <v>0.47676767676767673</v>
      </c>
    </row>
    <row r="3036" spans="2:19" x14ac:dyDescent="0.45">
      <c r="B3036" s="3">
        <v>44459</v>
      </c>
      <c r="I3036">
        <v>0.35329939103524011</v>
      </c>
      <c r="J3036">
        <v>0.29340121792951979</v>
      </c>
      <c r="K3036">
        <v>0.35329939103524011</v>
      </c>
    </row>
    <row r="3037" spans="2:19" x14ac:dyDescent="0.45">
      <c r="B3037" s="3">
        <v>44461</v>
      </c>
      <c r="I3037">
        <v>0.36316908897554057</v>
      </c>
      <c r="J3037">
        <v>0.3011343495214463</v>
      </c>
      <c r="K3037">
        <v>0.33569656150301314</v>
      </c>
    </row>
    <row r="3038" spans="2:19" x14ac:dyDescent="0.45">
      <c r="B3038" s="3">
        <v>44462</v>
      </c>
      <c r="I3038">
        <v>0.44134426258688669</v>
      </c>
      <c r="J3038">
        <v>0.2747354462036864</v>
      </c>
      <c r="K3038">
        <v>0.28392029120942697</v>
      </c>
    </row>
    <row r="3039" spans="2:19" x14ac:dyDescent="0.45">
      <c r="B3039" s="3">
        <v>44463</v>
      </c>
      <c r="I3039">
        <v>0.56166560191327985</v>
      </c>
      <c r="J3039">
        <v>0.27098792733467658</v>
      </c>
      <c r="K3039">
        <v>0.16734647075204348</v>
      </c>
    </row>
    <row r="3040" spans="2:19" x14ac:dyDescent="0.45">
      <c r="B3040" s="3">
        <v>44464</v>
      </c>
      <c r="I3040">
        <v>0.26190248108056324</v>
      </c>
      <c r="J3040">
        <v>0.29562218603314494</v>
      </c>
      <c r="K3040">
        <v>0.44247533288629176</v>
      </c>
    </row>
    <row r="3041" spans="2:11" x14ac:dyDescent="0.45">
      <c r="B3041" s="3">
        <v>44464</v>
      </c>
      <c r="I3041">
        <v>0.56257707761467157</v>
      </c>
      <c r="J3041">
        <v>0.25555953375502255</v>
      </c>
      <c r="K3041">
        <v>0.18186338863030593</v>
      </c>
    </row>
    <row r="3042" spans="2:11" x14ac:dyDescent="0.45">
      <c r="B3042" s="3">
        <v>44464</v>
      </c>
      <c r="I3042">
        <v>0.40174349881796695</v>
      </c>
      <c r="J3042">
        <v>0.28871158392434992</v>
      </c>
      <c r="K3042">
        <v>0.30954491725768324</v>
      </c>
    </row>
    <row r="3043" spans="2:11" x14ac:dyDescent="0.45">
      <c r="B3043" s="3">
        <v>44465</v>
      </c>
      <c r="I3043">
        <v>0.64698972469481919</v>
      </c>
      <c r="J3043">
        <v>0.229013342059529</v>
      </c>
      <c r="K3043">
        <v>0.12399693324565186</v>
      </c>
    </row>
    <row r="3044" spans="2:11" x14ac:dyDescent="0.45">
      <c r="B3044" s="3">
        <v>44465</v>
      </c>
      <c r="I3044">
        <v>0.24594538253074841</v>
      </c>
      <c r="J3044">
        <v>0.28697102355638943</v>
      </c>
      <c r="K3044">
        <v>0.46708359391286225</v>
      </c>
    </row>
    <row r="3045" spans="2:11" x14ac:dyDescent="0.45">
      <c r="B3045" s="3">
        <v>44465</v>
      </c>
      <c r="I3045">
        <v>0.45554747082760666</v>
      </c>
      <c r="J3045">
        <v>0.30193763979842081</v>
      </c>
      <c r="K3045">
        <v>0.24251488937397256</v>
      </c>
    </row>
    <row r="3046" spans="2:11" x14ac:dyDescent="0.45">
      <c r="B3046" s="3">
        <v>44466</v>
      </c>
      <c r="I3046">
        <v>0.64092140921409213</v>
      </c>
      <c r="J3046">
        <v>0.21815718157181577</v>
      </c>
      <c r="K3046">
        <v>0.14092140921409216</v>
      </c>
    </row>
    <row r="3047" spans="2:11" x14ac:dyDescent="0.45">
      <c r="B3047" s="3">
        <v>44467</v>
      </c>
      <c r="I3047">
        <v>0.6057407886045777</v>
      </c>
      <c r="J3047">
        <v>0.25078257373424084</v>
      </c>
      <c r="K3047">
        <v>0.14347663766118149</v>
      </c>
    </row>
    <row r="3048" spans="2:11" x14ac:dyDescent="0.45">
      <c r="B3048" s="3">
        <v>44468</v>
      </c>
      <c r="I3048">
        <v>0.69951690821256041</v>
      </c>
      <c r="J3048">
        <v>0.19227053140096614</v>
      </c>
      <c r="K3048">
        <v>0.10821256038647338</v>
      </c>
    </row>
    <row r="3049" spans="2:11" x14ac:dyDescent="0.45">
      <c r="B3049" s="3">
        <v>44468</v>
      </c>
      <c r="I3049">
        <v>0.67840851736517827</v>
      </c>
      <c r="J3049">
        <v>0.20947728289956097</v>
      </c>
      <c r="K3049">
        <v>0.11211419973526077</v>
      </c>
    </row>
    <row r="3050" spans="2:11" x14ac:dyDescent="0.45">
      <c r="B3050" s="3">
        <v>44468</v>
      </c>
      <c r="I3050">
        <v>0.42953342953342954</v>
      </c>
      <c r="J3050">
        <v>0.27801827801827805</v>
      </c>
      <c r="K3050">
        <v>0.29244829244829246</v>
      </c>
    </row>
    <row r="3051" spans="2:11" x14ac:dyDescent="0.45">
      <c r="B3051" s="3">
        <v>44468</v>
      </c>
      <c r="I3051">
        <v>0.44152864263424685</v>
      </c>
      <c r="J3051">
        <v>0.30428121602349584</v>
      </c>
      <c r="K3051">
        <v>0.2541901413422572</v>
      </c>
    </row>
    <row r="3052" spans="2:11" x14ac:dyDescent="0.45">
      <c r="B3052" s="3">
        <v>44469</v>
      </c>
      <c r="I3052">
        <v>0.45841711105283101</v>
      </c>
      <c r="J3052">
        <v>0.29319287816534079</v>
      </c>
      <c r="K3052">
        <v>0.24839001078182824</v>
      </c>
    </row>
    <row r="3053" spans="2:11" x14ac:dyDescent="0.45">
      <c r="B3053" s="3">
        <v>44471</v>
      </c>
      <c r="I3053">
        <v>0.28433140933140932</v>
      </c>
      <c r="J3053">
        <v>0.28929172679172677</v>
      </c>
      <c r="K3053">
        <v>0.42637686387686385</v>
      </c>
    </row>
    <row r="3054" spans="2:11" x14ac:dyDescent="0.45">
      <c r="B3054" s="3">
        <v>44471</v>
      </c>
      <c r="I3054">
        <v>0.2776026729515102</v>
      </c>
      <c r="J3054">
        <v>0.28737068271951993</v>
      </c>
      <c r="K3054">
        <v>0.43502664432896992</v>
      </c>
    </row>
    <row r="3055" spans="2:11" x14ac:dyDescent="0.45">
      <c r="B3055" s="3">
        <v>44471</v>
      </c>
      <c r="I3055">
        <v>0.31605285792477916</v>
      </c>
      <c r="J3055">
        <v>0.3045586050512159</v>
      </c>
      <c r="K3055">
        <v>0.37938853702400499</v>
      </c>
    </row>
    <row r="3056" spans="2:11" x14ac:dyDescent="0.45">
      <c r="B3056" s="3">
        <v>44472</v>
      </c>
      <c r="I3056">
        <v>0.49454278511870131</v>
      </c>
      <c r="J3056">
        <v>0.25669686140890324</v>
      </c>
      <c r="K3056">
        <v>0.24876035347239533</v>
      </c>
    </row>
    <row r="3057" spans="2:11" x14ac:dyDescent="0.45">
      <c r="B3057" s="3">
        <v>44472</v>
      </c>
      <c r="I3057">
        <v>0.56358543417366946</v>
      </c>
      <c r="J3057">
        <v>0.26106442577030814</v>
      </c>
      <c r="K3057">
        <v>0.17535014005602242</v>
      </c>
    </row>
    <row r="3058" spans="2:11" x14ac:dyDescent="0.45">
      <c r="B3058" s="3">
        <v>44472</v>
      </c>
      <c r="I3058">
        <v>0.49750484363631536</v>
      </c>
      <c r="J3058">
        <v>0.28163694190453931</v>
      </c>
      <c r="K3058">
        <v>0.22085821445914522</v>
      </c>
    </row>
    <row r="3059" spans="2:11" x14ac:dyDescent="0.45">
      <c r="B3059" s="3">
        <v>44472</v>
      </c>
      <c r="I3059">
        <v>0.45881976593072438</v>
      </c>
      <c r="J3059">
        <v>0.28847520534226129</v>
      </c>
      <c r="K3059">
        <v>0.25270502872701428</v>
      </c>
    </row>
    <row r="3060" spans="2:11" x14ac:dyDescent="0.45">
      <c r="B3060" s="3">
        <v>44473</v>
      </c>
      <c r="I3060">
        <v>0.39479905437352247</v>
      </c>
      <c r="J3060">
        <v>0.30260047281323876</v>
      </c>
      <c r="K3060">
        <v>0.30260047281323876</v>
      </c>
    </row>
    <row r="3061" spans="2:11" x14ac:dyDescent="0.45">
      <c r="B3061" s="3">
        <v>44473</v>
      </c>
      <c r="I3061">
        <v>0.36488618435880105</v>
      </c>
      <c r="J3061">
        <v>0.31755690782059953</v>
      </c>
      <c r="K3061">
        <v>0.31755690782059953</v>
      </c>
    </row>
    <row r="3062" spans="2:11" x14ac:dyDescent="0.45">
      <c r="B3062" s="3">
        <v>44478</v>
      </c>
      <c r="I3062">
        <v>0.33430458430458432</v>
      </c>
      <c r="J3062">
        <v>0.27836052836052838</v>
      </c>
      <c r="K3062">
        <v>0.38733488733488736</v>
      </c>
    </row>
    <row r="3063" spans="2:11" x14ac:dyDescent="0.45">
      <c r="B3063" s="3">
        <v>44484</v>
      </c>
      <c r="I3063">
        <v>0.3719298245614035</v>
      </c>
      <c r="J3063">
        <v>0.30526315789473679</v>
      </c>
      <c r="K3063">
        <v>0.3228070175438596</v>
      </c>
    </row>
    <row r="3064" spans="2:11" x14ac:dyDescent="0.45">
      <c r="B3064" s="3">
        <v>44485</v>
      </c>
      <c r="I3064">
        <v>0.34334963894712323</v>
      </c>
      <c r="J3064">
        <v>0.30631260191008619</v>
      </c>
      <c r="K3064">
        <v>0.35033775914279064</v>
      </c>
    </row>
    <row r="3065" spans="2:11" x14ac:dyDescent="0.45">
      <c r="B3065" s="3">
        <v>44485</v>
      </c>
      <c r="I3065">
        <v>0.47603485838779952</v>
      </c>
      <c r="J3065">
        <v>0.27015250544662306</v>
      </c>
      <c r="K3065">
        <v>0.25381263616557731</v>
      </c>
    </row>
    <row r="3066" spans="2:11" x14ac:dyDescent="0.45">
      <c r="B3066" s="3">
        <v>44485</v>
      </c>
      <c r="I3066">
        <v>0.59503105590062111</v>
      </c>
      <c r="J3066">
        <v>0.24057971014492754</v>
      </c>
      <c r="K3066">
        <v>0.16438923395445135</v>
      </c>
    </row>
    <row r="3067" spans="2:11" x14ac:dyDescent="0.45">
      <c r="B3067" s="3">
        <v>44486</v>
      </c>
      <c r="I3067">
        <v>0.54724432655467137</v>
      </c>
      <c r="J3067">
        <v>0.28022399056881819</v>
      </c>
      <c r="K3067">
        <v>0.17253168287651049</v>
      </c>
    </row>
    <row r="3068" spans="2:11" x14ac:dyDescent="0.45">
      <c r="B3068" s="3">
        <v>44486</v>
      </c>
      <c r="I3068">
        <v>0.52606525020318129</v>
      </c>
      <c r="J3068">
        <v>0.27353999767792875</v>
      </c>
      <c r="K3068">
        <v>0.2003947521188901</v>
      </c>
    </row>
    <row r="3069" spans="2:11" x14ac:dyDescent="0.45">
      <c r="B3069" s="3">
        <v>44486</v>
      </c>
      <c r="I3069">
        <v>0.33624076777739609</v>
      </c>
      <c r="J3069">
        <v>0.28900614050154583</v>
      </c>
      <c r="K3069">
        <v>0.37475309172105803</v>
      </c>
    </row>
    <row r="3070" spans="2:11" x14ac:dyDescent="0.45">
      <c r="B3070" s="3">
        <v>44486</v>
      </c>
      <c r="I3070">
        <v>0.46091961355533351</v>
      </c>
      <c r="J3070">
        <v>0.29569538066784329</v>
      </c>
      <c r="K3070">
        <v>0.24338500577682318</v>
      </c>
    </row>
    <row r="3071" spans="2:11" x14ac:dyDescent="0.45">
      <c r="B3071" s="3">
        <v>44486</v>
      </c>
      <c r="I3071">
        <v>0.57947900053163215</v>
      </c>
      <c r="J3071">
        <v>0.23657628920786813</v>
      </c>
      <c r="K3071">
        <v>0.18394471026049972</v>
      </c>
    </row>
    <row r="3072" spans="2:11" x14ac:dyDescent="0.45">
      <c r="B3072" s="3">
        <v>44488</v>
      </c>
      <c r="I3072">
        <v>0.53801491193015516</v>
      </c>
      <c r="J3072">
        <v>0.27155062320429296</v>
      </c>
      <c r="K3072">
        <v>0.19043446486555191</v>
      </c>
    </row>
    <row r="3073" spans="2:11" x14ac:dyDescent="0.45">
      <c r="B3073" s="3">
        <v>44489</v>
      </c>
      <c r="I3073">
        <v>0.52948570494811797</v>
      </c>
      <c r="J3073">
        <v>0.25562029023763289</v>
      </c>
      <c r="K3073">
        <v>0.21489400481424914</v>
      </c>
    </row>
    <row r="3074" spans="2:11" x14ac:dyDescent="0.45">
      <c r="B3074" s="3">
        <v>44489</v>
      </c>
      <c r="I3074">
        <v>0.41451990632318503</v>
      </c>
      <c r="J3074">
        <v>0.29794431433775703</v>
      </c>
      <c r="K3074">
        <v>0.28753577933905805</v>
      </c>
    </row>
    <row r="3075" spans="2:11" x14ac:dyDescent="0.45">
      <c r="B3075" s="3">
        <v>44489</v>
      </c>
      <c r="I3075">
        <v>0.41953864534509694</v>
      </c>
      <c r="J3075">
        <v>0.29767484606194283</v>
      </c>
      <c r="K3075">
        <v>0.28278650859296023</v>
      </c>
    </row>
    <row r="3076" spans="2:11" x14ac:dyDescent="0.45">
      <c r="B3076" s="3">
        <v>44490</v>
      </c>
      <c r="I3076">
        <v>0.37938853702400499</v>
      </c>
      <c r="J3076">
        <v>0.31605285792477916</v>
      </c>
      <c r="K3076">
        <v>0.3045586050512159</v>
      </c>
    </row>
    <row r="3077" spans="2:11" x14ac:dyDescent="0.45">
      <c r="B3077" s="3">
        <v>44490</v>
      </c>
      <c r="I3077">
        <v>0.37942128418318888</v>
      </c>
      <c r="J3077">
        <v>0.27895032656937419</v>
      </c>
      <c r="K3077">
        <v>0.34162838924743683</v>
      </c>
    </row>
    <row r="3078" spans="2:11" x14ac:dyDescent="0.45">
      <c r="B3078" s="3">
        <v>44490</v>
      </c>
      <c r="I3078">
        <v>0.23138666888666884</v>
      </c>
      <c r="J3078">
        <v>0.28414640914640915</v>
      </c>
      <c r="K3078">
        <v>0.48446692196692204</v>
      </c>
    </row>
    <row r="3079" spans="2:11" x14ac:dyDescent="0.45">
      <c r="B3079" s="3">
        <v>44490</v>
      </c>
      <c r="I3079">
        <v>0.30737704918032782</v>
      </c>
      <c r="J3079">
        <v>0.30191256830601093</v>
      </c>
      <c r="K3079">
        <v>0.39071038251366119</v>
      </c>
    </row>
    <row r="3080" spans="2:11" x14ac:dyDescent="0.45">
      <c r="B3080" s="3">
        <v>44492</v>
      </c>
      <c r="I3080">
        <v>0.52814510817246796</v>
      </c>
      <c r="J3080">
        <v>0.26670719967573592</v>
      </c>
      <c r="K3080">
        <v>0.2051476921517961</v>
      </c>
    </row>
    <row r="3081" spans="2:11" x14ac:dyDescent="0.45">
      <c r="B3081" s="3">
        <v>44492</v>
      </c>
      <c r="I3081">
        <v>0.47338935574229696</v>
      </c>
      <c r="J3081">
        <v>0.25910364145658266</v>
      </c>
      <c r="K3081">
        <v>0.2675070028011205</v>
      </c>
    </row>
    <row r="3082" spans="2:11" x14ac:dyDescent="0.45">
      <c r="B3082" s="3">
        <v>44492</v>
      </c>
      <c r="I3082">
        <v>0.25864379522916103</v>
      </c>
      <c r="J3082">
        <v>0.28062181720718304</v>
      </c>
      <c r="K3082">
        <v>0.46073438756365587</v>
      </c>
    </row>
    <row r="3083" spans="2:11" x14ac:dyDescent="0.45">
      <c r="B3083" s="3">
        <v>44493</v>
      </c>
      <c r="I3083">
        <v>0.5812890812890813</v>
      </c>
      <c r="J3083">
        <v>0.25300625300625301</v>
      </c>
      <c r="K3083">
        <v>0.16570466570466569</v>
      </c>
    </row>
    <row r="3084" spans="2:11" x14ac:dyDescent="0.45">
      <c r="B3084" s="3">
        <v>44493</v>
      </c>
      <c r="I3084">
        <v>0.32280701754385971</v>
      </c>
      <c r="J3084">
        <v>0.3052631578947369</v>
      </c>
      <c r="K3084">
        <v>0.37192982456140361</v>
      </c>
    </row>
    <row r="3085" spans="2:11" x14ac:dyDescent="0.45">
      <c r="B3085" s="3">
        <v>44493</v>
      </c>
      <c r="I3085">
        <v>0.63208746503941005</v>
      </c>
      <c r="J3085">
        <v>0.22857869310958551</v>
      </c>
      <c r="K3085">
        <v>0.13933384185100428</v>
      </c>
    </row>
    <row r="3086" spans="2:11" x14ac:dyDescent="0.45">
      <c r="B3086" s="3">
        <v>44494</v>
      </c>
      <c r="I3086">
        <v>0.52948570494811797</v>
      </c>
      <c r="J3086">
        <v>0.25562029023763289</v>
      </c>
      <c r="K3086">
        <v>0.21489400481424914</v>
      </c>
    </row>
    <row r="3087" spans="2:11" x14ac:dyDescent="0.45">
      <c r="B3087" s="3">
        <v>44494</v>
      </c>
      <c r="I3087">
        <v>0.27278789394318276</v>
      </c>
      <c r="J3087">
        <v>0.29233823607417003</v>
      </c>
      <c r="K3087">
        <v>0.43487386998264715</v>
      </c>
    </row>
    <row r="3088" spans="2:11" x14ac:dyDescent="0.45">
      <c r="B3088" s="3">
        <v>44494</v>
      </c>
      <c r="I3088">
        <v>0.40791062801932371</v>
      </c>
      <c r="J3088">
        <v>0.3064613526570048</v>
      </c>
      <c r="K3088">
        <v>0.28562801932367149</v>
      </c>
    </row>
    <row r="3089" spans="2:11" x14ac:dyDescent="0.45">
      <c r="B3089" s="3">
        <v>44498</v>
      </c>
      <c r="I3089">
        <v>0.44937005545819714</v>
      </c>
      <c r="J3089">
        <v>0.29576022442901129</v>
      </c>
      <c r="K3089">
        <v>0.25486972011279141</v>
      </c>
    </row>
    <row r="3090" spans="2:11" x14ac:dyDescent="0.45">
      <c r="B3090" s="3">
        <v>44499</v>
      </c>
      <c r="I3090">
        <v>0.25009678668215252</v>
      </c>
      <c r="J3090">
        <v>0.28977932636469217</v>
      </c>
      <c r="K3090">
        <v>0.46012388695315526</v>
      </c>
    </row>
    <row r="3091" spans="2:11" x14ac:dyDescent="0.45">
      <c r="B3091" s="3">
        <v>44499</v>
      </c>
      <c r="I3091">
        <v>0.471175799086758</v>
      </c>
      <c r="J3091">
        <v>0.283675799086758</v>
      </c>
      <c r="K3091">
        <v>0.24514840182648401</v>
      </c>
    </row>
    <row r="3092" spans="2:11" x14ac:dyDescent="0.45">
      <c r="B3092" s="3">
        <v>44499</v>
      </c>
      <c r="I3092">
        <v>0.38700564971751417</v>
      </c>
      <c r="J3092">
        <v>0.30932203389830509</v>
      </c>
      <c r="K3092">
        <v>0.3036723163841808</v>
      </c>
    </row>
    <row r="3093" spans="2:11" x14ac:dyDescent="0.45">
      <c r="B3093" s="3">
        <v>44500</v>
      </c>
      <c r="I3093">
        <v>0.38949938949938945</v>
      </c>
      <c r="J3093">
        <v>0.28052503052503047</v>
      </c>
      <c r="K3093">
        <v>0.32997557997557991</v>
      </c>
    </row>
    <row r="3094" spans="2:11" x14ac:dyDescent="0.45">
      <c r="B3094" s="3">
        <v>44500</v>
      </c>
      <c r="I3094">
        <v>0.54852254238177711</v>
      </c>
      <c r="J3094">
        <v>0.24778250144334227</v>
      </c>
      <c r="K3094">
        <v>0.20369495617488065</v>
      </c>
    </row>
    <row r="3095" spans="2:11" x14ac:dyDescent="0.45">
      <c r="B3095" s="3">
        <v>44500</v>
      </c>
      <c r="I3095">
        <v>0.64651618304452907</v>
      </c>
      <c r="J3095">
        <v>0.22713128090100618</v>
      </c>
      <c r="K3095">
        <v>0.12635253605446475</v>
      </c>
    </row>
    <row r="3096" spans="2:11" x14ac:dyDescent="0.45">
      <c r="B3096" s="3">
        <v>44500</v>
      </c>
      <c r="I3096">
        <v>0.36794217687074826</v>
      </c>
      <c r="J3096">
        <v>0.27227891156462586</v>
      </c>
      <c r="K3096">
        <v>0.35977891156462588</v>
      </c>
    </row>
    <row r="3097" spans="2:11" x14ac:dyDescent="0.45">
      <c r="B3097" s="3">
        <v>44501</v>
      </c>
      <c r="I3097">
        <v>0.36461251167133518</v>
      </c>
      <c r="J3097">
        <v>0.30578898225957041</v>
      </c>
      <c r="K3097">
        <v>0.32959850606909424</v>
      </c>
    </row>
    <row r="3098" spans="2:11" x14ac:dyDescent="0.45">
      <c r="B3098" s="3">
        <v>44504</v>
      </c>
      <c r="I3098">
        <v>0.29953161592505861</v>
      </c>
      <c r="J3098">
        <v>0.32880562060889934</v>
      </c>
      <c r="K3098">
        <v>0.37166276346604221</v>
      </c>
    </row>
    <row r="3099" spans="2:11" x14ac:dyDescent="0.45">
      <c r="B3099" s="3">
        <v>44504</v>
      </c>
      <c r="I3099">
        <v>0.38949938949938945</v>
      </c>
      <c r="J3099">
        <v>0.28052503052503047</v>
      </c>
      <c r="K3099">
        <v>0.32997557997557991</v>
      </c>
    </row>
    <row r="3100" spans="2:11" x14ac:dyDescent="0.45">
      <c r="B3100" s="3">
        <v>44505</v>
      </c>
      <c r="I3100">
        <v>0.40625718886588452</v>
      </c>
      <c r="J3100">
        <v>0.30480791350356562</v>
      </c>
      <c r="K3100">
        <v>0.28893489763054975</v>
      </c>
    </row>
    <row r="3101" spans="2:11" x14ac:dyDescent="0.45">
      <c r="B3101" s="3">
        <v>44505</v>
      </c>
      <c r="I3101">
        <v>0.43808825933088347</v>
      </c>
      <c r="J3101">
        <v>0.27147944294768317</v>
      </c>
      <c r="K3101">
        <v>0.29043229772143347</v>
      </c>
    </row>
    <row r="3102" spans="2:11" x14ac:dyDescent="0.45">
      <c r="B3102" s="3">
        <v>44506</v>
      </c>
      <c r="I3102">
        <v>0.69465462113068166</v>
      </c>
      <c r="J3102">
        <v>0.20511521817029132</v>
      </c>
      <c r="K3102">
        <v>0.10023016069902695</v>
      </c>
    </row>
    <row r="3103" spans="2:11" x14ac:dyDescent="0.45">
      <c r="B3103" s="3">
        <v>44506</v>
      </c>
      <c r="I3103">
        <v>0.27147944294768317</v>
      </c>
      <c r="J3103">
        <v>0.29043229772143347</v>
      </c>
      <c r="K3103">
        <v>0.43808825933088347</v>
      </c>
    </row>
    <row r="3104" spans="2:11" x14ac:dyDescent="0.45">
      <c r="B3104" s="3">
        <v>44506</v>
      </c>
      <c r="I3104">
        <v>0.34889897700225408</v>
      </c>
      <c r="J3104">
        <v>0.32241767941867244</v>
      </c>
      <c r="K3104">
        <v>0.32868334357907347</v>
      </c>
    </row>
    <row r="3105" spans="2:11" x14ac:dyDescent="0.45">
      <c r="B3105" s="3">
        <v>44507</v>
      </c>
      <c r="I3105">
        <v>0.53802349565061425</v>
      </c>
      <c r="J3105">
        <v>0.2508295220159627</v>
      </c>
      <c r="K3105">
        <v>0.21114698233342297</v>
      </c>
    </row>
    <row r="3106" spans="2:11" x14ac:dyDescent="0.45">
      <c r="B3106" s="3">
        <v>44507</v>
      </c>
      <c r="I3106">
        <v>0.46012388695315526</v>
      </c>
      <c r="J3106">
        <v>0.28977932636469217</v>
      </c>
      <c r="K3106">
        <v>0.25009678668215252</v>
      </c>
    </row>
    <row r="3107" spans="2:11" x14ac:dyDescent="0.45">
      <c r="B3107" s="3">
        <v>44507</v>
      </c>
      <c r="I3107">
        <v>0.30989407257155738</v>
      </c>
      <c r="J3107">
        <v>0.32138832544512064</v>
      </c>
      <c r="K3107">
        <v>0.36871760198332215</v>
      </c>
    </row>
    <row r="3108" spans="2:11" x14ac:dyDescent="0.45">
      <c r="B3108" s="3">
        <v>44507</v>
      </c>
      <c r="I3108">
        <v>0.6684822076978939</v>
      </c>
      <c r="J3108">
        <v>0.20933188090050833</v>
      </c>
      <c r="K3108">
        <v>0.12218591140159767</v>
      </c>
    </row>
    <row r="3109" spans="2:11" x14ac:dyDescent="0.45">
      <c r="B3109" s="3">
        <v>44508</v>
      </c>
      <c r="I3109">
        <v>0.28536706664602868</v>
      </c>
      <c r="J3109">
        <v>0.2800202355346007</v>
      </c>
      <c r="K3109">
        <v>0.43461269781937062</v>
      </c>
    </row>
    <row r="3110" spans="2:11" x14ac:dyDescent="0.45">
      <c r="B3110" s="3">
        <v>44521</v>
      </c>
      <c r="I3110">
        <v>0.43268619711250139</v>
      </c>
      <c r="J3110">
        <v>0.28365690144374922</v>
      </c>
      <c r="K3110">
        <v>0.28365690144374922</v>
      </c>
    </row>
    <row r="3111" spans="2:11" x14ac:dyDescent="0.45">
      <c r="B3111" s="3">
        <v>44521</v>
      </c>
      <c r="I3111">
        <v>0.40098675720213633</v>
      </c>
      <c r="J3111">
        <v>0.29106855679313837</v>
      </c>
      <c r="K3111">
        <v>0.30794468600472535</v>
      </c>
    </row>
    <row r="3112" spans="2:11" x14ac:dyDescent="0.45">
      <c r="B3112" s="3">
        <v>44521</v>
      </c>
      <c r="I3112">
        <v>0.61740890688259109</v>
      </c>
      <c r="J3112">
        <v>0.23954116059379219</v>
      </c>
      <c r="K3112">
        <v>0.14304993252361675</v>
      </c>
    </row>
    <row r="3113" spans="2:11" x14ac:dyDescent="0.45">
      <c r="B3113" s="3">
        <v>44522</v>
      </c>
      <c r="I3113">
        <v>0.42782665363310524</v>
      </c>
      <c r="J3113">
        <v>0.29586184424894102</v>
      </c>
      <c r="K3113">
        <v>0.27631150211795374</v>
      </c>
    </row>
    <row r="3114" spans="2:11" x14ac:dyDescent="0.45">
      <c r="B3114" s="3">
        <v>44525</v>
      </c>
      <c r="I3114">
        <v>0.54739297018157584</v>
      </c>
      <c r="J3114">
        <v>0.26253539896718309</v>
      </c>
      <c r="K3114">
        <v>0.19007163085124107</v>
      </c>
    </row>
    <row r="3115" spans="2:11" x14ac:dyDescent="0.45">
      <c r="B3115" s="3">
        <v>44525</v>
      </c>
      <c r="I3115">
        <v>0.32410380504754371</v>
      </c>
      <c r="J3115">
        <v>0.31805419827198417</v>
      </c>
      <c r="K3115">
        <v>0.35784199668047217</v>
      </c>
    </row>
    <row r="3116" spans="2:11" x14ac:dyDescent="0.45">
      <c r="B3116" s="3">
        <v>44526</v>
      </c>
      <c r="I3116">
        <v>0.66805659592176447</v>
      </c>
      <c r="J3116">
        <v>0.19833125260091553</v>
      </c>
      <c r="K3116">
        <v>0.13361215147732003</v>
      </c>
    </row>
    <row r="3117" spans="2:11" x14ac:dyDescent="0.45">
      <c r="B3117" s="3">
        <v>44526</v>
      </c>
      <c r="I3117">
        <v>0.5079103902633314</v>
      </c>
      <c r="J3117">
        <v>0.28084333966686909</v>
      </c>
      <c r="K3117">
        <v>0.21124627006979949</v>
      </c>
    </row>
    <row r="3118" spans="2:11" x14ac:dyDescent="0.45">
      <c r="B3118" s="3">
        <v>44528</v>
      </c>
      <c r="I3118">
        <v>0.31605285792477916</v>
      </c>
      <c r="J3118">
        <v>0.3045586050512159</v>
      </c>
      <c r="K3118">
        <v>0.37938853702400499</v>
      </c>
    </row>
    <row r="3119" spans="2:11" x14ac:dyDescent="0.45">
      <c r="B3119" s="3">
        <v>44528</v>
      </c>
      <c r="I3119">
        <v>0.50775112923450516</v>
      </c>
      <c r="J3119">
        <v>0.26284684340950332</v>
      </c>
      <c r="K3119">
        <v>0.22940202735599163</v>
      </c>
    </row>
    <row r="3120" spans="2:11" x14ac:dyDescent="0.45">
      <c r="B3120" s="3">
        <v>44529</v>
      </c>
      <c r="I3120">
        <v>0.38833194096351992</v>
      </c>
      <c r="J3120">
        <v>0.28912559175717067</v>
      </c>
      <c r="K3120">
        <v>0.32254246727930935</v>
      </c>
    </row>
    <row r="3121" spans="2:11" x14ac:dyDescent="0.45">
      <c r="B3121" s="3">
        <v>44529</v>
      </c>
      <c r="I3121">
        <v>0.62803753980224564</v>
      </c>
      <c r="J3121">
        <v>0.23085302497067201</v>
      </c>
      <c r="K3121">
        <v>0.14110943522708222</v>
      </c>
    </row>
    <row r="3122" spans="2:11" x14ac:dyDescent="0.45">
      <c r="B3122" s="3" t="s">
        <v>5777</v>
      </c>
      <c r="I3122">
        <v>0.55337690631808278</v>
      </c>
      <c r="J3122">
        <v>0.25925925925925924</v>
      </c>
      <c r="K3122">
        <v>0.18736383442265792</v>
      </c>
    </row>
    <row r="3123" spans="2:11" x14ac:dyDescent="0.45">
      <c r="B3123" s="3" t="s">
        <v>5778</v>
      </c>
      <c r="I3123">
        <v>0.4831185950588936</v>
      </c>
      <c r="J3123">
        <v>0.26880554492494785</v>
      </c>
      <c r="K3123">
        <v>0.24807586001615853</v>
      </c>
    </row>
    <row r="3124" spans="2:11" x14ac:dyDescent="0.45">
      <c r="B3124" s="3" t="s">
        <v>5779</v>
      </c>
      <c r="I3124">
        <v>0.35517568850902181</v>
      </c>
      <c r="J3124">
        <v>0.30389363722697055</v>
      </c>
      <c r="K3124">
        <v>0.34093067426400758</v>
      </c>
    </row>
    <row r="3125" spans="2:11" x14ac:dyDescent="0.45">
      <c r="B3125" s="3" t="s">
        <v>5780</v>
      </c>
      <c r="I3125" t="s">
        <v>5818</v>
      </c>
      <c r="J3125" t="s">
        <v>5818</v>
      </c>
      <c r="K3125" t="s">
        <v>5818</v>
      </c>
    </row>
    <row r="3126" spans="2:11" x14ac:dyDescent="0.45">
      <c r="B3126" s="3" t="s">
        <v>5781</v>
      </c>
      <c r="I3126" t="s">
        <v>5818</v>
      </c>
      <c r="J3126" t="s">
        <v>5818</v>
      </c>
      <c r="K3126" t="s">
        <v>5818</v>
      </c>
    </row>
    <row r="3127" spans="2:11" x14ac:dyDescent="0.45">
      <c r="B3127" s="3" t="s">
        <v>5782</v>
      </c>
      <c r="I3127" t="s">
        <v>5818</v>
      </c>
      <c r="J3127" t="s">
        <v>5818</v>
      </c>
      <c r="K3127" t="s">
        <v>5818</v>
      </c>
    </row>
    <row r="3128" spans="2:11" x14ac:dyDescent="0.45">
      <c r="B3128" s="3" t="s">
        <v>5783</v>
      </c>
      <c r="I3128" t="s">
        <v>5818</v>
      </c>
      <c r="J3128" t="s">
        <v>5818</v>
      </c>
      <c r="K3128" t="s">
        <v>5818</v>
      </c>
    </row>
    <row r="3129" spans="2:11" x14ac:dyDescent="0.45">
      <c r="B3129" s="3" t="s">
        <v>5784</v>
      </c>
      <c r="I3129" t="s">
        <v>5818</v>
      </c>
      <c r="J3129" t="s">
        <v>5818</v>
      </c>
      <c r="K3129" t="s">
        <v>5818</v>
      </c>
    </row>
    <row r="3130" spans="2:11" x14ac:dyDescent="0.45">
      <c r="B3130" s="3" t="s">
        <v>5784</v>
      </c>
      <c r="I3130" t="s">
        <v>5818</v>
      </c>
      <c r="J3130" t="s">
        <v>5818</v>
      </c>
      <c r="K3130" t="s">
        <v>5818</v>
      </c>
    </row>
    <row r="3131" spans="2:11" x14ac:dyDescent="0.45">
      <c r="B3131" s="3" t="s">
        <v>5785</v>
      </c>
      <c r="I3131">
        <v>0.29977358355482769</v>
      </c>
      <c r="J3131">
        <v>0.29977358355482769</v>
      </c>
      <c r="K3131">
        <v>0.40045283289034467</v>
      </c>
    </row>
    <row r="3132" spans="2:11" x14ac:dyDescent="0.45">
      <c r="B3132" s="3" t="s">
        <v>5785</v>
      </c>
      <c r="I3132">
        <v>0.21653332124536309</v>
      </c>
      <c r="J3132">
        <v>0.28146838618042802</v>
      </c>
      <c r="K3132">
        <v>0.5019982925742088</v>
      </c>
    </row>
    <row r="3133" spans="2:11" x14ac:dyDescent="0.45">
      <c r="B3133" s="3" t="s">
        <v>5786</v>
      </c>
      <c r="I3133">
        <v>0.5685378818426029</v>
      </c>
      <c r="J3133">
        <v>0.2435700568747779</v>
      </c>
      <c r="K3133">
        <v>0.18789206128261926</v>
      </c>
    </row>
    <row r="3134" spans="2:11" x14ac:dyDescent="0.45">
      <c r="B3134" s="3" t="s">
        <v>5787</v>
      </c>
      <c r="I3134">
        <v>0.61550742121152102</v>
      </c>
      <c r="J3134">
        <v>0.23739474363360283</v>
      </c>
      <c r="K3134">
        <v>0.14709783515487615</v>
      </c>
    </row>
    <row r="3135" spans="2:11" x14ac:dyDescent="0.45">
      <c r="B3135" s="3" t="s">
        <v>5788</v>
      </c>
      <c r="I3135">
        <v>0.34769474068367057</v>
      </c>
      <c r="J3135">
        <v>0.32022221321114314</v>
      </c>
      <c r="K3135">
        <v>0.33208304610518635</v>
      </c>
    </row>
    <row r="3136" spans="2:11" x14ac:dyDescent="0.45">
      <c r="B3136" s="3" t="s">
        <v>5789</v>
      </c>
      <c r="I3136">
        <v>0.48185257932779718</v>
      </c>
      <c r="J3136">
        <v>0.26058323543950379</v>
      </c>
      <c r="K3136">
        <v>0.25756418523269881</v>
      </c>
    </row>
    <row r="3137" spans="2:11" x14ac:dyDescent="0.45">
      <c r="B3137" s="3" t="s">
        <v>5789</v>
      </c>
      <c r="I3137">
        <v>0.71353135084973474</v>
      </c>
      <c r="J3137">
        <v>0.18521724677627113</v>
      </c>
      <c r="K3137">
        <v>0.10125140237399408</v>
      </c>
    </row>
    <row r="3138" spans="2:11" x14ac:dyDescent="0.45">
      <c r="B3138" s="3" t="s">
        <v>5789</v>
      </c>
      <c r="I3138">
        <v>0.56345280453585589</v>
      </c>
      <c r="J3138">
        <v>0.25450548179004306</v>
      </c>
      <c r="K3138">
        <v>0.18204171367410107</v>
      </c>
    </row>
    <row r="3139" spans="2:11" x14ac:dyDescent="0.45">
      <c r="B3139" s="3" t="s">
        <v>5790</v>
      </c>
      <c r="I3139">
        <v>0.32549093418658637</v>
      </c>
      <c r="J3139">
        <v>0.27137838007403225</v>
      </c>
      <c r="K3139">
        <v>0.40313068573938143</v>
      </c>
    </row>
    <row r="3140" spans="2:11" x14ac:dyDescent="0.45">
      <c r="B3140" s="3" t="s">
        <v>5790</v>
      </c>
      <c r="I3140">
        <v>0.43551587301587297</v>
      </c>
      <c r="J3140">
        <v>0.2718253968253968</v>
      </c>
      <c r="K3140">
        <v>0.29265873015873012</v>
      </c>
    </row>
    <row r="3141" spans="2:11" x14ac:dyDescent="0.45">
      <c r="B3141" s="3" t="s">
        <v>5790</v>
      </c>
      <c r="I3141">
        <v>0.43983664913897474</v>
      </c>
      <c r="J3141">
        <v>0.27775067309951035</v>
      </c>
      <c r="K3141">
        <v>0.28241267776151502</v>
      </c>
    </row>
    <row r="3142" spans="2:11" x14ac:dyDescent="0.45">
      <c r="B3142" s="3" t="s">
        <v>5790</v>
      </c>
      <c r="I3142">
        <v>0.45271344067160507</v>
      </c>
      <c r="J3142">
        <v>0.27996577764099806</v>
      </c>
      <c r="K3142">
        <v>0.26732078168739681</v>
      </c>
    </row>
    <row r="3143" spans="2:11" x14ac:dyDescent="0.45">
      <c r="B3143" s="3" t="s">
        <v>5790</v>
      </c>
      <c r="I3143">
        <v>0.30225993059367179</v>
      </c>
      <c r="J3143">
        <v>0.2728985408212225</v>
      </c>
      <c r="K3143">
        <v>0.42484152858510577</v>
      </c>
    </row>
    <row r="3144" spans="2:11" x14ac:dyDescent="0.45">
      <c r="B3144" s="3" t="s">
        <v>5791</v>
      </c>
      <c r="I3144">
        <v>0.42354264934910091</v>
      </c>
      <c r="J3144">
        <v>0.28078450659095822</v>
      </c>
      <c r="K3144">
        <v>0.29567284405994082</v>
      </c>
    </row>
    <row r="3145" spans="2:11" x14ac:dyDescent="0.45">
      <c r="B3145" s="3" t="s">
        <v>5792</v>
      </c>
      <c r="I3145">
        <v>0.31734931734931732</v>
      </c>
      <c r="J3145">
        <v>0.26789876789876788</v>
      </c>
      <c r="K3145">
        <v>0.4147519147519147</v>
      </c>
    </row>
    <row r="3146" spans="2:11" x14ac:dyDescent="0.45">
      <c r="B3146" s="3" t="s">
        <v>5793</v>
      </c>
      <c r="I3146">
        <v>0.4147519147519147</v>
      </c>
      <c r="J3146">
        <v>0.26789876789876788</v>
      </c>
      <c r="K3146">
        <v>0.31734931734931732</v>
      </c>
    </row>
    <row r="3147" spans="2:11" x14ac:dyDescent="0.45">
      <c r="B3147" s="3" t="s">
        <v>5793</v>
      </c>
      <c r="I3147">
        <v>0.4147519147519147</v>
      </c>
      <c r="J3147">
        <v>0.26789876789876788</v>
      </c>
      <c r="K3147">
        <v>0.31734931734931732</v>
      </c>
    </row>
    <row r="3148" spans="2:11" x14ac:dyDescent="0.45">
      <c r="B3148" s="3" t="s">
        <v>5794</v>
      </c>
      <c r="I3148">
        <v>0.42430165731087943</v>
      </c>
      <c r="J3148">
        <v>0.271685378241112</v>
      </c>
      <c r="K3148">
        <v>0.30401296444800857</v>
      </c>
    </row>
    <row r="3149" spans="2:11" x14ac:dyDescent="0.45">
      <c r="B3149" s="3" t="s">
        <v>5794</v>
      </c>
      <c r="I3149">
        <v>0.42795901937466541</v>
      </c>
      <c r="J3149">
        <v>0.26490288147576024</v>
      </c>
      <c r="K3149">
        <v>0.30713809914957441</v>
      </c>
    </row>
    <row r="3150" spans="2:11" x14ac:dyDescent="0.45">
      <c r="B3150" s="3" t="s">
        <v>5794</v>
      </c>
      <c r="I3150">
        <v>0.24362094564601799</v>
      </c>
      <c r="J3150">
        <v>0.25202430699055584</v>
      </c>
      <c r="K3150">
        <v>0.50435474736342623</v>
      </c>
    </row>
    <row r="3151" spans="2:11" x14ac:dyDescent="0.45">
      <c r="B3151" s="3" t="s">
        <v>5794</v>
      </c>
      <c r="I3151">
        <v>0.43677049644276272</v>
      </c>
      <c r="J3151">
        <v>0.28316066541357687</v>
      </c>
      <c r="K3151">
        <v>0.28006883814366035</v>
      </c>
    </row>
    <row r="3152" spans="2:11" x14ac:dyDescent="0.45">
      <c r="B3152" s="3" t="s">
        <v>5795</v>
      </c>
      <c r="I3152">
        <v>0.56042164037937192</v>
      </c>
      <c r="J3152">
        <v>0.25573689222861462</v>
      </c>
      <c r="K3152">
        <v>0.18384146739201326</v>
      </c>
    </row>
    <row r="3153" spans="2:11" x14ac:dyDescent="0.45">
      <c r="B3153" s="3" t="s">
        <v>5796</v>
      </c>
      <c r="I3153">
        <v>0.43780110553273494</v>
      </c>
      <c r="J3153">
        <v>0.28109944723363256</v>
      </c>
      <c r="K3153">
        <v>0.28109944723363256</v>
      </c>
    </row>
    <row r="3154" spans="2:11" x14ac:dyDescent="0.45">
      <c r="B3154" s="3">
        <v>44597</v>
      </c>
      <c r="I3154">
        <v>0.53276353276353283</v>
      </c>
      <c r="J3154">
        <v>0.23361823361823367</v>
      </c>
      <c r="K3154">
        <v>0.23361823361823367</v>
      </c>
    </row>
    <row r="3155" spans="2:11" x14ac:dyDescent="0.45">
      <c r="B3155" s="3">
        <v>44598</v>
      </c>
      <c r="I3155">
        <v>0.61827593262155556</v>
      </c>
      <c r="J3155">
        <v>0.23498225035880119</v>
      </c>
      <c r="K3155">
        <v>0.14674181701964337</v>
      </c>
    </row>
    <row r="3156" spans="2:11" x14ac:dyDescent="0.45">
      <c r="B3156" s="3">
        <v>44598</v>
      </c>
      <c r="I3156">
        <v>0.47619047619047622</v>
      </c>
      <c r="J3156">
        <v>0.26190476190476192</v>
      </c>
      <c r="K3156">
        <v>0.26190476190476192</v>
      </c>
    </row>
    <row r="3157" spans="2:11" x14ac:dyDescent="0.45">
      <c r="B3157" s="3">
        <v>44598</v>
      </c>
      <c r="I3157">
        <v>0.36117216117216117</v>
      </c>
      <c r="J3157">
        <v>0.26227106227106228</v>
      </c>
      <c r="K3157">
        <v>0.37655677655677661</v>
      </c>
    </row>
    <row r="3158" spans="2:11" x14ac:dyDescent="0.45">
      <c r="B3158" s="3">
        <v>44599</v>
      </c>
      <c r="I3158">
        <v>0.35008818342151676</v>
      </c>
      <c r="J3158">
        <v>0.33686067019400356</v>
      </c>
      <c r="K3158">
        <v>0.31305114638447973</v>
      </c>
    </row>
    <row r="3159" spans="2:11" x14ac:dyDescent="0.45">
      <c r="B3159" s="3">
        <v>44599</v>
      </c>
      <c r="I3159">
        <v>0.32779544368766939</v>
      </c>
      <c r="J3159">
        <v>0.29279480731246255</v>
      </c>
      <c r="K3159">
        <v>0.37940974899986807</v>
      </c>
    </row>
    <row r="3160" spans="2:11" x14ac:dyDescent="0.45">
      <c r="B3160" s="3">
        <v>44600</v>
      </c>
      <c r="I3160">
        <v>0.65584797790065619</v>
      </c>
      <c r="J3160">
        <v>0.22055609490711428</v>
      </c>
      <c r="K3160">
        <v>0.12359592719222962</v>
      </c>
    </row>
    <row r="3161" spans="2:11" x14ac:dyDescent="0.45">
      <c r="B3161" s="3">
        <v>44602</v>
      </c>
      <c r="I3161">
        <v>0.48193506258224689</v>
      </c>
      <c r="J3161">
        <v>0.27854027183012509</v>
      </c>
      <c r="K3161">
        <v>0.23952466558762811</v>
      </c>
    </row>
    <row r="3162" spans="2:11" x14ac:dyDescent="0.45">
      <c r="B3162" s="3">
        <v>44604</v>
      </c>
      <c r="I3162">
        <v>0.34750251860518022</v>
      </c>
      <c r="J3162">
        <v>0.30060771505638423</v>
      </c>
      <c r="K3162">
        <v>0.35188976633843549</v>
      </c>
    </row>
    <row r="3163" spans="2:11" x14ac:dyDescent="0.45">
      <c r="B3163" s="3">
        <v>44604</v>
      </c>
      <c r="I3163">
        <v>0.43691497091096154</v>
      </c>
      <c r="J3163">
        <v>0.28517201512523926</v>
      </c>
      <c r="K3163">
        <v>0.27791301396379908</v>
      </c>
    </row>
    <row r="3164" spans="2:11" x14ac:dyDescent="0.45">
      <c r="B3164" s="3">
        <v>44604</v>
      </c>
      <c r="I3164">
        <v>0.35159261513491585</v>
      </c>
      <c r="J3164">
        <v>0.2968147697301684</v>
      </c>
      <c r="K3164">
        <v>0.35159261513491585</v>
      </c>
    </row>
    <row r="3165" spans="2:11" x14ac:dyDescent="0.45">
      <c r="B3165" s="3">
        <v>44604</v>
      </c>
      <c r="I3165">
        <v>0.47603485838779952</v>
      </c>
      <c r="J3165">
        <v>0.27015250544662306</v>
      </c>
      <c r="K3165">
        <v>0.25381263616557731</v>
      </c>
    </row>
    <row r="3166" spans="2:11" x14ac:dyDescent="0.45">
      <c r="B3166" s="3">
        <v>44605</v>
      </c>
      <c r="I3166">
        <v>0.53159041394335504</v>
      </c>
      <c r="J3166">
        <v>0.27015250544662306</v>
      </c>
      <c r="K3166">
        <v>0.1982570806100217</v>
      </c>
    </row>
    <row r="3167" spans="2:11" x14ac:dyDescent="0.45">
      <c r="B3167" s="3">
        <v>44605</v>
      </c>
      <c r="I3167">
        <v>0.63489069587652869</v>
      </c>
      <c r="J3167">
        <v>0.22580359720941487</v>
      </c>
      <c r="K3167">
        <v>0.13930570691405625</v>
      </c>
    </row>
    <row r="3168" spans="2:11" x14ac:dyDescent="0.45">
      <c r="B3168" s="3">
        <v>44605</v>
      </c>
      <c r="I3168">
        <v>0.50072043026092417</v>
      </c>
      <c r="J3168">
        <v>0.24963978486953797</v>
      </c>
      <c r="K3168">
        <v>0.24963978486953797</v>
      </c>
    </row>
    <row r="3169" spans="2:11" x14ac:dyDescent="0.45">
      <c r="B3169" s="3">
        <v>44607</v>
      </c>
      <c r="I3169">
        <v>0.41528416398690676</v>
      </c>
      <c r="J3169">
        <v>0.25837781360390699</v>
      </c>
      <c r="K3169">
        <v>0.32633802240918625</v>
      </c>
    </row>
    <row r="3170" spans="2:11" x14ac:dyDescent="0.45">
      <c r="B3170" s="3">
        <v>44609</v>
      </c>
      <c r="I3170">
        <v>0.38009259259259259</v>
      </c>
      <c r="J3170">
        <v>0.29259259259259257</v>
      </c>
      <c r="K3170">
        <v>0.32731481481481478</v>
      </c>
    </row>
    <row r="3171" spans="2:11" x14ac:dyDescent="0.45">
      <c r="B3171" s="3">
        <v>44611</v>
      </c>
      <c r="I3171">
        <v>0.52131651179773864</v>
      </c>
      <c r="J3171">
        <v>0.25690614691143515</v>
      </c>
      <c r="K3171">
        <v>0.22177734129082624</v>
      </c>
    </row>
    <row r="3172" spans="2:11" x14ac:dyDescent="0.45">
      <c r="B3172" s="3">
        <v>44611</v>
      </c>
      <c r="I3172">
        <v>0.55462543587810376</v>
      </c>
      <c r="J3172">
        <v>0.26648298342970234</v>
      </c>
      <c r="K3172">
        <v>0.1788915806921938</v>
      </c>
    </row>
    <row r="3173" spans="2:11" x14ac:dyDescent="0.45">
      <c r="B3173" s="3">
        <v>44611</v>
      </c>
      <c r="I3173">
        <v>0.40455041296556027</v>
      </c>
      <c r="J3173">
        <v>0.29234844943119837</v>
      </c>
      <c r="K3173">
        <v>0.30310113760324137</v>
      </c>
    </row>
    <row r="3174" spans="2:11" x14ac:dyDescent="0.45">
      <c r="B3174" s="3">
        <v>44611</v>
      </c>
      <c r="I3174">
        <v>0.36931673052362707</v>
      </c>
      <c r="J3174">
        <v>0.31414431673052362</v>
      </c>
      <c r="K3174">
        <v>0.31653895274584926</v>
      </c>
    </row>
    <row r="3175" spans="2:11" x14ac:dyDescent="0.45">
      <c r="B3175" s="3">
        <v>44612</v>
      </c>
      <c r="I3175">
        <v>0.26406926406926401</v>
      </c>
      <c r="J3175">
        <v>0.28138528138528135</v>
      </c>
      <c r="K3175">
        <v>0.45454545454545447</v>
      </c>
    </row>
    <row r="3176" spans="2:11" x14ac:dyDescent="0.45">
      <c r="B3176" s="3">
        <v>44612</v>
      </c>
      <c r="I3176">
        <v>0.51587301587301593</v>
      </c>
      <c r="J3176">
        <v>0.24603174603174602</v>
      </c>
      <c r="K3176">
        <v>0.23809523809523811</v>
      </c>
    </row>
    <row r="3177" spans="2:11" x14ac:dyDescent="0.45">
      <c r="B3177" s="3">
        <v>44612</v>
      </c>
      <c r="I3177">
        <v>0.46148989898989901</v>
      </c>
      <c r="J3177">
        <v>0.27398989898989901</v>
      </c>
      <c r="K3177">
        <v>0.26452020202020204</v>
      </c>
    </row>
    <row r="3178" spans="2:11" x14ac:dyDescent="0.45">
      <c r="B3178" s="3">
        <v>44613</v>
      </c>
      <c r="I3178">
        <v>0.36484794031963841</v>
      </c>
      <c r="J3178">
        <v>0.29051975278390368</v>
      </c>
      <c r="K3178">
        <v>0.3446323068964578</v>
      </c>
    </row>
    <row r="3179" spans="2:11" x14ac:dyDescent="0.45">
      <c r="B3179" s="3">
        <v>44613</v>
      </c>
      <c r="I3179">
        <v>0.6307424475166411</v>
      </c>
      <c r="J3179">
        <v>0.22367639528929856</v>
      </c>
      <c r="K3179">
        <v>0.14558115719406048</v>
      </c>
    </row>
    <row r="3180" spans="2:11" x14ac:dyDescent="0.45">
      <c r="B3180" s="3">
        <v>44617</v>
      </c>
      <c r="I3180">
        <v>0.40682389862717727</v>
      </c>
      <c r="J3180">
        <v>0.29138378318706182</v>
      </c>
      <c r="K3180">
        <v>0.3017923181857608</v>
      </c>
    </row>
    <row r="3181" spans="2:11" x14ac:dyDescent="0.45">
      <c r="B3181" s="3">
        <v>44617</v>
      </c>
      <c r="I3181">
        <v>0.31728637984827879</v>
      </c>
      <c r="J3181">
        <v>0.29505531720348438</v>
      </c>
      <c r="K3181">
        <v>0.38765830294823689</v>
      </c>
    </row>
    <row r="3182" spans="2:11" x14ac:dyDescent="0.45">
      <c r="B3182" s="3">
        <v>44618</v>
      </c>
      <c r="I3182">
        <v>0.52777777777777779</v>
      </c>
      <c r="J3182">
        <v>0.24999999999999997</v>
      </c>
      <c r="K3182">
        <v>0.22222222222222218</v>
      </c>
    </row>
    <row r="3183" spans="2:11" x14ac:dyDescent="0.45">
      <c r="B3183" s="3">
        <v>44618</v>
      </c>
      <c r="I3183">
        <v>0.36808603707558407</v>
      </c>
      <c r="J3183">
        <v>0.32355913540582532</v>
      </c>
      <c r="K3183">
        <v>0.30835482751859056</v>
      </c>
    </row>
    <row r="3184" spans="2:11" x14ac:dyDescent="0.45">
      <c r="B3184" s="3">
        <v>44618</v>
      </c>
      <c r="I3184">
        <v>0.6339031339031338</v>
      </c>
      <c r="J3184">
        <v>0.24501424501424499</v>
      </c>
      <c r="K3184">
        <v>0.12108262108262105</v>
      </c>
    </row>
    <row r="3185" spans="2:11" x14ac:dyDescent="0.45">
      <c r="B3185" s="3">
        <v>44618</v>
      </c>
      <c r="I3185">
        <v>0.30334832583708143</v>
      </c>
      <c r="J3185">
        <v>0.30334832583708143</v>
      </c>
      <c r="K3185">
        <v>0.39330334832583708</v>
      </c>
    </row>
    <row r="3186" spans="2:11" x14ac:dyDescent="0.45">
      <c r="B3186" s="3">
        <v>44619</v>
      </c>
      <c r="I3186">
        <v>0.29383995585600048</v>
      </c>
      <c r="J3186">
        <v>0.30424849085469946</v>
      </c>
      <c r="K3186">
        <v>0.40191155328930006</v>
      </c>
    </row>
    <row r="3187" spans="2:11" x14ac:dyDescent="0.45">
      <c r="B3187" s="3">
        <v>44619</v>
      </c>
      <c r="I3187">
        <v>0.56567932137393961</v>
      </c>
      <c r="J3187">
        <v>0.2441106939229592</v>
      </c>
      <c r="K3187">
        <v>0.19020998470310105</v>
      </c>
    </row>
    <row r="3188" spans="2:11" x14ac:dyDescent="0.45">
      <c r="B3188" s="3">
        <v>44620</v>
      </c>
      <c r="I3188">
        <v>0.53524015461795382</v>
      </c>
      <c r="J3188">
        <v>0.247415004548691</v>
      </c>
      <c r="K3188">
        <v>0.21734484083335526</v>
      </c>
    </row>
    <row r="3189" spans="2:11" x14ac:dyDescent="0.45">
      <c r="B3189" s="3">
        <v>44622</v>
      </c>
      <c r="I3189">
        <v>0.40637598369557132</v>
      </c>
      <c r="J3189">
        <v>0.31711816247898722</v>
      </c>
      <c r="K3189">
        <v>0.27650585382544146</v>
      </c>
    </row>
    <row r="3190" spans="2:11" x14ac:dyDescent="0.45">
      <c r="B3190" s="3">
        <v>44622</v>
      </c>
      <c r="I3190">
        <v>0.47834124672491979</v>
      </c>
      <c r="J3190">
        <v>0.26003138756999022</v>
      </c>
      <c r="K3190">
        <v>0.26162736570508976</v>
      </c>
    </row>
    <row r="3191" spans="2:11" x14ac:dyDescent="0.45">
      <c r="B3191" s="3">
        <v>44622</v>
      </c>
      <c r="I3191">
        <v>0.6032011940147527</v>
      </c>
      <c r="J3191">
        <v>0.2384604804048879</v>
      </c>
      <c r="K3191">
        <v>0.1583383255803596</v>
      </c>
    </row>
    <row r="3192" spans="2:11" x14ac:dyDescent="0.45">
      <c r="B3192" s="3">
        <v>44622</v>
      </c>
      <c r="I3192">
        <v>0.29761865624758554</v>
      </c>
      <c r="J3192">
        <v>0.30671967758442442</v>
      </c>
      <c r="K3192">
        <v>0.39566166616799003</v>
      </c>
    </row>
    <row r="3193" spans="2:11" x14ac:dyDescent="0.45">
      <c r="B3193" s="3">
        <v>44622</v>
      </c>
      <c r="I3193">
        <v>0.46067340379982563</v>
      </c>
      <c r="J3193">
        <v>0.27860057466817301</v>
      </c>
      <c r="K3193">
        <v>0.26072602153200142</v>
      </c>
    </row>
    <row r="3194" spans="2:11" x14ac:dyDescent="0.45">
      <c r="B3194" s="3">
        <v>44623</v>
      </c>
      <c r="I3194">
        <v>0.31543680549295283</v>
      </c>
      <c r="J3194">
        <v>0.30325114026641026</v>
      </c>
      <c r="K3194">
        <v>0.38131205424063691</v>
      </c>
    </row>
    <row r="3195" spans="2:11" x14ac:dyDescent="0.45">
      <c r="B3195" s="3">
        <v>44623</v>
      </c>
      <c r="I3195">
        <v>0.39488744457748676</v>
      </c>
      <c r="J3195">
        <v>0.29193481598569393</v>
      </c>
      <c r="K3195">
        <v>0.31317773943681926</v>
      </c>
    </row>
    <row r="3196" spans="2:11" x14ac:dyDescent="0.45">
      <c r="B3196" s="3">
        <v>44623</v>
      </c>
      <c r="I3196">
        <v>0.59923162470933167</v>
      </c>
      <c r="J3196">
        <v>0.24800323526438176</v>
      </c>
      <c r="K3196">
        <v>0.15276514002628652</v>
      </c>
    </row>
    <row r="3197" spans="2:11" x14ac:dyDescent="0.45">
      <c r="B3197" s="3">
        <v>44623</v>
      </c>
      <c r="I3197">
        <v>0.38063713773011015</v>
      </c>
      <c r="J3197">
        <v>0.31583906660292516</v>
      </c>
      <c r="K3197">
        <v>0.30352379566696458</v>
      </c>
    </row>
    <row r="3198" spans="2:11" x14ac:dyDescent="0.45">
      <c r="B3198" s="3">
        <v>44625</v>
      </c>
      <c r="I3198">
        <v>0.53075396825396826</v>
      </c>
      <c r="J3198">
        <v>0.2718253968253968</v>
      </c>
      <c r="K3198">
        <v>0.19742063492063491</v>
      </c>
    </row>
    <row r="3199" spans="2:11" x14ac:dyDescent="0.45">
      <c r="B3199" s="3">
        <v>44625</v>
      </c>
      <c r="I3199">
        <v>0.58809523809523812</v>
      </c>
      <c r="J3199">
        <v>0.24880952380952379</v>
      </c>
      <c r="K3199">
        <v>0.1630952380952381</v>
      </c>
    </row>
    <row r="3200" spans="2:11" x14ac:dyDescent="0.45">
      <c r="B3200" s="3">
        <v>44625</v>
      </c>
      <c r="I3200">
        <v>0.45154351399858228</v>
      </c>
      <c r="J3200">
        <v>0.28011178253809454</v>
      </c>
      <c r="K3200">
        <v>0.26834470346332318</v>
      </c>
    </row>
    <row r="3201" spans="2:11" x14ac:dyDescent="0.45">
      <c r="B3201" s="3">
        <v>44626</v>
      </c>
      <c r="I3201">
        <v>0.33818867978967315</v>
      </c>
      <c r="J3201">
        <v>0.33693564117102293</v>
      </c>
      <c r="K3201">
        <v>0.32487567903930398</v>
      </c>
    </row>
    <row r="3202" spans="2:11" x14ac:dyDescent="0.45">
      <c r="B3202" s="3">
        <v>44626</v>
      </c>
      <c r="I3202">
        <v>0.443534486529998</v>
      </c>
      <c r="J3202">
        <v>0.27468917062585863</v>
      </c>
      <c r="K3202">
        <v>0.28177634284414355</v>
      </c>
    </row>
    <row r="3203" spans="2:11" x14ac:dyDescent="0.45">
      <c r="B3203" s="3">
        <v>44626</v>
      </c>
      <c r="I3203">
        <v>0.51971288779174318</v>
      </c>
      <c r="J3203">
        <v>0.26311987282381738</v>
      </c>
      <c r="K3203">
        <v>0.21716723938443952</v>
      </c>
    </row>
    <row r="3204" spans="2:11" x14ac:dyDescent="0.45">
      <c r="B3204" s="3">
        <v>44632</v>
      </c>
      <c r="I3204">
        <v>0.44025235298303794</v>
      </c>
      <c r="J3204">
        <v>0.31687279575925176</v>
      </c>
      <c r="K3204">
        <v>0.24287485125771011</v>
      </c>
    </row>
    <row r="3205" spans="2:11" x14ac:dyDescent="0.45">
      <c r="B3205" s="3">
        <v>44632</v>
      </c>
      <c r="I3205">
        <v>0.43079753895693174</v>
      </c>
      <c r="J3205">
        <v>0.29883272957276752</v>
      </c>
      <c r="K3205">
        <v>0.27036973147030074</v>
      </c>
    </row>
    <row r="3206" spans="2:11" x14ac:dyDescent="0.45">
      <c r="B3206" s="3">
        <v>44632</v>
      </c>
      <c r="I3206">
        <v>0.40047395532517466</v>
      </c>
      <c r="J3206">
        <v>0.29780982104048698</v>
      </c>
      <c r="K3206">
        <v>0.30171622363433831</v>
      </c>
    </row>
    <row r="3207" spans="2:11" x14ac:dyDescent="0.45">
      <c r="B3207" s="3">
        <v>44632</v>
      </c>
      <c r="I3207">
        <v>0.37551405395208454</v>
      </c>
      <c r="J3207">
        <v>0.29809469911337483</v>
      </c>
      <c r="K3207">
        <v>0.32639124693454064</v>
      </c>
    </row>
    <row r="3208" spans="2:11" x14ac:dyDescent="0.45">
      <c r="B3208" s="3">
        <v>44633</v>
      </c>
      <c r="I3208">
        <v>0.30954491725768324</v>
      </c>
      <c r="J3208">
        <v>0.28871158392434992</v>
      </c>
      <c r="K3208">
        <v>0.40174349881796695</v>
      </c>
    </row>
    <row r="3209" spans="2:11" x14ac:dyDescent="0.45">
      <c r="B3209" s="3">
        <v>44633</v>
      </c>
      <c r="I3209">
        <v>0.6365528824545218</v>
      </c>
      <c r="J3209">
        <v>0.22962647552811488</v>
      </c>
      <c r="K3209">
        <v>0.13382064201736338</v>
      </c>
    </row>
    <row r="3210" spans="2:11" x14ac:dyDescent="0.45">
      <c r="B3210" s="3">
        <v>44633</v>
      </c>
      <c r="I3210">
        <v>0.64209720648479041</v>
      </c>
      <c r="J3210">
        <v>0.23069652662773465</v>
      </c>
      <c r="K3210">
        <v>0.12720626688747494</v>
      </c>
    </row>
    <row r="3211" spans="2:11" x14ac:dyDescent="0.45">
      <c r="B3211" s="3">
        <v>44633</v>
      </c>
      <c r="I3211">
        <v>0.52377946127946129</v>
      </c>
      <c r="J3211">
        <v>0.28072390572390571</v>
      </c>
      <c r="K3211">
        <v>0.19549663299663297</v>
      </c>
    </row>
    <row r="3212" spans="2:11" x14ac:dyDescent="0.45">
      <c r="B3212" s="3">
        <v>44634</v>
      </c>
      <c r="I3212">
        <v>0.54553850525717529</v>
      </c>
      <c r="J3212">
        <v>0.24715828360329636</v>
      </c>
      <c r="K3212">
        <v>0.20730321113952824</v>
      </c>
    </row>
    <row r="3213" spans="2:11" x14ac:dyDescent="0.45">
      <c r="B3213" s="3">
        <v>44636</v>
      </c>
      <c r="I3213">
        <v>0.46258901570578476</v>
      </c>
      <c r="J3213">
        <v>0.27090039996097937</v>
      </c>
      <c r="K3213">
        <v>0.26651058433323577</v>
      </c>
    </row>
    <row r="3214" spans="2:11" x14ac:dyDescent="0.45">
      <c r="B3214" s="3">
        <v>44638</v>
      </c>
      <c r="I3214">
        <v>0.33580246913580247</v>
      </c>
      <c r="J3214">
        <v>0.29876543209876544</v>
      </c>
      <c r="K3214">
        <v>0.36543209876543215</v>
      </c>
    </row>
    <row r="3215" spans="2:11" x14ac:dyDescent="0.45">
      <c r="B3215" s="3">
        <v>44639</v>
      </c>
      <c r="I3215">
        <v>0.28929851510496674</v>
      </c>
      <c r="J3215">
        <v>0.29441884280593961</v>
      </c>
      <c r="K3215">
        <v>0.41628264208909371</v>
      </c>
    </row>
    <row r="3216" spans="2:11" x14ac:dyDescent="0.45">
      <c r="B3216" s="3">
        <v>44639</v>
      </c>
      <c r="I3216">
        <v>0.5518790849673203</v>
      </c>
      <c r="J3216">
        <v>0.27614379084967317</v>
      </c>
      <c r="K3216">
        <v>0.17197712418300654</v>
      </c>
    </row>
    <row r="3217" spans="2:11" x14ac:dyDescent="0.45">
      <c r="B3217" s="3">
        <v>44640</v>
      </c>
      <c r="I3217">
        <v>0.56883761522936782</v>
      </c>
      <c r="J3217">
        <v>0.25137729776905038</v>
      </c>
      <c r="K3217">
        <v>0.17978508700158188</v>
      </c>
    </row>
    <row r="3218" spans="2:11" x14ac:dyDescent="0.45">
      <c r="B3218" s="3">
        <v>44640</v>
      </c>
      <c r="I3218">
        <v>0.58690452332775223</v>
      </c>
      <c r="J3218">
        <v>0.24738019355214078</v>
      </c>
      <c r="K3218">
        <v>0.16571528312010705</v>
      </c>
    </row>
    <row r="3219" spans="2:11" x14ac:dyDescent="0.45">
      <c r="B3219" s="3">
        <v>44640</v>
      </c>
      <c r="I3219">
        <v>0.321213296304111</v>
      </c>
      <c r="J3219">
        <v>0.28047354824728982</v>
      </c>
      <c r="K3219">
        <v>0.39831315544859913</v>
      </c>
    </row>
    <row r="3220" spans="2:11" x14ac:dyDescent="0.45">
      <c r="B3220" s="3">
        <v>44641</v>
      </c>
      <c r="I3220">
        <v>0.36524661460907387</v>
      </c>
      <c r="J3220">
        <v>0.29637244242364341</v>
      </c>
      <c r="K3220">
        <v>0.33838094296728277</v>
      </c>
    </row>
    <row r="3221" spans="2:11" x14ac:dyDescent="0.45">
      <c r="B3221" s="3">
        <v>44641</v>
      </c>
      <c r="I3221">
        <v>0.44108278916538496</v>
      </c>
      <c r="J3221">
        <v>0.28581213389472976</v>
      </c>
      <c r="K3221">
        <v>0.27310507693988517</v>
      </c>
    </row>
    <row r="3222" spans="2:11" x14ac:dyDescent="0.45">
      <c r="B3222" s="3">
        <v>44641</v>
      </c>
      <c r="I3222">
        <v>0.42129629629629628</v>
      </c>
      <c r="J3222">
        <v>0.28935185185185186</v>
      </c>
      <c r="K3222">
        <v>0.28935185185185186</v>
      </c>
    </row>
    <row r="3223" spans="2:11" x14ac:dyDescent="0.45">
      <c r="B3223" s="3">
        <v>44646</v>
      </c>
      <c r="I3223">
        <v>0.41495738552257161</v>
      </c>
      <c r="J3223">
        <v>0.26621596675826953</v>
      </c>
      <c r="K3223">
        <v>0.31882664771915892</v>
      </c>
    </row>
    <row r="3224" spans="2:11" x14ac:dyDescent="0.45">
      <c r="B3224" s="3" t="s">
        <v>5797</v>
      </c>
      <c r="I3224">
        <v>0.38059828637065612</v>
      </c>
      <c r="J3224">
        <v>0.29433189575643942</v>
      </c>
      <c r="K3224">
        <v>0.32506981787290434</v>
      </c>
    </row>
    <row r="3225" spans="2:11" x14ac:dyDescent="0.45">
      <c r="B3225" s="3" t="s">
        <v>5797</v>
      </c>
      <c r="I3225">
        <v>0.52990691225985342</v>
      </c>
      <c r="J3225">
        <v>0.26846900376312138</v>
      </c>
      <c r="K3225">
        <v>0.20162408397702511</v>
      </c>
    </row>
    <row r="3226" spans="2:11" x14ac:dyDescent="0.45">
      <c r="B3226" s="3" t="s">
        <v>5798</v>
      </c>
      <c r="I3226">
        <v>0.46228838911765746</v>
      </c>
      <c r="J3226">
        <v>0.27751381409917997</v>
      </c>
      <c r="K3226">
        <v>0.26019779678316263</v>
      </c>
    </row>
    <row r="3227" spans="2:11" x14ac:dyDescent="0.45">
      <c r="B3227" s="3" t="s">
        <v>5798</v>
      </c>
      <c r="I3227">
        <v>0.50619369369369371</v>
      </c>
      <c r="J3227">
        <v>0.2781531531531532</v>
      </c>
      <c r="K3227">
        <v>0.21565315315315323</v>
      </c>
    </row>
    <row r="3228" spans="2:11" x14ac:dyDescent="0.45">
      <c r="B3228" s="3" t="s">
        <v>5798</v>
      </c>
      <c r="I3228">
        <v>0.50565950565950557</v>
      </c>
      <c r="J3228">
        <v>0.27281127281127282</v>
      </c>
      <c r="K3228">
        <v>0.22152922152922155</v>
      </c>
    </row>
    <row r="3229" spans="2:11" x14ac:dyDescent="0.45">
      <c r="B3229" s="3" t="s">
        <v>5798</v>
      </c>
      <c r="I3229">
        <v>0.32059212573918455</v>
      </c>
      <c r="J3229">
        <v>0.28586990351696234</v>
      </c>
      <c r="K3229">
        <v>0.3935379707438531</v>
      </c>
    </row>
    <row r="3230" spans="2:11" x14ac:dyDescent="0.45">
      <c r="B3230" s="3" t="s">
        <v>5799</v>
      </c>
      <c r="I3230">
        <v>0.43953721970181725</v>
      </c>
      <c r="J3230">
        <v>0.28970781753596647</v>
      </c>
      <c r="K3230">
        <v>0.27075496276221617</v>
      </c>
    </row>
    <row r="3231" spans="2:11" x14ac:dyDescent="0.45">
      <c r="B3231" s="3" t="s">
        <v>5799</v>
      </c>
      <c r="I3231">
        <v>0.41276060008451892</v>
      </c>
      <c r="J3231">
        <v>0.29866002253838564</v>
      </c>
      <c r="K3231">
        <v>0.28857937737709533</v>
      </c>
    </row>
    <row r="3232" spans="2:11" x14ac:dyDescent="0.45">
      <c r="B3232" s="3" t="s">
        <v>5800</v>
      </c>
      <c r="I3232">
        <v>0.39221776428655009</v>
      </c>
      <c r="J3232">
        <v>0.29038976772171143</v>
      </c>
      <c r="K3232">
        <v>0.31739246799173843</v>
      </c>
    </row>
    <row r="3233" spans="2:11" x14ac:dyDescent="0.45">
      <c r="B3233" s="3" t="s">
        <v>5800</v>
      </c>
      <c r="I3233">
        <v>0.58140566341112665</v>
      </c>
      <c r="J3233">
        <v>0.25790669860781407</v>
      </c>
      <c r="K3233">
        <v>0.16068763798105937</v>
      </c>
    </row>
    <row r="3234" spans="2:11" x14ac:dyDescent="0.45">
      <c r="B3234" s="3" t="s">
        <v>5801</v>
      </c>
      <c r="I3234">
        <v>0.37043925715985238</v>
      </c>
      <c r="J3234">
        <v>0.29979749470774508</v>
      </c>
      <c r="K3234">
        <v>0.3297632481324026</v>
      </c>
    </row>
    <row r="3235" spans="2:11" x14ac:dyDescent="0.45">
      <c r="B3235" s="3" t="s">
        <v>5801</v>
      </c>
      <c r="I3235">
        <v>0.38317423209299306</v>
      </c>
      <c r="J3235">
        <v>0.31133515163322295</v>
      </c>
      <c r="K3235">
        <v>0.30549061627378399</v>
      </c>
    </row>
    <row r="3236" spans="2:11" x14ac:dyDescent="0.45">
      <c r="B3236" s="3" t="s">
        <v>5802</v>
      </c>
      <c r="I3236">
        <v>0.44285714285714289</v>
      </c>
      <c r="J3236">
        <v>0.32380952380952388</v>
      </c>
      <c r="K3236">
        <v>0.23333333333333336</v>
      </c>
    </row>
    <row r="3237" spans="2:11" x14ac:dyDescent="0.45">
      <c r="B3237" s="3" t="s">
        <v>5802</v>
      </c>
      <c r="I3237">
        <v>0.69170579029733958</v>
      </c>
      <c r="J3237">
        <v>0.2097026604068857</v>
      </c>
      <c r="K3237">
        <v>9.8591549295774614E-2</v>
      </c>
    </row>
    <row r="3238" spans="2:11" x14ac:dyDescent="0.45">
      <c r="B3238" s="3" t="s">
        <v>5802</v>
      </c>
      <c r="I3238">
        <v>0.47441966683168935</v>
      </c>
      <c r="J3238">
        <v>0.28362478600510727</v>
      </c>
      <c r="K3238">
        <v>0.24195554716320347</v>
      </c>
    </row>
    <row r="3239" spans="2:11" x14ac:dyDescent="0.45">
      <c r="B3239" s="3" t="s">
        <v>5803</v>
      </c>
      <c r="I3239">
        <v>0.32532988952139408</v>
      </c>
      <c r="J3239">
        <v>0.32409440644751214</v>
      </c>
      <c r="K3239">
        <v>0.35057570403109378</v>
      </c>
    </row>
    <row r="3240" spans="2:11" x14ac:dyDescent="0.45">
      <c r="B3240" s="3" t="s">
        <v>5803</v>
      </c>
      <c r="I3240">
        <v>0.37495646116335768</v>
      </c>
      <c r="J3240">
        <v>0.30311738070358757</v>
      </c>
      <c r="K3240">
        <v>0.32192615813305464</v>
      </c>
    </row>
    <row r="3241" spans="2:11" x14ac:dyDescent="0.45">
      <c r="B3241" s="3" t="s">
        <v>5803</v>
      </c>
      <c r="I3241">
        <v>0.35226683265898961</v>
      </c>
      <c r="J3241">
        <v>0.31725282705674868</v>
      </c>
      <c r="K3241">
        <v>0.33048034028426188</v>
      </c>
    </row>
    <row r="3242" spans="2:11" x14ac:dyDescent="0.45">
      <c r="B3242" s="3" t="s">
        <v>5804</v>
      </c>
      <c r="I3242">
        <v>0.36543209876543215</v>
      </c>
      <c r="J3242">
        <v>0.29876543209876544</v>
      </c>
      <c r="K3242">
        <v>0.33580246913580247</v>
      </c>
    </row>
    <row r="3243" spans="2:11" x14ac:dyDescent="0.45">
      <c r="B3243" s="3" t="s">
        <v>5805</v>
      </c>
      <c r="I3243">
        <v>0.32315270935960583</v>
      </c>
      <c r="J3243">
        <v>0.31083743842364525</v>
      </c>
      <c r="K3243">
        <v>0.3660098522167487</v>
      </c>
    </row>
    <row r="3244" spans="2:11" x14ac:dyDescent="0.45">
      <c r="B3244" s="3" t="s">
        <v>5806</v>
      </c>
      <c r="I3244">
        <v>0.58621069078585419</v>
      </c>
      <c r="J3244">
        <v>0.26304438722739376</v>
      </c>
      <c r="K3244">
        <v>0.15074492198675207</v>
      </c>
    </row>
    <row r="3245" spans="2:11" x14ac:dyDescent="0.45">
      <c r="B3245" s="3" t="s">
        <v>5807</v>
      </c>
      <c r="I3245">
        <v>0.32315270935960583</v>
      </c>
      <c r="J3245">
        <v>0.31083743842364525</v>
      </c>
      <c r="K3245">
        <v>0.3660098522167487</v>
      </c>
    </row>
    <row r="3246" spans="2:11" x14ac:dyDescent="0.45">
      <c r="B3246" s="3" t="s">
        <v>5808</v>
      </c>
      <c r="I3246">
        <v>0.33608778518992088</v>
      </c>
      <c r="J3246">
        <v>0.29383587243441095</v>
      </c>
      <c r="K3246">
        <v>0.37007634237566828</v>
      </c>
    </row>
    <row r="3247" spans="2:11" x14ac:dyDescent="0.45">
      <c r="B3247" s="3" t="s">
        <v>5808</v>
      </c>
      <c r="I3247">
        <v>0.60179231031435487</v>
      </c>
      <c r="J3247">
        <v>0.24316397128117251</v>
      </c>
      <c r="K3247">
        <v>0.15504371840447265</v>
      </c>
    </row>
    <row r="3248" spans="2:11" x14ac:dyDescent="0.45">
      <c r="B3248" s="3" t="s">
        <v>5808</v>
      </c>
      <c r="I3248">
        <v>0.24839001078182824</v>
      </c>
      <c r="J3248">
        <v>0.29319287816534079</v>
      </c>
      <c r="K3248">
        <v>0.45841711105283101</v>
      </c>
    </row>
    <row r="3249" spans="2:11" x14ac:dyDescent="0.45">
      <c r="B3249" s="3" t="s">
        <v>5808</v>
      </c>
      <c r="I3249">
        <v>0.35495283018867924</v>
      </c>
      <c r="J3249">
        <v>0.29009433962264147</v>
      </c>
      <c r="K3249">
        <v>0.35495283018867924</v>
      </c>
    </row>
    <row r="3250" spans="2:11" x14ac:dyDescent="0.45">
      <c r="B3250" s="3" t="s">
        <v>5809</v>
      </c>
      <c r="I3250">
        <v>0.34001820560960344</v>
      </c>
      <c r="J3250">
        <v>0.28710815269955053</v>
      </c>
      <c r="K3250">
        <v>0.37287364169084602</v>
      </c>
    </row>
    <row r="3251" spans="2:11" x14ac:dyDescent="0.45">
      <c r="B3251" s="3" t="s">
        <v>5809</v>
      </c>
      <c r="I3251">
        <v>0.46724549158355161</v>
      </c>
      <c r="J3251">
        <v>0.26205105909682469</v>
      </c>
      <c r="K3251">
        <v>0.2707034493196237</v>
      </c>
    </row>
    <row r="3252" spans="2:11" x14ac:dyDescent="0.45">
      <c r="B3252" s="3" t="s">
        <v>5809</v>
      </c>
      <c r="I3252">
        <v>0.44721944721944717</v>
      </c>
      <c r="J3252">
        <v>0.27405927405927405</v>
      </c>
      <c r="K3252">
        <v>0.27872127872127872</v>
      </c>
    </row>
    <row r="3253" spans="2:11" x14ac:dyDescent="0.45">
      <c r="B3253" s="3" t="s">
        <v>5809</v>
      </c>
      <c r="I3253">
        <v>0.64289848853607245</v>
      </c>
      <c r="J3253">
        <v>0.23149780867901673</v>
      </c>
      <c r="K3253">
        <v>0.12560370278491087</v>
      </c>
    </row>
    <row r="3254" spans="2:11" x14ac:dyDescent="0.45">
      <c r="B3254" s="3" t="s">
        <v>5810</v>
      </c>
      <c r="I3254">
        <v>0.45795295367821093</v>
      </c>
      <c r="J3254">
        <v>0.27102352316089456</v>
      </c>
      <c r="K3254">
        <v>0.27102352316089456</v>
      </c>
    </row>
    <row r="3255" spans="2:11" x14ac:dyDescent="0.45">
      <c r="B3255" s="3" t="s">
        <v>5810</v>
      </c>
      <c r="I3255">
        <v>0.46724549158355161</v>
      </c>
      <c r="J3255">
        <v>0.2707034493196237</v>
      </c>
      <c r="K3255">
        <v>0.26205105909682469</v>
      </c>
    </row>
    <row r="3256" spans="2:11" x14ac:dyDescent="0.45">
      <c r="B3256" s="3" t="s">
        <v>5810</v>
      </c>
      <c r="I3256">
        <v>0.31556775509426055</v>
      </c>
      <c r="J3256">
        <v>0.26924763157393111</v>
      </c>
      <c r="K3256">
        <v>0.41518461333180839</v>
      </c>
    </row>
    <row r="3257" spans="2:11" x14ac:dyDescent="0.45">
      <c r="B3257" s="3" t="s">
        <v>5810</v>
      </c>
      <c r="I3257">
        <v>0.47908861614445369</v>
      </c>
      <c r="J3257">
        <v>0.27916671063879189</v>
      </c>
      <c r="K3257">
        <v>0.24174467321675444</v>
      </c>
    </row>
    <row r="3258" spans="2:11" x14ac:dyDescent="0.45">
      <c r="B3258" s="3" t="s">
        <v>5810</v>
      </c>
      <c r="I3258">
        <v>0.57509959919598475</v>
      </c>
      <c r="J3258">
        <v>0.23243022038202754</v>
      </c>
      <c r="K3258">
        <v>0.1924701804219876</v>
      </c>
    </row>
    <row r="3259" spans="2:11" x14ac:dyDescent="0.45">
      <c r="B3259" s="3" t="s">
        <v>5811</v>
      </c>
      <c r="I3259">
        <v>0.37842309562655208</v>
      </c>
      <c r="J3259">
        <v>0.27207225871797752</v>
      </c>
      <c r="K3259">
        <v>0.34950464565547051</v>
      </c>
    </row>
    <row r="3260" spans="2:11" x14ac:dyDescent="0.45">
      <c r="B3260" s="3" t="s">
        <v>5811</v>
      </c>
      <c r="I3260">
        <v>0.32305275933461841</v>
      </c>
      <c r="J3260">
        <v>0.26393945884200753</v>
      </c>
      <c r="K3260">
        <v>0.41300778182337405</v>
      </c>
    </row>
    <row r="3261" spans="2:11" x14ac:dyDescent="0.45">
      <c r="B3261" s="3" t="s">
        <v>5811</v>
      </c>
      <c r="I3261">
        <v>0.28763828763828764</v>
      </c>
      <c r="J3261">
        <v>0.28763828763828764</v>
      </c>
      <c r="K3261">
        <v>0.42472342472342473</v>
      </c>
    </row>
    <row r="3262" spans="2:11" x14ac:dyDescent="0.45">
      <c r="B3262" s="3" t="s">
        <v>5812</v>
      </c>
      <c r="I3262">
        <v>0.24897249077576952</v>
      </c>
      <c r="J3262">
        <v>0.29906356545700813</v>
      </c>
      <c r="K3262">
        <v>0.45196394376722243</v>
      </c>
    </row>
    <row r="3263" spans="2:11" x14ac:dyDescent="0.45">
      <c r="B3263" s="3" t="s">
        <v>5813</v>
      </c>
      <c r="I3263">
        <v>0.52209107764663321</v>
      </c>
      <c r="J3263">
        <v>0.25835481391036946</v>
      </c>
      <c r="K3263">
        <v>0.21955410844299739</v>
      </c>
    </row>
    <row r="3264" spans="2:11" x14ac:dyDescent="0.45">
      <c r="B3264" s="3" t="s">
        <v>5813</v>
      </c>
      <c r="I3264">
        <v>0.41215357233663874</v>
      </c>
      <c r="J3264">
        <v>0.26341215357233666</v>
      </c>
      <c r="K3264">
        <v>0.32443427409102465</v>
      </c>
    </row>
    <row r="3265" spans="2:11" x14ac:dyDescent="0.45">
      <c r="B3265" s="3" t="s">
        <v>5813</v>
      </c>
      <c r="I3265">
        <v>0.34847753376562413</v>
      </c>
      <c r="J3265">
        <v>0.25563583940470203</v>
      </c>
      <c r="K3265">
        <v>0.39588662682967374</v>
      </c>
    </row>
    <row r="3266" spans="2:11" x14ac:dyDescent="0.45">
      <c r="B3266" s="3" t="s">
        <v>5814</v>
      </c>
      <c r="I3266">
        <v>0.46031746031746029</v>
      </c>
      <c r="J3266">
        <v>0.29365079365079361</v>
      </c>
      <c r="K3266">
        <v>0.24603174603174602</v>
      </c>
    </row>
    <row r="3267" spans="2:11" x14ac:dyDescent="0.45">
      <c r="B3267" s="3" t="s">
        <v>5814</v>
      </c>
      <c r="I3267">
        <v>0.48232894114890168</v>
      </c>
      <c r="J3267">
        <v>0.27347346913553494</v>
      </c>
      <c r="K3267">
        <v>0.24419758971556332</v>
      </c>
    </row>
    <row r="3268" spans="2:11" x14ac:dyDescent="0.45">
      <c r="B3268" s="3" t="s">
        <v>5814</v>
      </c>
      <c r="I3268">
        <v>0.58572017777220631</v>
      </c>
      <c r="J3268">
        <v>0.2570896604624438</v>
      </c>
      <c r="K3268">
        <v>0.15719016176534986</v>
      </c>
    </row>
    <row r="3269" spans="2:11" x14ac:dyDescent="0.45">
      <c r="B3269" s="3" t="s">
        <v>5814</v>
      </c>
      <c r="I3269">
        <v>0.41527656623761283</v>
      </c>
      <c r="J3269">
        <v>0.27604978779871142</v>
      </c>
      <c r="K3269">
        <v>0.30867364596367569</v>
      </c>
    </row>
    <row r="3270" spans="2:11" x14ac:dyDescent="0.45">
      <c r="B3270" s="3" t="s">
        <v>5815</v>
      </c>
      <c r="I3270">
        <v>0.3677851741442702</v>
      </c>
      <c r="J3270">
        <v>0.26778902015019307</v>
      </c>
      <c r="K3270">
        <v>0.36442580570553668</v>
      </c>
    </row>
    <row r="3271" spans="2:11" x14ac:dyDescent="0.45">
      <c r="B3271" s="3" t="s">
        <v>5815</v>
      </c>
      <c r="I3271">
        <v>0.52828413173081301</v>
      </c>
      <c r="J3271">
        <v>0.26360402655991028</v>
      </c>
      <c r="K3271">
        <v>0.20811184170927674</v>
      </c>
    </row>
    <row r="3272" spans="2:11" x14ac:dyDescent="0.45">
      <c r="B3272" s="3" t="s">
        <v>5816</v>
      </c>
      <c r="I3272">
        <v>0.46536173429941768</v>
      </c>
      <c r="J3272">
        <v>0.27062251551413885</v>
      </c>
      <c r="K3272">
        <v>0.2640157501864433</v>
      </c>
    </row>
    <row r="3273" spans="2:11" x14ac:dyDescent="0.45">
      <c r="B3273" s="3" t="s">
        <v>5816</v>
      </c>
      <c r="I3273">
        <v>0.43480475194030177</v>
      </c>
      <c r="J3273">
        <v>0.27437694445367078</v>
      </c>
      <c r="K3273">
        <v>0.29081830360602734</v>
      </c>
    </row>
    <row r="3274" spans="2:11" x14ac:dyDescent="0.45">
      <c r="B3274" s="3" t="s">
        <v>5816</v>
      </c>
      <c r="I3274">
        <v>0.36086969642102723</v>
      </c>
      <c r="J3274">
        <v>0.27826060715794554</v>
      </c>
      <c r="K3274">
        <v>0.36086969642102723</v>
      </c>
    </row>
    <row r="3275" spans="2:11" x14ac:dyDescent="0.45">
      <c r="B3275" s="3">
        <v>44682</v>
      </c>
      <c r="I3275">
        <v>0.43953577525479814</v>
      </c>
      <c r="J3275">
        <v>0.27843922654357056</v>
      </c>
      <c r="K3275">
        <v>0.2820249982016314</v>
      </c>
    </row>
    <row r="3276" spans="2:11" x14ac:dyDescent="0.45">
      <c r="B3276" s="3">
        <v>44682</v>
      </c>
      <c r="I3276">
        <v>0.44938194335784692</v>
      </c>
      <c r="J3276">
        <v>0.2762217701976738</v>
      </c>
      <c r="K3276">
        <v>0.27439628644447922</v>
      </c>
    </row>
    <row r="3277" spans="2:11" x14ac:dyDescent="0.45">
      <c r="B3277" s="3">
        <v>44682</v>
      </c>
      <c r="I3277">
        <v>0.28598484848484845</v>
      </c>
      <c r="J3277">
        <v>0.28598484848484845</v>
      </c>
      <c r="K3277">
        <v>0.42803030303030298</v>
      </c>
    </row>
    <row r="3278" spans="2:11" x14ac:dyDescent="0.45">
      <c r="B3278" s="3">
        <v>44682</v>
      </c>
      <c r="I3278">
        <v>0.33837238599143366</v>
      </c>
      <c r="J3278">
        <v>0.28546233308138075</v>
      </c>
      <c r="K3278">
        <v>0.37616528092718571</v>
      </c>
    </row>
    <row r="3279" spans="2:11" x14ac:dyDescent="0.45">
      <c r="B3279" s="3">
        <v>44682</v>
      </c>
      <c r="I3279">
        <v>0.42125391305719168</v>
      </c>
      <c r="J3279">
        <v>0.28416877597205459</v>
      </c>
      <c r="K3279">
        <v>0.29457731097075357</v>
      </c>
    </row>
    <row r="3280" spans="2:11" x14ac:dyDescent="0.45">
      <c r="B3280" s="3">
        <v>44683</v>
      </c>
      <c r="I3280">
        <v>0.47741147741147744</v>
      </c>
      <c r="J3280">
        <v>0.27228327228327226</v>
      </c>
      <c r="K3280">
        <v>0.25030525030525025</v>
      </c>
    </row>
    <row r="3281" spans="2:11" x14ac:dyDescent="0.45">
      <c r="B3281" s="3">
        <v>44688</v>
      </c>
      <c r="I3281">
        <v>0.42080518351704788</v>
      </c>
      <c r="J3281">
        <v>0.27395203666390106</v>
      </c>
      <c r="K3281">
        <v>0.30524277981905096</v>
      </c>
    </row>
    <row r="3282" spans="2:11" x14ac:dyDescent="0.45">
      <c r="B3282" s="3">
        <v>44689</v>
      </c>
      <c r="I3282">
        <v>0.43527013251783886</v>
      </c>
      <c r="J3282">
        <v>0.28236493374108046</v>
      </c>
      <c r="K3282">
        <v>0.28236493374108046</v>
      </c>
    </row>
    <row r="3283" spans="2:11" x14ac:dyDescent="0.45">
      <c r="B3283" s="3">
        <v>44689</v>
      </c>
      <c r="I3283">
        <v>0.33404009412390767</v>
      </c>
      <c r="J3283">
        <v>0.28745624319223062</v>
      </c>
      <c r="K3283">
        <v>0.37850366268386171</v>
      </c>
    </row>
    <row r="3284" spans="2:11" x14ac:dyDescent="0.45">
      <c r="B3284" s="3">
        <v>44690</v>
      </c>
      <c r="I3284">
        <v>0.63498048906926297</v>
      </c>
      <c r="J3284">
        <v>0.22399933247407125</v>
      </c>
      <c r="K3284">
        <v>0.14102017845666587</v>
      </c>
    </row>
    <row r="3285" spans="2:11" x14ac:dyDescent="0.45">
      <c r="B3285" s="3">
        <v>44693</v>
      </c>
      <c r="I3285">
        <v>0.42681076011287983</v>
      </c>
      <c r="J3285">
        <v>0.26523176041117952</v>
      </c>
      <c r="K3285">
        <v>0.30795747947594082</v>
      </c>
    </row>
    <row r="3286" spans="2:11" x14ac:dyDescent="0.45">
      <c r="B3286" s="3">
        <v>44693</v>
      </c>
      <c r="I3286">
        <v>0.51387512307052541</v>
      </c>
      <c r="J3286">
        <v>0.25504486424026651</v>
      </c>
      <c r="K3286">
        <v>0.23108001268920811</v>
      </c>
    </row>
    <row r="3287" spans="2:11" x14ac:dyDescent="0.45">
      <c r="B3287" s="3">
        <v>44694</v>
      </c>
      <c r="I3287">
        <v>0.38018539817432806</v>
      </c>
      <c r="J3287">
        <v>0.26745091043984037</v>
      </c>
      <c r="K3287">
        <v>0.35236369138583162</v>
      </c>
    </row>
    <row r="3288" spans="2:11" x14ac:dyDescent="0.45">
      <c r="B3288" s="3">
        <v>44694</v>
      </c>
      <c r="I3288">
        <v>0.32659932659932661</v>
      </c>
      <c r="J3288">
        <v>0.265993265993266</v>
      </c>
      <c r="K3288">
        <v>0.40740740740740738</v>
      </c>
    </row>
    <row r="3289" spans="2:11" x14ac:dyDescent="0.45">
      <c r="B3289" s="3">
        <v>44695</v>
      </c>
      <c r="I3289">
        <v>0.32031562119357337</v>
      </c>
      <c r="J3289">
        <v>0.30216371240691509</v>
      </c>
      <c r="K3289">
        <v>0.3775206663995116</v>
      </c>
    </row>
    <row r="3290" spans="2:11" x14ac:dyDescent="0.45">
      <c r="B3290" s="3">
        <v>44696</v>
      </c>
      <c r="I3290">
        <v>0.48236919665491096</v>
      </c>
      <c r="J3290">
        <v>0.27519541805256093</v>
      </c>
      <c r="K3290">
        <v>0.24243538529252812</v>
      </c>
    </row>
    <row r="3291" spans="2:11" x14ac:dyDescent="0.45">
      <c r="B3291" s="3">
        <v>44696</v>
      </c>
      <c r="I3291">
        <v>0.63684863122039237</v>
      </c>
      <c r="J3291">
        <v>0.21887224858510218</v>
      </c>
      <c r="K3291">
        <v>0.14427912019450548</v>
      </c>
    </row>
    <row r="3292" spans="2:11" x14ac:dyDescent="0.45">
      <c r="B3292" s="3">
        <v>44697</v>
      </c>
      <c r="I3292">
        <v>0.43132295055371977</v>
      </c>
      <c r="J3292">
        <v>0.28075236729082886</v>
      </c>
      <c r="K3292">
        <v>0.28792468215545142</v>
      </c>
    </row>
    <row r="3293" spans="2:11" x14ac:dyDescent="0.45">
      <c r="B3293" s="3">
        <v>44700</v>
      </c>
      <c r="I3293">
        <v>0.42328322288114972</v>
      </c>
      <c r="J3293">
        <v>0.28102332275340614</v>
      </c>
      <c r="K3293">
        <v>0.29569345436544409</v>
      </c>
    </row>
    <row r="3294" spans="2:11" x14ac:dyDescent="0.45">
      <c r="B3294" s="3">
        <v>44701</v>
      </c>
      <c r="I3294">
        <v>0.4880406636598677</v>
      </c>
      <c r="J3294">
        <v>0.27871266388926819</v>
      </c>
      <c r="K3294">
        <v>0.23324667245086414</v>
      </c>
    </row>
    <row r="3295" spans="2:11" x14ac:dyDescent="0.45">
      <c r="B3295" s="3">
        <v>44703</v>
      </c>
      <c r="I3295">
        <v>0.44562614859272587</v>
      </c>
      <c r="J3295">
        <v>0.2767656247262188</v>
      </c>
      <c r="K3295">
        <v>0.27760822668105534</v>
      </c>
    </row>
    <row r="3296" spans="2:11" x14ac:dyDescent="0.45">
      <c r="I3296">
        <v>0.49625905758674055</v>
      </c>
      <c r="J3296">
        <v>0.27258792724348574</v>
      </c>
      <c r="K3296">
        <v>0.23115301516977371</v>
      </c>
    </row>
    <row r="3297" spans="9:11" x14ac:dyDescent="0.45">
      <c r="I3297">
        <v>0.54480321079918659</v>
      </c>
      <c r="J3297">
        <v>0.25506478021568568</v>
      </c>
      <c r="K3297">
        <v>0.20013200898512767</v>
      </c>
    </row>
    <row r="3298" spans="9:11" x14ac:dyDescent="0.45">
      <c r="I3298">
        <v>0.42584213172448471</v>
      </c>
      <c r="J3298">
        <v>0.30668677727501259</v>
      </c>
      <c r="K3298">
        <v>0.26747109100050281</v>
      </c>
    </row>
    <row r="3299" spans="9:11" x14ac:dyDescent="0.45">
      <c r="I3299">
        <v>0.28935185185185186</v>
      </c>
      <c r="J3299">
        <v>0.28935185185185186</v>
      </c>
      <c r="K3299">
        <v>0.42129629629629628</v>
      </c>
    </row>
    <row r="3300" spans="9:11" x14ac:dyDescent="0.45">
      <c r="I3300">
        <v>0.57942166765696179</v>
      </c>
      <c r="J3300">
        <v>0.2511388393741335</v>
      </c>
      <c r="K3300">
        <v>0.16943949296890476</v>
      </c>
    </row>
    <row r="3301" spans="9:11" x14ac:dyDescent="0.45">
      <c r="I3301">
        <v>0.58438228438228434</v>
      </c>
      <c r="J3301">
        <v>0.24498834498834496</v>
      </c>
      <c r="K3301">
        <v>0.17062937062937059</v>
      </c>
    </row>
    <row r="3302" spans="9:11" x14ac:dyDescent="0.45">
      <c r="I3302">
        <v>0.49986709197235507</v>
      </c>
      <c r="J3302">
        <v>0.27658160552897393</v>
      </c>
      <c r="K3302">
        <v>0.22355130249867092</v>
      </c>
    </row>
    <row r="3303" spans="9:11" x14ac:dyDescent="0.45">
      <c r="I3303">
        <v>0.4039958561426461</v>
      </c>
      <c r="J3303">
        <v>0.312775157336808</v>
      </c>
      <c r="K3303">
        <v>0.28322898652054579</v>
      </c>
    </row>
    <row r="3304" spans="9:11" x14ac:dyDescent="0.45">
      <c r="I3304">
        <v>0.32901650765252655</v>
      </c>
      <c r="J3304">
        <v>0.30101347399054651</v>
      </c>
      <c r="K3304">
        <v>0.36997001835692689</v>
      </c>
    </row>
    <row r="3305" spans="9:11" x14ac:dyDescent="0.45">
      <c r="I3305">
        <v>0.34002556583201743</v>
      </c>
      <c r="J3305">
        <v>0.2989698473569441</v>
      </c>
      <c r="K3305">
        <v>0.36100458681103836</v>
      </c>
    </row>
    <row r="3306" spans="9:11" x14ac:dyDescent="0.45">
      <c r="I3306">
        <v>0.3656114775659367</v>
      </c>
      <c r="J3306">
        <v>0.27984598857464121</v>
      </c>
      <c r="K3306">
        <v>0.35454253385942186</v>
      </c>
    </row>
    <row r="3307" spans="9:11" x14ac:dyDescent="0.45">
      <c r="I3307">
        <v>0.56771944800113816</v>
      </c>
      <c r="J3307">
        <v>0.24334898278560252</v>
      </c>
      <c r="K3307">
        <v>0.18893156921325935</v>
      </c>
    </row>
    <row r="3308" spans="9:11" x14ac:dyDescent="0.45">
      <c r="I3308">
        <v>0.57540860529184301</v>
      </c>
      <c r="J3308">
        <v>0.24762595849079128</v>
      </c>
      <c r="K3308">
        <v>0.17696543621736577</v>
      </c>
    </row>
    <row r="3309" spans="9:11" x14ac:dyDescent="0.45">
      <c r="I3309">
        <v>0.31156793364168917</v>
      </c>
      <c r="J3309">
        <v>0.29426170570712984</v>
      </c>
      <c r="K3309">
        <v>0.394170360651181</v>
      </c>
    </row>
    <row r="3310" spans="9:11" x14ac:dyDescent="0.45">
      <c r="I3310">
        <v>0.23182145099953325</v>
      </c>
      <c r="J3310">
        <v>0.2608791512901103</v>
      </c>
      <c r="K3310">
        <v>0.50729939771035659</v>
      </c>
    </row>
    <row r="3311" spans="9:11" x14ac:dyDescent="0.45">
      <c r="I3311">
        <v>0.45638954983536434</v>
      </c>
      <c r="J3311">
        <v>0.27180522508231791</v>
      </c>
      <c r="K3311">
        <v>0.27180522508231791</v>
      </c>
    </row>
    <row r="3312" spans="9:11" x14ac:dyDescent="0.45">
      <c r="I3312">
        <v>0.3761652809271856</v>
      </c>
      <c r="J3312">
        <v>0.28546233308138064</v>
      </c>
      <c r="K3312">
        <v>0.33837238599143354</v>
      </c>
    </row>
    <row r="3313" spans="9:11" x14ac:dyDescent="0.45">
      <c r="I3313">
        <v>0.48299319727891155</v>
      </c>
      <c r="J3313">
        <v>0.30612244897959179</v>
      </c>
      <c r="K3313">
        <v>0.21088435374149656</v>
      </c>
    </row>
    <row r="3314" spans="9:11" x14ac:dyDescent="0.45">
      <c r="I3314">
        <v>0.45496238179165016</v>
      </c>
      <c r="J3314">
        <v>0.27018780677317267</v>
      </c>
      <c r="K3314">
        <v>0.27484981143517734</v>
      </c>
    </row>
    <row r="3315" spans="9:11" x14ac:dyDescent="0.45">
      <c r="I3315">
        <v>0.31076397285228352</v>
      </c>
      <c r="J3315">
        <v>0.28851703180667726</v>
      </c>
      <c r="K3315">
        <v>0.40071899534103916</v>
      </c>
    </row>
    <row r="3316" spans="9:11" x14ac:dyDescent="0.45">
      <c r="I3316">
        <v>0.35699718213379411</v>
      </c>
      <c r="J3316">
        <v>0.30025064997742595</v>
      </c>
      <c r="K3316">
        <v>0.34275216788877988</v>
      </c>
    </row>
    <row r="3317" spans="9:11" x14ac:dyDescent="0.45">
      <c r="I3317">
        <v>0.37237654320987656</v>
      </c>
      <c r="J3317">
        <v>0.28487654320987654</v>
      </c>
      <c r="K3317">
        <v>0.34274691358024689</v>
      </c>
    </row>
    <row r="3318" spans="9:11" x14ac:dyDescent="0.45">
      <c r="I3318">
        <v>0.56747856943118602</v>
      </c>
      <c r="J3318">
        <v>0.24645395199938289</v>
      </c>
      <c r="K3318">
        <v>0.18606747856943121</v>
      </c>
    </row>
    <row r="3319" spans="9:11" x14ac:dyDescent="0.45">
      <c r="I3319">
        <v>0.5930910206272525</v>
      </c>
      <c r="J3319">
        <v>0.24975078598267009</v>
      </c>
      <c r="K3319">
        <v>0.15715819339007747</v>
      </c>
    </row>
    <row r="3320" spans="9:11" x14ac:dyDescent="0.45">
      <c r="I3320">
        <v>0.24365299198531451</v>
      </c>
      <c r="J3320">
        <v>0.26750036877386785</v>
      </c>
      <c r="K3320">
        <v>0.48884663924081756</v>
      </c>
    </row>
    <row r="3321" spans="9:11" x14ac:dyDescent="0.45">
      <c r="I3321">
        <v>0.53465691396725878</v>
      </c>
      <c r="J3321">
        <v>0.2456585560033836</v>
      </c>
      <c r="K3321">
        <v>0.21968453002935762</v>
      </c>
    </row>
    <row r="3322" spans="9:11" x14ac:dyDescent="0.45">
      <c r="I3322">
        <v>0.3080639167595689</v>
      </c>
      <c r="J3322">
        <v>0.2824228911185433</v>
      </c>
      <c r="K3322">
        <v>0.4095131921218878</v>
      </c>
    </row>
    <row r="3323" spans="9:11" x14ac:dyDescent="0.45">
      <c r="I3323">
        <v>0.65589569160997729</v>
      </c>
      <c r="J3323">
        <v>0.2256235827664399</v>
      </c>
      <c r="K3323">
        <v>0.11848072562358275</v>
      </c>
    </row>
    <row r="3324" spans="9:11" x14ac:dyDescent="0.45">
      <c r="I3324">
        <v>0.43706164636397193</v>
      </c>
      <c r="J3324">
        <v>0.30527870062753781</v>
      </c>
      <c r="K3324">
        <v>0.2576596530084902</v>
      </c>
    </row>
    <row r="3325" spans="9:11" x14ac:dyDescent="0.45">
      <c r="I3325">
        <v>0.19709919709919707</v>
      </c>
      <c r="J3325">
        <v>0.27751877751877752</v>
      </c>
      <c r="K3325">
        <v>0.52538202538202539</v>
      </c>
    </row>
    <row r="3326" spans="9:11" x14ac:dyDescent="0.45">
      <c r="I3326">
        <v>0.30743879472693031</v>
      </c>
      <c r="J3326">
        <v>0.30743879472693031</v>
      </c>
      <c r="K3326">
        <v>0.38512241054613938</v>
      </c>
    </row>
    <row r="3327" spans="9:11" x14ac:dyDescent="0.45">
      <c r="I3327">
        <v>0.45484117872177571</v>
      </c>
      <c r="J3327">
        <v>0.27257941063911212</v>
      </c>
      <c r="K3327">
        <v>0.27257941063911212</v>
      </c>
    </row>
    <row r="3328" spans="9:11" x14ac:dyDescent="0.45">
      <c r="I3328">
        <v>0.54376064818026937</v>
      </c>
      <c r="J3328">
        <v>0.25402221759676835</v>
      </c>
      <c r="K3328">
        <v>0.20221713422296234</v>
      </c>
    </row>
    <row r="3329" spans="9:11" x14ac:dyDescent="0.45">
      <c r="I3329">
        <v>0.68314125295508277</v>
      </c>
      <c r="J3329">
        <v>0.18668735224586289</v>
      </c>
      <c r="K3329">
        <v>0.13017139479905437</v>
      </c>
    </row>
    <row r="3330" spans="9:11" x14ac:dyDescent="0.45">
      <c r="I3330">
        <v>0.41798941798941797</v>
      </c>
      <c r="J3330">
        <v>0.29100529100529099</v>
      </c>
      <c r="K3330">
        <v>0.29100529100529099</v>
      </c>
    </row>
    <row r="3331" spans="9:11" x14ac:dyDescent="0.45">
      <c r="I3331">
        <v>0.32176539935160625</v>
      </c>
      <c r="J3331">
        <v>0.28463012083701739</v>
      </c>
      <c r="K3331">
        <v>0.39360447981137636</v>
      </c>
    </row>
    <row r="3332" spans="9:11" x14ac:dyDescent="0.45">
      <c r="I3332">
        <v>0.55470182317427774</v>
      </c>
      <c r="J3332">
        <v>0.23997314100373504</v>
      </c>
      <c r="K3332">
        <v>0.20532503582198719</v>
      </c>
    </row>
    <row r="3333" spans="9:11" x14ac:dyDescent="0.45">
      <c r="I3333">
        <v>0.25032877248943736</v>
      </c>
      <c r="J3333">
        <v>0.2763507652704329</v>
      </c>
      <c r="K3333">
        <v>0.47332046224012986</v>
      </c>
    </row>
    <row r="3334" spans="9:11" x14ac:dyDescent="0.45">
      <c r="I3334">
        <v>0.29607228195937874</v>
      </c>
      <c r="J3334">
        <v>0.28599163679808842</v>
      </c>
      <c r="K3334">
        <v>0.41793608124253284</v>
      </c>
    </row>
    <row r="3335" spans="9:11" x14ac:dyDescent="0.45">
      <c r="I3335">
        <v>0.49959122404942841</v>
      </c>
      <c r="J3335">
        <v>0.26739308163456776</v>
      </c>
      <c r="K3335">
        <v>0.23301569431600397</v>
      </c>
    </row>
    <row r="3336" spans="9:11" x14ac:dyDescent="0.45">
      <c r="I3336">
        <v>0.50523381499601772</v>
      </c>
      <c r="J3336">
        <v>0.27634922440929954</v>
      </c>
      <c r="K3336">
        <v>0.21841696059468274</v>
      </c>
    </row>
    <row r="3337" spans="9:11" x14ac:dyDescent="0.45">
      <c r="I3337">
        <v>0.45759795759795757</v>
      </c>
      <c r="J3337">
        <v>0.26254301254301254</v>
      </c>
      <c r="K3337">
        <v>0.27985902985902988</v>
      </c>
    </row>
    <row r="3338" spans="9:11" x14ac:dyDescent="0.45">
      <c r="I3338">
        <v>0.46964547813750079</v>
      </c>
      <c r="J3338">
        <v>0.27554210338564422</v>
      </c>
      <c r="K3338">
        <v>0.25481241847685487</v>
      </c>
    </row>
    <row r="3339" spans="9:11" x14ac:dyDescent="0.45">
      <c r="I3339">
        <v>0.48209111163250534</v>
      </c>
      <c r="J3339">
        <v>0.26689567904576839</v>
      </c>
      <c r="K3339">
        <v>0.25101320932172627</v>
      </c>
    </row>
    <row r="3340" spans="9:11" x14ac:dyDescent="0.45">
      <c r="I3340">
        <v>0.35926525581697993</v>
      </c>
      <c r="J3340">
        <v>0.29395700085355259</v>
      </c>
      <c r="K3340">
        <v>0.34677774332946742</v>
      </c>
    </row>
    <row r="3341" spans="9:11" x14ac:dyDescent="0.45">
      <c r="I3341">
        <v>0.50597465662028063</v>
      </c>
      <c r="J3341">
        <v>0.27890760602381842</v>
      </c>
      <c r="K3341">
        <v>0.21511773735590095</v>
      </c>
    </row>
    <row r="3342" spans="9:11" x14ac:dyDescent="0.45">
      <c r="I3342">
        <v>0.40238481186757052</v>
      </c>
      <c r="J3342">
        <v>0.31857255133117202</v>
      </c>
      <c r="K3342">
        <v>0.27904263680125752</v>
      </c>
    </row>
    <row r="3343" spans="9:11" x14ac:dyDescent="0.45">
      <c r="I3343">
        <v>0.45941622555412542</v>
      </c>
      <c r="J3343">
        <v>0.27248679503680906</v>
      </c>
      <c r="K3343">
        <v>0.26809697940906546</v>
      </c>
    </row>
    <row r="3344" spans="9:11" x14ac:dyDescent="0.45">
      <c r="I3344">
        <v>0.4262003534733424</v>
      </c>
      <c r="J3344">
        <v>0.2722191283771041</v>
      </c>
      <c r="K3344">
        <v>0.30158051814955339</v>
      </c>
    </row>
    <row r="3345" spans="9:11" x14ac:dyDescent="0.45">
      <c r="I3345">
        <v>0.42283009206176042</v>
      </c>
      <c r="J3345">
        <v>0.28127956941367682</v>
      </c>
      <c r="K3345">
        <v>0.29589033852456281</v>
      </c>
    </row>
    <row r="3346" spans="9:11" x14ac:dyDescent="0.45">
      <c r="I3346">
        <v>0.30794468600472535</v>
      </c>
      <c r="J3346">
        <v>0.29106855679313837</v>
      </c>
      <c r="K3346">
        <v>0.40098675720213633</v>
      </c>
    </row>
    <row r="3347" spans="9:11" x14ac:dyDescent="0.45">
      <c r="I3347">
        <v>0.50638782490818235</v>
      </c>
      <c r="J3347">
        <v>0.27769108305354584</v>
      </c>
      <c r="K3347">
        <v>0.21592109203827176</v>
      </c>
    </row>
    <row r="3348" spans="9:11" x14ac:dyDescent="0.45">
      <c r="I3348">
        <v>0.45225327925186143</v>
      </c>
      <c r="J3348">
        <v>0.26957250708477676</v>
      </c>
      <c r="K3348">
        <v>0.27817421366336192</v>
      </c>
    </row>
    <row r="3349" spans="9:11" x14ac:dyDescent="0.45">
      <c r="I3349">
        <v>0.45667368013736725</v>
      </c>
      <c r="J3349">
        <v>0.28351350697719413</v>
      </c>
      <c r="K3349">
        <v>0.25981281288543856</v>
      </c>
    </row>
    <row r="3350" spans="9:11" x14ac:dyDescent="0.45">
      <c r="I3350">
        <v>0.41212753306486882</v>
      </c>
      <c r="J3350">
        <v>0.27706063076746917</v>
      </c>
      <c r="K3350">
        <v>0.31081183616766206</v>
      </c>
    </row>
    <row r="3351" spans="9:11" x14ac:dyDescent="0.45">
      <c r="I3351">
        <v>0.33318273545977528</v>
      </c>
      <c r="J3351">
        <v>0.29862052347820844</v>
      </c>
      <c r="K3351">
        <v>0.36819674106201622</v>
      </c>
    </row>
    <row r="3352" spans="9:11" x14ac:dyDescent="0.45">
      <c r="I3352">
        <v>0.54758624402805278</v>
      </c>
      <c r="J3352">
        <v>0.27180208666494804</v>
      </c>
      <c r="K3352">
        <v>0.18061166930699918</v>
      </c>
    </row>
    <row r="3353" spans="9:11" x14ac:dyDescent="0.45">
      <c r="I3353">
        <v>0.3577016204134848</v>
      </c>
      <c r="J3353">
        <v>0.31206928664555783</v>
      </c>
      <c r="K3353">
        <v>0.33022909294095737</v>
      </c>
    </row>
    <row r="3354" spans="9:11" x14ac:dyDescent="0.45">
      <c r="I3354">
        <v>0.64314363143631437</v>
      </c>
      <c r="J3354">
        <v>0.22037940379403798</v>
      </c>
      <c r="K3354">
        <v>0.13647696476964771</v>
      </c>
    </row>
    <row r="3355" spans="9:11" x14ac:dyDescent="0.45">
      <c r="I3355">
        <v>0.5812890812890813</v>
      </c>
      <c r="J3355">
        <v>0.25300625300625301</v>
      </c>
      <c r="K3355">
        <v>0.16570466570466569</v>
      </c>
    </row>
    <row r="3356" spans="9:11" x14ac:dyDescent="0.45">
      <c r="I3356">
        <v>0.3574778010575676</v>
      </c>
      <c r="J3356">
        <v>0.28055472413449073</v>
      </c>
      <c r="K3356">
        <v>0.36196747480794178</v>
      </c>
    </row>
    <row r="3357" spans="9:11" x14ac:dyDescent="0.45">
      <c r="I3357">
        <v>0.37551405395208454</v>
      </c>
      <c r="J3357">
        <v>0.29809469911337483</v>
      </c>
      <c r="K3357">
        <v>0.32639124693454064</v>
      </c>
    </row>
    <row r="3358" spans="9:11" x14ac:dyDescent="0.45">
      <c r="I3358">
        <v>0.60987088449268134</v>
      </c>
      <c r="J3358">
        <v>0.22086193111200839</v>
      </c>
      <c r="K3358">
        <v>0.16926718439531041</v>
      </c>
    </row>
    <row r="3359" spans="9:11" x14ac:dyDescent="0.45">
      <c r="I3359">
        <v>0.58817387043926939</v>
      </c>
      <c r="J3359">
        <v>0.24508443954496043</v>
      </c>
      <c r="K3359">
        <v>0.16674169001577024</v>
      </c>
    </row>
    <row r="3360" spans="9:11" x14ac:dyDescent="0.45">
      <c r="I3360">
        <v>0.6431623931623931</v>
      </c>
      <c r="J3360">
        <v>0.2264957264957265</v>
      </c>
      <c r="K3360">
        <v>0.13034188034188035</v>
      </c>
    </row>
    <row r="3361" spans="9:11" x14ac:dyDescent="0.45">
      <c r="I3361">
        <v>0.45795295367821093</v>
      </c>
      <c r="J3361">
        <v>0.27102352316089456</v>
      </c>
      <c r="K3361">
        <v>0.27102352316089456</v>
      </c>
    </row>
    <row r="3362" spans="9:11" x14ac:dyDescent="0.45">
      <c r="I3362">
        <v>0.45987179508455628</v>
      </c>
      <c r="J3362">
        <v>0.28165805642543051</v>
      </c>
      <c r="K3362">
        <v>0.25847014849001315</v>
      </c>
    </row>
    <row r="3363" spans="9:11" x14ac:dyDescent="0.45">
      <c r="I3363">
        <v>0.3080639167595689</v>
      </c>
      <c r="J3363">
        <v>0.2824228911185433</v>
      </c>
      <c r="K3363">
        <v>0.4095131921218878</v>
      </c>
    </row>
    <row r="3364" spans="9:11" x14ac:dyDescent="0.45">
      <c r="I3364">
        <v>0.34318214004223835</v>
      </c>
      <c r="J3364">
        <v>0.29233918699108341</v>
      </c>
      <c r="K3364">
        <v>0.36447867296667824</v>
      </c>
    </row>
    <row r="3365" spans="9:11" x14ac:dyDescent="0.45">
      <c r="I3365">
        <v>0.35809538516192374</v>
      </c>
      <c r="J3365">
        <v>0.28659385298623424</v>
      </c>
      <c r="K3365">
        <v>0.35531076185184202</v>
      </c>
    </row>
    <row r="3366" spans="9:11" x14ac:dyDescent="0.45">
      <c r="I3366">
        <v>0.43699844637064</v>
      </c>
      <c r="J3366">
        <v>0.25980070212605083</v>
      </c>
      <c r="K3366">
        <v>0.30320085150330917</v>
      </c>
    </row>
    <row r="3367" spans="9:11" x14ac:dyDescent="0.45">
      <c r="I3367">
        <v>0.6098587066329002</v>
      </c>
      <c r="J3367">
        <v>0.23496768658058978</v>
      </c>
      <c r="K3367">
        <v>0.15517360678651002</v>
      </c>
    </row>
    <row r="3368" spans="9:11" x14ac:dyDescent="0.45">
      <c r="I3368">
        <v>0.60120502668273368</v>
      </c>
      <c r="J3368">
        <v>0.23453262179376827</v>
      </c>
      <c r="K3368">
        <v>0.16426235152349805</v>
      </c>
    </row>
    <row r="3369" spans="9:11" x14ac:dyDescent="0.45">
      <c r="I3369">
        <v>0.48181447403646277</v>
      </c>
      <c r="J3369">
        <v>0.26750142390251702</v>
      </c>
      <c r="K3369">
        <v>0.25068410206102032</v>
      </c>
    </row>
    <row r="3370" spans="9:11" x14ac:dyDescent="0.45">
      <c r="I3370">
        <v>0.45950898424661546</v>
      </c>
      <c r="J3370">
        <v>0.2767174971073022</v>
      </c>
      <c r="K3370">
        <v>0.26377351864608234</v>
      </c>
    </row>
    <row r="3371" spans="9:11" x14ac:dyDescent="0.45">
      <c r="I3371">
        <v>0.44247614875606989</v>
      </c>
      <c r="J3371">
        <v>0.2692854982350899</v>
      </c>
      <c r="K3371">
        <v>0.28823835300884021</v>
      </c>
    </row>
    <row r="3372" spans="9:11" x14ac:dyDescent="0.45">
      <c r="I3372">
        <v>0.48587575391699106</v>
      </c>
      <c r="J3372">
        <v>0.27344213942152085</v>
      </c>
      <c r="K3372">
        <v>0.24068210666148807</v>
      </c>
    </row>
    <row r="3373" spans="9:11" x14ac:dyDescent="0.45">
      <c r="I3373">
        <v>0.52579941621037507</v>
      </c>
      <c r="J3373">
        <v>0.24421646339454553</v>
      </c>
      <c r="K3373">
        <v>0.22998412039507923</v>
      </c>
    </row>
    <row r="3374" spans="9:11" x14ac:dyDescent="0.45">
      <c r="I3374">
        <v>0.36173261969524145</v>
      </c>
      <c r="J3374">
        <v>0.3133865637155977</v>
      </c>
      <c r="K3374">
        <v>0.32488081658916096</v>
      </c>
    </row>
    <row r="3375" spans="9:11" x14ac:dyDescent="0.45">
      <c r="I3375">
        <v>0.38364361366947458</v>
      </c>
      <c r="J3375">
        <v>0.28428333056072275</v>
      </c>
      <c r="K3375">
        <v>0.33207305576980278</v>
      </c>
    </row>
    <row r="3376" spans="9:11" x14ac:dyDescent="0.45">
      <c r="I3376" t="s">
        <v>5818</v>
      </c>
      <c r="J3376" t="s">
        <v>5818</v>
      </c>
      <c r="K3376" t="s">
        <v>5818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Metron</vt:lpstr>
      <vt:lpstr>mexico-liga-mx-matches-2012-to-</vt:lpstr>
      <vt:lpstr>Sheet2</vt:lpstr>
      <vt:lpstr>Sheet1</vt:lpstr>
      <vt:lpstr>metron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Jaime Eduardo González Meléndez</cp:lastModifiedBy>
  <dcterms:created xsi:type="dcterms:W3CDTF">2022-05-25T21:01:36Z</dcterms:created>
  <dcterms:modified xsi:type="dcterms:W3CDTF">2022-05-30T17:43:10Z</dcterms:modified>
</cp:coreProperties>
</file>